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showInkAnnotation="0" defaultThemeVersion="124226"/>
  <bookViews>
    <workbookView xWindow="0" yWindow="0" windowWidth="20490" windowHeight="7020" firstSheet="5" activeTab="5"/>
  </bookViews>
  <sheets>
    <sheet name="Orçamento - Kronos" sheetId="22" state="hidden" r:id="rId1"/>
    <sheet name="VAZOES" sheetId="49" state="hidden" r:id="rId2"/>
    <sheet name="BDI UTILIZADO" sheetId="51" state="hidden" r:id="rId3"/>
    <sheet name="Orçamento" sheetId="6" state="hidden" r:id="rId4"/>
    <sheet name="CRONOGRAMA" sheetId="39" state="hidden" r:id="rId5"/>
    <sheet name="MEMO PAV" sheetId="38" r:id="rId6"/>
    <sheet name="CALÇADA E ACESSIBILIDADE" sheetId="53" r:id="rId7"/>
    <sheet name="GS" sheetId="50" r:id="rId8"/>
    <sheet name="DIMENS" sheetId="43" r:id="rId9"/>
    <sheet name="MEMO DREN" sheetId="44" r:id="rId10"/>
    <sheet name="DIMENS2" sheetId="54" r:id="rId11"/>
    <sheet name="emm SEM DES" sheetId="45" r:id="rId12"/>
    <sheet name="serv SEM DES" sheetId="46" r:id="rId13"/>
    <sheet name="emm COM DES" sheetId="47" r:id="rId14"/>
    <sheet name="serv COM DES" sheetId="48" r:id="rId15"/>
    <sheet name="HD" sheetId="42" r:id="rId16"/>
    <sheet name="Municípios BDI Serviços" sheetId="7" r:id="rId17"/>
    <sheet name="ORIFÍCIO DA BACIA" sheetId="3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 localSheetId="2">'[1]T. BURACO'!#REF!</definedName>
    <definedName name="\" localSheetId="6">#REF!</definedName>
    <definedName name="\">'[1]T. BURACO'!#REF!</definedName>
    <definedName name="\c" localSheetId="2">[2]SID_NI_5!#REF!</definedName>
    <definedName name="\c" localSheetId="6">#REF!</definedName>
    <definedName name="\c">[2]SID_NI_5!#REF!</definedName>
    <definedName name="\I" localSheetId="2">#REF!</definedName>
    <definedName name="\I" localSheetId="6">#REF!</definedName>
    <definedName name="\I">#REF!</definedName>
    <definedName name="\p" localSheetId="2">[2]SID_NI_5!#REF!</definedName>
    <definedName name="\p" localSheetId="6">#REF!</definedName>
    <definedName name="\p">[2]SID_NI_5!#REF!</definedName>
    <definedName name="\S" localSheetId="2">[3]COMPOS1!#REF!</definedName>
    <definedName name="\S" localSheetId="6">#REF!</definedName>
    <definedName name="\S">[3]COMPOS1!#REF!</definedName>
    <definedName name="\t" localSheetId="2">[3]COMPOS1!#REF!</definedName>
    <definedName name="\t" localSheetId="6">#REF!</definedName>
    <definedName name="\t">[3]COMPOS1!#REF!</definedName>
    <definedName name="_____PL1" localSheetId="2">#REF!</definedName>
    <definedName name="_____PL1" localSheetId="6">#REF!</definedName>
    <definedName name="_____PL1">#REF!</definedName>
    <definedName name="____PL1" localSheetId="6">#REF!</definedName>
    <definedName name="____PL1">#REF!</definedName>
    <definedName name="____PNV2002" localSheetId="6">#REF!</definedName>
    <definedName name="____PNV2002">#REF!</definedName>
    <definedName name="____PNV2003" localSheetId="6">#REF!</definedName>
    <definedName name="____PNV2003">#REF!</definedName>
    <definedName name="___PL1" localSheetId="6">#REF!</definedName>
    <definedName name="___PL1">#REF!</definedName>
    <definedName name="___PNV2002" localSheetId="6">#REF!</definedName>
    <definedName name="___PNV2002">#REF!</definedName>
    <definedName name="___PNV2003" localSheetId="6">#REF!</definedName>
    <definedName name="___PNV2003">#REF!</definedName>
    <definedName name="__123Graph_A" localSheetId="10" hidden="1">DIMENS2!#REF!</definedName>
    <definedName name="__123Graph_X" localSheetId="10" hidden="1">DIMENS2!#REF!</definedName>
    <definedName name="__PL1" localSheetId="6">#REF!</definedName>
    <definedName name="__PL1">#REF!</definedName>
    <definedName name="__PNV2002" localSheetId="6">#REF!</definedName>
    <definedName name="__PNV2002">#REF!</definedName>
    <definedName name="__PNV2003" localSheetId="6">#REF!</definedName>
    <definedName name="__PNV2003">#REF!</definedName>
    <definedName name="_01_09_96" localSheetId="6">#REF!</definedName>
    <definedName name="_01_09_96">#REF!</definedName>
    <definedName name="_02" localSheetId="6">#REF!</definedName>
    <definedName name="_02">#REF!</definedName>
    <definedName name="_1830201">#N/A</definedName>
    <definedName name="_3" localSheetId="6">#REF!</definedName>
    <definedName name="_3">#REF!</definedName>
    <definedName name="_33" localSheetId="6">#REF!</definedName>
    <definedName name="_33">#REF!</definedName>
    <definedName name="_4" localSheetId="6">#REF!</definedName>
    <definedName name="_4">#REF!</definedName>
    <definedName name="_A254001" localSheetId="6">#REF!</definedName>
    <definedName name="_A254001">'[4]F. MEDIÇAO'!$J$20</definedName>
    <definedName name="_A810101" localSheetId="6">#REF!</definedName>
    <definedName name="_A810101">'[4]F. MEDIÇAO'!#REF!</definedName>
    <definedName name="_A810102" localSheetId="6">#REF!</definedName>
    <definedName name="_A810102">'[4]F. MEDIÇAO'!#REF!</definedName>
    <definedName name="_A810105555" localSheetId="6">#REF!</definedName>
    <definedName name="_A810105555">'[5]F. MEDIÇAO'!#REF!</definedName>
    <definedName name="_A810112" localSheetId="6">#REF!</definedName>
    <definedName name="_A810112">'[4]F. MEDIÇAO'!#REF!</definedName>
    <definedName name="_A840300" localSheetId="6">#REF!</definedName>
    <definedName name="_A840300">'[4]F. MEDIÇAO'!#REF!</definedName>
    <definedName name="_AHAH" localSheetId="6">#REF!</definedName>
    <definedName name="_AHAH">[6]DADOS!$C$3</definedName>
    <definedName name="_DAT1" localSheetId="6">#REF!</definedName>
    <definedName name="_DAT1">[7]Original!#REF!</definedName>
    <definedName name="_DAT10" localSheetId="6">#REF!</definedName>
    <definedName name="_DAT10">[8]Original!#REF!</definedName>
    <definedName name="_DAT11" localSheetId="6">#REF!</definedName>
    <definedName name="_DAT11">#REF!</definedName>
    <definedName name="_DAT12" localSheetId="6">#REF!</definedName>
    <definedName name="_DAT12">#REF!</definedName>
    <definedName name="_DAT13" localSheetId="6">#REF!</definedName>
    <definedName name="_DAT13">#REF!</definedName>
    <definedName name="_DAT14" localSheetId="6">#REF!</definedName>
    <definedName name="_DAT14">#REF!</definedName>
    <definedName name="_DAT15" localSheetId="6">#REF!</definedName>
    <definedName name="_DAT15">#REF!</definedName>
    <definedName name="_DAT16" localSheetId="6">#REF!</definedName>
    <definedName name="_DAT16">#REF!</definedName>
    <definedName name="_DAT17" localSheetId="6">#REF!</definedName>
    <definedName name="_DAT17">#REF!</definedName>
    <definedName name="_DAT18" localSheetId="6">#REF!</definedName>
    <definedName name="_DAT18">#REF!</definedName>
    <definedName name="_DAT19" localSheetId="6">#REF!</definedName>
    <definedName name="_DAT19">#REF!</definedName>
    <definedName name="_DAT2" localSheetId="6">#REF!</definedName>
    <definedName name="_DAT2">#REF!</definedName>
    <definedName name="_DAT20" localSheetId="6">#REF!</definedName>
    <definedName name="_DAT20">#REF!</definedName>
    <definedName name="_DAT21" localSheetId="6">#REF!</definedName>
    <definedName name="_DAT21">#REF!</definedName>
    <definedName name="_DAT22" localSheetId="6">#REF!</definedName>
    <definedName name="_DAT22">#REF!</definedName>
    <definedName name="_DAT23" localSheetId="6">#REF!</definedName>
    <definedName name="_DAT23">#REF!</definedName>
    <definedName name="_DAT24" localSheetId="6">#REF!</definedName>
    <definedName name="_DAT24">#REF!</definedName>
    <definedName name="_DAT3" localSheetId="6">#REF!</definedName>
    <definedName name="_DAT3">#REF!</definedName>
    <definedName name="_DAT4" localSheetId="6">#REF!</definedName>
    <definedName name="_DAT4">#REF!</definedName>
    <definedName name="_DAT5" localSheetId="6">#REF!</definedName>
    <definedName name="_DAT5">#REF!</definedName>
    <definedName name="_DAT6" localSheetId="6">#REF!</definedName>
    <definedName name="_DAT6">[8]Original!#REF!</definedName>
    <definedName name="_DAT7" localSheetId="6">#REF!</definedName>
    <definedName name="_DAT7">#REF!</definedName>
    <definedName name="_DAT8" localSheetId="6">#REF!</definedName>
    <definedName name="_DAT8">#REF!</definedName>
    <definedName name="_DAT9" localSheetId="6">#REF!</definedName>
    <definedName name="_DAT9">#REF!</definedName>
    <definedName name="_xlnm._FilterDatabase" localSheetId="11" hidden="1">'emm SEM DES'!$B$1:$E$5610</definedName>
    <definedName name="_xlnm._FilterDatabase" localSheetId="3" hidden="1">Orçamento!$A$6:$T$85</definedName>
    <definedName name="_xlnm._FilterDatabase" localSheetId="14" hidden="1">'serv COM DES'!$B$1:$H$7966</definedName>
    <definedName name="_xlnm._FilterDatabase" localSheetId="12" hidden="1">'serv SEM DES'!$A$1:$E$8007</definedName>
    <definedName name="_Key1" localSheetId="6" hidden="1">#REF!</definedName>
    <definedName name="_Key1" hidden="1">'[9]DESEMP AN'!$C$37:$C$77</definedName>
    <definedName name="_Key2" localSheetId="6" hidden="1">#REF!</definedName>
    <definedName name="_Key2" hidden="1">'[9]DESEMP AN'!$B$37:$B$65</definedName>
    <definedName name="_Order1">255</definedName>
    <definedName name="_Order2">255</definedName>
    <definedName name="_PE006" localSheetId="6">#REF!</definedName>
    <definedName name="_PE006">[10]INDICES!$K$17</definedName>
    <definedName name="_PE007" localSheetId="6">#REF!</definedName>
    <definedName name="_PE007">[10]INDICES!$K$18</definedName>
    <definedName name="_PE016" localSheetId="6">#REF!</definedName>
    <definedName name="_PE016">[10]INDICES!$K$30</definedName>
    <definedName name="_PE107" localSheetId="6">#REF!</definedName>
    <definedName name="_PE107">[10]INDICES!$K$32</definedName>
    <definedName name="_PE108" localSheetId="6">#REF!</definedName>
    <definedName name="_PE108">[10]INDICES!$K$33</definedName>
    <definedName name="_PE110" localSheetId="6">#REF!</definedName>
    <definedName name="_PE110">[10]INDICES!$K$34</definedName>
    <definedName name="_PE111" localSheetId="6">#REF!</definedName>
    <definedName name="_PE111">[10]INDICES!$K$35</definedName>
    <definedName name="_PE113" localSheetId="6">#REF!</definedName>
    <definedName name="_PE113">[10]INDICES!$K$36</definedName>
    <definedName name="_PE114" localSheetId="6">#REF!</definedName>
    <definedName name="_PE114">[10]INDICES!$K$37</definedName>
    <definedName name="_PE116" localSheetId="6">#REF!</definedName>
    <definedName name="_PE116">[10]INDICES!$K$38</definedName>
    <definedName name="_PE117" localSheetId="6">#REF!</definedName>
    <definedName name="_PE117">[10]INDICES!$K$39</definedName>
    <definedName name="_PE119" localSheetId="6">#REF!</definedName>
    <definedName name="_PE119">[10]INDICES!$K$41</definedName>
    <definedName name="_PE123" localSheetId="6">#REF!</definedName>
    <definedName name="_PE123">[10]INDICES!$K$45</definedName>
    <definedName name="_PE315" localSheetId="6">#REF!</definedName>
    <definedName name="_PE315">[10]INDICES!$K$58</definedName>
    <definedName name="_PE400" localSheetId="6">#REF!</definedName>
    <definedName name="_PE400">[10]INDICES!$K$70</definedName>
    <definedName name="_PE404" localSheetId="6">#REF!</definedName>
    <definedName name="_PE404">[10]INDICES!$K$72</definedName>
    <definedName name="_PE408" localSheetId="6">#REF!</definedName>
    <definedName name="_PE408">[10]INDICES!$K$75</definedName>
    <definedName name="_PE507" localSheetId="6">#REF!</definedName>
    <definedName name="_PE507">[10]INDICES!$K$83</definedName>
    <definedName name="_PL1" localSheetId="6">#REF!</definedName>
    <definedName name="_PL1">#REF!</definedName>
    <definedName name="_PL201" localSheetId="6">#REF!</definedName>
    <definedName name="_PL201">[11]INDICES!#REF!</definedName>
    <definedName name="_PL203" localSheetId="6">#REF!</definedName>
    <definedName name="_PL203">[11]INDICES!#REF!</definedName>
    <definedName name="_PL204" localSheetId="6">#REF!</definedName>
    <definedName name="_PL204">[11]INDICES!#REF!</definedName>
    <definedName name="_PL206" localSheetId="6">#REF!</definedName>
    <definedName name="_PL206">[11]INDICES!#REF!</definedName>
    <definedName name="_PL702" localSheetId="6">#REF!</definedName>
    <definedName name="_PL702">[10]INDICES!$D$13</definedName>
    <definedName name="_PL705" localSheetId="6">#REF!</definedName>
    <definedName name="_PL705">[10]INDICES!$D$16</definedName>
    <definedName name="_PL706" localSheetId="6">#REF!</definedName>
    <definedName name="_PL706">[10]INDICES!$D$17</definedName>
    <definedName name="_PL707" localSheetId="6">#REF!</definedName>
    <definedName name="_PL707">[10]INDICES!$D$18</definedName>
    <definedName name="_PL708" localSheetId="6">#REF!</definedName>
    <definedName name="_PL708">[10]INDICES!$D$19</definedName>
    <definedName name="_pm101" localSheetId="6">#REF!</definedName>
    <definedName name="_pm101">[10]INDICES!$D$72</definedName>
    <definedName name="_PM103" localSheetId="6">#REF!</definedName>
    <definedName name="_PM103">[10]INDICES!$D$73</definedName>
    <definedName name="_PM104" localSheetId="6">#REF!</definedName>
    <definedName name="_PM104">[10]INDICES!$D$74</definedName>
    <definedName name="_PM107" localSheetId="6">#REF!</definedName>
    <definedName name="_PM107">[10]INDICES!$D$75</definedName>
    <definedName name="_PM109" localSheetId="6">#REF!</definedName>
    <definedName name="_PM109">[10]INDICES!$D$76</definedName>
    <definedName name="_PM326" localSheetId="6">#REF!</definedName>
    <definedName name="_PM326">[11]INDICES!#REF!</definedName>
    <definedName name="_PM332" localSheetId="6">#REF!</definedName>
    <definedName name="_PM332">[11]INDICES!$D$36</definedName>
    <definedName name="_PM333" localSheetId="6">#REF!</definedName>
    <definedName name="_PM333">[11]INDICES!$D$21</definedName>
    <definedName name="_PM700" localSheetId="6">#REF!</definedName>
    <definedName name="_PM700">[11]INDICES!#REF!</definedName>
    <definedName name="_PM905" localSheetId="6">#REF!</definedName>
    <definedName name="_PM905">[10]INDICES!$D$39</definedName>
    <definedName name="_PM990" localSheetId="6">#REF!</definedName>
    <definedName name="_PM990">[10]INDICES!$D$46</definedName>
    <definedName name="_PNV2002" localSheetId="6">#REF!</definedName>
    <definedName name="_PNV2002">#REF!</definedName>
    <definedName name="_PNV2003" localSheetId="6">#REF!</definedName>
    <definedName name="_PNV2003">#REF!</definedName>
    <definedName name="_PP501" localSheetId="6">#REF!</definedName>
    <definedName name="_PP501">[10]INDICES!$M$118</definedName>
    <definedName name="_PP502" localSheetId="6">#REF!</definedName>
    <definedName name="_PP502">[10]INDICES!$M$119</definedName>
    <definedName name="_PP701" localSheetId="6">#REF!</definedName>
    <definedName name="_PP701">[10]INDICES!$M$127</definedName>
    <definedName name="_PP801" localSheetId="6">#REF!</definedName>
    <definedName name="_PP801">[10]INDICES!$M$128</definedName>
    <definedName name="_pt101" localSheetId="6">#REF!</definedName>
    <definedName name="_pt101">[10]INDICES!$D$84</definedName>
    <definedName name="_PT103" localSheetId="6">#REF!</definedName>
    <definedName name="_PT103">[10]INDICES!$D$86</definedName>
    <definedName name="_PT104" localSheetId="6">#REF!</definedName>
    <definedName name="_PT104">[10]INDICES!$D$87</definedName>
    <definedName name="_PT107" localSheetId="6">#REF!</definedName>
    <definedName name="_PT107">[10]INDICES!$D$88</definedName>
    <definedName name="_PT109" localSheetId="6">#REF!</definedName>
    <definedName name="_PT109">[10]INDICES!$D$89</definedName>
    <definedName name="_Regression_Int" localSheetId="10" hidden="1">1</definedName>
    <definedName name="_Sort" localSheetId="6" hidden="1">#REF!</definedName>
    <definedName name="_Sort" hidden="1">'[9]DESEMP AN'!$B$37:$H$86</definedName>
    <definedName name="_STG03" localSheetId="6">#REF!</definedName>
    <definedName name="_STG03">'[4]F. MEDIÇAO'!#REF!</definedName>
    <definedName name="_TCB10" localSheetId="6">#REF!</definedName>
    <definedName name="_TCB10">[12]Serviços!$G$58</definedName>
    <definedName name="_TLB5" localSheetId="6">#REF!</definedName>
    <definedName name="_TLB5">[12]Serviços!$G$54</definedName>
    <definedName name="_TLC4" localSheetId="6">#REF!</definedName>
    <definedName name="_TLC4">[12]Serviços!$G$56</definedName>
    <definedName name="_TOT1" localSheetId="6">#REF!</definedName>
    <definedName name="_TOT1">[10]SERVIÇOS!#REF!</definedName>
    <definedName name="_TOT2" localSheetId="6">#REF!</definedName>
    <definedName name="_TOT2">[10]SERVIÇOS!#REF!</definedName>
    <definedName name="_TOT3" localSheetId="6">#REF!</definedName>
    <definedName name="_TOT3">[10]SERVIÇOS!#REF!</definedName>
    <definedName name="_TOT4" localSheetId="6">#REF!</definedName>
    <definedName name="_TOT4">[10]SERVIÇOS!#REF!</definedName>
    <definedName name="_TOT6" localSheetId="6">#REF!</definedName>
    <definedName name="_TOT6">[10]SERVIÇOS!#REF!</definedName>
    <definedName name="_TOT7" localSheetId="6">#REF!</definedName>
    <definedName name="_TOT7">[10]SERVIÇOS!#REF!</definedName>
    <definedName name="_YE006" localSheetId="6">#REF!</definedName>
    <definedName name="_YE006">[10]INDICES!$M$17</definedName>
    <definedName name="_YE007" localSheetId="6">#REF!</definedName>
    <definedName name="_YE007">[10]INDICES!$M$18</definedName>
    <definedName name="_YE016" localSheetId="6">#REF!</definedName>
    <definedName name="_YE016">[10]INDICES!$M$30</definedName>
    <definedName name="_YE107" localSheetId="6">#REF!</definedName>
    <definedName name="_YE107">[10]INDICES!$M$32</definedName>
    <definedName name="_YE108" localSheetId="6">#REF!</definedName>
    <definedName name="_YE108">[10]INDICES!$M$33</definedName>
    <definedName name="_YE110" localSheetId="6">#REF!</definedName>
    <definedName name="_YE110">[10]INDICES!$M$34</definedName>
    <definedName name="_YE111" localSheetId="6">#REF!</definedName>
    <definedName name="_YE111">[10]INDICES!$M$35</definedName>
    <definedName name="_YE113" localSheetId="6">#REF!</definedName>
    <definedName name="_YE113">[10]INDICES!$M$36</definedName>
    <definedName name="_YE114" localSheetId="6">#REF!</definedName>
    <definedName name="_YE114">[10]INDICES!$M$37</definedName>
    <definedName name="_YE116" localSheetId="6">#REF!</definedName>
    <definedName name="_YE116">[10]INDICES!$M$38</definedName>
    <definedName name="_YE117" localSheetId="6">#REF!</definedName>
    <definedName name="_YE117">[10]INDICES!$M$39</definedName>
    <definedName name="_YE119" localSheetId="6">#REF!</definedName>
    <definedName name="_YE119">[10]INDICES!$M$41</definedName>
    <definedName name="_YE123" localSheetId="6">#REF!</definedName>
    <definedName name="_YE123">[10]INDICES!$M$45</definedName>
    <definedName name="_YE315" localSheetId="6">#REF!</definedName>
    <definedName name="_YE315">[10]INDICES!$M$58</definedName>
    <definedName name="_YE400" localSheetId="6">#REF!</definedName>
    <definedName name="_YE400">[10]INDICES!$M$70</definedName>
    <definedName name="_YE404" localSheetId="6">#REF!</definedName>
    <definedName name="_YE404">[10]INDICES!$M$72</definedName>
    <definedName name="_YE408" localSheetId="6">#REF!</definedName>
    <definedName name="_YE408">[10]INDICES!$M$75</definedName>
    <definedName name="_YE507" localSheetId="6">#REF!</definedName>
    <definedName name="_YE507">[10]INDICES!$M$83</definedName>
    <definedName name="a" localSheetId="6">#REF!</definedName>
    <definedName name="a">#REF!</definedName>
    <definedName name="A.8.301.03" localSheetId="6">#REF!</definedName>
    <definedName name="A.8.301.03">'[4]F. MEDIÇAO'!#REF!</definedName>
    <definedName name="A_km" localSheetId="6">#REF!</definedName>
    <definedName name="A_km">'[13]Fresagem de Pista Ago-98'!#REF!</definedName>
    <definedName name="A0.333.17" localSheetId="6">#REF!</definedName>
    <definedName name="A0.333.17">'[4]F. MEDIÇAO'!#REF!</definedName>
    <definedName name="A0.333.18" localSheetId="6">#REF!</definedName>
    <definedName name="A0.333.18">'[4]F. MEDIÇAO'!#REF!</definedName>
    <definedName name="A2.0.353.17" localSheetId="6">#REF!</definedName>
    <definedName name="A2.0.353.17">'[14]F. MEDIÇAO'!#REF!</definedName>
    <definedName name="A2.0.353.18" localSheetId="6">#REF!</definedName>
    <definedName name="A2.0.353.18">'[14]F. MEDIÇAO'!#REF!</definedName>
    <definedName name="A2.530.03" localSheetId="6">#REF!</definedName>
    <definedName name="A2.530.03">'[4]F. MEDIÇAO'!#REF!</definedName>
    <definedName name="A2.530.04" localSheetId="6">#REF!</definedName>
    <definedName name="A2.530.04">'[4]F. MEDIÇAO'!$J$18</definedName>
    <definedName name="A2.540.01" localSheetId="6">#REF!</definedName>
    <definedName name="A2.540.01">'[4]F. MEDIÇAO'!#REF!</definedName>
    <definedName name="A3.329.00" localSheetId="6">#REF!</definedName>
    <definedName name="A3.329.00">'[15]F. MEDIÇAO'!$J$12</definedName>
    <definedName name="A8.001.00" localSheetId="6">#REF!</definedName>
    <definedName name="A8.001.00">'[4]F. MEDIÇAO'!#REF!</definedName>
    <definedName name="A8.100.00" localSheetId="6">#REF!</definedName>
    <definedName name="A8.100.00">'[4]F. MEDIÇAO'!$J$35</definedName>
    <definedName name="A8.100.01" localSheetId="6">#REF!</definedName>
    <definedName name="A8.100.01">'[4]F. MEDIÇAO'!#REF!</definedName>
    <definedName name="A8.103.00" localSheetId="6">#REF!</definedName>
    <definedName name="A8.103.00">'[14]F. MEDIÇAO'!#REF!</definedName>
    <definedName name="A8.109.00" localSheetId="6">#REF!</definedName>
    <definedName name="A8.109.00">'[4]F. MEDIÇAO'!$J$38</definedName>
    <definedName name="A8.300.01" localSheetId="6">#REF!</definedName>
    <definedName name="A8.300.01">'[4]F. MEDIÇAO'!$J$40</definedName>
    <definedName name="A8.302.05" localSheetId="6">#REF!</definedName>
    <definedName name="A8.302.05">'[4]F. MEDIÇAO'!#REF!</definedName>
    <definedName name="A8.401.00" localSheetId="6">#REF!</definedName>
    <definedName name="A8.401.00">'[14]F. MEDIÇAO'!#REF!</definedName>
    <definedName name="A8.402.02" localSheetId="6">#REF!</definedName>
    <definedName name="A8.402.02">'[14]F. MEDIÇAO'!#REF!</definedName>
    <definedName name="A8.901.00" localSheetId="6">#REF!</definedName>
    <definedName name="A8.901.00">'[4]F. MEDIÇAO'!$J$53</definedName>
    <definedName name="aa" localSheetId="6">#REF!</definedName>
    <definedName name="aa">[8]Original!#REF!</definedName>
    <definedName name="AAA" localSheetId="6" hidden="1">#REF!</definedName>
    <definedName name="AAA" hidden="1">#REF!</definedName>
    <definedName name="AAAA" localSheetId="6">#REF!</definedName>
    <definedName name="AAAA">#REF!</definedName>
    <definedName name="AAAAAAAAA" localSheetId="2">#N/A</definedName>
    <definedName name="AAAAAAAAA" localSheetId="6">'CALÇADA E ACESSIBILIDADE'!AAAAAAAAA</definedName>
    <definedName name="AAAAAAAAA" localSheetId="7">GS!AAAAAAAAA</definedName>
    <definedName name="AAAAAAAAA" localSheetId="15">HD!AAAAAAAAA</definedName>
    <definedName name="AAAAAAAAA" localSheetId="9">'MEMO DREN'!AAAAAAAAA</definedName>
    <definedName name="AAAAAAAAA">[0]!AAAAAAAAA</definedName>
    <definedName name="ACOMPANHAMENTO" localSheetId="2" hidden="1">IF(VALUE([16]MENU!$O$4)=2,"BM","PLE")</definedName>
    <definedName name="ACOMPANHAMENTO" localSheetId="6" hidden="1">IF(VALUE(#REF!)=2,"BM","PLE")</definedName>
    <definedName name="ACOMPANHAMENTO" hidden="1">IF(VALUE([16]MENU!$O$4)=2,"BM","PLE")</definedName>
    <definedName name="adfhdfhsd" localSheetId="6">#REF!</definedName>
    <definedName name="adfhdfhsd">[2]SID_NI_5!#REF!</definedName>
    <definedName name="ALTA" localSheetId="6">#REF!</definedName>
    <definedName name="ALTA">'[17]PRO-08'!#REF!</definedName>
    <definedName name="amarela" localSheetId="2">#REF!</definedName>
    <definedName name="amarela" localSheetId="6">#REF!</definedName>
    <definedName name="amarela">#REF!</definedName>
    <definedName name="AQCAP" localSheetId="2">[18]AQ_CAP!$H$65</definedName>
    <definedName name="AQCAP" localSheetId="6">#REF!</definedName>
    <definedName name="AQCAP">[18]AQ_CAP!$H$65</definedName>
    <definedName name="AQCM30" localSheetId="2">[18]AQ_CM30!$H$65</definedName>
    <definedName name="AQCM30" localSheetId="6">#REF!</definedName>
    <definedName name="AQCM30">[18]AQ_CM30!$H$65</definedName>
    <definedName name="AQRC1C" localSheetId="2">[18]AQ_RC1C!$H$65</definedName>
    <definedName name="AQRC1C" localSheetId="6">#REF!</definedName>
    <definedName name="AQRC1C">[18]AQ_RC1C!$H$65</definedName>
    <definedName name="AQRR1C" localSheetId="2">[18]AQ_RR1C!$H$65</definedName>
    <definedName name="AQRR1C" localSheetId="6">#REF!</definedName>
    <definedName name="AQRR1C">[18]AQ_RR1C!$H$65</definedName>
    <definedName name="AQRR2C" localSheetId="2">[18]AQ_RR2C!$H$65</definedName>
    <definedName name="AQRR2C" localSheetId="6">#REF!</definedName>
    <definedName name="AQRR2C">[18]AQ_RR2C!$H$65</definedName>
    <definedName name="ÀREA" localSheetId="6">#REF!</definedName>
    <definedName name="ÀREA">'[13]Fresagem de Pista Ago-98'!#REF!</definedName>
    <definedName name="ÀREA_ACUM" localSheetId="6">#REF!</definedName>
    <definedName name="ÀREA_ACUM">'[13]Fresagem de Pista Ago-98'!#REF!</definedName>
    <definedName name="_xlnm.Print_Area" localSheetId="2">'BDI UTILIZADO'!$A$1:$F$35</definedName>
    <definedName name="_xlnm.Print_Area" localSheetId="6">'CALÇADA E ACESSIBILIDADE'!#REF!</definedName>
    <definedName name="_xlnm.Print_Area" localSheetId="8">DIMENS!$A$2:$AB$14</definedName>
    <definedName name="_xlnm.Print_Area" localSheetId="10">DIMENS2!$A$1:$AG$58</definedName>
    <definedName name="_xlnm.Print_Area" localSheetId="7">GS!$B$10:$AF$19</definedName>
    <definedName name="_xlnm.Print_Area" localSheetId="9">'MEMO DREN'!$A$1:$AJ$77</definedName>
    <definedName name="_xlnm.Print_Area" localSheetId="16">'Municípios BDI Serviços'!$B$2:$B$81</definedName>
    <definedName name="_xlnm.Print_Area" localSheetId="3">Orçamento!$A$1:$O$88</definedName>
    <definedName name="Área_impressão_IM" localSheetId="6">#REF!</definedName>
    <definedName name="Área_impressão_IM">#REF!</definedName>
    <definedName name="AREAL" localSheetId="2">'[19]Vínculo (2)'!$Y$10</definedName>
    <definedName name="AREAL" localSheetId="6">#REF!</definedName>
    <definedName name="AREAL">'[19]Vínculo (2)'!$Y$10</definedName>
    <definedName name="AREIA" localSheetId="2">#REF!</definedName>
    <definedName name="AREIA" localSheetId="6">#REF!</definedName>
    <definedName name="AREIA">#REF!</definedName>
    <definedName name="ARMADURA" localSheetId="6">#REF!</definedName>
    <definedName name="ARMADURA">[12]Serviços!$G$18</definedName>
    <definedName name="ARRUMADA" localSheetId="6">#REF!</definedName>
    <definedName name="ARRUMADA">[12]Serviços!$G$22</definedName>
    <definedName name="as" localSheetId="6">#REF!</definedName>
    <definedName name="as">#REF!</definedName>
    <definedName name="asfasgas" localSheetId="6">#REF!</definedName>
    <definedName name="asfasgas">#REF!</definedName>
    <definedName name="Aut_original" localSheetId="6">#REF!</definedName>
    <definedName name="Aut_original">[20]PROJETO!#REF!</definedName>
    <definedName name="Aut_resumo" localSheetId="6">#REF!</definedName>
    <definedName name="Aut_resumo">[21]RESUMO_AUT1!#REF!</definedName>
    <definedName name="azul" localSheetId="2">#REF!</definedName>
    <definedName name="azul" localSheetId="6">#REF!</definedName>
    <definedName name="azul">#REF!</definedName>
    <definedName name="AZULSINAL" localSheetId="2">#REF!</definedName>
    <definedName name="AZULSINAL" localSheetId="6">#REF!</definedName>
    <definedName name="AZULSINAL">#REF!</definedName>
    <definedName name="B" localSheetId="2">'BDI UTILIZADO'!B</definedName>
    <definedName name="B" localSheetId="6">'CALÇADA E ACESSIBILIDADE'!B</definedName>
    <definedName name="B">[0]!B</definedName>
    <definedName name="_xlnm.Database" localSheetId="2">#REF!</definedName>
    <definedName name="_xlnm.Database" localSheetId="6">#REF!</definedName>
    <definedName name="_xlnm.Database">#REF!</definedName>
    <definedName name="BB" localSheetId="2">#REF!</definedName>
    <definedName name="BB" localSheetId="6">#REF!</definedName>
    <definedName name="BB">#REF!</definedName>
    <definedName name="BDI" localSheetId="6">#REF!</definedName>
    <definedName name="bdi" localSheetId="16">'Municípios BDI Serviços'!$B$3:$E$81</definedName>
    <definedName name="BDI">[22]INVENTÁRIO!$B$3</definedName>
    <definedName name="BDI.Opcao" hidden="1">[23]DADOS!$F$18</definedName>
    <definedName name="BDI.TipoObra" hidden="1">[23]BDI!$A$138:$A$146</definedName>
    <definedName name="BDI_7">#N/A</definedName>
    <definedName name="BDI_8">#N/A</definedName>
    <definedName name="BG" localSheetId="2">#REF!</definedName>
    <definedName name="BG" localSheetId="6">#REF!</definedName>
    <definedName name="BG">#REF!</definedName>
    <definedName name="BGU" localSheetId="2">#REF!</definedName>
    <definedName name="BGU" localSheetId="6">#REF!</definedName>
    <definedName name="BGU">#REF!</definedName>
    <definedName name="Bloco" localSheetId="6" hidden="1">#REF!</definedName>
    <definedName name="Bloco" hidden="1">#REF!</definedName>
    <definedName name="Bloco2" localSheetId="6" hidden="1">#REF!</definedName>
    <definedName name="Bloco2" hidden="1">#REF!</definedName>
    <definedName name="BOLETIM" localSheetId="6">#REF!</definedName>
    <definedName name="BOLETIM">#REF!</definedName>
    <definedName name="BR" localSheetId="6">#REF!</definedName>
    <definedName name="BR">[10]INDICES!$C$126</definedName>
    <definedName name="BRITA" localSheetId="6">#REF!</definedName>
    <definedName name="BRITA">#REF!</definedName>
    <definedName name="BRITAREM" localSheetId="6">#REF!</definedName>
    <definedName name="BRITAREM">[12]Serviços!$G$12</definedName>
    <definedName name="BSCC" localSheetId="6">#REF!</definedName>
    <definedName name="BSCC">'[4]F. MEDIÇAO'!#REF!</definedName>
    <definedName name="ca" localSheetId="6">#REF!</definedName>
    <definedName name="ca">'[13]Fresagem de Pista Ago-98'!#REF!</definedName>
    <definedName name="CadIns" localSheetId="6" hidden="1">#REF!</definedName>
    <definedName name="CadIns" hidden="1">#REF!</definedName>
    <definedName name="CadSrv" localSheetId="6" hidden="1">#REF!</definedName>
    <definedName name="CadSrv" hidden="1">#REF!</definedName>
    <definedName name="CAIAÇÃO" localSheetId="6">#REF!</definedName>
    <definedName name="CAIAÇÃO">#REF!</definedName>
    <definedName name="CAMINHAO" localSheetId="6">#REF!</definedName>
    <definedName name="CAMINHAO">[12]Serviços!$G$63</definedName>
    <definedName name="CANTEIRO" localSheetId="2">'[18]Inst. de Canteiro'!$H$65</definedName>
    <definedName name="CANTEIRO" localSheetId="6">#REF!</definedName>
    <definedName name="CANTEIRO">'[18]Inst. de Canteiro'!$H$65</definedName>
    <definedName name="CAPASELANTE" localSheetId="6">#REF!</definedName>
    <definedName name="CAPASELANTE">#REF!</definedName>
    <definedName name="CAPINA" localSheetId="6">#REF!</definedName>
    <definedName name="CAPINA">#REF!</definedName>
    <definedName name="CARRO" localSheetId="6">#REF!</definedName>
    <definedName name="CARRO">[12]Serviços!$G$59</definedName>
    <definedName name="CBU" localSheetId="6">#REF!</definedName>
    <definedName name="CBU">#REF!</definedName>
    <definedName name="CBUII" localSheetId="6">#REF!</definedName>
    <definedName name="CBUII">#REF!</definedName>
    <definedName name="CBUQ" localSheetId="2">'[18]5 S 02 540 71'!$H$65</definedName>
    <definedName name="CBUQ" localSheetId="6">#REF!</definedName>
    <definedName name="CBUQ">'[18]5 S 02 540 71'!$H$65</definedName>
    <definedName name="CBUQB" localSheetId="6">#REF!</definedName>
    <definedName name="CBUQB">#REF!</definedName>
    <definedName name="CBUQc" localSheetId="6">#REF!</definedName>
    <definedName name="CBUQc">#REF!</definedName>
    <definedName name="CBUQFINA" localSheetId="2">'[18]CBUQ Sem codigo'!$H$65</definedName>
    <definedName name="CBUQFINA" localSheetId="6">#REF!</definedName>
    <definedName name="CBUQFINA">'[18]CBUQ Sem codigo'!$H$65</definedName>
    <definedName name="CCCCCCCCCCC" localSheetId="2">#N/A</definedName>
    <definedName name="CCCCCCCCCCC" localSheetId="6">'CALÇADA E ACESSIBILIDADE'!CCCCCCCCCCC</definedName>
    <definedName name="CCCCCCCCCCC" localSheetId="7">GS!CCCCCCCCCCC</definedName>
    <definedName name="CCCCCCCCCCC" localSheetId="15">HD!CCCCCCCCCCC</definedName>
    <definedName name="CCCCCCCCCCC" localSheetId="9">'MEMO DREN'!CCCCCCCCCCC</definedName>
    <definedName name="CCCCCCCCCCC">[0]!CCCCCCCCCCC</definedName>
    <definedName name="cch" hidden="1">#N/A</definedName>
    <definedName name="CCONST" localSheetId="2">[18]SINAPI!$H$65</definedName>
    <definedName name="CCONST" localSheetId="6">#REF!</definedName>
    <definedName name="CCONST">[18]SINAPI!$H$65</definedName>
    <definedName name="CD" localSheetId="6">#REF!</definedName>
    <definedName name="CD">[12]Serviços!$G$30</definedName>
    <definedName name="CdQtEqA">2</definedName>
    <definedName name="CdQtEqP">2</definedName>
    <definedName name="CdQtMoA">2</definedName>
    <definedName name="CdQtMoP">2</definedName>
    <definedName name="CdQtMpA">5</definedName>
    <definedName name="CdQtMpP">5</definedName>
    <definedName name="CdQtTrA">2</definedName>
    <definedName name="CdQtTrP">2</definedName>
    <definedName name="CELSO" localSheetId="2">#N/A</definedName>
    <definedName name="CELSO" localSheetId="6">'CALÇADA E ACESSIBILIDADE'!CELSO</definedName>
    <definedName name="CELSO" localSheetId="7">GS!CELSO</definedName>
    <definedName name="CELSO" localSheetId="15">HD!CELSO</definedName>
    <definedName name="CELSO" localSheetId="9">'MEMO DREN'!CELSO</definedName>
    <definedName name="CELSO">[0]!CELSO</definedName>
    <definedName name="CÉLULA" localSheetId="2">#REF!</definedName>
    <definedName name="CÉLULA" localSheetId="6">#REF!</definedName>
    <definedName name="CÉLULA">#REF!</definedName>
    <definedName name="Chave" localSheetId="2" hidden="1">#REF!</definedName>
    <definedName name="Chave" localSheetId="6" hidden="1">#REF!</definedName>
    <definedName name="Chave" hidden="1">#REF!</definedName>
    <definedName name="Chave1" localSheetId="6" hidden="1">#REF!</definedName>
    <definedName name="Chave1" hidden="1">#REF!</definedName>
    <definedName name="CIMENTO" localSheetId="6">#REF!</definedName>
    <definedName name="CIMENTO">#REF!</definedName>
    <definedName name="Clas" localSheetId="6" hidden="1">MAX(LEN(#REF!))</definedName>
    <definedName name="Clas" hidden="1">MAX(LEN(#REF!))</definedName>
    <definedName name="Cliente">""</definedName>
    <definedName name="Cls" hidden="1">#N/A</definedName>
    <definedName name="CM.30" localSheetId="6">#REF!</definedName>
    <definedName name="CM.30">#REF!</definedName>
    <definedName name="Cod" localSheetId="6" hidden="1">#REF!</definedName>
    <definedName name="Cod" hidden="1">#REF!</definedName>
    <definedName name="Cód." localSheetId="2">'[24]TPU-MARÇO_2002'!$B$2:$B$1965</definedName>
    <definedName name="Cód." localSheetId="6">#REF!</definedName>
    <definedName name="Cód.">'[24]TPU-MARÇO_2002'!$B$2:$B$1965</definedName>
    <definedName name="cod.1" localSheetId="6">#REF!</definedName>
    <definedName name="cod.1">#REF!</definedName>
    <definedName name="cod.2" localSheetId="6">#REF!</definedName>
    <definedName name="cod.2">#REF!</definedName>
    <definedName name="Cód.3" localSheetId="6">#REF!</definedName>
    <definedName name="Cód.3">#REF!</definedName>
    <definedName name="Cód.4" localSheetId="2">'[24]TPU-MARÇO_2002'!$D$2:$D$1965</definedName>
    <definedName name="Cód.4" localSheetId="6">#REF!</definedName>
    <definedName name="Cód.4">'[24]TPU-MARÇO_2002'!$D$2:$D$1965</definedName>
    <definedName name="Cód.Equip." localSheetId="6">#REF!</definedName>
    <definedName name="Cód.Equip.">#REF!</definedName>
    <definedName name="Cód.SER" localSheetId="2">'[24]TPU-MARÇO_2002'!$H$2:$H$20</definedName>
    <definedName name="Cód.SER" localSheetId="6">#REF!</definedName>
    <definedName name="Cód.SER">'[24]TPU-MARÇO_2002'!$H$2:$H$20</definedName>
    <definedName name="Cód.serv." localSheetId="6">#REF!</definedName>
    <definedName name="Cód.serv.">#REF!</definedName>
    <definedName name="Codigo" localSheetId="6" hidden="1">#REF!</definedName>
    <definedName name="Codigo" hidden="1">#REF!</definedName>
    <definedName name="Coluna" localSheetId="6" hidden="1">#REF!</definedName>
    <definedName name="Coluna" hidden="1">#REF!</definedName>
    <definedName name="comp" localSheetId="6">#REF!</definedName>
    <definedName name="comp">#REF!</definedName>
    <definedName name="CONCIM" localSheetId="6">#REF!</definedName>
    <definedName name="CONCIM">[10]SERVIÇOS!#REF!</definedName>
    <definedName name="CONCR" localSheetId="6">#REF!</definedName>
    <definedName name="CONCR">[12]Serviços!$G$17</definedName>
    <definedName name="CONCRETO" localSheetId="6">#REF!</definedName>
    <definedName name="CONCRETO">#REF!</definedName>
    <definedName name="CONSERVA1" localSheetId="2">'[18]Q15-Manut-1° Ano'!$F$23</definedName>
    <definedName name="CONSERVA1" localSheetId="6">#REF!</definedName>
    <definedName name="CONSERVA1">'[18]Q15-Manut-1° Ano'!$F$23</definedName>
    <definedName name="CONSERVA2" localSheetId="2">'[18]Q15-Manut-2° Ano'!$F$22</definedName>
    <definedName name="CONSERVA2" localSheetId="6">#REF!</definedName>
    <definedName name="CONSERVA2">'[18]Q15-Manut-2° Ano'!$F$22</definedName>
    <definedName name="consumo.2" localSheetId="6">#REF!</definedName>
    <definedName name="consumo.2">#REF!</definedName>
    <definedName name="CONTRATO" localSheetId="6">#REF!</definedName>
    <definedName name="CONTRATO">[6]DADOS!$C$3</definedName>
    <definedName name="correção" localSheetId="6">#REF!</definedName>
    <definedName name="correção">[4]correção!$I$26</definedName>
    <definedName name="CpuAux" localSheetId="6" hidden="1">#REF!</definedName>
    <definedName name="CpuAux" hidden="1">#REF!</definedName>
    <definedName name="CPUs" localSheetId="6" hidden="1">#REF!</definedName>
    <definedName name="CPUs" hidden="1">#REF!</definedName>
    <definedName name="CRC" localSheetId="6">#REF!</definedName>
    <definedName name="CRC">[10]SERVIÇOS!#REF!</definedName>
    <definedName name="CRIT" localSheetId="6" hidden="1">#REF!</definedName>
    <definedName name="CRIT" hidden="1">#REF!</definedName>
    <definedName name="Criteria" localSheetId="6">#REF!</definedName>
    <definedName name="Criteria">#REF!</definedName>
    <definedName name="_xlnm.Criteria" localSheetId="6">#REF!</definedName>
    <definedName name="_xlnm.Criteria">#REF!</definedName>
    <definedName name="Cronograma" localSheetId="6">#REF!</definedName>
    <definedName name="Cronograma">[25]APONT!$B$5:$G$426</definedName>
    <definedName name="CSA" localSheetId="6">#REF!</definedName>
    <definedName name="CSA">[10]SERVIÇOS!#REF!</definedName>
    <definedName name="CUN" localSheetId="6">#REF!</definedName>
    <definedName name="CUN">#REF!</definedName>
    <definedName name="CunEq" localSheetId="2" hidden="1">SUM(IF(#REF! =#REF!,(#REF!)*(#REF!="EQ")))</definedName>
    <definedName name="CunEq" localSheetId="6" hidden="1">SUM(IF(#REF! =#REF!,(#REF!)*(#REF!="EQ")))</definedName>
    <definedName name="CunEq" hidden="1">SUM(IF(#REF! =#REF!,(#REF!)*(#REF!="EQ")))</definedName>
    <definedName name="CunMo" localSheetId="2" hidden="1">SUM(IF(#REF! =#REF!,(#REF!)*(#REF!="MO")))</definedName>
    <definedName name="CunMo" localSheetId="6" hidden="1">SUM(IF(#REF! =#REF!,(#REF!)*(#REF!="MO")))</definedName>
    <definedName name="CunMo" hidden="1">SUM(IF(#REF! =#REF!,(#REF!)*(#REF!="MO")))</definedName>
    <definedName name="CunMp" localSheetId="2" hidden="1">SUM(IF(#REF! =#REF!,(#REF!)*(#REF!="MP")))</definedName>
    <definedName name="CunMp" localSheetId="6" hidden="1">SUM(IF(#REF! =#REF!,(#REF!)*(#REF!="MP")))</definedName>
    <definedName name="CunMp" hidden="1">SUM(IF(#REF! =#REF!,(#REF!)*(#REF!="MP")))</definedName>
    <definedName name="cx" localSheetId="6">#REF!</definedName>
    <definedName name="cx">'[13]Fresagem de Pista Ago-98'!#REF!</definedName>
    <definedName name="d" localSheetId="6">#REF!</definedName>
    <definedName name="d">#REF!</definedName>
    <definedName name="dadinho" localSheetId="6">#REF!</definedName>
    <definedName name="dadinho">#REF!</definedName>
    <definedName name="DADOS" localSheetId="6">#REF!</definedName>
    <definedName name="DADOS">[9]DADOS!$A$1:$M$625</definedName>
    <definedName name="dal" localSheetId="6">#REF!</definedName>
    <definedName name="dal">'[13]Fresagem de Pista Ago-98'!#REF!</definedName>
    <definedName name="DAR" localSheetId="2">'[18]2 S 04 940 02'!$H$65</definedName>
    <definedName name="DAR" localSheetId="6">#REF!</definedName>
    <definedName name="DAR">'[18]2 S 04 940 02'!$H$65</definedName>
    <definedName name="DATA" localSheetId="6">#REF!</definedName>
    <definedName name="DATA">'[13]Fresagem de Pista Ago-98'!#REF!</definedName>
    <definedName name="DATA_AT" localSheetId="6">#REF!</definedName>
    <definedName name="DATA_AT">[6]DADOS!$C$29</definedName>
    <definedName name="Data_Final" localSheetId="6">#REF!</definedName>
    <definedName name="Data_Final">#REF!</definedName>
    <definedName name="Data_Início" localSheetId="6">#REF!</definedName>
    <definedName name="Data_Início">#REF!</definedName>
    <definedName name="DATA_M" localSheetId="6">#REF!</definedName>
    <definedName name="DATA_M">[6]DADOS!$C$23</definedName>
    <definedName name="DATA_NF" localSheetId="6">#REF!</definedName>
    <definedName name="DATA_NF">[6]DADOS!$C$25</definedName>
    <definedName name="data1" localSheetId="6">#REF!</definedName>
    <definedName name="data1">[26]TRAÇOS!$A$40</definedName>
    <definedName name="Database" localSheetId="6">#REF!</definedName>
    <definedName name="Database">#REF!</definedName>
    <definedName name="DATAMEDIÇÃO" localSheetId="6">#REF!</definedName>
    <definedName name="DATAMEDIÇÃO">'[4]F. MEDIÇAO'!$C$144</definedName>
    <definedName name="DB" localSheetId="6">#REF!</definedName>
    <definedName name="DB">[12]Serviços!$G$37</definedName>
    <definedName name="DD" localSheetId="6">#REF!</definedName>
    <definedName name="DD">#REF!</definedName>
    <definedName name="DDDD" localSheetId="6">#REF!</definedName>
    <definedName name="DDDD">[3]COMPOS1!#REF!</definedName>
    <definedName name="dddddddd" localSheetId="6">#REF!</definedName>
    <definedName name="dddddddd">#REF!</definedName>
    <definedName name="DE_km" localSheetId="6">#REF!</definedName>
    <definedName name="DE_km">'[13]Fresagem de Pista Ago-98'!#REF!</definedName>
    <definedName name="Declividade" localSheetId="6">#REF!</definedName>
    <definedName name="Declividade">'[27]Dimensionamento de Calhas Circu'!$V$6:$V$8</definedName>
    <definedName name="dedss" localSheetId="6">#REF!</definedName>
    <definedName name="dedss">'[4]F. MEDIÇAO'!#REF!</definedName>
    <definedName name="DEMONSTRATIVO_DO_RESULTADO_GERENCIAL___DGR" localSheetId="6">#REF!</definedName>
    <definedName name="DEMONSTRATIVO_DO_RESULTADO_GERENCIAL___DGR">#REF!</definedName>
    <definedName name="DER" localSheetId="2">'[24]TPU-MARÇO_2002'!$E$2:$E$1965</definedName>
    <definedName name="DER" localSheetId="6">#REF!</definedName>
    <definedName name="DER">'[24]TPU-MARÇO_2002'!$E$2:$E$1965</definedName>
    <definedName name="des" localSheetId="6">#REF!</definedName>
    <definedName name="des">#REF!</definedName>
    <definedName name="DescAux" hidden="1">#N/A</definedName>
    <definedName name="descricao" localSheetId="6">#REF!</definedName>
    <definedName name="descricao">#REF!</definedName>
    <definedName name="Desma" localSheetId="6">#REF!</definedName>
    <definedName name="Desma">#REF!</definedName>
    <definedName name="DESOBBUE" localSheetId="6">#REF!</definedName>
    <definedName name="DESOBBUE">#REF!</definedName>
    <definedName name="DESONERACAO" hidden="1">IF(OR(Import.Desoneracao="DESONERADO",Import.Desoneracao="SIM"),"SIM","NÃO")</definedName>
    <definedName name="DESTOC15" localSheetId="6">#REF!</definedName>
    <definedName name="DESTOC15">[12]Serviços!$G$51</definedName>
    <definedName name="DESTOC30" localSheetId="6">#REF!</definedName>
    <definedName name="DESTOC30">[12]Serviços!$G$52</definedName>
    <definedName name="DGA" localSheetId="6">#REF!</definedName>
    <definedName name="DGA">'[17]PRO-08'!#REF!</definedName>
    <definedName name="dghdfhsdf" localSheetId="6">#REF!</definedName>
    <definedName name="dghdfhsdf">[2]SID_NI_5!#REF!</definedName>
    <definedName name="dghzdfhsd" localSheetId="2" hidden="1">{#N/A,#N/A,FALSE,"Pla_Preço";#N/A,#N/A,FALSE,"Crono"}</definedName>
    <definedName name="dghzdfhsd" localSheetId="6" hidden="1">{#N/A,#N/A,FALSE,"Pla_Preço";#N/A,#N/A,FALSE,"Crono"}</definedName>
    <definedName name="dghzdfhsd" hidden="1">{#N/A,#N/A,FALSE,"Pla_Preço";#N/A,#N/A,FALSE,"Crono"}</definedName>
    <definedName name="DIE" localSheetId="6">#REF!</definedName>
    <definedName name="DIE">[26]SERV!$E$82</definedName>
    <definedName name="DIGITAL" localSheetId="2">#N/A</definedName>
    <definedName name="DIGITAL" localSheetId="6">'CALÇADA E ACESSIBILIDADE'!DIGITAL</definedName>
    <definedName name="DIGITAL" localSheetId="7">GS!DIGITAL</definedName>
    <definedName name="DIGITAL" localSheetId="15">HD!DIGITAL</definedName>
    <definedName name="DIGITAL" localSheetId="9">'MEMO DREN'!DIGITAL</definedName>
    <definedName name="DIGITAL">[0]!DIGITAL</definedName>
    <definedName name="DISTAU" localSheetId="2">[18]DMT!$C$13</definedName>
    <definedName name="DISTAU" localSheetId="6">#REF!</definedName>
    <definedName name="DISTAU">[18]DMT!$C$13</definedName>
    <definedName name="DISTBP" localSheetId="2">[18]DMT!$C$15</definedName>
    <definedName name="DISTBP" localSheetId="6">#REF!</definedName>
    <definedName name="DISTBP">[18]DMT!$C$15</definedName>
    <definedName name="DISTBU" localSheetId="2">[18]DMT!$C$14</definedName>
    <definedName name="DISTBU" localSheetId="6">#REF!</definedName>
    <definedName name="DISTBU">[18]DMT!$C$14</definedName>
    <definedName name="DISTCIM" localSheetId="2">[18]DMT!$C$23</definedName>
    <definedName name="DISTCIM" localSheetId="6">#REF!</definedName>
    <definedName name="DISTCIM">[18]DMT!$C$23</definedName>
    <definedName name="DISTFILLER" localSheetId="2">[18]DMT!$C$20</definedName>
    <definedName name="DISTFILLER" localSheetId="6">#REF!</definedName>
    <definedName name="DISTFILLER">[18]DMT!$C$20</definedName>
    <definedName name="DISTFRESADO" localSheetId="2">[18]DMT!$C$21</definedName>
    <definedName name="DISTFRESADO" localSheetId="6">#REF!</definedName>
    <definedName name="DISTFRESADO">[18]DMT!$C$21</definedName>
    <definedName name="DISTMASSA" localSheetId="2">[18]DMT!$C$18</definedName>
    <definedName name="DISTMASSA" localSheetId="6">#REF!</definedName>
    <definedName name="DISTMASSA">[18]DMT!$C$18</definedName>
    <definedName name="DISTSOLO" localSheetId="2">[18]DMT!$C$22</definedName>
    <definedName name="DISTSOLO" localSheetId="6">#REF!</definedName>
    <definedName name="DISTSOLO">[18]DMT!$C$22</definedName>
    <definedName name="DJ" localSheetId="6">#REF!</definedName>
    <definedName name="DJ">#REF!</definedName>
    <definedName name="DMT_ADUELAS" localSheetId="2">[28]GALERIA!$C$13</definedName>
    <definedName name="DMT_ADUELAS" localSheetId="6">#REF!</definedName>
    <definedName name="DMT_ADUELAS">[28]GALERIA!$C$13</definedName>
    <definedName name="DMT_ARGILA" localSheetId="2">[28]DMT!$G$11</definedName>
    <definedName name="DMT_ARGILA" localSheetId="6">#REF!</definedName>
    <definedName name="DMT_ARGILA">[28]DMT!$G$11</definedName>
    <definedName name="DMT_BASE" localSheetId="2">[28]DMT!$G$7</definedName>
    <definedName name="DMT_BASE" localSheetId="6">#REF!</definedName>
    <definedName name="DMT_BASE">[28]DMT!$G$7</definedName>
    <definedName name="DMT_BF" localSheetId="2">[28]DMT!$G$6</definedName>
    <definedName name="DMT_BF" localSheetId="6">#REF!</definedName>
    <definedName name="DMT_BF">[28]DMT!$G$6</definedName>
    <definedName name="DMT_CBUQ" localSheetId="2">[28]DMT!$G$12</definedName>
    <definedName name="DMT_CBUQ" localSheetId="6">#REF!</definedName>
    <definedName name="DMT_CBUQ">[28]DMT!$G$12</definedName>
    <definedName name="DMT_CM30" localSheetId="2">[28]DMT!$G$8</definedName>
    <definedName name="DMT_CM30" localSheetId="6">#REF!</definedName>
    <definedName name="DMT_CM30">[28]DMT!$G$8</definedName>
    <definedName name="DMT_PEDREIRA" localSheetId="2">[28]DMT!$G$5</definedName>
    <definedName name="DMT_PEDREIRA" localSheetId="6">#REF!</definedName>
    <definedName name="DMT_PEDREIRA">[28]DMT!$G$5</definedName>
    <definedName name="DMT_PISO" localSheetId="2">[28]DMT!$G$9</definedName>
    <definedName name="DMT_PISO" localSheetId="6">#REF!</definedName>
    <definedName name="DMT_PISO">[28]DMT!$G$9</definedName>
    <definedName name="DMT_TUBOS" localSheetId="2">[28]DMT!$G$10</definedName>
    <definedName name="DMT_TUBOS" localSheetId="6">#REF!</definedName>
    <definedName name="DMT_TUBOS">[28]DMT!$G$10</definedName>
    <definedName name="dre" localSheetId="6">#REF!</definedName>
    <definedName name="dre">[2]SID_NI_5!#REF!</definedName>
    <definedName name="drenae" localSheetId="6">#REF!</definedName>
    <definedName name="drenae">#REF!</definedName>
    <definedName name="Dreno1" localSheetId="6">#REF!</definedName>
    <definedName name="Dreno1">'[5]F. MEDIÇAO'!#REF!</definedName>
    <definedName name="DSASDSA" localSheetId="6">#REF!</definedName>
    <definedName name="DSASDSA">[29]!PassaExtenso</definedName>
    <definedName name="Dsc">#N/A</definedName>
    <definedName name="dsghnfxgvnjxf" localSheetId="6">#REF!</definedName>
    <definedName name="dsghnfxgvnjxf">#REF!</definedName>
    <definedName name="dsgjhxgn" localSheetId="2" hidden="1">{#N/A,#N/A,FALSE,"Pla_Preço";#N/A,#N/A,FALSE,"Crono"}</definedName>
    <definedName name="dsgjhxgn" localSheetId="6" hidden="1">{#N/A,#N/A,FALSE,"Pla_Preço";#N/A,#N/A,FALSE,"Crono"}</definedName>
    <definedName name="dsgjhxgn" hidden="1">{#N/A,#N/A,FALSE,"Pla_Preço";#N/A,#N/A,FALSE,"Crono"}</definedName>
    <definedName name="dsgsd" localSheetId="6">#REF!</definedName>
    <definedName name="dsgsd">[2]SID_NI_5!#REF!</definedName>
    <definedName name="E" localSheetId="6" hidden="1">#REF!</definedName>
    <definedName name="E" hidden="1">#REF!</definedName>
    <definedName name="e__cm" localSheetId="6">#REF!</definedName>
    <definedName name="e__cm">'[13]Fresagem de Pista Ago-98'!#REF!</definedName>
    <definedName name="ECJ" localSheetId="6">#REF!</definedName>
    <definedName name="ECJ">#REF!</definedName>
    <definedName name="edit" localSheetId="6">#REF!</definedName>
    <definedName name="edit">[26]TRAÇOS!$A$23</definedName>
    <definedName name="EDITAL" localSheetId="6">#REF!</definedName>
    <definedName name="EDITAL">[26]TRAÇOS!$A$6</definedName>
    <definedName name="EEEE" localSheetId="6">#REF!</definedName>
    <definedName name="EEEE">#REF!</definedName>
    <definedName name="EJ" localSheetId="6">#REF!</definedName>
    <definedName name="EJ">#REF!</definedName>
    <definedName name="EmpAux">""</definedName>
    <definedName name="Empr" localSheetId="6">#REF!</definedName>
    <definedName name="Empr">#REF!</definedName>
    <definedName name="EMPRESA" localSheetId="2">[18]DADOS!$B$11</definedName>
    <definedName name="EMPRESA" localSheetId="6">#REF!</definedName>
    <definedName name="EMPRESA">[18]DADOS!$B$11</definedName>
    <definedName name="emprestimo" localSheetId="2">'[19]Vínculo (2)'!$Y$13</definedName>
    <definedName name="emprestimo" localSheetId="6">#REF!</definedName>
    <definedName name="emprestimo">'[19]Vínculo (2)'!$Y$13</definedName>
    <definedName name="ENC" localSheetId="2">#REF!</definedName>
    <definedName name="ENC" localSheetId="6">#REF!</definedName>
    <definedName name="ENC">#REF!</definedName>
    <definedName name="ENCARREGADO" localSheetId="6">#REF!</definedName>
    <definedName name="ENCARREGADO">[12]Serviços!$G$60</definedName>
    <definedName name="ENG" localSheetId="2">[18]DADOS!$B$12</definedName>
    <definedName name="ENG" localSheetId="6">#REF!</definedName>
    <definedName name="ENG">[18]DADOS!$B$12</definedName>
    <definedName name="ENROCAMENTO" localSheetId="6">#REF!</definedName>
    <definedName name="ENROCAMENTO">#REF!</definedName>
    <definedName name="ENROCAMENTOJOGADA" localSheetId="6">#REF!</definedName>
    <definedName name="ENROCAMENTOJOGADA">#REF!</definedName>
    <definedName name="EPA" localSheetId="6">#REF!</definedName>
    <definedName name="EPA">[10]SERVIÇOS!#REF!</definedName>
    <definedName name="EPJ" localSheetId="6">#REF!</definedName>
    <definedName name="EPJ">[10]SERVIÇOS!#REF!</definedName>
    <definedName name="EQ" localSheetId="6" hidden="1">#REF!</definedName>
    <definedName name="EQ" hidden="1">#REF!</definedName>
    <definedName name="EQUIP" localSheetId="6">#REF!</definedName>
    <definedName name="EQUIP">[26]EQUIPMO!$B$11</definedName>
    <definedName name="ES" localSheetId="6">#REF!</definedName>
    <definedName name="ES">#REF!</definedName>
    <definedName name="ESC1CAT" localSheetId="6">#REF!</definedName>
    <definedName name="ESC1CAT">[12]Serviços!$G$21</definedName>
    <definedName name="ESCAVAÇÃO" localSheetId="6">#REF!</definedName>
    <definedName name="ESCAVAÇÃO">#REF!</definedName>
    <definedName name="Eu" localSheetId="6">#REF!</definedName>
    <definedName name="Eu">#REF!</definedName>
    <definedName name="EX" localSheetId="6">#REF!</definedName>
    <definedName name="EX">#REF!</definedName>
    <definedName name="EXA" localSheetId="6">#REF!</definedName>
    <definedName name="EXA">'[17]PRO-08'!#REF!</definedName>
    <definedName name="Excel_BuiltIn_Print_Area_2" localSheetId="2">#REF!</definedName>
    <definedName name="Excel_BuiltIn_Print_Area_2" localSheetId="6">#REF!</definedName>
    <definedName name="Excel_BuiltIn_Print_Area_2">#REF!</definedName>
    <definedName name="EXT" localSheetId="6">#REF!</definedName>
    <definedName name="EXT">[10]INDICES!$C$129</definedName>
    <definedName name="EXT__m" localSheetId="6">#REF!</definedName>
    <definedName name="EXT__m">'[13]Fresagem de Pista Ago-98'!#REF!</definedName>
    <definedName name="extenção" localSheetId="6">#REF!</definedName>
    <definedName name="extenção">#REF!</definedName>
    <definedName name="EXTENSÃO" localSheetId="6">#REF!</definedName>
    <definedName name="EXTENSÃO">[6]DADOS!$C$16</definedName>
    <definedName name="Extenso" localSheetId="2">#N/A</definedName>
    <definedName name="Extenso" localSheetId="6">'CALÇADA E ACESSIBILIDADE'!Extenso</definedName>
    <definedName name="Extenso" localSheetId="7">GS!Extenso</definedName>
    <definedName name="Extenso" localSheetId="15">HD!Extenso</definedName>
    <definedName name="Extenso" localSheetId="9">'MEMO DREN'!Extenso</definedName>
    <definedName name="Extenso">[0]!Extenso</definedName>
    <definedName name="Extract" localSheetId="6">#REF!</definedName>
    <definedName name="Extract">'[9]DESEMP AN'!$B$36:$H$36</definedName>
    <definedName name="f" localSheetId="6">#REF!</definedName>
    <definedName name="f">'[13]Fresagem de Pista Ago-98'!#REF!</definedName>
    <definedName name="fator" localSheetId="6">#REF!</definedName>
    <definedName name="fator">#REF!</definedName>
    <definedName name="FATOR1" localSheetId="2">'[24]TPU-MARÇO_2002'!$L$2:$L$20</definedName>
    <definedName name="FATOR1" localSheetId="6">#REF!</definedName>
    <definedName name="FATOR1">'[24]TPU-MARÇO_2002'!$L$2:$L$20</definedName>
    <definedName name="fc1a" localSheetId="6">#REF!</definedName>
    <definedName name="fc1a">'[17]PRO-08'!#REF!</definedName>
    <definedName name="FC2A" localSheetId="6">#REF!</definedName>
    <definedName name="FC2A">'[17]PRO-08'!#REF!</definedName>
    <definedName name="FC3A" localSheetId="6">#REF!</definedName>
    <definedName name="FC3A">'[17]PRO-08'!#REF!</definedName>
    <definedName name="FDFDFSDF" localSheetId="2" hidden="1">#REF!</definedName>
    <definedName name="FDFDFSDF" localSheetId="6" hidden="1">#REF!</definedName>
    <definedName name="FDFDFSDF" hidden="1">#REF!</definedName>
    <definedName name="feriados" localSheetId="2">#REF!</definedName>
    <definedName name="feriados" localSheetId="6">#REF!</definedName>
    <definedName name="feriados">#REF!</definedName>
    <definedName name="fhdfhsfd" localSheetId="2">[2]SID_NI_5!#REF!</definedName>
    <definedName name="fhdfhsfd" localSheetId="6">#REF!</definedName>
    <definedName name="fhdfhsfd">[2]SID_NI_5!#REF!</definedName>
    <definedName name="figura1">"Figura 1"</definedName>
    <definedName name="FIM" localSheetId="2">'[19]Vínculo (2)'!$Y$12</definedName>
    <definedName name="FIM" localSheetId="6">#REF!</definedName>
    <definedName name="FIM">'[19]Vínculo (2)'!$Y$12</definedName>
    <definedName name="FIRMA" localSheetId="6">#REF!</definedName>
    <definedName name="FIRMA">[6]DADOS!$C$2</definedName>
    <definedName name="FIRMA2" localSheetId="6">#REF!</definedName>
    <definedName name="FIRMA2">[26]TRAÇOS!$A$11</definedName>
    <definedName name="FORMA" localSheetId="6">#REF!</definedName>
    <definedName name="FORMA">#REF!</definedName>
    <definedName name="FRESAGEM" localSheetId="6">#REF!</definedName>
    <definedName name="FRESAGEM">'[13]Fresagem de Pista Ago-98'!#REF!</definedName>
    <definedName name="G" localSheetId="6">#REF!</definedName>
    <definedName name="G">#REF!</definedName>
    <definedName name="GAS" localSheetId="6">#REF!</definedName>
    <definedName name="GAS">[26]SERV!$E$81</definedName>
    <definedName name="GEOVANI" localSheetId="6">#REF!</definedName>
    <definedName name="GEOVANI">#REF!</definedName>
    <definedName name="GEOVANI2" localSheetId="6">#REF!</definedName>
    <definedName name="GEOVANI2">[30]PROJETO!#REF!</definedName>
    <definedName name="GG" localSheetId="6">#REF!</definedName>
    <definedName name="GG">#REF!</definedName>
    <definedName name="ghgh" localSheetId="6">#REF!</definedName>
    <definedName name="ghgh">#REF!</definedName>
    <definedName name="GN" localSheetId="6">#REF!</definedName>
    <definedName name="GN">#REF!</definedName>
    <definedName name="GRADUADA" localSheetId="6">#REF!</definedName>
    <definedName name="GRADUADA">#REF!</definedName>
    <definedName name="GRAMA" localSheetId="6">#REF!</definedName>
    <definedName name="GRAMA">#REF!</definedName>
    <definedName name="GRAMADA" localSheetId="6">#REF!</definedName>
    <definedName name="GRAMADA">[12]Serviços!$G$47</definedName>
    <definedName name="gsdfhj" localSheetId="6">#REF!</definedName>
    <definedName name="gsdfhj">#REF!</definedName>
    <definedName name="Guia">"Figura 1"</definedName>
    <definedName name="haihaah">#REF!</definedName>
    <definedName name="hi" localSheetId="6">#REF!</definedName>
    <definedName name="hi">#REF!</definedName>
    <definedName name="hiper_170" localSheetId="6">#REF!</definedName>
    <definedName name="hiper_170">#REF!</definedName>
    <definedName name="HP" localSheetId="6">#REF!</definedName>
    <definedName name="HP">#REF!</definedName>
    <definedName name="HP.1" localSheetId="6">#REF!</definedName>
    <definedName name="HP.1">#REF!</definedName>
    <definedName name="IM" localSheetId="6">#REF!</definedName>
    <definedName name="IM">#REF!</definedName>
    <definedName name="IMP" localSheetId="2">'[18]5 S 02 300 00'!$H$65</definedName>
    <definedName name="IMP" localSheetId="6">#REF!</definedName>
    <definedName name="IMP">'[18]5 S 02 300 00'!$H$65</definedName>
    <definedName name="Import.Apelido" hidden="1">[23]DADOS!$F$16</definedName>
    <definedName name="Import.CR" hidden="1">[23]DADOS!$F$7</definedName>
    <definedName name="Import.DescLote" hidden="1">[23]DADOS!$F$17</definedName>
    <definedName name="Import.Desoneracao" hidden="1">OFFSET([23]DADOS!$G$18,0,-1)</definedName>
    <definedName name="Import.Município" hidden="1">[23]DADOS!$F$6</definedName>
    <definedName name="Import.Proponente" hidden="1">[23]DADOS!$F$5</definedName>
    <definedName name="Import.RespOrçamento" hidden="1">[23]DADOS!$F$22:$F$24</definedName>
    <definedName name="Import.SICONV" hidden="1">[23]DADOS!$F$8</definedName>
    <definedName name="IMPR" localSheetId="2">[10]SERVIÇOS!#REF!</definedName>
    <definedName name="IMPR" localSheetId="6">#REF!</definedName>
    <definedName name="IMPR">[10]SERVIÇOS!#REF!</definedName>
    <definedName name="IMPRIMAÇÃO" localSheetId="2">#REF!</definedName>
    <definedName name="IMPRIMAÇÃO" localSheetId="6">#REF!</definedName>
    <definedName name="IMPRIMAÇÃO">#REF!</definedName>
    <definedName name="INDICE" localSheetId="2">'[18]TRANSP MB'!$C$23</definedName>
    <definedName name="INDICE" localSheetId="6">#REF!</definedName>
    <definedName name="INDICE">'[18]TRANSP MB'!$C$23</definedName>
    <definedName name="INICIO" localSheetId="2">'[19]Vínculo (2)'!$Y$8</definedName>
    <definedName name="INICIO" localSheetId="6">#REF!</definedName>
    <definedName name="INICIO">'[19]Vínculo (2)'!$Y$8</definedName>
    <definedName name="INSUMOS" localSheetId="2">#REF!</definedName>
    <definedName name="INSUMOS" localSheetId="6">#REF!</definedName>
    <definedName name="INSUMOS">#REF!</definedName>
    <definedName name="Itens" localSheetId="2" hidden="1">#REF!</definedName>
    <definedName name="Itens" localSheetId="6" hidden="1">#REF!</definedName>
    <definedName name="Itens" hidden="1">#REF!</definedName>
    <definedName name="JAZU" localSheetId="2">[18]DMT!$C$16</definedName>
    <definedName name="JAZU" localSheetId="6">#REF!</definedName>
    <definedName name="JAZU">[18]DMT!$C$16</definedName>
    <definedName name="jnxcfhnxc" localSheetId="6">#REF!</definedName>
    <definedName name="jnxcfhnxc">#REF!</definedName>
    <definedName name="JOGADA" localSheetId="6">#REF!</definedName>
    <definedName name="JOGADA">[12]Serviços!$G$23</definedName>
    <definedName name="JR_PAGE_ANCHOR_0_1" localSheetId="6">#REF!</definedName>
    <definedName name="JR_PAGE_ANCHOR_0_1">#REF!</definedName>
    <definedName name="JR_PAGE_ANCHOR_1_1" localSheetId="6">#REF!</definedName>
    <definedName name="JR_PAGE_ANCHOR_1_1">#REF!</definedName>
    <definedName name="JR_PAGE_ANCHOR_4_1" localSheetId="6">#REF!</definedName>
    <definedName name="JR_PAGE_ANCHOR_4_1">#REF!</definedName>
    <definedName name="JR_PAGE_ANCHOR_6_1" localSheetId="6">#REF!</definedName>
    <definedName name="JR_PAGE_ANCHOR_6_1">#REF!</definedName>
    <definedName name="JUROS" localSheetId="6">#REF!</definedName>
    <definedName name="JUROS">[26]SERV!$E$84</definedName>
    <definedName name="Kincc" localSheetId="6">#REF!</definedName>
    <definedName name="Kincc">#REF!</definedName>
    <definedName name="Koae" localSheetId="6">#REF!</definedName>
    <definedName name="Koae">#REF!</definedName>
    <definedName name="Kp" localSheetId="6">#REF!</definedName>
    <definedName name="Kp">#REF!</definedName>
    <definedName name="Kt" localSheetId="6">#REF!</definedName>
    <definedName name="Kt">#REF!</definedName>
    <definedName name="KTT" localSheetId="6">#REF!</definedName>
    <definedName name="KTT">#REF!</definedName>
    <definedName name="LADO" localSheetId="6">#REF!</definedName>
    <definedName name="LADO">'[13]Fresagem de Pista Ago-98'!#REF!</definedName>
    <definedName name="LAG" localSheetId="6">#REF!</definedName>
    <definedName name="LAG">[10]SERVIÇOS!#REF!</definedName>
    <definedName name="LARG" localSheetId="6">#REF!</definedName>
    <definedName name="LARG">'[13]Fresagem de Pista Ago-98'!#REF!</definedName>
    <definedName name="LB" localSheetId="6">#REF!</definedName>
    <definedName name="LB">[12]Serviços!$G$36</definedName>
    <definedName name="LD" localSheetId="6">#REF!</definedName>
    <definedName name="LD">'[13]Fresagem de Pista Ago-98'!#REF!</definedName>
    <definedName name="LDA" localSheetId="6">#REF!</definedName>
    <definedName name="LDA">[12]Serviços!$G$35</definedName>
    <definedName name="LEIVAS" localSheetId="6">#REF!</definedName>
    <definedName name="LEIVAS">[12]Serviços!$G$25</definedName>
    <definedName name="LILASDRENA" localSheetId="6">#REF!</definedName>
    <definedName name="LILASDRENA">#REF!</definedName>
    <definedName name="LIMPBUE" localSheetId="6">#REF!</definedName>
    <definedName name="LIMPBUE">#REF!</definedName>
    <definedName name="LIMPEZADESCIDA" localSheetId="6">#REF!</definedName>
    <definedName name="LIMPEZADESCIDA">#REF!</definedName>
    <definedName name="LIMPEZAMEIOFIO" localSheetId="6">#REF!</definedName>
    <definedName name="LIMPEZAMEIOFIO">#REF!</definedName>
    <definedName name="LIMPEZAPONTE" localSheetId="6">#REF!</definedName>
    <definedName name="LIMPEZAPONTE">#REF!</definedName>
    <definedName name="LIMPVALA" localSheetId="6">#REF!</definedName>
    <definedName name="LIMPVALA">#REF!</definedName>
    <definedName name="loc" localSheetId="6">#REF!</definedName>
    <definedName name="loc">[26]TRAÇOS!$A$38</definedName>
    <definedName name="LOCAL" localSheetId="6">#REF!</definedName>
    <definedName name="LOCAL">[6]DADOS!$C$31</definedName>
    <definedName name="LOLO" localSheetId="6">#REF!</definedName>
    <definedName name="LOLO">[29]!PassaExtenso</definedName>
    <definedName name="LOTE" localSheetId="2">[18]DADOS!$B$5</definedName>
    <definedName name="LOTE" localSheetId="6">#REF!</definedName>
    <definedName name="LOTE">[18]DADOS!$B$5</definedName>
    <definedName name="LP" localSheetId="6">#REF!</definedName>
    <definedName name="LP">[12]Serviços!$G$20</definedName>
    <definedName name="LPS" localSheetId="6">#REF!</definedName>
    <definedName name="LPS">[12]Serviços!$G$38</definedName>
    <definedName name="LSMF" localSheetId="6">#REF!</definedName>
    <definedName name="LSMF">[12]Serviços!$G$33</definedName>
    <definedName name="LVC" localSheetId="6">#REF!</definedName>
    <definedName name="LVC">[12]Serviços!$G$34</definedName>
    <definedName name="MANCANT" localSheetId="2">'[18]Manut. Canteiro'!$H$65</definedName>
    <definedName name="MANCANT" localSheetId="6">#REF!</definedName>
    <definedName name="MANCANT">'[18]Manut. Canteiro'!$H$65</definedName>
    <definedName name="Max" hidden="1">COUNTIF(#REF!,"&lt;&gt;0")+3</definedName>
    <definedName name="MBBET" localSheetId="6">#REF!</definedName>
    <definedName name="MBBET">[10]SERVIÇOS!#REF!</definedName>
    <definedName name="MBUF" localSheetId="6">#REF!</definedName>
    <definedName name="MBUF">[4]MBUQ!$E$19</definedName>
    <definedName name="MBUFMANUAL" localSheetId="6">#REF!</definedName>
    <definedName name="MBUFMANUAL">#REF!</definedName>
    <definedName name="MBUQ" localSheetId="6">#REF!</definedName>
    <definedName name="MBUQ">[4]MBUQ!#REF!</definedName>
    <definedName name="Medição" localSheetId="6">#REF!</definedName>
    <definedName name="Medição">#REF!</definedName>
    <definedName name="MEDIÇÃO1" localSheetId="6">#REF!</definedName>
    <definedName name="MEDIÇÃO1">[6]DADOS!$C$21</definedName>
    <definedName name="medir" localSheetId="6">#REF!</definedName>
    <definedName name="medir">[31]Teor!$B$3:$B$7</definedName>
    <definedName name="MEIO" localSheetId="6">#REF!</definedName>
    <definedName name="MEIO">#REF!</definedName>
    <definedName name="MERCADOSEL" localSheetId="6">#REF!</definedName>
    <definedName name="MERCADOSEL">#REF!</definedName>
    <definedName name="MERCADOSELF" localSheetId="6">#REF!</definedName>
    <definedName name="MERCADOSELF">#REF!</definedName>
    <definedName name="MERDA" localSheetId="2">#N/A</definedName>
    <definedName name="MERDA" localSheetId="6">'CALÇADA E ACESSIBILIDADE'!MERDA</definedName>
    <definedName name="MERDA" localSheetId="7">GS!MERDA</definedName>
    <definedName name="MERDA" localSheetId="15">HD!MERDA</definedName>
    <definedName name="MERDA" localSheetId="9">'MEMO DREN'!MERDA</definedName>
    <definedName name="MERDA">[0]!MERDA</definedName>
    <definedName name="MES" localSheetId="6">#REF!</definedName>
    <definedName name="MES">'[4]F. MEDIÇAO'!$C$135</definedName>
    <definedName name="MESTEXTO" localSheetId="2">[18]DADOS!$B$16</definedName>
    <definedName name="MESTEXTO" localSheetId="6">#REF!</definedName>
    <definedName name="MESTEXTO">[18]DADOS!$B$16</definedName>
    <definedName name="MFC" localSheetId="2">'[18]2 S 04 910 55'!$H$65</definedName>
    <definedName name="MFC" localSheetId="6">#REF!</definedName>
    <definedName name="MFC">'[18]2 S 04 910 55'!$H$65</definedName>
    <definedName name="MICRO" localSheetId="2">'[18]5 S 02 511 52'!$H$67</definedName>
    <definedName name="MICRO" localSheetId="6">#REF!</definedName>
    <definedName name="MICRO">'[18]5 S 02 511 52'!$H$67</definedName>
    <definedName name="MICRO1.5" localSheetId="6">#REF!</definedName>
    <definedName name="MICRO1.5">[12]Serviços!$G$53</definedName>
    <definedName name="MICRO8" localSheetId="2">'[18]5 S 02 511 51'!$H$67</definedName>
    <definedName name="MICRO8" localSheetId="6">#REF!</definedName>
    <definedName name="MICRO8">'[18]5 S 02 511 51'!$H$67</definedName>
    <definedName name="mmm" localSheetId="6">#REF!</definedName>
    <definedName name="mmm">#REF!</definedName>
    <definedName name="mmmmmmmmmmmmmmmmmm" localSheetId="6">#REF!</definedName>
    <definedName name="mmmmmmmmmmmmmmmmmm">#REF!</definedName>
    <definedName name="MO" localSheetId="6" hidden="1">#REF!</definedName>
    <definedName name="MO" hidden="1">#REF!</definedName>
    <definedName name="Mob" localSheetId="6">#REF!</definedName>
    <definedName name="Mob">#REF!</definedName>
    <definedName name="Modelo" localSheetId="6" hidden="1">#REF!</definedName>
    <definedName name="Modelo" hidden="1">#REF!</definedName>
    <definedName name="módulo1.Extenso" localSheetId="2">#N/A</definedName>
    <definedName name="módulo1.Extenso" localSheetId="6">'CALÇADA E ACESSIBILIDADE'!módulo1.Extenso</definedName>
    <definedName name="módulo1.Extenso" localSheetId="7">GS!módulo1.Extenso</definedName>
    <definedName name="módulo1.Extenso" localSheetId="15">HD!módulo1.Extenso</definedName>
    <definedName name="módulo1.Extenso" localSheetId="9">'MEMO DREN'!módulo1.Extenso</definedName>
    <definedName name="módulo1.Extenso">[0]!módulo1.Extenso</definedName>
    <definedName name="MOTOSERRA" localSheetId="6">#REF!</definedName>
    <definedName name="MOTOSERRA">[12]Serviços!$G$64</definedName>
    <definedName name="MP" localSheetId="6" hidden="1">#REF!</definedName>
    <definedName name="MP" hidden="1">#REF!</definedName>
    <definedName name="MUDAS" localSheetId="6">#REF!</definedName>
    <definedName name="MUDAS">#REF!</definedName>
    <definedName name="municipio" localSheetId="6">#REF!</definedName>
    <definedName name="municipio" localSheetId="16">'Municípios BDI Serviços'!$B$3:$B$81</definedName>
    <definedName name="municipio">'[32]Municípios ISS'!$A$2:$A$80</definedName>
    <definedName name="N" localSheetId="6">#REF!</definedName>
    <definedName name="N">#REF!</definedName>
    <definedName name="N_NF" localSheetId="6">#REF!</definedName>
    <definedName name="N_NF">[6]DADOS!$C$24</definedName>
    <definedName name="NG" localSheetId="6">#REF!</definedName>
    <definedName name="NG">#REF!</definedName>
    <definedName name="NGNG" localSheetId="6">#REF!</definedName>
    <definedName name="NGNG">#REF!</definedName>
    <definedName name="NLEq">4</definedName>
    <definedName name="NLMo">6</definedName>
    <definedName name="NLMp">5</definedName>
    <definedName name="NLTr">3</definedName>
    <definedName name="NN" localSheetId="6">#REF!</definedName>
    <definedName name="NN">#REF!</definedName>
    <definedName name="NTEI" localSheetId="6">#REF!</definedName>
    <definedName name="NTEI">'[17]PRO-08'!#REF!</definedName>
    <definedName name="NUAISDHG" localSheetId="6">#REF!</definedName>
    <definedName name="NUAISDHG">[7]Original!#REF!</definedName>
    <definedName name="NUMEROMEDIÇÃO" localSheetId="6">#REF!</definedName>
    <definedName name="NUMEROMEDIÇÃO">'[4]F. MEDIÇAO'!$C$138</definedName>
    <definedName name="oac" localSheetId="6">#REF!</definedName>
    <definedName name="oac">#REF!</definedName>
    <definedName name="OBR_NE" localSheetId="6">#REF!</definedName>
    <definedName name="OBR_NE">#REF!</definedName>
    <definedName name="OBR_SE" localSheetId="6">#REF!</definedName>
    <definedName name="OBR_SE">#REF!</definedName>
    <definedName name="OBR_SL" localSheetId="6">#REF!</definedName>
    <definedName name="OBR_SL">#REF!</definedName>
    <definedName name="OBR_TC" localSheetId="6">#REF!</definedName>
    <definedName name="OBR_TC">#REF!</definedName>
    <definedName name="OBRA" localSheetId="6">#REF!</definedName>
    <definedName name="OBRA">[33]ACOMPANHAMENTO!$D$6</definedName>
    <definedName name="OBRAS" localSheetId="6">#REF!</definedName>
    <definedName name="OBRAS">#REF!</definedName>
    <definedName name="OBRASF" localSheetId="6">#REF!</definedName>
    <definedName name="OBRASF">#REF!</definedName>
    <definedName name="oc" localSheetId="6">#REF!</definedName>
    <definedName name="oc">#REF!</definedName>
    <definedName name="ok" localSheetId="2">[34]Dados!$B$1</definedName>
    <definedName name="ok" localSheetId="6">#REF!</definedName>
    <definedName name="ok">[34]Dados!$B$1</definedName>
    <definedName name="OnOff">"ON"</definedName>
    <definedName name="OPA" localSheetId="6">#REF!</definedName>
    <definedName name="OPA">'[17]PRO-08'!#REF!</definedName>
    <definedName name="Ordem" localSheetId="2" hidden="1">#REF!</definedName>
    <definedName name="Ordem" localSheetId="6" hidden="1">#REF!</definedName>
    <definedName name="Ordem" hidden="1">#REF!</definedName>
    <definedName name="org" localSheetId="6">#REF!</definedName>
    <definedName name="org">[26]TRAÇOS!$A$41</definedName>
    <definedName name="Origem" localSheetId="6" hidden="1">#REF!</definedName>
    <definedName name="Origem" hidden="1">#REF!</definedName>
    <definedName name="p01.401.00" localSheetId="6">#REF!</definedName>
    <definedName name="p01.401.00">#REF!</definedName>
    <definedName name="p02.300.00" localSheetId="6">#REF!</definedName>
    <definedName name="p02.300.00">#REF!</definedName>
    <definedName name="p02.400.00" localSheetId="6">#REF!</definedName>
    <definedName name="p02.400.00">#REF!</definedName>
    <definedName name="p02.500.01" localSheetId="6">#REF!</definedName>
    <definedName name="p02.500.01">#REF!</definedName>
    <definedName name="p02.530.00" localSheetId="6">#REF!</definedName>
    <definedName name="p02.530.00">#REF!</definedName>
    <definedName name="p02.530.01" localSheetId="6">#REF!</definedName>
    <definedName name="p02.530.01">#REF!</definedName>
    <definedName name="p02.530.02" localSheetId="6">#REF!</definedName>
    <definedName name="p02.530.02">#REF!</definedName>
    <definedName name="P02.530.03" localSheetId="6">#REF!</definedName>
    <definedName name="P02.530.03">#REF!</definedName>
    <definedName name="p02.540.00" localSheetId="6">#REF!</definedName>
    <definedName name="p02.540.00">#REF!</definedName>
    <definedName name="p03.950.00" localSheetId="6">#REF!</definedName>
    <definedName name="p03.950.00">#REF!</definedName>
    <definedName name="PassaExtenso" localSheetId="6">#REF!</definedName>
    <definedName name="PassaExtenso">[29]!PassaExtenso</definedName>
    <definedName name="PAV" localSheetId="6">#REF!</definedName>
    <definedName name="PAV">[35]RESUMO_AUT1!#REF!</definedName>
    <definedName name="pavi" localSheetId="6">#REF!</definedName>
    <definedName name="pavi">#REF!</definedName>
    <definedName name="PAVIMENTONOVO" localSheetId="6">#REF!</definedName>
    <definedName name="PAVIMENTONOVO">[36]QuQuant!#REF!</definedName>
    <definedName name="Payment_Needed">"Pagamento necessário"</definedName>
    <definedName name="PCAP.20">#REF!</definedName>
    <definedName name="PCM.30" localSheetId="6">#REF!</definedName>
    <definedName name="PCM.30">#REF!</definedName>
    <definedName name="PEAD1200" localSheetId="6">#REF!</definedName>
    <definedName name="PEAD1200">[2]SID_NI_5!#REF!</definedName>
    <definedName name="PEDREIRA" localSheetId="2">'[19]Vínculo (2)'!$Y$11</definedName>
    <definedName name="PEDREIRA" localSheetId="6">#REF!</definedName>
    <definedName name="PEDREIRA">'[19]Vínculo (2)'!$Y$11</definedName>
    <definedName name="PEN" localSheetId="6">#REF!</definedName>
    <definedName name="PEN">[10]SERVIÇOS!#REF!</definedName>
    <definedName name="percentuais" localSheetId="6">#REF!</definedName>
    <definedName name="percentuais">#REF!</definedName>
    <definedName name="PercResid." localSheetId="6">#REF!</definedName>
    <definedName name="PercResid.">#REF!</definedName>
    <definedName name="PERIODO" localSheetId="6">#REF!</definedName>
    <definedName name="PERIODO">'[4]F. MEDIÇAO'!$C$136</definedName>
    <definedName name="Período" localSheetId="6">#REF!</definedName>
    <definedName name="Período">'[37]F. MEDIÇAO'!$C$131</definedName>
    <definedName name="PERIODO_LIQUIDO" localSheetId="6">#REF!</definedName>
    <definedName name="PERIODO_LIQUIDO">[6]DADOS!$C$22</definedName>
    <definedName name="pesquisa" localSheetId="6">#REF!</definedName>
    <definedName name="pesquisa">#REF!</definedName>
    <definedName name="PINT" localSheetId="2">'[18]4 S 06 100 11'!$H$65</definedName>
    <definedName name="PINT" localSheetId="6">#REF!</definedName>
    <definedName name="PINT">'[18]4 S 06 100 11'!$H$65</definedName>
    <definedName name="PINTFAIXA" localSheetId="6">#REF!</definedName>
    <definedName name="PINTFAIXA">[12]Serviços!$G$50</definedName>
    <definedName name="PINTURALIGAÇÃO" localSheetId="6">#REF!</definedName>
    <definedName name="PINTURALIGAÇÃO">#REF!</definedName>
    <definedName name="PL" localSheetId="6">#REF!</definedName>
    <definedName name="PL">[10]SERVIÇOS!#REF!</definedName>
    <definedName name="Plan1" localSheetId="6" hidden="1">#REF!</definedName>
    <definedName name="Plan1" hidden="1">#REF!</definedName>
    <definedName name="PLANEJADA" localSheetId="6">#REF!</definedName>
    <definedName name="PLANEJADA">#REF!</definedName>
    <definedName name="PMBUF" localSheetId="6">#REF!</definedName>
    <definedName name="PMBUF">#REF!</definedName>
    <definedName name="Ponte" localSheetId="2">#N/A</definedName>
    <definedName name="Ponte" localSheetId="6">'CALÇADA E ACESSIBILIDADE'!Ponte</definedName>
    <definedName name="Ponte" localSheetId="7">GS!Ponte</definedName>
    <definedName name="Ponte" localSheetId="15">HD!Ponte</definedName>
    <definedName name="Ponte" localSheetId="9">'MEMO DREN'!Ponte</definedName>
    <definedName name="Ponte">[0]!Ponte</definedName>
    <definedName name="Posição" localSheetId="2" hidden="1">#REF!</definedName>
    <definedName name="Posição" localSheetId="6" hidden="1">#REF!</definedName>
    <definedName name="Posição" hidden="1">#REF!</definedName>
    <definedName name="potencia" localSheetId="2">#REF!</definedName>
    <definedName name="potencia" localSheetId="6">#REF!</definedName>
    <definedName name="potencia">#REF!</definedName>
    <definedName name="Prd" hidden="1">#N/A</definedName>
    <definedName name="PrdAux" hidden="1">#N/A</definedName>
    <definedName name="precipitações" localSheetId="6">#REF!</definedName>
    <definedName name="precipitações">#REF!</definedName>
    <definedName name="Preço_Improd." localSheetId="6">#REF!</definedName>
    <definedName name="Preço_Improd.">#REF!</definedName>
    <definedName name="Preço_prod." localSheetId="6">#REF!</definedName>
    <definedName name="Preço_prod.">#REF!</definedName>
    <definedName name="preco1" localSheetId="6">#REF!</definedName>
    <definedName name="preco1">#REF!</definedName>
    <definedName name="Print" localSheetId="6">#REF!</definedName>
    <definedName name="Print">[38]QuQuant!#REF!</definedName>
    <definedName name="Print_01" localSheetId="6">#REF!</definedName>
    <definedName name="Print_01">#REF!</definedName>
    <definedName name="Print_Area_MI" localSheetId="10">DIMENS2!$T$1:$AB$9</definedName>
    <definedName name="Print_Area_MI">#N/A</definedName>
    <definedName name="PRL.1C" localSheetId="6">#REF!</definedName>
    <definedName name="PRL.1C">#REF!</definedName>
    <definedName name="PRM.1C" localSheetId="6">#REF!</definedName>
    <definedName name="PRM.1C">#REF!</definedName>
    <definedName name="PROCESSO" localSheetId="2">[18]DADOS!$B$13</definedName>
    <definedName name="PROCESSO" localSheetId="6">#REF!</definedName>
    <definedName name="PROCESSO">[18]DADOS!$B$13</definedName>
    <definedName name="produção" localSheetId="6">#REF!</definedName>
    <definedName name="produção">#REF!</definedName>
    <definedName name="produçao1" localSheetId="6">#REF!</definedName>
    <definedName name="produçao1">#REF!</definedName>
    <definedName name="PRR.1C" localSheetId="6">#REF!</definedName>
    <definedName name="PRR.1C">#REF!</definedName>
    <definedName name="Pto">ROUND(#REF!*#REF!,2)</definedName>
    <definedName name="Pun">#N/A</definedName>
    <definedName name="q" localSheetId="6">#REF!</definedName>
    <definedName name="q">[2]SID_NI_5!#REF!</definedName>
    <definedName name="qadfhnbxfc" localSheetId="6">#REF!</definedName>
    <definedName name="qadfhnbxfc">#REF!</definedName>
    <definedName name="QD" localSheetId="6" hidden="1">#REF!</definedName>
    <definedName name="QD" hidden="1">#REF!</definedName>
    <definedName name="QQ_2" localSheetId="2">#N/A</definedName>
    <definedName name="QQ_2" localSheetId="6">'CALÇADA E ACESSIBILIDADE'!QQ_2</definedName>
    <definedName name="QQ_2" localSheetId="7">GS!QQ_2</definedName>
    <definedName name="QQ_2" localSheetId="15">HD!QQ_2</definedName>
    <definedName name="QQ_2" localSheetId="9">'MEMO DREN'!QQ_2</definedName>
    <definedName name="QQ_2">[0]!QQ_2</definedName>
    <definedName name="QTD" localSheetId="2" hidden="1">#REF!</definedName>
    <definedName name="QTD" localSheetId="6" hidden="1">#REF!</definedName>
    <definedName name="QTD" hidden="1">#REF!</definedName>
    <definedName name="QtEq" localSheetId="2" hidden="1">#REF!</definedName>
    <definedName name="QtEq" localSheetId="6" hidden="1">#REF!</definedName>
    <definedName name="QtEq" hidden="1">#REF!</definedName>
    <definedName name="QtMo" localSheetId="6" hidden="1">#REF!</definedName>
    <definedName name="QtMo" hidden="1">#REF!</definedName>
    <definedName name="QtMp" localSheetId="6" hidden="1">#REF!</definedName>
    <definedName name="QtMp" hidden="1">#REF!</definedName>
    <definedName name="QtTr" localSheetId="6" hidden="1">#REF!</definedName>
    <definedName name="QtTr" hidden="1">#REF!</definedName>
    <definedName name="Quant." localSheetId="6">#REF!</definedName>
    <definedName name="Quant.">#REF!</definedName>
    <definedName name="Quant.1" localSheetId="6">#REF!</definedName>
    <definedName name="Quant.1">#REF!</definedName>
    <definedName name="QUANTIDADE" localSheetId="6">#REF!</definedName>
    <definedName name="QUANTIDADE">#REF!</definedName>
    <definedName name="Rachão" localSheetId="2">#N/A</definedName>
    <definedName name="Rachão" localSheetId="6">'CALÇADA E ACESSIBILIDADE'!Rachão</definedName>
    <definedName name="Rachão" localSheetId="7">GS!Rachão</definedName>
    <definedName name="Rachão" localSheetId="15">HD!Rachão</definedName>
    <definedName name="Rachão" localSheetId="9">'MEMO DREN'!Rachão</definedName>
    <definedName name="Rachão">[0]!Rachão</definedName>
    <definedName name="RBV" localSheetId="6">#REF!</definedName>
    <definedName name="RBV">[31]Teor!$C$3:$C$7</definedName>
    <definedName name="RCGP" localSheetId="6">#REF!</definedName>
    <definedName name="RCGP">[10]SERVIÇOS!#REF!</definedName>
    <definedName name="RCOLONIAO" localSheetId="6">#REF!</definedName>
    <definedName name="RCOLONIAO">[12]Serviços!$G$45</definedName>
    <definedName name="RDEF" localSheetId="2">'[18]3 S 08 401 00'!$H$65</definedName>
    <definedName name="RDEF" localSheetId="6">#REF!</definedName>
    <definedName name="RDEF">'[18]3 S 08 401 00'!$H$65</definedName>
    <definedName name="reaj" localSheetId="6">#REF!</definedName>
    <definedName name="reaj">'[4]F. MEDIÇAO'!$L$83</definedName>
    <definedName name="REAJ1" localSheetId="6">#REF!</definedName>
    <definedName name="REAJ1">'[4]F. MEDIÇAO'!$L$86</definedName>
    <definedName name="REAJ2" localSheetId="6">#REF!</definedName>
    <definedName name="REAJ2">'[4]F. MEDIÇAO'!$L$90</definedName>
    <definedName name="REAJ3" localSheetId="6">#REF!</definedName>
    <definedName name="REAJ3">'[4]F. MEDIÇAO'!$L$93</definedName>
    <definedName name="REAJ4" localSheetId="6">#REF!</definedName>
    <definedName name="REAJ4">'[4]F. MEDIÇAO'!$L$94</definedName>
    <definedName name="REAJ5" localSheetId="6">#REF!</definedName>
    <definedName name="REAJ5">'[4]F. MEDIÇAO'!$L$98</definedName>
    <definedName name="REAJAQUISIÇÃO" localSheetId="6">#REF!</definedName>
    <definedName name="REAJAQUISIÇÃO">#REF!</definedName>
    <definedName name="REAJTRANSPORTE" localSheetId="6">#REF!</definedName>
    <definedName name="REAJTRANSPORTE">#REF!</definedName>
    <definedName name="REAJUSTAMENTO" localSheetId="6">#REF!</definedName>
    <definedName name="REAJUSTAMENTO">#REF!</definedName>
    <definedName name="reajustamentoaquisição" localSheetId="6">#REF!</definedName>
    <definedName name="reajustamentoaquisição">#REF!</definedName>
    <definedName name="reajustamentotransp" localSheetId="6">#REF!</definedName>
    <definedName name="reajustamentotransp">#REF!</definedName>
    <definedName name="Real_170" localSheetId="6">#REF!</definedName>
    <definedName name="Real_170">#REF!</definedName>
    <definedName name="Real_180" localSheetId="6">#REF!</definedName>
    <definedName name="Real_180">#REF!</definedName>
    <definedName name="Real_190" localSheetId="6">#REF!</definedName>
    <definedName name="Real_190">#REF!</definedName>
    <definedName name="Real_250" localSheetId="6">#REF!</definedName>
    <definedName name="Real_250">#REF!</definedName>
    <definedName name="Real_270" localSheetId="6">#REF!</definedName>
    <definedName name="Real_270">#REF!</definedName>
    <definedName name="Real_320" localSheetId="6">#REF!</definedName>
    <definedName name="Real_320">#REF!</definedName>
    <definedName name="Real_330" localSheetId="6">#REF!</definedName>
    <definedName name="Real_330">#REF!</definedName>
    <definedName name="Real_350" localSheetId="6">#REF!</definedName>
    <definedName name="Real_350">#REF!</definedName>
    <definedName name="Real_370" localSheetId="6">#REF!</definedName>
    <definedName name="Real_370">#REF!</definedName>
    <definedName name="Real_390" localSheetId="6">#REF!</definedName>
    <definedName name="Real_390">#REF!</definedName>
    <definedName name="Real_400" localSheetId="6">#REF!</definedName>
    <definedName name="Real_400">#REF!</definedName>
    <definedName name="Real_401" localSheetId="6">#REF!</definedName>
    <definedName name="Real_401">#REF!</definedName>
    <definedName name="Real_402" localSheetId="6">#REF!</definedName>
    <definedName name="Real_402">#REF!</definedName>
    <definedName name="Real_403" localSheetId="6">#REF!</definedName>
    <definedName name="Real_403">#REF!</definedName>
    <definedName name="Real_405" localSheetId="6">#REF!</definedName>
    <definedName name="Real_405">#REF!</definedName>
    <definedName name="Real_406" localSheetId="6">#REF!</definedName>
    <definedName name="Real_406">#REF!</definedName>
    <definedName name="Real_407" localSheetId="6">#REF!</definedName>
    <definedName name="Real_407">#REF!</definedName>
    <definedName name="Real_408" localSheetId="6">#REF!</definedName>
    <definedName name="Real_408">#REF!</definedName>
    <definedName name="Real_409" localSheetId="6">#REF!</definedName>
    <definedName name="Real_409">#REF!</definedName>
    <definedName name="Real_410" localSheetId="6">#REF!</definedName>
    <definedName name="Real_410">#REF!</definedName>
    <definedName name="Real_411" localSheetId="6">#REF!</definedName>
    <definedName name="Real_411">#REF!</definedName>
    <definedName name="Real_CP" localSheetId="6">#REF!</definedName>
    <definedName name="Real_CP">#REF!</definedName>
    <definedName name="Real_Priv" localSheetId="6">#REF!</definedName>
    <definedName name="Real_Priv">#REF!</definedName>
    <definedName name="Real_Publ" localSheetId="6">#REF!</definedName>
    <definedName name="Real_Publ">#REF!</definedName>
    <definedName name="rec" localSheetId="2">#N/A</definedName>
    <definedName name="rec" localSheetId="6">'CALÇADA E ACESSIBILIDADE'!rec</definedName>
    <definedName name="rec" localSheetId="7">GS!rec</definedName>
    <definedName name="rec" localSheetId="15">HD!rec</definedName>
    <definedName name="rec" localSheetId="9">'MEMO DREN'!rec</definedName>
    <definedName name="rec">[0]!rec</definedName>
    <definedName name="RECGC" localSheetId="6">#REF!</definedName>
    <definedName name="RECGC">[12]Serviços!$G$32</definedName>
    <definedName name="RECGP" localSheetId="6">#REF!</definedName>
    <definedName name="RECGP">#REF!</definedName>
    <definedName name="RECOMPOSIÇÃOMANUAL" localSheetId="6">#REF!</definedName>
    <definedName name="RECOMPOSIÇÃOMANUAL">#REF!</definedName>
    <definedName name="RECOMPOSIÇÃOMECANIZADA" localSheetId="6">#REF!</definedName>
    <definedName name="RECOMPOSIÇÃOMECANIZADA">#REF!</definedName>
    <definedName name="RECPS" localSheetId="6">#REF!</definedName>
    <definedName name="RECPS">[12]Serviços!$G$39</definedName>
    <definedName name="RECREV" localSheetId="6">#REF!</definedName>
    <definedName name="RECREV">'[4]Recomp. revest. CBUQ'!#REF!</definedName>
    <definedName name="RECREVESTIMENTO" localSheetId="6">#REF!</definedName>
    <definedName name="RECREVESTIMENTO">'[4]Recomp. revest. CBUQ'!#REF!</definedName>
    <definedName name="RECREVPRIMARIO" localSheetId="6">#REF!</definedName>
    <definedName name="RECREVPRIMARIO">#REF!</definedName>
    <definedName name="REF" localSheetId="6">#REF!</definedName>
    <definedName name="REF">[39]Inv.I!$E$32</definedName>
    <definedName name="REG" localSheetId="6">#REF!</definedName>
    <definedName name="REG">#REF!</definedName>
    <definedName name="REGFAIXA" localSheetId="6">#REF!</definedName>
    <definedName name="REGFAIXA">[12]Serviços!$G$11</definedName>
    <definedName name="REGULA" localSheetId="6">#REF!</definedName>
    <definedName name="REGULA">#REF!</definedName>
    <definedName name="Reimbursement">"Reembolso"</definedName>
    <definedName name="Relat" hidden="1">#REF!</definedName>
    <definedName name="REMENDOMANUAL" localSheetId="6">#REF!</definedName>
    <definedName name="REMENDOMANUAL">#REF!</definedName>
    <definedName name="REMMAN" localSheetId="6">#REF!</definedName>
    <definedName name="REMMAN">#REF!</definedName>
    <definedName name="REMMEC" localSheetId="6">#REF!</definedName>
    <definedName name="REMMEC">#REF!</definedName>
    <definedName name="REMOPS" localSheetId="6">#REF!</definedName>
    <definedName name="REMOPS">[12]Serviços!$G$49</definedName>
    <definedName name="RESUMO" localSheetId="2">#N/A</definedName>
    <definedName name="RESUMO" localSheetId="6">'CALÇADA E ACESSIBILIDADE'!RESUMO</definedName>
    <definedName name="RESUMO" localSheetId="7">GS!RESUMO</definedName>
    <definedName name="RESUMO" localSheetId="15">HD!RESUMO</definedName>
    <definedName name="RESUMO" localSheetId="9">'MEMO DREN'!RESUMO</definedName>
    <definedName name="RESUMO">[0]!RESUMO</definedName>
    <definedName name="RETRO" localSheetId="6">#REF!</definedName>
    <definedName name="RETRO">[12]Serviços!$G$62</definedName>
    <definedName name="RGC" localSheetId="2">'[18]3 S 08 200 50'!$H$65</definedName>
    <definedName name="RGC" localSheetId="6">#REF!</definedName>
    <definedName name="RGC">'[18]3 S 08 200 50'!$H$65</definedName>
    <definedName name="RMA" localSheetId="6">#REF!</definedName>
    <definedName name="RMA">[10]SERVIÇOS!#REF!</definedName>
    <definedName name="RMAN" localSheetId="6">#REF!</definedName>
    <definedName name="RMAN">[12]Serviços!$G$44</definedName>
    <definedName name="RMANAT" localSheetId="6">#REF!</definedName>
    <definedName name="RMANAT">[12]Serviços!$G$42</definedName>
    <definedName name="RMEC" localSheetId="6">#REF!</definedName>
    <definedName name="RMEC">[12]Serviços!$G$46</definedName>
    <definedName name="RMECAT" localSheetId="6">#REF!</definedName>
    <definedName name="RMECAT">[12]Serviços!$G$43</definedName>
    <definedName name="RMSH" localSheetId="6">#REF!</definedName>
    <definedName name="RMSH">[12]Serviços!$G$41</definedName>
    <definedName name="ROÇADA" localSheetId="6">#REF!</definedName>
    <definedName name="ROÇADA">#REF!</definedName>
    <definedName name="ROÇADACOLONIÃO" localSheetId="6">#REF!</definedName>
    <definedName name="ROÇADACOLONIÃO">#REF!</definedName>
    <definedName name="rod" localSheetId="6">#REF!</definedName>
    <definedName name="rod">[26]TRAÇOS!$A$31</definedName>
    <definedName name="rodo" localSheetId="6">#REF!</definedName>
    <definedName name="rodo">[26]TRAÇOS!$A$42</definedName>
    <definedName name="RODOVIA" localSheetId="6">#REF!</definedName>
    <definedName name="RODOVIA">'[4]F. MEDIÇAO'!$B$133</definedName>
    <definedName name="RODOVIA_1" localSheetId="6">#REF!</definedName>
    <definedName name="RODOVIA_1">[6]DADOS!$C$7</definedName>
    <definedName name="RPDMAN" localSheetId="6">#REF!</definedName>
    <definedName name="RPDMAN">[12]Serviços!$G$27</definedName>
    <definedName name="RPDMEC" localSheetId="6">#REF!</definedName>
    <definedName name="RPDMEC">[12]Serviços!$G$28</definedName>
    <definedName name="RR.1C" localSheetId="6">#REF!</definedName>
    <definedName name="RR.1C">#REF!</definedName>
    <definedName name="RR.1CREC" localSheetId="6">#REF!</definedName>
    <definedName name="RR.1CREC">'[4]Recomp. revest. CBUQ'!#REF!</definedName>
    <definedName name="RRM" localSheetId="6">#REF!</definedName>
    <definedName name="RRM">[10]SERVIÇOS!#REF!</definedName>
    <definedName name="RRP" localSheetId="6">#REF!</definedName>
    <definedName name="RRP">[10]SERVIÇOS!#REF!</definedName>
    <definedName name="rrr" localSheetId="6">#REF!</definedName>
    <definedName name="rrr">[40]RESUMO_AUT1!#REF!</definedName>
    <definedName name="RRRR" localSheetId="6">#REF!</definedName>
    <definedName name="RRRR">#REF!</definedName>
    <definedName name="RS" localSheetId="6">#REF!</definedName>
    <definedName name="RS">#REF!</definedName>
    <definedName name="RVGL" localSheetId="6">#REF!</definedName>
    <definedName name="RVGL">[10]SERVIÇOS!#REF!</definedName>
    <definedName name="Salários" localSheetId="6">#REF!</definedName>
    <definedName name="Salários">#REF!</definedName>
    <definedName name="SB" localSheetId="6">#REF!</definedName>
    <definedName name="SB">[26]SERV!$K$10</definedName>
    <definedName name="sbg" localSheetId="6">#REF!</definedName>
    <definedName name="sbg">#REF!</definedName>
    <definedName name="SBTC" localSheetId="6">#REF!</definedName>
    <definedName name="SBTC">#REF!</definedName>
    <definedName name="sdfs" localSheetId="6">'CALÇADA E ACESSIBILIDADE'!sdfs</definedName>
    <definedName name="sdfs">[0]!sdfs</definedName>
    <definedName name="se" localSheetId="2">'[13]Fresagem de Pista Ago-98'!#REF!</definedName>
    <definedName name="se" localSheetId="6">#REF!</definedName>
    <definedName name="se">'[13]Fresagem de Pista Ago-98'!#REF!</definedName>
    <definedName name="SEG" localSheetId="6">#REF!</definedName>
    <definedName name="SEG">[41]INDICES!$C$136</definedName>
    <definedName name="SEGMENTO" localSheetId="6">#REF!</definedName>
    <definedName name="SEGMENTO">[6]DADOS!$C$13</definedName>
    <definedName name="SEGMENTO_1" localSheetId="6">#REF!</definedName>
    <definedName name="SEGMENTO_1">[6]DADOS!$C$14</definedName>
    <definedName name="SERV" localSheetId="6">#REF!</definedName>
    <definedName name="SERV">#REF!</definedName>
    <definedName name="SERVENTE" localSheetId="6">#REF!</definedName>
    <definedName name="SERVENTE">[12]Serviços!$G$61</definedName>
    <definedName name="SERVIÇO" localSheetId="6">#REF!</definedName>
    <definedName name="SERVIÇO">[26]SERV!$B$4:$F$142</definedName>
    <definedName name="serviço1" localSheetId="6">#REF!</definedName>
    <definedName name="serviço1">#REF!</definedName>
    <definedName name="Serviços" localSheetId="2">[42]Serviços!$A:$I</definedName>
    <definedName name="Serviços" localSheetId="6">#REF!</definedName>
    <definedName name="Serviços">[42]Serviços!$A:$I</definedName>
    <definedName name="sfas" localSheetId="6">#REF!</definedName>
    <definedName name="sfas">#REF!</definedName>
    <definedName name="SICRO" localSheetId="2">[18]DADOS!$B$14</definedName>
    <definedName name="SICRO" localSheetId="6">#REF!</definedName>
    <definedName name="SICRO">[18]DADOS!$B$14</definedName>
    <definedName name="SLRP" localSheetId="6">#REF!</definedName>
    <definedName name="SLRP">[10]SERVIÇOS!#REF!</definedName>
    <definedName name="solo" localSheetId="6">#REF!</definedName>
    <definedName name="solo">#REF!</definedName>
    <definedName name="SOLOCIM" localSheetId="6">#REF!</definedName>
    <definedName name="SOLOCIM">[12]Serviços!$G$13</definedName>
    <definedName name="SOLOMANUAL" localSheetId="6">#REF!</definedName>
    <definedName name="SOLOMANUAL">#REF!</definedName>
    <definedName name="solomecanizado" localSheetId="6">#REF!</definedName>
    <definedName name="solomecanizado">#REF!</definedName>
    <definedName name="SOMA6" localSheetId="6">#REF!</definedName>
    <definedName name="SOMA6">[10]ORÇAMENTO!#REF!</definedName>
    <definedName name="SOMA7" localSheetId="6">#REF!</definedName>
    <definedName name="SOMA7">[10]ORÇAMENTO!#REF!</definedName>
    <definedName name="SRV" localSheetId="6" hidden="1">#REF!</definedName>
    <definedName name="SRV" hidden="1">#REF!</definedName>
    <definedName name="sss" localSheetId="6">#REF!</definedName>
    <definedName name="sss">[36]QuQuant!#REF!</definedName>
    <definedName name="sssrttt" localSheetId="2">#N/A</definedName>
    <definedName name="sssrttt" localSheetId="6">'CALÇADA E ACESSIBILIDADE'!sssrttt</definedName>
    <definedName name="sssrttt" localSheetId="7">GS!sssrttt</definedName>
    <definedName name="sssrttt" localSheetId="15">HD!sssrttt</definedName>
    <definedName name="sssrttt" localSheetId="9">'MEMO DREN'!sssrttt</definedName>
    <definedName name="sssrttt">[0]!sssrttt</definedName>
    <definedName name="SSSS" localSheetId="2">[38]QuQuant!#REF!</definedName>
    <definedName name="SSSS" localSheetId="6">#REF!</definedName>
    <definedName name="SSSS">[38]QuQuant!#REF!</definedName>
    <definedName name="SSSSSS" localSheetId="2">[40]RESUMO_AUT1!#REF!</definedName>
    <definedName name="SSSSSS" localSheetId="6">#REF!</definedName>
    <definedName name="SSSSSS">[40]RESUMO_AUT1!#REF!</definedName>
    <definedName name="ST" localSheetId="6">#REF!</definedName>
    <definedName name="ST">[12]Serviços!$G$29</definedName>
    <definedName name="STC" localSheetId="2">'[18]2 S 04 900 01'!$H$65</definedName>
    <definedName name="STC" localSheetId="6">#REF!</definedName>
    <definedName name="STC">'[18]2 S 04 900 01'!$H$65</definedName>
    <definedName name="STR" localSheetId="6">#REF!</definedName>
    <definedName name="STR">[10]INDICES!$C$128</definedName>
    <definedName name="SUB_TRECHO" localSheetId="6">#REF!</definedName>
    <definedName name="SUB_TRECHO">#REF!</definedName>
    <definedName name="Subt" localSheetId="6">#REF!</definedName>
    <definedName name="Subt">#REF!</definedName>
    <definedName name="subtrec" localSheetId="6">#REF!</definedName>
    <definedName name="subtrec">[26]TRAÇOS!$A$36</definedName>
    <definedName name="SUBTRECHO" localSheetId="6">#REF!</definedName>
    <definedName name="SUBTRECHO">[6]DADOS!$C$11</definedName>
    <definedName name="SUBTRECHO_1" localSheetId="6">#REF!</definedName>
    <definedName name="SUBTRECHO_1">[6]DADOS!$C$12</definedName>
    <definedName name="SUPER" localSheetId="6">#REF!</definedName>
    <definedName name="SUPER">'[4]F. MEDIÇAO'!$A$102</definedName>
    <definedName name="T" localSheetId="6">#REF!</definedName>
    <definedName name="T">[43]TABELA!$A$1:$H$1001</definedName>
    <definedName name="T0.230.17" localSheetId="6">#REF!</definedName>
    <definedName name="T0.230.17">#REF!</definedName>
    <definedName name="T0.303.17" localSheetId="6">#REF!</definedName>
    <definedName name="T0.303.17">#REF!</definedName>
    <definedName name="T2.241.00" localSheetId="6">#REF!</definedName>
    <definedName name="T2.241.00">#REF!</definedName>
    <definedName name="T2.500.01" localSheetId="6">#REF!</definedName>
    <definedName name="T2.500.01">#REF!</definedName>
    <definedName name="T2.530.02" localSheetId="6">#REF!</definedName>
    <definedName name="T2.530.02">'[4]Recomp. revest. CBUQ'!#REF!</definedName>
    <definedName name="T3.329.01" localSheetId="6">#REF!</definedName>
    <definedName name="T3.329.01">#REF!</definedName>
    <definedName name="T3.950.00" localSheetId="6">#REF!</definedName>
    <definedName name="T3.950.00">#REF!</definedName>
    <definedName name="T4.000.00" localSheetId="6">#REF!</definedName>
    <definedName name="T4.000.00">#REF!</definedName>
    <definedName name="T5.000.00" localSheetId="6">#REF!</definedName>
    <definedName name="T5.000.00">#REF!</definedName>
    <definedName name="T8.100.01" localSheetId="6">#REF!</definedName>
    <definedName name="T8.100.01">#REF!</definedName>
    <definedName name="T8.300.01" localSheetId="6">#REF!</definedName>
    <definedName name="T8.300.01">#REF!</definedName>
    <definedName name="t8.301.01" localSheetId="6">#REF!</definedName>
    <definedName name="t8.301.01">#REF!</definedName>
    <definedName name="T8.302.05" localSheetId="6">#REF!</definedName>
    <definedName name="T8.302.05">#REF!</definedName>
    <definedName name="T8.402.00" localSheetId="6">#REF!</definedName>
    <definedName name="T8.402.00">#REF!</definedName>
    <definedName name="T8.500.00" localSheetId="6">#REF!</definedName>
    <definedName name="T8.500.00">#REF!</definedName>
    <definedName name="t8.501.00" localSheetId="6">#REF!</definedName>
    <definedName name="t8.501.00">#REF!</definedName>
    <definedName name="T8.900.00" localSheetId="6">#REF!</definedName>
    <definedName name="T8.900.00">#REF!</definedName>
    <definedName name="T8.900.01" localSheetId="6">#REF!</definedName>
    <definedName name="T8.900.01">#REF!</definedName>
    <definedName name="T8.901.01" localSheetId="6">#REF!</definedName>
    <definedName name="T8.901.01">#REF!</definedName>
    <definedName name="T8.910.00" localSheetId="6">#REF!</definedName>
    <definedName name="T8.910.00">#REF!</definedName>
    <definedName name="T9.002.00" localSheetId="6">#REF!</definedName>
    <definedName name="T9.002.00">[4]TRANSPORTE!$J$38</definedName>
    <definedName name="T9.002.06" localSheetId="6">#REF!</definedName>
    <definedName name="T9.002.06">#REF!</definedName>
    <definedName name="TACS" localSheetId="6">#REF!</definedName>
    <definedName name="TACS">#REF!</definedName>
    <definedName name="tapaburaco" localSheetId="6">#REF!</definedName>
    <definedName name="tapaburaco">'[4]T. BURACO'!$F$41</definedName>
    <definedName name="TAPAEMERGENCIAL" localSheetId="6">#REF!</definedName>
    <definedName name="TAPAEMERGENCIAL">#REF!</definedName>
    <definedName name="TaxaJuros" localSheetId="6">#REF!</definedName>
    <definedName name="TaxaJuros">#REF!</definedName>
    <definedName name="TB" localSheetId="6">#REF!</definedName>
    <definedName name="TB">[12]Serviços!$G$26</definedName>
    <definedName name="TCAP" localSheetId="2">[18]T_CAP!$H$65</definedName>
    <definedName name="TCAP" localSheetId="6">#REF!</definedName>
    <definedName name="TCAP">[18]T_CAP!$H$65</definedName>
    <definedName name="TCC" localSheetId="6">#REF!</definedName>
    <definedName name="TCC">[12]Serviços!$G$57</definedName>
    <definedName name="TCM" localSheetId="2">[18]T_CM30!$H$65</definedName>
    <definedName name="TCM" localSheetId="6">#REF!</definedName>
    <definedName name="TCM">[18]T_CM30!$H$65</definedName>
    <definedName name="TENROCAMENTO" localSheetId="6">#REF!</definedName>
    <definedName name="TENROCAMENTO">#REF!</definedName>
    <definedName name="Teor" localSheetId="6">#REF!</definedName>
    <definedName name="Teor">[31]Teor!$A$3:$A$7</definedName>
    <definedName name="terra" localSheetId="6">#REF!</definedName>
    <definedName name="terra">#REF!</definedName>
    <definedName name="TEST1" localSheetId="6">#REF!</definedName>
    <definedName name="TEST1">#REF!</definedName>
    <definedName name="TEST10" localSheetId="6">#REF!</definedName>
    <definedName name="TEST10">#REF!</definedName>
    <definedName name="TEST11" localSheetId="6">#REF!</definedName>
    <definedName name="TEST11">#REF!</definedName>
    <definedName name="TEST12" localSheetId="6">#REF!</definedName>
    <definedName name="TEST12">#REF!</definedName>
    <definedName name="TEST13" localSheetId="6">#REF!</definedName>
    <definedName name="TEST13">#REF!</definedName>
    <definedName name="TEST14" localSheetId="6">#REF!</definedName>
    <definedName name="TEST14">#REF!</definedName>
    <definedName name="TEST15" localSheetId="6">#REF!</definedName>
    <definedName name="TEST15">#REF!</definedName>
    <definedName name="TEST16" localSheetId="6">#REF!</definedName>
    <definedName name="TEST16">#REF!</definedName>
    <definedName name="TEST17" localSheetId="6">#REF!</definedName>
    <definedName name="TEST17">#REF!</definedName>
    <definedName name="TEST18" localSheetId="6">#REF!</definedName>
    <definedName name="TEST18">#REF!</definedName>
    <definedName name="TEST19" localSheetId="6">#REF!</definedName>
    <definedName name="TEST19">#REF!</definedName>
    <definedName name="TEST2" localSheetId="6">#REF!</definedName>
    <definedName name="TEST2">#REF!</definedName>
    <definedName name="TEST20" localSheetId="6">#REF!</definedName>
    <definedName name="TEST20">#REF!</definedName>
    <definedName name="TEST21" localSheetId="6">#REF!</definedName>
    <definedName name="TEST21">#REF!</definedName>
    <definedName name="TEST22" localSheetId="6">#REF!</definedName>
    <definedName name="TEST22">#REF!</definedName>
    <definedName name="TEST3" localSheetId="6">#REF!</definedName>
    <definedName name="TEST3">#REF!</definedName>
    <definedName name="TEST4" localSheetId="6">#REF!</definedName>
    <definedName name="TEST4">#REF!</definedName>
    <definedName name="TEST5" localSheetId="6">#REF!</definedName>
    <definedName name="TEST5">#REF!</definedName>
    <definedName name="TEST6" localSheetId="6">#REF!</definedName>
    <definedName name="TEST6">#REF!</definedName>
    <definedName name="TEST7" localSheetId="6">#REF!</definedName>
    <definedName name="TEST7">#REF!</definedName>
    <definedName name="TEST8" localSheetId="6">#REF!</definedName>
    <definedName name="TEST8">#REF!</definedName>
    <definedName name="TEST9" localSheetId="6">#REF!</definedName>
    <definedName name="TEST9">#REF!</definedName>
    <definedName name="TESTHKEY" localSheetId="6">#REF!</definedName>
    <definedName name="TESTHKEY">#REF!</definedName>
    <definedName name="TESTKEYS" localSheetId="6">#REF!</definedName>
    <definedName name="TESTKEYS">#REF!</definedName>
    <definedName name="TESTVKEY" localSheetId="6">#REF!</definedName>
    <definedName name="TESTVKEY">#REF!</definedName>
    <definedName name="_xlnm.Print_Titles" localSheetId="8">DIMENS!$12:$13</definedName>
    <definedName name="_xlnm.Print_Titles" localSheetId="10">DIMENS2!$1:$10</definedName>
    <definedName name="TLMBCS" localSheetId="2">#REF!</definedName>
    <definedName name="TLMBCS" localSheetId="6">#REF!</definedName>
    <definedName name="TLMBCS">#REF!</definedName>
    <definedName name="TOT" localSheetId="2" hidden="1">#REF!</definedName>
    <definedName name="TOT" localSheetId="6" hidden="1">#REF!</definedName>
    <definedName name="TOT" hidden="1">#REF!</definedName>
    <definedName name="TOTAL" localSheetId="2">#REF!</definedName>
    <definedName name="TOTAL" localSheetId="6">#REF!</definedName>
    <definedName name="TOTAL">#REF!</definedName>
    <definedName name="TOTGC" localSheetId="6">#REF!</definedName>
    <definedName name="TOTGC">#REF!</definedName>
    <definedName name="TPM" localSheetId="6">#REF!</definedName>
    <definedName name="TPM">#REF!</definedName>
    <definedName name="TR" localSheetId="6">#REF!</definedName>
    <definedName name="TR">[10]INDICES!$C$127</definedName>
    <definedName name="TrabAnual" localSheetId="6">#REF!</definedName>
    <definedName name="TrabAnual">#REF!</definedName>
    <definedName name="TRAF" localSheetId="6">#REF!</definedName>
    <definedName name="TRAF">[35]RESUMO_AUT1!#REF!</definedName>
    <definedName name="TRANSPORTE10" localSheetId="6">#REF!</definedName>
    <definedName name="TRANSPORTE10">#REF!</definedName>
    <definedName name="TRANSPORTE4T" localSheetId="6">#REF!</definedName>
    <definedName name="TRANSPORTE4T">[4]TRANSPORTE!$J$86</definedName>
    <definedName name="TRANSPORTE5M" localSheetId="6">#REF!</definedName>
    <definedName name="TRANSPORTE5M">[4]TRANSPORTE!$J$36</definedName>
    <definedName name="TRANSPORTEBASEMANUAL" localSheetId="6">#REF!</definedName>
    <definedName name="TRANSPORTEBASEMANUAL">#REF!</definedName>
    <definedName name="TRANSPORTECAPAMANUAL" localSheetId="6">#REF!</definedName>
    <definedName name="TRANSPORTECAPAMANUAL">#REF!</definedName>
    <definedName name="transportecorreção" localSheetId="6">#REF!</definedName>
    <definedName name="transportecorreção">[4]correção!$K$26</definedName>
    <definedName name="Transporteenrocamento" localSheetId="6">#REF!</definedName>
    <definedName name="Transporteenrocamento">#REF!</definedName>
    <definedName name="TRANSPORTEESPECIAL" localSheetId="6">#REF!</definedName>
    <definedName name="TRANSPORTEESPECIAL">[4]TRANSPORTE!$J$17</definedName>
    <definedName name="TRANSPORTELOCAL" localSheetId="6">#REF!</definedName>
    <definedName name="TRANSPORTELOCAL">#REF!</definedName>
    <definedName name="TRANSPORTEMATBET" localSheetId="6">#REF!</definedName>
    <definedName name="TRANSPORTEMATBET">[4]correção!#REF!</definedName>
    <definedName name="TRANSPORTERECOMPOSIÇÃO" localSheetId="6">#REF!</definedName>
    <definedName name="TRANSPORTERECOMPOSIÇÃO">#REF!</definedName>
    <definedName name="transportetapaburaco" localSheetId="6">#REF!</definedName>
    <definedName name="transportetapaburaco">'[4]T. BURACO'!#REF!</definedName>
    <definedName name="TRANSPORTETAPAEMERGENCIAL" localSheetId="6">#REF!</definedName>
    <definedName name="TRANSPORTETAPAEMERGENCIAL">#REF!</definedName>
    <definedName name="TRANSPSOLO" localSheetId="6">#REF!</definedName>
    <definedName name="TRANSPSOLO">#REF!</definedName>
    <definedName name="TRANSREM" localSheetId="6">#REF!</definedName>
    <definedName name="TRANSREM">[12]Serviços!$G$55</definedName>
    <definedName name="TRC1C" localSheetId="2">[18]T_RC1C!$H$65</definedName>
    <definedName name="TRC1C" localSheetId="6">#REF!</definedName>
    <definedName name="TRC1C">[18]T_RC1C!$H$65</definedName>
    <definedName name="trec" localSheetId="6">#REF!</definedName>
    <definedName name="trec">[26]TRAÇOS!$A$33</definedName>
    <definedName name="TRECHO" localSheetId="6">#REF!</definedName>
    <definedName name="TRECHO">[6]DADOS!$C$9</definedName>
    <definedName name="TRECHO_1" localSheetId="6">#REF!</definedName>
    <definedName name="TRECHO_1">[6]DADOS!$C$10</definedName>
    <definedName name="TRECREVPRIMARIO" localSheetId="6">#REF!</definedName>
    <definedName name="TRECREVPRIMARIO">#REF!</definedName>
    <definedName name="TRFORMA" localSheetId="6">#REF!</definedName>
    <definedName name="TRFORMA">#REF!</definedName>
    <definedName name="TRMUDAS" localSheetId="6">#REF!</definedName>
    <definedName name="TRMUDAS">#REF!</definedName>
    <definedName name="TRR1C" localSheetId="2">[18]T_RR1C!$H$65</definedName>
    <definedName name="TRR1C" localSheetId="6">#REF!</definedName>
    <definedName name="TRR1C">[18]T_RR1C!$H$65</definedName>
    <definedName name="TRR2C" localSheetId="2">[18]T_RR2C!$H$65</definedName>
    <definedName name="TRR2C" localSheetId="6">#REF!</definedName>
    <definedName name="TRR2C">[18]T_RR2C!$H$65</definedName>
    <definedName name="TSD" localSheetId="6">#REF!</definedName>
    <definedName name="TSD">#REF!</definedName>
    <definedName name="TUBO" localSheetId="6">#REF!</definedName>
    <definedName name="TUBO">[10]SERVIÇOS!#REF!</definedName>
    <definedName name="un" hidden="1">#N/A</definedName>
    <definedName name="Und">#N/A</definedName>
    <definedName name="unid.2" localSheetId="6">#REF!</definedName>
    <definedName name="unid.2">#REF!</definedName>
    <definedName name="unidade" localSheetId="2">'[24]TPU-MARÇO_2002'!$F$2:$F$1965</definedName>
    <definedName name="unidade" localSheetId="6">#REF!</definedName>
    <definedName name="unidade">'[24]TPU-MARÇO_2002'!$F$2:$F$1965</definedName>
    <definedName name="Unidade1" localSheetId="6">#REF!</definedName>
    <definedName name="Unidade1">#REF!</definedName>
    <definedName name="UnidAux" hidden="1">#N/A</definedName>
    <definedName name="USINA" localSheetId="2">'[19]Vínculo (2)'!$Y$9</definedName>
    <definedName name="USINA" localSheetId="6">#REF!</definedName>
    <definedName name="USINA">'[19]Vínculo (2)'!$Y$9</definedName>
    <definedName name="uuujsh" localSheetId="2">#REF!</definedName>
    <definedName name="uuujsh" localSheetId="6">#REF!</definedName>
    <definedName name="uuujsh">#REF!</definedName>
    <definedName name="VALCORTE" localSheetId="2">#REF!</definedName>
    <definedName name="VALCORTE" localSheetId="6">#REF!</definedName>
    <definedName name="VALCORTE">#REF!</definedName>
    <definedName name="valeta" localSheetId="2">#REF!</definedName>
    <definedName name="valeta" localSheetId="6">#REF!</definedName>
    <definedName name="valeta">#REF!</definedName>
    <definedName name="VALOR_NF" localSheetId="6">#REF!</definedName>
    <definedName name="VALOR_NF">[6]DADOS!$C$26</definedName>
    <definedName name="Vazios" localSheetId="6">#REF!</definedName>
    <definedName name="Vazios">[31]Teor!$B$3:$B$7</definedName>
    <definedName name="verde" localSheetId="6">#REF!</definedName>
    <definedName name="verde">#REF!</definedName>
    <definedName name="verdepav" localSheetId="6">#REF!</definedName>
    <definedName name="verdepav">#REF!</definedName>
    <definedName name="VidaAnos" localSheetId="6">#REF!</definedName>
    <definedName name="VidaAnos">#REF!</definedName>
    <definedName name="Vidahoras" localSheetId="6">#REF!</definedName>
    <definedName name="Vidahoras">#REF!</definedName>
    <definedName name="VOL_ACUM" localSheetId="6">#REF!</definedName>
    <definedName name="VOL_ACUM">'[13]Fresagem de Pista Ago-98'!#REF!</definedName>
    <definedName name="VOLUME" localSheetId="6">#REF!</definedName>
    <definedName name="VOLUME">'[13]Fresagem de Pista Ago-98'!#REF!</definedName>
    <definedName name="VPA" localSheetId="2">'[18]2 S 04 401 01'!$H$65</definedName>
    <definedName name="VPA" localSheetId="6">#REF!</definedName>
    <definedName name="VPA">'[18]2 S 04 401 01'!$H$65</definedName>
    <definedName name="W" localSheetId="6" hidden="1">#REF!</definedName>
    <definedName name="W" hidden="1">#REF!</definedName>
    <definedName name="W0E0W" localSheetId="6">#REF!</definedName>
    <definedName name="W0E0W">#REF!</definedName>
    <definedName name="wdgadfgdsz" localSheetId="6">#REF!</definedName>
    <definedName name="wdgadfgdsz">[2]SID_NI_5!#REF!</definedName>
    <definedName name="WEWRWR" localSheetId="2">#N/A</definedName>
    <definedName name="WEWRWR" localSheetId="6">'CALÇADA E ACESSIBILIDADE'!WEWRWR</definedName>
    <definedName name="WEWRWR" localSheetId="7">GS!WEWRWR</definedName>
    <definedName name="WEWRWR" localSheetId="15">HD!WEWRWR</definedName>
    <definedName name="WEWRWR" localSheetId="9">'MEMO DREN'!WEWRWR</definedName>
    <definedName name="WEWRWR">[0]!WEWRWR</definedName>
    <definedName name="wrn.preco." localSheetId="2" hidden="1">{#N/A,#N/A,FALSE,"Pla_Preço";#N/A,#N/A,FALSE,"Crono"}</definedName>
    <definedName name="wrn.preco." localSheetId="6" hidden="1">{#N/A,#N/A,FALSE,"Pla_Preço";#N/A,#N/A,FALSE,"Crono"}</definedName>
    <definedName name="wrn.preco." hidden="1">{#N/A,#N/A,FALSE,"Pla_Preço";#N/A,#N/A,FALSE,"Crono"}</definedName>
    <definedName name="x" localSheetId="6">#REF!</definedName>
    <definedName name="x">[44]Equipamentos!#REF!</definedName>
    <definedName name="XXX" localSheetId="2">#N/A</definedName>
    <definedName name="XXX" localSheetId="6">'CALÇADA E ACESSIBILIDADE'!XXX</definedName>
    <definedName name="XXX" localSheetId="7">GS!XXX</definedName>
    <definedName name="XXX" localSheetId="15">HD!XXX</definedName>
    <definedName name="XXX" localSheetId="9">'MEMO DREN'!XXX</definedName>
    <definedName name="XXX">[0]!XXX</definedName>
    <definedName name="xxxx" localSheetId="2">[2]SID_NI_5!#REF!</definedName>
    <definedName name="xxxx" localSheetId="6">#REF!</definedName>
    <definedName name="xxxx">[2]SID_NI_5!#REF!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31" i="53" l="1"/>
  <c r="P31" i="53"/>
  <c r="Q29" i="53"/>
  <c r="O29" i="53"/>
  <c r="R31" i="53"/>
  <c r="N31" i="53"/>
  <c r="S21" i="53" l="1"/>
  <c r="S18" i="53"/>
  <c r="G64" i="6"/>
  <c r="F31" i="44"/>
  <c r="G31" i="44"/>
  <c r="H31" i="44"/>
  <c r="I31" i="44"/>
  <c r="J31" i="44"/>
  <c r="K31" i="44"/>
  <c r="L31" i="44"/>
  <c r="M31" i="44"/>
  <c r="Q31" i="44"/>
  <c r="R31" i="44"/>
  <c r="S31" i="44"/>
  <c r="T31" i="44"/>
  <c r="U31" i="44"/>
  <c r="V31" i="44"/>
  <c r="W31" i="44"/>
  <c r="X31" i="44"/>
  <c r="Y31" i="44"/>
  <c r="Z31" i="44"/>
  <c r="AA31" i="44"/>
  <c r="AB31" i="44"/>
  <c r="AC31" i="44"/>
  <c r="AD31" i="44"/>
  <c r="AE31" i="44"/>
  <c r="AF31" i="44"/>
  <c r="AG31" i="44"/>
  <c r="AI8" i="44"/>
  <c r="S39" i="43" l="1"/>
  <c r="Y39" i="43" s="1"/>
  <c r="R39" i="43"/>
  <c r="R37" i="43"/>
  <c r="R28" i="43"/>
  <c r="S28" i="43" s="1"/>
  <c r="Y28" i="43" s="1"/>
  <c r="R27" i="43"/>
  <c r="S27" i="43"/>
  <c r="Y27" i="43" s="1"/>
  <c r="X27" i="43"/>
  <c r="R24" i="43"/>
  <c r="R21" i="43"/>
  <c r="R18" i="43"/>
  <c r="R16" i="43"/>
  <c r="S24" i="43"/>
  <c r="Y24" i="43" s="1"/>
  <c r="X24" i="43"/>
  <c r="Z23" i="43"/>
  <c r="AA23" i="43"/>
  <c r="AB23" i="43"/>
  <c r="Z24" i="43"/>
  <c r="AA24" i="43"/>
  <c r="AB24" i="43"/>
  <c r="Z25" i="43"/>
  <c r="AB25" i="43"/>
  <c r="Z26" i="43"/>
  <c r="AB26" i="43"/>
  <c r="Z27" i="43"/>
  <c r="AB27" i="43"/>
  <c r="Z28" i="43"/>
  <c r="AB28" i="43"/>
  <c r="Z29" i="43"/>
  <c r="AB29" i="43"/>
  <c r="Z30" i="43"/>
  <c r="AB30" i="43"/>
  <c r="Z31" i="43"/>
  <c r="AB31" i="43"/>
  <c r="Z32" i="43"/>
  <c r="AB32" i="43"/>
  <c r="Z33" i="43"/>
  <c r="AB33" i="43"/>
  <c r="Z34" i="43"/>
  <c r="AB34" i="43"/>
  <c r="Z35" i="43"/>
  <c r="AB35" i="43"/>
  <c r="Z36" i="43"/>
  <c r="AB36" i="43"/>
  <c r="Z37" i="43"/>
  <c r="AB37" i="43"/>
  <c r="Z38" i="43"/>
  <c r="AB38" i="43"/>
  <c r="Z39" i="43"/>
  <c r="AB39" i="43"/>
  <c r="G24" i="43"/>
  <c r="H24" i="43" s="1"/>
  <c r="G15" i="43"/>
  <c r="G23" i="43"/>
  <c r="T24" i="43"/>
  <c r="T25" i="43"/>
  <c r="T26" i="43"/>
  <c r="T27" i="43"/>
  <c r="T28" i="43"/>
  <c r="T29" i="43"/>
  <c r="T30" i="43"/>
  <c r="T31" i="43"/>
  <c r="T33" i="43"/>
  <c r="T34" i="43"/>
  <c r="T35" i="43"/>
  <c r="T36" i="43"/>
  <c r="T37" i="43"/>
  <c r="T38" i="43"/>
  <c r="I24" i="43"/>
  <c r="I25" i="43"/>
  <c r="I26" i="43"/>
  <c r="I27" i="43"/>
  <c r="I28" i="43"/>
  <c r="I29" i="43"/>
  <c r="I30" i="43"/>
  <c r="I31" i="43"/>
  <c r="I32" i="43"/>
  <c r="I33" i="43"/>
  <c r="I34" i="43"/>
  <c r="I35" i="43"/>
  <c r="I36" i="43"/>
  <c r="I37" i="43"/>
  <c r="I38" i="43"/>
  <c r="I39" i="43"/>
  <c r="D31" i="43"/>
  <c r="D32" i="43"/>
  <c r="D33" i="43"/>
  <c r="D34" i="43"/>
  <c r="D35" i="43" s="1"/>
  <c r="D36" i="43" s="1"/>
  <c r="D37" i="43" s="1"/>
  <c r="D38" i="43" s="1"/>
  <c r="D39" i="43" s="1"/>
  <c r="D30" i="43"/>
  <c r="D29" i="43"/>
  <c r="D28" i="43"/>
  <c r="D27" i="43"/>
  <c r="D26" i="43"/>
  <c r="D25" i="43"/>
  <c r="D24" i="43"/>
  <c r="C32" i="43"/>
  <c r="C26" i="43"/>
  <c r="P39" i="43"/>
  <c r="P38" i="43"/>
  <c r="P37" i="43"/>
  <c r="P36" i="43"/>
  <c r="P35" i="43"/>
  <c r="P34" i="43"/>
  <c r="P33" i="43"/>
  <c r="P32" i="43"/>
  <c r="P31" i="43"/>
  <c r="P30" i="43"/>
  <c r="P29" i="43"/>
  <c r="P28" i="43"/>
  <c r="P27" i="43"/>
  <c r="P26" i="43"/>
  <c r="P25" i="43"/>
  <c r="H61" i="54"/>
  <c r="H60" i="54"/>
  <c r="H59" i="54"/>
  <c r="H58" i="54"/>
  <c r="H57" i="54"/>
  <c r="H56" i="54"/>
  <c r="H55" i="54"/>
  <c r="H54" i="54"/>
  <c r="H53" i="54"/>
  <c r="H52" i="54"/>
  <c r="H51" i="54"/>
  <c r="H50"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D12" i="54"/>
  <c r="D13" i="54"/>
  <c r="D14" i="54"/>
  <c r="D15" i="54"/>
  <c r="D16" i="54"/>
  <c r="D17" i="54"/>
  <c r="D18" i="54"/>
  <c r="D19" i="54"/>
  <c r="D20" i="54"/>
  <c r="D21" i="54"/>
  <c r="D22" i="54"/>
  <c r="D23" i="54"/>
  <c r="D24" i="54"/>
  <c r="D25" i="54"/>
  <c r="D26" i="54"/>
  <c r="D27" i="54"/>
  <c r="D28" i="54"/>
  <c r="D29" i="54"/>
  <c r="D30" i="54"/>
  <c r="D31" i="54"/>
  <c r="D32" i="54"/>
  <c r="D33" i="54"/>
  <c r="D34" i="54"/>
  <c r="D35" i="54"/>
  <c r="D36" i="54"/>
  <c r="D37" i="54"/>
  <c r="D38" i="54"/>
  <c r="D39" i="54"/>
  <c r="D40" i="54"/>
  <c r="D41" i="54"/>
  <c r="D42" i="54"/>
  <c r="D43" i="54"/>
  <c r="D44" i="54"/>
  <c r="D45" i="54"/>
  <c r="D46" i="54"/>
  <c r="D47" i="54"/>
  <c r="D48" i="54"/>
  <c r="D49" i="54"/>
  <c r="D50" i="54"/>
  <c r="D51" i="54"/>
  <c r="D52" i="54"/>
  <c r="D53" i="54"/>
  <c r="D54" i="54"/>
  <c r="D55" i="54"/>
  <c r="D56" i="54"/>
  <c r="D57" i="54"/>
  <c r="D58" i="54"/>
  <c r="D59" i="54"/>
  <c r="D60" i="54"/>
  <c r="D61" i="54"/>
  <c r="D11" i="54"/>
  <c r="B66" i="54"/>
  <c r="X39" i="43" l="1"/>
  <c r="R29" i="43"/>
  <c r="S29" i="43" s="1"/>
  <c r="X28" i="43"/>
  <c r="T32" i="43"/>
  <c r="T39" i="43"/>
  <c r="L24" i="43"/>
  <c r="N24" i="43" s="1"/>
  <c r="V24" i="43" s="1"/>
  <c r="W24" i="43" s="1"/>
  <c r="E25" i="43" s="1"/>
  <c r="G68" i="6"/>
  <c r="G67" i="6"/>
  <c r="F30" i="53"/>
  <c r="I30" i="53" s="1"/>
  <c r="S15" i="53" s="1"/>
  <c r="S17" i="53" s="1"/>
  <c r="F27" i="53"/>
  <c r="F26" i="53"/>
  <c r="I26" i="53" s="1"/>
  <c r="S12" i="53" s="1"/>
  <c r="S14" i="53" s="1"/>
  <c r="S20" i="53"/>
  <c r="F9" i="53"/>
  <c r="I8" i="53"/>
  <c r="F7" i="53"/>
  <c r="I6" i="53"/>
  <c r="R57" i="6"/>
  <c r="T57" i="6" s="1"/>
  <c r="Q57" i="6"/>
  <c r="P57" i="6"/>
  <c r="Y29" i="43" l="1"/>
  <c r="R30" i="43"/>
  <c r="X29" i="43"/>
  <c r="G25" i="43"/>
  <c r="H25" i="43" s="1"/>
  <c r="M24" i="43"/>
  <c r="O24" i="43" s="1"/>
  <c r="G66" i="6"/>
  <c r="G65" i="6"/>
  <c r="S57" i="6"/>
  <c r="G45" i="6"/>
  <c r="H45" i="6"/>
  <c r="D45" i="6"/>
  <c r="F45" i="6"/>
  <c r="I45" i="6"/>
  <c r="R45" i="6"/>
  <c r="S45" i="6" s="1"/>
  <c r="AD16" i="44"/>
  <c r="AE16" i="44"/>
  <c r="AF23" i="44"/>
  <c r="AE23" i="44"/>
  <c r="AE26" i="44" s="1"/>
  <c r="AD23" i="44"/>
  <c r="AC23" i="44"/>
  <c r="AB23" i="44"/>
  <c r="AB26" i="44" s="1"/>
  <c r="AA23" i="44"/>
  <c r="Z23" i="44"/>
  <c r="Y23" i="44"/>
  <c r="X23" i="44"/>
  <c r="W23" i="44"/>
  <c r="V23" i="44"/>
  <c r="U23" i="44"/>
  <c r="T23" i="44"/>
  <c r="S23" i="44"/>
  <c r="R23" i="44"/>
  <c r="Q23" i="44"/>
  <c r="Q26" i="44" s="1"/>
  <c r="AF22" i="44"/>
  <c r="AE22" i="44"/>
  <c r="AD22" i="44"/>
  <c r="AC22" i="44"/>
  <c r="AC26" i="44" s="1"/>
  <c r="AC27" i="44" s="1"/>
  <c r="AB22" i="44"/>
  <c r="AA22" i="44"/>
  <c r="Z22" i="44"/>
  <c r="Z26" i="44" s="1"/>
  <c r="Y22" i="44"/>
  <c r="X22" i="44"/>
  <c r="X26" i="44" s="1"/>
  <c r="W22" i="44"/>
  <c r="V22" i="44"/>
  <c r="V26" i="44" s="1"/>
  <c r="U22" i="44"/>
  <c r="T22" i="44"/>
  <c r="S22" i="44"/>
  <c r="S26" i="44" s="1"/>
  <c r="R22" i="44"/>
  <c r="Q22" i="44"/>
  <c r="AF2" i="44"/>
  <c r="AE2" i="44"/>
  <c r="AD2" i="44"/>
  <c r="AC2" i="44"/>
  <c r="AB2" i="44"/>
  <c r="AA2" i="44"/>
  <c r="Z2" i="44"/>
  <c r="Y2" i="44"/>
  <c r="X2" i="44"/>
  <c r="W2" i="44"/>
  <c r="V2" i="44"/>
  <c r="U2" i="44"/>
  <c r="T2" i="44"/>
  <c r="S2" i="44"/>
  <c r="R2" i="44"/>
  <c r="Q2" i="44"/>
  <c r="AF1" i="44"/>
  <c r="AE1" i="44"/>
  <c r="AD1" i="44"/>
  <c r="AC1" i="44"/>
  <c r="AB1" i="44"/>
  <c r="AA1" i="44"/>
  <c r="Z1" i="44"/>
  <c r="Y1" i="44"/>
  <c r="X1" i="44"/>
  <c r="W1" i="44"/>
  <c r="V1" i="44"/>
  <c r="U1" i="44"/>
  <c r="T1" i="44"/>
  <c r="S1" i="44"/>
  <c r="R1" i="44"/>
  <c r="Q1" i="44"/>
  <c r="Q16" i="44"/>
  <c r="R16" i="44"/>
  <c r="S16" i="44"/>
  <c r="T16" i="44"/>
  <c r="U16" i="44"/>
  <c r="V16" i="44"/>
  <c r="W16" i="44"/>
  <c r="X16" i="44"/>
  <c r="Y16" i="44"/>
  <c r="Z16" i="44"/>
  <c r="AA16" i="44"/>
  <c r="AB16" i="44"/>
  <c r="AC16" i="44"/>
  <c r="AF16" i="44"/>
  <c r="R26" i="44"/>
  <c r="Q56" i="44"/>
  <c r="R56" i="44"/>
  <c r="S56" i="44"/>
  <c r="S59" i="44" s="1"/>
  <c r="T56" i="44"/>
  <c r="U56" i="44"/>
  <c r="V56" i="44"/>
  <c r="W56" i="44"/>
  <c r="X56" i="44"/>
  <c r="Y56" i="44"/>
  <c r="Z56" i="44"/>
  <c r="AA56" i="44"/>
  <c r="AB56" i="44"/>
  <c r="AC56" i="44"/>
  <c r="AD56" i="44"/>
  <c r="AE56" i="44"/>
  <c r="AF56" i="44"/>
  <c r="Q57" i="44"/>
  <c r="R57" i="44"/>
  <c r="S57" i="44"/>
  <c r="T57" i="44"/>
  <c r="U57" i="44"/>
  <c r="V57" i="44"/>
  <c r="W57" i="44"/>
  <c r="X57" i="44"/>
  <c r="Y57" i="44"/>
  <c r="Z57" i="44"/>
  <c r="AA57" i="44"/>
  <c r="AB57" i="44"/>
  <c r="AC57" i="44"/>
  <c r="AD57" i="44"/>
  <c r="AE57" i="44"/>
  <c r="AF57" i="44"/>
  <c r="AC12" i="54"/>
  <c r="AC13" i="54"/>
  <c r="AC14" i="54"/>
  <c r="Q4" i="44" s="1"/>
  <c r="AC15" i="54"/>
  <c r="R4" i="44" s="1"/>
  <c r="AC16" i="54"/>
  <c r="S4" i="44" s="1"/>
  <c r="AC17" i="54"/>
  <c r="T4" i="44" s="1"/>
  <c r="T5" i="44" s="1"/>
  <c r="AC18" i="54"/>
  <c r="U4" i="44" s="1"/>
  <c r="AC19" i="54"/>
  <c r="V4" i="44" s="1"/>
  <c r="AC20" i="54"/>
  <c r="W4" i="44" s="1"/>
  <c r="W43" i="44" s="1"/>
  <c r="AC21" i="54"/>
  <c r="X4" i="44" s="1"/>
  <c r="X72" i="44" s="1"/>
  <c r="AC22" i="54"/>
  <c r="Y4" i="44" s="1"/>
  <c r="AC23" i="54"/>
  <c r="Z4" i="44" s="1"/>
  <c r="AC24" i="54"/>
  <c r="AA4" i="44" s="1"/>
  <c r="AC25" i="54"/>
  <c r="AB4" i="44" s="1"/>
  <c r="AC26" i="54"/>
  <c r="AC4" i="44" s="1"/>
  <c r="AC27" i="54"/>
  <c r="AD4" i="44" s="1"/>
  <c r="AC28" i="54"/>
  <c r="AE4" i="44" s="1"/>
  <c r="AC29" i="54"/>
  <c r="AF4" i="44" s="1"/>
  <c r="AF5" i="44" s="1"/>
  <c r="AC30" i="54"/>
  <c r="AC31" i="54"/>
  <c r="AC32" i="54"/>
  <c r="AC33" i="54"/>
  <c r="AC34" i="54"/>
  <c r="AC35" i="54"/>
  <c r="AC36" i="54"/>
  <c r="AC37" i="54"/>
  <c r="AC38" i="54"/>
  <c r="AC39" i="54"/>
  <c r="AC40" i="54"/>
  <c r="AC41" i="54"/>
  <c r="AC42" i="54"/>
  <c r="AC43" i="54"/>
  <c r="AC44" i="54"/>
  <c r="AC45" i="54"/>
  <c r="AC46" i="54"/>
  <c r="AC47" i="54"/>
  <c r="AC48" i="54"/>
  <c r="AC49" i="54"/>
  <c r="AC50" i="54"/>
  <c r="AC51" i="54"/>
  <c r="AC52" i="54"/>
  <c r="AC53" i="54"/>
  <c r="AC54" i="54"/>
  <c r="AC55" i="54"/>
  <c r="AC56" i="54"/>
  <c r="AC57" i="54"/>
  <c r="AC58" i="54"/>
  <c r="AC59" i="54"/>
  <c r="AC60" i="54"/>
  <c r="AC11" i="54"/>
  <c r="S30" i="43" l="1"/>
  <c r="X30" i="43"/>
  <c r="AA25" i="43"/>
  <c r="L25" i="43"/>
  <c r="AF26" i="44"/>
  <c r="AE5" i="44"/>
  <c r="AE43" i="44"/>
  <c r="AC72" i="44"/>
  <c r="AC5" i="44"/>
  <c r="AC43" i="44"/>
  <c r="AE27" i="44"/>
  <c r="AE47" i="44" s="1"/>
  <c r="AD26" i="44"/>
  <c r="U59" i="44"/>
  <c r="V72" i="44"/>
  <c r="V28" i="44"/>
  <c r="V54" i="44" s="1"/>
  <c r="Q28" i="44"/>
  <c r="Q54" i="44" s="1"/>
  <c r="Q43" i="44"/>
  <c r="Q5" i="44"/>
  <c r="Q72" i="44"/>
  <c r="U72" i="44"/>
  <c r="U43" i="44"/>
  <c r="U28" i="44"/>
  <c r="U53" i="44" s="1"/>
  <c r="Q27" i="44"/>
  <c r="AD5" i="44"/>
  <c r="AD72" i="44"/>
  <c r="AD28" i="44"/>
  <c r="AD54" i="44" s="1"/>
  <c r="AD43" i="44"/>
  <c r="Z43" i="44"/>
  <c r="Z28" i="44"/>
  <c r="Z29" i="44" s="1"/>
  <c r="Z72" i="44"/>
  <c r="Z5" i="44"/>
  <c r="Y28" i="44"/>
  <c r="Y54" i="44" s="1"/>
  <c r="Y72" i="44"/>
  <c r="Y43" i="44"/>
  <c r="AB28" i="44"/>
  <c r="AB72" i="44"/>
  <c r="AB5" i="44"/>
  <c r="AB43" i="44"/>
  <c r="AA5" i="44"/>
  <c r="AA28" i="44"/>
  <c r="AA72" i="44"/>
  <c r="AA43" i="44"/>
  <c r="AE59" i="44"/>
  <c r="AD59" i="44"/>
  <c r="AB59" i="44"/>
  <c r="AB27" i="44"/>
  <c r="X5" i="44"/>
  <c r="AE72" i="44"/>
  <c r="Z27" i="44"/>
  <c r="Z67" i="44" s="1"/>
  <c r="AE28" i="44"/>
  <c r="AE53" i="44" s="1"/>
  <c r="AC28" i="44"/>
  <c r="AC53" i="44" s="1"/>
  <c r="U26" i="44"/>
  <c r="U27" i="44" s="1"/>
  <c r="Y59" i="44"/>
  <c r="X43" i="44"/>
  <c r="X28" i="44"/>
  <c r="X54" i="44" s="1"/>
  <c r="W26" i="44"/>
  <c r="W27" i="44" s="1"/>
  <c r="W47" i="44" s="1"/>
  <c r="T45" i="6"/>
  <c r="Y26" i="44"/>
  <c r="AA26" i="44"/>
  <c r="AA27" i="44" s="1"/>
  <c r="W72" i="44"/>
  <c r="T43" i="44"/>
  <c r="T26" i="44"/>
  <c r="T27" i="44" s="1"/>
  <c r="AD27" i="44"/>
  <c r="W28" i="44"/>
  <c r="W53" i="44" s="1"/>
  <c r="Y5" i="44"/>
  <c r="AF72" i="44"/>
  <c r="Z59" i="44"/>
  <c r="T28" i="44"/>
  <c r="AA59" i="44"/>
  <c r="Q47" i="44"/>
  <c r="V59" i="44"/>
  <c r="R27" i="44"/>
  <c r="R47" i="44" s="1"/>
  <c r="AF59" i="44"/>
  <c r="T59" i="44"/>
  <c r="AA29" i="44"/>
  <c r="AA34" i="44" s="1"/>
  <c r="S27" i="44"/>
  <c r="S47" i="44" s="1"/>
  <c r="V27" i="44"/>
  <c r="X59" i="44"/>
  <c r="W59" i="44"/>
  <c r="AF43" i="44"/>
  <c r="T72" i="44"/>
  <c r="R28" i="44"/>
  <c r="S28" i="44"/>
  <c r="AD53" i="44"/>
  <c r="W5" i="44"/>
  <c r="S72" i="44"/>
  <c r="R72" i="44"/>
  <c r="R59" i="44"/>
  <c r="V5" i="44"/>
  <c r="U5" i="44"/>
  <c r="Q59" i="44"/>
  <c r="AF27" i="44"/>
  <c r="AF47" i="44" s="1"/>
  <c r="X27" i="44"/>
  <c r="Z53" i="44"/>
  <c r="S5" i="44"/>
  <c r="AF28" i="44"/>
  <c r="AF54" i="44" s="1"/>
  <c r="R5" i="44"/>
  <c r="V43" i="44"/>
  <c r="Y27" i="44"/>
  <c r="S43" i="44"/>
  <c r="AC59" i="44"/>
  <c r="Z54" i="44"/>
  <c r="R43" i="44"/>
  <c r="AC29" i="44"/>
  <c r="AC47" i="44"/>
  <c r="AB47" i="44"/>
  <c r="Z47" i="44"/>
  <c r="V53" i="44"/>
  <c r="Q29" i="44"/>
  <c r="Q38" i="44" s="1"/>
  <c r="Q53" i="44"/>
  <c r="M1" i="44"/>
  <c r="F4" i="38"/>
  <c r="D4" i="38"/>
  <c r="A8399" i="48"/>
  <c r="A8400" i="48"/>
  <c r="A8401" i="48"/>
  <c r="A8402" i="48"/>
  <c r="A8403" i="48"/>
  <c r="A8404" i="48"/>
  <c r="A8405" i="48"/>
  <c r="A8406" i="48"/>
  <c r="A8407" i="48"/>
  <c r="A8408" i="48"/>
  <c r="A8409" i="48"/>
  <c r="A8410" i="48"/>
  <c r="A8411" i="48"/>
  <c r="A8412" i="48"/>
  <c r="A8413" i="48"/>
  <c r="A8414" i="48"/>
  <c r="A8415" i="48"/>
  <c r="A8416" i="48"/>
  <c r="A8417" i="48"/>
  <c r="A8418" i="48"/>
  <c r="A8419" i="48"/>
  <c r="A8420" i="48"/>
  <c r="A8421" i="48"/>
  <c r="A8422" i="48"/>
  <c r="A8423" i="48"/>
  <c r="A8424" i="48"/>
  <c r="A8425" i="48"/>
  <c r="A8426" i="48"/>
  <c r="A8427" i="48"/>
  <c r="A8428" i="48"/>
  <c r="A8429" i="48"/>
  <c r="A8430" i="48"/>
  <c r="A8431" i="48"/>
  <c r="A8432" i="48"/>
  <c r="A8433" i="48"/>
  <c r="A8434" i="48"/>
  <c r="A8435" i="48"/>
  <c r="A8436" i="48"/>
  <c r="A8437" i="48"/>
  <c r="A8438" i="48"/>
  <c r="A8439" i="48"/>
  <c r="A8440" i="48"/>
  <c r="A8441" i="48"/>
  <c r="A8442" i="48"/>
  <c r="A8443" i="48"/>
  <c r="A8444" i="48"/>
  <c r="A8445" i="48"/>
  <c r="A8446" i="48"/>
  <c r="A8447" i="48"/>
  <c r="A8448" i="48"/>
  <c r="A8449" i="48"/>
  <c r="A8450" i="48"/>
  <c r="A8451" i="48"/>
  <c r="A8452" i="48"/>
  <c r="A8453" i="48"/>
  <c r="A8454" i="48"/>
  <c r="A8455" i="48"/>
  <c r="A8456" i="48"/>
  <c r="A8457" i="48"/>
  <c r="A8458" i="48"/>
  <c r="A8459" i="48"/>
  <c r="A8460" i="48"/>
  <c r="A8461" i="48"/>
  <c r="A8462" i="48"/>
  <c r="A8463" i="48"/>
  <c r="A8464" i="48"/>
  <c r="A8465" i="48"/>
  <c r="A8466" i="48"/>
  <c r="A8467" i="48"/>
  <c r="A8468" i="48"/>
  <c r="A8469" i="48"/>
  <c r="A8470" i="48"/>
  <c r="A8471" i="48"/>
  <c r="A8472" i="48"/>
  <c r="A8473" i="48"/>
  <c r="A8474" i="48"/>
  <c r="A8475" i="48"/>
  <c r="A8476" i="48"/>
  <c r="A8477" i="48"/>
  <c r="A8478" i="48"/>
  <c r="A8479" i="48"/>
  <c r="A8480" i="48"/>
  <c r="A8481" i="48"/>
  <c r="A8482" i="48"/>
  <c r="A8483" i="48"/>
  <c r="A8484" i="48"/>
  <c r="A8485" i="48"/>
  <c r="A8486" i="48"/>
  <c r="A8487" i="48"/>
  <c r="A8488" i="48"/>
  <c r="A8489" i="48"/>
  <c r="A8490" i="48"/>
  <c r="A8491" i="48"/>
  <c r="A8492" i="48"/>
  <c r="A8493" i="48"/>
  <c r="A8494" i="48"/>
  <c r="A8495" i="48"/>
  <c r="A8496" i="48"/>
  <c r="A8497" i="48"/>
  <c r="A8498" i="48"/>
  <c r="A8499" i="48"/>
  <c r="A8500" i="48"/>
  <c r="A8501" i="48"/>
  <c r="A8502" i="48"/>
  <c r="A8503" i="48"/>
  <c r="A8504" i="48"/>
  <c r="A8505" i="48"/>
  <c r="A8506" i="48"/>
  <c r="A8507" i="48"/>
  <c r="A8508" i="48"/>
  <c r="A8509" i="48"/>
  <c r="A8510" i="48"/>
  <c r="A8511" i="48"/>
  <c r="A8512" i="48"/>
  <c r="A8513" i="48"/>
  <c r="A8514" i="48"/>
  <c r="A8515" i="48"/>
  <c r="A8516" i="48"/>
  <c r="A8517" i="48"/>
  <c r="A8518" i="48"/>
  <c r="A8519" i="48"/>
  <c r="A8520" i="48"/>
  <c r="A8521" i="48"/>
  <c r="A8522" i="48"/>
  <c r="A8523" i="48"/>
  <c r="A8524" i="48"/>
  <c r="A8525" i="48"/>
  <c r="A8526" i="48"/>
  <c r="A8527" i="48"/>
  <c r="A8528" i="48"/>
  <c r="A8529" i="48"/>
  <c r="A8530" i="48"/>
  <c r="A8531" i="48"/>
  <c r="A8532" i="48"/>
  <c r="A8533" i="48"/>
  <c r="A8534" i="48"/>
  <c r="A3" i="48"/>
  <c r="A4" i="48"/>
  <c r="A5" i="48"/>
  <c r="A6" i="48"/>
  <c r="A7" i="48"/>
  <c r="A8" i="48"/>
  <c r="A9" i="48"/>
  <c r="A10" i="48"/>
  <c r="A11" i="48"/>
  <c r="A12" i="48"/>
  <c r="A13" i="48"/>
  <c r="A14" i="48"/>
  <c r="A15" i="48"/>
  <c r="A16" i="48"/>
  <c r="A17" i="48"/>
  <c r="A18" i="48"/>
  <c r="A19" i="48"/>
  <c r="A20" i="48"/>
  <c r="A21" i="48"/>
  <c r="A22" i="48"/>
  <c r="A23" i="48"/>
  <c r="A24" i="48"/>
  <c r="A25" i="48"/>
  <c r="A26" i="48"/>
  <c r="A27" i="48"/>
  <c r="A28" i="48"/>
  <c r="A29" i="48"/>
  <c r="A30" i="48"/>
  <c r="A31" i="48"/>
  <c r="A32" i="48"/>
  <c r="A33" i="48"/>
  <c r="A34" i="48"/>
  <c r="A35" i="48"/>
  <c r="A36" i="48"/>
  <c r="A37" i="48"/>
  <c r="A38" i="48"/>
  <c r="A39" i="48"/>
  <c r="A40" i="48"/>
  <c r="A41" i="48"/>
  <c r="A42" i="48"/>
  <c r="A43" i="48"/>
  <c r="A44" i="48"/>
  <c r="A45" i="48"/>
  <c r="A46" i="48"/>
  <c r="A47" i="48"/>
  <c r="A48" i="48"/>
  <c r="A49" i="48"/>
  <c r="A50" i="48"/>
  <c r="A51" i="48"/>
  <c r="A52" i="48"/>
  <c r="A53" i="48"/>
  <c r="A54" i="48"/>
  <c r="A55" i="48"/>
  <c r="A56" i="48"/>
  <c r="A57" i="48"/>
  <c r="A58" i="48"/>
  <c r="A59" i="48"/>
  <c r="A60" i="48"/>
  <c r="A61" i="48"/>
  <c r="A62" i="48"/>
  <c r="A63" i="48"/>
  <c r="A64" i="48"/>
  <c r="A65" i="48"/>
  <c r="A66" i="48"/>
  <c r="A67" i="48"/>
  <c r="A68" i="48"/>
  <c r="A69" i="48"/>
  <c r="A70" i="48"/>
  <c r="A71" i="48"/>
  <c r="A72" i="48"/>
  <c r="A73" i="48"/>
  <c r="A74" i="48"/>
  <c r="A75" i="48"/>
  <c r="A76" i="48"/>
  <c r="A77" i="48"/>
  <c r="A78" i="48"/>
  <c r="A79" i="48"/>
  <c r="A80" i="48"/>
  <c r="A81" i="48"/>
  <c r="A82" i="48"/>
  <c r="A83" i="48"/>
  <c r="A84" i="48"/>
  <c r="A85" i="48"/>
  <c r="A86" i="48"/>
  <c r="A87" i="48"/>
  <c r="A88" i="48"/>
  <c r="A89" i="48"/>
  <c r="A90" i="48"/>
  <c r="A91" i="48"/>
  <c r="A92" i="48"/>
  <c r="A93" i="48"/>
  <c r="A94" i="48"/>
  <c r="A95" i="48"/>
  <c r="A96" i="48"/>
  <c r="A97" i="48"/>
  <c r="A98" i="48"/>
  <c r="A99" i="48"/>
  <c r="A100" i="48"/>
  <c r="A101" i="48"/>
  <c r="A102" i="48"/>
  <c r="A103" i="48"/>
  <c r="A104" i="48"/>
  <c r="A105" i="48"/>
  <c r="A106" i="48"/>
  <c r="A107" i="48"/>
  <c r="A108" i="48"/>
  <c r="A109" i="48"/>
  <c r="A110" i="48"/>
  <c r="A111" i="48"/>
  <c r="A112" i="48"/>
  <c r="A113" i="48"/>
  <c r="A114" i="48"/>
  <c r="A115" i="48"/>
  <c r="A116" i="48"/>
  <c r="A117" i="48"/>
  <c r="A118" i="48"/>
  <c r="A119" i="48"/>
  <c r="A120" i="48"/>
  <c r="A121" i="48"/>
  <c r="A122" i="48"/>
  <c r="A123" i="48"/>
  <c r="A124" i="48"/>
  <c r="A125" i="48"/>
  <c r="A126" i="48"/>
  <c r="A127" i="48"/>
  <c r="A128" i="48"/>
  <c r="A129" i="48"/>
  <c r="A130" i="48"/>
  <c r="A131" i="48"/>
  <c r="A132" i="48"/>
  <c r="A133" i="48"/>
  <c r="A134" i="48"/>
  <c r="A135" i="48"/>
  <c r="A136" i="48"/>
  <c r="A137" i="48"/>
  <c r="A138" i="48"/>
  <c r="A139" i="48"/>
  <c r="A140" i="48"/>
  <c r="A141" i="48"/>
  <c r="A142" i="48"/>
  <c r="A143" i="48"/>
  <c r="A144" i="48"/>
  <c r="A145" i="48"/>
  <c r="A146" i="48"/>
  <c r="A147" i="48"/>
  <c r="A148" i="48"/>
  <c r="A149" i="48"/>
  <c r="A150" i="48"/>
  <c r="A151" i="48"/>
  <c r="A152" i="48"/>
  <c r="A153" i="48"/>
  <c r="A154" i="48"/>
  <c r="A155" i="48"/>
  <c r="A156" i="48"/>
  <c r="A157" i="48"/>
  <c r="A158" i="48"/>
  <c r="A159" i="48"/>
  <c r="A160" i="48"/>
  <c r="A161" i="48"/>
  <c r="A162" i="48"/>
  <c r="A163" i="48"/>
  <c r="A164" i="48"/>
  <c r="A165" i="48"/>
  <c r="A166" i="48"/>
  <c r="A167" i="48"/>
  <c r="A168" i="48"/>
  <c r="A169" i="48"/>
  <c r="A170" i="48"/>
  <c r="A171" i="48"/>
  <c r="A172" i="48"/>
  <c r="A173" i="48"/>
  <c r="A174" i="48"/>
  <c r="A175" i="48"/>
  <c r="A176" i="48"/>
  <c r="A177" i="48"/>
  <c r="A178" i="48"/>
  <c r="A179" i="48"/>
  <c r="A180" i="48"/>
  <c r="A181" i="48"/>
  <c r="A182" i="48"/>
  <c r="A183" i="48"/>
  <c r="A184" i="48"/>
  <c r="A185" i="48"/>
  <c r="A186" i="48"/>
  <c r="A187" i="48"/>
  <c r="A188" i="48"/>
  <c r="A189" i="48"/>
  <c r="A190" i="48"/>
  <c r="A191" i="48"/>
  <c r="A192" i="48"/>
  <c r="A193" i="48"/>
  <c r="A194" i="48"/>
  <c r="A195" i="48"/>
  <c r="A196" i="48"/>
  <c r="A197" i="48"/>
  <c r="A198" i="48"/>
  <c r="A199" i="48"/>
  <c r="A200" i="48"/>
  <c r="A201" i="48"/>
  <c r="A202" i="48"/>
  <c r="A203" i="48"/>
  <c r="A204" i="48"/>
  <c r="A205" i="48"/>
  <c r="A206" i="48"/>
  <c r="A207" i="48"/>
  <c r="A208" i="48"/>
  <c r="A209" i="48"/>
  <c r="A210" i="48"/>
  <c r="A211" i="48"/>
  <c r="A212" i="48"/>
  <c r="A213" i="48"/>
  <c r="A214" i="48"/>
  <c r="A215" i="48"/>
  <c r="A216" i="48"/>
  <c r="A217" i="48"/>
  <c r="A218" i="48"/>
  <c r="A219" i="48"/>
  <c r="A220" i="48"/>
  <c r="A221" i="48"/>
  <c r="A222" i="48"/>
  <c r="A223" i="48"/>
  <c r="A224" i="48"/>
  <c r="A225" i="48"/>
  <c r="A226" i="48"/>
  <c r="A227" i="48"/>
  <c r="A228" i="48"/>
  <c r="A229" i="48"/>
  <c r="A230" i="48"/>
  <c r="A231" i="48"/>
  <c r="A232" i="48"/>
  <c r="A233" i="48"/>
  <c r="A234" i="48"/>
  <c r="A235" i="48"/>
  <c r="A236" i="48"/>
  <c r="A237" i="48"/>
  <c r="A238" i="48"/>
  <c r="A239" i="48"/>
  <c r="A240" i="48"/>
  <c r="A241" i="48"/>
  <c r="A242" i="48"/>
  <c r="A243" i="48"/>
  <c r="A244" i="48"/>
  <c r="A245" i="48"/>
  <c r="A246" i="48"/>
  <c r="A247" i="48"/>
  <c r="A248" i="48"/>
  <c r="A249" i="48"/>
  <c r="A250" i="48"/>
  <c r="A251" i="48"/>
  <c r="A252" i="48"/>
  <c r="A253" i="48"/>
  <c r="A254" i="48"/>
  <c r="A255" i="48"/>
  <c r="A256" i="48"/>
  <c r="A257" i="48"/>
  <c r="A258" i="48"/>
  <c r="A259" i="48"/>
  <c r="A260" i="48"/>
  <c r="A261" i="48"/>
  <c r="A262" i="48"/>
  <c r="A263" i="48"/>
  <c r="A264" i="48"/>
  <c r="A265" i="48"/>
  <c r="A266" i="48"/>
  <c r="A267" i="48"/>
  <c r="A268" i="48"/>
  <c r="A269" i="48"/>
  <c r="A270" i="48"/>
  <c r="A271" i="48"/>
  <c r="A272" i="48"/>
  <c r="A273" i="48"/>
  <c r="A274" i="48"/>
  <c r="A275" i="48"/>
  <c r="A276" i="48"/>
  <c r="A277" i="48"/>
  <c r="A278" i="48"/>
  <c r="A279" i="48"/>
  <c r="A280" i="48"/>
  <c r="A281" i="48"/>
  <c r="A282" i="48"/>
  <c r="A283" i="48"/>
  <c r="A284" i="48"/>
  <c r="A285" i="48"/>
  <c r="A286" i="48"/>
  <c r="A287" i="48"/>
  <c r="A288" i="48"/>
  <c r="A289" i="48"/>
  <c r="A290" i="48"/>
  <c r="A291" i="48"/>
  <c r="A292" i="48"/>
  <c r="A293" i="48"/>
  <c r="A294" i="48"/>
  <c r="A295" i="48"/>
  <c r="A296" i="48"/>
  <c r="A297" i="48"/>
  <c r="A298" i="48"/>
  <c r="A299" i="48"/>
  <c r="A300" i="48"/>
  <c r="A301" i="48"/>
  <c r="A302" i="48"/>
  <c r="A303" i="48"/>
  <c r="A304" i="48"/>
  <c r="A305" i="48"/>
  <c r="A306" i="48"/>
  <c r="A307" i="48"/>
  <c r="A308" i="48"/>
  <c r="A309" i="48"/>
  <c r="A310" i="48"/>
  <c r="A311" i="48"/>
  <c r="A312" i="48"/>
  <c r="A313" i="48"/>
  <c r="A314" i="48"/>
  <c r="A315" i="48"/>
  <c r="A316" i="48"/>
  <c r="A317" i="48"/>
  <c r="A318" i="48"/>
  <c r="A319" i="48"/>
  <c r="A320" i="48"/>
  <c r="A321" i="48"/>
  <c r="A322" i="48"/>
  <c r="A323" i="48"/>
  <c r="A324" i="48"/>
  <c r="A325" i="48"/>
  <c r="A326" i="48"/>
  <c r="A327" i="48"/>
  <c r="A328" i="48"/>
  <c r="A329" i="48"/>
  <c r="A330" i="48"/>
  <c r="A331" i="48"/>
  <c r="A332" i="48"/>
  <c r="A333" i="48"/>
  <c r="A334" i="48"/>
  <c r="A335" i="48"/>
  <c r="A336" i="48"/>
  <c r="A337" i="48"/>
  <c r="A338" i="48"/>
  <c r="A339" i="48"/>
  <c r="A340" i="48"/>
  <c r="A341" i="48"/>
  <c r="A342" i="48"/>
  <c r="A343" i="48"/>
  <c r="A344" i="48"/>
  <c r="A345" i="48"/>
  <c r="A346" i="48"/>
  <c r="A347" i="48"/>
  <c r="A348" i="48"/>
  <c r="A349" i="48"/>
  <c r="A350" i="48"/>
  <c r="A351" i="48"/>
  <c r="A352" i="48"/>
  <c r="A353" i="48"/>
  <c r="A354" i="48"/>
  <c r="A355" i="48"/>
  <c r="A356" i="48"/>
  <c r="A357" i="48"/>
  <c r="A358" i="48"/>
  <c r="A359" i="48"/>
  <c r="A360" i="48"/>
  <c r="A361" i="48"/>
  <c r="A362" i="48"/>
  <c r="A363" i="48"/>
  <c r="A364" i="48"/>
  <c r="A365" i="48"/>
  <c r="A366" i="48"/>
  <c r="A367" i="48"/>
  <c r="A368" i="48"/>
  <c r="A369" i="48"/>
  <c r="A370" i="48"/>
  <c r="A371" i="48"/>
  <c r="A372" i="48"/>
  <c r="A373" i="48"/>
  <c r="A374" i="48"/>
  <c r="A375" i="48"/>
  <c r="A376" i="48"/>
  <c r="A377" i="48"/>
  <c r="A378" i="48"/>
  <c r="A379" i="48"/>
  <c r="A380" i="48"/>
  <c r="A381" i="48"/>
  <c r="A382" i="48"/>
  <c r="A383" i="48"/>
  <c r="A384" i="48"/>
  <c r="A385" i="48"/>
  <c r="A386" i="48"/>
  <c r="A387" i="48"/>
  <c r="A388" i="48"/>
  <c r="A389" i="48"/>
  <c r="A390" i="48"/>
  <c r="A391" i="48"/>
  <c r="A392" i="48"/>
  <c r="A393" i="48"/>
  <c r="A394" i="48"/>
  <c r="A395" i="48"/>
  <c r="A396" i="48"/>
  <c r="A397" i="48"/>
  <c r="A398" i="48"/>
  <c r="A399" i="48"/>
  <c r="A400" i="48"/>
  <c r="A401" i="48"/>
  <c r="A402" i="48"/>
  <c r="A403" i="48"/>
  <c r="A404" i="48"/>
  <c r="A405" i="48"/>
  <c r="A406" i="48"/>
  <c r="A407" i="48"/>
  <c r="A408" i="48"/>
  <c r="A409" i="48"/>
  <c r="A410" i="48"/>
  <c r="A411" i="48"/>
  <c r="A412" i="48"/>
  <c r="A413" i="48"/>
  <c r="A414" i="48"/>
  <c r="A415" i="48"/>
  <c r="A416" i="48"/>
  <c r="A417" i="48"/>
  <c r="A418" i="48"/>
  <c r="A419" i="48"/>
  <c r="A420" i="48"/>
  <c r="A421" i="48"/>
  <c r="A422" i="48"/>
  <c r="A423" i="48"/>
  <c r="A424" i="48"/>
  <c r="A425" i="48"/>
  <c r="A426" i="48"/>
  <c r="A427" i="48"/>
  <c r="A428" i="48"/>
  <c r="A429" i="48"/>
  <c r="A430" i="48"/>
  <c r="A431" i="48"/>
  <c r="A432" i="48"/>
  <c r="A433" i="48"/>
  <c r="A434" i="48"/>
  <c r="A435" i="48"/>
  <c r="A436" i="48"/>
  <c r="A437" i="48"/>
  <c r="A438" i="48"/>
  <c r="A439" i="48"/>
  <c r="A440" i="48"/>
  <c r="A441" i="48"/>
  <c r="A442" i="48"/>
  <c r="A443" i="48"/>
  <c r="A444" i="48"/>
  <c r="A445" i="48"/>
  <c r="A446" i="48"/>
  <c r="A447" i="48"/>
  <c r="A448" i="48"/>
  <c r="A449" i="48"/>
  <c r="A450" i="48"/>
  <c r="A451" i="48"/>
  <c r="A452" i="48"/>
  <c r="A453" i="48"/>
  <c r="A454" i="48"/>
  <c r="A455" i="48"/>
  <c r="A456" i="48"/>
  <c r="A457" i="48"/>
  <c r="A458" i="48"/>
  <c r="A459" i="48"/>
  <c r="A460" i="48"/>
  <c r="A461" i="48"/>
  <c r="A462" i="48"/>
  <c r="A463" i="48"/>
  <c r="A464" i="48"/>
  <c r="A465" i="48"/>
  <c r="A466" i="48"/>
  <c r="A467" i="48"/>
  <c r="A468" i="48"/>
  <c r="A469" i="48"/>
  <c r="A470" i="48"/>
  <c r="A471" i="48"/>
  <c r="A472" i="48"/>
  <c r="A473" i="48"/>
  <c r="A474" i="48"/>
  <c r="A475" i="48"/>
  <c r="A476" i="48"/>
  <c r="A477" i="48"/>
  <c r="A478" i="48"/>
  <c r="A479" i="48"/>
  <c r="A480" i="48"/>
  <c r="A481" i="48"/>
  <c r="A482" i="48"/>
  <c r="A483" i="48"/>
  <c r="A484" i="48"/>
  <c r="A485" i="48"/>
  <c r="A486" i="48"/>
  <c r="A487" i="48"/>
  <c r="A488" i="48"/>
  <c r="A489" i="48"/>
  <c r="A490" i="48"/>
  <c r="A491" i="48"/>
  <c r="A492" i="48"/>
  <c r="A493" i="48"/>
  <c r="A494" i="48"/>
  <c r="A495" i="48"/>
  <c r="A496" i="48"/>
  <c r="A497" i="48"/>
  <c r="A498" i="48"/>
  <c r="A499" i="48"/>
  <c r="A500" i="48"/>
  <c r="A501" i="48"/>
  <c r="A502" i="48"/>
  <c r="A503" i="48"/>
  <c r="A504" i="48"/>
  <c r="A505" i="48"/>
  <c r="A506" i="48"/>
  <c r="A507" i="48"/>
  <c r="A508" i="48"/>
  <c r="A509" i="48"/>
  <c r="A510" i="48"/>
  <c r="A511" i="48"/>
  <c r="A512" i="48"/>
  <c r="A513" i="48"/>
  <c r="A514" i="48"/>
  <c r="A515" i="48"/>
  <c r="A516" i="48"/>
  <c r="A517" i="48"/>
  <c r="A518" i="48"/>
  <c r="A519" i="48"/>
  <c r="A520" i="48"/>
  <c r="A521" i="48"/>
  <c r="A522" i="48"/>
  <c r="A523" i="48"/>
  <c r="A524" i="48"/>
  <c r="A525" i="48"/>
  <c r="A526" i="48"/>
  <c r="A527" i="48"/>
  <c r="A528" i="48"/>
  <c r="A529" i="48"/>
  <c r="A530" i="48"/>
  <c r="A531" i="48"/>
  <c r="A532" i="48"/>
  <c r="A533" i="48"/>
  <c r="A534" i="48"/>
  <c r="A535" i="48"/>
  <c r="A536" i="48"/>
  <c r="A537" i="48"/>
  <c r="A538" i="48"/>
  <c r="A539" i="48"/>
  <c r="A540" i="48"/>
  <c r="A541" i="48"/>
  <c r="A542" i="48"/>
  <c r="A543" i="48"/>
  <c r="A544" i="48"/>
  <c r="A545" i="48"/>
  <c r="A546" i="48"/>
  <c r="A547" i="48"/>
  <c r="A548" i="48"/>
  <c r="A549" i="48"/>
  <c r="A550" i="48"/>
  <c r="A551" i="48"/>
  <c r="A552" i="48"/>
  <c r="A553" i="48"/>
  <c r="A554" i="48"/>
  <c r="A555" i="48"/>
  <c r="A556" i="48"/>
  <c r="A557" i="48"/>
  <c r="A558" i="48"/>
  <c r="A559" i="48"/>
  <c r="A560" i="48"/>
  <c r="A561" i="48"/>
  <c r="A562" i="48"/>
  <c r="A563" i="48"/>
  <c r="A564" i="48"/>
  <c r="A565" i="48"/>
  <c r="A566" i="48"/>
  <c r="A567" i="48"/>
  <c r="A568" i="48"/>
  <c r="A569" i="48"/>
  <c r="A570" i="48"/>
  <c r="A571" i="48"/>
  <c r="A572" i="48"/>
  <c r="A573" i="48"/>
  <c r="A574" i="48"/>
  <c r="A575" i="48"/>
  <c r="A576" i="48"/>
  <c r="A577" i="48"/>
  <c r="A578" i="48"/>
  <c r="A579" i="48"/>
  <c r="A580" i="48"/>
  <c r="A581" i="48"/>
  <c r="A582" i="48"/>
  <c r="A583" i="48"/>
  <c r="A584" i="48"/>
  <c r="A585" i="48"/>
  <c r="A586" i="48"/>
  <c r="A587" i="48"/>
  <c r="A588" i="48"/>
  <c r="A589" i="48"/>
  <c r="A590" i="48"/>
  <c r="A591" i="48"/>
  <c r="A592" i="48"/>
  <c r="A593" i="48"/>
  <c r="A594" i="48"/>
  <c r="A595" i="48"/>
  <c r="A596" i="48"/>
  <c r="A597" i="48"/>
  <c r="A598" i="48"/>
  <c r="A599" i="48"/>
  <c r="A600" i="48"/>
  <c r="A601" i="48"/>
  <c r="A602" i="48"/>
  <c r="A603" i="48"/>
  <c r="A604" i="48"/>
  <c r="A605" i="48"/>
  <c r="A606" i="48"/>
  <c r="A607" i="48"/>
  <c r="A608" i="48"/>
  <c r="A609" i="48"/>
  <c r="A610" i="48"/>
  <c r="A611" i="48"/>
  <c r="A612" i="48"/>
  <c r="A613" i="48"/>
  <c r="A614" i="48"/>
  <c r="A615" i="48"/>
  <c r="A616" i="48"/>
  <c r="A617" i="48"/>
  <c r="A618" i="48"/>
  <c r="A619" i="48"/>
  <c r="A620" i="48"/>
  <c r="A621" i="48"/>
  <c r="A622" i="48"/>
  <c r="A623" i="48"/>
  <c r="A624" i="48"/>
  <c r="A625" i="48"/>
  <c r="A626" i="48"/>
  <c r="A627" i="48"/>
  <c r="A628" i="48"/>
  <c r="A629" i="48"/>
  <c r="A630" i="48"/>
  <c r="A631" i="48"/>
  <c r="A632" i="48"/>
  <c r="A633" i="48"/>
  <c r="A634" i="48"/>
  <c r="A635" i="48"/>
  <c r="A636" i="48"/>
  <c r="A637" i="48"/>
  <c r="A638" i="48"/>
  <c r="A639" i="48"/>
  <c r="A640" i="48"/>
  <c r="A641" i="48"/>
  <c r="A642" i="48"/>
  <c r="A643" i="48"/>
  <c r="A644" i="48"/>
  <c r="A645" i="48"/>
  <c r="A646" i="48"/>
  <c r="A647" i="48"/>
  <c r="A648" i="48"/>
  <c r="A649" i="48"/>
  <c r="A650" i="48"/>
  <c r="A651" i="48"/>
  <c r="A652" i="48"/>
  <c r="A653" i="48"/>
  <c r="A654" i="48"/>
  <c r="A655" i="48"/>
  <c r="A656" i="48"/>
  <c r="A657" i="48"/>
  <c r="A658" i="48"/>
  <c r="A659" i="48"/>
  <c r="A660" i="48"/>
  <c r="A661" i="48"/>
  <c r="A662" i="48"/>
  <c r="A663" i="48"/>
  <c r="A664" i="48"/>
  <c r="A665" i="48"/>
  <c r="A666" i="48"/>
  <c r="A667" i="48"/>
  <c r="A668" i="48"/>
  <c r="A669" i="48"/>
  <c r="A670" i="48"/>
  <c r="A671" i="48"/>
  <c r="A672" i="48"/>
  <c r="A673" i="48"/>
  <c r="A674" i="48"/>
  <c r="A675" i="48"/>
  <c r="A676" i="48"/>
  <c r="A677" i="48"/>
  <c r="A678" i="48"/>
  <c r="A679" i="48"/>
  <c r="A680" i="48"/>
  <c r="A681" i="48"/>
  <c r="A682" i="48"/>
  <c r="A683" i="48"/>
  <c r="A684" i="48"/>
  <c r="A685" i="48"/>
  <c r="A686" i="48"/>
  <c r="A687" i="48"/>
  <c r="A688" i="48"/>
  <c r="A689" i="48"/>
  <c r="A690" i="48"/>
  <c r="A691" i="48"/>
  <c r="A692" i="48"/>
  <c r="A693" i="48"/>
  <c r="A694" i="48"/>
  <c r="A695" i="48"/>
  <c r="A696" i="48"/>
  <c r="A697" i="48"/>
  <c r="A698" i="48"/>
  <c r="A699" i="48"/>
  <c r="A700" i="48"/>
  <c r="A701" i="48"/>
  <c r="A702" i="48"/>
  <c r="A703" i="48"/>
  <c r="A704" i="48"/>
  <c r="A705" i="48"/>
  <c r="A706" i="48"/>
  <c r="A707" i="48"/>
  <c r="A708" i="48"/>
  <c r="A709" i="48"/>
  <c r="A710" i="48"/>
  <c r="A711" i="48"/>
  <c r="A712" i="48"/>
  <c r="A713" i="48"/>
  <c r="A714" i="48"/>
  <c r="A715" i="48"/>
  <c r="A716" i="48"/>
  <c r="A717" i="48"/>
  <c r="A718" i="48"/>
  <c r="A719" i="48"/>
  <c r="A720" i="48"/>
  <c r="A721" i="48"/>
  <c r="A722" i="48"/>
  <c r="A723" i="48"/>
  <c r="A724" i="48"/>
  <c r="A725" i="48"/>
  <c r="A726" i="48"/>
  <c r="A727" i="48"/>
  <c r="A728" i="48"/>
  <c r="A729" i="48"/>
  <c r="A730" i="48"/>
  <c r="A731" i="48"/>
  <c r="A732" i="48"/>
  <c r="A733" i="48"/>
  <c r="A734" i="48"/>
  <c r="A735" i="48"/>
  <c r="A736" i="48"/>
  <c r="A737" i="48"/>
  <c r="A738" i="48"/>
  <c r="A739" i="48"/>
  <c r="A740" i="48"/>
  <c r="A741" i="48"/>
  <c r="A742" i="48"/>
  <c r="A743" i="48"/>
  <c r="A744" i="48"/>
  <c r="A745" i="48"/>
  <c r="A746" i="48"/>
  <c r="A747" i="48"/>
  <c r="A748" i="48"/>
  <c r="A749" i="48"/>
  <c r="A750" i="48"/>
  <c r="A751" i="48"/>
  <c r="A752" i="48"/>
  <c r="A753" i="48"/>
  <c r="A754" i="48"/>
  <c r="A755" i="48"/>
  <c r="A756" i="48"/>
  <c r="A757" i="48"/>
  <c r="A758" i="48"/>
  <c r="A759" i="48"/>
  <c r="A760" i="48"/>
  <c r="A761" i="48"/>
  <c r="A762" i="48"/>
  <c r="A763" i="48"/>
  <c r="A764" i="48"/>
  <c r="A765" i="48"/>
  <c r="A766" i="48"/>
  <c r="A767" i="48"/>
  <c r="A768" i="48"/>
  <c r="A769" i="48"/>
  <c r="A770" i="48"/>
  <c r="A771" i="48"/>
  <c r="A772" i="48"/>
  <c r="A773" i="48"/>
  <c r="A774" i="48"/>
  <c r="A775" i="48"/>
  <c r="A776" i="48"/>
  <c r="A777" i="48"/>
  <c r="A778" i="48"/>
  <c r="A779" i="48"/>
  <c r="A780" i="48"/>
  <c r="A781" i="48"/>
  <c r="A782" i="48"/>
  <c r="A783" i="48"/>
  <c r="A784" i="48"/>
  <c r="A785" i="48"/>
  <c r="A786" i="48"/>
  <c r="A787" i="48"/>
  <c r="A788" i="48"/>
  <c r="A789" i="48"/>
  <c r="A790" i="48"/>
  <c r="A791" i="48"/>
  <c r="A792" i="48"/>
  <c r="A793" i="48"/>
  <c r="A794" i="48"/>
  <c r="A795" i="48"/>
  <c r="A796" i="48"/>
  <c r="A797" i="48"/>
  <c r="A798" i="48"/>
  <c r="A799" i="48"/>
  <c r="A800" i="48"/>
  <c r="A801" i="48"/>
  <c r="A802" i="48"/>
  <c r="A803" i="48"/>
  <c r="A804" i="48"/>
  <c r="A805" i="48"/>
  <c r="A806" i="48"/>
  <c r="A807" i="48"/>
  <c r="A808" i="48"/>
  <c r="A809" i="48"/>
  <c r="A810" i="48"/>
  <c r="A811" i="48"/>
  <c r="A812" i="48"/>
  <c r="A813" i="48"/>
  <c r="A814" i="48"/>
  <c r="A815" i="48"/>
  <c r="A816" i="48"/>
  <c r="A817" i="48"/>
  <c r="A818" i="48"/>
  <c r="A819" i="48"/>
  <c r="A820" i="48"/>
  <c r="A821" i="48"/>
  <c r="A822" i="48"/>
  <c r="A823" i="48"/>
  <c r="A824" i="48"/>
  <c r="A825" i="48"/>
  <c r="A826" i="48"/>
  <c r="A827" i="48"/>
  <c r="A828" i="48"/>
  <c r="A829" i="48"/>
  <c r="A830" i="48"/>
  <c r="A831" i="48"/>
  <c r="A832" i="48"/>
  <c r="A833" i="48"/>
  <c r="A834" i="48"/>
  <c r="A835" i="48"/>
  <c r="A836" i="48"/>
  <c r="A837" i="48"/>
  <c r="A838" i="48"/>
  <c r="A839" i="48"/>
  <c r="A840" i="48"/>
  <c r="A841" i="48"/>
  <c r="A842" i="48"/>
  <c r="A843" i="48"/>
  <c r="A844" i="48"/>
  <c r="A845" i="48"/>
  <c r="A846" i="48"/>
  <c r="A847" i="48"/>
  <c r="A848" i="48"/>
  <c r="A849" i="48"/>
  <c r="A850" i="48"/>
  <c r="A851" i="48"/>
  <c r="A852" i="48"/>
  <c r="A853" i="48"/>
  <c r="A854" i="48"/>
  <c r="A855" i="48"/>
  <c r="A856" i="48"/>
  <c r="A857" i="48"/>
  <c r="A858" i="48"/>
  <c r="A859" i="48"/>
  <c r="A860" i="48"/>
  <c r="A861" i="48"/>
  <c r="A862" i="48"/>
  <c r="A863" i="48"/>
  <c r="A864" i="48"/>
  <c r="A865" i="48"/>
  <c r="A866" i="48"/>
  <c r="A867" i="48"/>
  <c r="A868" i="48"/>
  <c r="A869" i="48"/>
  <c r="A870" i="48"/>
  <c r="A871" i="48"/>
  <c r="A872" i="48"/>
  <c r="A873" i="48"/>
  <c r="A874" i="48"/>
  <c r="A875" i="48"/>
  <c r="A876" i="48"/>
  <c r="A877" i="48"/>
  <c r="A878" i="48"/>
  <c r="A879" i="48"/>
  <c r="A880" i="48"/>
  <c r="A881" i="48"/>
  <c r="A882" i="48"/>
  <c r="A883" i="48"/>
  <c r="A884" i="48"/>
  <c r="A885" i="48"/>
  <c r="A886" i="48"/>
  <c r="A887" i="48"/>
  <c r="A888" i="48"/>
  <c r="A889" i="48"/>
  <c r="A890" i="48"/>
  <c r="A891" i="48"/>
  <c r="A892" i="48"/>
  <c r="A893" i="48"/>
  <c r="A894" i="48"/>
  <c r="A895" i="48"/>
  <c r="A896" i="48"/>
  <c r="A897" i="48"/>
  <c r="A898" i="48"/>
  <c r="A899" i="48"/>
  <c r="A900" i="48"/>
  <c r="A901" i="48"/>
  <c r="A902" i="48"/>
  <c r="A903" i="48"/>
  <c r="A904" i="48"/>
  <c r="A905" i="48"/>
  <c r="A906" i="48"/>
  <c r="A907" i="48"/>
  <c r="A908" i="48"/>
  <c r="A909" i="48"/>
  <c r="A910" i="48"/>
  <c r="A911" i="48"/>
  <c r="A912" i="48"/>
  <c r="A913" i="48"/>
  <c r="A914" i="48"/>
  <c r="A915" i="48"/>
  <c r="A916" i="48"/>
  <c r="A917" i="48"/>
  <c r="A918" i="48"/>
  <c r="A919" i="48"/>
  <c r="A920" i="48"/>
  <c r="A921" i="48"/>
  <c r="A922" i="48"/>
  <c r="A923" i="48"/>
  <c r="A924" i="48"/>
  <c r="A925" i="48"/>
  <c r="A926" i="48"/>
  <c r="A927" i="48"/>
  <c r="A928" i="48"/>
  <c r="A929" i="48"/>
  <c r="A930" i="48"/>
  <c r="A931" i="48"/>
  <c r="A932" i="48"/>
  <c r="A933" i="48"/>
  <c r="A934" i="48"/>
  <c r="A935" i="48"/>
  <c r="A936" i="48"/>
  <c r="A937" i="48"/>
  <c r="A938" i="48"/>
  <c r="A939" i="48"/>
  <c r="A940" i="48"/>
  <c r="A941" i="48"/>
  <c r="A942" i="48"/>
  <c r="A943" i="48"/>
  <c r="A944" i="48"/>
  <c r="A945" i="48"/>
  <c r="A946" i="48"/>
  <c r="A947" i="48"/>
  <c r="A948" i="48"/>
  <c r="A949" i="48"/>
  <c r="A950" i="48"/>
  <c r="A951" i="48"/>
  <c r="A952" i="48"/>
  <c r="A953" i="48"/>
  <c r="A954" i="48"/>
  <c r="A955" i="48"/>
  <c r="A956" i="48"/>
  <c r="A957" i="48"/>
  <c r="A958" i="48"/>
  <c r="A959" i="48"/>
  <c r="A960" i="48"/>
  <c r="A961" i="48"/>
  <c r="A962" i="48"/>
  <c r="A963" i="48"/>
  <c r="A964" i="48"/>
  <c r="A965" i="48"/>
  <c r="A966" i="48"/>
  <c r="A967" i="48"/>
  <c r="A968" i="48"/>
  <c r="A969" i="48"/>
  <c r="A970" i="48"/>
  <c r="A971" i="48"/>
  <c r="A972" i="48"/>
  <c r="A973" i="48"/>
  <c r="A974" i="48"/>
  <c r="A975" i="48"/>
  <c r="A976" i="48"/>
  <c r="A977" i="48"/>
  <c r="A978" i="48"/>
  <c r="A979" i="48"/>
  <c r="A980" i="48"/>
  <c r="A981" i="48"/>
  <c r="A982" i="48"/>
  <c r="A983" i="48"/>
  <c r="A984" i="48"/>
  <c r="A985" i="48"/>
  <c r="A986" i="48"/>
  <c r="A987" i="48"/>
  <c r="A988" i="48"/>
  <c r="A989" i="48"/>
  <c r="A990" i="48"/>
  <c r="A991" i="48"/>
  <c r="A992" i="48"/>
  <c r="A993" i="48"/>
  <c r="A994" i="48"/>
  <c r="A995" i="48"/>
  <c r="A996" i="48"/>
  <c r="A997" i="48"/>
  <c r="A998" i="48"/>
  <c r="A999" i="48"/>
  <c r="A1000" i="48"/>
  <c r="A1001" i="48"/>
  <c r="A1002" i="48"/>
  <c r="A1003" i="48"/>
  <c r="A1004" i="48"/>
  <c r="A1005" i="48"/>
  <c r="A1006" i="48"/>
  <c r="A1007" i="48"/>
  <c r="A1008" i="48"/>
  <c r="A1009" i="48"/>
  <c r="A1010" i="48"/>
  <c r="A1011" i="48"/>
  <c r="A1012" i="48"/>
  <c r="A1013" i="48"/>
  <c r="A1014" i="48"/>
  <c r="A1015" i="48"/>
  <c r="A1016" i="48"/>
  <c r="A1017" i="48"/>
  <c r="A1018" i="48"/>
  <c r="A1019" i="48"/>
  <c r="A1020" i="48"/>
  <c r="A1021" i="48"/>
  <c r="A1022" i="48"/>
  <c r="A1023" i="48"/>
  <c r="A1024" i="48"/>
  <c r="A1025" i="48"/>
  <c r="A1026" i="48"/>
  <c r="A1027" i="48"/>
  <c r="A1028" i="48"/>
  <c r="A1029" i="48"/>
  <c r="A1030" i="48"/>
  <c r="A1031" i="48"/>
  <c r="A1032" i="48"/>
  <c r="A1033" i="48"/>
  <c r="A1034" i="48"/>
  <c r="A1035" i="48"/>
  <c r="A1036" i="48"/>
  <c r="A1037" i="48"/>
  <c r="A1038" i="48"/>
  <c r="A1039" i="48"/>
  <c r="A1040" i="48"/>
  <c r="A1041" i="48"/>
  <c r="A1042" i="48"/>
  <c r="A1043" i="48"/>
  <c r="A1044" i="48"/>
  <c r="A1045" i="48"/>
  <c r="A1046" i="48"/>
  <c r="A1047" i="48"/>
  <c r="A1048" i="48"/>
  <c r="A1049" i="48"/>
  <c r="A1050" i="48"/>
  <c r="A1051" i="48"/>
  <c r="A1052" i="48"/>
  <c r="A1053" i="48"/>
  <c r="A1054" i="48"/>
  <c r="A1055" i="48"/>
  <c r="A1056" i="48"/>
  <c r="A1057" i="48"/>
  <c r="A1058" i="48"/>
  <c r="A1059" i="48"/>
  <c r="A1060" i="48"/>
  <c r="A1061" i="48"/>
  <c r="A1062" i="48"/>
  <c r="A1063" i="48"/>
  <c r="A1064" i="48"/>
  <c r="A1065" i="48"/>
  <c r="A1066" i="48"/>
  <c r="A1067" i="48"/>
  <c r="A1068" i="48"/>
  <c r="A1069" i="48"/>
  <c r="A1070" i="48"/>
  <c r="A1071" i="48"/>
  <c r="A1072" i="48"/>
  <c r="A1073" i="48"/>
  <c r="A1074" i="48"/>
  <c r="A1075" i="48"/>
  <c r="A1076" i="48"/>
  <c r="A1077" i="48"/>
  <c r="A1078" i="48"/>
  <c r="A1079" i="48"/>
  <c r="A1080" i="48"/>
  <c r="A1081" i="48"/>
  <c r="A1082" i="48"/>
  <c r="A1083" i="48"/>
  <c r="A1084" i="48"/>
  <c r="A1085" i="48"/>
  <c r="A1086" i="48"/>
  <c r="A1087" i="48"/>
  <c r="A1088" i="48"/>
  <c r="A1089" i="48"/>
  <c r="A1090" i="48"/>
  <c r="A1091" i="48"/>
  <c r="A1092" i="48"/>
  <c r="A1093" i="48"/>
  <c r="A1094" i="48"/>
  <c r="A1095" i="48"/>
  <c r="A1096" i="48"/>
  <c r="A1097" i="48"/>
  <c r="A1098" i="48"/>
  <c r="A1099" i="48"/>
  <c r="A1100" i="48"/>
  <c r="A1101" i="48"/>
  <c r="A1102" i="48"/>
  <c r="A1103" i="48"/>
  <c r="A1104" i="48"/>
  <c r="A1105" i="48"/>
  <c r="A1106" i="48"/>
  <c r="A1107" i="48"/>
  <c r="A1108" i="48"/>
  <c r="A1109" i="48"/>
  <c r="A1110" i="48"/>
  <c r="A1111" i="48"/>
  <c r="A1112" i="48"/>
  <c r="A1113" i="48"/>
  <c r="A1114" i="48"/>
  <c r="A1115" i="48"/>
  <c r="A1116" i="48"/>
  <c r="A1117" i="48"/>
  <c r="A1118" i="48"/>
  <c r="A1119" i="48"/>
  <c r="A1120" i="48"/>
  <c r="A1121" i="48"/>
  <c r="A1122" i="48"/>
  <c r="A1123" i="48"/>
  <c r="A1124" i="48"/>
  <c r="A1125" i="48"/>
  <c r="A1126" i="48"/>
  <c r="A1127" i="48"/>
  <c r="A1128" i="48"/>
  <c r="A1129" i="48"/>
  <c r="A1130" i="48"/>
  <c r="A1131" i="48"/>
  <c r="A1132" i="48"/>
  <c r="A1133" i="48"/>
  <c r="A1134" i="48"/>
  <c r="A1135" i="48"/>
  <c r="A1136" i="48"/>
  <c r="A1137" i="48"/>
  <c r="A1138" i="48"/>
  <c r="A1139" i="48"/>
  <c r="A1140" i="48"/>
  <c r="A1141" i="48"/>
  <c r="A1142" i="48"/>
  <c r="A1143" i="48"/>
  <c r="A1144" i="48"/>
  <c r="A1145" i="48"/>
  <c r="A1146" i="48"/>
  <c r="A1147" i="48"/>
  <c r="A1148" i="48"/>
  <c r="A1149" i="48"/>
  <c r="A1150" i="48"/>
  <c r="A1151" i="48"/>
  <c r="A1152" i="48"/>
  <c r="A1153" i="48"/>
  <c r="A1154" i="48"/>
  <c r="A1155" i="48"/>
  <c r="A1156" i="48"/>
  <c r="A1157" i="48"/>
  <c r="A1158" i="48"/>
  <c r="A1159" i="48"/>
  <c r="A1160" i="48"/>
  <c r="A1161" i="48"/>
  <c r="A1162" i="48"/>
  <c r="A1163" i="48"/>
  <c r="A1164" i="48"/>
  <c r="A1165" i="48"/>
  <c r="A1166" i="48"/>
  <c r="A1167" i="48"/>
  <c r="A1168" i="48"/>
  <c r="A1169" i="48"/>
  <c r="A1170" i="48"/>
  <c r="A1171" i="48"/>
  <c r="A1172" i="48"/>
  <c r="A1173" i="48"/>
  <c r="A1174" i="48"/>
  <c r="A1175" i="48"/>
  <c r="A1176" i="48"/>
  <c r="A1177" i="48"/>
  <c r="A1178" i="48"/>
  <c r="A1179" i="48"/>
  <c r="A1180" i="48"/>
  <c r="A1181" i="48"/>
  <c r="A1182" i="48"/>
  <c r="A1183" i="48"/>
  <c r="A1184" i="48"/>
  <c r="A1185" i="48"/>
  <c r="A1186" i="48"/>
  <c r="A1187" i="48"/>
  <c r="A1188" i="48"/>
  <c r="A1189" i="48"/>
  <c r="A1190" i="48"/>
  <c r="A1191" i="48"/>
  <c r="A1192" i="48"/>
  <c r="A1193" i="48"/>
  <c r="A1194" i="48"/>
  <c r="A1195" i="48"/>
  <c r="A1196" i="48"/>
  <c r="A1197" i="48"/>
  <c r="A1198" i="48"/>
  <c r="A1199" i="48"/>
  <c r="A1200" i="48"/>
  <c r="A1201" i="48"/>
  <c r="A1202" i="48"/>
  <c r="A1203" i="48"/>
  <c r="A1204" i="48"/>
  <c r="A1205" i="48"/>
  <c r="A1206" i="48"/>
  <c r="A1207" i="48"/>
  <c r="A1208" i="48"/>
  <c r="A1209" i="48"/>
  <c r="A1210" i="48"/>
  <c r="A1211" i="48"/>
  <c r="A1212" i="48"/>
  <c r="A1213" i="48"/>
  <c r="A1214" i="48"/>
  <c r="A1215" i="48"/>
  <c r="A1216" i="48"/>
  <c r="A1217" i="48"/>
  <c r="A1218" i="48"/>
  <c r="A1219" i="48"/>
  <c r="A1220" i="48"/>
  <c r="A1221" i="48"/>
  <c r="A1222" i="48"/>
  <c r="A1223" i="48"/>
  <c r="A1224" i="48"/>
  <c r="A1225" i="48"/>
  <c r="A1226" i="48"/>
  <c r="A1227" i="48"/>
  <c r="A1228" i="48"/>
  <c r="A1229" i="48"/>
  <c r="A1230" i="48"/>
  <c r="A1231" i="48"/>
  <c r="A1232" i="48"/>
  <c r="A1233" i="48"/>
  <c r="A1234" i="48"/>
  <c r="A1235" i="48"/>
  <c r="A1236" i="48"/>
  <c r="A1237" i="48"/>
  <c r="A1238" i="48"/>
  <c r="A1239" i="48"/>
  <c r="A1240" i="48"/>
  <c r="A1241" i="48"/>
  <c r="A1242" i="48"/>
  <c r="A1243" i="48"/>
  <c r="A1244" i="48"/>
  <c r="A1245" i="48"/>
  <c r="A1246" i="48"/>
  <c r="A1247" i="48"/>
  <c r="A1248" i="48"/>
  <c r="A1249" i="48"/>
  <c r="A1250" i="48"/>
  <c r="A1251" i="48"/>
  <c r="A1252" i="48"/>
  <c r="A1253" i="48"/>
  <c r="A1254" i="48"/>
  <c r="A1255" i="48"/>
  <c r="A1256" i="48"/>
  <c r="A1257" i="48"/>
  <c r="A1258" i="48"/>
  <c r="A1259" i="48"/>
  <c r="A1260" i="48"/>
  <c r="A1261" i="48"/>
  <c r="A1262" i="48"/>
  <c r="A1263" i="48"/>
  <c r="A1264" i="48"/>
  <c r="A1265" i="48"/>
  <c r="A1266" i="48"/>
  <c r="A1267" i="48"/>
  <c r="A1268" i="48"/>
  <c r="A1269" i="48"/>
  <c r="A1270" i="48"/>
  <c r="A1271" i="48"/>
  <c r="A1272" i="48"/>
  <c r="A1273" i="48"/>
  <c r="A1274" i="48"/>
  <c r="A1275" i="48"/>
  <c r="A1276" i="48"/>
  <c r="A1277" i="48"/>
  <c r="A1278" i="48"/>
  <c r="A1279" i="48"/>
  <c r="A1280" i="48"/>
  <c r="A1281" i="48"/>
  <c r="A1282" i="48"/>
  <c r="A1283" i="48"/>
  <c r="A1284" i="48"/>
  <c r="A1285" i="48"/>
  <c r="A1286" i="48"/>
  <c r="A1287" i="48"/>
  <c r="A1288" i="48"/>
  <c r="A1289" i="48"/>
  <c r="A1290" i="48"/>
  <c r="A1291" i="48"/>
  <c r="A1292" i="48"/>
  <c r="A1293" i="48"/>
  <c r="A1294" i="48"/>
  <c r="A1295" i="48"/>
  <c r="A1296" i="48"/>
  <c r="A1297" i="48"/>
  <c r="A1298" i="48"/>
  <c r="A1299" i="48"/>
  <c r="A1300" i="48"/>
  <c r="A1301" i="48"/>
  <c r="A1302" i="48"/>
  <c r="A1303" i="48"/>
  <c r="A1304" i="48"/>
  <c r="A1305" i="48"/>
  <c r="A1306" i="48"/>
  <c r="A1307" i="48"/>
  <c r="A1308" i="48"/>
  <c r="A1309" i="48"/>
  <c r="A1310" i="48"/>
  <c r="A1311" i="48"/>
  <c r="A1312" i="48"/>
  <c r="A1313" i="48"/>
  <c r="A1314" i="48"/>
  <c r="A1315" i="48"/>
  <c r="A1316" i="48"/>
  <c r="A1317" i="48"/>
  <c r="A1318" i="48"/>
  <c r="A1319" i="48"/>
  <c r="A1320" i="48"/>
  <c r="A1321" i="48"/>
  <c r="A1322" i="48"/>
  <c r="A1323" i="48"/>
  <c r="A1324" i="48"/>
  <c r="A1325" i="48"/>
  <c r="A1326" i="48"/>
  <c r="A1327" i="48"/>
  <c r="A1328" i="48"/>
  <c r="A1329" i="48"/>
  <c r="A1330" i="48"/>
  <c r="A1331" i="48"/>
  <c r="A1332" i="48"/>
  <c r="A1333" i="48"/>
  <c r="A1334" i="48"/>
  <c r="A1335" i="48"/>
  <c r="A1336" i="48"/>
  <c r="A1337" i="48"/>
  <c r="A1338" i="48"/>
  <c r="A1339" i="48"/>
  <c r="A1340" i="48"/>
  <c r="A1341" i="48"/>
  <c r="A1342" i="48"/>
  <c r="A1343" i="48"/>
  <c r="A1344" i="48"/>
  <c r="A1345" i="48"/>
  <c r="A1346" i="48"/>
  <c r="A1347" i="48"/>
  <c r="A1348" i="48"/>
  <c r="A1349" i="48"/>
  <c r="A1350" i="48"/>
  <c r="A1351" i="48"/>
  <c r="A1352" i="48"/>
  <c r="A1353" i="48"/>
  <c r="A1354" i="48"/>
  <c r="A1355" i="48"/>
  <c r="A1356" i="48"/>
  <c r="A1357" i="48"/>
  <c r="A1358" i="48"/>
  <c r="A1359" i="48"/>
  <c r="A1360" i="48"/>
  <c r="A1361" i="48"/>
  <c r="A1362" i="48"/>
  <c r="A1363" i="48"/>
  <c r="A1364" i="48"/>
  <c r="A1365" i="48"/>
  <c r="A1366" i="48"/>
  <c r="A1367" i="48"/>
  <c r="A1368" i="48"/>
  <c r="A1369" i="48"/>
  <c r="A1370" i="48"/>
  <c r="A1371" i="48"/>
  <c r="A1372" i="48"/>
  <c r="A1373" i="48"/>
  <c r="A1374" i="48"/>
  <c r="A1375" i="48"/>
  <c r="A1376" i="48"/>
  <c r="A1377" i="48"/>
  <c r="A1378" i="48"/>
  <c r="A1379" i="48"/>
  <c r="A1380" i="48"/>
  <c r="A1381" i="48"/>
  <c r="A1382" i="48"/>
  <c r="A1383" i="48"/>
  <c r="A1384" i="48"/>
  <c r="A1385" i="48"/>
  <c r="A1386" i="48"/>
  <c r="A1387" i="48"/>
  <c r="A1388" i="48"/>
  <c r="A1389" i="48"/>
  <c r="A1390" i="48"/>
  <c r="A1391" i="48"/>
  <c r="A1392" i="48"/>
  <c r="A1393" i="48"/>
  <c r="A1394" i="48"/>
  <c r="A1395" i="48"/>
  <c r="A1396" i="48"/>
  <c r="A1397" i="48"/>
  <c r="A1398" i="48"/>
  <c r="A1399" i="48"/>
  <c r="A1400" i="48"/>
  <c r="A1401" i="48"/>
  <c r="A1402" i="48"/>
  <c r="A1403" i="48"/>
  <c r="A1404" i="48"/>
  <c r="A1405" i="48"/>
  <c r="A1406" i="48"/>
  <c r="A1407" i="48"/>
  <c r="A1408" i="48"/>
  <c r="A1409" i="48"/>
  <c r="A1410" i="48"/>
  <c r="A1411" i="48"/>
  <c r="A1412" i="48"/>
  <c r="A1413" i="48"/>
  <c r="A1414" i="48"/>
  <c r="A1415" i="48"/>
  <c r="A1416" i="48"/>
  <c r="A1417" i="48"/>
  <c r="A1418" i="48"/>
  <c r="A1419" i="48"/>
  <c r="A1420" i="48"/>
  <c r="A1421" i="48"/>
  <c r="A1422" i="48"/>
  <c r="A1423" i="48"/>
  <c r="A1424" i="48"/>
  <c r="A1425" i="48"/>
  <c r="A1426" i="48"/>
  <c r="A1427" i="48"/>
  <c r="A1428" i="48"/>
  <c r="A1429" i="48"/>
  <c r="A1430" i="48"/>
  <c r="A1431" i="48"/>
  <c r="A1432" i="48"/>
  <c r="A1433" i="48"/>
  <c r="A1434" i="48"/>
  <c r="A1435" i="48"/>
  <c r="A1436" i="48"/>
  <c r="A1437" i="48"/>
  <c r="A1438" i="48"/>
  <c r="A1439" i="48"/>
  <c r="A1440" i="48"/>
  <c r="A1441" i="48"/>
  <c r="A1442" i="48"/>
  <c r="A1443" i="48"/>
  <c r="A1444" i="48"/>
  <c r="A1445" i="48"/>
  <c r="A1446" i="48"/>
  <c r="A1447" i="48"/>
  <c r="A1448" i="48"/>
  <c r="A1449" i="48"/>
  <c r="A1450" i="48"/>
  <c r="A1451" i="48"/>
  <c r="A1452" i="48"/>
  <c r="A1453" i="48"/>
  <c r="A1454" i="48"/>
  <c r="A1455" i="48"/>
  <c r="A1456" i="48"/>
  <c r="A1457" i="48"/>
  <c r="A1458" i="48"/>
  <c r="A1459" i="48"/>
  <c r="A1460" i="48"/>
  <c r="A1461" i="48"/>
  <c r="A1462" i="48"/>
  <c r="A1463" i="48"/>
  <c r="A1464" i="48"/>
  <c r="A1465" i="48"/>
  <c r="A1466" i="48"/>
  <c r="A1467" i="48"/>
  <c r="A1468" i="48"/>
  <c r="A1469" i="48"/>
  <c r="A1470" i="48"/>
  <c r="A1471" i="48"/>
  <c r="A1472" i="48"/>
  <c r="A1473" i="48"/>
  <c r="A1474" i="48"/>
  <c r="A1475" i="48"/>
  <c r="A1476" i="48"/>
  <c r="A1477" i="48"/>
  <c r="A1478" i="48"/>
  <c r="A1479" i="48"/>
  <c r="A1480" i="48"/>
  <c r="A1481" i="48"/>
  <c r="A1482" i="48"/>
  <c r="A1483" i="48"/>
  <c r="A1484" i="48"/>
  <c r="A1485" i="48"/>
  <c r="A1486" i="48"/>
  <c r="A1487" i="48"/>
  <c r="A1488" i="48"/>
  <c r="A1489" i="48"/>
  <c r="A1490" i="48"/>
  <c r="A1491" i="48"/>
  <c r="A1492" i="48"/>
  <c r="A1493" i="48"/>
  <c r="A1494" i="48"/>
  <c r="A1495" i="48"/>
  <c r="A1496" i="48"/>
  <c r="A1497" i="48"/>
  <c r="A1498" i="48"/>
  <c r="A1499" i="48"/>
  <c r="A1500" i="48"/>
  <c r="A1501" i="48"/>
  <c r="A1502" i="48"/>
  <c r="A1503" i="48"/>
  <c r="A1504" i="48"/>
  <c r="A1505" i="48"/>
  <c r="A1506" i="48"/>
  <c r="A1507" i="48"/>
  <c r="A1508" i="48"/>
  <c r="A1509" i="48"/>
  <c r="A1510" i="48"/>
  <c r="A1511" i="48"/>
  <c r="A1512" i="48"/>
  <c r="A1513" i="48"/>
  <c r="A1514" i="48"/>
  <c r="A1515" i="48"/>
  <c r="A1516" i="48"/>
  <c r="A1517" i="48"/>
  <c r="A1518" i="48"/>
  <c r="A1519" i="48"/>
  <c r="A1520" i="48"/>
  <c r="A1521" i="48"/>
  <c r="A1522" i="48"/>
  <c r="A1523" i="48"/>
  <c r="A1524" i="48"/>
  <c r="A1525" i="48"/>
  <c r="A1526" i="48"/>
  <c r="A1527" i="48"/>
  <c r="A1528" i="48"/>
  <c r="A1529" i="48"/>
  <c r="A1530" i="48"/>
  <c r="A1531" i="48"/>
  <c r="A1532" i="48"/>
  <c r="A1533" i="48"/>
  <c r="A1534" i="48"/>
  <c r="A1535" i="48"/>
  <c r="A1536" i="48"/>
  <c r="A1537" i="48"/>
  <c r="A1538" i="48"/>
  <c r="A1539" i="48"/>
  <c r="A1540" i="48"/>
  <c r="A1541" i="48"/>
  <c r="A1542" i="48"/>
  <c r="A1543" i="48"/>
  <c r="A1544" i="48"/>
  <c r="A1545" i="48"/>
  <c r="A1546" i="48"/>
  <c r="A1547" i="48"/>
  <c r="A1548" i="48"/>
  <c r="A1549" i="48"/>
  <c r="A1550" i="48"/>
  <c r="A1551" i="48"/>
  <c r="A1552" i="48"/>
  <c r="A1553" i="48"/>
  <c r="A1554" i="48"/>
  <c r="A1555" i="48"/>
  <c r="A1556" i="48"/>
  <c r="A1557" i="48"/>
  <c r="A1558" i="48"/>
  <c r="A1559" i="48"/>
  <c r="A1560" i="48"/>
  <c r="A1561" i="48"/>
  <c r="A1562" i="48"/>
  <c r="A1563" i="48"/>
  <c r="A1564" i="48"/>
  <c r="A1565" i="48"/>
  <c r="A1566" i="48"/>
  <c r="A1567" i="48"/>
  <c r="A1568" i="48"/>
  <c r="A1569" i="48"/>
  <c r="A1570" i="48"/>
  <c r="A1571" i="48"/>
  <c r="A1572" i="48"/>
  <c r="A1573" i="48"/>
  <c r="A1574" i="48"/>
  <c r="A1575" i="48"/>
  <c r="A1576" i="48"/>
  <c r="A1577" i="48"/>
  <c r="A1578" i="48"/>
  <c r="A1579" i="48"/>
  <c r="A1580" i="48"/>
  <c r="A1581" i="48"/>
  <c r="A1582" i="48"/>
  <c r="A1583" i="48"/>
  <c r="A1584" i="48"/>
  <c r="A1585" i="48"/>
  <c r="A1586" i="48"/>
  <c r="A1587" i="48"/>
  <c r="A1588" i="48"/>
  <c r="A1589" i="48"/>
  <c r="A1590" i="48"/>
  <c r="A1591" i="48"/>
  <c r="A1592" i="48"/>
  <c r="A1593" i="48"/>
  <c r="A1594" i="48"/>
  <c r="A1595" i="48"/>
  <c r="A1596" i="48"/>
  <c r="A1597" i="48"/>
  <c r="A1598" i="48"/>
  <c r="A1599" i="48"/>
  <c r="A1600" i="48"/>
  <c r="A1601" i="48"/>
  <c r="A1602" i="48"/>
  <c r="A1603" i="48"/>
  <c r="A1604" i="48"/>
  <c r="A1605" i="48"/>
  <c r="A1606" i="48"/>
  <c r="A1607" i="48"/>
  <c r="A1608" i="48"/>
  <c r="A1609" i="48"/>
  <c r="A1610" i="48"/>
  <c r="A1611" i="48"/>
  <c r="A1612" i="48"/>
  <c r="A1613" i="48"/>
  <c r="A1614" i="48"/>
  <c r="A1615" i="48"/>
  <c r="A1616" i="48"/>
  <c r="A1617" i="48"/>
  <c r="A1618" i="48"/>
  <c r="A1619" i="48"/>
  <c r="A1620" i="48"/>
  <c r="A1621" i="48"/>
  <c r="A1622" i="48"/>
  <c r="A1623" i="48"/>
  <c r="A1624" i="48"/>
  <c r="A1625" i="48"/>
  <c r="A1626" i="48"/>
  <c r="A1627" i="48"/>
  <c r="A1628" i="48"/>
  <c r="A1629" i="48"/>
  <c r="A1630" i="48"/>
  <c r="A1631" i="48"/>
  <c r="A1632" i="48"/>
  <c r="A1633" i="48"/>
  <c r="A1634" i="48"/>
  <c r="A1635" i="48"/>
  <c r="A1636" i="48"/>
  <c r="A1637" i="48"/>
  <c r="A1638" i="48"/>
  <c r="A1639" i="48"/>
  <c r="A1640" i="48"/>
  <c r="A1641" i="48"/>
  <c r="A1642" i="48"/>
  <c r="A1643" i="48"/>
  <c r="A1644" i="48"/>
  <c r="A1645" i="48"/>
  <c r="A1646" i="48"/>
  <c r="A1647" i="48"/>
  <c r="A1648" i="48"/>
  <c r="A1649" i="48"/>
  <c r="A1650" i="48"/>
  <c r="A1651" i="48"/>
  <c r="A1652" i="48"/>
  <c r="A1653" i="48"/>
  <c r="A1654" i="48"/>
  <c r="A1655" i="48"/>
  <c r="A1656" i="48"/>
  <c r="A1657" i="48"/>
  <c r="A1658" i="48"/>
  <c r="A1659" i="48"/>
  <c r="A1660" i="48"/>
  <c r="A1661" i="48"/>
  <c r="A1662" i="48"/>
  <c r="A1663" i="48"/>
  <c r="A1664" i="48"/>
  <c r="A1665" i="48"/>
  <c r="A1666" i="48"/>
  <c r="A1667" i="48"/>
  <c r="A1668" i="48"/>
  <c r="A1669" i="48"/>
  <c r="A1670" i="48"/>
  <c r="A1671" i="48"/>
  <c r="A1672" i="48"/>
  <c r="A1673" i="48"/>
  <c r="A1674" i="48"/>
  <c r="A1675" i="48"/>
  <c r="A1676" i="48"/>
  <c r="A1677" i="48"/>
  <c r="A1678" i="48"/>
  <c r="A1679" i="48"/>
  <c r="A1680" i="48"/>
  <c r="A1681" i="48"/>
  <c r="A1682" i="48"/>
  <c r="A1683" i="48"/>
  <c r="A1684" i="48"/>
  <c r="A1685" i="48"/>
  <c r="A1686" i="48"/>
  <c r="A1687" i="48"/>
  <c r="A1688" i="48"/>
  <c r="A1689" i="48"/>
  <c r="A1690" i="48"/>
  <c r="A1691" i="48"/>
  <c r="A1692" i="48"/>
  <c r="A1693" i="48"/>
  <c r="A1694" i="48"/>
  <c r="A1695" i="48"/>
  <c r="A1696" i="48"/>
  <c r="A1697" i="48"/>
  <c r="A1698" i="48"/>
  <c r="A1699" i="48"/>
  <c r="A1700" i="48"/>
  <c r="A1701" i="48"/>
  <c r="A1702" i="48"/>
  <c r="A1703" i="48"/>
  <c r="A1704" i="48"/>
  <c r="A1705" i="48"/>
  <c r="A1706" i="48"/>
  <c r="A1707" i="48"/>
  <c r="A1708" i="48"/>
  <c r="A1709" i="48"/>
  <c r="A1710" i="48"/>
  <c r="A1711" i="48"/>
  <c r="A1712" i="48"/>
  <c r="A1713" i="48"/>
  <c r="A1714" i="48"/>
  <c r="A1715" i="48"/>
  <c r="A1716" i="48"/>
  <c r="A1717" i="48"/>
  <c r="A1718" i="48"/>
  <c r="A1719" i="48"/>
  <c r="A1720" i="48"/>
  <c r="A1721" i="48"/>
  <c r="A1722" i="48"/>
  <c r="A1723" i="48"/>
  <c r="A1724" i="48"/>
  <c r="A1725" i="48"/>
  <c r="A1726" i="48"/>
  <c r="A1727" i="48"/>
  <c r="A1728" i="48"/>
  <c r="A1729" i="48"/>
  <c r="A1730" i="48"/>
  <c r="A1731" i="48"/>
  <c r="A1732" i="48"/>
  <c r="A1733" i="48"/>
  <c r="A1734" i="48"/>
  <c r="A1735" i="48"/>
  <c r="A1736" i="48"/>
  <c r="A1737" i="48"/>
  <c r="A1738" i="48"/>
  <c r="A1739" i="48"/>
  <c r="A1740" i="48"/>
  <c r="A1741" i="48"/>
  <c r="A1742" i="48"/>
  <c r="A1743" i="48"/>
  <c r="A1744" i="48"/>
  <c r="A1745" i="48"/>
  <c r="A1746" i="48"/>
  <c r="A1747" i="48"/>
  <c r="A1748" i="48"/>
  <c r="A1749" i="48"/>
  <c r="A1750" i="48"/>
  <c r="A1751" i="48"/>
  <c r="A1752" i="48"/>
  <c r="A1753" i="48"/>
  <c r="A1754" i="48"/>
  <c r="A1755" i="48"/>
  <c r="A1756" i="48"/>
  <c r="A1757" i="48"/>
  <c r="A1758" i="48"/>
  <c r="A1759" i="48"/>
  <c r="A1760" i="48"/>
  <c r="A1761" i="48"/>
  <c r="A1762" i="48"/>
  <c r="A1763" i="48"/>
  <c r="A1764" i="48"/>
  <c r="A1765" i="48"/>
  <c r="A1766" i="48"/>
  <c r="A1767" i="48"/>
  <c r="A1768" i="48"/>
  <c r="A1769" i="48"/>
  <c r="A1770" i="48"/>
  <c r="A1771" i="48"/>
  <c r="A1772" i="48"/>
  <c r="A1773" i="48"/>
  <c r="A1774" i="48"/>
  <c r="A1775" i="48"/>
  <c r="A1776" i="48"/>
  <c r="A1777" i="48"/>
  <c r="A1778" i="48"/>
  <c r="A1779" i="48"/>
  <c r="A1780" i="48"/>
  <c r="A1781" i="48"/>
  <c r="A1782" i="48"/>
  <c r="A1783" i="48"/>
  <c r="A1784" i="48"/>
  <c r="A1785" i="48"/>
  <c r="A1786" i="48"/>
  <c r="A1787" i="48"/>
  <c r="A1788" i="48"/>
  <c r="A1789" i="48"/>
  <c r="A1790" i="48"/>
  <c r="A1791" i="48"/>
  <c r="A1792" i="48"/>
  <c r="A1793" i="48"/>
  <c r="A1794" i="48"/>
  <c r="A1795" i="48"/>
  <c r="A1796" i="48"/>
  <c r="A1797" i="48"/>
  <c r="A1798" i="48"/>
  <c r="A1799" i="48"/>
  <c r="A1800" i="48"/>
  <c r="A1801" i="48"/>
  <c r="A1802" i="48"/>
  <c r="A1803" i="48"/>
  <c r="A1804" i="48"/>
  <c r="A1805" i="48"/>
  <c r="A1806" i="48"/>
  <c r="A1807" i="48"/>
  <c r="A1808" i="48"/>
  <c r="A1809" i="48"/>
  <c r="A1810" i="48"/>
  <c r="A1811" i="48"/>
  <c r="A1812" i="48"/>
  <c r="A1813" i="48"/>
  <c r="A1814" i="48"/>
  <c r="A1815" i="48"/>
  <c r="A1816" i="48"/>
  <c r="A1817" i="48"/>
  <c r="A1818" i="48"/>
  <c r="A1819" i="48"/>
  <c r="A1820" i="48"/>
  <c r="A1821" i="48"/>
  <c r="A1822" i="48"/>
  <c r="A1823" i="48"/>
  <c r="A1824" i="48"/>
  <c r="A1825" i="48"/>
  <c r="A1826" i="48"/>
  <c r="A1827" i="48"/>
  <c r="A1828" i="48"/>
  <c r="A1829" i="48"/>
  <c r="A1830" i="48"/>
  <c r="A1831" i="48"/>
  <c r="A1832" i="48"/>
  <c r="A1833" i="48"/>
  <c r="A1834" i="48"/>
  <c r="A1835" i="48"/>
  <c r="A1836" i="48"/>
  <c r="A1837" i="48"/>
  <c r="A1838" i="48"/>
  <c r="A1839" i="48"/>
  <c r="A1840" i="48"/>
  <c r="A1841" i="48"/>
  <c r="A1842" i="48"/>
  <c r="A1843" i="48"/>
  <c r="A1844" i="48"/>
  <c r="A1845" i="48"/>
  <c r="A1846" i="48"/>
  <c r="A1847" i="48"/>
  <c r="A1848" i="48"/>
  <c r="A1849" i="48"/>
  <c r="A1850" i="48"/>
  <c r="A1851" i="48"/>
  <c r="A1852" i="48"/>
  <c r="A1853" i="48"/>
  <c r="A1854" i="48"/>
  <c r="A1855" i="48"/>
  <c r="A1856" i="48"/>
  <c r="A1857" i="48"/>
  <c r="A1858" i="48"/>
  <c r="A1859" i="48"/>
  <c r="A1860" i="48"/>
  <c r="A1861" i="48"/>
  <c r="A1862" i="48"/>
  <c r="A1863" i="48"/>
  <c r="A1864" i="48"/>
  <c r="A1865" i="48"/>
  <c r="A1866" i="48"/>
  <c r="A1867" i="48"/>
  <c r="A1868" i="48"/>
  <c r="A1869" i="48"/>
  <c r="A1870" i="48"/>
  <c r="A1871" i="48"/>
  <c r="A1872" i="48"/>
  <c r="A1873" i="48"/>
  <c r="A1874" i="48"/>
  <c r="A1875" i="48"/>
  <c r="A1876" i="48"/>
  <c r="A1877" i="48"/>
  <c r="A1878" i="48"/>
  <c r="A1879" i="48"/>
  <c r="A1880" i="48"/>
  <c r="A1881" i="48"/>
  <c r="A1882" i="48"/>
  <c r="A1883" i="48"/>
  <c r="A1884" i="48"/>
  <c r="A1885" i="48"/>
  <c r="A1886" i="48"/>
  <c r="A1887" i="48"/>
  <c r="A1888" i="48"/>
  <c r="A1889" i="48"/>
  <c r="A1890" i="48"/>
  <c r="A1891" i="48"/>
  <c r="A1892" i="48"/>
  <c r="A1893" i="48"/>
  <c r="A1894" i="48"/>
  <c r="A1895" i="48"/>
  <c r="A1896" i="48"/>
  <c r="A1897" i="48"/>
  <c r="A1898" i="48"/>
  <c r="A1899" i="48"/>
  <c r="A1900" i="48"/>
  <c r="A1901" i="48"/>
  <c r="A1902" i="48"/>
  <c r="A1903" i="48"/>
  <c r="A1904" i="48"/>
  <c r="A1905" i="48"/>
  <c r="A1906" i="48"/>
  <c r="A1907" i="48"/>
  <c r="A1908" i="48"/>
  <c r="A1909" i="48"/>
  <c r="A1910" i="48"/>
  <c r="A1911" i="48"/>
  <c r="A1912" i="48"/>
  <c r="A1913" i="48"/>
  <c r="A1914" i="48"/>
  <c r="A1915" i="48"/>
  <c r="A1916" i="48"/>
  <c r="A1917" i="48"/>
  <c r="A1918" i="48"/>
  <c r="A1919" i="48"/>
  <c r="A1920" i="48"/>
  <c r="A1921" i="48"/>
  <c r="A1922" i="48"/>
  <c r="A1923" i="48"/>
  <c r="A1924" i="48"/>
  <c r="A1925" i="48"/>
  <c r="A1926" i="48"/>
  <c r="A1927" i="48"/>
  <c r="A1928" i="48"/>
  <c r="A1929" i="48"/>
  <c r="A1930" i="48"/>
  <c r="A1931" i="48"/>
  <c r="A1932" i="48"/>
  <c r="A1933" i="48"/>
  <c r="A1934" i="48"/>
  <c r="A1935" i="48"/>
  <c r="A1936" i="48"/>
  <c r="A1937" i="48"/>
  <c r="A1938" i="48"/>
  <c r="A1939" i="48"/>
  <c r="A1940" i="48"/>
  <c r="A1941" i="48"/>
  <c r="A1942" i="48"/>
  <c r="A1943" i="48"/>
  <c r="A1944" i="48"/>
  <c r="A1945" i="48"/>
  <c r="A1946" i="48"/>
  <c r="A1947" i="48"/>
  <c r="A1948" i="48"/>
  <c r="A1949" i="48"/>
  <c r="A1950" i="48"/>
  <c r="A1951" i="48"/>
  <c r="A1952" i="48"/>
  <c r="A1953" i="48"/>
  <c r="A1954" i="48"/>
  <c r="A1955" i="48"/>
  <c r="A1956" i="48"/>
  <c r="A1957" i="48"/>
  <c r="A1958" i="48"/>
  <c r="A1959" i="48"/>
  <c r="A1960" i="48"/>
  <c r="A1961" i="48"/>
  <c r="A1962" i="48"/>
  <c r="A1963" i="48"/>
  <c r="A1964" i="48"/>
  <c r="A1965" i="48"/>
  <c r="A1966" i="48"/>
  <c r="A1967" i="48"/>
  <c r="A1968" i="48"/>
  <c r="A1969" i="48"/>
  <c r="A1970" i="48"/>
  <c r="A1971" i="48"/>
  <c r="A1972" i="48"/>
  <c r="A1973" i="48"/>
  <c r="A1974" i="48"/>
  <c r="A1975" i="48"/>
  <c r="A1976" i="48"/>
  <c r="A1977" i="48"/>
  <c r="A1978" i="48"/>
  <c r="A1979" i="48"/>
  <c r="A1980" i="48"/>
  <c r="A1981" i="48"/>
  <c r="A1982" i="48"/>
  <c r="A1983" i="48"/>
  <c r="A1984" i="48"/>
  <c r="A1985" i="48"/>
  <c r="A1986" i="48"/>
  <c r="A1987" i="48"/>
  <c r="A1988" i="48"/>
  <c r="A1989" i="48"/>
  <c r="A1990" i="48"/>
  <c r="A1991" i="48"/>
  <c r="A1992" i="48"/>
  <c r="A1993" i="48"/>
  <c r="A1994" i="48"/>
  <c r="A1995" i="48"/>
  <c r="A1996" i="48"/>
  <c r="A1997" i="48"/>
  <c r="A1998" i="48"/>
  <c r="A1999" i="48"/>
  <c r="A2000" i="48"/>
  <c r="A2001" i="48"/>
  <c r="A2002" i="48"/>
  <c r="A2003" i="48"/>
  <c r="A2004" i="48"/>
  <c r="A2005" i="48"/>
  <c r="A2006" i="48"/>
  <c r="A2007" i="48"/>
  <c r="A2008" i="48"/>
  <c r="A2009" i="48"/>
  <c r="A2010" i="48"/>
  <c r="A2011" i="48"/>
  <c r="A2012" i="48"/>
  <c r="A2013" i="48"/>
  <c r="A2014" i="48"/>
  <c r="A2015" i="48"/>
  <c r="A2016" i="48"/>
  <c r="A2017" i="48"/>
  <c r="A2018" i="48"/>
  <c r="A2019" i="48"/>
  <c r="A2020" i="48"/>
  <c r="A2021" i="48"/>
  <c r="A2022" i="48"/>
  <c r="A2023" i="48"/>
  <c r="A2024" i="48"/>
  <c r="A2025" i="48"/>
  <c r="A2026" i="48"/>
  <c r="A2027" i="48"/>
  <c r="A2028" i="48"/>
  <c r="A2029" i="48"/>
  <c r="A2030" i="48"/>
  <c r="A2031" i="48"/>
  <c r="A2032" i="48"/>
  <c r="A2033" i="48"/>
  <c r="A2034" i="48"/>
  <c r="A2035" i="48"/>
  <c r="A2036" i="48"/>
  <c r="A2037" i="48"/>
  <c r="A2038" i="48"/>
  <c r="A2039" i="48"/>
  <c r="A2040" i="48"/>
  <c r="A2041" i="48"/>
  <c r="A2042" i="48"/>
  <c r="A2043" i="48"/>
  <c r="A2044" i="48"/>
  <c r="A2045" i="48"/>
  <c r="A2046" i="48"/>
  <c r="A2047" i="48"/>
  <c r="A2048" i="48"/>
  <c r="A2049" i="48"/>
  <c r="A2050" i="48"/>
  <c r="A2051" i="48"/>
  <c r="A2052" i="48"/>
  <c r="A2053" i="48"/>
  <c r="A2054" i="48"/>
  <c r="A2055" i="48"/>
  <c r="A2056" i="48"/>
  <c r="A2057" i="48"/>
  <c r="A2058" i="48"/>
  <c r="A2059" i="48"/>
  <c r="A2060" i="48"/>
  <c r="A2061" i="48"/>
  <c r="A2062" i="48"/>
  <c r="A2063" i="48"/>
  <c r="A2064" i="48"/>
  <c r="A2065" i="48"/>
  <c r="A2066" i="48"/>
  <c r="A2067" i="48"/>
  <c r="A2068" i="48"/>
  <c r="A2069" i="48"/>
  <c r="A2070" i="48"/>
  <c r="A2071" i="48"/>
  <c r="A2072" i="48"/>
  <c r="A2073" i="48"/>
  <c r="A2074" i="48"/>
  <c r="A2075" i="48"/>
  <c r="A2076" i="48"/>
  <c r="A2077" i="48"/>
  <c r="A2078" i="48"/>
  <c r="A2079" i="48"/>
  <c r="A2080" i="48"/>
  <c r="A2081" i="48"/>
  <c r="A2082" i="48"/>
  <c r="A2083" i="48"/>
  <c r="A2084" i="48"/>
  <c r="A2085" i="48"/>
  <c r="A2086" i="48"/>
  <c r="A2087" i="48"/>
  <c r="A2088" i="48"/>
  <c r="A2089" i="48"/>
  <c r="A2090" i="48"/>
  <c r="A2091" i="48"/>
  <c r="A2092" i="48"/>
  <c r="A2093" i="48"/>
  <c r="A2094" i="48"/>
  <c r="A2095" i="48"/>
  <c r="A2096" i="48"/>
  <c r="A2097" i="48"/>
  <c r="A2098" i="48"/>
  <c r="A2099" i="48"/>
  <c r="A2100" i="48"/>
  <c r="A2101" i="48"/>
  <c r="A2102" i="48"/>
  <c r="A2103" i="48"/>
  <c r="A2104" i="48"/>
  <c r="A2105" i="48"/>
  <c r="A2106" i="48"/>
  <c r="A2107" i="48"/>
  <c r="A2108" i="48"/>
  <c r="A2109" i="48"/>
  <c r="A2110" i="48"/>
  <c r="A2111" i="48"/>
  <c r="A2112" i="48"/>
  <c r="A2113" i="48"/>
  <c r="A2114" i="48"/>
  <c r="A2115" i="48"/>
  <c r="A2116" i="48"/>
  <c r="A2117" i="48"/>
  <c r="A2118" i="48"/>
  <c r="A2119" i="48"/>
  <c r="A2120" i="48"/>
  <c r="A2121" i="48"/>
  <c r="A2122" i="48"/>
  <c r="A2123" i="48"/>
  <c r="A2124" i="48"/>
  <c r="A2125" i="48"/>
  <c r="A2126" i="48"/>
  <c r="A2127" i="48"/>
  <c r="A2128" i="48"/>
  <c r="A2129" i="48"/>
  <c r="A2130" i="48"/>
  <c r="A2131" i="48"/>
  <c r="A2132" i="48"/>
  <c r="A2133" i="48"/>
  <c r="A2134" i="48"/>
  <c r="A2135" i="48"/>
  <c r="A2136" i="48"/>
  <c r="A2137" i="48"/>
  <c r="A2138" i="48"/>
  <c r="A2139" i="48"/>
  <c r="A2140" i="48"/>
  <c r="A2141" i="48"/>
  <c r="A2142" i="48"/>
  <c r="A2143" i="48"/>
  <c r="A2144" i="48"/>
  <c r="A2145" i="48"/>
  <c r="A2146" i="48"/>
  <c r="A2147" i="48"/>
  <c r="A2148" i="48"/>
  <c r="A2149" i="48"/>
  <c r="A2150" i="48"/>
  <c r="A2151" i="48"/>
  <c r="A2152" i="48"/>
  <c r="A2153" i="48"/>
  <c r="A2154" i="48"/>
  <c r="A2155" i="48"/>
  <c r="A2156" i="48"/>
  <c r="A2157" i="48"/>
  <c r="A2158" i="48"/>
  <c r="A2159" i="48"/>
  <c r="A2160" i="48"/>
  <c r="A2161" i="48"/>
  <c r="A2162" i="48"/>
  <c r="A2163" i="48"/>
  <c r="A2164" i="48"/>
  <c r="A2165" i="48"/>
  <c r="A2166" i="48"/>
  <c r="A2167" i="48"/>
  <c r="A2168" i="48"/>
  <c r="A2169" i="48"/>
  <c r="A2170" i="48"/>
  <c r="A2171" i="48"/>
  <c r="A2172" i="48"/>
  <c r="A2173" i="48"/>
  <c r="A2174" i="48"/>
  <c r="A2175" i="48"/>
  <c r="A2176" i="48"/>
  <c r="A2177" i="48"/>
  <c r="A2178" i="48"/>
  <c r="A2179" i="48"/>
  <c r="A2180" i="48"/>
  <c r="A2181" i="48"/>
  <c r="A2182" i="48"/>
  <c r="A2183" i="48"/>
  <c r="A2184" i="48"/>
  <c r="A2185" i="48"/>
  <c r="A2186" i="48"/>
  <c r="A2187" i="48"/>
  <c r="A2188" i="48"/>
  <c r="A2189" i="48"/>
  <c r="A2190" i="48"/>
  <c r="A2191" i="48"/>
  <c r="A2192" i="48"/>
  <c r="A2193" i="48"/>
  <c r="A2194" i="48"/>
  <c r="A2195" i="48"/>
  <c r="A2196" i="48"/>
  <c r="A2197" i="48"/>
  <c r="A2198" i="48"/>
  <c r="A2199" i="48"/>
  <c r="A2200" i="48"/>
  <c r="A2201" i="48"/>
  <c r="A2202" i="48"/>
  <c r="A2203" i="48"/>
  <c r="A2204" i="48"/>
  <c r="A2205" i="48"/>
  <c r="A2206" i="48"/>
  <c r="A2207" i="48"/>
  <c r="A2208" i="48"/>
  <c r="A2209" i="48"/>
  <c r="A2210" i="48"/>
  <c r="A2211" i="48"/>
  <c r="A2212" i="48"/>
  <c r="A2213" i="48"/>
  <c r="A2214" i="48"/>
  <c r="A2215" i="48"/>
  <c r="A2216" i="48"/>
  <c r="A2217" i="48"/>
  <c r="A2218" i="48"/>
  <c r="A2219" i="48"/>
  <c r="A2220" i="48"/>
  <c r="A2221" i="48"/>
  <c r="A2222" i="48"/>
  <c r="A2223" i="48"/>
  <c r="A2224" i="48"/>
  <c r="A2225" i="48"/>
  <c r="A2226" i="48"/>
  <c r="A2227" i="48"/>
  <c r="A2228" i="48"/>
  <c r="A2229" i="48"/>
  <c r="A2230" i="48"/>
  <c r="A2231" i="48"/>
  <c r="A2232" i="48"/>
  <c r="A2233" i="48"/>
  <c r="A2234" i="48"/>
  <c r="A2235" i="48"/>
  <c r="A2236" i="48"/>
  <c r="A2237" i="48"/>
  <c r="A2238" i="48"/>
  <c r="A2239" i="48"/>
  <c r="A2240" i="48"/>
  <c r="A2241" i="48"/>
  <c r="A2242" i="48"/>
  <c r="A2243" i="48"/>
  <c r="A2244" i="48"/>
  <c r="A2245" i="48"/>
  <c r="A2246" i="48"/>
  <c r="A2247" i="48"/>
  <c r="A2248" i="48"/>
  <c r="A2249" i="48"/>
  <c r="A2250" i="48"/>
  <c r="A2251" i="48"/>
  <c r="A2252" i="48"/>
  <c r="A2253" i="48"/>
  <c r="A2254" i="48"/>
  <c r="A2255" i="48"/>
  <c r="A2256" i="48"/>
  <c r="A2257" i="48"/>
  <c r="A2258" i="48"/>
  <c r="A2259" i="48"/>
  <c r="A2260" i="48"/>
  <c r="A2261" i="48"/>
  <c r="A2262" i="48"/>
  <c r="A2263" i="48"/>
  <c r="A2264" i="48"/>
  <c r="A2265" i="48"/>
  <c r="A2266" i="48"/>
  <c r="A2267" i="48"/>
  <c r="A2268" i="48"/>
  <c r="A2269" i="48"/>
  <c r="A2270" i="48"/>
  <c r="A2271" i="48"/>
  <c r="A2272" i="48"/>
  <c r="A2273" i="48"/>
  <c r="A2274" i="48"/>
  <c r="A2275" i="48"/>
  <c r="A2276" i="48"/>
  <c r="A2277" i="48"/>
  <c r="A2278" i="48"/>
  <c r="A2279" i="48"/>
  <c r="A2280" i="48"/>
  <c r="A2281" i="48"/>
  <c r="A2282" i="48"/>
  <c r="A2283" i="48"/>
  <c r="A2284" i="48"/>
  <c r="A2285" i="48"/>
  <c r="A2286" i="48"/>
  <c r="A2287" i="48"/>
  <c r="A2288" i="48"/>
  <c r="A2289" i="48"/>
  <c r="A2290" i="48"/>
  <c r="A2291" i="48"/>
  <c r="A2292" i="48"/>
  <c r="A2293" i="48"/>
  <c r="A2294" i="48"/>
  <c r="A2295" i="48"/>
  <c r="A2296" i="48"/>
  <c r="A2297" i="48"/>
  <c r="A2298" i="48"/>
  <c r="A2299" i="48"/>
  <c r="A2300" i="48"/>
  <c r="A2301" i="48"/>
  <c r="A2302" i="48"/>
  <c r="A2303" i="48"/>
  <c r="A2304" i="48"/>
  <c r="A2305" i="48"/>
  <c r="A2306" i="48"/>
  <c r="A2307" i="48"/>
  <c r="A2308" i="48"/>
  <c r="A2309" i="48"/>
  <c r="A2310" i="48"/>
  <c r="A2311" i="48"/>
  <c r="A2312" i="48"/>
  <c r="A2313" i="48"/>
  <c r="A2314" i="48"/>
  <c r="A2315" i="48"/>
  <c r="A2316" i="48"/>
  <c r="A2317" i="48"/>
  <c r="A2318" i="48"/>
  <c r="A2319" i="48"/>
  <c r="A2320" i="48"/>
  <c r="A2321" i="48"/>
  <c r="A2322" i="48"/>
  <c r="A2323" i="48"/>
  <c r="A2324" i="48"/>
  <c r="A2325" i="48"/>
  <c r="A2326" i="48"/>
  <c r="A2327" i="48"/>
  <c r="A2328" i="48"/>
  <c r="A2329" i="48"/>
  <c r="A2330" i="48"/>
  <c r="A2331" i="48"/>
  <c r="A2332" i="48"/>
  <c r="A2333" i="48"/>
  <c r="A2334" i="48"/>
  <c r="A2335" i="48"/>
  <c r="A2336" i="48"/>
  <c r="A2337" i="48"/>
  <c r="A2338" i="48"/>
  <c r="A2339" i="48"/>
  <c r="A2340" i="48"/>
  <c r="A2341" i="48"/>
  <c r="A2342" i="48"/>
  <c r="A2343" i="48"/>
  <c r="A2344" i="48"/>
  <c r="A2345" i="48"/>
  <c r="A2346" i="48"/>
  <c r="A2347" i="48"/>
  <c r="A2348" i="48"/>
  <c r="A2349" i="48"/>
  <c r="A2350" i="48"/>
  <c r="A2351" i="48"/>
  <c r="A2352" i="48"/>
  <c r="A2353" i="48"/>
  <c r="A2354" i="48"/>
  <c r="A2355" i="48"/>
  <c r="A2356" i="48"/>
  <c r="A2357" i="48"/>
  <c r="A2358" i="48"/>
  <c r="A2359" i="48"/>
  <c r="A2360" i="48"/>
  <c r="A2361" i="48"/>
  <c r="A2362" i="48"/>
  <c r="A2363" i="48"/>
  <c r="A2364" i="48"/>
  <c r="A2365" i="48"/>
  <c r="A2366" i="48"/>
  <c r="A2367" i="48"/>
  <c r="A2368" i="48"/>
  <c r="A2369" i="48"/>
  <c r="A2370" i="48"/>
  <c r="A2371" i="48"/>
  <c r="A2372" i="48"/>
  <c r="A2373" i="48"/>
  <c r="A2374" i="48"/>
  <c r="A2375" i="48"/>
  <c r="A2376" i="48"/>
  <c r="A2377" i="48"/>
  <c r="A2378" i="48"/>
  <c r="A2379" i="48"/>
  <c r="A2380" i="48"/>
  <c r="A2381" i="48"/>
  <c r="A2382" i="48"/>
  <c r="A2383" i="48"/>
  <c r="A2384" i="48"/>
  <c r="A2385" i="48"/>
  <c r="A2386" i="48"/>
  <c r="A2387" i="48"/>
  <c r="A2388" i="48"/>
  <c r="A2389" i="48"/>
  <c r="A2390" i="48"/>
  <c r="A2391" i="48"/>
  <c r="A2392" i="48"/>
  <c r="A2393" i="48"/>
  <c r="A2394" i="48"/>
  <c r="A2395" i="48"/>
  <c r="A2396" i="48"/>
  <c r="A2397" i="48"/>
  <c r="A2398" i="48"/>
  <c r="A2399" i="48"/>
  <c r="A2400" i="48"/>
  <c r="A2401" i="48"/>
  <c r="A2402" i="48"/>
  <c r="A2403" i="48"/>
  <c r="A2404" i="48"/>
  <c r="A2405" i="48"/>
  <c r="A2406" i="48"/>
  <c r="A2407" i="48"/>
  <c r="A2408" i="48"/>
  <c r="A2409" i="48"/>
  <c r="A2410" i="48"/>
  <c r="A2411" i="48"/>
  <c r="A2412" i="48"/>
  <c r="A2413" i="48"/>
  <c r="A2414" i="48"/>
  <c r="A2415" i="48"/>
  <c r="A2416" i="48"/>
  <c r="A2417" i="48"/>
  <c r="A2418" i="48"/>
  <c r="A2419" i="48"/>
  <c r="A2420" i="48"/>
  <c r="A2421" i="48"/>
  <c r="A2422" i="48"/>
  <c r="A2423" i="48"/>
  <c r="A2424" i="48"/>
  <c r="A2425" i="48"/>
  <c r="A2426" i="48"/>
  <c r="A2427" i="48"/>
  <c r="A2428" i="48"/>
  <c r="A2429" i="48"/>
  <c r="A2430" i="48"/>
  <c r="A2431" i="48"/>
  <c r="A2432" i="48"/>
  <c r="A2433" i="48"/>
  <c r="A2434" i="48"/>
  <c r="A2435" i="48"/>
  <c r="A2436" i="48"/>
  <c r="A2437" i="48"/>
  <c r="A2438" i="48"/>
  <c r="A2439" i="48"/>
  <c r="A2440" i="48"/>
  <c r="A2441" i="48"/>
  <c r="A2442" i="48"/>
  <c r="A2443" i="48"/>
  <c r="A2444" i="48"/>
  <c r="A2445" i="48"/>
  <c r="A2446" i="48"/>
  <c r="A2447" i="48"/>
  <c r="A2448" i="48"/>
  <c r="A2449" i="48"/>
  <c r="A2450" i="48"/>
  <c r="A2451" i="48"/>
  <c r="A2452" i="48"/>
  <c r="A2453" i="48"/>
  <c r="A2454" i="48"/>
  <c r="A2455" i="48"/>
  <c r="A2456" i="48"/>
  <c r="A2457" i="48"/>
  <c r="A2458" i="48"/>
  <c r="A2459" i="48"/>
  <c r="A2460" i="48"/>
  <c r="A2461" i="48"/>
  <c r="A2462" i="48"/>
  <c r="A2463" i="48"/>
  <c r="A2464" i="48"/>
  <c r="A2465" i="48"/>
  <c r="A2466" i="48"/>
  <c r="A2467" i="48"/>
  <c r="A2468" i="48"/>
  <c r="A2469" i="48"/>
  <c r="A2470" i="48"/>
  <c r="A2471" i="48"/>
  <c r="A2472" i="48"/>
  <c r="A2473" i="48"/>
  <c r="A2474" i="48"/>
  <c r="A2475" i="48"/>
  <c r="A2476" i="48"/>
  <c r="A2477" i="48"/>
  <c r="A2478" i="48"/>
  <c r="A2479" i="48"/>
  <c r="A2480" i="48"/>
  <c r="A2481" i="48"/>
  <c r="A2482" i="48"/>
  <c r="A2483" i="48"/>
  <c r="A2484" i="48"/>
  <c r="A2485" i="48"/>
  <c r="A2486" i="48"/>
  <c r="A2487" i="48"/>
  <c r="A2488" i="48"/>
  <c r="A2489" i="48"/>
  <c r="A2490" i="48"/>
  <c r="A2491" i="48"/>
  <c r="A2492" i="48"/>
  <c r="A2493" i="48"/>
  <c r="A2494" i="48"/>
  <c r="A2495" i="48"/>
  <c r="A2496" i="48"/>
  <c r="A2497" i="48"/>
  <c r="A2498" i="48"/>
  <c r="A2499" i="48"/>
  <c r="A2500" i="48"/>
  <c r="A2501" i="48"/>
  <c r="A2502" i="48"/>
  <c r="A2503" i="48"/>
  <c r="A2504" i="48"/>
  <c r="A2505" i="48"/>
  <c r="A2506" i="48"/>
  <c r="A2507" i="48"/>
  <c r="A2508" i="48"/>
  <c r="A2509" i="48"/>
  <c r="A2510" i="48"/>
  <c r="A2511" i="48"/>
  <c r="A2512" i="48"/>
  <c r="A2513" i="48"/>
  <c r="A2514" i="48"/>
  <c r="A2515" i="48"/>
  <c r="A2516" i="48"/>
  <c r="A2517" i="48"/>
  <c r="A2518" i="48"/>
  <c r="A2519" i="48"/>
  <c r="A2520" i="48"/>
  <c r="A2521" i="48"/>
  <c r="A2522" i="48"/>
  <c r="A2523" i="48"/>
  <c r="A2524" i="48"/>
  <c r="A2525" i="48"/>
  <c r="A2526" i="48"/>
  <c r="A2527" i="48"/>
  <c r="A2528" i="48"/>
  <c r="A2529" i="48"/>
  <c r="A2530" i="48"/>
  <c r="A2531" i="48"/>
  <c r="A2532" i="48"/>
  <c r="A2533" i="48"/>
  <c r="A2534" i="48"/>
  <c r="A2535" i="48"/>
  <c r="A2536" i="48"/>
  <c r="A2537" i="48"/>
  <c r="A2538" i="48"/>
  <c r="A2539" i="48"/>
  <c r="A2540" i="48"/>
  <c r="A2541" i="48"/>
  <c r="A2542" i="48"/>
  <c r="A2543" i="48"/>
  <c r="A2544" i="48"/>
  <c r="A2545" i="48"/>
  <c r="A2546" i="48"/>
  <c r="A2547" i="48"/>
  <c r="A2548" i="48"/>
  <c r="A2549" i="48"/>
  <c r="A2550" i="48"/>
  <c r="A2551" i="48"/>
  <c r="A2552" i="48"/>
  <c r="A2553" i="48"/>
  <c r="A2554" i="48"/>
  <c r="A2555" i="48"/>
  <c r="A2556" i="48"/>
  <c r="A2557" i="48"/>
  <c r="A2558" i="48"/>
  <c r="A2559" i="48"/>
  <c r="A2560" i="48"/>
  <c r="A2561" i="48"/>
  <c r="A2562" i="48"/>
  <c r="A2563" i="48"/>
  <c r="A2564" i="48"/>
  <c r="A2565" i="48"/>
  <c r="A2566" i="48"/>
  <c r="A2567" i="48"/>
  <c r="A2568" i="48"/>
  <c r="A2569" i="48"/>
  <c r="A2570" i="48"/>
  <c r="A2571" i="48"/>
  <c r="A2572" i="48"/>
  <c r="A2573" i="48"/>
  <c r="A2574" i="48"/>
  <c r="A2575" i="48"/>
  <c r="A2576" i="48"/>
  <c r="A2577" i="48"/>
  <c r="A2578" i="48"/>
  <c r="A2579" i="48"/>
  <c r="A2580" i="48"/>
  <c r="A2581" i="48"/>
  <c r="A2582" i="48"/>
  <c r="A2583" i="48"/>
  <c r="A2584" i="48"/>
  <c r="A2585" i="48"/>
  <c r="A2586" i="48"/>
  <c r="A2587" i="48"/>
  <c r="A2588" i="48"/>
  <c r="A2589" i="48"/>
  <c r="A2590" i="48"/>
  <c r="A2591" i="48"/>
  <c r="A2592" i="48"/>
  <c r="A2593" i="48"/>
  <c r="A2594" i="48"/>
  <c r="A2595" i="48"/>
  <c r="A2596" i="48"/>
  <c r="A2597" i="48"/>
  <c r="A2598" i="48"/>
  <c r="A2599" i="48"/>
  <c r="A2600" i="48"/>
  <c r="A2601" i="48"/>
  <c r="A2602" i="48"/>
  <c r="A2603" i="48"/>
  <c r="A2604" i="48"/>
  <c r="A2605" i="48"/>
  <c r="A2606" i="48"/>
  <c r="A2607" i="48"/>
  <c r="A2608" i="48"/>
  <c r="A2609" i="48"/>
  <c r="A2610" i="48"/>
  <c r="A2611" i="48"/>
  <c r="A2612" i="48"/>
  <c r="A2613" i="48"/>
  <c r="A2614" i="48"/>
  <c r="A2615" i="48"/>
  <c r="A2616" i="48"/>
  <c r="A2617" i="48"/>
  <c r="A2618" i="48"/>
  <c r="A2619" i="48"/>
  <c r="A2620" i="48"/>
  <c r="A2621" i="48"/>
  <c r="A2622" i="48"/>
  <c r="A2623" i="48"/>
  <c r="A2624" i="48"/>
  <c r="A2625" i="48"/>
  <c r="A2626" i="48"/>
  <c r="A2627" i="48"/>
  <c r="A2628" i="48"/>
  <c r="A2629" i="48"/>
  <c r="A2630" i="48"/>
  <c r="A2631" i="48"/>
  <c r="A2632" i="48"/>
  <c r="A2633" i="48"/>
  <c r="A2634" i="48"/>
  <c r="A2635" i="48"/>
  <c r="A2636" i="48"/>
  <c r="A2637" i="48"/>
  <c r="A2638" i="48"/>
  <c r="A2639" i="48"/>
  <c r="A2640" i="48"/>
  <c r="A2641" i="48"/>
  <c r="A2642" i="48"/>
  <c r="A2643" i="48"/>
  <c r="A2644" i="48"/>
  <c r="A2645" i="48"/>
  <c r="A2646" i="48"/>
  <c r="A2647" i="48"/>
  <c r="A2648" i="48"/>
  <c r="A2649" i="48"/>
  <c r="A2650" i="48"/>
  <c r="A2651" i="48"/>
  <c r="A2652" i="48"/>
  <c r="A2653" i="48"/>
  <c r="A2654" i="48"/>
  <c r="A2655" i="48"/>
  <c r="A2656" i="48"/>
  <c r="A2657" i="48"/>
  <c r="A2658" i="48"/>
  <c r="A2659" i="48"/>
  <c r="A2660" i="48"/>
  <c r="A2661" i="48"/>
  <c r="A2662" i="48"/>
  <c r="A2663" i="48"/>
  <c r="A2664" i="48"/>
  <c r="A2665" i="48"/>
  <c r="A2666" i="48"/>
  <c r="A2667" i="48"/>
  <c r="A2668" i="48"/>
  <c r="A2669" i="48"/>
  <c r="A2670" i="48"/>
  <c r="A2671" i="48"/>
  <c r="A2672" i="48"/>
  <c r="A2673" i="48"/>
  <c r="A2674" i="48"/>
  <c r="A2675" i="48"/>
  <c r="A2676" i="48"/>
  <c r="A2677" i="48"/>
  <c r="A2678" i="48"/>
  <c r="A2679" i="48"/>
  <c r="A2680" i="48"/>
  <c r="A2681" i="48"/>
  <c r="A2682" i="48"/>
  <c r="A2683" i="48"/>
  <c r="A2684" i="48"/>
  <c r="A2685" i="48"/>
  <c r="A2686" i="48"/>
  <c r="A2687" i="48"/>
  <c r="A2688" i="48"/>
  <c r="A2689" i="48"/>
  <c r="A2690" i="48"/>
  <c r="A2691" i="48"/>
  <c r="A2692" i="48"/>
  <c r="A2693" i="48"/>
  <c r="A2694" i="48"/>
  <c r="A2695" i="48"/>
  <c r="A2696" i="48"/>
  <c r="A2697" i="48"/>
  <c r="A2698" i="48"/>
  <c r="A2699" i="48"/>
  <c r="A2700" i="48"/>
  <c r="A2701" i="48"/>
  <c r="A2702" i="48"/>
  <c r="A2703" i="48"/>
  <c r="A2704" i="48"/>
  <c r="A2705" i="48"/>
  <c r="A2706" i="48"/>
  <c r="A2707" i="48"/>
  <c r="A2708" i="48"/>
  <c r="A2709" i="48"/>
  <c r="A2710" i="48"/>
  <c r="A2711" i="48"/>
  <c r="A2712" i="48"/>
  <c r="A2713" i="48"/>
  <c r="A2714" i="48"/>
  <c r="A2715" i="48"/>
  <c r="A2716" i="48"/>
  <c r="A2717" i="48"/>
  <c r="A2718" i="48"/>
  <c r="A2719" i="48"/>
  <c r="A2720" i="48"/>
  <c r="A2721" i="48"/>
  <c r="A2722" i="48"/>
  <c r="A2723" i="48"/>
  <c r="A2724" i="48"/>
  <c r="A2725" i="48"/>
  <c r="A2726" i="48"/>
  <c r="A2727" i="48"/>
  <c r="A2728" i="48"/>
  <c r="A2729" i="48"/>
  <c r="A2730" i="48"/>
  <c r="A2731" i="48"/>
  <c r="A2732" i="48"/>
  <c r="A2733" i="48"/>
  <c r="A2734" i="48"/>
  <c r="A2735" i="48"/>
  <c r="A2736" i="48"/>
  <c r="A2737" i="48"/>
  <c r="A2738" i="48"/>
  <c r="A2739" i="48"/>
  <c r="A2740" i="48"/>
  <c r="A2741" i="48"/>
  <c r="A2742" i="48"/>
  <c r="A2743" i="48"/>
  <c r="A2744" i="48"/>
  <c r="A2745" i="48"/>
  <c r="A2746" i="48"/>
  <c r="A2747" i="48"/>
  <c r="A2748" i="48"/>
  <c r="A2749" i="48"/>
  <c r="A2750" i="48"/>
  <c r="A2751" i="48"/>
  <c r="A2752" i="48"/>
  <c r="A2753" i="48"/>
  <c r="A2754" i="48"/>
  <c r="A2755" i="48"/>
  <c r="A2756" i="48"/>
  <c r="A2757" i="48"/>
  <c r="A2758" i="48"/>
  <c r="A2759" i="48"/>
  <c r="A2760" i="48"/>
  <c r="A2761" i="48"/>
  <c r="A2762" i="48"/>
  <c r="A2763" i="48"/>
  <c r="A2764" i="48"/>
  <c r="A2765" i="48"/>
  <c r="A2766" i="48"/>
  <c r="A2767" i="48"/>
  <c r="A2768" i="48"/>
  <c r="A2769" i="48"/>
  <c r="A2770" i="48"/>
  <c r="A2771" i="48"/>
  <c r="A2772" i="48"/>
  <c r="A2773" i="48"/>
  <c r="A2774" i="48"/>
  <c r="A2775" i="48"/>
  <c r="A2776" i="48"/>
  <c r="A2777" i="48"/>
  <c r="A2778" i="48"/>
  <c r="A2779" i="48"/>
  <c r="A2780" i="48"/>
  <c r="A2781" i="48"/>
  <c r="A2782" i="48"/>
  <c r="A2783" i="48"/>
  <c r="A2784" i="48"/>
  <c r="A2785" i="48"/>
  <c r="A2786" i="48"/>
  <c r="A2787" i="48"/>
  <c r="A2788" i="48"/>
  <c r="A2789" i="48"/>
  <c r="A2790" i="48"/>
  <c r="A2791" i="48"/>
  <c r="A2792" i="48"/>
  <c r="A2793" i="48"/>
  <c r="A2794" i="48"/>
  <c r="A2795" i="48"/>
  <c r="A2796" i="48"/>
  <c r="A2797" i="48"/>
  <c r="A2798" i="48"/>
  <c r="A2799" i="48"/>
  <c r="A2800" i="48"/>
  <c r="A2801" i="48"/>
  <c r="A2802" i="48"/>
  <c r="A2803" i="48"/>
  <c r="A2804" i="48"/>
  <c r="A2805" i="48"/>
  <c r="A2806" i="48"/>
  <c r="A2807" i="48"/>
  <c r="A2808" i="48"/>
  <c r="A2809" i="48"/>
  <c r="A2810" i="48"/>
  <c r="A2811" i="48"/>
  <c r="A2812" i="48"/>
  <c r="A2813" i="48"/>
  <c r="A2814" i="48"/>
  <c r="A2815" i="48"/>
  <c r="A2816" i="48"/>
  <c r="A2817" i="48"/>
  <c r="A2818" i="48"/>
  <c r="A2819" i="48"/>
  <c r="A2820" i="48"/>
  <c r="A2821" i="48"/>
  <c r="A2822" i="48"/>
  <c r="A2823" i="48"/>
  <c r="A2824" i="48"/>
  <c r="A2825" i="48"/>
  <c r="A2826" i="48"/>
  <c r="A2827" i="48"/>
  <c r="A2828" i="48"/>
  <c r="A2829" i="48"/>
  <c r="A2830" i="48"/>
  <c r="A2831" i="48"/>
  <c r="A2832" i="48"/>
  <c r="A2833" i="48"/>
  <c r="A2834" i="48"/>
  <c r="A2835" i="48"/>
  <c r="A2836" i="48"/>
  <c r="A2837" i="48"/>
  <c r="A2838" i="48"/>
  <c r="A2839" i="48"/>
  <c r="A2840" i="48"/>
  <c r="A2841" i="48"/>
  <c r="A2842" i="48"/>
  <c r="A2843" i="48"/>
  <c r="A2844" i="48"/>
  <c r="A2845" i="48"/>
  <c r="A2846" i="48"/>
  <c r="A2847" i="48"/>
  <c r="A2848" i="48"/>
  <c r="A2849" i="48"/>
  <c r="A2850" i="48"/>
  <c r="A2851" i="48"/>
  <c r="A2852" i="48"/>
  <c r="A2853" i="48"/>
  <c r="A2854" i="48"/>
  <c r="A2855" i="48"/>
  <c r="A2856" i="48"/>
  <c r="A2857" i="48"/>
  <c r="A2858" i="48"/>
  <c r="A2859" i="48"/>
  <c r="A2860" i="48"/>
  <c r="A2861" i="48"/>
  <c r="A2862" i="48"/>
  <c r="A2863" i="48"/>
  <c r="A2864" i="48"/>
  <c r="A2865" i="48"/>
  <c r="A2866" i="48"/>
  <c r="A2867" i="48"/>
  <c r="A2868" i="48"/>
  <c r="A2869" i="48"/>
  <c r="A2870" i="48"/>
  <c r="A2871" i="48"/>
  <c r="A2872" i="48"/>
  <c r="A2873" i="48"/>
  <c r="A2874" i="48"/>
  <c r="A2875" i="48"/>
  <c r="A2876" i="48"/>
  <c r="A2877" i="48"/>
  <c r="A2878" i="48"/>
  <c r="A2879" i="48"/>
  <c r="A2880" i="48"/>
  <c r="A2881" i="48"/>
  <c r="A2882" i="48"/>
  <c r="A2883" i="48"/>
  <c r="A2884" i="48"/>
  <c r="A2885" i="48"/>
  <c r="A2886" i="48"/>
  <c r="A2887" i="48"/>
  <c r="A2888" i="48"/>
  <c r="A2889" i="48"/>
  <c r="A2890" i="48"/>
  <c r="A2891" i="48"/>
  <c r="A2892" i="48"/>
  <c r="A2893" i="48"/>
  <c r="A2894" i="48"/>
  <c r="A2895" i="48"/>
  <c r="A2896" i="48"/>
  <c r="A2897" i="48"/>
  <c r="A2898" i="48"/>
  <c r="A2899" i="48"/>
  <c r="A2900" i="48"/>
  <c r="A2901" i="48"/>
  <c r="A2902" i="48"/>
  <c r="A2903" i="48"/>
  <c r="A2904" i="48"/>
  <c r="A2905" i="48"/>
  <c r="A2906" i="48"/>
  <c r="A2907" i="48"/>
  <c r="A2908" i="48"/>
  <c r="A2909" i="48"/>
  <c r="A2910" i="48"/>
  <c r="A2911" i="48"/>
  <c r="A2912" i="48"/>
  <c r="A2913" i="48"/>
  <c r="A2914" i="48"/>
  <c r="A2915" i="48"/>
  <c r="A2916" i="48"/>
  <c r="A2917" i="48"/>
  <c r="A2918" i="48"/>
  <c r="A2919" i="48"/>
  <c r="A2920" i="48"/>
  <c r="A2921" i="48"/>
  <c r="A2922" i="48"/>
  <c r="A2923" i="48"/>
  <c r="A2924" i="48"/>
  <c r="A2925" i="48"/>
  <c r="A2926" i="48"/>
  <c r="A2927" i="48"/>
  <c r="A2928" i="48"/>
  <c r="A2929" i="48"/>
  <c r="A2930" i="48"/>
  <c r="A2931" i="48"/>
  <c r="A2932" i="48"/>
  <c r="A2933" i="48"/>
  <c r="A2934" i="48"/>
  <c r="A2935" i="48"/>
  <c r="A2936" i="48"/>
  <c r="A2937" i="48"/>
  <c r="A2938" i="48"/>
  <c r="A2939" i="48"/>
  <c r="A2940" i="48"/>
  <c r="A2941" i="48"/>
  <c r="A2942" i="48"/>
  <c r="A2943" i="48"/>
  <c r="A2944" i="48"/>
  <c r="A2945" i="48"/>
  <c r="A2946" i="48"/>
  <c r="A2947" i="48"/>
  <c r="A2948" i="48"/>
  <c r="A2949" i="48"/>
  <c r="A2950" i="48"/>
  <c r="A2951" i="48"/>
  <c r="A2952" i="48"/>
  <c r="A2953" i="48"/>
  <c r="A2954" i="48"/>
  <c r="A2955" i="48"/>
  <c r="A2956" i="48"/>
  <c r="A2957" i="48"/>
  <c r="A2958" i="48"/>
  <c r="A2959" i="48"/>
  <c r="A2960" i="48"/>
  <c r="A2961" i="48"/>
  <c r="A2962" i="48"/>
  <c r="A2963" i="48"/>
  <c r="A2964" i="48"/>
  <c r="A2965" i="48"/>
  <c r="A2966" i="48"/>
  <c r="A2967" i="48"/>
  <c r="A2968" i="48"/>
  <c r="A2969" i="48"/>
  <c r="A2970" i="48"/>
  <c r="A2971" i="48"/>
  <c r="A2972" i="48"/>
  <c r="A2973" i="48"/>
  <c r="A2974" i="48"/>
  <c r="A2975" i="48"/>
  <c r="A2976" i="48"/>
  <c r="A2977" i="48"/>
  <c r="A2978" i="48"/>
  <c r="A2979" i="48"/>
  <c r="A2980" i="48"/>
  <c r="A2981" i="48"/>
  <c r="A2982" i="48"/>
  <c r="A2983" i="48"/>
  <c r="A2984" i="48"/>
  <c r="A2985" i="48"/>
  <c r="A2986" i="48"/>
  <c r="A2987" i="48"/>
  <c r="A2988" i="48"/>
  <c r="A2989" i="48"/>
  <c r="A2990" i="48"/>
  <c r="A2991" i="48"/>
  <c r="A2992" i="48"/>
  <c r="A2993" i="48"/>
  <c r="A2994" i="48"/>
  <c r="A2995" i="48"/>
  <c r="A2996" i="48"/>
  <c r="A2997" i="48"/>
  <c r="A2998" i="48"/>
  <c r="A2999" i="48"/>
  <c r="A3000" i="48"/>
  <c r="A3001" i="48"/>
  <c r="A3002" i="48"/>
  <c r="A3003" i="48"/>
  <c r="A3004" i="48"/>
  <c r="A3005" i="48"/>
  <c r="A3006" i="48"/>
  <c r="A3007" i="48"/>
  <c r="A3008" i="48"/>
  <c r="A3009" i="48"/>
  <c r="A3010" i="48"/>
  <c r="A3011" i="48"/>
  <c r="A3012" i="48"/>
  <c r="A3013" i="48"/>
  <c r="A3014" i="48"/>
  <c r="A3015" i="48"/>
  <c r="A3016" i="48"/>
  <c r="A3017" i="48"/>
  <c r="A3018" i="48"/>
  <c r="A3019" i="48"/>
  <c r="A3020" i="48"/>
  <c r="A3021" i="48"/>
  <c r="A3022" i="48"/>
  <c r="A3023" i="48"/>
  <c r="A3024" i="48"/>
  <c r="A3025" i="48"/>
  <c r="A3026" i="48"/>
  <c r="A3027" i="48"/>
  <c r="A3028" i="48"/>
  <c r="A3029" i="48"/>
  <c r="A3030" i="48"/>
  <c r="A3031" i="48"/>
  <c r="A3032" i="48"/>
  <c r="A3033" i="48"/>
  <c r="A3034" i="48"/>
  <c r="A3035" i="48"/>
  <c r="A3036" i="48"/>
  <c r="A3037" i="48"/>
  <c r="A3038" i="48"/>
  <c r="A3039" i="48"/>
  <c r="A3040" i="48"/>
  <c r="A3041" i="48"/>
  <c r="A3042" i="48"/>
  <c r="A3043" i="48"/>
  <c r="A3044" i="48"/>
  <c r="A3045" i="48"/>
  <c r="A3046" i="48"/>
  <c r="A3047" i="48"/>
  <c r="A3048" i="48"/>
  <c r="A3049" i="48"/>
  <c r="A3050" i="48"/>
  <c r="A3051" i="48"/>
  <c r="A3052" i="48"/>
  <c r="A3053" i="48"/>
  <c r="A3054" i="48"/>
  <c r="A3055" i="48"/>
  <c r="A3056" i="48"/>
  <c r="A3057" i="48"/>
  <c r="A3058" i="48"/>
  <c r="A3059" i="48"/>
  <c r="A3060" i="48"/>
  <c r="A3061" i="48"/>
  <c r="A3062" i="48"/>
  <c r="A3063" i="48"/>
  <c r="A3064" i="48"/>
  <c r="A3065" i="48"/>
  <c r="A3066" i="48"/>
  <c r="A3067" i="48"/>
  <c r="A3068" i="48"/>
  <c r="A3069" i="48"/>
  <c r="A3070" i="48"/>
  <c r="A3071" i="48"/>
  <c r="A3072" i="48"/>
  <c r="A3073" i="48"/>
  <c r="A3074" i="48"/>
  <c r="A3075" i="48"/>
  <c r="A3076" i="48"/>
  <c r="A3077" i="48"/>
  <c r="A3078" i="48"/>
  <c r="A3079" i="48"/>
  <c r="A3080" i="48"/>
  <c r="A3081" i="48"/>
  <c r="A3082" i="48"/>
  <c r="A3083" i="48"/>
  <c r="A3084" i="48"/>
  <c r="A3085" i="48"/>
  <c r="A3086" i="48"/>
  <c r="A3087" i="48"/>
  <c r="A3088" i="48"/>
  <c r="A3089" i="48"/>
  <c r="A3090" i="48"/>
  <c r="A3091" i="48"/>
  <c r="A3092" i="48"/>
  <c r="A3093" i="48"/>
  <c r="A3094" i="48"/>
  <c r="A3095" i="48"/>
  <c r="A3096" i="48"/>
  <c r="A3097" i="48"/>
  <c r="A3098" i="48"/>
  <c r="A3099" i="48"/>
  <c r="A3100" i="48"/>
  <c r="A3101" i="48"/>
  <c r="A3102" i="48"/>
  <c r="A3103" i="48"/>
  <c r="A3104" i="48"/>
  <c r="A3105" i="48"/>
  <c r="A3106" i="48"/>
  <c r="A3107" i="48"/>
  <c r="A3108" i="48"/>
  <c r="A3109" i="48"/>
  <c r="A3110" i="48"/>
  <c r="A3111" i="48"/>
  <c r="A3112" i="48"/>
  <c r="A3113" i="48"/>
  <c r="A3114" i="48"/>
  <c r="A3115" i="48"/>
  <c r="A3116" i="48"/>
  <c r="A3117" i="48"/>
  <c r="A3118" i="48"/>
  <c r="A3119" i="48"/>
  <c r="A3120" i="48"/>
  <c r="A3121" i="48"/>
  <c r="A3122" i="48"/>
  <c r="A3123" i="48"/>
  <c r="A3124" i="48"/>
  <c r="A3125" i="48"/>
  <c r="A3126" i="48"/>
  <c r="A3127" i="48"/>
  <c r="A3128" i="48"/>
  <c r="A3129" i="48"/>
  <c r="A3130" i="48"/>
  <c r="A3131" i="48"/>
  <c r="A3132" i="48"/>
  <c r="A3133" i="48"/>
  <c r="A3134" i="48"/>
  <c r="A3135" i="48"/>
  <c r="A3136" i="48"/>
  <c r="A3137" i="48"/>
  <c r="A3138" i="48"/>
  <c r="A3139" i="48"/>
  <c r="A3140" i="48"/>
  <c r="A3141" i="48"/>
  <c r="A3142" i="48"/>
  <c r="A3143" i="48"/>
  <c r="A3144" i="48"/>
  <c r="A3145" i="48"/>
  <c r="A3146" i="48"/>
  <c r="A3147" i="48"/>
  <c r="A3148" i="48"/>
  <c r="A3149" i="48"/>
  <c r="A3150" i="48"/>
  <c r="A3151" i="48"/>
  <c r="A3152" i="48"/>
  <c r="A3153" i="48"/>
  <c r="A3154" i="48"/>
  <c r="A3155" i="48"/>
  <c r="A3156" i="48"/>
  <c r="A3157" i="48"/>
  <c r="A3158" i="48"/>
  <c r="A3159" i="48"/>
  <c r="A3160" i="48"/>
  <c r="A3161" i="48"/>
  <c r="A3162" i="48"/>
  <c r="A3163" i="48"/>
  <c r="A3164" i="48"/>
  <c r="A3165" i="48"/>
  <c r="A3166" i="48"/>
  <c r="A3167" i="48"/>
  <c r="A3168" i="48"/>
  <c r="A3169" i="48"/>
  <c r="A3170" i="48"/>
  <c r="A3171" i="48"/>
  <c r="A3172" i="48"/>
  <c r="A3173" i="48"/>
  <c r="A3174" i="48"/>
  <c r="A3175" i="48"/>
  <c r="A3176" i="48"/>
  <c r="A3177" i="48"/>
  <c r="A3178" i="48"/>
  <c r="A3179" i="48"/>
  <c r="A3180" i="48"/>
  <c r="A3181" i="48"/>
  <c r="A3182" i="48"/>
  <c r="A3183" i="48"/>
  <c r="A3184" i="48"/>
  <c r="A3185" i="48"/>
  <c r="A3186" i="48"/>
  <c r="A3187" i="48"/>
  <c r="A3188" i="48"/>
  <c r="A3189" i="48"/>
  <c r="A3190" i="48"/>
  <c r="A3191" i="48"/>
  <c r="A3192" i="48"/>
  <c r="A3193" i="48"/>
  <c r="A3194" i="48"/>
  <c r="A3195" i="48"/>
  <c r="A3196" i="48"/>
  <c r="A3197" i="48"/>
  <c r="A3198" i="48"/>
  <c r="A3199" i="48"/>
  <c r="A3200" i="48"/>
  <c r="A3201" i="48"/>
  <c r="A3202" i="48"/>
  <c r="A3203" i="48"/>
  <c r="A3204" i="48"/>
  <c r="A3205" i="48"/>
  <c r="A3206" i="48"/>
  <c r="A3207" i="48"/>
  <c r="A3208" i="48"/>
  <c r="A3209" i="48"/>
  <c r="A3210" i="48"/>
  <c r="A3211" i="48"/>
  <c r="A3212" i="48"/>
  <c r="A3213" i="48"/>
  <c r="A3214" i="48"/>
  <c r="A3215" i="48"/>
  <c r="A3216" i="48"/>
  <c r="A3217" i="48"/>
  <c r="A3218" i="48"/>
  <c r="A3219" i="48"/>
  <c r="A3220" i="48"/>
  <c r="A3221" i="48"/>
  <c r="A3222" i="48"/>
  <c r="A3223" i="48"/>
  <c r="A3224" i="48"/>
  <c r="A3225" i="48"/>
  <c r="A3226" i="48"/>
  <c r="A3227" i="48"/>
  <c r="A3228" i="48"/>
  <c r="A3229" i="48"/>
  <c r="A3230" i="48"/>
  <c r="A3231" i="48"/>
  <c r="A3232" i="48"/>
  <c r="A3233" i="48"/>
  <c r="A3234" i="48"/>
  <c r="A3235" i="48"/>
  <c r="A3236" i="48"/>
  <c r="A3237" i="48"/>
  <c r="A3238" i="48"/>
  <c r="A3239" i="48"/>
  <c r="A3240" i="48"/>
  <c r="A3241" i="48"/>
  <c r="A3242" i="48"/>
  <c r="A3243" i="48"/>
  <c r="A3244" i="48"/>
  <c r="A3245" i="48"/>
  <c r="A3246" i="48"/>
  <c r="A3247" i="48"/>
  <c r="A3248" i="48"/>
  <c r="A3249" i="48"/>
  <c r="A3250" i="48"/>
  <c r="A3251" i="48"/>
  <c r="A3252" i="48"/>
  <c r="A3253" i="48"/>
  <c r="A3254" i="48"/>
  <c r="A3255" i="48"/>
  <c r="A3256" i="48"/>
  <c r="A3257" i="48"/>
  <c r="A3258" i="48"/>
  <c r="A3259" i="48"/>
  <c r="A3260" i="48"/>
  <c r="A3261" i="48"/>
  <c r="A3262" i="48"/>
  <c r="A3263" i="48"/>
  <c r="A3264" i="48"/>
  <c r="A3265" i="48"/>
  <c r="A3266" i="48"/>
  <c r="A3267" i="48"/>
  <c r="A3268" i="48"/>
  <c r="A3269" i="48"/>
  <c r="A3270" i="48"/>
  <c r="A3271" i="48"/>
  <c r="A3272" i="48"/>
  <c r="A3273" i="48"/>
  <c r="A3274" i="48"/>
  <c r="A3275" i="48"/>
  <c r="A3276" i="48"/>
  <c r="A3277" i="48"/>
  <c r="A3278" i="48"/>
  <c r="A3279" i="48"/>
  <c r="A3280" i="48"/>
  <c r="A3281" i="48"/>
  <c r="A3282" i="48"/>
  <c r="A3283" i="48"/>
  <c r="A3284" i="48"/>
  <c r="A3285" i="48"/>
  <c r="A3286" i="48"/>
  <c r="A3287" i="48"/>
  <c r="A3288" i="48"/>
  <c r="A3289" i="48"/>
  <c r="A3290" i="48"/>
  <c r="A3291" i="48"/>
  <c r="A3292" i="48"/>
  <c r="A3293" i="48"/>
  <c r="A3294" i="48"/>
  <c r="A3295" i="48"/>
  <c r="A3296" i="48"/>
  <c r="A3297" i="48"/>
  <c r="A3298" i="48"/>
  <c r="A3299" i="48"/>
  <c r="A3300" i="48"/>
  <c r="A3301" i="48"/>
  <c r="A3302" i="48"/>
  <c r="A3303" i="48"/>
  <c r="A3304" i="48"/>
  <c r="A3305" i="48"/>
  <c r="A3306" i="48"/>
  <c r="A3307" i="48"/>
  <c r="A3308" i="48"/>
  <c r="A3309" i="48"/>
  <c r="A3310" i="48"/>
  <c r="A3311" i="48"/>
  <c r="A3312" i="48"/>
  <c r="A3313" i="48"/>
  <c r="A3314" i="48"/>
  <c r="A3315" i="48"/>
  <c r="A3316" i="48"/>
  <c r="A3317" i="48"/>
  <c r="A3318" i="48"/>
  <c r="A3319" i="48"/>
  <c r="A3320" i="48"/>
  <c r="A3321" i="48"/>
  <c r="A3322" i="48"/>
  <c r="A3323" i="48"/>
  <c r="A3324" i="48"/>
  <c r="A3325" i="48"/>
  <c r="A3326" i="48"/>
  <c r="A3327" i="48"/>
  <c r="A3328" i="48"/>
  <c r="A3329" i="48"/>
  <c r="A3330" i="48"/>
  <c r="A3331" i="48"/>
  <c r="A3332" i="48"/>
  <c r="A3333" i="48"/>
  <c r="A3334" i="48"/>
  <c r="A3335" i="48"/>
  <c r="A3336" i="48"/>
  <c r="A3337" i="48"/>
  <c r="A3338" i="48"/>
  <c r="A3339" i="48"/>
  <c r="A3340" i="48"/>
  <c r="A3341" i="48"/>
  <c r="A3342" i="48"/>
  <c r="A3343" i="48"/>
  <c r="A3344" i="48"/>
  <c r="A3345" i="48"/>
  <c r="A3346" i="48"/>
  <c r="A3347" i="48"/>
  <c r="A3348" i="48"/>
  <c r="A3349" i="48"/>
  <c r="A3350" i="48"/>
  <c r="A3351" i="48"/>
  <c r="A3352" i="48"/>
  <c r="A3353" i="48"/>
  <c r="A3354" i="48"/>
  <c r="A3355" i="48"/>
  <c r="A3356" i="48"/>
  <c r="A3357" i="48"/>
  <c r="A3358" i="48"/>
  <c r="A3359" i="48"/>
  <c r="A3360" i="48"/>
  <c r="A3361" i="48"/>
  <c r="A3362" i="48"/>
  <c r="A3363" i="48"/>
  <c r="A3364" i="48"/>
  <c r="A3365" i="48"/>
  <c r="A3366" i="48"/>
  <c r="A3367" i="48"/>
  <c r="A3368" i="48"/>
  <c r="A3369" i="48"/>
  <c r="A3370" i="48"/>
  <c r="A3371" i="48"/>
  <c r="A3372" i="48"/>
  <c r="A3373" i="48"/>
  <c r="A3374" i="48"/>
  <c r="A3375" i="48"/>
  <c r="A3376" i="48"/>
  <c r="A3377" i="48"/>
  <c r="A3378" i="48"/>
  <c r="A3379" i="48"/>
  <c r="A3380" i="48"/>
  <c r="A3381" i="48"/>
  <c r="A3382" i="48"/>
  <c r="A3383" i="48"/>
  <c r="A3384" i="48"/>
  <c r="A3385" i="48"/>
  <c r="A3386" i="48"/>
  <c r="A3387" i="48"/>
  <c r="A3388" i="48"/>
  <c r="A3389" i="48"/>
  <c r="A3390" i="48"/>
  <c r="A3391" i="48"/>
  <c r="A3392" i="48"/>
  <c r="A3393" i="48"/>
  <c r="A3394" i="48"/>
  <c r="A3395" i="48"/>
  <c r="A3396" i="48"/>
  <c r="A3397" i="48"/>
  <c r="A3398" i="48"/>
  <c r="A3399" i="48"/>
  <c r="A3400" i="48"/>
  <c r="A3401" i="48"/>
  <c r="A3402" i="48"/>
  <c r="A3403" i="48"/>
  <c r="A3404" i="48"/>
  <c r="A3405" i="48"/>
  <c r="A3406" i="48"/>
  <c r="A3407" i="48"/>
  <c r="A3408" i="48"/>
  <c r="A3409" i="48"/>
  <c r="A3410" i="48"/>
  <c r="A3411" i="48"/>
  <c r="A3412" i="48"/>
  <c r="A3413" i="48"/>
  <c r="A3414" i="48"/>
  <c r="A3415" i="48"/>
  <c r="A3416" i="48"/>
  <c r="A3417" i="48"/>
  <c r="A3418" i="48"/>
  <c r="A3419" i="48"/>
  <c r="A3420" i="48"/>
  <c r="A3421" i="48"/>
  <c r="A3422" i="48"/>
  <c r="A3423" i="48"/>
  <c r="A3424" i="48"/>
  <c r="A3425" i="48"/>
  <c r="A3426" i="48"/>
  <c r="A3427" i="48"/>
  <c r="A3428" i="48"/>
  <c r="A3429" i="48"/>
  <c r="A3430" i="48"/>
  <c r="A3431" i="48"/>
  <c r="A3432" i="48"/>
  <c r="A3433" i="48"/>
  <c r="A3434" i="48"/>
  <c r="A3435" i="48"/>
  <c r="A3436" i="48"/>
  <c r="A3437" i="48"/>
  <c r="A3438" i="48"/>
  <c r="A3439" i="48"/>
  <c r="A3440" i="48"/>
  <c r="A3441" i="48"/>
  <c r="A3442" i="48"/>
  <c r="A3443" i="48"/>
  <c r="A3444" i="48"/>
  <c r="A3445" i="48"/>
  <c r="A3446" i="48"/>
  <c r="A3447" i="48"/>
  <c r="A3448" i="48"/>
  <c r="A3449" i="48"/>
  <c r="A3450" i="48"/>
  <c r="A3451" i="48"/>
  <c r="A3452" i="48"/>
  <c r="A3453" i="48"/>
  <c r="A3454" i="48"/>
  <c r="A3455" i="48"/>
  <c r="A3456" i="48"/>
  <c r="A3457" i="48"/>
  <c r="A3458" i="48"/>
  <c r="A3459" i="48"/>
  <c r="A3460" i="48"/>
  <c r="A3461" i="48"/>
  <c r="A3462" i="48"/>
  <c r="A3463" i="48"/>
  <c r="A3464" i="48"/>
  <c r="A3465" i="48"/>
  <c r="A3466" i="48"/>
  <c r="A3467" i="48"/>
  <c r="A3468" i="48"/>
  <c r="A3469" i="48"/>
  <c r="A3470" i="48"/>
  <c r="A3471" i="48"/>
  <c r="A3472" i="48"/>
  <c r="A3473" i="48"/>
  <c r="A3474" i="48"/>
  <c r="A3475" i="48"/>
  <c r="A3476" i="48"/>
  <c r="A3477" i="48"/>
  <c r="A3478" i="48"/>
  <c r="A3479" i="48"/>
  <c r="A3480" i="48"/>
  <c r="A3481" i="48"/>
  <c r="A3482" i="48"/>
  <c r="A3483" i="48"/>
  <c r="A3484" i="48"/>
  <c r="A3485" i="48"/>
  <c r="A3486" i="48"/>
  <c r="A3487" i="48"/>
  <c r="A3488" i="48"/>
  <c r="A3489" i="48"/>
  <c r="A3490" i="48"/>
  <c r="A3491" i="48"/>
  <c r="A3492" i="48"/>
  <c r="A3493" i="48"/>
  <c r="A3494" i="48"/>
  <c r="A3495" i="48"/>
  <c r="A3496" i="48"/>
  <c r="A3497" i="48"/>
  <c r="A3498" i="48"/>
  <c r="A3499" i="48"/>
  <c r="A3500" i="48"/>
  <c r="A3501" i="48"/>
  <c r="A3502" i="48"/>
  <c r="A3503" i="48"/>
  <c r="A3504" i="48"/>
  <c r="A3505" i="48"/>
  <c r="A3506" i="48"/>
  <c r="A3507" i="48"/>
  <c r="A3508" i="48"/>
  <c r="A3509" i="48"/>
  <c r="A3510" i="48"/>
  <c r="A3511" i="48"/>
  <c r="A3512" i="48"/>
  <c r="A3513" i="48"/>
  <c r="A3514" i="48"/>
  <c r="A3515" i="48"/>
  <c r="A3516" i="48"/>
  <c r="A3517" i="48"/>
  <c r="A3518" i="48"/>
  <c r="A3519" i="48"/>
  <c r="A3520" i="48"/>
  <c r="A3521" i="48"/>
  <c r="A3522" i="48"/>
  <c r="A3523" i="48"/>
  <c r="A3524" i="48"/>
  <c r="A3525" i="48"/>
  <c r="A3526" i="48"/>
  <c r="A3527" i="48"/>
  <c r="A3528" i="48"/>
  <c r="A3529" i="48"/>
  <c r="A3530" i="48"/>
  <c r="A3531" i="48"/>
  <c r="A3532" i="48"/>
  <c r="A3533" i="48"/>
  <c r="A3534" i="48"/>
  <c r="A3535" i="48"/>
  <c r="A3536" i="48"/>
  <c r="A3537" i="48"/>
  <c r="A3538" i="48"/>
  <c r="A3539" i="48"/>
  <c r="A3540" i="48"/>
  <c r="A3541" i="48"/>
  <c r="A3542" i="48"/>
  <c r="A3543" i="48"/>
  <c r="A3544" i="48"/>
  <c r="A3545" i="48"/>
  <c r="A3546" i="48"/>
  <c r="A3547" i="48"/>
  <c r="A3548" i="48"/>
  <c r="A3549" i="48"/>
  <c r="A3550" i="48"/>
  <c r="A3551" i="48"/>
  <c r="A3552" i="48"/>
  <c r="A3553" i="48"/>
  <c r="A3554" i="48"/>
  <c r="A3555" i="48"/>
  <c r="A3556" i="48"/>
  <c r="A3557" i="48"/>
  <c r="A3558" i="48"/>
  <c r="A3559" i="48"/>
  <c r="A3560" i="48"/>
  <c r="A3561" i="48"/>
  <c r="A3562" i="48"/>
  <c r="A3563" i="48"/>
  <c r="A3564" i="48"/>
  <c r="A3565" i="48"/>
  <c r="A3566" i="48"/>
  <c r="A3567" i="48"/>
  <c r="A3568" i="48"/>
  <c r="A3569" i="48"/>
  <c r="A3570" i="48"/>
  <c r="A3571" i="48"/>
  <c r="A3572" i="48"/>
  <c r="A3573" i="48"/>
  <c r="A3574" i="48"/>
  <c r="A3575" i="48"/>
  <c r="A3576" i="48"/>
  <c r="A3577" i="48"/>
  <c r="A3578" i="48"/>
  <c r="A3579" i="48"/>
  <c r="A3580" i="48"/>
  <c r="A3581" i="48"/>
  <c r="A3582" i="48"/>
  <c r="A3583" i="48"/>
  <c r="A3584" i="48"/>
  <c r="A3585" i="48"/>
  <c r="A3586" i="48"/>
  <c r="A3587" i="48"/>
  <c r="A3588" i="48"/>
  <c r="A3589" i="48"/>
  <c r="A3590" i="48"/>
  <c r="A3591" i="48"/>
  <c r="A3592" i="48"/>
  <c r="A3593" i="48"/>
  <c r="A3594" i="48"/>
  <c r="A3595" i="48"/>
  <c r="A3596" i="48"/>
  <c r="A3597" i="48"/>
  <c r="A3598" i="48"/>
  <c r="A3599" i="48"/>
  <c r="A3600" i="48"/>
  <c r="A3601" i="48"/>
  <c r="A3602" i="48"/>
  <c r="A3603" i="48"/>
  <c r="A3604" i="48"/>
  <c r="A3605" i="48"/>
  <c r="A3606" i="48"/>
  <c r="A3607" i="48"/>
  <c r="A3608" i="48"/>
  <c r="A3609" i="48"/>
  <c r="A3610" i="48"/>
  <c r="A3611" i="48"/>
  <c r="A3612" i="48"/>
  <c r="A3613" i="48"/>
  <c r="A3614" i="48"/>
  <c r="A3615" i="48"/>
  <c r="A3616" i="48"/>
  <c r="A3617" i="48"/>
  <c r="A3618" i="48"/>
  <c r="A3619" i="48"/>
  <c r="A3620" i="48"/>
  <c r="A3621" i="48"/>
  <c r="A3622" i="48"/>
  <c r="A3623" i="48"/>
  <c r="A3624" i="48"/>
  <c r="A3625" i="48"/>
  <c r="A3626" i="48"/>
  <c r="A3627" i="48"/>
  <c r="A3628" i="48"/>
  <c r="A3629" i="48"/>
  <c r="A3630" i="48"/>
  <c r="A3631" i="48"/>
  <c r="A3632" i="48"/>
  <c r="A3633" i="48"/>
  <c r="A3634" i="48"/>
  <c r="A3635" i="48"/>
  <c r="A3636" i="48"/>
  <c r="A3637" i="48"/>
  <c r="A3638" i="48"/>
  <c r="A3639" i="48"/>
  <c r="A3640" i="48"/>
  <c r="A3641" i="48"/>
  <c r="A3642" i="48"/>
  <c r="A3643" i="48"/>
  <c r="A3644" i="48"/>
  <c r="A3645" i="48"/>
  <c r="A3646" i="48"/>
  <c r="A3647" i="48"/>
  <c r="A3648" i="48"/>
  <c r="A3649" i="48"/>
  <c r="A3650" i="48"/>
  <c r="A3651" i="48"/>
  <c r="A3652" i="48"/>
  <c r="A3653" i="48"/>
  <c r="A3654" i="48"/>
  <c r="A3655" i="48"/>
  <c r="A3656" i="48"/>
  <c r="A3657" i="48"/>
  <c r="A3658" i="48"/>
  <c r="A3659" i="48"/>
  <c r="A3660" i="48"/>
  <c r="A3661" i="48"/>
  <c r="A3662" i="48"/>
  <c r="A3663" i="48"/>
  <c r="A3664" i="48"/>
  <c r="A3665" i="48"/>
  <c r="A3666" i="48"/>
  <c r="A3667" i="48"/>
  <c r="A3668" i="48"/>
  <c r="A3669" i="48"/>
  <c r="A3670" i="48"/>
  <c r="A3671" i="48"/>
  <c r="A3672" i="48"/>
  <c r="A3673" i="48"/>
  <c r="A3674" i="48"/>
  <c r="A3675" i="48"/>
  <c r="A3676" i="48"/>
  <c r="A3677" i="48"/>
  <c r="A3678" i="48"/>
  <c r="A3679" i="48"/>
  <c r="A3680" i="48"/>
  <c r="A3681" i="48"/>
  <c r="A3682" i="48"/>
  <c r="A3683" i="48"/>
  <c r="A3684" i="48"/>
  <c r="A3685" i="48"/>
  <c r="A3686" i="48"/>
  <c r="A3687" i="48"/>
  <c r="A3688" i="48"/>
  <c r="A3689" i="48"/>
  <c r="A3690" i="48"/>
  <c r="A3691" i="48"/>
  <c r="A3692" i="48"/>
  <c r="A3693" i="48"/>
  <c r="A3694" i="48"/>
  <c r="A3695" i="48"/>
  <c r="A3696" i="48"/>
  <c r="A3697" i="48"/>
  <c r="A3698" i="48"/>
  <c r="A3699" i="48"/>
  <c r="A3700" i="48"/>
  <c r="A3701" i="48"/>
  <c r="A3702" i="48"/>
  <c r="A3703" i="48"/>
  <c r="A3704" i="48"/>
  <c r="A3705" i="48"/>
  <c r="A3706" i="48"/>
  <c r="A3707" i="48"/>
  <c r="A3708" i="48"/>
  <c r="A3709" i="48"/>
  <c r="A3710" i="48"/>
  <c r="A3711" i="48"/>
  <c r="A3712" i="48"/>
  <c r="A3713" i="48"/>
  <c r="A3714" i="48"/>
  <c r="A3715" i="48"/>
  <c r="A3716" i="48"/>
  <c r="A3717" i="48"/>
  <c r="A3718" i="48"/>
  <c r="A3719" i="48"/>
  <c r="A3720" i="48"/>
  <c r="A3721" i="48"/>
  <c r="A3722" i="48"/>
  <c r="A3723" i="48"/>
  <c r="A3724" i="48"/>
  <c r="A3725" i="48"/>
  <c r="A3726" i="48"/>
  <c r="A3727" i="48"/>
  <c r="A3728" i="48"/>
  <c r="A3729" i="48"/>
  <c r="A3730" i="48"/>
  <c r="A3731" i="48"/>
  <c r="A3732" i="48"/>
  <c r="A3733" i="48"/>
  <c r="A3734" i="48"/>
  <c r="A3735" i="48"/>
  <c r="A3736" i="48"/>
  <c r="A3737" i="48"/>
  <c r="A3738" i="48"/>
  <c r="A3739" i="48"/>
  <c r="A3740" i="48"/>
  <c r="A3741" i="48"/>
  <c r="A3742" i="48"/>
  <c r="A3743" i="48"/>
  <c r="A3744" i="48"/>
  <c r="A3745" i="48"/>
  <c r="A3746" i="48"/>
  <c r="A3747" i="48"/>
  <c r="A3748" i="48"/>
  <c r="A3749" i="48"/>
  <c r="A3750" i="48"/>
  <c r="A3751" i="48"/>
  <c r="A3752" i="48"/>
  <c r="A3753" i="48"/>
  <c r="A3754" i="48"/>
  <c r="A3755" i="48"/>
  <c r="A3756" i="48"/>
  <c r="A3757" i="48"/>
  <c r="A3758" i="48"/>
  <c r="A3759" i="48"/>
  <c r="A3760" i="48"/>
  <c r="A3761" i="48"/>
  <c r="A3762" i="48"/>
  <c r="A3763" i="48"/>
  <c r="A3764" i="48"/>
  <c r="A3765" i="48"/>
  <c r="A3766" i="48"/>
  <c r="A3767" i="48"/>
  <c r="A3768" i="48"/>
  <c r="A3769" i="48"/>
  <c r="A3770" i="48"/>
  <c r="A3771" i="48"/>
  <c r="A3772" i="48"/>
  <c r="A3773" i="48"/>
  <c r="A3774" i="48"/>
  <c r="A3775" i="48"/>
  <c r="A3776" i="48"/>
  <c r="A3777" i="48"/>
  <c r="A3778" i="48"/>
  <c r="A3779" i="48"/>
  <c r="A3780" i="48"/>
  <c r="A3781" i="48"/>
  <c r="A3782" i="48"/>
  <c r="A3783" i="48"/>
  <c r="A3784" i="48"/>
  <c r="A3785" i="48"/>
  <c r="A3786" i="48"/>
  <c r="A3787" i="48"/>
  <c r="A3788" i="48"/>
  <c r="A3789" i="48"/>
  <c r="A3790" i="48"/>
  <c r="A3791" i="48"/>
  <c r="A3792" i="48"/>
  <c r="A3793" i="48"/>
  <c r="A3794" i="48"/>
  <c r="A3795" i="48"/>
  <c r="A3796" i="48"/>
  <c r="A3797" i="48"/>
  <c r="A3798" i="48"/>
  <c r="A3799" i="48"/>
  <c r="A3800" i="48"/>
  <c r="A3801" i="48"/>
  <c r="A3802" i="48"/>
  <c r="A3803" i="48"/>
  <c r="A3804" i="48"/>
  <c r="A3805" i="48"/>
  <c r="A3806" i="48"/>
  <c r="A3807" i="48"/>
  <c r="A3808" i="48"/>
  <c r="A3809" i="48"/>
  <c r="A3810" i="48"/>
  <c r="A3811" i="48"/>
  <c r="A3812" i="48"/>
  <c r="A3813" i="48"/>
  <c r="A3814" i="48"/>
  <c r="A3815" i="48"/>
  <c r="A3816" i="48"/>
  <c r="A3817" i="48"/>
  <c r="A3818" i="48"/>
  <c r="A3819" i="48"/>
  <c r="A3820" i="48"/>
  <c r="A3821" i="48"/>
  <c r="A3822" i="48"/>
  <c r="A3823" i="48"/>
  <c r="A3824" i="48"/>
  <c r="A3825" i="48"/>
  <c r="A3826" i="48"/>
  <c r="A3827" i="48"/>
  <c r="A3828" i="48"/>
  <c r="A3829" i="48"/>
  <c r="A3830" i="48"/>
  <c r="A3831" i="48"/>
  <c r="A3832" i="48"/>
  <c r="A3833" i="48"/>
  <c r="A3834" i="48"/>
  <c r="A3835" i="48"/>
  <c r="A3836" i="48"/>
  <c r="A3837" i="48"/>
  <c r="A3838" i="48"/>
  <c r="A3839" i="48"/>
  <c r="A3840" i="48"/>
  <c r="A3841" i="48"/>
  <c r="A3842" i="48"/>
  <c r="A3843" i="48"/>
  <c r="A3844" i="48"/>
  <c r="A3845" i="48"/>
  <c r="A3846" i="48"/>
  <c r="A3847" i="48"/>
  <c r="A3848" i="48"/>
  <c r="A3849" i="48"/>
  <c r="A3850" i="48"/>
  <c r="A3851" i="48"/>
  <c r="A3852" i="48"/>
  <c r="A3853" i="48"/>
  <c r="A3854" i="48"/>
  <c r="A3855" i="48"/>
  <c r="A3856" i="48"/>
  <c r="A3857" i="48"/>
  <c r="A3858" i="48"/>
  <c r="A3859" i="48"/>
  <c r="A3860" i="48"/>
  <c r="A3861" i="48"/>
  <c r="A3862" i="48"/>
  <c r="A3863" i="48"/>
  <c r="A3864" i="48"/>
  <c r="A3865" i="48"/>
  <c r="A3866" i="48"/>
  <c r="A3867" i="48"/>
  <c r="A3868" i="48"/>
  <c r="A3869" i="48"/>
  <c r="A3870" i="48"/>
  <c r="A3871" i="48"/>
  <c r="A3872" i="48"/>
  <c r="A3873" i="48"/>
  <c r="A3874" i="48"/>
  <c r="A3875" i="48"/>
  <c r="A3876" i="48"/>
  <c r="A3877" i="48"/>
  <c r="A3878" i="48"/>
  <c r="A3879" i="48"/>
  <c r="A3880" i="48"/>
  <c r="A3881" i="48"/>
  <c r="A3882" i="48"/>
  <c r="A3883" i="48"/>
  <c r="A3884" i="48"/>
  <c r="A3885" i="48"/>
  <c r="A3886" i="48"/>
  <c r="A3887" i="48"/>
  <c r="A3888" i="48"/>
  <c r="A3889" i="48"/>
  <c r="A3890" i="48"/>
  <c r="A3891" i="48"/>
  <c r="A3892" i="48"/>
  <c r="A3893" i="48"/>
  <c r="A3894" i="48"/>
  <c r="A3895" i="48"/>
  <c r="A3896" i="48"/>
  <c r="A3897" i="48"/>
  <c r="A3898" i="48"/>
  <c r="A3899" i="48"/>
  <c r="A3900" i="48"/>
  <c r="A3901" i="48"/>
  <c r="A3902" i="48"/>
  <c r="A3903" i="48"/>
  <c r="A3904" i="48"/>
  <c r="A3905" i="48"/>
  <c r="A3906" i="48"/>
  <c r="A3907" i="48"/>
  <c r="A3908" i="48"/>
  <c r="A3909" i="48"/>
  <c r="A3910" i="48"/>
  <c r="A3911" i="48"/>
  <c r="A3912" i="48"/>
  <c r="A3913" i="48"/>
  <c r="A3914" i="48"/>
  <c r="A3915" i="48"/>
  <c r="A3916" i="48"/>
  <c r="A3917" i="48"/>
  <c r="A3918" i="48"/>
  <c r="A3919" i="48"/>
  <c r="A3920" i="48"/>
  <c r="A3921" i="48"/>
  <c r="A3922" i="48"/>
  <c r="A3923" i="48"/>
  <c r="A3924" i="48"/>
  <c r="A3925" i="48"/>
  <c r="A3926" i="48"/>
  <c r="A3927" i="48"/>
  <c r="A3928" i="48"/>
  <c r="A3929" i="48"/>
  <c r="A3930" i="48"/>
  <c r="A3931" i="48"/>
  <c r="A3932" i="48"/>
  <c r="A3933" i="48"/>
  <c r="A3934" i="48"/>
  <c r="A3935" i="48"/>
  <c r="A3936" i="48"/>
  <c r="A3937" i="48"/>
  <c r="A3938" i="48"/>
  <c r="A3939" i="48"/>
  <c r="A3940" i="48"/>
  <c r="A3941" i="48"/>
  <c r="A3942" i="48"/>
  <c r="A3943" i="48"/>
  <c r="A3944" i="48"/>
  <c r="A3945" i="48"/>
  <c r="A3946" i="48"/>
  <c r="A3947" i="48"/>
  <c r="A3948" i="48"/>
  <c r="A3949" i="48"/>
  <c r="A3950" i="48"/>
  <c r="A3951" i="48"/>
  <c r="A3952" i="48"/>
  <c r="A3953" i="48"/>
  <c r="A3954" i="48"/>
  <c r="A3955" i="48"/>
  <c r="A3956" i="48"/>
  <c r="A3957" i="48"/>
  <c r="A3958" i="48"/>
  <c r="A3959" i="48"/>
  <c r="A3960" i="48"/>
  <c r="A3961" i="48"/>
  <c r="A3962" i="48"/>
  <c r="A3963" i="48"/>
  <c r="A3964" i="48"/>
  <c r="A3965" i="48"/>
  <c r="A3966" i="48"/>
  <c r="A3967" i="48"/>
  <c r="A3968" i="48"/>
  <c r="A3969" i="48"/>
  <c r="A3970" i="48"/>
  <c r="A3971" i="48"/>
  <c r="A3972" i="48"/>
  <c r="A3973" i="48"/>
  <c r="A3974" i="48"/>
  <c r="A3975" i="48"/>
  <c r="A3976" i="48"/>
  <c r="A3977" i="48"/>
  <c r="A3978" i="48"/>
  <c r="A3979" i="48"/>
  <c r="A3980" i="48"/>
  <c r="A3981" i="48"/>
  <c r="A3982" i="48"/>
  <c r="A3983" i="48"/>
  <c r="A3984" i="48"/>
  <c r="A3985" i="48"/>
  <c r="A3986" i="48"/>
  <c r="A3987" i="48"/>
  <c r="A3988" i="48"/>
  <c r="A3989" i="48"/>
  <c r="A3990" i="48"/>
  <c r="A3991" i="48"/>
  <c r="A3992" i="48"/>
  <c r="A3993" i="48"/>
  <c r="A3994" i="48"/>
  <c r="A3995" i="48"/>
  <c r="A3996" i="48"/>
  <c r="A3997" i="48"/>
  <c r="A3998" i="48"/>
  <c r="A3999" i="48"/>
  <c r="A4000" i="48"/>
  <c r="A4001" i="48"/>
  <c r="A4002" i="48"/>
  <c r="A4003" i="48"/>
  <c r="A4004" i="48"/>
  <c r="A4005" i="48"/>
  <c r="A4006" i="48"/>
  <c r="A4007" i="48"/>
  <c r="A4008" i="48"/>
  <c r="A4009" i="48"/>
  <c r="A4010" i="48"/>
  <c r="A4011" i="48"/>
  <c r="A4012" i="48"/>
  <c r="A4013" i="48"/>
  <c r="A4014" i="48"/>
  <c r="A4015" i="48"/>
  <c r="A4016" i="48"/>
  <c r="A4017" i="48"/>
  <c r="A4018" i="48"/>
  <c r="A4019" i="48"/>
  <c r="A4020" i="48"/>
  <c r="A4021" i="48"/>
  <c r="A4022" i="48"/>
  <c r="A4023" i="48"/>
  <c r="A4024" i="48"/>
  <c r="A4025" i="48"/>
  <c r="A4026" i="48"/>
  <c r="A4027" i="48"/>
  <c r="A4028" i="48"/>
  <c r="A4029" i="48"/>
  <c r="A4030" i="48"/>
  <c r="A4031" i="48"/>
  <c r="A4032" i="48"/>
  <c r="A4033" i="48"/>
  <c r="A4034" i="48"/>
  <c r="A4035" i="48"/>
  <c r="A4036" i="48"/>
  <c r="A4037" i="48"/>
  <c r="A4038" i="48"/>
  <c r="A4039" i="48"/>
  <c r="A4040" i="48"/>
  <c r="A4041" i="48"/>
  <c r="A4042" i="48"/>
  <c r="A4043" i="48"/>
  <c r="A4044" i="48"/>
  <c r="A4045" i="48"/>
  <c r="A4046" i="48"/>
  <c r="A4047" i="48"/>
  <c r="A4048" i="48"/>
  <c r="A4049" i="48"/>
  <c r="A4050" i="48"/>
  <c r="A4051" i="48"/>
  <c r="A4052" i="48"/>
  <c r="A4053" i="48"/>
  <c r="A4054" i="48"/>
  <c r="A4055" i="48"/>
  <c r="A4056" i="48"/>
  <c r="A4057" i="48"/>
  <c r="A4058" i="48"/>
  <c r="A4059" i="48"/>
  <c r="A4060" i="48"/>
  <c r="A4061" i="48"/>
  <c r="A4062" i="48"/>
  <c r="A4063" i="48"/>
  <c r="A4064" i="48"/>
  <c r="A4065" i="48"/>
  <c r="A4066" i="48"/>
  <c r="A4067" i="48"/>
  <c r="A4068" i="48"/>
  <c r="A4069" i="48"/>
  <c r="A4070" i="48"/>
  <c r="A4071" i="48"/>
  <c r="A4072" i="48"/>
  <c r="A4073" i="48"/>
  <c r="A4074" i="48"/>
  <c r="A4075" i="48"/>
  <c r="A4076" i="48"/>
  <c r="A4077" i="48"/>
  <c r="A4078" i="48"/>
  <c r="A4079" i="48"/>
  <c r="A4080" i="48"/>
  <c r="A4081" i="48"/>
  <c r="A4082" i="48"/>
  <c r="A4083" i="48"/>
  <c r="A4084" i="48"/>
  <c r="A4085" i="48"/>
  <c r="A4086" i="48"/>
  <c r="A4087" i="48"/>
  <c r="A4088" i="48"/>
  <c r="A4089" i="48"/>
  <c r="A4090" i="48"/>
  <c r="A4091" i="48"/>
  <c r="A4092" i="48"/>
  <c r="A4093" i="48"/>
  <c r="A4094" i="48"/>
  <c r="A4095" i="48"/>
  <c r="A4096" i="48"/>
  <c r="A4097" i="48"/>
  <c r="A4098" i="48"/>
  <c r="A4099" i="48"/>
  <c r="A4100" i="48"/>
  <c r="A4101" i="48"/>
  <c r="A4102" i="48"/>
  <c r="A4103" i="48"/>
  <c r="A4104" i="48"/>
  <c r="A4105" i="48"/>
  <c r="A4106" i="48"/>
  <c r="A4107" i="48"/>
  <c r="A4108" i="48"/>
  <c r="A4109" i="48"/>
  <c r="A4110" i="48"/>
  <c r="A4111" i="48"/>
  <c r="A4112" i="48"/>
  <c r="A4113" i="48"/>
  <c r="A4114" i="48"/>
  <c r="A4115" i="48"/>
  <c r="A4116" i="48"/>
  <c r="A4117" i="48"/>
  <c r="A4118" i="48"/>
  <c r="A4119" i="48"/>
  <c r="A4120" i="48"/>
  <c r="A4121" i="48"/>
  <c r="A4122" i="48"/>
  <c r="A4123" i="48"/>
  <c r="A4124" i="48"/>
  <c r="A4125" i="48"/>
  <c r="A4126" i="48"/>
  <c r="A4127" i="48"/>
  <c r="A4128" i="48"/>
  <c r="A4129" i="48"/>
  <c r="A4130" i="48"/>
  <c r="A4131" i="48"/>
  <c r="A4132" i="48"/>
  <c r="A4133" i="48"/>
  <c r="A4134" i="48"/>
  <c r="A4135" i="48"/>
  <c r="A4136" i="48"/>
  <c r="A4137" i="48"/>
  <c r="A4138" i="48"/>
  <c r="A4139" i="48"/>
  <c r="A4140" i="48"/>
  <c r="A4141" i="48"/>
  <c r="A4142" i="48"/>
  <c r="A4143" i="48"/>
  <c r="A4144" i="48"/>
  <c r="A4145" i="48"/>
  <c r="A4146" i="48"/>
  <c r="A4147" i="48"/>
  <c r="A4148" i="48"/>
  <c r="A4149" i="48"/>
  <c r="A4150" i="48"/>
  <c r="A4151" i="48"/>
  <c r="A4152" i="48"/>
  <c r="A4153" i="48"/>
  <c r="A4154" i="48"/>
  <c r="A4155" i="48"/>
  <c r="A4156" i="48"/>
  <c r="A4157" i="48"/>
  <c r="A4158" i="48"/>
  <c r="A4159" i="48"/>
  <c r="A4160" i="48"/>
  <c r="A4161" i="48"/>
  <c r="A4162" i="48"/>
  <c r="A4163" i="48"/>
  <c r="A4164" i="48"/>
  <c r="A4165" i="48"/>
  <c r="A4166" i="48"/>
  <c r="A4167" i="48"/>
  <c r="A4168" i="48"/>
  <c r="A4169" i="48"/>
  <c r="A4170" i="48"/>
  <c r="A4171" i="48"/>
  <c r="A4172" i="48"/>
  <c r="A4173" i="48"/>
  <c r="A4174" i="48"/>
  <c r="A4175" i="48"/>
  <c r="A4176" i="48"/>
  <c r="A4177" i="48"/>
  <c r="A4178" i="48"/>
  <c r="A4179" i="48"/>
  <c r="A4180" i="48"/>
  <c r="A4181" i="48"/>
  <c r="A4182" i="48"/>
  <c r="A4183" i="48"/>
  <c r="A4184" i="48"/>
  <c r="A4185" i="48"/>
  <c r="A4186" i="48"/>
  <c r="A4187" i="48"/>
  <c r="A4188" i="48"/>
  <c r="A4189" i="48"/>
  <c r="A4190" i="48"/>
  <c r="A4191" i="48"/>
  <c r="A4192" i="48"/>
  <c r="A4193" i="48"/>
  <c r="A4194" i="48"/>
  <c r="A4195" i="48"/>
  <c r="A4196" i="48"/>
  <c r="A4197" i="48"/>
  <c r="A4198" i="48"/>
  <c r="A4199" i="48"/>
  <c r="A4200" i="48"/>
  <c r="A4201" i="48"/>
  <c r="A4202" i="48"/>
  <c r="A4203" i="48"/>
  <c r="A4204" i="48"/>
  <c r="A4205" i="48"/>
  <c r="A4206" i="48"/>
  <c r="A4207" i="48"/>
  <c r="A4208" i="48"/>
  <c r="A4209" i="48"/>
  <c r="A4210" i="48"/>
  <c r="A4211" i="48"/>
  <c r="A4212" i="48"/>
  <c r="A4213" i="48"/>
  <c r="A4214" i="48"/>
  <c r="A4215" i="48"/>
  <c r="A4216" i="48"/>
  <c r="A4217" i="48"/>
  <c r="A4218" i="48"/>
  <c r="A4219" i="48"/>
  <c r="A4220" i="48"/>
  <c r="A4221" i="48"/>
  <c r="A4222" i="48"/>
  <c r="A4223" i="48"/>
  <c r="A4224" i="48"/>
  <c r="A4225" i="48"/>
  <c r="A4226" i="48"/>
  <c r="A4227" i="48"/>
  <c r="A4228" i="48"/>
  <c r="A4229" i="48"/>
  <c r="A4230" i="48"/>
  <c r="A4231" i="48"/>
  <c r="A4232" i="48"/>
  <c r="A4233" i="48"/>
  <c r="A4234" i="48"/>
  <c r="A4235" i="48"/>
  <c r="A4236" i="48"/>
  <c r="A4237" i="48"/>
  <c r="A4238" i="48"/>
  <c r="A4239" i="48"/>
  <c r="A4240" i="48"/>
  <c r="A4241" i="48"/>
  <c r="A4242" i="48"/>
  <c r="A4243" i="48"/>
  <c r="A4244" i="48"/>
  <c r="A4245" i="48"/>
  <c r="A4246" i="48"/>
  <c r="A4247" i="48"/>
  <c r="A4248" i="48"/>
  <c r="A4249" i="48"/>
  <c r="A4250" i="48"/>
  <c r="A4251" i="48"/>
  <c r="A4252" i="48"/>
  <c r="A4253" i="48"/>
  <c r="A4254" i="48"/>
  <c r="A4255" i="48"/>
  <c r="A4256" i="48"/>
  <c r="A4257" i="48"/>
  <c r="A4258" i="48"/>
  <c r="A4259" i="48"/>
  <c r="A4260" i="48"/>
  <c r="A4261" i="48"/>
  <c r="A4262" i="48"/>
  <c r="A4263" i="48"/>
  <c r="A4264" i="48"/>
  <c r="A4265" i="48"/>
  <c r="A4266" i="48"/>
  <c r="A4267" i="48"/>
  <c r="A4268" i="48"/>
  <c r="A4269" i="48"/>
  <c r="A4270" i="48"/>
  <c r="A4271" i="48"/>
  <c r="A4272" i="48"/>
  <c r="A4273" i="48"/>
  <c r="A4274" i="48"/>
  <c r="A4275" i="48"/>
  <c r="A4276" i="48"/>
  <c r="A4277" i="48"/>
  <c r="A4278" i="48"/>
  <c r="A4279" i="48"/>
  <c r="A4280" i="48"/>
  <c r="A4281" i="48"/>
  <c r="A4282" i="48"/>
  <c r="A4283" i="48"/>
  <c r="A4284" i="48"/>
  <c r="A4285" i="48"/>
  <c r="A4286" i="48"/>
  <c r="A4287" i="48"/>
  <c r="A4288" i="48"/>
  <c r="A4289" i="48"/>
  <c r="A4290" i="48"/>
  <c r="A4291" i="48"/>
  <c r="A4292" i="48"/>
  <c r="A4293" i="48"/>
  <c r="A4294" i="48"/>
  <c r="A4295" i="48"/>
  <c r="A4296" i="48"/>
  <c r="A4297" i="48"/>
  <c r="A4298" i="48"/>
  <c r="A4299" i="48"/>
  <c r="A4300" i="48"/>
  <c r="A4301" i="48"/>
  <c r="A4302" i="48"/>
  <c r="A4303" i="48"/>
  <c r="A4304" i="48"/>
  <c r="A4305" i="48"/>
  <c r="A4306" i="48"/>
  <c r="A4307" i="48"/>
  <c r="A4308" i="48"/>
  <c r="A4309" i="48"/>
  <c r="A4310" i="48"/>
  <c r="A4311" i="48"/>
  <c r="A4312" i="48"/>
  <c r="A4313" i="48"/>
  <c r="A4314" i="48"/>
  <c r="A4315" i="48"/>
  <c r="A4316" i="48"/>
  <c r="A4317" i="48"/>
  <c r="A4318" i="48"/>
  <c r="A4319" i="48"/>
  <c r="A4320" i="48"/>
  <c r="A4321" i="48"/>
  <c r="A4322" i="48"/>
  <c r="A4323" i="48"/>
  <c r="A4324" i="48"/>
  <c r="A4325" i="48"/>
  <c r="A4326" i="48"/>
  <c r="A4327" i="48"/>
  <c r="A4328" i="48"/>
  <c r="A4329" i="48"/>
  <c r="A4330" i="48"/>
  <c r="A4331" i="48"/>
  <c r="A4332" i="48"/>
  <c r="A4333" i="48"/>
  <c r="A4334" i="48"/>
  <c r="A4335" i="48"/>
  <c r="A4336" i="48"/>
  <c r="A4337" i="48"/>
  <c r="A4338" i="48"/>
  <c r="A4339" i="48"/>
  <c r="A4340" i="48"/>
  <c r="A4341" i="48"/>
  <c r="A4342" i="48"/>
  <c r="A4343" i="48"/>
  <c r="A4344" i="48"/>
  <c r="A4345" i="48"/>
  <c r="A4346" i="48"/>
  <c r="A4347" i="48"/>
  <c r="A4348" i="48"/>
  <c r="A4349" i="48"/>
  <c r="A4350" i="48"/>
  <c r="A4351" i="48"/>
  <c r="A4352" i="48"/>
  <c r="A4353" i="48"/>
  <c r="A4354" i="48"/>
  <c r="A4355" i="48"/>
  <c r="A4356" i="48"/>
  <c r="A4357" i="48"/>
  <c r="A4358" i="48"/>
  <c r="A4359" i="48"/>
  <c r="A4360" i="48"/>
  <c r="A4361" i="48"/>
  <c r="A4362" i="48"/>
  <c r="A4363" i="48"/>
  <c r="A4364" i="48"/>
  <c r="A4365" i="48"/>
  <c r="A4366" i="48"/>
  <c r="A4367" i="48"/>
  <c r="A4368" i="48"/>
  <c r="A4369" i="48"/>
  <c r="A4370" i="48"/>
  <c r="A4371" i="48"/>
  <c r="A4372" i="48"/>
  <c r="A4373" i="48"/>
  <c r="A4374" i="48"/>
  <c r="A4375" i="48"/>
  <c r="A4376" i="48"/>
  <c r="A4377" i="48"/>
  <c r="A4378" i="48"/>
  <c r="A4379" i="48"/>
  <c r="A4380" i="48"/>
  <c r="A4381" i="48"/>
  <c r="A4382" i="48"/>
  <c r="A4383" i="48"/>
  <c r="A4384" i="48"/>
  <c r="A4385" i="48"/>
  <c r="A4386" i="48"/>
  <c r="A4387" i="48"/>
  <c r="A4388" i="48"/>
  <c r="A4389" i="48"/>
  <c r="A4390" i="48"/>
  <c r="A4391" i="48"/>
  <c r="A4392" i="48"/>
  <c r="A4393" i="48"/>
  <c r="A4394" i="48"/>
  <c r="A4395" i="48"/>
  <c r="A4396" i="48"/>
  <c r="A4397" i="48"/>
  <c r="A4398" i="48"/>
  <c r="A4399" i="48"/>
  <c r="A4400" i="48"/>
  <c r="A4401" i="48"/>
  <c r="A4402" i="48"/>
  <c r="A4403" i="48"/>
  <c r="A4404" i="48"/>
  <c r="A4405" i="48"/>
  <c r="A4406" i="48"/>
  <c r="A4407" i="48"/>
  <c r="A4408" i="48"/>
  <c r="A4409" i="48"/>
  <c r="A4410" i="48"/>
  <c r="A4411" i="48"/>
  <c r="A4412" i="48"/>
  <c r="A4413" i="48"/>
  <c r="A4414" i="48"/>
  <c r="A4415" i="48"/>
  <c r="A4416" i="48"/>
  <c r="A4417" i="48"/>
  <c r="A4418" i="48"/>
  <c r="A4419" i="48"/>
  <c r="A4420" i="48"/>
  <c r="A4421" i="48"/>
  <c r="A4422" i="48"/>
  <c r="A4423" i="48"/>
  <c r="A4424" i="48"/>
  <c r="A4425" i="48"/>
  <c r="A4426" i="48"/>
  <c r="A4427" i="48"/>
  <c r="A4428" i="48"/>
  <c r="A4429" i="48"/>
  <c r="A4430" i="48"/>
  <c r="A4431" i="48"/>
  <c r="A4432" i="48"/>
  <c r="A4433" i="48"/>
  <c r="A4434" i="48"/>
  <c r="A4435" i="48"/>
  <c r="A4436" i="48"/>
  <c r="A4437" i="48"/>
  <c r="A4438" i="48"/>
  <c r="A4439" i="48"/>
  <c r="A4440" i="48"/>
  <c r="A4441" i="48"/>
  <c r="A4442" i="48"/>
  <c r="A4443" i="48"/>
  <c r="A4444" i="48"/>
  <c r="A4445" i="48"/>
  <c r="A4446" i="48"/>
  <c r="A4447" i="48"/>
  <c r="A4448" i="48"/>
  <c r="A4449" i="48"/>
  <c r="A4450" i="48"/>
  <c r="A4451" i="48"/>
  <c r="A4452" i="48"/>
  <c r="A4453" i="48"/>
  <c r="A4454" i="48"/>
  <c r="A4455" i="48"/>
  <c r="A4456" i="48"/>
  <c r="A4457" i="48"/>
  <c r="A4458" i="48"/>
  <c r="A4459" i="48"/>
  <c r="A4460" i="48"/>
  <c r="A4461" i="48"/>
  <c r="A4462" i="48"/>
  <c r="A4463" i="48"/>
  <c r="A4464" i="48"/>
  <c r="A4465" i="48"/>
  <c r="A4466" i="48"/>
  <c r="A4467" i="48"/>
  <c r="A4468" i="48"/>
  <c r="A4469" i="48"/>
  <c r="A4470" i="48"/>
  <c r="A4471" i="48"/>
  <c r="A4472" i="48"/>
  <c r="A4473" i="48"/>
  <c r="A4474" i="48"/>
  <c r="A4475" i="48"/>
  <c r="A4476" i="48"/>
  <c r="A4477" i="48"/>
  <c r="A4478" i="48"/>
  <c r="A4479" i="48"/>
  <c r="A4480" i="48"/>
  <c r="A4481" i="48"/>
  <c r="A4482" i="48"/>
  <c r="A4483" i="48"/>
  <c r="A4484" i="48"/>
  <c r="A4485" i="48"/>
  <c r="A4486" i="48"/>
  <c r="A4487" i="48"/>
  <c r="A4488" i="48"/>
  <c r="A4489" i="48"/>
  <c r="A4490" i="48"/>
  <c r="A4491" i="48"/>
  <c r="A4492" i="48"/>
  <c r="A4493" i="48"/>
  <c r="A4494" i="48"/>
  <c r="A4495" i="48"/>
  <c r="A4496" i="48"/>
  <c r="A4497" i="48"/>
  <c r="A4498" i="48"/>
  <c r="A4499" i="48"/>
  <c r="A4500" i="48"/>
  <c r="A4501" i="48"/>
  <c r="A4502" i="48"/>
  <c r="A4503" i="48"/>
  <c r="A4504" i="48"/>
  <c r="A4505" i="48"/>
  <c r="A4506" i="48"/>
  <c r="A4507" i="48"/>
  <c r="A4508" i="48"/>
  <c r="A4509" i="48"/>
  <c r="A4510" i="48"/>
  <c r="A4511" i="48"/>
  <c r="A4512" i="48"/>
  <c r="A4513" i="48"/>
  <c r="A4514" i="48"/>
  <c r="A4515" i="48"/>
  <c r="A4516" i="48"/>
  <c r="A4517" i="48"/>
  <c r="A4518" i="48"/>
  <c r="A4519" i="48"/>
  <c r="A4520" i="48"/>
  <c r="A4521" i="48"/>
  <c r="A4522" i="48"/>
  <c r="A4523" i="48"/>
  <c r="A4524" i="48"/>
  <c r="A4525" i="48"/>
  <c r="A4526" i="48"/>
  <c r="A4527" i="48"/>
  <c r="A4528" i="48"/>
  <c r="A4529" i="48"/>
  <c r="A4530" i="48"/>
  <c r="A4531" i="48"/>
  <c r="A4532" i="48"/>
  <c r="A4533" i="48"/>
  <c r="A4534" i="48"/>
  <c r="A4535" i="48"/>
  <c r="A4536" i="48"/>
  <c r="A4537" i="48"/>
  <c r="A4538" i="48"/>
  <c r="A4539" i="48"/>
  <c r="A4540" i="48"/>
  <c r="A4541" i="48"/>
  <c r="A4542" i="48"/>
  <c r="A4543" i="48"/>
  <c r="A4544" i="48"/>
  <c r="A4545" i="48"/>
  <c r="A4546" i="48"/>
  <c r="A4547" i="48"/>
  <c r="A4548" i="48"/>
  <c r="A4549" i="48"/>
  <c r="A4550" i="48"/>
  <c r="A4551" i="48"/>
  <c r="A4552" i="48"/>
  <c r="A4553" i="48"/>
  <c r="A4554" i="48"/>
  <c r="A4555" i="48"/>
  <c r="A4556" i="48"/>
  <c r="A4557" i="48"/>
  <c r="A4558" i="48"/>
  <c r="A4559" i="48"/>
  <c r="A4560" i="48"/>
  <c r="A4561" i="48"/>
  <c r="A4562" i="48"/>
  <c r="A4563" i="48"/>
  <c r="A4564" i="48"/>
  <c r="A4565" i="48"/>
  <c r="A4566" i="48"/>
  <c r="A4567" i="48"/>
  <c r="A4568" i="48"/>
  <c r="A4569" i="48"/>
  <c r="A4570" i="48"/>
  <c r="A4571" i="48"/>
  <c r="A4572" i="48"/>
  <c r="A4573" i="48"/>
  <c r="A4574" i="48"/>
  <c r="A4575" i="48"/>
  <c r="A4576" i="48"/>
  <c r="A4577" i="48"/>
  <c r="A4578" i="48"/>
  <c r="A4579" i="48"/>
  <c r="A4580" i="48"/>
  <c r="A4581" i="48"/>
  <c r="A4582" i="48"/>
  <c r="A4583" i="48"/>
  <c r="A4584" i="48"/>
  <c r="A4585" i="48"/>
  <c r="A4586" i="48"/>
  <c r="A4587" i="48"/>
  <c r="A4588" i="48"/>
  <c r="A4589" i="48"/>
  <c r="A4590" i="48"/>
  <c r="A4591" i="48"/>
  <c r="A4592" i="48"/>
  <c r="A4593" i="48"/>
  <c r="A4594" i="48"/>
  <c r="A4595" i="48"/>
  <c r="A4596" i="48"/>
  <c r="A4597" i="48"/>
  <c r="A4598" i="48"/>
  <c r="A4599" i="48"/>
  <c r="A4600" i="48"/>
  <c r="A4601" i="48"/>
  <c r="A4602" i="48"/>
  <c r="A4603" i="48"/>
  <c r="A4604" i="48"/>
  <c r="A4605" i="48"/>
  <c r="A4606" i="48"/>
  <c r="A4607" i="48"/>
  <c r="A4608" i="48"/>
  <c r="A4609" i="48"/>
  <c r="A4610" i="48"/>
  <c r="A4611" i="48"/>
  <c r="A4612" i="48"/>
  <c r="A4613" i="48"/>
  <c r="A4614" i="48"/>
  <c r="A4615" i="48"/>
  <c r="A4616" i="48"/>
  <c r="A4617" i="48"/>
  <c r="A4618" i="48"/>
  <c r="A4619" i="48"/>
  <c r="A4620" i="48"/>
  <c r="A4621" i="48"/>
  <c r="A4622" i="48"/>
  <c r="A4623" i="48"/>
  <c r="A4624" i="48"/>
  <c r="A4625" i="48"/>
  <c r="A4626" i="48"/>
  <c r="A4627" i="48"/>
  <c r="A4628" i="48"/>
  <c r="A4629" i="48"/>
  <c r="A4630" i="48"/>
  <c r="A4631" i="48"/>
  <c r="A4632" i="48"/>
  <c r="A4633" i="48"/>
  <c r="A4634" i="48"/>
  <c r="A4635" i="48"/>
  <c r="A4636" i="48"/>
  <c r="A4637" i="48"/>
  <c r="A4638" i="48"/>
  <c r="A4639" i="48"/>
  <c r="A4640" i="48"/>
  <c r="A4641" i="48"/>
  <c r="A4642" i="48"/>
  <c r="A4643" i="48"/>
  <c r="A4644" i="48"/>
  <c r="A4645" i="48"/>
  <c r="A4646" i="48"/>
  <c r="A4647" i="48"/>
  <c r="A4648" i="48"/>
  <c r="A4649" i="48"/>
  <c r="A4650" i="48"/>
  <c r="A4651" i="48"/>
  <c r="A4652" i="48"/>
  <c r="A4653" i="48"/>
  <c r="A4654" i="48"/>
  <c r="A4655" i="48"/>
  <c r="A4656" i="48"/>
  <c r="A4657" i="48"/>
  <c r="A4658" i="48"/>
  <c r="A4659" i="48"/>
  <c r="A4660" i="48"/>
  <c r="A4661" i="48"/>
  <c r="A4662" i="48"/>
  <c r="A4663" i="48"/>
  <c r="A4664" i="48"/>
  <c r="A4665" i="48"/>
  <c r="A4666" i="48"/>
  <c r="A4667" i="48"/>
  <c r="A4668" i="48"/>
  <c r="A4669" i="48"/>
  <c r="A4670" i="48"/>
  <c r="A4671" i="48"/>
  <c r="A4672" i="48"/>
  <c r="A4673" i="48"/>
  <c r="A4674" i="48"/>
  <c r="A4675" i="48"/>
  <c r="A4676" i="48"/>
  <c r="A4677" i="48"/>
  <c r="A4678" i="48"/>
  <c r="A4679" i="48"/>
  <c r="A4680" i="48"/>
  <c r="A4681" i="48"/>
  <c r="A4682" i="48"/>
  <c r="A4683" i="48"/>
  <c r="A4684" i="48"/>
  <c r="A4685" i="48"/>
  <c r="A4686" i="48"/>
  <c r="A4687" i="48"/>
  <c r="A4688" i="48"/>
  <c r="A4689" i="48"/>
  <c r="A4690" i="48"/>
  <c r="A4691" i="48"/>
  <c r="A4692" i="48"/>
  <c r="A4693" i="48"/>
  <c r="A4694" i="48"/>
  <c r="A4695" i="48"/>
  <c r="A4696" i="48"/>
  <c r="A4697" i="48"/>
  <c r="A4698" i="48"/>
  <c r="A4699" i="48"/>
  <c r="A4700" i="48"/>
  <c r="A4701" i="48"/>
  <c r="A4702" i="48"/>
  <c r="A4703" i="48"/>
  <c r="A4704" i="48"/>
  <c r="A4705" i="48"/>
  <c r="A4706" i="48"/>
  <c r="A4707" i="48"/>
  <c r="A4708" i="48"/>
  <c r="A4709" i="48"/>
  <c r="A4710" i="48"/>
  <c r="A4711" i="48"/>
  <c r="A4712" i="48"/>
  <c r="A4713" i="48"/>
  <c r="A4714" i="48"/>
  <c r="A4715" i="48"/>
  <c r="A4716" i="48"/>
  <c r="A4717" i="48"/>
  <c r="A4718" i="48"/>
  <c r="A4719" i="48"/>
  <c r="A4720" i="48"/>
  <c r="A4721" i="48"/>
  <c r="A4722" i="48"/>
  <c r="A4723" i="48"/>
  <c r="A4724" i="48"/>
  <c r="A4725" i="48"/>
  <c r="A4726" i="48"/>
  <c r="A4727" i="48"/>
  <c r="A4728" i="48"/>
  <c r="A4729" i="48"/>
  <c r="A4730" i="48"/>
  <c r="A4731" i="48"/>
  <c r="A4732" i="48"/>
  <c r="A4733" i="48"/>
  <c r="A4734" i="48"/>
  <c r="A4735" i="48"/>
  <c r="A4736" i="48"/>
  <c r="A4737" i="48"/>
  <c r="A4738" i="48"/>
  <c r="A4739" i="48"/>
  <c r="A4740" i="48"/>
  <c r="A4741" i="48"/>
  <c r="A4742" i="48"/>
  <c r="A4743" i="48"/>
  <c r="A4744" i="48"/>
  <c r="A4745" i="48"/>
  <c r="A4746" i="48"/>
  <c r="A4747" i="48"/>
  <c r="A4748" i="48"/>
  <c r="A4749" i="48"/>
  <c r="A4750" i="48"/>
  <c r="A4751" i="48"/>
  <c r="A4752" i="48"/>
  <c r="A4753" i="48"/>
  <c r="A4754" i="48"/>
  <c r="A4755" i="48"/>
  <c r="A4756" i="48"/>
  <c r="A4757" i="48"/>
  <c r="A4758" i="48"/>
  <c r="A4759" i="48"/>
  <c r="A4760" i="48"/>
  <c r="A4761" i="48"/>
  <c r="A4762" i="48"/>
  <c r="A4763" i="48"/>
  <c r="A4764" i="48"/>
  <c r="A4765" i="48"/>
  <c r="A4766" i="48"/>
  <c r="A4767" i="48"/>
  <c r="A4768" i="48"/>
  <c r="A4769" i="48"/>
  <c r="A4770" i="48"/>
  <c r="A4771" i="48"/>
  <c r="A4772" i="48"/>
  <c r="A4773" i="48"/>
  <c r="A4774" i="48"/>
  <c r="A4775" i="48"/>
  <c r="A4776" i="48"/>
  <c r="A4777" i="48"/>
  <c r="A4778" i="48"/>
  <c r="A4779" i="48"/>
  <c r="A4780" i="48"/>
  <c r="A4781" i="48"/>
  <c r="A4782" i="48"/>
  <c r="A4783" i="48"/>
  <c r="A4784" i="48"/>
  <c r="A4785" i="48"/>
  <c r="A4786" i="48"/>
  <c r="A4787" i="48"/>
  <c r="A4788" i="48"/>
  <c r="A4789" i="48"/>
  <c r="A4790" i="48"/>
  <c r="A4791" i="48"/>
  <c r="A4792" i="48"/>
  <c r="A4793" i="48"/>
  <c r="A4794" i="48"/>
  <c r="A4795" i="48"/>
  <c r="A4796" i="48"/>
  <c r="A4797" i="48"/>
  <c r="A4798" i="48"/>
  <c r="A4799" i="48"/>
  <c r="A4800" i="48"/>
  <c r="A4801" i="48"/>
  <c r="A4802" i="48"/>
  <c r="A4803" i="48"/>
  <c r="A4804" i="48"/>
  <c r="A4805" i="48"/>
  <c r="A4806" i="48"/>
  <c r="A4807" i="48"/>
  <c r="A4808" i="48"/>
  <c r="A4809" i="48"/>
  <c r="A4810" i="48"/>
  <c r="A4811" i="48"/>
  <c r="A4812" i="48"/>
  <c r="A4813" i="48"/>
  <c r="A4814" i="48"/>
  <c r="A4815" i="48"/>
  <c r="A4816" i="48"/>
  <c r="A4817" i="48"/>
  <c r="A4818" i="48"/>
  <c r="A4819" i="48"/>
  <c r="A4820" i="48"/>
  <c r="A4821" i="48"/>
  <c r="A4822" i="48"/>
  <c r="A4823" i="48"/>
  <c r="A4824" i="48"/>
  <c r="A4825" i="48"/>
  <c r="A4826" i="48"/>
  <c r="A4827" i="48"/>
  <c r="A4828" i="48"/>
  <c r="A4829" i="48"/>
  <c r="A4830" i="48"/>
  <c r="A4831" i="48"/>
  <c r="A4832" i="48"/>
  <c r="A4833" i="48"/>
  <c r="A4834" i="48"/>
  <c r="A4835" i="48"/>
  <c r="A4836" i="48"/>
  <c r="A4837" i="48"/>
  <c r="A4838" i="48"/>
  <c r="A4839" i="48"/>
  <c r="A4840" i="48"/>
  <c r="A4841" i="48"/>
  <c r="A4842" i="48"/>
  <c r="A4843" i="48"/>
  <c r="A4844" i="48"/>
  <c r="A4845" i="48"/>
  <c r="A4846" i="48"/>
  <c r="A4847" i="48"/>
  <c r="A4848" i="48"/>
  <c r="A4849" i="48"/>
  <c r="A4850" i="48"/>
  <c r="A4851" i="48"/>
  <c r="A4852" i="48"/>
  <c r="A4853" i="48"/>
  <c r="A4854" i="48"/>
  <c r="A4855" i="48"/>
  <c r="A4856" i="48"/>
  <c r="A4857" i="48"/>
  <c r="A4858" i="48"/>
  <c r="A4859" i="48"/>
  <c r="A4860" i="48"/>
  <c r="A4861" i="48"/>
  <c r="A4862" i="48"/>
  <c r="A4863" i="48"/>
  <c r="A4864" i="48"/>
  <c r="A4865" i="48"/>
  <c r="A4866" i="48"/>
  <c r="A4867" i="48"/>
  <c r="A4868" i="48"/>
  <c r="A4869" i="48"/>
  <c r="A4870" i="48"/>
  <c r="A4871" i="48"/>
  <c r="A4872" i="48"/>
  <c r="A4873" i="48"/>
  <c r="A4874" i="48"/>
  <c r="A4875" i="48"/>
  <c r="A4876" i="48"/>
  <c r="A4877" i="48"/>
  <c r="A4878" i="48"/>
  <c r="A4879" i="48"/>
  <c r="A4880" i="48"/>
  <c r="A4881" i="48"/>
  <c r="A4882" i="48"/>
  <c r="A4883" i="48"/>
  <c r="A4884" i="48"/>
  <c r="A4885" i="48"/>
  <c r="A4886" i="48"/>
  <c r="A4887" i="48"/>
  <c r="A4888" i="48"/>
  <c r="A4889" i="48"/>
  <c r="A4890" i="48"/>
  <c r="A4891" i="48"/>
  <c r="A4892" i="48"/>
  <c r="A4893" i="48"/>
  <c r="A4894" i="48"/>
  <c r="A4895" i="48"/>
  <c r="A4896" i="48"/>
  <c r="A4897" i="48"/>
  <c r="A4898" i="48"/>
  <c r="A4899" i="48"/>
  <c r="A4900" i="48"/>
  <c r="A4901" i="48"/>
  <c r="A4902" i="48"/>
  <c r="A4903" i="48"/>
  <c r="A4904" i="48"/>
  <c r="A4905" i="48"/>
  <c r="A4906" i="48"/>
  <c r="A4907" i="48"/>
  <c r="A4908" i="48"/>
  <c r="A4909" i="48"/>
  <c r="A4910" i="48"/>
  <c r="A4911" i="48"/>
  <c r="A4912" i="48"/>
  <c r="A4913" i="48"/>
  <c r="A4914" i="48"/>
  <c r="A4915" i="48"/>
  <c r="A4916" i="48"/>
  <c r="A4917" i="48"/>
  <c r="A4918" i="48"/>
  <c r="A4919" i="48"/>
  <c r="A4920" i="48"/>
  <c r="A4921" i="48"/>
  <c r="A4922" i="48"/>
  <c r="A4923" i="48"/>
  <c r="A4924" i="48"/>
  <c r="A4925" i="48"/>
  <c r="A4926" i="48"/>
  <c r="A4927" i="48"/>
  <c r="A4928" i="48"/>
  <c r="A4929" i="48"/>
  <c r="A4930" i="48"/>
  <c r="A4931" i="48"/>
  <c r="A4932" i="48"/>
  <c r="A4933" i="48"/>
  <c r="A4934" i="48"/>
  <c r="A4935" i="48"/>
  <c r="A4936" i="48"/>
  <c r="A4937" i="48"/>
  <c r="A4938" i="48"/>
  <c r="A4939" i="48"/>
  <c r="A4940" i="48"/>
  <c r="A4941" i="48"/>
  <c r="A4942" i="48"/>
  <c r="A4943" i="48"/>
  <c r="A4944" i="48"/>
  <c r="A4945" i="48"/>
  <c r="A4946" i="48"/>
  <c r="A4947" i="48"/>
  <c r="A4948" i="48"/>
  <c r="A4949" i="48"/>
  <c r="A4950" i="48"/>
  <c r="A4951" i="48"/>
  <c r="A4952" i="48"/>
  <c r="A4953" i="48"/>
  <c r="A4954" i="48"/>
  <c r="A4955" i="48"/>
  <c r="A4956" i="48"/>
  <c r="A4957" i="48"/>
  <c r="A4958" i="48"/>
  <c r="A4959" i="48"/>
  <c r="A4960" i="48"/>
  <c r="A4961" i="48"/>
  <c r="A4962" i="48"/>
  <c r="A4963" i="48"/>
  <c r="A4964" i="48"/>
  <c r="A4965" i="48"/>
  <c r="A4966" i="48"/>
  <c r="A4967" i="48"/>
  <c r="A4968" i="48"/>
  <c r="A4969" i="48"/>
  <c r="A4970" i="48"/>
  <c r="A4971" i="48"/>
  <c r="A4972" i="48"/>
  <c r="A4973" i="48"/>
  <c r="A4974" i="48"/>
  <c r="A4975" i="48"/>
  <c r="A4976" i="48"/>
  <c r="A4977" i="48"/>
  <c r="A4978" i="48"/>
  <c r="A4979" i="48"/>
  <c r="A4980" i="48"/>
  <c r="A4981" i="48"/>
  <c r="A4982" i="48"/>
  <c r="A4983" i="48"/>
  <c r="A4984" i="48"/>
  <c r="A4985" i="48"/>
  <c r="A4986" i="48"/>
  <c r="A4987" i="48"/>
  <c r="A4988" i="48"/>
  <c r="A4989" i="48"/>
  <c r="A4990" i="48"/>
  <c r="A4991" i="48"/>
  <c r="A4992" i="48"/>
  <c r="A4993" i="48"/>
  <c r="A4994" i="48"/>
  <c r="A4995" i="48"/>
  <c r="A4996" i="48"/>
  <c r="A4997" i="48"/>
  <c r="A4998" i="48"/>
  <c r="A4999" i="48"/>
  <c r="A5000" i="48"/>
  <c r="A5001" i="48"/>
  <c r="A5002" i="48"/>
  <c r="A5003" i="48"/>
  <c r="A5004" i="48"/>
  <c r="A5005" i="48"/>
  <c r="A5006" i="48"/>
  <c r="A5007" i="48"/>
  <c r="A5008" i="48"/>
  <c r="A5009" i="48"/>
  <c r="A5010" i="48"/>
  <c r="A5011" i="48"/>
  <c r="A5012" i="48"/>
  <c r="A5013" i="48"/>
  <c r="A5014" i="48"/>
  <c r="A5015" i="48"/>
  <c r="A5016" i="48"/>
  <c r="A5017" i="48"/>
  <c r="A5018" i="48"/>
  <c r="A5019" i="48"/>
  <c r="A5020" i="48"/>
  <c r="A5021" i="48"/>
  <c r="A5022" i="48"/>
  <c r="A5023" i="48"/>
  <c r="A5024" i="48"/>
  <c r="A5025" i="48"/>
  <c r="A5026" i="48"/>
  <c r="A5027" i="48"/>
  <c r="A5028" i="48"/>
  <c r="A5029" i="48"/>
  <c r="A5030" i="48"/>
  <c r="A5031" i="48"/>
  <c r="A5032" i="48"/>
  <c r="A5033" i="48"/>
  <c r="A5034" i="48"/>
  <c r="A5035" i="48"/>
  <c r="A5036" i="48"/>
  <c r="A5037" i="48"/>
  <c r="A5038" i="48"/>
  <c r="A5039" i="48"/>
  <c r="A5040" i="48"/>
  <c r="A5041" i="48"/>
  <c r="A5042" i="48"/>
  <c r="A5043" i="48"/>
  <c r="A5044" i="48"/>
  <c r="A5045" i="48"/>
  <c r="A5046" i="48"/>
  <c r="A5047" i="48"/>
  <c r="A5048" i="48"/>
  <c r="A5049" i="48"/>
  <c r="A5050" i="48"/>
  <c r="A5051" i="48"/>
  <c r="A5052" i="48"/>
  <c r="A5053" i="48"/>
  <c r="A5054" i="48"/>
  <c r="A5055" i="48"/>
  <c r="A5056" i="48"/>
  <c r="A5057" i="48"/>
  <c r="A5058" i="48"/>
  <c r="A5059" i="48"/>
  <c r="A5060" i="48"/>
  <c r="A5061" i="48"/>
  <c r="A5062" i="48"/>
  <c r="A5063" i="48"/>
  <c r="A5064" i="48"/>
  <c r="A5065" i="48"/>
  <c r="A5066" i="48"/>
  <c r="A5067" i="48"/>
  <c r="A5068" i="48"/>
  <c r="A5069" i="48"/>
  <c r="A5070" i="48"/>
  <c r="A5071" i="48"/>
  <c r="A5072" i="48"/>
  <c r="A5073" i="48"/>
  <c r="A5074" i="48"/>
  <c r="A5075" i="48"/>
  <c r="A5076" i="48"/>
  <c r="A5077" i="48"/>
  <c r="A5078" i="48"/>
  <c r="A5079" i="48"/>
  <c r="A5080" i="48"/>
  <c r="A5081" i="48"/>
  <c r="A5082" i="48"/>
  <c r="A5083" i="48"/>
  <c r="A5084" i="48"/>
  <c r="A5085" i="48"/>
  <c r="A5086" i="48"/>
  <c r="A5087" i="48"/>
  <c r="A5088" i="48"/>
  <c r="A5089" i="48"/>
  <c r="A5090" i="48"/>
  <c r="A5091" i="48"/>
  <c r="A5092" i="48"/>
  <c r="A5093" i="48"/>
  <c r="A5094" i="48"/>
  <c r="A5095" i="48"/>
  <c r="A5096" i="48"/>
  <c r="A5097" i="48"/>
  <c r="A5098" i="48"/>
  <c r="A5099" i="48"/>
  <c r="A5100" i="48"/>
  <c r="A5101" i="48"/>
  <c r="A5102" i="48"/>
  <c r="A5103" i="48"/>
  <c r="A5104" i="48"/>
  <c r="A5105" i="48"/>
  <c r="A5106" i="48"/>
  <c r="A5107" i="48"/>
  <c r="A5108" i="48"/>
  <c r="A5109" i="48"/>
  <c r="A5110" i="48"/>
  <c r="A5111" i="48"/>
  <c r="A5112" i="48"/>
  <c r="A5113" i="48"/>
  <c r="A5114" i="48"/>
  <c r="A5115" i="48"/>
  <c r="A5116" i="48"/>
  <c r="A5117" i="48"/>
  <c r="A5118" i="48"/>
  <c r="A5119" i="48"/>
  <c r="A5120" i="48"/>
  <c r="A5121" i="48"/>
  <c r="A5122" i="48"/>
  <c r="A5123" i="48"/>
  <c r="A5124" i="48"/>
  <c r="A5125" i="48"/>
  <c r="A5126" i="48"/>
  <c r="A5127" i="48"/>
  <c r="A5128" i="48"/>
  <c r="A5129" i="48"/>
  <c r="A5130" i="48"/>
  <c r="A5131" i="48"/>
  <c r="A5132" i="48"/>
  <c r="A5133" i="48"/>
  <c r="A5134" i="48"/>
  <c r="A5135" i="48"/>
  <c r="A5136" i="48"/>
  <c r="A5137" i="48"/>
  <c r="A5138" i="48"/>
  <c r="A5139" i="48"/>
  <c r="A5140" i="48"/>
  <c r="A5141" i="48"/>
  <c r="A5142" i="48"/>
  <c r="A5143" i="48"/>
  <c r="A5144" i="48"/>
  <c r="A5145" i="48"/>
  <c r="A5146" i="48"/>
  <c r="A5147" i="48"/>
  <c r="A5148" i="48"/>
  <c r="A5149" i="48"/>
  <c r="A5150" i="48"/>
  <c r="A5151" i="48"/>
  <c r="A5152" i="48"/>
  <c r="A5153" i="48"/>
  <c r="A5154" i="48"/>
  <c r="A5155" i="48"/>
  <c r="A5156" i="48"/>
  <c r="A5157" i="48"/>
  <c r="A5158" i="48"/>
  <c r="A5159" i="48"/>
  <c r="A5160" i="48"/>
  <c r="A5161" i="48"/>
  <c r="A5162" i="48"/>
  <c r="A5163" i="48"/>
  <c r="A5164" i="48"/>
  <c r="A5165" i="48"/>
  <c r="A5166" i="48"/>
  <c r="A5167" i="48"/>
  <c r="A5168" i="48"/>
  <c r="A5169" i="48"/>
  <c r="A5170" i="48"/>
  <c r="A5171" i="48"/>
  <c r="A5172" i="48"/>
  <c r="A5173" i="48"/>
  <c r="A5174" i="48"/>
  <c r="A5175" i="48"/>
  <c r="A5176" i="48"/>
  <c r="A5177" i="48"/>
  <c r="A5178" i="48"/>
  <c r="A5179" i="48"/>
  <c r="A5180" i="48"/>
  <c r="A5181" i="48"/>
  <c r="A5182" i="48"/>
  <c r="A5183" i="48"/>
  <c r="A5184" i="48"/>
  <c r="A5185" i="48"/>
  <c r="A5186" i="48"/>
  <c r="A5187" i="48"/>
  <c r="A5188" i="48"/>
  <c r="A5189" i="48"/>
  <c r="A5190" i="48"/>
  <c r="A5191" i="48"/>
  <c r="A5192" i="48"/>
  <c r="A5193" i="48"/>
  <c r="A5194" i="48"/>
  <c r="A5195" i="48"/>
  <c r="A5196" i="48"/>
  <c r="A5197" i="48"/>
  <c r="A5198" i="48"/>
  <c r="A5199" i="48"/>
  <c r="A5200" i="48"/>
  <c r="A5201" i="48"/>
  <c r="A5202" i="48"/>
  <c r="A5203" i="48"/>
  <c r="A5204" i="48"/>
  <c r="A5205" i="48"/>
  <c r="A5206" i="48"/>
  <c r="A5207" i="48"/>
  <c r="A5208" i="48"/>
  <c r="A5209" i="48"/>
  <c r="A5210" i="48"/>
  <c r="A5211" i="48"/>
  <c r="A5212" i="48"/>
  <c r="A5213" i="48"/>
  <c r="A5214" i="48"/>
  <c r="A5215" i="48"/>
  <c r="A5216" i="48"/>
  <c r="A5217" i="48"/>
  <c r="A5218" i="48"/>
  <c r="A5219" i="48"/>
  <c r="A5220" i="48"/>
  <c r="A5221" i="48"/>
  <c r="A5222" i="48"/>
  <c r="A5223" i="48"/>
  <c r="A5224" i="48"/>
  <c r="A5225" i="48"/>
  <c r="A5226" i="48"/>
  <c r="A5227" i="48"/>
  <c r="A5228" i="48"/>
  <c r="A5229" i="48"/>
  <c r="A5230" i="48"/>
  <c r="A5231" i="48"/>
  <c r="A5232" i="48"/>
  <c r="A5233" i="48"/>
  <c r="A5234" i="48"/>
  <c r="A5235" i="48"/>
  <c r="A5236" i="48"/>
  <c r="A5237" i="48"/>
  <c r="A5238" i="48"/>
  <c r="A5239" i="48"/>
  <c r="A5240" i="48"/>
  <c r="A5241" i="48"/>
  <c r="A5242" i="48"/>
  <c r="A5243" i="48"/>
  <c r="A5244" i="48"/>
  <c r="A5245" i="48"/>
  <c r="A5246" i="48"/>
  <c r="A5247" i="48"/>
  <c r="A5248" i="48"/>
  <c r="A5249" i="48"/>
  <c r="A5250" i="48"/>
  <c r="A5251" i="48"/>
  <c r="A5252" i="48"/>
  <c r="A5253" i="48"/>
  <c r="A5254" i="48"/>
  <c r="A5255" i="48"/>
  <c r="A5256" i="48"/>
  <c r="A5257" i="48"/>
  <c r="A5258" i="48"/>
  <c r="A5259" i="48"/>
  <c r="A5260" i="48"/>
  <c r="A5261" i="48"/>
  <c r="A5262" i="48"/>
  <c r="A5263" i="48"/>
  <c r="A5264" i="48"/>
  <c r="A5265" i="48"/>
  <c r="A5266" i="48"/>
  <c r="A5267" i="48"/>
  <c r="A5268" i="48"/>
  <c r="A5269" i="48"/>
  <c r="A5270" i="48"/>
  <c r="A5271" i="48"/>
  <c r="A5272" i="48"/>
  <c r="A5273" i="48"/>
  <c r="A5274" i="48"/>
  <c r="A5275" i="48"/>
  <c r="A5276" i="48"/>
  <c r="A5277" i="48"/>
  <c r="A5278" i="48"/>
  <c r="A5279" i="48"/>
  <c r="A5280" i="48"/>
  <c r="A5281" i="48"/>
  <c r="A5282" i="48"/>
  <c r="A5283" i="48"/>
  <c r="A5284" i="48"/>
  <c r="A5285" i="48"/>
  <c r="A5286" i="48"/>
  <c r="A5287" i="48"/>
  <c r="A5288" i="48"/>
  <c r="A5289" i="48"/>
  <c r="A5290" i="48"/>
  <c r="A5291" i="48"/>
  <c r="A5292" i="48"/>
  <c r="A5293" i="48"/>
  <c r="A5294" i="48"/>
  <c r="A5295" i="48"/>
  <c r="A5296" i="48"/>
  <c r="A5297" i="48"/>
  <c r="A5298" i="48"/>
  <c r="A5299" i="48"/>
  <c r="A5300" i="48"/>
  <c r="A5301" i="48"/>
  <c r="A5302" i="48"/>
  <c r="A5303" i="48"/>
  <c r="A5304" i="48"/>
  <c r="A5305" i="48"/>
  <c r="A5306" i="48"/>
  <c r="A5307" i="48"/>
  <c r="A5308" i="48"/>
  <c r="A5309" i="48"/>
  <c r="A5310" i="48"/>
  <c r="A5311" i="48"/>
  <c r="A5312" i="48"/>
  <c r="A5313" i="48"/>
  <c r="A5314" i="48"/>
  <c r="A5315" i="48"/>
  <c r="A5316" i="48"/>
  <c r="A5317" i="48"/>
  <c r="A5318" i="48"/>
  <c r="A5319" i="48"/>
  <c r="A5320" i="48"/>
  <c r="A5321" i="48"/>
  <c r="A5322" i="48"/>
  <c r="A5323" i="48"/>
  <c r="A5324" i="48"/>
  <c r="A5325" i="48"/>
  <c r="A5326" i="48"/>
  <c r="A5327" i="48"/>
  <c r="A5328" i="48"/>
  <c r="A5329" i="48"/>
  <c r="A5330" i="48"/>
  <c r="A5331" i="48"/>
  <c r="A5332" i="48"/>
  <c r="A5333" i="48"/>
  <c r="A5334" i="48"/>
  <c r="A5335" i="48"/>
  <c r="A5336" i="48"/>
  <c r="A5337" i="48"/>
  <c r="A5338" i="48"/>
  <c r="A5339" i="48"/>
  <c r="A5340" i="48"/>
  <c r="A5341" i="48"/>
  <c r="A5342" i="48"/>
  <c r="A5343" i="48"/>
  <c r="A5344" i="48"/>
  <c r="A5345" i="48"/>
  <c r="A5346" i="48"/>
  <c r="A5347" i="48"/>
  <c r="A5348" i="48"/>
  <c r="A5349" i="48"/>
  <c r="A5350" i="48"/>
  <c r="A5351" i="48"/>
  <c r="A5352" i="48"/>
  <c r="A5353" i="48"/>
  <c r="A5354" i="48"/>
  <c r="A5355" i="48"/>
  <c r="A5356" i="48"/>
  <c r="A5357" i="48"/>
  <c r="A5358" i="48"/>
  <c r="A5359" i="48"/>
  <c r="A5360" i="48"/>
  <c r="A5361" i="48"/>
  <c r="A5362" i="48"/>
  <c r="A5363" i="48"/>
  <c r="A5364" i="48"/>
  <c r="A5365" i="48"/>
  <c r="A5366" i="48"/>
  <c r="A5367" i="48"/>
  <c r="A5368" i="48"/>
  <c r="A5369" i="48"/>
  <c r="A5370" i="48"/>
  <c r="A5371" i="48"/>
  <c r="A5372" i="48"/>
  <c r="A5373" i="48"/>
  <c r="A5374" i="48"/>
  <c r="A5375" i="48"/>
  <c r="A5376" i="48"/>
  <c r="A5377" i="48"/>
  <c r="A5378" i="48"/>
  <c r="A5379" i="48"/>
  <c r="A5380" i="48"/>
  <c r="A5381" i="48"/>
  <c r="A5382" i="48"/>
  <c r="A5383" i="48"/>
  <c r="A5384" i="48"/>
  <c r="A5385" i="48"/>
  <c r="A5386" i="48"/>
  <c r="A5387" i="48"/>
  <c r="A5388" i="48"/>
  <c r="A5389" i="48"/>
  <c r="A5390" i="48"/>
  <c r="A5391" i="48"/>
  <c r="A5392" i="48"/>
  <c r="A5393" i="48"/>
  <c r="A5394" i="48"/>
  <c r="A5395" i="48"/>
  <c r="A5396" i="48"/>
  <c r="A5397" i="48"/>
  <c r="A5398" i="48"/>
  <c r="A5399" i="48"/>
  <c r="A5400" i="48"/>
  <c r="A5401" i="48"/>
  <c r="A5402" i="48"/>
  <c r="A5403" i="48"/>
  <c r="A5404" i="48"/>
  <c r="A5405" i="48"/>
  <c r="A5406" i="48"/>
  <c r="A5407" i="48"/>
  <c r="A5408" i="48"/>
  <c r="A5409" i="48"/>
  <c r="A5410" i="48"/>
  <c r="A5411" i="48"/>
  <c r="A5412" i="48"/>
  <c r="A5413" i="48"/>
  <c r="A5414" i="48"/>
  <c r="A5415" i="48"/>
  <c r="A5416" i="48"/>
  <c r="A5417" i="48"/>
  <c r="A5418" i="48"/>
  <c r="A5419" i="48"/>
  <c r="A5420" i="48"/>
  <c r="A5421" i="48"/>
  <c r="A5422" i="48"/>
  <c r="A5423" i="48"/>
  <c r="A5424" i="48"/>
  <c r="A5425" i="48"/>
  <c r="A5426" i="48"/>
  <c r="A5427" i="48"/>
  <c r="A5428" i="48"/>
  <c r="A5429" i="48"/>
  <c r="A5430" i="48"/>
  <c r="A5431" i="48"/>
  <c r="A5432" i="48"/>
  <c r="A5433" i="48"/>
  <c r="A5434" i="48"/>
  <c r="A5435" i="48"/>
  <c r="A5436" i="48"/>
  <c r="A5437" i="48"/>
  <c r="A5438" i="48"/>
  <c r="A5439" i="48"/>
  <c r="A5440" i="48"/>
  <c r="A5441" i="48"/>
  <c r="A5442" i="48"/>
  <c r="A5443" i="48"/>
  <c r="A5444" i="48"/>
  <c r="A5445" i="48"/>
  <c r="A5446" i="48"/>
  <c r="A5447" i="48"/>
  <c r="A5448" i="48"/>
  <c r="A5449" i="48"/>
  <c r="A5450" i="48"/>
  <c r="A5451" i="48"/>
  <c r="A5452" i="48"/>
  <c r="A5453" i="48"/>
  <c r="A5454" i="48"/>
  <c r="A5455" i="48"/>
  <c r="A5456" i="48"/>
  <c r="A5457" i="48"/>
  <c r="A5458" i="48"/>
  <c r="A5459" i="48"/>
  <c r="A5460" i="48"/>
  <c r="A5461" i="48"/>
  <c r="A5462" i="48"/>
  <c r="A5463" i="48"/>
  <c r="A5464" i="48"/>
  <c r="A5465" i="48"/>
  <c r="A5466" i="48"/>
  <c r="A5467" i="48"/>
  <c r="A5468" i="48"/>
  <c r="A5469" i="48"/>
  <c r="A5470" i="48"/>
  <c r="A5471" i="48"/>
  <c r="A5472" i="48"/>
  <c r="A5473" i="48"/>
  <c r="A5474" i="48"/>
  <c r="A5475" i="48"/>
  <c r="A5476" i="48"/>
  <c r="A5477" i="48"/>
  <c r="A5478" i="48"/>
  <c r="A5479" i="48"/>
  <c r="A5480" i="48"/>
  <c r="A5481" i="48"/>
  <c r="A5482" i="48"/>
  <c r="A5483" i="48"/>
  <c r="A5484" i="48"/>
  <c r="A5485" i="48"/>
  <c r="A5486" i="48"/>
  <c r="A5487" i="48"/>
  <c r="A5488" i="48"/>
  <c r="A5489" i="48"/>
  <c r="A5490" i="48"/>
  <c r="A5491" i="48"/>
  <c r="A5492" i="48"/>
  <c r="A5493" i="48"/>
  <c r="A5494" i="48"/>
  <c r="A5495" i="48"/>
  <c r="A5496" i="48"/>
  <c r="A5497" i="48"/>
  <c r="A5498" i="48"/>
  <c r="A5499" i="48"/>
  <c r="A5500" i="48"/>
  <c r="A5501" i="48"/>
  <c r="A5502" i="48"/>
  <c r="A5503" i="48"/>
  <c r="A5504" i="48"/>
  <c r="A5505" i="48"/>
  <c r="A5506" i="48"/>
  <c r="A5507" i="48"/>
  <c r="A5508" i="48"/>
  <c r="A5509" i="48"/>
  <c r="A5510" i="48"/>
  <c r="A5511" i="48"/>
  <c r="A5512" i="48"/>
  <c r="A5513" i="48"/>
  <c r="A5514" i="48"/>
  <c r="A5515" i="48"/>
  <c r="A5516" i="48"/>
  <c r="A5517" i="48"/>
  <c r="A5518" i="48"/>
  <c r="A5519" i="48"/>
  <c r="A5520" i="48"/>
  <c r="A5521" i="48"/>
  <c r="A5522" i="48"/>
  <c r="A5523" i="48"/>
  <c r="A5524" i="48"/>
  <c r="A5525" i="48"/>
  <c r="A5526" i="48"/>
  <c r="A5527" i="48"/>
  <c r="A5528" i="48"/>
  <c r="A5529" i="48"/>
  <c r="A5530" i="48"/>
  <c r="A5531" i="48"/>
  <c r="A5532" i="48"/>
  <c r="A5533" i="48"/>
  <c r="A5534" i="48"/>
  <c r="A5535" i="48"/>
  <c r="A5536" i="48"/>
  <c r="A5537" i="48"/>
  <c r="A5538" i="48"/>
  <c r="A5539" i="48"/>
  <c r="A5540" i="48"/>
  <c r="A5541" i="48"/>
  <c r="A5542" i="48"/>
  <c r="A5543" i="48"/>
  <c r="A5544" i="48"/>
  <c r="A5545" i="48"/>
  <c r="A5546" i="48"/>
  <c r="A5547" i="48"/>
  <c r="A5548" i="48"/>
  <c r="A5549" i="48"/>
  <c r="A5550" i="48"/>
  <c r="A5551" i="48"/>
  <c r="A5552" i="48"/>
  <c r="A5553" i="48"/>
  <c r="A5554" i="48"/>
  <c r="A5555" i="48"/>
  <c r="A5556" i="48"/>
  <c r="A5557" i="48"/>
  <c r="A5558" i="48"/>
  <c r="A5559" i="48"/>
  <c r="A5560" i="48"/>
  <c r="A5561" i="48"/>
  <c r="A5562" i="48"/>
  <c r="A5563" i="48"/>
  <c r="A5564" i="48"/>
  <c r="A5565" i="48"/>
  <c r="A5566" i="48"/>
  <c r="A5567" i="48"/>
  <c r="A5568" i="48"/>
  <c r="A5569" i="48"/>
  <c r="A5570" i="48"/>
  <c r="A5571" i="48"/>
  <c r="A5572" i="48"/>
  <c r="A5573" i="48"/>
  <c r="A5574" i="48"/>
  <c r="A5575" i="48"/>
  <c r="A5576" i="48"/>
  <c r="A5577" i="48"/>
  <c r="A5578" i="48"/>
  <c r="A5579" i="48"/>
  <c r="A5580" i="48"/>
  <c r="A5581" i="48"/>
  <c r="A5582" i="48"/>
  <c r="A5583" i="48"/>
  <c r="A5584" i="48"/>
  <c r="A5585" i="48"/>
  <c r="A5586" i="48"/>
  <c r="A5587" i="48"/>
  <c r="A5588" i="48"/>
  <c r="A5589" i="48"/>
  <c r="A5590" i="48"/>
  <c r="A5591" i="48"/>
  <c r="A5592" i="48"/>
  <c r="A5593" i="48"/>
  <c r="A5594" i="48"/>
  <c r="A5595" i="48"/>
  <c r="A5596" i="48"/>
  <c r="A5597" i="48"/>
  <c r="A5598" i="48"/>
  <c r="A5599" i="48"/>
  <c r="A5600" i="48"/>
  <c r="A5601" i="48"/>
  <c r="A5602" i="48"/>
  <c r="A5603" i="48"/>
  <c r="A5604" i="48"/>
  <c r="A5605" i="48"/>
  <c r="A5606" i="48"/>
  <c r="A5607" i="48"/>
  <c r="A5608" i="48"/>
  <c r="A5609" i="48"/>
  <c r="A5610" i="48"/>
  <c r="A5611" i="48"/>
  <c r="A5612" i="48"/>
  <c r="A5613" i="48"/>
  <c r="A5614" i="48"/>
  <c r="A5615" i="48"/>
  <c r="A5616" i="48"/>
  <c r="A5617" i="48"/>
  <c r="A5618" i="48"/>
  <c r="A5619" i="48"/>
  <c r="A5620" i="48"/>
  <c r="A5621" i="48"/>
  <c r="A5622" i="48"/>
  <c r="A5623" i="48"/>
  <c r="A5624" i="48"/>
  <c r="A5625" i="48"/>
  <c r="A5626" i="48"/>
  <c r="A5627" i="48"/>
  <c r="A5628" i="48"/>
  <c r="A5629" i="48"/>
  <c r="A5630" i="48"/>
  <c r="A5631" i="48"/>
  <c r="A5632" i="48"/>
  <c r="A5633" i="48"/>
  <c r="A5634" i="48"/>
  <c r="A5635" i="48"/>
  <c r="A5636" i="48"/>
  <c r="A5637" i="48"/>
  <c r="A5638" i="48"/>
  <c r="A5639" i="48"/>
  <c r="A5640" i="48"/>
  <c r="A5641" i="48"/>
  <c r="A5642" i="48"/>
  <c r="A5643" i="48"/>
  <c r="A5644" i="48"/>
  <c r="A5645" i="48"/>
  <c r="A5646" i="48"/>
  <c r="A5647" i="48"/>
  <c r="A5648" i="48"/>
  <c r="A5649" i="48"/>
  <c r="A5650" i="48"/>
  <c r="A5651" i="48"/>
  <c r="A5652" i="48"/>
  <c r="A5653" i="48"/>
  <c r="A5654" i="48"/>
  <c r="A5655" i="48"/>
  <c r="A5656" i="48"/>
  <c r="A5657" i="48"/>
  <c r="A5658" i="48"/>
  <c r="A5659" i="48"/>
  <c r="A5660" i="48"/>
  <c r="A5661" i="48"/>
  <c r="A5662" i="48"/>
  <c r="A5663" i="48"/>
  <c r="A5664" i="48"/>
  <c r="A5665" i="48"/>
  <c r="A5666" i="48"/>
  <c r="A5667" i="48"/>
  <c r="A5668" i="48"/>
  <c r="A5669" i="48"/>
  <c r="A5670" i="48"/>
  <c r="A5671" i="48"/>
  <c r="A5672" i="48"/>
  <c r="A5673" i="48"/>
  <c r="A5674" i="48"/>
  <c r="A5675" i="48"/>
  <c r="A5676" i="48"/>
  <c r="A5677" i="48"/>
  <c r="A5678" i="48"/>
  <c r="A5679" i="48"/>
  <c r="A5680" i="48"/>
  <c r="A5681" i="48"/>
  <c r="A5682" i="48"/>
  <c r="A5683" i="48"/>
  <c r="A5684" i="48"/>
  <c r="A5685" i="48"/>
  <c r="A5686" i="48"/>
  <c r="A5687" i="48"/>
  <c r="A5688" i="48"/>
  <c r="A5689" i="48"/>
  <c r="A5690" i="48"/>
  <c r="A5691" i="48"/>
  <c r="A5692" i="48"/>
  <c r="A5693" i="48"/>
  <c r="A5694" i="48"/>
  <c r="A5695" i="48"/>
  <c r="A5696" i="48"/>
  <c r="A5697" i="48"/>
  <c r="A5698" i="48"/>
  <c r="A5699" i="48"/>
  <c r="A5700" i="48"/>
  <c r="A5701" i="48"/>
  <c r="A5702" i="48"/>
  <c r="A5703" i="48"/>
  <c r="A5704" i="48"/>
  <c r="A5705" i="48"/>
  <c r="A5706" i="48"/>
  <c r="A5707" i="48"/>
  <c r="A5708" i="48"/>
  <c r="A5709" i="48"/>
  <c r="A5710" i="48"/>
  <c r="A5711" i="48"/>
  <c r="A5712" i="48"/>
  <c r="A5713" i="48"/>
  <c r="A5714" i="48"/>
  <c r="A5715" i="48"/>
  <c r="A5716" i="48"/>
  <c r="A5717" i="48"/>
  <c r="A5718" i="48"/>
  <c r="A5719" i="48"/>
  <c r="A5720" i="48"/>
  <c r="A5721" i="48"/>
  <c r="A5722" i="48"/>
  <c r="A5723" i="48"/>
  <c r="A5724" i="48"/>
  <c r="A5725" i="48"/>
  <c r="A5726" i="48"/>
  <c r="A5727" i="48"/>
  <c r="A5728" i="48"/>
  <c r="A5729" i="48"/>
  <c r="A5730" i="48"/>
  <c r="A5731" i="48"/>
  <c r="A5732" i="48"/>
  <c r="A5733" i="48"/>
  <c r="A5734" i="48"/>
  <c r="A5735" i="48"/>
  <c r="A5736" i="48"/>
  <c r="A5737" i="48"/>
  <c r="A5738" i="48"/>
  <c r="A5739" i="48"/>
  <c r="A5740" i="48"/>
  <c r="A5741" i="48"/>
  <c r="A5742" i="48"/>
  <c r="A5743" i="48"/>
  <c r="A5744" i="48"/>
  <c r="A5745" i="48"/>
  <c r="A5746" i="48"/>
  <c r="A5747" i="48"/>
  <c r="A5748" i="48"/>
  <c r="A5749" i="48"/>
  <c r="A5750" i="48"/>
  <c r="A5751" i="48"/>
  <c r="A5752" i="48"/>
  <c r="A5753" i="48"/>
  <c r="A5754" i="48"/>
  <c r="A5755" i="48"/>
  <c r="A5756" i="48"/>
  <c r="A5757" i="48"/>
  <c r="A5758" i="48"/>
  <c r="A5759" i="48"/>
  <c r="A5760" i="48"/>
  <c r="A5761" i="48"/>
  <c r="A5762" i="48"/>
  <c r="A5763" i="48"/>
  <c r="A5764" i="48"/>
  <c r="A5765" i="48"/>
  <c r="A5766" i="48"/>
  <c r="A5767" i="48"/>
  <c r="A5768" i="48"/>
  <c r="A5769" i="48"/>
  <c r="A5770" i="48"/>
  <c r="A5771" i="48"/>
  <c r="A5772" i="48"/>
  <c r="A5773" i="48"/>
  <c r="A5774" i="48"/>
  <c r="A5775" i="48"/>
  <c r="A5776" i="48"/>
  <c r="A5777" i="48"/>
  <c r="A5778" i="48"/>
  <c r="A5779" i="48"/>
  <c r="A5780" i="48"/>
  <c r="A5781" i="48"/>
  <c r="A5782" i="48"/>
  <c r="A5783" i="48"/>
  <c r="A5784" i="48"/>
  <c r="A5785" i="48"/>
  <c r="A5786" i="48"/>
  <c r="A5787" i="48"/>
  <c r="A5788" i="48"/>
  <c r="A5789" i="48"/>
  <c r="A5790" i="48"/>
  <c r="A5791" i="48"/>
  <c r="A5792" i="48"/>
  <c r="A5793" i="48"/>
  <c r="A5794" i="48"/>
  <c r="A5795" i="48"/>
  <c r="A5796" i="48"/>
  <c r="A5797" i="48"/>
  <c r="A5798" i="48"/>
  <c r="A5799" i="48"/>
  <c r="A5800" i="48"/>
  <c r="A5801" i="48"/>
  <c r="A5802" i="48"/>
  <c r="A5803" i="48"/>
  <c r="A5804" i="48"/>
  <c r="A5805" i="48"/>
  <c r="A5806" i="48"/>
  <c r="A5807" i="48"/>
  <c r="A5808" i="48"/>
  <c r="A5809" i="48"/>
  <c r="A5810" i="48"/>
  <c r="A5811" i="48"/>
  <c r="A5812" i="48"/>
  <c r="A5813" i="48"/>
  <c r="A5814" i="48"/>
  <c r="A5815" i="48"/>
  <c r="A5816" i="48"/>
  <c r="A5817" i="48"/>
  <c r="A5818" i="48"/>
  <c r="A5819" i="48"/>
  <c r="A5820" i="48"/>
  <c r="A5821" i="48"/>
  <c r="A5822" i="48"/>
  <c r="A5823" i="48"/>
  <c r="A5824" i="48"/>
  <c r="A5825" i="48"/>
  <c r="A5826" i="48"/>
  <c r="A5827" i="48"/>
  <c r="A5828" i="48"/>
  <c r="A5829" i="48"/>
  <c r="A5830" i="48"/>
  <c r="A5831" i="48"/>
  <c r="A5832" i="48"/>
  <c r="A5833" i="48"/>
  <c r="A5834" i="48"/>
  <c r="A5835" i="48"/>
  <c r="A5836" i="48"/>
  <c r="A5837" i="48"/>
  <c r="A5838" i="48"/>
  <c r="A5839" i="48"/>
  <c r="A5840" i="48"/>
  <c r="A5841" i="48"/>
  <c r="A5842" i="48"/>
  <c r="A5843" i="48"/>
  <c r="A5844" i="48"/>
  <c r="A5845" i="48"/>
  <c r="A5846" i="48"/>
  <c r="A5847" i="48"/>
  <c r="A5848" i="48"/>
  <c r="A5849" i="48"/>
  <c r="A5850" i="48"/>
  <c r="A5851" i="48"/>
  <c r="A5852" i="48"/>
  <c r="A5853" i="48"/>
  <c r="A5854" i="48"/>
  <c r="A5855" i="48"/>
  <c r="A5856" i="48"/>
  <c r="A5857" i="48"/>
  <c r="A5858" i="48"/>
  <c r="A5859" i="48"/>
  <c r="A5860" i="48"/>
  <c r="A5861" i="48"/>
  <c r="A5862" i="48"/>
  <c r="A5863" i="48"/>
  <c r="A5864" i="48"/>
  <c r="A5865" i="48"/>
  <c r="A5866" i="48"/>
  <c r="A5867" i="48"/>
  <c r="A5868" i="48"/>
  <c r="A5869" i="48"/>
  <c r="A5870" i="48"/>
  <c r="A5871" i="48"/>
  <c r="A5872" i="48"/>
  <c r="A5873" i="48"/>
  <c r="A5874" i="48"/>
  <c r="A5875" i="48"/>
  <c r="A5876" i="48"/>
  <c r="A5877" i="48"/>
  <c r="A5878" i="48"/>
  <c r="A5879" i="48"/>
  <c r="A5880" i="48"/>
  <c r="A5881" i="48"/>
  <c r="A5882" i="48"/>
  <c r="A5883" i="48"/>
  <c r="A5884" i="48"/>
  <c r="A5885" i="48"/>
  <c r="A5886" i="48"/>
  <c r="A5887" i="48"/>
  <c r="A5888" i="48"/>
  <c r="A5889" i="48"/>
  <c r="A5890" i="48"/>
  <c r="A5891" i="48"/>
  <c r="A5892" i="48"/>
  <c r="A5893" i="48"/>
  <c r="A5894" i="48"/>
  <c r="A5895" i="48"/>
  <c r="A5896" i="48"/>
  <c r="A5897" i="48"/>
  <c r="A5898" i="48"/>
  <c r="A5899" i="48"/>
  <c r="A5900" i="48"/>
  <c r="A5901" i="48"/>
  <c r="A5902" i="48"/>
  <c r="A5903" i="48"/>
  <c r="A5904" i="48"/>
  <c r="A5905" i="48"/>
  <c r="A5906" i="48"/>
  <c r="A5907" i="48"/>
  <c r="A5908" i="48"/>
  <c r="A5909" i="48"/>
  <c r="A5910" i="48"/>
  <c r="A5911" i="48"/>
  <c r="A5912" i="48"/>
  <c r="A5913" i="48"/>
  <c r="A5914" i="48"/>
  <c r="A5915" i="48"/>
  <c r="A5916" i="48"/>
  <c r="A5917" i="48"/>
  <c r="A5918" i="48"/>
  <c r="A5919" i="48"/>
  <c r="A5920" i="48"/>
  <c r="A5921" i="48"/>
  <c r="A5922" i="48"/>
  <c r="A5923" i="48"/>
  <c r="A5924" i="48"/>
  <c r="A5925" i="48"/>
  <c r="A5926" i="48"/>
  <c r="A5927" i="48"/>
  <c r="A5928" i="48"/>
  <c r="A5929" i="48"/>
  <c r="A5930" i="48"/>
  <c r="A5931" i="48"/>
  <c r="A5932" i="48"/>
  <c r="A5933" i="48"/>
  <c r="A5934" i="48"/>
  <c r="A5935" i="48"/>
  <c r="A5936" i="48"/>
  <c r="A5937" i="48"/>
  <c r="A5938" i="48"/>
  <c r="A5939" i="48"/>
  <c r="A5940" i="48"/>
  <c r="A5941" i="48"/>
  <c r="A5942" i="48"/>
  <c r="A5943" i="48"/>
  <c r="A5944" i="48"/>
  <c r="A5945" i="48"/>
  <c r="A5946" i="48"/>
  <c r="A5947" i="48"/>
  <c r="A5948" i="48"/>
  <c r="A5949" i="48"/>
  <c r="A5950" i="48"/>
  <c r="A5951" i="48"/>
  <c r="A5952" i="48"/>
  <c r="A5953" i="48"/>
  <c r="A5954" i="48"/>
  <c r="A5955" i="48"/>
  <c r="A5956" i="48"/>
  <c r="A5957" i="48"/>
  <c r="A5958" i="48"/>
  <c r="A5959" i="48"/>
  <c r="A5960" i="48"/>
  <c r="A5961" i="48"/>
  <c r="A5962" i="48"/>
  <c r="A5963" i="48"/>
  <c r="A5964" i="48"/>
  <c r="A5965" i="48"/>
  <c r="A5966" i="48"/>
  <c r="A5967" i="48"/>
  <c r="A5968" i="48"/>
  <c r="A5969" i="48"/>
  <c r="A5970" i="48"/>
  <c r="A5971" i="48"/>
  <c r="A5972" i="48"/>
  <c r="A5973" i="48"/>
  <c r="A5974" i="48"/>
  <c r="A5975" i="48"/>
  <c r="A5976" i="48"/>
  <c r="A5977" i="48"/>
  <c r="A5978" i="48"/>
  <c r="A5979" i="48"/>
  <c r="A5980" i="48"/>
  <c r="A5981" i="48"/>
  <c r="A5982" i="48"/>
  <c r="A5983" i="48"/>
  <c r="A5984" i="48"/>
  <c r="A5985" i="48"/>
  <c r="A5986" i="48"/>
  <c r="A5987" i="48"/>
  <c r="A5988" i="48"/>
  <c r="A5989" i="48"/>
  <c r="A5990" i="48"/>
  <c r="A5991" i="48"/>
  <c r="A5992" i="48"/>
  <c r="A5993" i="48"/>
  <c r="A5994" i="48"/>
  <c r="A5995" i="48"/>
  <c r="A5996" i="48"/>
  <c r="A5997" i="48"/>
  <c r="A5998" i="48"/>
  <c r="A5999" i="48"/>
  <c r="A6000" i="48"/>
  <c r="A6001" i="48"/>
  <c r="A6002" i="48"/>
  <c r="A6003" i="48"/>
  <c r="A6004" i="48"/>
  <c r="A6005" i="48"/>
  <c r="A6006" i="48"/>
  <c r="A6007" i="48"/>
  <c r="A6008" i="48"/>
  <c r="A6009" i="48"/>
  <c r="A6010" i="48"/>
  <c r="A6011" i="48"/>
  <c r="A6012" i="48"/>
  <c r="A6013" i="48"/>
  <c r="A6014" i="48"/>
  <c r="A6015" i="48"/>
  <c r="A6016" i="48"/>
  <c r="A6017" i="48"/>
  <c r="A6018" i="48"/>
  <c r="A6019" i="48"/>
  <c r="A6020" i="48"/>
  <c r="A6021" i="48"/>
  <c r="A6022" i="48"/>
  <c r="A6023" i="48"/>
  <c r="A6024" i="48"/>
  <c r="A6025" i="48"/>
  <c r="A6026" i="48"/>
  <c r="A6027" i="48"/>
  <c r="A6028" i="48"/>
  <c r="A6029" i="48"/>
  <c r="A6030" i="48"/>
  <c r="A6031" i="48"/>
  <c r="A6032" i="48"/>
  <c r="A6033" i="48"/>
  <c r="A6034" i="48"/>
  <c r="A6035" i="48"/>
  <c r="A6036" i="48"/>
  <c r="A6037" i="48"/>
  <c r="A6038" i="48"/>
  <c r="A6039" i="48"/>
  <c r="A6040" i="48"/>
  <c r="A6041" i="48"/>
  <c r="A6042" i="48"/>
  <c r="A6043" i="48"/>
  <c r="A6044" i="48"/>
  <c r="A6045" i="48"/>
  <c r="A6046" i="48"/>
  <c r="A6047" i="48"/>
  <c r="A6048" i="48"/>
  <c r="A6049" i="48"/>
  <c r="A6050" i="48"/>
  <c r="A6051" i="48"/>
  <c r="A6052" i="48"/>
  <c r="A6053" i="48"/>
  <c r="A6054" i="48"/>
  <c r="A6055" i="48"/>
  <c r="A6056" i="48"/>
  <c r="A6057" i="48"/>
  <c r="A6058" i="48"/>
  <c r="A6059" i="48"/>
  <c r="A6060" i="48"/>
  <c r="A6061" i="48"/>
  <c r="A6062" i="48"/>
  <c r="A6063" i="48"/>
  <c r="A6064" i="48"/>
  <c r="A6065" i="48"/>
  <c r="A6066" i="48"/>
  <c r="A6067" i="48"/>
  <c r="A6068" i="48"/>
  <c r="A6069" i="48"/>
  <c r="A6070" i="48"/>
  <c r="A6071" i="48"/>
  <c r="A6072" i="48"/>
  <c r="A6073" i="48"/>
  <c r="A6074" i="48"/>
  <c r="A6075" i="48"/>
  <c r="A6076" i="48"/>
  <c r="A6077" i="48"/>
  <c r="A6078" i="48"/>
  <c r="A6079" i="48"/>
  <c r="A6080" i="48"/>
  <c r="A6081" i="48"/>
  <c r="A6082" i="48"/>
  <c r="A6083" i="48"/>
  <c r="A6084" i="48"/>
  <c r="A6085" i="48"/>
  <c r="A6086" i="48"/>
  <c r="A6087" i="48"/>
  <c r="A6088" i="48"/>
  <c r="A6089" i="48"/>
  <c r="A6090" i="48"/>
  <c r="A6091" i="48"/>
  <c r="A6092" i="48"/>
  <c r="A6093" i="48"/>
  <c r="A6094" i="48"/>
  <c r="A6095" i="48"/>
  <c r="A6096" i="48"/>
  <c r="A6097" i="48"/>
  <c r="A6098" i="48"/>
  <c r="A6099" i="48"/>
  <c r="A6100" i="48"/>
  <c r="A6101" i="48"/>
  <c r="A6102" i="48"/>
  <c r="A6103" i="48"/>
  <c r="A6104" i="48"/>
  <c r="A6105" i="48"/>
  <c r="A6106" i="48"/>
  <c r="A6107" i="48"/>
  <c r="A6108" i="48"/>
  <c r="A6109" i="48"/>
  <c r="A6110" i="48"/>
  <c r="A6111" i="48"/>
  <c r="A6112" i="48"/>
  <c r="A6113" i="48"/>
  <c r="A6114" i="48"/>
  <c r="A6115" i="48"/>
  <c r="A6116" i="48"/>
  <c r="A6117" i="48"/>
  <c r="A6118" i="48"/>
  <c r="A6119" i="48"/>
  <c r="A6120" i="48"/>
  <c r="A6121" i="48"/>
  <c r="A6122" i="48"/>
  <c r="A6123" i="48"/>
  <c r="A6124" i="48"/>
  <c r="A6125" i="48"/>
  <c r="A6126" i="48"/>
  <c r="A6127" i="48"/>
  <c r="A6128" i="48"/>
  <c r="A6129" i="48"/>
  <c r="A6130" i="48"/>
  <c r="A6131" i="48"/>
  <c r="A6132" i="48"/>
  <c r="A6133" i="48"/>
  <c r="A6134" i="48"/>
  <c r="A6135" i="48"/>
  <c r="A6136" i="48"/>
  <c r="A6137" i="48"/>
  <c r="A6138" i="48"/>
  <c r="A6139" i="48"/>
  <c r="A6140" i="48"/>
  <c r="A6141" i="48"/>
  <c r="A6142" i="48"/>
  <c r="A6143" i="48"/>
  <c r="A6144" i="48"/>
  <c r="A6145" i="48"/>
  <c r="A6146" i="48"/>
  <c r="A6147" i="48"/>
  <c r="A6148" i="48"/>
  <c r="A6149" i="48"/>
  <c r="A6150" i="48"/>
  <c r="A6151" i="48"/>
  <c r="A6152" i="48"/>
  <c r="A6153" i="48"/>
  <c r="A6154" i="48"/>
  <c r="A6155" i="48"/>
  <c r="A6156" i="48"/>
  <c r="A6157" i="48"/>
  <c r="A6158" i="48"/>
  <c r="A6159" i="48"/>
  <c r="A6160" i="48"/>
  <c r="A6161" i="48"/>
  <c r="A6162" i="48"/>
  <c r="A6163" i="48"/>
  <c r="A6164" i="48"/>
  <c r="A6165" i="48"/>
  <c r="A6166" i="48"/>
  <c r="A6167" i="48"/>
  <c r="A6168" i="48"/>
  <c r="A6169" i="48"/>
  <c r="A6170" i="48"/>
  <c r="A6171" i="48"/>
  <c r="A6172" i="48"/>
  <c r="A6173" i="48"/>
  <c r="A6174" i="48"/>
  <c r="A6175" i="48"/>
  <c r="A6176" i="48"/>
  <c r="A6177" i="48"/>
  <c r="A6178" i="48"/>
  <c r="A6179" i="48"/>
  <c r="A6180" i="48"/>
  <c r="A6181" i="48"/>
  <c r="A6182" i="48"/>
  <c r="A6183" i="48"/>
  <c r="A6184" i="48"/>
  <c r="A6185" i="48"/>
  <c r="A6186" i="48"/>
  <c r="A6187" i="48"/>
  <c r="A6188" i="48"/>
  <c r="A6189" i="48"/>
  <c r="A6190" i="48"/>
  <c r="A6191" i="48"/>
  <c r="A6192" i="48"/>
  <c r="A6193" i="48"/>
  <c r="A6194" i="48"/>
  <c r="A6195" i="48"/>
  <c r="A6196" i="48"/>
  <c r="A6197" i="48"/>
  <c r="A6198" i="48"/>
  <c r="A6199" i="48"/>
  <c r="A6200" i="48"/>
  <c r="A6201" i="48"/>
  <c r="A6202" i="48"/>
  <c r="A6203" i="48"/>
  <c r="A6204" i="48"/>
  <c r="A6205" i="48"/>
  <c r="A6206" i="48"/>
  <c r="A6207" i="48"/>
  <c r="A6208" i="48"/>
  <c r="A6209" i="48"/>
  <c r="A6210" i="48"/>
  <c r="A6211" i="48"/>
  <c r="A6212" i="48"/>
  <c r="A6213" i="48"/>
  <c r="A6214" i="48"/>
  <c r="A6215" i="48"/>
  <c r="A6216" i="48"/>
  <c r="A6217" i="48"/>
  <c r="A6218" i="48"/>
  <c r="A6219" i="48"/>
  <c r="A6220" i="48"/>
  <c r="A6221" i="48"/>
  <c r="A6222" i="48"/>
  <c r="A6223" i="48"/>
  <c r="A6224" i="48"/>
  <c r="A6225" i="48"/>
  <c r="A6226" i="48"/>
  <c r="A6227" i="48"/>
  <c r="A6228" i="48"/>
  <c r="A6229" i="48"/>
  <c r="A6230" i="48"/>
  <c r="A6231" i="48"/>
  <c r="A6232" i="48"/>
  <c r="A6233" i="48"/>
  <c r="A6234" i="48"/>
  <c r="A6235" i="48"/>
  <c r="A6236" i="48"/>
  <c r="A6237" i="48"/>
  <c r="A6238" i="48"/>
  <c r="A6239" i="48"/>
  <c r="A6240" i="48"/>
  <c r="A6241" i="48"/>
  <c r="A6242" i="48"/>
  <c r="A6243" i="48"/>
  <c r="A6244" i="48"/>
  <c r="A6245" i="48"/>
  <c r="A6246" i="48"/>
  <c r="A6247" i="48"/>
  <c r="A6248" i="48"/>
  <c r="A6249" i="48"/>
  <c r="A6250" i="48"/>
  <c r="A6251" i="48"/>
  <c r="A6252" i="48"/>
  <c r="A6253" i="48"/>
  <c r="A6254" i="48"/>
  <c r="A6255" i="48"/>
  <c r="A6256" i="48"/>
  <c r="A6257" i="48"/>
  <c r="A6258" i="48"/>
  <c r="A6259" i="48"/>
  <c r="A6260" i="48"/>
  <c r="A6261" i="48"/>
  <c r="A6262" i="48"/>
  <c r="A6263" i="48"/>
  <c r="A6264" i="48"/>
  <c r="A6265" i="48"/>
  <c r="A6266" i="48"/>
  <c r="A6267" i="48"/>
  <c r="A6268" i="48"/>
  <c r="A6269" i="48"/>
  <c r="A6270" i="48"/>
  <c r="A6271" i="48"/>
  <c r="A6272" i="48"/>
  <c r="A6273" i="48"/>
  <c r="A6274" i="48"/>
  <c r="A6275" i="48"/>
  <c r="A6276" i="48"/>
  <c r="A6277" i="48"/>
  <c r="A6278" i="48"/>
  <c r="A6279" i="48"/>
  <c r="A6280" i="48"/>
  <c r="A6281" i="48"/>
  <c r="A6282" i="48"/>
  <c r="A6283" i="48"/>
  <c r="A6284" i="48"/>
  <c r="A6285" i="48"/>
  <c r="A6286" i="48"/>
  <c r="A6287" i="48"/>
  <c r="A6288" i="48"/>
  <c r="A6289" i="48"/>
  <c r="A6290" i="48"/>
  <c r="A6291" i="48"/>
  <c r="A6292" i="48"/>
  <c r="A6293" i="48"/>
  <c r="A6294" i="48"/>
  <c r="A6295" i="48"/>
  <c r="A6296" i="48"/>
  <c r="A6297" i="48"/>
  <c r="A6298" i="48"/>
  <c r="A6299" i="48"/>
  <c r="A6300" i="48"/>
  <c r="A6301" i="48"/>
  <c r="A6302" i="48"/>
  <c r="A6303" i="48"/>
  <c r="A6304" i="48"/>
  <c r="A6305" i="48"/>
  <c r="A6306" i="48"/>
  <c r="A6307" i="48"/>
  <c r="A6308" i="48"/>
  <c r="A6309" i="48"/>
  <c r="A6310" i="48"/>
  <c r="A6311" i="48"/>
  <c r="A6312" i="48"/>
  <c r="A6313" i="48"/>
  <c r="A6314" i="48"/>
  <c r="A6315" i="48"/>
  <c r="A6316" i="48"/>
  <c r="A6317" i="48"/>
  <c r="A6318" i="48"/>
  <c r="A6319" i="48"/>
  <c r="A6320" i="48"/>
  <c r="A6321" i="48"/>
  <c r="A6322" i="48"/>
  <c r="A6323" i="48"/>
  <c r="A6324" i="48"/>
  <c r="A6325" i="48"/>
  <c r="A6326" i="48"/>
  <c r="A6327" i="48"/>
  <c r="A6328" i="48"/>
  <c r="A6329" i="48"/>
  <c r="A6330" i="48"/>
  <c r="A6331" i="48"/>
  <c r="A6332" i="48"/>
  <c r="A6333" i="48"/>
  <c r="A6334" i="48"/>
  <c r="A6335" i="48"/>
  <c r="A6336" i="48"/>
  <c r="A6337" i="48"/>
  <c r="A6338" i="48"/>
  <c r="A6339" i="48"/>
  <c r="A6340" i="48"/>
  <c r="A6341" i="48"/>
  <c r="A6342" i="48"/>
  <c r="A6343" i="48"/>
  <c r="A6344" i="48"/>
  <c r="A6345" i="48"/>
  <c r="A6346" i="48"/>
  <c r="A6347" i="48"/>
  <c r="A6348" i="48"/>
  <c r="A6349" i="48"/>
  <c r="A6350" i="48"/>
  <c r="A6351" i="48"/>
  <c r="A6352" i="48"/>
  <c r="A6353" i="48"/>
  <c r="A6354" i="48"/>
  <c r="A6355" i="48"/>
  <c r="A6356" i="48"/>
  <c r="A6357" i="48"/>
  <c r="A6358" i="48"/>
  <c r="A6359" i="48"/>
  <c r="A6360" i="48"/>
  <c r="A6361" i="48"/>
  <c r="A6362" i="48"/>
  <c r="A6363" i="48"/>
  <c r="A6364" i="48"/>
  <c r="A6365" i="48"/>
  <c r="A6366" i="48"/>
  <c r="A6367" i="48"/>
  <c r="A6368" i="48"/>
  <c r="A6369" i="48"/>
  <c r="A6370" i="48"/>
  <c r="A6371" i="48"/>
  <c r="A6372" i="48"/>
  <c r="A6373" i="48"/>
  <c r="A6374" i="48"/>
  <c r="A6375" i="48"/>
  <c r="A6376" i="48"/>
  <c r="A6377" i="48"/>
  <c r="A6378" i="48"/>
  <c r="A6379" i="48"/>
  <c r="A6380" i="48"/>
  <c r="A6381" i="48"/>
  <c r="A6382" i="48"/>
  <c r="A6383" i="48"/>
  <c r="A6384" i="48"/>
  <c r="A6385" i="48"/>
  <c r="A6386" i="48"/>
  <c r="A6387" i="48"/>
  <c r="A6388" i="48"/>
  <c r="A6389" i="48"/>
  <c r="A6390" i="48"/>
  <c r="A6391" i="48"/>
  <c r="A6392" i="48"/>
  <c r="A6393" i="48"/>
  <c r="A6394" i="48"/>
  <c r="A6395" i="48"/>
  <c r="A6396" i="48"/>
  <c r="A6397" i="48"/>
  <c r="A6398" i="48"/>
  <c r="A6399" i="48"/>
  <c r="A6400" i="48"/>
  <c r="A6401" i="48"/>
  <c r="A6402" i="48"/>
  <c r="A6403" i="48"/>
  <c r="A6404" i="48"/>
  <c r="A6405" i="48"/>
  <c r="A6406" i="48"/>
  <c r="A6407" i="48"/>
  <c r="A6408" i="48"/>
  <c r="A6409" i="48"/>
  <c r="A6410" i="48"/>
  <c r="A6411" i="48"/>
  <c r="A6412" i="48"/>
  <c r="A6413" i="48"/>
  <c r="A6414" i="48"/>
  <c r="A6415" i="48"/>
  <c r="A6416" i="48"/>
  <c r="A6417" i="48"/>
  <c r="A6418" i="48"/>
  <c r="A6419" i="48"/>
  <c r="A6420" i="48"/>
  <c r="A6421" i="48"/>
  <c r="A6422" i="48"/>
  <c r="A6423" i="48"/>
  <c r="A6424" i="48"/>
  <c r="A6425" i="48"/>
  <c r="A6426" i="48"/>
  <c r="A6427" i="48"/>
  <c r="A6428" i="48"/>
  <c r="A6429" i="48"/>
  <c r="A6430" i="48"/>
  <c r="A6431" i="48"/>
  <c r="A6432" i="48"/>
  <c r="A6433" i="48"/>
  <c r="A6434" i="48"/>
  <c r="A6435" i="48"/>
  <c r="A6436" i="48"/>
  <c r="A6437" i="48"/>
  <c r="A6438" i="48"/>
  <c r="A6439" i="48"/>
  <c r="A6440" i="48"/>
  <c r="A6441" i="48"/>
  <c r="A6442" i="48"/>
  <c r="A6443" i="48"/>
  <c r="A6444" i="48"/>
  <c r="A6445" i="48"/>
  <c r="A6446" i="48"/>
  <c r="A6447" i="48"/>
  <c r="A6448" i="48"/>
  <c r="A6449" i="48"/>
  <c r="A6450" i="48"/>
  <c r="A6451" i="48"/>
  <c r="A6452" i="48"/>
  <c r="A6453" i="48"/>
  <c r="A6454" i="48"/>
  <c r="A6455" i="48"/>
  <c r="A6456" i="48"/>
  <c r="A6457" i="48"/>
  <c r="A6458" i="48"/>
  <c r="A6459" i="48"/>
  <c r="A6460" i="48"/>
  <c r="A6461" i="48"/>
  <c r="A6462" i="48"/>
  <c r="A6463" i="48"/>
  <c r="A6464" i="48"/>
  <c r="A6465" i="48"/>
  <c r="A6466" i="48"/>
  <c r="A6467" i="48"/>
  <c r="A6468" i="48"/>
  <c r="A6469" i="48"/>
  <c r="A6470" i="48"/>
  <c r="A6471" i="48"/>
  <c r="A6472" i="48"/>
  <c r="A6473" i="48"/>
  <c r="A6474" i="48"/>
  <c r="A6475" i="48"/>
  <c r="A6476" i="48"/>
  <c r="A6477" i="48"/>
  <c r="A6478" i="48"/>
  <c r="A6479" i="48"/>
  <c r="A6480" i="48"/>
  <c r="A6481" i="48"/>
  <c r="A6482" i="48"/>
  <c r="A6483" i="48"/>
  <c r="A6484" i="48"/>
  <c r="A6485" i="48"/>
  <c r="A6486" i="48"/>
  <c r="A6487" i="48"/>
  <c r="A6488" i="48"/>
  <c r="A6489" i="48"/>
  <c r="A6490" i="48"/>
  <c r="A6491" i="48"/>
  <c r="A6492" i="48"/>
  <c r="A6493" i="48"/>
  <c r="A6494" i="48"/>
  <c r="A6495" i="48"/>
  <c r="A6496" i="48"/>
  <c r="A6497" i="48"/>
  <c r="A6498" i="48"/>
  <c r="A6499" i="48"/>
  <c r="A6500" i="48"/>
  <c r="A6501" i="48"/>
  <c r="A6502" i="48"/>
  <c r="A6503" i="48"/>
  <c r="A6504" i="48"/>
  <c r="A6505" i="48"/>
  <c r="A6506" i="48"/>
  <c r="A6507" i="48"/>
  <c r="A6508" i="48"/>
  <c r="A6509" i="48"/>
  <c r="A6510" i="48"/>
  <c r="A6511" i="48"/>
  <c r="A6512" i="48"/>
  <c r="A6513" i="48"/>
  <c r="A6514" i="48"/>
  <c r="A6515" i="48"/>
  <c r="A6516" i="48"/>
  <c r="A6517" i="48"/>
  <c r="A6518" i="48"/>
  <c r="A6519" i="48"/>
  <c r="A6520" i="48"/>
  <c r="A6521" i="48"/>
  <c r="A6522" i="48"/>
  <c r="A6523" i="48"/>
  <c r="A6524" i="48"/>
  <c r="A6525" i="48"/>
  <c r="A6526" i="48"/>
  <c r="A6527" i="48"/>
  <c r="A6528" i="48"/>
  <c r="A6529" i="48"/>
  <c r="A6530" i="48"/>
  <c r="A6531" i="48"/>
  <c r="A6532" i="48"/>
  <c r="A6533" i="48"/>
  <c r="A6534" i="48"/>
  <c r="A6535" i="48"/>
  <c r="A6536" i="48"/>
  <c r="A6537" i="48"/>
  <c r="A6538" i="48"/>
  <c r="A6539" i="48"/>
  <c r="A6540" i="48"/>
  <c r="A6541" i="48"/>
  <c r="A6542" i="48"/>
  <c r="A6543" i="48"/>
  <c r="A6544" i="48"/>
  <c r="A6545" i="48"/>
  <c r="A6546" i="48"/>
  <c r="A6547" i="48"/>
  <c r="A6548" i="48"/>
  <c r="A6549" i="48"/>
  <c r="A6550" i="48"/>
  <c r="A6551" i="48"/>
  <c r="A6552" i="48"/>
  <c r="A6553" i="48"/>
  <c r="A6554" i="48"/>
  <c r="A6555" i="48"/>
  <c r="A6556" i="48"/>
  <c r="A6557" i="48"/>
  <c r="A6558" i="48"/>
  <c r="A6559" i="48"/>
  <c r="A6560" i="48"/>
  <c r="A6561" i="48"/>
  <c r="A6562" i="48"/>
  <c r="A6563" i="48"/>
  <c r="A6564" i="48"/>
  <c r="A6565" i="48"/>
  <c r="A6566" i="48"/>
  <c r="A6567" i="48"/>
  <c r="A6568" i="48"/>
  <c r="A6569" i="48"/>
  <c r="A6570" i="48"/>
  <c r="A6571" i="48"/>
  <c r="A6572" i="48"/>
  <c r="A6573" i="48"/>
  <c r="A6574" i="48"/>
  <c r="A6575" i="48"/>
  <c r="A6576" i="48"/>
  <c r="A6577" i="48"/>
  <c r="A6578" i="48"/>
  <c r="A6579" i="48"/>
  <c r="A6580" i="48"/>
  <c r="A6581" i="48"/>
  <c r="A6582" i="48"/>
  <c r="A6583" i="48"/>
  <c r="A6584" i="48"/>
  <c r="A6585" i="48"/>
  <c r="A6586" i="48"/>
  <c r="A6587" i="48"/>
  <c r="A6588" i="48"/>
  <c r="A6589" i="48"/>
  <c r="A6590" i="48"/>
  <c r="A6591" i="48"/>
  <c r="A6592" i="48"/>
  <c r="A6593" i="48"/>
  <c r="A6594" i="48"/>
  <c r="A6595" i="48"/>
  <c r="A6596" i="48"/>
  <c r="A6597" i="48"/>
  <c r="A6598" i="48"/>
  <c r="A6599" i="48"/>
  <c r="A6600" i="48"/>
  <c r="A6601" i="48"/>
  <c r="A6602" i="48"/>
  <c r="A6603" i="48"/>
  <c r="A6604" i="48"/>
  <c r="A6605" i="48"/>
  <c r="A6606" i="48"/>
  <c r="A6607" i="48"/>
  <c r="A6608" i="48"/>
  <c r="A6609" i="48"/>
  <c r="A6610" i="48"/>
  <c r="A6611" i="48"/>
  <c r="A6612" i="48"/>
  <c r="A6613" i="48"/>
  <c r="A6614" i="48"/>
  <c r="A6615" i="48"/>
  <c r="A6616" i="48"/>
  <c r="A6617" i="48"/>
  <c r="A6618" i="48"/>
  <c r="A6619" i="48"/>
  <c r="A6620" i="48"/>
  <c r="A6621" i="48"/>
  <c r="A6622" i="48"/>
  <c r="A6623" i="48"/>
  <c r="A6624" i="48"/>
  <c r="A6625" i="48"/>
  <c r="A6626" i="48"/>
  <c r="A6627" i="48"/>
  <c r="A6628" i="48"/>
  <c r="A6629" i="48"/>
  <c r="A6630" i="48"/>
  <c r="A6631" i="48"/>
  <c r="A6632" i="48"/>
  <c r="A6633" i="48"/>
  <c r="A6634" i="48"/>
  <c r="A6635" i="48"/>
  <c r="A6636" i="48"/>
  <c r="A6637" i="48"/>
  <c r="A6638" i="48"/>
  <c r="A6639" i="48"/>
  <c r="A6640" i="48"/>
  <c r="A6641" i="48"/>
  <c r="A6642" i="48"/>
  <c r="A6643" i="48"/>
  <c r="A6644" i="48"/>
  <c r="A6645" i="48"/>
  <c r="A6646" i="48"/>
  <c r="A6647" i="48"/>
  <c r="A6648" i="48"/>
  <c r="A6649" i="48"/>
  <c r="A6650" i="48"/>
  <c r="A6651" i="48"/>
  <c r="A6652" i="48"/>
  <c r="A6653" i="48"/>
  <c r="A6654" i="48"/>
  <c r="A6655" i="48"/>
  <c r="A6656" i="48"/>
  <c r="A6657" i="48"/>
  <c r="A6658" i="48"/>
  <c r="A6659" i="48"/>
  <c r="A6660" i="48"/>
  <c r="A6661" i="48"/>
  <c r="A6662" i="48"/>
  <c r="A6663" i="48"/>
  <c r="A6664" i="48"/>
  <c r="A6665" i="48"/>
  <c r="A6666" i="48"/>
  <c r="A6667" i="48"/>
  <c r="A6668" i="48"/>
  <c r="A6669" i="48"/>
  <c r="A6670" i="48"/>
  <c r="A6671" i="48"/>
  <c r="A6672" i="48"/>
  <c r="A6673" i="48"/>
  <c r="A6674" i="48"/>
  <c r="A6675" i="48"/>
  <c r="A6676" i="48"/>
  <c r="A6677" i="48"/>
  <c r="A6678" i="48"/>
  <c r="A6679" i="48"/>
  <c r="A6680" i="48"/>
  <c r="A6681" i="48"/>
  <c r="A6682" i="48"/>
  <c r="A6683" i="48"/>
  <c r="A6684" i="48"/>
  <c r="A6685" i="48"/>
  <c r="A6686" i="48"/>
  <c r="A6687" i="48"/>
  <c r="A6688" i="48"/>
  <c r="A6689" i="48"/>
  <c r="A6690" i="48"/>
  <c r="A6691" i="48"/>
  <c r="A6692" i="48"/>
  <c r="A6693" i="48"/>
  <c r="A6694" i="48"/>
  <c r="A6695" i="48"/>
  <c r="A6696" i="48"/>
  <c r="A6697" i="48"/>
  <c r="A6698" i="48"/>
  <c r="A6699" i="48"/>
  <c r="A6700" i="48"/>
  <c r="A6701" i="48"/>
  <c r="A6702" i="48"/>
  <c r="A6703" i="48"/>
  <c r="A6704" i="48"/>
  <c r="A6705" i="48"/>
  <c r="A6706" i="48"/>
  <c r="A6707" i="48"/>
  <c r="A6708" i="48"/>
  <c r="A6709" i="48"/>
  <c r="A6710" i="48"/>
  <c r="A6711" i="48"/>
  <c r="A6712" i="48"/>
  <c r="A6713" i="48"/>
  <c r="A6714" i="48"/>
  <c r="A6715" i="48"/>
  <c r="A6716" i="48"/>
  <c r="A6717" i="48"/>
  <c r="A6718" i="48"/>
  <c r="A6719" i="48"/>
  <c r="A6720" i="48"/>
  <c r="A6721" i="48"/>
  <c r="A6722" i="48"/>
  <c r="A6723" i="48"/>
  <c r="A6724" i="48"/>
  <c r="A6725" i="48"/>
  <c r="A6726" i="48"/>
  <c r="A6727" i="48"/>
  <c r="A6728" i="48"/>
  <c r="A6729" i="48"/>
  <c r="A6730" i="48"/>
  <c r="A6731" i="48"/>
  <c r="A6732" i="48"/>
  <c r="A6733" i="48"/>
  <c r="A6734" i="48"/>
  <c r="A6735" i="48"/>
  <c r="A6736" i="48"/>
  <c r="A6737" i="48"/>
  <c r="A6738" i="48"/>
  <c r="A6739" i="48"/>
  <c r="A6740" i="48"/>
  <c r="A6741" i="48"/>
  <c r="A6742" i="48"/>
  <c r="A6743" i="48"/>
  <c r="A6744" i="48"/>
  <c r="A6745" i="48"/>
  <c r="A6746" i="48"/>
  <c r="A6747" i="48"/>
  <c r="A6748" i="48"/>
  <c r="A6749" i="48"/>
  <c r="A6750" i="48"/>
  <c r="A6751" i="48"/>
  <c r="A6752" i="48"/>
  <c r="A6753" i="48"/>
  <c r="A6754" i="48"/>
  <c r="A6755" i="48"/>
  <c r="A6756" i="48"/>
  <c r="A6757" i="48"/>
  <c r="A6758" i="48"/>
  <c r="A6759" i="48"/>
  <c r="A6760" i="48"/>
  <c r="A6761" i="48"/>
  <c r="A6762" i="48"/>
  <c r="A6763" i="48"/>
  <c r="A6764" i="48"/>
  <c r="A6765" i="48"/>
  <c r="A6766" i="48"/>
  <c r="A6767" i="48"/>
  <c r="A6768" i="48"/>
  <c r="A6769" i="48"/>
  <c r="A6770" i="48"/>
  <c r="A6771" i="48"/>
  <c r="A6772" i="48"/>
  <c r="A6773" i="48"/>
  <c r="A6774" i="48"/>
  <c r="A6775" i="48"/>
  <c r="A6776" i="48"/>
  <c r="A6777" i="48"/>
  <c r="A6778" i="48"/>
  <c r="A6779" i="48"/>
  <c r="A6780" i="48"/>
  <c r="A6781" i="48"/>
  <c r="A6782" i="48"/>
  <c r="A6783" i="48"/>
  <c r="A6784" i="48"/>
  <c r="A6785" i="48"/>
  <c r="A6786" i="48"/>
  <c r="A6787" i="48"/>
  <c r="A6788" i="48"/>
  <c r="A6789" i="48"/>
  <c r="A6790" i="48"/>
  <c r="A6791" i="48"/>
  <c r="A6792" i="48"/>
  <c r="A6793" i="48"/>
  <c r="A6794" i="48"/>
  <c r="A6795" i="48"/>
  <c r="A6796" i="48"/>
  <c r="A6797" i="48"/>
  <c r="A6798" i="48"/>
  <c r="A6799" i="48"/>
  <c r="A6800" i="48"/>
  <c r="A6801" i="48"/>
  <c r="A6802" i="48"/>
  <c r="A6803" i="48"/>
  <c r="A6804" i="48"/>
  <c r="A6805" i="48"/>
  <c r="A6806" i="48"/>
  <c r="A6807" i="48"/>
  <c r="A6808" i="48"/>
  <c r="A6809" i="48"/>
  <c r="A6810" i="48"/>
  <c r="A6811" i="48"/>
  <c r="A6812" i="48"/>
  <c r="A6813" i="48"/>
  <c r="A6814" i="48"/>
  <c r="A6815" i="48"/>
  <c r="A6816" i="48"/>
  <c r="A6817" i="48"/>
  <c r="A6818" i="48"/>
  <c r="A6819" i="48"/>
  <c r="A6820" i="48"/>
  <c r="A6821" i="48"/>
  <c r="A6822" i="48"/>
  <c r="A6823" i="48"/>
  <c r="A6824" i="48"/>
  <c r="A6825" i="48"/>
  <c r="A6826" i="48"/>
  <c r="A6827" i="48"/>
  <c r="A6828" i="48"/>
  <c r="A6829" i="48"/>
  <c r="A6830" i="48"/>
  <c r="A6831" i="48"/>
  <c r="A6832" i="48"/>
  <c r="A6833" i="48"/>
  <c r="A6834" i="48"/>
  <c r="A6835" i="48"/>
  <c r="A6836" i="48"/>
  <c r="A6837" i="48"/>
  <c r="A6838" i="48"/>
  <c r="A6839" i="48"/>
  <c r="A6840" i="48"/>
  <c r="A6841" i="48"/>
  <c r="A6842" i="48"/>
  <c r="A6843" i="48"/>
  <c r="A6844" i="48"/>
  <c r="A6845" i="48"/>
  <c r="A6846" i="48"/>
  <c r="A6847" i="48"/>
  <c r="A6848" i="48"/>
  <c r="A6849" i="48"/>
  <c r="A6850" i="48"/>
  <c r="A6851" i="48"/>
  <c r="A6852" i="48"/>
  <c r="A6853" i="48"/>
  <c r="A6854" i="48"/>
  <c r="A6855" i="48"/>
  <c r="A6856" i="48"/>
  <c r="A6857" i="48"/>
  <c r="A6858" i="48"/>
  <c r="A6859" i="48"/>
  <c r="A6860" i="48"/>
  <c r="A6861" i="48"/>
  <c r="A6862" i="48"/>
  <c r="A6863" i="48"/>
  <c r="A6864" i="48"/>
  <c r="A6865" i="48"/>
  <c r="A6866" i="48"/>
  <c r="A6867" i="48"/>
  <c r="A6868" i="48"/>
  <c r="A6869" i="48"/>
  <c r="A6870" i="48"/>
  <c r="A6871" i="48"/>
  <c r="A6872" i="48"/>
  <c r="A6873" i="48"/>
  <c r="A6874" i="48"/>
  <c r="A6875" i="48"/>
  <c r="A6876" i="48"/>
  <c r="A6877" i="48"/>
  <c r="A6878" i="48"/>
  <c r="A6879" i="48"/>
  <c r="A6880" i="48"/>
  <c r="A6881" i="48"/>
  <c r="A6882" i="48"/>
  <c r="A6883" i="48"/>
  <c r="A6884" i="48"/>
  <c r="A6885" i="48"/>
  <c r="A6886" i="48"/>
  <c r="A6887" i="48"/>
  <c r="A6888" i="48"/>
  <c r="A6889" i="48"/>
  <c r="A6890" i="48"/>
  <c r="A6891" i="48"/>
  <c r="A6892" i="48"/>
  <c r="A6893" i="48"/>
  <c r="A6894" i="48"/>
  <c r="A6895" i="48"/>
  <c r="A6896" i="48"/>
  <c r="A6897" i="48"/>
  <c r="A6898" i="48"/>
  <c r="A6899" i="48"/>
  <c r="A6900" i="48"/>
  <c r="A6901" i="48"/>
  <c r="A6902" i="48"/>
  <c r="A6903" i="48"/>
  <c r="A6904" i="48"/>
  <c r="A6905" i="48"/>
  <c r="A6906" i="48"/>
  <c r="A6907" i="48"/>
  <c r="A6908" i="48"/>
  <c r="A6909" i="48"/>
  <c r="A6910" i="48"/>
  <c r="A6911" i="48"/>
  <c r="A6912" i="48"/>
  <c r="A6913" i="48"/>
  <c r="A6914" i="48"/>
  <c r="A6915" i="48"/>
  <c r="A6916" i="48"/>
  <c r="A6917" i="48"/>
  <c r="A6918" i="48"/>
  <c r="A6919" i="48"/>
  <c r="A6920" i="48"/>
  <c r="A6921" i="48"/>
  <c r="A6922" i="48"/>
  <c r="A6923" i="48"/>
  <c r="A6924" i="48"/>
  <c r="A6925" i="48"/>
  <c r="A6926" i="48"/>
  <c r="A6927" i="48"/>
  <c r="A6928" i="48"/>
  <c r="A6929" i="48"/>
  <c r="A6930" i="48"/>
  <c r="A6931" i="48"/>
  <c r="A6932" i="48"/>
  <c r="A6933" i="48"/>
  <c r="A6934" i="48"/>
  <c r="A6935" i="48"/>
  <c r="A6936" i="48"/>
  <c r="A6937" i="48"/>
  <c r="A6938" i="48"/>
  <c r="A6939" i="48"/>
  <c r="A6940" i="48"/>
  <c r="A6941" i="48"/>
  <c r="A6942" i="48"/>
  <c r="A6943" i="48"/>
  <c r="A6944" i="48"/>
  <c r="A6945" i="48"/>
  <c r="A6946" i="48"/>
  <c r="A6947" i="48"/>
  <c r="A6948" i="48"/>
  <c r="A6949" i="48"/>
  <c r="A6950" i="48"/>
  <c r="A6951" i="48"/>
  <c r="A6952" i="48"/>
  <c r="A6953" i="48"/>
  <c r="A6954" i="48"/>
  <c r="A6955" i="48"/>
  <c r="A6956" i="48"/>
  <c r="A6957" i="48"/>
  <c r="A6958" i="48"/>
  <c r="A6959" i="48"/>
  <c r="A6960" i="48"/>
  <c r="A6961" i="48"/>
  <c r="A6962" i="48"/>
  <c r="A6963" i="48"/>
  <c r="A6964" i="48"/>
  <c r="A6965" i="48"/>
  <c r="A6966" i="48"/>
  <c r="A6967" i="48"/>
  <c r="A6968" i="48"/>
  <c r="A6969" i="48"/>
  <c r="A6970" i="48"/>
  <c r="A6971" i="48"/>
  <c r="A6972" i="48"/>
  <c r="A6973" i="48"/>
  <c r="A6974" i="48"/>
  <c r="A6975" i="48"/>
  <c r="A6976" i="48"/>
  <c r="A6977" i="48"/>
  <c r="A6978" i="48"/>
  <c r="A6979" i="48"/>
  <c r="A6980" i="48"/>
  <c r="A6981" i="48"/>
  <c r="A6982" i="48"/>
  <c r="A6983" i="48"/>
  <c r="A6984" i="48"/>
  <c r="A6985" i="48"/>
  <c r="A6986" i="48"/>
  <c r="A6987" i="48"/>
  <c r="A6988" i="48"/>
  <c r="A6989" i="48"/>
  <c r="A6990" i="48"/>
  <c r="A6991" i="48"/>
  <c r="A6992" i="48"/>
  <c r="A6993" i="48"/>
  <c r="A6994" i="48"/>
  <c r="A6995" i="48"/>
  <c r="A6996" i="48"/>
  <c r="A6997" i="48"/>
  <c r="A6998" i="48"/>
  <c r="A6999" i="48"/>
  <c r="A7000" i="48"/>
  <c r="A7001" i="48"/>
  <c r="A7002" i="48"/>
  <c r="A7003" i="48"/>
  <c r="A7004" i="48"/>
  <c r="A7005" i="48"/>
  <c r="A7006" i="48"/>
  <c r="A7007" i="48"/>
  <c r="A7008" i="48"/>
  <c r="A7009" i="48"/>
  <c r="A7010" i="48"/>
  <c r="A7011" i="48"/>
  <c r="A7012" i="48"/>
  <c r="A7013" i="48"/>
  <c r="A7014" i="48"/>
  <c r="A7015" i="48"/>
  <c r="A7016" i="48"/>
  <c r="A7017" i="48"/>
  <c r="A7018" i="48"/>
  <c r="A7019" i="48"/>
  <c r="A7020" i="48"/>
  <c r="A7021" i="48"/>
  <c r="A7022" i="48"/>
  <c r="A7023" i="48"/>
  <c r="A7024" i="48"/>
  <c r="A7025" i="48"/>
  <c r="A7026" i="48"/>
  <c r="A7027" i="48"/>
  <c r="A7028" i="48"/>
  <c r="A7029" i="48"/>
  <c r="A7030" i="48"/>
  <c r="A7031" i="48"/>
  <c r="A7032" i="48"/>
  <c r="A7033" i="48"/>
  <c r="A7034" i="48"/>
  <c r="A7035" i="48"/>
  <c r="A7036" i="48"/>
  <c r="A7037" i="48"/>
  <c r="A7038" i="48"/>
  <c r="A7039" i="48"/>
  <c r="A7040" i="48"/>
  <c r="A7041" i="48"/>
  <c r="A7042" i="48"/>
  <c r="A7043" i="48"/>
  <c r="A7044" i="48"/>
  <c r="A7045" i="48"/>
  <c r="A7046" i="48"/>
  <c r="A7047" i="48"/>
  <c r="A7048" i="48"/>
  <c r="A7049" i="48"/>
  <c r="A7050" i="48"/>
  <c r="A7051" i="48"/>
  <c r="A7052" i="48"/>
  <c r="A7053" i="48"/>
  <c r="A7054" i="48"/>
  <c r="A7055" i="48"/>
  <c r="A7056" i="48"/>
  <c r="A7057" i="48"/>
  <c r="A7058" i="48"/>
  <c r="A7059" i="48"/>
  <c r="A7060" i="48"/>
  <c r="A7061" i="48"/>
  <c r="A7062" i="48"/>
  <c r="A7063" i="48"/>
  <c r="A7064" i="48"/>
  <c r="A7065" i="48"/>
  <c r="A7066" i="48"/>
  <c r="A7067" i="48"/>
  <c r="A7068" i="48"/>
  <c r="A7069" i="48"/>
  <c r="A7070" i="48"/>
  <c r="A7071" i="48"/>
  <c r="A7072" i="48"/>
  <c r="A7073" i="48"/>
  <c r="A7074" i="48"/>
  <c r="A7075" i="48"/>
  <c r="A7076" i="48"/>
  <c r="A7077" i="48"/>
  <c r="A7078" i="48"/>
  <c r="A7079" i="48"/>
  <c r="A7080" i="48"/>
  <c r="A7081" i="48"/>
  <c r="A7082" i="48"/>
  <c r="A7083" i="48"/>
  <c r="A7084" i="48"/>
  <c r="A7085" i="48"/>
  <c r="A7086" i="48"/>
  <c r="A7087" i="48"/>
  <c r="A7088" i="48"/>
  <c r="A7089" i="48"/>
  <c r="A7090" i="48"/>
  <c r="A7091" i="48"/>
  <c r="A7092" i="48"/>
  <c r="A7093" i="48"/>
  <c r="A7094" i="48"/>
  <c r="A7095" i="48"/>
  <c r="A7096" i="48"/>
  <c r="A7097" i="48"/>
  <c r="A7098" i="48"/>
  <c r="A7099" i="48"/>
  <c r="A7100" i="48"/>
  <c r="A7101" i="48"/>
  <c r="A7102" i="48"/>
  <c r="A7103" i="48"/>
  <c r="A7104" i="48"/>
  <c r="A7105" i="48"/>
  <c r="A7106" i="48"/>
  <c r="A7107" i="48"/>
  <c r="A7108" i="48"/>
  <c r="A7109" i="48"/>
  <c r="A7110" i="48"/>
  <c r="A7111" i="48"/>
  <c r="A7112" i="48"/>
  <c r="A7113" i="48"/>
  <c r="A7114" i="48"/>
  <c r="A7115" i="48"/>
  <c r="A7116" i="48"/>
  <c r="A7117" i="48"/>
  <c r="A7118" i="48"/>
  <c r="A7119" i="48"/>
  <c r="A7120" i="48"/>
  <c r="A7121" i="48"/>
  <c r="A7122" i="48"/>
  <c r="A7123" i="48"/>
  <c r="A7124" i="48"/>
  <c r="A7125" i="48"/>
  <c r="A7126" i="48"/>
  <c r="A7127" i="48"/>
  <c r="A7128" i="48"/>
  <c r="A7129" i="48"/>
  <c r="A7130" i="48"/>
  <c r="A7131" i="48"/>
  <c r="A7132" i="48"/>
  <c r="A7133" i="48"/>
  <c r="A7134" i="48"/>
  <c r="A7135" i="48"/>
  <c r="A7136" i="48"/>
  <c r="A7137" i="48"/>
  <c r="A7138" i="48"/>
  <c r="A7139" i="48"/>
  <c r="A7140" i="48"/>
  <c r="A7141" i="48"/>
  <c r="A7142" i="48"/>
  <c r="A7143" i="48"/>
  <c r="A7144" i="48"/>
  <c r="A7145" i="48"/>
  <c r="A7146" i="48"/>
  <c r="A7147" i="48"/>
  <c r="A7148" i="48"/>
  <c r="A7149" i="48"/>
  <c r="A7150" i="48"/>
  <c r="A7151" i="48"/>
  <c r="A7152" i="48"/>
  <c r="A7153" i="48"/>
  <c r="A7154" i="48"/>
  <c r="A7155" i="48"/>
  <c r="A7156" i="48"/>
  <c r="A7157" i="48"/>
  <c r="A7158" i="48"/>
  <c r="A7159" i="48"/>
  <c r="A7160" i="48"/>
  <c r="A7161" i="48"/>
  <c r="A7162" i="48"/>
  <c r="A7163" i="48"/>
  <c r="A7164" i="48"/>
  <c r="A7165" i="48"/>
  <c r="A7166" i="48"/>
  <c r="A7167" i="48"/>
  <c r="A7168" i="48"/>
  <c r="A7169" i="48"/>
  <c r="A7170" i="48"/>
  <c r="A7171" i="48"/>
  <c r="A7172" i="48"/>
  <c r="A7173" i="48"/>
  <c r="A7174" i="48"/>
  <c r="A7175" i="48"/>
  <c r="A7176" i="48"/>
  <c r="A7177" i="48"/>
  <c r="A7178" i="48"/>
  <c r="A7179" i="48"/>
  <c r="A7180" i="48"/>
  <c r="A7181" i="48"/>
  <c r="A7182" i="48"/>
  <c r="A7183" i="48"/>
  <c r="A7184" i="48"/>
  <c r="A7185" i="48"/>
  <c r="A7186" i="48"/>
  <c r="A7187" i="48"/>
  <c r="A7188" i="48"/>
  <c r="A7189" i="48"/>
  <c r="A7190" i="48"/>
  <c r="A7191" i="48"/>
  <c r="A7192" i="48"/>
  <c r="A7193" i="48"/>
  <c r="A7194" i="48"/>
  <c r="A7195" i="48"/>
  <c r="A7196" i="48"/>
  <c r="A7197" i="48"/>
  <c r="A7198" i="48"/>
  <c r="A7199" i="48"/>
  <c r="A7200" i="48"/>
  <c r="A7201" i="48"/>
  <c r="A7202" i="48"/>
  <c r="A7203" i="48"/>
  <c r="A7204" i="48"/>
  <c r="A7205" i="48"/>
  <c r="A7206" i="48"/>
  <c r="A7207" i="48"/>
  <c r="A7208" i="48"/>
  <c r="A7209" i="48"/>
  <c r="A7210" i="48"/>
  <c r="A7211" i="48"/>
  <c r="A7212" i="48"/>
  <c r="A7213" i="48"/>
  <c r="A7214" i="48"/>
  <c r="A7215" i="48"/>
  <c r="A7216" i="48"/>
  <c r="A7217" i="48"/>
  <c r="A7218" i="48"/>
  <c r="A7219" i="48"/>
  <c r="A7220" i="48"/>
  <c r="A7221" i="48"/>
  <c r="A7222" i="48"/>
  <c r="A7223" i="48"/>
  <c r="A7224" i="48"/>
  <c r="A7225" i="48"/>
  <c r="A7226" i="48"/>
  <c r="A7227" i="48"/>
  <c r="A7228" i="48"/>
  <c r="A7229" i="48"/>
  <c r="A7230" i="48"/>
  <c r="A7231" i="48"/>
  <c r="A7232" i="48"/>
  <c r="A7233" i="48"/>
  <c r="A7234" i="48"/>
  <c r="A7235" i="48"/>
  <c r="A7236" i="48"/>
  <c r="A7237" i="48"/>
  <c r="A7238" i="48"/>
  <c r="A7239" i="48"/>
  <c r="A7240" i="48"/>
  <c r="A7241" i="48"/>
  <c r="A7242" i="48"/>
  <c r="A7243" i="48"/>
  <c r="A7244" i="48"/>
  <c r="A7245" i="48"/>
  <c r="A7246" i="48"/>
  <c r="A7247" i="48"/>
  <c r="A7248" i="48"/>
  <c r="A7249" i="48"/>
  <c r="A7250" i="48"/>
  <c r="A7251" i="48"/>
  <c r="A7252" i="48"/>
  <c r="A7253" i="48"/>
  <c r="A7254" i="48"/>
  <c r="A7255" i="48"/>
  <c r="A7256" i="48"/>
  <c r="A7257" i="48"/>
  <c r="A7258" i="48"/>
  <c r="A7259" i="48"/>
  <c r="A7260" i="48"/>
  <c r="A7261" i="48"/>
  <c r="A7262" i="48"/>
  <c r="A7263" i="48"/>
  <c r="A7264" i="48"/>
  <c r="A7265" i="48"/>
  <c r="A7266" i="48"/>
  <c r="A7267" i="48"/>
  <c r="A7268" i="48"/>
  <c r="A7269" i="48"/>
  <c r="A7270" i="48"/>
  <c r="A7271" i="48"/>
  <c r="A7272" i="48"/>
  <c r="A7273" i="48"/>
  <c r="A7274" i="48"/>
  <c r="A7275" i="48"/>
  <c r="A7276" i="48"/>
  <c r="A7277" i="48"/>
  <c r="A7278" i="48"/>
  <c r="A7279" i="48"/>
  <c r="A7280" i="48"/>
  <c r="A7281" i="48"/>
  <c r="A7282" i="48"/>
  <c r="A7283" i="48"/>
  <c r="A7284" i="48"/>
  <c r="A7285" i="48"/>
  <c r="A7286" i="48"/>
  <c r="A7287" i="48"/>
  <c r="A7288" i="48"/>
  <c r="A7289" i="48"/>
  <c r="A7290" i="48"/>
  <c r="A7291" i="48"/>
  <c r="A7292" i="48"/>
  <c r="A7293" i="48"/>
  <c r="A7294" i="48"/>
  <c r="A7295" i="48"/>
  <c r="A7296" i="48"/>
  <c r="A7297" i="48"/>
  <c r="A7298" i="48"/>
  <c r="A7299" i="48"/>
  <c r="A7300" i="48"/>
  <c r="A7301" i="48"/>
  <c r="A7302" i="48"/>
  <c r="A7303" i="48"/>
  <c r="A7304" i="48"/>
  <c r="A7305" i="48"/>
  <c r="A7306" i="48"/>
  <c r="A7307" i="48"/>
  <c r="A7308" i="48"/>
  <c r="A7309" i="48"/>
  <c r="A7310" i="48"/>
  <c r="A7311" i="48"/>
  <c r="A7312" i="48"/>
  <c r="A7313" i="48"/>
  <c r="A7314" i="48"/>
  <c r="A7315" i="48"/>
  <c r="A7316" i="48"/>
  <c r="A7317" i="48"/>
  <c r="A7318" i="48"/>
  <c r="A7319" i="48"/>
  <c r="A7320" i="48"/>
  <c r="A7321" i="48"/>
  <c r="A7322" i="48"/>
  <c r="A7323" i="48"/>
  <c r="A7324" i="48"/>
  <c r="A7325" i="48"/>
  <c r="A7326" i="48"/>
  <c r="A7327" i="48"/>
  <c r="A7328" i="48"/>
  <c r="A7329" i="48"/>
  <c r="A7330" i="48"/>
  <c r="A7331" i="48"/>
  <c r="A7332" i="48"/>
  <c r="A7333" i="48"/>
  <c r="A7334" i="48"/>
  <c r="A7335" i="48"/>
  <c r="A7336" i="48"/>
  <c r="A7337" i="48"/>
  <c r="A7338" i="48"/>
  <c r="A7339" i="48"/>
  <c r="A7340" i="48"/>
  <c r="A7341" i="48"/>
  <c r="A7342" i="48"/>
  <c r="A7343" i="48"/>
  <c r="A7344" i="48"/>
  <c r="A7345" i="48"/>
  <c r="A7346" i="48"/>
  <c r="A7347" i="48"/>
  <c r="A7348" i="48"/>
  <c r="A7349" i="48"/>
  <c r="A7350" i="48"/>
  <c r="A7351" i="48"/>
  <c r="A7352" i="48"/>
  <c r="A7353" i="48"/>
  <c r="A7354" i="48"/>
  <c r="A7355" i="48"/>
  <c r="A7356" i="48"/>
  <c r="A7357" i="48"/>
  <c r="A7358" i="48"/>
  <c r="A7359" i="48"/>
  <c r="A7360" i="48"/>
  <c r="A7361" i="48"/>
  <c r="A7362" i="48"/>
  <c r="A7363" i="48"/>
  <c r="A7364" i="48"/>
  <c r="A7365" i="48"/>
  <c r="A7366" i="48"/>
  <c r="A7367" i="48"/>
  <c r="A7368" i="48"/>
  <c r="A7369" i="48"/>
  <c r="A7370" i="48"/>
  <c r="A7371" i="48"/>
  <c r="A7372" i="48"/>
  <c r="A7373" i="48"/>
  <c r="A7374" i="48"/>
  <c r="A7375" i="48"/>
  <c r="A7376" i="48"/>
  <c r="A7377" i="48"/>
  <c r="A7378" i="48"/>
  <c r="A7379" i="48"/>
  <c r="A7380" i="48"/>
  <c r="A7381" i="48"/>
  <c r="A7382" i="48"/>
  <c r="A7383" i="48"/>
  <c r="A7384" i="48"/>
  <c r="A7385" i="48"/>
  <c r="A7386" i="48"/>
  <c r="A7387" i="48"/>
  <c r="A7388" i="48"/>
  <c r="A7389" i="48"/>
  <c r="A7390" i="48"/>
  <c r="A7391" i="48"/>
  <c r="A7392" i="48"/>
  <c r="A7393" i="48"/>
  <c r="A7394" i="48"/>
  <c r="A7395" i="48"/>
  <c r="A7396" i="48"/>
  <c r="A7397" i="48"/>
  <c r="A7398" i="48"/>
  <c r="A7399" i="48"/>
  <c r="A7400" i="48"/>
  <c r="A7401" i="48"/>
  <c r="A7402" i="48"/>
  <c r="A7403" i="48"/>
  <c r="A7404" i="48"/>
  <c r="A7405" i="48"/>
  <c r="A7406" i="48"/>
  <c r="A7407" i="48"/>
  <c r="A7408" i="48"/>
  <c r="A7409" i="48"/>
  <c r="A7410" i="48"/>
  <c r="A7411" i="48"/>
  <c r="A7412" i="48"/>
  <c r="A7413" i="48"/>
  <c r="A7414" i="48"/>
  <c r="A7415" i="48"/>
  <c r="A7416" i="48"/>
  <c r="A7417" i="48"/>
  <c r="A7418" i="48"/>
  <c r="A7419" i="48"/>
  <c r="A7420" i="48"/>
  <c r="A7421" i="48"/>
  <c r="A7422" i="48"/>
  <c r="A7423" i="48"/>
  <c r="A7424" i="48"/>
  <c r="A7425" i="48"/>
  <c r="A7426" i="48"/>
  <c r="A7427" i="48"/>
  <c r="A7428" i="48"/>
  <c r="A7429" i="48"/>
  <c r="A7430" i="48"/>
  <c r="A7431" i="48"/>
  <c r="A7432" i="48"/>
  <c r="A7433" i="48"/>
  <c r="A7434" i="48"/>
  <c r="A7435" i="48"/>
  <c r="A7436" i="48"/>
  <c r="A7437" i="48"/>
  <c r="A7438" i="48"/>
  <c r="A7439" i="48"/>
  <c r="A7440" i="48"/>
  <c r="A7441" i="48"/>
  <c r="A7442" i="48"/>
  <c r="A7443" i="48"/>
  <c r="A7444" i="48"/>
  <c r="A7445" i="48"/>
  <c r="A7446" i="48"/>
  <c r="A7447" i="48"/>
  <c r="A7448" i="48"/>
  <c r="A7449" i="48"/>
  <c r="A7450" i="48"/>
  <c r="A7451" i="48"/>
  <c r="A7452" i="48"/>
  <c r="A7453" i="48"/>
  <c r="A7454" i="48"/>
  <c r="A7455" i="48"/>
  <c r="A7456" i="48"/>
  <c r="A7457" i="48"/>
  <c r="A7458" i="48"/>
  <c r="A7459" i="48"/>
  <c r="A7460" i="48"/>
  <c r="A7461" i="48"/>
  <c r="A7462" i="48"/>
  <c r="A7463" i="48"/>
  <c r="A7464" i="48"/>
  <c r="A7465" i="48"/>
  <c r="A7466" i="48"/>
  <c r="A7467" i="48"/>
  <c r="A7468" i="48"/>
  <c r="A7469" i="48"/>
  <c r="A7470" i="48"/>
  <c r="A7471" i="48"/>
  <c r="A7472" i="48"/>
  <c r="A7473" i="48"/>
  <c r="A7474" i="48"/>
  <c r="A7475" i="48"/>
  <c r="A7476" i="48"/>
  <c r="A7477" i="48"/>
  <c r="A7478" i="48"/>
  <c r="A7479" i="48"/>
  <c r="A7480" i="48"/>
  <c r="A7481" i="48"/>
  <c r="A7482" i="48"/>
  <c r="A7483" i="48"/>
  <c r="A7484" i="48"/>
  <c r="A7485" i="48"/>
  <c r="A7486" i="48"/>
  <c r="A7487" i="48"/>
  <c r="A7488" i="48"/>
  <c r="A7489" i="48"/>
  <c r="A7490" i="48"/>
  <c r="A7491" i="48"/>
  <c r="A7492" i="48"/>
  <c r="A7493" i="48"/>
  <c r="A7494" i="48"/>
  <c r="A7495" i="48"/>
  <c r="A7496" i="48"/>
  <c r="A7497" i="48"/>
  <c r="A7498" i="48"/>
  <c r="A7499" i="48"/>
  <c r="A7500" i="48"/>
  <c r="A7501" i="48"/>
  <c r="A7502" i="48"/>
  <c r="A7503" i="48"/>
  <c r="A7504" i="48"/>
  <c r="A7505" i="48"/>
  <c r="A7506" i="48"/>
  <c r="A7507" i="48"/>
  <c r="A7508" i="48"/>
  <c r="A7509" i="48"/>
  <c r="A7510" i="48"/>
  <c r="A7511" i="48"/>
  <c r="A7512" i="48"/>
  <c r="A7513" i="48"/>
  <c r="A7514" i="48"/>
  <c r="A7515" i="48"/>
  <c r="A7516" i="48"/>
  <c r="A7517" i="48"/>
  <c r="A7518" i="48"/>
  <c r="A7519" i="48"/>
  <c r="A7520" i="48"/>
  <c r="A7521" i="48"/>
  <c r="A7522" i="48"/>
  <c r="A7523" i="48"/>
  <c r="A7524" i="48"/>
  <c r="A7525" i="48"/>
  <c r="A7526" i="48"/>
  <c r="A7527" i="48"/>
  <c r="A7528" i="48"/>
  <c r="A7529" i="48"/>
  <c r="A7530" i="48"/>
  <c r="A7531" i="48"/>
  <c r="A7532" i="48"/>
  <c r="A7533" i="48"/>
  <c r="A7534" i="48"/>
  <c r="A7535" i="48"/>
  <c r="A7536" i="48"/>
  <c r="A7537" i="48"/>
  <c r="A7538" i="48"/>
  <c r="A7539" i="48"/>
  <c r="A7540" i="48"/>
  <c r="A7541" i="48"/>
  <c r="A7542" i="48"/>
  <c r="A7543" i="48"/>
  <c r="A7544" i="48"/>
  <c r="A7545" i="48"/>
  <c r="A7546" i="48"/>
  <c r="A7547" i="48"/>
  <c r="A7548" i="48"/>
  <c r="A7549" i="48"/>
  <c r="A7550" i="48"/>
  <c r="A7551" i="48"/>
  <c r="A7552" i="48"/>
  <c r="A7553" i="48"/>
  <c r="A7554" i="48"/>
  <c r="A7555" i="48"/>
  <c r="A7556" i="48"/>
  <c r="A7557" i="48"/>
  <c r="A7558" i="48"/>
  <c r="A7559" i="48"/>
  <c r="A7560" i="48"/>
  <c r="A7561" i="48"/>
  <c r="A7562" i="48"/>
  <c r="A7563" i="48"/>
  <c r="A7564" i="48"/>
  <c r="A7565" i="48"/>
  <c r="A7566" i="48"/>
  <c r="A7567" i="48"/>
  <c r="A7568" i="48"/>
  <c r="A7569" i="48"/>
  <c r="A7570" i="48"/>
  <c r="A7571" i="48"/>
  <c r="A7572" i="48"/>
  <c r="A7573" i="48"/>
  <c r="A7574" i="48"/>
  <c r="A7575" i="48"/>
  <c r="A7576" i="48"/>
  <c r="A7577" i="48"/>
  <c r="A7578" i="48"/>
  <c r="A7579" i="48"/>
  <c r="A7580" i="48"/>
  <c r="A7581" i="48"/>
  <c r="A7582" i="48"/>
  <c r="A7583" i="48"/>
  <c r="A7584" i="48"/>
  <c r="A7585" i="48"/>
  <c r="A7586" i="48"/>
  <c r="A7587" i="48"/>
  <c r="A7588" i="48"/>
  <c r="A7589" i="48"/>
  <c r="A7590" i="48"/>
  <c r="A7591" i="48"/>
  <c r="A7592" i="48"/>
  <c r="A7593" i="48"/>
  <c r="A7594" i="48"/>
  <c r="A7595" i="48"/>
  <c r="A7596" i="48"/>
  <c r="A7597" i="48"/>
  <c r="A7598" i="48"/>
  <c r="A7599" i="48"/>
  <c r="A7600" i="48"/>
  <c r="A7601" i="48"/>
  <c r="A7602" i="48"/>
  <c r="A7603" i="48"/>
  <c r="A7604" i="48"/>
  <c r="A7605" i="48"/>
  <c r="A7606" i="48"/>
  <c r="A7607" i="48"/>
  <c r="A7608" i="48"/>
  <c r="A7609" i="48"/>
  <c r="A7610" i="48"/>
  <c r="A7611" i="48"/>
  <c r="A7612" i="48"/>
  <c r="A7613" i="48"/>
  <c r="A7614" i="48"/>
  <c r="A7615" i="48"/>
  <c r="A7616" i="48"/>
  <c r="A7617" i="48"/>
  <c r="A7618" i="48"/>
  <c r="A7619" i="48"/>
  <c r="A7620" i="48"/>
  <c r="A7621" i="48"/>
  <c r="A7622" i="48"/>
  <c r="A7623" i="48"/>
  <c r="A7624" i="48"/>
  <c r="A7625" i="48"/>
  <c r="A7626" i="48"/>
  <c r="A7627" i="48"/>
  <c r="A7628" i="48"/>
  <c r="A7629" i="48"/>
  <c r="A7630" i="48"/>
  <c r="A7631" i="48"/>
  <c r="A7632" i="48"/>
  <c r="A7633" i="48"/>
  <c r="A7634" i="48"/>
  <c r="A7635" i="48"/>
  <c r="A7636" i="48"/>
  <c r="A7637" i="48"/>
  <c r="A7638" i="48"/>
  <c r="A7639" i="48"/>
  <c r="A7640" i="48"/>
  <c r="A7641" i="48"/>
  <c r="A7642" i="48"/>
  <c r="A7643" i="48"/>
  <c r="A7644" i="48"/>
  <c r="A7645" i="48"/>
  <c r="A7646" i="48"/>
  <c r="A7647" i="48"/>
  <c r="A7648" i="48"/>
  <c r="A7649" i="48"/>
  <c r="A7650" i="48"/>
  <c r="A7651" i="48"/>
  <c r="A7652" i="48"/>
  <c r="A7653" i="48"/>
  <c r="A7654" i="48"/>
  <c r="A7655" i="48"/>
  <c r="A7656" i="48"/>
  <c r="A7657" i="48"/>
  <c r="A7658" i="48"/>
  <c r="A7659" i="48"/>
  <c r="A7660" i="48"/>
  <c r="A7661" i="48"/>
  <c r="A7662" i="48"/>
  <c r="A7663" i="48"/>
  <c r="A7664" i="48"/>
  <c r="A7665" i="48"/>
  <c r="A7666" i="48"/>
  <c r="A7667" i="48"/>
  <c r="A7668" i="48"/>
  <c r="A7669" i="48"/>
  <c r="A7670" i="48"/>
  <c r="A7671" i="48"/>
  <c r="A7672" i="48"/>
  <c r="A7673" i="48"/>
  <c r="A7674" i="48"/>
  <c r="A7675" i="48"/>
  <c r="A7676" i="48"/>
  <c r="A7677" i="48"/>
  <c r="A7678" i="48"/>
  <c r="A7679" i="48"/>
  <c r="A7680" i="48"/>
  <c r="A7681" i="48"/>
  <c r="A7682" i="48"/>
  <c r="A7683" i="48"/>
  <c r="A7684" i="48"/>
  <c r="A7685" i="48"/>
  <c r="A7686" i="48"/>
  <c r="A7687" i="48"/>
  <c r="A7688" i="48"/>
  <c r="A7689" i="48"/>
  <c r="A7690" i="48"/>
  <c r="A7691" i="48"/>
  <c r="A7692" i="48"/>
  <c r="A7693" i="48"/>
  <c r="A7694" i="48"/>
  <c r="A7695" i="48"/>
  <c r="A7696" i="48"/>
  <c r="A7697" i="48"/>
  <c r="A7698" i="48"/>
  <c r="A7699" i="48"/>
  <c r="A7700" i="48"/>
  <c r="A7701" i="48"/>
  <c r="A7702" i="48"/>
  <c r="A7703" i="48"/>
  <c r="A7704" i="48"/>
  <c r="A7705" i="48"/>
  <c r="A7706" i="48"/>
  <c r="A7707" i="48"/>
  <c r="A7708" i="48"/>
  <c r="A7709" i="48"/>
  <c r="A7710" i="48"/>
  <c r="A7711" i="48"/>
  <c r="A7712" i="48"/>
  <c r="A7713" i="48"/>
  <c r="A7714" i="48"/>
  <c r="A7715" i="48"/>
  <c r="A7716" i="48"/>
  <c r="A7717" i="48"/>
  <c r="A7718" i="48"/>
  <c r="A7719" i="48"/>
  <c r="A7720" i="48"/>
  <c r="A7721" i="48"/>
  <c r="A7722" i="48"/>
  <c r="A7723" i="48"/>
  <c r="A7724" i="48"/>
  <c r="A7725" i="48"/>
  <c r="A7726" i="48"/>
  <c r="A7727" i="48"/>
  <c r="A7728" i="48"/>
  <c r="A7729" i="48"/>
  <c r="A7730" i="48"/>
  <c r="A7731" i="48"/>
  <c r="A7732" i="48"/>
  <c r="A7733" i="48"/>
  <c r="A7734" i="48"/>
  <c r="A7735" i="48"/>
  <c r="A7736" i="48"/>
  <c r="A7737" i="48"/>
  <c r="A7738" i="48"/>
  <c r="A7739" i="48"/>
  <c r="A7740" i="48"/>
  <c r="A7741" i="48"/>
  <c r="A7742" i="48"/>
  <c r="A7743" i="48"/>
  <c r="A7744" i="48"/>
  <c r="A7745" i="48"/>
  <c r="A7746" i="48"/>
  <c r="A7747" i="48"/>
  <c r="A7748" i="48"/>
  <c r="A7749" i="48"/>
  <c r="A7750" i="48"/>
  <c r="A7751" i="48"/>
  <c r="A7752" i="48"/>
  <c r="A7753" i="48"/>
  <c r="A7754" i="48"/>
  <c r="A7755" i="48"/>
  <c r="A7756" i="48"/>
  <c r="A7757" i="48"/>
  <c r="A7758" i="48"/>
  <c r="A7759" i="48"/>
  <c r="A7760" i="48"/>
  <c r="A7761" i="48"/>
  <c r="A7762" i="48"/>
  <c r="A7763" i="48"/>
  <c r="A7764" i="48"/>
  <c r="A7765" i="48"/>
  <c r="A7766" i="48"/>
  <c r="A7767" i="48"/>
  <c r="A7768" i="48"/>
  <c r="A7769" i="48"/>
  <c r="A7770" i="48"/>
  <c r="A7771" i="48"/>
  <c r="A7772" i="48"/>
  <c r="A7773" i="48"/>
  <c r="A7774" i="48"/>
  <c r="A7775" i="48"/>
  <c r="A7776" i="48"/>
  <c r="A7777" i="48"/>
  <c r="A7778" i="48"/>
  <c r="A7779" i="48"/>
  <c r="A7780" i="48"/>
  <c r="A7781" i="48"/>
  <c r="A7782" i="48"/>
  <c r="A7783" i="48"/>
  <c r="A7784" i="48"/>
  <c r="A7785" i="48"/>
  <c r="A7786" i="48"/>
  <c r="A7787" i="48"/>
  <c r="A7788" i="48"/>
  <c r="A7789" i="48"/>
  <c r="A7790" i="48"/>
  <c r="A7791" i="48"/>
  <c r="A7792" i="48"/>
  <c r="A7793" i="48"/>
  <c r="A7794" i="48"/>
  <c r="A7795" i="48"/>
  <c r="A7796" i="48"/>
  <c r="A7797" i="48"/>
  <c r="A7798" i="48"/>
  <c r="A7799" i="48"/>
  <c r="A7800" i="48"/>
  <c r="A7801" i="48"/>
  <c r="A7802" i="48"/>
  <c r="A7803" i="48"/>
  <c r="A7804" i="48"/>
  <c r="A7805" i="48"/>
  <c r="A7806" i="48"/>
  <c r="A7807" i="48"/>
  <c r="A7808" i="48"/>
  <c r="A7809" i="48"/>
  <c r="A7810" i="48"/>
  <c r="A7811" i="48"/>
  <c r="A7812" i="48"/>
  <c r="A7813" i="48"/>
  <c r="A7814" i="48"/>
  <c r="A7815" i="48"/>
  <c r="A7816" i="48"/>
  <c r="A7817" i="48"/>
  <c r="A7818" i="48"/>
  <c r="A7819" i="48"/>
  <c r="A7820" i="48"/>
  <c r="A7821" i="48"/>
  <c r="A7822" i="48"/>
  <c r="A7823" i="48"/>
  <c r="A7824" i="48"/>
  <c r="A7825" i="48"/>
  <c r="A7826" i="48"/>
  <c r="A7827" i="48"/>
  <c r="A7828" i="48"/>
  <c r="A7829" i="48"/>
  <c r="A7830" i="48"/>
  <c r="A7831" i="48"/>
  <c r="A7832" i="48"/>
  <c r="A7833" i="48"/>
  <c r="A7834" i="48"/>
  <c r="A7835" i="48"/>
  <c r="A7836" i="48"/>
  <c r="A7837" i="48"/>
  <c r="A7838" i="48"/>
  <c r="A7839" i="48"/>
  <c r="A7840" i="48"/>
  <c r="A7841" i="48"/>
  <c r="A7842" i="48"/>
  <c r="A7843" i="48"/>
  <c r="A7844" i="48"/>
  <c r="A7845" i="48"/>
  <c r="A7846" i="48"/>
  <c r="A7847" i="48"/>
  <c r="A7848" i="48"/>
  <c r="A7849" i="48"/>
  <c r="A7850" i="48"/>
  <c r="A7851" i="48"/>
  <c r="A7852" i="48"/>
  <c r="A7853" i="48"/>
  <c r="A7854" i="48"/>
  <c r="A7855" i="48"/>
  <c r="A7856" i="48"/>
  <c r="A7857" i="48"/>
  <c r="A7858" i="48"/>
  <c r="A7859" i="48"/>
  <c r="A7860" i="48"/>
  <c r="A7861" i="48"/>
  <c r="A7862" i="48"/>
  <c r="A7863" i="48"/>
  <c r="A7864" i="48"/>
  <c r="A7865" i="48"/>
  <c r="A7866" i="48"/>
  <c r="A7867" i="48"/>
  <c r="A7868" i="48"/>
  <c r="A7869" i="48"/>
  <c r="A7870" i="48"/>
  <c r="A7871" i="48"/>
  <c r="A7872" i="48"/>
  <c r="A7873" i="48"/>
  <c r="A7874" i="48"/>
  <c r="A7875" i="48"/>
  <c r="A7876" i="48"/>
  <c r="A7877" i="48"/>
  <c r="A7878" i="48"/>
  <c r="A7879" i="48"/>
  <c r="A7880" i="48"/>
  <c r="A7881" i="48"/>
  <c r="A7882" i="48"/>
  <c r="A7883" i="48"/>
  <c r="A7884" i="48"/>
  <c r="A7885" i="48"/>
  <c r="A7886" i="48"/>
  <c r="A7887" i="48"/>
  <c r="A7888" i="48"/>
  <c r="A7889" i="48"/>
  <c r="A7890" i="48"/>
  <c r="A7891" i="48"/>
  <c r="A7892" i="48"/>
  <c r="A7893" i="48"/>
  <c r="A7894" i="48"/>
  <c r="A7895" i="48"/>
  <c r="A7896" i="48"/>
  <c r="A7897" i="48"/>
  <c r="A7898" i="48"/>
  <c r="A7899" i="48"/>
  <c r="A7900" i="48"/>
  <c r="A7901" i="48"/>
  <c r="A7902" i="48"/>
  <c r="A7903" i="48"/>
  <c r="A7904" i="48"/>
  <c r="A7905" i="48"/>
  <c r="A7906" i="48"/>
  <c r="A7907" i="48"/>
  <c r="A7908" i="48"/>
  <c r="A7909" i="48"/>
  <c r="A7910" i="48"/>
  <c r="A7911" i="48"/>
  <c r="A7912" i="48"/>
  <c r="A7913" i="48"/>
  <c r="A7914" i="48"/>
  <c r="A7915" i="48"/>
  <c r="A7916" i="48"/>
  <c r="A7917" i="48"/>
  <c r="A7918" i="48"/>
  <c r="A7919" i="48"/>
  <c r="A7920" i="48"/>
  <c r="A7921" i="48"/>
  <c r="A7922" i="48"/>
  <c r="A7923" i="48"/>
  <c r="A7924" i="48"/>
  <c r="A7925" i="48"/>
  <c r="A7926" i="48"/>
  <c r="A7927" i="48"/>
  <c r="A7928" i="48"/>
  <c r="A7929" i="48"/>
  <c r="A7930" i="48"/>
  <c r="A7931" i="48"/>
  <c r="A7932" i="48"/>
  <c r="A7933" i="48"/>
  <c r="A7934" i="48"/>
  <c r="A7935" i="48"/>
  <c r="A7936" i="48"/>
  <c r="A7937" i="48"/>
  <c r="A7938" i="48"/>
  <c r="A7939" i="48"/>
  <c r="A7940" i="48"/>
  <c r="A7941" i="48"/>
  <c r="A7942" i="48"/>
  <c r="A7943" i="48"/>
  <c r="A7944" i="48"/>
  <c r="A7945" i="48"/>
  <c r="A7946" i="48"/>
  <c r="A7947" i="48"/>
  <c r="A7948" i="48"/>
  <c r="A7949" i="48"/>
  <c r="A7950" i="48"/>
  <c r="A7951" i="48"/>
  <c r="A7952" i="48"/>
  <c r="A7953" i="48"/>
  <c r="A7954" i="48"/>
  <c r="A7955" i="48"/>
  <c r="A7956" i="48"/>
  <c r="A7957" i="48"/>
  <c r="A7958" i="48"/>
  <c r="A7959" i="48"/>
  <c r="A7960" i="48"/>
  <c r="A7961" i="48"/>
  <c r="A7962" i="48"/>
  <c r="A7963" i="48"/>
  <c r="A7964" i="48"/>
  <c r="A7965" i="48"/>
  <c r="A7966" i="48"/>
  <c r="A7967" i="48"/>
  <c r="A7968" i="48"/>
  <c r="A7969" i="48"/>
  <c r="A7970" i="48"/>
  <c r="A7971" i="48"/>
  <c r="A7972" i="48"/>
  <c r="A7973" i="48"/>
  <c r="A7974" i="48"/>
  <c r="A7975" i="48"/>
  <c r="A7976" i="48"/>
  <c r="A7977" i="48"/>
  <c r="A7978" i="48"/>
  <c r="A7979" i="48"/>
  <c r="A7980" i="48"/>
  <c r="A7981" i="48"/>
  <c r="A7982" i="48"/>
  <c r="A7983" i="48"/>
  <c r="A7984" i="48"/>
  <c r="A7985" i="48"/>
  <c r="A7986" i="48"/>
  <c r="A7987" i="48"/>
  <c r="A7988" i="48"/>
  <c r="A7989" i="48"/>
  <c r="A7990" i="48"/>
  <c r="A7991" i="48"/>
  <c r="A7992" i="48"/>
  <c r="A7993" i="48"/>
  <c r="A7994" i="48"/>
  <c r="A7995" i="48"/>
  <c r="A7996" i="48"/>
  <c r="A7997" i="48"/>
  <c r="A7998" i="48"/>
  <c r="A7999" i="48"/>
  <c r="A8000" i="48"/>
  <c r="A8001" i="48"/>
  <c r="A8002" i="48"/>
  <c r="A8003" i="48"/>
  <c r="A8004" i="48"/>
  <c r="A8005" i="48"/>
  <c r="A8006" i="48"/>
  <c r="A8007" i="48"/>
  <c r="A8008" i="48"/>
  <c r="A8009" i="48"/>
  <c r="A8010" i="48"/>
  <c r="A8011" i="48"/>
  <c r="A8012" i="48"/>
  <c r="A8013" i="48"/>
  <c r="A8014" i="48"/>
  <c r="A8015" i="48"/>
  <c r="A8016" i="48"/>
  <c r="A8017" i="48"/>
  <c r="A8018" i="48"/>
  <c r="A8019" i="48"/>
  <c r="A8020" i="48"/>
  <c r="A8021" i="48"/>
  <c r="A8022" i="48"/>
  <c r="A8023" i="48"/>
  <c r="A8024" i="48"/>
  <c r="A8025" i="48"/>
  <c r="A8026" i="48"/>
  <c r="A8027" i="48"/>
  <c r="A8028" i="48"/>
  <c r="A8029" i="48"/>
  <c r="A8030" i="48"/>
  <c r="A8031" i="48"/>
  <c r="A8032" i="48"/>
  <c r="A8033" i="48"/>
  <c r="A8034" i="48"/>
  <c r="A8035" i="48"/>
  <c r="A8036" i="48"/>
  <c r="A8037" i="48"/>
  <c r="A8038" i="48"/>
  <c r="A8039" i="48"/>
  <c r="A8040" i="48"/>
  <c r="A8041" i="48"/>
  <c r="A8042" i="48"/>
  <c r="A8043" i="48"/>
  <c r="A8044" i="48"/>
  <c r="A8045" i="48"/>
  <c r="A8046" i="48"/>
  <c r="A8047" i="48"/>
  <c r="A8048" i="48"/>
  <c r="A8049" i="48"/>
  <c r="A8050" i="48"/>
  <c r="A8051" i="48"/>
  <c r="A8052" i="48"/>
  <c r="A8053" i="48"/>
  <c r="A8054" i="48"/>
  <c r="A8055" i="48"/>
  <c r="A8056" i="48"/>
  <c r="A8057" i="48"/>
  <c r="A8058" i="48"/>
  <c r="A8059" i="48"/>
  <c r="A8060" i="48"/>
  <c r="A8061" i="48"/>
  <c r="A8062" i="48"/>
  <c r="A8063" i="48"/>
  <c r="A8064" i="48"/>
  <c r="A8065" i="48"/>
  <c r="A8066" i="48"/>
  <c r="A8067" i="48"/>
  <c r="A8068" i="48"/>
  <c r="A8069" i="48"/>
  <c r="A8070" i="48"/>
  <c r="A8071" i="48"/>
  <c r="A8072" i="48"/>
  <c r="A8073" i="48"/>
  <c r="A8074" i="48"/>
  <c r="A8075" i="48"/>
  <c r="A8076" i="48"/>
  <c r="A8077" i="48"/>
  <c r="A8078" i="48"/>
  <c r="A8079" i="48"/>
  <c r="A8080" i="48"/>
  <c r="A8081" i="48"/>
  <c r="A8082" i="48"/>
  <c r="A8083" i="48"/>
  <c r="A8084" i="48"/>
  <c r="A8085" i="48"/>
  <c r="A8086" i="48"/>
  <c r="A8087" i="48"/>
  <c r="A8088" i="48"/>
  <c r="A8089" i="48"/>
  <c r="A8090" i="48"/>
  <c r="A8091" i="48"/>
  <c r="A8092" i="48"/>
  <c r="A8093" i="48"/>
  <c r="A8094" i="48"/>
  <c r="A8095" i="48"/>
  <c r="A8096" i="48"/>
  <c r="A8097" i="48"/>
  <c r="A8098" i="48"/>
  <c r="A8099" i="48"/>
  <c r="A8100" i="48"/>
  <c r="A8101" i="48"/>
  <c r="A8102" i="48"/>
  <c r="A8103" i="48"/>
  <c r="A8104" i="48"/>
  <c r="A8105" i="48"/>
  <c r="A8106" i="48"/>
  <c r="A8107" i="48"/>
  <c r="A8108" i="48"/>
  <c r="A8109" i="48"/>
  <c r="A8110" i="48"/>
  <c r="A8111" i="48"/>
  <c r="A8112" i="48"/>
  <c r="A8113" i="48"/>
  <c r="A8114" i="48"/>
  <c r="A8115" i="48"/>
  <c r="A8116" i="48"/>
  <c r="A8117" i="48"/>
  <c r="A8118" i="48"/>
  <c r="A8119" i="48"/>
  <c r="A8120" i="48"/>
  <c r="A8121" i="48"/>
  <c r="A8122" i="48"/>
  <c r="A8123" i="48"/>
  <c r="A8124" i="48"/>
  <c r="A8125" i="48"/>
  <c r="A8126" i="48"/>
  <c r="A8127" i="48"/>
  <c r="A8128" i="48"/>
  <c r="A8129" i="48"/>
  <c r="A8130" i="48"/>
  <c r="A8131" i="48"/>
  <c r="A8132" i="48"/>
  <c r="A8133" i="48"/>
  <c r="A8134" i="48"/>
  <c r="A8135" i="48"/>
  <c r="A8136" i="48"/>
  <c r="A8137" i="48"/>
  <c r="A8138" i="48"/>
  <c r="A8139" i="48"/>
  <c r="A8140" i="48"/>
  <c r="A8141" i="48"/>
  <c r="A8142" i="48"/>
  <c r="A8143" i="48"/>
  <c r="A8144" i="48"/>
  <c r="A8145" i="48"/>
  <c r="A8146" i="48"/>
  <c r="A8147" i="48"/>
  <c r="A8148" i="48"/>
  <c r="A8149" i="48"/>
  <c r="A8150" i="48"/>
  <c r="A8151" i="48"/>
  <c r="A8152" i="48"/>
  <c r="A8153" i="48"/>
  <c r="A8154" i="48"/>
  <c r="A8155" i="48"/>
  <c r="A8156" i="48"/>
  <c r="A8157" i="48"/>
  <c r="A8158" i="48"/>
  <c r="A8159" i="48"/>
  <c r="A8160" i="48"/>
  <c r="A8161" i="48"/>
  <c r="A8162" i="48"/>
  <c r="A8163" i="48"/>
  <c r="A8164" i="48"/>
  <c r="A8165" i="48"/>
  <c r="A8166" i="48"/>
  <c r="A8167" i="48"/>
  <c r="A8168" i="48"/>
  <c r="A8169" i="48"/>
  <c r="A8170" i="48"/>
  <c r="A8171" i="48"/>
  <c r="A8172" i="48"/>
  <c r="A8173" i="48"/>
  <c r="A8174" i="48"/>
  <c r="A8175" i="48"/>
  <c r="A8176" i="48"/>
  <c r="A8177" i="48"/>
  <c r="A8178" i="48"/>
  <c r="A8179" i="48"/>
  <c r="A8180" i="48"/>
  <c r="A8181" i="48"/>
  <c r="A8182" i="48"/>
  <c r="A8183" i="48"/>
  <c r="A8184" i="48"/>
  <c r="A8185" i="48"/>
  <c r="A8186" i="48"/>
  <c r="A8187" i="48"/>
  <c r="A8188" i="48"/>
  <c r="A8189" i="48"/>
  <c r="A8190" i="48"/>
  <c r="A8191" i="48"/>
  <c r="A8192" i="48"/>
  <c r="A8193" i="48"/>
  <c r="A8194" i="48"/>
  <c r="A8195" i="48"/>
  <c r="A8196" i="48"/>
  <c r="A8197" i="48"/>
  <c r="A8198" i="48"/>
  <c r="A8199" i="48"/>
  <c r="A8200" i="48"/>
  <c r="A8201" i="48"/>
  <c r="A8202" i="48"/>
  <c r="A8203" i="48"/>
  <c r="A8204" i="48"/>
  <c r="A8205" i="48"/>
  <c r="A8206" i="48"/>
  <c r="A8207" i="48"/>
  <c r="A8208" i="48"/>
  <c r="A8209" i="48"/>
  <c r="A8210" i="48"/>
  <c r="A8211" i="48"/>
  <c r="A8212" i="48"/>
  <c r="A8213" i="48"/>
  <c r="A8214" i="48"/>
  <c r="A8215" i="48"/>
  <c r="A8216" i="48"/>
  <c r="A8217" i="48"/>
  <c r="A8218" i="48"/>
  <c r="A8219" i="48"/>
  <c r="A8220" i="48"/>
  <c r="A8221" i="48"/>
  <c r="A8222" i="48"/>
  <c r="A8223" i="48"/>
  <c r="A8224" i="48"/>
  <c r="A8225" i="48"/>
  <c r="A8226" i="48"/>
  <c r="A8227" i="48"/>
  <c r="A8228" i="48"/>
  <c r="A8229" i="48"/>
  <c r="A8230" i="48"/>
  <c r="A8231" i="48"/>
  <c r="A8232" i="48"/>
  <c r="A8233" i="48"/>
  <c r="A8234" i="48"/>
  <c r="A8235" i="48"/>
  <c r="A8236" i="48"/>
  <c r="A8237" i="48"/>
  <c r="A8238" i="48"/>
  <c r="A8239" i="48"/>
  <c r="A8240" i="48"/>
  <c r="A8241" i="48"/>
  <c r="A8242" i="48"/>
  <c r="A8243" i="48"/>
  <c r="A8244" i="48"/>
  <c r="A8245" i="48"/>
  <c r="A8246" i="48"/>
  <c r="A8247" i="48"/>
  <c r="A8248" i="48"/>
  <c r="A8249" i="48"/>
  <c r="A8250" i="48"/>
  <c r="A8251" i="48"/>
  <c r="A8252" i="48"/>
  <c r="A8253" i="48"/>
  <c r="A8254" i="48"/>
  <c r="A8255" i="48"/>
  <c r="A8256" i="48"/>
  <c r="A8257" i="48"/>
  <c r="A8258" i="48"/>
  <c r="A8259" i="48"/>
  <c r="A8260" i="48"/>
  <c r="A8261" i="48"/>
  <c r="A8262" i="48"/>
  <c r="A8263" i="48"/>
  <c r="A8264" i="48"/>
  <c r="A8265" i="48"/>
  <c r="A8266" i="48"/>
  <c r="A8267" i="48"/>
  <c r="A8268" i="48"/>
  <c r="A8269" i="48"/>
  <c r="A8270" i="48"/>
  <c r="A8271" i="48"/>
  <c r="A8272" i="48"/>
  <c r="A8273" i="48"/>
  <c r="A8274" i="48"/>
  <c r="A8275" i="48"/>
  <c r="A8276" i="48"/>
  <c r="A8277" i="48"/>
  <c r="A8278" i="48"/>
  <c r="A8279" i="48"/>
  <c r="A8280" i="48"/>
  <c r="A8281" i="48"/>
  <c r="A8282" i="48"/>
  <c r="A8283" i="48"/>
  <c r="A8284" i="48"/>
  <c r="A8285" i="48"/>
  <c r="A8286" i="48"/>
  <c r="A8287" i="48"/>
  <c r="A8288" i="48"/>
  <c r="A8289" i="48"/>
  <c r="A8290" i="48"/>
  <c r="A8291" i="48"/>
  <c r="A8292" i="48"/>
  <c r="A8293" i="48"/>
  <c r="A8294" i="48"/>
  <c r="A8295" i="48"/>
  <c r="A8296" i="48"/>
  <c r="A8297" i="48"/>
  <c r="A8298" i="48"/>
  <c r="A8299" i="48"/>
  <c r="A8300" i="48"/>
  <c r="A8301" i="48"/>
  <c r="A8302" i="48"/>
  <c r="A8303" i="48"/>
  <c r="A8304" i="48"/>
  <c r="A8305" i="48"/>
  <c r="A8306" i="48"/>
  <c r="A8307" i="48"/>
  <c r="A8308" i="48"/>
  <c r="A8309" i="48"/>
  <c r="A8310" i="48"/>
  <c r="A8311" i="48"/>
  <c r="A8312" i="48"/>
  <c r="A8313" i="48"/>
  <c r="A8314" i="48"/>
  <c r="A8315" i="48"/>
  <c r="A8316" i="48"/>
  <c r="A8317" i="48"/>
  <c r="A8318" i="48"/>
  <c r="A8319" i="48"/>
  <c r="A8320" i="48"/>
  <c r="A8321" i="48"/>
  <c r="A8322" i="48"/>
  <c r="A8323" i="48"/>
  <c r="A8324" i="48"/>
  <c r="A8325" i="48"/>
  <c r="A8326" i="48"/>
  <c r="A8327" i="48"/>
  <c r="A8328" i="48"/>
  <c r="A8329" i="48"/>
  <c r="A8330" i="48"/>
  <c r="A8331" i="48"/>
  <c r="A8332" i="48"/>
  <c r="A8333" i="48"/>
  <c r="A8334" i="48"/>
  <c r="A8335" i="48"/>
  <c r="A8336" i="48"/>
  <c r="A8337" i="48"/>
  <c r="A8338" i="48"/>
  <c r="A8339" i="48"/>
  <c r="A8340" i="48"/>
  <c r="A8341" i="48"/>
  <c r="A8342" i="48"/>
  <c r="A8343" i="48"/>
  <c r="A8344" i="48"/>
  <c r="A8345" i="48"/>
  <c r="A8346" i="48"/>
  <c r="A8347" i="48"/>
  <c r="A8348" i="48"/>
  <c r="A8349" i="48"/>
  <c r="A8350" i="48"/>
  <c r="A8351" i="48"/>
  <c r="A8352" i="48"/>
  <c r="A8353" i="48"/>
  <c r="A8354" i="48"/>
  <c r="A8355" i="48"/>
  <c r="A8356" i="48"/>
  <c r="A8357" i="48"/>
  <c r="A8358" i="48"/>
  <c r="A8359" i="48"/>
  <c r="A8360" i="48"/>
  <c r="A8361" i="48"/>
  <c r="A8362" i="48"/>
  <c r="A8363" i="48"/>
  <c r="A8364" i="48"/>
  <c r="A8365" i="48"/>
  <c r="A8366" i="48"/>
  <c r="A8367" i="48"/>
  <c r="A8368" i="48"/>
  <c r="A8369" i="48"/>
  <c r="A8370" i="48"/>
  <c r="A8371" i="48"/>
  <c r="A8372" i="48"/>
  <c r="A8373" i="48"/>
  <c r="A8374" i="48"/>
  <c r="A8375" i="48"/>
  <c r="A8376" i="48"/>
  <c r="A8377" i="48"/>
  <c r="A8378" i="48"/>
  <c r="A8379" i="48"/>
  <c r="A8380" i="48"/>
  <c r="A8381" i="48"/>
  <c r="A8382" i="48"/>
  <c r="A8383" i="48"/>
  <c r="A8384" i="48"/>
  <c r="A8385" i="48"/>
  <c r="A8386" i="48"/>
  <c r="A8387" i="48"/>
  <c r="A8388" i="48"/>
  <c r="A8389" i="48"/>
  <c r="A8390" i="48"/>
  <c r="A8391" i="48"/>
  <c r="A8392" i="48"/>
  <c r="A8393" i="48"/>
  <c r="A8394" i="48"/>
  <c r="A8395" i="48"/>
  <c r="A8396" i="48"/>
  <c r="A8397" i="48"/>
  <c r="A8398" i="48"/>
  <c r="A2" i="48"/>
  <c r="A5494" i="47"/>
  <c r="A5495" i="47"/>
  <c r="A5496" i="47"/>
  <c r="A5497" i="47"/>
  <c r="A5498" i="47"/>
  <c r="A5499" i="47"/>
  <c r="A5500" i="47"/>
  <c r="A5501" i="47"/>
  <c r="A5502" i="47"/>
  <c r="A5503" i="47"/>
  <c r="A5504" i="47"/>
  <c r="A5505" i="47"/>
  <c r="A5506" i="47"/>
  <c r="A5507" i="47"/>
  <c r="A5508" i="47"/>
  <c r="A5509" i="47"/>
  <c r="A5510" i="47"/>
  <c r="A5511" i="47"/>
  <c r="A5512" i="47"/>
  <c r="A5513" i="47"/>
  <c r="A5514" i="47"/>
  <c r="A5515" i="47"/>
  <c r="A5516" i="47"/>
  <c r="A5517" i="47"/>
  <c r="A5518" i="47"/>
  <c r="A5519" i="47"/>
  <c r="A5520" i="47"/>
  <c r="A5521" i="47"/>
  <c r="A5522" i="47"/>
  <c r="A5523" i="47"/>
  <c r="A5524" i="47"/>
  <c r="A5525" i="47"/>
  <c r="A5526" i="47"/>
  <c r="A5527" i="47"/>
  <c r="A5528" i="47"/>
  <c r="A5529" i="47"/>
  <c r="A5530" i="47"/>
  <c r="A5531" i="47"/>
  <c r="A5532" i="47"/>
  <c r="A5533" i="47"/>
  <c r="A5534" i="47"/>
  <c r="A5535" i="47"/>
  <c r="A5536" i="47"/>
  <c r="A5537" i="47"/>
  <c r="A5538" i="47"/>
  <c r="A5539" i="47"/>
  <c r="A5540" i="47"/>
  <c r="A5541" i="47"/>
  <c r="A5542" i="47"/>
  <c r="A3" i="47"/>
  <c r="A4" i="47"/>
  <c r="A5" i="47"/>
  <c r="A6" i="47"/>
  <c r="A7" i="47"/>
  <c r="A8" i="47"/>
  <c r="A9" i="47"/>
  <c r="A10" i="47"/>
  <c r="A11"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A111" i="47"/>
  <c r="A112" i="47"/>
  <c r="A113" i="47"/>
  <c r="A114" i="47"/>
  <c r="A115" i="47"/>
  <c r="A116" i="47"/>
  <c r="A117" i="47"/>
  <c r="A118" i="47"/>
  <c r="A119" i="47"/>
  <c r="A120" i="47"/>
  <c r="A121" i="47"/>
  <c r="A122" i="47"/>
  <c r="A123" i="47"/>
  <c r="A124" i="47"/>
  <c r="A125" i="47"/>
  <c r="A126" i="47"/>
  <c r="A127" i="47"/>
  <c r="A128" i="47"/>
  <c r="A129" i="47"/>
  <c r="A130" i="47"/>
  <c r="A131" i="47"/>
  <c r="A132" i="47"/>
  <c r="A133" i="47"/>
  <c r="A134" i="47"/>
  <c r="A135" i="47"/>
  <c r="A136" i="47"/>
  <c r="A137" i="47"/>
  <c r="A138" i="47"/>
  <c r="A139" i="47"/>
  <c r="A140" i="47"/>
  <c r="A141" i="47"/>
  <c r="A142" i="47"/>
  <c r="A143" i="47"/>
  <c r="A144" i="47"/>
  <c r="A145" i="47"/>
  <c r="A146" i="47"/>
  <c r="A147" i="47"/>
  <c r="A148" i="47"/>
  <c r="A149" i="47"/>
  <c r="A150" i="47"/>
  <c r="A151" i="47"/>
  <c r="A152" i="47"/>
  <c r="A153" i="47"/>
  <c r="A154" i="47"/>
  <c r="A155" i="47"/>
  <c r="A156" i="47"/>
  <c r="A157" i="47"/>
  <c r="A158" i="47"/>
  <c r="A159" i="47"/>
  <c r="A160" i="47"/>
  <c r="A161" i="47"/>
  <c r="A162" i="47"/>
  <c r="A163" i="47"/>
  <c r="A164" i="47"/>
  <c r="A165" i="47"/>
  <c r="A166" i="47"/>
  <c r="A167" i="47"/>
  <c r="A168" i="47"/>
  <c r="A169" i="47"/>
  <c r="A170" i="47"/>
  <c r="A171" i="47"/>
  <c r="A172" i="47"/>
  <c r="A173" i="47"/>
  <c r="A174" i="47"/>
  <c r="A175" i="47"/>
  <c r="A176" i="47"/>
  <c r="A177" i="47"/>
  <c r="A178" i="47"/>
  <c r="A179" i="47"/>
  <c r="A180" i="47"/>
  <c r="A181" i="47"/>
  <c r="A182" i="47"/>
  <c r="A183" i="47"/>
  <c r="A184" i="47"/>
  <c r="A185" i="47"/>
  <c r="A186" i="47"/>
  <c r="A187" i="47"/>
  <c r="A188" i="47"/>
  <c r="A189" i="47"/>
  <c r="A190" i="47"/>
  <c r="A191" i="47"/>
  <c r="A192" i="47"/>
  <c r="A193" i="47"/>
  <c r="A194" i="47"/>
  <c r="A195" i="47"/>
  <c r="A196" i="47"/>
  <c r="A197" i="47"/>
  <c r="A198" i="47"/>
  <c r="A199" i="47"/>
  <c r="A200" i="47"/>
  <c r="A201" i="47"/>
  <c r="A202" i="47"/>
  <c r="A203" i="47"/>
  <c r="A204" i="47"/>
  <c r="A205" i="47"/>
  <c r="A206" i="47"/>
  <c r="A207" i="47"/>
  <c r="A208" i="47"/>
  <c r="A209" i="47"/>
  <c r="A210" i="47"/>
  <c r="A211" i="47"/>
  <c r="A212" i="47"/>
  <c r="A213" i="47"/>
  <c r="A214" i="47"/>
  <c r="A215" i="47"/>
  <c r="A216" i="47"/>
  <c r="A217" i="47"/>
  <c r="A218" i="47"/>
  <c r="A219" i="47"/>
  <c r="A220" i="47"/>
  <c r="A221" i="47"/>
  <c r="A222" i="47"/>
  <c r="A223" i="47"/>
  <c r="A224" i="47"/>
  <c r="A225" i="47"/>
  <c r="A226" i="47"/>
  <c r="A227" i="47"/>
  <c r="A228" i="47"/>
  <c r="A229" i="47"/>
  <c r="A230" i="47"/>
  <c r="A231" i="47"/>
  <c r="A232" i="47"/>
  <c r="A233" i="47"/>
  <c r="A234" i="47"/>
  <c r="A235" i="47"/>
  <c r="A236" i="47"/>
  <c r="A237" i="47"/>
  <c r="A238" i="47"/>
  <c r="A239" i="47"/>
  <c r="A240" i="47"/>
  <c r="A241" i="47"/>
  <c r="A242" i="47"/>
  <c r="A243" i="47"/>
  <c r="A244" i="47"/>
  <c r="A245" i="47"/>
  <c r="A246" i="47"/>
  <c r="A247" i="47"/>
  <c r="A248" i="47"/>
  <c r="A249" i="47"/>
  <c r="A250" i="47"/>
  <c r="A251" i="47"/>
  <c r="A252" i="47"/>
  <c r="A253" i="47"/>
  <c r="A254" i="47"/>
  <c r="A255" i="47"/>
  <c r="A256" i="47"/>
  <c r="A257" i="47"/>
  <c r="A258" i="47"/>
  <c r="A259" i="47"/>
  <c r="A260" i="47"/>
  <c r="A261" i="47"/>
  <c r="A262" i="47"/>
  <c r="A263" i="47"/>
  <c r="A264" i="47"/>
  <c r="A265" i="47"/>
  <c r="A266" i="47"/>
  <c r="A267" i="47"/>
  <c r="A268" i="47"/>
  <c r="A269" i="47"/>
  <c r="A270" i="47"/>
  <c r="A271" i="47"/>
  <c r="A272" i="47"/>
  <c r="A273" i="47"/>
  <c r="A274" i="47"/>
  <c r="A275" i="47"/>
  <c r="A276" i="47"/>
  <c r="A277" i="47"/>
  <c r="A278" i="47"/>
  <c r="A279" i="47"/>
  <c r="A280" i="47"/>
  <c r="A281" i="47"/>
  <c r="A282" i="47"/>
  <c r="A283" i="47"/>
  <c r="A284" i="47"/>
  <c r="A285" i="47"/>
  <c r="A286" i="47"/>
  <c r="A287" i="47"/>
  <c r="A288" i="47"/>
  <c r="A289" i="47"/>
  <c r="A290" i="47"/>
  <c r="A291" i="47"/>
  <c r="A292" i="47"/>
  <c r="A293" i="47"/>
  <c r="A294" i="47"/>
  <c r="A295" i="47"/>
  <c r="A296" i="47"/>
  <c r="A297" i="47"/>
  <c r="A298" i="47"/>
  <c r="A299" i="47"/>
  <c r="A300" i="47"/>
  <c r="A301" i="47"/>
  <c r="A302" i="47"/>
  <c r="A303" i="47"/>
  <c r="A304" i="47"/>
  <c r="A305" i="47"/>
  <c r="A306" i="47"/>
  <c r="A307" i="47"/>
  <c r="A308" i="47"/>
  <c r="A309" i="47"/>
  <c r="A310" i="47"/>
  <c r="A311" i="47"/>
  <c r="A312" i="47"/>
  <c r="A313" i="47"/>
  <c r="A314" i="47"/>
  <c r="A315" i="47"/>
  <c r="A316" i="47"/>
  <c r="A317" i="47"/>
  <c r="A318" i="47"/>
  <c r="A319" i="47"/>
  <c r="A320" i="47"/>
  <c r="A321" i="47"/>
  <c r="A322" i="47"/>
  <c r="A323" i="47"/>
  <c r="A324" i="47"/>
  <c r="A325" i="47"/>
  <c r="A326" i="47"/>
  <c r="A327" i="47"/>
  <c r="A328" i="47"/>
  <c r="A329" i="47"/>
  <c r="A330" i="47"/>
  <c r="A331" i="47"/>
  <c r="A332" i="47"/>
  <c r="A333" i="47"/>
  <c r="A334" i="47"/>
  <c r="A335" i="47"/>
  <c r="A336" i="47"/>
  <c r="A337" i="47"/>
  <c r="A338" i="47"/>
  <c r="A339" i="47"/>
  <c r="A340" i="47"/>
  <c r="A341" i="47"/>
  <c r="A342" i="47"/>
  <c r="A343" i="47"/>
  <c r="A344" i="47"/>
  <c r="A345" i="47"/>
  <c r="A346" i="47"/>
  <c r="A347" i="47"/>
  <c r="A348" i="47"/>
  <c r="A349" i="47"/>
  <c r="A350" i="47"/>
  <c r="A351" i="47"/>
  <c r="A352" i="47"/>
  <c r="A353" i="47"/>
  <c r="A354" i="47"/>
  <c r="A355" i="47"/>
  <c r="A356" i="47"/>
  <c r="A357" i="47"/>
  <c r="A358" i="47"/>
  <c r="A359" i="47"/>
  <c r="A360" i="47"/>
  <c r="A361" i="47"/>
  <c r="A362" i="47"/>
  <c r="A363" i="47"/>
  <c r="A364" i="47"/>
  <c r="A365" i="47"/>
  <c r="A366" i="47"/>
  <c r="A367" i="47"/>
  <c r="A368" i="47"/>
  <c r="A369" i="47"/>
  <c r="A370" i="47"/>
  <c r="A371" i="47"/>
  <c r="A372" i="47"/>
  <c r="A373" i="47"/>
  <c r="A374" i="47"/>
  <c r="A375" i="47"/>
  <c r="A376" i="47"/>
  <c r="A377" i="47"/>
  <c r="A378" i="47"/>
  <c r="A379" i="47"/>
  <c r="A380" i="47"/>
  <c r="A381" i="47"/>
  <c r="A382" i="47"/>
  <c r="A383" i="47"/>
  <c r="A384" i="47"/>
  <c r="A385" i="47"/>
  <c r="A386" i="47"/>
  <c r="A387" i="47"/>
  <c r="A388" i="47"/>
  <c r="A389" i="47"/>
  <c r="A390" i="47"/>
  <c r="A391" i="47"/>
  <c r="A392" i="47"/>
  <c r="A393" i="47"/>
  <c r="A394" i="47"/>
  <c r="A395" i="47"/>
  <c r="A396" i="47"/>
  <c r="A397" i="47"/>
  <c r="A398" i="47"/>
  <c r="A399" i="47"/>
  <c r="A400" i="47"/>
  <c r="A401" i="47"/>
  <c r="A402" i="47"/>
  <c r="A403" i="47"/>
  <c r="A404" i="47"/>
  <c r="A405" i="47"/>
  <c r="A406" i="47"/>
  <c r="A407" i="47"/>
  <c r="A408" i="47"/>
  <c r="A409" i="47"/>
  <c r="A410" i="47"/>
  <c r="A411" i="47"/>
  <c r="A412" i="47"/>
  <c r="A413" i="47"/>
  <c r="A414" i="47"/>
  <c r="A415" i="47"/>
  <c r="A416" i="47"/>
  <c r="A417" i="47"/>
  <c r="A418" i="47"/>
  <c r="A419" i="47"/>
  <c r="A420" i="47"/>
  <c r="A421" i="47"/>
  <c r="A422" i="47"/>
  <c r="A423" i="47"/>
  <c r="A424" i="47"/>
  <c r="A425" i="47"/>
  <c r="A426" i="47"/>
  <c r="A427" i="47"/>
  <c r="A428" i="47"/>
  <c r="A429" i="47"/>
  <c r="A430" i="47"/>
  <c r="A431" i="47"/>
  <c r="A432" i="47"/>
  <c r="A433" i="47"/>
  <c r="A434" i="47"/>
  <c r="A435" i="47"/>
  <c r="A436" i="47"/>
  <c r="A437" i="47"/>
  <c r="A438" i="47"/>
  <c r="A439" i="47"/>
  <c r="A440" i="47"/>
  <c r="A441" i="47"/>
  <c r="A442" i="47"/>
  <c r="A443" i="47"/>
  <c r="A444" i="47"/>
  <c r="A445" i="47"/>
  <c r="A446" i="47"/>
  <c r="A447" i="47"/>
  <c r="A448" i="47"/>
  <c r="A449" i="47"/>
  <c r="A450" i="47"/>
  <c r="A451" i="47"/>
  <c r="A452" i="47"/>
  <c r="A453" i="47"/>
  <c r="A454" i="47"/>
  <c r="A455" i="47"/>
  <c r="A456" i="47"/>
  <c r="A457" i="47"/>
  <c r="A458" i="47"/>
  <c r="A459" i="47"/>
  <c r="A460" i="47"/>
  <c r="A461" i="47"/>
  <c r="A462" i="47"/>
  <c r="A463" i="47"/>
  <c r="A464" i="47"/>
  <c r="A465" i="47"/>
  <c r="A466" i="47"/>
  <c r="A467" i="47"/>
  <c r="A468" i="47"/>
  <c r="A469" i="47"/>
  <c r="A470" i="47"/>
  <c r="A471" i="47"/>
  <c r="A472" i="47"/>
  <c r="A473" i="47"/>
  <c r="A474" i="47"/>
  <c r="A475" i="47"/>
  <c r="A476" i="47"/>
  <c r="A477" i="47"/>
  <c r="A478" i="47"/>
  <c r="A479" i="47"/>
  <c r="A480" i="47"/>
  <c r="A481" i="47"/>
  <c r="A482" i="47"/>
  <c r="A483" i="47"/>
  <c r="A484" i="47"/>
  <c r="A485" i="47"/>
  <c r="A486" i="47"/>
  <c r="A487" i="47"/>
  <c r="A488" i="47"/>
  <c r="A489" i="47"/>
  <c r="A490" i="47"/>
  <c r="A491" i="47"/>
  <c r="A492" i="47"/>
  <c r="A493" i="47"/>
  <c r="A494" i="47"/>
  <c r="A495" i="47"/>
  <c r="A496" i="47"/>
  <c r="A497" i="47"/>
  <c r="A498" i="47"/>
  <c r="A499" i="47"/>
  <c r="A500" i="47"/>
  <c r="A501" i="47"/>
  <c r="A502" i="47"/>
  <c r="A503" i="47"/>
  <c r="A504" i="47"/>
  <c r="A505" i="47"/>
  <c r="A506" i="47"/>
  <c r="A507" i="47"/>
  <c r="A508" i="47"/>
  <c r="A509" i="47"/>
  <c r="A510" i="47"/>
  <c r="A511" i="47"/>
  <c r="A512" i="47"/>
  <c r="A513" i="47"/>
  <c r="A514" i="47"/>
  <c r="A515" i="47"/>
  <c r="A516" i="47"/>
  <c r="A517" i="47"/>
  <c r="A518" i="47"/>
  <c r="A519" i="47"/>
  <c r="A520" i="47"/>
  <c r="A521" i="47"/>
  <c r="A522" i="47"/>
  <c r="A523" i="47"/>
  <c r="A524" i="47"/>
  <c r="A525" i="47"/>
  <c r="A526" i="47"/>
  <c r="A527" i="47"/>
  <c r="A528" i="47"/>
  <c r="A529" i="47"/>
  <c r="A530" i="47"/>
  <c r="A531" i="47"/>
  <c r="A532" i="47"/>
  <c r="A533" i="47"/>
  <c r="A534" i="47"/>
  <c r="A535" i="47"/>
  <c r="A536" i="47"/>
  <c r="A537" i="47"/>
  <c r="A538" i="47"/>
  <c r="A539" i="47"/>
  <c r="A540" i="47"/>
  <c r="A541" i="47"/>
  <c r="A542" i="47"/>
  <c r="A543" i="47"/>
  <c r="A544" i="47"/>
  <c r="A545" i="47"/>
  <c r="A546" i="47"/>
  <c r="A547" i="47"/>
  <c r="A548" i="47"/>
  <c r="A549" i="47"/>
  <c r="A550" i="47"/>
  <c r="A551" i="47"/>
  <c r="A552" i="47"/>
  <c r="A553" i="47"/>
  <c r="A554" i="47"/>
  <c r="A555" i="47"/>
  <c r="A556" i="47"/>
  <c r="A557" i="47"/>
  <c r="A558" i="47"/>
  <c r="A559" i="47"/>
  <c r="A560" i="47"/>
  <c r="A561" i="47"/>
  <c r="A562" i="47"/>
  <c r="A563" i="47"/>
  <c r="A564" i="47"/>
  <c r="A565" i="47"/>
  <c r="A566" i="47"/>
  <c r="A567" i="47"/>
  <c r="A568" i="47"/>
  <c r="A569" i="47"/>
  <c r="A570" i="47"/>
  <c r="A571" i="47"/>
  <c r="A572" i="47"/>
  <c r="A573" i="47"/>
  <c r="A574" i="47"/>
  <c r="A575" i="47"/>
  <c r="A576" i="47"/>
  <c r="A577" i="47"/>
  <c r="A578" i="47"/>
  <c r="A579" i="47"/>
  <c r="A580" i="47"/>
  <c r="A581" i="47"/>
  <c r="A582" i="47"/>
  <c r="A583" i="47"/>
  <c r="A584" i="47"/>
  <c r="A585" i="47"/>
  <c r="A586" i="47"/>
  <c r="A587" i="47"/>
  <c r="A588" i="47"/>
  <c r="A589" i="47"/>
  <c r="A590" i="47"/>
  <c r="A591" i="47"/>
  <c r="A592" i="47"/>
  <c r="A593" i="47"/>
  <c r="A594" i="47"/>
  <c r="A595" i="47"/>
  <c r="A596" i="47"/>
  <c r="A597" i="47"/>
  <c r="A598" i="47"/>
  <c r="A599" i="47"/>
  <c r="A600" i="47"/>
  <c r="A601" i="47"/>
  <c r="A602" i="47"/>
  <c r="A603" i="47"/>
  <c r="A604" i="47"/>
  <c r="A605" i="47"/>
  <c r="A606" i="47"/>
  <c r="A607" i="47"/>
  <c r="A608" i="47"/>
  <c r="A609" i="47"/>
  <c r="A610" i="47"/>
  <c r="A611" i="47"/>
  <c r="A612" i="47"/>
  <c r="A613" i="47"/>
  <c r="A614" i="47"/>
  <c r="A615" i="47"/>
  <c r="A616" i="47"/>
  <c r="A617" i="47"/>
  <c r="A618" i="47"/>
  <c r="A619" i="47"/>
  <c r="A620" i="47"/>
  <c r="A621" i="47"/>
  <c r="A622" i="47"/>
  <c r="A623" i="47"/>
  <c r="A624" i="47"/>
  <c r="A625" i="47"/>
  <c r="A626" i="47"/>
  <c r="A627" i="47"/>
  <c r="A628" i="47"/>
  <c r="A629" i="47"/>
  <c r="A630" i="47"/>
  <c r="A631" i="47"/>
  <c r="A632" i="47"/>
  <c r="A633" i="47"/>
  <c r="A634" i="47"/>
  <c r="A635" i="47"/>
  <c r="A636" i="47"/>
  <c r="A637" i="47"/>
  <c r="A638" i="47"/>
  <c r="A639" i="47"/>
  <c r="A640" i="47"/>
  <c r="A641" i="47"/>
  <c r="A642" i="47"/>
  <c r="A643" i="47"/>
  <c r="A644" i="47"/>
  <c r="A645" i="47"/>
  <c r="A646" i="47"/>
  <c r="A647" i="47"/>
  <c r="A648" i="47"/>
  <c r="A649" i="47"/>
  <c r="A650" i="47"/>
  <c r="A651" i="47"/>
  <c r="A652" i="47"/>
  <c r="A653" i="47"/>
  <c r="A654" i="47"/>
  <c r="A655" i="47"/>
  <c r="A656" i="47"/>
  <c r="A657" i="47"/>
  <c r="A658" i="47"/>
  <c r="A659" i="47"/>
  <c r="A660" i="47"/>
  <c r="A661" i="47"/>
  <c r="A662" i="47"/>
  <c r="A663" i="47"/>
  <c r="A664" i="47"/>
  <c r="A665" i="47"/>
  <c r="A666" i="47"/>
  <c r="A667" i="47"/>
  <c r="A668" i="47"/>
  <c r="A669" i="47"/>
  <c r="A670" i="47"/>
  <c r="A671" i="47"/>
  <c r="A672" i="47"/>
  <c r="A673" i="47"/>
  <c r="A674" i="47"/>
  <c r="A675" i="47"/>
  <c r="A676" i="47"/>
  <c r="A677" i="47"/>
  <c r="A678" i="47"/>
  <c r="A679" i="47"/>
  <c r="A680" i="47"/>
  <c r="A681" i="47"/>
  <c r="A682" i="47"/>
  <c r="A683" i="47"/>
  <c r="A684" i="47"/>
  <c r="A685" i="47"/>
  <c r="A686" i="47"/>
  <c r="A687" i="47"/>
  <c r="A688" i="47"/>
  <c r="A689" i="47"/>
  <c r="A690" i="47"/>
  <c r="A691" i="47"/>
  <c r="A692" i="47"/>
  <c r="A693" i="47"/>
  <c r="A694" i="47"/>
  <c r="A695" i="47"/>
  <c r="A696" i="47"/>
  <c r="A697" i="47"/>
  <c r="A698" i="47"/>
  <c r="A699" i="47"/>
  <c r="A700" i="47"/>
  <c r="A701" i="47"/>
  <c r="A702" i="47"/>
  <c r="A703" i="47"/>
  <c r="A704" i="47"/>
  <c r="A705" i="47"/>
  <c r="A706" i="47"/>
  <c r="A707" i="47"/>
  <c r="A708" i="47"/>
  <c r="A709" i="47"/>
  <c r="A710" i="47"/>
  <c r="A711" i="47"/>
  <c r="A712" i="47"/>
  <c r="A713" i="47"/>
  <c r="A714" i="47"/>
  <c r="A715" i="47"/>
  <c r="A716" i="47"/>
  <c r="A717" i="47"/>
  <c r="A718" i="47"/>
  <c r="A719" i="47"/>
  <c r="A720" i="47"/>
  <c r="A721" i="47"/>
  <c r="A722" i="47"/>
  <c r="A723" i="47"/>
  <c r="A724" i="47"/>
  <c r="A725" i="47"/>
  <c r="A726" i="47"/>
  <c r="A727" i="47"/>
  <c r="A728" i="47"/>
  <c r="A729" i="47"/>
  <c r="A730" i="47"/>
  <c r="A731" i="47"/>
  <c r="A732" i="47"/>
  <c r="A733" i="47"/>
  <c r="A734" i="47"/>
  <c r="A735" i="47"/>
  <c r="A736" i="47"/>
  <c r="A737" i="47"/>
  <c r="A738" i="47"/>
  <c r="A739" i="47"/>
  <c r="A740" i="47"/>
  <c r="A741" i="47"/>
  <c r="A742" i="47"/>
  <c r="A743" i="47"/>
  <c r="A744" i="47"/>
  <c r="A745" i="47"/>
  <c r="A746" i="47"/>
  <c r="A747" i="47"/>
  <c r="A748" i="47"/>
  <c r="A749" i="47"/>
  <c r="A750" i="47"/>
  <c r="A751" i="47"/>
  <c r="A752" i="47"/>
  <c r="A753" i="47"/>
  <c r="A754" i="47"/>
  <c r="A755" i="47"/>
  <c r="A756" i="47"/>
  <c r="A757" i="47"/>
  <c r="A758" i="47"/>
  <c r="A759" i="47"/>
  <c r="A760" i="47"/>
  <c r="A761" i="47"/>
  <c r="A762" i="47"/>
  <c r="A763" i="47"/>
  <c r="A764" i="47"/>
  <c r="A765" i="47"/>
  <c r="A766" i="47"/>
  <c r="A767" i="47"/>
  <c r="A768" i="47"/>
  <c r="A769" i="47"/>
  <c r="A770" i="47"/>
  <c r="A771" i="47"/>
  <c r="A772" i="47"/>
  <c r="A773" i="47"/>
  <c r="A774" i="47"/>
  <c r="A775" i="47"/>
  <c r="A776" i="47"/>
  <c r="A777" i="47"/>
  <c r="A778" i="47"/>
  <c r="A779" i="47"/>
  <c r="A780" i="47"/>
  <c r="A781" i="47"/>
  <c r="A782" i="47"/>
  <c r="A783" i="47"/>
  <c r="A784" i="47"/>
  <c r="A785" i="47"/>
  <c r="A786" i="47"/>
  <c r="A787" i="47"/>
  <c r="A788" i="47"/>
  <c r="A789" i="47"/>
  <c r="A790" i="47"/>
  <c r="A791" i="47"/>
  <c r="A792" i="47"/>
  <c r="A793" i="47"/>
  <c r="A794" i="47"/>
  <c r="A795" i="47"/>
  <c r="A796" i="47"/>
  <c r="A797" i="47"/>
  <c r="A798" i="47"/>
  <c r="A799" i="47"/>
  <c r="A800" i="47"/>
  <c r="A801" i="47"/>
  <c r="A802" i="47"/>
  <c r="A803" i="47"/>
  <c r="A804" i="47"/>
  <c r="A805" i="47"/>
  <c r="A806" i="47"/>
  <c r="A807" i="47"/>
  <c r="A808" i="47"/>
  <c r="A809" i="47"/>
  <c r="A810" i="47"/>
  <c r="A811" i="47"/>
  <c r="A812" i="47"/>
  <c r="A813" i="47"/>
  <c r="A814" i="47"/>
  <c r="A815" i="47"/>
  <c r="A816" i="47"/>
  <c r="A817" i="47"/>
  <c r="A818" i="47"/>
  <c r="A819" i="47"/>
  <c r="A820" i="47"/>
  <c r="A821" i="47"/>
  <c r="A822" i="47"/>
  <c r="A823" i="47"/>
  <c r="A824" i="47"/>
  <c r="A825" i="47"/>
  <c r="A826" i="47"/>
  <c r="A827" i="47"/>
  <c r="A828" i="47"/>
  <c r="A829" i="47"/>
  <c r="A830" i="47"/>
  <c r="A831" i="47"/>
  <c r="A832" i="47"/>
  <c r="A833" i="47"/>
  <c r="A834" i="47"/>
  <c r="A835" i="47"/>
  <c r="A836" i="47"/>
  <c r="A837" i="47"/>
  <c r="A838" i="47"/>
  <c r="A839" i="47"/>
  <c r="A840" i="47"/>
  <c r="A841" i="47"/>
  <c r="A842" i="47"/>
  <c r="A843" i="47"/>
  <c r="A844" i="47"/>
  <c r="A845" i="47"/>
  <c r="A846" i="47"/>
  <c r="A847" i="47"/>
  <c r="A848" i="47"/>
  <c r="A849" i="47"/>
  <c r="A850" i="47"/>
  <c r="A851" i="47"/>
  <c r="A852" i="47"/>
  <c r="A853" i="47"/>
  <c r="A854" i="47"/>
  <c r="A855" i="47"/>
  <c r="A856" i="47"/>
  <c r="A857" i="47"/>
  <c r="A858" i="47"/>
  <c r="A859" i="47"/>
  <c r="A860" i="47"/>
  <c r="A861" i="47"/>
  <c r="A862" i="47"/>
  <c r="A863" i="47"/>
  <c r="A864" i="47"/>
  <c r="A865" i="47"/>
  <c r="A866" i="47"/>
  <c r="A867" i="47"/>
  <c r="A868" i="47"/>
  <c r="A869" i="47"/>
  <c r="A870" i="47"/>
  <c r="A871" i="47"/>
  <c r="A872" i="47"/>
  <c r="A873" i="47"/>
  <c r="A874" i="47"/>
  <c r="A875" i="47"/>
  <c r="A876" i="47"/>
  <c r="A877" i="47"/>
  <c r="A878" i="47"/>
  <c r="A879" i="47"/>
  <c r="A880" i="47"/>
  <c r="A881" i="47"/>
  <c r="A882" i="47"/>
  <c r="A883" i="47"/>
  <c r="A884" i="47"/>
  <c r="A885" i="47"/>
  <c r="A886" i="47"/>
  <c r="A887" i="47"/>
  <c r="A888" i="47"/>
  <c r="A889" i="47"/>
  <c r="A890" i="47"/>
  <c r="A891" i="47"/>
  <c r="A892" i="47"/>
  <c r="A893" i="47"/>
  <c r="A894" i="47"/>
  <c r="A895" i="47"/>
  <c r="A896" i="47"/>
  <c r="A897" i="47"/>
  <c r="A898" i="47"/>
  <c r="A899" i="47"/>
  <c r="A900" i="47"/>
  <c r="A901" i="47"/>
  <c r="A902" i="47"/>
  <c r="A903" i="47"/>
  <c r="A904" i="47"/>
  <c r="A905" i="47"/>
  <c r="A906" i="47"/>
  <c r="A907" i="47"/>
  <c r="A908" i="47"/>
  <c r="A909" i="47"/>
  <c r="A910" i="47"/>
  <c r="A911" i="47"/>
  <c r="A912" i="47"/>
  <c r="A913" i="47"/>
  <c r="A914" i="47"/>
  <c r="A915" i="47"/>
  <c r="A916" i="47"/>
  <c r="A917" i="47"/>
  <c r="A918" i="47"/>
  <c r="A919" i="47"/>
  <c r="A920" i="47"/>
  <c r="A921" i="47"/>
  <c r="A922" i="47"/>
  <c r="A923" i="47"/>
  <c r="A924" i="47"/>
  <c r="A925" i="47"/>
  <c r="A926" i="47"/>
  <c r="A927" i="47"/>
  <c r="A928" i="47"/>
  <c r="A929" i="47"/>
  <c r="A930" i="47"/>
  <c r="A931" i="47"/>
  <c r="A932" i="47"/>
  <c r="A933" i="47"/>
  <c r="A934" i="47"/>
  <c r="A935" i="47"/>
  <c r="A936" i="47"/>
  <c r="A937" i="47"/>
  <c r="A938" i="47"/>
  <c r="A939" i="47"/>
  <c r="A940" i="47"/>
  <c r="A941" i="47"/>
  <c r="A942" i="47"/>
  <c r="A943" i="47"/>
  <c r="A944" i="47"/>
  <c r="A945" i="47"/>
  <c r="A946" i="47"/>
  <c r="A947" i="47"/>
  <c r="A948" i="47"/>
  <c r="A949" i="47"/>
  <c r="A950" i="47"/>
  <c r="A951" i="47"/>
  <c r="A952" i="47"/>
  <c r="A953" i="47"/>
  <c r="A954" i="47"/>
  <c r="A955" i="47"/>
  <c r="A956" i="47"/>
  <c r="A957" i="47"/>
  <c r="A958" i="47"/>
  <c r="A959" i="47"/>
  <c r="A960" i="47"/>
  <c r="A961" i="47"/>
  <c r="A962" i="47"/>
  <c r="A963" i="47"/>
  <c r="A964" i="47"/>
  <c r="A965" i="47"/>
  <c r="A966" i="47"/>
  <c r="A967" i="47"/>
  <c r="A968" i="47"/>
  <c r="A969" i="47"/>
  <c r="A970" i="47"/>
  <c r="A971" i="47"/>
  <c r="A972" i="47"/>
  <c r="A973" i="47"/>
  <c r="A974" i="47"/>
  <c r="A975" i="47"/>
  <c r="A976" i="47"/>
  <c r="A977" i="47"/>
  <c r="A978" i="47"/>
  <c r="A979" i="47"/>
  <c r="A980" i="47"/>
  <c r="A981" i="47"/>
  <c r="A982" i="47"/>
  <c r="A983" i="47"/>
  <c r="A984" i="47"/>
  <c r="A985" i="47"/>
  <c r="A986" i="47"/>
  <c r="A987" i="47"/>
  <c r="A988" i="47"/>
  <c r="A989" i="47"/>
  <c r="A990" i="47"/>
  <c r="A991" i="47"/>
  <c r="A992" i="47"/>
  <c r="A993" i="47"/>
  <c r="A994" i="47"/>
  <c r="A995" i="47"/>
  <c r="A996" i="47"/>
  <c r="A997" i="47"/>
  <c r="A998" i="47"/>
  <c r="A999" i="47"/>
  <c r="A1000" i="47"/>
  <c r="A1001" i="47"/>
  <c r="A1002" i="47"/>
  <c r="A1003" i="47"/>
  <c r="A1004" i="47"/>
  <c r="A1005" i="47"/>
  <c r="A1006" i="47"/>
  <c r="A1007" i="47"/>
  <c r="A1008" i="47"/>
  <c r="A1009" i="47"/>
  <c r="A1010" i="47"/>
  <c r="A1011" i="47"/>
  <c r="A1012" i="47"/>
  <c r="A1013" i="47"/>
  <c r="A1014" i="47"/>
  <c r="A1015" i="47"/>
  <c r="A1016" i="47"/>
  <c r="A1017" i="47"/>
  <c r="A1018" i="47"/>
  <c r="A1019" i="47"/>
  <c r="A1020" i="47"/>
  <c r="A1021" i="47"/>
  <c r="A1022" i="47"/>
  <c r="A1023" i="47"/>
  <c r="A1024" i="47"/>
  <c r="A1025" i="47"/>
  <c r="A1026" i="47"/>
  <c r="A1027" i="47"/>
  <c r="A1028" i="47"/>
  <c r="A1029" i="47"/>
  <c r="A1030" i="47"/>
  <c r="A1031" i="47"/>
  <c r="A1032" i="47"/>
  <c r="A1033" i="47"/>
  <c r="A1034" i="47"/>
  <c r="A1035" i="47"/>
  <c r="A1036" i="47"/>
  <c r="A1037" i="47"/>
  <c r="A1038" i="47"/>
  <c r="A1039" i="47"/>
  <c r="A1040" i="47"/>
  <c r="A1041" i="47"/>
  <c r="A1042" i="47"/>
  <c r="A1043" i="47"/>
  <c r="A1044" i="47"/>
  <c r="A1045" i="47"/>
  <c r="A1046" i="47"/>
  <c r="A1047" i="47"/>
  <c r="A1048" i="47"/>
  <c r="A1049" i="47"/>
  <c r="A1050" i="47"/>
  <c r="A1051" i="47"/>
  <c r="A1052" i="47"/>
  <c r="A1053" i="47"/>
  <c r="A1054" i="47"/>
  <c r="A1055" i="47"/>
  <c r="A1056" i="47"/>
  <c r="A1057" i="47"/>
  <c r="A1058" i="47"/>
  <c r="A1059" i="47"/>
  <c r="A1060" i="47"/>
  <c r="A1061" i="47"/>
  <c r="A1062" i="47"/>
  <c r="A1063" i="47"/>
  <c r="A1064" i="47"/>
  <c r="A1065" i="47"/>
  <c r="A1066" i="47"/>
  <c r="A1067" i="47"/>
  <c r="A1068" i="47"/>
  <c r="A1069" i="47"/>
  <c r="A1070" i="47"/>
  <c r="A1071" i="47"/>
  <c r="A1072" i="47"/>
  <c r="A1073" i="47"/>
  <c r="A1074" i="47"/>
  <c r="A1075" i="47"/>
  <c r="A1076" i="47"/>
  <c r="A1077" i="47"/>
  <c r="A1078" i="47"/>
  <c r="A1079" i="47"/>
  <c r="A1080" i="47"/>
  <c r="A1081" i="47"/>
  <c r="A1082" i="47"/>
  <c r="A1083" i="47"/>
  <c r="A1084" i="47"/>
  <c r="A1085" i="47"/>
  <c r="A1086" i="47"/>
  <c r="A1087" i="47"/>
  <c r="A1088" i="47"/>
  <c r="A1089" i="47"/>
  <c r="A1090" i="47"/>
  <c r="A1091" i="47"/>
  <c r="A1092" i="47"/>
  <c r="A1093" i="47"/>
  <c r="A1094" i="47"/>
  <c r="A1095" i="47"/>
  <c r="A1096" i="47"/>
  <c r="A1097" i="47"/>
  <c r="A1098" i="47"/>
  <c r="A1099" i="47"/>
  <c r="A1100" i="47"/>
  <c r="A1101" i="47"/>
  <c r="A1102" i="47"/>
  <c r="A1103" i="47"/>
  <c r="A1104" i="47"/>
  <c r="A1105" i="47"/>
  <c r="A1106" i="47"/>
  <c r="A1107" i="47"/>
  <c r="A1108" i="47"/>
  <c r="A1109" i="47"/>
  <c r="A1110" i="47"/>
  <c r="A1111" i="47"/>
  <c r="A1112" i="47"/>
  <c r="A1113" i="47"/>
  <c r="A1114" i="47"/>
  <c r="A1115" i="47"/>
  <c r="A1116" i="47"/>
  <c r="A1117" i="47"/>
  <c r="A1118" i="47"/>
  <c r="A1119" i="47"/>
  <c r="A1120" i="47"/>
  <c r="A1121" i="47"/>
  <c r="A1122" i="47"/>
  <c r="A1123" i="47"/>
  <c r="A1124" i="47"/>
  <c r="A1125" i="47"/>
  <c r="A1126" i="47"/>
  <c r="A1127" i="47"/>
  <c r="A1128" i="47"/>
  <c r="A1129" i="47"/>
  <c r="A1130" i="47"/>
  <c r="A1131" i="47"/>
  <c r="A1132" i="47"/>
  <c r="A1133" i="47"/>
  <c r="A1134" i="47"/>
  <c r="A1135" i="47"/>
  <c r="A1136" i="47"/>
  <c r="A1137" i="47"/>
  <c r="A1138" i="47"/>
  <c r="A1139" i="47"/>
  <c r="A1140" i="47"/>
  <c r="A1141" i="47"/>
  <c r="A1142" i="47"/>
  <c r="A1143" i="47"/>
  <c r="A1144" i="47"/>
  <c r="A1145" i="47"/>
  <c r="A1146" i="47"/>
  <c r="A1147" i="47"/>
  <c r="A1148" i="47"/>
  <c r="A1149" i="47"/>
  <c r="A1150" i="47"/>
  <c r="A1151" i="47"/>
  <c r="A1152" i="47"/>
  <c r="A1153" i="47"/>
  <c r="A1154" i="47"/>
  <c r="A1155" i="47"/>
  <c r="A1156" i="47"/>
  <c r="A1157" i="47"/>
  <c r="A1158" i="47"/>
  <c r="A1159" i="47"/>
  <c r="A1160" i="47"/>
  <c r="A1161" i="47"/>
  <c r="A1162" i="47"/>
  <c r="A1163" i="47"/>
  <c r="A1164" i="47"/>
  <c r="A1165" i="47"/>
  <c r="A1166" i="47"/>
  <c r="A1167" i="47"/>
  <c r="A1168" i="47"/>
  <c r="A1169" i="47"/>
  <c r="A1170" i="47"/>
  <c r="A1171" i="47"/>
  <c r="A1172" i="47"/>
  <c r="A1173" i="47"/>
  <c r="A1174" i="47"/>
  <c r="A1175" i="47"/>
  <c r="A1176" i="47"/>
  <c r="A1177" i="47"/>
  <c r="A1178" i="47"/>
  <c r="A1179" i="47"/>
  <c r="A1180" i="47"/>
  <c r="A1181" i="47"/>
  <c r="A1182" i="47"/>
  <c r="A1183" i="47"/>
  <c r="A1184" i="47"/>
  <c r="A1185" i="47"/>
  <c r="A1186" i="47"/>
  <c r="A1187" i="47"/>
  <c r="A1188" i="47"/>
  <c r="A1189" i="47"/>
  <c r="A1190" i="47"/>
  <c r="A1191" i="47"/>
  <c r="A1192" i="47"/>
  <c r="A1193" i="47"/>
  <c r="A1194" i="47"/>
  <c r="A1195" i="47"/>
  <c r="A1196" i="47"/>
  <c r="A1197" i="47"/>
  <c r="A1198" i="47"/>
  <c r="A1199" i="47"/>
  <c r="A1200" i="47"/>
  <c r="A1201" i="47"/>
  <c r="A1202" i="47"/>
  <c r="A1203" i="47"/>
  <c r="A1204" i="47"/>
  <c r="A1205" i="47"/>
  <c r="A1206" i="47"/>
  <c r="A1207" i="47"/>
  <c r="A1208" i="47"/>
  <c r="A1209" i="47"/>
  <c r="A1210" i="47"/>
  <c r="A1211" i="47"/>
  <c r="A1212" i="47"/>
  <c r="A1213" i="47"/>
  <c r="A1214" i="47"/>
  <c r="A1215" i="47"/>
  <c r="A1216" i="47"/>
  <c r="A1217" i="47"/>
  <c r="A1218" i="47"/>
  <c r="A1219" i="47"/>
  <c r="A1220" i="47"/>
  <c r="A1221" i="47"/>
  <c r="A1222" i="47"/>
  <c r="A1223" i="47"/>
  <c r="A1224" i="47"/>
  <c r="A1225" i="47"/>
  <c r="A1226" i="47"/>
  <c r="A1227" i="47"/>
  <c r="A1228" i="47"/>
  <c r="A1229" i="47"/>
  <c r="A1230" i="47"/>
  <c r="A1231" i="47"/>
  <c r="A1232" i="47"/>
  <c r="A1233" i="47"/>
  <c r="A1234" i="47"/>
  <c r="A1235" i="47"/>
  <c r="A1236" i="47"/>
  <c r="A1237" i="47"/>
  <c r="A1238" i="47"/>
  <c r="A1239" i="47"/>
  <c r="A1240" i="47"/>
  <c r="A1241" i="47"/>
  <c r="A1242" i="47"/>
  <c r="A1243" i="47"/>
  <c r="A1244" i="47"/>
  <c r="A1245" i="47"/>
  <c r="A1246" i="47"/>
  <c r="A1247" i="47"/>
  <c r="A1248" i="47"/>
  <c r="A1249" i="47"/>
  <c r="A1250" i="47"/>
  <c r="A1251" i="47"/>
  <c r="A1252" i="47"/>
  <c r="A1253" i="47"/>
  <c r="A1254" i="47"/>
  <c r="A1255" i="47"/>
  <c r="A1256" i="47"/>
  <c r="A1257" i="47"/>
  <c r="A1258" i="47"/>
  <c r="A1259" i="47"/>
  <c r="A1260" i="47"/>
  <c r="A1261" i="47"/>
  <c r="A1262" i="47"/>
  <c r="A1263" i="47"/>
  <c r="A1264" i="47"/>
  <c r="A1265" i="47"/>
  <c r="A1266" i="47"/>
  <c r="A1267" i="47"/>
  <c r="A1268" i="47"/>
  <c r="A1269" i="47"/>
  <c r="A1270" i="47"/>
  <c r="A1271" i="47"/>
  <c r="A1272" i="47"/>
  <c r="A1273" i="47"/>
  <c r="A1274" i="47"/>
  <c r="A1275" i="47"/>
  <c r="A1276" i="47"/>
  <c r="A1277" i="47"/>
  <c r="A1278" i="47"/>
  <c r="A1279" i="47"/>
  <c r="A1280" i="47"/>
  <c r="A1281" i="47"/>
  <c r="A1282" i="47"/>
  <c r="A1283" i="47"/>
  <c r="A1284" i="47"/>
  <c r="A1285" i="47"/>
  <c r="A1286" i="47"/>
  <c r="A1287" i="47"/>
  <c r="A1288" i="47"/>
  <c r="A1289" i="47"/>
  <c r="A1290" i="47"/>
  <c r="A1291" i="47"/>
  <c r="A1292" i="47"/>
  <c r="A1293" i="47"/>
  <c r="A1294" i="47"/>
  <c r="A1295" i="47"/>
  <c r="A1296" i="47"/>
  <c r="A1297" i="47"/>
  <c r="A1298" i="47"/>
  <c r="A1299" i="47"/>
  <c r="A1300" i="47"/>
  <c r="A1301" i="47"/>
  <c r="A1302" i="47"/>
  <c r="A1303" i="47"/>
  <c r="A1304" i="47"/>
  <c r="A1305" i="47"/>
  <c r="A1306" i="47"/>
  <c r="A1307" i="47"/>
  <c r="A1308" i="47"/>
  <c r="A1309" i="47"/>
  <c r="A1310" i="47"/>
  <c r="A1311" i="47"/>
  <c r="A1312" i="47"/>
  <c r="A1313" i="47"/>
  <c r="A1314" i="47"/>
  <c r="A1315" i="47"/>
  <c r="A1316" i="47"/>
  <c r="A1317" i="47"/>
  <c r="A1318" i="47"/>
  <c r="A1319" i="47"/>
  <c r="A1320" i="47"/>
  <c r="A1321" i="47"/>
  <c r="A1322" i="47"/>
  <c r="A1323" i="47"/>
  <c r="A1324" i="47"/>
  <c r="A1325" i="47"/>
  <c r="A1326" i="47"/>
  <c r="A1327" i="47"/>
  <c r="A1328" i="47"/>
  <c r="A1329" i="47"/>
  <c r="A1330" i="47"/>
  <c r="A1331" i="47"/>
  <c r="A1332" i="47"/>
  <c r="A1333" i="47"/>
  <c r="A1334" i="47"/>
  <c r="A1335" i="47"/>
  <c r="A1336" i="47"/>
  <c r="A1337" i="47"/>
  <c r="A1338" i="47"/>
  <c r="A1339" i="47"/>
  <c r="A1340" i="47"/>
  <c r="A1341" i="47"/>
  <c r="A1342" i="47"/>
  <c r="A1343" i="47"/>
  <c r="A1344" i="47"/>
  <c r="A1345" i="47"/>
  <c r="A1346" i="47"/>
  <c r="A1347" i="47"/>
  <c r="A1348" i="47"/>
  <c r="A1349" i="47"/>
  <c r="A1350" i="47"/>
  <c r="A1351" i="47"/>
  <c r="A1352" i="47"/>
  <c r="A1353" i="47"/>
  <c r="A1354" i="47"/>
  <c r="A1355" i="47"/>
  <c r="A1356" i="47"/>
  <c r="A1357" i="47"/>
  <c r="A1358" i="47"/>
  <c r="A1359" i="47"/>
  <c r="A1360" i="47"/>
  <c r="A1361" i="47"/>
  <c r="A1362" i="47"/>
  <c r="A1363" i="47"/>
  <c r="A1364" i="47"/>
  <c r="A1365" i="47"/>
  <c r="A1366" i="47"/>
  <c r="A1367" i="47"/>
  <c r="A1368" i="47"/>
  <c r="A1369" i="47"/>
  <c r="A1370" i="47"/>
  <c r="A1371" i="47"/>
  <c r="A1372" i="47"/>
  <c r="A1373" i="47"/>
  <c r="A1374" i="47"/>
  <c r="A1375" i="47"/>
  <c r="A1376" i="47"/>
  <c r="A1377" i="47"/>
  <c r="A1378" i="47"/>
  <c r="A1379" i="47"/>
  <c r="A1380" i="47"/>
  <c r="A1381" i="47"/>
  <c r="A1382" i="47"/>
  <c r="A1383" i="47"/>
  <c r="A1384" i="47"/>
  <c r="A1385" i="47"/>
  <c r="A1386" i="47"/>
  <c r="A1387" i="47"/>
  <c r="A1388" i="47"/>
  <c r="A1389" i="47"/>
  <c r="A1390" i="47"/>
  <c r="A1391" i="47"/>
  <c r="A1392" i="47"/>
  <c r="A1393" i="47"/>
  <c r="A1394" i="47"/>
  <c r="A1395" i="47"/>
  <c r="A1396" i="47"/>
  <c r="A1397" i="47"/>
  <c r="A1398" i="47"/>
  <c r="A1399" i="47"/>
  <c r="A1400" i="47"/>
  <c r="A1401" i="47"/>
  <c r="A1402" i="47"/>
  <c r="A1403" i="47"/>
  <c r="A1404" i="47"/>
  <c r="A1405" i="47"/>
  <c r="A1406" i="47"/>
  <c r="A1407" i="47"/>
  <c r="A1408" i="47"/>
  <c r="A1409" i="47"/>
  <c r="A1410" i="47"/>
  <c r="A1411" i="47"/>
  <c r="A1412" i="47"/>
  <c r="A1413" i="47"/>
  <c r="A1414" i="47"/>
  <c r="A1415" i="47"/>
  <c r="A1416" i="47"/>
  <c r="A1417" i="47"/>
  <c r="A1418" i="47"/>
  <c r="A1419" i="47"/>
  <c r="A1420" i="47"/>
  <c r="A1421" i="47"/>
  <c r="A1422" i="47"/>
  <c r="A1423" i="47"/>
  <c r="A1424" i="47"/>
  <c r="A1425" i="47"/>
  <c r="A1426" i="47"/>
  <c r="A1427" i="47"/>
  <c r="A1428" i="47"/>
  <c r="A1429" i="47"/>
  <c r="A1430" i="47"/>
  <c r="A1431" i="47"/>
  <c r="A1432" i="47"/>
  <c r="A1433" i="47"/>
  <c r="A1434" i="47"/>
  <c r="A1435" i="47"/>
  <c r="A1436" i="47"/>
  <c r="A1437" i="47"/>
  <c r="A1438" i="47"/>
  <c r="A1439" i="47"/>
  <c r="A1440" i="47"/>
  <c r="A1441" i="47"/>
  <c r="A1442" i="47"/>
  <c r="A1443" i="47"/>
  <c r="A1444" i="47"/>
  <c r="A1445" i="47"/>
  <c r="A1446" i="47"/>
  <c r="A1447" i="47"/>
  <c r="A1448" i="47"/>
  <c r="A1449" i="47"/>
  <c r="A1450" i="47"/>
  <c r="A1451" i="47"/>
  <c r="A1452" i="47"/>
  <c r="A1453" i="47"/>
  <c r="A1454" i="47"/>
  <c r="A1455" i="47"/>
  <c r="A1456" i="47"/>
  <c r="A1457" i="47"/>
  <c r="A1458" i="47"/>
  <c r="A1459" i="47"/>
  <c r="A1460" i="47"/>
  <c r="A1461" i="47"/>
  <c r="A1462" i="47"/>
  <c r="A1463" i="47"/>
  <c r="A1464" i="47"/>
  <c r="A1465" i="47"/>
  <c r="A1466" i="47"/>
  <c r="A1467" i="47"/>
  <c r="A1468" i="47"/>
  <c r="A1469" i="47"/>
  <c r="A1470" i="47"/>
  <c r="A1471" i="47"/>
  <c r="A1472" i="47"/>
  <c r="A1473" i="47"/>
  <c r="A1474" i="47"/>
  <c r="A1475" i="47"/>
  <c r="A1476" i="47"/>
  <c r="A1477" i="47"/>
  <c r="A1478" i="47"/>
  <c r="A1479" i="47"/>
  <c r="A1480" i="47"/>
  <c r="A1481" i="47"/>
  <c r="A1482" i="47"/>
  <c r="A1483" i="47"/>
  <c r="A1484" i="47"/>
  <c r="A1485" i="47"/>
  <c r="A1486" i="47"/>
  <c r="A1487" i="47"/>
  <c r="A1488" i="47"/>
  <c r="A1489" i="47"/>
  <c r="A1490" i="47"/>
  <c r="A1491" i="47"/>
  <c r="A1492" i="47"/>
  <c r="A1493" i="47"/>
  <c r="A1494" i="47"/>
  <c r="A1495" i="47"/>
  <c r="A1496" i="47"/>
  <c r="A1497" i="47"/>
  <c r="A1498" i="47"/>
  <c r="A1499" i="47"/>
  <c r="A1500" i="47"/>
  <c r="A1501" i="47"/>
  <c r="A1502" i="47"/>
  <c r="A1503" i="47"/>
  <c r="A1504" i="47"/>
  <c r="A1505" i="47"/>
  <c r="A1506" i="47"/>
  <c r="A1507" i="47"/>
  <c r="A1508" i="47"/>
  <c r="A1509" i="47"/>
  <c r="A1510" i="47"/>
  <c r="A1511" i="47"/>
  <c r="A1512" i="47"/>
  <c r="A1513" i="47"/>
  <c r="A1514" i="47"/>
  <c r="A1515" i="47"/>
  <c r="A1516" i="47"/>
  <c r="A1517" i="47"/>
  <c r="A1518" i="47"/>
  <c r="A1519" i="47"/>
  <c r="A1520" i="47"/>
  <c r="A1521" i="47"/>
  <c r="A1522" i="47"/>
  <c r="A1523" i="47"/>
  <c r="A1524" i="47"/>
  <c r="A1525" i="47"/>
  <c r="A1526" i="47"/>
  <c r="A1527" i="47"/>
  <c r="A1528" i="47"/>
  <c r="A1529" i="47"/>
  <c r="A1530" i="47"/>
  <c r="A1531" i="47"/>
  <c r="A1532" i="47"/>
  <c r="A1533" i="47"/>
  <c r="A1534" i="47"/>
  <c r="A1535" i="47"/>
  <c r="A1536" i="47"/>
  <c r="A1537" i="47"/>
  <c r="A1538" i="47"/>
  <c r="A1539" i="47"/>
  <c r="A1540" i="47"/>
  <c r="A1541" i="47"/>
  <c r="A1542" i="47"/>
  <c r="A1543" i="47"/>
  <c r="A1544" i="47"/>
  <c r="A1545" i="47"/>
  <c r="A1546" i="47"/>
  <c r="A1547" i="47"/>
  <c r="A1548" i="47"/>
  <c r="A1549" i="47"/>
  <c r="A1550" i="47"/>
  <c r="A1551" i="47"/>
  <c r="A1552" i="47"/>
  <c r="A1553" i="47"/>
  <c r="A1554" i="47"/>
  <c r="A1555" i="47"/>
  <c r="A1556" i="47"/>
  <c r="A1557" i="47"/>
  <c r="A1558" i="47"/>
  <c r="A1559" i="47"/>
  <c r="A1560" i="47"/>
  <c r="A1561" i="47"/>
  <c r="A1562" i="47"/>
  <c r="A1563" i="47"/>
  <c r="A1564" i="47"/>
  <c r="A1565" i="47"/>
  <c r="A1566" i="47"/>
  <c r="A1567" i="47"/>
  <c r="A1568" i="47"/>
  <c r="A1569" i="47"/>
  <c r="A1570" i="47"/>
  <c r="A1571" i="47"/>
  <c r="A1572" i="47"/>
  <c r="A1573" i="47"/>
  <c r="A1574" i="47"/>
  <c r="A1575" i="47"/>
  <c r="A1576" i="47"/>
  <c r="A1577" i="47"/>
  <c r="A1578" i="47"/>
  <c r="A1579" i="47"/>
  <c r="A1580" i="47"/>
  <c r="A1581" i="47"/>
  <c r="A1582" i="47"/>
  <c r="A1583" i="47"/>
  <c r="A1584" i="47"/>
  <c r="A1585" i="47"/>
  <c r="A1586" i="47"/>
  <c r="A1587" i="47"/>
  <c r="A1588" i="47"/>
  <c r="A1589" i="47"/>
  <c r="A1590" i="47"/>
  <c r="A1591" i="47"/>
  <c r="A1592" i="47"/>
  <c r="A1593" i="47"/>
  <c r="A1594" i="47"/>
  <c r="A1595" i="47"/>
  <c r="A1596" i="47"/>
  <c r="A1597" i="47"/>
  <c r="A1598" i="47"/>
  <c r="A1599" i="47"/>
  <c r="A1600" i="47"/>
  <c r="A1601" i="47"/>
  <c r="A1602" i="47"/>
  <c r="A1603" i="47"/>
  <c r="A1604" i="47"/>
  <c r="A1605" i="47"/>
  <c r="A1606" i="47"/>
  <c r="A1607" i="47"/>
  <c r="A1608" i="47"/>
  <c r="A1609" i="47"/>
  <c r="A1610" i="47"/>
  <c r="A1611" i="47"/>
  <c r="A1612" i="47"/>
  <c r="A1613" i="47"/>
  <c r="A1614" i="47"/>
  <c r="A1615" i="47"/>
  <c r="A1616" i="47"/>
  <c r="A1617" i="47"/>
  <c r="A1618" i="47"/>
  <c r="A1619" i="47"/>
  <c r="A1620" i="47"/>
  <c r="A1621" i="47"/>
  <c r="A1622" i="47"/>
  <c r="A1623" i="47"/>
  <c r="A1624" i="47"/>
  <c r="A1625" i="47"/>
  <c r="A1626" i="47"/>
  <c r="A1627" i="47"/>
  <c r="A1628" i="47"/>
  <c r="A1629" i="47"/>
  <c r="A1630" i="47"/>
  <c r="A1631" i="47"/>
  <c r="A1632" i="47"/>
  <c r="A1633" i="47"/>
  <c r="A1634" i="47"/>
  <c r="A1635" i="47"/>
  <c r="A1636" i="47"/>
  <c r="A1637" i="47"/>
  <c r="A1638" i="47"/>
  <c r="A1639" i="47"/>
  <c r="A1640" i="47"/>
  <c r="A1641" i="47"/>
  <c r="A1642" i="47"/>
  <c r="A1643" i="47"/>
  <c r="A1644" i="47"/>
  <c r="A1645" i="47"/>
  <c r="A1646" i="47"/>
  <c r="A1647" i="47"/>
  <c r="A1648" i="47"/>
  <c r="A1649" i="47"/>
  <c r="A1650" i="47"/>
  <c r="A1651" i="47"/>
  <c r="A1652" i="47"/>
  <c r="A1653" i="47"/>
  <c r="A1654" i="47"/>
  <c r="A1655" i="47"/>
  <c r="A1656" i="47"/>
  <c r="A1657" i="47"/>
  <c r="A1658" i="47"/>
  <c r="A1659" i="47"/>
  <c r="A1660" i="47"/>
  <c r="A1661" i="47"/>
  <c r="A1662" i="47"/>
  <c r="A1663" i="47"/>
  <c r="A1664" i="47"/>
  <c r="A1665" i="47"/>
  <c r="A1666" i="47"/>
  <c r="A1667" i="47"/>
  <c r="A1668" i="47"/>
  <c r="A1669" i="47"/>
  <c r="A1670" i="47"/>
  <c r="A1671" i="47"/>
  <c r="A1672" i="47"/>
  <c r="A1673" i="47"/>
  <c r="A1674" i="47"/>
  <c r="A1675" i="47"/>
  <c r="A1676" i="47"/>
  <c r="A1677" i="47"/>
  <c r="A1678" i="47"/>
  <c r="A1679" i="47"/>
  <c r="A1680" i="47"/>
  <c r="A1681" i="47"/>
  <c r="A1682" i="47"/>
  <c r="A1683" i="47"/>
  <c r="A1684" i="47"/>
  <c r="A1685" i="47"/>
  <c r="A1686" i="47"/>
  <c r="A1687" i="47"/>
  <c r="A1688" i="47"/>
  <c r="A1689" i="47"/>
  <c r="A1690" i="47"/>
  <c r="A1691" i="47"/>
  <c r="A1692" i="47"/>
  <c r="A1693" i="47"/>
  <c r="A1694" i="47"/>
  <c r="A1695" i="47"/>
  <c r="A1696" i="47"/>
  <c r="A1697" i="47"/>
  <c r="A1698" i="47"/>
  <c r="A1699" i="47"/>
  <c r="A1700" i="47"/>
  <c r="A1701" i="47"/>
  <c r="A1702" i="47"/>
  <c r="A1703" i="47"/>
  <c r="A1704" i="47"/>
  <c r="A1705" i="47"/>
  <c r="A1706" i="47"/>
  <c r="A1707" i="47"/>
  <c r="A1708" i="47"/>
  <c r="A1709" i="47"/>
  <c r="A1710" i="47"/>
  <c r="A1711" i="47"/>
  <c r="A1712" i="47"/>
  <c r="A1713" i="47"/>
  <c r="A1714" i="47"/>
  <c r="A1715" i="47"/>
  <c r="A1716" i="47"/>
  <c r="A1717" i="47"/>
  <c r="A1718" i="47"/>
  <c r="A1719" i="47"/>
  <c r="A1720" i="47"/>
  <c r="A1721" i="47"/>
  <c r="A1722" i="47"/>
  <c r="A1723" i="47"/>
  <c r="A1724" i="47"/>
  <c r="A1725" i="47"/>
  <c r="A1726" i="47"/>
  <c r="A1727" i="47"/>
  <c r="A1728" i="47"/>
  <c r="A1729" i="47"/>
  <c r="A1730" i="47"/>
  <c r="A1731" i="47"/>
  <c r="A1732" i="47"/>
  <c r="A1733" i="47"/>
  <c r="A1734" i="47"/>
  <c r="A1735" i="47"/>
  <c r="A1736" i="47"/>
  <c r="A1737" i="47"/>
  <c r="A1738" i="47"/>
  <c r="A1739" i="47"/>
  <c r="A1740" i="47"/>
  <c r="A1741" i="47"/>
  <c r="A1742" i="47"/>
  <c r="A1743" i="47"/>
  <c r="A1744" i="47"/>
  <c r="A1745" i="47"/>
  <c r="A1746" i="47"/>
  <c r="A1747" i="47"/>
  <c r="A1748" i="47"/>
  <c r="A1749" i="47"/>
  <c r="A1750" i="47"/>
  <c r="A1751" i="47"/>
  <c r="A1752" i="47"/>
  <c r="A1753" i="47"/>
  <c r="A1754" i="47"/>
  <c r="A1755" i="47"/>
  <c r="A1756" i="47"/>
  <c r="A1757" i="47"/>
  <c r="A1758" i="47"/>
  <c r="A1759" i="47"/>
  <c r="A1760" i="47"/>
  <c r="A1761" i="47"/>
  <c r="A1762" i="47"/>
  <c r="A1763" i="47"/>
  <c r="A1764" i="47"/>
  <c r="A1765" i="47"/>
  <c r="A1766" i="47"/>
  <c r="A1767" i="47"/>
  <c r="A1768" i="47"/>
  <c r="A1769" i="47"/>
  <c r="A1770" i="47"/>
  <c r="A1771" i="47"/>
  <c r="A1772" i="47"/>
  <c r="A1773" i="47"/>
  <c r="A1774" i="47"/>
  <c r="A1775" i="47"/>
  <c r="A1776" i="47"/>
  <c r="A1777" i="47"/>
  <c r="A1778" i="47"/>
  <c r="A1779" i="47"/>
  <c r="A1780" i="47"/>
  <c r="A1781" i="47"/>
  <c r="A1782" i="47"/>
  <c r="A1783" i="47"/>
  <c r="A1784" i="47"/>
  <c r="A1785" i="47"/>
  <c r="A1786" i="47"/>
  <c r="A1787" i="47"/>
  <c r="A1788" i="47"/>
  <c r="A1789" i="47"/>
  <c r="A1790" i="47"/>
  <c r="A1791" i="47"/>
  <c r="A1792" i="47"/>
  <c r="A1793" i="47"/>
  <c r="A1794" i="47"/>
  <c r="A1795" i="47"/>
  <c r="A1796" i="47"/>
  <c r="A1797" i="47"/>
  <c r="A1798" i="47"/>
  <c r="A1799" i="47"/>
  <c r="A1800" i="47"/>
  <c r="A1801" i="47"/>
  <c r="A1802" i="47"/>
  <c r="A1803" i="47"/>
  <c r="A1804" i="47"/>
  <c r="A1805" i="47"/>
  <c r="A1806" i="47"/>
  <c r="A1807" i="47"/>
  <c r="A1808" i="47"/>
  <c r="A1809" i="47"/>
  <c r="A1810" i="47"/>
  <c r="A1811" i="47"/>
  <c r="A1812" i="47"/>
  <c r="A1813" i="47"/>
  <c r="A1814" i="47"/>
  <c r="A1815" i="47"/>
  <c r="A1816" i="47"/>
  <c r="A1817" i="47"/>
  <c r="A1818" i="47"/>
  <c r="A1819" i="47"/>
  <c r="A1820" i="47"/>
  <c r="A1821" i="47"/>
  <c r="A1822" i="47"/>
  <c r="A1823" i="47"/>
  <c r="A1824" i="47"/>
  <c r="A1825" i="47"/>
  <c r="A1826" i="47"/>
  <c r="A1827" i="47"/>
  <c r="A1828" i="47"/>
  <c r="A1829" i="47"/>
  <c r="A1830" i="47"/>
  <c r="A1831" i="47"/>
  <c r="A1832" i="47"/>
  <c r="A1833" i="47"/>
  <c r="A1834" i="47"/>
  <c r="A1835" i="47"/>
  <c r="A1836" i="47"/>
  <c r="A1837" i="47"/>
  <c r="A1838" i="47"/>
  <c r="A1839" i="47"/>
  <c r="A1840" i="47"/>
  <c r="A1841" i="47"/>
  <c r="A1842" i="47"/>
  <c r="A1843" i="47"/>
  <c r="A1844" i="47"/>
  <c r="A1845" i="47"/>
  <c r="A1846" i="47"/>
  <c r="A1847" i="47"/>
  <c r="A1848" i="47"/>
  <c r="A1849" i="47"/>
  <c r="A1850" i="47"/>
  <c r="A1851" i="47"/>
  <c r="A1852" i="47"/>
  <c r="A1853" i="47"/>
  <c r="A1854" i="47"/>
  <c r="A1855" i="47"/>
  <c r="A1856" i="47"/>
  <c r="A1857" i="47"/>
  <c r="A1858" i="47"/>
  <c r="A1859" i="47"/>
  <c r="A1860" i="47"/>
  <c r="A1861" i="47"/>
  <c r="A1862" i="47"/>
  <c r="A1863" i="47"/>
  <c r="A1864" i="47"/>
  <c r="A1865" i="47"/>
  <c r="A1866" i="47"/>
  <c r="A1867" i="47"/>
  <c r="A1868" i="47"/>
  <c r="A1869" i="47"/>
  <c r="A1870" i="47"/>
  <c r="A1871" i="47"/>
  <c r="A1872" i="47"/>
  <c r="A1873" i="47"/>
  <c r="A1874" i="47"/>
  <c r="A1875" i="47"/>
  <c r="A1876" i="47"/>
  <c r="A1877" i="47"/>
  <c r="A1878" i="47"/>
  <c r="A1879" i="47"/>
  <c r="A1880" i="47"/>
  <c r="A1881" i="47"/>
  <c r="A1882" i="47"/>
  <c r="A1883" i="47"/>
  <c r="A1884" i="47"/>
  <c r="A1885" i="47"/>
  <c r="A1886" i="47"/>
  <c r="A1887" i="47"/>
  <c r="A1888" i="47"/>
  <c r="A1889" i="47"/>
  <c r="A1890" i="47"/>
  <c r="A1891" i="47"/>
  <c r="A1892" i="47"/>
  <c r="A1893" i="47"/>
  <c r="A1894" i="47"/>
  <c r="A1895" i="47"/>
  <c r="A1896" i="47"/>
  <c r="A1897" i="47"/>
  <c r="A1898" i="47"/>
  <c r="A1899" i="47"/>
  <c r="A1900" i="47"/>
  <c r="A1901" i="47"/>
  <c r="A1902" i="47"/>
  <c r="A1903" i="47"/>
  <c r="A1904" i="47"/>
  <c r="A1905" i="47"/>
  <c r="A1906" i="47"/>
  <c r="A1907" i="47"/>
  <c r="A1908" i="47"/>
  <c r="A1909" i="47"/>
  <c r="A1910" i="47"/>
  <c r="A1911" i="47"/>
  <c r="A1912" i="47"/>
  <c r="A1913" i="47"/>
  <c r="A1914" i="47"/>
  <c r="A1915" i="47"/>
  <c r="A1916" i="47"/>
  <c r="A1917" i="47"/>
  <c r="A1918" i="47"/>
  <c r="A1919" i="47"/>
  <c r="A1920" i="47"/>
  <c r="A1921" i="47"/>
  <c r="A1922" i="47"/>
  <c r="A1923" i="47"/>
  <c r="A1924" i="47"/>
  <c r="A1925" i="47"/>
  <c r="A1926" i="47"/>
  <c r="A1927" i="47"/>
  <c r="A1928" i="47"/>
  <c r="A1929" i="47"/>
  <c r="A1930" i="47"/>
  <c r="A1931" i="47"/>
  <c r="A1932" i="47"/>
  <c r="A1933" i="47"/>
  <c r="A1934" i="47"/>
  <c r="A1935" i="47"/>
  <c r="A1936" i="47"/>
  <c r="A1937" i="47"/>
  <c r="A1938" i="47"/>
  <c r="A1939" i="47"/>
  <c r="A1940" i="47"/>
  <c r="A1941" i="47"/>
  <c r="A1942" i="47"/>
  <c r="A1943" i="47"/>
  <c r="A1944" i="47"/>
  <c r="A1945" i="47"/>
  <c r="A1946" i="47"/>
  <c r="A1947" i="47"/>
  <c r="A1948" i="47"/>
  <c r="A1949" i="47"/>
  <c r="A1950" i="47"/>
  <c r="A1951" i="47"/>
  <c r="A1952" i="47"/>
  <c r="A1953" i="47"/>
  <c r="A1954" i="47"/>
  <c r="A1955" i="47"/>
  <c r="A1956" i="47"/>
  <c r="A1957" i="47"/>
  <c r="A1958" i="47"/>
  <c r="A1959" i="47"/>
  <c r="A1960" i="47"/>
  <c r="A1961" i="47"/>
  <c r="A1962" i="47"/>
  <c r="A1963" i="47"/>
  <c r="A1964" i="47"/>
  <c r="A1965" i="47"/>
  <c r="A1966" i="47"/>
  <c r="A1967" i="47"/>
  <c r="A1968" i="47"/>
  <c r="A1969" i="47"/>
  <c r="A1970" i="47"/>
  <c r="A1971" i="47"/>
  <c r="A1972" i="47"/>
  <c r="A1973" i="47"/>
  <c r="A1974" i="47"/>
  <c r="A1975" i="47"/>
  <c r="A1976" i="47"/>
  <c r="A1977" i="47"/>
  <c r="A1978" i="47"/>
  <c r="A1979" i="47"/>
  <c r="A1980" i="47"/>
  <c r="A1981" i="47"/>
  <c r="A1982" i="47"/>
  <c r="A1983" i="47"/>
  <c r="A1984" i="47"/>
  <c r="A1985" i="47"/>
  <c r="A1986" i="47"/>
  <c r="A1987" i="47"/>
  <c r="A1988" i="47"/>
  <c r="A1989" i="47"/>
  <c r="A1990" i="47"/>
  <c r="A1991" i="47"/>
  <c r="A1992" i="47"/>
  <c r="A1993" i="47"/>
  <c r="A1994" i="47"/>
  <c r="A1995" i="47"/>
  <c r="A1996" i="47"/>
  <c r="A1997" i="47"/>
  <c r="A1998" i="47"/>
  <c r="A1999" i="47"/>
  <c r="A2000" i="47"/>
  <c r="A2001" i="47"/>
  <c r="A2002" i="47"/>
  <c r="A2003" i="47"/>
  <c r="A2004" i="47"/>
  <c r="A2005" i="47"/>
  <c r="A2006" i="47"/>
  <c r="A2007" i="47"/>
  <c r="A2008" i="47"/>
  <c r="A2009" i="47"/>
  <c r="A2010" i="47"/>
  <c r="A2011" i="47"/>
  <c r="A2012" i="47"/>
  <c r="A2013" i="47"/>
  <c r="A2014" i="47"/>
  <c r="A2015" i="47"/>
  <c r="A2016" i="47"/>
  <c r="A2017" i="47"/>
  <c r="A2018" i="47"/>
  <c r="A2019" i="47"/>
  <c r="A2020" i="47"/>
  <c r="A2021" i="47"/>
  <c r="A2022" i="47"/>
  <c r="A2023" i="47"/>
  <c r="A2024" i="47"/>
  <c r="A2025" i="47"/>
  <c r="A2026" i="47"/>
  <c r="A2027" i="47"/>
  <c r="A2028" i="47"/>
  <c r="A2029" i="47"/>
  <c r="A2030" i="47"/>
  <c r="A2031" i="47"/>
  <c r="A2032" i="47"/>
  <c r="A2033" i="47"/>
  <c r="A2034" i="47"/>
  <c r="A2035" i="47"/>
  <c r="A2036" i="47"/>
  <c r="A2037" i="47"/>
  <c r="A2038" i="47"/>
  <c r="A2039" i="47"/>
  <c r="A2040" i="47"/>
  <c r="A2041" i="47"/>
  <c r="A2042" i="47"/>
  <c r="A2043" i="47"/>
  <c r="A2044" i="47"/>
  <c r="A2045" i="47"/>
  <c r="A2046" i="47"/>
  <c r="A2047" i="47"/>
  <c r="A2048" i="47"/>
  <c r="A2049" i="47"/>
  <c r="A2050" i="47"/>
  <c r="A2051" i="47"/>
  <c r="A2052" i="47"/>
  <c r="A2053" i="47"/>
  <c r="A2054" i="47"/>
  <c r="A2055" i="47"/>
  <c r="A2056" i="47"/>
  <c r="A2057" i="47"/>
  <c r="A2058" i="47"/>
  <c r="A2059" i="47"/>
  <c r="A2060" i="47"/>
  <c r="A2061" i="47"/>
  <c r="A2062" i="47"/>
  <c r="A2063" i="47"/>
  <c r="A2064" i="47"/>
  <c r="A2065" i="47"/>
  <c r="A2066" i="47"/>
  <c r="A2067" i="47"/>
  <c r="A2068" i="47"/>
  <c r="A2069" i="47"/>
  <c r="A2070" i="47"/>
  <c r="A2071" i="47"/>
  <c r="A2072" i="47"/>
  <c r="A2073" i="47"/>
  <c r="A2074" i="47"/>
  <c r="A2075" i="47"/>
  <c r="A2076" i="47"/>
  <c r="A2077" i="47"/>
  <c r="A2078" i="47"/>
  <c r="A2079" i="47"/>
  <c r="A2080" i="47"/>
  <c r="A2081" i="47"/>
  <c r="A2082" i="47"/>
  <c r="A2083" i="47"/>
  <c r="A2084" i="47"/>
  <c r="A2085" i="47"/>
  <c r="A2086" i="47"/>
  <c r="A2087" i="47"/>
  <c r="A2088" i="47"/>
  <c r="A2089" i="47"/>
  <c r="A2090" i="47"/>
  <c r="A2091" i="47"/>
  <c r="A2092" i="47"/>
  <c r="A2093" i="47"/>
  <c r="A2094" i="47"/>
  <c r="A2095" i="47"/>
  <c r="A2096" i="47"/>
  <c r="A2097" i="47"/>
  <c r="A2098" i="47"/>
  <c r="A2099" i="47"/>
  <c r="A2100" i="47"/>
  <c r="A2101" i="47"/>
  <c r="A2102" i="47"/>
  <c r="A2103" i="47"/>
  <c r="A2104" i="47"/>
  <c r="A2105" i="47"/>
  <c r="A2106" i="47"/>
  <c r="A2107" i="47"/>
  <c r="A2108" i="47"/>
  <c r="A2109" i="47"/>
  <c r="A2110" i="47"/>
  <c r="A2111" i="47"/>
  <c r="A2112" i="47"/>
  <c r="A2113" i="47"/>
  <c r="A2114" i="47"/>
  <c r="A2115" i="47"/>
  <c r="A2116" i="47"/>
  <c r="A2117" i="47"/>
  <c r="A2118" i="47"/>
  <c r="A2119" i="47"/>
  <c r="A2120" i="47"/>
  <c r="A2121" i="47"/>
  <c r="A2122" i="47"/>
  <c r="A2123" i="47"/>
  <c r="A2124" i="47"/>
  <c r="A2125" i="47"/>
  <c r="A2126" i="47"/>
  <c r="A2127" i="47"/>
  <c r="A2128" i="47"/>
  <c r="A2129" i="47"/>
  <c r="A2130" i="47"/>
  <c r="A2131" i="47"/>
  <c r="A2132" i="47"/>
  <c r="A2133" i="47"/>
  <c r="A2134" i="47"/>
  <c r="A2135" i="47"/>
  <c r="A2136" i="47"/>
  <c r="A2137" i="47"/>
  <c r="A2138" i="47"/>
  <c r="A2139" i="47"/>
  <c r="A2140" i="47"/>
  <c r="A2141" i="47"/>
  <c r="A2142" i="47"/>
  <c r="A2143" i="47"/>
  <c r="A2144" i="47"/>
  <c r="A2145" i="47"/>
  <c r="A2146" i="47"/>
  <c r="A2147" i="47"/>
  <c r="A2148" i="47"/>
  <c r="A2149" i="47"/>
  <c r="A2150" i="47"/>
  <c r="A2151" i="47"/>
  <c r="A2152" i="47"/>
  <c r="A2153" i="47"/>
  <c r="A2154" i="47"/>
  <c r="A2155" i="47"/>
  <c r="A2156" i="47"/>
  <c r="A2157" i="47"/>
  <c r="A2158" i="47"/>
  <c r="A2159" i="47"/>
  <c r="A2160" i="47"/>
  <c r="A2161" i="47"/>
  <c r="A2162" i="47"/>
  <c r="A2163" i="47"/>
  <c r="A2164" i="47"/>
  <c r="A2165" i="47"/>
  <c r="A2166" i="47"/>
  <c r="A2167" i="47"/>
  <c r="A2168" i="47"/>
  <c r="A2169" i="47"/>
  <c r="A2170" i="47"/>
  <c r="A2171" i="47"/>
  <c r="A2172" i="47"/>
  <c r="A2173" i="47"/>
  <c r="A2174" i="47"/>
  <c r="A2175" i="47"/>
  <c r="A2176" i="47"/>
  <c r="A2177" i="47"/>
  <c r="A2178" i="47"/>
  <c r="A2179" i="47"/>
  <c r="A2180" i="47"/>
  <c r="A2181" i="47"/>
  <c r="A2182" i="47"/>
  <c r="A2183" i="47"/>
  <c r="A2184" i="47"/>
  <c r="A2185" i="47"/>
  <c r="A2186" i="47"/>
  <c r="A2187" i="47"/>
  <c r="A2188" i="47"/>
  <c r="A2189" i="47"/>
  <c r="A2190" i="47"/>
  <c r="A2191" i="47"/>
  <c r="A2192" i="47"/>
  <c r="A2193" i="47"/>
  <c r="A2194" i="47"/>
  <c r="A2195" i="47"/>
  <c r="A2196" i="47"/>
  <c r="A2197" i="47"/>
  <c r="A2198" i="47"/>
  <c r="A2199" i="47"/>
  <c r="A2200" i="47"/>
  <c r="A2201" i="47"/>
  <c r="A2202" i="47"/>
  <c r="A2203" i="47"/>
  <c r="A2204" i="47"/>
  <c r="A2205" i="47"/>
  <c r="A2206" i="47"/>
  <c r="A2207" i="47"/>
  <c r="A2208" i="47"/>
  <c r="A2209" i="47"/>
  <c r="A2210" i="47"/>
  <c r="A2211" i="47"/>
  <c r="A2212" i="47"/>
  <c r="A2213" i="47"/>
  <c r="A2214" i="47"/>
  <c r="A2215" i="47"/>
  <c r="A2216" i="47"/>
  <c r="A2217" i="47"/>
  <c r="A2218" i="47"/>
  <c r="A2219" i="47"/>
  <c r="A2220" i="47"/>
  <c r="A2221" i="47"/>
  <c r="A2222" i="47"/>
  <c r="A2223" i="47"/>
  <c r="A2224" i="47"/>
  <c r="A2225" i="47"/>
  <c r="A2226" i="47"/>
  <c r="A2227" i="47"/>
  <c r="A2228" i="47"/>
  <c r="A2229" i="47"/>
  <c r="A2230" i="47"/>
  <c r="A2231" i="47"/>
  <c r="A2232" i="47"/>
  <c r="A2233" i="47"/>
  <c r="A2234" i="47"/>
  <c r="A2235" i="47"/>
  <c r="A2236" i="47"/>
  <c r="A2237" i="47"/>
  <c r="A2238" i="47"/>
  <c r="A2239" i="47"/>
  <c r="A2240" i="47"/>
  <c r="A2241" i="47"/>
  <c r="A2242" i="47"/>
  <c r="A2243" i="47"/>
  <c r="A2244" i="47"/>
  <c r="A2245" i="47"/>
  <c r="A2246" i="47"/>
  <c r="A2247" i="47"/>
  <c r="A2248" i="47"/>
  <c r="A2249" i="47"/>
  <c r="A2250" i="47"/>
  <c r="A2251" i="47"/>
  <c r="A2252" i="47"/>
  <c r="A2253" i="47"/>
  <c r="A2254" i="47"/>
  <c r="A2255" i="47"/>
  <c r="A2256" i="47"/>
  <c r="A2257" i="47"/>
  <c r="A2258" i="47"/>
  <c r="A2259" i="47"/>
  <c r="A2260" i="47"/>
  <c r="A2261" i="47"/>
  <c r="A2262" i="47"/>
  <c r="A2263" i="47"/>
  <c r="A2264" i="47"/>
  <c r="A2265" i="47"/>
  <c r="A2266" i="47"/>
  <c r="A2267" i="47"/>
  <c r="A2268" i="47"/>
  <c r="A2269" i="47"/>
  <c r="A2270" i="47"/>
  <c r="A2271" i="47"/>
  <c r="A2272" i="47"/>
  <c r="A2273" i="47"/>
  <c r="A2274" i="47"/>
  <c r="A2275" i="47"/>
  <c r="A2276" i="47"/>
  <c r="A2277" i="47"/>
  <c r="A2278" i="47"/>
  <c r="A2279" i="47"/>
  <c r="A2280" i="47"/>
  <c r="A2281" i="47"/>
  <c r="A2282" i="47"/>
  <c r="A2283" i="47"/>
  <c r="A2284" i="47"/>
  <c r="A2285" i="47"/>
  <c r="A2286" i="47"/>
  <c r="A2287" i="47"/>
  <c r="A2288" i="47"/>
  <c r="A2289" i="47"/>
  <c r="A2290" i="47"/>
  <c r="A2291" i="47"/>
  <c r="A2292" i="47"/>
  <c r="A2293" i="47"/>
  <c r="A2294" i="47"/>
  <c r="A2295" i="47"/>
  <c r="A2296" i="47"/>
  <c r="A2297" i="47"/>
  <c r="A2298" i="47"/>
  <c r="A2299" i="47"/>
  <c r="A2300" i="47"/>
  <c r="A2301" i="47"/>
  <c r="A2302" i="47"/>
  <c r="A2303" i="47"/>
  <c r="A2304" i="47"/>
  <c r="A2305" i="47"/>
  <c r="A2306" i="47"/>
  <c r="A2307" i="47"/>
  <c r="A2308" i="47"/>
  <c r="A2309" i="47"/>
  <c r="A2310" i="47"/>
  <c r="A2311" i="47"/>
  <c r="A2312" i="47"/>
  <c r="A2313" i="47"/>
  <c r="A2314" i="47"/>
  <c r="A2315" i="47"/>
  <c r="A2316" i="47"/>
  <c r="A2317" i="47"/>
  <c r="A2318" i="47"/>
  <c r="A2319" i="47"/>
  <c r="A2320" i="47"/>
  <c r="A2321" i="47"/>
  <c r="A2322" i="47"/>
  <c r="A2323" i="47"/>
  <c r="A2324" i="47"/>
  <c r="A2325" i="47"/>
  <c r="A2326" i="47"/>
  <c r="A2327" i="47"/>
  <c r="A2328" i="47"/>
  <c r="A2329" i="47"/>
  <c r="A2330" i="47"/>
  <c r="A2331" i="47"/>
  <c r="A2332" i="47"/>
  <c r="A2333" i="47"/>
  <c r="A2334" i="47"/>
  <c r="A2335" i="47"/>
  <c r="A2336" i="47"/>
  <c r="A2337" i="47"/>
  <c r="A2338" i="47"/>
  <c r="A2339" i="47"/>
  <c r="A2340" i="47"/>
  <c r="A2341" i="47"/>
  <c r="A2342" i="47"/>
  <c r="A2343" i="47"/>
  <c r="A2344" i="47"/>
  <c r="A2345" i="47"/>
  <c r="A2346" i="47"/>
  <c r="A2347" i="47"/>
  <c r="A2348" i="47"/>
  <c r="A2349" i="47"/>
  <c r="A2350" i="47"/>
  <c r="A2351" i="47"/>
  <c r="A2352" i="47"/>
  <c r="A2353" i="47"/>
  <c r="A2354" i="47"/>
  <c r="A2355" i="47"/>
  <c r="A2356" i="47"/>
  <c r="A2357" i="47"/>
  <c r="A2358" i="47"/>
  <c r="A2359" i="47"/>
  <c r="A2360" i="47"/>
  <c r="A2361" i="47"/>
  <c r="A2362" i="47"/>
  <c r="A2363" i="47"/>
  <c r="A2364" i="47"/>
  <c r="A2365" i="47"/>
  <c r="A2366" i="47"/>
  <c r="A2367" i="47"/>
  <c r="A2368" i="47"/>
  <c r="A2369" i="47"/>
  <c r="A2370" i="47"/>
  <c r="A2371" i="47"/>
  <c r="A2372" i="47"/>
  <c r="A2373" i="47"/>
  <c r="A2374" i="47"/>
  <c r="A2375" i="47"/>
  <c r="A2376" i="47"/>
  <c r="A2377" i="47"/>
  <c r="A2378" i="47"/>
  <c r="A2379" i="47"/>
  <c r="A2380" i="47"/>
  <c r="A2381" i="47"/>
  <c r="A2382" i="47"/>
  <c r="A2383" i="47"/>
  <c r="A2384" i="47"/>
  <c r="A2385" i="47"/>
  <c r="A2386" i="47"/>
  <c r="A2387" i="47"/>
  <c r="A2388" i="47"/>
  <c r="A2389" i="47"/>
  <c r="A2390" i="47"/>
  <c r="A2391" i="47"/>
  <c r="A2392" i="47"/>
  <c r="A2393" i="47"/>
  <c r="A2394" i="47"/>
  <c r="A2395" i="47"/>
  <c r="A2396" i="47"/>
  <c r="A2397" i="47"/>
  <c r="A2398" i="47"/>
  <c r="A2399" i="47"/>
  <c r="A2400" i="47"/>
  <c r="A2401" i="47"/>
  <c r="A2402" i="47"/>
  <c r="A2403" i="47"/>
  <c r="A2404" i="47"/>
  <c r="A2405" i="47"/>
  <c r="A2406" i="47"/>
  <c r="A2407" i="47"/>
  <c r="A2408" i="47"/>
  <c r="A2409" i="47"/>
  <c r="A2410" i="47"/>
  <c r="A2411" i="47"/>
  <c r="A2412" i="47"/>
  <c r="A2413" i="47"/>
  <c r="A2414" i="47"/>
  <c r="A2415" i="47"/>
  <c r="A2416" i="47"/>
  <c r="A2417" i="47"/>
  <c r="A2418" i="47"/>
  <c r="A2419" i="47"/>
  <c r="A2420" i="47"/>
  <c r="A2421" i="47"/>
  <c r="A2422" i="47"/>
  <c r="A2423" i="47"/>
  <c r="A2424" i="47"/>
  <c r="A2425" i="47"/>
  <c r="A2426" i="47"/>
  <c r="A2427" i="47"/>
  <c r="A2428" i="47"/>
  <c r="A2429" i="47"/>
  <c r="A2430" i="47"/>
  <c r="A2431" i="47"/>
  <c r="A2432" i="47"/>
  <c r="A2433" i="47"/>
  <c r="A2434" i="47"/>
  <c r="A2435" i="47"/>
  <c r="A2436" i="47"/>
  <c r="A2437" i="47"/>
  <c r="A2438" i="47"/>
  <c r="A2439" i="47"/>
  <c r="A2440" i="47"/>
  <c r="A2441" i="47"/>
  <c r="A2442" i="47"/>
  <c r="A2443" i="47"/>
  <c r="A2444" i="47"/>
  <c r="A2445" i="47"/>
  <c r="A2446" i="47"/>
  <c r="A2447" i="47"/>
  <c r="A2448" i="47"/>
  <c r="A2449" i="47"/>
  <c r="A2450" i="47"/>
  <c r="A2451" i="47"/>
  <c r="A2452" i="47"/>
  <c r="A2453" i="47"/>
  <c r="A2454" i="47"/>
  <c r="A2455" i="47"/>
  <c r="A2456" i="47"/>
  <c r="A2457" i="47"/>
  <c r="A2458" i="47"/>
  <c r="A2459" i="47"/>
  <c r="A2460" i="47"/>
  <c r="A2461" i="47"/>
  <c r="A2462" i="47"/>
  <c r="A2463" i="47"/>
  <c r="A2464" i="47"/>
  <c r="A2465" i="47"/>
  <c r="A2466" i="47"/>
  <c r="A2467" i="47"/>
  <c r="A2468" i="47"/>
  <c r="A2469" i="47"/>
  <c r="A2470" i="47"/>
  <c r="A2471" i="47"/>
  <c r="A2472" i="47"/>
  <c r="A2473" i="47"/>
  <c r="A2474" i="47"/>
  <c r="A2475" i="47"/>
  <c r="A2476" i="47"/>
  <c r="A2477" i="47"/>
  <c r="A2478" i="47"/>
  <c r="A2479" i="47"/>
  <c r="A2480" i="47"/>
  <c r="A2481" i="47"/>
  <c r="A2482" i="47"/>
  <c r="A2483" i="47"/>
  <c r="A2484" i="47"/>
  <c r="A2485" i="47"/>
  <c r="A2486" i="47"/>
  <c r="A2487" i="47"/>
  <c r="A2488" i="47"/>
  <c r="A2489" i="47"/>
  <c r="A2490" i="47"/>
  <c r="A2491" i="47"/>
  <c r="A2492" i="47"/>
  <c r="A2493" i="47"/>
  <c r="A2494" i="47"/>
  <c r="A2495" i="47"/>
  <c r="A2496" i="47"/>
  <c r="A2497" i="47"/>
  <c r="A2498" i="47"/>
  <c r="A2499" i="47"/>
  <c r="A2500" i="47"/>
  <c r="A2501" i="47"/>
  <c r="A2502" i="47"/>
  <c r="A2503" i="47"/>
  <c r="A2504" i="47"/>
  <c r="A2505" i="47"/>
  <c r="A2506" i="47"/>
  <c r="A2507" i="47"/>
  <c r="A2508" i="47"/>
  <c r="A2509" i="47"/>
  <c r="A2510" i="47"/>
  <c r="A2511" i="47"/>
  <c r="A2512" i="47"/>
  <c r="A2513" i="47"/>
  <c r="A2514" i="47"/>
  <c r="A2515" i="47"/>
  <c r="A2516" i="47"/>
  <c r="A2517" i="47"/>
  <c r="A2518" i="47"/>
  <c r="A2519" i="47"/>
  <c r="A2520" i="47"/>
  <c r="A2521" i="47"/>
  <c r="A2522" i="47"/>
  <c r="A2523" i="47"/>
  <c r="A2524" i="47"/>
  <c r="A2525" i="47"/>
  <c r="A2526" i="47"/>
  <c r="A2527" i="47"/>
  <c r="A2528" i="47"/>
  <c r="A2529" i="47"/>
  <c r="A2530" i="47"/>
  <c r="A2531" i="47"/>
  <c r="A2532" i="47"/>
  <c r="A2533" i="47"/>
  <c r="A2534" i="47"/>
  <c r="A2535" i="47"/>
  <c r="A2536" i="47"/>
  <c r="A2537" i="47"/>
  <c r="A2538" i="47"/>
  <c r="A2539" i="47"/>
  <c r="A2540" i="47"/>
  <c r="A2541" i="47"/>
  <c r="A2542" i="47"/>
  <c r="A2543" i="47"/>
  <c r="A2544" i="47"/>
  <c r="A2545" i="47"/>
  <c r="A2546" i="47"/>
  <c r="A2547" i="47"/>
  <c r="A2548" i="47"/>
  <c r="A2549" i="47"/>
  <c r="A2550" i="47"/>
  <c r="A2551" i="47"/>
  <c r="A2552" i="47"/>
  <c r="A2553" i="47"/>
  <c r="A2554" i="47"/>
  <c r="A2555" i="47"/>
  <c r="A2556" i="47"/>
  <c r="A2557" i="47"/>
  <c r="A2558" i="47"/>
  <c r="A2559" i="47"/>
  <c r="A2560" i="47"/>
  <c r="A2561" i="47"/>
  <c r="A2562" i="47"/>
  <c r="A2563" i="47"/>
  <c r="A2564" i="47"/>
  <c r="A2565" i="47"/>
  <c r="A2566" i="47"/>
  <c r="A2567" i="47"/>
  <c r="A2568" i="47"/>
  <c r="A2569" i="47"/>
  <c r="A2570" i="47"/>
  <c r="A2571" i="47"/>
  <c r="A2572" i="47"/>
  <c r="A2573" i="47"/>
  <c r="A2574" i="47"/>
  <c r="A2575" i="47"/>
  <c r="A2576" i="47"/>
  <c r="A2577" i="47"/>
  <c r="A2578" i="47"/>
  <c r="A2579" i="47"/>
  <c r="A2580" i="47"/>
  <c r="A2581" i="47"/>
  <c r="A2582" i="47"/>
  <c r="A2583" i="47"/>
  <c r="A2584" i="47"/>
  <c r="A2585" i="47"/>
  <c r="A2586" i="47"/>
  <c r="A2587" i="47"/>
  <c r="A2588" i="47"/>
  <c r="A2589" i="47"/>
  <c r="A2590" i="47"/>
  <c r="A2591" i="47"/>
  <c r="A2592" i="47"/>
  <c r="A2593" i="47"/>
  <c r="A2594" i="47"/>
  <c r="A2595" i="47"/>
  <c r="A2596" i="47"/>
  <c r="A2597" i="47"/>
  <c r="A2598" i="47"/>
  <c r="A2599" i="47"/>
  <c r="A2600" i="47"/>
  <c r="A2601" i="47"/>
  <c r="A2602" i="47"/>
  <c r="A2603" i="47"/>
  <c r="A2604" i="47"/>
  <c r="A2605" i="47"/>
  <c r="A2606" i="47"/>
  <c r="A2607" i="47"/>
  <c r="A2608" i="47"/>
  <c r="A2609" i="47"/>
  <c r="A2610" i="47"/>
  <c r="A2611" i="47"/>
  <c r="A2612" i="47"/>
  <c r="A2613" i="47"/>
  <c r="A2614" i="47"/>
  <c r="A2615" i="47"/>
  <c r="A2616" i="47"/>
  <c r="A2617" i="47"/>
  <c r="A2618" i="47"/>
  <c r="A2619" i="47"/>
  <c r="A2620" i="47"/>
  <c r="A2621" i="47"/>
  <c r="A2622" i="47"/>
  <c r="A2623" i="47"/>
  <c r="A2624" i="47"/>
  <c r="A2625" i="47"/>
  <c r="A2626" i="47"/>
  <c r="A2627" i="47"/>
  <c r="A2628" i="47"/>
  <c r="A2629" i="47"/>
  <c r="A2630" i="47"/>
  <c r="A2631" i="47"/>
  <c r="A2632" i="47"/>
  <c r="A2633" i="47"/>
  <c r="A2634" i="47"/>
  <c r="A2635" i="47"/>
  <c r="A2636" i="47"/>
  <c r="A2637" i="47"/>
  <c r="A2638" i="47"/>
  <c r="A2639" i="47"/>
  <c r="A2640" i="47"/>
  <c r="A2641" i="47"/>
  <c r="A2642" i="47"/>
  <c r="A2643" i="47"/>
  <c r="A2644" i="47"/>
  <c r="A2645" i="47"/>
  <c r="A2646" i="47"/>
  <c r="A2647" i="47"/>
  <c r="A2648" i="47"/>
  <c r="A2649" i="47"/>
  <c r="A2650" i="47"/>
  <c r="A2651" i="47"/>
  <c r="A2652" i="47"/>
  <c r="A2653" i="47"/>
  <c r="A2654" i="47"/>
  <c r="A2655" i="47"/>
  <c r="A2656" i="47"/>
  <c r="A2657" i="47"/>
  <c r="A2658" i="47"/>
  <c r="A2659" i="47"/>
  <c r="A2660" i="47"/>
  <c r="A2661" i="47"/>
  <c r="A2662" i="47"/>
  <c r="A2663" i="47"/>
  <c r="A2664" i="47"/>
  <c r="A2665" i="47"/>
  <c r="A2666" i="47"/>
  <c r="A2667" i="47"/>
  <c r="A2668" i="47"/>
  <c r="A2669" i="47"/>
  <c r="A2670" i="47"/>
  <c r="A2671" i="47"/>
  <c r="A2672" i="47"/>
  <c r="A2673" i="47"/>
  <c r="A2674" i="47"/>
  <c r="A2675" i="47"/>
  <c r="A2676" i="47"/>
  <c r="A2677" i="47"/>
  <c r="A2678" i="47"/>
  <c r="A2679" i="47"/>
  <c r="A2680" i="47"/>
  <c r="A2681" i="47"/>
  <c r="A2682" i="47"/>
  <c r="A2683" i="47"/>
  <c r="A2684" i="47"/>
  <c r="A2685" i="47"/>
  <c r="A2686" i="47"/>
  <c r="A2687" i="47"/>
  <c r="A2688" i="47"/>
  <c r="A2689" i="47"/>
  <c r="A2690" i="47"/>
  <c r="A2691" i="47"/>
  <c r="A2692" i="47"/>
  <c r="A2693" i="47"/>
  <c r="A2694" i="47"/>
  <c r="A2695" i="47"/>
  <c r="A2696" i="47"/>
  <c r="A2697" i="47"/>
  <c r="A2698" i="47"/>
  <c r="A2699" i="47"/>
  <c r="A2700" i="47"/>
  <c r="A2701" i="47"/>
  <c r="A2702" i="47"/>
  <c r="A2703" i="47"/>
  <c r="A2704" i="47"/>
  <c r="A2705" i="47"/>
  <c r="A2706" i="47"/>
  <c r="A2707" i="47"/>
  <c r="A2708" i="47"/>
  <c r="A2709" i="47"/>
  <c r="A2710" i="47"/>
  <c r="A2711" i="47"/>
  <c r="A2712" i="47"/>
  <c r="A2713" i="47"/>
  <c r="A2714" i="47"/>
  <c r="A2715" i="47"/>
  <c r="A2716" i="47"/>
  <c r="A2717" i="47"/>
  <c r="A2718" i="47"/>
  <c r="A2719" i="47"/>
  <c r="A2720" i="47"/>
  <c r="A2721" i="47"/>
  <c r="A2722" i="47"/>
  <c r="A2723" i="47"/>
  <c r="A2724" i="47"/>
  <c r="A2725" i="47"/>
  <c r="A2726" i="47"/>
  <c r="A2727" i="47"/>
  <c r="A2728" i="47"/>
  <c r="A2729" i="47"/>
  <c r="A2730" i="47"/>
  <c r="A2731" i="47"/>
  <c r="A2732" i="47"/>
  <c r="A2733" i="47"/>
  <c r="A2734" i="47"/>
  <c r="A2735" i="47"/>
  <c r="A2736" i="47"/>
  <c r="A2737" i="47"/>
  <c r="A2738" i="47"/>
  <c r="A2739" i="47"/>
  <c r="A2740" i="47"/>
  <c r="A2741" i="47"/>
  <c r="A2742" i="47"/>
  <c r="A2743" i="47"/>
  <c r="A2744" i="47"/>
  <c r="A2745" i="47"/>
  <c r="A2746" i="47"/>
  <c r="A2747" i="47"/>
  <c r="A2748" i="47"/>
  <c r="A2749" i="47"/>
  <c r="A2750" i="47"/>
  <c r="A2751" i="47"/>
  <c r="A2752" i="47"/>
  <c r="A2753" i="47"/>
  <c r="A2754" i="47"/>
  <c r="A2755" i="47"/>
  <c r="A2756" i="47"/>
  <c r="A2757" i="47"/>
  <c r="A2758" i="47"/>
  <c r="A2759" i="47"/>
  <c r="A2760" i="47"/>
  <c r="A2761" i="47"/>
  <c r="A2762" i="47"/>
  <c r="A2763" i="47"/>
  <c r="A2764" i="47"/>
  <c r="A2765" i="47"/>
  <c r="A2766" i="47"/>
  <c r="A2767" i="47"/>
  <c r="A2768" i="47"/>
  <c r="A2769" i="47"/>
  <c r="A2770" i="47"/>
  <c r="A2771" i="47"/>
  <c r="A2772" i="47"/>
  <c r="A2773" i="47"/>
  <c r="A2774" i="47"/>
  <c r="A2775" i="47"/>
  <c r="A2776" i="47"/>
  <c r="A2777" i="47"/>
  <c r="A2778" i="47"/>
  <c r="A2779" i="47"/>
  <c r="A2780" i="47"/>
  <c r="A2781" i="47"/>
  <c r="A2782" i="47"/>
  <c r="A2783" i="47"/>
  <c r="A2784" i="47"/>
  <c r="A2785" i="47"/>
  <c r="A2786" i="47"/>
  <c r="A2787" i="47"/>
  <c r="A2788" i="47"/>
  <c r="A2789" i="47"/>
  <c r="A2790" i="47"/>
  <c r="A2791" i="47"/>
  <c r="A2792" i="47"/>
  <c r="A2793" i="47"/>
  <c r="A2794" i="47"/>
  <c r="A2795" i="47"/>
  <c r="A2796" i="47"/>
  <c r="A2797" i="47"/>
  <c r="A2798" i="47"/>
  <c r="A2799" i="47"/>
  <c r="A2800" i="47"/>
  <c r="A2801" i="47"/>
  <c r="A2802" i="47"/>
  <c r="A2803" i="47"/>
  <c r="A2804" i="47"/>
  <c r="A2805" i="47"/>
  <c r="A2806" i="47"/>
  <c r="A2807" i="47"/>
  <c r="A2808" i="47"/>
  <c r="A2809" i="47"/>
  <c r="A2810" i="47"/>
  <c r="A2811" i="47"/>
  <c r="A2812" i="47"/>
  <c r="A2813" i="47"/>
  <c r="A2814" i="47"/>
  <c r="A2815" i="47"/>
  <c r="A2816" i="47"/>
  <c r="A2817" i="47"/>
  <c r="A2818" i="47"/>
  <c r="A2819" i="47"/>
  <c r="A2820" i="47"/>
  <c r="A2821" i="47"/>
  <c r="A2822" i="47"/>
  <c r="A2823" i="47"/>
  <c r="A2824" i="47"/>
  <c r="A2825" i="47"/>
  <c r="A2826" i="47"/>
  <c r="A2827" i="47"/>
  <c r="A2828" i="47"/>
  <c r="A2829" i="47"/>
  <c r="A2830" i="47"/>
  <c r="A2831" i="47"/>
  <c r="A2832" i="47"/>
  <c r="A2833" i="47"/>
  <c r="A2834" i="47"/>
  <c r="A2835" i="47"/>
  <c r="A2836" i="47"/>
  <c r="A2837" i="47"/>
  <c r="A2838" i="47"/>
  <c r="A2839" i="47"/>
  <c r="A2840" i="47"/>
  <c r="A2841" i="47"/>
  <c r="A2842" i="47"/>
  <c r="A2843" i="47"/>
  <c r="A2844" i="47"/>
  <c r="A2845" i="47"/>
  <c r="A2846" i="47"/>
  <c r="A2847" i="47"/>
  <c r="A2848" i="47"/>
  <c r="A2849" i="47"/>
  <c r="A2850" i="47"/>
  <c r="A2851" i="47"/>
  <c r="A2852" i="47"/>
  <c r="A2853" i="47"/>
  <c r="A2854" i="47"/>
  <c r="A2855" i="47"/>
  <c r="A2856" i="47"/>
  <c r="A2857" i="47"/>
  <c r="A2858" i="47"/>
  <c r="A2859" i="47"/>
  <c r="A2860" i="47"/>
  <c r="A2861" i="47"/>
  <c r="A2862" i="47"/>
  <c r="A2863" i="47"/>
  <c r="A2864" i="47"/>
  <c r="A2865" i="47"/>
  <c r="A2866" i="47"/>
  <c r="A2867" i="47"/>
  <c r="A2868" i="47"/>
  <c r="A2869" i="47"/>
  <c r="A2870" i="47"/>
  <c r="A2871" i="47"/>
  <c r="A2872" i="47"/>
  <c r="A2873" i="47"/>
  <c r="A2874" i="47"/>
  <c r="A2875" i="47"/>
  <c r="A2876" i="47"/>
  <c r="A2877" i="47"/>
  <c r="A2878" i="47"/>
  <c r="A2879" i="47"/>
  <c r="A2880" i="47"/>
  <c r="A2881" i="47"/>
  <c r="A2882" i="47"/>
  <c r="A2883" i="47"/>
  <c r="A2884" i="47"/>
  <c r="A2885" i="47"/>
  <c r="A2886" i="47"/>
  <c r="A2887" i="47"/>
  <c r="A2888" i="47"/>
  <c r="A2889" i="47"/>
  <c r="A2890" i="47"/>
  <c r="A2891" i="47"/>
  <c r="A2892" i="47"/>
  <c r="A2893" i="47"/>
  <c r="A2894" i="47"/>
  <c r="A2895" i="47"/>
  <c r="A2896" i="47"/>
  <c r="A2897" i="47"/>
  <c r="A2898" i="47"/>
  <c r="A2899" i="47"/>
  <c r="A2900" i="47"/>
  <c r="A2901" i="47"/>
  <c r="A2902" i="47"/>
  <c r="A2903" i="47"/>
  <c r="A2904" i="47"/>
  <c r="A2905" i="47"/>
  <c r="A2906" i="47"/>
  <c r="A2907" i="47"/>
  <c r="A2908" i="47"/>
  <c r="A2909" i="47"/>
  <c r="A2910" i="47"/>
  <c r="A2911" i="47"/>
  <c r="A2912" i="47"/>
  <c r="A2913" i="47"/>
  <c r="A2914" i="47"/>
  <c r="A2915" i="47"/>
  <c r="A2916" i="47"/>
  <c r="A2917" i="47"/>
  <c r="A2918" i="47"/>
  <c r="A2919" i="47"/>
  <c r="A2920" i="47"/>
  <c r="A2921" i="47"/>
  <c r="A2922" i="47"/>
  <c r="A2923" i="47"/>
  <c r="A2924" i="47"/>
  <c r="A2925" i="47"/>
  <c r="A2926" i="47"/>
  <c r="A2927" i="47"/>
  <c r="A2928" i="47"/>
  <c r="A2929" i="47"/>
  <c r="A2930" i="47"/>
  <c r="A2931" i="47"/>
  <c r="A2932" i="47"/>
  <c r="A2933" i="47"/>
  <c r="A2934" i="47"/>
  <c r="A2935" i="47"/>
  <c r="A2936" i="47"/>
  <c r="A2937" i="47"/>
  <c r="A2938" i="47"/>
  <c r="A2939" i="47"/>
  <c r="A2940" i="47"/>
  <c r="A2941" i="47"/>
  <c r="A2942" i="47"/>
  <c r="A2943" i="47"/>
  <c r="A2944" i="47"/>
  <c r="A2945" i="47"/>
  <c r="A2946" i="47"/>
  <c r="A2947" i="47"/>
  <c r="A2948" i="47"/>
  <c r="A2949" i="47"/>
  <c r="A2950" i="47"/>
  <c r="A2951" i="47"/>
  <c r="A2952" i="47"/>
  <c r="A2953" i="47"/>
  <c r="A2954" i="47"/>
  <c r="A2955" i="47"/>
  <c r="A2956" i="47"/>
  <c r="A2957" i="47"/>
  <c r="A2958" i="47"/>
  <c r="A2959" i="47"/>
  <c r="A2960" i="47"/>
  <c r="A2961" i="47"/>
  <c r="A2962" i="47"/>
  <c r="A2963" i="47"/>
  <c r="A2964" i="47"/>
  <c r="A2965" i="47"/>
  <c r="A2966" i="47"/>
  <c r="A2967" i="47"/>
  <c r="A2968" i="47"/>
  <c r="A2969" i="47"/>
  <c r="A2970" i="47"/>
  <c r="A2971" i="47"/>
  <c r="A2972" i="47"/>
  <c r="A2973" i="47"/>
  <c r="A2974" i="47"/>
  <c r="A2975" i="47"/>
  <c r="A2976" i="47"/>
  <c r="A2977" i="47"/>
  <c r="A2978" i="47"/>
  <c r="A2979" i="47"/>
  <c r="A2980" i="47"/>
  <c r="A2981" i="47"/>
  <c r="A2982" i="47"/>
  <c r="A2983" i="47"/>
  <c r="A2984" i="47"/>
  <c r="A2985" i="47"/>
  <c r="A2986" i="47"/>
  <c r="A2987" i="47"/>
  <c r="A2988" i="47"/>
  <c r="A2989" i="47"/>
  <c r="A2990" i="47"/>
  <c r="A2991" i="47"/>
  <c r="A2992" i="47"/>
  <c r="A2993" i="47"/>
  <c r="A2994" i="47"/>
  <c r="A2995" i="47"/>
  <c r="A2996" i="47"/>
  <c r="A2997" i="47"/>
  <c r="A2998" i="47"/>
  <c r="A2999" i="47"/>
  <c r="A3000" i="47"/>
  <c r="A3001" i="47"/>
  <c r="A3002" i="47"/>
  <c r="A3003" i="47"/>
  <c r="A3004" i="47"/>
  <c r="A3005" i="47"/>
  <c r="A3006" i="47"/>
  <c r="A3007" i="47"/>
  <c r="A3008" i="47"/>
  <c r="A3009" i="47"/>
  <c r="A3010" i="47"/>
  <c r="A3011" i="47"/>
  <c r="A3012" i="47"/>
  <c r="A3013" i="47"/>
  <c r="A3014" i="47"/>
  <c r="A3015" i="47"/>
  <c r="A3016" i="47"/>
  <c r="A3017" i="47"/>
  <c r="A3018" i="47"/>
  <c r="A3019" i="47"/>
  <c r="A3020" i="47"/>
  <c r="A3021" i="47"/>
  <c r="A3022" i="47"/>
  <c r="A3023" i="47"/>
  <c r="A3024" i="47"/>
  <c r="A3025" i="47"/>
  <c r="A3026" i="47"/>
  <c r="A3027" i="47"/>
  <c r="A3028" i="47"/>
  <c r="A3029" i="47"/>
  <c r="A3030" i="47"/>
  <c r="A3031" i="47"/>
  <c r="A3032" i="47"/>
  <c r="A3033" i="47"/>
  <c r="A3034" i="47"/>
  <c r="A3035" i="47"/>
  <c r="A3036" i="47"/>
  <c r="A3037" i="47"/>
  <c r="A3038" i="47"/>
  <c r="A3039" i="47"/>
  <c r="A3040" i="47"/>
  <c r="A3041" i="47"/>
  <c r="A3042" i="47"/>
  <c r="A3043" i="47"/>
  <c r="A3044" i="47"/>
  <c r="A3045" i="47"/>
  <c r="A3046" i="47"/>
  <c r="A3047" i="47"/>
  <c r="A3048" i="47"/>
  <c r="A3049" i="47"/>
  <c r="A3050" i="47"/>
  <c r="A3051" i="47"/>
  <c r="A3052" i="47"/>
  <c r="A3053" i="47"/>
  <c r="A3054" i="47"/>
  <c r="A3055" i="47"/>
  <c r="A3056" i="47"/>
  <c r="A3057" i="47"/>
  <c r="A3058" i="47"/>
  <c r="A3059" i="47"/>
  <c r="A3060" i="47"/>
  <c r="A3061" i="47"/>
  <c r="A3062" i="47"/>
  <c r="A3063" i="47"/>
  <c r="A3064" i="47"/>
  <c r="A3065" i="47"/>
  <c r="A3066" i="47"/>
  <c r="A3067" i="47"/>
  <c r="A3068" i="47"/>
  <c r="A3069" i="47"/>
  <c r="A3070" i="47"/>
  <c r="A3071" i="47"/>
  <c r="A3072" i="47"/>
  <c r="A3073" i="47"/>
  <c r="A3074" i="47"/>
  <c r="A3075" i="47"/>
  <c r="A3076" i="47"/>
  <c r="A3077" i="47"/>
  <c r="A3078" i="47"/>
  <c r="A3079" i="47"/>
  <c r="A3080" i="47"/>
  <c r="A3081" i="47"/>
  <c r="A3082" i="47"/>
  <c r="A3083" i="47"/>
  <c r="A3084" i="47"/>
  <c r="A3085" i="47"/>
  <c r="A3086" i="47"/>
  <c r="A3087" i="47"/>
  <c r="A3088" i="47"/>
  <c r="A3089" i="47"/>
  <c r="A3090" i="47"/>
  <c r="A3091" i="47"/>
  <c r="A3092" i="47"/>
  <c r="A3093" i="47"/>
  <c r="A3094" i="47"/>
  <c r="A3095" i="47"/>
  <c r="A3096" i="47"/>
  <c r="A3097" i="47"/>
  <c r="A3098" i="47"/>
  <c r="A3099" i="47"/>
  <c r="A3100" i="47"/>
  <c r="A3101" i="47"/>
  <c r="A3102" i="47"/>
  <c r="A3103" i="47"/>
  <c r="A3104" i="47"/>
  <c r="A3105" i="47"/>
  <c r="A3106" i="47"/>
  <c r="A3107" i="47"/>
  <c r="A3108" i="47"/>
  <c r="A3109" i="47"/>
  <c r="A3110" i="47"/>
  <c r="A3111" i="47"/>
  <c r="A3112" i="47"/>
  <c r="A3113" i="47"/>
  <c r="A3114" i="47"/>
  <c r="A3115" i="47"/>
  <c r="A3116" i="47"/>
  <c r="A3117" i="47"/>
  <c r="A3118" i="47"/>
  <c r="A3119" i="47"/>
  <c r="A3120" i="47"/>
  <c r="A3121" i="47"/>
  <c r="A3122" i="47"/>
  <c r="A3123" i="47"/>
  <c r="A3124" i="47"/>
  <c r="A3125" i="47"/>
  <c r="A3126" i="47"/>
  <c r="A3127" i="47"/>
  <c r="A3128" i="47"/>
  <c r="A3129" i="47"/>
  <c r="A3130" i="47"/>
  <c r="A3131" i="47"/>
  <c r="A3132" i="47"/>
  <c r="A3133" i="47"/>
  <c r="A3134" i="47"/>
  <c r="A3135" i="47"/>
  <c r="A3136" i="47"/>
  <c r="A3137" i="47"/>
  <c r="A3138" i="47"/>
  <c r="A3139" i="47"/>
  <c r="A3140" i="47"/>
  <c r="A3141" i="47"/>
  <c r="A3142" i="47"/>
  <c r="A3143" i="47"/>
  <c r="A3144" i="47"/>
  <c r="A3145" i="47"/>
  <c r="A3146" i="47"/>
  <c r="A3147" i="47"/>
  <c r="A3148" i="47"/>
  <c r="A3149" i="47"/>
  <c r="A3150" i="47"/>
  <c r="A3151" i="47"/>
  <c r="A3152" i="47"/>
  <c r="A3153" i="47"/>
  <c r="A3154" i="47"/>
  <c r="A3155" i="47"/>
  <c r="A3156" i="47"/>
  <c r="A3157" i="47"/>
  <c r="A3158" i="47"/>
  <c r="A3159" i="47"/>
  <c r="A3160" i="47"/>
  <c r="A3161" i="47"/>
  <c r="A3162" i="47"/>
  <c r="A3163" i="47"/>
  <c r="A3164" i="47"/>
  <c r="A3165" i="47"/>
  <c r="A3166" i="47"/>
  <c r="A3167" i="47"/>
  <c r="A3168" i="47"/>
  <c r="A3169" i="47"/>
  <c r="A3170" i="47"/>
  <c r="A3171" i="47"/>
  <c r="A3172" i="47"/>
  <c r="A3173" i="47"/>
  <c r="A3174" i="47"/>
  <c r="A3175" i="47"/>
  <c r="A3176" i="47"/>
  <c r="A3177" i="47"/>
  <c r="A3178" i="47"/>
  <c r="A3179" i="47"/>
  <c r="A3180" i="47"/>
  <c r="A3181" i="47"/>
  <c r="A3182" i="47"/>
  <c r="A3183" i="47"/>
  <c r="A3184" i="47"/>
  <c r="A3185" i="47"/>
  <c r="A3186" i="47"/>
  <c r="A3187" i="47"/>
  <c r="A3188" i="47"/>
  <c r="A3189" i="47"/>
  <c r="A3190" i="47"/>
  <c r="A3191" i="47"/>
  <c r="A3192" i="47"/>
  <c r="A3193" i="47"/>
  <c r="A3194" i="47"/>
  <c r="A3195" i="47"/>
  <c r="A3196" i="47"/>
  <c r="A3197" i="47"/>
  <c r="A3198" i="47"/>
  <c r="A3199" i="47"/>
  <c r="A3200" i="47"/>
  <c r="A3201" i="47"/>
  <c r="A3202" i="47"/>
  <c r="A3203" i="47"/>
  <c r="A3204" i="47"/>
  <c r="A3205" i="47"/>
  <c r="A3206" i="47"/>
  <c r="A3207" i="47"/>
  <c r="A3208" i="47"/>
  <c r="A3209" i="47"/>
  <c r="A3210" i="47"/>
  <c r="A3211" i="47"/>
  <c r="A3212" i="47"/>
  <c r="A3213" i="47"/>
  <c r="A3214" i="47"/>
  <c r="A3215" i="47"/>
  <c r="A3216" i="47"/>
  <c r="A3217" i="47"/>
  <c r="A3218" i="47"/>
  <c r="A3219" i="47"/>
  <c r="A3220" i="47"/>
  <c r="A3221" i="47"/>
  <c r="A3222" i="47"/>
  <c r="A3223" i="47"/>
  <c r="A3224" i="47"/>
  <c r="A3225" i="47"/>
  <c r="A3226" i="47"/>
  <c r="A3227" i="47"/>
  <c r="A3228" i="47"/>
  <c r="A3229" i="47"/>
  <c r="A3230" i="47"/>
  <c r="A3231" i="47"/>
  <c r="A3232" i="47"/>
  <c r="A3233" i="47"/>
  <c r="A3234" i="47"/>
  <c r="A3235" i="47"/>
  <c r="A3236" i="47"/>
  <c r="A3237" i="47"/>
  <c r="A3238" i="47"/>
  <c r="A3239" i="47"/>
  <c r="A3240" i="47"/>
  <c r="A3241" i="47"/>
  <c r="A3242" i="47"/>
  <c r="A3243" i="47"/>
  <c r="A3244" i="47"/>
  <c r="A3245" i="47"/>
  <c r="A3246" i="47"/>
  <c r="A3247" i="47"/>
  <c r="A3248" i="47"/>
  <c r="A3249" i="47"/>
  <c r="A3250" i="47"/>
  <c r="A3251" i="47"/>
  <c r="A3252" i="47"/>
  <c r="A3253" i="47"/>
  <c r="A3254" i="47"/>
  <c r="A3255" i="47"/>
  <c r="A3256" i="47"/>
  <c r="A3257" i="47"/>
  <c r="A3258" i="47"/>
  <c r="A3259" i="47"/>
  <c r="A3260" i="47"/>
  <c r="A3261" i="47"/>
  <c r="A3262" i="47"/>
  <c r="A3263" i="47"/>
  <c r="A3264" i="47"/>
  <c r="A3265" i="47"/>
  <c r="A3266" i="47"/>
  <c r="A3267" i="47"/>
  <c r="A3268" i="47"/>
  <c r="A3269" i="47"/>
  <c r="A3270" i="47"/>
  <c r="A3271" i="47"/>
  <c r="A3272" i="47"/>
  <c r="A3273" i="47"/>
  <c r="A3274" i="47"/>
  <c r="A3275" i="47"/>
  <c r="A3276" i="47"/>
  <c r="A3277" i="47"/>
  <c r="A3278" i="47"/>
  <c r="A3279" i="47"/>
  <c r="A3280" i="47"/>
  <c r="A3281" i="47"/>
  <c r="A3282" i="47"/>
  <c r="A3283" i="47"/>
  <c r="A3284" i="47"/>
  <c r="A3285" i="47"/>
  <c r="A3286" i="47"/>
  <c r="A3287" i="47"/>
  <c r="A3288" i="47"/>
  <c r="A3289" i="47"/>
  <c r="A3290" i="47"/>
  <c r="A3291" i="47"/>
  <c r="A3292" i="47"/>
  <c r="A3293" i="47"/>
  <c r="A3294" i="47"/>
  <c r="A3295" i="47"/>
  <c r="A3296" i="47"/>
  <c r="A3297" i="47"/>
  <c r="A3298" i="47"/>
  <c r="A3299" i="47"/>
  <c r="A3300" i="47"/>
  <c r="A3301" i="47"/>
  <c r="A3302" i="47"/>
  <c r="A3303" i="47"/>
  <c r="A3304" i="47"/>
  <c r="A3305" i="47"/>
  <c r="A3306" i="47"/>
  <c r="A3307" i="47"/>
  <c r="A3308" i="47"/>
  <c r="A3309" i="47"/>
  <c r="A3310" i="47"/>
  <c r="A3311" i="47"/>
  <c r="A3312" i="47"/>
  <c r="A3313" i="47"/>
  <c r="A3314" i="47"/>
  <c r="A3315" i="47"/>
  <c r="A3316" i="47"/>
  <c r="A3317" i="47"/>
  <c r="A3318" i="47"/>
  <c r="A3319" i="47"/>
  <c r="A3320" i="47"/>
  <c r="A3321" i="47"/>
  <c r="A3322" i="47"/>
  <c r="A3323" i="47"/>
  <c r="A3324" i="47"/>
  <c r="A3325" i="47"/>
  <c r="A3326" i="47"/>
  <c r="A3327" i="47"/>
  <c r="A3328" i="47"/>
  <c r="A3329" i="47"/>
  <c r="A3330" i="47"/>
  <c r="A3331" i="47"/>
  <c r="A3332" i="47"/>
  <c r="A3333" i="47"/>
  <c r="A3334" i="47"/>
  <c r="A3335" i="47"/>
  <c r="A3336" i="47"/>
  <c r="A3337" i="47"/>
  <c r="A3338" i="47"/>
  <c r="A3339" i="47"/>
  <c r="A3340" i="47"/>
  <c r="A3341" i="47"/>
  <c r="A3342" i="47"/>
  <c r="A3343" i="47"/>
  <c r="A3344" i="47"/>
  <c r="A3345" i="47"/>
  <c r="A3346" i="47"/>
  <c r="A3347" i="47"/>
  <c r="A3348" i="47"/>
  <c r="A3349" i="47"/>
  <c r="A3350" i="47"/>
  <c r="A3351" i="47"/>
  <c r="A3352" i="47"/>
  <c r="A3353" i="47"/>
  <c r="A3354" i="47"/>
  <c r="A3355" i="47"/>
  <c r="A3356" i="47"/>
  <c r="A3357" i="47"/>
  <c r="A3358" i="47"/>
  <c r="A3359" i="47"/>
  <c r="A3360" i="47"/>
  <c r="A3361" i="47"/>
  <c r="A3362" i="47"/>
  <c r="A3363" i="47"/>
  <c r="A3364" i="47"/>
  <c r="A3365" i="47"/>
  <c r="A3366" i="47"/>
  <c r="A3367" i="47"/>
  <c r="A3368" i="47"/>
  <c r="A3369" i="47"/>
  <c r="A3370" i="47"/>
  <c r="A3371" i="47"/>
  <c r="A3372" i="47"/>
  <c r="A3373" i="47"/>
  <c r="A3374" i="47"/>
  <c r="A3375" i="47"/>
  <c r="A3376" i="47"/>
  <c r="A3377" i="47"/>
  <c r="A3378" i="47"/>
  <c r="A3379" i="47"/>
  <c r="A3380" i="47"/>
  <c r="A3381" i="47"/>
  <c r="A3382" i="47"/>
  <c r="A3383" i="47"/>
  <c r="A3384" i="47"/>
  <c r="A3385" i="47"/>
  <c r="A3386" i="47"/>
  <c r="A3387" i="47"/>
  <c r="A3388" i="47"/>
  <c r="A3389" i="47"/>
  <c r="A3390" i="47"/>
  <c r="A3391" i="47"/>
  <c r="A3392" i="47"/>
  <c r="A3393" i="47"/>
  <c r="A3394" i="47"/>
  <c r="A3395" i="47"/>
  <c r="A3396" i="47"/>
  <c r="A3397" i="47"/>
  <c r="A3398" i="47"/>
  <c r="A3399" i="47"/>
  <c r="A3400" i="47"/>
  <c r="A3401" i="47"/>
  <c r="A3402" i="47"/>
  <c r="A3403" i="47"/>
  <c r="A3404" i="47"/>
  <c r="A3405" i="47"/>
  <c r="A3406" i="47"/>
  <c r="A3407" i="47"/>
  <c r="A3408" i="47"/>
  <c r="A3409" i="47"/>
  <c r="A3410" i="47"/>
  <c r="A3411" i="47"/>
  <c r="A3412" i="47"/>
  <c r="A3413" i="47"/>
  <c r="A3414" i="47"/>
  <c r="A3415" i="47"/>
  <c r="A3416" i="47"/>
  <c r="A3417" i="47"/>
  <c r="A3418" i="47"/>
  <c r="A3419" i="47"/>
  <c r="A3420" i="47"/>
  <c r="A3421" i="47"/>
  <c r="A3422" i="47"/>
  <c r="A3423" i="47"/>
  <c r="A3424" i="47"/>
  <c r="A3425" i="47"/>
  <c r="A3426" i="47"/>
  <c r="A3427" i="47"/>
  <c r="A3428" i="47"/>
  <c r="A3429" i="47"/>
  <c r="A3430" i="47"/>
  <c r="A3431" i="47"/>
  <c r="A3432" i="47"/>
  <c r="A3433" i="47"/>
  <c r="A3434" i="47"/>
  <c r="A3435" i="47"/>
  <c r="A3436" i="47"/>
  <c r="A3437" i="47"/>
  <c r="A3438" i="47"/>
  <c r="A3439" i="47"/>
  <c r="A3440" i="47"/>
  <c r="A3441" i="47"/>
  <c r="A3442" i="47"/>
  <c r="A3443" i="47"/>
  <c r="A3444" i="47"/>
  <c r="A3445" i="47"/>
  <c r="A3446" i="47"/>
  <c r="A3447" i="47"/>
  <c r="A3448" i="47"/>
  <c r="A3449" i="47"/>
  <c r="A3450" i="47"/>
  <c r="A3451" i="47"/>
  <c r="A3452" i="47"/>
  <c r="A3453" i="47"/>
  <c r="A3454" i="47"/>
  <c r="A3455" i="47"/>
  <c r="A3456" i="47"/>
  <c r="A3457" i="47"/>
  <c r="A3458" i="47"/>
  <c r="A3459" i="47"/>
  <c r="A3460" i="47"/>
  <c r="A3461" i="47"/>
  <c r="A3462" i="47"/>
  <c r="A3463" i="47"/>
  <c r="A3464" i="47"/>
  <c r="A3465" i="47"/>
  <c r="A3466" i="47"/>
  <c r="A3467" i="47"/>
  <c r="A3468" i="47"/>
  <c r="A3469" i="47"/>
  <c r="A3470" i="47"/>
  <c r="A3471" i="47"/>
  <c r="A3472" i="47"/>
  <c r="A3473" i="47"/>
  <c r="A3474" i="47"/>
  <c r="A3475" i="47"/>
  <c r="A3476" i="47"/>
  <c r="A3477" i="47"/>
  <c r="A3478" i="47"/>
  <c r="A3479" i="47"/>
  <c r="A3480" i="47"/>
  <c r="A3481" i="47"/>
  <c r="A3482" i="47"/>
  <c r="A3483" i="47"/>
  <c r="A3484" i="47"/>
  <c r="A3485" i="47"/>
  <c r="A3486" i="47"/>
  <c r="A3487" i="47"/>
  <c r="A3488" i="47"/>
  <c r="A3489" i="47"/>
  <c r="A3490" i="47"/>
  <c r="A3491" i="47"/>
  <c r="A3492" i="47"/>
  <c r="A3493" i="47"/>
  <c r="A3494" i="47"/>
  <c r="A3495" i="47"/>
  <c r="A3496" i="47"/>
  <c r="A3497" i="47"/>
  <c r="A3498" i="47"/>
  <c r="A3499" i="47"/>
  <c r="A3500" i="47"/>
  <c r="A3501" i="47"/>
  <c r="A3502" i="47"/>
  <c r="A3503" i="47"/>
  <c r="A3504" i="47"/>
  <c r="A3505" i="47"/>
  <c r="A3506" i="47"/>
  <c r="A3507" i="47"/>
  <c r="A3508" i="47"/>
  <c r="A3509" i="47"/>
  <c r="A3510" i="47"/>
  <c r="A3511" i="47"/>
  <c r="A3512" i="47"/>
  <c r="A3513" i="47"/>
  <c r="A3514" i="47"/>
  <c r="A3515" i="47"/>
  <c r="A3516" i="47"/>
  <c r="A3517" i="47"/>
  <c r="A3518" i="47"/>
  <c r="A3519" i="47"/>
  <c r="A3520" i="47"/>
  <c r="A3521" i="47"/>
  <c r="A3522" i="47"/>
  <c r="A3523" i="47"/>
  <c r="A3524" i="47"/>
  <c r="A3525" i="47"/>
  <c r="A3526" i="47"/>
  <c r="A3527" i="47"/>
  <c r="A3528" i="47"/>
  <c r="A3529" i="47"/>
  <c r="A3530" i="47"/>
  <c r="A3531" i="47"/>
  <c r="A3532" i="47"/>
  <c r="A3533" i="47"/>
  <c r="A3534" i="47"/>
  <c r="A3535" i="47"/>
  <c r="A3536" i="47"/>
  <c r="A3537" i="47"/>
  <c r="A3538" i="47"/>
  <c r="A3539" i="47"/>
  <c r="A3540" i="47"/>
  <c r="A3541" i="47"/>
  <c r="A3542" i="47"/>
  <c r="A3543" i="47"/>
  <c r="A3544" i="47"/>
  <c r="A3545" i="47"/>
  <c r="A3546" i="47"/>
  <c r="A3547" i="47"/>
  <c r="A3548" i="47"/>
  <c r="A3549" i="47"/>
  <c r="A3550" i="47"/>
  <c r="A3551" i="47"/>
  <c r="A3552" i="47"/>
  <c r="A3553" i="47"/>
  <c r="A3554" i="47"/>
  <c r="A3555" i="47"/>
  <c r="A3556" i="47"/>
  <c r="A3557" i="47"/>
  <c r="A3558" i="47"/>
  <c r="A3559" i="47"/>
  <c r="A3560" i="47"/>
  <c r="A3561" i="47"/>
  <c r="A3562" i="47"/>
  <c r="A3563" i="47"/>
  <c r="A3564" i="47"/>
  <c r="A3565" i="47"/>
  <c r="A3566" i="47"/>
  <c r="A3567" i="47"/>
  <c r="A3568" i="47"/>
  <c r="A3569" i="47"/>
  <c r="A3570" i="47"/>
  <c r="A3571" i="47"/>
  <c r="A3572" i="47"/>
  <c r="A3573" i="47"/>
  <c r="A3574" i="47"/>
  <c r="A3575" i="47"/>
  <c r="A3576" i="47"/>
  <c r="A3577" i="47"/>
  <c r="A3578" i="47"/>
  <c r="A3579" i="47"/>
  <c r="A3580" i="47"/>
  <c r="A3581" i="47"/>
  <c r="A3582" i="47"/>
  <c r="A3583" i="47"/>
  <c r="A3584" i="47"/>
  <c r="A3585" i="47"/>
  <c r="A3586" i="47"/>
  <c r="A3587" i="47"/>
  <c r="A3588" i="47"/>
  <c r="A3589" i="47"/>
  <c r="A3590" i="47"/>
  <c r="A3591" i="47"/>
  <c r="A3592" i="47"/>
  <c r="A3593" i="47"/>
  <c r="A3594" i="47"/>
  <c r="A3595" i="47"/>
  <c r="A3596" i="47"/>
  <c r="A3597" i="47"/>
  <c r="A3598" i="47"/>
  <c r="A3599" i="47"/>
  <c r="A3600" i="47"/>
  <c r="A3601" i="47"/>
  <c r="A3602" i="47"/>
  <c r="A3603" i="47"/>
  <c r="A3604" i="47"/>
  <c r="A3605" i="47"/>
  <c r="A3606" i="47"/>
  <c r="A3607" i="47"/>
  <c r="A3608" i="47"/>
  <c r="A3609" i="47"/>
  <c r="A3610" i="47"/>
  <c r="A3611" i="47"/>
  <c r="A3612" i="47"/>
  <c r="A3613" i="47"/>
  <c r="A3614" i="47"/>
  <c r="A3615" i="47"/>
  <c r="A3616" i="47"/>
  <c r="A3617" i="47"/>
  <c r="A3618" i="47"/>
  <c r="A3619" i="47"/>
  <c r="A3620" i="47"/>
  <c r="A3621" i="47"/>
  <c r="A3622" i="47"/>
  <c r="A3623" i="47"/>
  <c r="A3624" i="47"/>
  <c r="A3625" i="47"/>
  <c r="A3626" i="47"/>
  <c r="A3627" i="47"/>
  <c r="A3628" i="47"/>
  <c r="A3629" i="47"/>
  <c r="A3630" i="47"/>
  <c r="A3631" i="47"/>
  <c r="A3632" i="47"/>
  <c r="A3633" i="47"/>
  <c r="A3634" i="47"/>
  <c r="A3635" i="47"/>
  <c r="A3636" i="47"/>
  <c r="A3637" i="47"/>
  <c r="A3638" i="47"/>
  <c r="A3639" i="47"/>
  <c r="A3640" i="47"/>
  <c r="A3641" i="47"/>
  <c r="A3642" i="47"/>
  <c r="A3643" i="47"/>
  <c r="A3644" i="47"/>
  <c r="A3645" i="47"/>
  <c r="A3646" i="47"/>
  <c r="A3647" i="47"/>
  <c r="A3648" i="47"/>
  <c r="A3649" i="47"/>
  <c r="A3650" i="47"/>
  <c r="A3651" i="47"/>
  <c r="A3652" i="47"/>
  <c r="A3653" i="47"/>
  <c r="A3654" i="47"/>
  <c r="A3655" i="47"/>
  <c r="A3656" i="47"/>
  <c r="A3657" i="47"/>
  <c r="A3658" i="47"/>
  <c r="A3659" i="47"/>
  <c r="A3660" i="47"/>
  <c r="A3661" i="47"/>
  <c r="A3662" i="47"/>
  <c r="A3663" i="47"/>
  <c r="A3664" i="47"/>
  <c r="A3665" i="47"/>
  <c r="A3666" i="47"/>
  <c r="A3667" i="47"/>
  <c r="A3668" i="47"/>
  <c r="A3669" i="47"/>
  <c r="A3670" i="47"/>
  <c r="A3671" i="47"/>
  <c r="A3672" i="47"/>
  <c r="A3673" i="47"/>
  <c r="A3674" i="47"/>
  <c r="A3675" i="47"/>
  <c r="A3676" i="47"/>
  <c r="A3677" i="47"/>
  <c r="A3678" i="47"/>
  <c r="A3679" i="47"/>
  <c r="A3680" i="47"/>
  <c r="A3681" i="47"/>
  <c r="A3682" i="47"/>
  <c r="A3683" i="47"/>
  <c r="A3684" i="47"/>
  <c r="A3685" i="47"/>
  <c r="A3686" i="47"/>
  <c r="A3687" i="47"/>
  <c r="A3688" i="47"/>
  <c r="A3689" i="47"/>
  <c r="A3690" i="47"/>
  <c r="A3691" i="47"/>
  <c r="A3692" i="47"/>
  <c r="A3693" i="47"/>
  <c r="A3694" i="47"/>
  <c r="A3695" i="47"/>
  <c r="A3696" i="47"/>
  <c r="A3697" i="47"/>
  <c r="A3698" i="47"/>
  <c r="A3699" i="47"/>
  <c r="A3700" i="47"/>
  <c r="A3701" i="47"/>
  <c r="A3702" i="47"/>
  <c r="A3703" i="47"/>
  <c r="A3704" i="47"/>
  <c r="A3705" i="47"/>
  <c r="A3706" i="47"/>
  <c r="A3707" i="47"/>
  <c r="A3708" i="47"/>
  <c r="A3709" i="47"/>
  <c r="A3710" i="47"/>
  <c r="A3711" i="47"/>
  <c r="A3712" i="47"/>
  <c r="A3713" i="47"/>
  <c r="A3714" i="47"/>
  <c r="A3715" i="47"/>
  <c r="A3716" i="47"/>
  <c r="A3717" i="47"/>
  <c r="A3718" i="47"/>
  <c r="A3719" i="47"/>
  <c r="A3720" i="47"/>
  <c r="A3721" i="47"/>
  <c r="A3722" i="47"/>
  <c r="A3723" i="47"/>
  <c r="A3724" i="47"/>
  <c r="A3725" i="47"/>
  <c r="A3726" i="47"/>
  <c r="A3727" i="47"/>
  <c r="A3728" i="47"/>
  <c r="A3729" i="47"/>
  <c r="A3730" i="47"/>
  <c r="A3731" i="47"/>
  <c r="A3732" i="47"/>
  <c r="A3733" i="47"/>
  <c r="A3734" i="47"/>
  <c r="A3735" i="47"/>
  <c r="A3736" i="47"/>
  <c r="A3737" i="47"/>
  <c r="A3738" i="47"/>
  <c r="A3739" i="47"/>
  <c r="A3740" i="47"/>
  <c r="A3741" i="47"/>
  <c r="A3742" i="47"/>
  <c r="A3743" i="47"/>
  <c r="A3744" i="47"/>
  <c r="A3745" i="47"/>
  <c r="A3746" i="47"/>
  <c r="A3747" i="47"/>
  <c r="A3748" i="47"/>
  <c r="A3749" i="47"/>
  <c r="A3750" i="47"/>
  <c r="A3751" i="47"/>
  <c r="A3752" i="47"/>
  <c r="A3753" i="47"/>
  <c r="A3754" i="47"/>
  <c r="A3755" i="47"/>
  <c r="A3756" i="47"/>
  <c r="A3757" i="47"/>
  <c r="A3758" i="47"/>
  <c r="A3759" i="47"/>
  <c r="A3760" i="47"/>
  <c r="A3761" i="47"/>
  <c r="A3762" i="47"/>
  <c r="A3763" i="47"/>
  <c r="A3764" i="47"/>
  <c r="A3765" i="47"/>
  <c r="A3766" i="47"/>
  <c r="A3767" i="47"/>
  <c r="A3768" i="47"/>
  <c r="A3769" i="47"/>
  <c r="A3770" i="47"/>
  <c r="A3771" i="47"/>
  <c r="A3772" i="47"/>
  <c r="A3773" i="47"/>
  <c r="A3774" i="47"/>
  <c r="A3775" i="47"/>
  <c r="A3776" i="47"/>
  <c r="A3777" i="47"/>
  <c r="A3778" i="47"/>
  <c r="A3779" i="47"/>
  <c r="A3780" i="47"/>
  <c r="A3781" i="47"/>
  <c r="A3782" i="47"/>
  <c r="A3783" i="47"/>
  <c r="A3784" i="47"/>
  <c r="A3785" i="47"/>
  <c r="A3786" i="47"/>
  <c r="A3787" i="47"/>
  <c r="A3788" i="47"/>
  <c r="A3789" i="47"/>
  <c r="A3790" i="47"/>
  <c r="A3791" i="47"/>
  <c r="A3792" i="47"/>
  <c r="A3793" i="47"/>
  <c r="A3794" i="47"/>
  <c r="A3795" i="47"/>
  <c r="A3796" i="47"/>
  <c r="A3797" i="47"/>
  <c r="A3798" i="47"/>
  <c r="A3799" i="47"/>
  <c r="A3800" i="47"/>
  <c r="A3801" i="47"/>
  <c r="A3802" i="47"/>
  <c r="A3803" i="47"/>
  <c r="A3804" i="47"/>
  <c r="A3805" i="47"/>
  <c r="A3806" i="47"/>
  <c r="A3807" i="47"/>
  <c r="A3808" i="47"/>
  <c r="A3809" i="47"/>
  <c r="A3810" i="47"/>
  <c r="A3811" i="47"/>
  <c r="A3812" i="47"/>
  <c r="A3813" i="47"/>
  <c r="A3814" i="47"/>
  <c r="A3815" i="47"/>
  <c r="A3816" i="47"/>
  <c r="A3817" i="47"/>
  <c r="A3818" i="47"/>
  <c r="A3819" i="47"/>
  <c r="A3820" i="47"/>
  <c r="A3821" i="47"/>
  <c r="A3822" i="47"/>
  <c r="A3823" i="47"/>
  <c r="A3824" i="47"/>
  <c r="A3825" i="47"/>
  <c r="A3826" i="47"/>
  <c r="A3827" i="47"/>
  <c r="A3828" i="47"/>
  <c r="A3829" i="47"/>
  <c r="A3830" i="47"/>
  <c r="A3831" i="47"/>
  <c r="A3832" i="47"/>
  <c r="A3833" i="47"/>
  <c r="A3834" i="47"/>
  <c r="A3835" i="47"/>
  <c r="A3836" i="47"/>
  <c r="A3837" i="47"/>
  <c r="A3838" i="47"/>
  <c r="A3839" i="47"/>
  <c r="A3840" i="47"/>
  <c r="A3841" i="47"/>
  <c r="A3842" i="47"/>
  <c r="A3843" i="47"/>
  <c r="A3844" i="47"/>
  <c r="A3845" i="47"/>
  <c r="A3846" i="47"/>
  <c r="A3847" i="47"/>
  <c r="A3848" i="47"/>
  <c r="A3849" i="47"/>
  <c r="A3850" i="47"/>
  <c r="A3851" i="47"/>
  <c r="A3852" i="47"/>
  <c r="A3853" i="47"/>
  <c r="A3854" i="47"/>
  <c r="A3855" i="47"/>
  <c r="A3856" i="47"/>
  <c r="A3857" i="47"/>
  <c r="A3858" i="47"/>
  <c r="A3859" i="47"/>
  <c r="A3860" i="47"/>
  <c r="A3861" i="47"/>
  <c r="A3862" i="47"/>
  <c r="A3863" i="47"/>
  <c r="A3864" i="47"/>
  <c r="A3865" i="47"/>
  <c r="A3866" i="47"/>
  <c r="A3867" i="47"/>
  <c r="A3868" i="47"/>
  <c r="A3869" i="47"/>
  <c r="A3870" i="47"/>
  <c r="A3871" i="47"/>
  <c r="A3872" i="47"/>
  <c r="A3873" i="47"/>
  <c r="A3874" i="47"/>
  <c r="A3875" i="47"/>
  <c r="A3876" i="47"/>
  <c r="A3877" i="47"/>
  <c r="A3878" i="47"/>
  <c r="A3879" i="47"/>
  <c r="A3880" i="47"/>
  <c r="A3881" i="47"/>
  <c r="A3882" i="47"/>
  <c r="A3883" i="47"/>
  <c r="A3884" i="47"/>
  <c r="A3885" i="47"/>
  <c r="A3886" i="47"/>
  <c r="A3887" i="47"/>
  <c r="A3888" i="47"/>
  <c r="A3889" i="47"/>
  <c r="A3890" i="47"/>
  <c r="A3891" i="47"/>
  <c r="A3892" i="47"/>
  <c r="A3893" i="47"/>
  <c r="A3894" i="47"/>
  <c r="A3895" i="47"/>
  <c r="A3896" i="47"/>
  <c r="A3897" i="47"/>
  <c r="A3898" i="47"/>
  <c r="A3899" i="47"/>
  <c r="A3900" i="47"/>
  <c r="A3901" i="47"/>
  <c r="A3902" i="47"/>
  <c r="A3903" i="47"/>
  <c r="A3904" i="47"/>
  <c r="A3905" i="47"/>
  <c r="A3906" i="47"/>
  <c r="A3907" i="47"/>
  <c r="A3908" i="47"/>
  <c r="A3909" i="47"/>
  <c r="A3910" i="47"/>
  <c r="A3911" i="47"/>
  <c r="A3912" i="47"/>
  <c r="A3913" i="47"/>
  <c r="A3914" i="47"/>
  <c r="A3915" i="47"/>
  <c r="A3916" i="47"/>
  <c r="A3917" i="47"/>
  <c r="A3918" i="47"/>
  <c r="A3919" i="47"/>
  <c r="A3920" i="47"/>
  <c r="A3921" i="47"/>
  <c r="A3922" i="47"/>
  <c r="A3923" i="47"/>
  <c r="A3924" i="47"/>
  <c r="A3925" i="47"/>
  <c r="A3926" i="47"/>
  <c r="A3927" i="47"/>
  <c r="A3928" i="47"/>
  <c r="A3929" i="47"/>
  <c r="A3930" i="47"/>
  <c r="A3931" i="47"/>
  <c r="A3932" i="47"/>
  <c r="A3933" i="47"/>
  <c r="A3934" i="47"/>
  <c r="A3935" i="47"/>
  <c r="A3936" i="47"/>
  <c r="A3937" i="47"/>
  <c r="A3938" i="47"/>
  <c r="A3939" i="47"/>
  <c r="A3940" i="47"/>
  <c r="A3941" i="47"/>
  <c r="A3942" i="47"/>
  <c r="A3943" i="47"/>
  <c r="A3944" i="47"/>
  <c r="A3945" i="47"/>
  <c r="A3946" i="47"/>
  <c r="A3947" i="47"/>
  <c r="A3948" i="47"/>
  <c r="A3949" i="47"/>
  <c r="A3950" i="47"/>
  <c r="A3951" i="47"/>
  <c r="A3952" i="47"/>
  <c r="A3953" i="47"/>
  <c r="A3954" i="47"/>
  <c r="A3955" i="47"/>
  <c r="A3956" i="47"/>
  <c r="A3957" i="47"/>
  <c r="A3958" i="47"/>
  <c r="A3959" i="47"/>
  <c r="A3960" i="47"/>
  <c r="A3961" i="47"/>
  <c r="A3962" i="47"/>
  <c r="A3963" i="47"/>
  <c r="A3964" i="47"/>
  <c r="A3965" i="47"/>
  <c r="A3966" i="47"/>
  <c r="A3967" i="47"/>
  <c r="A3968" i="47"/>
  <c r="A3969" i="47"/>
  <c r="A3970" i="47"/>
  <c r="A3971" i="47"/>
  <c r="A3972" i="47"/>
  <c r="A3973" i="47"/>
  <c r="A3974" i="47"/>
  <c r="A3975" i="47"/>
  <c r="A3976" i="47"/>
  <c r="A3977" i="47"/>
  <c r="A3978" i="47"/>
  <c r="A3979" i="47"/>
  <c r="A3980" i="47"/>
  <c r="A3981" i="47"/>
  <c r="A3982" i="47"/>
  <c r="A3983" i="47"/>
  <c r="A3984" i="47"/>
  <c r="A3985" i="47"/>
  <c r="A3986" i="47"/>
  <c r="A3987" i="47"/>
  <c r="A3988" i="47"/>
  <c r="A3989" i="47"/>
  <c r="A3990" i="47"/>
  <c r="A3991" i="47"/>
  <c r="A3992" i="47"/>
  <c r="A3993" i="47"/>
  <c r="A3994" i="47"/>
  <c r="A3995" i="47"/>
  <c r="A3996" i="47"/>
  <c r="A3997" i="47"/>
  <c r="A3998" i="47"/>
  <c r="A3999" i="47"/>
  <c r="A4000" i="47"/>
  <c r="A4001" i="47"/>
  <c r="A4002" i="47"/>
  <c r="A4003" i="47"/>
  <c r="A4004" i="47"/>
  <c r="A4005" i="47"/>
  <c r="A4006" i="47"/>
  <c r="A4007" i="47"/>
  <c r="A4008" i="47"/>
  <c r="A4009" i="47"/>
  <c r="A4010" i="47"/>
  <c r="A4011" i="47"/>
  <c r="A4012" i="47"/>
  <c r="A4013" i="47"/>
  <c r="A4014" i="47"/>
  <c r="A4015" i="47"/>
  <c r="A4016" i="47"/>
  <c r="A4017" i="47"/>
  <c r="A4018" i="47"/>
  <c r="A4019" i="47"/>
  <c r="A4020" i="47"/>
  <c r="A4021" i="47"/>
  <c r="A4022" i="47"/>
  <c r="A4023" i="47"/>
  <c r="A4024" i="47"/>
  <c r="A4025" i="47"/>
  <c r="A4026" i="47"/>
  <c r="A4027" i="47"/>
  <c r="A4028" i="47"/>
  <c r="A4029" i="47"/>
  <c r="A4030" i="47"/>
  <c r="A4031" i="47"/>
  <c r="A4032" i="47"/>
  <c r="A4033" i="47"/>
  <c r="A4034" i="47"/>
  <c r="A4035" i="47"/>
  <c r="A4036" i="47"/>
  <c r="A4037" i="47"/>
  <c r="A4038" i="47"/>
  <c r="A4039" i="47"/>
  <c r="A4040" i="47"/>
  <c r="A4041" i="47"/>
  <c r="A4042" i="47"/>
  <c r="A4043" i="47"/>
  <c r="A4044" i="47"/>
  <c r="A4045" i="47"/>
  <c r="A4046" i="47"/>
  <c r="A4047" i="47"/>
  <c r="A4048" i="47"/>
  <c r="A4049" i="47"/>
  <c r="A4050" i="47"/>
  <c r="A4051" i="47"/>
  <c r="A4052" i="47"/>
  <c r="A4053" i="47"/>
  <c r="A4054" i="47"/>
  <c r="A4055" i="47"/>
  <c r="A4056" i="47"/>
  <c r="A4057" i="47"/>
  <c r="A4058" i="47"/>
  <c r="A4059" i="47"/>
  <c r="A4060" i="47"/>
  <c r="A4061" i="47"/>
  <c r="A4062" i="47"/>
  <c r="A4063" i="47"/>
  <c r="A4064" i="47"/>
  <c r="A4065" i="47"/>
  <c r="A4066" i="47"/>
  <c r="A4067" i="47"/>
  <c r="A4068" i="47"/>
  <c r="A4069" i="47"/>
  <c r="A4070" i="47"/>
  <c r="A4071" i="47"/>
  <c r="A4072" i="47"/>
  <c r="A4073" i="47"/>
  <c r="A4074" i="47"/>
  <c r="A4075" i="47"/>
  <c r="A4076" i="47"/>
  <c r="A4077" i="47"/>
  <c r="A4078" i="47"/>
  <c r="A4079" i="47"/>
  <c r="A4080" i="47"/>
  <c r="A4081" i="47"/>
  <c r="A4082" i="47"/>
  <c r="A4083" i="47"/>
  <c r="A4084" i="47"/>
  <c r="A4085" i="47"/>
  <c r="A4086" i="47"/>
  <c r="A4087" i="47"/>
  <c r="A4088" i="47"/>
  <c r="A4089" i="47"/>
  <c r="A4090" i="47"/>
  <c r="A4091" i="47"/>
  <c r="A4092" i="47"/>
  <c r="A4093" i="47"/>
  <c r="A4094" i="47"/>
  <c r="A4095" i="47"/>
  <c r="A4096" i="47"/>
  <c r="A4097" i="47"/>
  <c r="A4098" i="47"/>
  <c r="A4099" i="47"/>
  <c r="A4100" i="47"/>
  <c r="A4101" i="47"/>
  <c r="A4102" i="47"/>
  <c r="A4103" i="47"/>
  <c r="A4104" i="47"/>
  <c r="A4105" i="47"/>
  <c r="A4106" i="47"/>
  <c r="A4107" i="47"/>
  <c r="A4108" i="47"/>
  <c r="A4109" i="47"/>
  <c r="A4110" i="47"/>
  <c r="A4111" i="47"/>
  <c r="A4112" i="47"/>
  <c r="A4113" i="47"/>
  <c r="A4114" i="47"/>
  <c r="A4115" i="47"/>
  <c r="A4116" i="47"/>
  <c r="A4117" i="47"/>
  <c r="A4118" i="47"/>
  <c r="A4119" i="47"/>
  <c r="A4120" i="47"/>
  <c r="A4121" i="47"/>
  <c r="A4122" i="47"/>
  <c r="A4123" i="47"/>
  <c r="A4124" i="47"/>
  <c r="A4125" i="47"/>
  <c r="A4126" i="47"/>
  <c r="A4127" i="47"/>
  <c r="A4128" i="47"/>
  <c r="A4129" i="47"/>
  <c r="A4130" i="47"/>
  <c r="A4131" i="47"/>
  <c r="A4132" i="47"/>
  <c r="A4133" i="47"/>
  <c r="A4134" i="47"/>
  <c r="A4135" i="47"/>
  <c r="A4136" i="47"/>
  <c r="A4137" i="47"/>
  <c r="A4138" i="47"/>
  <c r="A4139" i="47"/>
  <c r="A4140" i="47"/>
  <c r="A4141" i="47"/>
  <c r="A4142" i="47"/>
  <c r="A4143" i="47"/>
  <c r="A4144" i="47"/>
  <c r="A4145" i="47"/>
  <c r="A4146" i="47"/>
  <c r="A4147" i="47"/>
  <c r="A4148" i="47"/>
  <c r="A4149" i="47"/>
  <c r="A4150" i="47"/>
  <c r="A4151" i="47"/>
  <c r="A4152" i="47"/>
  <c r="A4153" i="47"/>
  <c r="A4154" i="47"/>
  <c r="A4155" i="47"/>
  <c r="A4156" i="47"/>
  <c r="A4157" i="47"/>
  <c r="A4158" i="47"/>
  <c r="A4159" i="47"/>
  <c r="A4160" i="47"/>
  <c r="A4161" i="47"/>
  <c r="A4162" i="47"/>
  <c r="A4163" i="47"/>
  <c r="A4164" i="47"/>
  <c r="A4165" i="47"/>
  <c r="A4166" i="47"/>
  <c r="A4167" i="47"/>
  <c r="A4168" i="47"/>
  <c r="A4169" i="47"/>
  <c r="A4170" i="47"/>
  <c r="A4171" i="47"/>
  <c r="A4172" i="47"/>
  <c r="A4173" i="47"/>
  <c r="A4174" i="47"/>
  <c r="A4175" i="47"/>
  <c r="A4176" i="47"/>
  <c r="A4177" i="47"/>
  <c r="A4178" i="47"/>
  <c r="A4179" i="47"/>
  <c r="A4180" i="47"/>
  <c r="A4181" i="47"/>
  <c r="A4182" i="47"/>
  <c r="A4183" i="47"/>
  <c r="A4184" i="47"/>
  <c r="A4185" i="47"/>
  <c r="A4186" i="47"/>
  <c r="A4187" i="47"/>
  <c r="A4188" i="47"/>
  <c r="A4189" i="47"/>
  <c r="A4190" i="47"/>
  <c r="A4191" i="47"/>
  <c r="A4192" i="47"/>
  <c r="A4193" i="47"/>
  <c r="A4194" i="47"/>
  <c r="A4195" i="47"/>
  <c r="A4196" i="47"/>
  <c r="A4197" i="47"/>
  <c r="A4198" i="47"/>
  <c r="A4199" i="47"/>
  <c r="A4200" i="47"/>
  <c r="A4201" i="47"/>
  <c r="A4202" i="47"/>
  <c r="A4203" i="47"/>
  <c r="A4204" i="47"/>
  <c r="A4205" i="47"/>
  <c r="A4206" i="47"/>
  <c r="A4207" i="47"/>
  <c r="A4208" i="47"/>
  <c r="A4209" i="47"/>
  <c r="A4210" i="47"/>
  <c r="A4211" i="47"/>
  <c r="A4212" i="47"/>
  <c r="A4213" i="47"/>
  <c r="A4214" i="47"/>
  <c r="A4215" i="47"/>
  <c r="A4216" i="47"/>
  <c r="A4217" i="47"/>
  <c r="A4218" i="47"/>
  <c r="A4219" i="47"/>
  <c r="A4220" i="47"/>
  <c r="A4221" i="47"/>
  <c r="A4222" i="47"/>
  <c r="A4223" i="47"/>
  <c r="A4224" i="47"/>
  <c r="A4225" i="47"/>
  <c r="A4226" i="47"/>
  <c r="A4227" i="47"/>
  <c r="A4228" i="47"/>
  <c r="A4229" i="47"/>
  <c r="A4230" i="47"/>
  <c r="A4231" i="47"/>
  <c r="A4232" i="47"/>
  <c r="A4233" i="47"/>
  <c r="A4234" i="47"/>
  <c r="A4235" i="47"/>
  <c r="A4236" i="47"/>
  <c r="A4237" i="47"/>
  <c r="A4238" i="47"/>
  <c r="A4239" i="47"/>
  <c r="A4240" i="47"/>
  <c r="A4241" i="47"/>
  <c r="A4242" i="47"/>
  <c r="A4243" i="47"/>
  <c r="A4244" i="47"/>
  <c r="A4245" i="47"/>
  <c r="A4246" i="47"/>
  <c r="A4247" i="47"/>
  <c r="A4248" i="47"/>
  <c r="A4249" i="47"/>
  <c r="A4250" i="47"/>
  <c r="A4251" i="47"/>
  <c r="A4252" i="47"/>
  <c r="A4253" i="47"/>
  <c r="A4254" i="47"/>
  <c r="A4255" i="47"/>
  <c r="A4256" i="47"/>
  <c r="A4257" i="47"/>
  <c r="A4258" i="47"/>
  <c r="A4259" i="47"/>
  <c r="A4260" i="47"/>
  <c r="A4261" i="47"/>
  <c r="A4262" i="47"/>
  <c r="A4263" i="47"/>
  <c r="A4264" i="47"/>
  <c r="A4265" i="47"/>
  <c r="A4266" i="47"/>
  <c r="A4267" i="47"/>
  <c r="A4268" i="47"/>
  <c r="A4269" i="47"/>
  <c r="A4270" i="47"/>
  <c r="A4271" i="47"/>
  <c r="A4272" i="47"/>
  <c r="A4273" i="47"/>
  <c r="A4274" i="47"/>
  <c r="A4275" i="47"/>
  <c r="A4276" i="47"/>
  <c r="A4277" i="47"/>
  <c r="A4278" i="47"/>
  <c r="A4279" i="47"/>
  <c r="A4280" i="47"/>
  <c r="A4281" i="47"/>
  <c r="A4282" i="47"/>
  <c r="A4283" i="47"/>
  <c r="A4284" i="47"/>
  <c r="A4285" i="47"/>
  <c r="A4286" i="47"/>
  <c r="A4287" i="47"/>
  <c r="A4288" i="47"/>
  <c r="A4289" i="47"/>
  <c r="A4290" i="47"/>
  <c r="A4291" i="47"/>
  <c r="A4292" i="47"/>
  <c r="A4293" i="47"/>
  <c r="A4294" i="47"/>
  <c r="A4295" i="47"/>
  <c r="A4296" i="47"/>
  <c r="A4297" i="47"/>
  <c r="A4298" i="47"/>
  <c r="A4299" i="47"/>
  <c r="A4300" i="47"/>
  <c r="A4301" i="47"/>
  <c r="A4302" i="47"/>
  <c r="A4303" i="47"/>
  <c r="A4304" i="47"/>
  <c r="A4305" i="47"/>
  <c r="A4306" i="47"/>
  <c r="A4307" i="47"/>
  <c r="A4308" i="47"/>
  <c r="A4309" i="47"/>
  <c r="A4310" i="47"/>
  <c r="A4311" i="47"/>
  <c r="A4312" i="47"/>
  <c r="A4313" i="47"/>
  <c r="A4314" i="47"/>
  <c r="A4315" i="47"/>
  <c r="A4316" i="47"/>
  <c r="A4317" i="47"/>
  <c r="A4318" i="47"/>
  <c r="A4319" i="47"/>
  <c r="A4320" i="47"/>
  <c r="A4321" i="47"/>
  <c r="A4322" i="47"/>
  <c r="A4323" i="47"/>
  <c r="A4324" i="47"/>
  <c r="A4325" i="47"/>
  <c r="A4326" i="47"/>
  <c r="A4327" i="47"/>
  <c r="A4328" i="47"/>
  <c r="A4329" i="47"/>
  <c r="A4330" i="47"/>
  <c r="A4331" i="47"/>
  <c r="A4332" i="47"/>
  <c r="A4333" i="47"/>
  <c r="A4334" i="47"/>
  <c r="A4335" i="47"/>
  <c r="A4336" i="47"/>
  <c r="A4337" i="47"/>
  <c r="A4338" i="47"/>
  <c r="A4339" i="47"/>
  <c r="A4340" i="47"/>
  <c r="A4341" i="47"/>
  <c r="A4342" i="47"/>
  <c r="A4343" i="47"/>
  <c r="A4344" i="47"/>
  <c r="A4345" i="47"/>
  <c r="A4346" i="47"/>
  <c r="A4347" i="47"/>
  <c r="A4348" i="47"/>
  <c r="A4349" i="47"/>
  <c r="A4350" i="47"/>
  <c r="A4351" i="47"/>
  <c r="A4352" i="47"/>
  <c r="A4353" i="47"/>
  <c r="A4354" i="47"/>
  <c r="A4355" i="47"/>
  <c r="A4356" i="47"/>
  <c r="A4357" i="47"/>
  <c r="A4358" i="47"/>
  <c r="A4359" i="47"/>
  <c r="A4360" i="47"/>
  <c r="A4361" i="47"/>
  <c r="A4362" i="47"/>
  <c r="A4363" i="47"/>
  <c r="A4364" i="47"/>
  <c r="A4365" i="47"/>
  <c r="A4366" i="47"/>
  <c r="A4367" i="47"/>
  <c r="A4368" i="47"/>
  <c r="A4369" i="47"/>
  <c r="A4370" i="47"/>
  <c r="A4371" i="47"/>
  <c r="A4372" i="47"/>
  <c r="A4373" i="47"/>
  <c r="A4374" i="47"/>
  <c r="A4375" i="47"/>
  <c r="A4376" i="47"/>
  <c r="A4377" i="47"/>
  <c r="A4378" i="47"/>
  <c r="A4379" i="47"/>
  <c r="A4380" i="47"/>
  <c r="A4381" i="47"/>
  <c r="A4382" i="47"/>
  <c r="A4383" i="47"/>
  <c r="A4384" i="47"/>
  <c r="A4385" i="47"/>
  <c r="A4386" i="47"/>
  <c r="A4387" i="47"/>
  <c r="A4388" i="47"/>
  <c r="A4389" i="47"/>
  <c r="A4390" i="47"/>
  <c r="A4391" i="47"/>
  <c r="A4392" i="47"/>
  <c r="A4393" i="47"/>
  <c r="A4394" i="47"/>
  <c r="A4395" i="47"/>
  <c r="A4396" i="47"/>
  <c r="A4397" i="47"/>
  <c r="A4398" i="47"/>
  <c r="A4399" i="47"/>
  <c r="A4400" i="47"/>
  <c r="A4401" i="47"/>
  <c r="A4402" i="47"/>
  <c r="A4403" i="47"/>
  <c r="A4404" i="47"/>
  <c r="A4405" i="47"/>
  <c r="A4406" i="47"/>
  <c r="A4407" i="47"/>
  <c r="A4408" i="47"/>
  <c r="A4409" i="47"/>
  <c r="A4410" i="47"/>
  <c r="A4411" i="47"/>
  <c r="A4412" i="47"/>
  <c r="A4413" i="47"/>
  <c r="A4414" i="47"/>
  <c r="A4415" i="47"/>
  <c r="A4416" i="47"/>
  <c r="A4417" i="47"/>
  <c r="A4418" i="47"/>
  <c r="A4419" i="47"/>
  <c r="A4420" i="47"/>
  <c r="A4421" i="47"/>
  <c r="A4422" i="47"/>
  <c r="A4423" i="47"/>
  <c r="A4424" i="47"/>
  <c r="A4425" i="47"/>
  <c r="A4426" i="47"/>
  <c r="A4427" i="47"/>
  <c r="A4428" i="47"/>
  <c r="A4429" i="47"/>
  <c r="A4430" i="47"/>
  <c r="A4431" i="47"/>
  <c r="A4432" i="47"/>
  <c r="A4433" i="47"/>
  <c r="A4434" i="47"/>
  <c r="A4435" i="47"/>
  <c r="A4436" i="47"/>
  <c r="A4437" i="47"/>
  <c r="A4438" i="47"/>
  <c r="A4439" i="47"/>
  <c r="A4440" i="47"/>
  <c r="A4441" i="47"/>
  <c r="A4442" i="47"/>
  <c r="A4443" i="47"/>
  <c r="A4444" i="47"/>
  <c r="A4445" i="47"/>
  <c r="A4446" i="47"/>
  <c r="A4447" i="47"/>
  <c r="A4448" i="47"/>
  <c r="A4449" i="47"/>
  <c r="A4450" i="47"/>
  <c r="A4451" i="47"/>
  <c r="A4452" i="47"/>
  <c r="A4453" i="47"/>
  <c r="A4454" i="47"/>
  <c r="A4455" i="47"/>
  <c r="A4456" i="47"/>
  <c r="A4457" i="47"/>
  <c r="A4458" i="47"/>
  <c r="A4459" i="47"/>
  <c r="A4460" i="47"/>
  <c r="A4461" i="47"/>
  <c r="A4462" i="47"/>
  <c r="A4463" i="47"/>
  <c r="A4464" i="47"/>
  <c r="A4465" i="47"/>
  <c r="A4466" i="47"/>
  <c r="A4467" i="47"/>
  <c r="A4468" i="47"/>
  <c r="A4469" i="47"/>
  <c r="A4470" i="47"/>
  <c r="A4471" i="47"/>
  <c r="A4472" i="47"/>
  <c r="A4473" i="47"/>
  <c r="A4474" i="47"/>
  <c r="A4475" i="47"/>
  <c r="A4476" i="47"/>
  <c r="A4477" i="47"/>
  <c r="A4478" i="47"/>
  <c r="A4479" i="47"/>
  <c r="A4480" i="47"/>
  <c r="A4481" i="47"/>
  <c r="A4482" i="47"/>
  <c r="A4483" i="47"/>
  <c r="A4484" i="47"/>
  <c r="A4485" i="47"/>
  <c r="A4486" i="47"/>
  <c r="A4487" i="47"/>
  <c r="A4488" i="47"/>
  <c r="A4489" i="47"/>
  <c r="A4490" i="47"/>
  <c r="A4491" i="47"/>
  <c r="A4492" i="47"/>
  <c r="A4493" i="47"/>
  <c r="A4494" i="47"/>
  <c r="A4495" i="47"/>
  <c r="A4496" i="47"/>
  <c r="A4497" i="47"/>
  <c r="A4498" i="47"/>
  <c r="A4499" i="47"/>
  <c r="A4500" i="47"/>
  <c r="A4501" i="47"/>
  <c r="A4502" i="47"/>
  <c r="A4503" i="47"/>
  <c r="A4504" i="47"/>
  <c r="A4505" i="47"/>
  <c r="A4506" i="47"/>
  <c r="A4507" i="47"/>
  <c r="A4508" i="47"/>
  <c r="A4509" i="47"/>
  <c r="A4510" i="47"/>
  <c r="A4511" i="47"/>
  <c r="A4512" i="47"/>
  <c r="A4513" i="47"/>
  <c r="A4514" i="47"/>
  <c r="A4515" i="47"/>
  <c r="A4516" i="47"/>
  <c r="A4517" i="47"/>
  <c r="A4518" i="47"/>
  <c r="A4519" i="47"/>
  <c r="A4520" i="47"/>
  <c r="A4521" i="47"/>
  <c r="A4522" i="47"/>
  <c r="A4523" i="47"/>
  <c r="A4524" i="47"/>
  <c r="A4525" i="47"/>
  <c r="A4526" i="47"/>
  <c r="A4527" i="47"/>
  <c r="A4528" i="47"/>
  <c r="A4529" i="47"/>
  <c r="A4530" i="47"/>
  <c r="A4531" i="47"/>
  <c r="A4532" i="47"/>
  <c r="A4533" i="47"/>
  <c r="A4534" i="47"/>
  <c r="A4535" i="47"/>
  <c r="A4536" i="47"/>
  <c r="A4537" i="47"/>
  <c r="A4538" i="47"/>
  <c r="A4539" i="47"/>
  <c r="A4540" i="47"/>
  <c r="A4541" i="47"/>
  <c r="A4542" i="47"/>
  <c r="A4543" i="47"/>
  <c r="A4544" i="47"/>
  <c r="A4545" i="47"/>
  <c r="A4546" i="47"/>
  <c r="A4547" i="47"/>
  <c r="A4548" i="47"/>
  <c r="A4549" i="47"/>
  <c r="A4550" i="47"/>
  <c r="A4551" i="47"/>
  <c r="A4552" i="47"/>
  <c r="A4553" i="47"/>
  <c r="A4554" i="47"/>
  <c r="A4555" i="47"/>
  <c r="A4556" i="47"/>
  <c r="A4557" i="47"/>
  <c r="A4558" i="47"/>
  <c r="A4559" i="47"/>
  <c r="A4560" i="47"/>
  <c r="A4561" i="47"/>
  <c r="A4562" i="47"/>
  <c r="A4563" i="47"/>
  <c r="A4564" i="47"/>
  <c r="A4565" i="47"/>
  <c r="A4566" i="47"/>
  <c r="A4567" i="47"/>
  <c r="A4568" i="47"/>
  <c r="A4569" i="47"/>
  <c r="A4570" i="47"/>
  <c r="A4571" i="47"/>
  <c r="A4572" i="47"/>
  <c r="A4573" i="47"/>
  <c r="A4574" i="47"/>
  <c r="A4575" i="47"/>
  <c r="A4576" i="47"/>
  <c r="A4577" i="47"/>
  <c r="A4578" i="47"/>
  <c r="A4579" i="47"/>
  <c r="A4580" i="47"/>
  <c r="A4581" i="47"/>
  <c r="A4582" i="47"/>
  <c r="A4583" i="47"/>
  <c r="A4584" i="47"/>
  <c r="A4585" i="47"/>
  <c r="A4586" i="47"/>
  <c r="A4587" i="47"/>
  <c r="A4588" i="47"/>
  <c r="A4589" i="47"/>
  <c r="A4590" i="47"/>
  <c r="A4591" i="47"/>
  <c r="A4592" i="47"/>
  <c r="A4593" i="47"/>
  <c r="A4594" i="47"/>
  <c r="A4595" i="47"/>
  <c r="A4596" i="47"/>
  <c r="A4597" i="47"/>
  <c r="A4598" i="47"/>
  <c r="A4599" i="47"/>
  <c r="A4600" i="47"/>
  <c r="A4601" i="47"/>
  <c r="A4602" i="47"/>
  <c r="A4603" i="47"/>
  <c r="A4604" i="47"/>
  <c r="A4605" i="47"/>
  <c r="A4606" i="47"/>
  <c r="A4607" i="47"/>
  <c r="A4608" i="47"/>
  <c r="A4609" i="47"/>
  <c r="A4610" i="47"/>
  <c r="A4611" i="47"/>
  <c r="A4612" i="47"/>
  <c r="A4613" i="47"/>
  <c r="A4614" i="47"/>
  <c r="A4615" i="47"/>
  <c r="A4616" i="47"/>
  <c r="A4617" i="47"/>
  <c r="A4618" i="47"/>
  <c r="A4619" i="47"/>
  <c r="A4620" i="47"/>
  <c r="A4621" i="47"/>
  <c r="A4622" i="47"/>
  <c r="A4623" i="47"/>
  <c r="A4624" i="47"/>
  <c r="A4625" i="47"/>
  <c r="A4626" i="47"/>
  <c r="A4627" i="47"/>
  <c r="A4628" i="47"/>
  <c r="A4629" i="47"/>
  <c r="A4630" i="47"/>
  <c r="A4631" i="47"/>
  <c r="A4632" i="47"/>
  <c r="A4633" i="47"/>
  <c r="A4634" i="47"/>
  <c r="A4635" i="47"/>
  <c r="A4636" i="47"/>
  <c r="A4637" i="47"/>
  <c r="A4638" i="47"/>
  <c r="A4639" i="47"/>
  <c r="A4640" i="47"/>
  <c r="A4641" i="47"/>
  <c r="A4642" i="47"/>
  <c r="A4643" i="47"/>
  <c r="A4644" i="47"/>
  <c r="A4645" i="47"/>
  <c r="A4646" i="47"/>
  <c r="A4647" i="47"/>
  <c r="A4648" i="47"/>
  <c r="A4649" i="47"/>
  <c r="A4650" i="47"/>
  <c r="A4651" i="47"/>
  <c r="A4652" i="47"/>
  <c r="A4653" i="47"/>
  <c r="A4654" i="47"/>
  <c r="A4655" i="47"/>
  <c r="A4656" i="47"/>
  <c r="A4657" i="47"/>
  <c r="A4658" i="47"/>
  <c r="A4659" i="47"/>
  <c r="A4660" i="47"/>
  <c r="A4661" i="47"/>
  <c r="A4662" i="47"/>
  <c r="A4663" i="47"/>
  <c r="A4664" i="47"/>
  <c r="A4665" i="47"/>
  <c r="A4666" i="47"/>
  <c r="A4667" i="47"/>
  <c r="A4668" i="47"/>
  <c r="A4669" i="47"/>
  <c r="A4670" i="47"/>
  <c r="A4671" i="47"/>
  <c r="A4672" i="47"/>
  <c r="A4673" i="47"/>
  <c r="A4674" i="47"/>
  <c r="A4675" i="47"/>
  <c r="A4676" i="47"/>
  <c r="A4677" i="47"/>
  <c r="A4678" i="47"/>
  <c r="A4679" i="47"/>
  <c r="A4680" i="47"/>
  <c r="A4681" i="47"/>
  <c r="A4682" i="47"/>
  <c r="A4683" i="47"/>
  <c r="A4684" i="47"/>
  <c r="A4685" i="47"/>
  <c r="A4686" i="47"/>
  <c r="A4687" i="47"/>
  <c r="A4688" i="47"/>
  <c r="A4689" i="47"/>
  <c r="A4690" i="47"/>
  <c r="A4691" i="47"/>
  <c r="A4692" i="47"/>
  <c r="A4693" i="47"/>
  <c r="A4694" i="47"/>
  <c r="A4695" i="47"/>
  <c r="A4696" i="47"/>
  <c r="A4697" i="47"/>
  <c r="A4698" i="47"/>
  <c r="A4699" i="47"/>
  <c r="A4700" i="47"/>
  <c r="A4701" i="47"/>
  <c r="A4702" i="47"/>
  <c r="A4703" i="47"/>
  <c r="A4704" i="47"/>
  <c r="A4705" i="47"/>
  <c r="A4706" i="47"/>
  <c r="A4707" i="47"/>
  <c r="A4708" i="47"/>
  <c r="A4709" i="47"/>
  <c r="A4710" i="47"/>
  <c r="A4711" i="47"/>
  <c r="A4712" i="47"/>
  <c r="A4713" i="47"/>
  <c r="A4714" i="47"/>
  <c r="A4715" i="47"/>
  <c r="A4716" i="47"/>
  <c r="A4717" i="47"/>
  <c r="A4718" i="47"/>
  <c r="A4719" i="47"/>
  <c r="A4720" i="47"/>
  <c r="A4721" i="47"/>
  <c r="A4722" i="47"/>
  <c r="A4723" i="47"/>
  <c r="A4724" i="47"/>
  <c r="A4725" i="47"/>
  <c r="A4726" i="47"/>
  <c r="A4727" i="47"/>
  <c r="A4728" i="47"/>
  <c r="A4729" i="47"/>
  <c r="A4730" i="47"/>
  <c r="A4731" i="47"/>
  <c r="A4732" i="47"/>
  <c r="A4733" i="47"/>
  <c r="A4734" i="47"/>
  <c r="A4735" i="47"/>
  <c r="A4736" i="47"/>
  <c r="A4737" i="47"/>
  <c r="A4738" i="47"/>
  <c r="A4739" i="47"/>
  <c r="A4740" i="47"/>
  <c r="A4741" i="47"/>
  <c r="A4742" i="47"/>
  <c r="A4743" i="47"/>
  <c r="A4744" i="47"/>
  <c r="A4745" i="47"/>
  <c r="A4746" i="47"/>
  <c r="A4747" i="47"/>
  <c r="A4748" i="47"/>
  <c r="A4749" i="47"/>
  <c r="A4750" i="47"/>
  <c r="A4751" i="47"/>
  <c r="A4752" i="47"/>
  <c r="A4753" i="47"/>
  <c r="A4754" i="47"/>
  <c r="A4755" i="47"/>
  <c r="A4756" i="47"/>
  <c r="A4757" i="47"/>
  <c r="A4758" i="47"/>
  <c r="A4759" i="47"/>
  <c r="A4760" i="47"/>
  <c r="A4761" i="47"/>
  <c r="A4762" i="47"/>
  <c r="A4763" i="47"/>
  <c r="A4764" i="47"/>
  <c r="A4765" i="47"/>
  <c r="A4766" i="47"/>
  <c r="A4767" i="47"/>
  <c r="A4768" i="47"/>
  <c r="A4769" i="47"/>
  <c r="A4770" i="47"/>
  <c r="A4771" i="47"/>
  <c r="A4772" i="47"/>
  <c r="A4773" i="47"/>
  <c r="A4774" i="47"/>
  <c r="A4775" i="47"/>
  <c r="A4776" i="47"/>
  <c r="A4777" i="47"/>
  <c r="A4778" i="47"/>
  <c r="A4779" i="47"/>
  <c r="A4780" i="47"/>
  <c r="A4781" i="47"/>
  <c r="A4782" i="47"/>
  <c r="A4783" i="47"/>
  <c r="A4784" i="47"/>
  <c r="A4785" i="47"/>
  <c r="A4786" i="47"/>
  <c r="A4787" i="47"/>
  <c r="A4788" i="47"/>
  <c r="A4789" i="47"/>
  <c r="A4790" i="47"/>
  <c r="A4791" i="47"/>
  <c r="A4792" i="47"/>
  <c r="A4793" i="47"/>
  <c r="A4794" i="47"/>
  <c r="A4795" i="47"/>
  <c r="A4796" i="47"/>
  <c r="A4797" i="47"/>
  <c r="A4798" i="47"/>
  <c r="A4799" i="47"/>
  <c r="A4800" i="47"/>
  <c r="A4801" i="47"/>
  <c r="A4802" i="47"/>
  <c r="A4803" i="47"/>
  <c r="A4804" i="47"/>
  <c r="A4805" i="47"/>
  <c r="A4806" i="47"/>
  <c r="A4807" i="47"/>
  <c r="A4808" i="47"/>
  <c r="A4809" i="47"/>
  <c r="A4810" i="47"/>
  <c r="A4811" i="47"/>
  <c r="A4812" i="47"/>
  <c r="A4813" i="47"/>
  <c r="A4814" i="47"/>
  <c r="A4815" i="47"/>
  <c r="A4816" i="47"/>
  <c r="A4817" i="47"/>
  <c r="A4818" i="47"/>
  <c r="A4819" i="47"/>
  <c r="A4820" i="47"/>
  <c r="A4821" i="47"/>
  <c r="A4822" i="47"/>
  <c r="A4823" i="47"/>
  <c r="A4824" i="47"/>
  <c r="A4825" i="47"/>
  <c r="A4826" i="47"/>
  <c r="A4827" i="47"/>
  <c r="A4828" i="47"/>
  <c r="A4829" i="47"/>
  <c r="A4830" i="47"/>
  <c r="A4831" i="47"/>
  <c r="A4832" i="47"/>
  <c r="A4833" i="47"/>
  <c r="A4834" i="47"/>
  <c r="A4835" i="47"/>
  <c r="A4836" i="47"/>
  <c r="A4837" i="47"/>
  <c r="A4838" i="47"/>
  <c r="A4839" i="47"/>
  <c r="A4840" i="47"/>
  <c r="A4841" i="47"/>
  <c r="A4842" i="47"/>
  <c r="A4843" i="47"/>
  <c r="A4844" i="47"/>
  <c r="A4845" i="47"/>
  <c r="A4846" i="47"/>
  <c r="A4847" i="47"/>
  <c r="A4848" i="47"/>
  <c r="A4849" i="47"/>
  <c r="A4850" i="47"/>
  <c r="A4851" i="47"/>
  <c r="A4852" i="47"/>
  <c r="A4853" i="47"/>
  <c r="A4854" i="47"/>
  <c r="A4855" i="47"/>
  <c r="A4856" i="47"/>
  <c r="A4857" i="47"/>
  <c r="A4858" i="47"/>
  <c r="A4859" i="47"/>
  <c r="A4860" i="47"/>
  <c r="A4861" i="47"/>
  <c r="A4862" i="47"/>
  <c r="A4863" i="47"/>
  <c r="A4864" i="47"/>
  <c r="A4865" i="47"/>
  <c r="A4866" i="47"/>
  <c r="A4867" i="47"/>
  <c r="A4868" i="47"/>
  <c r="A4869" i="47"/>
  <c r="A4870" i="47"/>
  <c r="A4871" i="47"/>
  <c r="A4872" i="47"/>
  <c r="A4873" i="47"/>
  <c r="A4874" i="47"/>
  <c r="A4875" i="47"/>
  <c r="A4876" i="47"/>
  <c r="A4877" i="47"/>
  <c r="A4878" i="47"/>
  <c r="A4879" i="47"/>
  <c r="A4880" i="47"/>
  <c r="A4881" i="47"/>
  <c r="A4882" i="47"/>
  <c r="A4883" i="47"/>
  <c r="A4884" i="47"/>
  <c r="A4885" i="47"/>
  <c r="A4886" i="47"/>
  <c r="A4887" i="47"/>
  <c r="A4888" i="47"/>
  <c r="A4889" i="47"/>
  <c r="A4890" i="47"/>
  <c r="A4891" i="47"/>
  <c r="A4892" i="47"/>
  <c r="A4893" i="47"/>
  <c r="A4894" i="47"/>
  <c r="A4895" i="47"/>
  <c r="A4896" i="47"/>
  <c r="A4897" i="47"/>
  <c r="A4898" i="47"/>
  <c r="A4899" i="47"/>
  <c r="A4900" i="47"/>
  <c r="A4901" i="47"/>
  <c r="A4902" i="47"/>
  <c r="A4903" i="47"/>
  <c r="A4904" i="47"/>
  <c r="A4905" i="47"/>
  <c r="A4906" i="47"/>
  <c r="A4907" i="47"/>
  <c r="A4908" i="47"/>
  <c r="A4909" i="47"/>
  <c r="A4910" i="47"/>
  <c r="A4911" i="47"/>
  <c r="A4912" i="47"/>
  <c r="A4913" i="47"/>
  <c r="A4914" i="47"/>
  <c r="A4915" i="47"/>
  <c r="A4916" i="47"/>
  <c r="A4917" i="47"/>
  <c r="A4918" i="47"/>
  <c r="A4919" i="47"/>
  <c r="A4920" i="47"/>
  <c r="A4921" i="47"/>
  <c r="A4922" i="47"/>
  <c r="A4923" i="47"/>
  <c r="A4924" i="47"/>
  <c r="A4925" i="47"/>
  <c r="A4926" i="47"/>
  <c r="A4927" i="47"/>
  <c r="A4928" i="47"/>
  <c r="A4929" i="47"/>
  <c r="A4930" i="47"/>
  <c r="A4931" i="47"/>
  <c r="A4932" i="47"/>
  <c r="A4933" i="47"/>
  <c r="A4934" i="47"/>
  <c r="A4935" i="47"/>
  <c r="A4936" i="47"/>
  <c r="A4937" i="47"/>
  <c r="A4938" i="47"/>
  <c r="A4939" i="47"/>
  <c r="A4940" i="47"/>
  <c r="A4941" i="47"/>
  <c r="A4942" i="47"/>
  <c r="A4943" i="47"/>
  <c r="A4944" i="47"/>
  <c r="A4945" i="47"/>
  <c r="A4946" i="47"/>
  <c r="A4947" i="47"/>
  <c r="A4948" i="47"/>
  <c r="A4949" i="47"/>
  <c r="A4950" i="47"/>
  <c r="A4951" i="47"/>
  <c r="A4952" i="47"/>
  <c r="A4953" i="47"/>
  <c r="A4954" i="47"/>
  <c r="A4955" i="47"/>
  <c r="A4956" i="47"/>
  <c r="A4957" i="47"/>
  <c r="A4958" i="47"/>
  <c r="A4959" i="47"/>
  <c r="A4960" i="47"/>
  <c r="A4961" i="47"/>
  <c r="A4962" i="47"/>
  <c r="A4963" i="47"/>
  <c r="A4964" i="47"/>
  <c r="A4965" i="47"/>
  <c r="A4966" i="47"/>
  <c r="A4967" i="47"/>
  <c r="A4968" i="47"/>
  <c r="A4969" i="47"/>
  <c r="A4970" i="47"/>
  <c r="A4971" i="47"/>
  <c r="A4972" i="47"/>
  <c r="A4973" i="47"/>
  <c r="A4974" i="47"/>
  <c r="A4975" i="47"/>
  <c r="A4976" i="47"/>
  <c r="A4977" i="47"/>
  <c r="A4978" i="47"/>
  <c r="A4979" i="47"/>
  <c r="A4980" i="47"/>
  <c r="A4981" i="47"/>
  <c r="A4982" i="47"/>
  <c r="A4983" i="47"/>
  <c r="A4984" i="47"/>
  <c r="A4985" i="47"/>
  <c r="A4986" i="47"/>
  <c r="A4987" i="47"/>
  <c r="A4988" i="47"/>
  <c r="A4989" i="47"/>
  <c r="A4990" i="47"/>
  <c r="A4991" i="47"/>
  <c r="A4992" i="47"/>
  <c r="A4993" i="47"/>
  <c r="A4994" i="47"/>
  <c r="A4995" i="47"/>
  <c r="A4996" i="47"/>
  <c r="A4997" i="47"/>
  <c r="A4998" i="47"/>
  <c r="A4999" i="47"/>
  <c r="A5000" i="47"/>
  <c r="A5001" i="47"/>
  <c r="A5002" i="47"/>
  <c r="A5003" i="47"/>
  <c r="A5004" i="47"/>
  <c r="A5005" i="47"/>
  <c r="A5006" i="47"/>
  <c r="A5007" i="47"/>
  <c r="A5008" i="47"/>
  <c r="A5009" i="47"/>
  <c r="A5010" i="47"/>
  <c r="A5011" i="47"/>
  <c r="A5012" i="47"/>
  <c r="A5013" i="47"/>
  <c r="A5014" i="47"/>
  <c r="A5015" i="47"/>
  <c r="A5016" i="47"/>
  <c r="A5017" i="47"/>
  <c r="A5018" i="47"/>
  <c r="A5019" i="47"/>
  <c r="A5020" i="47"/>
  <c r="A5021" i="47"/>
  <c r="A5022" i="47"/>
  <c r="A5023" i="47"/>
  <c r="A5024" i="47"/>
  <c r="A5025" i="47"/>
  <c r="A5026" i="47"/>
  <c r="A5027" i="47"/>
  <c r="A5028" i="47"/>
  <c r="A5029" i="47"/>
  <c r="A5030" i="47"/>
  <c r="A5031" i="47"/>
  <c r="A5032" i="47"/>
  <c r="A5033" i="47"/>
  <c r="A5034" i="47"/>
  <c r="A5035" i="47"/>
  <c r="A5036" i="47"/>
  <c r="A5037" i="47"/>
  <c r="A5038" i="47"/>
  <c r="A5039" i="47"/>
  <c r="A5040" i="47"/>
  <c r="A5041" i="47"/>
  <c r="A5042" i="47"/>
  <c r="A5043" i="47"/>
  <c r="A5044" i="47"/>
  <c r="A5045" i="47"/>
  <c r="A5046" i="47"/>
  <c r="A5047" i="47"/>
  <c r="A5048" i="47"/>
  <c r="A5049" i="47"/>
  <c r="A5050" i="47"/>
  <c r="A5051" i="47"/>
  <c r="A5052" i="47"/>
  <c r="A5053" i="47"/>
  <c r="A5054" i="47"/>
  <c r="A5055" i="47"/>
  <c r="A5056" i="47"/>
  <c r="A5057" i="47"/>
  <c r="A5058" i="47"/>
  <c r="A5059" i="47"/>
  <c r="A5060" i="47"/>
  <c r="A5061" i="47"/>
  <c r="A5062" i="47"/>
  <c r="A5063" i="47"/>
  <c r="A5064" i="47"/>
  <c r="A5065" i="47"/>
  <c r="A5066" i="47"/>
  <c r="A5067" i="47"/>
  <c r="A5068" i="47"/>
  <c r="A5069" i="47"/>
  <c r="A5070" i="47"/>
  <c r="A5071" i="47"/>
  <c r="A5072" i="47"/>
  <c r="A5073" i="47"/>
  <c r="A5074" i="47"/>
  <c r="A5075" i="47"/>
  <c r="A5076" i="47"/>
  <c r="A5077" i="47"/>
  <c r="A5078" i="47"/>
  <c r="A5079" i="47"/>
  <c r="A5080" i="47"/>
  <c r="A5081" i="47"/>
  <c r="A5082" i="47"/>
  <c r="A5083" i="47"/>
  <c r="A5084" i="47"/>
  <c r="A5085" i="47"/>
  <c r="A5086" i="47"/>
  <c r="A5087" i="47"/>
  <c r="A5088" i="47"/>
  <c r="A5089" i="47"/>
  <c r="A5090" i="47"/>
  <c r="A5091" i="47"/>
  <c r="A5092" i="47"/>
  <c r="A5093" i="47"/>
  <c r="A5094" i="47"/>
  <c r="A5095" i="47"/>
  <c r="A5096" i="47"/>
  <c r="A5097" i="47"/>
  <c r="A5098" i="47"/>
  <c r="A5099" i="47"/>
  <c r="A5100" i="47"/>
  <c r="A5101" i="47"/>
  <c r="A5102" i="47"/>
  <c r="A5103" i="47"/>
  <c r="A5104" i="47"/>
  <c r="A5105" i="47"/>
  <c r="A5106" i="47"/>
  <c r="A5107" i="47"/>
  <c r="A5108" i="47"/>
  <c r="A5109" i="47"/>
  <c r="A5110" i="47"/>
  <c r="A5111" i="47"/>
  <c r="A5112" i="47"/>
  <c r="A5113" i="47"/>
  <c r="A5114" i="47"/>
  <c r="A5115" i="47"/>
  <c r="A5116" i="47"/>
  <c r="A5117" i="47"/>
  <c r="A5118" i="47"/>
  <c r="A5119" i="47"/>
  <c r="A5120" i="47"/>
  <c r="A5121" i="47"/>
  <c r="A5122" i="47"/>
  <c r="A5123" i="47"/>
  <c r="A5124" i="47"/>
  <c r="A5125" i="47"/>
  <c r="A5126" i="47"/>
  <c r="A5127" i="47"/>
  <c r="A5128" i="47"/>
  <c r="A5129" i="47"/>
  <c r="A5130" i="47"/>
  <c r="A5131" i="47"/>
  <c r="A5132" i="47"/>
  <c r="A5133" i="47"/>
  <c r="A5134" i="47"/>
  <c r="A5135" i="47"/>
  <c r="A5136" i="47"/>
  <c r="A5137" i="47"/>
  <c r="A5138" i="47"/>
  <c r="A5139" i="47"/>
  <c r="A5140" i="47"/>
  <c r="A5141" i="47"/>
  <c r="A5142" i="47"/>
  <c r="A5143" i="47"/>
  <c r="A5144" i="47"/>
  <c r="A5145" i="47"/>
  <c r="A5146" i="47"/>
  <c r="A5147" i="47"/>
  <c r="A5148" i="47"/>
  <c r="A5149" i="47"/>
  <c r="A5150" i="47"/>
  <c r="A5151" i="47"/>
  <c r="A5152" i="47"/>
  <c r="A5153" i="47"/>
  <c r="A5154" i="47"/>
  <c r="A5155" i="47"/>
  <c r="A5156" i="47"/>
  <c r="A5157" i="47"/>
  <c r="A5158" i="47"/>
  <c r="A5159" i="47"/>
  <c r="A5160" i="47"/>
  <c r="A5161" i="47"/>
  <c r="A5162" i="47"/>
  <c r="A5163" i="47"/>
  <c r="A5164" i="47"/>
  <c r="A5165" i="47"/>
  <c r="A5166" i="47"/>
  <c r="A5167" i="47"/>
  <c r="A5168" i="47"/>
  <c r="A5169" i="47"/>
  <c r="A5170" i="47"/>
  <c r="A5171" i="47"/>
  <c r="A5172" i="47"/>
  <c r="A5173" i="47"/>
  <c r="A5174" i="47"/>
  <c r="A5175" i="47"/>
  <c r="A5176" i="47"/>
  <c r="A5177" i="47"/>
  <c r="A5178" i="47"/>
  <c r="A5179" i="47"/>
  <c r="A5180" i="47"/>
  <c r="A5181" i="47"/>
  <c r="A5182" i="47"/>
  <c r="A5183" i="47"/>
  <c r="A5184" i="47"/>
  <c r="A5185" i="47"/>
  <c r="A5186" i="47"/>
  <c r="A5187" i="47"/>
  <c r="A5188" i="47"/>
  <c r="A5189" i="47"/>
  <c r="A5190" i="47"/>
  <c r="A5191" i="47"/>
  <c r="A5192" i="47"/>
  <c r="A5193" i="47"/>
  <c r="A5194" i="47"/>
  <c r="A5195" i="47"/>
  <c r="A5196" i="47"/>
  <c r="A5197" i="47"/>
  <c r="A5198" i="47"/>
  <c r="A5199" i="47"/>
  <c r="A5200" i="47"/>
  <c r="A5201" i="47"/>
  <c r="A5202" i="47"/>
  <c r="A5203" i="47"/>
  <c r="A5204" i="47"/>
  <c r="A5205" i="47"/>
  <c r="A5206" i="47"/>
  <c r="A5207" i="47"/>
  <c r="A5208" i="47"/>
  <c r="A5209" i="47"/>
  <c r="A5210" i="47"/>
  <c r="A5211" i="47"/>
  <c r="A5212" i="47"/>
  <c r="A5213" i="47"/>
  <c r="A5214" i="47"/>
  <c r="A5215" i="47"/>
  <c r="A5216" i="47"/>
  <c r="A5217" i="47"/>
  <c r="A5218" i="47"/>
  <c r="A5219" i="47"/>
  <c r="A5220" i="47"/>
  <c r="A5221" i="47"/>
  <c r="A5222" i="47"/>
  <c r="A5223" i="47"/>
  <c r="A5224" i="47"/>
  <c r="A5225" i="47"/>
  <c r="A5226" i="47"/>
  <c r="A5227" i="47"/>
  <c r="A5228" i="47"/>
  <c r="A5229" i="47"/>
  <c r="A5230" i="47"/>
  <c r="A5231" i="47"/>
  <c r="A5232" i="47"/>
  <c r="A5233" i="47"/>
  <c r="A5234" i="47"/>
  <c r="A5235" i="47"/>
  <c r="A5236" i="47"/>
  <c r="A5237" i="47"/>
  <c r="A5238" i="47"/>
  <c r="A5239" i="47"/>
  <c r="A5240" i="47"/>
  <c r="A5241" i="47"/>
  <c r="A5242" i="47"/>
  <c r="A5243" i="47"/>
  <c r="A5244" i="47"/>
  <c r="A5245" i="47"/>
  <c r="A5246" i="47"/>
  <c r="A5247" i="47"/>
  <c r="A5248" i="47"/>
  <c r="A5249" i="47"/>
  <c r="A5250" i="47"/>
  <c r="A5251" i="47"/>
  <c r="A5252" i="47"/>
  <c r="A5253" i="47"/>
  <c r="A5254" i="47"/>
  <c r="A5255" i="47"/>
  <c r="A5256" i="47"/>
  <c r="A5257" i="47"/>
  <c r="A5258" i="47"/>
  <c r="A5259" i="47"/>
  <c r="A5260" i="47"/>
  <c r="A5261" i="47"/>
  <c r="A5262" i="47"/>
  <c r="A5263" i="47"/>
  <c r="A5264" i="47"/>
  <c r="A5265" i="47"/>
  <c r="A5266" i="47"/>
  <c r="A5267" i="47"/>
  <c r="A5268" i="47"/>
  <c r="A5269" i="47"/>
  <c r="A5270" i="47"/>
  <c r="A5271" i="47"/>
  <c r="A5272" i="47"/>
  <c r="A5273" i="47"/>
  <c r="A5274" i="47"/>
  <c r="A5275" i="47"/>
  <c r="A5276" i="47"/>
  <c r="A5277" i="47"/>
  <c r="A5278" i="47"/>
  <c r="A5279" i="47"/>
  <c r="A5280" i="47"/>
  <c r="A5281" i="47"/>
  <c r="A5282" i="47"/>
  <c r="A5283" i="47"/>
  <c r="A5284" i="47"/>
  <c r="A5285" i="47"/>
  <c r="A5286" i="47"/>
  <c r="A5287" i="47"/>
  <c r="A5288" i="47"/>
  <c r="A5289" i="47"/>
  <c r="A5290" i="47"/>
  <c r="A5291" i="47"/>
  <c r="A5292" i="47"/>
  <c r="A5293" i="47"/>
  <c r="A5294" i="47"/>
  <c r="A5295" i="47"/>
  <c r="A5296" i="47"/>
  <c r="A5297" i="47"/>
  <c r="A5298" i="47"/>
  <c r="A5299" i="47"/>
  <c r="A5300" i="47"/>
  <c r="A5301" i="47"/>
  <c r="A5302" i="47"/>
  <c r="A5303" i="47"/>
  <c r="A5304" i="47"/>
  <c r="A5305" i="47"/>
  <c r="A5306" i="47"/>
  <c r="A5307" i="47"/>
  <c r="A5308" i="47"/>
  <c r="A5309" i="47"/>
  <c r="A5310" i="47"/>
  <c r="A5311" i="47"/>
  <c r="A5312" i="47"/>
  <c r="A5313" i="47"/>
  <c r="A5314" i="47"/>
  <c r="A5315" i="47"/>
  <c r="A5316" i="47"/>
  <c r="A5317" i="47"/>
  <c r="A5318" i="47"/>
  <c r="A5319" i="47"/>
  <c r="A5320" i="47"/>
  <c r="A5321" i="47"/>
  <c r="A5322" i="47"/>
  <c r="A5323" i="47"/>
  <c r="A5324" i="47"/>
  <c r="A5325" i="47"/>
  <c r="A5326" i="47"/>
  <c r="A5327" i="47"/>
  <c r="A5328" i="47"/>
  <c r="A5329" i="47"/>
  <c r="A5330" i="47"/>
  <c r="A5331" i="47"/>
  <c r="A5332" i="47"/>
  <c r="A5333" i="47"/>
  <c r="A5334" i="47"/>
  <c r="A5335" i="47"/>
  <c r="A5336" i="47"/>
  <c r="A5337" i="47"/>
  <c r="A5338" i="47"/>
  <c r="A5339" i="47"/>
  <c r="A5340" i="47"/>
  <c r="A5341" i="47"/>
  <c r="A5342" i="47"/>
  <c r="A5343" i="47"/>
  <c r="A5344" i="47"/>
  <c r="A5345" i="47"/>
  <c r="A5346" i="47"/>
  <c r="A5347" i="47"/>
  <c r="A5348" i="47"/>
  <c r="A5349" i="47"/>
  <c r="A5350" i="47"/>
  <c r="A5351" i="47"/>
  <c r="A5352" i="47"/>
  <c r="A5353" i="47"/>
  <c r="A5354" i="47"/>
  <c r="A5355" i="47"/>
  <c r="A5356" i="47"/>
  <c r="A5357" i="47"/>
  <c r="A5358" i="47"/>
  <c r="A5359" i="47"/>
  <c r="A5360" i="47"/>
  <c r="A5361" i="47"/>
  <c r="A5362" i="47"/>
  <c r="A5363" i="47"/>
  <c r="A5364" i="47"/>
  <c r="A5365" i="47"/>
  <c r="A5366" i="47"/>
  <c r="A5367" i="47"/>
  <c r="A5368" i="47"/>
  <c r="A5369" i="47"/>
  <c r="A5370" i="47"/>
  <c r="A5371" i="47"/>
  <c r="A5372" i="47"/>
  <c r="A5373" i="47"/>
  <c r="A5374" i="47"/>
  <c r="A5375" i="47"/>
  <c r="A5376" i="47"/>
  <c r="A5377" i="47"/>
  <c r="A5378" i="47"/>
  <c r="A5379" i="47"/>
  <c r="A5380" i="47"/>
  <c r="A5381" i="47"/>
  <c r="A5382" i="47"/>
  <c r="A5383" i="47"/>
  <c r="A5384" i="47"/>
  <c r="A5385" i="47"/>
  <c r="A5386" i="47"/>
  <c r="A5387" i="47"/>
  <c r="A5388" i="47"/>
  <c r="A5389" i="47"/>
  <c r="A5390" i="47"/>
  <c r="A5391" i="47"/>
  <c r="A5392" i="47"/>
  <c r="A5393" i="47"/>
  <c r="A5394" i="47"/>
  <c r="A5395" i="47"/>
  <c r="A5396" i="47"/>
  <c r="A5397" i="47"/>
  <c r="A5398" i="47"/>
  <c r="A5399" i="47"/>
  <c r="A5400" i="47"/>
  <c r="A5401" i="47"/>
  <c r="A5402" i="47"/>
  <c r="A5403" i="47"/>
  <c r="A5404" i="47"/>
  <c r="A5405" i="47"/>
  <c r="A5406" i="47"/>
  <c r="A5407" i="47"/>
  <c r="A5408" i="47"/>
  <c r="A5409" i="47"/>
  <c r="A5410" i="47"/>
  <c r="A5411" i="47"/>
  <c r="A5412" i="47"/>
  <c r="A5413" i="47"/>
  <c r="A5414" i="47"/>
  <c r="A5415" i="47"/>
  <c r="A5416" i="47"/>
  <c r="A5417" i="47"/>
  <c r="A5418" i="47"/>
  <c r="A5419" i="47"/>
  <c r="A5420" i="47"/>
  <c r="A5421" i="47"/>
  <c r="A5422" i="47"/>
  <c r="A5423" i="47"/>
  <c r="A5424" i="47"/>
  <c r="A5425" i="47"/>
  <c r="A5426" i="47"/>
  <c r="A5427" i="47"/>
  <c r="A5428" i="47"/>
  <c r="A5429" i="47"/>
  <c r="A5430" i="47"/>
  <c r="A5431" i="47"/>
  <c r="A5432" i="47"/>
  <c r="A5433" i="47"/>
  <c r="A5434" i="47"/>
  <c r="A5435" i="47"/>
  <c r="A5436" i="47"/>
  <c r="A5437" i="47"/>
  <c r="A5438" i="47"/>
  <c r="A5439" i="47"/>
  <c r="A5440" i="47"/>
  <c r="A5441" i="47"/>
  <c r="A5442" i="47"/>
  <c r="A5443" i="47"/>
  <c r="A5444" i="47"/>
  <c r="A5445" i="47"/>
  <c r="A5446" i="47"/>
  <c r="A5447" i="47"/>
  <c r="A5448" i="47"/>
  <c r="A5449" i="47"/>
  <c r="A5450" i="47"/>
  <c r="A5451" i="47"/>
  <c r="A5452" i="47"/>
  <c r="A5453" i="47"/>
  <c r="A5454" i="47"/>
  <c r="A5455" i="47"/>
  <c r="A5456" i="47"/>
  <c r="A5457" i="47"/>
  <c r="A5458" i="47"/>
  <c r="A5459" i="47"/>
  <c r="A5460" i="47"/>
  <c r="A5461" i="47"/>
  <c r="A5462" i="47"/>
  <c r="A5463" i="47"/>
  <c r="A5464" i="47"/>
  <c r="A5465" i="47"/>
  <c r="A5466" i="47"/>
  <c r="A5467" i="47"/>
  <c r="A5468" i="47"/>
  <c r="A5469" i="47"/>
  <c r="A5470" i="47"/>
  <c r="A5471" i="47"/>
  <c r="A5472" i="47"/>
  <c r="A5473" i="47"/>
  <c r="A5474" i="47"/>
  <c r="A5475" i="47"/>
  <c r="A5476" i="47"/>
  <c r="A5477" i="47"/>
  <c r="A5478" i="47"/>
  <c r="A5479" i="47"/>
  <c r="A5480" i="47"/>
  <c r="A5481" i="47"/>
  <c r="A5482" i="47"/>
  <c r="A5483" i="47"/>
  <c r="A5484" i="47"/>
  <c r="A5485" i="47"/>
  <c r="A5486" i="47"/>
  <c r="A5487" i="47"/>
  <c r="A5488" i="47"/>
  <c r="A5489" i="47"/>
  <c r="A5490" i="47"/>
  <c r="A5491" i="47"/>
  <c r="A5492" i="47"/>
  <c r="A5493" i="47"/>
  <c r="A2" i="47"/>
  <c r="A8437" i="46"/>
  <c r="A8438" i="46"/>
  <c r="A8439" i="46"/>
  <c r="A8440" i="46"/>
  <c r="A8441" i="46"/>
  <c r="A8442" i="46"/>
  <c r="A8443" i="46"/>
  <c r="A8444" i="46"/>
  <c r="A8445" i="46"/>
  <c r="A8446" i="46"/>
  <c r="A8447" i="46"/>
  <c r="A8448" i="46"/>
  <c r="A8449" i="46"/>
  <c r="A8450" i="46"/>
  <c r="A8451" i="46"/>
  <c r="A8452" i="46"/>
  <c r="A8453" i="46"/>
  <c r="A8454" i="46"/>
  <c r="A8455" i="46"/>
  <c r="A8456" i="46"/>
  <c r="A8457" i="46"/>
  <c r="A8458" i="46"/>
  <c r="A8459" i="46"/>
  <c r="A8460" i="46"/>
  <c r="A8461" i="46"/>
  <c r="A8462" i="46"/>
  <c r="A8463" i="46"/>
  <c r="A8464" i="46"/>
  <c r="A8465" i="46"/>
  <c r="A8466" i="46"/>
  <c r="A8467" i="46"/>
  <c r="A8468" i="46"/>
  <c r="A8469" i="46"/>
  <c r="A8470" i="46"/>
  <c r="A8471" i="46"/>
  <c r="A8472" i="46"/>
  <c r="A8473" i="46"/>
  <c r="A8474" i="46"/>
  <c r="A8475" i="46"/>
  <c r="A8476" i="46"/>
  <c r="A8477" i="46"/>
  <c r="A8478" i="46"/>
  <c r="A8479" i="46"/>
  <c r="A8480" i="46"/>
  <c r="A8481" i="46"/>
  <c r="A8482" i="46"/>
  <c r="A8483" i="46"/>
  <c r="A8484" i="46"/>
  <c r="A8485" i="46"/>
  <c r="A8486" i="46"/>
  <c r="A8487" i="46"/>
  <c r="A8488" i="46"/>
  <c r="A8489" i="46"/>
  <c r="A8490" i="46"/>
  <c r="A8491" i="46"/>
  <c r="A8492" i="46"/>
  <c r="A8493" i="46"/>
  <c r="A8494" i="46"/>
  <c r="A8495" i="46"/>
  <c r="A8496" i="46"/>
  <c r="A8497" i="46"/>
  <c r="A8498" i="46"/>
  <c r="A8499" i="46"/>
  <c r="A8500" i="46"/>
  <c r="A8501" i="46"/>
  <c r="A8502" i="46"/>
  <c r="A8503" i="46"/>
  <c r="A8504" i="46"/>
  <c r="A8505" i="46"/>
  <c r="A8506" i="46"/>
  <c r="A8507" i="46"/>
  <c r="A8508" i="46"/>
  <c r="A8509" i="46"/>
  <c r="A8510" i="46"/>
  <c r="A8511" i="46"/>
  <c r="A8512" i="46"/>
  <c r="A8513" i="46"/>
  <c r="A8514" i="46"/>
  <c r="A8515" i="46"/>
  <c r="A8516" i="46"/>
  <c r="A8517" i="46"/>
  <c r="A8518" i="46"/>
  <c r="A8519" i="46"/>
  <c r="A8520" i="46"/>
  <c r="A8521" i="46"/>
  <c r="A8522" i="46"/>
  <c r="A8523" i="46"/>
  <c r="A8524" i="46"/>
  <c r="A8525" i="46"/>
  <c r="A8526" i="46"/>
  <c r="A8527" i="46"/>
  <c r="A8528" i="46"/>
  <c r="A8529" i="46"/>
  <c r="A8530" i="46"/>
  <c r="A8531" i="46"/>
  <c r="A8532" i="46"/>
  <c r="A8533" i="46"/>
  <c r="A8534" i="46"/>
  <c r="A8535" i="46"/>
  <c r="A8536" i="46"/>
  <c r="A8537" i="46"/>
  <c r="A8538" i="46"/>
  <c r="A8539" i="46"/>
  <c r="A8540" i="46"/>
  <c r="A8541" i="46"/>
  <c r="A8542" i="46"/>
  <c r="A8543" i="46"/>
  <c r="A8544" i="46"/>
  <c r="A8545" i="46"/>
  <c r="A8546" i="46"/>
  <c r="A8547" i="46"/>
  <c r="A8548" i="46"/>
  <c r="A8549" i="46"/>
  <c r="A8550" i="46"/>
  <c r="A8551" i="46"/>
  <c r="A8552" i="46"/>
  <c r="A8553" i="46"/>
  <c r="A8554" i="46"/>
  <c r="A8555" i="46"/>
  <c r="A8556" i="46"/>
  <c r="A8557" i="46"/>
  <c r="A8558" i="46"/>
  <c r="A8559" i="46"/>
  <c r="A8560" i="46"/>
  <c r="A8561" i="46"/>
  <c r="A8562" i="46"/>
  <c r="A8563" i="46"/>
  <c r="A8564" i="46"/>
  <c r="A8565" i="46"/>
  <c r="A8566" i="46"/>
  <c r="A8567" i="46"/>
  <c r="A8568" i="46"/>
  <c r="A8569" i="46"/>
  <c r="A8570" i="46"/>
  <c r="A8571" i="46"/>
  <c r="A857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A213" i="46"/>
  <c r="A214" i="46"/>
  <c r="A215" i="46"/>
  <c r="A216" i="46"/>
  <c r="A217" i="46"/>
  <c r="A218" i="46"/>
  <c r="A219" i="46"/>
  <c r="A220" i="46"/>
  <c r="A221" i="46"/>
  <c r="A222" i="46"/>
  <c r="A223" i="46"/>
  <c r="A224" i="46"/>
  <c r="A225" i="46"/>
  <c r="A226" i="46"/>
  <c r="A227" i="46"/>
  <c r="A228" i="46"/>
  <c r="A229" i="46"/>
  <c r="A230" i="46"/>
  <c r="A231" i="46"/>
  <c r="A232" i="46"/>
  <c r="A233" i="46"/>
  <c r="A234" i="46"/>
  <c r="A235" i="46"/>
  <c r="A236" i="46"/>
  <c r="A237" i="46"/>
  <c r="A238" i="46"/>
  <c r="A239" i="46"/>
  <c r="A240" i="46"/>
  <c r="A241" i="46"/>
  <c r="A242" i="46"/>
  <c r="A243" i="46"/>
  <c r="A244" i="46"/>
  <c r="A245" i="46"/>
  <c r="A246" i="46"/>
  <c r="A247" i="46"/>
  <c r="A248" i="46"/>
  <c r="A249" i="46"/>
  <c r="A250" i="46"/>
  <c r="A251" i="46"/>
  <c r="A252" i="46"/>
  <c r="A253" i="46"/>
  <c r="A254" i="46"/>
  <c r="A255" i="46"/>
  <c r="A256" i="46"/>
  <c r="A257" i="46"/>
  <c r="A258" i="46"/>
  <c r="A259" i="46"/>
  <c r="A260" i="46"/>
  <c r="A261" i="46"/>
  <c r="A262" i="46"/>
  <c r="A263" i="46"/>
  <c r="A264" i="46"/>
  <c r="A265" i="46"/>
  <c r="A266" i="46"/>
  <c r="A267" i="46"/>
  <c r="A268" i="46"/>
  <c r="A269" i="46"/>
  <c r="A270" i="46"/>
  <c r="A271" i="46"/>
  <c r="A272" i="46"/>
  <c r="A273" i="46"/>
  <c r="A274" i="46"/>
  <c r="A275" i="46"/>
  <c r="A276" i="46"/>
  <c r="A277" i="46"/>
  <c r="A278" i="46"/>
  <c r="A279" i="46"/>
  <c r="A280" i="46"/>
  <c r="A281" i="46"/>
  <c r="A282" i="46"/>
  <c r="A283" i="46"/>
  <c r="A284" i="46"/>
  <c r="A285" i="46"/>
  <c r="A286" i="46"/>
  <c r="A287" i="46"/>
  <c r="A288" i="46"/>
  <c r="A289" i="46"/>
  <c r="A290" i="46"/>
  <c r="A291" i="46"/>
  <c r="A292" i="46"/>
  <c r="A293" i="46"/>
  <c r="A294" i="46"/>
  <c r="A295" i="46"/>
  <c r="A296" i="46"/>
  <c r="A297" i="46"/>
  <c r="A298" i="46"/>
  <c r="A299" i="46"/>
  <c r="A300" i="46"/>
  <c r="A301" i="46"/>
  <c r="A302" i="46"/>
  <c r="A303" i="46"/>
  <c r="A304" i="46"/>
  <c r="A305" i="46"/>
  <c r="A306" i="46"/>
  <c r="A307" i="46"/>
  <c r="A308" i="46"/>
  <c r="A309" i="46"/>
  <c r="A310" i="46"/>
  <c r="A311" i="46"/>
  <c r="A312" i="46"/>
  <c r="A313" i="46"/>
  <c r="A314" i="46"/>
  <c r="A315" i="46"/>
  <c r="A316" i="46"/>
  <c r="A317" i="46"/>
  <c r="A318" i="46"/>
  <c r="A319" i="46"/>
  <c r="A320" i="46"/>
  <c r="A321" i="46"/>
  <c r="A322" i="46"/>
  <c r="A323" i="46"/>
  <c r="A324" i="46"/>
  <c r="A325" i="46"/>
  <c r="A326" i="46"/>
  <c r="A327" i="46"/>
  <c r="A328" i="46"/>
  <c r="A329" i="46"/>
  <c r="A330" i="46"/>
  <c r="A331" i="46"/>
  <c r="A332" i="46"/>
  <c r="A333" i="46"/>
  <c r="A334" i="46"/>
  <c r="A335" i="46"/>
  <c r="A336" i="46"/>
  <c r="A337" i="46"/>
  <c r="A338" i="46"/>
  <c r="A339" i="46"/>
  <c r="A340" i="46"/>
  <c r="A341" i="46"/>
  <c r="A342" i="46"/>
  <c r="A343" i="46"/>
  <c r="A344" i="46"/>
  <c r="A345" i="46"/>
  <c r="A346" i="46"/>
  <c r="A347" i="46"/>
  <c r="A348" i="46"/>
  <c r="A349" i="46"/>
  <c r="A350" i="46"/>
  <c r="A351" i="46"/>
  <c r="A352" i="46"/>
  <c r="A353" i="46"/>
  <c r="A354" i="46"/>
  <c r="A355" i="46"/>
  <c r="A356" i="46"/>
  <c r="A357" i="46"/>
  <c r="A358" i="46"/>
  <c r="A359" i="46"/>
  <c r="A360" i="46"/>
  <c r="A361" i="46"/>
  <c r="A362" i="46"/>
  <c r="A363" i="46"/>
  <c r="A364" i="46"/>
  <c r="A365" i="46"/>
  <c r="A366" i="46"/>
  <c r="A367" i="46"/>
  <c r="A368" i="46"/>
  <c r="A369" i="46"/>
  <c r="A370" i="46"/>
  <c r="A371" i="46"/>
  <c r="A372" i="46"/>
  <c r="A373" i="46"/>
  <c r="A374" i="46"/>
  <c r="A375" i="46"/>
  <c r="A376" i="46"/>
  <c r="A377" i="46"/>
  <c r="A378" i="46"/>
  <c r="A379" i="46"/>
  <c r="A380" i="46"/>
  <c r="A381" i="46"/>
  <c r="A382" i="46"/>
  <c r="A383" i="46"/>
  <c r="A384" i="46"/>
  <c r="A385" i="46"/>
  <c r="A386" i="46"/>
  <c r="A387" i="46"/>
  <c r="A388" i="46"/>
  <c r="A389" i="46"/>
  <c r="A390" i="46"/>
  <c r="A391" i="46"/>
  <c r="A392" i="46"/>
  <c r="A393" i="46"/>
  <c r="A394" i="46"/>
  <c r="A395" i="46"/>
  <c r="A396" i="46"/>
  <c r="A397" i="46"/>
  <c r="A398" i="46"/>
  <c r="A399" i="46"/>
  <c r="A400" i="46"/>
  <c r="A401" i="46"/>
  <c r="A402" i="46"/>
  <c r="A403" i="46"/>
  <c r="A404" i="46"/>
  <c r="A405" i="46"/>
  <c r="A406" i="46"/>
  <c r="A407" i="46"/>
  <c r="A408" i="46"/>
  <c r="A409" i="46"/>
  <c r="A410" i="46"/>
  <c r="A411" i="46"/>
  <c r="A412" i="46"/>
  <c r="A413" i="46"/>
  <c r="A414" i="46"/>
  <c r="A415" i="46"/>
  <c r="A416" i="46"/>
  <c r="A417" i="46"/>
  <c r="A418" i="46"/>
  <c r="A419" i="46"/>
  <c r="A420" i="46"/>
  <c r="A421" i="46"/>
  <c r="A422" i="46"/>
  <c r="A423" i="46"/>
  <c r="A424" i="46"/>
  <c r="A425" i="46"/>
  <c r="A426" i="46"/>
  <c r="A427" i="46"/>
  <c r="A428" i="46"/>
  <c r="A429" i="46"/>
  <c r="A430" i="46"/>
  <c r="A431" i="46"/>
  <c r="A432" i="46"/>
  <c r="A433" i="46"/>
  <c r="A434" i="46"/>
  <c r="A435" i="46"/>
  <c r="A436" i="46"/>
  <c r="A437" i="46"/>
  <c r="A438" i="46"/>
  <c r="A439" i="46"/>
  <c r="A440" i="46"/>
  <c r="A441" i="46"/>
  <c r="A442" i="46"/>
  <c r="A443" i="46"/>
  <c r="A444" i="46"/>
  <c r="A445" i="46"/>
  <c r="A446" i="46"/>
  <c r="A447" i="46"/>
  <c r="A448" i="46"/>
  <c r="A449" i="46"/>
  <c r="A450" i="46"/>
  <c r="A451" i="46"/>
  <c r="A452" i="46"/>
  <c r="A453" i="46"/>
  <c r="A454" i="46"/>
  <c r="A455" i="46"/>
  <c r="A456" i="46"/>
  <c r="A457" i="46"/>
  <c r="A458" i="46"/>
  <c r="A459" i="46"/>
  <c r="A460" i="46"/>
  <c r="A461" i="46"/>
  <c r="A462" i="46"/>
  <c r="A463" i="46"/>
  <c r="A464" i="46"/>
  <c r="A465" i="46"/>
  <c r="A466" i="46"/>
  <c r="A467" i="46"/>
  <c r="A468" i="46"/>
  <c r="A469" i="46"/>
  <c r="A470" i="46"/>
  <c r="A471" i="46"/>
  <c r="A472" i="46"/>
  <c r="A473" i="46"/>
  <c r="A474" i="46"/>
  <c r="A475" i="46"/>
  <c r="A476" i="46"/>
  <c r="A477" i="46"/>
  <c r="A478" i="46"/>
  <c r="A479" i="46"/>
  <c r="A480" i="46"/>
  <c r="A481" i="46"/>
  <c r="A482" i="46"/>
  <c r="A483" i="46"/>
  <c r="A484" i="46"/>
  <c r="A485" i="46"/>
  <c r="A486" i="46"/>
  <c r="A487" i="46"/>
  <c r="A488" i="46"/>
  <c r="A489" i="46"/>
  <c r="A490" i="46"/>
  <c r="A491" i="46"/>
  <c r="A492" i="46"/>
  <c r="A493" i="46"/>
  <c r="A494" i="46"/>
  <c r="A495" i="46"/>
  <c r="A496" i="46"/>
  <c r="A497" i="46"/>
  <c r="A498" i="46"/>
  <c r="A499" i="46"/>
  <c r="A500" i="46"/>
  <c r="A501" i="46"/>
  <c r="A502" i="46"/>
  <c r="A503" i="46"/>
  <c r="A504" i="46"/>
  <c r="A505" i="46"/>
  <c r="A506" i="46"/>
  <c r="A507" i="46"/>
  <c r="A508" i="46"/>
  <c r="A509" i="46"/>
  <c r="A510" i="46"/>
  <c r="A511" i="46"/>
  <c r="A512" i="46"/>
  <c r="A513" i="46"/>
  <c r="A514" i="46"/>
  <c r="A515" i="46"/>
  <c r="A516" i="46"/>
  <c r="A517" i="46"/>
  <c r="A518" i="46"/>
  <c r="A519" i="46"/>
  <c r="A520" i="46"/>
  <c r="A521" i="46"/>
  <c r="A522" i="46"/>
  <c r="A523" i="46"/>
  <c r="A524" i="46"/>
  <c r="A525" i="46"/>
  <c r="A526" i="46"/>
  <c r="A527" i="46"/>
  <c r="A528" i="46"/>
  <c r="A529" i="46"/>
  <c r="A530" i="46"/>
  <c r="A531" i="46"/>
  <c r="A532" i="46"/>
  <c r="A533" i="46"/>
  <c r="A534" i="46"/>
  <c r="A535" i="46"/>
  <c r="A536" i="46"/>
  <c r="A537" i="46"/>
  <c r="A538" i="46"/>
  <c r="A539" i="46"/>
  <c r="A540" i="46"/>
  <c r="A541" i="46"/>
  <c r="A542" i="46"/>
  <c r="A543" i="46"/>
  <c r="A544" i="46"/>
  <c r="A545" i="46"/>
  <c r="A546" i="46"/>
  <c r="A547" i="46"/>
  <c r="A548" i="46"/>
  <c r="A549" i="46"/>
  <c r="A550" i="46"/>
  <c r="A551" i="46"/>
  <c r="A552" i="46"/>
  <c r="A553" i="46"/>
  <c r="A554" i="46"/>
  <c r="A555" i="46"/>
  <c r="A556" i="46"/>
  <c r="A557" i="46"/>
  <c r="A558" i="46"/>
  <c r="A559" i="46"/>
  <c r="A560" i="46"/>
  <c r="A561" i="46"/>
  <c r="A562" i="46"/>
  <c r="A563" i="46"/>
  <c r="A564" i="46"/>
  <c r="A565" i="46"/>
  <c r="A566" i="46"/>
  <c r="A567" i="46"/>
  <c r="A568" i="46"/>
  <c r="A569" i="46"/>
  <c r="A570" i="46"/>
  <c r="A571" i="46"/>
  <c r="A572" i="46"/>
  <c r="A573" i="46"/>
  <c r="A574" i="46"/>
  <c r="A575" i="46"/>
  <c r="A576" i="46"/>
  <c r="A577" i="46"/>
  <c r="A578" i="46"/>
  <c r="A579" i="46"/>
  <c r="A580" i="46"/>
  <c r="A581" i="46"/>
  <c r="A582" i="46"/>
  <c r="A583" i="46"/>
  <c r="A584" i="46"/>
  <c r="A585" i="46"/>
  <c r="A586" i="46"/>
  <c r="A587" i="46"/>
  <c r="A588" i="46"/>
  <c r="A589" i="46"/>
  <c r="A590" i="46"/>
  <c r="A591" i="46"/>
  <c r="A592" i="46"/>
  <c r="A593" i="46"/>
  <c r="A594" i="46"/>
  <c r="A595" i="46"/>
  <c r="A596" i="46"/>
  <c r="A597" i="46"/>
  <c r="A598" i="46"/>
  <c r="A599" i="46"/>
  <c r="A600" i="46"/>
  <c r="A601" i="46"/>
  <c r="A602" i="46"/>
  <c r="A603" i="46"/>
  <c r="A604" i="46"/>
  <c r="A605" i="46"/>
  <c r="A606" i="46"/>
  <c r="A607" i="46"/>
  <c r="A608" i="46"/>
  <c r="A609" i="46"/>
  <c r="A610" i="46"/>
  <c r="A611" i="46"/>
  <c r="A612" i="46"/>
  <c r="A613" i="46"/>
  <c r="A614" i="46"/>
  <c r="A615" i="46"/>
  <c r="A616" i="46"/>
  <c r="A617" i="46"/>
  <c r="A618" i="46"/>
  <c r="A619" i="46"/>
  <c r="A620" i="46"/>
  <c r="A621" i="46"/>
  <c r="A622" i="46"/>
  <c r="A623" i="46"/>
  <c r="A624" i="46"/>
  <c r="A625" i="46"/>
  <c r="A626" i="46"/>
  <c r="A627" i="46"/>
  <c r="A628" i="46"/>
  <c r="A629" i="46"/>
  <c r="A630" i="46"/>
  <c r="A631" i="46"/>
  <c r="A632" i="46"/>
  <c r="A633" i="46"/>
  <c r="A634" i="46"/>
  <c r="A635" i="46"/>
  <c r="A636" i="46"/>
  <c r="A637" i="46"/>
  <c r="A638" i="46"/>
  <c r="A639" i="46"/>
  <c r="A640" i="46"/>
  <c r="A641" i="46"/>
  <c r="A642" i="46"/>
  <c r="A643" i="46"/>
  <c r="A644" i="46"/>
  <c r="A645" i="46"/>
  <c r="A646" i="46"/>
  <c r="A647" i="46"/>
  <c r="A648" i="46"/>
  <c r="A649" i="46"/>
  <c r="A650" i="46"/>
  <c r="A651" i="46"/>
  <c r="A652" i="46"/>
  <c r="A653" i="46"/>
  <c r="A654" i="46"/>
  <c r="A655" i="46"/>
  <c r="A656" i="46"/>
  <c r="A657" i="46"/>
  <c r="A658" i="46"/>
  <c r="A659" i="46"/>
  <c r="A660" i="46"/>
  <c r="A661" i="46"/>
  <c r="A662" i="46"/>
  <c r="A663" i="46"/>
  <c r="A664" i="46"/>
  <c r="A665" i="46"/>
  <c r="A666" i="46"/>
  <c r="A667" i="46"/>
  <c r="A668" i="46"/>
  <c r="A669" i="46"/>
  <c r="A670" i="46"/>
  <c r="A671" i="46"/>
  <c r="A672" i="46"/>
  <c r="A673" i="46"/>
  <c r="A674" i="46"/>
  <c r="A675" i="46"/>
  <c r="A676" i="46"/>
  <c r="A677" i="46"/>
  <c r="A678" i="46"/>
  <c r="A679" i="46"/>
  <c r="A680" i="46"/>
  <c r="A681" i="46"/>
  <c r="A682" i="46"/>
  <c r="A683" i="46"/>
  <c r="A684" i="46"/>
  <c r="A685" i="46"/>
  <c r="A686" i="46"/>
  <c r="A687" i="46"/>
  <c r="A688" i="46"/>
  <c r="A689" i="46"/>
  <c r="A690" i="46"/>
  <c r="A691" i="46"/>
  <c r="A692" i="46"/>
  <c r="A693" i="46"/>
  <c r="A694" i="46"/>
  <c r="A695" i="46"/>
  <c r="A696" i="46"/>
  <c r="A697" i="46"/>
  <c r="A698" i="46"/>
  <c r="A699" i="46"/>
  <c r="A700" i="46"/>
  <c r="A701" i="46"/>
  <c r="A702" i="46"/>
  <c r="A703" i="46"/>
  <c r="A704" i="46"/>
  <c r="A705" i="46"/>
  <c r="A706" i="46"/>
  <c r="A707" i="46"/>
  <c r="A708" i="46"/>
  <c r="A709" i="46"/>
  <c r="A710" i="46"/>
  <c r="A711" i="46"/>
  <c r="A712" i="46"/>
  <c r="A713" i="46"/>
  <c r="A714" i="46"/>
  <c r="A715" i="46"/>
  <c r="A716" i="46"/>
  <c r="A717" i="46"/>
  <c r="A718" i="46"/>
  <c r="A719" i="46"/>
  <c r="A720" i="46"/>
  <c r="A721" i="46"/>
  <c r="A722" i="46"/>
  <c r="A723" i="46"/>
  <c r="A724" i="46"/>
  <c r="A725" i="46"/>
  <c r="A726" i="46"/>
  <c r="A727" i="46"/>
  <c r="A728" i="46"/>
  <c r="A729" i="46"/>
  <c r="A730" i="46"/>
  <c r="A731" i="46"/>
  <c r="A732" i="46"/>
  <c r="A733" i="46"/>
  <c r="A734" i="46"/>
  <c r="A735" i="46"/>
  <c r="A736" i="46"/>
  <c r="A737" i="46"/>
  <c r="A738" i="46"/>
  <c r="A739" i="46"/>
  <c r="A740" i="46"/>
  <c r="A741" i="46"/>
  <c r="A742" i="46"/>
  <c r="A743" i="46"/>
  <c r="A744" i="46"/>
  <c r="A745" i="46"/>
  <c r="A746" i="46"/>
  <c r="A747" i="46"/>
  <c r="A748" i="46"/>
  <c r="A749" i="46"/>
  <c r="A750" i="46"/>
  <c r="A751" i="46"/>
  <c r="A752" i="46"/>
  <c r="A753" i="46"/>
  <c r="A754" i="46"/>
  <c r="A755" i="46"/>
  <c r="A756" i="46"/>
  <c r="A757" i="46"/>
  <c r="A758" i="46"/>
  <c r="A759" i="46"/>
  <c r="A760" i="46"/>
  <c r="A761" i="46"/>
  <c r="A762" i="46"/>
  <c r="A763" i="46"/>
  <c r="A764" i="46"/>
  <c r="A765" i="46"/>
  <c r="A766" i="46"/>
  <c r="A767" i="46"/>
  <c r="A768" i="46"/>
  <c r="A769" i="46"/>
  <c r="A770" i="46"/>
  <c r="A771" i="46"/>
  <c r="A772" i="46"/>
  <c r="A773" i="46"/>
  <c r="A774" i="46"/>
  <c r="A775" i="46"/>
  <c r="A776" i="46"/>
  <c r="A777" i="46"/>
  <c r="A778" i="46"/>
  <c r="A779" i="46"/>
  <c r="A780" i="46"/>
  <c r="A781" i="46"/>
  <c r="A782" i="46"/>
  <c r="A783" i="46"/>
  <c r="A784" i="46"/>
  <c r="A785" i="46"/>
  <c r="A786" i="46"/>
  <c r="A787" i="46"/>
  <c r="A788" i="46"/>
  <c r="A789" i="46"/>
  <c r="A790" i="46"/>
  <c r="A791" i="46"/>
  <c r="A792" i="46"/>
  <c r="A793" i="46"/>
  <c r="A794" i="46"/>
  <c r="A795" i="46"/>
  <c r="A796" i="46"/>
  <c r="A797" i="46"/>
  <c r="A798" i="46"/>
  <c r="A799" i="46"/>
  <c r="A800" i="46"/>
  <c r="A801" i="46"/>
  <c r="A802" i="46"/>
  <c r="A803" i="46"/>
  <c r="A804" i="46"/>
  <c r="A805" i="46"/>
  <c r="A806" i="46"/>
  <c r="A807" i="46"/>
  <c r="A808" i="46"/>
  <c r="A809" i="46"/>
  <c r="A810" i="46"/>
  <c r="A811" i="46"/>
  <c r="A812" i="46"/>
  <c r="A813" i="46"/>
  <c r="A814" i="46"/>
  <c r="A815" i="46"/>
  <c r="A816" i="46"/>
  <c r="A817" i="46"/>
  <c r="A818" i="46"/>
  <c r="A819" i="46"/>
  <c r="A820" i="46"/>
  <c r="A821" i="46"/>
  <c r="A822" i="46"/>
  <c r="A823" i="46"/>
  <c r="A824" i="46"/>
  <c r="A825" i="46"/>
  <c r="A826" i="46"/>
  <c r="A827" i="46"/>
  <c r="A828" i="46"/>
  <c r="A829" i="46"/>
  <c r="A830" i="46"/>
  <c r="A831" i="46"/>
  <c r="A832" i="46"/>
  <c r="A833" i="46"/>
  <c r="A834" i="46"/>
  <c r="A835" i="46"/>
  <c r="A836" i="46"/>
  <c r="A837" i="46"/>
  <c r="A838" i="46"/>
  <c r="A839" i="46"/>
  <c r="A840" i="46"/>
  <c r="A841" i="46"/>
  <c r="A842" i="46"/>
  <c r="A843" i="46"/>
  <c r="A844" i="46"/>
  <c r="A845" i="46"/>
  <c r="A846" i="46"/>
  <c r="A847" i="46"/>
  <c r="A848" i="46"/>
  <c r="A849" i="46"/>
  <c r="A850" i="46"/>
  <c r="A851" i="46"/>
  <c r="A852" i="46"/>
  <c r="A853" i="46"/>
  <c r="A854" i="46"/>
  <c r="A855" i="46"/>
  <c r="A856" i="46"/>
  <c r="A857" i="46"/>
  <c r="A858" i="46"/>
  <c r="A859" i="46"/>
  <c r="A860" i="46"/>
  <c r="A861" i="46"/>
  <c r="A862" i="46"/>
  <c r="A863" i="46"/>
  <c r="A864" i="46"/>
  <c r="A865" i="46"/>
  <c r="A866" i="46"/>
  <c r="A867" i="46"/>
  <c r="A868" i="46"/>
  <c r="A869" i="46"/>
  <c r="A870" i="46"/>
  <c r="A871" i="46"/>
  <c r="A872" i="46"/>
  <c r="A873" i="46"/>
  <c r="A874" i="46"/>
  <c r="A875" i="46"/>
  <c r="A876" i="46"/>
  <c r="A877" i="46"/>
  <c r="A878" i="46"/>
  <c r="A879" i="46"/>
  <c r="A880" i="46"/>
  <c r="A881" i="46"/>
  <c r="A882" i="46"/>
  <c r="A883" i="46"/>
  <c r="A884" i="46"/>
  <c r="A885" i="46"/>
  <c r="A886" i="46"/>
  <c r="A887" i="46"/>
  <c r="A888" i="46"/>
  <c r="A889" i="46"/>
  <c r="A890" i="46"/>
  <c r="A891" i="46"/>
  <c r="A892" i="46"/>
  <c r="A893" i="46"/>
  <c r="A894" i="46"/>
  <c r="A895" i="46"/>
  <c r="A896" i="46"/>
  <c r="A897" i="46"/>
  <c r="A898" i="46"/>
  <c r="A899" i="46"/>
  <c r="A900" i="46"/>
  <c r="A901" i="46"/>
  <c r="A902" i="46"/>
  <c r="A903" i="46"/>
  <c r="A904" i="46"/>
  <c r="A905" i="46"/>
  <c r="A906" i="46"/>
  <c r="A907" i="46"/>
  <c r="A908" i="46"/>
  <c r="A909" i="46"/>
  <c r="A910" i="46"/>
  <c r="A911" i="46"/>
  <c r="A912" i="46"/>
  <c r="A913" i="46"/>
  <c r="A914" i="46"/>
  <c r="A915" i="46"/>
  <c r="A916" i="46"/>
  <c r="A917" i="46"/>
  <c r="A918" i="46"/>
  <c r="A919" i="46"/>
  <c r="A920" i="46"/>
  <c r="A921" i="46"/>
  <c r="A922" i="46"/>
  <c r="A923" i="46"/>
  <c r="A924" i="46"/>
  <c r="A925" i="46"/>
  <c r="A926" i="46"/>
  <c r="A927" i="46"/>
  <c r="A928" i="46"/>
  <c r="A929" i="46"/>
  <c r="A930" i="46"/>
  <c r="A931" i="46"/>
  <c r="A932" i="46"/>
  <c r="A933" i="46"/>
  <c r="A934" i="46"/>
  <c r="A935" i="46"/>
  <c r="A936" i="46"/>
  <c r="A937" i="46"/>
  <c r="A938" i="46"/>
  <c r="A939" i="46"/>
  <c r="A940" i="46"/>
  <c r="A941" i="46"/>
  <c r="A942" i="46"/>
  <c r="A943" i="46"/>
  <c r="A944" i="46"/>
  <c r="A945" i="46"/>
  <c r="A946" i="46"/>
  <c r="A947" i="46"/>
  <c r="A948" i="46"/>
  <c r="A949" i="46"/>
  <c r="A950" i="46"/>
  <c r="A951" i="46"/>
  <c r="A952" i="46"/>
  <c r="A953" i="46"/>
  <c r="A954" i="46"/>
  <c r="A955" i="46"/>
  <c r="A956" i="46"/>
  <c r="A957" i="46"/>
  <c r="A958" i="46"/>
  <c r="A959" i="46"/>
  <c r="A960" i="46"/>
  <c r="A961" i="46"/>
  <c r="A962" i="46"/>
  <c r="A963" i="46"/>
  <c r="A964" i="46"/>
  <c r="A965" i="46"/>
  <c r="A966" i="46"/>
  <c r="A967" i="46"/>
  <c r="A968" i="46"/>
  <c r="A969" i="46"/>
  <c r="A970" i="46"/>
  <c r="A971" i="46"/>
  <c r="A972" i="46"/>
  <c r="A973" i="46"/>
  <c r="A974" i="46"/>
  <c r="A975" i="46"/>
  <c r="A976" i="46"/>
  <c r="A977" i="46"/>
  <c r="A978" i="46"/>
  <c r="A979" i="46"/>
  <c r="A980" i="46"/>
  <c r="A981" i="46"/>
  <c r="A982" i="46"/>
  <c r="A983" i="46"/>
  <c r="A984" i="46"/>
  <c r="A985" i="46"/>
  <c r="A986" i="46"/>
  <c r="A987" i="46"/>
  <c r="A988" i="46"/>
  <c r="A989" i="46"/>
  <c r="A990" i="46"/>
  <c r="A991" i="46"/>
  <c r="A992" i="46"/>
  <c r="A993" i="46"/>
  <c r="A994" i="46"/>
  <c r="A995" i="46"/>
  <c r="A996" i="46"/>
  <c r="A997" i="46"/>
  <c r="A998" i="46"/>
  <c r="A999" i="46"/>
  <c r="A1000" i="46"/>
  <c r="A1001" i="46"/>
  <c r="A1002" i="46"/>
  <c r="A1003" i="46"/>
  <c r="A1004" i="46"/>
  <c r="A1005" i="46"/>
  <c r="A1006" i="46"/>
  <c r="A1007" i="46"/>
  <c r="A1008" i="46"/>
  <c r="A1009" i="46"/>
  <c r="A1010" i="46"/>
  <c r="A1011" i="46"/>
  <c r="A1012" i="46"/>
  <c r="A1013" i="46"/>
  <c r="A1014" i="46"/>
  <c r="A1015" i="46"/>
  <c r="A1016" i="46"/>
  <c r="A1017" i="46"/>
  <c r="A1018" i="46"/>
  <c r="A1019" i="46"/>
  <c r="A1020" i="46"/>
  <c r="A1021" i="46"/>
  <c r="A1022" i="46"/>
  <c r="A1023" i="46"/>
  <c r="A1024" i="46"/>
  <c r="A1025" i="46"/>
  <c r="A1026" i="46"/>
  <c r="A1027" i="46"/>
  <c r="A1028" i="46"/>
  <c r="A1029" i="46"/>
  <c r="A1030" i="46"/>
  <c r="A1031" i="46"/>
  <c r="A1032" i="46"/>
  <c r="A1033" i="46"/>
  <c r="A1034" i="46"/>
  <c r="A1035" i="46"/>
  <c r="A1036" i="46"/>
  <c r="A1037" i="46"/>
  <c r="A1038" i="46"/>
  <c r="A1039" i="46"/>
  <c r="A1040" i="46"/>
  <c r="A1041" i="46"/>
  <c r="A1042" i="46"/>
  <c r="A1043" i="46"/>
  <c r="A1044" i="46"/>
  <c r="A1045" i="46"/>
  <c r="A1046" i="46"/>
  <c r="A1047" i="46"/>
  <c r="A1048" i="46"/>
  <c r="A1049" i="46"/>
  <c r="A1050" i="46"/>
  <c r="A1051" i="46"/>
  <c r="A1052" i="46"/>
  <c r="A1053" i="46"/>
  <c r="A1054" i="46"/>
  <c r="A1055" i="46"/>
  <c r="A1056" i="46"/>
  <c r="A1057" i="46"/>
  <c r="A1058" i="46"/>
  <c r="A1059" i="46"/>
  <c r="A1060" i="46"/>
  <c r="A1061" i="46"/>
  <c r="A1062" i="46"/>
  <c r="A1063" i="46"/>
  <c r="A1064" i="46"/>
  <c r="A1065" i="46"/>
  <c r="A1066" i="46"/>
  <c r="A1067" i="46"/>
  <c r="A1068" i="46"/>
  <c r="A1069" i="46"/>
  <c r="A1070" i="46"/>
  <c r="A1071" i="46"/>
  <c r="A1072" i="46"/>
  <c r="A1073" i="46"/>
  <c r="A1074" i="46"/>
  <c r="A1075" i="46"/>
  <c r="A1076" i="46"/>
  <c r="A1077" i="46"/>
  <c r="A1078" i="46"/>
  <c r="A1079" i="46"/>
  <c r="A1080" i="46"/>
  <c r="A1081" i="46"/>
  <c r="A1082" i="46"/>
  <c r="A1083" i="46"/>
  <c r="A1084" i="46"/>
  <c r="A1085" i="46"/>
  <c r="A1086" i="46"/>
  <c r="A1087" i="46"/>
  <c r="A1088" i="46"/>
  <c r="A1089" i="46"/>
  <c r="A1090" i="46"/>
  <c r="A1091" i="46"/>
  <c r="A1092" i="46"/>
  <c r="A1093" i="46"/>
  <c r="A1094" i="46"/>
  <c r="A1095" i="46"/>
  <c r="A1096" i="46"/>
  <c r="A1097" i="46"/>
  <c r="A1098" i="46"/>
  <c r="A1099" i="46"/>
  <c r="A1100" i="46"/>
  <c r="A1101" i="46"/>
  <c r="A1102" i="46"/>
  <c r="A1103" i="46"/>
  <c r="A1104" i="46"/>
  <c r="A1105" i="46"/>
  <c r="A1106" i="46"/>
  <c r="A1107" i="46"/>
  <c r="A1108" i="46"/>
  <c r="A1109" i="46"/>
  <c r="A1110" i="46"/>
  <c r="A1111" i="46"/>
  <c r="A1112" i="46"/>
  <c r="A1113" i="46"/>
  <c r="A1114" i="46"/>
  <c r="A1115" i="46"/>
  <c r="A1116" i="46"/>
  <c r="A1117" i="46"/>
  <c r="A1118" i="46"/>
  <c r="A1119" i="46"/>
  <c r="A1120" i="46"/>
  <c r="A1121" i="46"/>
  <c r="A1122" i="46"/>
  <c r="A1123" i="46"/>
  <c r="A1124" i="46"/>
  <c r="A1125" i="46"/>
  <c r="A1126" i="46"/>
  <c r="A1127" i="46"/>
  <c r="A1128" i="46"/>
  <c r="A1129" i="46"/>
  <c r="A1130" i="46"/>
  <c r="A1131" i="46"/>
  <c r="A1132" i="46"/>
  <c r="A1133" i="46"/>
  <c r="A1134" i="46"/>
  <c r="A1135" i="46"/>
  <c r="A1136" i="46"/>
  <c r="A1137" i="46"/>
  <c r="A1138" i="46"/>
  <c r="A1139" i="46"/>
  <c r="A1140" i="46"/>
  <c r="A1141" i="46"/>
  <c r="A1142" i="46"/>
  <c r="A1143" i="46"/>
  <c r="A1144" i="46"/>
  <c r="A1145" i="46"/>
  <c r="A1146" i="46"/>
  <c r="A1147" i="46"/>
  <c r="A1148" i="46"/>
  <c r="A1149" i="46"/>
  <c r="A1150" i="46"/>
  <c r="A1151" i="46"/>
  <c r="A1152" i="46"/>
  <c r="A1153" i="46"/>
  <c r="A1154" i="46"/>
  <c r="A1155" i="46"/>
  <c r="A1156" i="46"/>
  <c r="A1157" i="46"/>
  <c r="A1158" i="46"/>
  <c r="A1159" i="46"/>
  <c r="A1160" i="46"/>
  <c r="A1161" i="46"/>
  <c r="A1162" i="46"/>
  <c r="A1163" i="46"/>
  <c r="A1164" i="46"/>
  <c r="A1165" i="46"/>
  <c r="A1166" i="46"/>
  <c r="A1167" i="46"/>
  <c r="A1168" i="46"/>
  <c r="A1169" i="46"/>
  <c r="A1170" i="46"/>
  <c r="A1171" i="46"/>
  <c r="A1172" i="46"/>
  <c r="A1173" i="46"/>
  <c r="A1174" i="46"/>
  <c r="A1175" i="46"/>
  <c r="A1176" i="46"/>
  <c r="A1177" i="46"/>
  <c r="A1178" i="46"/>
  <c r="A1179" i="46"/>
  <c r="A1180" i="46"/>
  <c r="A1181" i="46"/>
  <c r="A1182" i="46"/>
  <c r="A1183" i="46"/>
  <c r="A1184" i="46"/>
  <c r="A1185" i="46"/>
  <c r="A1186" i="46"/>
  <c r="A1187" i="46"/>
  <c r="A1188" i="46"/>
  <c r="A1189" i="46"/>
  <c r="A1190" i="46"/>
  <c r="A1191" i="46"/>
  <c r="A1192" i="46"/>
  <c r="A1193" i="46"/>
  <c r="A1194" i="46"/>
  <c r="A1195" i="46"/>
  <c r="A1196" i="46"/>
  <c r="A1197" i="46"/>
  <c r="A1198" i="46"/>
  <c r="A1199" i="46"/>
  <c r="A1200" i="46"/>
  <c r="A1201" i="46"/>
  <c r="A1202" i="46"/>
  <c r="A1203" i="46"/>
  <c r="A1204" i="46"/>
  <c r="A1205" i="46"/>
  <c r="A1206" i="46"/>
  <c r="A1207" i="46"/>
  <c r="A1208" i="46"/>
  <c r="A1209" i="46"/>
  <c r="A1210" i="46"/>
  <c r="A1211" i="46"/>
  <c r="A1212" i="46"/>
  <c r="A1213" i="46"/>
  <c r="A1214" i="46"/>
  <c r="A1215" i="46"/>
  <c r="A1216" i="46"/>
  <c r="A1217" i="46"/>
  <c r="A1218" i="46"/>
  <c r="A1219" i="46"/>
  <c r="A1220" i="46"/>
  <c r="A1221" i="46"/>
  <c r="A1222" i="46"/>
  <c r="A1223" i="46"/>
  <c r="A1224" i="46"/>
  <c r="A1225" i="46"/>
  <c r="A1226" i="46"/>
  <c r="A1227" i="46"/>
  <c r="A1228" i="46"/>
  <c r="A1229" i="46"/>
  <c r="A1230" i="46"/>
  <c r="A1231" i="46"/>
  <c r="A1232" i="46"/>
  <c r="A1233" i="46"/>
  <c r="A1234" i="46"/>
  <c r="A1235" i="46"/>
  <c r="A1236" i="46"/>
  <c r="A1237" i="46"/>
  <c r="A1238" i="46"/>
  <c r="A1239" i="46"/>
  <c r="A1240" i="46"/>
  <c r="A1241" i="46"/>
  <c r="A1242" i="46"/>
  <c r="A1243" i="46"/>
  <c r="A1244" i="46"/>
  <c r="A1245" i="46"/>
  <c r="A1246" i="46"/>
  <c r="A1247" i="46"/>
  <c r="A1248" i="46"/>
  <c r="A1249" i="46"/>
  <c r="A1250" i="46"/>
  <c r="A1251" i="46"/>
  <c r="A1252" i="46"/>
  <c r="A1253" i="46"/>
  <c r="A1254" i="46"/>
  <c r="A1255" i="46"/>
  <c r="A1256" i="46"/>
  <c r="A1257" i="46"/>
  <c r="A1258" i="46"/>
  <c r="A1259" i="46"/>
  <c r="A1260" i="46"/>
  <c r="A1261" i="46"/>
  <c r="A1262" i="46"/>
  <c r="A1263" i="46"/>
  <c r="A1264" i="46"/>
  <c r="A1265" i="46"/>
  <c r="A1266" i="46"/>
  <c r="A1267" i="46"/>
  <c r="A1268" i="46"/>
  <c r="A1269" i="46"/>
  <c r="A1270" i="46"/>
  <c r="A1271" i="46"/>
  <c r="A1272" i="46"/>
  <c r="A1273" i="46"/>
  <c r="A1274" i="46"/>
  <c r="A1275" i="46"/>
  <c r="A1276" i="46"/>
  <c r="A1277" i="46"/>
  <c r="A1278" i="46"/>
  <c r="A1279" i="46"/>
  <c r="A1280" i="46"/>
  <c r="A1281" i="46"/>
  <c r="A1282" i="46"/>
  <c r="A1283" i="46"/>
  <c r="A1284" i="46"/>
  <c r="A1285" i="46"/>
  <c r="A1286" i="46"/>
  <c r="A1287" i="46"/>
  <c r="A1288" i="46"/>
  <c r="A1289" i="46"/>
  <c r="A1290" i="46"/>
  <c r="A1291" i="46"/>
  <c r="A1292" i="46"/>
  <c r="A1293" i="46"/>
  <c r="A1294" i="46"/>
  <c r="A1295" i="46"/>
  <c r="A1296" i="46"/>
  <c r="A1297" i="46"/>
  <c r="A1298" i="46"/>
  <c r="A1299" i="46"/>
  <c r="A1300" i="46"/>
  <c r="A1301" i="46"/>
  <c r="A1302" i="46"/>
  <c r="A1303" i="46"/>
  <c r="A1304" i="46"/>
  <c r="A1305" i="46"/>
  <c r="A1306" i="46"/>
  <c r="A1307" i="46"/>
  <c r="A1308" i="46"/>
  <c r="A1309" i="46"/>
  <c r="A1310" i="46"/>
  <c r="A1311" i="46"/>
  <c r="A1312" i="46"/>
  <c r="A1313" i="46"/>
  <c r="A1314" i="46"/>
  <c r="A1315" i="46"/>
  <c r="A1316" i="46"/>
  <c r="A1317" i="46"/>
  <c r="A1318" i="46"/>
  <c r="A1319" i="46"/>
  <c r="A1320" i="46"/>
  <c r="A1321" i="46"/>
  <c r="A1322" i="46"/>
  <c r="A1323" i="46"/>
  <c r="A1324" i="46"/>
  <c r="A1325" i="46"/>
  <c r="A1326" i="46"/>
  <c r="A1327" i="46"/>
  <c r="A1328" i="46"/>
  <c r="A1329" i="46"/>
  <c r="A1330" i="46"/>
  <c r="A1331" i="46"/>
  <c r="A1332" i="46"/>
  <c r="A1333" i="46"/>
  <c r="A1334" i="46"/>
  <c r="A1335" i="46"/>
  <c r="A1336" i="46"/>
  <c r="A1337" i="46"/>
  <c r="A1338" i="46"/>
  <c r="A1339" i="46"/>
  <c r="A1340" i="46"/>
  <c r="A1341" i="46"/>
  <c r="A1342" i="46"/>
  <c r="A1343" i="46"/>
  <c r="A1344" i="46"/>
  <c r="A1345" i="46"/>
  <c r="A1346" i="46"/>
  <c r="A1347" i="46"/>
  <c r="A1348" i="46"/>
  <c r="A1349" i="46"/>
  <c r="A1350" i="46"/>
  <c r="A1351" i="46"/>
  <c r="A1352" i="46"/>
  <c r="A1353" i="46"/>
  <c r="A1354" i="46"/>
  <c r="A1355" i="46"/>
  <c r="A1356" i="46"/>
  <c r="A1357" i="46"/>
  <c r="A1358" i="46"/>
  <c r="A1359" i="46"/>
  <c r="A1360" i="46"/>
  <c r="A1361" i="46"/>
  <c r="A1362" i="46"/>
  <c r="A1363" i="46"/>
  <c r="A1364" i="46"/>
  <c r="A1365" i="46"/>
  <c r="A1366" i="46"/>
  <c r="A1367" i="46"/>
  <c r="A1368" i="46"/>
  <c r="A1369" i="46"/>
  <c r="A1370" i="46"/>
  <c r="A1371" i="46"/>
  <c r="A1372" i="46"/>
  <c r="A1373" i="46"/>
  <c r="A1374" i="46"/>
  <c r="A1375" i="46"/>
  <c r="A1376" i="46"/>
  <c r="A1377" i="46"/>
  <c r="A1378" i="46"/>
  <c r="A1379" i="46"/>
  <c r="A1380" i="46"/>
  <c r="A1381" i="46"/>
  <c r="A1382" i="46"/>
  <c r="A1383" i="46"/>
  <c r="A1384" i="46"/>
  <c r="A1385" i="46"/>
  <c r="A1386" i="46"/>
  <c r="A1387" i="46"/>
  <c r="A1388" i="46"/>
  <c r="A1389" i="46"/>
  <c r="A1390" i="46"/>
  <c r="A1391" i="46"/>
  <c r="A1392" i="46"/>
  <c r="A1393" i="46"/>
  <c r="A1394" i="46"/>
  <c r="A1395" i="46"/>
  <c r="A1396" i="46"/>
  <c r="A1397" i="46"/>
  <c r="A1398" i="46"/>
  <c r="A1399" i="46"/>
  <c r="A1400" i="46"/>
  <c r="A1401" i="46"/>
  <c r="A1402" i="46"/>
  <c r="A1403" i="46"/>
  <c r="A1404" i="46"/>
  <c r="A1405" i="46"/>
  <c r="A1406" i="46"/>
  <c r="A1407" i="46"/>
  <c r="A1408" i="46"/>
  <c r="A1409" i="46"/>
  <c r="A1410" i="46"/>
  <c r="A1411" i="46"/>
  <c r="A1412" i="46"/>
  <c r="A1413" i="46"/>
  <c r="A1414" i="46"/>
  <c r="A1415" i="46"/>
  <c r="A1416" i="46"/>
  <c r="A1417" i="46"/>
  <c r="A1418" i="46"/>
  <c r="A1419" i="46"/>
  <c r="A1420" i="46"/>
  <c r="A1421" i="46"/>
  <c r="A1422" i="46"/>
  <c r="A1423" i="46"/>
  <c r="A1424" i="46"/>
  <c r="A1425" i="46"/>
  <c r="A1426" i="46"/>
  <c r="A1427" i="46"/>
  <c r="A1428" i="46"/>
  <c r="A1429" i="46"/>
  <c r="A1430" i="46"/>
  <c r="A1431" i="46"/>
  <c r="A1432" i="46"/>
  <c r="A1433" i="46"/>
  <c r="A1434" i="46"/>
  <c r="A1435" i="46"/>
  <c r="A1436" i="46"/>
  <c r="A1437" i="46"/>
  <c r="A1438" i="46"/>
  <c r="A1439" i="46"/>
  <c r="A1440" i="46"/>
  <c r="A1441" i="46"/>
  <c r="A1442" i="46"/>
  <c r="A1443" i="46"/>
  <c r="A1444" i="46"/>
  <c r="A1445" i="46"/>
  <c r="A1446" i="46"/>
  <c r="A1447" i="46"/>
  <c r="A1448" i="46"/>
  <c r="A1449" i="46"/>
  <c r="A1450" i="46"/>
  <c r="A1451" i="46"/>
  <c r="A1452" i="46"/>
  <c r="A1453" i="46"/>
  <c r="A1454" i="46"/>
  <c r="A1455" i="46"/>
  <c r="A1456" i="46"/>
  <c r="A1457" i="46"/>
  <c r="A1458" i="46"/>
  <c r="A1459" i="46"/>
  <c r="A1460" i="46"/>
  <c r="A1461" i="46"/>
  <c r="A1462" i="46"/>
  <c r="A1463" i="46"/>
  <c r="A1464" i="46"/>
  <c r="A1465" i="46"/>
  <c r="A1466" i="46"/>
  <c r="A1467" i="46"/>
  <c r="A1468" i="46"/>
  <c r="A1469" i="46"/>
  <c r="A1470" i="46"/>
  <c r="A1471" i="46"/>
  <c r="A1472" i="46"/>
  <c r="A1473" i="46"/>
  <c r="A1474" i="46"/>
  <c r="A1475" i="46"/>
  <c r="A1476" i="46"/>
  <c r="A1477" i="46"/>
  <c r="A1478" i="46"/>
  <c r="A1479" i="46"/>
  <c r="A1480" i="46"/>
  <c r="A1481" i="46"/>
  <c r="A1482" i="46"/>
  <c r="A1483" i="46"/>
  <c r="A1484" i="46"/>
  <c r="A1485" i="46"/>
  <c r="A1486" i="46"/>
  <c r="A1487" i="46"/>
  <c r="A1488" i="46"/>
  <c r="A1489" i="46"/>
  <c r="A1490" i="46"/>
  <c r="A1491" i="46"/>
  <c r="A1492" i="46"/>
  <c r="A1493" i="46"/>
  <c r="A1494" i="46"/>
  <c r="A1495" i="46"/>
  <c r="A1496" i="46"/>
  <c r="A1497" i="46"/>
  <c r="A1498" i="46"/>
  <c r="A1499" i="46"/>
  <c r="A1500" i="46"/>
  <c r="A1501" i="46"/>
  <c r="A1502" i="46"/>
  <c r="A1503" i="46"/>
  <c r="A1504" i="46"/>
  <c r="A1505" i="46"/>
  <c r="A1506" i="46"/>
  <c r="A1507" i="46"/>
  <c r="A1508" i="46"/>
  <c r="A1509" i="46"/>
  <c r="A1510" i="46"/>
  <c r="A1511" i="46"/>
  <c r="A1512" i="46"/>
  <c r="A1513" i="46"/>
  <c r="A1514" i="46"/>
  <c r="A1515" i="46"/>
  <c r="A1516" i="46"/>
  <c r="A1517" i="46"/>
  <c r="A1518" i="46"/>
  <c r="A1519" i="46"/>
  <c r="A1520" i="46"/>
  <c r="A1521" i="46"/>
  <c r="A1522" i="46"/>
  <c r="A1523" i="46"/>
  <c r="A1524" i="46"/>
  <c r="A1525" i="46"/>
  <c r="A1526" i="46"/>
  <c r="A1527" i="46"/>
  <c r="A1528" i="46"/>
  <c r="A1529" i="46"/>
  <c r="A1530" i="46"/>
  <c r="A1531" i="46"/>
  <c r="A1532" i="46"/>
  <c r="A1533" i="46"/>
  <c r="A1534" i="46"/>
  <c r="A1535" i="46"/>
  <c r="A1536" i="46"/>
  <c r="A1537" i="46"/>
  <c r="A1538" i="46"/>
  <c r="A1539" i="46"/>
  <c r="A1540" i="46"/>
  <c r="A1541" i="46"/>
  <c r="A1542" i="46"/>
  <c r="A1543" i="46"/>
  <c r="A1544" i="46"/>
  <c r="A1545" i="46"/>
  <c r="A1546" i="46"/>
  <c r="A1547" i="46"/>
  <c r="A1548" i="46"/>
  <c r="A1549" i="46"/>
  <c r="A1550" i="46"/>
  <c r="A1551" i="46"/>
  <c r="A1552" i="46"/>
  <c r="A1553" i="46"/>
  <c r="A1554" i="46"/>
  <c r="A1555" i="46"/>
  <c r="A1556" i="46"/>
  <c r="A1557" i="46"/>
  <c r="A1558" i="46"/>
  <c r="A1559" i="46"/>
  <c r="A1560" i="46"/>
  <c r="A1561" i="46"/>
  <c r="A1562" i="46"/>
  <c r="A1563" i="46"/>
  <c r="A1564" i="46"/>
  <c r="A1565" i="46"/>
  <c r="A1566" i="46"/>
  <c r="A1567" i="46"/>
  <c r="A1568" i="46"/>
  <c r="A1569" i="46"/>
  <c r="A1570" i="46"/>
  <c r="A1571" i="46"/>
  <c r="A1572" i="46"/>
  <c r="A1573" i="46"/>
  <c r="A1574" i="46"/>
  <c r="A1575" i="46"/>
  <c r="A1576" i="46"/>
  <c r="A1577" i="46"/>
  <c r="A1578" i="46"/>
  <c r="A1579" i="46"/>
  <c r="A1580" i="46"/>
  <c r="A1581" i="46"/>
  <c r="A1582" i="46"/>
  <c r="A1583" i="46"/>
  <c r="A1584" i="46"/>
  <c r="A1585" i="46"/>
  <c r="A1586" i="46"/>
  <c r="A1587" i="46"/>
  <c r="A1588" i="46"/>
  <c r="A1589" i="46"/>
  <c r="A1590" i="46"/>
  <c r="A1591" i="46"/>
  <c r="A1592" i="46"/>
  <c r="A1593" i="46"/>
  <c r="A1594" i="46"/>
  <c r="A1595" i="46"/>
  <c r="A1596" i="46"/>
  <c r="A1597" i="46"/>
  <c r="A1598" i="46"/>
  <c r="A1599" i="46"/>
  <c r="A1600" i="46"/>
  <c r="A1601" i="46"/>
  <c r="A1602" i="46"/>
  <c r="A1603" i="46"/>
  <c r="A1604" i="46"/>
  <c r="A1605" i="46"/>
  <c r="A1606" i="46"/>
  <c r="A1607" i="46"/>
  <c r="A1608" i="46"/>
  <c r="A1609" i="46"/>
  <c r="A1610" i="46"/>
  <c r="A1611" i="46"/>
  <c r="A1612" i="46"/>
  <c r="A1613" i="46"/>
  <c r="A1614" i="46"/>
  <c r="A1615" i="46"/>
  <c r="A1616" i="46"/>
  <c r="A1617" i="46"/>
  <c r="A1618" i="46"/>
  <c r="A1619" i="46"/>
  <c r="A1620" i="46"/>
  <c r="A1621" i="46"/>
  <c r="A1622" i="46"/>
  <c r="A1623" i="46"/>
  <c r="A1624" i="46"/>
  <c r="A1625" i="46"/>
  <c r="A1626" i="46"/>
  <c r="A1627" i="46"/>
  <c r="A1628" i="46"/>
  <c r="A1629" i="46"/>
  <c r="A1630" i="46"/>
  <c r="A1631" i="46"/>
  <c r="A1632" i="46"/>
  <c r="A1633" i="46"/>
  <c r="A1634" i="46"/>
  <c r="A1635" i="46"/>
  <c r="A1636" i="46"/>
  <c r="A1637" i="46"/>
  <c r="A1638" i="46"/>
  <c r="A1639" i="46"/>
  <c r="A1640" i="46"/>
  <c r="A1641" i="46"/>
  <c r="A1642" i="46"/>
  <c r="A1643" i="46"/>
  <c r="A1644" i="46"/>
  <c r="A1645" i="46"/>
  <c r="A1646" i="46"/>
  <c r="A1647" i="46"/>
  <c r="A1648" i="46"/>
  <c r="A1649" i="46"/>
  <c r="A1650" i="46"/>
  <c r="A1651" i="46"/>
  <c r="A1652" i="46"/>
  <c r="A1653" i="46"/>
  <c r="A1654" i="46"/>
  <c r="A1655" i="46"/>
  <c r="A1656" i="46"/>
  <c r="A1657" i="46"/>
  <c r="A1658" i="46"/>
  <c r="A1659" i="46"/>
  <c r="A1660" i="46"/>
  <c r="A1661" i="46"/>
  <c r="A1662" i="46"/>
  <c r="A1663" i="46"/>
  <c r="A1664" i="46"/>
  <c r="A1665" i="46"/>
  <c r="A1666" i="46"/>
  <c r="A1667" i="46"/>
  <c r="A1668" i="46"/>
  <c r="A1669" i="46"/>
  <c r="A1670" i="46"/>
  <c r="A1671" i="46"/>
  <c r="A1672" i="46"/>
  <c r="A1673" i="46"/>
  <c r="A1674" i="46"/>
  <c r="A1675" i="46"/>
  <c r="A1676" i="46"/>
  <c r="A1677" i="46"/>
  <c r="A1678" i="46"/>
  <c r="A1679" i="46"/>
  <c r="A1680" i="46"/>
  <c r="A1681" i="46"/>
  <c r="A1682" i="46"/>
  <c r="A1683" i="46"/>
  <c r="A1684" i="46"/>
  <c r="A1685" i="46"/>
  <c r="A1686" i="46"/>
  <c r="A1687" i="46"/>
  <c r="A1688" i="46"/>
  <c r="A1689" i="46"/>
  <c r="A1690" i="46"/>
  <c r="A1691" i="46"/>
  <c r="A1692" i="46"/>
  <c r="A1693" i="46"/>
  <c r="A1694" i="46"/>
  <c r="A1695" i="46"/>
  <c r="A1696" i="46"/>
  <c r="A1697" i="46"/>
  <c r="A1698" i="46"/>
  <c r="A1699" i="46"/>
  <c r="A1700" i="46"/>
  <c r="A1701" i="46"/>
  <c r="A1702" i="46"/>
  <c r="A1703" i="46"/>
  <c r="A1704" i="46"/>
  <c r="A1705" i="46"/>
  <c r="A1706" i="46"/>
  <c r="A1707" i="46"/>
  <c r="A1708" i="46"/>
  <c r="A1709" i="46"/>
  <c r="A1710" i="46"/>
  <c r="A1711" i="46"/>
  <c r="A1712" i="46"/>
  <c r="A1713" i="46"/>
  <c r="A1714" i="46"/>
  <c r="A1715" i="46"/>
  <c r="A1716" i="46"/>
  <c r="A1717" i="46"/>
  <c r="A1718" i="46"/>
  <c r="A1719" i="46"/>
  <c r="A1720" i="46"/>
  <c r="A1721" i="46"/>
  <c r="A1722" i="46"/>
  <c r="A1723" i="46"/>
  <c r="A1724" i="46"/>
  <c r="A1725" i="46"/>
  <c r="A1726" i="46"/>
  <c r="A1727" i="46"/>
  <c r="A1728" i="46"/>
  <c r="A1729" i="46"/>
  <c r="A1730" i="46"/>
  <c r="A1731" i="46"/>
  <c r="A1732" i="46"/>
  <c r="A1733" i="46"/>
  <c r="A1734" i="46"/>
  <c r="A1735" i="46"/>
  <c r="A1736" i="46"/>
  <c r="A1737" i="46"/>
  <c r="A1738" i="46"/>
  <c r="A1739" i="46"/>
  <c r="A1740" i="46"/>
  <c r="A1741" i="46"/>
  <c r="A1742" i="46"/>
  <c r="A1743" i="46"/>
  <c r="A1744" i="46"/>
  <c r="A1745" i="46"/>
  <c r="A1746" i="46"/>
  <c r="A1747" i="46"/>
  <c r="A1748" i="46"/>
  <c r="A1749" i="46"/>
  <c r="A1750" i="46"/>
  <c r="A1751" i="46"/>
  <c r="A1752" i="46"/>
  <c r="A1753" i="46"/>
  <c r="A1754" i="46"/>
  <c r="A1755" i="46"/>
  <c r="A1756" i="46"/>
  <c r="A1757" i="46"/>
  <c r="A1758" i="46"/>
  <c r="A1759" i="46"/>
  <c r="A1760" i="46"/>
  <c r="A1761" i="46"/>
  <c r="A1762" i="46"/>
  <c r="A1763" i="46"/>
  <c r="A1764" i="46"/>
  <c r="A1765" i="46"/>
  <c r="A1766" i="46"/>
  <c r="A1767" i="46"/>
  <c r="A1768" i="46"/>
  <c r="A1769" i="46"/>
  <c r="A1770" i="46"/>
  <c r="A1771" i="46"/>
  <c r="A1772" i="46"/>
  <c r="A1773" i="46"/>
  <c r="A1774" i="46"/>
  <c r="A1775" i="46"/>
  <c r="A1776" i="46"/>
  <c r="A1777" i="46"/>
  <c r="A1778" i="46"/>
  <c r="A1779" i="46"/>
  <c r="A1780" i="46"/>
  <c r="A1781" i="46"/>
  <c r="A1782" i="46"/>
  <c r="A1783" i="46"/>
  <c r="A1784" i="46"/>
  <c r="A1785" i="46"/>
  <c r="A1786" i="46"/>
  <c r="A1787" i="46"/>
  <c r="A1788" i="46"/>
  <c r="A1789" i="46"/>
  <c r="A1790" i="46"/>
  <c r="A1791" i="46"/>
  <c r="A1792" i="46"/>
  <c r="A1793" i="46"/>
  <c r="A1794" i="46"/>
  <c r="A1795" i="46"/>
  <c r="A1796" i="46"/>
  <c r="A1797" i="46"/>
  <c r="A1798" i="46"/>
  <c r="A1799" i="46"/>
  <c r="A1800" i="46"/>
  <c r="A1801" i="46"/>
  <c r="A1802" i="46"/>
  <c r="A1803" i="46"/>
  <c r="A1804" i="46"/>
  <c r="A1805" i="46"/>
  <c r="A1806" i="46"/>
  <c r="A1807" i="46"/>
  <c r="A1808" i="46"/>
  <c r="A1809" i="46"/>
  <c r="A1810" i="46"/>
  <c r="A1811" i="46"/>
  <c r="A1812" i="46"/>
  <c r="A1813" i="46"/>
  <c r="A1814" i="46"/>
  <c r="A1815" i="46"/>
  <c r="A1816" i="46"/>
  <c r="A1817" i="46"/>
  <c r="A1818" i="46"/>
  <c r="A1819" i="46"/>
  <c r="A1820" i="46"/>
  <c r="A1821" i="46"/>
  <c r="A1822" i="46"/>
  <c r="A1823" i="46"/>
  <c r="A1824" i="46"/>
  <c r="A1825" i="46"/>
  <c r="A1826" i="46"/>
  <c r="A1827" i="46"/>
  <c r="A1828" i="46"/>
  <c r="A1829" i="46"/>
  <c r="A1830" i="46"/>
  <c r="A1831" i="46"/>
  <c r="A1832" i="46"/>
  <c r="A1833" i="46"/>
  <c r="A1834" i="46"/>
  <c r="A1835" i="46"/>
  <c r="A1836" i="46"/>
  <c r="A1837" i="46"/>
  <c r="A1838" i="46"/>
  <c r="A1839" i="46"/>
  <c r="A1840" i="46"/>
  <c r="A1841" i="46"/>
  <c r="A1842" i="46"/>
  <c r="A1843" i="46"/>
  <c r="A1844" i="46"/>
  <c r="A1845" i="46"/>
  <c r="A1846" i="46"/>
  <c r="A1847" i="46"/>
  <c r="A1848" i="46"/>
  <c r="A1849" i="46"/>
  <c r="A1850" i="46"/>
  <c r="A1851" i="46"/>
  <c r="A1852" i="46"/>
  <c r="A1853" i="46"/>
  <c r="A1854" i="46"/>
  <c r="A1855" i="46"/>
  <c r="A1856" i="46"/>
  <c r="A1857" i="46"/>
  <c r="A1858" i="46"/>
  <c r="A1859" i="46"/>
  <c r="A1860" i="46"/>
  <c r="A1861" i="46"/>
  <c r="A1862" i="46"/>
  <c r="A1863" i="46"/>
  <c r="A1864" i="46"/>
  <c r="A1865" i="46"/>
  <c r="A1866" i="46"/>
  <c r="A1867" i="46"/>
  <c r="A1868" i="46"/>
  <c r="A1869" i="46"/>
  <c r="A1870" i="46"/>
  <c r="A1871" i="46"/>
  <c r="A1872" i="46"/>
  <c r="A1873" i="46"/>
  <c r="A1874" i="46"/>
  <c r="A1875" i="46"/>
  <c r="A1876" i="46"/>
  <c r="A1877" i="46"/>
  <c r="A1878" i="46"/>
  <c r="A1879" i="46"/>
  <c r="A1880" i="46"/>
  <c r="A1881" i="46"/>
  <c r="A1882" i="46"/>
  <c r="A1883" i="46"/>
  <c r="A1884" i="46"/>
  <c r="A1885" i="46"/>
  <c r="A1886" i="46"/>
  <c r="A1887" i="46"/>
  <c r="A1888" i="46"/>
  <c r="A1889" i="46"/>
  <c r="A1890" i="46"/>
  <c r="A1891" i="46"/>
  <c r="A1892" i="46"/>
  <c r="A1893" i="46"/>
  <c r="A1894" i="46"/>
  <c r="A1895" i="46"/>
  <c r="A1896" i="46"/>
  <c r="A1897" i="46"/>
  <c r="A1898" i="46"/>
  <c r="A1899" i="46"/>
  <c r="A1900" i="46"/>
  <c r="A1901" i="46"/>
  <c r="A1902" i="46"/>
  <c r="A1903" i="46"/>
  <c r="A1904" i="46"/>
  <c r="A1905" i="46"/>
  <c r="A1906" i="46"/>
  <c r="A1907" i="46"/>
  <c r="A1908" i="46"/>
  <c r="A1909" i="46"/>
  <c r="A1910" i="46"/>
  <c r="A1911" i="46"/>
  <c r="A1912" i="46"/>
  <c r="A1913" i="46"/>
  <c r="A1914" i="46"/>
  <c r="A1915" i="46"/>
  <c r="A1916" i="46"/>
  <c r="A1917" i="46"/>
  <c r="A1918" i="46"/>
  <c r="A1919" i="46"/>
  <c r="A1920" i="46"/>
  <c r="A1921" i="46"/>
  <c r="A1922" i="46"/>
  <c r="A1923" i="46"/>
  <c r="A1924" i="46"/>
  <c r="A1925" i="46"/>
  <c r="A1926" i="46"/>
  <c r="A1927" i="46"/>
  <c r="A1928" i="46"/>
  <c r="A1929" i="46"/>
  <c r="A1930" i="46"/>
  <c r="A1931" i="46"/>
  <c r="A1932" i="46"/>
  <c r="A1933" i="46"/>
  <c r="A1934" i="46"/>
  <c r="A1935" i="46"/>
  <c r="A1936" i="46"/>
  <c r="A1937" i="46"/>
  <c r="A1938" i="46"/>
  <c r="A1939" i="46"/>
  <c r="A1940" i="46"/>
  <c r="A1941" i="46"/>
  <c r="A1942" i="46"/>
  <c r="A1943" i="46"/>
  <c r="A1944" i="46"/>
  <c r="A1945" i="46"/>
  <c r="A1946" i="46"/>
  <c r="A1947" i="46"/>
  <c r="A1948" i="46"/>
  <c r="A1949" i="46"/>
  <c r="A1950" i="46"/>
  <c r="A1951" i="46"/>
  <c r="A1952" i="46"/>
  <c r="A1953" i="46"/>
  <c r="A1954" i="46"/>
  <c r="A1955" i="46"/>
  <c r="A1956" i="46"/>
  <c r="A1957" i="46"/>
  <c r="A1958" i="46"/>
  <c r="A1959" i="46"/>
  <c r="A1960" i="46"/>
  <c r="A1961" i="46"/>
  <c r="A1962" i="46"/>
  <c r="A1963" i="46"/>
  <c r="A1964" i="46"/>
  <c r="A1965" i="46"/>
  <c r="A1966" i="46"/>
  <c r="A1967" i="46"/>
  <c r="A1968" i="46"/>
  <c r="A1969" i="46"/>
  <c r="A1970" i="46"/>
  <c r="A1971" i="46"/>
  <c r="A1972" i="46"/>
  <c r="A1973" i="46"/>
  <c r="A1974" i="46"/>
  <c r="A1975" i="46"/>
  <c r="A1976" i="46"/>
  <c r="A1977" i="46"/>
  <c r="A1978" i="46"/>
  <c r="A1979" i="46"/>
  <c r="A1980" i="46"/>
  <c r="A1981" i="46"/>
  <c r="A1982" i="46"/>
  <c r="A1983" i="46"/>
  <c r="A1984" i="46"/>
  <c r="A1985" i="46"/>
  <c r="A1986" i="46"/>
  <c r="A1987" i="46"/>
  <c r="A1988" i="46"/>
  <c r="A1989" i="46"/>
  <c r="A1990" i="46"/>
  <c r="A1991" i="46"/>
  <c r="A1992" i="46"/>
  <c r="A1993" i="46"/>
  <c r="A1994" i="46"/>
  <c r="A1995" i="46"/>
  <c r="A1996" i="46"/>
  <c r="A1997" i="46"/>
  <c r="A1998" i="46"/>
  <c r="A1999" i="46"/>
  <c r="A2000" i="46"/>
  <c r="A2001" i="46"/>
  <c r="A2002" i="46"/>
  <c r="A2003" i="46"/>
  <c r="A2004" i="46"/>
  <c r="A2005" i="46"/>
  <c r="A2006" i="46"/>
  <c r="A2007" i="46"/>
  <c r="A2008" i="46"/>
  <c r="A2009" i="46"/>
  <c r="A2010" i="46"/>
  <c r="A2011" i="46"/>
  <c r="A2012" i="46"/>
  <c r="A2013" i="46"/>
  <c r="A2014" i="46"/>
  <c r="A2015" i="46"/>
  <c r="A2016" i="46"/>
  <c r="A2017" i="46"/>
  <c r="A2018" i="46"/>
  <c r="A2019" i="46"/>
  <c r="A2020" i="46"/>
  <c r="A2021" i="46"/>
  <c r="A2022" i="46"/>
  <c r="A2023" i="46"/>
  <c r="A2024" i="46"/>
  <c r="A2025" i="46"/>
  <c r="A2026" i="46"/>
  <c r="A2027" i="46"/>
  <c r="A2028" i="46"/>
  <c r="A2029" i="46"/>
  <c r="A2030" i="46"/>
  <c r="A2031" i="46"/>
  <c r="A2032" i="46"/>
  <c r="A2033" i="46"/>
  <c r="A2034" i="46"/>
  <c r="A2035" i="46"/>
  <c r="A2036" i="46"/>
  <c r="A2037" i="46"/>
  <c r="A2038" i="46"/>
  <c r="A2039" i="46"/>
  <c r="A2040" i="46"/>
  <c r="A2041" i="46"/>
  <c r="A2042" i="46"/>
  <c r="A2043" i="46"/>
  <c r="A2044" i="46"/>
  <c r="A2045" i="46"/>
  <c r="A2046" i="46"/>
  <c r="A2047" i="46"/>
  <c r="A2048" i="46"/>
  <c r="A2049" i="46"/>
  <c r="A2050" i="46"/>
  <c r="A2051" i="46"/>
  <c r="A2052" i="46"/>
  <c r="A2053" i="46"/>
  <c r="A2054" i="46"/>
  <c r="A2055" i="46"/>
  <c r="A2056" i="46"/>
  <c r="A2057" i="46"/>
  <c r="A2058" i="46"/>
  <c r="A2059" i="46"/>
  <c r="A2060" i="46"/>
  <c r="A2061" i="46"/>
  <c r="A2062" i="46"/>
  <c r="A2063" i="46"/>
  <c r="A2064" i="46"/>
  <c r="A2065" i="46"/>
  <c r="A2066" i="46"/>
  <c r="A2067" i="46"/>
  <c r="A2068" i="46"/>
  <c r="A2069" i="46"/>
  <c r="A2070" i="46"/>
  <c r="A2071" i="46"/>
  <c r="A2072" i="46"/>
  <c r="A2073" i="46"/>
  <c r="A2074" i="46"/>
  <c r="A2075" i="46"/>
  <c r="A2076" i="46"/>
  <c r="A2077" i="46"/>
  <c r="A2078" i="46"/>
  <c r="A2079" i="46"/>
  <c r="A2080" i="46"/>
  <c r="A2081" i="46"/>
  <c r="A2082" i="46"/>
  <c r="A2083" i="46"/>
  <c r="A2084" i="46"/>
  <c r="A2085" i="46"/>
  <c r="A2086" i="46"/>
  <c r="A2087" i="46"/>
  <c r="A2088" i="46"/>
  <c r="A2089" i="46"/>
  <c r="A2090" i="46"/>
  <c r="A2091" i="46"/>
  <c r="A2092" i="46"/>
  <c r="A2093" i="46"/>
  <c r="A2094" i="46"/>
  <c r="A2095" i="46"/>
  <c r="A2096" i="46"/>
  <c r="A2097" i="46"/>
  <c r="A2098" i="46"/>
  <c r="A2099" i="46"/>
  <c r="A2100" i="46"/>
  <c r="A2101" i="46"/>
  <c r="A2102" i="46"/>
  <c r="A2103" i="46"/>
  <c r="A2104" i="46"/>
  <c r="A2105" i="46"/>
  <c r="A2106" i="46"/>
  <c r="A2107" i="46"/>
  <c r="A2108" i="46"/>
  <c r="A2109" i="46"/>
  <c r="A2110" i="46"/>
  <c r="A2111" i="46"/>
  <c r="A2112" i="46"/>
  <c r="A2113" i="46"/>
  <c r="A2114" i="46"/>
  <c r="A2115" i="46"/>
  <c r="A2116" i="46"/>
  <c r="A2117" i="46"/>
  <c r="A2118" i="46"/>
  <c r="A2119" i="46"/>
  <c r="A2120" i="46"/>
  <c r="A2121" i="46"/>
  <c r="A2122" i="46"/>
  <c r="A2123" i="46"/>
  <c r="A2124" i="46"/>
  <c r="A2125" i="46"/>
  <c r="A2126" i="46"/>
  <c r="A2127" i="46"/>
  <c r="A2128" i="46"/>
  <c r="A2129" i="46"/>
  <c r="A2130" i="46"/>
  <c r="A2131" i="46"/>
  <c r="A2132" i="46"/>
  <c r="A2133" i="46"/>
  <c r="A2134" i="46"/>
  <c r="A2135" i="46"/>
  <c r="A2136" i="46"/>
  <c r="A2137" i="46"/>
  <c r="A2138" i="46"/>
  <c r="A2139" i="46"/>
  <c r="A2140" i="46"/>
  <c r="A2141" i="46"/>
  <c r="A2142" i="46"/>
  <c r="A2143" i="46"/>
  <c r="A2144" i="46"/>
  <c r="A2145" i="46"/>
  <c r="A2146" i="46"/>
  <c r="A2147" i="46"/>
  <c r="A2148" i="46"/>
  <c r="A2149" i="46"/>
  <c r="A2150" i="46"/>
  <c r="A2151" i="46"/>
  <c r="A2152" i="46"/>
  <c r="A2153" i="46"/>
  <c r="A2154" i="46"/>
  <c r="A2155" i="46"/>
  <c r="A2156" i="46"/>
  <c r="A2157" i="46"/>
  <c r="A2158" i="46"/>
  <c r="A2159" i="46"/>
  <c r="A2160" i="46"/>
  <c r="A2161" i="46"/>
  <c r="A2162" i="46"/>
  <c r="A2163" i="46"/>
  <c r="A2164" i="46"/>
  <c r="A2165" i="46"/>
  <c r="A2166" i="46"/>
  <c r="A2167" i="46"/>
  <c r="A2168" i="46"/>
  <c r="A2169" i="46"/>
  <c r="A2170" i="46"/>
  <c r="A2171" i="46"/>
  <c r="A2172" i="46"/>
  <c r="A2173" i="46"/>
  <c r="A2174" i="46"/>
  <c r="A2175" i="46"/>
  <c r="A2176" i="46"/>
  <c r="A2177" i="46"/>
  <c r="A2178" i="46"/>
  <c r="A2179" i="46"/>
  <c r="A2180" i="46"/>
  <c r="A2181" i="46"/>
  <c r="A2182" i="46"/>
  <c r="A2183" i="46"/>
  <c r="A2184" i="46"/>
  <c r="A2185" i="46"/>
  <c r="A2186" i="46"/>
  <c r="A2187" i="46"/>
  <c r="A2188" i="46"/>
  <c r="A2189" i="46"/>
  <c r="A2190" i="46"/>
  <c r="A2191" i="46"/>
  <c r="A2192" i="46"/>
  <c r="A2193" i="46"/>
  <c r="A2194" i="46"/>
  <c r="A2195" i="46"/>
  <c r="A2196" i="46"/>
  <c r="A2197" i="46"/>
  <c r="A2198" i="46"/>
  <c r="A2199" i="46"/>
  <c r="A2200" i="46"/>
  <c r="A2201" i="46"/>
  <c r="A2202" i="46"/>
  <c r="A2203" i="46"/>
  <c r="A2204" i="46"/>
  <c r="A2205" i="46"/>
  <c r="A2206" i="46"/>
  <c r="A2207" i="46"/>
  <c r="A2208" i="46"/>
  <c r="A2209" i="46"/>
  <c r="A2210" i="46"/>
  <c r="A2211" i="46"/>
  <c r="A2212" i="46"/>
  <c r="A2213" i="46"/>
  <c r="A2214" i="46"/>
  <c r="A2215" i="46"/>
  <c r="A2216" i="46"/>
  <c r="A2217" i="46"/>
  <c r="A2218" i="46"/>
  <c r="A2219" i="46"/>
  <c r="A2220" i="46"/>
  <c r="A2221" i="46"/>
  <c r="A2222" i="46"/>
  <c r="A2223" i="46"/>
  <c r="A2224" i="46"/>
  <c r="A2225" i="46"/>
  <c r="A2226" i="46"/>
  <c r="A2227" i="46"/>
  <c r="A2228" i="46"/>
  <c r="A2229" i="46"/>
  <c r="A2230" i="46"/>
  <c r="A2231" i="46"/>
  <c r="A2232" i="46"/>
  <c r="A2233" i="46"/>
  <c r="A2234" i="46"/>
  <c r="A2235" i="46"/>
  <c r="A2236" i="46"/>
  <c r="A2237" i="46"/>
  <c r="A2238" i="46"/>
  <c r="A2239" i="46"/>
  <c r="A2240" i="46"/>
  <c r="A2241" i="46"/>
  <c r="A2242" i="46"/>
  <c r="A2243" i="46"/>
  <c r="A2244" i="46"/>
  <c r="A2245" i="46"/>
  <c r="A2246" i="46"/>
  <c r="A2247" i="46"/>
  <c r="A2248" i="46"/>
  <c r="A2249" i="46"/>
  <c r="A2250" i="46"/>
  <c r="A2251" i="46"/>
  <c r="A2252" i="46"/>
  <c r="A2253" i="46"/>
  <c r="A2254" i="46"/>
  <c r="A2255" i="46"/>
  <c r="A2256" i="46"/>
  <c r="A2257" i="46"/>
  <c r="A2258" i="46"/>
  <c r="A2259" i="46"/>
  <c r="A2260" i="46"/>
  <c r="A2261" i="46"/>
  <c r="A2262" i="46"/>
  <c r="A2263" i="46"/>
  <c r="A2264" i="46"/>
  <c r="A2265" i="46"/>
  <c r="A2266" i="46"/>
  <c r="A2267" i="46"/>
  <c r="A2268" i="46"/>
  <c r="A2269" i="46"/>
  <c r="A2270" i="46"/>
  <c r="A2271" i="46"/>
  <c r="A2272" i="46"/>
  <c r="A2273" i="46"/>
  <c r="A2274" i="46"/>
  <c r="A2275" i="46"/>
  <c r="A2276" i="46"/>
  <c r="A2277" i="46"/>
  <c r="A2278" i="46"/>
  <c r="A2279" i="46"/>
  <c r="A2280" i="46"/>
  <c r="A2281" i="46"/>
  <c r="A2282" i="46"/>
  <c r="A2283" i="46"/>
  <c r="A2284" i="46"/>
  <c r="A2285" i="46"/>
  <c r="A2286" i="46"/>
  <c r="A2287" i="46"/>
  <c r="A2288" i="46"/>
  <c r="A2289" i="46"/>
  <c r="A2290" i="46"/>
  <c r="A2291" i="46"/>
  <c r="A2292" i="46"/>
  <c r="A2293" i="46"/>
  <c r="A2294" i="46"/>
  <c r="A2295" i="46"/>
  <c r="A2296" i="46"/>
  <c r="A2297" i="46"/>
  <c r="A2298" i="46"/>
  <c r="A2299" i="46"/>
  <c r="A2300" i="46"/>
  <c r="A2301" i="46"/>
  <c r="A2302" i="46"/>
  <c r="A2303" i="46"/>
  <c r="A2304" i="46"/>
  <c r="A2305" i="46"/>
  <c r="A2306" i="46"/>
  <c r="A2307" i="46"/>
  <c r="A2308" i="46"/>
  <c r="A2309" i="46"/>
  <c r="A2310" i="46"/>
  <c r="A2311" i="46"/>
  <c r="A2312" i="46"/>
  <c r="A2313" i="46"/>
  <c r="A2314" i="46"/>
  <c r="A2315" i="46"/>
  <c r="A2316" i="46"/>
  <c r="A2317" i="46"/>
  <c r="A2318" i="46"/>
  <c r="A2319" i="46"/>
  <c r="A2320" i="46"/>
  <c r="A2321" i="46"/>
  <c r="A2322" i="46"/>
  <c r="A2323" i="46"/>
  <c r="A2324" i="46"/>
  <c r="A2325" i="46"/>
  <c r="A2326" i="46"/>
  <c r="A2327" i="46"/>
  <c r="A2328" i="46"/>
  <c r="A2329" i="46"/>
  <c r="A2330" i="46"/>
  <c r="A2331" i="46"/>
  <c r="A2332" i="46"/>
  <c r="A2333" i="46"/>
  <c r="A2334" i="46"/>
  <c r="A2335" i="46"/>
  <c r="A2336" i="46"/>
  <c r="A2337" i="46"/>
  <c r="A2338" i="46"/>
  <c r="A2339" i="46"/>
  <c r="A2340" i="46"/>
  <c r="A2341" i="46"/>
  <c r="A2342" i="46"/>
  <c r="A2343" i="46"/>
  <c r="A2344" i="46"/>
  <c r="A2345" i="46"/>
  <c r="A2346" i="46"/>
  <c r="A2347" i="46"/>
  <c r="A2348" i="46"/>
  <c r="A2349" i="46"/>
  <c r="A2350" i="46"/>
  <c r="A2351" i="46"/>
  <c r="A2352" i="46"/>
  <c r="A2353" i="46"/>
  <c r="A2354" i="46"/>
  <c r="A2355" i="46"/>
  <c r="A2356" i="46"/>
  <c r="A2357" i="46"/>
  <c r="A2358" i="46"/>
  <c r="A2359" i="46"/>
  <c r="A2360" i="46"/>
  <c r="A2361" i="46"/>
  <c r="A2362" i="46"/>
  <c r="A2363" i="46"/>
  <c r="A2364" i="46"/>
  <c r="A2365" i="46"/>
  <c r="A2366" i="46"/>
  <c r="A2367" i="46"/>
  <c r="A2368" i="46"/>
  <c r="A2369" i="46"/>
  <c r="A2370" i="46"/>
  <c r="A2371" i="46"/>
  <c r="A2372" i="46"/>
  <c r="A2373" i="46"/>
  <c r="A2374" i="46"/>
  <c r="A2375" i="46"/>
  <c r="A2376" i="46"/>
  <c r="A2377" i="46"/>
  <c r="A2378" i="46"/>
  <c r="A2379" i="46"/>
  <c r="A2380" i="46"/>
  <c r="A2381" i="46"/>
  <c r="A2382" i="46"/>
  <c r="A2383" i="46"/>
  <c r="A2384" i="46"/>
  <c r="A2385" i="46"/>
  <c r="A2386" i="46"/>
  <c r="A2387" i="46"/>
  <c r="A2388" i="46"/>
  <c r="A2389" i="46"/>
  <c r="A2390" i="46"/>
  <c r="A2391" i="46"/>
  <c r="A2392" i="46"/>
  <c r="A2393" i="46"/>
  <c r="A2394" i="46"/>
  <c r="A2395" i="46"/>
  <c r="A2396" i="46"/>
  <c r="A2397" i="46"/>
  <c r="A2398" i="46"/>
  <c r="A2399" i="46"/>
  <c r="A2400" i="46"/>
  <c r="A2401" i="46"/>
  <c r="A2402" i="46"/>
  <c r="A2403" i="46"/>
  <c r="A2404" i="46"/>
  <c r="A2405" i="46"/>
  <c r="A2406" i="46"/>
  <c r="A2407" i="46"/>
  <c r="A2408" i="46"/>
  <c r="A2409" i="46"/>
  <c r="A2410" i="46"/>
  <c r="A2411" i="46"/>
  <c r="A2412" i="46"/>
  <c r="A2413" i="46"/>
  <c r="A2414" i="46"/>
  <c r="A2415" i="46"/>
  <c r="A2416" i="46"/>
  <c r="A2417" i="46"/>
  <c r="A2418" i="46"/>
  <c r="A2419" i="46"/>
  <c r="A2420" i="46"/>
  <c r="A2421" i="46"/>
  <c r="A2422" i="46"/>
  <c r="A2423" i="46"/>
  <c r="A2424" i="46"/>
  <c r="A2425" i="46"/>
  <c r="A2426" i="46"/>
  <c r="A2427" i="46"/>
  <c r="A2428" i="46"/>
  <c r="A2429" i="46"/>
  <c r="A2430" i="46"/>
  <c r="A2431" i="46"/>
  <c r="A2432" i="46"/>
  <c r="A2433" i="46"/>
  <c r="A2434" i="46"/>
  <c r="A2435" i="46"/>
  <c r="A2436" i="46"/>
  <c r="A2437" i="46"/>
  <c r="A2438" i="46"/>
  <c r="A2439" i="46"/>
  <c r="A2440" i="46"/>
  <c r="A2441" i="46"/>
  <c r="A2442" i="46"/>
  <c r="A2443" i="46"/>
  <c r="A2444" i="46"/>
  <c r="A2445" i="46"/>
  <c r="A2446" i="46"/>
  <c r="A2447" i="46"/>
  <c r="A2448" i="46"/>
  <c r="A2449" i="46"/>
  <c r="A2450" i="46"/>
  <c r="A2451" i="46"/>
  <c r="A2452" i="46"/>
  <c r="A2453" i="46"/>
  <c r="A2454" i="46"/>
  <c r="A2455" i="46"/>
  <c r="A2456" i="46"/>
  <c r="A2457" i="46"/>
  <c r="A2458" i="46"/>
  <c r="A2459" i="46"/>
  <c r="A2460" i="46"/>
  <c r="A2461" i="46"/>
  <c r="A2462" i="46"/>
  <c r="A2463" i="46"/>
  <c r="A2464" i="46"/>
  <c r="A2465" i="46"/>
  <c r="A2466" i="46"/>
  <c r="A2467" i="46"/>
  <c r="A2468" i="46"/>
  <c r="A2469" i="46"/>
  <c r="A2470" i="46"/>
  <c r="A2471" i="46"/>
  <c r="A2472" i="46"/>
  <c r="A2473" i="46"/>
  <c r="A2474" i="46"/>
  <c r="A2475" i="46"/>
  <c r="A2476" i="46"/>
  <c r="A2477" i="46"/>
  <c r="A2478" i="46"/>
  <c r="A2479" i="46"/>
  <c r="A2480" i="46"/>
  <c r="A2481" i="46"/>
  <c r="A2482" i="46"/>
  <c r="A2483" i="46"/>
  <c r="A2484" i="46"/>
  <c r="A2485" i="46"/>
  <c r="A2486" i="46"/>
  <c r="A2487" i="46"/>
  <c r="A2488" i="46"/>
  <c r="A2489" i="46"/>
  <c r="A2490" i="46"/>
  <c r="A2491" i="46"/>
  <c r="A2492" i="46"/>
  <c r="A2493" i="46"/>
  <c r="A2494" i="46"/>
  <c r="A2495" i="46"/>
  <c r="A2496" i="46"/>
  <c r="A2497" i="46"/>
  <c r="A2498" i="46"/>
  <c r="A2499" i="46"/>
  <c r="A2500" i="46"/>
  <c r="A2501" i="46"/>
  <c r="A2502" i="46"/>
  <c r="A2503" i="46"/>
  <c r="A2504" i="46"/>
  <c r="A2505" i="46"/>
  <c r="A2506" i="46"/>
  <c r="A2507" i="46"/>
  <c r="A2508" i="46"/>
  <c r="A2509" i="46"/>
  <c r="A2510" i="46"/>
  <c r="A2511" i="46"/>
  <c r="A2512" i="46"/>
  <c r="A2513" i="46"/>
  <c r="A2514" i="46"/>
  <c r="A2515" i="46"/>
  <c r="A2516" i="46"/>
  <c r="A2517" i="46"/>
  <c r="A2518" i="46"/>
  <c r="A2519" i="46"/>
  <c r="A2520" i="46"/>
  <c r="A2521" i="46"/>
  <c r="A2522" i="46"/>
  <c r="A2523" i="46"/>
  <c r="A2524" i="46"/>
  <c r="A2525" i="46"/>
  <c r="A2526" i="46"/>
  <c r="A2527" i="46"/>
  <c r="A2528" i="46"/>
  <c r="A2529" i="46"/>
  <c r="A2530" i="46"/>
  <c r="A2531" i="46"/>
  <c r="A2532" i="46"/>
  <c r="A2533" i="46"/>
  <c r="A2534" i="46"/>
  <c r="A2535" i="46"/>
  <c r="A2536" i="46"/>
  <c r="A2537" i="46"/>
  <c r="A2538" i="46"/>
  <c r="A2539" i="46"/>
  <c r="A2540" i="46"/>
  <c r="A2541" i="46"/>
  <c r="A2542" i="46"/>
  <c r="A2543" i="46"/>
  <c r="A2544" i="46"/>
  <c r="A2545" i="46"/>
  <c r="A2546" i="46"/>
  <c r="A2547" i="46"/>
  <c r="A2548" i="46"/>
  <c r="A2549" i="46"/>
  <c r="A2550" i="46"/>
  <c r="A2551" i="46"/>
  <c r="A2552" i="46"/>
  <c r="A2553" i="46"/>
  <c r="A2554" i="46"/>
  <c r="A2555" i="46"/>
  <c r="A2556" i="46"/>
  <c r="A2557" i="46"/>
  <c r="A2558" i="46"/>
  <c r="A2559" i="46"/>
  <c r="A2560" i="46"/>
  <c r="A2561" i="46"/>
  <c r="A2562" i="46"/>
  <c r="A2563" i="46"/>
  <c r="A2564" i="46"/>
  <c r="A2565" i="46"/>
  <c r="A2566" i="46"/>
  <c r="A2567" i="46"/>
  <c r="A2568" i="46"/>
  <c r="A2569" i="46"/>
  <c r="A2570" i="46"/>
  <c r="A2571" i="46"/>
  <c r="A2572" i="46"/>
  <c r="A2573" i="46"/>
  <c r="A2574" i="46"/>
  <c r="A2575" i="46"/>
  <c r="A2576" i="46"/>
  <c r="A2577" i="46"/>
  <c r="A2578" i="46"/>
  <c r="A2579" i="46"/>
  <c r="A2580" i="46"/>
  <c r="A2581" i="46"/>
  <c r="A2582" i="46"/>
  <c r="A2583" i="46"/>
  <c r="A2584" i="46"/>
  <c r="A2585" i="46"/>
  <c r="A2586" i="46"/>
  <c r="A2587" i="46"/>
  <c r="A2588" i="46"/>
  <c r="A2589" i="46"/>
  <c r="A2590" i="46"/>
  <c r="A2591" i="46"/>
  <c r="A2592" i="46"/>
  <c r="A2593" i="46"/>
  <c r="A2594" i="46"/>
  <c r="A2595" i="46"/>
  <c r="A2596" i="46"/>
  <c r="A2597" i="46"/>
  <c r="A2598" i="46"/>
  <c r="A2599" i="46"/>
  <c r="A2600" i="46"/>
  <c r="A2601" i="46"/>
  <c r="A2602" i="46"/>
  <c r="A2603" i="46"/>
  <c r="A2604" i="46"/>
  <c r="A2605" i="46"/>
  <c r="A2606" i="46"/>
  <c r="A2607" i="46"/>
  <c r="A2608" i="46"/>
  <c r="A2609" i="46"/>
  <c r="A2610" i="46"/>
  <c r="A2611" i="46"/>
  <c r="A2612" i="46"/>
  <c r="A2613" i="46"/>
  <c r="A2614" i="46"/>
  <c r="A2615" i="46"/>
  <c r="A2616" i="46"/>
  <c r="A2617" i="46"/>
  <c r="A2618" i="46"/>
  <c r="A2619" i="46"/>
  <c r="A2620" i="46"/>
  <c r="A2621" i="46"/>
  <c r="A2622" i="46"/>
  <c r="A2623" i="46"/>
  <c r="A2624" i="46"/>
  <c r="A2625" i="46"/>
  <c r="A2626" i="46"/>
  <c r="A2627" i="46"/>
  <c r="A2628" i="46"/>
  <c r="A2629" i="46"/>
  <c r="A2630" i="46"/>
  <c r="A2631" i="46"/>
  <c r="A2632" i="46"/>
  <c r="A2633" i="46"/>
  <c r="A2634" i="46"/>
  <c r="A2635" i="46"/>
  <c r="A2636" i="46"/>
  <c r="A2637" i="46"/>
  <c r="A2638" i="46"/>
  <c r="A2639" i="46"/>
  <c r="A2640" i="46"/>
  <c r="A2641" i="46"/>
  <c r="A2642" i="46"/>
  <c r="A2643" i="46"/>
  <c r="A2644" i="46"/>
  <c r="A2645" i="46"/>
  <c r="A2646" i="46"/>
  <c r="A2647" i="46"/>
  <c r="A2648" i="46"/>
  <c r="A2649" i="46"/>
  <c r="A2650" i="46"/>
  <c r="A2651" i="46"/>
  <c r="A2652" i="46"/>
  <c r="A2653" i="46"/>
  <c r="A2654" i="46"/>
  <c r="A2655" i="46"/>
  <c r="A2656" i="46"/>
  <c r="A2657" i="46"/>
  <c r="A2658" i="46"/>
  <c r="A2659" i="46"/>
  <c r="A2660" i="46"/>
  <c r="A2661" i="46"/>
  <c r="A2662" i="46"/>
  <c r="A2663" i="46"/>
  <c r="A2664" i="46"/>
  <c r="A2665" i="46"/>
  <c r="A2666" i="46"/>
  <c r="A2667" i="46"/>
  <c r="A2668" i="46"/>
  <c r="A2669" i="46"/>
  <c r="A2670" i="46"/>
  <c r="A2671" i="46"/>
  <c r="A2672" i="46"/>
  <c r="A2673" i="46"/>
  <c r="A2674" i="46"/>
  <c r="A2675" i="46"/>
  <c r="A2676" i="46"/>
  <c r="A2677" i="46"/>
  <c r="A2678" i="46"/>
  <c r="A2679" i="46"/>
  <c r="A2680" i="46"/>
  <c r="A2681" i="46"/>
  <c r="A2682" i="46"/>
  <c r="A2683" i="46"/>
  <c r="A2684" i="46"/>
  <c r="A2685" i="46"/>
  <c r="A2686" i="46"/>
  <c r="A2687" i="46"/>
  <c r="A2688" i="46"/>
  <c r="A2689" i="46"/>
  <c r="A2690" i="46"/>
  <c r="A2691" i="46"/>
  <c r="A2692" i="46"/>
  <c r="A2693" i="46"/>
  <c r="A2694" i="46"/>
  <c r="A2695" i="46"/>
  <c r="A2696" i="46"/>
  <c r="A2697" i="46"/>
  <c r="A2698" i="46"/>
  <c r="A2699" i="46"/>
  <c r="A2700" i="46"/>
  <c r="A2701" i="46"/>
  <c r="A2702" i="46"/>
  <c r="A2703" i="46"/>
  <c r="A2704" i="46"/>
  <c r="A2705" i="46"/>
  <c r="A2706" i="46"/>
  <c r="A2707" i="46"/>
  <c r="A2708" i="46"/>
  <c r="A2709" i="46"/>
  <c r="A2710" i="46"/>
  <c r="A2711" i="46"/>
  <c r="A2712" i="46"/>
  <c r="A2713" i="46"/>
  <c r="A2714" i="46"/>
  <c r="A2715" i="46"/>
  <c r="A2716" i="46"/>
  <c r="A2717" i="46"/>
  <c r="A2718" i="46"/>
  <c r="A2719" i="46"/>
  <c r="A2720" i="46"/>
  <c r="A2721" i="46"/>
  <c r="A2722" i="46"/>
  <c r="A2723" i="46"/>
  <c r="A2724" i="46"/>
  <c r="A2725" i="46"/>
  <c r="A2726" i="46"/>
  <c r="A2727" i="46"/>
  <c r="A2728" i="46"/>
  <c r="A2729" i="46"/>
  <c r="A2730" i="46"/>
  <c r="A2731" i="46"/>
  <c r="A2732" i="46"/>
  <c r="A2733" i="46"/>
  <c r="A2734" i="46"/>
  <c r="A2735" i="46"/>
  <c r="A2736" i="46"/>
  <c r="A2737" i="46"/>
  <c r="A2738" i="46"/>
  <c r="A2739" i="46"/>
  <c r="A2740" i="46"/>
  <c r="A2741" i="46"/>
  <c r="A2742" i="46"/>
  <c r="A2743" i="46"/>
  <c r="A2744" i="46"/>
  <c r="A2745" i="46"/>
  <c r="A2746" i="46"/>
  <c r="A2747" i="46"/>
  <c r="A2748" i="46"/>
  <c r="A2749" i="46"/>
  <c r="A2750" i="46"/>
  <c r="A2751" i="46"/>
  <c r="A2752" i="46"/>
  <c r="A2753" i="46"/>
  <c r="A2754" i="46"/>
  <c r="A2755" i="46"/>
  <c r="A2756" i="46"/>
  <c r="A2757" i="46"/>
  <c r="A2758" i="46"/>
  <c r="A2759" i="46"/>
  <c r="A2760" i="46"/>
  <c r="A2761" i="46"/>
  <c r="A2762" i="46"/>
  <c r="A2763" i="46"/>
  <c r="A2764" i="46"/>
  <c r="A2765" i="46"/>
  <c r="A2766" i="46"/>
  <c r="A2767" i="46"/>
  <c r="A2768" i="46"/>
  <c r="A2769" i="46"/>
  <c r="A2770" i="46"/>
  <c r="A2771" i="46"/>
  <c r="A2772" i="46"/>
  <c r="A2773" i="46"/>
  <c r="A2774" i="46"/>
  <c r="A2775" i="46"/>
  <c r="A2776" i="46"/>
  <c r="A2777" i="46"/>
  <c r="A2778" i="46"/>
  <c r="A2779" i="46"/>
  <c r="A2780" i="46"/>
  <c r="A2781" i="46"/>
  <c r="A2782" i="46"/>
  <c r="A2783" i="46"/>
  <c r="A2784" i="46"/>
  <c r="A2785" i="46"/>
  <c r="A2786" i="46"/>
  <c r="A2787" i="46"/>
  <c r="A2788" i="46"/>
  <c r="A2789" i="46"/>
  <c r="A2790" i="46"/>
  <c r="A2791" i="46"/>
  <c r="A2792" i="46"/>
  <c r="A2793" i="46"/>
  <c r="A2794" i="46"/>
  <c r="A2795" i="46"/>
  <c r="A2796" i="46"/>
  <c r="A2797" i="46"/>
  <c r="A2798" i="46"/>
  <c r="A2799" i="46"/>
  <c r="A2800" i="46"/>
  <c r="A2801" i="46"/>
  <c r="A2802" i="46"/>
  <c r="A2803" i="46"/>
  <c r="A2804" i="46"/>
  <c r="A2805" i="46"/>
  <c r="A2806" i="46"/>
  <c r="A2807" i="46"/>
  <c r="A2808" i="46"/>
  <c r="A2809" i="46"/>
  <c r="A2810" i="46"/>
  <c r="A2811" i="46"/>
  <c r="A2812" i="46"/>
  <c r="A2813" i="46"/>
  <c r="A2814" i="46"/>
  <c r="A2815" i="46"/>
  <c r="A2816" i="46"/>
  <c r="A2817" i="46"/>
  <c r="A2818" i="46"/>
  <c r="A2819" i="46"/>
  <c r="A2820" i="46"/>
  <c r="A2821" i="46"/>
  <c r="A2822" i="46"/>
  <c r="A2823" i="46"/>
  <c r="A2824" i="46"/>
  <c r="A2825" i="46"/>
  <c r="A2826" i="46"/>
  <c r="A2827" i="46"/>
  <c r="A2828" i="46"/>
  <c r="A2829" i="46"/>
  <c r="A2830" i="46"/>
  <c r="A2831" i="46"/>
  <c r="A2832" i="46"/>
  <c r="A2833" i="46"/>
  <c r="A2834" i="46"/>
  <c r="A2835" i="46"/>
  <c r="A2836" i="46"/>
  <c r="A2837" i="46"/>
  <c r="A2838" i="46"/>
  <c r="A2839" i="46"/>
  <c r="A2840" i="46"/>
  <c r="A2841" i="46"/>
  <c r="A2842" i="46"/>
  <c r="A2843" i="46"/>
  <c r="A2844" i="46"/>
  <c r="A2845" i="46"/>
  <c r="A2846" i="46"/>
  <c r="A2847" i="46"/>
  <c r="A2848" i="46"/>
  <c r="A2849" i="46"/>
  <c r="A2850" i="46"/>
  <c r="A2851" i="46"/>
  <c r="A2852" i="46"/>
  <c r="A2853" i="46"/>
  <c r="A2854" i="46"/>
  <c r="A2855" i="46"/>
  <c r="A2856" i="46"/>
  <c r="A2857" i="46"/>
  <c r="A2858" i="46"/>
  <c r="A2859" i="46"/>
  <c r="A2860" i="46"/>
  <c r="A2861" i="46"/>
  <c r="A2862" i="46"/>
  <c r="A2863" i="46"/>
  <c r="A2864" i="46"/>
  <c r="A2865" i="46"/>
  <c r="A2866" i="46"/>
  <c r="A2867" i="46"/>
  <c r="A2868" i="46"/>
  <c r="A2869" i="46"/>
  <c r="A2870" i="46"/>
  <c r="A2871" i="46"/>
  <c r="A2872" i="46"/>
  <c r="A2873" i="46"/>
  <c r="A2874" i="46"/>
  <c r="A2875" i="46"/>
  <c r="A2876" i="46"/>
  <c r="A2877" i="46"/>
  <c r="A2878" i="46"/>
  <c r="A2879" i="46"/>
  <c r="A2880" i="46"/>
  <c r="A2881" i="46"/>
  <c r="A2882" i="46"/>
  <c r="A2883" i="46"/>
  <c r="A2884" i="46"/>
  <c r="A2885" i="46"/>
  <c r="A2886" i="46"/>
  <c r="A2887" i="46"/>
  <c r="A2888" i="46"/>
  <c r="A2889" i="46"/>
  <c r="A2890" i="46"/>
  <c r="A2891" i="46"/>
  <c r="A2892" i="46"/>
  <c r="A2893" i="46"/>
  <c r="A2894" i="46"/>
  <c r="A2895" i="46"/>
  <c r="A2896" i="46"/>
  <c r="A2897" i="46"/>
  <c r="A2898" i="46"/>
  <c r="A2899" i="46"/>
  <c r="A2900" i="46"/>
  <c r="A2901" i="46"/>
  <c r="A2902" i="46"/>
  <c r="A2903" i="46"/>
  <c r="A2904" i="46"/>
  <c r="A2905" i="46"/>
  <c r="A2906" i="46"/>
  <c r="A2907" i="46"/>
  <c r="A2908" i="46"/>
  <c r="A2909" i="46"/>
  <c r="A2910" i="46"/>
  <c r="A2911" i="46"/>
  <c r="A2912" i="46"/>
  <c r="A2913" i="46"/>
  <c r="A2914" i="46"/>
  <c r="A2915" i="46"/>
  <c r="A2916" i="46"/>
  <c r="A2917" i="46"/>
  <c r="A2918" i="46"/>
  <c r="A2919" i="46"/>
  <c r="A2920" i="46"/>
  <c r="A2921" i="46"/>
  <c r="A2922" i="46"/>
  <c r="A2923" i="46"/>
  <c r="A2924" i="46"/>
  <c r="A2925" i="46"/>
  <c r="A2926" i="46"/>
  <c r="A2927" i="46"/>
  <c r="A2928" i="46"/>
  <c r="A2929" i="46"/>
  <c r="A2930" i="46"/>
  <c r="A2931" i="46"/>
  <c r="A2932" i="46"/>
  <c r="A2933" i="46"/>
  <c r="A2934" i="46"/>
  <c r="A2935" i="46"/>
  <c r="A2936" i="46"/>
  <c r="A2937" i="46"/>
  <c r="A2938" i="46"/>
  <c r="A2939" i="46"/>
  <c r="A2940" i="46"/>
  <c r="A2941" i="46"/>
  <c r="A2942" i="46"/>
  <c r="A2943" i="46"/>
  <c r="A2944" i="46"/>
  <c r="A2945" i="46"/>
  <c r="A2946" i="46"/>
  <c r="A2947" i="46"/>
  <c r="A2948" i="46"/>
  <c r="A2949" i="46"/>
  <c r="A2950" i="46"/>
  <c r="A2951" i="46"/>
  <c r="A2952" i="46"/>
  <c r="A2953" i="46"/>
  <c r="A2954" i="46"/>
  <c r="A2955" i="46"/>
  <c r="A2956" i="46"/>
  <c r="A2957" i="46"/>
  <c r="A2958" i="46"/>
  <c r="A2959" i="46"/>
  <c r="A2960" i="46"/>
  <c r="A2961" i="46"/>
  <c r="A2962" i="46"/>
  <c r="A2963" i="46"/>
  <c r="A2964" i="46"/>
  <c r="A2965" i="46"/>
  <c r="A2966" i="46"/>
  <c r="A2967" i="46"/>
  <c r="A2968" i="46"/>
  <c r="A2969" i="46"/>
  <c r="A2970" i="46"/>
  <c r="A2971" i="46"/>
  <c r="A2972" i="46"/>
  <c r="A2973" i="46"/>
  <c r="A2974" i="46"/>
  <c r="A2975" i="46"/>
  <c r="A2976" i="46"/>
  <c r="A2977" i="46"/>
  <c r="A2978" i="46"/>
  <c r="A2979" i="46"/>
  <c r="A2980" i="46"/>
  <c r="A2981" i="46"/>
  <c r="A2982" i="46"/>
  <c r="A2983" i="46"/>
  <c r="A2984" i="46"/>
  <c r="A2985" i="46"/>
  <c r="A2986" i="46"/>
  <c r="A2987" i="46"/>
  <c r="A2988" i="46"/>
  <c r="A2989" i="46"/>
  <c r="A2990" i="46"/>
  <c r="A2991" i="46"/>
  <c r="A2992" i="46"/>
  <c r="A2993" i="46"/>
  <c r="A2994" i="46"/>
  <c r="A2995" i="46"/>
  <c r="A2996" i="46"/>
  <c r="A2997" i="46"/>
  <c r="A2998" i="46"/>
  <c r="A2999" i="46"/>
  <c r="A3000" i="46"/>
  <c r="A3001" i="46"/>
  <c r="A3002" i="46"/>
  <c r="A3003" i="46"/>
  <c r="A3004" i="46"/>
  <c r="A3005" i="46"/>
  <c r="A3006" i="46"/>
  <c r="A3007" i="46"/>
  <c r="A3008" i="46"/>
  <c r="A3009" i="46"/>
  <c r="A3010" i="46"/>
  <c r="A3011" i="46"/>
  <c r="A3012" i="46"/>
  <c r="A3013" i="46"/>
  <c r="A3014" i="46"/>
  <c r="A3015" i="46"/>
  <c r="A3016" i="46"/>
  <c r="A3017" i="46"/>
  <c r="A3018" i="46"/>
  <c r="A3019" i="46"/>
  <c r="A3020" i="46"/>
  <c r="A3021" i="46"/>
  <c r="A3022" i="46"/>
  <c r="A3023" i="46"/>
  <c r="A3024" i="46"/>
  <c r="A3025" i="46"/>
  <c r="A3026" i="46"/>
  <c r="A3027" i="46"/>
  <c r="A3028" i="46"/>
  <c r="A3029" i="46"/>
  <c r="A3030" i="46"/>
  <c r="A3031" i="46"/>
  <c r="A3032" i="46"/>
  <c r="A3033" i="46"/>
  <c r="A3034" i="46"/>
  <c r="A3035" i="46"/>
  <c r="A3036" i="46"/>
  <c r="A3037" i="46"/>
  <c r="A3038" i="46"/>
  <c r="A3039" i="46"/>
  <c r="A3040" i="46"/>
  <c r="A3041" i="46"/>
  <c r="A3042" i="46"/>
  <c r="A3043" i="46"/>
  <c r="A3044" i="46"/>
  <c r="A3045" i="46"/>
  <c r="A3046" i="46"/>
  <c r="A3047" i="46"/>
  <c r="A3048" i="46"/>
  <c r="A3049" i="46"/>
  <c r="A3050" i="46"/>
  <c r="A3051" i="46"/>
  <c r="A3052" i="46"/>
  <c r="A3053" i="46"/>
  <c r="A3054" i="46"/>
  <c r="A3055" i="46"/>
  <c r="A3056" i="46"/>
  <c r="A3057" i="46"/>
  <c r="A3058" i="46"/>
  <c r="A3059" i="46"/>
  <c r="A3060" i="46"/>
  <c r="A3061" i="46"/>
  <c r="A3062" i="46"/>
  <c r="A3063" i="46"/>
  <c r="A3064" i="46"/>
  <c r="A3065" i="46"/>
  <c r="A3066" i="46"/>
  <c r="A3067" i="46"/>
  <c r="A3068" i="46"/>
  <c r="A3069" i="46"/>
  <c r="A3070" i="46"/>
  <c r="A3071" i="46"/>
  <c r="A3072" i="46"/>
  <c r="A3073" i="46"/>
  <c r="A3074" i="46"/>
  <c r="A3075" i="46"/>
  <c r="A3076" i="46"/>
  <c r="A3077" i="46"/>
  <c r="A3078" i="46"/>
  <c r="A3079" i="46"/>
  <c r="A3080" i="46"/>
  <c r="A3081" i="46"/>
  <c r="A3082" i="46"/>
  <c r="A3083" i="46"/>
  <c r="A3084" i="46"/>
  <c r="A3085" i="46"/>
  <c r="A3086" i="46"/>
  <c r="A3087" i="46"/>
  <c r="A3088" i="46"/>
  <c r="A3089" i="46"/>
  <c r="A3090" i="46"/>
  <c r="A3091" i="46"/>
  <c r="A3092" i="46"/>
  <c r="A3093" i="46"/>
  <c r="A3094" i="46"/>
  <c r="A3095" i="46"/>
  <c r="A3096" i="46"/>
  <c r="A3097" i="46"/>
  <c r="A3098" i="46"/>
  <c r="A3099" i="46"/>
  <c r="A3100" i="46"/>
  <c r="A3101" i="46"/>
  <c r="A3102" i="46"/>
  <c r="A3103" i="46"/>
  <c r="A3104" i="46"/>
  <c r="A3105" i="46"/>
  <c r="A3106" i="46"/>
  <c r="A3107" i="46"/>
  <c r="A3108" i="46"/>
  <c r="A3109" i="46"/>
  <c r="A3110" i="46"/>
  <c r="A3111" i="46"/>
  <c r="A3112" i="46"/>
  <c r="A3113" i="46"/>
  <c r="A3114" i="46"/>
  <c r="A3115" i="46"/>
  <c r="A3116" i="46"/>
  <c r="A3117" i="46"/>
  <c r="A3118" i="46"/>
  <c r="A3119" i="46"/>
  <c r="A3120" i="46"/>
  <c r="A3121" i="46"/>
  <c r="A3122" i="46"/>
  <c r="A3123" i="46"/>
  <c r="A3124" i="46"/>
  <c r="A3125" i="46"/>
  <c r="A3126" i="46"/>
  <c r="A3127" i="46"/>
  <c r="A3128" i="46"/>
  <c r="A3129" i="46"/>
  <c r="A3130" i="46"/>
  <c r="A3131" i="46"/>
  <c r="A3132" i="46"/>
  <c r="A3133" i="46"/>
  <c r="A3134" i="46"/>
  <c r="A3135" i="46"/>
  <c r="A3136" i="46"/>
  <c r="A3137" i="46"/>
  <c r="A3138" i="46"/>
  <c r="A3139" i="46"/>
  <c r="A3140" i="46"/>
  <c r="A3141" i="46"/>
  <c r="A3142" i="46"/>
  <c r="A3143" i="46"/>
  <c r="A3144" i="46"/>
  <c r="A3145" i="46"/>
  <c r="A3146" i="46"/>
  <c r="A3147" i="46"/>
  <c r="A3148" i="46"/>
  <c r="A3149" i="46"/>
  <c r="A3150" i="46"/>
  <c r="A3151" i="46"/>
  <c r="A3152" i="46"/>
  <c r="A3153" i="46"/>
  <c r="A3154" i="46"/>
  <c r="A3155" i="46"/>
  <c r="A3156" i="46"/>
  <c r="A3157" i="46"/>
  <c r="A3158" i="46"/>
  <c r="A3159" i="46"/>
  <c r="A3160" i="46"/>
  <c r="A3161" i="46"/>
  <c r="A3162" i="46"/>
  <c r="A3163" i="46"/>
  <c r="A3164" i="46"/>
  <c r="A3165" i="46"/>
  <c r="A3166" i="46"/>
  <c r="A3167" i="46"/>
  <c r="A3168" i="46"/>
  <c r="A3169" i="46"/>
  <c r="A3170" i="46"/>
  <c r="A3171" i="46"/>
  <c r="A3172" i="46"/>
  <c r="A3173" i="46"/>
  <c r="A3174" i="46"/>
  <c r="A3175" i="46"/>
  <c r="A3176" i="46"/>
  <c r="A3177" i="46"/>
  <c r="A3178" i="46"/>
  <c r="A3179" i="46"/>
  <c r="A3180" i="46"/>
  <c r="A3181" i="46"/>
  <c r="A3182" i="46"/>
  <c r="A3183" i="46"/>
  <c r="A3184" i="46"/>
  <c r="A3185" i="46"/>
  <c r="A3186" i="46"/>
  <c r="A3187" i="46"/>
  <c r="A3188" i="46"/>
  <c r="A3189" i="46"/>
  <c r="A3190" i="46"/>
  <c r="A3191" i="46"/>
  <c r="A3192" i="46"/>
  <c r="A3193" i="46"/>
  <c r="A3194" i="46"/>
  <c r="A3195" i="46"/>
  <c r="A3196" i="46"/>
  <c r="A3197" i="46"/>
  <c r="A3198" i="46"/>
  <c r="A3199" i="46"/>
  <c r="A3200" i="46"/>
  <c r="A3201" i="46"/>
  <c r="A3202" i="46"/>
  <c r="A3203" i="46"/>
  <c r="A3204" i="46"/>
  <c r="A3205" i="46"/>
  <c r="A3206" i="46"/>
  <c r="A3207" i="46"/>
  <c r="A3208" i="46"/>
  <c r="A3209" i="46"/>
  <c r="A3210" i="46"/>
  <c r="A3211" i="46"/>
  <c r="A3212" i="46"/>
  <c r="A3213" i="46"/>
  <c r="A3214" i="46"/>
  <c r="A3215" i="46"/>
  <c r="A3216" i="46"/>
  <c r="A3217" i="46"/>
  <c r="A3218" i="46"/>
  <c r="A3219" i="46"/>
  <c r="A3220" i="46"/>
  <c r="A3221" i="46"/>
  <c r="A3222" i="46"/>
  <c r="A3223" i="46"/>
  <c r="A3224" i="46"/>
  <c r="A3225" i="46"/>
  <c r="A3226" i="46"/>
  <c r="A3227" i="46"/>
  <c r="A3228" i="46"/>
  <c r="A3229" i="46"/>
  <c r="A3230" i="46"/>
  <c r="A3231" i="46"/>
  <c r="A3232" i="46"/>
  <c r="A3233" i="46"/>
  <c r="A3234" i="46"/>
  <c r="A3235" i="46"/>
  <c r="A3236" i="46"/>
  <c r="A3237" i="46"/>
  <c r="A3238" i="46"/>
  <c r="A3239" i="46"/>
  <c r="A3240" i="46"/>
  <c r="A3241" i="46"/>
  <c r="A3242" i="46"/>
  <c r="A3243" i="46"/>
  <c r="A3244" i="46"/>
  <c r="A3245" i="46"/>
  <c r="A3246" i="46"/>
  <c r="A3247" i="46"/>
  <c r="A3248" i="46"/>
  <c r="A3249" i="46"/>
  <c r="A3250" i="46"/>
  <c r="A3251" i="46"/>
  <c r="A3252" i="46"/>
  <c r="A3253" i="46"/>
  <c r="A3254" i="46"/>
  <c r="A3255" i="46"/>
  <c r="A3256" i="46"/>
  <c r="A3257" i="46"/>
  <c r="A3258" i="46"/>
  <c r="A3259" i="46"/>
  <c r="A3260" i="46"/>
  <c r="A3261" i="46"/>
  <c r="A3262" i="46"/>
  <c r="A3263" i="46"/>
  <c r="A3264" i="46"/>
  <c r="A3265" i="46"/>
  <c r="A3266" i="46"/>
  <c r="A3267" i="46"/>
  <c r="A3268" i="46"/>
  <c r="A3269" i="46"/>
  <c r="A3270" i="46"/>
  <c r="A3271" i="46"/>
  <c r="A3272" i="46"/>
  <c r="A3273" i="46"/>
  <c r="A3274" i="46"/>
  <c r="A3275" i="46"/>
  <c r="A3276" i="46"/>
  <c r="A3277" i="46"/>
  <c r="A3278" i="46"/>
  <c r="A3279" i="46"/>
  <c r="A3280" i="46"/>
  <c r="A3281" i="46"/>
  <c r="A3282" i="46"/>
  <c r="A3283" i="46"/>
  <c r="A3284" i="46"/>
  <c r="A3285" i="46"/>
  <c r="A3286" i="46"/>
  <c r="A3287" i="46"/>
  <c r="A3288" i="46"/>
  <c r="A3289" i="46"/>
  <c r="A3290" i="46"/>
  <c r="A3291" i="46"/>
  <c r="A3292" i="46"/>
  <c r="A3293" i="46"/>
  <c r="A3294" i="46"/>
  <c r="A3295" i="46"/>
  <c r="A3296" i="46"/>
  <c r="A3297" i="46"/>
  <c r="A3298" i="46"/>
  <c r="A3299" i="46"/>
  <c r="A3300" i="46"/>
  <c r="A3301" i="46"/>
  <c r="A3302" i="46"/>
  <c r="A3303" i="46"/>
  <c r="A3304" i="46"/>
  <c r="A3305" i="46"/>
  <c r="A3306" i="46"/>
  <c r="A3307" i="46"/>
  <c r="A3308" i="46"/>
  <c r="A3309" i="46"/>
  <c r="A3310" i="46"/>
  <c r="A3311" i="46"/>
  <c r="A3312" i="46"/>
  <c r="A3313" i="46"/>
  <c r="A3314" i="46"/>
  <c r="A3315" i="46"/>
  <c r="A3316" i="46"/>
  <c r="A3317" i="46"/>
  <c r="A3318" i="46"/>
  <c r="A3319" i="46"/>
  <c r="A3320" i="46"/>
  <c r="A3321" i="46"/>
  <c r="A3322" i="46"/>
  <c r="A3323" i="46"/>
  <c r="A3324" i="46"/>
  <c r="A3325" i="46"/>
  <c r="A3326" i="46"/>
  <c r="A3327" i="46"/>
  <c r="A3328" i="46"/>
  <c r="A3329" i="46"/>
  <c r="A3330" i="46"/>
  <c r="A3331" i="46"/>
  <c r="A3332" i="46"/>
  <c r="A3333" i="46"/>
  <c r="A3334" i="46"/>
  <c r="A3335" i="46"/>
  <c r="A3336" i="46"/>
  <c r="A3337" i="46"/>
  <c r="A3338" i="46"/>
  <c r="A3339" i="46"/>
  <c r="A3340" i="46"/>
  <c r="A3341" i="46"/>
  <c r="A3342" i="46"/>
  <c r="A3343" i="46"/>
  <c r="A3344" i="46"/>
  <c r="A3345" i="46"/>
  <c r="A3346" i="46"/>
  <c r="A3347" i="46"/>
  <c r="A3348" i="46"/>
  <c r="A3349" i="46"/>
  <c r="A3350" i="46"/>
  <c r="A3351" i="46"/>
  <c r="A3352" i="46"/>
  <c r="A3353" i="46"/>
  <c r="A3354" i="46"/>
  <c r="A3355" i="46"/>
  <c r="A3356" i="46"/>
  <c r="A3357" i="46"/>
  <c r="A3358" i="46"/>
  <c r="A3359" i="46"/>
  <c r="A3360" i="46"/>
  <c r="A3361" i="46"/>
  <c r="A3362" i="46"/>
  <c r="A3363" i="46"/>
  <c r="A3364" i="46"/>
  <c r="A3365" i="46"/>
  <c r="A3366" i="46"/>
  <c r="A3367" i="46"/>
  <c r="A3368" i="46"/>
  <c r="A3369" i="46"/>
  <c r="A3370" i="46"/>
  <c r="A3371" i="46"/>
  <c r="A3372" i="46"/>
  <c r="A3373" i="46"/>
  <c r="A3374" i="46"/>
  <c r="A3375" i="46"/>
  <c r="A3376" i="46"/>
  <c r="A3377" i="46"/>
  <c r="A3378" i="46"/>
  <c r="A3379" i="46"/>
  <c r="A3380" i="46"/>
  <c r="A3381" i="46"/>
  <c r="A3382" i="46"/>
  <c r="A3383" i="46"/>
  <c r="A3384" i="46"/>
  <c r="A3385" i="46"/>
  <c r="A3386" i="46"/>
  <c r="A3387" i="46"/>
  <c r="A3388" i="46"/>
  <c r="A3389" i="46"/>
  <c r="A3390" i="46"/>
  <c r="A3391" i="46"/>
  <c r="A3392" i="46"/>
  <c r="A3393" i="46"/>
  <c r="A3394" i="46"/>
  <c r="A3395" i="46"/>
  <c r="A3396" i="46"/>
  <c r="A3397" i="46"/>
  <c r="A3398" i="46"/>
  <c r="A3399" i="46"/>
  <c r="A3400" i="46"/>
  <c r="A3401" i="46"/>
  <c r="A3402" i="46"/>
  <c r="A3403" i="46"/>
  <c r="A3404" i="46"/>
  <c r="A3405" i="46"/>
  <c r="A3406" i="46"/>
  <c r="A3407" i="46"/>
  <c r="A3408" i="46"/>
  <c r="A3409" i="46"/>
  <c r="A3410" i="46"/>
  <c r="A3411" i="46"/>
  <c r="A3412" i="46"/>
  <c r="A3413" i="46"/>
  <c r="A3414" i="46"/>
  <c r="A3415" i="46"/>
  <c r="A3416" i="46"/>
  <c r="A3417" i="46"/>
  <c r="A3418" i="46"/>
  <c r="A3419" i="46"/>
  <c r="A3420" i="46"/>
  <c r="A3421" i="46"/>
  <c r="A3422" i="46"/>
  <c r="A3423" i="46"/>
  <c r="A3424" i="46"/>
  <c r="A3425" i="46"/>
  <c r="A3426" i="46"/>
  <c r="A3427" i="46"/>
  <c r="A3428" i="46"/>
  <c r="A3429" i="46"/>
  <c r="A3430" i="46"/>
  <c r="A3431" i="46"/>
  <c r="A3432" i="46"/>
  <c r="A3433" i="46"/>
  <c r="A3434" i="46"/>
  <c r="A3435" i="46"/>
  <c r="A3436" i="46"/>
  <c r="A3437" i="46"/>
  <c r="A3438" i="46"/>
  <c r="A3439" i="46"/>
  <c r="A3440" i="46"/>
  <c r="A3441" i="46"/>
  <c r="A3442" i="46"/>
  <c r="A3443" i="46"/>
  <c r="A3444" i="46"/>
  <c r="A3445" i="46"/>
  <c r="A3446" i="46"/>
  <c r="A3447" i="46"/>
  <c r="A3448" i="46"/>
  <c r="A3449" i="46"/>
  <c r="A3450" i="46"/>
  <c r="A3451" i="46"/>
  <c r="A3452" i="46"/>
  <c r="A3453" i="46"/>
  <c r="A3454" i="46"/>
  <c r="A3455" i="46"/>
  <c r="A3456" i="46"/>
  <c r="A3457" i="46"/>
  <c r="A3458" i="46"/>
  <c r="A3459" i="46"/>
  <c r="A3460" i="46"/>
  <c r="A3461" i="46"/>
  <c r="A3462" i="46"/>
  <c r="A3463" i="46"/>
  <c r="A3464" i="46"/>
  <c r="A3465" i="46"/>
  <c r="A3466" i="46"/>
  <c r="A3467" i="46"/>
  <c r="A3468" i="46"/>
  <c r="A3469" i="46"/>
  <c r="A3470" i="46"/>
  <c r="A3471" i="46"/>
  <c r="A3472" i="46"/>
  <c r="A3473" i="46"/>
  <c r="A3474" i="46"/>
  <c r="A3475" i="46"/>
  <c r="A3476" i="46"/>
  <c r="A3477" i="46"/>
  <c r="A3478" i="46"/>
  <c r="A3479" i="46"/>
  <c r="A3480" i="46"/>
  <c r="A3481" i="46"/>
  <c r="A3482" i="46"/>
  <c r="A3483" i="46"/>
  <c r="A3484" i="46"/>
  <c r="A3485" i="46"/>
  <c r="A3486" i="46"/>
  <c r="A3487" i="46"/>
  <c r="A3488" i="46"/>
  <c r="A3489" i="46"/>
  <c r="A3490" i="46"/>
  <c r="A3491" i="46"/>
  <c r="A3492" i="46"/>
  <c r="A3493" i="46"/>
  <c r="A3494" i="46"/>
  <c r="A3495" i="46"/>
  <c r="A3496" i="46"/>
  <c r="A3497" i="46"/>
  <c r="A3498" i="46"/>
  <c r="A3499" i="46"/>
  <c r="A3500" i="46"/>
  <c r="A3501" i="46"/>
  <c r="A3502" i="46"/>
  <c r="A3503" i="46"/>
  <c r="A3504" i="46"/>
  <c r="A3505" i="46"/>
  <c r="A3506" i="46"/>
  <c r="A3507" i="46"/>
  <c r="A3508" i="46"/>
  <c r="A3509" i="46"/>
  <c r="A3510" i="46"/>
  <c r="A3511" i="46"/>
  <c r="A3512" i="46"/>
  <c r="A3513" i="46"/>
  <c r="A3514" i="46"/>
  <c r="A3515" i="46"/>
  <c r="A3516" i="46"/>
  <c r="A3517" i="46"/>
  <c r="A3518" i="46"/>
  <c r="A3519" i="46"/>
  <c r="A3520" i="46"/>
  <c r="A3521" i="46"/>
  <c r="A3522" i="46"/>
  <c r="A3523" i="46"/>
  <c r="A3524" i="46"/>
  <c r="A3525" i="46"/>
  <c r="A3526" i="46"/>
  <c r="A3527" i="46"/>
  <c r="A3528" i="46"/>
  <c r="A3529" i="46"/>
  <c r="A3530" i="46"/>
  <c r="A3531" i="46"/>
  <c r="A3532" i="46"/>
  <c r="A3533" i="46"/>
  <c r="A3534" i="46"/>
  <c r="A3535" i="46"/>
  <c r="A3536" i="46"/>
  <c r="A3537" i="46"/>
  <c r="A3538" i="46"/>
  <c r="A3539" i="46"/>
  <c r="A3540" i="46"/>
  <c r="A3541" i="46"/>
  <c r="A3542" i="46"/>
  <c r="A3543" i="46"/>
  <c r="A3544" i="46"/>
  <c r="A3545" i="46"/>
  <c r="A3546" i="46"/>
  <c r="A3547" i="46"/>
  <c r="A3548" i="46"/>
  <c r="A3549" i="46"/>
  <c r="A3550" i="46"/>
  <c r="A3551" i="46"/>
  <c r="A3552" i="46"/>
  <c r="A3553" i="46"/>
  <c r="A3554" i="46"/>
  <c r="A3555" i="46"/>
  <c r="A3556" i="46"/>
  <c r="A3557" i="46"/>
  <c r="A3558" i="46"/>
  <c r="A3559" i="46"/>
  <c r="A3560" i="46"/>
  <c r="A3561" i="46"/>
  <c r="A3562" i="46"/>
  <c r="A3563" i="46"/>
  <c r="A3564" i="46"/>
  <c r="A3565" i="46"/>
  <c r="A3566" i="46"/>
  <c r="A3567" i="46"/>
  <c r="A3568" i="46"/>
  <c r="A3569" i="46"/>
  <c r="A3570" i="46"/>
  <c r="A3571" i="46"/>
  <c r="A3572" i="46"/>
  <c r="A3573" i="46"/>
  <c r="A3574" i="46"/>
  <c r="A3575" i="46"/>
  <c r="A3576" i="46"/>
  <c r="A3577" i="46"/>
  <c r="A3578" i="46"/>
  <c r="A3579" i="46"/>
  <c r="A3580" i="46"/>
  <c r="A3581" i="46"/>
  <c r="A3582" i="46"/>
  <c r="A3583" i="46"/>
  <c r="A3584" i="46"/>
  <c r="A3585" i="46"/>
  <c r="A3586" i="46"/>
  <c r="A3587" i="46"/>
  <c r="A3588" i="46"/>
  <c r="A3589" i="46"/>
  <c r="A3590" i="46"/>
  <c r="A3591" i="46"/>
  <c r="A3592" i="46"/>
  <c r="A3593" i="46"/>
  <c r="A3594" i="46"/>
  <c r="A3595" i="46"/>
  <c r="A3596" i="46"/>
  <c r="A3597" i="46"/>
  <c r="A3598" i="46"/>
  <c r="A3599" i="46"/>
  <c r="A3600" i="46"/>
  <c r="A3601" i="46"/>
  <c r="A3602" i="46"/>
  <c r="A3603" i="46"/>
  <c r="A3604" i="46"/>
  <c r="A3605" i="46"/>
  <c r="A3606" i="46"/>
  <c r="A3607" i="46"/>
  <c r="A3608" i="46"/>
  <c r="A3609" i="46"/>
  <c r="A3610" i="46"/>
  <c r="A3611" i="46"/>
  <c r="A3612" i="46"/>
  <c r="A3613" i="46"/>
  <c r="A3614" i="46"/>
  <c r="A3615" i="46"/>
  <c r="A3616" i="46"/>
  <c r="A3617" i="46"/>
  <c r="A3618" i="46"/>
  <c r="A3619" i="46"/>
  <c r="A3620" i="46"/>
  <c r="A3621" i="46"/>
  <c r="A3622" i="46"/>
  <c r="A3623" i="46"/>
  <c r="A3624" i="46"/>
  <c r="A3625" i="46"/>
  <c r="A3626" i="46"/>
  <c r="A3627" i="46"/>
  <c r="A3628" i="46"/>
  <c r="A3629" i="46"/>
  <c r="A3630" i="46"/>
  <c r="A3631" i="46"/>
  <c r="A3632" i="46"/>
  <c r="A3633" i="46"/>
  <c r="A3634" i="46"/>
  <c r="A3635" i="46"/>
  <c r="A3636" i="46"/>
  <c r="A3637" i="46"/>
  <c r="A3638" i="46"/>
  <c r="A3639" i="46"/>
  <c r="A3640" i="46"/>
  <c r="A3641" i="46"/>
  <c r="A3642" i="46"/>
  <c r="A3643" i="46"/>
  <c r="A3644" i="46"/>
  <c r="A3645" i="46"/>
  <c r="A3646" i="46"/>
  <c r="A3647" i="46"/>
  <c r="A3648" i="46"/>
  <c r="A3649" i="46"/>
  <c r="A3650" i="46"/>
  <c r="A3651" i="46"/>
  <c r="A3652" i="46"/>
  <c r="A3653" i="46"/>
  <c r="A3654" i="46"/>
  <c r="A3655" i="46"/>
  <c r="A3656" i="46"/>
  <c r="A3657" i="46"/>
  <c r="A3658" i="46"/>
  <c r="A3659" i="46"/>
  <c r="A3660" i="46"/>
  <c r="A3661" i="46"/>
  <c r="A3662" i="46"/>
  <c r="A3663" i="46"/>
  <c r="A3664" i="46"/>
  <c r="A3665" i="46"/>
  <c r="A3666" i="46"/>
  <c r="A3667" i="46"/>
  <c r="A3668" i="46"/>
  <c r="A3669" i="46"/>
  <c r="A3670" i="46"/>
  <c r="A3671" i="46"/>
  <c r="A3672" i="46"/>
  <c r="A3673" i="46"/>
  <c r="A3674" i="46"/>
  <c r="A3675" i="46"/>
  <c r="A3676" i="46"/>
  <c r="A3677" i="46"/>
  <c r="A3678" i="46"/>
  <c r="A3679" i="46"/>
  <c r="A3680" i="46"/>
  <c r="A3681" i="46"/>
  <c r="A3682" i="46"/>
  <c r="A3683" i="46"/>
  <c r="A3684" i="46"/>
  <c r="A3685" i="46"/>
  <c r="A3686" i="46"/>
  <c r="A3687" i="46"/>
  <c r="A3688" i="46"/>
  <c r="A3689" i="46"/>
  <c r="A3690" i="46"/>
  <c r="A3691" i="46"/>
  <c r="A3692" i="46"/>
  <c r="A3693" i="46"/>
  <c r="A3694" i="46"/>
  <c r="A3695" i="46"/>
  <c r="A3696" i="46"/>
  <c r="A3697" i="46"/>
  <c r="A3698" i="46"/>
  <c r="A3699" i="46"/>
  <c r="A3700" i="46"/>
  <c r="A3701" i="46"/>
  <c r="A3702" i="46"/>
  <c r="A3703" i="46"/>
  <c r="A3704" i="46"/>
  <c r="A3705" i="46"/>
  <c r="A3706" i="46"/>
  <c r="A3707" i="46"/>
  <c r="A3708" i="46"/>
  <c r="A3709" i="46"/>
  <c r="A3710" i="46"/>
  <c r="A3711" i="46"/>
  <c r="A3712" i="46"/>
  <c r="A3713" i="46"/>
  <c r="A3714" i="46"/>
  <c r="A3715" i="46"/>
  <c r="A3716" i="46"/>
  <c r="A3717" i="46"/>
  <c r="A3718" i="46"/>
  <c r="A3719" i="46"/>
  <c r="A3720" i="46"/>
  <c r="A3721" i="46"/>
  <c r="A3722" i="46"/>
  <c r="A3723" i="46"/>
  <c r="A3724" i="46"/>
  <c r="A3725" i="46"/>
  <c r="A3726" i="46"/>
  <c r="A3727" i="46"/>
  <c r="A3728" i="46"/>
  <c r="A3729" i="46"/>
  <c r="A3730" i="46"/>
  <c r="A3731" i="46"/>
  <c r="A3732" i="46"/>
  <c r="A3733" i="46"/>
  <c r="A3734" i="46"/>
  <c r="A3735" i="46"/>
  <c r="A3736" i="46"/>
  <c r="A3737" i="46"/>
  <c r="A3738" i="46"/>
  <c r="A3739" i="46"/>
  <c r="A3740" i="46"/>
  <c r="A3741" i="46"/>
  <c r="A3742" i="46"/>
  <c r="A3743" i="46"/>
  <c r="A3744" i="46"/>
  <c r="A3745" i="46"/>
  <c r="A3746" i="46"/>
  <c r="A3747" i="46"/>
  <c r="A3748" i="46"/>
  <c r="A3749" i="46"/>
  <c r="A3750" i="46"/>
  <c r="A3751" i="46"/>
  <c r="A3752" i="46"/>
  <c r="A3753" i="46"/>
  <c r="A3754" i="46"/>
  <c r="A3755" i="46"/>
  <c r="A3756" i="46"/>
  <c r="A3757" i="46"/>
  <c r="A3758" i="46"/>
  <c r="A3759" i="46"/>
  <c r="A3760" i="46"/>
  <c r="A3761" i="46"/>
  <c r="A3762" i="46"/>
  <c r="A3763" i="46"/>
  <c r="A3764" i="46"/>
  <c r="A3765" i="46"/>
  <c r="A3766" i="46"/>
  <c r="A3767" i="46"/>
  <c r="A3768" i="46"/>
  <c r="A3769" i="46"/>
  <c r="A3770" i="46"/>
  <c r="A3771" i="46"/>
  <c r="A3772" i="46"/>
  <c r="A3773" i="46"/>
  <c r="A3774" i="46"/>
  <c r="A3775" i="46"/>
  <c r="A3776" i="46"/>
  <c r="A3777" i="46"/>
  <c r="A3778" i="46"/>
  <c r="A3779" i="46"/>
  <c r="A3780" i="46"/>
  <c r="A3781" i="46"/>
  <c r="A3782" i="46"/>
  <c r="A3783" i="46"/>
  <c r="A3784" i="46"/>
  <c r="A3785" i="46"/>
  <c r="A3786" i="46"/>
  <c r="A3787" i="46"/>
  <c r="A3788" i="46"/>
  <c r="A3789" i="46"/>
  <c r="A3790" i="46"/>
  <c r="A3791" i="46"/>
  <c r="A3792" i="46"/>
  <c r="A3793" i="46"/>
  <c r="A3794" i="46"/>
  <c r="A3795" i="46"/>
  <c r="A3796" i="46"/>
  <c r="A3797" i="46"/>
  <c r="A3798" i="46"/>
  <c r="A3799" i="46"/>
  <c r="A3800" i="46"/>
  <c r="A3801" i="46"/>
  <c r="A3802" i="46"/>
  <c r="A3803" i="46"/>
  <c r="A3804" i="46"/>
  <c r="A3805" i="46"/>
  <c r="A3806" i="46"/>
  <c r="A3807" i="46"/>
  <c r="A3808" i="46"/>
  <c r="A3809" i="46"/>
  <c r="A3810" i="46"/>
  <c r="A3811" i="46"/>
  <c r="A3812" i="46"/>
  <c r="A3813" i="46"/>
  <c r="A3814" i="46"/>
  <c r="A3815" i="46"/>
  <c r="A3816" i="46"/>
  <c r="A3817" i="46"/>
  <c r="A3818" i="46"/>
  <c r="A3819" i="46"/>
  <c r="A3820" i="46"/>
  <c r="A3821" i="46"/>
  <c r="A3822" i="46"/>
  <c r="A3823" i="46"/>
  <c r="A3824" i="46"/>
  <c r="A3825" i="46"/>
  <c r="A3826" i="46"/>
  <c r="A3827" i="46"/>
  <c r="A3828" i="46"/>
  <c r="A3829" i="46"/>
  <c r="A3830" i="46"/>
  <c r="A3831" i="46"/>
  <c r="A3832" i="46"/>
  <c r="A3833" i="46"/>
  <c r="A3834" i="46"/>
  <c r="A3835" i="46"/>
  <c r="A3836" i="46"/>
  <c r="A3837" i="46"/>
  <c r="A3838" i="46"/>
  <c r="A3839" i="46"/>
  <c r="A3840" i="46"/>
  <c r="A3841" i="46"/>
  <c r="A3842" i="46"/>
  <c r="A3843" i="46"/>
  <c r="A3844" i="46"/>
  <c r="A3845" i="46"/>
  <c r="A3846" i="46"/>
  <c r="A3847" i="46"/>
  <c r="A3848" i="46"/>
  <c r="A3849" i="46"/>
  <c r="A3850" i="46"/>
  <c r="A3851" i="46"/>
  <c r="A3852" i="46"/>
  <c r="A3853" i="46"/>
  <c r="A3854" i="46"/>
  <c r="A3855" i="46"/>
  <c r="A3856" i="46"/>
  <c r="A3857" i="46"/>
  <c r="A3858" i="46"/>
  <c r="A3859" i="46"/>
  <c r="A3860" i="46"/>
  <c r="A3861" i="46"/>
  <c r="A3862" i="46"/>
  <c r="A3863" i="46"/>
  <c r="A3864" i="46"/>
  <c r="A3865" i="46"/>
  <c r="A3866" i="46"/>
  <c r="A3867" i="46"/>
  <c r="A3868" i="46"/>
  <c r="A3869" i="46"/>
  <c r="A3870" i="46"/>
  <c r="A3871" i="46"/>
  <c r="A3872" i="46"/>
  <c r="A3873" i="46"/>
  <c r="A3874" i="46"/>
  <c r="A3875" i="46"/>
  <c r="A3876" i="46"/>
  <c r="A3877" i="46"/>
  <c r="A3878" i="46"/>
  <c r="A3879" i="46"/>
  <c r="A3880" i="46"/>
  <c r="A3881" i="46"/>
  <c r="A3882" i="46"/>
  <c r="A3883" i="46"/>
  <c r="A3884" i="46"/>
  <c r="A3885" i="46"/>
  <c r="A3886" i="46"/>
  <c r="A3887" i="46"/>
  <c r="A3888" i="46"/>
  <c r="A3889" i="46"/>
  <c r="A3890" i="46"/>
  <c r="A3891" i="46"/>
  <c r="A3892" i="46"/>
  <c r="A3893" i="46"/>
  <c r="A3894" i="46"/>
  <c r="A3895" i="46"/>
  <c r="A3896" i="46"/>
  <c r="A3897" i="46"/>
  <c r="A3898" i="46"/>
  <c r="A3899" i="46"/>
  <c r="A3900" i="46"/>
  <c r="A3901" i="46"/>
  <c r="A3902" i="46"/>
  <c r="A3903" i="46"/>
  <c r="A3904" i="46"/>
  <c r="A3905" i="46"/>
  <c r="A3906" i="46"/>
  <c r="A3907" i="46"/>
  <c r="A3908" i="46"/>
  <c r="A3909" i="46"/>
  <c r="A3910" i="46"/>
  <c r="A3911" i="46"/>
  <c r="A3912" i="46"/>
  <c r="A3913" i="46"/>
  <c r="A3914" i="46"/>
  <c r="A3915" i="46"/>
  <c r="A3916" i="46"/>
  <c r="A3917" i="46"/>
  <c r="A3918" i="46"/>
  <c r="A3919" i="46"/>
  <c r="A3920" i="46"/>
  <c r="A3921" i="46"/>
  <c r="A3922" i="46"/>
  <c r="A3923" i="46"/>
  <c r="A3924" i="46"/>
  <c r="A3925" i="46"/>
  <c r="A3926" i="46"/>
  <c r="A3927" i="46"/>
  <c r="A3928" i="46"/>
  <c r="A3929" i="46"/>
  <c r="A3930" i="46"/>
  <c r="A3931" i="46"/>
  <c r="A3932" i="46"/>
  <c r="A3933" i="46"/>
  <c r="A3934" i="46"/>
  <c r="A3935" i="46"/>
  <c r="A3936" i="46"/>
  <c r="A3937" i="46"/>
  <c r="A3938" i="46"/>
  <c r="A3939" i="46"/>
  <c r="A3940" i="46"/>
  <c r="A3941" i="46"/>
  <c r="A3942" i="46"/>
  <c r="A3943" i="46"/>
  <c r="A3944" i="46"/>
  <c r="A3945" i="46"/>
  <c r="A3946" i="46"/>
  <c r="A3947" i="46"/>
  <c r="A3948" i="46"/>
  <c r="A3949" i="46"/>
  <c r="A3950" i="46"/>
  <c r="A3951" i="46"/>
  <c r="A3952" i="46"/>
  <c r="A3953" i="46"/>
  <c r="A3954" i="46"/>
  <c r="A3955" i="46"/>
  <c r="A3956" i="46"/>
  <c r="A3957" i="46"/>
  <c r="A3958" i="46"/>
  <c r="A3959" i="46"/>
  <c r="A3960" i="46"/>
  <c r="A3961" i="46"/>
  <c r="A3962" i="46"/>
  <c r="A3963" i="46"/>
  <c r="A3964" i="46"/>
  <c r="A3965" i="46"/>
  <c r="A3966" i="46"/>
  <c r="A3967" i="46"/>
  <c r="A3968" i="46"/>
  <c r="A3969" i="46"/>
  <c r="A3970" i="46"/>
  <c r="A3971" i="46"/>
  <c r="A3972" i="46"/>
  <c r="A3973" i="46"/>
  <c r="A3974" i="46"/>
  <c r="A3975" i="46"/>
  <c r="A3976" i="46"/>
  <c r="A3977" i="46"/>
  <c r="A3978" i="46"/>
  <c r="A3979" i="46"/>
  <c r="A3980" i="46"/>
  <c r="A3981" i="46"/>
  <c r="A3982" i="46"/>
  <c r="A3983" i="46"/>
  <c r="A3984" i="46"/>
  <c r="A3985" i="46"/>
  <c r="A3986" i="46"/>
  <c r="A3987" i="46"/>
  <c r="A3988" i="46"/>
  <c r="A3989" i="46"/>
  <c r="A3990" i="46"/>
  <c r="A3991" i="46"/>
  <c r="A3992" i="46"/>
  <c r="A3993" i="46"/>
  <c r="A3994" i="46"/>
  <c r="A3995" i="46"/>
  <c r="A3996" i="46"/>
  <c r="A3997" i="46"/>
  <c r="A3998" i="46"/>
  <c r="A3999" i="46"/>
  <c r="A4000" i="46"/>
  <c r="A4001" i="46"/>
  <c r="A4002" i="46"/>
  <c r="A4003" i="46"/>
  <c r="A4004" i="46"/>
  <c r="A4005" i="46"/>
  <c r="A4006" i="46"/>
  <c r="A4007" i="46"/>
  <c r="A4008" i="46"/>
  <c r="A4009" i="46"/>
  <c r="A4010" i="46"/>
  <c r="A4011" i="46"/>
  <c r="A4012" i="46"/>
  <c r="A4013" i="46"/>
  <c r="A4014" i="46"/>
  <c r="A4015" i="46"/>
  <c r="A4016" i="46"/>
  <c r="A4017" i="46"/>
  <c r="A4018" i="46"/>
  <c r="A4019" i="46"/>
  <c r="A4020" i="46"/>
  <c r="A4021" i="46"/>
  <c r="A4022" i="46"/>
  <c r="A4023" i="46"/>
  <c r="A4024" i="46"/>
  <c r="A4025" i="46"/>
  <c r="A4026" i="46"/>
  <c r="A4027" i="46"/>
  <c r="A4028" i="46"/>
  <c r="A4029" i="46"/>
  <c r="A4030" i="46"/>
  <c r="A4031" i="46"/>
  <c r="A4032" i="46"/>
  <c r="A4033" i="46"/>
  <c r="A4034" i="46"/>
  <c r="A4035" i="46"/>
  <c r="A4036" i="46"/>
  <c r="A4037" i="46"/>
  <c r="A4038" i="46"/>
  <c r="A4039" i="46"/>
  <c r="A4040" i="46"/>
  <c r="A4041" i="46"/>
  <c r="A4042" i="46"/>
  <c r="A4043" i="46"/>
  <c r="A4044" i="46"/>
  <c r="A4045" i="46"/>
  <c r="A4046" i="46"/>
  <c r="A4047" i="46"/>
  <c r="A4048" i="46"/>
  <c r="A4049" i="46"/>
  <c r="A4050" i="46"/>
  <c r="A4051" i="46"/>
  <c r="A4052" i="46"/>
  <c r="A4053" i="46"/>
  <c r="A4054" i="46"/>
  <c r="A4055" i="46"/>
  <c r="A4056" i="46"/>
  <c r="A4057" i="46"/>
  <c r="A4058" i="46"/>
  <c r="A4059" i="46"/>
  <c r="A4060" i="46"/>
  <c r="A4061" i="46"/>
  <c r="A4062" i="46"/>
  <c r="A4063" i="46"/>
  <c r="A4064" i="46"/>
  <c r="A4065" i="46"/>
  <c r="A4066" i="46"/>
  <c r="A4067" i="46"/>
  <c r="A4068" i="46"/>
  <c r="A4069" i="46"/>
  <c r="A4070" i="46"/>
  <c r="A4071" i="46"/>
  <c r="A4072" i="46"/>
  <c r="A4073" i="46"/>
  <c r="A4074" i="46"/>
  <c r="A4075" i="46"/>
  <c r="A4076" i="46"/>
  <c r="A4077" i="46"/>
  <c r="A4078" i="46"/>
  <c r="A4079" i="46"/>
  <c r="A4080" i="46"/>
  <c r="A4081" i="46"/>
  <c r="A4082" i="46"/>
  <c r="A4083" i="46"/>
  <c r="A4084" i="46"/>
  <c r="A4085" i="46"/>
  <c r="A4086" i="46"/>
  <c r="A4087" i="46"/>
  <c r="A4088" i="46"/>
  <c r="A4089" i="46"/>
  <c r="A4090" i="46"/>
  <c r="A4091" i="46"/>
  <c r="A4092" i="46"/>
  <c r="A4093" i="46"/>
  <c r="A4094" i="46"/>
  <c r="A4095" i="46"/>
  <c r="A4096" i="46"/>
  <c r="A4097" i="46"/>
  <c r="A4098" i="46"/>
  <c r="A4099" i="46"/>
  <c r="A4100" i="46"/>
  <c r="A4101" i="46"/>
  <c r="A4102" i="46"/>
  <c r="A4103" i="46"/>
  <c r="A4104" i="46"/>
  <c r="A4105" i="46"/>
  <c r="A4106" i="46"/>
  <c r="A4107" i="46"/>
  <c r="A4108" i="46"/>
  <c r="A4109" i="46"/>
  <c r="A4110" i="46"/>
  <c r="A4111" i="46"/>
  <c r="A4112" i="46"/>
  <c r="A4113" i="46"/>
  <c r="A4114" i="46"/>
  <c r="A4115" i="46"/>
  <c r="A4116" i="46"/>
  <c r="A4117" i="46"/>
  <c r="A4118" i="46"/>
  <c r="A4119" i="46"/>
  <c r="A4120" i="46"/>
  <c r="A4121" i="46"/>
  <c r="A4122" i="46"/>
  <c r="A4123" i="46"/>
  <c r="A4124" i="46"/>
  <c r="A4125" i="46"/>
  <c r="A4126" i="46"/>
  <c r="A4127" i="46"/>
  <c r="A4128" i="46"/>
  <c r="A4129" i="46"/>
  <c r="A4130" i="46"/>
  <c r="A4131" i="46"/>
  <c r="A4132" i="46"/>
  <c r="A4133" i="46"/>
  <c r="A4134" i="46"/>
  <c r="A4135" i="46"/>
  <c r="A4136" i="46"/>
  <c r="A4137" i="46"/>
  <c r="A4138" i="46"/>
  <c r="A4139" i="46"/>
  <c r="A4140" i="46"/>
  <c r="A4141" i="46"/>
  <c r="A4142" i="46"/>
  <c r="A4143" i="46"/>
  <c r="A4144" i="46"/>
  <c r="A4145" i="46"/>
  <c r="A4146" i="46"/>
  <c r="A4147" i="46"/>
  <c r="A4148" i="46"/>
  <c r="A4149" i="46"/>
  <c r="A4150" i="46"/>
  <c r="A4151" i="46"/>
  <c r="A4152" i="46"/>
  <c r="A4153" i="46"/>
  <c r="A4154" i="46"/>
  <c r="A4155" i="46"/>
  <c r="A4156" i="46"/>
  <c r="A4157" i="46"/>
  <c r="A4158" i="46"/>
  <c r="A4159" i="46"/>
  <c r="A4160" i="46"/>
  <c r="A4161" i="46"/>
  <c r="A4162" i="46"/>
  <c r="A4163" i="46"/>
  <c r="A4164" i="46"/>
  <c r="A4165" i="46"/>
  <c r="A4166" i="46"/>
  <c r="A4167" i="46"/>
  <c r="A4168" i="46"/>
  <c r="A4169" i="46"/>
  <c r="A4170" i="46"/>
  <c r="A4171" i="46"/>
  <c r="A4172" i="46"/>
  <c r="A4173" i="46"/>
  <c r="A4174" i="46"/>
  <c r="A4175" i="46"/>
  <c r="A4176" i="46"/>
  <c r="A4177" i="46"/>
  <c r="A4178" i="46"/>
  <c r="A4179" i="46"/>
  <c r="A4180" i="46"/>
  <c r="A4181" i="46"/>
  <c r="A4182" i="46"/>
  <c r="A4183" i="46"/>
  <c r="A4184" i="46"/>
  <c r="A4185" i="46"/>
  <c r="A4186" i="46"/>
  <c r="A4187" i="46"/>
  <c r="A4188" i="46"/>
  <c r="A4189" i="46"/>
  <c r="A4190" i="46"/>
  <c r="A4191" i="46"/>
  <c r="A4192" i="46"/>
  <c r="A4193" i="46"/>
  <c r="A4194" i="46"/>
  <c r="A4195" i="46"/>
  <c r="A4196" i="46"/>
  <c r="A4197" i="46"/>
  <c r="A4198" i="46"/>
  <c r="A4199" i="46"/>
  <c r="A4200" i="46"/>
  <c r="A4201" i="46"/>
  <c r="A4202" i="46"/>
  <c r="A4203" i="46"/>
  <c r="A4204" i="46"/>
  <c r="A4205" i="46"/>
  <c r="A4206" i="46"/>
  <c r="A4207" i="46"/>
  <c r="A4208" i="46"/>
  <c r="A4209" i="46"/>
  <c r="A4210" i="46"/>
  <c r="A4211" i="46"/>
  <c r="A4212" i="46"/>
  <c r="A4213" i="46"/>
  <c r="A4214" i="46"/>
  <c r="A4215" i="46"/>
  <c r="A4216" i="46"/>
  <c r="A4217" i="46"/>
  <c r="A4218" i="46"/>
  <c r="A4219" i="46"/>
  <c r="A4220" i="46"/>
  <c r="A4221" i="46"/>
  <c r="A4222" i="46"/>
  <c r="A4223" i="46"/>
  <c r="A4224" i="46"/>
  <c r="A4225" i="46"/>
  <c r="A4226" i="46"/>
  <c r="A4227" i="46"/>
  <c r="A4228" i="46"/>
  <c r="A4229" i="46"/>
  <c r="A4230" i="46"/>
  <c r="A4231" i="46"/>
  <c r="A4232" i="46"/>
  <c r="A4233" i="46"/>
  <c r="A4234" i="46"/>
  <c r="A4235" i="46"/>
  <c r="A4236" i="46"/>
  <c r="A4237" i="46"/>
  <c r="A4238" i="46"/>
  <c r="A4239" i="46"/>
  <c r="A4240" i="46"/>
  <c r="A4241" i="46"/>
  <c r="A4242" i="46"/>
  <c r="A4243" i="46"/>
  <c r="A4244" i="46"/>
  <c r="A4245" i="46"/>
  <c r="A4246" i="46"/>
  <c r="A4247" i="46"/>
  <c r="A4248" i="46"/>
  <c r="A4249" i="46"/>
  <c r="A4250" i="46"/>
  <c r="A4251" i="46"/>
  <c r="A4252" i="46"/>
  <c r="A4253" i="46"/>
  <c r="A4254" i="46"/>
  <c r="A4255" i="46"/>
  <c r="A4256" i="46"/>
  <c r="A4257" i="46"/>
  <c r="A4258" i="46"/>
  <c r="A4259" i="46"/>
  <c r="A4260" i="46"/>
  <c r="A4261" i="46"/>
  <c r="A4262" i="46"/>
  <c r="A4263" i="46"/>
  <c r="A4264" i="46"/>
  <c r="A4265" i="46"/>
  <c r="A4266" i="46"/>
  <c r="A4267" i="46"/>
  <c r="A4268" i="46"/>
  <c r="A4269" i="46"/>
  <c r="A4270" i="46"/>
  <c r="A4271" i="46"/>
  <c r="A4272" i="46"/>
  <c r="A4273" i="46"/>
  <c r="A4274" i="46"/>
  <c r="A4275" i="46"/>
  <c r="A4276" i="46"/>
  <c r="A4277" i="46"/>
  <c r="A4278" i="46"/>
  <c r="A4279" i="46"/>
  <c r="A4280" i="46"/>
  <c r="A4281" i="46"/>
  <c r="A4282" i="46"/>
  <c r="A4283" i="46"/>
  <c r="A4284" i="46"/>
  <c r="A4285" i="46"/>
  <c r="A4286" i="46"/>
  <c r="A4287" i="46"/>
  <c r="A4288" i="46"/>
  <c r="A4289" i="46"/>
  <c r="A4290" i="46"/>
  <c r="A4291" i="46"/>
  <c r="A4292" i="46"/>
  <c r="A4293" i="46"/>
  <c r="A4294" i="46"/>
  <c r="A4295" i="46"/>
  <c r="A4296" i="46"/>
  <c r="A4297" i="46"/>
  <c r="A4298" i="46"/>
  <c r="A4299" i="46"/>
  <c r="A4300" i="46"/>
  <c r="A4301" i="46"/>
  <c r="A4302" i="46"/>
  <c r="A4303" i="46"/>
  <c r="A4304" i="46"/>
  <c r="A4305" i="46"/>
  <c r="A4306" i="46"/>
  <c r="A4307" i="46"/>
  <c r="A4308" i="46"/>
  <c r="A4309" i="46"/>
  <c r="A4310" i="46"/>
  <c r="A4311" i="46"/>
  <c r="A4312" i="46"/>
  <c r="A4313" i="46"/>
  <c r="A4314" i="46"/>
  <c r="A4315" i="46"/>
  <c r="A4316" i="46"/>
  <c r="A4317" i="46"/>
  <c r="A4318" i="46"/>
  <c r="A4319" i="46"/>
  <c r="A4320" i="46"/>
  <c r="A4321" i="46"/>
  <c r="A4322" i="46"/>
  <c r="A4323" i="46"/>
  <c r="A4324" i="46"/>
  <c r="A4325" i="46"/>
  <c r="A4326" i="46"/>
  <c r="A4327" i="46"/>
  <c r="A4328" i="46"/>
  <c r="A4329" i="46"/>
  <c r="A4330" i="46"/>
  <c r="A4331" i="46"/>
  <c r="A4332" i="46"/>
  <c r="A4333" i="46"/>
  <c r="A4334" i="46"/>
  <c r="A4335" i="46"/>
  <c r="A4336" i="46"/>
  <c r="A4337" i="46"/>
  <c r="A4338" i="46"/>
  <c r="A4339" i="46"/>
  <c r="A4340" i="46"/>
  <c r="A4341" i="46"/>
  <c r="A4342" i="46"/>
  <c r="A4343" i="46"/>
  <c r="A4344" i="46"/>
  <c r="A4345" i="46"/>
  <c r="A4346" i="46"/>
  <c r="A4347" i="46"/>
  <c r="A4348" i="46"/>
  <c r="A4349" i="46"/>
  <c r="A4350" i="46"/>
  <c r="A4351" i="46"/>
  <c r="A4352" i="46"/>
  <c r="A4353" i="46"/>
  <c r="A4354" i="46"/>
  <c r="A4355" i="46"/>
  <c r="A4356" i="46"/>
  <c r="A4357" i="46"/>
  <c r="A4358" i="46"/>
  <c r="A4359" i="46"/>
  <c r="A4360" i="46"/>
  <c r="A4361" i="46"/>
  <c r="A4362" i="46"/>
  <c r="A4363" i="46"/>
  <c r="A4364" i="46"/>
  <c r="A4365" i="46"/>
  <c r="A4366" i="46"/>
  <c r="A4367" i="46"/>
  <c r="A4368" i="46"/>
  <c r="A4369" i="46"/>
  <c r="A4370" i="46"/>
  <c r="A4371" i="46"/>
  <c r="A4372" i="46"/>
  <c r="A4373" i="46"/>
  <c r="A4374" i="46"/>
  <c r="A4375" i="46"/>
  <c r="A4376" i="46"/>
  <c r="A4377" i="46"/>
  <c r="A4378" i="46"/>
  <c r="A4379" i="46"/>
  <c r="A4380" i="46"/>
  <c r="A4381" i="46"/>
  <c r="A4382" i="46"/>
  <c r="A4383" i="46"/>
  <c r="A4384" i="46"/>
  <c r="A4385" i="46"/>
  <c r="A4386" i="46"/>
  <c r="A4387" i="46"/>
  <c r="A4388" i="46"/>
  <c r="A4389" i="46"/>
  <c r="A4390" i="46"/>
  <c r="A4391" i="46"/>
  <c r="A4392" i="46"/>
  <c r="A4393" i="46"/>
  <c r="A4394" i="46"/>
  <c r="A4395" i="46"/>
  <c r="A4396" i="46"/>
  <c r="A4397" i="46"/>
  <c r="A4398" i="46"/>
  <c r="A4399" i="46"/>
  <c r="A4400" i="46"/>
  <c r="A4401" i="46"/>
  <c r="A4402" i="46"/>
  <c r="A4403" i="46"/>
  <c r="A4404" i="46"/>
  <c r="A4405" i="46"/>
  <c r="A4406" i="46"/>
  <c r="A4407" i="46"/>
  <c r="A4408" i="46"/>
  <c r="A4409" i="46"/>
  <c r="A4410" i="46"/>
  <c r="A4411" i="46"/>
  <c r="A4412" i="46"/>
  <c r="A4413" i="46"/>
  <c r="A4414" i="46"/>
  <c r="A4415" i="46"/>
  <c r="A4416" i="46"/>
  <c r="A4417" i="46"/>
  <c r="A4418" i="46"/>
  <c r="A4419" i="46"/>
  <c r="A4420" i="46"/>
  <c r="A4421" i="46"/>
  <c r="A4422" i="46"/>
  <c r="A4423" i="46"/>
  <c r="A4424" i="46"/>
  <c r="A4425" i="46"/>
  <c r="A4426" i="46"/>
  <c r="A4427" i="46"/>
  <c r="A4428" i="46"/>
  <c r="A4429" i="46"/>
  <c r="A4430" i="46"/>
  <c r="A4431" i="46"/>
  <c r="A4432" i="46"/>
  <c r="A4433" i="46"/>
  <c r="A4434" i="46"/>
  <c r="A4435" i="46"/>
  <c r="A4436" i="46"/>
  <c r="A4437" i="46"/>
  <c r="A4438" i="46"/>
  <c r="A4439" i="46"/>
  <c r="A4440" i="46"/>
  <c r="A4441" i="46"/>
  <c r="A4442" i="46"/>
  <c r="A4443" i="46"/>
  <c r="A4444" i="46"/>
  <c r="A4445" i="46"/>
  <c r="A4446" i="46"/>
  <c r="A4447" i="46"/>
  <c r="A4448" i="46"/>
  <c r="A4449" i="46"/>
  <c r="A4450" i="46"/>
  <c r="A4451" i="46"/>
  <c r="A4452" i="46"/>
  <c r="A4453" i="46"/>
  <c r="A4454" i="46"/>
  <c r="A4455" i="46"/>
  <c r="A4456" i="46"/>
  <c r="A4457" i="46"/>
  <c r="A4458" i="46"/>
  <c r="A4459" i="46"/>
  <c r="A4460" i="46"/>
  <c r="A4461" i="46"/>
  <c r="A4462" i="46"/>
  <c r="A4463" i="46"/>
  <c r="A4464" i="46"/>
  <c r="A4465" i="46"/>
  <c r="A4466" i="46"/>
  <c r="A4467" i="46"/>
  <c r="A4468" i="46"/>
  <c r="A4469" i="46"/>
  <c r="A4470" i="46"/>
  <c r="A4471" i="46"/>
  <c r="A4472" i="46"/>
  <c r="A4473" i="46"/>
  <c r="A4474" i="46"/>
  <c r="A4475" i="46"/>
  <c r="A4476" i="46"/>
  <c r="A4477" i="46"/>
  <c r="A4478" i="46"/>
  <c r="A4479" i="46"/>
  <c r="A4480" i="46"/>
  <c r="A4481" i="46"/>
  <c r="A4482" i="46"/>
  <c r="A4483" i="46"/>
  <c r="A4484" i="46"/>
  <c r="A4485" i="46"/>
  <c r="A4486" i="46"/>
  <c r="A4487" i="46"/>
  <c r="A4488" i="46"/>
  <c r="A4489" i="46"/>
  <c r="A4490" i="46"/>
  <c r="A4491" i="46"/>
  <c r="A4492" i="46"/>
  <c r="A4493" i="46"/>
  <c r="A4494" i="46"/>
  <c r="A4495" i="46"/>
  <c r="A4496" i="46"/>
  <c r="A4497" i="46"/>
  <c r="A4498" i="46"/>
  <c r="A4499" i="46"/>
  <c r="A4500" i="46"/>
  <c r="A4501" i="46"/>
  <c r="A4502" i="46"/>
  <c r="A4503" i="46"/>
  <c r="A4504" i="46"/>
  <c r="A4505" i="46"/>
  <c r="A4506" i="46"/>
  <c r="A4507" i="46"/>
  <c r="A4508" i="46"/>
  <c r="A4509" i="46"/>
  <c r="A4510" i="46"/>
  <c r="A4511" i="46"/>
  <c r="A4512" i="46"/>
  <c r="A4513" i="46"/>
  <c r="A4514" i="46"/>
  <c r="A4515" i="46"/>
  <c r="A4516" i="46"/>
  <c r="A4517" i="46"/>
  <c r="A4518" i="46"/>
  <c r="A4519" i="46"/>
  <c r="A4520" i="46"/>
  <c r="A4521" i="46"/>
  <c r="A4522" i="46"/>
  <c r="A4523" i="46"/>
  <c r="A4524" i="46"/>
  <c r="A4525" i="46"/>
  <c r="A4526" i="46"/>
  <c r="A4527" i="46"/>
  <c r="A4528" i="46"/>
  <c r="A4529" i="46"/>
  <c r="A4530" i="46"/>
  <c r="A4531" i="46"/>
  <c r="A4532" i="46"/>
  <c r="A4533" i="46"/>
  <c r="A4534" i="46"/>
  <c r="A4535" i="46"/>
  <c r="A4536" i="46"/>
  <c r="A4537" i="46"/>
  <c r="A4538" i="46"/>
  <c r="A4539" i="46"/>
  <c r="A4540" i="46"/>
  <c r="A4541" i="46"/>
  <c r="A4542" i="46"/>
  <c r="A4543" i="46"/>
  <c r="A4544" i="46"/>
  <c r="A4545" i="46"/>
  <c r="A4546" i="46"/>
  <c r="A4547" i="46"/>
  <c r="A4548" i="46"/>
  <c r="A4549" i="46"/>
  <c r="A4550" i="46"/>
  <c r="A4551" i="46"/>
  <c r="A4552" i="46"/>
  <c r="A4553" i="46"/>
  <c r="A4554" i="46"/>
  <c r="A4555" i="46"/>
  <c r="A4556" i="46"/>
  <c r="A4557" i="46"/>
  <c r="A4558" i="46"/>
  <c r="A4559" i="46"/>
  <c r="A4560" i="46"/>
  <c r="A4561" i="46"/>
  <c r="A4562" i="46"/>
  <c r="A4563" i="46"/>
  <c r="A4564" i="46"/>
  <c r="A4565" i="46"/>
  <c r="A4566" i="46"/>
  <c r="A4567" i="46"/>
  <c r="A4568" i="46"/>
  <c r="A4569" i="46"/>
  <c r="A4570" i="46"/>
  <c r="A4571" i="46"/>
  <c r="A4572" i="46"/>
  <c r="A4573" i="46"/>
  <c r="A4574" i="46"/>
  <c r="A4575" i="46"/>
  <c r="A4576" i="46"/>
  <c r="A4577" i="46"/>
  <c r="A4578" i="46"/>
  <c r="A4579" i="46"/>
  <c r="A4580" i="46"/>
  <c r="A4581" i="46"/>
  <c r="A4582" i="46"/>
  <c r="A4583" i="46"/>
  <c r="A4584" i="46"/>
  <c r="A4585" i="46"/>
  <c r="A4586" i="46"/>
  <c r="A4587" i="46"/>
  <c r="A4588" i="46"/>
  <c r="A4589" i="46"/>
  <c r="A4590" i="46"/>
  <c r="A4591" i="46"/>
  <c r="A4592" i="46"/>
  <c r="A4593" i="46"/>
  <c r="A4594" i="46"/>
  <c r="A4595" i="46"/>
  <c r="A4596" i="46"/>
  <c r="A4597" i="46"/>
  <c r="A4598" i="46"/>
  <c r="A4599" i="46"/>
  <c r="A4600" i="46"/>
  <c r="A4601" i="46"/>
  <c r="A4602" i="46"/>
  <c r="A4603" i="46"/>
  <c r="A4604" i="46"/>
  <c r="A4605" i="46"/>
  <c r="A4606" i="46"/>
  <c r="A4607" i="46"/>
  <c r="A4608" i="46"/>
  <c r="A4609" i="46"/>
  <c r="A4610" i="46"/>
  <c r="A4611" i="46"/>
  <c r="A4612" i="46"/>
  <c r="A4613" i="46"/>
  <c r="A4614" i="46"/>
  <c r="A4615" i="46"/>
  <c r="A4616" i="46"/>
  <c r="A4617" i="46"/>
  <c r="A4618" i="46"/>
  <c r="A4619" i="46"/>
  <c r="A4620" i="46"/>
  <c r="A4621" i="46"/>
  <c r="A4622" i="46"/>
  <c r="A4623" i="46"/>
  <c r="A4624" i="46"/>
  <c r="A4625" i="46"/>
  <c r="A4626" i="46"/>
  <c r="A4627" i="46"/>
  <c r="A4628" i="46"/>
  <c r="A4629" i="46"/>
  <c r="A4630" i="46"/>
  <c r="A4631" i="46"/>
  <c r="A4632" i="46"/>
  <c r="A4633" i="46"/>
  <c r="A4634" i="46"/>
  <c r="A4635" i="46"/>
  <c r="A4636" i="46"/>
  <c r="A4637" i="46"/>
  <c r="A4638" i="46"/>
  <c r="A4639" i="46"/>
  <c r="A4640" i="46"/>
  <c r="A4641" i="46"/>
  <c r="A4642" i="46"/>
  <c r="A4643" i="46"/>
  <c r="A4644" i="46"/>
  <c r="A4645" i="46"/>
  <c r="A4646" i="46"/>
  <c r="A4647" i="46"/>
  <c r="A4648" i="46"/>
  <c r="A4649" i="46"/>
  <c r="A4650" i="46"/>
  <c r="A4651" i="46"/>
  <c r="A4652" i="46"/>
  <c r="A4653" i="46"/>
  <c r="A4654" i="46"/>
  <c r="A4655" i="46"/>
  <c r="A4656" i="46"/>
  <c r="A4657" i="46"/>
  <c r="A4658" i="46"/>
  <c r="A4659" i="46"/>
  <c r="A4660" i="46"/>
  <c r="A4661" i="46"/>
  <c r="A4662" i="46"/>
  <c r="A4663" i="46"/>
  <c r="A4664" i="46"/>
  <c r="A4665" i="46"/>
  <c r="A4666" i="46"/>
  <c r="A4667" i="46"/>
  <c r="A4668" i="46"/>
  <c r="A4669" i="46"/>
  <c r="A4670" i="46"/>
  <c r="A4671" i="46"/>
  <c r="A4672" i="46"/>
  <c r="A4673" i="46"/>
  <c r="A4674" i="46"/>
  <c r="A4675" i="46"/>
  <c r="A4676" i="46"/>
  <c r="A4677" i="46"/>
  <c r="A4678" i="46"/>
  <c r="A4679" i="46"/>
  <c r="A4680" i="46"/>
  <c r="A4681" i="46"/>
  <c r="A4682" i="46"/>
  <c r="A4683" i="46"/>
  <c r="A4684" i="46"/>
  <c r="A4685" i="46"/>
  <c r="A4686" i="46"/>
  <c r="A4687" i="46"/>
  <c r="A4688" i="46"/>
  <c r="A4689" i="46"/>
  <c r="A4690" i="46"/>
  <c r="A4691" i="46"/>
  <c r="A4692" i="46"/>
  <c r="A4693" i="46"/>
  <c r="A4694" i="46"/>
  <c r="A4695" i="46"/>
  <c r="A4696" i="46"/>
  <c r="A4697" i="46"/>
  <c r="A4698" i="46"/>
  <c r="A4699" i="46"/>
  <c r="A4700" i="46"/>
  <c r="A4701" i="46"/>
  <c r="A4702" i="46"/>
  <c r="A4703" i="46"/>
  <c r="A4704" i="46"/>
  <c r="A4705" i="46"/>
  <c r="A4706" i="46"/>
  <c r="A4707" i="46"/>
  <c r="A4708" i="46"/>
  <c r="A4709" i="46"/>
  <c r="A4710" i="46"/>
  <c r="A4711" i="46"/>
  <c r="A4712" i="46"/>
  <c r="A4713" i="46"/>
  <c r="A4714" i="46"/>
  <c r="A4715" i="46"/>
  <c r="A4716" i="46"/>
  <c r="A4717" i="46"/>
  <c r="A4718" i="46"/>
  <c r="A4719" i="46"/>
  <c r="A4720" i="46"/>
  <c r="A4721" i="46"/>
  <c r="A4722" i="46"/>
  <c r="A4723" i="46"/>
  <c r="A4724" i="46"/>
  <c r="A4725" i="46"/>
  <c r="A4726" i="46"/>
  <c r="A4727" i="46"/>
  <c r="A4728" i="46"/>
  <c r="A4729" i="46"/>
  <c r="A4730" i="46"/>
  <c r="A4731" i="46"/>
  <c r="A4732" i="46"/>
  <c r="A4733" i="46"/>
  <c r="A4734" i="46"/>
  <c r="A4735" i="46"/>
  <c r="A4736" i="46"/>
  <c r="A4737" i="46"/>
  <c r="A4738" i="46"/>
  <c r="A4739" i="46"/>
  <c r="A4740" i="46"/>
  <c r="A4741" i="46"/>
  <c r="A4742" i="46"/>
  <c r="A4743" i="46"/>
  <c r="A4744" i="46"/>
  <c r="A4745" i="46"/>
  <c r="A4746" i="46"/>
  <c r="A4747" i="46"/>
  <c r="A4748" i="46"/>
  <c r="A4749" i="46"/>
  <c r="A4750" i="46"/>
  <c r="A4751" i="46"/>
  <c r="A4752" i="46"/>
  <c r="A4753" i="46"/>
  <c r="A4754" i="46"/>
  <c r="A4755" i="46"/>
  <c r="A4756" i="46"/>
  <c r="A4757" i="46"/>
  <c r="A4758" i="46"/>
  <c r="A4759" i="46"/>
  <c r="A4760" i="46"/>
  <c r="A4761" i="46"/>
  <c r="A4762" i="46"/>
  <c r="A4763" i="46"/>
  <c r="A4764" i="46"/>
  <c r="A4765" i="46"/>
  <c r="A4766" i="46"/>
  <c r="A4767" i="46"/>
  <c r="A4768" i="46"/>
  <c r="A4769" i="46"/>
  <c r="A4770" i="46"/>
  <c r="A4771" i="46"/>
  <c r="A4772" i="46"/>
  <c r="A4773" i="46"/>
  <c r="A4774" i="46"/>
  <c r="A4775" i="46"/>
  <c r="A4776" i="46"/>
  <c r="A4777" i="46"/>
  <c r="A4778" i="46"/>
  <c r="A4779" i="46"/>
  <c r="A4780" i="46"/>
  <c r="A4781" i="46"/>
  <c r="A4782" i="46"/>
  <c r="A4783" i="46"/>
  <c r="A4784" i="46"/>
  <c r="A4785" i="46"/>
  <c r="A4786" i="46"/>
  <c r="A4787" i="46"/>
  <c r="A4788" i="46"/>
  <c r="A4789" i="46"/>
  <c r="A4790" i="46"/>
  <c r="A4791" i="46"/>
  <c r="A4792" i="46"/>
  <c r="A4793" i="46"/>
  <c r="A4794" i="46"/>
  <c r="A4795" i="46"/>
  <c r="A4796" i="46"/>
  <c r="A4797" i="46"/>
  <c r="A4798" i="46"/>
  <c r="A4799" i="46"/>
  <c r="A4800" i="46"/>
  <c r="A4801" i="46"/>
  <c r="A4802" i="46"/>
  <c r="A4803" i="46"/>
  <c r="A4804" i="46"/>
  <c r="A4805" i="46"/>
  <c r="A4806" i="46"/>
  <c r="A4807" i="46"/>
  <c r="A4808" i="46"/>
  <c r="A4809" i="46"/>
  <c r="A4810" i="46"/>
  <c r="A4811" i="46"/>
  <c r="A4812" i="46"/>
  <c r="A4813" i="46"/>
  <c r="A4814" i="46"/>
  <c r="A4815" i="46"/>
  <c r="A4816" i="46"/>
  <c r="A4817" i="46"/>
  <c r="A4818" i="46"/>
  <c r="A4819" i="46"/>
  <c r="A4820" i="46"/>
  <c r="A4821" i="46"/>
  <c r="A4822" i="46"/>
  <c r="A4823" i="46"/>
  <c r="A4824" i="46"/>
  <c r="A4825" i="46"/>
  <c r="A4826" i="46"/>
  <c r="A4827" i="46"/>
  <c r="A4828" i="46"/>
  <c r="A4829" i="46"/>
  <c r="A4830" i="46"/>
  <c r="A4831" i="46"/>
  <c r="A4832" i="46"/>
  <c r="A4833" i="46"/>
  <c r="A4834" i="46"/>
  <c r="A4835" i="46"/>
  <c r="A4836" i="46"/>
  <c r="A4837" i="46"/>
  <c r="A4838" i="46"/>
  <c r="A4839" i="46"/>
  <c r="A4840" i="46"/>
  <c r="A4841" i="46"/>
  <c r="A4842" i="46"/>
  <c r="A4843" i="46"/>
  <c r="A4844" i="46"/>
  <c r="A4845" i="46"/>
  <c r="A4846" i="46"/>
  <c r="A4847" i="46"/>
  <c r="A4848" i="46"/>
  <c r="A4849" i="46"/>
  <c r="A4850" i="46"/>
  <c r="A4851" i="46"/>
  <c r="A4852" i="46"/>
  <c r="A4853" i="46"/>
  <c r="A4854" i="46"/>
  <c r="A4855" i="46"/>
  <c r="A4856" i="46"/>
  <c r="A4857" i="46"/>
  <c r="A4858" i="46"/>
  <c r="A4859" i="46"/>
  <c r="A4860" i="46"/>
  <c r="A4861" i="46"/>
  <c r="A4862" i="46"/>
  <c r="A4863" i="46"/>
  <c r="A4864" i="46"/>
  <c r="A4865" i="46"/>
  <c r="A4866" i="46"/>
  <c r="A4867" i="46"/>
  <c r="A4868" i="46"/>
  <c r="A4869" i="46"/>
  <c r="A4870" i="46"/>
  <c r="A4871" i="46"/>
  <c r="A4872" i="46"/>
  <c r="A4873" i="46"/>
  <c r="A4874" i="46"/>
  <c r="A4875" i="46"/>
  <c r="A4876" i="46"/>
  <c r="A4877" i="46"/>
  <c r="A4878" i="46"/>
  <c r="A4879" i="46"/>
  <c r="A4880" i="46"/>
  <c r="A4881" i="46"/>
  <c r="A4882" i="46"/>
  <c r="A4883" i="46"/>
  <c r="A4884" i="46"/>
  <c r="A4885" i="46"/>
  <c r="A4886" i="46"/>
  <c r="A4887" i="46"/>
  <c r="A4888" i="46"/>
  <c r="A4889" i="46"/>
  <c r="A4890" i="46"/>
  <c r="A4891" i="46"/>
  <c r="A4892" i="46"/>
  <c r="A4893" i="46"/>
  <c r="A4894" i="46"/>
  <c r="A4895" i="46"/>
  <c r="A4896" i="46"/>
  <c r="A4897" i="46"/>
  <c r="A4898" i="46"/>
  <c r="A4899" i="46"/>
  <c r="A4900" i="46"/>
  <c r="A4901" i="46"/>
  <c r="A4902" i="46"/>
  <c r="A4903" i="46"/>
  <c r="A4904" i="46"/>
  <c r="A4905" i="46"/>
  <c r="A4906" i="46"/>
  <c r="A4907" i="46"/>
  <c r="A4908" i="46"/>
  <c r="A4909" i="46"/>
  <c r="A4910" i="46"/>
  <c r="A4911" i="46"/>
  <c r="A4912" i="46"/>
  <c r="A4913" i="46"/>
  <c r="A4914" i="46"/>
  <c r="A4915" i="46"/>
  <c r="A4916" i="46"/>
  <c r="A4917" i="46"/>
  <c r="A4918" i="46"/>
  <c r="A4919" i="46"/>
  <c r="A4920" i="46"/>
  <c r="A4921" i="46"/>
  <c r="A4922" i="46"/>
  <c r="A4923" i="46"/>
  <c r="A4924" i="46"/>
  <c r="A4925" i="46"/>
  <c r="A4926" i="46"/>
  <c r="A4927" i="46"/>
  <c r="A4928" i="46"/>
  <c r="A4929" i="46"/>
  <c r="A4930" i="46"/>
  <c r="A4931" i="46"/>
  <c r="A4932" i="46"/>
  <c r="A4933" i="46"/>
  <c r="A4934" i="46"/>
  <c r="A4935" i="46"/>
  <c r="A4936" i="46"/>
  <c r="A4937" i="46"/>
  <c r="A4938" i="46"/>
  <c r="A4939" i="46"/>
  <c r="A4940" i="46"/>
  <c r="A4941" i="46"/>
  <c r="A4942" i="46"/>
  <c r="A4943" i="46"/>
  <c r="A4944" i="46"/>
  <c r="A4945" i="46"/>
  <c r="A4946" i="46"/>
  <c r="A4947" i="46"/>
  <c r="A4948" i="46"/>
  <c r="A4949" i="46"/>
  <c r="A4950" i="46"/>
  <c r="A4951" i="46"/>
  <c r="A4952" i="46"/>
  <c r="A4953" i="46"/>
  <c r="A4954" i="46"/>
  <c r="A4955" i="46"/>
  <c r="A4956" i="46"/>
  <c r="A4957" i="46"/>
  <c r="A4958" i="46"/>
  <c r="A4959" i="46"/>
  <c r="A4960" i="46"/>
  <c r="A4961" i="46"/>
  <c r="A4962" i="46"/>
  <c r="A4963" i="46"/>
  <c r="A4964" i="46"/>
  <c r="A4965" i="46"/>
  <c r="A4966" i="46"/>
  <c r="A4967" i="46"/>
  <c r="A4968" i="46"/>
  <c r="A4969" i="46"/>
  <c r="A4970" i="46"/>
  <c r="A4971" i="46"/>
  <c r="A4972" i="46"/>
  <c r="A4973" i="46"/>
  <c r="A4974" i="46"/>
  <c r="A4975" i="46"/>
  <c r="A4976" i="46"/>
  <c r="A4977" i="46"/>
  <c r="A4978" i="46"/>
  <c r="A4979" i="46"/>
  <c r="A4980" i="46"/>
  <c r="A4981" i="46"/>
  <c r="A4982" i="46"/>
  <c r="A4983" i="46"/>
  <c r="A4984" i="46"/>
  <c r="A4985" i="46"/>
  <c r="A4986" i="46"/>
  <c r="A4987" i="46"/>
  <c r="A4988" i="46"/>
  <c r="A4989" i="46"/>
  <c r="A4990" i="46"/>
  <c r="A4991" i="46"/>
  <c r="A4992" i="46"/>
  <c r="A4993" i="46"/>
  <c r="A4994" i="46"/>
  <c r="A4995" i="46"/>
  <c r="A4996" i="46"/>
  <c r="A4997" i="46"/>
  <c r="A4998" i="46"/>
  <c r="A4999" i="46"/>
  <c r="A5000" i="46"/>
  <c r="A5001" i="46"/>
  <c r="A5002" i="46"/>
  <c r="A5003" i="46"/>
  <c r="A5004" i="46"/>
  <c r="A5005" i="46"/>
  <c r="A5006" i="46"/>
  <c r="A5007" i="46"/>
  <c r="A5008" i="46"/>
  <c r="A5009" i="46"/>
  <c r="A5010" i="46"/>
  <c r="A5011" i="46"/>
  <c r="A5012" i="46"/>
  <c r="A5013" i="46"/>
  <c r="A5014" i="46"/>
  <c r="A5015" i="46"/>
  <c r="A5016" i="46"/>
  <c r="A5017" i="46"/>
  <c r="A5018" i="46"/>
  <c r="A5019" i="46"/>
  <c r="A5020" i="46"/>
  <c r="A5021" i="46"/>
  <c r="A5022" i="46"/>
  <c r="A5023" i="46"/>
  <c r="A5024" i="46"/>
  <c r="A5025" i="46"/>
  <c r="A5026" i="46"/>
  <c r="A5027" i="46"/>
  <c r="A5028" i="46"/>
  <c r="A5029" i="46"/>
  <c r="A5030" i="46"/>
  <c r="A5031" i="46"/>
  <c r="A5032" i="46"/>
  <c r="A5033" i="46"/>
  <c r="A5034" i="46"/>
  <c r="A5035" i="46"/>
  <c r="A5036" i="46"/>
  <c r="A5037" i="46"/>
  <c r="A5038" i="46"/>
  <c r="A5039" i="46"/>
  <c r="A5040" i="46"/>
  <c r="A5041" i="46"/>
  <c r="A5042" i="46"/>
  <c r="A5043" i="46"/>
  <c r="A5044" i="46"/>
  <c r="A5045" i="46"/>
  <c r="A5046" i="46"/>
  <c r="A5047" i="46"/>
  <c r="A5048" i="46"/>
  <c r="A5049" i="46"/>
  <c r="A5050" i="46"/>
  <c r="A5051" i="46"/>
  <c r="A5052" i="46"/>
  <c r="A5053" i="46"/>
  <c r="A5054" i="46"/>
  <c r="A5055" i="46"/>
  <c r="A5056" i="46"/>
  <c r="A5057" i="46"/>
  <c r="A5058" i="46"/>
  <c r="A5059" i="46"/>
  <c r="A5060" i="46"/>
  <c r="A5061" i="46"/>
  <c r="A5062" i="46"/>
  <c r="A5063" i="46"/>
  <c r="A5064" i="46"/>
  <c r="A5065" i="46"/>
  <c r="A5066" i="46"/>
  <c r="A5067" i="46"/>
  <c r="A5068" i="46"/>
  <c r="A5069" i="46"/>
  <c r="A5070" i="46"/>
  <c r="A5071" i="46"/>
  <c r="A5072" i="46"/>
  <c r="A5073" i="46"/>
  <c r="A5074" i="46"/>
  <c r="A5075" i="46"/>
  <c r="A5076" i="46"/>
  <c r="A5077" i="46"/>
  <c r="A5078" i="46"/>
  <c r="A5079" i="46"/>
  <c r="A5080" i="46"/>
  <c r="A5081" i="46"/>
  <c r="A5082" i="46"/>
  <c r="A5083" i="46"/>
  <c r="A5084" i="46"/>
  <c r="A5085" i="46"/>
  <c r="A5086" i="46"/>
  <c r="A5087" i="46"/>
  <c r="A5088" i="46"/>
  <c r="A5089" i="46"/>
  <c r="A5090" i="46"/>
  <c r="A5091" i="46"/>
  <c r="A5092" i="46"/>
  <c r="A5093" i="46"/>
  <c r="A5094" i="46"/>
  <c r="A5095" i="46"/>
  <c r="A5096" i="46"/>
  <c r="A5097" i="46"/>
  <c r="A5098" i="46"/>
  <c r="A5099" i="46"/>
  <c r="A5100" i="46"/>
  <c r="A5101" i="46"/>
  <c r="A5102" i="46"/>
  <c r="A5103" i="46"/>
  <c r="A5104" i="46"/>
  <c r="A5105" i="46"/>
  <c r="A5106" i="46"/>
  <c r="A5107" i="46"/>
  <c r="A5108" i="46"/>
  <c r="A5109" i="46"/>
  <c r="A5110" i="46"/>
  <c r="A5111" i="46"/>
  <c r="A5112" i="46"/>
  <c r="A5113" i="46"/>
  <c r="A5114" i="46"/>
  <c r="A5115" i="46"/>
  <c r="A5116" i="46"/>
  <c r="A5117" i="46"/>
  <c r="A5118" i="46"/>
  <c r="A5119" i="46"/>
  <c r="A5120" i="46"/>
  <c r="A5121" i="46"/>
  <c r="A5122" i="46"/>
  <c r="A5123" i="46"/>
  <c r="A5124" i="46"/>
  <c r="A5125" i="46"/>
  <c r="A5126" i="46"/>
  <c r="A5127" i="46"/>
  <c r="A5128" i="46"/>
  <c r="A5129" i="46"/>
  <c r="A5130" i="46"/>
  <c r="A5131" i="46"/>
  <c r="A5132" i="46"/>
  <c r="A5133" i="46"/>
  <c r="A5134" i="46"/>
  <c r="A5135" i="46"/>
  <c r="A5136" i="46"/>
  <c r="A5137" i="46"/>
  <c r="A5138" i="46"/>
  <c r="A5139" i="46"/>
  <c r="A5140" i="46"/>
  <c r="A5141" i="46"/>
  <c r="A5142" i="46"/>
  <c r="A5143" i="46"/>
  <c r="A5144" i="46"/>
  <c r="A5145" i="46"/>
  <c r="A5146" i="46"/>
  <c r="A5147" i="46"/>
  <c r="A5148" i="46"/>
  <c r="A5149" i="46"/>
  <c r="A5150" i="46"/>
  <c r="A5151" i="46"/>
  <c r="A5152" i="46"/>
  <c r="A5153" i="46"/>
  <c r="A5154" i="46"/>
  <c r="A5155" i="46"/>
  <c r="A5156" i="46"/>
  <c r="A5157" i="46"/>
  <c r="A5158" i="46"/>
  <c r="A5159" i="46"/>
  <c r="A5160" i="46"/>
  <c r="A5161" i="46"/>
  <c r="A5162" i="46"/>
  <c r="A5163" i="46"/>
  <c r="A5164" i="46"/>
  <c r="A5165" i="46"/>
  <c r="A5166" i="46"/>
  <c r="A5167" i="46"/>
  <c r="A5168" i="46"/>
  <c r="A5169" i="46"/>
  <c r="A5170" i="46"/>
  <c r="A5171" i="46"/>
  <c r="A5172" i="46"/>
  <c r="A5173" i="46"/>
  <c r="A5174" i="46"/>
  <c r="A5175" i="46"/>
  <c r="A5176" i="46"/>
  <c r="A5177" i="46"/>
  <c r="A5178" i="46"/>
  <c r="A5179" i="46"/>
  <c r="A5180" i="46"/>
  <c r="A5181" i="46"/>
  <c r="A5182" i="46"/>
  <c r="A5183" i="46"/>
  <c r="A5184" i="46"/>
  <c r="A5185" i="46"/>
  <c r="A5186" i="46"/>
  <c r="A5187" i="46"/>
  <c r="A5188" i="46"/>
  <c r="A5189" i="46"/>
  <c r="A5190" i="46"/>
  <c r="A5191" i="46"/>
  <c r="A5192" i="46"/>
  <c r="A5193" i="46"/>
  <c r="A5194" i="46"/>
  <c r="A5195" i="46"/>
  <c r="A5196" i="46"/>
  <c r="A5197" i="46"/>
  <c r="A5198" i="46"/>
  <c r="A5199" i="46"/>
  <c r="A5200" i="46"/>
  <c r="A5201" i="46"/>
  <c r="A5202" i="46"/>
  <c r="A5203" i="46"/>
  <c r="A5204" i="46"/>
  <c r="A5205" i="46"/>
  <c r="A5206" i="46"/>
  <c r="A5207" i="46"/>
  <c r="A5208" i="46"/>
  <c r="A5209" i="46"/>
  <c r="A5210" i="46"/>
  <c r="A5211" i="46"/>
  <c r="A5212" i="46"/>
  <c r="A5213" i="46"/>
  <c r="A5214" i="46"/>
  <c r="A5215" i="46"/>
  <c r="A5216" i="46"/>
  <c r="A5217" i="46"/>
  <c r="A5218" i="46"/>
  <c r="A5219" i="46"/>
  <c r="A5220" i="46"/>
  <c r="A5221" i="46"/>
  <c r="A5222" i="46"/>
  <c r="A5223" i="46"/>
  <c r="A5224" i="46"/>
  <c r="A5225" i="46"/>
  <c r="A5226" i="46"/>
  <c r="A5227" i="46"/>
  <c r="A5228" i="46"/>
  <c r="A5229" i="46"/>
  <c r="A5230" i="46"/>
  <c r="A5231" i="46"/>
  <c r="A5232" i="46"/>
  <c r="A5233" i="46"/>
  <c r="A5234" i="46"/>
  <c r="A5235" i="46"/>
  <c r="A5236" i="46"/>
  <c r="A5237" i="46"/>
  <c r="A5238" i="46"/>
  <c r="A5239" i="46"/>
  <c r="A5240" i="46"/>
  <c r="A5241" i="46"/>
  <c r="A5242" i="46"/>
  <c r="A5243" i="46"/>
  <c r="A5244" i="46"/>
  <c r="A5245" i="46"/>
  <c r="A5246" i="46"/>
  <c r="A5247" i="46"/>
  <c r="A5248" i="46"/>
  <c r="A5249" i="46"/>
  <c r="A5250" i="46"/>
  <c r="A5251" i="46"/>
  <c r="A5252" i="46"/>
  <c r="A5253" i="46"/>
  <c r="A5254" i="46"/>
  <c r="A5255" i="46"/>
  <c r="A5256" i="46"/>
  <c r="A5257" i="46"/>
  <c r="A5258" i="46"/>
  <c r="A5259" i="46"/>
  <c r="A5260" i="46"/>
  <c r="A5261" i="46"/>
  <c r="A5262" i="46"/>
  <c r="A5263" i="46"/>
  <c r="A5264" i="46"/>
  <c r="A5265" i="46"/>
  <c r="A5266" i="46"/>
  <c r="A5267" i="46"/>
  <c r="A5268" i="46"/>
  <c r="A5269" i="46"/>
  <c r="A5270" i="46"/>
  <c r="A5271" i="46"/>
  <c r="A5272" i="46"/>
  <c r="A5273" i="46"/>
  <c r="A5274" i="46"/>
  <c r="A5275" i="46"/>
  <c r="A5276" i="46"/>
  <c r="A5277" i="46"/>
  <c r="A5278" i="46"/>
  <c r="A5279" i="46"/>
  <c r="A5280" i="46"/>
  <c r="A5281" i="46"/>
  <c r="A5282" i="46"/>
  <c r="A5283" i="46"/>
  <c r="A5284" i="46"/>
  <c r="A5285" i="46"/>
  <c r="A5286" i="46"/>
  <c r="A5287" i="46"/>
  <c r="A5288" i="46"/>
  <c r="A5289" i="46"/>
  <c r="A5290" i="46"/>
  <c r="A5291" i="46"/>
  <c r="A5292" i="46"/>
  <c r="A5293" i="46"/>
  <c r="A5294" i="46"/>
  <c r="A5295" i="46"/>
  <c r="A5296" i="46"/>
  <c r="A5297" i="46"/>
  <c r="A5298" i="46"/>
  <c r="A5299" i="46"/>
  <c r="A5300" i="46"/>
  <c r="A5301" i="46"/>
  <c r="A5302" i="46"/>
  <c r="A5303" i="46"/>
  <c r="A5304" i="46"/>
  <c r="A5305" i="46"/>
  <c r="A5306" i="46"/>
  <c r="A5307" i="46"/>
  <c r="A5308" i="46"/>
  <c r="A5309" i="46"/>
  <c r="A5310" i="46"/>
  <c r="A5311" i="46"/>
  <c r="A5312" i="46"/>
  <c r="A5313" i="46"/>
  <c r="A5314" i="46"/>
  <c r="A5315" i="46"/>
  <c r="A5316" i="46"/>
  <c r="A5317" i="46"/>
  <c r="A5318" i="46"/>
  <c r="A5319" i="46"/>
  <c r="A5320" i="46"/>
  <c r="A5321" i="46"/>
  <c r="A5322" i="46"/>
  <c r="A5323" i="46"/>
  <c r="A5324" i="46"/>
  <c r="A5325" i="46"/>
  <c r="A5326" i="46"/>
  <c r="A5327" i="46"/>
  <c r="A5328" i="46"/>
  <c r="A5329" i="46"/>
  <c r="A5330" i="46"/>
  <c r="A5331" i="46"/>
  <c r="A5332" i="46"/>
  <c r="A5333" i="46"/>
  <c r="A5334" i="46"/>
  <c r="A5335" i="46"/>
  <c r="A5336" i="46"/>
  <c r="A5337" i="46"/>
  <c r="A5338" i="46"/>
  <c r="A5339" i="46"/>
  <c r="A5340" i="46"/>
  <c r="A5341" i="46"/>
  <c r="A5342" i="46"/>
  <c r="A5343" i="46"/>
  <c r="A5344" i="46"/>
  <c r="A5345" i="46"/>
  <c r="A5346" i="46"/>
  <c r="A5347" i="46"/>
  <c r="A5348" i="46"/>
  <c r="A5349" i="46"/>
  <c r="A5350" i="46"/>
  <c r="A5351" i="46"/>
  <c r="A5352" i="46"/>
  <c r="A5353" i="46"/>
  <c r="A5354" i="46"/>
  <c r="A5355" i="46"/>
  <c r="A5356" i="46"/>
  <c r="A5357" i="46"/>
  <c r="A5358" i="46"/>
  <c r="A5359" i="46"/>
  <c r="A5360" i="46"/>
  <c r="A5361" i="46"/>
  <c r="A5362" i="46"/>
  <c r="A5363" i="46"/>
  <c r="A5364" i="46"/>
  <c r="A5365" i="46"/>
  <c r="A5366" i="46"/>
  <c r="A5367" i="46"/>
  <c r="A5368" i="46"/>
  <c r="A5369" i="46"/>
  <c r="A5370" i="46"/>
  <c r="A5371" i="46"/>
  <c r="A5372" i="46"/>
  <c r="A5373" i="46"/>
  <c r="A5374" i="46"/>
  <c r="A5375" i="46"/>
  <c r="A5376" i="46"/>
  <c r="A5377" i="46"/>
  <c r="A5378" i="46"/>
  <c r="A5379" i="46"/>
  <c r="A5380" i="46"/>
  <c r="A5381" i="46"/>
  <c r="A5382" i="46"/>
  <c r="A5383" i="46"/>
  <c r="A5384" i="46"/>
  <c r="A5385" i="46"/>
  <c r="A5386" i="46"/>
  <c r="A5387" i="46"/>
  <c r="A5388" i="46"/>
  <c r="A5389" i="46"/>
  <c r="A5390" i="46"/>
  <c r="A5391" i="46"/>
  <c r="A5392" i="46"/>
  <c r="A5393" i="46"/>
  <c r="A5394" i="46"/>
  <c r="A5395" i="46"/>
  <c r="A5396" i="46"/>
  <c r="A5397" i="46"/>
  <c r="A5398" i="46"/>
  <c r="A5399" i="46"/>
  <c r="A5400" i="46"/>
  <c r="A5401" i="46"/>
  <c r="A5402" i="46"/>
  <c r="A5403" i="46"/>
  <c r="A5404" i="46"/>
  <c r="A5405" i="46"/>
  <c r="A5406" i="46"/>
  <c r="A5407" i="46"/>
  <c r="A5408" i="46"/>
  <c r="A5409" i="46"/>
  <c r="A5410" i="46"/>
  <c r="A5411" i="46"/>
  <c r="A5412" i="46"/>
  <c r="A5413" i="46"/>
  <c r="A5414" i="46"/>
  <c r="A5415" i="46"/>
  <c r="A5416" i="46"/>
  <c r="A5417" i="46"/>
  <c r="A5418" i="46"/>
  <c r="A5419" i="46"/>
  <c r="A5420" i="46"/>
  <c r="A5421" i="46"/>
  <c r="A5422" i="46"/>
  <c r="A5423" i="46"/>
  <c r="A5424" i="46"/>
  <c r="A5425" i="46"/>
  <c r="A5426" i="46"/>
  <c r="A5427" i="46"/>
  <c r="A5428" i="46"/>
  <c r="A5429" i="46"/>
  <c r="A5430" i="46"/>
  <c r="A5431" i="46"/>
  <c r="A5432" i="46"/>
  <c r="A5433" i="46"/>
  <c r="A5434" i="46"/>
  <c r="A5435" i="46"/>
  <c r="A5436" i="46"/>
  <c r="A5437" i="46"/>
  <c r="A5438" i="46"/>
  <c r="A5439" i="46"/>
  <c r="A5440" i="46"/>
  <c r="A5441" i="46"/>
  <c r="A5442" i="46"/>
  <c r="A5443" i="46"/>
  <c r="A5444" i="46"/>
  <c r="A5445" i="46"/>
  <c r="A5446" i="46"/>
  <c r="A5447" i="46"/>
  <c r="A5448" i="46"/>
  <c r="A5449" i="46"/>
  <c r="A5450" i="46"/>
  <c r="A5451" i="46"/>
  <c r="A5452" i="46"/>
  <c r="A5453" i="46"/>
  <c r="A5454" i="46"/>
  <c r="A5455" i="46"/>
  <c r="A5456" i="46"/>
  <c r="A5457" i="46"/>
  <c r="A5458" i="46"/>
  <c r="A5459" i="46"/>
  <c r="A5460" i="46"/>
  <c r="A5461" i="46"/>
  <c r="A5462" i="46"/>
  <c r="A5463" i="46"/>
  <c r="A5464" i="46"/>
  <c r="A5465" i="46"/>
  <c r="A5466" i="46"/>
  <c r="A5467" i="46"/>
  <c r="A5468" i="46"/>
  <c r="A5469" i="46"/>
  <c r="A5470" i="46"/>
  <c r="A5471" i="46"/>
  <c r="A5472" i="46"/>
  <c r="A5473" i="46"/>
  <c r="A5474" i="46"/>
  <c r="A5475" i="46"/>
  <c r="A5476" i="46"/>
  <c r="A5477" i="46"/>
  <c r="A5478" i="46"/>
  <c r="A5479" i="46"/>
  <c r="A5480" i="46"/>
  <c r="A5481" i="46"/>
  <c r="A5482" i="46"/>
  <c r="A5483" i="46"/>
  <c r="A5484" i="46"/>
  <c r="A5485" i="46"/>
  <c r="A5486" i="46"/>
  <c r="A5487" i="46"/>
  <c r="A5488" i="46"/>
  <c r="A5489" i="46"/>
  <c r="A5490" i="46"/>
  <c r="A5491" i="46"/>
  <c r="A5492" i="46"/>
  <c r="A5493" i="46"/>
  <c r="A5494" i="46"/>
  <c r="A5495" i="46"/>
  <c r="A5496" i="46"/>
  <c r="A5497" i="46"/>
  <c r="A5498" i="46"/>
  <c r="A5499" i="46"/>
  <c r="A5500" i="46"/>
  <c r="A5501" i="46"/>
  <c r="A5502" i="46"/>
  <c r="A5503" i="46"/>
  <c r="A5504" i="46"/>
  <c r="A5505" i="46"/>
  <c r="A5506" i="46"/>
  <c r="A5507" i="46"/>
  <c r="A5508" i="46"/>
  <c r="A5509" i="46"/>
  <c r="A5510" i="46"/>
  <c r="A5511" i="46"/>
  <c r="A5512" i="46"/>
  <c r="A5513" i="46"/>
  <c r="A5514" i="46"/>
  <c r="A5515" i="46"/>
  <c r="A5516" i="46"/>
  <c r="A5517" i="46"/>
  <c r="A5518" i="46"/>
  <c r="A5519" i="46"/>
  <c r="A5520" i="46"/>
  <c r="A5521" i="46"/>
  <c r="A5522" i="46"/>
  <c r="A5523" i="46"/>
  <c r="A5524" i="46"/>
  <c r="A5525" i="46"/>
  <c r="A5526" i="46"/>
  <c r="A5527" i="46"/>
  <c r="A5528" i="46"/>
  <c r="A5529" i="46"/>
  <c r="A5530" i="46"/>
  <c r="A5531" i="46"/>
  <c r="A5532" i="46"/>
  <c r="A5533" i="46"/>
  <c r="A5534" i="46"/>
  <c r="A5535" i="46"/>
  <c r="A5536" i="46"/>
  <c r="A5537" i="46"/>
  <c r="A5538" i="46"/>
  <c r="A5539" i="46"/>
  <c r="A5540" i="46"/>
  <c r="A5541" i="46"/>
  <c r="A5542" i="46"/>
  <c r="A5543" i="46"/>
  <c r="A5544" i="46"/>
  <c r="A5545" i="46"/>
  <c r="A5546" i="46"/>
  <c r="A5547" i="46"/>
  <c r="A5548" i="46"/>
  <c r="A5549" i="46"/>
  <c r="A5550" i="46"/>
  <c r="A5551" i="46"/>
  <c r="A5552" i="46"/>
  <c r="A5553" i="46"/>
  <c r="A5554" i="46"/>
  <c r="A5555" i="46"/>
  <c r="A5556" i="46"/>
  <c r="A5557" i="46"/>
  <c r="A5558" i="46"/>
  <c r="A5559" i="46"/>
  <c r="A5560" i="46"/>
  <c r="A5561" i="46"/>
  <c r="A5562" i="46"/>
  <c r="A5563" i="46"/>
  <c r="A5564" i="46"/>
  <c r="A5565" i="46"/>
  <c r="A5566" i="46"/>
  <c r="A5567" i="46"/>
  <c r="A5568" i="46"/>
  <c r="A5569" i="46"/>
  <c r="A5570" i="46"/>
  <c r="A5571" i="46"/>
  <c r="A5572" i="46"/>
  <c r="A5573" i="46"/>
  <c r="A5574" i="46"/>
  <c r="A5575" i="46"/>
  <c r="A5576" i="46"/>
  <c r="A5577" i="46"/>
  <c r="A5578" i="46"/>
  <c r="A5579" i="46"/>
  <c r="A5580" i="46"/>
  <c r="A5581" i="46"/>
  <c r="A5582" i="46"/>
  <c r="A5583" i="46"/>
  <c r="A5584" i="46"/>
  <c r="A5585" i="46"/>
  <c r="A5586" i="46"/>
  <c r="A5587" i="46"/>
  <c r="A5588" i="46"/>
  <c r="A5589" i="46"/>
  <c r="A5590" i="46"/>
  <c r="A5591" i="46"/>
  <c r="A5592" i="46"/>
  <c r="A5593" i="46"/>
  <c r="A5594" i="46"/>
  <c r="A5595" i="46"/>
  <c r="A5596" i="46"/>
  <c r="A5597" i="46"/>
  <c r="A5598" i="46"/>
  <c r="A5599" i="46"/>
  <c r="A5600" i="46"/>
  <c r="A5601" i="46"/>
  <c r="A5602" i="46"/>
  <c r="A5603" i="46"/>
  <c r="A5604" i="46"/>
  <c r="A5605" i="46"/>
  <c r="A5606" i="46"/>
  <c r="A5607" i="46"/>
  <c r="A5608" i="46"/>
  <c r="A5609" i="46"/>
  <c r="A5610" i="46"/>
  <c r="A5611" i="46"/>
  <c r="A5612" i="46"/>
  <c r="A5613" i="46"/>
  <c r="A5614" i="46"/>
  <c r="A5615" i="46"/>
  <c r="A5616" i="46"/>
  <c r="A5617" i="46"/>
  <c r="A5618" i="46"/>
  <c r="A5619" i="46"/>
  <c r="A5620" i="46"/>
  <c r="A5621" i="46"/>
  <c r="A5622" i="46"/>
  <c r="A5623" i="46"/>
  <c r="A5624" i="46"/>
  <c r="A5625" i="46"/>
  <c r="A5626" i="46"/>
  <c r="A5627" i="46"/>
  <c r="A5628" i="46"/>
  <c r="A5629" i="46"/>
  <c r="A5630" i="46"/>
  <c r="A5631" i="46"/>
  <c r="A5632" i="46"/>
  <c r="A5633" i="46"/>
  <c r="A5634" i="46"/>
  <c r="A5635" i="46"/>
  <c r="A5636" i="46"/>
  <c r="A5637" i="46"/>
  <c r="A5638" i="46"/>
  <c r="A5639" i="46"/>
  <c r="A5640" i="46"/>
  <c r="A5641" i="46"/>
  <c r="A5642" i="46"/>
  <c r="A5643" i="46"/>
  <c r="A5644" i="46"/>
  <c r="A5645" i="46"/>
  <c r="A5646" i="46"/>
  <c r="A5647" i="46"/>
  <c r="A5648" i="46"/>
  <c r="A5649" i="46"/>
  <c r="A5650" i="46"/>
  <c r="A5651" i="46"/>
  <c r="A5652" i="46"/>
  <c r="A5653" i="46"/>
  <c r="A5654" i="46"/>
  <c r="A5655" i="46"/>
  <c r="A5656" i="46"/>
  <c r="A5657" i="46"/>
  <c r="A5658" i="46"/>
  <c r="A5659" i="46"/>
  <c r="A5660" i="46"/>
  <c r="A5661" i="46"/>
  <c r="A5662" i="46"/>
  <c r="A5663" i="46"/>
  <c r="A5664" i="46"/>
  <c r="A5665" i="46"/>
  <c r="A5666" i="46"/>
  <c r="A5667" i="46"/>
  <c r="A5668" i="46"/>
  <c r="A5669" i="46"/>
  <c r="A5670" i="46"/>
  <c r="A5671" i="46"/>
  <c r="A5672" i="46"/>
  <c r="A5673" i="46"/>
  <c r="A5674" i="46"/>
  <c r="A5675" i="46"/>
  <c r="A5676" i="46"/>
  <c r="A5677" i="46"/>
  <c r="A5678" i="46"/>
  <c r="A5679" i="46"/>
  <c r="A5680" i="46"/>
  <c r="A5681" i="46"/>
  <c r="A5682" i="46"/>
  <c r="A5683" i="46"/>
  <c r="A5684" i="46"/>
  <c r="A5685" i="46"/>
  <c r="A5686" i="46"/>
  <c r="A5687" i="46"/>
  <c r="A5688" i="46"/>
  <c r="A5689" i="46"/>
  <c r="A5690" i="46"/>
  <c r="A5691" i="46"/>
  <c r="A5692" i="46"/>
  <c r="A5693" i="46"/>
  <c r="A5694" i="46"/>
  <c r="A5695" i="46"/>
  <c r="A5696" i="46"/>
  <c r="A5697" i="46"/>
  <c r="A5698" i="46"/>
  <c r="A5699" i="46"/>
  <c r="A5700" i="46"/>
  <c r="A5701" i="46"/>
  <c r="A5702" i="46"/>
  <c r="A5703" i="46"/>
  <c r="A5704" i="46"/>
  <c r="A5705" i="46"/>
  <c r="A5706" i="46"/>
  <c r="A5707" i="46"/>
  <c r="A5708" i="46"/>
  <c r="A5709" i="46"/>
  <c r="A5710" i="46"/>
  <c r="A5711" i="46"/>
  <c r="A5712" i="46"/>
  <c r="A5713" i="46"/>
  <c r="A5714" i="46"/>
  <c r="A5715" i="46"/>
  <c r="A5716" i="46"/>
  <c r="A5717" i="46"/>
  <c r="A5718" i="46"/>
  <c r="A5719" i="46"/>
  <c r="A5720" i="46"/>
  <c r="A5721" i="46"/>
  <c r="A5722" i="46"/>
  <c r="A5723" i="46"/>
  <c r="A5724" i="46"/>
  <c r="A5725" i="46"/>
  <c r="A5726" i="46"/>
  <c r="A5727" i="46"/>
  <c r="A5728" i="46"/>
  <c r="A5729" i="46"/>
  <c r="A5730" i="46"/>
  <c r="A5731" i="46"/>
  <c r="A5732" i="46"/>
  <c r="A5733" i="46"/>
  <c r="A5734" i="46"/>
  <c r="A5735" i="46"/>
  <c r="A5736" i="46"/>
  <c r="A5737" i="46"/>
  <c r="A5738" i="46"/>
  <c r="A5739" i="46"/>
  <c r="A5740" i="46"/>
  <c r="A5741" i="46"/>
  <c r="A5742" i="46"/>
  <c r="A5743" i="46"/>
  <c r="A5744" i="46"/>
  <c r="A5745" i="46"/>
  <c r="A5746" i="46"/>
  <c r="A5747" i="46"/>
  <c r="A5748" i="46"/>
  <c r="A5749" i="46"/>
  <c r="A5750" i="46"/>
  <c r="A5751" i="46"/>
  <c r="A5752" i="46"/>
  <c r="A5753" i="46"/>
  <c r="A5754" i="46"/>
  <c r="A5755" i="46"/>
  <c r="A5756" i="46"/>
  <c r="A5757" i="46"/>
  <c r="A5758" i="46"/>
  <c r="A5759" i="46"/>
  <c r="A5760" i="46"/>
  <c r="A5761" i="46"/>
  <c r="A5762" i="46"/>
  <c r="A5763" i="46"/>
  <c r="A5764" i="46"/>
  <c r="A5765" i="46"/>
  <c r="A5766" i="46"/>
  <c r="A5767" i="46"/>
  <c r="A5768" i="46"/>
  <c r="A5769" i="46"/>
  <c r="A5770" i="46"/>
  <c r="A5771" i="46"/>
  <c r="A5772" i="46"/>
  <c r="A5773" i="46"/>
  <c r="A5774" i="46"/>
  <c r="A5775" i="46"/>
  <c r="A5776" i="46"/>
  <c r="A5777" i="46"/>
  <c r="A5778" i="46"/>
  <c r="A5779" i="46"/>
  <c r="A5780" i="46"/>
  <c r="A5781" i="46"/>
  <c r="A5782" i="46"/>
  <c r="A5783" i="46"/>
  <c r="A5784" i="46"/>
  <c r="A5785" i="46"/>
  <c r="A5786" i="46"/>
  <c r="A5787" i="46"/>
  <c r="A5788" i="46"/>
  <c r="A5789" i="46"/>
  <c r="A5790" i="46"/>
  <c r="A5791" i="46"/>
  <c r="A5792" i="46"/>
  <c r="A5793" i="46"/>
  <c r="A5794" i="46"/>
  <c r="A5795" i="46"/>
  <c r="A5796" i="46"/>
  <c r="A5797" i="46"/>
  <c r="A5798" i="46"/>
  <c r="A5799" i="46"/>
  <c r="A5800" i="46"/>
  <c r="A5801" i="46"/>
  <c r="A5802" i="46"/>
  <c r="A5803" i="46"/>
  <c r="A5804" i="46"/>
  <c r="A5805" i="46"/>
  <c r="A5806" i="46"/>
  <c r="A5807" i="46"/>
  <c r="A5808" i="46"/>
  <c r="A5809" i="46"/>
  <c r="A5810" i="46"/>
  <c r="A5811" i="46"/>
  <c r="A5812" i="46"/>
  <c r="A5813" i="46"/>
  <c r="A5814" i="46"/>
  <c r="A5815" i="46"/>
  <c r="A5816" i="46"/>
  <c r="A5817" i="46"/>
  <c r="A5818" i="46"/>
  <c r="A5819" i="46"/>
  <c r="A5820" i="46"/>
  <c r="A5821" i="46"/>
  <c r="A5822" i="46"/>
  <c r="A5823" i="46"/>
  <c r="A5824" i="46"/>
  <c r="A5825" i="46"/>
  <c r="A5826" i="46"/>
  <c r="A5827" i="46"/>
  <c r="A5828" i="46"/>
  <c r="A5829" i="46"/>
  <c r="A5830" i="46"/>
  <c r="A5831" i="46"/>
  <c r="A5832" i="46"/>
  <c r="A5833" i="46"/>
  <c r="A5834" i="46"/>
  <c r="A5835" i="46"/>
  <c r="A5836" i="46"/>
  <c r="A5837" i="46"/>
  <c r="A5838" i="46"/>
  <c r="A5839" i="46"/>
  <c r="A5840" i="46"/>
  <c r="A5841" i="46"/>
  <c r="A5842" i="46"/>
  <c r="A5843" i="46"/>
  <c r="A5844" i="46"/>
  <c r="A5845" i="46"/>
  <c r="A5846" i="46"/>
  <c r="A5847" i="46"/>
  <c r="A5848" i="46"/>
  <c r="A5849" i="46"/>
  <c r="A5850" i="46"/>
  <c r="A5851" i="46"/>
  <c r="A5852" i="46"/>
  <c r="A5853" i="46"/>
  <c r="A5854" i="46"/>
  <c r="A5855" i="46"/>
  <c r="A5856" i="46"/>
  <c r="A5857" i="46"/>
  <c r="A5858" i="46"/>
  <c r="A5859" i="46"/>
  <c r="A5860" i="46"/>
  <c r="A5861" i="46"/>
  <c r="A5862" i="46"/>
  <c r="A5863" i="46"/>
  <c r="A5864" i="46"/>
  <c r="A5865" i="46"/>
  <c r="A5866" i="46"/>
  <c r="A5867" i="46"/>
  <c r="A5868" i="46"/>
  <c r="A5869" i="46"/>
  <c r="A5870" i="46"/>
  <c r="A5871" i="46"/>
  <c r="A5872" i="46"/>
  <c r="A5873" i="46"/>
  <c r="A5874" i="46"/>
  <c r="A5875" i="46"/>
  <c r="A5876" i="46"/>
  <c r="A5877" i="46"/>
  <c r="A5878" i="46"/>
  <c r="A5879" i="46"/>
  <c r="A5880" i="46"/>
  <c r="A5881" i="46"/>
  <c r="A5882" i="46"/>
  <c r="A5883" i="46"/>
  <c r="A5884" i="46"/>
  <c r="A5885" i="46"/>
  <c r="A5886" i="46"/>
  <c r="A5887" i="46"/>
  <c r="A5888" i="46"/>
  <c r="A5889" i="46"/>
  <c r="A5890" i="46"/>
  <c r="A5891" i="46"/>
  <c r="A5892" i="46"/>
  <c r="A5893" i="46"/>
  <c r="A5894" i="46"/>
  <c r="A5895" i="46"/>
  <c r="A5896" i="46"/>
  <c r="A5897" i="46"/>
  <c r="A5898" i="46"/>
  <c r="A5899" i="46"/>
  <c r="A5900" i="46"/>
  <c r="A5901" i="46"/>
  <c r="A5902" i="46"/>
  <c r="A5903" i="46"/>
  <c r="A5904" i="46"/>
  <c r="A5905" i="46"/>
  <c r="A5906" i="46"/>
  <c r="A5907" i="46"/>
  <c r="A5908" i="46"/>
  <c r="A5909" i="46"/>
  <c r="A5910" i="46"/>
  <c r="A5911" i="46"/>
  <c r="A5912" i="46"/>
  <c r="A5913" i="46"/>
  <c r="A5914" i="46"/>
  <c r="A5915" i="46"/>
  <c r="A5916" i="46"/>
  <c r="A5917" i="46"/>
  <c r="A5918" i="46"/>
  <c r="A5919" i="46"/>
  <c r="A5920" i="46"/>
  <c r="A5921" i="46"/>
  <c r="A5922" i="46"/>
  <c r="A5923" i="46"/>
  <c r="A5924" i="46"/>
  <c r="A5925" i="46"/>
  <c r="A5926" i="46"/>
  <c r="A5927" i="46"/>
  <c r="A5928" i="46"/>
  <c r="A5929" i="46"/>
  <c r="A5930" i="46"/>
  <c r="A5931" i="46"/>
  <c r="A5932" i="46"/>
  <c r="A5933" i="46"/>
  <c r="A5934" i="46"/>
  <c r="A5935" i="46"/>
  <c r="A5936" i="46"/>
  <c r="A5937" i="46"/>
  <c r="A5938" i="46"/>
  <c r="A5939" i="46"/>
  <c r="A5940" i="46"/>
  <c r="A5941" i="46"/>
  <c r="A5942" i="46"/>
  <c r="A5943" i="46"/>
  <c r="A5944" i="46"/>
  <c r="A5945" i="46"/>
  <c r="A5946" i="46"/>
  <c r="A5947" i="46"/>
  <c r="A5948" i="46"/>
  <c r="A5949" i="46"/>
  <c r="A5950" i="46"/>
  <c r="A5951" i="46"/>
  <c r="A5952" i="46"/>
  <c r="A5953" i="46"/>
  <c r="A5954" i="46"/>
  <c r="A5955" i="46"/>
  <c r="A5956" i="46"/>
  <c r="A5957" i="46"/>
  <c r="A5958" i="46"/>
  <c r="A5959" i="46"/>
  <c r="A5960" i="46"/>
  <c r="A5961" i="46"/>
  <c r="A5962" i="46"/>
  <c r="A5963" i="46"/>
  <c r="A5964" i="46"/>
  <c r="A5965" i="46"/>
  <c r="A5966" i="46"/>
  <c r="A5967" i="46"/>
  <c r="A5968" i="46"/>
  <c r="A5969" i="46"/>
  <c r="A5970" i="46"/>
  <c r="A5971" i="46"/>
  <c r="A5972" i="46"/>
  <c r="A5973" i="46"/>
  <c r="A5974" i="46"/>
  <c r="A5975" i="46"/>
  <c r="A5976" i="46"/>
  <c r="A5977" i="46"/>
  <c r="A5978" i="46"/>
  <c r="A5979" i="46"/>
  <c r="A5980" i="46"/>
  <c r="A5981" i="46"/>
  <c r="A5982" i="46"/>
  <c r="A5983" i="46"/>
  <c r="A5984" i="46"/>
  <c r="A5985" i="46"/>
  <c r="A5986" i="46"/>
  <c r="A5987" i="46"/>
  <c r="A5988" i="46"/>
  <c r="A5989" i="46"/>
  <c r="A5990" i="46"/>
  <c r="A5991" i="46"/>
  <c r="A5992" i="46"/>
  <c r="A5993" i="46"/>
  <c r="A5994" i="46"/>
  <c r="A5995" i="46"/>
  <c r="A5996" i="46"/>
  <c r="A5997" i="46"/>
  <c r="A5998" i="46"/>
  <c r="A5999" i="46"/>
  <c r="A6000" i="46"/>
  <c r="A6001" i="46"/>
  <c r="A6002" i="46"/>
  <c r="A6003" i="46"/>
  <c r="A6004" i="46"/>
  <c r="A6005" i="46"/>
  <c r="A6006" i="46"/>
  <c r="A6007" i="46"/>
  <c r="A6008" i="46"/>
  <c r="A6009" i="46"/>
  <c r="A6010" i="46"/>
  <c r="A6011" i="46"/>
  <c r="A6012" i="46"/>
  <c r="A6013" i="46"/>
  <c r="A6014" i="46"/>
  <c r="A6015" i="46"/>
  <c r="A6016" i="46"/>
  <c r="A6017" i="46"/>
  <c r="A6018" i="46"/>
  <c r="A6019" i="46"/>
  <c r="A6020" i="46"/>
  <c r="A6021" i="46"/>
  <c r="A6022" i="46"/>
  <c r="A6023" i="46"/>
  <c r="A6024" i="46"/>
  <c r="A6025" i="46"/>
  <c r="A6026" i="46"/>
  <c r="A6027" i="46"/>
  <c r="A6028" i="46"/>
  <c r="A6029" i="46"/>
  <c r="A6030" i="46"/>
  <c r="A6031" i="46"/>
  <c r="A6032" i="46"/>
  <c r="A6033" i="46"/>
  <c r="A6034" i="46"/>
  <c r="A6035" i="46"/>
  <c r="A6036" i="46"/>
  <c r="A6037" i="46"/>
  <c r="A6038" i="46"/>
  <c r="A6039" i="46"/>
  <c r="A6040" i="46"/>
  <c r="A6041" i="46"/>
  <c r="A6042" i="46"/>
  <c r="A6043" i="46"/>
  <c r="A6044" i="46"/>
  <c r="A6045" i="46"/>
  <c r="A6046" i="46"/>
  <c r="A6047" i="46"/>
  <c r="A6048" i="46"/>
  <c r="A6049" i="46"/>
  <c r="A6050" i="46"/>
  <c r="A6051" i="46"/>
  <c r="A6052" i="46"/>
  <c r="A6053" i="46"/>
  <c r="A6054" i="46"/>
  <c r="A6055" i="46"/>
  <c r="A6056" i="46"/>
  <c r="A6057" i="46"/>
  <c r="A6058" i="46"/>
  <c r="A6059" i="46"/>
  <c r="A6060" i="46"/>
  <c r="A6061" i="46"/>
  <c r="A6062" i="46"/>
  <c r="A6063" i="46"/>
  <c r="A6064" i="46"/>
  <c r="A6065" i="46"/>
  <c r="A6066" i="46"/>
  <c r="A6067" i="46"/>
  <c r="A6068" i="46"/>
  <c r="A6069" i="46"/>
  <c r="A6070" i="46"/>
  <c r="A6071" i="46"/>
  <c r="A6072" i="46"/>
  <c r="A6073" i="46"/>
  <c r="A6074" i="46"/>
  <c r="A6075" i="46"/>
  <c r="A6076" i="46"/>
  <c r="A6077" i="46"/>
  <c r="A6078" i="46"/>
  <c r="A6079" i="46"/>
  <c r="A6080" i="46"/>
  <c r="A6081" i="46"/>
  <c r="A6082" i="46"/>
  <c r="A6083" i="46"/>
  <c r="A6084" i="46"/>
  <c r="A6085" i="46"/>
  <c r="A6086" i="46"/>
  <c r="A6087" i="46"/>
  <c r="A6088" i="46"/>
  <c r="A6089" i="46"/>
  <c r="A6090" i="46"/>
  <c r="A6091" i="46"/>
  <c r="A6092" i="46"/>
  <c r="A6093" i="46"/>
  <c r="A6094" i="46"/>
  <c r="A6095" i="46"/>
  <c r="A6096" i="46"/>
  <c r="A6097" i="46"/>
  <c r="A6098" i="46"/>
  <c r="A6099" i="46"/>
  <c r="A6100" i="46"/>
  <c r="A6101" i="46"/>
  <c r="A6102" i="46"/>
  <c r="A6103" i="46"/>
  <c r="A6104" i="46"/>
  <c r="A6105" i="46"/>
  <c r="A6106" i="46"/>
  <c r="A6107" i="46"/>
  <c r="A6108" i="46"/>
  <c r="A6109" i="46"/>
  <c r="A6110" i="46"/>
  <c r="A6111" i="46"/>
  <c r="A6112" i="46"/>
  <c r="A6113" i="46"/>
  <c r="A6114" i="46"/>
  <c r="A6115" i="46"/>
  <c r="A6116" i="46"/>
  <c r="A6117" i="46"/>
  <c r="A6118" i="46"/>
  <c r="A6119" i="46"/>
  <c r="A6120" i="46"/>
  <c r="A6121" i="46"/>
  <c r="A6122" i="46"/>
  <c r="A6123" i="46"/>
  <c r="A6124" i="46"/>
  <c r="A6125" i="46"/>
  <c r="A6126" i="46"/>
  <c r="A6127" i="46"/>
  <c r="A6128" i="46"/>
  <c r="A6129" i="46"/>
  <c r="A6130" i="46"/>
  <c r="A6131" i="46"/>
  <c r="A6132" i="46"/>
  <c r="A6133" i="46"/>
  <c r="A6134" i="46"/>
  <c r="A6135" i="46"/>
  <c r="A6136" i="46"/>
  <c r="A6137" i="46"/>
  <c r="A6138" i="46"/>
  <c r="A6139" i="46"/>
  <c r="A6140" i="46"/>
  <c r="A6141" i="46"/>
  <c r="A6142" i="46"/>
  <c r="A6143" i="46"/>
  <c r="A6144" i="46"/>
  <c r="A6145" i="46"/>
  <c r="A6146" i="46"/>
  <c r="A6147" i="46"/>
  <c r="A6148" i="46"/>
  <c r="A6149" i="46"/>
  <c r="A6150" i="46"/>
  <c r="A6151" i="46"/>
  <c r="A6152" i="46"/>
  <c r="A6153" i="46"/>
  <c r="A6154" i="46"/>
  <c r="A6155" i="46"/>
  <c r="A6156" i="46"/>
  <c r="A6157" i="46"/>
  <c r="A6158" i="46"/>
  <c r="A6159" i="46"/>
  <c r="A6160" i="46"/>
  <c r="A6161" i="46"/>
  <c r="A6162" i="46"/>
  <c r="A6163" i="46"/>
  <c r="A6164" i="46"/>
  <c r="A6165" i="46"/>
  <c r="A6166" i="46"/>
  <c r="A6167" i="46"/>
  <c r="A6168" i="46"/>
  <c r="A6169" i="46"/>
  <c r="A6170" i="46"/>
  <c r="A6171" i="46"/>
  <c r="A6172" i="46"/>
  <c r="A6173" i="46"/>
  <c r="A6174" i="46"/>
  <c r="A6175" i="46"/>
  <c r="A6176" i="46"/>
  <c r="A6177" i="46"/>
  <c r="A6178" i="46"/>
  <c r="A6179" i="46"/>
  <c r="A6180" i="46"/>
  <c r="A6181" i="46"/>
  <c r="A6182" i="46"/>
  <c r="A6183" i="46"/>
  <c r="A6184" i="46"/>
  <c r="A6185" i="46"/>
  <c r="A6186" i="46"/>
  <c r="A6187" i="46"/>
  <c r="A6188" i="46"/>
  <c r="A6189" i="46"/>
  <c r="A6190" i="46"/>
  <c r="A6191" i="46"/>
  <c r="A6192" i="46"/>
  <c r="A6193" i="46"/>
  <c r="A6194" i="46"/>
  <c r="A6195" i="46"/>
  <c r="A6196" i="46"/>
  <c r="A6197" i="46"/>
  <c r="A6198" i="46"/>
  <c r="A6199" i="46"/>
  <c r="A6200" i="46"/>
  <c r="A6201" i="46"/>
  <c r="A6202" i="46"/>
  <c r="A6203" i="46"/>
  <c r="A6204" i="46"/>
  <c r="A6205" i="46"/>
  <c r="A6206" i="46"/>
  <c r="A6207" i="46"/>
  <c r="A6208" i="46"/>
  <c r="A6209" i="46"/>
  <c r="A6210" i="46"/>
  <c r="A6211" i="46"/>
  <c r="A6212" i="46"/>
  <c r="A6213" i="46"/>
  <c r="A6214" i="46"/>
  <c r="A6215" i="46"/>
  <c r="A6216" i="46"/>
  <c r="A6217" i="46"/>
  <c r="A6218" i="46"/>
  <c r="A6219" i="46"/>
  <c r="A6220" i="46"/>
  <c r="A6221" i="46"/>
  <c r="A6222" i="46"/>
  <c r="A6223" i="46"/>
  <c r="A6224" i="46"/>
  <c r="A6225" i="46"/>
  <c r="A6226" i="46"/>
  <c r="A6227" i="46"/>
  <c r="A6228" i="46"/>
  <c r="A6229" i="46"/>
  <c r="A6230" i="46"/>
  <c r="A6231" i="46"/>
  <c r="A6232" i="46"/>
  <c r="A6233" i="46"/>
  <c r="A6234" i="46"/>
  <c r="A6235" i="46"/>
  <c r="A6236" i="46"/>
  <c r="A6237" i="46"/>
  <c r="A6238" i="46"/>
  <c r="A6239" i="46"/>
  <c r="A6240" i="46"/>
  <c r="A6241" i="46"/>
  <c r="A6242" i="46"/>
  <c r="A6243" i="46"/>
  <c r="A6244" i="46"/>
  <c r="A6245" i="46"/>
  <c r="A6246" i="46"/>
  <c r="A6247" i="46"/>
  <c r="A6248" i="46"/>
  <c r="A6249" i="46"/>
  <c r="A6250" i="46"/>
  <c r="A6251" i="46"/>
  <c r="A6252" i="46"/>
  <c r="A6253" i="46"/>
  <c r="A6254" i="46"/>
  <c r="A6255" i="46"/>
  <c r="A6256" i="46"/>
  <c r="A6257" i="46"/>
  <c r="A6258" i="46"/>
  <c r="A6259" i="46"/>
  <c r="A6260" i="46"/>
  <c r="A6261" i="46"/>
  <c r="A6262" i="46"/>
  <c r="A6263" i="46"/>
  <c r="A6264" i="46"/>
  <c r="A6265" i="46"/>
  <c r="A6266" i="46"/>
  <c r="A6267" i="46"/>
  <c r="A6268" i="46"/>
  <c r="A6269" i="46"/>
  <c r="A6270" i="46"/>
  <c r="A6271" i="46"/>
  <c r="A6272" i="46"/>
  <c r="A6273" i="46"/>
  <c r="A6274" i="46"/>
  <c r="A6275" i="46"/>
  <c r="A6276" i="46"/>
  <c r="A6277" i="46"/>
  <c r="A6278" i="46"/>
  <c r="A6279" i="46"/>
  <c r="A6280" i="46"/>
  <c r="A6281" i="46"/>
  <c r="A6282" i="46"/>
  <c r="A6283" i="46"/>
  <c r="A6284" i="46"/>
  <c r="A6285" i="46"/>
  <c r="A6286" i="46"/>
  <c r="A6287" i="46"/>
  <c r="A6288" i="46"/>
  <c r="A6289" i="46"/>
  <c r="A6290" i="46"/>
  <c r="A6291" i="46"/>
  <c r="A6292" i="46"/>
  <c r="A6293" i="46"/>
  <c r="A6294" i="46"/>
  <c r="A6295" i="46"/>
  <c r="A6296" i="46"/>
  <c r="A6297" i="46"/>
  <c r="A6298" i="46"/>
  <c r="A6299" i="46"/>
  <c r="A6300" i="46"/>
  <c r="A6301" i="46"/>
  <c r="A6302" i="46"/>
  <c r="A6303" i="46"/>
  <c r="A6304" i="46"/>
  <c r="A6305" i="46"/>
  <c r="A6306" i="46"/>
  <c r="A6307" i="46"/>
  <c r="A6308" i="46"/>
  <c r="A6309" i="46"/>
  <c r="A6310" i="46"/>
  <c r="A6311" i="46"/>
  <c r="A6312" i="46"/>
  <c r="A6313" i="46"/>
  <c r="A6314" i="46"/>
  <c r="A6315" i="46"/>
  <c r="A6316" i="46"/>
  <c r="A6317" i="46"/>
  <c r="A6318" i="46"/>
  <c r="A6319" i="46"/>
  <c r="A6320" i="46"/>
  <c r="A6321" i="46"/>
  <c r="A6322" i="46"/>
  <c r="A6323" i="46"/>
  <c r="A6324" i="46"/>
  <c r="A6325" i="46"/>
  <c r="A6326" i="46"/>
  <c r="A6327" i="46"/>
  <c r="A6328" i="46"/>
  <c r="A6329" i="46"/>
  <c r="A6330" i="46"/>
  <c r="A6331" i="46"/>
  <c r="A6332" i="46"/>
  <c r="A6333" i="46"/>
  <c r="A6334" i="46"/>
  <c r="A6335" i="46"/>
  <c r="A6336" i="46"/>
  <c r="A6337" i="46"/>
  <c r="A6338" i="46"/>
  <c r="A6339" i="46"/>
  <c r="A6340" i="46"/>
  <c r="A6341" i="46"/>
  <c r="A6342" i="46"/>
  <c r="A6343" i="46"/>
  <c r="A6344" i="46"/>
  <c r="A6345" i="46"/>
  <c r="A6346" i="46"/>
  <c r="A6347" i="46"/>
  <c r="A6348" i="46"/>
  <c r="A6349" i="46"/>
  <c r="A6350" i="46"/>
  <c r="A6351" i="46"/>
  <c r="A6352" i="46"/>
  <c r="A6353" i="46"/>
  <c r="A6354" i="46"/>
  <c r="A6355" i="46"/>
  <c r="A6356" i="46"/>
  <c r="A6357" i="46"/>
  <c r="A6358" i="46"/>
  <c r="A6359" i="46"/>
  <c r="A6360" i="46"/>
  <c r="A6361" i="46"/>
  <c r="A6362" i="46"/>
  <c r="A6363" i="46"/>
  <c r="A6364" i="46"/>
  <c r="A6365" i="46"/>
  <c r="A6366" i="46"/>
  <c r="A6367" i="46"/>
  <c r="A6368" i="46"/>
  <c r="A6369" i="46"/>
  <c r="A6370" i="46"/>
  <c r="A6371" i="46"/>
  <c r="A6372" i="46"/>
  <c r="A6373" i="46"/>
  <c r="A6374" i="46"/>
  <c r="A6375" i="46"/>
  <c r="A6376" i="46"/>
  <c r="A6377" i="46"/>
  <c r="A6378" i="46"/>
  <c r="A6379" i="46"/>
  <c r="A6380" i="46"/>
  <c r="A6381" i="46"/>
  <c r="A6382" i="46"/>
  <c r="A6383" i="46"/>
  <c r="A6384" i="46"/>
  <c r="A6385" i="46"/>
  <c r="A6386" i="46"/>
  <c r="A6387" i="46"/>
  <c r="A6388" i="46"/>
  <c r="A6389" i="46"/>
  <c r="A6390" i="46"/>
  <c r="A6391" i="46"/>
  <c r="A6392" i="46"/>
  <c r="A6393" i="46"/>
  <c r="A6394" i="46"/>
  <c r="A6395" i="46"/>
  <c r="A6396" i="46"/>
  <c r="A6397" i="46"/>
  <c r="A6398" i="46"/>
  <c r="A6399" i="46"/>
  <c r="A6400" i="46"/>
  <c r="A6401" i="46"/>
  <c r="A6402" i="46"/>
  <c r="A6403" i="46"/>
  <c r="A6404" i="46"/>
  <c r="A6405" i="46"/>
  <c r="A6406" i="46"/>
  <c r="A6407" i="46"/>
  <c r="A6408" i="46"/>
  <c r="A6409" i="46"/>
  <c r="A6410" i="46"/>
  <c r="A6411" i="46"/>
  <c r="A6412" i="46"/>
  <c r="A6413" i="46"/>
  <c r="A6414" i="46"/>
  <c r="A6415" i="46"/>
  <c r="A6416" i="46"/>
  <c r="A6417" i="46"/>
  <c r="A6418" i="46"/>
  <c r="A6419" i="46"/>
  <c r="A6420" i="46"/>
  <c r="A6421" i="46"/>
  <c r="A6422" i="46"/>
  <c r="A6423" i="46"/>
  <c r="A6424" i="46"/>
  <c r="A6425" i="46"/>
  <c r="A6426" i="46"/>
  <c r="A6427" i="46"/>
  <c r="A6428" i="46"/>
  <c r="A6429" i="46"/>
  <c r="A6430" i="46"/>
  <c r="A6431" i="46"/>
  <c r="A6432" i="46"/>
  <c r="A6433" i="46"/>
  <c r="A6434" i="46"/>
  <c r="A6435" i="46"/>
  <c r="A6436" i="46"/>
  <c r="A6437" i="46"/>
  <c r="A6438" i="46"/>
  <c r="A6439" i="46"/>
  <c r="A6440" i="46"/>
  <c r="A6441" i="46"/>
  <c r="A6442" i="46"/>
  <c r="A6443" i="46"/>
  <c r="A6444" i="46"/>
  <c r="A6445" i="46"/>
  <c r="A6446" i="46"/>
  <c r="A6447" i="46"/>
  <c r="A6448" i="46"/>
  <c r="A6449" i="46"/>
  <c r="A6450" i="46"/>
  <c r="A6451" i="46"/>
  <c r="A6452" i="46"/>
  <c r="A6453" i="46"/>
  <c r="A6454" i="46"/>
  <c r="A6455" i="46"/>
  <c r="A6456" i="46"/>
  <c r="A6457" i="46"/>
  <c r="A6458" i="46"/>
  <c r="A6459" i="46"/>
  <c r="A6460" i="46"/>
  <c r="A6461" i="46"/>
  <c r="A6462" i="46"/>
  <c r="A6463" i="46"/>
  <c r="A6464" i="46"/>
  <c r="A6465" i="46"/>
  <c r="A6466" i="46"/>
  <c r="A6467" i="46"/>
  <c r="A6468" i="46"/>
  <c r="A6469" i="46"/>
  <c r="A6470" i="46"/>
  <c r="A6471" i="46"/>
  <c r="A6472" i="46"/>
  <c r="A6473" i="46"/>
  <c r="A6474" i="46"/>
  <c r="A6475" i="46"/>
  <c r="A6476" i="46"/>
  <c r="A6477" i="46"/>
  <c r="A6478" i="46"/>
  <c r="A6479" i="46"/>
  <c r="A6480" i="46"/>
  <c r="A6481" i="46"/>
  <c r="A6482" i="46"/>
  <c r="A6483" i="46"/>
  <c r="A6484" i="46"/>
  <c r="A6485" i="46"/>
  <c r="A6486" i="46"/>
  <c r="A6487" i="46"/>
  <c r="A6488" i="46"/>
  <c r="A6489" i="46"/>
  <c r="A6490" i="46"/>
  <c r="A6491" i="46"/>
  <c r="A6492" i="46"/>
  <c r="A6493" i="46"/>
  <c r="A6494" i="46"/>
  <c r="A6495" i="46"/>
  <c r="A6496" i="46"/>
  <c r="A6497" i="46"/>
  <c r="A6498" i="46"/>
  <c r="A6499" i="46"/>
  <c r="A6500" i="46"/>
  <c r="A6501" i="46"/>
  <c r="A6502" i="46"/>
  <c r="A6503" i="46"/>
  <c r="A6504" i="46"/>
  <c r="A6505" i="46"/>
  <c r="A6506" i="46"/>
  <c r="A6507" i="46"/>
  <c r="A6508" i="46"/>
  <c r="A6509" i="46"/>
  <c r="A6510" i="46"/>
  <c r="A6511" i="46"/>
  <c r="A6512" i="46"/>
  <c r="A6513" i="46"/>
  <c r="A6514" i="46"/>
  <c r="A6515" i="46"/>
  <c r="A6516" i="46"/>
  <c r="A6517" i="46"/>
  <c r="A6518" i="46"/>
  <c r="A6519" i="46"/>
  <c r="A6520" i="46"/>
  <c r="A6521" i="46"/>
  <c r="A6522" i="46"/>
  <c r="A6523" i="46"/>
  <c r="A6524" i="46"/>
  <c r="A6525" i="46"/>
  <c r="A6526" i="46"/>
  <c r="A6527" i="46"/>
  <c r="A6528" i="46"/>
  <c r="A6529" i="46"/>
  <c r="A6530" i="46"/>
  <c r="A6531" i="46"/>
  <c r="A6532" i="46"/>
  <c r="A6533" i="46"/>
  <c r="A6534" i="46"/>
  <c r="A6535" i="46"/>
  <c r="A6536" i="46"/>
  <c r="A6537" i="46"/>
  <c r="A6538" i="46"/>
  <c r="A6539" i="46"/>
  <c r="A6540" i="46"/>
  <c r="A6541" i="46"/>
  <c r="A6542" i="46"/>
  <c r="A6543" i="46"/>
  <c r="A6544" i="46"/>
  <c r="A6545" i="46"/>
  <c r="A6546" i="46"/>
  <c r="A6547" i="46"/>
  <c r="A6548" i="46"/>
  <c r="A6549" i="46"/>
  <c r="A6550" i="46"/>
  <c r="A6551" i="46"/>
  <c r="A6552" i="46"/>
  <c r="A6553" i="46"/>
  <c r="A6554" i="46"/>
  <c r="A6555" i="46"/>
  <c r="A6556" i="46"/>
  <c r="A6557" i="46"/>
  <c r="A6558" i="46"/>
  <c r="A6559" i="46"/>
  <c r="A6560" i="46"/>
  <c r="A6561" i="46"/>
  <c r="A6562" i="46"/>
  <c r="A6563" i="46"/>
  <c r="A6564" i="46"/>
  <c r="A6565" i="46"/>
  <c r="A6566" i="46"/>
  <c r="A6567" i="46"/>
  <c r="A6568" i="46"/>
  <c r="A6569" i="46"/>
  <c r="A6570" i="46"/>
  <c r="A6571" i="46"/>
  <c r="A6572" i="46"/>
  <c r="A6573" i="46"/>
  <c r="A6574" i="46"/>
  <c r="A6575" i="46"/>
  <c r="A6576" i="46"/>
  <c r="A6577" i="46"/>
  <c r="A6578" i="46"/>
  <c r="A6579" i="46"/>
  <c r="A6580" i="46"/>
  <c r="A6581" i="46"/>
  <c r="A6582" i="46"/>
  <c r="A6583" i="46"/>
  <c r="A6584" i="46"/>
  <c r="A6585" i="46"/>
  <c r="A6586" i="46"/>
  <c r="A6587" i="46"/>
  <c r="A6588" i="46"/>
  <c r="A6589" i="46"/>
  <c r="A6590" i="46"/>
  <c r="A6591" i="46"/>
  <c r="A6592" i="46"/>
  <c r="A6593" i="46"/>
  <c r="A6594" i="46"/>
  <c r="A6595" i="46"/>
  <c r="A6596" i="46"/>
  <c r="A6597" i="46"/>
  <c r="A6598" i="46"/>
  <c r="A6599" i="46"/>
  <c r="A6600" i="46"/>
  <c r="A6601" i="46"/>
  <c r="A6602" i="46"/>
  <c r="A6603" i="46"/>
  <c r="A6604" i="46"/>
  <c r="A6605" i="46"/>
  <c r="A6606" i="46"/>
  <c r="A6607" i="46"/>
  <c r="A6608" i="46"/>
  <c r="A6609" i="46"/>
  <c r="A6610" i="46"/>
  <c r="A6611" i="46"/>
  <c r="A6612" i="46"/>
  <c r="A6613" i="46"/>
  <c r="A6614" i="46"/>
  <c r="A6615" i="46"/>
  <c r="A6616" i="46"/>
  <c r="A6617" i="46"/>
  <c r="A6618" i="46"/>
  <c r="A6619" i="46"/>
  <c r="A6620" i="46"/>
  <c r="A6621" i="46"/>
  <c r="A6622" i="46"/>
  <c r="A6623" i="46"/>
  <c r="A6624" i="46"/>
  <c r="A6625" i="46"/>
  <c r="A6626" i="46"/>
  <c r="A6627" i="46"/>
  <c r="A6628" i="46"/>
  <c r="A6629" i="46"/>
  <c r="A6630" i="46"/>
  <c r="A6631" i="46"/>
  <c r="A6632" i="46"/>
  <c r="A6633" i="46"/>
  <c r="A6634" i="46"/>
  <c r="A6635" i="46"/>
  <c r="A6636" i="46"/>
  <c r="A6637" i="46"/>
  <c r="A6638" i="46"/>
  <c r="A6639" i="46"/>
  <c r="A6640" i="46"/>
  <c r="A6641" i="46"/>
  <c r="A6642" i="46"/>
  <c r="A6643" i="46"/>
  <c r="A6644" i="46"/>
  <c r="A6645" i="46"/>
  <c r="A6646" i="46"/>
  <c r="A6647" i="46"/>
  <c r="A6648" i="46"/>
  <c r="A6649" i="46"/>
  <c r="A6650" i="46"/>
  <c r="A6651" i="46"/>
  <c r="A6652" i="46"/>
  <c r="A6653" i="46"/>
  <c r="A6654" i="46"/>
  <c r="A6655" i="46"/>
  <c r="A6656" i="46"/>
  <c r="A6657" i="46"/>
  <c r="A6658" i="46"/>
  <c r="A6659" i="46"/>
  <c r="A6660" i="46"/>
  <c r="A6661" i="46"/>
  <c r="A6662" i="46"/>
  <c r="A6663" i="46"/>
  <c r="A6664" i="46"/>
  <c r="A6665" i="46"/>
  <c r="A6666" i="46"/>
  <c r="A6667" i="46"/>
  <c r="A6668" i="46"/>
  <c r="A6669" i="46"/>
  <c r="A6670" i="46"/>
  <c r="A6671" i="46"/>
  <c r="A6672" i="46"/>
  <c r="A6673" i="46"/>
  <c r="A6674" i="46"/>
  <c r="A6675" i="46"/>
  <c r="A6676" i="46"/>
  <c r="A6677" i="46"/>
  <c r="A6678" i="46"/>
  <c r="A6679" i="46"/>
  <c r="A6680" i="46"/>
  <c r="A6681" i="46"/>
  <c r="A6682" i="46"/>
  <c r="A6683" i="46"/>
  <c r="A6684" i="46"/>
  <c r="A6685" i="46"/>
  <c r="A6686" i="46"/>
  <c r="A6687" i="46"/>
  <c r="A6688" i="46"/>
  <c r="A6689" i="46"/>
  <c r="A6690" i="46"/>
  <c r="A6691" i="46"/>
  <c r="A6692" i="46"/>
  <c r="A6693" i="46"/>
  <c r="A6694" i="46"/>
  <c r="A6695" i="46"/>
  <c r="A6696" i="46"/>
  <c r="A6697" i="46"/>
  <c r="A6698" i="46"/>
  <c r="A6699" i="46"/>
  <c r="A6700" i="46"/>
  <c r="A6701" i="46"/>
  <c r="A6702" i="46"/>
  <c r="A6703" i="46"/>
  <c r="A6704" i="46"/>
  <c r="A6705" i="46"/>
  <c r="A6706" i="46"/>
  <c r="A6707" i="46"/>
  <c r="A6708" i="46"/>
  <c r="A6709" i="46"/>
  <c r="A6710" i="46"/>
  <c r="A6711" i="46"/>
  <c r="A6712" i="46"/>
  <c r="A6713" i="46"/>
  <c r="A6714" i="46"/>
  <c r="A6715" i="46"/>
  <c r="A6716" i="46"/>
  <c r="A6717" i="46"/>
  <c r="A6718" i="46"/>
  <c r="A6719" i="46"/>
  <c r="A6720" i="46"/>
  <c r="A6721" i="46"/>
  <c r="A6722" i="46"/>
  <c r="A6723" i="46"/>
  <c r="A6724" i="46"/>
  <c r="A6725" i="46"/>
  <c r="A6726" i="46"/>
  <c r="A6727" i="46"/>
  <c r="A6728" i="46"/>
  <c r="A6729" i="46"/>
  <c r="A6730" i="46"/>
  <c r="A6731" i="46"/>
  <c r="A6732" i="46"/>
  <c r="A6733" i="46"/>
  <c r="A6734" i="46"/>
  <c r="A6735" i="46"/>
  <c r="A6736" i="46"/>
  <c r="A6737" i="46"/>
  <c r="A6738" i="46"/>
  <c r="A6739" i="46"/>
  <c r="A6740" i="46"/>
  <c r="A6741" i="46"/>
  <c r="A6742" i="46"/>
  <c r="A6743" i="46"/>
  <c r="A6744" i="46"/>
  <c r="A6745" i="46"/>
  <c r="A6746" i="46"/>
  <c r="A6747" i="46"/>
  <c r="A6748" i="46"/>
  <c r="A6749" i="46"/>
  <c r="A6750" i="46"/>
  <c r="A6751" i="46"/>
  <c r="A6752" i="46"/>
  <c r="A6753" i="46"/>
  <c r="A6754" i="46"/>
  <c r="A6755" i="46"/>
  <c r="A6756" i="46"/>
  <c r="A6757" i="46"/>
  <c r="A6758" i="46"/>
  <c r="A6759" i="46"/>
  <c r="A6760" i="46"/>
  <c r="A6761" i="46"/>
  <c r="A6762" i="46"/>
  <c r="A6763" i="46"/>
  <c r="A6764" i="46"/>
  <c r="A6765" i="46"/>
  <c r="A6766" i="46"/>
  <c r="A6767" i="46"/>
  <c r="A6768" i="46"/>
  <c r="A6769" i="46"/>
  <c r="A6770" i="46"/>
  <c r="A6771" i="46"/>
  <c r="A6772" i="46"/>
  <c r="A6773" i="46"/>
  <c r="A6774" i="46"/>
  <c r="A6775" i="46"/>
  <c r="A6776" i="46"/>
  <c r="A6777" i="46"/>
  <c r="A6778" i="46"/>
  <c r="A6779" i="46"/>
  <c r="A6780" i="46"/>
  <c r="A6781" i="46"/>
  <c r="A6782" i="46"/>
  <c r="A6783" i="46"/>
  <c r="A6784" i="46"/>
  <c r="A6785" i="46"/>
  <c r="A6786" i="46"/>
  <c r="A6787" i="46"/>
  <c r="A6788" i="46"/>
  <c r="A6789" i="46"/>
  <c r="A6790" i="46"/>
  <c r="A6791" i="46"/>
  <c r="A6792" i="46"/>
  <c r="A6793" i="46"/>
  <c r="A6794" i="46"/>
  <c r="A6795" i="46"/>
  <c r="A6796" i="46"/>
  <c r="A6797" i="46"/>
  <c r="A6798" i="46"/>
  <c r="A6799" i="46"/>
  <c r="A6800" i="46"/>
  <c r="A6801" i="46"/>
  <c r="A6802" i="46"/>
  <c r="A6803" i="46"/>
  <c r="A6804" i="46"/>
  <c r="A6805" i="46"/>
  <c r="A6806" i="46"/>
  <c r="A6807" i="46"/>
  <c r="A6808" i="46"/>
  <c r="A6809" i="46"/>
  <c r="A6810" i="46"/>
  <c r="A6811" i="46"/>
  <c r="A6812" i="46"/>
  <c r="A6813" i="46"/>
  <c r="A6814" i="46"/>
  <c r="A6815" i="46"/>
  <c r="A6816" i="46"/>
  <c r="A6817" i="46"/>
  <c r="A6818" i="46"/>
  <c r="A6819" i="46"/>
  <c r="A6820" i="46"/>
  <c r="A6821" i="46"/>
  <c r="A6822" i="46"/>
  <c r="A6823" i="46"/>
  <c r="A6824" i="46"/>
  <c r="A6825" i="46"/>
  <c r="A6826" i="46"/>
  <c r="A6827" i="46"/>
  <c r="A6828" i="46"/>
  <c r="A6829" i="46"/>
  <c r="A6830" i="46"/>
  <c r="A6831" i="46"/>
  <c r="A6832" i="46"/>
  <c r="A6833" i="46"/>
  <c r="A6834" i="46"/>
  <c r="A6835" i="46"/>
  <c r="A6836" i="46"/>
  <c r="A6837" i="46"/>
  <c r="A6838" i="46"/>
  <c r="A6839" i="46"/>
  <c r="A6840" i="46"/>
  <c r="A6841" i="46"/>
  <c r="A6842" i="46"/>
  <c r="A6843" i="46"/>
  <c r="A6844" i="46"/>
  <c r="A6845" i="46"/>
  <c r="A6846" i="46"/>
  <c r="A6847" i="46"/>
  <c r="A6848" i="46"/>
  <c r="A6849" i="46"/>
  <c r="A6850" i="46"/>
  <c r="A6851" i="46"/>
  <c r="A6852" i="46"/>
  <c r="A6853" i="46"/>
  <c r="A6854" i="46"/>
  <c r="A6855" i="46"/>
  <c r="A6856" i="46"/>
  <c r="A6857" i="46"/>
  <c r="A6858" i="46"/>
  <c r="A6859" i="46"/>
  <c r="A6860" i="46"/>
  <c r="A6861" i="46"/>
  <c r="A6862" i="46"/>
  <c r="A6863" i="46"/>
  <c r="A6864" i="46"/>
  <c r="A6865" i="46"/>
  <c r="A6866" i="46"/>
  <c r="A6867" i="46"/>
  <c r="A6868" i="46"/>
  <c r="A6869" i="46"/>
  <c r="A6870" i="46"/>
  <c r="A6871" i="46"/>
  <c r="A6872" i="46"/>
  <c r="A6873" i="46"/>
  <c r="A6874" i="46"/>
  <c r="A6875" i="46"/>
  <c r="A6876" i="46"/>
  <c r="A6877" i="46"/>
  <c r="A6878" i="46"/>
  <c r="A6879" i="46"/>
  <c r="A6880" i="46"/>
  <c r="A6881" i="46"/>
  <c r="A6882" i="46"/>
  <c r="A6883" i="46"/>
  <c r="A6884" i="46"/>
  <c r="A6885" i="46"/>
  <c r="A6886" i="46"/>
  <c r="A6887" i="46"/>
  <c r="A6888" i="46"/>
  <c r="A6889" i="46"/>
  <c r="A6890" i="46"/>
  <c r="A6891" i="46"/>
  <c r="A6892" i="46"/>
  <c r="A6893" i="46"/>
  <c r="A6894" i="46"/>
  <c r="A6895" i="46"/>
  <c r="A6896" i="46"/>
  <c r="A6897" i="46"/>
  <c r="A6898" i="46"/>
  <c r="A6899" i="46"/>
  <c r="A6900" i="46"/>
  <c r="A6901" i="46"/>
  <c r="A6902" i="46"/>
  <c r="A6903" i="46"/>
  <c r="A6904" i="46"/>
  <c r="A6905" i="46"/>
  <c r="A6906" i="46"/>
  <c r="A6907" i="46"/>
  <c r="A6908" i="46"/>
  <c r="A6909" i="46"/>
  <c r="A6910" i="46"/>
  <c r="A6911" i="46"/>
  <c r="A6912" i="46"/>
  <c r="A6913" i="46"/>
  <c r="A6914" i="46"/>
  <c r="A6915" i="46"/>
  <c r="A6916" i="46"/>
  <c r="A6917" i="46"/>
  <c r="A6918" i="46"/>
  <c r="A6919" i="46"/>
  <c r="A6920" i="46"/>
  <c r="A6921" i="46"/>
  <c r="A6922" i="46"/>
  <c r="A6923" i="46"/>
  <c r="A6924" i="46"/>
  <c r="A6925" i="46"/>
  <c r="A6926" i="46"/>
  <c r="A6927" i="46"/>
  <c r="A6928" i="46"/>
  <c r="A6929" i="46"/>
  <c r="A6930" i="46"/>
  <c r="A6931" i="46"/>
  <c r="A6932" i="46"/>
  <c r="A6933" i="46"/>
  <c r="A6934" i="46"/>
  <c r="A6935" i="46"/>
  <c r="A6936" i="46"/>
  <c r="A6937" i="46"/>
  <c r="A6938" i="46"/>
  <c r="A6939" i="46"/>
  <c r="A6940" i="46"/>
  <c r="A6941" i="46"/>
  <c r="A6942" i="46"/>
  <c r="A6943" i="46"/>
  <c r="A6944" i="46"/>
  <c r="A6945" i="46"/>
  <c r="A6946" i="46"/>
  <c r="A6947" i="46"/>
  <c r="A6948" i="46"/>
  <c r="A6949" i="46"/>
  <c r="A6950" i="46"/>
  <c r="A6951" i="46"/>
  <c r="A6952" i="46"/>
  <c r="A6953" i="46"/>
  <c r="A6954" i="46"/>
  <c r="A6955" i="46"/>
  <c r="A6956" i="46"/>
  <c r="A6957" i="46"/>
  <c r="A6958" i="46"/>
  <c r="A6959" i="46"/>
  <c r="A6960" i="46"/>
  <c r="A6961" i="46"/>
  <c r="A6962" i="46"/>
  <c r="A6963" i="46"/>
  <c r="A6964" i="46"/>
  <c r="A6965" i="46"/>
  <c r="A6966" i="46"/>
  <c r="A6967" i="46"/>
  <c r="A6968" i="46"/>
  <c r="A6969" i="46"/>
  <c r="A6970" i="46"/>
  <c r="A6971" i="46"/>
  <c r="A6972" i="46"/>
  <c r="A6973" i="46"/>
  <c r="A6974" i="46"/>
  <c r="A6975" i="46"/>
  <c r="A6976" i="46"/>
  <c r="A6977" i="46"/>
  <c r="A6978" i="46"/>
  <c r="A6979" i="46"/>
  <c r="A6980" i="46"/>
  <c r="A6981" i="46"/>
  <c r="A6982" i="46"/>
  <c r="A6983" i="46"/>
  <c r="A6984" i="46"/>
  <c r="A6985" i="46"/>
  <c r="A6986" i="46"/>
  <c r="A6987" i="46"/>
  <c r="A6988" i="46"/>
  <c r="A6989" i="46"/>
  <c r="A6990" i="46"/>
  <c r="A6991" i="46"/>
  <c r="A6992" i="46"/>
  <c r="A6993" i="46"/>
  <c r="A6994" i="46"/>
  <c r="A6995" i="46"/>
  <c r="A6996" i="46"/>
  <c r="A6997" i="46"/>
  <c r="A6998" i="46"/>
  <c r="A6999" i="46"/>
  <c r="A7000" i="46"/>
  <c r="A7001" i="46"/>
  <c r="A7002" i="46"/>
  <c r="A7003" i="46"/>
  <c r="A7004" i="46"/>
  <c r="A7005" i="46"/>
  <c r="A7006" i="46"/>
  <c r="A7007" i="46"/>
  <c r="A7008" i="46"/>
  <c r="A7009" i="46"/>
  <c r="A7010" i="46"/>
  <c r="A7011" i="46"/>
  <c r="A7012" i="46"/>
  <c r="A7013" i="46"/>
  <c r="A7014" i="46"/>
  <c r="A7015" i="46"/>
  <c r="A7016" i="46"/>
  <c r="A7017" i="46"/>
  <c r="A7018" i="46"/>
  <c r="A7019" i="46"/>
  <c r="A7020" i="46"/>
  <c r="A7021" i="46"/>
  <c r="A7022" i="46"/>
  <c r="A7023" i="46"/>
  <c r="A7024" i="46"/>
  <c r="A7025" i="46"/>
  <c r="A7026" i="46"/>
  <c r="A7027" i="46"/>
  <c r="A7028" i="46"/>
  <c r="A7029" i="46"/>
  <c r="A7030" i="46"/>
  <c r="A7031" i="46"/>
  <c r="A7032" i="46"/>
  <c r="A7033" i="46"/>
  <c r="A7034" i="46"/>
  <c r="A7035" i="46"/>
  <c r="A7036" i="46"/>
  <c r="A7037" i="46"/>
  <c r="A7038" i="46"/>
  <c r="A7039" i="46"/>
  <c r="A7040" i="46"/>
  <c r="A7041" i="46"/>
  <c r="A7042" i="46"/>
  <c r="A7043" i="46"/>
  <c r="A7044" i="46"/>
  <c r="A7045" i="46"/>
  <c r="A7046" i="46"/>
  <c r="A7047" i="46"/>
  <c r="A7048" i="46"/>
  <c r="A7049" i="46"/>
  <c r="A7050" i="46"/>
  <c r="A7051" i="46"/>
  <c r="A7052" i="46"/>
  <c r="A7053" i="46"/>
  <c r="A7054" i="46"/>
  <c r="A7055" i="46"/>
  <c r="A7056" i="46"/>
  <c r="A7057" i="46"/>
  <c r="A7058" i="46"/>
  <c r="A7059" i="46"/>
  <c r="A7060" i="46"/>
  <c r="A7061" i="46"/>
  <c r="A7062" i="46"/>
  <c r="A7063" i="46"/>
  <c r="A7064" i="46"/>
  <c r="A7065" i="46"/>
  <c r="A7066" i="46"/>
  <c r="A7067" i="46"/>
  <c r="A7068" i="46"/>
  <c r="A7069" i="46"/>
  <c r="A7070" i="46"/>
  <c r="A7071" i="46"/>
  <c r="A7072" i="46"/>
  <c r="A7073" i="46"/>
  <c r="A7074" i="46"/>
  <c r="A7075" i="46"/>
  <c r="A7076" i="46"/>
  <c r="A7077" i="46"/>
  <c r="A7078" i="46"/>
  <c r="A7079" i="46"/>
  <c r="A7080" i="46"/>
  <c r="A7081" i="46"/>
  <c r="A7082" i="46"/>
  <c r="A7083" i="46"/>
  <c r="A7084" i="46"/>
  <c r="A7085" i="46"/>
  <c r="A7086" i="46"/>
  <c r="A7087" i="46"/>
  <c r="A7088" i="46"/>
  <c r="A7089" i="46"/>
  <c r="A7090" i="46"/>
  <c r="A7091" i="46"/>
  <c r="A7092" i="46"/>
  <c r="A7093" i="46"/>
  <c r="A7094" i="46"/>
  <c r="A7095" i="46"/>
  <c r="A7096" i="46"/>
  <c r="A7097" i="46"/>
  <c r="A7098" i="46"/>
  <c r="A7099" i="46"/>
  <c r="A7100" i="46"/>
  <c r="A7101" i="46"/>
  <c r="A7102" i="46"/>
  <c r="A7103" i="46"/>
  <c r="A7104" i="46"/>
  <c r="A7105" i="46"/>
  <c r="A7106" i="46"/>
  <c r="A7107" i="46"/>
  <c r="A7108" i="46"/>
  <c r="A7109" i="46"/>
  <c r="A7110" i="46"/>
  <c r="A7111" i="46"/>
  <c r="A7112" i="46"/>
  <c r="A7113" i="46"/>
  <c r="A7114" i="46"/>
  <c r="A7115" i="46"/>
  <c r="A7116" i="46"/>
  <c r="A7117" i="46"/>
  <c r="A7118" i="46"/>
  <c r="A7119" i="46"/>
  <c r="A7120" i="46"/>
  <c r="A7121" i="46"/>
  <c r="A7122" i="46"/>
  <c r="A7123" i="46"/>
  <c r="A7124" i="46"/>
  <c r="A7125" i="46"/>
  <c r="A7126" i="46"/>
  <c r="A7127" i="46"/>
  <c r="A7128" i="46"/>
  <c r="A7129" i="46"/>
  <c r="A7130" i="46"/>
  <c r="A7131" i="46"/>
  <c r="A7132" i="46"/>
  <c r="A7133" i="46"/>
  <c r="A7134" i="46"/>
  <c r="A7135" i="46"/>
  <c r="A7136" i="46"/>
  <c r="A7137" i="46"/>
  <c r="A7138" i="46"/>
  <c r="A7139" i="46"/>
  <c r="A7140" i="46"/>
  <c r="A7141" i="46"/>
  <c r="A7142" i="46"/>
  <c r="A7143" i="46"/>
  <c r="A7144" i="46"/>
  <c r="A7145" i="46"/>
  <c r="A7146" i="46"/>
  <c r="A7147" i="46"/>
  <c r="A7148" i="46"/>
  <c r="A7149" i="46"/>
  <c r="A7150" i="46"/>
  <c r="A7151" i="46"/>
  <c r="A7152" i="46"/>
  <c r="A7153" i="46"/>
  <c r="A7154" i="46"/>
  <c r="A7155" i="46"/>
  <c r="A7156" i="46"/>
  <c r="A7157" i="46"/>
  <c r="A7158" i="46"/>
  <c r="A7159" i="46"/>
  <c r="A7160" i="46"/>
  <c r="A7161" i="46"/>
  <c r="A7162" i="46"/>
  <c r="A7163" i="46"/>
  <c r="A7164" i="46"/>
  <c r="A7165" i="46"/>
  <c r="A7166" i="46"/>
  <c r="A7167" i="46"/>
  <c r="A7168" i="46"/>
  <c r="A7169" i="46"/>
  <c r="A7170" i="46"/>
  <c r="A7171" i="46"/>
  <c r="A7172" i="46"/>
  <c r="A7173" i="46"/>
  <c r="A7174" i="46"/>
  <c r="A7175" i="46"/>
  <c r="A7176" i="46"/>
  <c r="A7177" i="46"/>
  <c r="A7178" i="46"/>
  <c r="A7179" i="46"/>
  <c r="A7180" i="46"/>
  <c r="A7181" i="46"/>
  <c r="A7182" i="46"/>
  <c r="A7183" i="46"/>
  <c r="A7184" i="46"/>
  <c r="A7185" i="46"/>
  <c r="A7186" i="46"/>
  <c r="A7187" i="46"/>
  <c r="A7188" i="46"/>
  <c r="A7189" i="46"/>
  <c r="A7190" i="46"/>
  <c r="A7191" i="46"/>
  <c r="A7192" i="46"/>
  <c r="A7193" i="46"/>
  <c r="A7194" i="46"/>
  <c r="A7195" i="46"/>
  <c r="A7196" i="46"/>
  <c r="A7197" i="46"/>
  <c r="A7198" i="46"/>
  <c r="A7199" i="46"/>
  <c r="A7200" i="46"/>
  <c r="A7201" i="46"/>
  <c r="A7202" i="46"/>
  <c r="A7203" i="46"/>
  <c r="A7204" i="46"/>
  <c r="A7205" i="46"/>
  <c r="A7206" i="46"/>
  <c r="A7207" i="46"/>
  <c r="A7208" i="46"/>
  <c r="A7209" i="46"/>
  <c r="A7210" i="46"/>
  <c r="A7211" i="46"/>
  <c r="A7212" i="46"/>
  <c r="A7213" i="46"/>
  <c r="A7214" i="46"/>
  <c r="A7215" i="46"/>
  <c r="A7216" i="46"/>
  <c r="A7217" i="46"/>
  <c r="A7218" i="46"/>
  <c r="A7219" i="46"/>
  <c r="A7220" i="46"/>
  <c r="A7221" i="46"/>
  <c r="A7222" i="46"/>
  <c r="A7223" i="46"/>
  <c r="A7224" i="46"/>
  <c r="A7225" i="46"/>
  <c r="A7226" i="46"/>
  <c r="A7227" i="46"/>
  <c r="A7228" i="46"/>
  <c r="A7229" i="46"/>
  <c r="A7230" i="46"/>
  <c r="A7231" i="46"/>
  <c r="A7232" i="46"/>
  <c r="A7233" i="46"/>
  <c r="A7234" i="46"/>
  <c r="A7235" i="46"/>
  <c r="A7236" i="46"/>
  <c r="A7237" i="46"/>
  <c r="A7238" i="46"/>
  <c r="A7239" i="46"/>
  <c r="A7240" i="46"/>
  <c r="A7241" i="46"/>
  <c r="A7242" i="46"/>
  <c r="A7243" i="46"/>
  <c r="A7244" i="46"/>
  <c r="A7245" i="46"/>
  <c r="A7246" i="46"/>
  <c r="A7247" i="46"/>
  <c r="A7248" i="46"/>
  <c r="A7249" i="46"/>
  <c r="A7250" i="46"/>
  <c r="A7251" i="46"/>
  <c r="A7252" i="46"/>
  <c r="A7253" i="46"/>
  <c r="A7254" i="46"/>
  <c r="A7255" i="46"/>
  <c r="A7256" i="46"/>
  <c r="A7257" i="46"/>
  <c r="A7258" i="46"/>
  <c r="A7259" i="46"/>
  <c r="A7260" i="46"/>
  <c r="A7261" i="46"/>
  <c r="A7262" i="46"/>
  <c r="A7263" i="46"/>
  <c r="A7264" i="46"/>
  <c r="A7265" i="46"/>
  <c r="A7266" i="46"/>
  <c r="A7267" i="46"/>
  <c r="A7268" i="46"/>
  <c r="A7269" i="46"/>
  <c r="A7270" i="46"/>
  <c r="A7271" i="46"/>
  <c r="A7272" i="46"/>
  <c r="A7273" i="46"/>
  <c r="A7274" i="46"/>
  <c r="A7275" i="46"/>
  <c r="A7276" i="46"/>
  <c r="A7277" i="46"/>
  <c r="A7278" i="46"/>
  <c r="A7279" i="46"/>
  <c r="A7280" i="46"/>
  <c r="A7281" i="46"/>
  <c r="A7282" i="46"/>
  <c r="A7283" i="46"/>
  <c r="A7284" i="46"/>
  <c r="A7285" i="46"/>
  <c r="A7286" i="46"/>
  <c r="A7287" i="46"/>
  <c r="A7288" i="46"/>
  <c r="A7289" i="46"/>
  <c r="A7290" i="46"/>
  <c r="A7291" i="46"/>
  <c r="A7292" i="46"/>
  <c r="A7293" i="46"/>
  <c r="A7294" i="46"/>
  <c r="A7295" i="46"/>
  <c r="A7296" i="46"/>
  <c r="A7297" i="46"/>
  <c r="A7298" i="46"/>
  <c r="A7299" i="46"/>
  <c r="A7300" i="46"/>
  <c r="A7301" i="46"/>
  <c r="A7302" i="46"/>
  <c r="A7303" i="46"/>
  <c r="A7304" i="46"/>
  <c r="A7305" i="46"/>
  <c r="A7306" i="46"/>
  <c r="A7307" i="46"/>
  <c r="A7308" i="46"/>
  <c r="A7309" i="46"/>
  <c r="A7310" i="46"/>
  <c r="A7311" i="46"/>
  <c r="A7312" i="46"/>
  <c r="A7313" i="46"/>
  <c r="A7314" i="46"/>
  <c r="A7315" i="46"/>
  <c r="A7316" i="46"/>
  <c r="A7317" i="46"/>
  <c r="A7318" i="46"/>
  <c r="A7319" i="46"/>
  <c r="A7320" i="46"/>
  <c r="A7321" i="46"/>
  <c r="A7322" i="46"/>
  <c r="A7323" i="46"/>
  <c r="A7324" i="46"/>
  <c r="A7325" i="46"/>
  <c r="A7326" i="46"/>
  <c r="A7327" i="46"/>
  <c r="A7328" i="46"/>
  <c r="A7329" i="46"/>
  <c r="A7330" i="46"/>
  <c r="A7331" i="46"/>
  <c r="A7332" i="46"/>
  <c r="A7333" i="46"/>
  <c r="A7334" i="46"/>
  <c r="A7335" i="46"/>
  <c r="A7336" i="46"/>
  <c r="A7337" i="46"/>
  <c r="A7338" i="46"/>
  <c r="A7339" i="46"/>
  <c r="A7340" i="46"/>
  <c r="A7341" i="46"/>
  <c r="A7342" i="46"/>
  <c r="A7343" i="46"/>
  <c r="A7344" i="46"/>
  <c r="A7345" i="46"/>
  <c r="A7346" i="46"/>
  <c r="A7347" i="46"/>
  <c r="A7348" i="46"/>
  <c r="A7349" i="46"/>
  <c r="A7350" i="46"/>
  <c r="A7351" i="46"/>
  <c r="A7352" i="46"/>
  <c r="A7353" i="46"/>
  <c r="A7354" i="46"/>
  <c r="A7355" i="46"/>
  <c r="A7356" i="46"/>
  <c r="A7357" i="46"/>
  <c r="A7358" i="46"/>
  <c r="A7359" i="46"/>
  <c r="A7360" i="46"/>
  <c r="A7361" i="46"/>
  <c r="A7362" i="46"/>
  <c r="A7363" i="46"/>
  <c r="A7364" i="46"/>
  <c r="A7365" i="46"/>
  <c r="A7366" i="46"/>
  <c r="A7367" i="46"/>
  <c r="A7368" i="46"/>
  <c r="A7369" i="46"/>
  <c r="A7370" i="46"/>
  <c r="A7371" i="46"/>
  <c r="A7372" i="46"/>
  <c r="A7373" i="46"/>
  <c r="A7374" i="46"/>
  <c r="A7375" i="46"/>
  <c r="A7376" i="46"/>
  <c r="A7377" i="46"/>
  <c r="A7378" i="46"/>
  <c r="A7379" i="46"/>
  <c r="A7380" i="46"/>
  <c r="A7381" i="46"/>
  <c r="A7382" i="46"/>
  <c r="A7383" i="46"/>
  <c r="A7384" i="46"/>
  <c r="A7385" i="46"/>
  <c r="A7386" i="46"/>
  <c r="A7387" i="46"/>
  <c r="A7388" i="46"/>
  <c r="A7389" i="46"/>
  <c r="A7390" i="46"/>
  <c r="A7391" i="46"/>
  <c r="A7392" i="46"/>
  <c r="A7393" i="46"/>
  <c r="A7394" i="46"/>
  <c r="A7395" i="46"/>
  <c r="A7396" i="46"/>
  <c r="A7397" i="46"/>
  <c r="A7398" i="46"/>
  <c r="A7399" i="46"/>
  <c r="A7400" i="46"/>
  <c r="A7401" i="46"/>
  <c r="A7402" i="46"/>
  <c r="A7403" i="46"/>
  <c r="A7404" i="46"/>
  <c r="A7405" i="46"/>
  <c r="A7406" i="46"/>
  <c r="A7407" i="46"/>
  <c r="A7408" i="46"/>
  <c r="A7409" i="46"/>
  <c r="A7410" i="46"/>
  <c r="A7411" i="46"/>
  <c r="A7412" i="46"/>
  <c r="A7413" i="46"/>
  <c r="A7414" i="46"/>
  <c r="A7415" i="46"/>
  <c r="A7416" i="46"/>
  <c r="A7417" i="46"/>
  <c r="A7418" i="46"/>
  <c r="A7419" i="46"/>
  <c r="A7420" i="46"/>
  <c r="A7421" i="46"/>
  <c r="A7422" i="46"/>
  <c r="A7423" i="46"/>
  <c r="A7424" i="46"/>
  <c r="A7425" i="46"/>
  <c r="A7426" i="46"/>
  <c r="A7427" i="46"/>
  <c r="A7428" i="46"/>
  <c r="A7429" i="46"/>
  <c r="A7430" i="46"/>
  <c r="A7431" i="46"/>
  <c r="A7432" i="46"/>
  <c r="A7433" i="46"/>
  <c r="A7434" i="46"/>
  <c r="A7435" i="46"/>
  <c r="A7436" i="46"/>
  <c r="A7437" i="46"/>
  <c r="A7438" i="46"/>
  <c r="A7439" i="46"/>
  <c r="A7440" i="46"/>
  <c r="A7441" i="46"/>
  <c r="A7442" i="46"/>
  <c r="A7443" i="46"/>
  <c r="A7444" i="46"/>
  <c r="A7445" i="46"/>
  <c r="A7446" i="46"/>
  <c r="A7447" i="46"/>
  <c r="A7448" i="46"/>
  <c r="A7449" i="46"/>
  <c r="A7450" i="46"/>
  <c r="A7451" i="46"/>
  <c r="A7452" i="46"/>
  <c r="A7453" i="46"/>
  <c r="A7454" i="46"/>
  <c r="A7455" i="46"/>
  <c r="A7456" i="46"/>
  <c r="A7457" i="46"/>
  <c r="A7458" i="46"/>
  <c r="A7459" i="46"/>
  <c r="A7460" i="46"/>
  <c r="A7461" i="46"/>
  <c r="A7462" i="46"/>
  <c r="A7463" i="46"/>
  <c r="A7464" i="46"/>
  <c r="A7465" i="46"/>
  <c r="A7466" i="46"/>
  <c r="A7467" i="46"/>
  <c r="A7468" i="46"/>
  <c r="A7469" i="46"/>
  <c r="A7470" i="46"/>
  <c r="A7471" i="46"/>
  <c r="A7472" i="46"/>
  <c r="A7473" i="46"/>
  <c r="A7474" i="46"/>
  <c r="A7475" i="46"/>
  <c r="A7476" i="46"/>
  <c r="A7477" i="46"/>
  <c r="A7478" i="46"/>
  <c r="A7479" i="46"/>
  <c r="A7480" i="46"/>
  <c r="A7481" i="46"/>
  <c r="A7482" i="46"/>
  <c r="A7483" i="46"/>
  <c r="A7484" i="46"/>
  <c r="A7485" i="46"/>
  <c r="A7486" i="46"/>
  <c r="A7487" i="46"/>
  <c r="A7488" i="46"/>
  <c r="A7489" i="46"/>
  <c r="A7490" i="46"/>
  <c r="A7491" i="46"/>
  <c r="A7492" i="46"/>
  <c r="A7493" i="46"/>
  <c r="A7494" i="46"/>
  <c r="A7495" i="46"/>
  <c r="A7496" i="46"/>
  <c r="A7497" i="46"/>
  <c r="A7498" i="46"/>
  <c r="A7499" i="46"/>
  <c r="A7500" i="46"/>
  <c r="A7501" i="46"/>
  <c r="A7502" i="46"/>
  <c r="A7503" i="46"/>
  <c r="A7504" i="46"/>
  <c r="A7505" i="46"/>
  <c r="A7506" i="46"/>
  <c r="A7507" i="46"/>
  <c r="A7508" i="46"/>
  <c r="A7509" i="46"/>
  <c r="A7510" i="46"/>
  <c r="A7511" i="46"/>
  <c r="A7512" i="46"/>
  <c r="A7513" i="46"/>
  <c r="A7514" i="46"/>
  <c r="A7515" i="46"/>
  <c r="A7516" i="46"/>
  <c r="A7517" i="46"/>
  <c r="A7518" i="46"/>
  <c r="A7519" i="46"/>
  <c r="A7520" i="46"/>
  <c r="A7521" i="46"/>
  <c r="A7522" i="46"/>
  <c r="A7523" i="46"/>
  <c r="A7524" i="46"/>
  <c r="A7525" i="46"/>
  <c r="A7526" i="46"/>
  <c r="A7527" i="46"/>
  <c r="A7528" i="46"/>
  <c r="A7529" i="46"/>
  <c r="A7530" i="46"/>
  <c r="A7531" i="46"/>
  <c r="A7532" i="46"/>
  <c r="A7533" i="46"/>
  <c r="A7534" i="46"/>
  <c r="A7535" i="46"/>
  <c r="A7536" i="46"/>
  <c r="A7537" i="46"/>
  <c r="A7538" i="46"/>
  <c r="A7539" i="46"/>
  <c r="A7540" i="46"/>
  <c r="A7541" i="46"/>
  <c r="A7542" i="46"/>
  <c r="A7543" i="46"/>
  <c r="A7544" i="46"/>
  <c r="A7545" i="46"/>
  <c r="A7546" i="46"/>
  <c r="A7547" i="46"/>
  <c r="A7548" i="46"/>
  <c r="A7549" i="46"/>
  <c r="A7550" i="46"/>
  <c r="A7551" i="46"/>
  <c r="A7552" i="46"/>
  <c r="A7553" i="46"/>
  <c r="A7554" i="46"/>
  <c r="A7555" i="46"/>
  <c r="A7556" i="46"/>
  <c r="A7557" i="46"/>
  <c r="A7558" i="46"/>
  <c r="A7559" i="46"/>
  <c r="A7560" i="46"/>
  <c r="A7561" i="46"/>
  <c r="A7562" i="46"/>
  <c r="A7563" i="46"/>
  <c r="A7564" i="46"/>
  <c r="A7565" i="46"/>
  <c r="A7566" i="46"/>
  <c r="A7567" i="46"/>
  <c r="A7568" i="46"/>
  <c r="A7569" i="46"/>
  <c r="A7570" i="46"/>
  <c r="A7571" i="46"/>
  <c r="A7572" i="46"/>
  <c r="A7573" i="46"/>
  <c r="A7574" i="46"/>
  <c r="A7575" i="46"/>
  <c r="A7576" i="46"/>
  <c r="A7577" i="46"/>
  <c r="A7578" i="46"/>
  <c r="A7579" i="46"/>
  <c r="A7580" i="46"/>
  <c r="A7581" i="46"/>
  <c r="A7582" i="46"/>
  <c r="A7583" i="46"/>
  <c r="A7584" i="46"/>
  <c r="A7585" i="46"/>
  <c r="A7586" i="46"/>
  <c r="A7587" i="46"/>
  <c r="A7588" i="46"/>
  <c r="A7589" i="46"/>
  <c r="A7590" i="46"/>
  <c r="A7591" i="46"/>
  <c r="A7592" i="46"/>
  <c r="A7593" i="46"/>
  <c r="A7594" i="46"/>
  <c r="A7595" i="46"/>
  <c r="A7596" i="46"/>
  <c r="A7597" i="46"/>
  <c r="A7598" i="46"/>
  <c r="A7599" i="46"/>
  <c r="A7600" i="46"/>
  <c r="A7601" i="46"/>
  <c r="A7602" i="46"/>
  <c r="A7603" i="46"/>
  <c r="A7604" i="46"/>
  <c r="A7605" i="46"/>
  <c r="A7606" i="46"/>
  <c r="A7607" i="46"/>
  <c r="A7608" i="46"/>
  <c r="A7609" i="46"/>
  <c r="A7610" i="46"/>
  <c r="A7611" i="46"/>
  <c r="A7612" i="46"/>
  <c r="A7613" i="46"/>
  <c r="A7614" i="46"/>
  <c r="A7615" i="46"/>
  <c r="A7616" i="46"/>
  <c r="A7617" i="46"/>
  <c r="A7618" i="46"/>
  <c r="A7619" i="46"/>
  <c r="A7620" i="46"/>
  <c r="A7621" i="46"/>
  <c r="A7622" i="46"/>
  <c r="A7623" i="46"/>
  <c r="A7624" i="46"/>
  <c r="A7625" i="46"/>
  <c r="A7626" i="46"/>
  <c r="A7627" i="46"/>
  <c r="A7628" i="46"/>
  <c r="A7629" i="46"/>
  <c r="A7630" i="46"/>
  <c r="A7631" i="46"/>
  <c r="A7632" i="46"/>
  <c r="A7633" i="46"/>
  <c r="A7634" i="46"/>
  <c r="A7635" i="46"/>
  <c r="A7636" i="46"/>
  <c r="A7637" i="46"/>
  <c r="A7638" i="46"/>
  <c r="A7639" i="46"/>
  <c r="A7640" i="46"/>
  <c r="A7641" i="46"/>
  <c r="A7642" i="46"/>
  <c r="A7643" i="46"/>
  <c r="A7644" i="46"/>
  <c r="A7645" i="46"/>
  <c r="A7646" i="46"/>
  <c r="A7647" i="46"/>
  <c r="A7648" i="46"/>
  <c r="A7649" i="46"/>
  <c r="A7650" i="46"/>
  <c r="A7651" i="46"/>
  <c r="A7652" i="46"/>
  <c r="A7653" i="46"/>
  <c r="A7654" i="46"/>
  <c r="A7655" i="46"/>
  <c r="A7656" i="46"/>
  <c r="A7657" i="46"/>
  <c r="A7658" i="46"/>
  <c r="A7659" i="46"/>
  <c r="A7660" i="46"/>
  <c r="A7661" i="46"/>
  <c r="A7662" i="46"/>
  <c r="A7663" i="46"/>
  <c r="A7664" i="46"/>
  <c r="A7665" i="46"/>
  <c r="A7666" i="46"/>
  <c r="A7667" i="46"/>
  <c r="A7668" i="46"/>
  <c r="A7669" i="46"/>
  <c r="A7670" i="46"/>
  <c r="A7671" i="46"/>
  <c r="A7672" i="46"/>
  <c r="A7673" i="46"/>
  <c r="A7674" i="46"/>
  <c r="A7675" i="46"/>
  <c r="A7676" i="46"/>
  <c r="A7677" i="46"/>
  <c r="A7678" i="46"/>
  <c r="A7679" i="46"/>
  <c r="A7680" i="46"/>
  <c r="A7681" i="46"/>
  <c r="A7682" i="46"/>
  <c r="A7683" i="46"/>
  <c r="A7684" i="46"/>
  <c r="A7685" i="46"/>
  <c r="A7686" i="46"/>
  <c r="A7687" i="46"/>
  <c r="A7688" i="46"/>
  <c r="A7689" i="46"/>
  <c r="A7690" i="46"/>
  <c r="A7691" i="46"/>
  <c r="A7692" i="46"/>
  <c r="A7693" i="46"/>
  <c r="A7694" i="46"/>
  <c r="A7695" i="46"/>
  <c r="A7696" i="46"/>
  <c r="A7697" i="46"/>
  <c r="A7698" i="46"/>
  <c r="A7699" i="46"/>
  <c r="A7700" i="46"/>
  <c r="A7701" i="46"/>
  <c r="A7702" i="46"/>
  <c r="A7703" i="46"/>
  <c r="A7704" i="46"/>
  <c r="A7705" i="46"/>
  <c r="A7706" i="46"/>
  <c r="A7707" i="46"/>
  <c r="A7708" i="46"/>
  <c r="A7709" i="46"/>
  <c r="A7710" i="46"/>
  <c r="A7711" i="46"/>
  <c r="A7712" i="46"/>
  <c r="A7713" i="46"/>
  <c r="A7714" i="46"/>
  <c r="A7715" i="46"/>
  <c r="A7716" i="46"/>
  <c r="A7717" i="46"/>
  <c r="A7718" i="46"/>
  <c r="A7719" i="46"/>
  <c r="A7720" i="46"/>
  <c r="A7721" i="46"/>
  <c r="A7722" i="46"/>
  <c r="A7723" i="46"/>
  <c r="A7724" i="46"/>
  <c r="A7725" i="46"/>
  <c r="A7726" i="46"/>
  <c r="A7727" i="46"/>
  <c r="A7728" i="46"/>
  <c r="A7729" i="46"/>
  <c r="A7730" i="46"/>
  <c r="A7731" i="46"/>
  <c r="A7732" i="46"/>
  <c r="A7733" i="46"/>
  <c r="A7734" i="46"/>
  <c r="A7735" i="46"/>
  <c r="A7736" i="46"/>
  <c r="A7737" i="46"/>
  <c r="A7738" i="46"/>
  <c r="A7739" i="46"/>
  <c r="A7740" i="46"/>
  <c r="A7741" i="46"/>
  <c r="A7742" i="46"/>
  <c r="A7743" i="46"/>
  <c r="A7744" i="46"/>
  <c r="A7745" i="46"/>
  <c r="A7746" i="46"/>
  <c r="A7747" i="46"/>
  <c r="A7748" i="46"/>
  <c r="A7749" i="46"/>
  <c r="A7750" i="46"/>
  <c r="A7751" i="46"/>
  <c r="A7752" i="46"/>
  <c r="A7753" i="46"/>
  <c r="A7754" i="46"/>
  <c r="A7755" i="46"/>
  <c r="A7756" i="46"/>
  <c r="A7757" i="46"/>
  <c r="A7758" i="46"/>
  <c r="A7759" i="46"/>
  <c r="A7760" i="46"/>
  <c r="A7761" i="46"/>
  <c r="A7762" i="46"/>
  <c r="A7763" i="46"/>
  <c r="A7764" i="46"/>
  <c r="A7765" i="46"/>
  <c r="A7766" i="46"/>
  <c r="A7767" i="46"/>
  <c r="A7768" i="46"/>
  <c r="A7769" i="46"/>
  <c r="A7770" i="46"/>
  <c r="A7771" i="46"/>
  <c r="A7772" i="46"/>
  <c r="A7773" i="46"/>
  <c r="A7774" i="46"/>
  <c r="A7775" i="46"/>
  <c r="A7776" i="46"/>
  <c r="A7777" i="46"/>
  <c r="A7778" i="46"/>
  <c r="A7779" i="46"/>
  <c r="A7780" i="46"/>
  <c r="A7781" i="46"/>
  <c r="A7782" i="46"/>
  <c r="A7783" i="46"/>
  <c r="A7784" i="46"/>
  <c r="A7785" i="46"/>
  <c r="A7786" i="46"/>
  <c r="A7787" i="46"/>
  <c r="A7788" i="46"/>
  <c r="A7789" i="46"/>
  <c r="A7790" i="46"/>
  <c r="A7791" i="46"/>
  <c r="A7792" i="46"/>
  <c r="A7793" i="46"/>
  <c r="A7794" i="46"/>
  <c r="A7795" i="46"/>
  <c r="A7796" i="46"/>
  <c r="A7797" i="46"/>
  <c r="A7798" i="46"/>
  <c r="A7799" i="46"/>
  <c r="A7800" i="46"/>
  <c r="A7801" i="46"/>
  <c r="A7802" i="46"/>
  <c r="A7803" i="46"/>
  <c r="A7804" i="46"/>
  <c r="A7805" i="46"/>
  <c r="A7806" i="46"/>
  <c r="A7807" i="46"/>
  <c r="A7808" i="46"/>
  <c r="A7809" i="46"/>
  <c r="A7810" i="46"/>
  <c r="A7811" i="46"/>
  <c r="A7812" i="46"/>
  <c r="A7813" i="46"/>
  <c r="A7814" i="46"/>
  <c r="A7815" i="46"/>
  <c r="A7816" i="46"/>
  <c r="A7817" i="46"/>
  <c r="A7818" i="46"/>
  <c r="A7819" i="46"/>
  <c r="A7820" i="46"/>
  <c r="A7821" i="46"/>
  <c r="A7822" i="46"/>
  <c r="A7823" i="46"/>
  <c r="A7824" i="46"/>
  <c r="A7825" i="46"/>
  <c r="A7826" i="46"/>
  <c r="A7827" i="46"/>
  <c r="A7828" i="46"/>
  <c r="A7829" i="46"/>
  <c r="A7830" i="46"/>
  <c r="A7831" i="46"/>
  <c r="A7832" i="46"/>
  <c r="A7833" i="46"/>
  <c r="A7834" i="46"/>
  <c r="A7835" i="46"/>
  <c r="A7836" i="46"/>
  <c r="A7837" i="46"/>
  <c r="A7838" i="46"/>
  <c r="A7839" i="46"/>
  <c r="A7840" i="46"/>
  <c r="A7841" i="46"/>
  <c r="A7842" i="46"/>
  <c r="A7843" i="46"/>
  <c r="A7844" i="46"/>
  <c r="A7845" i="46"/>
  <c r="A7846" i="46"/>
  <c r="A7847" i="46"/>
  <c r="A7848" i="46"/>
  <c r="A7849" i="46"/>
  <c r="A7850" i="46"/>
  <c r="A7851" i="46"/>
  <c r="A7852" i="46"/>
  <c r="A7853" i="46"/>
  <c r="A7854" i="46"/>
  <c r="A7855" i="46"/>
  <c r="A7856" i="46"/>
  <c r="A7857" i="46"/>
  <c r="A7858" i="46"/>
  <c r="A7859" i="46"/>
  <c r="A7860" i="46"/>
  <c r="A7861" i="46"/>
  <c r="A7862" i="46"/>
  <c r="A7863" i="46"/>
  <c r="A7864" i="46"/>
  <c r="A7865" i="46"/>
  <c r="A7866" i="46"/>
  <c r="A7867" i="46"/>
  <c r="A7868" i="46"/>
  <c r="A7869" i="46"/>
  <c r="A7870" i="46"/>
  <c r="A7871" i="46"/>
  <c r="A7872" i="46"/>
  <c r="A7873" i="46"/>
  <c r="A7874" i="46"/>
  <c r="A7875" i="46"/>
  <c r="A7876" i="46"/>
  <c r="A7877" i="46"/>
  <c r="A7878" i="46"/>
  <c r="A7879" i="46"/>
  <c r="A7880" i="46"/>
  <c r="A7881" i="46"/>
  <c r="A7882" i="46"/>
  <c r="A7883" i="46"/>
  <c r="A7884" i="46"/>
  <c r="A7885" i="46"/>
  <c r="A7886" i="46"/>
  <c r="A7887" i="46"/>
  <c r="A7888" i="46"/>
  <c r="A7889" i="46"/>
  <c r="A7890" i="46"/>
  <c r="A7891" i="46"/>
  <c r="A7892" i="46"/>
  <c r="A7893" i="46"/>
  <c r="A7894" i="46"/>
  <c r="A7895" i="46"/>
  <c r="A7896" i="46"/>
  <c r="A7897" i="46"/>
  <c r="A7898" i="46"/>
  <c r="A7899" i="46"/>
  <c r="A7900" i="46"/>
  <c r="A7901" i="46"/>
  <c r="A7902" i="46"/>
  <c r="A7903" i="46"/>
  <c r="A7904" i="46"/>
  <c r="A7905" i="46"/>
  <c r="A7906" i="46"/>
  <c r="A7907" i="46"/>
  <c r="A7908" i="46"/>
  <c r="A7909" i="46"/>
  <c r="A7910" i="46"/>
  <c r="A7911" i="46"/>
  <c r="A7912" i="46"/>
  <c r="A7913" i="46"/>
  <c r="A7914" i="46"/>
  <c r="A7915" i="46"/>
  <c r="A7916" i="46"/>
  <c r="A7917" i="46"/>
  <c r="A7918" i="46"/>
  <c r="A7919" i="46"/>
  <c r="A7920" i="46"/>
  <c r="A7921" i="46"/>
  <c r="A7922" i="46"/>
  <c r="A7923" i="46"/>
  <c r="A7924" i="46"/>
  <c r="A7925" i="46"/>
  <c r="A7926" i="46"/>
  <c r="A7927" i="46"/>
  <c r="A7928" i="46"/>
  <c r="A7929" i="46"/>
  <c r="A7930" i="46"/>
  <c r="A7931" i="46"/>
  <c r="A7932" i="46"/>
  <c r="A7933" i="46"/>
  <c r="A7934" i="46"/>
  <c r="A7935" i="46"/>
  <c r="A7936" i="46"/>
  <c r="A7937" i="46"/>
  <c r="A7938" i="46"/>
  <c r="A7939" i="46"/>
  <c r="A7940" i="46"/>
  <c r="A7941" i="46"/>
  <c r="A7942" i="46"/>
  <c r="A7943" i="46"/>
  <c r="A7944" i="46"/>
  <c r="A7945" i="46"/>
  <c r="A7946" i="46"/>
  <c r="A7947" i="46"/>
  <c r="A7948" i="46"/>
  <c r="A7949" i="46"/>
  <c r="A7950" i="46"/>
  <c r="A7951" i="46"/>
  <c r="A7952" i="46"/>
  <c r="A7953" i="46"/>
  <c r="A7954" i="46"/>
  <c r="A7955" i="46"/>
  <c r="A7956" i="46"/>
  <c r="A7957" i="46"/>
  <c r="A7958" i="46"/>
  <c r="A7959" i="46"/>
  <c r="A7960" i="46"/>
  <c r="A7961" i="46"/>
  <c r="A7962" i="46"/>
  <c r="A7963" i="46"/>
  <c r="A7964" i="46"/>
  <c r="A7965" i="46"/>
  <c r="A7966" i="46"/>
  <c r="A7967" i="46"/>
  <c r="A7968" i="46"/>
  <c r="A7969" i="46"/>
  <c r="A7970" i="46"/>
  <c r="A7971" i="46"/>
  <c r="A7972" i="46"/>
  <c r="A7973" i="46"/>
  <c r="A7974" i="46"/>
  <c r="A7975" i="46"/>
  <c r="A7976" i="46"/>
  <c r="A7977" i="46"/>
  <c r="A7978" i="46"/>
  <c r="A7979" i="46"/>
  <c r="A7980" i="46"/>
  <c r="A7981" i="46"/>
  <c r="A7982" i="46"/>
  <c r="A7983" i="46"/>
  <c r="A7984" i="46"/>
  <c r="A7985" i="46"/>
  <c r="A7986" i="46"/>
  <c r="A7987" i="46"/>
  <c r="A7988" i="46"/>
  <c r="A7989" i="46"/>
  <c r="A7990" i="46"/>
  <c r="A7991" i="46"/>
  <c r="A7992" i="46"/>
  <c r="A7993" i="46"/>
  <c r="A7994" i="46"/>
  <c r="A7995" i="46"/>
  <c r="A7996" i="46"/>
  <c r="A7997" i="46"/>
  <c r="A7998" i="46"/>
  <c r="A7999" i="46"/>
  <c r="A8000" i="46"/>
  <c r="A8001" i="46"/>
  <c r="A8002" i="46"/>
  <c r="A8003" i="46"/>
  <c r="A8004" i="46"/>
  <c r="A8005" i="46"/>
  <c r="A8006" i="46"/>
  <c r="A8007" i="46"/>
  <c r="A8008" i="46"/>
  <c r="A8009" i="46"/>
  <c r="A8010" i="46"/>
  <c r="A8011" i="46"/>
  <c r="A8012" i="46"/>
  <c r="A8013" i="46"/>
  <c r="A8014" i="46"/>
  <c r="A8015" i="46"/>
  <c r="A8016" i="46"/>
  <c r="A8017" i="46"/>
  <c r="A8018" i="46"/>
  <c r="A8019" i="46"/>
  <c r="A8020" i="46"/>
  <c r="A8021" i="46"/>
  <c r="A8022" i="46"/>
  <c r="A8023" i="46"/>
  <c r="A8024" i="46"/>
  <c r="A8025" i="46"/>
  <c r="A8026" i="46"/>
  <c r="A8027" i="46"/>
  <c r="A8028" i="46"/>
  <c r="A8029" i="46"/>
  <c r="A8030" i="46"/>
  <c r="A8031" i="46"/>
  <c r="A8032" i="46"/>
  <c r="A8033" i="46"/>
  <c r="A8034" i="46"/>
  <c r="A8035" i="46"/>
  <c r="A8036" i="46"/>
  <c r="A8037" i="46"/>
  <c r="A8038" i="46"/>
  <c r="A8039" i="46"/>
  <c r="A8040" i="46"/>
  <c r="A8041" i="46"/>
  <c r="A8042" i="46"/>
  <c r="A8043" i="46"/>
  <c r="A8044" i="46"/>
  <c r="A8045" i="46"/>
  <c r="A8046" i="46"/>
  <c r="A8047" i="46"/>
  <c r="A8048" i="46"/>
  <c r="A8049" i="46"/>
  <c r="A8050" i="46"/>
  <c r="A8051" i="46"/>
  <c r="A8052" i="46"/>
  <c r="A8053" i="46"/>
  <c r="A8054" i="46"/>
  <c r="A8055" i="46"/>
  <c r="A8056" i="46"/>
  <c r="A8057" i="46"/>
  <c r="A8058" i="46"/>
  <c r="A8059" i="46"/>
  <c r="A8060" i="46"/>
  <c r="A8061" i="46"/>
  <c r="A8062" i="46"/>
  <c r="A8063" i="46"/>
  <c r="A8064" i="46"/>
  <c r="A8065" i="46"/>
  <c r="A8066" i="46"/>
  <c r="A8067" i="46"/>
  <c r="A8068" i="46"/>
  <c r="A8069" i="46"/>
  <c r="A8070" i="46"/>
  <c r="A8071" i="46"/>
  <c r="A8072" i="46"/>
  <c r="A8073" i="46"/>
  <c r="A8074" i="46"/>
  <c r="A8075" i="46"/>
  <c r="A8076" i="46"/>
  <c r="A8077" i="46"/>
  <c r="A8078" i="46"/>
  <c r="A8079" i="46"/>
  <c r="A8080" i="46"/>
  <c r="A8081" i="46"/>
  <c r="A8082" i="46"/>
  <c r="A8083" i="46"/>
  <c r="A8084" i="46"/>
  <c r="A8085" i="46"/>
  <c r="A8086" i="46"/>
  <c r="A8087" i="46"/>
  <c r="A8088" i="46"/>
  <c r="A8089" i="46"/>
  <c r="A8090" i="46"/>
  <c r="A8091" i="46"/>
  <c r="A8092" i="46"/>
  <c r="A8093" i="46"/>
  <c r="A8094" i="46"/>
  <c r="A8095" i="46"/>
  <c r="A8096" i="46"/>
  <c r="A8097" i="46"/>
  <c r="A8098" i="46"/>
  <c r="A8099" i="46"/>
  <c r="A8100" i="46"/>
  <c r="A8101" i="46"/>
  <c r="A8102" i="46"/>
  <c r="A8103" i="46"/>
  <c r="A8104" i="46"/>
  <c r="A8105" i="46"/>
  <c r="A8106" i="46"/>
  <c r="A8107" i="46"/>
  <c r="A8108" i="46"/>
  <c r="A8109" i="46"/>
  <c r="A8110" i="46"/>
  <c r="A8111" i="46"/>
  <c r="A8112" i="46"/>
  <c r="A8113" i="46"/>
  <c r="A8114" i="46"/>
  <c r="A8115" i="46"/>
  <c r="A8116" i="46"/>
  <c r="A8117" i="46"/>
  <c r="A8118" i="46"/>
  <c r="A8119" i="46"/>
  <c r="A8120" i="46"/>
  <c r="A8121" i="46"/>
  <c r="A8122" i="46"/>
  <c r="A8123" i="46"/>
  <c r="A8124" i="46"/>
  <c r="A8125" i="46"/>
  <c r="A8126" i="46"/>
  <c r="A8127" i="46"/>
  <c r="A8128" i="46"/>
  <c r="A8129" i="46"/>
  <c r="A8130" i="46"/>
  <c r="A8131" i="46"/>
  <c r="A8132" i="46"/>
  <c r="A8133" i="46"/>
  <c r="A8134" i="46"/>
  <c r="A8135" i="46"/>
  <c r="A8136" i="46"/>
  <c r="A8137" i="46"/>
  <c r="A8138" i="46"/>
  <c r="A8139" i="46"/>
  <c r="A8140" i="46"/>
  <c r="A8141" i="46"/>
  <c r="A8142" i="46"/>
  <c r="A8143" i="46"/>
  <c r="A8144" i="46"/>
  <c r="A8145" i="46"/>
  <c r="A8146" i="46"/>
  <c r="A8147" i="46"/>
  <c r="A8148" i="46"/>
  <c r="A8149" i="46"/>
  <c r="A8150" i="46"/>
  <c r="A8151" i="46"/>
  <c r="A8152" i="46"/>
  <c r="A8153" i="46"/>
  <c r="A8154" i="46"/>
  <c r="A8155" i="46"/>
  <c r="A8156" i="46"/>
  <c r="A8157" i="46"/>
  <c r="A8158" i="46"/>
  <c r="A8159" i="46"/>
  <c r="A8160" i="46"/>
  <c r="A8161" i="46"/>
  <c r="A8162" i="46"/>
  <c r="A8163" i="46"/>
  <c r="A8164" i="46"/>
  <c r="A8165" i="46"/>
  <c r="A8166" i="46"/>
  <c r="A8167" i="46"/>
  <c r="A8168" i="46"/>
  <c r="A8169" i="46"/>
  <c r="A8170" i="46"/>
  <c r="A8171" i="46"/>
  <c r="A8172" i="46"/>
  <c r="A8173" i="46"/>
  <c r="A8174" i="46"/>
  <c r="A8175" i="46"/>
  <c r="A8176" i="46"/>
  <c r="A8177" i="46"/>
  <c r="A8178" i="46"/>
  <c r="A8179" i="46"/>
  <c r="A8180" i="46"/>
  <c r="A8181" i="46"/>
  <c r="A8182" i="46"/>
  <c r="A8183" i="46"/>
  <c r="A8184" i="46"/>
  <c r="A8185" i="46"/>
  <c r="A8186" i="46"/>
  <c r="A8187" i="46"/>
  <c r="A8188" i="46"/>
  <c r="A8189" i="46"/>
  <c r="A8190" i="46"/>
  <c r="A8191" i="46"/>
  <c r="A8192" i="46"/>
  <c r="A8193" i="46"/>
  <c r="A8194" i="46"/>
  <c r="A8195" i="46"/>
  <c r="A8196" i="46"/>
  <c r="A8197" i="46"/>
  <c r="A8198" i="46"/>
  <c r="A8199" i="46"/>
  <c r="A8200" i="46"/>
  <c r="A8201" i="46"/>
  <c r="A8202" i="46"/>
  <c r="A8203" i="46"/>
  <c r="A8204" i="46"/>
  <c r="A8205" i="46"/>
  <c r="A8206" i="46"/>
  <c r="A8207" i="46"/>
  <c r="A8208" i="46"/>
  <c r="A8209" i="46"/>
  <c r="A8210" i="46"/>
  <c r="A8211" i="46"/>
  <c r="A8212" i="46"/>
  <c r="A8213" i="46"/>
  <c r="A8214" i="46"/>
  <c r="A8215" i="46"/>
  <c r="A8216" i="46"/>
  <c r="A8217" i="46"/>
  <c r="A8218" i="46"/>
  <c r="A8219" i="46"/>
  <c r="A8220" i="46"/>
  <c r="A8221" i="46"/>
  <c r="A8222" i="46"/>
  <c r="A8223" i="46"/>
  <c r="A8224" i="46"/>
  <c r="A8225" i="46"/>
  <c r="A8226" i="46"/>
  <c r="A8227" i="46"/>
  <c r="A8228" i="46"/>
  <c r="A8229" i="46"/>
  <c r="A8230" i="46"/>
  <c r="A8231" i="46"/>
  <c r="A8232" i="46"/>
  <c r="A8233" i="46"/>
  <c r="A8234" i="46"/>
  <c r="A8235" i="46"/>
  <c r="A8236" i="46"/>
  <c r="A8237" i="46"/>
  <c r="A8238" i="46"/>
  <c r="A8239" i="46"/>
  <c r="A8240" i="46"/>
  <c r="A8241" i="46"/>
  <c r="A8242" i="46"/>
  <c r="A8243" i="46"/>
  <c r="A8244" i="46"/>
  <c r="A8245" i="46"/>
  <c r="A8246" i="46"/>
  <c r="A8247" i="46"/>
  <c r="A8248" i="46"/>
  <c r="A8249" i="46"/>
  <c r="A8250" i="46"/>
  <c r="A8251" i="46"/>
  <c r="A8252" i="46"/>
  <c r="A8253" i="46"/>
  <c r="A8254" i="46"/>
  <c r="A8255" i="46"/>
  <c r="A8256" i="46"/>
  <c r="A8257" i="46"/>
  <c r="A8258" i="46"/>
  <c r="A8259" i="46"/>
  <c r="A8260" i="46"/>
  <c r="A8261" i="46"/>
  <c r="A8262" i="46"/>
  <c r="A8263" i="46"/>
  <c r="A8264" i="46"/>
  <c r="A8265" i="46"/>
  <c r="A8266" i="46"/>
  <c r="A8267" i="46"/>
  <c r="A8268" i="46"/>
  <c r="A8269" i="46"/>
  <c r="A8270" i="46"/>
  <c r="A8271" i="46"/>
  <c r="A8272" i="46"/>
  <c r="A8273" i="46"/>
  <c r="A8274" i="46"/>
  <c r="A8275" i="46"/>
  <c r="A8276" i="46"/>
  <c r="A8277" i="46"/>
  <c r="A8278" i="46"/>
  <c r="A8279" i="46"/>
  <c r="A8280" i="46"/>
  <c r="A8281" i="46"/>
  <c r="A8282" i="46"/>
  <c r="A8283" i="46"/>
  <c r="A8284" i="46"/>
  <c r="A8285" i="46"/>
  <c r="A8286" i="46"/>
  <c r="A8287" i="46"/>
  <c r="A8288" i="46"/>
  <c r="A8289" i="46"/>
  <c r="A8290" i="46"/>
  <c r="A8291" i="46"/>
  <c r="A8292" i="46"/>
  <c r="A8293" i="46"/>
  <c r="A8294" i="46"/>
  <c r="A8295" i="46"/>
  <c r="A8296" i="46"/>
  <c r="A8297" i="46"/>
  <c r="A8298" i="46"/>
  <c r="A8299" i="46"/>
  <c r="A8300" i="46"/>
  <c r="A8301" i="46"/>
  <c r="A8302" i="46"/>
  <c r="A8303" i="46"/>
  <c r="A8304" i="46"/>
  <c r="A8305" i="46"/>
  <c r="A8306" i="46"/>
  <c r="A8307" i="46"/>
  <c r="A8308" i="46"/>
  <c r="A8309" i="46"/>
  <c r="A8310" i="46"/>
  <c r="A8311" i="46"/>
  <c r="A8312" i="46"/>
  <c r="A8313" i="46"/>
  <c r="A8314" i="46"/>
  <c r="A8315" i="46"/>
  <c r="A8316" i="46"/>
  <c r="A8317" i="46"/>
  <c r="A8318" i="46"/>
  <c r="A8319" i="46"/>
  <c r="A8320" i="46"/>
  <c r="A8321" i="46"/>
  <c r="A8322" i="46"/>
  <c r="A8323" i="46"/>
  <c r="A8324" i="46"/>
  <c r="A8325" i="46"/>
  <c r="A8326" i="46"/>
  <c r="A8327" i="46"/>
  <c r="A8328" i="46"/>
  <c r="A8329" i="46"/>
  <c r="A8330" i="46"/>
  <c r="A8331" i="46"/>
  <c r="A8332" i="46"/>
  <c r="A8333" i="46"/>
  <c r="A8334" i="46"/>
  <c r="A8335" i="46"/>
  <c r="A8336" i="46"/>
  <c r="A8337" i="46"/>
  <c r="A8338" i="46"/>
  <c r="A8339" i="46"/>
  <c r="A8340" i="46"/>
  <c r="A8341" i="46"/>
  <c r="A8342" i="46"/>
  <c r="A8343" i="46"/>
  <c r="A8344" i="46"/>
  <c r="A8345" i="46"/>
  <c r="A8346" i="46"/>
  <c r="A8347" i="46"/>
  <c r="A8348" i="46"/>
  <c r="A8349" i="46"/>
  <c r="A8350" i="46"/>
  <c r="A8351" i="46"/>
  <c r="A8352" i="46"/>
  <c r="A8353" i="46"/>
  <c r="A8354" i="46"/>
  <c r="A8355" i="46"/>
  <c r="A8356" i="46"/>
  <c r="A8357" i="46"/>
  <c r="A8358" i="46"/>
  <c r="A8359" i="46"/>
  <c r="A8360" i="46"/>
  <c r="A8361" i="46"/>
  <c r="A8362" i="46"/>
  <c r="A8363" i="46"/>
  <c r="A8364" i="46"/>
  <c r="A8365" i="46"/>
  <c r="A8366" i="46"/>
  <c r="A8367" i="46"/>
  <c r="A8368" i="46"/>
  <c r="A8369" i="46"/>
  <c r="A8370" i="46"/>
  <c r="A8371" i="46"/>
  <c r="A8372" i="46"/>
  <c r="A8373" i="46"/>
  <c r="A8374" i="46"/>
  <c r="A8375" i="46"/>
  <c r="A8376" i="46"/>
  <c r="A8377" i="46"/>
  <c r="A8378" i="46"/>
  <c r="A8379" i="46"/>
  <c r="A8380" i="46"/>
  <c r="A8381" i="46"/>
  <c r="A8382" i="46"/>
  <c r="A8383" i="46"/>
  <c r="A8384" i="46"/>
  <c r="A8385" i="46"/>
  <c r="A8386" i="46"/>
  <c r="A8387" i="46"/>
  <c r="A8388" i="46"/>
  <c r="A8389" i="46"/>
  <c r="A8390" i="46"/>
  <c r="A8391" i="46"/>
  <c r="A8392" i="46"/>
  <c r="A8393" i="46"/>
  <c r="A8394" i="46"/>
  <c r="A8395" i="46"/>
  <c r="A8396" i="46"/>
  <c r="A8397" i="46"/>
  <c r="A8398" i="46"/>
  <c r="A8399" i="46"/>
  <c r="A8400" i="46"/>
  <c r="A8401" i="46"/>
  <c r="A8402" i="46"/>
  <c r="A8403" i="46"/>
  <c r="A8404" i="46"/>
  <c r="A8405" i="46"/>
  <c r="A8406" i="46"/>
  <c r="A8407" i="46"/>
  <c r="A8408" i="46"/>
  <c r="A8409" i="46"/>
  <c r="A8410" i="46"/>
  <c r="A8411" i="46"/>
  <c r="A8412" i="46"/>
  <c r="A8413" i="46"/>
  <c r="A8414" i="46"/>
  <c r="A8415" i="46"/>
  <c r="A8416" i="46"/>
  <c r="A8417" i="46"/>
  <c r="A8418" i="46"/>
  <c r="A8419" i="46"/>
  <c r="A8420" i="46"/>
  <c r="A8421" i="46"/>
  <c r="A8422" i="46"/>
  <c r="A8423" i="46"/>
  <c r="A8424" i="46"/>
  <c r="A8425" i="46"/>
  <c r="A8426" i="46"/>
  <c r="A8427" i="46"/>
  <c r="A8428" i="46"/>
  <c r="A8429" i="46"/>
  <c r="A8430" i="46"/>
  <c r="A8431" i="46"/>
  <c r="A8432" i="46"/>
  <c r="A8433" i="46"/>
  <c r="A8434" i="46"/>
  <c r="A8435" i="46"/>
  <c r="A8436" i="46"/>
  <c r="A2" i="46"/>
  <c r="A5505" i="45"/>
  <c r="A5506" i="45"/>
  <c r="A5507" i="45"/>
  <c r="A5508" i="45"/>
  <c r="A5509" i="45"/>
  <c r="A5510" i="45"/>
  <c r="A5511" i="45"/>
  <c r="A5512" i="45"/>
  <c r="A5513" i="45"/>
  <c r="A5514" i="45"/>
  <c r="A5515" i="45"/>
  <c r="A5516" i="45"/>
  <c r="A5517" i="45"/>
  <c r="A5518" i="45"/>
  <c r="A5519" i="45"/>
  <c r="A5520" i="45"/>
  <c r="A5521" i="45"/>
  <c r="A5522" i="45"/>
  <c r="A5523" i="45"/>
  <c r="A5524" i="45"/>
  <c r="A5525" i="45"/>
  <c r="A5526" i="45"/>
  <c r="A5527" i="45"/>
  <c r="A5528" i="45"/>
  <c r="A5529" i="45"/>
  <c r="A5530" i="45"/>
  <c r="A5531" i="45"/>
  <c r="A5532" i="45"/>
  <c r="A5533" i="45"/>
  <c r="A5534" i="45"/>
  <c r="A5535" i="45"/>
  <c r="A5536" i="45"/>
  <c r="A5537" i="45"/>
  <c r="A5538" i="45"/>
  <c r="A5539" i="45"/>
  <c r="A5540" i="45"/>
  <c r="A5541" i="45"/>
  <c r="A5542" i="45"/>
  <c r="A5543" i="45"/>
  <c r="A5544" i="45"/>
  <c r="A5545" i="45"/>
  <c r="A5546" i="45"/>
  <c r="A5547" i="45"/>
  <c r="A5548" i="45"/>
  <c r="A5549" i="45"/>
  <c r="A5550" i="45"/>
  <c r="A5551" i="45"/>
  <c r="A5552" i="45"/>
  <c r="A5553" i="45"/>
  <c r="A3" i="45"/>
  <c r="A4" i="45"/>
  <c r="A5" i="45"/>
  <c r="A6" i="45"/>
  <c r="A7" i="45"/>
  <c r="A8" i="45"/>
  <c r="A9" i="45"/>
  <c r="A10" i="45"/>
  <c r="A11" i="45"/>
  <c r="A12" i="45"/>
  <c r="A13" i="45"/>
  <c r="A14" i="45"/>
  <c r="A15" i="45"/>
  <c r="A16" i="45"/>
  <c r="A17" i="45"/>
  <c r="A18" i="45"/>
  <c r="A19"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61" i="45"/>
  <c r="A62" i="45"/>
  <c r="A63" i="45"/>
  <c r="A64" i="45"/>
  <c r="A65" i="45"/>
  <c r="A66" i="45"/>
  <c r="A67" i="45"/>
  <c r="A68" i="45"/>
  <c r="A69" i="45"/>
  <c r="A70" i="45"/>
  <c r="A71" i="45"/>
  <c r="A72" i="45"/>
  <c r="A73" i="45"/>
  <c r="A74" i="45"/>
  <c r="A75" i="45"/>
  <c r="A76" i="45"/>
  <c r="A77" i="45"/>
  <c r="A78" i="45"/>
  <c r="A79" i="45"/>
  <c r="A80" i="45"/>
  <c r="A81" i="45"/>
  <c r="A82" i="45"/>
  <c r="A83" i="45"/>
  <c r="A84" i="45"/>
  <c r="A85" i="45"/>
  <c r="A86" i="45"/>
  <c r="A87" i="45"/>
  <c r="A88" i="45"/>
  <c r="A89" i="45"/>
  <c r="A90" i="45"/>
  <c r="A91" i="45"/>
  <c r="A92" i="45"/>
  <c r="A93" i="45"/>
  <c r="A94" i="45"/>
  <c r="A95" i="45"/>
  <c r="A96" i="45"/>
  <c r="A97" i="45"/>
  <c r="A98" i="45"/>
  <c r="A99" i="45"/>
  <c r="A100" i="45"/>
  <c r="A101" i="45"/>
  <c r="A102" i="45"/>
  <c r="A103" i="45"/>
  <c r="A104" i="45"/>
  <c r="A105" i="45"/>
  <c r="A106" i="45"/>
  <c r="A107" i="45"/>
  <c r="A108" i="45"/>
  <c r="A109" i="45"/>
  <c r="A110" i="45"/>
  <c r="A111" i="45"/>
  <c r="A112" i="45"/>
  <c r="A113" i="45"/>
  <c r="A114" i="45"/>
  <c r="A115" i="45"/>
  <c r="A116" i="45"/>
  <c r="A117" i="45"/>
  <c r="A118" i="45"/>
  <c r="A119" i="45"/>
  <c r="A120" i="45"/>
  <c r="A121" i="45"/>
  <c r="A122" i="45"/>
  <c r="A123" i="45"/>
  <c r="A124" i="45"/>
  <c r="A125" i="45"/>
  <c r="A126" i="45"/>
  <c r="A127" i="45"/>
  <c r="A128" i="45"/>
  <c r="A129" i="45"/>
  <c r="A130" i="45"/>
  <c r="A131" i="45"/>
  <c r="A132" i="45"/>
  <c r="A133" i="45"/>
  <c r="A134" i="45"/>
  <c r="A135" i="45"/>
  <c r="A136" i="45"/>
  <c r="A137" i="45"/>
  <c r="A138" i="45"/>
  <c r="A139" i="45"/>
  <c r="A140" i="45"/>
  <c r="A141" i="45"/>
  <c r="A142" i="45"/>
  <c r="A143" i="45"/>
  <c r="A144" i="45"/>
  <c r="A145" i="45"/>
  <c r="A146" i="45"/>
  <c r="A147" i="45"/>
  <c r="A148" i="45"/>
  <c r="A149" i="45"/>
  <c r="A150" i="45"/>
  <c r="A151" i="45"/>
  <c r="A152" i="45"/>
  <c r="A153" i="45"/>
  <c r="A154" i="45"/>
  <c r="A155" i="45"/>
  <c r="A156" i="45"/>
  <c r="A157" i="45"/>
  <c r="A158" i="45"/>
  <c r="A159" i="45"/>
  <c r="A160" i="45"/>
  <c r="A161" i="45"/>
  <c r="A162" i="45"/>
  <c r="A163" i="45"/>
  <c r="A164" i="45"/>
  <c r="A165" i="45"/>
  <c r="A166" i="45"/>
  <c r="A167" i="45"/>
  <c r="A168" i="45"/>
  <c r="A169" i="45"/>
  <c r="A170" i="45"/>
  <c r="A171" i="45"/>
  <c r="A172" i="45"/>
  <c r="A173" i="45"/>
  <c r="A174" i="45"/>
  <c r="A175" i="45"/>
  <c r="A176" i="45"/>
  <c r="A177" i="45"/>
  <c r="A178" i="45"/>
  <c r="A179" i="45"/>
  <c r="A180" i="45"/>
  <c r="A181" i="45"/>
  <c r="A182" i="45"/>
  <c r="A183" i="45"/>
  <c r="A184" i="45"/>
  <c r="A185" i="45"/>
  <c r="A186" i="45"/>
  <c r="A187" i="45"/>
  <c r="A188" i="45"/>
  <c r="A189" i="45"/>
  <c r="A190" i="45"/>
  <c r="A191" i="45"/>
  <c r="A192" i="45"/>
  <c r="A193" i="45"/>
  <c r="A194" i="45"/>
  <c r="A195" i="45"/>
  <c r="A196" i="45"/>
  <c r="A197" i="45"/>
  <c r="A198" i="45"/>
  <c r="A199" i="45"/>
  <c r="A200" i="45"/>
  <c r="A201" i="45"/>
  <c r="A202" i="45"/>
  <c r="A203" i="45"/>
  <c r="A204" i="45"/>
  <c r="A205" i="45"/>
  <c r="A206" i="45"/>
  <c r="A207"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3" i="45"/>
  <c r="A234" i="45"/>
  <c r="A235" i="45"/>
  <c r="A236" i="45"/>
  <c r="A237" i="45"/>
  <c r="A238" i="45"/>
  <c r="A239" i="45"/>
  <c r="A240" i="45"/>
  <c r="A241" i="45"/>
  <c r="A242" i="45"/>
  <c r="A243" i="45"/>
  <c r="A244" i="45"/>
  <c r="A245" i="45"/>
  <c r="A246" i="45"/>
  <c r="A247" i="45"/>
  <c r="A248" i="45"/>
  <c r="A249" i="45"/>
  <c r="A250" i="45"/>
  <c r="A251" i="45"/>
  <c r="A252" i="45"/>
  <c r="A253" i="45"/>
  <c r="A254" i="45"/>
  <c r="A255" i="45"/>
  <c r="A256" i="45"/>
  <c r="A257" i="45"/>
  <c r="A258" i="45"/>
  <c r="A259" i="45"/>
  <c r="A260" i="45"/>
  <c r="A261" i="45"/>
  <c r="A262" i="45"/>
  <c r="A263" i="45"/>
  <c r="A264" i="45"/>
  <c r="A265" i="45"/>
  <c r="A266" i="45"/>
  <c r="A267" i="45"/>
  <c r="A268" i="45"/>
  <c r="A269" i="45"/>
  <c r="A270" i="45"/>
  <c r="A271" i="45"/>
  <c r="A272" i="45"/>
  <c r="A273" i="45"/>
  <c r="A274" i="45"/>
  <c r="A275" i="45"/>
  <c r="A276" i="45"/>
  <c r="A277" i="45"/>
  <c r="A278" i="45"/>
  <c r="A279" i="45"/>
  <c r="A280" i="45"/>
  <c r="A281" i="45"/>
  <c r="A282" i="45"/>
  <c r="A283" i="45"/>
  <c r="A284" i="45"/>
  <c r="A285" i="45"/>
  <c r="A286" i="45"/>
  <c r="A287" i="45"/>
  <c r="A288" i="45"/>
  <c r="A289" i="45"/>
  <c r="A290" i="45"/>
  <c r="A291" i="45"/>
  <c r="A292" i="45"/>
  <c r="A293" i="45"/>
  <c r="A294" i="45"/>
  <c r="A295" i="45"/>
  <c r="A296" i="45"/>
  <c r="A297" i="45"/>
  <c r="A298" i="45"/>
  <c r="A299" i="45"/>
  <c r="A300" i="45"/>
  <c r="A301" i="45"/>
  <c r="A302" i="45"/>
  <c r="A303" i="45"/>
  <c r="A304" i="45"/>
  <c r="A305" i="45"/>
  <c r="A306" i="45"/>
  <c r="A307" i="45"/>
  <c r="A308" i="45"/>
  <c r="A309" i="45"/>
  <c r="A310" i="45"/>
  <c r="A311" i="45"/>
  <c r="A312" i="45"/>
  <c r="A313" i="45"/>
  <c r="A314" i="45"/>
  <c r="A315" i="45"/>
  <c r="A316" i="45"/>
  <c r="A317" i="45"/>
  <c r="A318" i="45"/>
  <c r="A319" i="45"/>
  <c r="A320" i="45"/>
  <c r="A321" i="45"/>
  <c r="A322" i="45"/>
  <c r="A323" i="45"/>
  <c r="A324" i="45"/>
  <c r="A325" i="45"/>
  <c r="A326" i="45"/>
  <c r="A327" i="45"/>
  <c r="A328" i="45"/>
  <c r="A329" i="45"/>
  <c r="A330" i="45"/>
  <c r="A331" i="45"/>
  <c r="A332" i="45"/>
  <c r="A333" i="45"/>
  <c r="A334" i="45"/>
  <c r="A335" i="45"/>
  <c r="A336" i="45"/>
  <c r="A337" i="45"/>
  <c r="A338" i="45"/>
  <c r="A339" i="45"/>
  <c r="A340" i="45"/>
  <c r="A341" i="45"/>
  <c r="A342" i="45"/>
  <c r="A343" i="45"/>
  <c r="A344" i="45"/>
  <c r="A345" i="45"/>
  <c r="A346" i="45"/>
  <c r="A347" i="45"/>
  <c r="A348" i="45"/>
  <c r="A349" i="45"/>
  <c r="A350" i="45"/>
  <c r="A351" i="45"/>
  <c r="A352" i="45"/>
  <c r="A353" i="45"/>
  <c r="A354" i="45"/>
  <c r="A355" i="45"/>
  <c r="A356" i="45"/>
  <c r="A357" i="45"/>
  <c r="A358" i="45"/>
  <c r="A359" i="45"/>
  <c r="A360" i="45"/>
  <c r="A361" i="45"/>
  <c r="A362" i="45"/>
  <c r="A363" i="45"/>
  <c r="A364" i="45"/>
  <c r="A365" i="45"/>
  <c r="A366" i="45"/>
  <c r="A367" i="45"/>
  <c r="A368" i="45"/>
  <c r="A369" i="45"/>
  <c r="A370" i="45"/>
  <c r="A371" i="45"/>
  <c r="A372" i="45"/>
  <c r="A373" i="45"/>
  <c r="A374" i="45"/>
  <c r="A375" i="45"/>
  <c r="A376" i="45"/>
  <c r="A377" i="45"/>
  <c r="A378" i="45"/>
  <c r="A379" i="45"/>
  <c r="A380" i="45"/>
  <c r="A381" i="45"/>
  <c r="A382" i="45"/>
  <c r="A383" i="45"/>
  <c r="A384" i="45"/>
  <c r="A385" i="45"/>
  <c r="A386" i="45"/>
  <c r="A387" i="45"/>
  <c r="A388" i="45"/>
  <c r="A389" i="45"/>
  <c r="A390" i="45"/>
  <c r="A391" i="45"/>
  <c r="A392" i="45"/>
  <c r="A393" i="45"/>
  <c r="A394" i="45"/>
  <c r="A395" i="45"/>
  <c r="A396" i="45"/>
  <c r="A397" i="45"/>
  <c r="A398" i="45"/>
  <c r="A399" i="45"/>
  <c r="A400" i="45"/>
  <c r="A401" i="45"/>
  <c r="A402" i="45"/>
  <c r="A403" i="45"/>
  <c r="A404" i="45"/>
  <c r="A405" i="45"/>
  <c r="A406" i="45"/>
  <c r="A407" i="45"/>
  <c r="A408" i="45"/>
  <c r="A409" i="45"/>
  <c r="A410" i="45"/>
  <c r="A411" i="45"/>
  <c r="A412" i="45"/>
  <c r="A413" i="45"/>
  <c r="A414" i="45"/>
  <c r="A415" i="45"/>
  <c r="A416" i="45"/>
  <c r="A417" i="45"/>
  <c r="A418" i="45"/>
  <c r="A419" i="45"/>
  <c r="A420" i="45"/>
  <c r="A421" i="45"/>
  <c r="A422" i="45"/>
  <c r="A423" i="45"/>
  <c r="A424" i="45"/>
  <c r="A425" i="45"/>
  <c r="A426" i="45"/>
  <c r="A427" i="45"/>
  <c r="A428" i="45"/>
  <c r="A429" i="45"/>
  <c r="A430" i="45"/>
  <c r="A431" i="45"/>
  <c r="A432" i="45"/>
  <c r="A433" i="45"/>
  <c r="A434" i="45"/>
  <c r="A435" i="45"/>
  <c r="A436" i="45"/>
  <c r="A437" i="45"/>
  <c r="A438" i="45"/>
  <c r="A439" i="45"/>
  <c r="A440" i="45"/>
  <c r="A441" i="45"/>
  <c r="A442" i="45"/>
  <c r="A443" i="45"/>
  <c r="A444" i="45"/>
  <c r="A445" i="45"/>
  <c r="A446" i="45"/>
  <c r="A447" i="45"/>
  <c r="A448" i="45"/>
  <c r="A449" i="45"/>
  <c r="A450" i="45"/>
  <c r="A451" i="45"/>
  <c r="A452" i="45"/>
  <c r="A453" i="45"/>
  <c r="A454" i="45"/>
  <c r="A455" i="45"/>
  <c r="A456" i="45"/>
  <c r="A457" i="45"/>
  <c r="A458" i="45"/>
  <c r="A459" i="45"/>
  <c r="A460" i="45"/>
  <c r="A461" i="45"/>
  <c r="A462" i="45"/>
  <c r="A463" i="45"/>
  <c r="A464" i="45"/>
  <c r="A465" i="45"/>
  <c r="A466" i="45"/>
  <c r="A467" i="45"/>
  <c r="A468" i="45"/>
  <c r="A469" i="45"/>
  <c r="A470" i="45"/>
  <c r="A471" i="45"/>
  <c r="A472" i="45"/>
  <c r="A473" i="45"/>
  <c r="A474" i="45"/>
  <c r="A475" i="45"/>
  <c r="A476" i="45"/>
  <c r="A477" i="45"/>
  <c r="A478" i="45"/>
  <c r="A479" i="45"/>
  <c r="A480" i="45"/>
  <c r="A481" i="45"/>
  <c r="A482" i="45"/>
  <c r="A483" i="45"/>
  <c r="A484" i="45"/>
  <c r="A485" i="45"/>
  <c r="A486" i="45"/>
  <c r="A487" i="45"/>
  <c r="A488" i="45"/>
  <c r="A489" i="45"/>
  <c r="A490" i="45"/>
  <c r="A491" i="45"/>
  <c r="A492" i="45"/>
  <c r="A493" i="45"/>
  <c r="A494" i="45"/>
  <c r="A495" i="45"/>
  <c r="A496" i="45"/>
  <c r="A497" i="45"/>
  <c r="A498" i="45"/>
  <c r="A499" i="45"/>
  <c r="A500" i="45"/>
  <c r="A501" i="45"/>
  <c r="A502" i="45"/>
  <c r="A503" i="45"/>
  <c r="A504" i="45"/>
  <c r="A505" i="45"/>
  <c r="A506" i="45"/>
  <c r="A507" i="45"/>
  <c r="A508" i="45"/>
  <c r="A509" i="45"/>
  <c r="A510" i="45"/>
  <c r="A511" i="45"/>
  <c r="A512" i="45"/>
  <c r="A513" i="45"/>
  <c r="A514" i="45"/>
  <c r="A515" i="45"/>
  <c r="A516" i="45"/>
  <c r="A517" i="45"/>
  <c r="A518" i="45"/>
  <c r="A519" i="45"/>
  <c r="A520" i="45"/>
  <c r="A521" i="45"/>
  <c r="A522" i="45"/>
  <c r="A523" i="45"/>
  <c r="A524" i="45"/>
  <c r="A525" i="45"/>
  <c r="A526" i="45"/>
  <c r="A527" i="45"/>
  <c r="A528" i="45"/>
  <c r="A529" i="45"/>
  <c r="A530" i="45"/>
  <c r="A531" i="45"/>
  <c r="A532" i="45"/>
  <c r="A533" i="45"/>
  <c r="A534" i="45"/>
  <c r="A535" i="45"/>
  <c r="A536" i="45"/>
  <c r="A537" i="45"/>
  <c r="A538" i="45"/>
  <c r="A539" i="45"/>
  <c r="A540" i="45"/>
  <c r="A541" i="45"/>
  <c r="A542" i="45"/>
  <c r="A543" i="45"/>
  <c r="A544" i="45"/>
  <c r="A545" i="45"/>
  <c r="A546" i="45"/>
  <c r="A547" i="45"/>
  <c r="A548" i="45"/>
  <c r="A549" i="45"/>
  <c r="A550" i="45"/>
  <c r="A551" i="45"/>
  <c r="A552" i="45"/>
  <c r="A553" i="45"/>
  <c r="A554" i="45"/>
  <c r="A555" i="45"/>
  <c r="A556" i="45"/>
  <c r="A557" i="45"/>
  <c r="A558" i="45"/>
  <c r="A559" i="45"/>
  <c r="A560" i="45"/>
  <c r="A561" i="45"/>
  <c r="A562" i="45"/>
  <c r="A563" i="45"/>
  <c r="A564" i="45"/>
  <c r="A565" i="45"/>
  <c r="A566" i="45"/>
  <c r="A567" i="45"/>
  <c r="A568" i="45"/>
  <c r="A569" i="45"/>
  <c r="A570" i="45"/>
  <c r="A571" i="45"/>
  <c r="A572" i="45"/>
  <c r="A573" i="45"/>
  <c r="A574" i="45"/>
  <c r="A575" i="45"/>
  <c r="A576" i="45"/>
  <c r="A577" i="45"/>
  <c r="A578" i="45"/>
  <c r="A579" i="45"/>
  <c r="A580" i="45"/>
  <c r="A581" i="45"/>
  <c r="A582" i="45"/>
  <c r="A583" i="45"/>
  <c r="A584" i="45"/>
  <c r="A585" i="45"/>
  <c r="A586" i="45"/>
  <c r="A587" i="45"/>
  <c r="A588" i="45"/>
  <c r="A589" i="45"/>
  <c r="A590" i="45"/>
  <c r="A591" i="45"/>
  <c r="A592" i="45"/>
  <c r="A593" i="45"/>
  <c r="A594" i="45"/>
  <c r="A595" i="45"/>
  <c r="A596" i="45"/>
  <c r="A597" i="45"/>
  <c r="A598" i="45"/>
  <c r="A599" i="45"/>
  <c r="A600" i="45"/>
  <c r="A601" i="45"/>
  <c r="A602" i="45"/>
  <c r="A603" i="45"/>
  <c r="A604" i="45"/>
  <c r="A605" i="45"/>
  <c r="A606" i="45"/>
  <c r="A607" i="45"/>
  <c r="A608" i="45"/>
  <c r="A609" i="45"/>
  <c r="A610" i="45"/>
  <c r="A611" i="45"/>
  <c r="A612" i="45"/>
  <c r="A613" i="45"/>
  <c r="A614" i="45"/>
  <c r="A615" i="45"/>
  <c r="A616" i="45"/>
  <c r="A617" i="45"/>
  <c r="A618" i="45"/>
  <c r="A619" i="45"/>
  <c r="A620" i="45"/>
  <c r="A621" i="45"/>
  <c r="A622" i="45"/>
  <c r="A623" i="45"/>
  <c r="A624" i="45"/>
  <c r="A625" i="45"/>
  <c r="A626" i="45"/>
  <c r="A627" i="45"/>
  <c r="A628" i="45"/>
  <c r="A629" i="45"/>
  <c r="A630" i="45"/>
  <c r="A631" i="45"/>
  <c r="A632" i="45"/>
  <c r="A633" i="45"/>
  <c r="A634" i="45"/>
  <c r="A635" i="45"/>
  <c r="A636" i="45"/>
  <c r="A637" i="45"/>
  <c r="A638" i="45"/>
  <c r="A639" i="45"/>
  <c r="A640" i="45"/>
  <c r="A641" i="45"/>
  <c r="A642" i="45"/>
  <c r="A643" i="45"/>
  <c r="A644" i="45"/>
  <c r="A645" i="45"/>
  <c r="A646" i="45"/>
  <c r="A647" i="45"/>
  <c r="A648" i="45"/>
  <c r="A649" i="45"/>
  <c r="A650" i="45"/>
  <c r="A651" i="45"/>
  <c r="A652" i="45"/>
  <c r="A653" i="45"/>
  <c r="A654" i="45"/>
  <c r="A655" i="45"/>
  <c r="A656" i="45"/>
  <c r="A657" i="45"/>
  <c r="A658" i="45"/>
  <c r="A659" i="45"/>
  <c r="A660" i="45"/>
  <c r="A661" i="45"/>
  <c r="A662" i="45"/>
  <c r="A663" i="45"/>
  <c r="A664" i="45"/>
  <c r="A665" i="45"/>
  <c r="A666" i="45"/>
  <c r="A667" i="45"/>
  <c r="A668" i="45"/>
  <c r="A669" i="45"/>
  <c r="A670" i="45"/>
  <c r="A671" i="45"/>
  <c r="A672" i="45"/>
  <c r="A673" i="45"/>
  <c r="A674" i="45"/>
  <c r="A675" i="45"/>
  <c r="A676" i="45"/>
  <c r="A677" i="45"/>
  <c r="A678" i="45"/>
  <c r="A679" i="45"/>
  <c r="A680" i="45"/>
  <c r="A681" i="45"/>
  <c r="A682" i="45"/>
  <c r="A683" i="45"/>
  <c r="A684" i="45"/>
  <c r="A685" i="45"/>
  <c r="A686" i="45"/>
  <c r="A687" i="45"/>
  <c r="A688" i="45"/>
  <c r="A689" i="45"/>
  <c r="A690" i="45"/>
  <c r="A691" i="45"/>
  <c r="A692" i="45"/>
  <c r="A693" i="45"/>
  <c r="A694" i="45"/>
  <c r="A695" i="45"/>
  <c r="A696" i="45"/>
  <c r="A697" i="45"/>
  <c r="A698" i="45"/>
  <c r="A699" i="45"/>
  <c r="A700" i="45"/>
  <c r="A701" i="45"/>
  <c r="A702" i="45"/>
  <c r="A703" i="45"/>
  <c r="A704" i="45"/>
  <c r="A705" i="45"/>
  <c r="A706" i="45"/>
  <c r="A707" i="45"/>
  <c r="A708" i="45"/>
  <c r="A709" i="45"/>
  <c r="A710" i="45"/>
  <c r="A711" i="45"/>
  <c r="A712" i="45"/>
  <c r="A713" i="45"/>
  <c r="A714" i="45"/>
  <c r="A715" i="45"/>
  <c r="A716" i="45"/>
  <c r="A717" i="45"/>
  <c r="A718" i="45"/>
  <c r="A719" i="45"/>
  <c r="A720" i="45"/>
  <c r="A721" i="45"/>
  <c r="A722" i="45"/>
  <c r="A723" i="45"/>
  <c r="A724" i="45"/>
  <c r="A725" i="45"/>
  <c r="A726" i="45"/>
  <c r="A727" i="45"/>
  <c r="A728" i="45"/>
  <c r="A729" i="45"/>
  <c r="A730" i="45"/>
  <c r="A731" i="45"/>
  <c r="A732" i="45"/>
  <c r="A733" i="45"/>
  <c r="A734" i="45"/>
  <c r="A735" i="45"/>
  <c r="A736" i="45"/>
  <c r="A737" i="45"/>
  <c r="A738" i="45"/>
  <c r="A739" i="45"/>
  <c r="A740" i="45"/>
  <c r="A741" i="45"/>
  <c r="A742" i="45"/>
  <c r="A743" i="45"/>
  <c r="A744" i="45"/>
  <c r="A745" i="45"/>
  <c r="A746" i="45"/>
  <c r="A747" i="45"/>
  <c r="A748" i="45"/>
  <c r="A749" i="45"/>
  <c r="A750" i="45"/>
  <c r="A751" i="45"/>
  <c r="A752" i="45"/>
  <c r="A753" i="45"/>
  <c r="A754" i="45"/>
  <c r="A755" i="45"/>
  <c r="A756" i="45"/>
  <c r="A757" i="45"/>
  <c r="A758" i="45"/>
  <c r="A759" i="45"/>
  <c r="A760" i="45"/>
  <c r="A761" i="45"/>
  <c r="A762" i="45"/>
  <c r="A763" i="45"/>
  <c r="A764" i="45"/>
  <c r="A765" i="45"/>
  <c r="A766" i="45"/>
  <c r="A767" i="45"/>
  <c r="A768" i="45"/>
  <c r="A769" i="45"/>
  <c r="A770" i="45"/>
  <c r="A771" i="45"/>
  <c r="A772" i="45"/>
  <c r="A773" i="45"/>
  <c r="A774" i="45"/>
  <c r="A775" i="45"/>
  <c r="A776" i="45"/>
  <c r="A777" i="45"/>
  <c r="A778" i="45"/>
  <c r="A779" i="45"/>
  <c r="A780" i="45"/>
  <c r="A781" i="45"/>
  <c r="A782" i="45"/>
  <c r="A783" i="45"/>
  <c r="A784" i="45"/>
  <c r="A785" i="45"/>
  <c r="A786" i="45"/>
  <c r="A787" i="45"/>
  <c r="A788" i="45"/>
  <c r="A789" i="45"/>
  <c r="A790" i="45"/>
  <c r="A791" i="45"/>
  <c r="A792" i="45"/>
  <c r="A793" i="45"/>
  <c r="A794" i="45"/>
  <c r="A795" i="45"/>
  <c r="A796" i="45"/>
  <c r="A797" i="45"/>
  <c r="A798" i="45"/>
  <c r="A799" i="45"/>
  <c r="A800" i="45"/>
  <c r="A801" i="45"/>
  <c r="A802" i="45"/>
  <c r="A803" i="45"/>
  <c r="A804" i="45"/>
  <c r="A805" i="45"/>
  <c r="A806" i="45"/>
  <c r="A807" i="45"/>
  <c r="A808" i="45"/>
  <c r="A809" i="45"/>
  <c r="A810" i="45"/>
  <c r="A811" i="45"/>
  <c r="A812" i="45"/>
  <c r="A813" i="45"/>
  <c r="A814" i="45"/>
  <c r="A815" i="45"/>
  <c r="A816" i="45"/>
  <c r="A817" i="45"/>
  <c r="A818" i="45"/>
  <c r="A819" i="45"/>
  <c r="A820" i="45"/>
  <c r="A821" i="45"/>
  <c r="A822" i="45"/>
  <c r="A823" i="45"/>
  <c r="A824" i="45"/>
  <c r="A825" i="45"/>
  <c r="A826" i="45"/>
  <c r="A827" i="45"/>
  <c r="A828" i="45"/>
  <c r="A829" i="45"/>
  <c r="A830" i="45"/>
  <c r="A831" i="45"/>
  <c r="A832" i="45"/>
  <c r="A833" i="45"/>
  <c r="A834" i="45"/>
  <c r="A835" i="45"/>
  <c r="A836" i="45"/>
  <c r="A837" i="45"/>
  <c r="A838" i="45"/>
  <c r="A839" i="45"/>
  <c r="A840" i="45"/>
  <c r="A841" i="45"/>
  <c r="A842" i="45"/>
  <c r="A843" i="45"/>
  <c r="A844" i="45"/>
  <c r="A845" i="45"/>
  <c r="A846" i="45"/>
  <c r="A847" i="45"/>
  <c r="A848" i="45"/>
  <c r="A849" i="45"/>
  <c r="A850" i="45"/>
  <c r="A851" i="45"/>
  <c r="A852" i="45"/>
  <c r="A853" i="45"/>
  <c r="A854" i="45"/>
  <c r="A855" i="45"/>
  <c r="A856" i="45"/>
  <c r="A857" i="45"/>
  <c r="A858" i="45"/>
  <c r="A859" i="45"/>
  <c r="A860" i="45"/>
  <c r="A861" i="45"/>
  <c r="A862" i="45"/>
  <c r="A863" i="45"/>
  <c r="A864" i="45"/>
  <c r="A865" i="45"/>
  <c r="A866" i="45"/>
  <c r="A867" i="45"/>
  <c r="A868" i="45"/>
  <c r="A869" i="45"/>
  <c r="A870" i="45"/>
  <c r="A871" i="45"/>
  <c r="A872" i="45"/>
  <c r="A873" i="45"/>
  <c r="A874" i="45"/>
  <c r="A875" i="45"/>
  <c r="A876" i="45"/>
  <c r="A877" i="45"/>
  <c r="A878" i="45"/>
  <c r="A879" i="45"/>
  <c r="A880" i="45"/>
  <c r="A881" i="45"/>
  <c r="A882" i="45"/>
  <c r="A883" i="45"/>
  <c r="A884" i="45"/>
  <c r="A885" i="45"/>
  <c r="A886" i="45"/>
  <c r="A887" i="45"/>
  <c r="A888" i="45"/>
  <c r="A889" i="45"/>
  <c r="A890" i="45"/>
  <c r="A891" i="45"/>
  <c r="A892" i="45"/>
  <c r="A893" i="45"/>
  <c r="A894" i="45"/>
  <c r="A895" i="45"/>
  <c r="A896" i="45"/>
  <c r="A897" i="45"/>
  <c r="A898" i="45"/>
  <c r="A899" i="45"/>
  <c r="A900" i="45"/>
  <c r="A901" i="45"/>
  <c r="A902" i="45"/>
  <c r="A903" i="45"/>
  <c r="A904" i="45"/>
  <c r="A905" i="45"/>
  <c r="A906" i="45"/>
  <c r="A907" i="45"/>
  <c r="A908" i="45"/>
  <c r="A909" i="45"/>
  <c r="A910" i="45"/>
  <c r="A911" i="45"/>
  <c r="A912" i="45"/>
  <c r="A913" i="45"/>
  <c r="A914" i="45"/>
  <c r="A915" i="45"/>
  <c r="A916" i="45"/>
  <c r="A917" i="45"/>
  <c r="A918" i="45"/>
  <c r="A919" i="45"/>
  <c r="A920" i="45"/>
  <c r="A921" i="45"/>
  <c r="A922" i="45"/>
  <c r="A923" i="45"/>
  <c r="A924" i="45"/>
  <c r="A925" i="45"/>
  <c r="A926" i="45"/>
  <c r="A927" i="45"/>
  <c r="A928" i="45"/>
  <c r="A929" i="45"/>
  <c r="A930" i="45"/>
  <c r="A931" i="45"/>
  <c r="A932" i="45"/>
  <c r="A933" i="45"/>
  <c r="A934" i="45"/>
  <c r="A935" i="45"/>
  <c r="A936" i="45"/>
  <c r="A937" i="45"/>
  <c r="A938" i="45"/>
  <c r="A939" i="45"/>
  <c r="A940" i="45"/>
  <c r="A941" i="45"/>
  <c r="A942" i="45"/>
  <c r="A943" i="45"/>
  <c r="A944" i="45"/>
  <c r="A945" i="45"/>
  <c r="A946" i="45"/>
  <c r="A947" i="45"/>
  <c r="A948" i="45"/>
  <c r="A949" i="45"/>
  <c r="A950" i="45"/>
  <c r="A951" i="45"/>
  <c r="A952" i="45"/>
  <c r="A953" i="45"/>
  <c r="A954" i="45"/>
  <c r="A955" i="45"/>
  <c r="A956" i="45"/>
  <c r="A957" i="45"/>
  <c r="A958" i="45"/>
  <c r="A959" i="45"/>
  <c r="A960" i="45"/>
  <c r="A961" i="45"/>
  <c r="A962" i="45"/>
  <c r="A963" i="45"/>
  <c r="A964" i="45"/>
  <c r="A965" i="45"/>
  <c r="A966" i="45"/>
  <c r="A967" i="45"/>
  <c r="A968" i="45"/>
  <c r="A969" i="45"/>
  <c r="A970" i="45"/>
  <c r="A971" i="45"/>
  <c r="A972" i="45"/>
  <c r="A973" i="45"/>
  <c r="A974" i="45"/>
  <c r="A975" i="45"/>
  <c r="A976" i="45"/>
  <c r="A977" i="45"/>
  <c r="A978" i="45"/>
  <c r="A979" i="45"/>
  <c r="A980" i="45"/>
  <c r="A981" i="45"/>
  <c r="A982" i="45"/>
  <c r="A983" i="45"/>
  <c r="A984" i="45"/>
  <c r="A985" i="45"/>
  <c r="A986" i="45"/>
  <c r="A987" i="45"/>
  <c r="A988" i="45"/>
  <c r="A989" i="45"/>
  <c r="A990" i="45"/>
  <c r="A991" i="45"/>
  <c r="A992" i="45"/>
  <c r="A993" i="45"/>
  <c r="A994" i="45"/>
  <c r="A995" i="45"/>
  <c r="A996" i="45"/>
  <c r="A997" i="45"/>
  <c r="A998" i="45"/>
  <c r="A999" i="45"/>
  <c r="A1000" i="45"/>
  <c r="A1001" i="45"/>
  <c r="A1002" i="45"/>
  <c r="A1003" i="45"/>
  <c r="A1004" i="45"/>
  <c r="A1005" i="45"/>
  <c r="A1006" i="45"/>
  <c r="A1007" i="45"/>
  <c r="A1008" i="45"/>
  <c r="A1009" i="45"/>
  <c r="A1010" i="45"/>
  <c r="A1011" i="45"/>
  <c r="A1012" i="45"/>
  <c r="A1013" i="45"/>
  <c r="A1014" i="45"/>
  <c r="A1015" i="45"/>
  <c r="A1016" i="45"/>
  <c r="A1017" i="45"/>
  <c r="A1018" i="45"/>
  <c r="A1019" i="45"/>
  <c r="A1020" i="45"/>
  <c r="A1021" i="45"/>
  <c r="A1022" i="45"/>
  <c r="A1023" i="45"/>
  <c r="A1024" i="45"/>
  <c r="A1025" i="45"/>
  <c r="A1026" i="45"/>
  <c r="A1027" i="45"/>
  <c r="A1028" i="45"/>
  <c r="A1029" i="45"/>
  <c r="A1030" i="45"/>
  <c r="A1031" i="45"/>
  <c r="A1032" i="45"/>
  <c r="A1033" i="45"/>
  <c r="A1034" i="45"/>
  <c r="A1035" i="45"/>
  <c r="A1036" i="45"/>
  <c r="A1037" i="45"/>
  <c r="A1038" i="45"/>
  <c r="A1039" i="45"/>
  <c r="A1040" i="45"/>
  <c r="A1041" i="45"/>
  <c r="A1042" i="45"/>
  <c r="A1043" i="45"/>
  <c r="A1044" i="45"/>
  <c r="A1045" i="45"/>
  <c r="A1046" i="45"/>
  <c r="A1047" i="45"/>
  <c r="A1048" i="45"/>
  <c r="A1049" i="45"/>
  <c r="A1050" i="45"/>
  <c r="A1051" i="45"/>
  <c r="A1052" i="45"/>
  <c r="A1053" i="45"/>
  <c r="A1054" i="45"/>
  <c r="A1055" i="45"/>
  <c r="A1056" i="45"/>
  <c r="A1057" i="45"/>
  <c r="A1058" i="45"/>
  <c r="A1059" i="45"/>
  <c r="A1060" i="45"/>
  <c r="A1061" i="45"/>
  <c r="A1062" i="45"/>
  <c r="A1063" i="45"/>
  <c r="A1064" i="45"/>
  <c r="A1065" i="45"/>
  <c r="A1066" i="45"/>
  <c r="A1067" i="45"/>
  <c r="A1068" i="45"/>
  <c r="A1069" i="45"/>
  <c r="A1070" i="45"/>
  <c r="A1071" i="45"/>
  <c r="A1072" i="45"/>
  <c r="A1073" i="45"/>
  <c r="A1074" i="45"/>
  <c r="A1075" i="45"/>
  <c r="A1076" i="45"/>
  <c r="A1077" i="45"/>
  <c r="A1078" i="45"/>
  <c r="A1079" i="45"/>
  <c r="A1080" i="45"/>
  <c r="A1081" i="45"/>
  <c r="A1082" i="45"/>
  <c r="A1083" i="45"/>
  <c r="A1084" i="45"/>
  <c r="A1085" i="45"/>
  <c r="A1086" i="45"/>
  <c r="A1087" i="45"/>
  <c r="A1088" i="45"/>
  <c r="A1089" i="45"/>
  <c r="A1090" i="45"/>
  <c r="A1091" i="45"/>
  <c r="A1092" i="45"/>
  <c r="A1093" i="45"/>
  <c r="A1094" i="45"/>
  <c r="A1095" i="45"/>
  <c r="A1096" i="45"/>
  <c r="A1097" i="45"/>
  <c r="A1098" i="45"/>
  <c r="A1099" i="45"/>
  <c r="A1100" i="45"/>
  <c r="A1101" i="45"/>
  <c r="A1102" i="45"/>
  <c r="A1103" i="45"/>
  <c r="A1104" i="45"/>
  <c r="A1105" i="45"/>
  <c r="A1106" i="45"/>
  <c r="A1107" i="45"/>
  <c r="A1108" i="45"/>
  <c r="A1109" i="45"/>
  <c r="A1110" i="45"/>
  <c r="A1111" i="45"/>
  <c r="A1112" i="45"/>
  <c r="A1113" i="45"/>
  <c r="A1114" i="45"/>
  <c r="A1115" i="45"/>
  <c r="A1116" i="45"/>
  <c r="A1117" i="45"/>
  <c r="A1118" i="45"/>
  <c r="A1119" i="45"/>
  <c r="A1120" i="45"/>
  <c r="A1121" i="45"/>
  <c r="A1122" i="45"/>
  <c r="A1123" i="45"/>
  <c r="A1124" i="45"/>
  <c r="A1125" i="45"/>
  <c r="A1126" i="45"/>
  <c r="A1127" i="45"/>
  <c r="A1128" i="45"/>
  <c r="A1129" i="45"/>
  <c r="A1130" i="45"/>
  <c r="A1131" i="45"/>
  <c r="A1132" i="45"/>
  <c r="A1133" i="45"/>
  <c r="A1134" i="45"/>
  <c r="A1135" i="45"/>
  <c r="A1136" i="45"/>
  <c r="A1137" i="45"/>
  <c r="A1138" i="45"/>
  <c r="A1139" i="45"/>
  <c r="A1140" i="45"/>
  <c r="A1141" i="45"/>
  <c r="A1142" i="45"/>
  <c r="A1143" i="45"/>
  <c r="A1144" i="45"/>
  <c r="A1145" i="45"/>
  <c r="A1146" i="45"/>
  <c r="A1147" i="45"/>
  <c r="A1148" i="45"/>
  <c r="A1149" i="45"/>
  <c r="A1150" i="45"/>
  <c r="A1151" i="45"/>
  <c r="A1152" i="45"/>
  <c r="A1153" i="45"/>
  <c r="A1154" i="45"/>
  <c r="A1155" i="45"/>
  <c r="A1156" i="45"/>
  <c r="A1157" i="45"/>
  <c r="A1158" i="45"/>
  <c r="A1159" i="45"/>
  <c r="A1160" i="45"/>
  <c r="A1161" i="45"/>
  <c r="A1162" i="45"/>
  <c r="A1163" i="45"/>
  <c r="A1164" i="45"/>
  <c r="A1165" i="45"/>
  <c r="A1166" i="45"/>
  <c r="A1167" i="45"/>
  <c r="A1168" i="45"/>
  <c r="A1169" i="45"/>
  <c r="A1170" i="45"/>
  <c r="A1171" i="45"/>
  <c r="A1172" i="45"/>
  <c r="A1173" i="45"/>
  <c r="A1174" i="45"/>
  <c r="A1175" i="45"/>
  <c r="A1176" i="45"/>
  <c r="A1177" i="45"/>
  <c r="A1178" i="45"/>
  <c r="A1179" i="45"/>
  <c r="A1180" i="45"/>
  <c r="A1181" i="45"/>
  <c r="A1182" i="45"/>
  <c r="A1183" i="45"/>
  <c r="A1184" i="45"/>
  <c r="A1185" i="45"/>
  <c r="A1186" i="45"/>
  <c r="A1187" i="45"/>
  <c r="A1188" i="45"/>
  <c r="A1189" i="45"/>
  <c r="A1190" i="45"/>
  <c r="A1191" i="45"/>
  <c r="A1192" i="45"/>
  <c r="A1193" i="45"/>
  <c r="A1194" i="45"/>
  <c r="A1195" i="45"/>
  <c r="A1196" i="45"/>
  <c r="A1197" i="45"/>
  <c r="A1198" i="45"/>
  <c r="A1199" i="45"/>
  <c r="A1200" i="45"/>
  <c r="A1201" i="45"/>
  <c r="A1202" i="45"/>
  <c r="A1203" i="45"/>
  <c r="A1204" i="45"/>
  <c r="A1205" i="45"/>
  <c r="A1206" i="45"/>
  <c r="A1207" i="45"/>
  <c r="A1208" i="45"/>
  <c r="A1209" i="45"/>
  <c r="A1210" i="45"/>
  <c r="A1211" i="45"/>
  <c r="A1212" i="45"/>
  <c r="A1213" i="45"/>
  <c r="A1214" i="45"/>
  <c r="A1215" i="45"/>
  <c r="A1216" i="45"/>
  <c r="A1217" i="45"/>
  <c r="A1218" i="45"/>
  <c r="A1219" i="45"/>
  <c r="A1220" i="45"/>
  <c r="A1221" i="45"/>
  <c r="A1222" i="45"/>
  <c r="A1223" i="45"/>
  <c r="A1224" i="45"/>
  <c r="A1225" i="45"/>
  <c r="A1226" i="45"/>
  <c r="A1227" i="45"/>
  <c r="A1228" i="45"/>
  <c r="A1229" i="45"/>
  <c r="A1230" i="45"/>
  <c r="A1231" i="45"/>
  <c r="A1232" i="45"/>
  <c r="A1233" i="45"/>
  <c r="A1234" i="45"/>
  <c r="A1235" i="45"/>
  <c r="A1236" i="45"/>
  <c r="A1237" i="45"/>
  <c r="A1238" i="45"/>
  <c r="A1239" i="45"/>
  <c r="A1240" i="45"/>
  <c r="A1241" i="45"/>
  <c r="A1242" i="45"/>
  <c r="A1243" i="45"/>
  <c r="A1244" i="45"/>
  <c r="A1245" i="45"/>
  <c r="A1246" i="45"/>
  <c r="A1247" i="45"/>
  <c r="A1248" i="45"/>
  <c r="A1249" i="45"/>
  <c r="A1250" i="45"/>
  <c r="A1251" i="45"/>
  <c r="A1252" i="45"/>
  <c r="A1253" i="45"/>
  <c r="A1254" i="45"/>
  <c r="A1255" i="45"/>
  <c r="A1256" i="45"/>
  <c r="A1257" i="45"/>
  <c r="A1258" i="45"/>
  <c r="A1259" i="45"/>
  <c r="A1260" i="45"/>
  <c r="A1261" i="45"/>
  <c r="A1262" i="45"/>
  <c r="A1263" i="45"/>
  <c r="A1264" i="45"/>
  <c r="A1265" i="45"/>
  <c r="A1266" i="45"/>
  <c r="A1267" i="45"/>
  <c r="A1268" i="45"/>
  <c r="A1269" i="45"/>
  <c r="A1270" i="45"/>
  <c r="A1271" i="45"/>
  <c r="A1272" i="45"/>
  <c r="A1273" i="45"/>
  <c r="A1274" i="45"/>
  <c r="A1275" i="45"/>
  <c r="A1276" i="45"/>
  <c r="A1277" i="45"/>
  <c r="A1278" i="45"/>
  <c r="A1279" i="45"/>
  <c r="A1280" i="45"/>
  <c r="A1281" i="45"/>
  <c r="A1282" i="45"/>
  <c r="A1283" i="45"/>
  <c r="A1284" i="45"/>
  <c r="A1285" i="45"/>
  <c r="A1286" i="45"/>
  <c r="A1287" i="45"/>
  <c r="A1288" i="45"/>
  <c r="A1289" i="45"/>
  <c r="A1290" i="45"/>
  <c r="A1291" i="45"/>
  <c r="A1292" i="45"/>
  <c r="A1293" i="45"/>
  <c r="A1294" i="45"/>
  <c r="A1295" i="45"/>
  <c r="A1296" i="45"/>
  <c r="A1297" i="45"/>
  <c r="A1298" i="45"/>
  <c r="A1299" i="45"/>
  <c r="A1300" i="45"/>
  <c r="A1301" i="45"/>
  <c r="A1302" i="45"/>
  <c r="A1303" i="45"/>
  <c r="A1304" i="45"/>
  <c r="A1305" i="45"/>
  <c r="A1306" i="45"/>
  <c r="A1307" i="45"/>
  <c r="A1308" i="45"/>
  <c r="A1309" i="45"/>
  <c r="A1310" i="45"/>
  <c r="A1311" i="45"/>
  <c r="A1312" i="45"/>
  <c r="A1313" i="45"/>
  <c r="A1314" i="45"/>
  <c r="A1315" i="45"/>
  <c r="A1316" i="45"/>
  <c r="A1317" i="45"/>
  <c r="A1318" i="45"/>
  <c r="A1319" i="45"/>
  <c r="A1320" i="45"/>
  <c r="A1321" i="45"/>
  <c r="A1322" i="45"/>
  <c r="A1323" i="45"/>
  <c r="A1324" i="45"/>
  <c r="A1325" i="45"/>
  <c r="A1326" i="45"/>
  <c r="A1327" i="45"/>
  <c r="A1328" i="45"/>
  <c r="A1329" i="45"/>
  <c r="A1330" i="45"/>
  <c r="A1331" i="45"/>
  <c r="A1332" i="45"/>
  <c r="A1333" i="45"/>
  <c r="A1334" i="45"/>
  <c r="A1335" i="45"/>
  <c r="A1336" i="45"/>
  <c r="A1337" i="45"/>
  <c r="A1338" i="45"/>
  <c r="A1339" i="45"/>
  <c r="A1340" i="45"/>
  <c r="A1341" i="45"/>
  <c r="A1342" i="45"/>
  <c r="A1343" i="45"/>
  <c r="A1344" i="45"/>
  <c r="A1345" i="45"/>
  <c r="A1346" i="45"/>
  <c r="A1347" i="45"/>
  <c r="A1348" i="45"/>
  <c r="A1349" i="45"/>
  <c r="A1350" i="45"/>
  <c r="A1351" i="45"/>
  <c r="A1352" i="45"/>
  <c r="A1353" i="45"/>
  <c r="A1354" i="45"/>
  <c r="A1355" i="45"/>
  <c r="A1356" i="45"/>
  <c r="A1357" i="45"/>
  <c r="A1358" i="45"/>
  <c r="A1359" i="45"/>
  <c r="A1360" i="45"/>
  <c r="A1361" i="45"/>
  <c r="A1362" i="45"/>
  <c r="A1363" i="45"/>
  <c r="A1364" i="45"/>
  <c r="A1365" i="45"/>
  <c r="A1366" i="45"/>
  <c r="A1367" i="45"/>
  <c r="A1368" i="45"/>
  <c r="A1369" i="45"/>
  <c r="A1370" i="45"/>
  <c r="A1371" i="45"/>
  <c r="A1372" i="45"/>
  <c r="A1373" i="45"/>
  <c r="A1374" i="45"/>
  <c r="A1375" i="45"/>
  <c r="A1376" i="45"/>
  <c r="A1377" i="45"/>
  <c r="A1378" i="45"/>
  <c r="A1379" i="45"/>
  <c r="A1380" i="45"/>
  <c r="A1381" i="45"/>
  <c r="A1382" i="45"/>
  <c r="A1383" i="45"/>
  <c r="A1384" i="45"/>
  <c r="A1385" i="45"/>
  <c r="A1386" i="45"/>
  <c r="A1387" i="45"/>
  <c r="A1388" i="45"/>
  <c r="A1389" i="45"/>
  <c r="A1390" i="45"/>
  <c r="A1391" i="45"/>
  <c r="A1392" i="45"/>
  <c r="A1393" i="45"/>
  <c r="A1394" i="45"/>
  <c r="A1395" i="45"/>
  <c r="A1396" i="45"/>
  <c r="A1397" i="45"/>
  <c r="A1398" i="45"/>
  <c r="A1399" i="45"/>
  <c r="A1400" i="45"/>
  <c r="A1401" i="45"/>
  <c r="A1402" i="45"/>
  <c r="A1403" i="45"/>
  <c r="A1404" i="45"/>
  <c r="A1405" i="45"/>
  <c r="A1406" i="45"/>
  <c r="A1407" i="45"/>
  <c r="A1408" i="45"/>
  <c r="A1409" i="45"/>
  <c r="A1410" i="45"/>
  <c r="A1411" i="45"/>
  <c r="A1412" i="45"/>
  <c r="A1413" i="45"/>
  <c r="A1414" i="45"/>
  <c r="A1415" i="45"/>
  <c r="A1416" i="45"/>
  <c r="A1417" i="45"/>
  <c r="A1418" i="45"/>
  <c r="A1419" i="45"/>
  <c r="A1420" i="45"/>
  <c r="A1421" i="45"/>
  <c r="A1422" i="45"/>
  <c r="A1423" i="45"/>
  <c r="A1424" i="45"/>
  <c r="A1425" i="45"/>
  <c r="A1426" i="45"/>
  <c r="A1427" i="45"/>
  <c r="A1428" i="45"/>
  <c r="A1429" i="45"/>
  <c r="A1430" i="45"/>
  <c r="A1431" i="45"/>
  <c r="A1432" i="45"/>
  <c r="A1433" i="45"/>
  <c r="A1434" i="45"/>
  <c r="A1435" i="45"/>
  <c r="A1436" i="45"/>
  <c r="A1437" i="45"/>
  <c r="A1438" i="45"/>
  <c r="A1439" i="45"/>
  <c r="A1440" i="45"/>
  <c r="A1441" i="45"/>
  <c r="A1442" i="45"/>
  <c r="A1443" i="45"/>
  <c r="A1444" i="45"/>
  <c r="A1445" i="45"/>
  <c r="A1446" i="45"/>
  <c r="A1447" i="45"/>
  <c r="A1448" i="45"/>
  <c r="A1449" i="45"/>
  <c r="A1450" i="45"/>
  <c r="A1451" i="45"/>
  <c r="A1452" i="45"/>
  <c r="A1453" i="45"/>
  <c r="A1454" i="45"/>
  <c r="A1455" i="45"/>
  <c r="A1456" i="45"/>
  <c r="A1457" i="45"/>
  <c r="A1458" i="45"/>
  <c r="A1459" i="45"/>
  <c r="A1460" i="45"/>
  <c r="A1461" i="45"/>
  <c r="A1462" i="45"/>
  <c r="A1463" i="45"/>
  <c r="A1464" i="45"/>
  <c r="A1465" i="45"/>
  <c r="A1466" i="45"/>
  <c r="A1467" i="45"/>
  <c r="A1468" i="45"/>
  <c r="A1469" i="45"/>
  <c r="A1470" i="45"/>
  <c r="A1471" i="45"/>
  <c r="A1472" i="45"/>
  <c r="A1473" i="45"/>
  <c r="A1474" i="45"/>
  <c r="A1475" i="45"/>
  <c r="A1476" i="45"/>
  <c r="A1477" i="45"/>
  <c r="A1478" i="45"/>
  <c r="A1479" i="45"/>
  <c r="A1480" i="45"/>
  <c r="A1481" i="45"/>
  <c r="A1482" i="45"/>
  <c r="A1483" i="45"/>
  <c r="A1484" i="45"/>
  <c r="A1485" i="45"/>
  <c r="A1486" i="45"/>
  <c r="A1487" i="45"/>
  <c r="A1488" i="45"/>
  <c r="A1489" i="45"/>
  <c r="A1490" i="45"/>
  <c r="A1491" i="45"/>
  <c r="A1492" i="45"/>
  <c r="A1493" i="45"/>
  <c r="A1494" i="45"/>
  <c r="A1495" i="45"/>
  <c r="A1496" i="45"/>
  <c r="A1497" i="45"/>
  <c r="A1498" i="45"/>
  <c r="A1499" i="45"/>
  <c r="A1500" i="45"/>
  <c r="A1501" i="45"/>
  <c r="A1502" i="45"/>
  <c r="A1503" i="45"/>
  <c r="A1504" i="45"/>
  <c r="A1505" i="45"/>
  <c r="A1506" i="45"/>
  <c r="A1507" i="45"/>
  <c r="A1508" i="45"/>
  <c r="A1509" i="45"/>
  <c r="A1510" i="45"/>
  <c r="A1511" i="45"/>
  <c r="A1512" i="45"/>
  <c r="A1513" i="45"/>
  <c r="A1514" i="45"/>
  <c r="A1515" i="45"/>
  <c r="A1516" i="45"/>
  <c r="A1517" i="45"/>
  <c r="A1518" i="45"/>
  <c r="A1519" i="45"/>
  <c r="A1520" i="45"/>
  <c r="A1521" i="45"/>
  <c r="A1522" i="45"/>
  <c r="A1523" i="45"/>
  <c r="A1524" i="45"/>
  <c r="A1525" i="45"/>
  <c r="A1526" i="45"/>
  <c r="A1527" i="45"/>
  <c r="A1528" i="45"/>
  <c r="A1529" i="45"/>
  <c r="A1530" i="45"/>
  <c r="A1531" i="45"/>
  <c r="A1532" i="45"/>
  <c r="A1533" i="45"/>
  <c r="A1534" i="45"/>
  <c r="A1535" i="45"/>
  <c r="A1536" i="45"/>
  <c r="A1537" i="45"/>
  <c r="A1538" i="45"/>
  <c r="A1539" i="45"/>
  <c r="A1540" i="45"/>
  <c r="A1541" i="45"/>
  <c r="A1542" i="45"/>
  <c r="A1543" i="45"/>
  <c r="A1544" i="45"/>
  <c r="A1545" i="45"/>
  <c r="A1546" i="45"/>
  <c r="A1547" i="45"/>
  <c r="A1548" i="45"/>
  <c r="A1549" i="45"/>
  <c r="A1550" i="45"/>
  <c r="A1551" i="45"/>
  <c r="A1552" i="45"/>
  <c r="A1553" i="45"/>
  <c r="A1554" i="45"/>
  <c r="A1555" i="45"/>
  <c r="A1556" i="45"/>
  <c r="A1557" i="45"/>
  <c r="A1558" i="45"/>
  <c r="A1559" i="45"/>
  <c r="A1560" i="45"/>
  <c r="A1561" i="45"/>
  <c r="A1562" i="45"/>
  <c r="A1563" i="45"/>
  <c r="A1564" i="45"/>
  <c r="A1565" i="45"/>
  <c r="A1566" i="45"/>
  <c r="A1567" i="45"/>
  <c r="A1568" i="45"/>
  <c r="A1569" i="45"/>
  <c r="A1570" i="45"/>
  <c r="A1571" i="45"/>
  <c r="A1572" i="45"/>
  <c r="A1573" i="45"/>
  <c r="A1574" i="45"/>
  <c r="A1575" i="45"/>
  <c r="A1576" i="45"/>
  <c r="A1577" i="45"/>
  <c r="A1578" i="45"/>
  <c r="A1579" i="45"/>
  <c r="A1580" i="45"/>
  <c r="A1581" i="45"/>
  <c r="A1582" i="45"/>
  <c r="A1583" i="45"/>
  <c r="A1584" i="45"/>
  <c r="A1585" i="45"/>
  <c r="A1586" i="45"/>
  <c r="A1587" i="45"/>
  <c r="A1588" i="45"/>
  <c r="A1589" i="45"/>
  <c r="A1590" i="45"/>
  <c r="A1591" i="45"/>
  <c r="A1592" i="45"/>
  <c r="A1593" i="45"/>
  <c r="A1594" i="45"/>
  <c r="A1595" i="45"/>
  <c r="A1596" i="45"/>
  <c r="A1597" i="45"/>
  <c r="A1598" i="45"/>
  <c r="A1599" i="45"/>
  <c r="A1600" i="45"/>
  <c r="A1601" i="45"/>
  <c r="A1602" i="45"/>
  <c r="A1603" i="45"/>
  <c r="A1604" i="45"/>
  <c r="A1605" i="45"/>
  <c r="A1606" i="45"/>
  <c r="A1607" i="45"/>
  <c r="A1608" i="45"/>
  <c r="A1609" i="45"/>
  <c r="A1610" i="45"/>
  <c r="A1611" i="45"/>
  <c r="A1612" i="45"/>
  <c r="A1613" i="45"/>
  <c r="A1614" i="45"/>
  <c r="A1615" i="45"/>
  <c r="A1616" i="45"/>
  <c r="A1617" i="45"/>
  <c r="A1618" i="45"/>
  <c r="A1619" i="45"/>
  <c r="A1620" i="45"/>
  <c r="A1621" i="45"/>
  <c r="A1622" i="45"/>
  <c r="A1623" i="45"/>
  <c r="A1624" i="45"/>
  <c r="A1625" i="45"/>
  <c r="A1626" i="45"/>
  <c r="A1627" i="45"/>
  <c r="A1628" i="45"/>
  <c r="A1629" i="45"/>
  <c r="A1630" i="45"/>
  <c r="A1631" i="45"/>
  <c r="A1632" i="45"/>
  <c r="A1633" i="45"/>
  <c r="A1634" i="45"/>
  <c r="A1635" i="45"/>
  <c r="A1636" i="45"/>
  <c r="A1637" i="45"/>
  <c r="A1638" i="45"/>
  <c r="A1639" i="45"/>
  <c r="A1640" i="45"/>
  <c r="A1641" i="45"/>
  <c r="A1642" i="45"/>
  <c r="A1643" i="45"/>
  <c r="A1644" i="45"/>
  <c r="A1645" i="45"/>
  <c r="A1646" i="45"/>
  <c r="A1647" i="45"/>
  <c r="A1648" i="45"/>
  <c r="A1649" i="45"/>
  <c r="A1650" i="45"/>
  <c r="A1651" i="45"/>
  <c r="A1652" i="45"/>
  <c r="A1653" i="45"/>
  <c r="A1654" i="45"/>
  <c r="A1655" i="45"/>
  <c r="A1656" i="45"/>
  <c r="A1657" i="45"/>
  <c r="A1658" i="45"/>
  <c r="A1659" i="45"/>
  <c r="A1660" i="45"/>
  <c r="A1661" i="45"/>
  <c r="A1662" i="45"/>
  <c r="A1663" i="45"/>
  <c r="A1664" i="45"/>
  <c r="A1665" i="45"/>
  <c r="A1666" i="45"/>
  <c r="A1667" i="45"/>
  <c r="A1668" i="45"/>
  <c r="A1669" i="45"/>
  <c r="A1670" i="45"/>
  <c r="A1671" i="45"/>
  <c r="A1672" i="45"/>
  <c r="A1673" i="45"/>
  <c r="A1674" i="45"/>
  <c r="A1675" i="45"/>
  <c r="A1676" i="45"/>
  <c r="A1677" i="45"/>
  <c r="A1678" i="45"/>
  <c r="A1679" i="45"/>
  <c r="A1680" i="45"/>
  <c r="A1681" i="45"/>
  <c r="A1682" i="45"/>
  <c r="A1683" i="45"/>
  <c r="A1684" i="45"/>
  <c r="A1685" i="45"/>
  <c r="A1686" i="45"/>
  <c r="A1687" i="45"/>
  <c r="A1688" i="45"/>
  <c r="A1689" i="45"/>
  <c r="A1690" i="45"/>
  <c r="A1691" i="45"/>
  <c r="A1692" i="45"/>
  <c r="A1693" i="45"/>
  <c r="A1694" i="45"/>
  <c r="A1695" i="45"/>
  <c r="A1696" i="45"/>
  <c r="A1697" i="45"/>
  <c r="A1698" i="45"/>
  <c r="A1699" i="45"/>
  <c r="A1700" i="45"/>
  <c r="A1701" i="45"/>
  <c r="A1702" i="45"/>
  <c r="A1703" i="45"/>
  <c r="A1704" i="45"/>
  <c r="A1705" i="45"/>
  <c r="A1706" i="45"/>
  <c r="A1707" i="45"/>
  <c r="A1708" i="45"/>
  <c r="A1709" i="45"/>
  <c r="A1710" i="45"/>
  <c r="A1711" i="45"/>
  <c r="A1712" i="45"/>
  <c r="A1713" i="45"/>
  <c r="A1714" i="45"/>
  <c r="A1715" i="45"/>
  <c r="A1716" i="45"/>
  <c r="A1717" i="45"/>
  <c r="A1718" i="45"/>
  <c r="A1719" i="45"/>
  <c r="A1720" i="45"/>
  <c r="A1721" i="45"/>
  <c r="A1722" i="45"/>
  <c r="A1723" i="45"/>
  <c r="A1724" i="45"/>
  <c r="A1725" i="45"/>
  <c r="A1726" i="45"/>
  <c r="A1727" i="45"/>
  <c r="A1728" i="45"/>
  <c r="A1729" i="45"/>
  <c r="A1730" i="45"/>
  <c r="A1731" i="45"/>
  <c r="A1732" i="45"/>
  <c r="A1733" i="45"/>
  <c r="A1734" i="45"/>
  <c r="A1735" i="45"/>
  <c r="A1736" i="45"/>
  <c r="A1737" i="45"/>
  <c r="A1738" i="45"/>
  <c r="A1739" i="45"/>
  <c r="A1740" i="45"/>
  <c r="A1741" i="45"/>
  <c r="A1742" i="45"/>
  <c r="A1743" i="45"/>
  <c r="A1744" i="45"/>
  <c r="A1745" i="45"/>
  <c r="A1746" i="45"/>
  <c r="A1747" i="45"/>
  <c r="A1748" i="45"/>
  <c r="A1749" i="45"/>
  <c r="A1750" i="45"/>
  <c r="A1751" i="45"/>
  <c r="A1752" i="45"/>
  <c r="A1753" i="45"/>
  <c r="A1754" i="45"/>
  <c r="A1755" i="45"/>
  <c r="A1756" i="45"/>
  <c r="A1757" i="45"/>
  <c r="A1758" i="45"/>
  <c r="A1759" i="45"/>
  <c r="A1760" i="45"/>
  <c r="A1761" i="45"/>
  <c r="A1762" i="45"/>
  <c r="A1763" i="45"/>
  <c r="A1764" i="45"/>
  <c r="A1765" i="45"/>
  <c r="A1766" i="45"/>
  <c r="A1767" i="45"/>
  <c r="A1768" i="45"/>
  <c r="A1769" i="45"/>
  <c r="A1770" i="45"/>
  <c r="A1771" i="45"/>
  <c r="A1772" i="45"/>
  <c r="A1773" i="45"/>
  <c r="A1774" i="45"/>
  <c r="A1775" i="45"/>
  <c r="A1776" i="45"/>
  <c r="A1777" i="45"/>
  <c r="A1778" i="45"/>
  <c r="A1779" i="45"/>
  <c r="A1780" i="45"/>
  <c r="A1781" i="45"/>
  <c r="A1782" i="45"/>
  <c r="A1783" i="45"/>
  <c r="A1784" i="45"/>
  <c r="A1785" i="45"/>
  <c r="A1786" i="45"/>
  <c r="A1787" i="45"/>
  <c r="A1788" i="45"/>
  <c r="A1789" i="45"/>
  <c r="A1790" i="45"/>
  <c r="A1791" i="45"/>
  <c r="A1792" i="45"/>
  <c r="A1793" i="45"/>
  <c r="A1794" i="45"/>
  <c r="A1795" i="45"/>
  <c r="A1796" i="45"/>
  <c r="A1797" i="45"/>
  <c r="A1798" i="45"/>
  <c r="A1799" i="45"/>
  <c r="A1800" i="45"/>
  <c r="A1801" i="45"/>
  <c r="A1802" i="45"/>
  <c r="A1803" i="45"/>
  <c r="A1804" i="45"/>
  <c r="A1805" i="45"/>
  <c r="A1806" i="45"/>
  <c r="A1807" i="45"/>
  <c r="A1808" i="45"/>
  <c r="A1809" i="45"/>
  <c r="A1810" i="45"/>
  <c r="A1811" i="45"/>
  <c r="A1812" i="45"/>
  <c r="A1813" i="45"/>
  <c r="A1814" i="45"/>
  <c r="A1815" i="45"/>
  <c r="A1816" i="45"/>
  <c r="A1817" i="45"/>
  <c r="A1818" i="45"/>
  <c r="A1819" i="45"/>
  <c r="A1820" i="45"/>
  <c r="A1821" i="45"/>
  <c r="A1822" i="45"/>
  <c r="A1823" i="45"/>
  <c r="A1824" i="45"/>
  <c r="A1825" i="45"/>
  <c r="A1826" i="45"/>
  <c r="A1827" i="45"/>
  <c r="A1828" i="45"/>
  <c r="A1829" i="45"/>
  <c r="A1830" i="45"/>
  <c r="A1831" i="45"/>
  <c r="A1832" i="45"/>
  <c r="A1833" i="45"/>
  <c r="A1834" i="45"/>
  <c r="A1835" i="45"/>
  <c r="A1836" i="45"/>
  <c r="A1837" i="45"/>
  <c r="A1838" i="45"/>
  <c r="A1839" i="45"/>
  <c r="A1840" i="45"/>
  <c r="A1841" i="45"/>
  <c r="A1842" i="45"/>
  <c r="A1843" i="45"/>
  <c r="A1844" i="45"/>
  <c r="A1845" i="45"/>
  <c r="A1846" i="45"/>
  <c r="A1847" i="45"/>
  <c r="A1848" i="45"/>
  <c r="A1849" i="45"/>
  <c r="A1850" i="45"/>
  <c r="A1851" i="45"/>
  <c r="A1852" i="45"/>
  <c r="A1853" i="45"/>
  <c r="A1854" i="45"/>
  <c r="A1855" i="45"/>
  <c r="A1856" i="45"/>
  <c r="A1857" i="45"/>
  <c r="A1858" i="45"/>
  <c r="A1859" i="45"/>
  <c r="A1860" i="45"/>
  <c r="A1861" i="45"/>
  <c r="A1862" i="45"/>
  <c r="A1863" i="45"/>
  <c r="A1864" i="45"/>
  <c r="A1865" i="45"/>
  <c r="A1866" i="45"/>
  <c r="A1867" i="45"/>
  <c r="A1868" i="45"/>
  <c r="A1869" i="45"/>
  <c r="A1870" i="45"/>
  <c r="A1871" i="45"/>
  <c r="A1872" i="45"/>
  <c r="A1873" i="45"/>
  <c r="A1874" i="45"/>
  <c r="A1875" i="45"/>
  <c r="A1876" i="45"/>
  <c r="A1877" i="45"/>
  <c r="A1878" i="45"/>
  <c r="A1879" i="45"/>
  <c r="A1880" i="45"/>
  <c r="A1881" i="45"/>
  <c r="A1882" i="45"/>
  <c r="A1883" i="45"/>
  <c r="A1884" i="45"/>
  <c r="A1885" i="45"/>
  <c r="A1886" i="45"/>
  <c r="A1887" i="45"/>
  <c r="A1888" i="45"/>
  <c r="A1889" i="45"/>
  <c r="A1890" i="45"/>
  <c r="A1891" i="45"/>
  <c r="A1892" i="45"/>
  <c r="A1893" i="45"/>
  <c r="A1894" i="45"/>
  <c r="A1895" i="45"/>
  <c r="A1896" i="45"/>
  <c r="A1897" i="45"/>
  <c r="A1898" i="45"/>
  <c r="A1899" i="45"/>
  <c r="A1900" i="45"/>
  <c r="A1901" i="45"/>
  <c r="A1902" i="45"/>
  <c r="A1903" i="45"/>
  <c r="A1904" i="45"/>
  <c r="A1905" i="45"/>
  <c r="A1906" i="45"/>
  <c r="A1907" i="45"/>
  <c r="A1908" i="45"/>
  <c r="A1909" i="45"/>
  <c r="A1910" i="45"/>
  <c r="A1911" i="45"/>
  <c r="A1912" i="45"/>
  <c r="A1913" i="45"/>
  <c r="A1914" i="45"/>
  <c r="A1915" i="45"/>
  <c r="A1916" i="45"/>
  <c r="A1917" i="45"/>
  <c r="A1918" i="45"/>
  <c r="A1919" i="45"/>
  <c r="A1920" i="45"/>
  <c r="A1921" i="45"/>
  <c r="A1922" i="45"/>
  <c r="A1923" i="45"/>
  <c r="A1924" i="45"/>
  <c r="A1925" i="45"/>
  <c r="A1926" i="45"/>
  <c r="A1927" i="45"/>
  <c r="A1928" i="45"/>
  <c r="A1929" i="45"/>
  <c r="A1930" i="45"/>
  <c r="A1931" i="45"/>
  <c r="A1932" i="45"/>
  <c r="A1933" i="45"/>
  <c r="A1934" i="45"/>
  <c r="A1935" i="45"/>
  <c r="A1936" i="45"/>
  <c r="A1937" i="45"/>
  <c r="A1938" i="45"/>
  <c r="A1939" i="45"/>
  <c r="A1940" i="45"/>
  <c r="A1941" i="45"/>
  <c r="A1942" i="45"/>
  <c r="A1943" i="45"/>
  <c r="A1944" i="45"/>
  <c r="A1945" i="45"/>
  <c r="A1946" i="45"/>
  <c r="A1947" i="45"/>
  <c r="A1948" i="45"/>
  <c r="A1949" i="45"/>
  <c r="A1950" i="45"/>
  <c r="A1951" i="45"/>
  <c r="A1952" i="45"/>
  <c r="A1953" i="45"/>
  <c r="A1954" i="45"/>
  <c r="A1955" i="45"/>
  <c r="A1956" i="45"/>
  <c r="A1957" i="45"/>
  <c r="A1958" i="45"/>
  <c r="A1959" i="45"/>
  <c r="A1960" i="45"/>
  <c r="A1961" i="45"/>
  <c r="A1962" i="45"/>
  <c r="A1963" i="45"/>
  <c r="A1964" i="45"/>
  <c r="A1965" i="45"/>
  <c r="A1966" i="45"/>
  <c r="A1967" i="45"/>
  <c r="A1968" i="45"/>
  <c r="A1969" i="45"/>
  <c r="A1970" i="45"/>
  <c r="A1971" i="45"/>
  <c r="A1972" i="45"/>
  <c r="A1973" i="45"/>
  <c r="A1974" i="45"/>
  <c r="A1975" i="45"/>
  <c r="A1976" i="45"/>
  <c r="A1977" i="45"/>
  <c r="A1978" i="45"/>
  <c r="A1979" i="45"/>
  <c r="A1980" i="45"/>
  <c r="A1981" i="45"/>
  <c r="A1982" i="45"/>
  <c r="A1983" i="45"/>
  <c r="A1984" i="45"/>
  <c r="A1985" i="45"/>
  <c r="A1986" i="45"/>
  <c r="A1987" i="45"/>
  <c r="A1988" i="45"/>
  <c r="A1989" i="45"/>
  <c r="A1990" i="45"/>
  <c r="A1991" i="45"/>
  <c r="A1992" i="45"/>
  <c r="A1993" i="45"/>
  <c r="A1994" i="45"/>
  <c r="A1995" i="45"/>
  <c r="A1996" i="45"/>
  <c r="A1997" i="45"/>
  <c r="A1998" i="45"/>
  <c r="A1999" i="45"/>
  <c r="A2000" i="45"/>
  <c r="A2001" i="45"/>
  <c r="A2002" i="45"/>
  <c r="A2003" i="45"/>
  <c r="A2004" i="45"/>
  <c r="A2005" i="45"/>
  <c r="A2006" i="45"/>
  <c r="A2007" i="45"/>
  <c r="A2008" i="45"/>
  <c r="A2009" i="45"/>
  <c r="A2010" i="45"/>
  <c r="A2011" i="45"/>
  <c r="A2012" i="45"/>
  <c r="A2013" i="45"/>
  <c r="A2014" i="45"/>
  <c r="A2015" i="45"/>
  <c r="A2016" i="45"/>
  <c r="A2017" i="45"/>
  <c r="A2018" i="45"/>
  <c r="A2019" i="45"/>
  <c r="A2020" i="45"/>
  <c r="A2021" i="45"/>
  <c r="A2022" i="45"/>
  <c r="A2023" i="45"/>
  <c r="A2024" i="45"/>
  <c r="A2025" i="45"/>
  <c r="A2026" i="45"/>
  <c r="A2027" i="45"/>
  <c r="A2028" i="45"/>
  <c r="A2029" i="45"/>
  <c r="A2030" i="45"/>
  <c r="A2031" i="45"/>
  <c r="A2032" i="45"/>
  <c r="A2033" i="45"/>
  <c r="A2034" i="45"/>
  <c r="A2035" i="45"/>
  <c r="A2036" i="45"/>
  <c r="A2037" i="45"/>
  <c r="A2038" i="45"/>
  <c r="A2039" i="45"/>
  <c r="A2040" i="45"/>
  <c r="A2041" i="45"/>
  <c r="A2042" i="45"/>
  <c r="A2043" i="45"/>
  <c r="A2044" i="45"/>
  <c r="A2045" i="45"/>
  <c r="A2046" i="45"/>
  <c r="A2047" i="45"/>
  <c r="A2048" i="45"/>
  <c r="A2049" i="45"/>
  <c r="A2050" i="45"/>
  <c r="A2051" i="45"/>
  <c r="A2052" i="45"/>
  <c r="A2053" i="45"/>
  <c r="A2054" i="45"/>
  <c r="A2055" i="45"/>
  <c r="A2056" i="45"/>
  <c r="A2057" i="45"/>
  <c r="A2058" i="45"/>
  <c r="A2059" i="45"/>
  <c r="A2060" i="45"/>
  <c r="A2061" i="45"/>
  <c r="A2062" i="45"/>
  <c r="A2063" i="45"/>
  <c r="A2064" i="45"/>
  <c r="A2065" i="45"/>
  <c r="A2066" i="45"/>
  <c r="A2067" i="45"/>
  <c r="A2068" i="45"/>
  <c r="A2069" i="45"/>
  <c r="A2070" i="45"/>
  <c r="A2071" i="45"/>
  <c r="A2072" i="45"/>
  <c r="A2073" i="45"/>
  <c r="A2074" i="45"/>
  <c r="A2075" i="45"/>
  <c r="A2076" i="45"/>
  <c r="A2077" i="45"/>
  <c r="A2078" i="45"/>
  <c r="A2079" i="45"/>
  <c r="A2080" i="45"/>
  <c r="A2081" i="45"/>
  <c r="A2082" i="45"/>
  <c r="A2083" i="45"/>
  <c r="A2084" i="45"/>
  <c r="A2085" i="45"/>
  <c r="A2086" i="45"/>
  <c r="A2087" i="45"/>
  <c r="A2088" i="45"/>
  <c r="A2089" i="45"/>
  <c r="A2090" i="45"/>
  <c r="A2091" i="45"/>
  <c r="A2092" i="45"/>
  <c r="A2093" i="45"/>
  <c r="A2094" i="45"/>
  <c r="A2095" i="45"/>
  <c r="A2096" i="45"/>
  <c r="A2097" i="45"/>
  <c r="A2098" i="45"/>
  <c r="A2099" i="45"/>
  <c r="A2100" i="45"/>
  <c r="A2101" i="45"/>
  <c r="A2102" i="45"/>
  <c r="A2103" i="45"/>
  <c r="A2104" i="45"/>
  <c r="A2105" i="45"/>
  <c r="A2106" i="45"/>
  <c r="A2107" i="45"/>
  <c r="A2108" i="45"/>
  <c r="A2109" i="45"/>
  <c r="A2110" i="45"/>
  <c r="A2111" i="45"/>
  <c r="A2112" i="45"/>
  <c r="A2113" i="45"/>
  <c r="A2114" i="45"/>
  <c r="A2115" i="45"/>
  <c r="A2116" i="45"/>
  <c r="A2117" i="45"/>
  <c r="A2118" i="45"/>
  <c r="A2119" i="45"/>
  <c r="A2120" i="45"/>
  <c r="A2121" i="45"/>
  <c r="A2122" i="45"/>
  <c r="A2123" i="45"/>
  <c r="A2124" i="45"/>
  <c r="A2125" i="45"/>
  <c r="A2126" i="45"/>
  <c r="A2127" i="45"/>
  <c r="A2128" i="45"/>
  <c r="A2129" i="45"/>
  <c r="A2130" i="45"/>
  <c r="A2131" i="45"/>
  <c r="A2132" i="45"/>
  <c r="A2133" i="45"/>
  <c r="A2134" i="45"/>
  <c r="A2135" i="45"/>
  <c r="A2136" i="45"/>
  <c r="A2137" i="45"/>
  <c r="A2138" i="45"/>
  <c r="A2139" i="45"/>
  <c r="A2140" i="45"/>
  <c r="A2141" i="45"/>
  <c r="A2142" i="45"/>
  <c r="A2143" i="45"/>
  <c r="A2144" i="45"/>
  <c r="A2145" i="45"/>
  <c r="A2146" i="45"/>
  <c r="A2147" i="45"/>
  <c r="A2148" i="45"/>
  <c r="A2149" i="45"/>
  <c r="A2150" i="45"/>
  <c r="A2151" i="45"/>
  <c r="A2152" i="45"/>
  <c r="A2153" i="45"/>
  <c r="A2154" i="45"/>
  <c r="A2155" i="45"/>
  <c r="A2156" i="45"/>
  <c r="A2157" i="45"/>
  <c r="A2158" i="45"/>
  <c r="A2159" i="45"/>
  <c r="A2160" i="45"/>
  <c r="A2161" i="45"/>
  <c r="A2162" i="45"/>
  <c r="A2163" i="45"/>
  <c r="A2164" i="45"/>
  <c r="A2165" i="45"/>
  <c r="A2166" i="45"/>
  <c r="A2167" i="45"/>
  <c r="A2168" i="45"/>
  <c r="A2169" i="45"/>
  <c r="A2170" i="45"/>
  <c r="A2171" i="45"/>
  <c r="A2172" i="45"/>
  <c r="A2173" i="45"/>
  <c r="A2174" i="45"/>
  <c r="A2175" i="45"/>
  <c r="A2176" i="45"/>
  <c r="A2177" i="45"/>
  <c r="A2178" i="45"/>
  <c r="A2179" i="45"/>
  <c r="A2180" i="45"/>
  <c r="A2181" i="45"/>
  <c r="A2182" i="45"/>
  <c r="A2183" i="45"/>
  <c r="A2184" i="45"/>
  <c r="A2185" i="45"/>
  <c r="A2186" i="45"/>
  <c r="A2187" i="45"/>
  <c r="A2188" i="45"/>
  <c r="A2189" i="45"/>
  <c r="A2190" i="45"/>
  <c r="A2191" i="45"/>
  <c r="A2192" i="45"/>
  <c r="A2193" i="45"/>
  <c r="A2194" i="45"/>
  <c r="A2195" i="45"/>
  <c r="A2196" i="45"/>
  <c r="A2197" i="45"/>
  <c r="A2198" i="45"/>
  <c r="A2199" i="45"/>
  <c r="A2200" i="45"/>
  <c r="A2201" i="45"/>
  <c r="A2202" i="45"/>
  <c r="A2203" i="45"/>
  <c r="A2204" i="45"/>
  <c r="A2205" i="45"/>
  <c r="A2206" i="45"/>
  <c r="A2207" i="45"/>
  <c r="A2208" i="45"/>
  <c r="A2209" i="45"/>
  <c r="A2210" i="45"/>
  <c r="A2211" i="45"/>
  <c r="A2212" i="45"/>
  <c r="A2213" i="45"/>
  <c r="A2214" i="45"/>
  <c r="A2215" i="45"/>
  <c r="A2216" i="45"/>
  <c r="A2217" i="45"/>
  <c r="A2218" i="45"/>
  <c r="A2219" i="45"/>
  <c r="A2220" i="45"/>
  <c r="A2221" i="45"/>
  <c r="A2222" i="45"/>
  <c r="A2223" i="45"/>
  <c r="A2224" i="45"/>
  <c r="A2225" i="45"/>
  <c r="A2226" i="45"/>
  <c r="A2227" i="45"/>
  <c r="A2228" i="45"/>
  <c r="A2229" i="45"/>
  <c r="A2230" i="45"/>
  <c r="A2231" i="45"/>
  <c r="A2232" i="45"/>
  <c r="A2233" i="45"/>
  <c r="A2234" i="45"/>
  <c r="A2235" i="45"/>
  <c r="A2236" i="45"/>
  <c r="A2237" i="45"/>
  <c r="A2238" i="45"/>
  <c r="A2239" i="45"/>
  <c r="A2240" i="45"/>
  <c r="A2241" i="45"/>
  <c r="A2242" i="45"/>
  <c r="A2243" i="45"/>
  <c r="A2244" i="45"/>
  <c r="A2245" i="45"/>
  <c r="A2246" i="45"/>
  <c r="A2247" i="45"/>
  <c r="A2248" i="45"/>
  <c r="A2249" i="45"/>
  <c r="A2250" i="45"/>
  <c r="A2251" i="45"/>
  <c r="A2252" i="45"/>
  <c r="A2253" i="45"/>
  <c r="A2254" i="45"/>
  <c r="A2255" i="45"/>
  <c r="A2256" i="45"/>
  <c r="A2257" i="45"/>
  <c r="A2258" i="45"/>
  <c r="A2259" i="45"/>
  <c r="A2260" i="45"/>
  <c r="A2261" i="45"/>
  <c r="A2262" i="45"/>
  <c r="A2263" i="45"/>
  <c r="A2264" i="45"/>
  <c r="A2265" i="45"/>
  <c r="A2266" i="45"/>
  <c r="A2267" i="45"/>
  <c r="A2268" i="45"/>
  <c r="A2269" i="45"/>
  <c r="A2270" i="45"/>
  <c r="A2271" i="45"/>
  <c r="A2272" i="45"/>
  <c r="A2273" i="45"/>
  <c r="A2274" i="45"/>
  <c r="A2275" i="45"/>
  <c r="A2276" i="45"/>
  <c r="A2277" i="45"/>
  <c r="A2278" i="45"/>
  <c r="A2279" i="45"/>
  <c r="A2280" i="45"/>
  <c r="A2281" i="45"/>
  <c r="A2282" i="45"/>
  <c r="A2283" i="45"/>
  <c r="A2284" i="45"/>
  <c r="A2285" i="45"/>
  <c r="A2286" i="45"/>
  <c r="A2287" i="45"/>
  <c r="A2288" i="45"/>
  <c r="A2289" i="45"/>
  <c r="A2290" i="45"/>
  <c r="A2291" i="45"/>
  <c r="A2292" i="45"/>
  <c r="A2293" i="45"/>
  <c r="A2294" i="45"/>
  <c r="A2295" i="45"/>
  <c r="A2296" i="45"/>
  <c r="A2297" i="45"/>
  <c r="A2298" i="45"/>
  <c r="A2299" i="45"/>
  <c r="A2300" i="45"/>
  <c r="A2301" i="45"/>
  <c r="A2302" i="45"/>
  <c r="A2303" i="45"/>
  <c r="A2304" i="45"/>
  <c r="A2305" i="45"/>
  <c r="A2306" i="45"/>
  <c r="A2307" i="45"/>
  <c r="A2308" i="45"/>
  <c r="A2309" i="45"/>
  <c r="A2310" i="45"/>
  <c r="A2311" i="45"/>
  <c r="A2312" i="45"/>
  <c r="A2313" i="45"/>
  <c r="A2314" i="45"/>
  <c r="A2315" i="45"/>
  <c r="A2316" i="45"/>
  <c r="A2317" i="45"/>
  <c r="A2318" i="45"/>
  <c r="A2319" i="45"/>
  <c r="A2320" i="45"/>
  <c r="A2321" i="45"/>
  <c r="A2322" i="45"/>
  <c r="A2323" i="45"/>
  <c r="A2324" i="45"/>
  <c r="A2325" i="45"/>
  <c r="A2326" i="45"/>
  <c r="A2327" i="45"/>
  <c r="A2328" i="45"/>
  <c r="A2329" i="45"/>
  <c r="A2330" i="45"/>
  <c r="A2331" i="45"/>
  <c r="A2332" i="45"/>
  <c r="A2333" i="45"/>
  <c r="A2334" i="45"/>
  <c r="A2335" i="45"/>
  <c r="A2336" i="45"/>
  <c r="A2337" i="45"/>
  <c r="A2338" i="45"/>
  <c r="A2339" i="45"/>
  <c r="A2340" i="45"/>
  <c r="A2341" i="45"/>
  <c r="A2342" i="45"/>
  <c r="A2343" i="45"/>
  <c r="A2344" i="45"/>
  <c r="A2345" i="45"/>
  <c r="A2346" i="45"/>
  <c r="A2347" i="45"/>
  <c r="A2348" i="45"/>
  <c r="A2349" i="45"/>
  <c r="A2350" i="45"/>
  <c r="A2351" i="45"/>
  <c r="A2352" i="45"/>
  <c r="A2353" i="45"/>
  <c r="A2354" i="45"/>
  <c r="A2355" i="45"/>
  <c r="A2356" i="45"/>
  <c r="A2357" i="45"/>
  <c r="A2358" i="45"/>
  <c r="A2359" i="45"/>
  <c r="A2360" i="45"/>
  <c r="A2361" i="45"/>
  <c r="A2362" i="45"/>
  <c r="A2363" i="45"/>
  <c r="A2364" i="45"/>
  <c r="A2365" i="45"/>
  <c r="A2366" i="45"/>
  <c r="A2367" i="45"/>
  <c r="A2368" i="45"/>
  <c r="A2369" i="45"/>
  <c r="A2370" i="45"/>
  <c r="A2371" i="45"/>
  <c r="A2372" i="45"/>
  <c r="A2373" i="45"/>
  <c r="A2374" i="45"/>
  <c r="A2375" i="45"/>
  <c r="A2376" i="45"/>
  <c r="A2377" i="45"/>
  <c r="A2378" i="45"/>
  <c r="A2379" i="45"/>
  <c r="A2380" i="45"/>
  <c r="A2381" i="45"/>
  <c r="A2382" i="45"/>
  <c r="A2383" i="45"/>
  <c r="A2384" i="45"/>
  <c r="A2385" i="45"/>
  <c r="A2386" i="45"/>
  <c r="A2387" i="45"/>
  <c r="A2388" i="45"/>
  <c r="A2389" i="45"/>
  <c r="A2390" i="45"/>
  <c r="A2391" i="45"/>
  <c r="A2392" i="45"/>
  <c r="A2393" i="45"/>
  <c r="A2394" i="45"/>
  <c r="A2395" i="45"/>
  <c r="A2396" i="45"/>
  <c r="A2397" i="45"/>
  <c r="A2398" i="45"/>
  <c r="A2399" i="45"/>
  <c r="A2400" i="45"/>
  <c r="A2401" i="45"/>
  <c r="A2402" i="45"/>
  <c r="A2403" i="45"/>
  <c r="A2404" i="45"/>
  <c r="A2405" i="45"/>
  <c r="A2406" i="45"/>
  <c r="A2407" i="45"/>
  <c r="A2408" i="45"/>
  <c r="A2409" i="45"/>
  <c r="A2410" i="45"/>
  <c r="A2411" i="45"/>
  <c r="A2412" i="45"/>
  <c r="A2413" i="45"/>
  <c r="A2414" i="45"/>
  <c r="A2415" i="45"/>
  <c r="A2416" i="45"/>
  <c r="A2417" i="45"/>
  <c r="A2418" i="45"/>
  <c r="A2419" i="45"/>
  <c r="A2420" i="45"/>
  <c r="A2421" i="45"/>
  <c r="A2422" i="45"/>
  <c r="A2423" i="45"/>
  <c r="A2424" i="45"/>
  <c r="A2425" i="45"/>
  <c r="A2426" i="45"/>
  <c r="A2427" i="45"/>
  <c r="A2428" i="45"/>
  <c r="A2429" i="45"/>
  <c r="A2430" i="45"/>
  <c r="A2431" i="45"/>
  <c r="A2432" i="45"/>
  <c r="A2433" i="45"/>
  <c r="A2434" i="45"/>
  <c r="A2435" i="45"/>
  <c r="A2436" i="45"/>
  <c r="A2437" i="45"/>
  <c r="A2438" i="45"/>
  <c r="A2439" i="45"/>
  <c r="A2440" i="45"/>
  <c r="A2441" i="45"/>
  <c r="A2442" i="45"/>
  <c r="A2443" i="45"/>
  <c r="A2444" i="45"/>
  <c r="A2445" i="45"/>
  <c r="A2446" i="45"/>
  <c r="A2447" i="45"/>
  <c r="A2448" i="45"/>
  <c r="A2449" i="45"/>
  <c r="A2450" i="45"/>
  <c r="A2451" i="45"/>
  <c r="A2452" i="45"/>
  <c r="A2453" i="45"/>
  <c r="A2454" i="45"/>
  <c r="A2455" i="45"/>
  <c r="A2456" i="45"/>
  <c r="A2457" i="45"/>
  <c r="A2458" i="45"/>
  <c r="A2459" i="45"/>
  <c r="A2460" i="45"/>
  <c r="A2461" i="45"/>
  <c r="A2462" i="45"/>
  <c r="A2463" i="45"/>
  <c r="A2464" i="45"/>
  <c r="A2465" i="45"/>
  <c r="A2466" i="45"/>
  <c r="A2467" i="45"/>
  <c r="A2468" i="45"/>
  <c r="A2469" i="45"/>
  <c r="A2470" i="45"/>
  <c r="A2471" i="45"/>
  <c r="A2472" i="45"/>
  <c r="A2473" i="45"/>
  <c r="A2474" i="45"/>
  <c r="A2475" i="45"/>
  <c r="A2476" i="45"/>
  <c r="A2477" i="45"/>
  <c r="A2478" i="45"/>
  <c r="A2479" i="45"/>
  <c r="A2480" i="45"/>
  <c r="A2481" i="45"/>
  <c r="A2482" i="45"/>
  <c r="A2483" i="45"/>
  <c r="A2484" i="45"/>
  <c r="A2485" i="45"/>
  <c r="A2486" i="45"/>
  <c r="A2487" i="45"/>
  <c r="A2488" i="45"/>
  <c r="A2489" i="45"/>
  <c r="A2490" i="45"/>
  <c r="A2491" i="45"/>
  <c r="A2492" i="45"/>
  <c r="A2493" i="45"/>
  <c r="A2494" i="45"/>
  <c r="A2495" i="45"/>
  <c r="A2496" i="45"/>
  <c r="A2497" i="45"/>
  <c r="A2498" i="45"/>
  <c r="A2499" i="45"/>
  <c r="A2500" i="45"/>
  <c r="A2501" i="45"/>
  <c r="A2502" i="45"/>
  <c r="A2503" i="45"/>
  <c r="A2504" i="45"/>
  <c r="A2505" i="45"/>
  <c r="A2506" i="45"/>
  <c r="A2507" i="45"/>
  <c r="A2508" i="45"/>
  <c r="A2509" i="45"/>
  <c r="A2510" i="45"/>
  <c r="A2511" i="45"/>
  <c r="A2512" i="45"/>
  <c r="A2513" i="45"/>
  <c r="A2514" i="45"/>
  <c r="A2515" i="45"/>
  <c r="A2516" i="45"/>
  <c r="A2517" i="45"/>
  <c r="A2518" i="45"/>
  <c r="A2519" i="45"/>
  <c r="A2520" i="45"/>
  <c r="A2521" i="45"/>
  <c r="A2522" i="45"/>
  <c r="A2523" i="45"/>
  <c r="A2524" i="45"/>
  <c r="A2525" i="45"/>
  <c r="A2526" i="45"/>
  <c r="A2527" i="45"/>
  <c r="A2528" i="45"/>
  <c r="A2529" i="45"/>
  <c r="A2530" i="45"/>
  <c r="A2531" i="45"/>
  <c r="A2532" i="45"/>
  <c r="A2533" i="45"/>
  <c r="A2534" i="45"/>
  <c r="A2535" i="45"/>
  <c r="A2536" i="45"/>
  <c r="A2537" i="45"/>
  <c r="A2538" i="45"/>
  <c r="A2539" i="45"/>
  <c r="A2540" i="45"/>
  <c r="A2541" i="45"/>
  <c r="A2542" i="45"/>
  <c r="A2543" i="45"/>
  <c r="A2544" i="45"/>
  <c r="A2545" i="45"/>
  <c r="A2546" i="45"/>
  <c r="A2547" i="45"/>
  <c r="A2548" i="45"/>
  <c r="A2549" i="45"/>
  <c r="A2550" i="45"/>
  <c r="A2551" i="45"/>
  <c r="A2552" i="45"/>
  <c r="A2553" i="45"/>
  <c r="A2554" i="45"/>
  <c r="A2555" i="45"/>
  <c r="A2556" i="45"/>
  <c r="A2557" i="45"/>
  <c r="A2558" i="45"/>
  <c r="A2559" i="45"/>
  <c r="A2560" i="45"/>
  <c r="A2561" i="45"/>
  <c r="A2562" i="45"/>
  <c r="A2563" i="45"/>
  <c r="A2564" i="45"/>
  <c r="A2565" i="45"/>
  <c r="A2566" i="45"/>
  <c r="A2567" i="45"/>
  <c r="A2568" i="45"/>
  <c r="A2569" i="45"/>
  <c r="A2570" i="45"/>
  <c r="A2571" i="45"/>
  <c r="A2572" i="45"/>
  <c r="A2573" i="45"/>
  <c r="A2574" i="45"/>
  <c r="A2575" i="45"/>
  <c r="A2576" i="45"/>
  <c r="A2577" i="45"/>
  <c r="A2578" i="45"/>
  <c r="A2579" i="45"/>
  <c r="A2580" i="45"/>
  <c r="A2581" i="45"/>
  <c r="A2582" i="45"/>
  <c r="A2583" i="45"/>
  <c r="A2584" i="45"/>
  <c r="A2585" i="45"/>
  <c r="A2586" i="45"/>
  <c r="A2587" i="45"/>
  <c r="A2588" i="45"/>
  <c r="A2589" i="45"/>
  <c r="A2590" i="45"/>
  <c r="A2591" i="45"/>
  <c r="A2592" i="45"/>
  <c r="A2593" i="45"/>
  <c r="A2594" i="45"/>
  <c r="A2595" i="45"/>
  <c r="A2596" i="45"/>
  <c r="A2597" i="45"/>
  <c r="A2598" i="45"/>
  <c r="A2599" i="45"/>
  <c r="A2600" i="45"/>
  <c r="A2601" i="45"/>
  <c r="A2602" i="45"/>
  <c r="A2603" i="45"/>
  <c r="A2604" i="45"/>
  <c r="A2605" i="45"/>
  <c r="A2606" i="45"/>
  <c r="A2607" i="45"/>
  <c r="A2608" i="45"/>
  <c r="A2609" i="45"/>
  <c r="A2610" i="45"/>
  <c r="A2611" i="45"/>
  <c r="A2612" i="45"/>
  <c r="A2613" i="45"/>
  <c r="A2614" i="45"/>
  <c r="A2615" i="45"/>
  <c r="A2616" i="45"/>
  <c r="A2617" i="45"/>
  <c r="A2618" i="45"/>
  <c r="A2619" i="45"/>
  <c r="A2620" i="45"/>
  <c r="A2621" i="45"/>
  <c r="A2622" i="45"/>
  <c r="A2623" i="45"/>
  <c r="A2624" i="45"/>
  <c r="A2625" i="45"/>
  <c r="A2626" i="45"/>
  <c r="A2627" i="45"/>
  <c r="A2628" i="45"/>
  <c r="A2629" i="45"/>
  <c r="A2630" i="45"/>
  <c r="A2631" i="45"/>
  <c r="A2632" i="45"/>
  <c r="A2633" i="45"/>
  <c r="A2634" i="45"/>
  <c r="A2635" i="45"/>
  <c r="A2636" i="45"/>
  <c r="A2637" i="45"/>
  <c r="A2638" i="45"/>
  <c r="A2639" i="45"/>
  <c r="A2640" i="45"/>
  <c r="A2641" i="45"/>
  <c r="A2642" i="45"/>
  <c r="A2643" i="45"/>
  <c r="A2644" i="45"/>
  <c r="A2645" i="45"/>
  <c r="A2646" i="45"/>
  <c r="A2647" i="45"/>
  <c r="A2648" i="45"/>
  <c r="A2649" i="45"/>
  <c r="A2650" i="45"/>
  <c r="A2651" i="45"/>
  <c r="A2652" i="45"/>
  <c r="A2653" i="45"/>
  <c r="A2654" i="45"/>
  <c r="A2655" i="45"/>
  <c r="A2656" i="45"/>
  <c r="A2657" i="45"/>
  <c r="A2658" i="45"/>
  <c r="A2659" i="45"/>
  <c r="A2660" i="45"/>
  <c r="A2661" i="45"/>
  <c r="A2662" i="45"/>
  <c r="A2663" i="45"/>
  <c r="A2664" i="45"/>
  <c r="A2665" i="45"/>
  <c r="A2666" i="45"/>
  <c r="A2667" i="45"/>
  <c r="A2668" i="45"/>
  <c r="A2669" i="45"/>
  <c r="A2670" i="45"/>
  <c r="A2671" i="45"/>
  <c r="A2672" i="45"/>
  <c r="A2673" i="45"/>
  <c r="A2674" i="45"/>
  <c r="A2675" i="45"/>
  <c r="A2676" i="45"/>
  <c r="A2677" i="45"/>
  <c r="A2678" i="45"/>
  <c r="A2679" i="45"/>
  <c r="A2680" i="45"/>
  <c r="A2681" i="45"/>
  <c r="A2682" i="45"/>
  <c r="A2683" i="45"/>
  <c r="A2684" i="45"/>
  <c r="A2685" i="45"/>
  <c r="A2686" i="45"/>
  <c r="A2687" i="45"/>
  <c r="A2688" i="45"/>
  <c r="A2689" i="45"/>
  <c r="A2690" i="45"/>
  <c r="A2691" i="45"/>
  <c r="A2692" i="45"/>
  <c r="A2693" i="45"/>
  <c r="A2694" i="45"/>
  <c r="A2695" i="45"/>
  <c r="A2696" i="45"/>
  <c r="A2697" i="45"/>
  <c r="A2698" i="45"/>
  <c r="A2699" i="45"/>
  <c r="A2700" i="45"/>
  <c r="A2701" i="45"/>
  <c r="A2702" i="45"/>
  <c r="A2703" i="45"/>
  <c r="A2704" i="45"/>
  <c r="A2705" i="45"/>
  <c r="A2706" i="45"/>
  <c r="A2707" i="45"/>
  <c r="A2708" i="45"/>
  <c r="A2709" i="45"/>
  <c r="A2710" i="45"/>
  <c r="A2711" i="45"/>
  <c r="A2712" i="45"/>
  <c r="A2713" i="45"/>
  <c r="A2714" i="45"/>
  <c r="A2715" i="45"/>
  <c r="A2716" i="45"/>
  <c r="A2717" i="45"/>
  <c r="A2718" i="45"/>
  <c r="A2719" i="45"/>
  <c r="A2720" i="45"/>
  <c r="A2721" i="45"/>
  <c r="A2722" i="45"/>
  <c r="A2723" i="45"/>
  <c r="A2724" i="45"/>
  <c r="A2725" i="45"/>
  <c r="A2726" i="45"/>
  <c r="A2727" i="45"/>
  <c r="A2728" i="45"/>
  <c r="A2729" i="45"/>
  <c r="A2730" i="45"/>
  <c r="A2731" i="45"/>
  <c r="A2732" i="45"/>
  <c r="A2733" i="45"/>
  <c r="A2734" i="45"/>
  <c r="A2735" i="45"/>
  <c r="A2736" i="45"/>
  <c r="A2737" i="45"/>
  <c r="A2738" i="45"/>
  <c r="A2739" i="45"/>
  <c r="A2740" i="45"/>
  <c r="A2741" i="45"/>
  <c r="A2742" i="45"/>
  <c r="A2743" i="45"/>
  <c r="A2744" i="45"/>
  <c r="A2745" i="45"/>
  <c r="A2746" i="45"/>
  <c r="A2747" i="45"/>
  <c r="A2748" i="45"/>
  <c r="A2749" i="45"/>
  <c r="A2750" i="45"/>
  <c r="A2751" i="45"/>
  <c r="A2752" i="45"/>
  <c r="A2753" i="45"/>
  <c r="A2754" i="45"/>
  <c r="A2755" i="45"/>
  <c r="A2756" i="45"/>
  <c r="A2757" i="45"/>
  <c r="A2758" i="45"/>
  <c r="A2759" i="45"/>
  <c r="A2760" i="45"/>
  <c r="A2761" i="45"/>
  <c r="A2762" i="45"/>
  <c r="A2763" i="45"/>
  <c r="A2764" i="45"/>
  <c r="A2765" i="45"/>
  <c r="A2766" i="45"/>
  <c r="A2767" i="45"/>
  <c r="A2768" i="45"/>
  <c r="A2769" i="45"/>
  <c r="A2770" i="45"/>
  <c r="A2771" i="45"/>
  <c r="A2772" i="45"/>
  <c r="A2773" i="45"/>
  <c r="A2774" i="45"/>
  <c r="A2775" i="45"/>
  <c r="A2776" i="45"/>
  <c r="A2777" i="45"/>
  <c r="A2778" i="45"/>
  <c r="A2779" i="45"/>
  <c r="A2780" i="45"/>
  <c r="A2781" i="45"/>
  <c r="A2782" i="45"/>
  <c r="A2783" i="45"/>
  <c r="A2784" i="45"/>
  <c r="A2785" i="45"/>
  <c r="A2786" i="45"/>
  <c r="A2787" i="45"/>
  <c r="A2788" i="45"/>
  <c r="A2789" i="45"/>
  <c r="A2790" i="45"/>
  <c r="A2791" i="45"/>
  <c r="A2792" i="45"/>
  <c r="A2793" i="45"/>
  <c r="A2794" i="45"/>
  <c r="A2795" i="45"/>
  <c r="A2796" i="45"/>
  <c r="A2797" i="45"/>
  <c r="A2798" i="45"/>
  <c r="A2799" i="45"/>
  <c r="A2800" i="45"/>
  <c r="A2801" i="45"/>
  <c r="A2802" i="45"/>
  <c r="A2803" i="45"/>
  <c r="A2804" i="45"/>
  <c r="A2805" i="45"/>
  <c r="A2806" i="45"/>
  <c r="A2807" i="45"/>
  <c r="A2808" i="45"/>
  <c r="A2809" i="45"/>
  <c r="A2810" i="45"/>
  <c r="A2811" i="45"/>
  <c r="A2812" i="45"/>
  <c r="A2813" i="45"/>
  <c r="A2814" i="45"/>
  <c r="A2815" i="45"/>
  <c r="A2816" i="45"/>
  <c r="A2817" i="45"/>
  <c r="A2818" i="45"/>
  <c r="A2819" i="45"/>
  <c r="A2820" i="45"/>
  <c r="A2821" i="45"/>
  <c r="A2822" i="45"/>
  <c r="A2823" i="45"/>
  <c r="A2824" i="45"/>
  <c r="A2825" i="45"/>
  <c r="A2826" i="45"/>
  <c r="A2827" i="45"/>
  <c r="A2828" i="45"/>
  <c r="A2829" i="45"/>
  <c r="A2830" i="45"/>
  <c r="A2831" i="45"/>
  <c r="A2832" i="45"/>
  <c r="A2833" i="45"/>
  <c r="A2834" i="45"/>
  <c r="A2835" i="45"/>
  <c r="A2836" i="45"/>
  <c r="A2837" i="45"/>
  <c r="A2838" i="45"/>
  <c r="A2839" i="45"/>
  <c r="A2840" i="45"/>
  <c r="A2841" i="45"/>
  <c r="A2842" i="45"/>
  <c r="A2843" i="45"/>
  <c r="A2844" i="45"/>
  <c r="A2845" i="45"/>
  <c r="A2846" i="45"/>
  <c r="A2847" i="45"/>
  <c r="A2848" i="45"/>
  <c r="A2849" i="45"/>
  <c r="A2850" i="45"/>
  <c r="A2851" i="45"/>
  <c r="A2852" i="45"/>
  <c r="A2853" i="45"/>
  <c r="A2854" i="45"/>
  <c r="A2855" i="45"/>
  <c r="A2856" i="45"/>
  <c r="A2857" i="45"/>
  <c r="A2858" i="45"/>
  <c r="A2859" i="45"/>
  <c r="A2860" i="45"/>
  <c r="A2861" i="45"/>
  <c r="A2862" i="45"/>
  <c r="A2863" i="45"/>
  <c r="A2864" i="45"/>
  <c r="A2865" i="45"/>
  <c r="A2866" i="45"/>
  <c r="A2867" i="45"/>
  <c r="A2868" i="45"/>
  <c r="A2869" i="45"/>
  <c r="A2870" i="45"/>
  <c r="A2871" i="45"/>
  <c r="A2872" i="45"/>
  <c r="A2873" i="45"/>
  <c r="A2874" i="45"/>
  <c r="A2875" i="45"/>
  <c r="A2876" i="45"/>
  <c r="A2877" i="45"/>
  <c r="A2878" i="45"/>
  <c r="A2879" i="45"/>
  <c r="A2880" i="45"/>
  <c r="A2881" i="45"/>
  <c r="A2882" i="45"/>
  <c r="A2883" i="45"/>
  <c r="A2884" i="45"/>
  <c r="A2885" i="45"/>
  <c r="A2886" i="45"/>
  <c r="A2887" i="45"/>
  <c r="A2888" i="45"/>
  <c r="A2889" i="45"/>
  <c r="A2890" i="45"/>
  <c r="A2891" i="45"/>
  <c r="A2892" i="45"/>
  <c r="A2893" i="45"/>
  <c r="A2894" i="45"/>
  <c r="A2895" i="45"/>
  <c r="A2896" i="45"/>
  <c r="A2897" i="45"/>
  <c r="A2898" i="45"/>
  <c r="A2899" i="45"/>
  <c r="A2900" i="45"/>
  <c r="A2901" i="45"/>
  <c r="A2902" i="45"/>
  <c r="A2903" i="45"/>
  <c r="A2904" i="45"/>
  <c r="A2905" i="45"/>
  <c r="A2906" i="45"/>
  <c r="A2907" i="45"/>
  <c r="A2908" i="45"/>
  <c r="A2909" i="45"/>
  <c r="A2910" i="45"/>
  <c r="A2911" i="45"/>
  <c r="A2912" i="45"/>
  <c r="A2913" i="45"/>
  <c r="A2914" i="45"/>
  <c r="A2915" i="45"/>
  <c r="A2916" i="45"/>
  <c r="A2917" i="45"/>
  <c r="A2918" i="45"/>
  <c r="A2919" i="45"/>
  <c r="A2920" i="45"/>
  <c r="A2921" i="45"/>
  <c r="A2922" i="45"/>
  <c r="A2923" i="45"/>
  <c r="A2924" i="45"/>
  <c r="A2925" i="45"/>
  <c r="A2926" i="45"/>
  <c r="A2927" i="45"/>
  <c r="A2928" i="45"/>
  <c r="A2929" i="45"/>
  <c r="A2930" i="45"/>
  <c r="A2931" i="45"/>
  <c r="A2932" i="45"/>
  <c r="A2933" i="45"/>
  <c r="A2934" i="45"/>
  <c r="A2935" i="45"/>
  <c r="A2936" i="45"/>
  <c r="A2937" i="45"/>
  <c r="A2938" i="45"/>
  <c r="A2939" i="45"/>
  <c r="A2940" i="45"/>
  <c r="A2941" i="45"/>
  <c r="A2942" i="45"/>
  <c r="A2943" i="45"/>
  <c r="A2944" i="45"/>
  <c r="A2945" i="45"/>
  <c r="A2946" i="45"/>
  <c r="A2947" i="45"/>
  <c r="A2948" i="45"/>
  <c r="A2949" i="45"/>
  <c r="A2950" i="45"/>
  <c r="A2951" i="45"/>
  <c r="A2952" i="45"/>
  <c r="A2953" i="45"/>
  <c r="A2954" i="45"/>
  <c r="A2955" i="45"/>
  <c r="A2956" i="45"/>
  <c r="A2957" i="45"/>
  <c r="A2958" i="45"/>
  <c r="A2959" i="45"/>
  <c r="A2960" i="45"/>
  <c r="A2961" i="45"/>
  <c r="A2962" i="45"/>
  <c r="A2963" i="45"/>
  <c r="A2964" i="45"/>
  <c r="A2965" i="45"/>
  <c r="A2966" i="45"/>
  <c r="A2967" i="45"/>
  <c r="A2968" i="45"/>
  <c r="A2969" i="45"/>
  <c r="A2970" i="45"/>
  <c r="A2971" i="45"/>
  <c r="A2972" i="45"/>
  <c r="A2973" i="45"/>
  <c r="A2974" i="45"/>
  <c r="A2975" i="45"/>
  <c r="A2976" i="45"/>
  <c r="A2977" i="45"/>
  <c r="A2978" i="45"/>
  <c r="A2979" i="45"/>
  <c r="A2980" i="45"/>
  <c r="A2981" i="45"/>
  <c r="A2982" i="45"/>
  <c r="A2983" i="45"/>
  <c r="A2984" i="45"/>
  <c r="A2985" i="45"/>
  <c r="A2986" i="45"/>
  <c r="A2987" i="45"/>
  <c r="A2988" i="45"/>
  <c r="A2989" i="45"/>
  <c r="A2990" i="45"/>
  <c r="A2991" i="45"/>
  <c r="A2992" i="45"/>
  <c r="A2993" i="45"/>
  <c r="A2994" i="45"/>
  <c r="A2995" i="45"/>
  <c r="A2996" i="45"/>
  <c r="A2997" i="45"/>
  <c r="A2998" i="45"/>
  <c r="A2999" i="45"/>
  <c r="A3000" i="45"/>
  <c r="A3001" i="45"/>
  <c r="A3002" i="45"/>
  <c r="A3003" i="45"/>
  <c r="A3004" i="45"/>
  <c r="A3005" i="45"/>
  <c r="A3006" i="45"/>
  <c r="A3007" i="45"/>
  <c r="A3008" i="45"/>
  <c r="A3009" i="45"/>
  <c r="A3010" i="45"/>
  <c r="A3011" i="45"/>
  <c r="A3012" i="45"/>
  <c r="A3013" i="45"/>
  <c r="A3014" i="45"/>
  <c r="A3015" i="45"/>
  <c r="A3016" i="45"/>
  <c r="A3017" i="45"/>
  <c r="A3018" i="45"/>
  <c r="A3019" i="45"/>
  <c r="A3020" i="45"/>
  <c r="A3021" i="45"/>
  <c r="A3022" i="45"/>
  <c r="A3023" i="45"/>
  <c r="A3024" i="45"/>
  <c r="A3025" i="45"/>
  <c r="A3026" i="45"/>
  <c r="A3027" i="45"/>
  <c r="A3028" i="45"/>
  <c r="A3029" i="45"/>
  <c r="A3030" i="45"/>
  <c r="A3031" i="45"/>
  <c r="A3032" i="45"/>
  <c r="A3033" i="45"/>
  <c r="A3034" i="45"/>
  <c r="A3035" i="45"/>
  <c r="A3036" i="45"/>
  <c r="A3037" i="45"/>
  <c r="A3038" i="45"/>
  <c r="A3039" i="45"/>
  <c r="A3040" i="45"/>
  <c r="A3041" i="45"/>
  <c r="A3042" i="45"/>
  <c r="A3043" i="45"/>
  <c r="A3044" i="45"/>
  <c r="A3045" i="45"/>
  <c r="A3046" i="45"/>
  <c r="A3047" i="45"/>
  <c r="A3048" i="45"/>
  <c r="A3049" i="45"/>
  <c r="A3050" i="45"/>
  <c r="A3051" i="45"/>
  <c r="A3052" i="45"/>
  <c r="A3053" i="45"/>
  <c r="A3054" i="45"/>
  <c r="A3055" i="45"/>
  <c r="A3056" i="45"/>
  <c r="A3057" i="45"/>
  <c r="A3058" i="45"/>
  <c r="A3059" i="45"/>
  <c r="A3060" i="45"/>
  <c r="A3061" i="45"/>
  <c r="A3062" i="45"/>
  <c r="A3063" i="45"/>
  <c r="A3064" i="45"/>
  <c r="A3065" i="45"/>
  <c r="A3066" i="45"/>
  <c r="A3067" i="45"/>
  <c r="A3068" i="45"/>
  <c r="A3069" i="45"/>
  <c r="A3070" i="45"/>
  <c r="A3071" i="45"/>
  <c r="A3072" i="45"/>
  <c r="A3073" i="45"/>
  <c r="A3074" i="45"/>
  <c r="A3075" i="45"/>
  <c r="A3076" i="45"/>
  <c r="A3077" i="45"/>
  <c r="A3078" i="45"/>
  <c r="A3079" i="45"/>
  <c r="A3080" i="45"/>
  <c r="A3081" i="45"/>
  <c r="A3082" i="45"/>
  <c r="A3083" i="45"/>
  <c r="A3084" i="45"/>
  <c r="A3085" i="45"/>
  <c r="A3086" i="45"/>
  <c r="A3087" i="45"/>
  <c r="A3088" i="45"/>
  <c r="A3089" i="45"/>
  <c r="A3090" i="45"/>
  <c r="A3091" i="45"/>
  <c r="A3092" i="45"/>
  <c r="A3093" i="45"/>
  <c r="A3094" i="45"/>
  <c r="A3095" i="45"/>
  <c r="A3096" i="45"/>
  <c r="A3097" i="45"/>
  <c r="A3098" i="45"/>
  <c r="A3099" i="45"/>
  <c r="A3100" i="45"/>
  <c r="A3101" i="45"/>
  <c r="A3102" i="45"/>
  <c r="A3103" i="45"/>
  <c r="A3104" i="45"/>
  <c r="A3105" i="45"/>
  <c r="A3106" i="45"/>
  <c r="A3107" i="45"/>
  <c r="A3108" i="45"/>
  <c r="A3109" i="45"/>
  <c r="A3110" i="45"/>
  <c r="A3111" i="45"/>
  <c r="A3112" i="45"/>
  <c r="A3113" i="45"/>
  <c r="A3114" i="45"/>
  <c r="A3115" i="45"/>
  <c r="A3116" i="45"/>
  <c r="A3117" i="45"/>
  <c r="A3118" i="45"/>
  <c r="A3119" i="45"/>
  <c r="A3120" i="45"/>
  <c r="A3121" i="45"/>
  <c r="A3122" i="45"/>
  <c r="A3123" i="45"/>
  <c r="A3124" i="45"/>
  <c r="A3125" i="45"/>
  <c r="A3126" i="45"/>
  <c r="A3127" i="45"/>
  <c r="A3128" i="45"/>
  <c r="A3129" i="45"/>
  <c r="A3130" i="45"/>
  <c r="A3131" i="45"/>
  <c r="A3132" i="45"/>
  <c r="A3133" i="45"/>
  <c r="A3134" i="45"/>
  <c r="A3135" i="45"/>
  <c r="A3136" i="45"/>
  <c r="A3137" i="45"/>
  <c r="A3138" i="45"/>
  <c r="A3139" i="45"/>
  <c r="A3140" i="45"/>
  <c r="A3141" i="45"/>
  <c r="A3142" i="45"/>
  <c r="A3143" i="45"/>
  <c r="A3144" i="45"/>
  <c r="A3145" i="45"/>
  <c r="A3146" i="45"/>
  <c r="A3147" i="45"/>
  <c r="A3148" i="45"/>
  <c r="A3149" i="45"/>
  <c r="A3150" i="45"/>
  <c r="A3151" i="45"/>
  <c r="A3152" i="45"/>
  <c r="A3153" i="45"/>
  <c r="A3154" i="45"/>
  <c r="A3155" i="45"/>
  <c r="A3156" i="45"/>
  <c r="A3157" i="45"/>
  <c r="A3158" i="45"/>
  <c r="A3159" i="45"/>
  <c r="A3160" i="45"/>
  <c r="A3161" i="45"/>
  <c r="A3162" i="45"/>
  <c r="A3163" i="45"/>
  <c r="A3164" i="45"/>
  <c r="A3165" i="45"/>
  <c r="A3166" i="45"/>
  <c r="A3167" i="45"/>
  <c r="A3168" i="45"/>
  <c r="A3169" i="45"/>
  <c r="A3170" i="45"/>
  <c r="A3171" i="45"/>
  <c r="A3172" i="45"/>
  <c r="A3173" i="45"/>
  <c r="A3174" i="45"/>
  <c r="A3175" i="45"/>
  <c r="A3176" i="45"/>
  <c r="A3177" i="45"/>
  <c r="A3178" i="45"/>
  <c r="A3179" i="45"/>
  <c r="A3180" i="45"/>
  <c r="A3181" i="45"/>
  <c r="A3182" i="45"/>
  <c r="A3183" i="45"/>
  <c r="A3184" i="45"/>
  <c r="A3185" i="45"/>
  <c r="A3186" i="45"/>
  <c r="A3187" i="45"/>
  <c r="A3188" i="45"/>
  <c r="A3189" i="45"/>
  <c r="A3190" i="45"/>
  <c r="A3191" i="45"/>
  <c r="A3192" i="45"/>
  <c r="A3193" i="45"/>
  <c r="A3194" i="45"/>
  <c r="A3195" i="45"/>
  <c r="A3196" i="45"/>
  <c r="A3197" i="45"/>
  <c r="A3198" i="45"/>
  <c r="A3199" i="45"/>
  <c r="A3200" i="45"/>
  <c r="A3201" i="45"/>
  <c r="A3202" i="45"/>
  <c r="A3203" i="45"/>
  <c r="A3204" i="45"/>
  <c r="A3205" i="45"/>
  <c r="A3206" i="45"/>
  <c r="A3207" i="45"/>
  <c r="A3208" i="45"/>
  <c r="A3209" i="45"/>
  <c r="A3210" i="45"/>
  <c r="A3211" i="45"/>
  <c r="A3212" i="45"/>
  <c r="A3213" i="45"/>
  <c r="A3214" i="45"/>
  <c r="A3215" i="45"/>
  <c r="A3216" i="45"/>
  <c r="A3217" i="45"/>
  <c r="A3218" i="45"/>
  <c r="A3219" i="45"/>
  <c r="A3220" i="45"/>
  <c r="A3221" i="45"/>
  <c r="A3222" i="45"/>
  <c r="A3223" i="45"/>
  <c r="A3224" i="45"/>
  <c r="A3225" i="45"/>
  <c r="A3226" i="45"/>
  <c r="A3227" i="45"/>
  <c r="A3228" i="45"/>
  <c r="A3229" i="45"/>
  <c r="A3230" i="45"/>
  <c r="A3231" i="45"/>
  <c r="A3232" i="45"/>
  <c r="A3233" i="45"/>
  <c r="A3234" i="45"/>
  <c r="A3235" i="45"/>
  <c r="A3236" i="45"/>
  <c r="A3237" i="45"/>
  <c r="A3238" i="45"/>
  <c r="A3239" i="45"/>
  <c r="A3240" i="45"/>
  <c r="A3241" i="45"/>
  <c r="A3242" i="45"/>
  <c r="A3243" i="45"/>
  <c r="A3244" i="45"/>
  <c r="A3245" i="45"/>
  <c r="A3246" i="45"/>
  <c r="A3247" i="45"/>
  <c r="A3248" i="45"/>
  <c r="A3249" i="45"/>
  <c r="A3250" i="45"/>
  <c r="A3251" i="45"/>
  <c r="A3252" i="45"/>
  <c r="A3253" i="45"/>
  <c r="A3254" i="45"/>
  <c r="A3255" i="45"/>
  <c r="A3256" i="45"/>
  <c r="A3257" i="45"/>
  <c r="A3258" i="45"/>
  <c r="A3259" i="45"/>
  <c r="A3260" i="45"/>
  <c r="A3261" i="45"/>
  <c r="A3262" i="45"/>
  <c r="A3263" i="45"/>
  <c r="A3264" i="45"/>
  <c r="A3265" i="45"/>
  <c r="A3266" i="45"/>
  <c r="A3267" i="45"/>
  <c r="A3268" i="45"/>
  <c r="A3269" i="45"/>
  <c r="A3270" i="45"/>
  <c r="A3271" i="45"/>
  <c r="A3272" i="45"/>
  <c r="A3273" i="45"/>
  <c r="A3274" i="45"/>
  <c r="A3275" i="45"/>
  <c r="A3276" i="45"/>
  <c r="A3277" i="45"/>
  <c r="A3278" i="45"/>
  <c r="A3279" i="45"/>
  <c r="A3280" i="45"/>
  <c r="A3281" i="45"/>
  <c r="A3282" i="45"/>
  <c r="A3283" i="45"/>
  <c r="A3284" i="45"/>
  <c r="A3285" i="45"/>
  <c r="A3286" i="45"/>
  <c r="A3287" i="45"/>
  <c r="A3288" i="45"/>
  <c r="A3289" i="45"/>
  <c r="A3290" i="45"/>
  <c r="A3291" i="45"/>
  <c r="A3292" i="45"/>
  <c r="A3293" i="45"/>
  <c r="A3294" i="45"/>
  <c r="A3295" i="45"/>
  <c r="A3296" i="45"/>
  <c r="A3297" i="45"/>
  <c r="A3298" i="45"/>
  <c r="A3299" i="45"/>
  <c r="A3300" i="45"/>
  <c r="A3301" i="45"/>
  <c r="A3302" i="45"/>
  <c r="A3303" i="45"/>
  <c r="A3304" i="45"/>
  <c r="A3305" i="45"/>
  <c r="A3306" i="45"/>
  <c r="A3307" i="45"/>
  <c r="A3308" i="45"/>
  <c r="A3309" i="45"/>
  <c r="A3310" i="45"/>
  <c r="A3311" i="45"/>
  <c r="A3312" i="45"/>
  <c r="A3313" i="45"/>
  <c r="A3314" i="45"/>
  <c r="A3315" i="45"/>
  <c r="A3316" i="45"/>
  <c r="A3317" i="45"/>
  <c r="A3318" i="45"/>
  <c r="A3319" i="45"/>
  <c r="A3320" i="45"/>
  <c r="A3321" i="45"/>
  <c r="A3322" i="45"/>
  <c r="A3323" i="45"/>
  <c r="A3324" i="45"/>
  <c r="A3325" i="45"/>
  <c r="A3326" i="45"/>
  <c r="A3327" i="45"/>
  <c r="A3328" i="45"/>
  <c r="A3329" i="45"/>
  <c r="A3330" i="45"/>
  <c r="A3331" i="45"/>
  <c r="A3332" i="45"/>
  <c r="A3333" i="45"/>
  <c r="A3334" i="45"/>
  <c r="A3335" i="45"/>
  <c r="A3336" i="45"/>
  <c r="A3337" i="45"/>
  <c r="A3338" i="45"/>
  <c r="A3339" i="45"/>
  <c r="A3340" i="45"/>
  <c r="A3341" i="45"/>
  <c r="A3342" i="45"/>
  <c r="A3343" i="45"/>
  <c r="A3344" i="45"/>
  <c r="A3345" i="45"/>
  <c r="A3346" i="45"/>
  <c r="A3347" i="45"/>
  <c r="A3348" i="45"/>
  <c r="A3349" i="45"/>
  <c r="A3350" i="45"/>
  <c r="A3351" i="45"/>
  <c r="A3352" i="45"/>
  <c r="A3353" i="45"/>
  <c r="A3354" i="45"/>
  <c r="A3355" i="45"/>
  <c r="A3356" i="45"/>
  <c r="A3357" i="45"/>
  <c r="A3358" i="45"/>
  <c r="A3359" i="45"/>
  <c r="A3360" i="45"/>
  <c r="A3361" i="45"/>
  <c r="A3362" i="45"/>
  <c r="A3363" i="45"/>
  <c r="A3364" i="45"/>
  <c r="A3365" i="45"/>
  <c r="A3366" i="45"/>
  <c r="A3367" i="45"/>
  <c r="A3368" i="45"/>
  <c r="A3369" i="45"/>
  <c r="A3370" i="45"/>
  <c r="A3371" i="45"/>
  <c r="A3372" i="45"/>
  <c r="A3373" i="45"/>
  <c r="A3374" i="45"/>
  <c r="A3375" i="45"/>
  <c r="A3376" i="45"/>
  <c r="A3377" i="45"/>
  <c r="A3378" i="45"/>
  <c r="A3379" i="45"/>
  <c r="A3380" i="45"/>
  <c r="A3381" i="45"/>
  <c r="A3382" i="45"/>
  <c r="A3383" i="45"/>
  <c r="A3384" i="45"/>
  <c r="A3385" i="45"/>
  <c r="A3386" i="45"/>
  <c r="A3387" i="45"/>
  <c r="A3388" i="45"/>
  <c r="A3389" i="45"/>
  <c r="A3390" i="45"/>
  <c r="A3391" i="45"/>
  <c r="A3392" i="45"/>
  <c r="A3393" i="45"/>
  <c r="A3394" i="45"/>
  <c r="A3395" i="45"/>
  <c r="A3396" i="45"/>
  <c r="A3397" i="45"/>
  <c r="A3398" i="45"/>
  <c r="A3399" i="45"/>
  <c r="A3400" i="45"/>
  <c r="A3401" i="45"/>
  <c r="A3402" i="45"/>
  <c r="A3403" i="45"/>
  <c r="A3404" i="45"/>
  <c r="A3405" i="45"/>
  <c r="A3406" i="45"/>
  <c r="A3407" i="45"/>
  <c r="A3408" i="45"/>
  <c r="A3409" i="45"/>
  <c r="A3410" i="45"/>
  <c r="A3411" i="45"/>
  <c r="A3412" i="45"/>
  <c r="A3413" i="45"/>
  <c r="A3414" i="45"/>
  <c r="A3415" i="45"/>
  <c r="A3416" i="45"/>
  <c r="A3417" i="45"/>
  <c r="A3418" i="45"/>
  <c r="A3419" i="45"/>
  <c r="A3420" i="45"/>
  <c r="A3421" i="45"/>
  <c r="A3422" i="45"/>
  <c r="A3423" i="45"/>
  <c r="A3424" i="45"/>
  <c r="A3425" i="45"/>
  <c r="A3426" i="45"/>
  <c r="A3427" i="45"/>
  <c r="A3428" i="45"/>
  <c r="A3429" i="45"/>
  <c r="A3430" i="45"/>
  <c r="A3431" i="45"/>
  <c r="A3432" i="45"/>
  <c r="A3433" i="45"/>
  <c r="A3434" i="45"/>
  <c r="A3435" i="45"/>
  <c r="A3436" i="45"/>
  <c r="A3437" i="45"/>
  <c r="A3438" i="45"/>
  <c r="A3439" i="45"/>
  <c r="A3440" i="45"/>
  <c r="A3441" i="45"/>
  <c r="A3442" i="45"/>
  <c r="A3443" i="45"/>
  <c r="A3444" i="45"/>
  <c r="A3445" i="45"/>
  <c r="A3446" i="45"/>
  <c r="A3447" i="45"/>
  <c r="A3448" i="45"/>
  <c r="A3449" i="45"/>
  <c r="A3450" i="45"/>
  <c r="A3451" i="45"/>
  <c r="A3452" i="45"/>
  <c r="A3453" i="45"/>
  <c r="A3454" i="45"/>
  <c r="A3455" i="45"/>
  <c r="A3456" i="45"/>
  <c r="A3457" i="45"/>
  <c r="A3458" i="45"/>
  <c r="A3459" i="45"/>
  <c r="A3460" i="45"/>
  <c r="A3461" i="45"/>
  <c r="A3462" i="45"/>
  <c r="A3463" i="45"/>
  <c r="A3464" i="45"/>
  <c r="A3465" i="45"/>
  <c r="A3466" i="45"/>
  <c r="A3467" i="45"/>
  <c r="A3468" i="45"/>
  <c r="A3469" i="45"/>
  <c r="A3470" i="45"/>
  <c r="A3471" i="45"/>
  <c r="A3472" i="45"/>
  <c r="A3473" i="45"/>
  <c r="A3474" i="45"/>
  <c r="A3475" i="45"/>
  <c r="A3476" i="45"/>
  <c r="A3477" i="45"/>
  <c r="A3478" i="45"/>
  <c r="A3479" i="45"/>
  <c r="A3480" i="45"/>
  <c r="A3481" i="45"/>
  <c r="A3482" i="45"/>
  <c r="A3483" i="45"/>
  <c r="A3484" i="45"/>
  <c r="A3485" i="45"/>
  <c r="A3486" i="45"/>
  <c r="A3487" i="45"/>
  <c r="A3488" i="45"/>
  <c r="A3489" i="45"/>
  <c r="A3490" i="45"/>
  <c r="A3491" i="45"/>
  <c r="A3492" i="45"/>
  <c r="A3493" i="45"/>
  <c r="A3494" i="45"/>
  <c r="A3495" i="45"/>
  <c r="A3496" i="45"/>
  <c r="A3497" i="45"/>
  <c r="A3498" i="45"/>
  <c r="A3499" i="45"/>
  <c r="A3500" i="45"/>
  <c r="A3501" i="45"/>
  <c r="A3502" i="45"/>
  <c r="A3503" i="45"/>
  <c r="A3504" i="45"/>
  <c r="A3505" i="45"/>
  <c r="A3506" i="45"/>
  <c r="A3507" i="45"/>
  <c r="A3508" i="45"/>
  <c r="A3509" i="45"/>
  <c r="A3510" i="45"/>
  <c r="A3511" i="45"/>
  <c r="A3512" i="45"/>
  <c r="A3513" i="45"/>
  <c r="A3514" i="45"/>
  <c r="A3515" i="45"/>
  <c r="A3516" i="45"/>
  <c r="A3517" i="45"/>
  <c r="A3518" i="45"/>
  <c r="A3519" i="45"/>
  <c r="A3520" i="45"/>
  <c r="A3521" i="45"/>
  <c r="A3522" i="45"/>
  <c r="A3523" i="45"/>
  <c r="A3524" i="45"/>
  <c r="A3525" i="45"/>
  <c r="A3526" i="45"/>
  <c r="A3527" i="45"/>
  <c r="A3528" i="45"/>
  <c r="A3529" i="45"/>
  <c r="A3530" i="45"/>
  <c r="A3531" i="45"/>
  <c r="A3532" i="45"/>
  <c r="A3533" i="45"/>
  <c r="A3534" i="45"/>
  <c r="A3535" i="45"/>
  <c r="A3536" i="45"/>
  <c r="A3537" i="45"/>
  <c r="A3538" i="45"/>
  <c r="A3539" i="45"/>
  <c r="A3540" i="45"/>
  <c r="A3541" i="45"/>
  <c r="A3542" i="45"/>
  <c r="A3543" i="45"/>
  <c r="A3544" i="45"/>
  <c r="A3545" i="45"/>
  <c r="A3546" i="45"/>
  <c r="A3547" i="45"/>
  <c r="A3548" i="45"/>
  <c r="A3549" i="45"/>
  <c r="A3550" i="45"/>
  <c r="A3551" i="45"/>
  <c r="A3552" i="45"/>
  <c r="A3553" i="45"/>
  <c r="A3554" i="45"/>
  <c r="A3555" i="45"/>
  <c r="A3556" i="45"/>
  <c r="A3557" i="45"/>
  <c r="A3558" i="45"/>
  <c r="A3559" i="45"/>
  <c r="A3560" i="45"/>
  <c r="A3561" i="45"/>
  <c r="A3562" i="45"/>
  <c r="A3563" i="45"/>
  <c r="A3564" i="45"/>
  <c r="A3565" i="45"/>
  <c r="A3566" i="45"/>
  <c r="A3567" i="45"/>
  <c r="A3568" i="45"/>
  <c r="A3569" i="45"/>
  <c r="A3570" i="45"/>
  <c r="A3571" i="45"/>
  <c r="A3572" i="45"/>
  <c r="A3573" i="45"/>
  <c r="A3574" i="45"/>
  <c r="A3575" i="45"/>
  <c r="A3576" i="45"/>
  <c r="A3577" i="45"/>
  <c r="A3578" i="45"/>
  <c r="A3579" i="45"/>
  <c r="A3580" i="45"/>
  <c r="A3581" i="45"/>
  <c r="A3582" i="45"/>
  <c r="A3583" i="45"/>
  <c r="A3584" i="45"/>
  <c r="A3585" i="45"/>
  <c r="A3586" i="45"/>
  <c r="A3587" i="45"/>
  <c r="A3588" i="45"/>
  <c r="A3589" i="45"/>
  <c r="A3590" i="45"/>
  <c r="A3591" i="45"/>
  <c r="A3592" i="45"/>
  <c r="A3593" i="45"/>
  <c r="A3594" i="45"/>
  <c r="A3595" i="45"/>
  <c r="A3596" i="45"/>
  <c r="A3597" i="45"/>
  <c r="A3598" i="45"/>
  <c r="A3599" i="45"/>
  <c r="A3600" i="45"/>
  <c r="A3601" i="45"/>
  <c r="A3602" i="45"/>
  <c r="A3603" i="45"/>
  <c r="A3604" i="45"/>
  <c r="A3605" i="45"/>
  <c r="A3606" i="45"/>
  <c r="A3607" i="45"/>
  <c r="A3608" i="45"/>
  <c r="A3609" i="45"/>
  <c r="A3610" i="45"/>
  <c r="A3611" i="45"/>
  <c r="A3612" i="45"/>
  <c r="A3613" i="45"/>
  <c r="A3614" i="45"/>
  <c r="A3615" i="45"/>
  <c r="A3616" i="45"/>
  <c r="A3617" i="45"/>
  <c r="A3618" i="45"/>
  <c r="A3619" i="45"/>
  <c r="A3620" i="45"/>
  <c r="A3621" i="45"/>
  <c r="A3622" i="45"/>
  <c r="A3623" i="45"/>
  <c r="A3624" i="45"/>
  <c r="A3625" i="45"/>
  <c r="A3626" i="45"/>
  <c r="A3627" i="45"/>
  <c r="A3628" i="45"/>
  <c r="A3629" i="45"/>
  <c r="A3630" i="45"/>
  <c r="A3631" i="45"/>
  <c r="A3632" i="45"/>
  <c r="A3633" i="45"/>
  <c r="A3634" i="45"/>
  <c r="A3635" i="45"/>
  <c r="A3636" i="45"/>
  <c r="A3637" i="45"/>
  <c r="A3638" i="45"/>
  <c r="A3639" i="45"/>
  <c r="A3640" i="45"/>
  <c r="A3641" i="45"/>
  <c r="A3642" i="45"/>
  <c r="A3643" i="45"/>
  <c r="A3644" i="45"/>
  <c r="A3645" i="45"/>
  <c r="A3646" i="45"/>
  <c r="A3647" i="45"/>
  <c r="A3648" i="45"/>
  <c r="A3649" i="45"/>
  <c r="A3650" i="45"/>
  <c r="A3651" i="45"/>
  <c r="A3652" i="45"/>
  <c r="A3653" i="45"/>
  <c r="A3654" i="45"/>
  <c r="A3655" i="45"/>
  <c r="A3656" i="45"/>
  <c r="A3657" i="45"/>
  <c r="A3658" i="45"/>
  <c r="A3659" i="45"/>
  <c r="A3660" i="45"/>
  <c r="A3661" i="45"/>
  <c r="A3662" i="45"/>
  <c r="A3663" i="45"/>
  <c r="A3664" i="45"/>
  <c r="A3665" i="45"/>
  <c r="A3666" i="45"/>
  <c r="A3667" i="45"/>
  <c r="A3668" i="45"/>
  <c r="A3669" i="45"/>
  <c r="A3670" i="45"/>
  <c r="A3671" i="45"/>
  <c r="A3672" i="45"/>
  <c r="A3673" i="45"/>
  <c r="A3674" i="45"/>
  <c r="A3675" i="45"/>
  <c r="A3676" i="45"/>
  <c r="A3677" i="45"/>
  <c r="A3678" i="45"/>
  <c r="A3679" i="45"/>
  <c r="A3680" i="45"/>
  <c r="A3681" i="45"/>
  <c r="A3682" i="45"/>
  <c r="A3683" i="45"/>
  <c r="A3684" i="45"/>
  <c r="A3685" i="45"/>
  <c r="A3686" i="45"/>
  <c r="A3687" i="45"/>
  <c r="A3688" i="45"/>
  <c r="A3689" i="45"/>
  <c r="A3690" i="45"/>
  <c r="A3691" i="45"/>
  <c r="A3692" i="45"/>
  <c r="A3693" i="45"/>
  <c r="A3694" i="45"/>
  <c r="A3695" i="45"/>
  <c r="A3696" i="45"/>
  <c r="A3697" i="45"/>
  <c r="A3698" i="45"/>
  <c r="A3699" i="45"/>
  <c r="A3700" i="45"/>
  <c r="A3701" i="45"/>
  <c r="A3702" i="45"/>
  <c r="A3703" i="45"/>
  <c r="A3704" i="45"/>
  <c r="A3705" i="45"/>
  <c r="A3706" i="45"/>
  <c r="A3707" i="45"/>
  <c r="A3708" i="45"/>
  <c r="A3709" i="45"/>
  <c r="A3710" i="45"/>
  <c r="A3711" i="45"/>
  <c r="A3712" i="45"/>
  <c r="A3713" i="45"/>
  <c r="A3714" i="45"/>
  <c r="A3715" i="45"/>
  <c r="A3716" i="45"/>
  <c r="A3717" i="45"/>
  <c r="A3718" i="45"/>
  <c r="A3719" i="45"/>
  <c r="A3720" i="45"/>
  <c r="A3721" i="45"/>
  <c r="A3722" i="45"/>
  <c r="A3723" i="45"/>
  <c r="A3724" i="45"/>
  <c r="A3725" i="45"/>
  <c r="A3726" i="45"/>
  <c r="A3727" i="45"/>
  <c r="A3728" i="45"/>
  <c r="A3729" i="45"/>
  <c r="A3730" i="45"/>
  <c r="A3731" i="45"/>
  <c r="A3732" i="45"/>
  <c r="A3733" i="45"/>
  <c r="A3734" i="45"/>
  <c r="A3735" i="45"/>
  <c r="A3736" i="45"/>
  <c r="A3737" i="45"/>
  <c r="A3738" i="45"/>
  <c r="A3739" i="45"/>
  <c r="A3740" i="45"/>
  <c r="A3741" i="45"/>
  <c r="A3742" i="45"/>
  <c r="A3743" i="45"/>
  <c r="A3744" i="45"/>
  <c r="A3745" i="45"/>
  <c r="A3746" i="45"/>
  <c r="A3747" i="45"/>
  <c r="A3748" i="45"/>
  <c r="A3749" i="45"/>
  <c r="A3750" i="45"/>
  <c r="A3751" i="45"/>
  <c r="A3752" i="45"/>
  <c r="A3753" i="45"/>
  <c r="A3754" i="45"/>
  <c r="A3755" i="45"/>
  <c r="A3756" i="45"/>
  <c r="A3757" i="45"/>
  <c r="A3758" i="45"/>
  <c r="A3759" i="45"/>
  <c r="A3760" i="45"/>
  <c r="A3761" i="45"/>
  <c r="A3762" i="45"/>
  <c r="A3763" i="45"/>
  <c r="A3764" i="45"/>
  <c r="A3765" i="45"/>
  <c r="A3766" i="45"/>
  <c r="A3767" i="45"/>
  <c r="A3768" i="45"/>
  <c r="A3769" i="45"/>
  <c r="A3770" i="45"/>
  <c r="A3771" i="45"/>
  <c r="A3772" i="45"/>
  <c r="A3773" i="45"/>
  <c r="A3774" i="45"/>
  <c r="A3775" i="45"/>
  <c r="A3776" i="45"/>
  <c r="A3777" i="45"/>
  <c r="A3778" i="45"/>
  <c r="A3779" i="45"/>
  <c r="A3780" i="45"/>
  <c r="A3781" i="45"/>
  <c r="A3782" i="45"/>
  <c r="A3783" i="45"/>
  <c r="A3784" i="45"/>
  <c r="A3785" i="45"/>
  <c r="A3786" i="45"/>
  <c r="A3787" i="45"/>
  <c r="A3788" i="45"/>
  <c r="A3789" i="45"/>
  <c r="A3790" i="45"/>
  <c r="A3791" i="45"/>
  <c r="A3792" i="45"/>
  <c r="A3793" i="45"/>
  <c r="A3794" i="45"/>
  <c r="A3795" i="45"/>
  <c r="A3796" i="45"/>
  <c r="A3797" i="45"/>
  <c r="A3798" i="45"/>
  <c r="A3799" i="45"/>
  <c r="A3800" i="45"/>
  <c r="A3801" i="45"/>
  <c r="A3802" i="45"/>
  <c r="A3803" i="45"/>
  <c r="A3804" i="45"/>
  <c r="A3805" i="45"/>
  <c r="A3806" i="45"/>
  <c r="A3807" i="45"/>
  <c r="A3808" i="45"/>
  <c r="A3809" i="45"/>
  <c r="A3810" i="45"/>
  <c r="A3811" i="45"/>
  <c r="A3812" i="45"/>
  <c r="A3813" i="45"/>
  <c r="A3814" i="45"/>
  <c r="A3815" i="45"/>
  <c r="A3816" i="45"/>
  <c r="A3817" i="45"/>
  <c r="A3818" i="45"/>
  <c r="A3819" i="45"/>
  <c r="A3820" i="45"/>
  <c r="A3821" i="45"/>
  <c r="A3822" i="45"/>
  <c r="A3823" i="45"/>
  <c r="A3824" i="45"/>
  <c r="A3825" i="45"/>
  <c r="A3826" i="45"/>
  <c r="A3827" i="45"/>
  <c r="A3828" i="45"/>
  <c r="A3829" i="45"/>
  <c r="A3830" i="45"/>
  <c r="A3831" i="45"/>
  <c r="A3832" i="45"/>
  <c r="A3833" i="45"/>
  <c r="A3834" i="45"/>
  <c r="A3835" i="45"/>
  <c r="A3836" i="45"/>
  <c r="A3837" i="45"/>
  <c r="A3838" i="45"/>
  <c r="A3839" i="45"/>
  <c r="A3840" i="45"/>
  <c r="A3841" i="45"/>
  <c r="A3842" i="45"/>
  <c r="A3843" i="45"/>
  <c r="A3844" i="45"/>
  <c r="A3845" i="45"/>
  <c r="A3846" i="45"/>
  <c r="A3847" i="45"/>
  <c r="A3848" i="45"/>
  <c r="A3849" i="45"/>
  <c r="A3850" i="45"/>
  <c r="A3851" i="45"/>
  <c r="A3852" i="45"/>
  <c r="A3853" i="45"/>
  <c r="A3854" i="45"/>
  <c r="A3855" i="45"/>
  <c r="A3856" i="45"/>
  <c r="A3857" i="45"/>
  <c r="A3858" i="45"/>
  <c r="A3859" i="45"/>
  <c r="A3860" i="45"/>
  <c r="A3861" i="45"/>
  <c r="A3862" i="45"/>
  <c r="A3863" i="45"/>
  <c r="A3864" i="45"/>
  <c r="A3865" i="45"/>
  <c r="A3866" i="45"/>
  <c r="A3867" i="45"/>
  <c r="A3868" i="45"/>
  <c r="A3869" i="45"/>
  <c r="A3870" i="45"/>
  <c r="A3871" i="45"/>
  <c r="A3872" i="45"/>
  <c r="A3873" i="45"/>
  <c r="A3874" i="45"/>
  <c r="A3875" i="45"/>
  <c r="A3876" i="45"/>
  <c r="A3877" i="45"/>
  <c r="A3878" i="45"/>
  <c r="A3879" i="45"/>
  <c r="A3880" i="45"/>
  <c r="A3881" i="45"/>
  <c r="A3882" i="45"/>
  <c r="A3883" i="45"/>
  <c r="A3884" i="45"/>
  <c r="A3885" i="45"/>
  <c r="A3886" i="45"/>
  <c r="A3887" i="45"/>
  <c r="A3888" i="45"/>
  <c r="A3889" i="45"/>
  <c r="A3890" i="45"/>
  <c r="A3891" i="45"/>
  <c r="A3892" i="45"/>
  <c r="A3893" i="45"/>
  <c r="A3894" i="45"/>
  <c r="A3895" i="45"/>
  <c r="A3896" i="45"/>
  <c r="A3897" i="45"/>
  <c r="A3898" i="45"/>
  <c r="A3899" i="45"/>
  <c r="A3900" i="45"/>
  <c r="A3901" i="45"/>
  <c r="A3902" i="45"/>
  <c r="A3903" i="45"/>
  <c r="A3904" i="45"/>
  <c r="A3905" i="45"/>
  <c r="A3906" i="45"/>
  <c r="A3907" i="45"/>
  <c r="A3908" i="45"/>
  <c r="A3909" i="45"/>
  <c r="A3910" i="45"/>
  <c r="A3911" i="45"/>
  <c r="A3912" i="45"/>
  <c r="A3913" i="45"/>
  <c r="A3914" i="45"/>
  <c r="A3915" i="45"/>
  <c r="A3916" i="45"/>
  <c r="A3917" i="45"/>
  <c r="A3918" i="45"/>
  <c r="A3919" i="45"/>
  <c r="A3920" i="45"/>
  <c r="A3921" i="45"/>
  <c r="A3922" i="45"/>
  <c r="A3923" i="45"/>
  <c r="A3924" i="45"/>
  <c r="A3925" i="45"/>
  <c r="A3926" i="45"/>
  <c r="A3927" i="45"/>
  <c r="A3928" i="45"/>
  <c r="A3929" i="45"/>
  <c r="A3930" i="45"/>
  <c r="A3931" i="45"/>
  <c r="A3932" i="45"/>
  <c r="A3933" i="45"/>
  <c r="A3934" i="45"/>
  <c r="A3935" i="45"/>
  <c r="A3936" i="45"/>
  <c r="A3937" i="45"/>
  <c r="A3938" i="45"/>
  <c r="A3939" i="45"/>
  <c r="A3940" i="45"/>
  <c r="A3941" i="45"/>
  <c r="A3942" i="45"/>
  <c r="A3943" i="45"/>
  <c r="A3944" i="45"/>
  <c r="A3945" i="45"/>
  <c r="A3946" i="45"/>
  <c r="A3947" i="45"/>
  <c r="A3948" i="45"/>
  <c r="A3949" i="45"/>
  <c r="A3950" i="45"/>
  <c r="A3951" i="45"/>
  <c r="A3952" i="45"/>
  <c r="A3953" i="45"/>
  <c r="A3954" i="45"/>
  <c r="A3955" i="45"/>
  <c r="A3956" i="45"/>
  <c r="A3957" i="45"/>
  <c r="A3958" i="45"/>
  <c r="A3959" i="45"/>
  <c r="A3960" i="45"/>
  <c r="A3961" i="45"/>
  <c r="A3962" i="45"/>
  <c r="A3963" i="45"/>
  <c r="A3964" i="45"/>
  <c r="A3965" i="45"/>
  <c r="A3966" i="45"/>
  <c r="A3967" i="45"/>
  <c r="A3968" i="45"/>
  <c r="A3969" i="45"/>
  <c r="A3970" i="45"/>
  <c r="A3971" i="45"/>
  <c r="A3972" i="45"/>
  <c r="A3973" i="45"/>
  <c r="A3974" i="45"/>
  <c r="A3975" i="45"/>
  <c r="A3976" i="45"/>
  <c r="A3977" i="45"/>
  <c r="A3978" i="45"/>
  <c r="A3979" i="45"/>
  <c r="A3980" i="45"/>
  <c r="A3981" i="45"/>
  <c r="A3982" i="45"/>
  <c r="A3983" i="45"/>
  <c r="A3984" i="45"/>
  <c r="A3985" i="45"/>
  <c r="A3986" i="45"/>
  <c r="A3987" i="45"/>
  <c r="A3988" i="45"/>
  <c r="A3989" i="45"/>
  <c r="A3990" i="45"/>
  <c r="A3991" i="45"/>
  <c r="A3992" i="45"/>
  <c r="A3993" i="45"/>
  <c r="A3994" i="45"/>
  <c r="A3995" i="45"/>
  <c r="A3996" i="45"/>
  <c r="A3997" i="45"/>
  <c r="A3998" i="45"/>
  <c r="A3999" i="45"/>
  <c r="A4000" i="45"/>
  <c r="A4001" i="45"/>
  <c r="A4002" i="45"/>
  <c r="A4003" i="45"/>
  <c r="A4004" i="45"/>
  <c r="A4005" i="45"/>
  <c r="A4006" i="45"/>
  <c r="A4007" i="45"/>
  <c r="A4008" i="45"/>
  <c r="A4009" i="45"/>
  <c r="A4010" i="45"/>
  <c r="A4011" i="45"/>
  <c r="A4012" i="45"/>
  <c r="A4013" i="45"/>
  <c r="A4014" i="45"/>
  <c r="A4015" i="45"/>
  <c r="A4016" i="45"/>
  <c r="A4017" i="45"/>
  <c r="A4018" i="45"/>
  <c r="A4019" i="45"/>
  <c r="A4020" i="45"/>
  <c r="A4021" i="45"/>
  <c r="A4022" i="45"/>
  <c r="A4023" i="45"/>
  <c r="A4024" i="45"/>
  <c r="A4025" i="45"/>
  <c r="A4026" i="45"/>
  <c r="A4027" i="45"/>
  <c r="A4028" i="45"/>
  <c r="A4029" i="45"/>
  <c r="A4030" i="45"/>
  <c r="A4031" i="45"/>
  <c r="A4032" i="45"/>
  <c r="A4033" i="45"/>
  <c r="A4034" i="45"/>
  <c r="A4035" i="45"/>
  <c r="A4036" i="45"/>
  <c r="A4037" i="45"/>
  <c r="A4038" i="45"/>
  <c r="A4039" i="45"/>
  <c r="A4040" i="45"/>
  <c r="A4041" i="45"/>
  <c r="A4042" i="45"/>
  <c r="A4043" i="45"/>
  <c r="A4044" i="45"/>
  <c r="A4045" i="45"/>
  <c r="A4046" i="45"/>
  <c r="A4047" i="45"/>
  <c r="A4048" i="45"/>
  <c r="A4049" i="45"/>
  <c r="A4050" i="45"/>
  <c r="A4051" i="45"/>
  <c r="A4052" i="45"/>
  <c r="A4053" i="45"/>
  <c r="A4054" i="45"/>
  <c r="A4055" i="45"/>
  <c r="A4056" i="45"/>
  <c r="A4057" i="45"/>
  <c r="A4058" i="45"/>
  <c r="A4059" i="45"/>
  <c r="A4060" i="45"/>
  <c r="A4061" i="45"/>
  <c r="A4062" i="45"/>
  <c r="A4063" i="45"/>
  <c r="A4064" i="45"/>
  <c r="A4065" i="45"/>
  <c r="A4066" i="45"/>
  <c r="A4067" i="45"/>
  <c r="A4068" i="45"/>
  <c r="A4069" i="45"/>
  <c r="A4070" i="45"/>
  <c r="A4071" i="45"/>
  <c r="A4072" i="45"/>
  <c r="A4073" i="45"/>
  <c r="A4074" i="45"/>
  <c r="A4075" i="45"/>
  <c r="A4076" i="45"/>
  <c r="A4077" i="45"/>
  <c r="A4078" i="45"/>
  <c r="A4079" i="45"/>
  <c r="A4080" i="45"/>
  <c r="A4081" i="45"/>
  <c r="A4082" i="45"/>
  <c r="A4083" i="45"/>
  <c r="A4084" i="45"/>
  <c r="A4085" i="45"/>
  <c r="A4086" i="45"/>
  <c r="A4087" i="45"/>
  <c r="A4088" i="45"/>
  <c r="A4089" i="45"/>
  <c r="A4090" i="45"/>
  <c r="A4091" i="45"/>
  <c r="A4092" i="45"/>
  <c r="A4093" i="45"/>
  <c r="A4094" i="45"/>
  <c r="A4095" i="45"/>
  <c r="A4096" i="45"/>
  <c r="A4097" i="45"/>
  <c r="A4098" i="45"/>
  <c r="A4099" i="45"/>
  <c r="A4100" i="45"/>
  <c r="A4101" i="45"/>
  <c r="A4102" i="45"/>
  <c r="A4103" i="45"/>
  <c r="A4104" i="45"/>
  <c r="A4105" i="45"/>
  <c r="A4106" i="45"/>
  <c r="A4107" i="45"/>
  <c r="A4108" i="45"/>
  <c r="A4109" i="45"/>
  <c r="A4110" i="45"/>
  <c r="A4111" i="45"/>
  <c r="A4112" i="45"/>
  <c r="A4113" i="45"/>
  <c r="A4114" i="45"/>
  <c r="A4115" i="45"/>
  <c r="A4116" i="45"/>
  <c r="A4117" i="45"/>
  <c r="A4118" i="45"/>
  <c r="A4119" i="45"/>
  <c r="A4120" i="45"/>
  <c r="A4121" i="45"/>
  <c r="A4122" i="45"/>
  <c r="A4123" i="45"/>
  <c r="A4124" i="45"/>
  <c r="A4125" i="45"/>
  <c r="A4126" i="45"/>
  <c r="A4127" i="45"/>
  <c r="A4128" i="45"/>
  <c r="A4129" i="45"/>
  <c r="A4130" i="45"/>
  <c r="A4131" i="45"/>
  <c r="A4132" i="45"/>
  <c r="A4133" i="45"/>
  <c r="A4134" i="45"/>
  <c r="A4135" i="45"/>
  <c r="A4136" i="45"/>
  <c r="A4137" i="45"/>
  <c r="A4138" i="45"/>
  <c r="A4139" i="45"/>
  <c r="A4140" i="45"/>
  <c r="A4141" i="45"/>
  <c r="A4142" i="45"/>
  <c r="A4143" i="45"/>
  <c r="A4144" i="45"/>
  <c r="A4145" i="45"/>
  <c r="A4146" i="45"/>
  <c r="A4147" i="45"/>
  <c r="A4148" i="45"/>
  <c r="A4149" i="45"/>
  <c r="A4150" i="45"/>
  <c r="A4151" i="45"/>
  <c r="A4152" i="45"/>
  <c r="A4153" i="45"/>
  <c r="A4154" i="45"/>
  <c r="A4155" i="45"/>
  <c r="A4156" i="45"/>
  <c r="A4157" i="45"/>
  <c r="A4158" i="45"/>
  <c r="A4159" i="45"/>
  <c r="A4160" i="45"/>
  <c r="A4161" i="45"/>
  <c r="A4162" i="45"/>
  <c r="A4163" i="45"/>
  <c r="A4164" i="45"/>
  <c r="A4165" i="45"/>
  <c r="A4166" i="45"/>
  <c r="A4167" i="45"/>
  <c r="A4168" i="45"/>
  <c r="A4169" i="45"/>
  <c r="A4170" i="45"/>
  <c r="A4171" i="45"/>
  <c r="A4172" i="45"/>
  <c r="A4173" i="45"/>
  <c r="A4174" i="45"/>
  <c r="A4175" i="45"/>
  <c r="A4176" i="45"/>
  <c r="A4177" i="45"/>
  <c r="A4178" i="45"/>
  <c r="A4179" i="45"/>
  <c r="A4180" i="45"/>
  <c r="A4181" i="45"/>
  <c r="A4182" i="45"/>
  <c r="A4183" i="45"/>
  <c r="A4184" i="45"/>
  <c r="A4185" i="45"/>
  <c r="A4186" i="45"/>
  <c r="A4187" i="45"/>
  <c r="A4188" i="45"/>
  <c r="A4189" i="45"/>
  <c r="A4190" i="45"/>
  <c r="A4191" i="45"/>
  <c r="A4192" i="45"/>
  <c r="A4193" i="45"/>
  <c r="A4194" i="45"/>
  <c r="A4195" i="45"/>
  <c r="A4196" i="45"/>
  <c r="A4197" i="45"/>
  <c r="A4198" i="45"/>
  <c r="A4199" i="45"/>
  <c r="A4200" i="45"/>
  <c r="A4201" i="45"/>
  <c r="A4202" i="45"/>
  <c r="A4203" i="45"/>
  <c r="A4204" i="45"/>
  <c r="A4205" i="45"/>
  <c r="A4206" i="45"/>
  <c r="A4207" i="45"/>
  <c r="A4208" i="45"/>
  <c r="A4209" i="45"/>
  <c r="A4210" i="45"/>
  <c r="A4211" i="45"/>
  <c r="A4212" i="45"/>
  <c r="A4213" i="45"/>
  <c r="A4214" i="45"/>
  <c r="A4215" i="45"/>
  <c r="A4216" i="45"/>
  <c r="A4217" i="45"/>
  <c r="A4218" i="45"/>
  <c r="A4219" i="45"/>
  <c r="A4220" i="45"/>
  <c r="A4221" i="45"/>
  <c r="A4222" i="45"/>
  <c r="A4223" i="45"/>
  <c r="A4224" i="45"/>
  <c r="A4225" i="45"/>
  <c r="A4226" i="45"/>
  <c r="A4227" i="45"/>
  <c r="A4228" i="45"/>
  <c r="A4229" i="45"/>
  <c r="A4230" i="45"/>
  <c r="A4231" i="45"/>
  <c r="A4232" i="45"/>
  <c r="A4233" i="45"/>
  <c r="A4234" i="45"/>
  <c r="A4235" i="45"/>
  <c r="A4236" i="45"/>
  <c r="A4237" i="45"/>
  <c r="A4238" i="45"/>
  <c r="A4239" i="45"/>
  <c r="A4240" i="45"/>
  <c r="A4241" i="45"/>
  <c r="A4242" i="45"/>
  <c r="A4243" i="45"/>
  <c r="A4244" i="45"/>
  <c r="A4245" i="45"/>
  <c r="A4246" i="45"/>
  <c r="A4247" i="45"/>
  <c r="A4248" i="45"/>
  <c r="A4249" i="45"/>
  <c r="A4250" i="45"/>
  <c r="A4251" i="45"/>
  <c r="A4252" i="45"/>
  <c r="A4253" i="45"/>
  <c r="A4254" i="45"/>
  <c r="A4255" i="45"/>
  <c r="A4256" i="45"/>
  <c r="A4257" i="45"/>
  <c r="A4258" i="45"/>
  <c r="A4259" i="45"/>
  <c r="A4260" i="45"/>
  <c r="A4261" i="45"/>
  <c r="A4262" i="45"/>
  <c r="A4263" i="45"/>
  <c r="A4264" i="45"/>
  <c r="A4265" i="45"/>
  <c r="A4266" i="45"/>
  <c r="A4267" i="45"/>
  <c r="A4268" i="45"/>
  <c r="A4269" i="45"/>
  <c r="A4270" i="45"/>
  <c r="A4271" i="45"/>
  <c r="A4272" i="45"/>
  <c r="A4273" i="45"/>
  <c r="A4274" i="45"/>
  <c r="A4275" i="45"/>
  <c r="A4276" i="45"/>
  <c r="A4277" i="45"/>
  <c r="A4278" i="45"/>
  <c r="A4279" i="45"/>
  <c r="A4280" i="45"/>
  <c r="A4281" i="45"/>
  <c r="A4282" i="45"/>
  <c r="A4283" i="45"/>
  <c r="A4284" i="45"/>
  <c r="A4285" i="45"/>
  <c r="A4286" i="45"/>
  <c r="A4287" i="45"/>
  <c r="A4288" i="45"/>
  <c r="A4289" i="45"/>
  <c r="A4290" i="45"/>
  <c r="A4291" i="45"/>
  <c r="A4292" i="45"/>
  <c r="A4293" i="45"/>
  <c r="A4294" i="45"/>
  <c r="A4295" i="45"/>
  <c r="A4296" i="45"/>
  <c r="A4297" i="45"/>
  <c r="A4298" i="45"/>
  <c r="A4299" i="45"/>
  <c r="A4300" i="45"/>
  <c r="A4301" i="45"/>
  <c r="A4302" i="45"/>
  <c r="A4303" i="45"/>
  <c r="A4304" i="45"/>
  <c r="A4305" i="45"/>
  <c r="A4306" i="45"/>
  <c r="A4307" i="45"/>
  <c r="A4308" i="45"/>
  <c r="A4309" i="45"/>
  <c r="A4310" i="45"/>
  <c r="A4311" i="45"/>
  <c r="A4312" i="45"/>
  <c r="A4313" i="45"/>
  <c r="A4314" i="45"/>
  <c r="A4315" i="45"/>
  <c r="A4316" i="45"/>
  <c r="A4317" i="45"/>
  <c r="A4318" i="45"/>
  <c r="A4319" i="45"/>
  <c r="A4320" i="45"/>
  <c r="A4321" i="45"/>
  <c r="A4322" i="45"/>
  <c r="A4323" i="45"/>
  <c r="A4324" i="45"/>
  <c r="A4325" i="45"/>
  <c r="A4326" i="45"/>
  <c r="A4327" i="45"/>
  <c r="A4328" i="45"/>
  <c r="A4329" i="45"/>
  <c r="A4330" i="45"/>
  <c r="A4331" i="45"/>
  <c r="A4332" i="45"/>
  <c r="A4333" i="45"/>
  <c r="A4334" i="45"/>
  <c r="A4335" i="45"/>
  <c r="A4336" i="45"/>
  <c r="A4337" i="45"/>
  <c r="A4338" i="45"/>
  <c r="A4339" i="45"/>
  <c r="A4340" i="45"/>
  <c r="A4341" i="45"/>
  <c r="A4342" i="45"/>
  <c r="A4343" i="45"/>
  <c r="A4344" i="45"/>
  <c r="A4345" i="45"/>
  <c r="A4346" i="45"/>
  <c r="A4347" i="45"/>
  <c r="A4348" i="45"/>
  <c r="A4349" i="45"/>
  <c r="A4350" i="45"/>
  <c r="A4351" i="45"/>
  <c r="A4352" i="45"/>
  <c r="A4353" i="45"/>
  <c r="A4354" i="45"/>
  <c r="A4355" i="45"/>
  <c r="A4356" i="45"/>
  <c r="A4357" i="45"/>
  <c r="A4358" i="45"/>
  <c r="A4359" i="45"/>
  <c r="A4360" i="45"/>
  <c r="A4361" i="45"/>
  <c r="A4362" i="45"/>
  <c r="A4363" i="45"/>
  <c r="A4364" i="45"/>
  <c r="A4365" i="45"/>
  <c r="A4366" i="45"/>
  <c r="A4367" i="45"/>
  <c r="A4368" i="45"/>
  <c r="A4369" i="45"/>
  <c r="A4370" i="45"/>
  <c r="A4371" i="45"/>
  <c r="A4372" i="45"/>
  <c r="A4373" i="45"/>
  <c r="A4374" i="45"/>
  <c r="A4375" i="45"/>
  <c r="A4376" i="45"/>
  <c r="A4377" i="45"/>
  <c r="A4378" i="45"/>
  <c r="A4379" i="45"/>
  <c r="A4380" i="45"/>
  <c r="A4381" i="45"/>
  <c r="A4382" i="45"/>
  <c r="A4383" i="45"/>
  <c r="A4384" i="45"/>
  <c r="A4385" i="45"/>
  <c r="A4386" i="45"/>
  <c r="A4387" i="45"/>
  <c r="A4388" i="45"/>
  <c r="A4389" i="45"/>
  <c r="A4390" i="45"/>
  <c r="A4391" i="45"/>
  <c r="A4392" i="45"/>
  <c r="A4393" i="45"/>
  <c r="A4394" i="45"/>
  <c r="A4395" i="45"/>
  <c r="A4396" i="45"/>
  <c r="A4397" i="45"/>
  <c r="A4398" i="45"/>
  <c r="A4399" i="45"/>
  <c r="A4400" i="45"/>
  <c r="A4401" i="45"/>
  <c r="A4402" i="45"/>
  <c r="A4403" i="45"/>
  <c r="A4404" i="45"/>
  <c r="A4405" i="45"/>
  <c r="A4406" i="45"/>
  <c r="A4407" i="45"/>
  <c r="A4408" i="45"/>
  <c r="A4409" i="45"/>
  <c r="A4410" i="45"/>
  <c r="A4411" i="45"/>
  <c r="A4412" i="45"/>
  <c r="A4413" i="45"/>
  <c r="A4414" i="45"/>
  <c r="A4415" i="45"/>
  <c r="A4416" i="45"/>
  <c r="A4417" i="45"/>
  <c r="A4418" i="45"/>
  <c r="A4419" i="45"/>
  <c r="A4420" i="45"/>
  <c r="A4421" i="45"/>
  <c r="A4422" i="45"/>
  <c r="A4423" i="45"/>
  <c r="A4424" i="45"/>
  <c r="A4425" i="45"/>
  <c r="A4426" i="45"/>
  <c r="A4427" i="45"/>
  <c r="A4428" i="45"/>
  <c r="A4429" i="45"/>
  <c r="A4430" i="45"/>
  <c r="A4431" i="45"/>
  <c r="A4432" i="45"/>
  <c r="A4433" i="45"/>
  <c r="A4434" i="45"/>
  <c r="A4435" i="45"/>
  <c r="A4436" i="45"/>
  <c r="A4437" i="45"/>
  <c r="A4438" i="45"/>
  <c r="A4439" i="45"/>
  <c r="A4440" i="45"/>
  <c r="A4441" i="45"/>
  <c r="A4442" i="45"/>
  <c r="A4443" i="45"/>
  <c r="A4444" i="45"/>
  <c r="A4445" i="45"/>
  <c r="A4446" i="45"/>
  <c r="A4447" i="45"/>
  <c r="A4448" i="45"/>
  <c r="A4449" i="45"/>
  <c r="A4450" i="45"/>
  <c r="A4451" i="45"/>
  <c r="A4452" i="45"/>
  <c r="A4453" i="45"/>
  <c r="A4454" i="45"/>
  <c r="A4455" i="45"/>
  <c r="A4456" i="45"/>
  <c r="A4457" i="45"/>
  <c r="A4458" i="45"/>
  <c r="A4459" i="45"/>
  <c r="A4460" i="45"/>
  <c r="A4461" i="45"/>
  <c r="A4462" i="45"/>
  <c r="A4463" i="45"/>
  <c r="A4464" i="45"/>
  <c r="A4465" i="45"/>
  <c r="A4466" i="45"/>
  <c r="A4467" i="45"/>
  <c r="A4468" i="45"/>
  <c r="A4469" i="45"/>
  <c r="A4470" i="45"/>
  <c r="A4471" i="45"/>
  <c r="A4472" i="45"/>
  <c r="A4473" i="45"/>
  <c r="A4474" i="45"/>
  <c r="A4475" i="45"/>
  <c r="A4476" i="45"/>
  <c r="A4477" i="45"/>
  <c r="A4478" i="45"/>
  <c r="A4479" i="45"/>
  <c r="A4480" i="45"/>
  <c r="A4481" i="45"/>
  <c r="A4482" i="45"/>
  <c r="A4483" i="45"/>
  <c r="A4484" i="45"/>
  <c r="A4485" i="45"/>
  <c r="A4486" i="45"/>
  <c r="A4487" i="45"/>
  <c r="A4488" i="45"/>
  <c r="A4489" i="45"/>
  <c r="A4490" i="45"/>
  <c r="A4491" i="45"/>
  <c r="A4492" i="45"/>
  <c r="A4493" i="45"/>
  <c r="A4494" i="45"/>
  <c r="A4495" i="45"/>
  <c r="A4496" i="45"/>
  <c r="A4497" i="45"/>
  <c r="A4498" i="45"/>
  <c r="A4499" i="45"/>
  <c r="A4500" i="45"/>
  <c r="A4501" i="45"/>
  <c r="A4502" i="45"/>
  <c r="A4503" i="45"/>
  <c r="A4504" i="45"/>
  <c r="A4505" i="45"/>
  <c r="A4506" i="45"/>
  <c r="A4507" i="45"/>
  <c r="A4508" i="45"/>
  <c r="A4509" i="45"/>
  <c r="A4510" i="45"/>
  <c r="A4511" i="45"/>
  <c r="A4512" i="45"/>
  <c r="A4513" i="45"/>
  <c r="A4514" i="45"/>
  <c r="A4515" i="45"/>
  <c r="A4516" i="45"/>
  <c r="A4517" i="45"/>
  <c r="A4518" i="45"/>
  <c r="A4519" i="45"/>
  <c r="A4520" i="45"/>
  <c r="A4521" i="45"/>
  <c r="A4522" i="45"/>
  <c r="A4523" i="45"/>
  <c r="A4524" i="45"/>
  <c r="A4525" i="45"/>
  <c r="A4526" i="45"/>
  <c r="A4527" i="45"/>
  <c r="A4528" i="45"/>
  <c r="A4529" i="45"/>
  <c r="A4530" i="45"/>
  <c r="A4531" i="45"/>
  <c r="A4532" i="45"/>
  <c r="A4533" i="45"/>
  <c r="A4534" i="45"/>
  <c r="A4535" i="45"/>
  <c r="A4536" i="45"/>
  <c r="A4537" i="45"/>
  <c r="A4538" i="45"/>
  <c r="A4539" i="45"/>
  <c r="A4540" i="45"/>
  <c r="A4541" i="45"/>
  <c r="A4542" i="45"/>
  <c r="A4543" i="45"/>
  <c r="A4544" i="45"/>
  <c r="A4545" i="45"/>
  <c r="A4546" i="45"/>
  <c r="A4547" i="45"/>
  <c r="A4548" i="45"/>
  <c r="A4549" i="45"/>
  <c r="A4550" i="45"/>
  <c r="A4551" i="45"/>
  <c r="A4552" i="45"/>
  <c r="A4553" i="45"/>
  <c r="A4554" i="45"/>
  <c r="A4555" i="45"/>
  <c r="A4556" i="45"/>
  <c r="A4557" i="45"/>
  <c r="A4558" i="45"/>
  <c r="A4559" i="45"/>
  <c r="A4560" i="45"/>
  <c r="A4561" i="45"/>
  <c r="A4562" i="45"/>
  <c r="A4563" i="45"/>
  <c r="A4564" i="45"/>
  <c r="A4565" i="45"/>
  <c r="A4566" i="45"/>
  <c r="A4567" i="45"/>
  <c r="A4568" i="45"/>
  <c r="A4569" i="45"/>
  <c r="A4570" i="45"/>
  <c r="A4571" i="45"/>
  <c r="A4572" i="45"/>
  <c r="A4573" i="45"/>
  <c r="A4574" i="45"/>
  <c r="A4575" i="45"/>
  <c r="A4576" i="45"/>
  <c r="A4577" i="45"/>
  <c r="A4578" i="45"/>
  <c r="A4579" i="45"/>
  <c r="A4580" i="45"/>
  <c r="A4581" i="45"/>
  <c r="A4582" i="45"/>
  <c r="A4583" i="45"/>
  <c r="A4584" i="45"/>
  <c r="A4585" i="45"/>
  <c r="A4586" i="45"/>
  <c r="A4587" i="45"/>
  <c r="A4588" i="45"/>
  <c r="A4589" i="45"/>
  <c r="A4590" i="45"/>
  <c r="A4591" i="45"/>
  <c r="A4592" i="45"/>
  <c r="A4593" i="45"/>
  <c r="A4594" i="45"/>
  <c r="A4595" i="45"/>
  <c r="A4596" i="45"/>
  <c r="A4597" i="45"/>
  <c r="A4598" i="45"/>
  <c r="A4599" i="45"/>
  <c r="A4600" i="45"/>
  <c r="A4601" i="45"/>
  <c r="A4602" i="45"/>
  <c r="A4603" i="45"/>
  <c r="A4604" i="45"/>
  <c r="A4605" i="45"/>
  <c r="A4606" i="45"/>
  <c r="A4607" i="45"/>
  <c r="A4608" i="45"/>
  <c r="A4609" i="45"/>
  <c r="A4610" i="45"/>
  <c r="A4611" i="45"/>
  <c r="A4612" i="45"/>
  <c r="A4613" i="45"/>
  <c r="A4614" i="45"/>
  <c r="A4615" i="45"/>
  <c r="A4616" i="45"/>
  <c r="A4617" i="45"/>
  <c r="A4618" i="45"/>
  <c r="A4619" i="45"/>
  <c r="A4620" i="45"/>
  <c r="A4621" i="45"/>
  <c r="A4622" i="45"/>
  <c r="A4623" i="45"/>
  <c r="A4624" i="45"/>
  <c r="A4625" i="45"/>
  <c r="A4626" i="45"/>
  <c r="A4627" i="45"/>
  <c r="A4628" i="45"/>
  <c r="A4629" i="45"/>
  <c r="A4630" i="45"/>
  <c r="A4631" i="45"/>
  <c r="A4632" i="45"/>
  <c r="A4633" i="45"/>
  <c r="A4634" i="45"/>
  <c r="A4635" i="45"/>
  <c r="A4636" i="45"/>
  <c r="A4637" i="45"/>
  <c r="A4638" i="45"/>
  <c r="A4639" i="45"/>
  <c r="A4640" i="45"/>
  <c r="A4641" i="45"/>
  <c r="A4642" i="45"/>
  <c r="A4643" i="45"/>
  <c r="A4644" i="45"/>
  <c r="A4645" i="45"/>
  <c r="A4646" i="45"/>
  <c r="A4647" i="45"/>
  <c r="A4648" i="45"/>
  <c r="A4649" i="45"/>
  <c r="A4650" i="45"/>
  <c r="A4651" i="45"/>
  <c r="A4652" i="45"/>
  <c r="A4653" i="45"/>
  <c r="A4654" i="45"/>
  <c r="A4655" i="45"/>
  <c r="A4656" i="45"/>
  <c r="A4657" i="45"/>
  <c r="A4658" i="45"/>
  <c r="A4659" i="45"/>
  <c r="A4660" i="45"/>
  <c r="A4661" i="45"/>
  <c r="A4662" i="45"/>
  <c r="A4663" i="45"/>
  <c r="A4664" i="45"/>
  <c r="A4665" i="45"/>
  <c r="A4666" i="45"/>
  <c r="A4667" i="45"/>
  <c r="A4668" i="45"/>
  <c r="A4669" i="45"/>
  <c r="A4670" i="45"/>
  <c r="A4671" i="45"/>
  <c r="A4672" i="45"/>
  <c r="A4673" i="45"/>
  <c r="A4674" i="45"/>
  <c r="A4675" i="45"/>
  <c r="A4676" i="45"/>
  <c r="A4677" i="45"/>
  <c r="A4678" i="45"/>
  <c r="A4679" i="45"/>
  <c r="A4680" i="45"/>
  <c r="A4681" i="45"/>
  <c r="A4682" i="45"/>
  <c r="A4683" i="45"/>
  <c r="A4684" i="45"/>
  <c r="A4685" i="45"/>
  <c r="A4686" i="45"/>
  <c r="A4687" i="45"/>
  <c r="A4688" i="45"/>
  <c r="A4689" i="45"/>
  <c r="A4690" i="45"/>
  <c r="A4691" i="45"/>
  <c r="A4692" i="45"/>
  <c r="A4693" i="45"/>
  <c r="A4694" i="45"/>
  <c r="A4695" i="45"/>
  <c r="A4696" i="45"/>
  <c r="A4697" i="45"/>
  <c r="A4698" i="45"/>
  <c r="A4699" i="45"/>
  <c r="A4700" i="45"/>
  <c r="A4701" i="45"/>
  <c r="A4702" i="45"/>
  <c r="A4703" i="45"/>
  <c r="A4704" i="45"/>
  <c r="A4705" i="45"/>
  <c r="A4706" i="45"/>
  <c r="A4707" i="45"/>
  <c r="A4708" i="45"/>
  <c r="A4709" i="45"/>
  <c r="A4710" i="45"/>
  <c r="A4711" i="45"/>
  <c r="A4712" i="45"/>
  <c r="A4713" i="45"/>
  <c r="A4714" i="45"/>
  <c r="A4715" i="45"/>
  <c r="A4716" i="45"/>
  <c r="A4717" i="45"/>
  <c r="A4718" i="45"/>
  <c r="A4719" i="45"/>
  <c r="A4720" i="45"/>
  <c r="A4721" i="45"/>
  <c r="A4722" i="45"/>
  <c r="A4723" i="45"/>
  <c r="A4724" i="45"/>
  <c r="A4725" i="45"/>
  <c r="A4726" i="45"/>
  <c r="A4727" i="45"/>
  <c r="A4728" i="45"/>
  <c r="A4729" i="45"/>
  <c r="A4730" i="45"/>
  <c r="A4731" i="45"/>
  <c r="A4732" i="45"/>
  <c r="A4733" i="45"/>
  <c r="A4734" i="45"/>
  <c r="A4735" i="45"/>
  <c r="A4736" i="45"/>
  <c r="A4737" i="45"/>
  <c r="A4738" i="45"/>
  <c r="A4739" i="45"/>
  <c r="A4740" i="45"/>
  <c r="A4741" i="45"/>
  <c r="A4742" i="45"/>
  <c r="A4743" i="45"/>
  <c r="A4744" i="45"/>
  <c r="A4745" i="45"/>
  <c r="A4746" i="45"/>
  <c r="A4747" i="45"/>
  <c r="A4748" i="45"/>
  <c r="A4749" i="45"/>
  <c r="A4750" i="45"/>
  <c r="A4751" i="45"/>
  <c r="A4752" i="45"/>
  <c r="A4753" i="45"/>
  <c r="A4754" i="45"/>
  <c r="A4755" i="45"/>
  <c r="A4756" i="45"/>
  <c r="A4757" i="45"/>
  <c r="A4758" i="45"/>
  <c r="A4759" i="45"/>
  <c r="A4760" i="45"/>
  <c r="A4761" i="45"/>
  <c r="A4762" i="45"/>
  <c r="A4763" i="45"/>
  <c r="A4764" i="45"/>
  <c r="A4765" i="45"/>
  <c r="A4766" i="45"/>
  <c r="A4767" i="45"/>
  <c r="A4768" i="45"/>
  <c r="A4769" i="45"/>
  <c r="A4770" i="45"/>
  <c r="A4771" i="45"/>
  <c r="A4772" i="45"/>
  <c r="A4773" i="45"/>
  <c r="A4774" i="45"/>
  <c r="A4775" i="45"/>
  <c r="A4776" i="45"/>
  <c r="A4777" i="45"/>
  <c r="A4778" i="45"/>
  <c r="A4779" i="45"/>
  <c r="A4780" i="45"/>
  <c r="A4781" i="45"/>
  <c r="A4782" i="45"/>
  <c r="A4783" i="45"/>
  <c r="A4784" i="45"/>
  <c r="A4785" i="45"/>
  <c r="A4786" i="45"/>
  <c r="A4787" i="45"/>
  <c r="A4788" i="45"/>
  <c r="A4789" i="45"/>
  <c r="A4790" i="45"/>
  <c r="A4791" i="45"/>
  <c r="A4792" i="45"/>
  <c r="A4793" i="45"/>
  <c r="A4794" i="45"/>
  <c r="A4795" i="45"/>
  <c r="A4796" i="45"/>
  <c r="A4797" i="45"/>
  <c r="A4798" i="45"/>
  <c r="A4799" i="45"/>
  <c r="A4800" i="45"/>
  <c r="A4801" i="45"/>
  <c r="A4802" i="45"/>
  <c r="A4803" i="45"/>
  <c r="A4804" i="45"/>
  <c r="A4805" i="45"/>
  <c r="A4806" i="45"/>
  <c r="A4807" i="45"/>
  <c r="A4808" i="45"/>
  <c r="A4809" i="45"/>
  <c r="A4810" i="45"/>
  <c r="A4811" i="45"/>
  <c r="A4812" i="45"/>
  <c r="A4813" i="45"/>
  <c r="A4814" i="45"/>
  <c r="A4815" i="45"/>
  <c r="A4816" i="45"/>
  <c r="A4817" i="45"/>
  <c r="A4818" i="45"/>
  <c r="A4819" i="45"/>
  <c r="A4820" i="45"/>
  <c r="A4821" i="45"/>
  <c r="A4822" i="45"/>
  <c r="A4823" i="45"/>
  <c r="A4824" i="45"/>
  <c r="A4825" i="45"/>
  <c r="A4826" i="45"/>
  <c r="A4827" i="45"/>
  <c r="A4828" i="45"/>
  <c r="A4829" i="45"/>
  <c r="A4830" i="45"/>
  <c r="A4831" i="45"/>
  <c r="A4832" i="45"/>
  <c r="A4833" i="45"/>
  <c r="A4834" i="45"/>
  <c r="A4835" i="45"/>
  <c r="A4836" i="45"/>
  <c r="A4837" i="45"/>
  <c r="A4838" i="45"/>
  <c r="A4839" i="45"/>
  <c r="A4840" i="45"/>
  <c r="A4841" i="45"/>
  <c r="A4842" i="45"/>
  <c r="A4843" i="45"/>
  <c r="A4844" i="45"/>
  <c r="A4845" i="45"/>
  <c r="A4846" i="45"/>
  <c r="A4847" i="45"/>
  <c r="A4848" i="45"/>
  <c r="A4849" i="45"/>
  <c r="A4850" i="45"/>
  <c r="A4851" i="45"/>
  <c r="A4852" i="45"/>
  <c r="A4853" i="45"/>
  <c r="A4854" i="45"/>
  <c r="A4855" i="45"/>
  <c r="A4856" i="45"/>
  <c r="A4857" i="45"/>
  <c r="A4858" i="45"/>
  <c r="A4859" i="45"/>
  <c r="A4860" i="45"/>
  <c r="A4861" i="45"/>
  <c r="A4862" i="45"/>
  <c r="A4863" i="45"/>
  <c r="A4864" i="45"/>
  <c r="A4865" i="45"/>
  <c r="A4866" i="45"/>
  <c r="A4867" i="45"/>
  <c r="A4868" i="45"/>
  <c r="A4869" i="45"/>
  <c r="A4870" i="45"/>
  <c r="A4871" i="45"/>
  <c r="A4872" i="45"/>
  <c r="A4873" i="45"/>
  <c r="A4874" i="45"/>
  <c r="A4875" i="45"/>
  <c r="A4876" i="45"/>
  <c r="A4877" i="45"/>
  <c r="A4878" i="45"/>
  <c r="A4879" i="45"/>
  <c r="A4880" i="45"/>
  <c r="A4881" i="45"/>
  <c r="A4882" i="45"/>
  <c r="A4883" i="45"/>
  <c r="A4884" i="45"/>
  <c r="A4885" i="45"/>
  <c r="A4886" i="45"/>
  <c r="A4887" i="45"/>
  <c r="A4888" i="45"/>
  <c r="A4889" i="45"/>
  <c r="A4890" i="45"/>
  <c r="A4891" i="45"/>
  <c r="A4892" i="45"/>
  <c r="A4893" i="45"/>
  <c r="A4894" i="45"/>
  <c r="A4895" i="45"/>
  <c r="A4896" i="45"/>
  <c r="A4897" i="45"/>
  <c r="A4898" i="45"/>
  <c r="A4899" i="45"/>
  <c r="A4900" i="45"/>
  <c r="A4901" i="45"/>
  <c r="A4902" i="45"/>
  <c r="A4903" i="45"/>
  <c r="A4904" i="45"/>
  <c r="A4905" i="45"/>
  <c r="A4906" i="45"/>
  <c r="A4907" i="45"/>
  <c r="A4908" i="45"/>
  <c r="A4909" i="45"/>
  <c r="A4910" i="45"/>
  <c r="A4911" i="45"/>
  <c r="A4912" i="45"/>
  <c r="A4913" i="45"/>
  <c r="A4914" i="45"/>
  <c r="A4915" i="45"/>
  <c r="A4916" i="45"/>
  <c r="A4917" i="45"/>
  <c r="A4918" i="45"/>
  <c r="A4919" i="45"/>
  <c r="A4920" i="45"/>
  <c r="A4921" i="45"/>
  <c r="A4922" i="45"/>
  <c r="A4923" i="45"/>
  <c r="A4924" i="45"/>
  <c r="A4925" i="45"/>
  <c r="A4926" i="45"/>
  <c r="A4927" i="45"/>
  <c r="A4928" i="45"/>
  <c r="A4929" i="45"/>
  <c r="A4930" i="45"/>
  <c r="A4931" i="45"/>
  <c r="A4932" i="45"/>
  <c r="A4933" i="45"/>
  <c r="A4934" i="45"/>
  <c r="A4935" i="45"/>
  <c r="A4936" i="45"/>
  <c r="A4937" i="45"/>
  <c r="A4938" i="45"/>
  <c r="A4939" i="45"/>
  <c r="A4940" i="45"/>
  <c r="A4941" i="45"/>
  <c r="A4942" i="45"/>
  <c r="A4943" i="45"/>
  <c r="A4944" i="45"/>
  <c r="A4945" i="45"/>
  <c r="A4946" i="45"/>
  <c r="A4947" i="45"/>
  <c r="A4948" i="45"/>
  <c r="A4949" i="45"/>
  <c r="A4950" i="45"/>
  <c r="A4951" i="45"/>
  <c r="A4952" i="45"/>
  <c r="A4953" i="45"/>
  <c r="A4954" i="45"/>
  <c r="A4955" i="45"/>
  <c r="A4956" i="45"/>
  <c r="A4957" i="45"/>
  <c r="A4958" i="45"/>
  <c r="A4959" i="45"/>
  <c r="A4960" i="45"/>
  <c r="A4961" i="45"/>
  <c r="A4962" i="45"/>
  <c r="A4963" i="45"/>
  <c r="A4964" i="45"/>
  <c r="A4965" i="45"/>
  <c r="A4966" i="45"/>
  <c r="A4967" i="45"/>
  <c r="A4968" i="45"/>
  <c r="A4969" i="45"/>
  <c r="A4970" i="45"/>
  <c r="A4971" i="45"/>
  <c r="A4972" i="45"/>
  <c r="A4973" i="45"/>
  <c r="A4974" i="45"/>
  <c r="A4975" i="45"/>
  <c r="A4976" i="45"/>
  <c r="A4977" i="45"/>
  <c r="A4978" i="45"/>
  <c r="A4979" i="45"/>
  <c r="A4980" i="45"/>
  <c r="A4981" i="45"/>
  <c r="A4982" i="45"/>
  <c r="A4983" i="45"/>
  <c r="A4984" i="45"/>
  <c r="A4985" i="45"/>
  <c r="A4986" i="45"/>
  <c r="A4987" i="45"/>
  <c r="A4988" i="45"/>
  <c r="A4989" i="45"/>
  <c r="A4990" i="45"/>
  <c r="A4991" i="45"/>
  <c r="A4992" i="45"/>
  <c r="A4993" i="45"/>
  <c r="A4994" i="45"/>
  <c r="A4995" i="45"/>
  <c r="A4996" i="45"/>
  <c r="A4997" i="45"/>
  <c r="A4998" i="45"/>
  <c r="A4999" i="45"/>
  <c r="A5000" i="45"/>
  <c r="A5001" i="45"/>
  <c r="A5002" i="45"/>
  <c r="A5003" i="45"/>
  <c r="A5004" i="45"/>
  <c r="A5005" i="45"/>
  <c r="A5006" i="45"/>
  <c r="A5007" i="45"/>
  <c r="A5008" i="45"/>
  <c r="A5009" i="45"/>
  <c r="A5010" i="45"/>
  <c r="A5011" i="45"/>
  <c r="A5012" i="45"/>
  <c r="A5013" i="45"/>
  <c r="A5014" i="45"/>
  <c r="A5015" i="45"/>
  <c r="A5016" i="45"/>
  <c r="A5017" i="45"/>
  <c r="A5018" i="45"/>
  <c r="A5019" i="45"/>
  <c r="A5020" i="45"/>
  <c r="A5021" i="45"/>
  <c r="A5022" i="45"/>
  <c r="A5023" i="45"/>
  <c r="A5024" i="45"/>
  <c r="A5025" i="45"/>
  <c r="A5026" i="45"/>
  <c r="A5027" i="45"/>
  <c r="A5028" i="45"/>
  <c r="A5029" i="45"/>
  <c r="A5030" i="45"/>
  <c r="A5031" i="45"/>
  <c r="A5032" i="45"/>
  <c r="A5033" i="45"/>
  <c r="A5034" i="45"/>
  <c r="A5035" i="45"/>
  <c r="A5036" i="45"/>
  <c r="A5037" i="45"/>
  <c r="A5038" i="45"/>
  <c r="A5039" i="45"/>
  <c r="A5040" i="45"/>
  <c r="A5041" i="45"/>
  <c r="A5042" i="45"/>
  <c r="A5043" i="45"/>
  <c r="A5044" i="45"/>
  <c r="A5045" i="45"/>
  <c r="A5046" i="45"/>
  <c r="A5047" i="45"/>
  <c r="A5048" i="45"/>
  <c r="A5049" i="45"/>
  <c r="A5050" i="45"/>
  <c r="A5051" i="45"/>
  <c r="A5052" i="45"/>
  <c r="A5053" i="45"/>
  <c r="A5054" i="45"/>
  <c r="A5055" i="45"/>
  <c r="A5056" i="45"/>
  <c r="A5057" i="45"/>
  <c r="A5058" i="45"/>
  <c r="A5059" i="45"/>
  <c r="A5060" i="45"/>
  <c r="A5061" i="45"/>
  <c r="A5062" i="45"/>
  <c r="A5063" i="45"/>
  <c r="A5064" i="45"/>
  <c r="A5065" i="45"/>
  <c r="A5066" i="45"/>
  <c r="A5067" i="45"/>
  <c r="A5068" i="45"/>
  <c r="A5069" i="45"/>
  <c r="A5070" i="45"/>
  <c r="A5071" i="45"/>
  <c r="A5072" i="45"/>
  <c r="A5073" i="45"/>
  <c r="A5074" i="45"/>
  <c r="A5075" i="45"/>
  <c r="A5076" i="45"/>
  <c r="A5077" i="45"/>
  <c r="A5078" i="45"/>
  <c r="A5079" i="45"/>
  <c r="A5080" i="45"/>
  <c r="A5081" i="45"/>
  <c r="A5082" i="45"/>
  <c r="A5083" i="45"/>
  <c r="A5084" i="45"/>
  <c r="A5085" i="45"/>
  <c r="A5086" i="45"/>
  <c r="A5087" i="45"/>
  <c r="A5088" i="45"/>
  <c r="A5089" i="45"/>
  <c r="A5090" i="45"/>
  <c r="A5091" i="45"/>
  <c r="A5092" i="45"/>
  <c r="A5093" i="45"/>
  <c r="A5094" i="45"/>
  <c r="A5095" i="45"/>
  <c r="A5096" i="45"/>
  <c r="A5097" i="45"/>
  <c r="A5098" i="45"/>
  <c r="A5099" i="45"/>
  <c r="A5100" i="45"/>
  <c r="A5101" i="45"/>
  <c r="A5102" i="45"/>
  <c r="A5103" i="45"/>
  <c r="A5104" i="45"/>
  <c r="A5105" i="45"/>
  <c r="A5106" i="45"/>
  <c r="A5107" i="45"/>
  <c r="A5108" i="45"/>
  <c r="A5109" i="45"/>
  <c r="A5110" i="45"/>
  <c r="A5111" i="45"/>
  <c r="A5112" i="45"/>
  <c r="A5113" i="45"/>
  <c r="A5114" i="45"/>
  <c r="A5115" i="45"/>
  <c r="A5116" i="45"/>
  <c r="A5117" i="45"/>
  <c r="A5118" i="45"/>
  <c r="A5119" i="45"/>
  <c r="A5120" i="45"/>
  <c r="A5121" i="45"/>
  <c r="A5122" i="45"/>
  <c r="A5123" i="45"/>
  <c r="A5124" i="45"/>
  <c r="A5125" i="45"/>
  <c r="A5126" i="45"/>
  <c r="A5127" i="45"/>
  <c r="A5128" i="45"/>
  <c r="A5129" i="45"/>
  <c r="A5130" i="45"/>
  <c r="A5131" i="45"/>
  <c r="A5132" i="45"/>
  <c r="A5133" i="45"/>
  <c r="A5134" i="45"/>
  <c r="A5135" i="45"/>
  <c r="A5136" i="45"/>
  <c r="A5137" i="45"/>
  <c r="A5138" i="45"/>
  <c r="A5139" i="45"/>
  <c r="A5140" i="45"/>
  <c r="A5141" i="45"/>
  <c r="A5142" i="45"/>
  <c r="A5143" i="45"/>
  <c r="A5144" i="45"/>
  <c r="A5145" i="45"/>
  <c r="A5146" i="45"/>
  <c r="A5147" i="45"/>
  <c r="A5148" i="45"/>
  <c r="A5149" i="45"/>
  <c r="A5150" i="45"/>
  <c r="A5151" i="45"/>
  <c r="A5152" i="45"/>
  <c r="A5153" i="45"/>
  <c r="A5154" i="45"/>
  <c r="A5155" i="45"/>
  <c r="A5156" i="45"/>
  <c r="A5157" i="45"/>
  <c r="A5158" i="45"/>
  <c r="A5159" i="45"/>
  <c r="A5160" i="45"/>
  <c r="A5161" i="45"/>
  <c r="A5162" i="45"/>
  <c r="A5163" i="45"/>
  <c r="A5164" i="45"/>
  <c r="A5165" i="45"/>
  <c r="A5166" i="45"/>
  <c r="A5167" i="45"/>
  <c r="A5168" i="45"/>
  <c r="A5169" i="45"/>
  <c r="A5170" i="45"/>
  <c r="A5171" i="45"/>
  <c r="A5172" i="45"/>
  <c r="A5173" i="45"/>
  <c r="A5174" i="45"/>
  <c r="A5175" i="45"/>
  <c r="A5176" i="45"/>
  <c r="A5177" i="45"/>
  <c r="A5178" i="45"/>
  <c r="A5179" i="45"/>
  <c r="A5180" i="45"/>
  <c r="A5181" i="45"/>
  <c r="A5182" i="45"/>
  <c r="A5183" i="45"/>
  <c r="A5184" i="45"/>
  <c r="A5185" i="45"/>
  <c r="A5186" i="45"/>
  <c r="A5187" i="45"/>
  <c r="A5188" i="45"/>
  <c r="A5189" i="45"/>
  <c r="A5190" i="45"/>
  <c r="A5191" i="45"/>
  <c r="A5192" i="45"/>
  <c r="A5193" i="45"/>
  <c r="A5194" i="45"/>
  <c r="A5195" i="45"/>
  <c r="A5196" i="45"/>
  <c r="A5197" i="45"/>
  <c r="A5198" i="45"/>
  <c r="A5199" i="45"/>
  <c r="A5200" i="45"/>
  <c r="A5201" i="45"/>
  <c r="A5202" i="45"/>
  <c r="A5203" i="45"/>
  <c r="A5204" i="45"/>
  <c r="A5205" i="45"/>
  <c r="A5206" i="45"/>
  <c r="A5207" i="45"/>
  <c r="A5208" i="45"/>
  <c r="A5209" i="45"/>
  <c r="A5210" i="45"/>
  <c r="A5211" i="45"/>
  <c r="A5212" i="45"/>
  <c r="A5213" i="45"/>
  <c r="A5214" i="45"/>
  <c r="A5215" i="45"/>
  <c r="A5216" i="45"/>
  <c r="A5217" i="45"/>
  <c r="A5218" i="45"/>
  <c r="A5219" i="45"/>
  <c r="A5220" i="45"/>
  <c r="A5221" i="45"/>
  <c r="A5222" i="45"/>
  <c r="A5223" i="45"/>
  <c r="A5224" i="45"/>
  <c r="A5225" i="45"/>
  <c r="A5226" i="45"/>
  <c r="A5227" i="45"/>
  <c r="A5228" i="45"/>
  <c r="A5229" i="45"/>
  <c r="A5230" i="45"/>
  <c r="A5231" i="45"/>
  <c r="A5232" i="45"/>
  <c r="A5233" i="45"/>
  <c r="A5234" i="45"/>
  <c r="A5235" i="45"/>
  <c r="A5236" i="45"/>
  <c r="A5237" i="45"/>
  <c r="A5238" i="45"/>
  <c r="A5239" i="45"/>
  <c r="A5240" i="45"/>
  <c r="A5241" i="45"/>
  <c r="A5242" i="45"/>
  <c r="A5243" i="45"/>
  <c r="A5244" i="45"/>
  <c r="A5245" i="45"/>
  <c r="A5246" i="45"/>
  <c r="A5247" i="45"/>
  <c r="A5248" i="45"/>
  <c r="A5249" i="45"/>
  <c r="A5250" i="45"/>
  <c r="A5251" i="45"/>
  <c r="A5252" i="45"/>
  <c r="A5253" i="45"/>
  <c r="A5254" i="45"/>
  <c r="A5255" i="45"/>
  <c r="A5256" i="45"/>
  <c r="A5257" i="45"/>
  <c r="A5258" i="45"/>
  <c r="A5259" i="45"/>
  <c r="A5260" i="45"/>
  <c r="A5261" i="45"/>
  <c r="A5262" i="45"/>
  <c r="A5263" i="45"/>
  <c r="A5264" i="45"/>
  <c r="A5265" i="45"/>
  <c r="A5266" i="45"/>
  <c r="A5267" i="45"/>
  <c r="A5268" i="45"/>
  <c r="A5269" i="45"/>
  <c r="A5270" i="45"/>
  <c r="A5271" i="45"/>
  <c r="A5272" i="45"/>
  <c r="A5273" i="45"/>
  <c r="A5274" i="45"/>
  <c r="A5275" i="45"/>
  <c r="A5276" i="45"/>
  <c r="A5277" i="45"/>
  <c r="A5278" i="45"/>
  <c r="A5279" i="45"/>
  <c r="A5280" i="45"/>
  <c r="A5281" i="45"/>
  <c r="A5282" i="45"/>
  <c r="A5283" i="45"/>
  <c r="A5284" i="45"/>
  <c r="A5285" i="45"/>
  <c r="A5286" i="45"/>
  <c r="A5287" i="45"/>
  <c r="A5288" i="45"/>
  <c r="A5289" i="45"/>
  <c r="A5290" i="45"/>
  <c r="A5291" i="45"/>
  <c r="A5292" i="45"/>
  <c r="A5293" i="45"/>
  <c r="A5294" i="45"/>
  <c r="A5295" i="45"/>
  <c r="A5296" i="45"/>
  <c r="A5297" i="45"/>
  <c r="A5298" i="45"/>
  <c r="A5299" i="45"/>
  <c r="A5300" i="45"/>
  <c r="A5301" i="45"/>
  <c r="A5302" i="45"/>
  <c r="A5303" i="45"/>
  <c r="A5304" i="45"/>
  <c r="A5305" i="45"/>
  <c r="A5306" i="45"/>
  <c r="A5307" i="45"/>
  <c r="A5308" i="45"/>
  <c r="A5309" i="45"/>
  <c r="A5310" i="45"/>
  <c r="A5311" i="45"/>
  <c r="A5312" i="45"/>
  <c r="A5313" i="45"/>
  <c r="A5314" i="45"/>
  <c r="A5315" i="45"/>
  <c r="A5316" i="45"/>
  <c r="A5317" i="45"/>
  <c r="A5318" i="45"/>
  <c r="A5319" i="45"/>
  <c r="A5320" i="45"/>
  <c r="A5321" i="45"/>
  <c r="A5322" i="45"/>
  <c r="A5323" i="45"/>
  <c r="A5324" i="45"/>
  <c r="A5325" i="45"/>
  <c r="A5326" i="45"/>
  <c r="A5327" i="45"/>
  <c r="A5328" i="45"/>
  <c r="A5329" i="45"/>
  <c r="A5330" i="45"/>
  <c r="A5331" i="45"/>
  <c r="A5332" i="45"/>
  <c r="A5333" i="45"/>
  <c r="A5334" i="45"/>
  <c r="A5335" i="45"/>
  <c r="A5336" i="45"/>
  <c r="A5337" i="45"/>
  <c r="A5338" i="45"/>
  <c r="A5339" i="45"/>
  <c r="A5340" i="45"/>
  <c r="A5341" i="45"/>
  <c r="A5342" i="45"/>
  <c r="A5343" i="45"/>
  <c r="A5344" i="45"/>
  <c r="A5345" i="45"/>
  <c r="A5346" i="45"/>
  <c r="A5347" i="45"/>
  <c r="A5348" i="45"/>
  <c r="A5349" i="45"/>
  <c r="A5350" i="45"/>
  <c r="A5351" i="45"/>
  <c r="A5352" i="45"/>
  <c r="A5353" i="45"/>
  <c r="A5354" i="45"/>
  <c r="A5355" i="45"/>
  <c r="A5356" i="45"/>
  <c r="A5357" i="45"/>
  <c r="A5358" i="45"/>
  <c r="A5359" i="45"/>
  <c r="A5360" i="45"/>
  <c r="A5361" i="45"/>
  <c r="A5362" i="45"/>
  <c r="A5363" i="45"/>
  <c r="A5364" i="45"/>
  <c r="A5365" i="45"/>
  <c r="A5366" i="45"/>
  <c r="A5367" i="45"/>
  <c r="A5368" i="45"/>
  <c r="A5369" i="45"/>
  <c r="A5370" i="45"/>
  <c r="A5371" i="45"/>
  <c r="A5372" i="45"/>
  <c r="A5373" i="45"/>
  <c r="A5374" i="45"/>
  <c r="A5375" i="45"/>
  <c r="A5376" i="45"/>
  <c r="A5377" i="45"/>
  <c r="A5378" i="45"/>
  <c r="A5379" i="45"/>
  <c r="A5380" i="45"/>
  <c r="A5381" i="45"/>
  <c r="A5382" i="45"/>
  <c r="A5383" i="45"/>
  <c r="A5384" i="45"/>
  <c r="A5385" i="45"/>
  <c r="A5386" i="45"/>
  <c r="A5387" i="45"/>
  <c r="A5388" i="45"/>
  <c r="A5389" i="45"/>
  <c r="A5390" i="45"/>
  <c r="A5391" i="45"/>
  <c r="A5392" i="45"/>
  <c r="A5393" i="45"/>
  <c r="A5394" i="45"/>
  <c r="A5395" i="45"/>
  <c r="A5396" i="45"/>
  <c r="A5397" i="45"/>
  <c r="A5398" i="45"/>
  <c r="A5399" i="45"/>
  <c r="A5400" i="45"/>
  <c r="A5401" i="45"/>
  <c r="A5402" i="45"/>
  <c r="A5403" i="45"/>
  <c r="A5404" i="45"/>
  <c r="A5405" i="45"/>
  <c r="A5406" i="45"/>
  <c r="A5407" i="45"/>
  <c r="A5408" i="45"/>
  <c r="A5409" i="45"/>
  <c r="A5410" i="45"/>
  <c r="A5411" i="45"/>
  <c r="A5412" i="45"/>
  <c r="A5413" i="45"/>
  <c r="A5414" i="45"/>
  <c r="A5415" i="45"/>
  <c r="A5416" i="45"/>
  <c r="A5417" i="45"/>
  <c r="A5418" i="45"/>
  <c r="A5419" i="45"/>
  <c r="A5420" i="45"/>
  <c r="A5421" i="45"/>
  <c r="A5422" i="45"/>
  <c r="A5423" i="45"/>
  <c r="A5424" i="45"/>
  <c r="A5425" i="45"/>
  <c r="A5426" i="45"/>
  <c r="A5427" i="45"/>
  <c r="A5428" i="45"/>
  <c r="A5429" i="45"/>
  <c r="A5430" i="45"/>
  <c r="A5431" i="45"/>
  <c r="A5432" i="45"/>
  <c r="A5433" i="45"/>
  <c r="A5434" i="45"/>
  <c r="A5435" i="45"/>
  <c r="A5436" i="45"/>
  <c r="A5437" i="45"/>
  <c r="A5438" i="45"/>
  <c r="A5439" i="45"/>
  <c r="A5440" i="45"/>
  <c r="A5441" i="45"/>
  <c r="A5442" i="45"/>
  <c r="A5443" i="45"/>
  <c r="A5444" i="45"/>
  <c r="A5445" i="45"/>
  <c r="A5446" i="45"/>
  <c r="A5447" i="45"/>
  <c r="A5448" i="45"/>
  <c r="A5449" i="45"/>
  <c r="A5450" i="45"/>
  <c r="A5451" i="45"/>
  <c r="A5452" i="45"/>
  <c r="A5453" i="45"/>
  <c r="A5454" i="45"/>
  <c r="A5455" i="45"/>
  <c r="A5456" i="45"/>
  <c r="A5457" i="45"/>
  <c r="A5458" i="45"/>
  <c r="A5459" i="45"/>
  <c r="A5460" i="45"/>
  <c r="A5461" i="45"/>
  <c r="A5462" i="45"/>
  <c r="A5463" i="45"/>
  <c r="A5464" i="45"/>
  <c r="A5465" i="45"/>
  <c r="A5466" i="45"/>
  <c r="A5467" i="45"/>
  <c r="A5468" i="45"/>
  <c r="A5469" i="45"/>
  <c r="A5470" i="45"/>
  <c r="A5471" i="45"/>
  <c r="A5472" i="45"/>
  <c r="A5473" i="45"/>
  <c r="A5474" i="45"/>
  <c r="A5475" i="45"/>
  <c r="A5476" i="45"/>
  <c r="A5477" i="45"/>
  <c r="A5478" i="45"/>
  <c r="A5479" i="45"/>
  <c r="A5480" i="45"/>
  <c r="A5481" i="45"/>
  <c r="A5482" i="45"/>
  <c r="A5483" i="45"/>
  <c r="A5484" i="45"/>
  <c r="A5485" i="45"/>
  <c r="A5486" i="45"/>
  <c r="A5487" i="45"/>
  <c r="A5488" i="45"/>
  <c r="A5489" i="45"/>
  <c r="A5490" i="45"/>
  <c r="A5491" i="45"/>
  <c r="A5492" i="45"/>
  <c r="A5493" i="45"/>
  <c r="A5494" i="45"/>
  <c r="A5495" i="45"/>
  <c r="A5496" i="45"/>
  <c r="A5497" i="45"/>
  <c r="A5498" i="45"/>
  <c r="A5499" i="45"/>
  <c r="A5500" i="45"/>
  <c r="A5501" i="45"/>
  <c r="A5502" i="45"/>
  <c r="A5503" i="45"/>
  <c r="A5504" i="45"/>
  <c r="A2" i="45"/>
  <c r="Y30" i="43" l="1"/>
  <c r="R31" i="43"/>
  <c r="M25" i="43"/>
  <c r="O25" i="43" s="1"/>
  <c r="N25" i="43"/>
  <c r="V25" i="43" s="1"/>
  <c r="W25" i="43" s="1"/>
  <c r="E26" i="43" s="1"/>
  <c r="Z35" i="44"/>
  <c r="Z64" i="44"/>
  <c r="U54" i="44"/>
  <c r="X53" i="44"/>
  <c r="AE29" i="44"/>
  <c r="AE69" i="44" s="1"/>
  <c r="AB29" i="44"/>
  <c r="AB63" i="44" s="1"/>
  <c r="W29" i="44"/>
  <c r="X29" i="44"/>
  <c r="X49" i="44" s="1"/>
  <c r="AA37" i="44"/>
  <c r="W54" i="44"/>
  <c r="AE54" i="44"/>
  <c r="U47" i="44"/>
  <c r="U29" i="44"/>
  <c r="U52" i="44" s="1"/>
  <c r="Z61" i="44"/>
  <c r="Z68" i="44"/>
  <c r="AC54" i="44"/>
  <c r="Z69" i="44"/>
  <c r="Z70" i="44"/>
  <c r="AA54" i="44"/>
  <c r="AA53" i="44"/>
  <c r="Z48" i="44"/>
  <c r="Z71" i="44"/>
  <c r="X47" i="44"/>
  <c r="Z49" i="44"/>
  <c r="Z50" i="44"/>
  <c r="Z41" i="44"/>
  <c r="Y53" i="44"/>
  <c r="AB54" i="44"/>
  <c r="AB53" i="44"/>
  <c r="Z32" i="44"/>
  <c r="Z51" i="44"/>
  <c r="Z36" i="44"/>
  <c r="Z30" i="44"/>
  <c r="Z39" i="44"/>
  <c r="Z52" i="44"/>
  <c r="Z38" i="44"/>
  <c r="Z60" i="44"/>
  <c r="Z62" i="44"/>
  <c r="Z33" i="44"/>
  <c r="Z63" i="44"/>
  <c r="Z37" i="44"/>
  <c r="AA38" i="44"/>
  <c r="Z40" i="44"/>
  <c r="Z34" i="44"/>
  <c r="AA47" i="44"/>
  <c r="Z66" i="44"/>
  <c r="AD29" i="44"/>
  <c r="AD62" i="44" s="1"/>
  <c r="AF53" i="44"/>
  <c r="AF29" i="44"/>
  <c r="AF32" i="44" s="1"/>
  <c r="AD47" i="44"/>
  <c r="AA67" i="44"/>
  <c r="AA61" i="44"/>
  <c r="T54" i="44"/>
  <c r="T53" i="44"/>
  <c r="AA33" i="44"/>
  <c r="V47" i="44"/>
  <c r="AA49" i="44"/>
  <c r="AB68" i="44"/>
  <c r="AA60" i="44"/>
  <c r="AA30" i="44"/>
  <c r="AA32" i="44"/>
  <c r="T47" i="44"/>
  <c r="AC39" i="44"/>
  <c r="V29" i="44"/>
  <c r="V49" i="44" s="1"/>
  <c r="AA63" i="44"/>
  <c r="AC64" i="44"/>
  <c r="AC41" i="44"/>
  <c r="AC66" i="44"/>
  <c r="T29" i="44"/>
  <c r="T35" i="44" s="1"/>
  <c r="AC69" i="44"/>
  <c r="AA36" i="44"/>
  <c r="AC70" i="44"/>
  <c r="AC48" i="44"/>
  <c r="AC71" i="44"/>
  <c r="AB67" i="44"/>
  <c r="AB69" i="44"/>
  <c r="AC61" i="44"/>
  <c r="AA48" i="44"/>
  <c r="Q40" i="44"/>
  <c r="AC38" i="44"/>
  <c r="Q35" i="44"/>
  <c r="AC40" i="44"/>
  <c r="AC60" i="44"/>
  <c r="AC37" i="44"/>
  <c r="AA50" i="44"/>
  <c r="AB66" i="44"/>
  <c r="AB62" i="44"/>
  <c r="Q39" i="44"/>
  <c r="AA51" i="44"/>
  <c r="AA64" i="44"/>
  <c r="AA52" i="44"/>
  <c r="AA62" i="44"/>
  <c r="AA70" i="44"/>
  <c r="AA68" i="44"/>
  <c r="AA39" i="44"/>
  <c r="U49" i="44"/>
  <c r="Q37" i="44"/>
  <c r="AA66" i="44"/>
  <c r="AA40" i="44"/>
  <c r="AC50" i="44"/>
  <c r="AA41" i="44"/>
  <c r="AA35" i="44"/>
  <c r="AA69" i="44"/>
  <c r="AA71" i="44"/>
  <c r="Y47" i="44"/>
  <c r="AB32" i="44"/>
  <c r="AD50" i="44"/>
  <c r="AB39" i="44"/>
  <c r="S53" i="44"/>
  <c r="S29" i="44"/>
  <c r="S54" i="44"/>
  <c r="AB33" i="44"/>
  <c r="R53" i="44"/>
  <c r="R29" i="44"/>
  <c r="R54" i="44"/>
  <c r="AB34" i="44"/>
  <c r="AB35" i="44"/>
  <c r="T66" i="44"/>
  <c r="AB36" i="44"/>
  <c r="T67" i="44"/>
  <c r="AB60" i="44"/>
  <c r="U51" i="44"/>
  <c r="Q34" i="44"/>
  <c r="AB37" i="44"/>
  <c r="AC51" i="44"/>
  <c r="AC32" i="44"/>
  <c r="T48" i="44"/>
  <c r="AB38" i="44"/>
  <c r="AC33" i="44"/>
  <c r="T51" i="44"/>
  <c r="T69" i="44"/>
  <c r="AB41" i="44"/>
  <c r="AC35" i="44"/>
  <c r="AB40" i="44"/>
  <c r="Y29" i="44"/>
  <c r="Y32" i="44" s="1"/>
  <c r="U68" i="44"/>
  <c r="T32" i="44"/>
  <c r="AB64" i="44"/>
  <c r="AC34" i="44"/>
  <c r="T50" i="44"/>
  <c r="AC36" i="44"/>
  <c r="U40" i="44"/>
  <c r="X38" i="44"/>
  <c r="X52" i="44"/>
  <c r="AF61" i="44"/>
  <c r="AF37" i="44"/>
  <c r="AF60" i="44"/>
  <c r="AF66" i="44"/>
  <c r="AF67" i="44"/>
  <c r="AF70" i="44"/>
  <c r="AF48" i="44"/>
  <c r="X39" i="44"/>
  <c r="AD51" i="44"/>
  <c r="X36" i="44"/>
  <c r="X35" i="44"/>
  <c r="X50" i="44"/>
  <c r="AD30" i="44"/>
  <c r="U66" i="44"/>
  <c r="U35" i="44"/>
  <c r="X62" i="44"/>
  <c r="X51" i="44"/>
  <c r="AD52" i="44"/>
  <c r="AF64" i="44"/>
  <c r="X40" i="44"/>
  <c r="X32" i="44"/>
  <c r="U71" i="44"/>
  <c r="U41" i="44"/>
  <c r="X64" i="44"/>
  <c r="X33" i="44"/>
  <c r="AD32" i="44"/>
  <c r="U48" i="44"/>
  <c r="U69" i="44"/>
  <c r="U36" i="44"/>
  <c r="U60" i="44"/>
  <c r="U32" i="44"/>
  <c r="U33" i="44"/>
  <c r="U70" i="44"/>
  <c r="AF38" i="44"/>
  <c r="AF33" i="44"/>
  <c r="U63" i="44"/>
  <c r="U38" i="44"/>
  <c r="X41" i="44"/>
  <c r="AD69" i="44"/>
  <c r="AF35" i="44"/>
  <c r="AB70" i="44"/>
  <c r="AD33" i="44"/>
  <c r="W32" i="44"/>
  <c r="W52" i="44"/>
  <c r="W71" i="44"/>
  <c r="W30" i="44"/>
  <c r="W51" i="44"/>
  <c r="W50" i="44"/>
  <c r="W49" i="44"/>
  <c r="W48" i="44"/>
  <c r="W70" i="44"/>
  <c r="W61" i="44"/>
  <c r="W69" i="44"/>
  <c r="W39" i="44"/>
  <c r="W68" i="44"/>
  <c r="W67" i="44"/>
  <c r="W66" i="44"/>
  <c r="W38" i="44"/>
  <c r="W41" i="44"/>
  <c r="W64" i="44"/>
  <c r="W34" i="44"/>
  <c r="W40" i="44"/>
  <c r="W63" i="44"/>
  <c r="W62" i="44"/>
  <c r="W37" i="44"/>
  <c r="W60" i="44"/>
  <c r="W36" i="44"/>
  <c r="W35" i="44"/>
  <c r="W33" i="44"/>
  <c r="AF30" i="44"/>
  <c r="AF69" i="44"/>
  <c r="X63" i="44"/>
  <c r="AB48" i="44"/>
  <c r="AC49" i="44"/>
  <c r="AD63" i="44"/>
  <c r="AD68" i="44"/>
  <c r="AF40" i="44"/>
  <c r="U64" i="44"/>
  <c r="X66" i="44"/>
  <c r="AB71" i="44"/>
  <c r="AD40" i="44"/>
  <c r="AD34" i="44"/>
  <c r="U50" i="44"/>
  <c r="AF50" i="44"/>
  <c r="Q69" i="44"/>
  <c r="Q68" i="44"/>
  <c r="Q67" i="44"/>
  <c r="Q64" i="44"/>
  <c r="Q63" i="44"/>
  <c r="Q33" i="44"/>
  <c r="Q71" i="44"/>
  <c r="Q62" i="44"/>
  <c r="Q61" i="44"/>
  <c r="Q60" i="44"/>
  <c r="Q32" i="44"/>
  <c r="Q49" i="44"/>
  <c r="Q52" i="44"/>
  <c r="Q30" i="44"/>
  <c r="Q51" i="44"/>
  <c r="Q50" i="44"/>
  <c r="Q48" i="44"/>
  <c r="Q70" i="44"/>
  <c r="Q66" i="44"/>
  <c r="X67" i="44"/>
  <c r="Z45" i="44"/>
  <c r="Z46" i="44" s="1"/>
  <c r="AB49" i="44"/>
  <c r="AD66" i="44"/>
  <c r="AD35" i="44"/>
  <c r="X68" i="44"/>
  <c r="AD67" i="44"/>
  <c r="AD36" i="44"/>
  <c r="X61" i="44"/>
  <c r="U61" i="44"/>
  <c r="U30" i="44"/>
  <c r="X69" i="44"/>
  <c r="AB50" i="44"/>
  <c r="AC30" i="44"/>
  <c r="AD60" i="44"/>
  <c r="X30" i="44"/>
  <c r="AF63" i="44"/>
  <c r="U39" i="44"/>
  <c r="U34" i="44"/>
  <c r="T61" i="44"/>
  <c r="AF41" i="44"/>
  <c r="AB51" i="44"/>
  <c r="AC63" i="44"/>
  <c r="AD41" i="44"/>
  <c r="AD37" i="44"/>
  <c r="AF36" i="44"/>
  <c r="U67" i="44"/>
  <c r="Q41" i="44"/>
  <c r="T38" i="44"/>
  <c r="X70" i="44"/>
  <c r="AB30" i="44"/>
  <c r="AC67" i="44"/>
  <c r="AD70" i="44"/>
  <c r="AD64" i="44"/>
  <c r="U37" i="44"/>
  <c r="AF71" i="44"/>
  <c r="T62" i="44"/>
  <c r="X34" i="44"/>
  <c r="X48" i="44"/>
  <c r="AB52" i="44"/>
  <c r="AC68" i="44"/>
  <c r="AD48" i="44"/>
  <c r="AD61" i="44"/>
  <c r="AF51" i="44"/>
  <c r="T39" i="44"/>
  <c r="X60" i="44"/>
  <c r="X71" i="44"/>
  <c r="AC52" i="44"/>
  <c r="AD71" i="44"/>
  <c r="AD38" i="44"/>
  <c r="AF34" i="44"/>
  <c r="Q36" i="44"/>
  <c r="U62" i="44"/>
  <c r="AF68" i="44"/>
  <c r="X37" i="44"/>
  <c r="AB61" i="44"/>
  <c r="AC62" i="44"/>
  <c r="AD49" i="44"/>
  <c r="S31" i="43" l="1"/>
  <c r="X31" i="43"/>
  <c r="G26" i="43"/>
  <c r="H26" i="43" s="1"/>
  <c r="AA26" i="43" s="1"/>
  <c r="AF52" i="44"/>
  <c r="AE62" i="44"/>
  <c r="AE41" i="44"/>
  <c r="AF62" i="44"/>
  <c r="AE39" i="44"/>
  <c r="AE67" i="44"/>
  <c r="AE68" i="44"/>
  <c r="AE66" i="44"/>
  <c r="AE52" i="44"/>
  <c r="AE50" i="44"/>
  <c r="AE48" i="44"/>
  <c r="AE34" i="44"/>
  <c r="AE63" i="44"/>
  <c r="AE60" i="44"/>
  <c r="AE32" i="44"/>
  <c r="Z65" i="44"/>
  <c r="AE36" i="44"/>
  <c r="AE33" i="44"/>
  <c r="AE64" i="44"/>
  <c r="AE71" i="44"/>
  <c r="AE51" i="44"/>
  <c r="Z42" i="44"/>
  <c r="AE35" i="44"/>
  <c r="AE30" i="44"/>
  <c r="AE37" i="44"/>
  <c r="AE61" i="44"/>
  <c r="AE49" i="44"/>
  <c r="AE38" i="44"/>
  <c r="AE40" i="44"/>
  <c r="AE70" i="44"/>
  <c r="V48" i="44"/>
  <c r="V50" i="44"/>
  <c r="V34" i="44"/>
  <c r="V62" i="44"/>
  <c r="V71" i="44"/>
  <c r="V69" i="44"/>
  <c r="V70" i="44"/>
  <c r="AD39" i="44"/>
  <c r="AD65" i="44" s="1"/>
  <c r="V37" i="44"/>
  <c r="V39" i="44"/>
  <c r="V41" i="44"/>
  <c r="V66" i="44"/>
  <c r="AF39" i="44"/>
  <c r="AF45" i="44" s="1"/>
  <c r="AF46" i="44" s="1"/>
  <c r="V51" i="44"/>
  <c r="AF49" i="44"/>
  <c r="V61" i="44"/>
  <c r="Y49" i="44"/>
  <c r="V35" i="44"/>
  <c r="V38" i="44"/>
  <c r="T52" i="44"/>
  <c r="T36" i="44"/>
  <c r="T34" i="44"/>
  <c r="T41" i="44"/>
  <c r="T33" i="44"/>
  <c r="V32" i="44"/>
  <c r="V30" i="44"/>
  <c r="T49" i="44"/>
  <c r="T70" i="44"/>
  <c r="T64" i="44"/>
  <c r="V60" i="44"/>
  <c r="V67" i="44"/>
  <c r="V33" i="44"/>
  <c r="T37" i="44"/>
  <c r="V52" i="44"/>
  <c r="T68" i="44"/>
  <c r="T71" i="44"/>
  <c r="T40" i="44"/>
  <c r="V68" i="44"/>
  <c r="V36" i="44"/>
  <c r="T30" i="44"/>
  <c r="T63" i="44"/>
  <c r="V40" i="44"/>
  <c r="T60" i="44"/>
  <c r="V64" i="44"/>
  <c r="V63" i="44"/>
  <c r="AA65" i="44"/>
  <c r="U65" i="44"/>
  <c r="W65" i="44"/>
  <c r="AB65" i="44"/>
  <c r="X65" i="44"/>
  <c r="AA42" i="44"/>
  <c r="Y62" i="44"/>
  <c r="Y37" i="44"/>
  <c r="Q65" i="44"/>
  <c r="Y68" i="44"/>
  <c r="Y30" i="44"/>
  <c r="Y63" i="44"/>
  <c r="AC65" i="44"/>
  <c r="AA45" i="44"/>
  <c r="AA46" i="44" s="1"/>
  <c r="Y60" i="44"/>
  <c r="Y38" i="44"/>
  <c r="S41" i="44"/>
  <c r="S51" i="44"/>
  <c r="S49" i="44"/>
  <c r="S50" i="44"/>
  <c r="S38" i="44"/>
  <c r="S40" i="44"/>
  <c r="S32" i="44"/>
  <c r="S30" i="44"/>
  <c r="S35" i="44"/>
  <c r="S67" i="44"/>
  <c r="S36" i="44"/>
  <c r="S71" i="44"/>
  <c r="S68" i="44"/>
  <c r="S63" i="44"/>
  <c r="S64" i="44"/>
  <c r="S60" i="44"/>
  <c r="S34" i="44"/>
  <c r="S70" i="44"/>
  <c r="S48" i="44"/>
  <c r="S66" i="44"/>
  <c r="S39" i="44"/>
  <c r="S61" i="44"/>
  <c r="S33" i="44"/>
  <c r="S37" i="44"/>
  <c r="S52" i="44"/>
  <c r="S62" i="44"/>
  <c r="S69" i="44"/>
  <c r="Y48" i="44"/>
  <c r="Y36" i="44"/>
  <c r="Y41" i="44"/>
  <c r="Y52" i="44"/>
  <c r="Y71" i="44"/>
  <c r="Y61" i="44"/>
  <c r="Y35" i="44"/>
  <c r="Y51" i="44"/>
  <c r="Y70" i="44"/>
  <c r="Y40" i="44"/>
  <c r="Y34" i="44"/>
  <c r="R48" i="44"/>
  <c r="R30" i="44"/>
  <c r="R37" i="44"/>
  <c r="R39" i="44"/>
  <c r="R52" i="44"/>
  <c r="R70" i="44"/>
  <c r="R60" i="44"/>
  <c r="R35" i="44"/>
  <c r="R66" i="44"/>
  <c r="R33" i="44"/>
  <c r="R63" i="44"/>
  <c r="R40" i="44"/>
  <c r="R34" i="44"/>
  <c r="R61" i="44"/>
  <c r="R68" i="44"/>
  <c r="R49" i="44"/>
  <c r="R69" i="44"/>
  <c r="R38" i="44"/>
  <c r="R64" i="44"/>
  <c r="R71" i="44"/>
  <c r="R32" i="44"/>
  <c r="R50" i="44"/>
  <c r="R51" i="44"/>
  <c r="R36" i="44"/>
  <c r="R41" i="44"/>
  <c r="R62" i="44"/>
  <c r="R67" i="44"/>
  <c r="Y50" i="44"/>
  <c r="Y64" i="44"/>
  <c r="Y39" i="44"/>
  <c r="Y69" i="44"/>
  <c r="Y67" i="44"/>
  <c r="Y33" i="44"/>
  <c r="Y66" i="44"/>
  <c r="U45" i="44"/>
  <c r="U46" i="44" s="1"/>
  <c r="U42" i="44"/>
  <c r="Q45" i="44"/>
  <c r="Q46" i="44" s="1"/>
  <c r="Q42" i="44"/>
  <c r="AB45" i="44"/>
  <c r="AB46" i="44" s="1"/>
  <c r="AB42" i="44"/>
  <c r="W45" i="44"/>
  <c r="W46" i="44" s="1"/>
  <c r="W42" i="44"/>
  <c r="X45" i="44"/>
  <c r="X46" i="44" s="1"/>
  <c r="X42" i="44"/>
  <c r="AD45" i="44"/>
  <c r="AD46" i="44" s="1"/>
  <c r="AD42" i="44"/>
  <c r="AC45" i="44"/>
  <c r="AC46" i="44" s="1"/>
  <c r="AC42" i="44"/>
  <c r="J31" i="38"/>
  <c r="J32" i="38"/>
  <c r="J33" i="38"/>
  <c r="J37" i="38"/>
  <c r="J38" i="38"/>
  <c r="J40" i="38"/>
  <c r="J41" i="38"/>
  <c r="J42" i="38"/>
  <c r="J43" i="38"/>
  <c r="J44" i="38"/>
  <c r="D45" i="38"/>
  <c r="E45" i="38"/>
  <c r="F45" i="38"/>
  <c r="G45" i="38"/>
  <c r="H45" i="38"/>
  <c r="I45" i="38"/>
  <c r="J45" i="38"/>
  <c r="Y31" i="43" l="1"/>
  <c r="R32" i="43"/>
  <c r="L26" i="43"/>
  <c r="M26" i="43" s="1"/>
  <c r="O26" i="43" s="1"/>
  <c r="AE45" i="44"/>
  <c r="AE46" i="44" s="1"/>
  <c r="AE65" i="44"/>
  <c r="AF65" i="44"/>
  <c r="AE42" i="44"/>
  <c r="V45" i="44"/>
  <c r="V46" i="44" s="1"/>
  <c r="T65" i="44"/>
  <c r="V42" i="44"/>
  <c r="AF42" i="44"/>
  <c r="T42" i="44"/>
  <c r="V65" i="44"/>
  <c r="T45" i="44"/>
  <c r="T46" i="44" s="1"/>
  <c r="S65" i="44"/>
  <c r="R65" i="44"/>
  <c r="Y65" i="44"/>
  <c r="Y42" i="44"/>
  <c r="Y45" i="44"/>
  <c r="Y46" i="44" s="1"/>
  <c r="S45" i="44"/>
  <c r="S46" i="44" s="1"/>
  <c r="S42" i="44"/>
  <c r="R42" i="44"/>
  <c r="R45" i="44"/>
  <c r="R46" i="44" s="1"/>
  <c r="AI2" i="44"/>
  <c r="AL2" i="44" s="1"/>
  <c r="AI19" i="44"/>
  <c r="S32" i="43" l="1"/>
  <c r="X32" i="43"/>
  <c r="N26" i="43"/>
  <c r="V26" i="43" s="1"/>
  <c r="W26" i="43" s="1"/>
  <c r="E27" i="43" s="1"/>
  <c r="J70" i="38"/>
  <c r="L19" i="50"/>
  <c r="L18" i="50"/>
  <c r="L17" i="50"/>
  <c r="L16" i="50"/>
  <c r="L15" i="50"/>
  <c r="L14" i="50"/>
  <c r="Y32" i="43" l="1"/>
  <c r="R33" i="43"/>
  <c r="J18" i="50"/>
  <c r="I18" i="50"/>
  <c r="B15" i="50"/>
  <c r="B16" i="50"/>
  <c r="B17" i="50"/>
  <c r="B18" i="50"/>
  <c r="B19" i="50"/>
  <c r="B14" i="50"/>
  <c r="E8" i="50"/>
  <c r="E7" i="50"/>
  <c r="C7" i="50"/>
  <c r="C6" i="50"/>
  <c r="M57" i="44"/>
  <c r="M56" i="44"/>
  <c r="M16" i="44"/>
  <c r="L57" i="44"/>
  <c r="L56" i="44"/>
  <c r="L16" i="44"/>
  <c r="K57" i="44"/>
  <c r="K56" i="44"/>
  <c r="K16" i="44"/>
  <c r="J57" i="44"/>
  <c r="J56" i="44"/>
  <c r="J16" i="44"/>
  <c r="M2" i="44"/>
  <c r="L2" i="44"/>
  <c r="K2" i="44"/>
  <c r="I2" i="44"/>
  <c r="E2" i="44"/>
  <c r="J2" i="44"/>
  <c r="L1" i="44"/>
  <c r="K1" i="44"/>
  <c r="J1" i="44"/>
  <c r="I1" i="44"/>
  <c r="P18" i="43"/>
  <c r="C23" i="43"/>
  <c r="D23" i="43" s="1"/>
  <c r="C22" i="43"/>
  <c r="C21" i="43"/>
  <c r="D21" i="43" s="1"/>
  <c r="C20" i="43"/>
  <c r="C19" i="43"/>
  <c r="C18" i="43"/>
  <c r="C17" i="43"/>
  <c r="C16" i="43"/>
  <c r="D16" i="43" s="1"/>
  <c r="C15" i="43"/>
  <c r="G21" i="43"/>
  <c r="AB22" i="43"/>
  <c r="Z22" i="43"/>
  <c r="T22" i="43"/>
  <c r="P22" i="43"/>
  <c r="I22" i="43"/>
  <c r="L4" i="44" s="1"/>
  <c r="L5" i="44" s="1"/>
  <c r="AB21" i="43"/>
  <c r="Z21" i="43"/>
  <c r="T21" i="43"/>
  <c r="I21" i="43"/>
  <c r="K4" i="44" s="1"/>
  <c r="K72" i="44" s="1"/>
  <c r="AB20" i="43"/>
  <c r="Z20" i="43"/>
  <c r="T20" i="43"/>
  <c r="P20" i="43"/>
  <c r="I20" i="43"/>
  <c r="J4" i="44" s="1"/>
  <c r="AB19" i="43"/>
  <c r="Z19" i="43"/>
  <c r="T19" i="43"/>
  <c r="P19" i="43"/>
  <c r="I19" i="43"/>
  <c r="I4" i="44" s="1"/>
  <c r="D18" i="38"/>
  <c r="F18" i="38"/>
  <c r="E18" i="38"/>
  <c r="H69" i="38"/>
  <c r="H66" i="38"/>
  <c r="H62" i="38"/>
  <c r="H67" i="38" s="1"/>
  <c r="H61" i="38"/>
  <c r="H54" i="38"/>
  <c r="H24" i="38"/>
  <c r="H21" i="38"/>
  <c r="H18" i="38"/>
  <c r="H14" i="38"/>
  <c r="H28" i="38" s="1"/>
  <c r="H34" i="38" s="1"/>
  <c r="H11" i="38"/>
  <c r="H13" i="38" s="1"/>
  <c r="G69" i="38"/>
  <c r="G61" i="38"/>
  <c r="G62" i="38" s="1"/>
  <c r="G67" i="38" s="1"/>
  <c r="G54" i="38"/>
  <c r="G24" i="38"/>
  <c r="G21" i="38"/>
  <c r="G18" i="38"/>
  <c r="G14" i="38"/>
  <c r="G28" i="38" s="1"/>
  <c r="G34" i="38" s="1"/>
  <c r="G11" i="38"/>
  <c r="G13" i="38" s="1"/>
  <c r="F69" i="38"/>
  <c r="F61" i="38"/>
  <c r="F62" i="38" s="1"/>
  <c r="F67" i="38" s="1"/>
  <c r="F54" i="38"/>
  <c r="F48" i="38"/>
  <c r="F24" i="38"/>
  <c r="F21" i="38"/>
  <c r="F14" i="38"/>
  <c r="F28" i="38" s="1"/>
  <c r="F34" i="38" s="1"/>
  <c r="F11" i="38"/>
  <c r="F13" i="38" s="1"/>
  <c r="I4" i="38"/>
  <c r="H4" i="38"/>
  <c r="G4" i="38"/>
  <c r="E4" i="38"/>
  <c r="D18" i="43"/>
  <c r="A5" i="6"/>
  <c r="F13" i="51"/>
  <c r="X33" i="43" l="1"/>
  <c r="S33" i="43"/>
  <c r="J45" i="6"/>
  <c r="L45" i="6" s="1"/>
  <c r="N45" i="6" s="1"/>
  <c r="K45" i="6"/>
  <c r="M45" i="6" s="1"/>
  <c r="O45" i="6" s="1"/>
  <c r="J43" i="44"/>
  <c r="L59" i="44"/>
  <c r="M59" i="44"/>
  <c r="G29" i="38"/>
  <c r="G35" i="38"/>
  <c r="G36" i="38" s="1"/>
  <c r="K59" i="44"/>
  <c r="H29" i="38"/>
  <c r="H30" i="38" s="1"/>
  <c r="H35" i="38"/>
  <c r="H36" i="38" s="1"/>
  <c r="F66" i="38"/>
  <c r="D19" i="43"/>
  <c r="D20" i="43"/>
  <c r="G66" i="38"/>
  <c r="F35" i="38"/>
  <c r="F36" i="38" s="1"/>
  <c r="F29" i="38"/>
  <c r="F30" i="38" s="1"/>
  <c r="D22" i="43"/>
  <c r="L28" i="44"/>
  <c r="L53" i="44" s="1"/>
  <c r="K43" i="44"/>
  <c r="L43" i="44"/>
  <c r="L72" i="44"/>
  <c r="K5" i="44"/>
  <c r="K28" i="44"/>
  <c r="K54" i="44" s="1"/>
  <c r="X18" i="50"/>
  <c r="P18" i="50"/>
  <c r="O18" i="50" s="1"/>
  <c r="J59" i="44"/>
  <c r="J5" i="44"/>
  <c r="J72" i="44"/>
  <c r="J28" i="44"/>
  <c r="J54" i="44" s="1"/>
  <c r="H21" i="43"/>
  <c r="AA21" i="43" s="1"/>
  <c r="G15" i="38"/>
  <c r="F15" i="38"/>
  <c r="H46" i="38"/>
  <c r="H48" i="38"/>
  <c r="H15" i="38"/>
  <c r="G46" i="38"/>
  <c r="G48" i="38"/>
  <c r="F46" i="38"/>
  <c r="Y33" i="43" l="1"/>
  <c r="R34" i="43"/>
  <c r="L21" i="43"/>
  <c r="M21" i="43" s="1"/>
  <c r="O21" i="43" s="1"/>
  <c r="L54" i="44"/>
  <c r="G30" i="38"/>
  <c r="K53" i="44"/>
  <c r="J53" i="44"/>
  <c r="H49" i="38"/>
  <c r="H50" i="38" s="1"/>
  <c r="H47" i="38"/>
  <c r="G49" i="38"/>
  <c r="G50" i="38" s="1"/>
  <c r="G47" i="38"/>
  <c r="F49" i="38"/>
  <c r="F50" i="38" s="1"/>
  <c r="F47" i="38"/>
  <c r="J75" i="38"/>
  <c r="J6" i="38"/>
  <c r="J7" i="38"/>
  <c r="J9" i="38"/>
  <c r="J19" i="38"/>
  <c r="J20" i="38"/>
  <c r="J22" i="38"/>
  <c r="J23" i="38"/>
  <c r="J26" i="38"/>
  <c r="J27" i="38"/>
  <c r="J39" i="38"/>
  <c r="J51" i="38"/>
  <c r="J55" i="38"/>
  <c r="J56" i="38"/>
  <c r="J57" i="38"/>
  <c r="J58" i="38"/>
  <c r="J59" i="38"/>
  <c r="J60" i="38"/>
  <c r="I69" i="38"/>
  <c r="E69" i="38"/>
  <c r="D69" i="38"/>
  <c r="J69" i="38" s="1"/>
  <c r="E61" i="38"/>
  <c r="I61" i="38"/>
  <c r="D61" i="38"/>
  <c r="X34" i="43" l="1"/>
  <c r="S34" i="43"/>
  <c r="N21" i="43"/>
  <c r="V21" i="43" s="1"/>
  <c r="W21" i="43" s="1"/>
  <c r="E22" i="43" s="1"/>
  <c r="G22" i="43" s="1"/>
  <c r="H22" i="43" s="1"/>
  <c r="AA22" i="43" s="1"/>
  <c r="J64" i="38"/>
  <c r="D66" i="38"/>
  <c r="D62" i="38"/>
  <c r="D67" i="38" s="1"/>
  <c r="J61" i="38"/>
  <c r="I62" i="38"/>
  <c r="I67" i="38" s="1"/>
  <c r="E62" i="38"/>
  <c r="E67" i="38" s="1"/>
  <c r="I66" i="38"/>
  <c r="J66" i="38" s="1"/>
  <c r="E66" i="38"/>
  <c r="J68" i="38"/>
  <c r="J65" i="38"/>
  <c r="J63" i="38"/>
  <c r="Y34" i="43" l="1"/>
  <c r="R35" i="43"/>
  <c r="L22" i="43"/>
  <c r="N22" i="43" s="1"/>
  <c r="V22" i="43" s="1"/>
  <c r="W22" i="43" s="1"/>
  <c r="J62" i="38"/>
  <c r="J67" i="38"/>
  <c r="S35" i="43" l="1"/>
  <c r="X35" i="43"/>
  <c r="J53" i="38"/>
  <c r="Y35" i="43" l="1"/>
  <c r="R36" i="43"/>
  <c r="G4" i="44"/>
  <c r="H2" i="44"/>
  <c r="G2" i="44"/>
  <c r="F2" i="44"/>
  <c r="H1" i="44"/>
  <c r="G1" i="44"/>
  <c r="F1" i="44"/>
  <c r="E1" i="44"/>
  <c r="I14" i="50"/>
  <c r="X14" i="50" s="1"/>
  <c r="T23" i="43"/>
  <c r="I23" i="43"/>
  <c r="M4" i="44" s="1"/>
  <c r="P17" i="43"/>
  <c r="I17" i="50"/>
  <c r="P17" i="50" s="1"/>
  <c r="J19" i="50"/>
  <c r="J17" i="50"/>
  <c r="J16" i="50"/>
  <c r="J15" i="50"/>
  <c r="D15" i="43"/>
  <c r="I15" i="43"/>
  <c r="T15" i="43"/>
  <c r="Z15" i="43"/>
  <c r="R15" i="43" s="1"/>
  <c r="AB15" i="43"/>
  <c r="I16" i="43"/>
  <c r="F4" i="44" s="1"/>
  <c r="T16" i="43"/>
  <c r="Z16" i="43"/>
  <c r="AB16" i="43"/>
  <c r="T17" i="43"/>
  <c r="Z17" i="43"/>
  <c r="AB17" i="43"/>
  <c r="I18" i="43"/>
  <c r="H4" i="44" s="1"/>
  <c r="T18" i="43"/>
  <c r="Z18" i="43"/>
  <c r="AB18" i="43"/>
  <c r="R23" i="43"/>
  <c r="X23" i="43" s="1"/>
  <c r="J14" i="50"/>
  <c r="S36" i="43" l="1"/>
  <c r="X36" i="43"/>
  <c r="B58" i="43"/>
  <c r="M72" i="44"/>
  <c r="M5" i="44"/>
  <c r="M28" i="44"/>
  <c r="M43" i="44"/>
  <c r="I72" i="44"/>
  <c r="H72" i="44"/>
  <c r="F72" i="44"/>
  <c r="G72" i="44"/>
  <c r="E4" i="44"/>
  <c r="I19" i="50"/>
  <c r="I16" i="50"/>
  <c r="I15" i="50"/>
  <c r="X17" i="50"/>
  <c r="O17" i="50"/>
  <c r="P14" i="50"/>
  <c r="O14" i="50" s="1"/>
  <c r="Y36" i="43" l="1"/>
  <c r="AI6" i="44"/>
  <c r="AL6" i="44" s="1"/>
  <c r="AI5" i="44"/>
  <c r="AL5" i="44" s="1"/>
  <c r="AI4" i="44"/>
  <c r="AL4" i="44" s="1"/>
  <c r="AI3" i="44"/>
  <c r="AL3" i="44" s="1"/>
  <c r="M54" i="44"/>
  <c r="M53" i="44"/>
  <c r="E72" i="44"/>
  <c r="AI7" i="44"/>
  <c r="AL7" i="44" s="1"/>
  <c r="X15" i="50"/>
  <c r="P15" i="50"/>
  <c r="O15" i="50" s="1"/>
  <c r="X16" i="50"/>
  <c r="P16" i="50"/>
  <c r="O16" i="50" s="1"/>
  <c r="P19" i="50"/>
  <c r="O19" i="50" s="1"/>
  <c r="X19" i="50"/>
  <c r="C2" i="43"/>
  <c r="AI13" i="44"/>
  <c r="K20" i="39"/>
  <c r="K18" i="39"/>
  <c r="K16" i="39"/>
  <c r="K14" i="39"/>
  <c r="K12" i="39"/>
  <c r="K10" i="39"/>
  <c r="X37" i="43" l="1"/>
  <c r="S37" i="43"/>
  <c r="X15" i="43"/>
  <c r="E22" i="44" s="1"/>
  <c r="S15" i="43"/>
  <c r="E54" i="38"/>
  <c r="E48" i="38"/>
  <c r="E24" i="38"/>
  <c r="E21" i="38"/>
  <c r="E14" i="38"/>
  <c r="E11" i="38"/>
  <c r="E13" i="38" s="1"/>
  <c r="Y37" i="43" l="1"/>
  <c r="R38" i="43"/>
  <c r="E28" i="38"/>
  <c r="E15" i="38"/>
  <c r="Y15" i="43"/>
  <c r="E23" i="44" s="1"/>
  <c r="E46" i="38"/>
  <c r="E49" i="38" s="1"/>
  <c r="E50" i="38" s="1"/>
  <c r="S38" i="43" l="1"/>
  <c r="Y38" i="43" s="1"/>
  <c r="X38" i="43"/>
  <c r="E34" i="38"/>
  <c r="E35" i="38" s="1"/>
  <c r="E36" i="38" s="1"/>
  <c r="E29" i="38"/>
  <c r="E30" i="38" s="1"/>
  <c r="X16" i="43"/>
  <c r="F22" i="44" s="1"/>
  <c r="S16" i="43"/>
  <c r="E47" i="38"/>
  <c r="Y16" i="43" l="1"/>
  <c r="F23" i="44" s="1"/>
  <c r="R17" i="43"/>
  <c r="J4" i="38"/>
  <c r="D10" i="6"/>
  <c r="C9" i="6"/>
  <c r="X17" i="43" l="1"/>
  <c r="G22" i="44" s="1"/>
  <c r="S17" i="43"/>
  <c r="R25" i="43" s="1"/>
  <c r="D9" i="6"/>
  <c r="D11" i="6"/>
  <c r="S25" i="43" l="1"/>
  <c r="Y25" i="43" s="1"/>
  <c r="X25" i="43"/>
  <c r="Y17" i="43"/>
  <c r="G23" i="44" s="1"/>
  <c r="X18" i="43" l="1"/>
  <c r="H22" i="44" s="1"/>
  <c r="S18" i="43"/>
  <c r="R19" i="43" s="1"/>
  <c r="AI21" i="44"/>
  <c r="AI20" i="44"/>
  <c r="AI10" i="44"/>
  <c r="AI9" i="44"/>
  <c r="S19" i="43" l="1"/>
  <c r="X19" i="43"/>
  <c r="I22" i="44" s="1"/>
  <c r="Y18" i="43"/>
  <c r="H23" i="44" s="1"/>
  <c r="AI11" i="44"/>
  <c r="AI12" i="44"/>
  <c r="AG72" i="44"/>
  <c r="AI72" i="44" s="1"/>
  <c r="E16" i="44"/>
  <c r="F16" i="44"/>
  <c r="G16" i="44"/>
  <c r="H16" i="44"/>
  <c r="I16" i="44"/>
  <c r="Y19" i="43" l="1"/>
  <c r="I23" i="44" s="1"/>
  <c r="R20" i="43"/>
  <c r="M22" i="44"/>
  <c r="S23" i="43"/>
  <c r="AI16" i="44"/>
  <c r="Y23" i="43" l="1"/>
  <c r="M23" i="44" s="1"/>
  <c r="M26" i="44" s="1"/>
  <c r="M27" i="44" s="1"/>
  <c r="AI18" i="44"/>
  <c r="AI17" i="44"/>
  <c r="S20" i="43"/>
  <c r="R26" i="43" s="1"/>
  <c r="X20" i="43"/>
  <c r="J22" i="44" s="1"/>
  <c r="AD5" i="36"/>
  <c r="AE5" i="36" s="1"/>
  <c r="S26" i="43" l="1"/>
  <c r="Y26" i="43" s="1"/>
  <c r="X26" i="43"/>
  <c r="M47" i="44"/>
  <c r="M29" i="44"/>
  <c r="M37" i="44" s="1"/>
  <c r="Y20" i="43"/>
  <c r="J23" i="44" s="1"/>
  <c r="J26" i="44" s="1"/>
  <c r="J27" i="44" s="1"/>
  <c r="N15" i="49"/>
  <c r="D15" i="49"/>
  <c r="G4" i="49"/>
  <c r="F4" i="49"/>
  <c r="E4" i="49"/>
  <c r="D4" i="49"/>
  <c r="C4" i="49"/>
  <c r="M41" i="44" l="1"/>
  <c r="M50" i="44"/>
  <c r="J47" i="44"/>
  <c r="J29" i="44"/>
  <c r="J71" i="44" s="1"/>
  <c r="M60" i="44"/>
  <c r="M33" i="44"/>
  <c r="M68" i="44"/>
  <c r="M70" i="44"/>
  <c r="M39" i="44"/>
  <c r="M64" i="44"/>
  <c r="M69" i="44"/>
  <c r="M30" i="44"/>
  <c r="M61" i="44" s="1"/>
  <c r="M34" i="44"/>
  <c r="M66" i="44"/>
  <c r="M52" i="44"/>
  <c r="M35" i="44"/>
  <c r="M62" i="44"/>
  <c r="M36" i="44"/>
  <c r="M48" i="44"/>
  <c r="M38" i="44"/>
  <c r="M63" i="44"/>
  <c r="M40" i="44"/>
  <c r="M49" i="44"/>
  <c r="M32" i="44"/>
  <c r="M67" i="44"/>
  <c r="M51" i="44"/>
  <c r="S21" i="43"/>
  <c r="X21" i="43"/>
  <c r="K22" i="44" s="1"/>
  <c r="D6" i="49"/>
  <c r="D7" i="49"/>
  <c r="D8" i="49"/>
  <c r="J62" i="44" l="1"/>
  <c r="J63" i="44"/>
  <c r="J41" i="44"/>
  <c r="J36" i="44"/>
  <c r="J50" i="44"/>
  <c r="J70" i="44"/>
  <c r="J33" i="44"/>
  <c r="J30" i="44"/>
  <c r="J38" i="44"/>
  <c r="J39" i="44"/>
  <c r="J51" i="44"/>
  <c r="J67" i="44"/>
  <c r="J32" i="44"/>
  <c r="J49" i="44"/>
  <c r="M65" i="44"/>
  <c r="J66" i="44"/>
  <c r="J64" i="44"/>
  <c r="J37" i="44"/>
  <c r="J60" i="44"/>
  <c r="J69" i="44"/>
  <c r="J34" i="44"/>
  <c r="J35" i="44"/>
  <c r="J61" i="44"/>
  <c r="J40" i="44"/>
  <c r="J48" i="44"/>
  <c r="M71" i="44"/>
  <c r="M45" i="44"/>
  <c r="M46" i="44" s="1"/>
  <c r="M42" i="44"/>
  <c r="J52" i="44"/>
  <c r="Y21" i="43"/>
  <c r="K23" i="44" s="1"/>
  <c r="R22" i="43"/>
  <c r="D9" i="49"/>
  <c r="E15" i="49" s="1"/>
  <c r="G15" i="49" s="1"/>
  <c r="H15" i="49" s="1"/>
  <c r="I15" i="49" s="1"/>
  <c r="J65" i="44" l="1"/>
  <c r="J68" i="44"/>
  <c r="J45" i="44"/>
  <c r="J46" i="44" s="1"/>
  <c r="J42" i="44"/>
  <c r="K26" i="44"/>
  <c r="K27" i="44" s="1"/>
  <c r="K47" i="44" s="1"/>
  <c r="S22" i="43"/>
  <c r="Y22" i="43" s="1"/>
  <c r="L23" i="44" s="1"/>
  <c r="X22" i="43"/>
  <c r="L22" i="44" s="1"/>
  <c r="M15" i="49"/>
  <c r="L26" i="44" l="1"/>
  <c r="L27" i="44" s="1"/>
  <c r="AH22" i="44"/>
  <c r="K29" i="44"/>
  <c r="K37" i="44" s="1"/>
  <c r="I84" i="6"/>
  <c r="D12" i="6"/>
  <c r="D33" i="6"/>
  <c r="D43" i="6"/>
  <c r="D74" i="6"/>
  <c r="F8" i="6"/>
  <c r="F18" i="6"/>
  <c r="F32" i="6"/>
  <c r="F72" i="6"/>
  <c r="F83" i="6"/>
  <c r="H23" i="6"/>
  <c r="H30" i="6"/>
  <c r="H61" i="6"/>
  <c r="H81" i="6"/>
  <c r="I18" i="6"/>
  <c r="I32" i="6"/>
  <c r="I42" i="6"/>
  <c r="I73" i="6"/>
  <c r="D20" i="6"/>
  <c r="D34" i="6"/>
  <c r="D44" i="6"/>
  <c r="D46" i="6"/>
  <c r="D53" i="6"/>
  <c r="D75" i="6"/>
  <c r="F9" i="6"/>
  <c r="F19" i="6"/>
  <c r="F42" i="6"/>
  <c r="F73" i="6"/>
  <c r="F84" i="6"/>
  <c r="H24" i="6"/>
  <c r="H31" i="6"/>
  <c r="H71" i="6"/>
  <c r="H82" i="6"/>
  <c r="I19" i="6"/>
  <c r="I43" i="6"/>
  <c r="I74" i="6"/>
  <c r="D21" i="6"/>
  <c r="D47" i="6"/>
  <c r="D54" i="6"/>
  <c r="D64" i="6"/>
  <c r="D76" i="6"/>
  <c r="F10" i="6"/>
  <c r="F33" i="6"/>
  <c r="F43" i="6"/>
  <c r="F74" i="6"/>
  <c r="H8" i="6"/>
  <c r="H18" i="6"/>
  <c r="H32" i="6"/>
  <c r="H72" i="6"/>
  <c r="H83" i="6"/>
  <c r="I33" i="6"/>
  <c r="I44" i="6"/>
  <c r="I46" i="6"/>
  <c r="I53" i="6"/>
  <c r="I75" i="6"/>
  <c r="D25" i="6"/>
  <c r="D35" i="6"/>
  <c r="D48" i="6"/>
  <c r="D55" i="6"/>
  <c r="D79" i="6"/>
  <c r="F11" i="6"/>
  <c r="F20" i="6"/>
  <c r="F34" i="6"/>
  <c r="F44" i="6"/>
  <c r="F46" i="6"/>
  <c r="F53" i="6"/>
  <c r="F75" i="6"/>
  <c r="H9" i="6"/>
  <c r="I9" i="6" s="1"/>
  <c r="H19" i="6"/>
  <c r="H42" i="6"/>
  <c r="H73" i="6"/>
  <c r="H84" i="6"/>
  <c r="I20" i="6"/>
  <c r="I34" i="6"/>
  <c r="I47" i="6"/>
  <c r="I54" i="6"/>
  <c r="I64" i="6"/>
  <c r="I76" i="6"/>
  <c r="D16" i="6"/>
  <c r="D26" i="6"/>
  <c r="D49" i="6"/>
  <c r="D58" i="6"/>
  <c r="D65" i="6"/>
  <c r="F12" i="6"/>
  <c r="F21" i="6"/>
  <c r="F47" i="6"/>
  <c r="F54" i="6"/>
  <c r="F64" i="6"/>
  <c r="F76" i="6"/>
  <c r="H10" i="6"/>
  <c r="I10" i="6" s="1"/>
  <c r="H33" i="6"/>
  <c r="H43" i="6"/>
  <c r="H74" i="6"/>
  <c r="I8" i="6"/>
  <c r="I21" i="6"/>
  <c r="I48" i="6"/>
  <c r="I55" i="6"/>
  <c r="I79" i="6"/>
  <c r="D17" i="6"/>
  <c r="D27" i="6"/>
  <c r="D36" i="6"/>
  <c r="D50" i="6"/>
  <c r="D66" i="6"/>
  <c r="D80" i="6"/>
  <c r="F13" i="6"/>
  <c r="F25" i="6"/>
  <c r="F35" i="6"/>
  <c r="F48" i="6"/>
  <c r="F55" i="6"/>
  <c r="F79" i="6"/>
  <c r="H11" i="6"/>
  <c r="I11" i="6" s="1"/>
  <c r="H20" i="6"/>
  <c r="H34" i="6"/>
  <c r="H44" i="6"/>
  <c r="H46" i="6"/>
  <c r="H53" i="6"/>
  <c r="H75" i="6"/>
  <c r="I12" i="6"/>
  <c r="I25" i="6"/>
  <c r="I35" i="6"/>
  <c r="I49" i="6"/>
  <c r="I58" i="6"/>
  <c r="I65" i="6"/>
  <c r="I80" i="6"/>
  <c r="D22" i="6"/>
  <c r="D28" i="6"/>
  <c r="D37" i="6"/>
  <c r="D51" i="6"/>
  <c r="D59" i="6"/>
  <c r="D67" i="6"/>
  <c r="F16" i="6"/>
  <c r="F26" i="6"/>
  <c r="F49" i="6"/>
  <c r="F58" i="6"/>
  <c r="F65" i="6"/>
  <c r="H12" i="6"/>
  <c r="H21" i="6"/>
  <c r="H47" i="6"/>
  <c r="H54" i="6"/>
  <c r="H64" i="6"/>
  <c r="H76" i="6"/>
  <c r="I16" i="6"/>
  <c r="I26" i="6"/>
  <c r="I50" i="6"/>
  <c r="I66" i="6"/>
  <c r="D29" i="6"/>
  <c r="D38" i="6"/>
  <c r="D52" i="6"/>
  <c r="D60" i="6"/>
  <c r="D68" i="6"/>
  <c r="F17" i="6"/>
  <c r="F27" i="6"/>
  <c r="F36" i="6"/>
  <c r="F50" i="6"/>
  <c r="F66" i="6"/>
  <c r="F80" i="6"/>
  <c r="H13" i="6"/>
  <c r="I13" i="6" s="1"/>
  <c r="H25" i="6"/>
  <c r="H35" i="6"/>
  <c r="H48" i="6"/>
  <c r="H55" i="6"/>
  <c r="H79" i="6"/>
  <c r="I17" i="6"/>
  <c r="I27" i="6"/>
  <c r="I36" i="6"/>
  <c r="I51" i="6"/>
  <c r="I59" i="6"/>
  <c r="I67" i="6"/>
  <c r="D23" i="6"/>
  <c r="D30" i="6"/>
  <c r="D61" i="6"/>
  <c r="D81" i="6"/>
  <c r="F22" i="6"/>
  <c r="F28" i="6"/>
  <c r="F37" i="6"/>
  <c r="F51" i="6"/>
  <c r="F59" i="6"/>
  <c r="F67" i="6"/>
  <c r="H16" i="6"/>
  <c r="H26" i="6"/>
  <c r="H49" i="6"/>
  <c r="H58" i="6"/>
  <c r="H65" i="6"/>
  <c r="I22" i="6"/>
  <c r="I28" i="6"/>
  <c r="I38" i="6"/>
  <c r="I52" i="6"/>
  <c r="I60" i="6"/>
  <c r="I68" i="6"/>
  <c r="I81" i="6"/>
  <c r="D24" i="6"/>
  <c r="D31" i="6"/>
  <c r="D71" i="6"/>
  <c r="D82" i="6"/>
  <c r="F29" i="6"/>
  <c r="F38" i="6"/>
  <c r="F52" i="6"/>
  <c r="F60" i="6"/>
  <c r="F68" i="6"/>
  <c r="H17" i="6"/>
  <c r="H27" i="6"/>
  <c r="H36" i="6"/>
  <c r="H50" i="6"/>
  <c r="H66" i="6"/>
  <c r="H80" i="6"/>
  <c r="I29" i="6"/>
  <c r="I61" i="6"/>
  <c r="I82" i="6"/>
  <c r="D8" i="6"/>
  <c r="D18" i="6"/>
  <c r="D32" i="6"/>
  <c r="D72" i="6"/>
  <c r="D83" i="6"/>
  <c r="F23" i="6"/>
  <c r="F30" i="6"/>
  <c r="F61" i="6"/>
  <c r="F81" i="6"/>
  <c r="H22" i="6"/>
  <c r="H28" i="6"/>
  <c r="H37" i="6"/>
  <c r="I37" i="6" s="1"/>
  <c r="H51" i="6"/>
  <c r="H59" i="6"/>
  <c r="H67" i="6"/>
  <c r="I23" i="6"/>
  <c r="I30" i="6"/>
  <c r="I71" i="6"/>
  <c r="I83" i="6"/>
  <c r="D13" i="6"/>
  <c r="D19" i="6"/>
  <c r="D42" i="6"/>
  <c r="D73" i="6"/>
  <c r="D84" i="6"/>
  <c r="F24" i="6"/>
  <c r="F31" i="6"/>
  <c r="F71" i="6"/>
  <c r="F82" i="6"/>
  <c r="H29" i="6"/>
  <c r="H38" i="6"/>
  <c r="H52" i="6"/>
  <c r="H60" i="6"/>
  <c r="H68" i="6"/>
  <c r="I24" i="6"/>
  <c r="I31" i="6"/>
  <c r="I72" i="6"/>
  <c r="E34" i="6"/>
  <c r="K63" i="44" l="1"/>
  <c r="K52" i="44"/>
  <c r="K30" i="44"/>
  <c r="K36" i="44"/>
  <c r="K39" i="44"/>
  <c r="K61" i="44"/>
  <c r="K68" i="44"/>
  <c r="K64" i="44"/>
  <c r="K34" i="44"/>
  <c r="K67" i="44"/>
  <c r="K38" i="44"/>
  <c r="K51" i="44"/>
  <c r="K50" i="44"/>
  <c r="K62" i="44"/>
  <c r="K35" i="44"/>
  <c r="K71" i="44"/>
  <c r="K60" i="44"/>
  <c r="K33" i="44"/>
  <c r="K70" i="44"/>
  <c r="K41" i="44"/>
  <c r="K49" i="44"/>
  <c r="K66" i="44"/>
  <c r="K40" i="44"/>
  <c r="K32" i="44"/>
  <c r="K69" i="44"/>
  <c r="K48" i="44"/>
  <c r="L47" i="44"/>
  <c r="L29" i="44"/>
  <c r="L70" i="44" s="1"/>
  <c r="G76" i="6"/>
  <c r="R53" i="6"/>
  <c r="T53" i="6" s="1"/>
  <c r="G29" i="6"/>
  <c r="G35" i="6"/>
  <c r="AI14" i="44"/>
  <c r="K42" i="44" l="1"/>
  <c r="K45" i="44"/>
  <c r="K46" i="44" s="1"/>
  <c r="K65" i="44"/>
  <c r="L69" i="44"/>
  <c r="L67" i="44"/>
  <c r="L60" i="44"/>
  <c r="L62" i="44"/>
  <c r="L50" i="44"/>
  <c r="L48" i="44"/>
  <c r="L61" i="44"/>
  <c r="L52" i="44"/>
  <c r="L34" i="44"/>
  <c r="L36" i="44"/>
  <c r="L38" i="44"/>
  <c r="L41" i="44"/>
  <c r="L39" i="44"/>
  <c r="L63" i="44"/>
  <c r="L32" i="44"/>
  <c r="L64" i="44"/>
  <c r="L40" i="44"/>
  <c r="L49" i="44"/>
  <c r="L35" i="44"/>
  <c r="L71" i="44"/>
  <c r="L66" i="44"/>
  <c r="L30" i="44"/>
  <c r="L65" i="44" s="1"/>
  <c r="L51" i="44"/>
  <c r="L33" i="44"/>
  <c r="L37" i="44"/>
  <c r="G36" i="6"/>
  <c r="G37" i="6" s="1"/>
  <c r="S53" i="6"/>
  <c r="L42" i="44" l="1"/>
  <c r="L45" i="44"/>
  <c r="L46" i="44" s="1"/>
  <c r="L68" i="44"/>
  <c r="I54" i="38"/>
  <c r="I48" i="38"/>
  <c r="I24" i="38"/>
  <c r="I21" i="38"/>
  <c r="I18" i="38"/>
  <c r="I14" i="38"/>
  <c r="I28" i="38" s="1"/>
  <c r="I11" i="38"/>
  <c r="I13" i="38" s="1"/>
  <c r="D24" i="38"/>
  <c r="D21" i="38"/>
  <c r="D14" i="38"/>
  <c r="D11" i="38"/>
  <c r="D54" i="38"/>
  <c r="AI58" i="44"/>
  <c r="AG57" i="44"/>
  <c r="AG59" i="44" s="1"/>
  <c r="I57" i="44"/>
  <c r="H57" i="44"/>
  <c r="I56" i="44"/>
  <c r="H56" i="44"/>
  <c r="AI55" i="44"/>
  <c r="AI44" i="44"/>
  <c r="AG28" i="44"/>
  <c r="AG54" i="44" s="1"/>
  <c r="AG26" i="44"/>
  <c r="AG27" i="44" s="1"/>
  <c r="AG5" i="44"/>
  <c r="I34" i="38" l="1"/>
  <c r="I35" i="38" s="1"/>
  <c r="I36" i="38" s="1"/>
  <c r="I29" i="38"/>
  <c r="I30" i="38" s="1"/>
  <c r="J54" i="38"/>
  <c r="J24" i="38"/>
  <c r="J21" i="38"/>
  <c r="D28" i="38"/>
  <c r="J14" i="38"/>
  <c r="D13" i="38"/>
  <c r="J13" i="38" s="1"/>
  <c r="J11" i="38"/>
  <c r="D48" i="38"/>
  <c r="J48" i="38" s="1"/>
  <c r="B59" i="43"/>
  <c r="G31" i="6" s="1"/>
  <c r="B57" i="43"/>
  <c r="B61" i="43"/>
  <c r="B62" i="43"/>
  <c r="E28" i="44"/>
  <c r="E54" i="44" s="1"/>
  <c r="E5" i="44"/>
  <c r="I5" i="44"/>
  <c r="I43" i="44"/>
  <c r="I28" i="44"/>
  <c r="I54" i="44" s="1"/>
  <c r="H43" i="44"/>
  <c r="H28" i="44"/>
  <c r="H53" i="44" s="1"/>
  <c r="H5" i="44"/>
  <c r="G28" i="44"/>
  <c r="G53" i="44" s="1"/>
  <c r="G5" i="44"/>
  <c r="G43" i="44"/>
  <c r="F43" i="44"/>
  <c r="F28" i="44"/>
  <c r="F53" i="44" s="1"/>
  <c r="F5" i="44"/>
  <c r="E43" i="44"/>
  <c r="I15" i="38"/>
  <c r="I46" i="38"/>
  <c r="I49" i="38" s="1"/>
  <c r="I50" i="38" s="1"/>
  <c r="I59" i="44"/>
  <c r="H59" i="44"/>
  <c r="AG29" i="44"/>
  <c r="D34" i="38" l="1"/>
  <c r="D29" i="38"/>
  <c r="D46" i="38"/>
  <c r="D47" i="38" s="1"/>
  <c r="D15" i="38"/>
  <c r="J15" i="38" s="1"/>
  <c r="AG64" i="44"/>
  <c r="AG39" i="44"/>
  <c r="AG66" i="44"/>
  <c r="AG41" i="44"/>
  <c r="AG69" i="44"/>
  <c r="AG63" i="44"/>
  <c r="AG71" i="44"/>
  <c r="AG38" i="44"/>
  <c r="AG70" i="44"/>
  <c r="AG60" i="44"/>
  <c r="AG68" i="44"/>
  <c r="AG65" i="44"/>
  <c r="AG40" i="44"/>
  <c r="AG62" i="44"/>
  <c r="AG67" i="44"/>
  <c r="J28" i="38"/>
  <c r="D17" i="43"/>
  <c r="AG33" i="44"/>
  <c r="AG34" i="44"/>
  <c r="AG35" i="44"/>
  <c r="AG36" i="44"/>
  <c r="G54" i="44"/>
  <c r="AG37" i="44"/>
  <c r="E53" i="44"/>
  <c r="AG30" i="44"/>
  <c r="AG32" i="44"/>
  <c r="H54" i="44"/>
  <c r="I53" i="44"/>
  <c r="G56" i="44"/>
  <c r="G57" i="44"/>
  <c r="F54" i="44"/>
  <c r="F57" i="44"/>
  <c r="F56" i="44"/>
  <c r="E57" i="44"/>
  <c r="E56" i="44"/>
  <c r="AG53" i="44"/>
  <c r="AI28" i="44"/>
  <c r="AG50" i="44"/>
  <c r="I47" i="38"/>
  <c r="AG51" i="44"/>
  <c r="AG43" i="44"/>
  <c r="AG48" i="44"/>
  <c r="AG49" i="44"/>
  <c r="AG52" i="44"/>
  <c r="D30" i="38" l="1"/>
  <c r="J30" i="38" s="1"/>
  <c r="J29" i="38"/>
  <c r="J34" i="38"/>
  <c r="D35" i="38"/>
  <c r="J47" i="38"/>
  <c r="D49" i="38"/>
  <c r="J49" i="38" s="1"/>
  <c r="J46" i="38"/>
  <c r="G46" i="6"/>
  <c r="AI74" i="44"/>
  <c r="AI73" i="44"/>
  <c r="AG61" i="44"/>
  <c r="AI43" i="44"/>
  <c r="F59" i="44"/>
  <c r="E59" i="44"/>
  <c r="AI54" i="44"/>
  <c r="G17" i="6" s="1"/>
  <c r="AI53" i="44"/>
  <c r="G16" i="6" s="1"/>
  <c r="G59" i="44"/>
  <c r="AI56" i="44"/>
  <c r="AI57" i="44"/>
  <c r="G34" i="6"/>
  <c r="G33" i="6"/>
  <c r="AG45" i="44"/>
  <c r="AG46" i="44" s="1"/>
  <c r="AG42" i="44"/>
  <c r="C3" i="43"/>
  <c r="D50" i="38" l="1"/>
  <c r="J50" i="38" s="1"/>
  <c r="G53" i="6" s="1"/>
  <c r="D36" i="38"/>
  <c r="J36" i="38" s="1"/>
  <c r="J35" i="38"/>
  <c r="K50" i="38"/>
  <c r="AI59" i="44"/>
  <c r="G30" i="6" l="1"/>
  <c r="B60" i="43" l="1"/>
  <c r="G32" i="6" s="1"/>
  <c r="M15" i="50" l="1"/>
  <c r="M14" i="50"/>
  <c r="N14" i="50" s="1"/>
  <c r="H15" i="43"/>
  <c r="B23" i="42"/>
  <c r="B24" i="42" s="1"/>
  <c r="B25" i="42" s="1"/>
  <c r="B26" i="42" l="1"/>
  <c r="B27" i="42" s="1"/>
  <c r="B28" i="42" s="1"/>
  <c r="B29" i="42" s="1"/>
  <c r="B30" i="42" s="1"/>
  <c r="B31" i="42" s="1"/>
  <c r="B32" i="42" s="1"/>
  <c r="B33" i="42" s="1"/>
  <c r="B34" i="42" s="1"/>
  <c r="B35" i="42" s="1"/>
  <c r="B36" i="42" s="1"/>
  <c r="B37" i="42" s="1"/>
  <c r="B38" i="42" s="1"/>
  <c r="B39" i="42" s="1"/>
  <c r="B40" i="42" s="1"/>
  <c r="M22" i="43"/>
  <c r="O22" i="43" s="1"/>
  <c r="N15" i="50"/>
  <c r="K15" i="50" s="1"/>
  <c r="AA15" i="43"/>
  <c r="L15" i="43"/>
  <c r="B41" i="42"/>
  <c r="B42" i="42" s="1"/>
  <c r="B43" i="42" s="1"/>
  <c r="B44" i="42" s="1"/>
  <c r="B45" i="42" s="1"/>
  <c r="B46" i="42" s="1"/>
  <c r="B47" i="42" s="1"/>
  <c r="B48" i="42" s="1"/>
  <c r="B49" i="42" s="1"/>
  <c r="B50" i="42" s="1"/>
  <c r="B51" i="42" s="1"/>
  <c r="Y15" i="50" l="1"/>
  <c r="Z15" i="50" s="1"/>
  <c r="AA15" i="50"/>
  <c r="M15" i="43"/>
  <c r="O15" i="43" s="1"/>
  <c r="N15" i="43"/>
  <c r="V15" i="43" s="1"/>
  <c r="W15" i="43" s="1"/>
  <c r="AA14" i="50"/>
  <c r="K14" i="50"/>
  <c r="Y14" i="50"/>
  <c r="Z14" i="50" s="1"/>
  <c r="B52" i="42"/>
  <c r="AB15" i="50" l="1"/>
  <c r="AC15" i="50" s="1"/>
  <c r="W15" i="50" s="1"/>
  <c r="AE15" i="50" s="1"/>
  <c r="AF15" i="50" s="1"/>
  <c r="G16" i="43"/>
  <c r="AB14" i="50"/>
  <c r="AC14" i="50" s="1"/>
  <c r="B53" i="42"/>
  <c r="B54" i="42" s="1"/>
  <c r="B55" i="42" s="1"/>
  <c r="B56" i="42" s="1"/>
  <c r="B57" i="42" s="1"/>
  <c r="B58" i="42" s="1"/>
  <c r="B59" i="42" s="1"/>
  <c r="B60" i="42" s="1"/>
  <c r="W14" i="50" l="1"/>
  <c r="AE14" i="50" s="1"/>
  <c r="AF14" i="50" s="1"/>
  <c r="H16" i="43"/>
  <c r="L16" i="43" s="1"/>
  <c r="B61" i="42"/>
  <c r="B62" i="42" s="1"/>
  <c r="B63" i="42" s="1"/>
  <c r="B64" i="42" s="1"/>
  <c r="AA16" i="43" l="1"/>
  <c r="M16" i="43"/>
  <c r="O16" i="43" s="1"/>
  <c r="N16" i="43"/>
  <c r="V16" i="43" s="1"/>
  <c r="W16" i="43" s="1"/>
  <c r="E17" i="43" s="1"/>
  <c r="B65" i="42"/>
  <c r="B66" i="42" s="1"/>
  <c r="B67" i="42" s="1"/>
  <c r="B68" i="42" s="1"/>
  <c r="B69" i="42" s="1"/>
  <c r="B70" i="42" s="1"/>
  <c r="B71" i="42" s="1"/>
  <c r="B72" i="42" s="1"/>
  <c r="B73" i="42" s="1"/>
  <c r="B74" i="42" s="1"/>
  <c r="B75" i="42" s="1"/>
  <c r="B76" i="42" s="1"/>
  <c r="B77" i="42" s="1"/>
  <c r="B78" i="42" s="1"/>
  <c r="G17" i="43" l="1"/>
  <c r="M16" i="50" s="1"/>
  <c r="N16" i="50" s="1"/>
  <c r="B79" i="42"/>
  <c r="B80" i="42" s="1"/>
  <c r="AA16" i="50" l="1"/>
  <c r="Y16" i="50"/>
  <c r="Z16" i="50" s="1"/>
  <c r="K16" i="50"/>
  <c r="H17" i="43"/>
  <c r="B81" i="42"/>
  <c r="B82" i="42" s="1"/>
  <c r="AB16" i="50" l="1"/>
  <c r="AC16" i="50" s="1"/>
  <c r="L17" i="43"/>
  <c r="AA17" i="43"/>
  <c r="B83" i="42"/>
  <c r="B84" i="42" s="1"/>
  <c r="B85" i="42" s="1"/>
  <c r="B86" i="42" s="1"/>
  <c r="R72" i="6"/>
  <c r="T72" i="6" s="1"/>
  <c r="G59" i="6"/>
  <c r="W16" i="50" l="1"/>
  <c r="AE16" i="50" s="1"/>
  <c r="AF16" i="50" s="1"/>
  <c r="N17" i="43"/>
  <c r="V17" i="43" s="1"/>
  <c r="W17" i="43" s="1"/>
  <c r="G18" i="43" s="1"/>
  <c r="M17" i="50" s="1"/>
  <c r="N17" i="50" s="1"/>
  <c r="M17" i="43"/>
  <c r="O17" i="43" s="1"/>
  <c r="B87" i="42"/>
  <c r="S72" i="6"/>
  <c r="Y17" i="50" l="1"/>
  <c r="Z17" i="50" s="1"/>
  <c r="K17" i="50"/>
  <c r="AA17" i="50"/>
  <c r="AB17" i="50" s="1"/>
  <c r="AC17" i="50" s="1"/>
  <c r="W17" i="50" s="1"/>
  <c r="AE17" i="50" s="1"/>
  <c r="AF17" i="50" s="1"/>
  <c r="H18" i="43"/>
  <c r="E26" i="44"/>
  <c r="E27" i="44" s="1"/>
  <c r="B88" i="42"/>
  <c r="B89" i="42" s="1"/>
  <c r="B90" i="42" s="1"/>
  <c r="B91" i="42" s="1"/>
  <c r="R42" i="6"/>
  <c r="T42" i="6" s="1"/>
  <c r="R17" i="6"/>
  <c r="T17" i="6" s="1"/>
  <c r="R16" i="6"/>
  <c r="T16" i="6" s="1"/>
  <c r="E47" i="44" l="1"/>
  <c r="L18" i="43"/>
  <c r="AA18" i="43"/>
  <c r="E29" i="44"/>
  <c r="E31" i="44" s="1"/>
  <c r="S16" i="6"/>
  <c r="S17" i="6"/>
  <c r="E41" i="44" l="1"/>
  <c r="E40" i="44"/>
  <c r="E39" i="44"/>
  <c r="M18" i="43"/>
  <c r="O18" i="43" s="1"/>
  <c r="N18" i="43"/>
  <c r="V18" i="43" s="1"/>
  <c r="W18" i="43" s="1"/>
  <c r="E68" i="44"/>
  <c r="E38" i="44"/>
  <c r="E33" i="44"/>
  <c r="E63" i="44"/>
  <c r="E30" i="44"/>
  <c r="E62" i="44" s="1"/>
  <c r="E50" i="44"/>
  <c r="E60" i="44"/>
  <c r="E52" i="44"/>
  <c r="E67" i="44"/>
  <c r="E37" i="44"/>
  <c r="E70" i="44"/>
  <c r="E35" i="44"/>
  <c r="E51" i="44"/>
  <c r="E64" i="44"/>
  <c r="E48" i="44"/>
  <c r="E69" i="44"/>
  <c r="E34" i="44"/>
  <c r="E36" i="44"/>
  <c r="E32" i="44"/>
  <c r="E49" i="44"/>
  <c r="E66" i="44"/>
  <c r="F26" i="44"/>
  <c r="F27" i="44" s="1"/>
  <c r="F47" i="44" s="1"/>
  <c r="E19" i="43" l="1"/>
  <c r="E71" i="44"/>
  <c r="E61" i="44"/>
  <c r="E45" i="44"/>
  <c r="E46" i="44" s="1"/>
  <c r="E42" i="44"/>
  <c r="F29" i="44"/>
  <c r="E65" i="44"/>
  <c r="H23" i="43" l="1"/>
  <c r="L23" i="43" s="1"/>
  <c r="M23" i="43" s="1"/>
  <c r="O23" i="43" s="1"/>
  <c r="M19" i="50"/>
  <c r="N19" i="50" s="1"/>
  <c r="G19" i="43"/>
  <c r="H19" i="43" s="1"/>
  <c r="F40" i="44"/>
  <c r="F70" i="44"/>
  <c r="F67" i="44"/>
  <c r="F38" i="44"/>
  <c r="F68" i="44"/>
  <c r="F64" i="44"/>
  <c r="F39" i="44"/>
  <c r="F63" i="44"/>
  <c r="F69" i="44"/>
  <c r="F66" i="44"/>
  <c r="F41" i="44"/>
  <c r="F33" i="44"/>
  <c r="F60" i="44" s="1"/>
  <c r="F32" i="44"/>
  <c r="F71" i="44" s="1"/>
  <c r="F51" i="44"/>
  <c r="F35" i="44"/>
  <c r="F50" i="44"/>
  <c r="F49" i="44"/>
  <c r="F48" i="44"/>
  <c r="F52" i="44"/>
  <c r="F37" i="44"/>
  <c r="F30" i="44"/>
  <c r="F36" i="44"/>
  <c r="F34" i="44"/>
  <c r="G26" i="44"/>
  <c r="G27" i="44" s="1"/>
  <c r="G47" i="44" s="1"/>
  <c r="N23" i="43" l="1"/>
  <c r="V23" i="43" s="1"/>
  <c r="W23" i="43" s="1"/>
  <c r="K19" i="50"/>
  <c r="Y19" i="50"/>
  <c r="Z19" i="50" s="1"/>
  <c r="AA19" i="50"/>
  <c r="L19" i="43"/>
  <c r="AA19" i="43"/>
  <c r="F61" i="44"/>
  <c r="F62" i="44"/>
  <c r="F65" i="44"/>
  <c r="F42" i="44"/>
  <c r="F45" i="44"/>
  <c r="F46" i="44" s="1"/>
  <c r="G29" i="44"/>
  <c r="AB19" i="50" l="1"/>
  <c r="AC19" i="50" s="1"/>
  <c r="W19" i="50" s="1"/>
  <c r="AE19" i="50" s="1"/>
  <c r="AF19" i="50" s="1"/>
  <c r="M19" i="43"/>
  <c r="O19" i="43" s="1"/>
  <c r="N19" i="43"/>
  <c r="V19" i="43" s="1"/>
  <c r="W19" i="43" s="1"/>
  <c r="G35" i="44"/>
  <c r="G68" i="44"/>
  <c r="G40" i="44"/>
  <c r="G62" i="44"/>
  <c r="G70" i="44"/>
  <c r="G66" i="44"/>
  <c r="G41" i="44"/>
  <c r="G67" i="44"/>
  <c r="G64" i="44"/>
  <c r="G39" i="44"/>
  <c r="G69" i="44"/>
  <c r="G63" i="44"/>
  <c r="G38" i="44"/>
  <c r="G61" i="44" s="1"/>
  <c r="G32" i="44"/>
  <c r="G71" i="44" s="1"/>
  <c r="G33" i="44"/>
  <c r="G34" i="44"/>
  <c r="G30" i="44"/>
  <c r="G37" i="44"/>
  <c r="G52" i="44"/>
  <c r="G51" i="44"/>
  <c r="G48" i="44"/>
  <c r="G49" i="44"/>
  <c r="G36" i="44"/>
  <c r="G50" i="44"/>
  <c r="H26" i="44"/>
  <c r="H27" i="44" s="1"/>
  <c r="H47" i="44" s="1"/>
  <c r="E20" i="43" l="1"/>
  <c r="G20" i="43" s="1"/>
  <c r="G60" i="44"/>
  <c r="G65" i="44"/>
  <c r="H29" i="44"/>
  <c r="H36" i="44" s="1"/>
  <c r="G45" i="44"/>
  <c r="G46" i="44" s="1"/>
  <c r="G42" i="44"/>
  <c r="H20" i="43" l="1"/>
  <c r="M18" i="50"/>
  <c r="N18" i="50" s="1"/>
  <c r="Y18" i="50" s="1"/>
  <c r="Z18" i="50" s="1"/>
  <c r="H34" i="44"/>
  <c r="H40" i="44"/>
  <c r="H70" i="44"/>
  <c r="H67" i="44"/>
  <c r="H66" i="44"/>
  <c r="H38" i="44"/>
  <c r="H64" i="44"/>
  <c r="H39" i="44"/>
  <c r="H41" i="44"/>
  <c r="H61" i="44"/>
  <c r="H69" i="44"/>
  <c r="H63" i="44"/>
  <c r="H71" i="44"/>
  <c r="H51" i="44"/>
  <c r="H50" i="44"/>
  <c r="H52" i="44"/>
  <c r="H48" i="44"/>
  <c r="H37" i="44"/>
  <c r="H32" i="44"/>
  <c r="H35" i="44"/>
  <c r="H33" i="44"/>
  <c r="H49" i="44"/>
  <c r="H30" i="44"/>
  <c r="I26" i="44"/>
  <c r="AA18" i="50" l="1"/>
  <c r="K18" i="50"/>
  <c r="AB18" i="50"/>
  <c r="AC18" i="50" s="1"/>
  <c r="W18" i="50" s="1"/>
  <c r="AE18" i="50" s="1"/>
  <c r="AF18" i="50" s="1"/>
  <c r="AA20" i="43"/>
  <c r="L20" i="43"/>
  <c r="H65" i="44"/>
  <c r="H60" i="44"/>
  <c r="H62" i="44"/>
  <c r="H68" i="44"/>
  <c r="I27" i="44"/>
  <c r="I47" i="44" s="1"/>
  <c r="H42" i="44"/>
  <c r="H45" i="44"/>
  <c r="H46" i="44" s="1"/>
  <c r="N20" i="43" l="1"/>
  <c r="V20" i="43" s="1"/>
  <c r="W20" i="43" s="1"/>
  <c r="M20" i="43"/>
  <c r="O20" i="43" s="1"/>
  <c r="I29" i="44"/>
  <c r="I38" i="44" s="1"/>
  <c r="I51" i="44"/>
  <c r="G58" i="6"/>
  <c r="I30" i="44" l="1"/>
  <c r="I32" i="44"/>
  <c r="I34" i="44"/>
  <c r="I33" i="44"/>
  <c r="I41" i="44"/>
  <c r="I66" i="44"/>
  <c r="I69" i="44"/>
  <c r="I39" i="44"/>
  <c r="I64" i="44"/>
  <c r="I67" i="44"/>
  <c r="I70" i="44"/>
  <c r="I62" i="44"/>
  <c r="I63" i="44"/>
  <c r="I37" i="44"/>
  <c r="I52" i="44"/>
  <c r="I48" i="44"/>
  <c r="I40" i="44"/>
  <c r="I50" i="44"/>
  <c r="I36" i="44"/>
  <c r="I49" i="44"/>
  <c r="I35" i="44"/>
  <c r="I71" i="44"/>
  <c r="I60" i="44"/>
  <c r="I61" i="44"/>
  <c r="I68" i="44"/>
  <c r="G47" i="6"/>
  <c r="G48" i="6" s="1"/>
  <c r="G50" i="6"/>
  <c r="I42" i="44" l="1"/>
  <c r="I65" i="44"/>
  <c r="I45" i="44"/>
  <c r="I46" i="44" s="1"/>
  <c r="G49" i="6"/>
  <c r="R49" i="6" s="1"/>
  <c r="S49" i="6" s="1"/>
  <c r="T49" i="6" s="1"/>
  <c r="G54" i="6"/>
  <c r="R54" i="6" s="1"/>
  <c r="S54" i="6" s="1"/>
  <c r="T54" i="6" s="1"/>
  <c r="G55" i="6"/>
  <c r="R55" i="6" s="1"/>
  <c r="S55" i="6" s="1"/>
  <c r="T55" i="6" s="1"/>
  <c r="G42" i="6"/>
  <c r="G61" i="6"/>
  <c r="G60" i="6"/>
  <c r="G51" i="6"/>
  <c r="G52" i="6"/>
  <c r="G43" i="6" l="1"/>
  <c r="R60" i="6"/>
  <c r="S60" i="6" s="1"/>
  <c r="T60" i="6" s="1"/>
  <c r="R51" i="6"/>
  <c r="S51" i="6" s="1"/>
  <c r="T51" i="6" s="1"/>
  <c r="G44" i="6" l="1"/>
  <c r="R66" i="6"/>
  <c r="S66" i="6" s="1"/>
  <c r="T66" i="6" s="1"/>
  <c r="R67" i="6"/>
  <c r="S67" i="6" s="1"/>
  <c r="T67" i="6" s="1"/>
  <c r="I70" i="6"/>
  <c r="I78" i="6"/>
  <c r="H70" i="6"/>
  <c r="F70" i="6"/>
  <c r="H78" i="6"/>
  <c r="F78" i="6"/>
  <c r="R75" i="6" l="1"/>
  <c r="T75" i="6" s="1"/>
  <c r="R71" i="6"/>
  <c r="T71" i="6" s="1"/>
  <c r="S75" i="6" l="1"/>
  <c r="R63" i="6"/>
  <c r="S63" i="6" s="1"/>
  <c r="T63" i="6" s="1"/>
  <c r="S71" i="6"/>
  <c r="R12" i="6" l="1"/>
  <c r="T12" i="6" s="1"/>
  <c r="S12" i="6" l="1"/>
  <c r="R8" i="6" l="1"/>
  <c r="T8" i="6" s="1"/>
  <c r="R10" i="6"/>
  <c r="T10" i="6" s="1"/>
  <c r="R11" i="6"/>
  <c r="T11" i="6" s="1"/>
  <c r="R13" i="6"/>
  <c r="S13" i="6" s="1"/>
  <c r="R14" i="6"/>
  <c r="S14" i="6" s="1"/>
  <c r="R15" i="6"/>
  <c r="S15" i="6" s="1"/>
  <c r="R22" i="6"/>
  <c r="R36" i="6"/>
  <c r="R37" i="6"/>
  <c r="S37" i="6" s="1"/>
  <c r="R38" i="6"/>
  <c r="R39" i="6"/>
  <c r="S39" i="6" s="1"/>
  <c r="R41" i="6"/>
  <c r="T41" i="6" s="1"/>
  <c r="R43" i="6"/>
  <c r="S43" i="6" s="1"/>
  <c r="R48" i="6"/>
  <c r="S48" i="6" s="1"/>
  <c r="R50" i="6"/>
  <c r="R52" i="6"/>
  <c r="S52" i="6" s="1"/>
  <c r="R59" i="6"/>
  <c r="R65" i="6"/>
  <c r="R68" i="6"/>
  <c r="S68" i="6" s="1"/>
  <c r="R69" i="6"/>
  <c r="S69" i="6" s="1"/>
  <c r="R70" i="6"/>
  <c r="S70" i="6" s="1"/>
  <c r="R74" i="6"/>
  <c r="R77" i="6"/>
  <c r="R78" i="6"/>
  <c r="R81" i="6"/>
  <c r="S81" i="6" s="1"/>
  <c r="R82" i="6"/>
  <c r="R83" i="6"/>
  <c r="S83" i="6" s="1"/>
  <c r="R84" i="6"/>
  <c r="T84" i="6" s="1"/>
  <c r="S78" i="6" l="1"/>
  <c r="T69" i="6"/>
  <c r="S84" i="6"/>
  <c r="T70" i="6"/>
  <c r="S65" i="6"/>
  <c r="T65" i="6" s="1"/>
  <c r="S36" i="6"/>
  <c r="T36" i="6" s="1"/>
  <c r="S74" i="6"/>
  <c r="T74" i="6" s="1"/>
  <c r="S77" i="6"/>
  <c r="T77" i="6" s="1"/>
  <c r="T39" i="6"/>
  <c r="T43" i="6"/>
  <c r="S38" i="6"/>
  <c r="T38" i="6" s="1"/>
  <c r="S59" i="6"/>
  <c r="T59" i="6" s="1"/>
  <c r="S50" i="6"/>
  <c r="T50" i="6" s="1"/>
  <c r="S8" i="6"/>
  <c r="T78" i="6"/>
  <c r="S11" i="6"/>
  <c r="S82" i="6"/>
  <c r="T82" i="6" s="1"/>
  <c r="S10" i="6"/>
  <c r="T15" i="6"/>
  <c r="T13" i="6"/>
  <c r="S22" i="6"/>
  <c r="T22" i="6" s="1"/>
  <c r="T48" i="6"/>
  <c r="T37" i="6"/>
  <c r="T68" i="6"/>
  <c r="T52" i="6"/>
  <c r="T14" i="6"/>
  <c r="T81" i="6"/>
  <c r="T83" i="6"/>
  <c r="AG81" i="7" l="1"/>
  <c r="AI81" i="7" s="1"/>
  <c r="AF81" i="7"/>
  <c r="AH81" i="7" s="1"/>
  <c r="E81" i="7"/>
  <c r="F81" i="7" s="1"/>
  <c r="AG80" i="7"/>
  <c r="AI80" i="7" s="1"/>
  <c r="AF80" i="7"/>
  <c r="AH80" i="7" s="1"/>
  <c r="E80" i="7"/>
  <c r="F80" i="7" s="1"/>
  <c r="AG79" i="7"/>
  <c r="AI79" i="7" s="1"/>
  <c r="AF79" i="7"/>
  <c r="AH79" i="7" s="1"/>
  <c r="E79" i="7"/>
  <c r="N79" i="7" s="1"/>
  <c r="Q79" i="7" s="1"/>
  <c r="S79" i="7" s="1"/>
  <c r="AG78" i="7"/>
  <c r="AI78" i="7" s="1"/>
  <c r="AF78" i="7"/>
  <c r="AH78" i="7" s="1"/>
  <c r="E78" i="7"/>
  <c r="N78" i="7" s="1"/>
  <c r="AG77" i="7"/>
  <c r="AI77" i="7" s="1"/>
  <c r="AF77" i="7"/>
  <c r="AH77" i="7" s="1"/>
  <c r="E77" i="7"/>
  <c r="F77" i="7" s="1"/>
  <c r="AG76" i="7"/>
  <c r="AI76" i="7" s="1"/>
  <c r="AF76" i="7"/>
  <c r="AH76" i="7" s="1"/>
  <c r="E76" i="7"/>
  <c r="F76" i="7" s="1"/>
  <c r="AG75" i="7"/>
  <c r="AI75" i="7" s="1"/>
  <c r="AF75" i="7"/>
  <c r="AH75" i="7" s="1"/>
  <c r="E75" i="7"/>
  <c r="N75" i="7" s="1"/>
  <c r="Q75" i="7" s="1"/>
  <c r="S75" i="7" s="1"/>
  <c r="AG74" i="7"/>
  <c r="AI74" i="7" s="1"/>
  <c r="AF74" i="7"/>
  <c r="AH74" i="7" s="1"/>
  <c r="E74" i="7"/>
  <c r="N74" i="7" s="1"/>
  <c r="AG73" i="7"/>
  <c r="AI73" i="7" s="1"/>
  <c r="AF73" i="7"/>
  <c r="AH73" i="7" s="1"/>
  <c r="E73" i="7"/>
  <c r="F73" i="7" s="1"/>
  <c r="AG72" i="7"/>
  <c r="AI72" i="7" s="1"/>
  <c r="AF72" i="7"/>
  <c r="AH72" i="7" s="1"/>
  <c r="E72" i="7"/>
  <c r="F72" i="7" s="1"/>
  <c r="AG71" i="7"/>
  <c r="AI71" i="7" s="1"/>
  <c r="AF71" i="7"/>
  <c r="AH71" i="7" s="1"/>
  <c r="E71" i="7"/>
  <c r="N71" i="7" s="1"/>
  <c r="Q71" i="7" s="1"/>
  <c r="S71" i="7" s="1"/>
  <c r="AG70" i="7"/>
  <c r="AI70" i="7" s="1"/>
  <c r="AF70" i="7"/>
  <c r="AH70" i="7" s="1"/>
  <c r="E70" i="7"/>
  <c r="N70" i="7" s="1"/>
  <c r="AG69" i="7"/>
  <c r="AI69" i="7" s="1"/>
  <c r="AF69" i="7"/>
  <c r="AH69" i="7" s="1"/>
  <c r="E69" i="7"/>
  <c r="F69" i="7" s="1"/>
  <c r="AG68" i="7"/>
  <c r="AI68" i="7" s="1"/>
  <c r="AF68" i="7"/>
  <c r="AH68" i="7" s="1"/>
  <c r="E68" i="7"/>
  <c r="F68" i="7" s="1"/>
  <c r="AG67" i="7"/>
  <c r="AI67" i="7" s="1"/>
  <c r="AF67" i="7"/>
  <c r="AH67" i="7" s="1"/>
  <c r="E67" i="7"/>
  <c r="F67" i="7" s="1"/>
  <c r="AG66" i="7"/>
  <c r="AI66" i="7" s="1"/>
  <c r="AF66" i="7"/>
  <c r="AH66" i="7" s="1"/>
  <c r="E66" i="7"/>
  <c r="N66" i="7" s="1"/>
  <c r="AG65" i="7"/>
  <c r="AI65" i="7" s="1"/>
  <c r="AF65" i="7"/>
  <c r="AH65" i="7" s="1"/>
  <c r="E65" i="7"/>
  <c r="F65" i="7" s="1"/>
  <c r="AG64" i="7"/>
  <c r="AI64" i="7" s="1"/>
  <c r="AF64" i="7"/>
  <c r="AH64" i="7" s="1"/>
  <c r="E64" i="7"/>
  <c r="F64" i="7" s="1"/>
  <c r="AG63" i="7"/>
  <c r="AI63" i="7" s="1"/>
  <c r="AF63" i="7"/>
  <c r="AH63" i="7" s="1"/>
  <c r="E63" i="7"/>
  <c r="F63" i="7" s="1"/>
  <c r="AG62" i="7"/>
  <c r="AI62" i="7" s="1"/>
  <c r="AF62" i="7"/>
  <c r="AH62" i="7" s="1"/>
  <c r="E62" i="7"/>
  <c r="N62" i="7" s="1"/>
  <c r="AG61" i="7"/>
  <c r="AI61" i="7" s="1"/>
  <c r="AF61" i="7"/>
  <c r="AH61" i="7" s="1"/>
  <c r="E61" i="7"/>
  <c r="F61" i="7" s="1"/>
  <c r="AG60" i="7"/>
  <c r="AI60" i="7" s="1"/>
  <c r="AF60" i="7"/>
  <c r="AH60" i="7" s="1"/>
  <c r="E60" i="7"/>
  <c r="N60" i="7" s="1"/>
  <c r="R60" i="7" s="1"/>
  <c r="T60" i="7" s="1"/>
  <c r="AG59" i="7"/>
  <c r="AI59" i="7" s="1"/>
  <c r="AF59" i="7"/>
  <c r="AH59" i="7" s="1"/>
  <c r="E59" i="7"/>
  <c r="F59" i="7" s="1"/>
  <c r="AG58" i="7"/>
  <c r="AI58" i="7" s="1"/>
  <c r="AF58" i="7"/>
  <c r="AH58" i="7" s="1"/>
  <c r="E58" i="7"/>
  <c r="N58" i="7" s="1"/>
  <c r="AG57" i="7"/>
  <c r="AI57" i="7" s="1"/>
  <c r="AF57" i="7"/>
  <c r="AH57" i="7" s="1"/>
  <c r="E57" i="7"/>
  <c r="F57" i="7" s="1"/>
  <c r="AG56" i="7"/>
  <c r="AI56" i="7" s="1"/>
  <c r="AF56" i="7"/>
  <c r="AH56" i="7" s="1"/>
  <c r="E56" i="7"/>
  <c r="F56" i="7" s="1"/>
  <c r="AG55" i="7"/>
  <c r="AI55" i="7" s="1"/>
  <c r="AF55" i="7"/>
  <c r="AH55" i="7" s="1"/>
  <c r="E55" i="7"/>
  <c r="N55" i="7" s="1"/>
  <c r="Q55" i="7" s="1"/>
  <c r="S55" i="7" s="1"/>
  <c r="AG54" i="7"/>
  <c r="AI54" i="7" s="1"/>
  <c r="AF54" i="7"/>
  <c r="AH54" i="7" s="1"/>
  <c r="E54" i="7"/>
  <c r="N54" i="7" s="1"/>
  <c r="AG53" i="7"/>
  <c r="AI53" i="7" s="1"/>
  <c r="AF53" i="7"/>
  <c r="AH53" i="7" s="1"/>
  <c r="E53" i="7"/>
  <c r="F53" i="7" s="1"/>
  <c r="AG52" i="7"/>
  <c r="AI52" i="7" s="1"/>
  <c r="AF52" i="7"/>
  <c r="AH52" i="7" s="1"/>
  <c r="E52" i="7"/>
  <c r="N52" i="7" s="1"/>
  <c r="AG51" i="7"/>
  <c r="AI51" i="7" s="1"/>
  <c r="AF51" i="7"/>
  <c r="AH51" i="7" s="1"/>
  <c r="E51" i="7"/>
  <c r="N51" i="7" s="1"/>
  <c r="AG50" i="7"/>
  <c r="AI50" i="7" s="1"/>
  <c r="AF50" i="7"/>
  <c r="AH50" i="7" s="1"/>
  <c r="E50" i="7"/>
  <c r="N50" i="7" s="1"/>
  <c r="Q50" i="7" s="1"/>
  <c r="S50" i="7" s="1"/>
  <c r="AG49" i="7"/>
  <c r="AI49" i="7" s="1"/>
  <c r="AF49" i="7"/>
  <c r="AH49" i="7" s="1"/>
  <c r="E49" i="7"/>
  <c r="AG48" i="7"/>
  <c r="AI48" i="7" s="1"/>
  <c r="AF48" i="7"/>
  <c r="AH48" i="7" s="1"/>
  <c r="E48" i="7"/>
  <c r="N48" i="7" s="1"/>
  <c r="AG47" i="7"/>
  <c r="AI47" i="7" s="1"/>
  <c r="AF47" i="7"/>
  <c r="AH47" i="7" s="1"/>
  <c r="E47" i="7"/>
  <c r="N47" i="7" s="1"/>
  <c r="AG46" i="7"/>
  <c r="AI46" i="7" s="1"/>
  <c r="AF46" i="7"/>
  <c r="AH46" i="7" s="1"/>
  <c r="E46" i="7"/>
  <c r="N46" i="7" s="1"/>
  <c r="Q46" i="7" s="1"/>
  <c r="S46" i="7" s="1"/>
  <c r="AG45" i="7"/>
  <c r="AI45" i="7" s="1"/>
  <c r="AF45" i="7"/>
  <c r="AH45" i="7" s="1"/>
  <c r="E45" i="7"/>
  <c r="AG44" i="7"/>
  <c r="AI44" i="7" s="1"/>
  <c r="AF44" i="7"/>
  <c r="AH44" i="7" s="1"/>
  <c r="E44" i="7"/>
  <c r="N44" i="7" s="1"/>
  <c r="R44" i="7" s="1"/>
  <c r="T44" i="7" s="1"/>
  <c r="AG43" i="7"/>
  <c r="AI43" i="7" s="1"/>
  <c r="AF43" i="7"/>
  <c r="AH43" i="7" s="1"/>
  <c r="E43" i="7"/>
  <c r="N43" i="7" s="1"/>
  <c r="AG42" i="7"/>
  <c r="AI42" i="7" s="1"/>
  <c r="AF42" i="7"/>
  <c r="AH42" i="7" s="1"/>
  <c r="E42" i="7"/>
  <c r="N42" i="7" s="1"/>
  <c r="Q42" i="7" s="1"/>
  <c r="S42" i="7" s="1"/>
  <c r="AG41" i="7"/>
  <c r="AI41" i="7" s="1"/>
  <c r="AF41" i="7"/>
  <c r="AH41" i="7" s="1"/>
  <c r="E41" i="7"/>
  <c r="AG40" i="7"/>
  <c r="AI40" i="7" s="1"/>
  <c r="AF40" i="7"/>
  <c r="AH40" i="7" s="1"/>
  <c r="E40" i="7"/>
  <c r="N40" i="7" s="1"/>
  <c r="AG39" i="7"/>
  <c r="AI39" i="7" s="1"/>
  <c r="AF39" i="7"/>
  <c r="AH39" i="7" s="1"/>
  <c r="E39" i="7"/>
  <c r="N39" i="7" s="1"/>
  <c r="AG38" i="7"/>
  <c r="AI38" i="7" s="1"/>
  <c r="AF38" i="7"/>
  <c r="AH38" i="7" s="1"/>
  <c r="E38" i="7"/>
  <c r="F38" i="7" s="1"/>
  <c r="AG37" i="7"/>
  <c r="AI37" i="7" s="1"/>
  <c r="AF37" i="7"/>
  <c r="AH37" i="7" s="1"/>
  <c r="E37" i="7"/>
  <c r="F37" i="7" s="1"/>
  <c r="AG36" i="7"/>
  <c r="AI36" i="7" s="1"/>
  <c r="AF36" i="7"/>
  <c r="AH36" i="7" s="1"/>
  <c r="E36" i="7"/>
  <c r="N36" i="7" s="1"/>
  <c r="AG35" i="7"/>
  <c r="AI35" i="7" s="1"/>
  <c r="AF35" i="7"/>
  <c r="AH35" i="7" s="1"/>
  <c r="E35" i="7"/>
  <c r="N35" i="7" s="1"/>
  <c r="AG34" i="7"/>
  <c r="AI34" i="7" s="1"/>
  <c r="AF34" i="7"/>
  <c r="AH34" i="7" s="1"/>
  <c r="E34" i="7"/>
  <c r="N34" i="7" s="1"/>
  <c r="AG33" i="7"/>
  <c r="AI33" i="7" s="1"/>
  <c r="AF33" i="7"/>
  <c r="AH33" i="7" s="1"/>
  <c r="E33" i="7"/>
  <c r="F33" i="7" s="1"/>
  <c r="AG32" i="7"/>
  <c r="AI32" i="7" s="1"/>
  <c r="AF32" i="7"/>
  <c r="AH32" i="7" s="1"/>
  <c r="E32" i="7"/>
  <c r="N32" i="7" s="1"/>
  <c r="AG31" i="7"/>
  <c r="AI31" i="7" s="1"/>
  <c r="AF31" i="7"/>
  <c r="AH31" i="7" s="1"/>
  <c r="E31" i="7"/>
  <c r="N31" i="7" s="1"/>
  <c r="AG30" i="7"/>
  <c r="AI30" i="7" s="1"/>
  <c r="AF30" i="7"/>
  <c r="AH30" i="7" s="1"/>
  <c r="E30" i="7"/>
  <c r="F30" i="7" s="1"/>
  <c r="AG29" i="7"/>
  <c r="AI29" i="7" s="1"/>
  <c r="AF29" i="7"/>
  <c r="AH29" i="7" s="1"/>
  <c r="E29" i="7"/>
  <c r="F29" i="7" s="1"/>
  <c r="AG28" i="7"/>
  <c r="AI28" i="7" s="1"/>
  <c r="AF28" i="7"/>
  <c r="AH28" i="7" s="1"/>
  <c r="E28" i="7"/>
  <c r="N28" i="7" s="1"/>
  <c r="AG27" i="7"/>
  <c r="AI27" i="7" s="1"/>
  <c r="AF27" i="7"/>
  <c r="AH27" i="7" s="1"/>
  <c r="E27" i="7"/>
  <c r="N27" i="7" s="1"/>
  <c r="AG26" i="7"/>
  <c r="AI26" i="7" s="1"/>
  <c r="AF26" i="7"/>
  <c r="AH26" i="7" s="1"/>
  <c r="E26" i="7"/>
  <c r="F26" i="7" s="1"/>
  <c r="AG25" i="7"/>
  <c r="AI25" i="7" s="1"/>
  <c r="AF25" i="7"/>
  <c r="AH25" i="7" s="1"/>
  <c r="E25" i="7"/>
  <c r="F25" i="7" s="1"/>
  <c r="AG24" i="7"/>
  <c r="AI24" i="7" s="1"/>
  <c r="AF24" i="7"/>
  <c r="AH24" i="7" s="1"/>
  <c r="E24" i="7"/>
  <c r="N24" i="7" s="1"/>
  <c r="AG23" i="7"/>
  <c r="AI23" i="7" s="1"/>
  <c r="AF23" i="7"/>
  <c r="AH23" i="7" s="1"/>
  <c r="E23" i="7"/>
  <c r="N23" i="7" s="1"/>
  <c r="AG22" i="7"/>
  <c r="AI22" i="7" s="1"/>
  <c r="AF22" i="7"/>
  <c r="AH22" i="7" s="1"/>
  <c r="E22" i="7"/>
  <c r="N22" i="7" s="1"/>
  <c r="AG21" i="7"/>
  <c r="AI21" i="7" s="1"/>
  <c r="AF21" i="7"/>
  <c r="AH21" i="7" s="1"/>
  <c r="E21" i="7"/>
  <c r="F21" i="7" s="1"/>
  <c r="AG20" i="7"/>
  <c r="AI20" i="7" s="1"/>
  <c r="AF20" i="7"/>
  <c r="AH20" i="7" s="1"/>
  <c r="E20" i="7"/>
  <c r="N20" i="7" s="1"/>
  <c r="AG19" i="7"/>
  <c r="AI19" i="7" s="1"/>
  <c r="AF19" i="7"/>
  <c r="AH19" i="7" s="1"/>
  <c r="E19" i="7"/>
  <c r="N19" i="7" s="1"/>
  <c r="AG18" i="7"/>
  <c r="AI18" i="7" s="1"/>
  <c r="AF18" i="7"/>
  <c r="AH18" i="7" s="1"/>
  <c r="E18" i="7"/>
  <c r="N18" i="7" s="1"/>
  <c r="R18" i="7" s="1"/>
  <c r="T18" i="7" s="1"/>
  <c r="AG17" i="7"/>
  <c r="AI17" i="7" s="1"/>
  <c r="AF17" i="7"/>
  <c r="AH17" i="7" s="1"/>
  <c r="E17" i="7"/>
  <c r="F17" i="7" s="1"/>
  <c r="AG16" i="7"/>
  <c r="AI16" i="7" s="1"/>
  <c r="AF16" i="7"/>
  <c r="AH16" i="7" s="1"/>
  <c r="E16" i="7"/>
  <c r="N16" i="7" s="1"/>
  <c r="AG15" i="7"/>
  <c r="AI15" i="7" s="1"/>
  <c r="AF15" i="7"/>
  <c r="AH15" i="7" s="1"/>
  <c r="E15" i="7"/>
  <c r="AG14" i="7"/>
  <c r="AI14" i="7" s="1"/>
  <c r="AF14" i="7"/>
  <c r="AH14" i="7" s="1"/>
  <c r="E14" i="7"/>
  <c r="N14" i="7" s="1"/>
  <c r="R14" i="7" s="1"/>
  <c r="T14" i="7" s="1"/>
  <c r="AG13" i="7"/>
  <c r="AI13" i="7" s="1"/>
  <c r="AF13" i="7"/>
  <c r="AH13" i="7" s="1"/>
  <c r="E13" i="7"/>
  <c r="F13" i="7" s="1"/>
  <c r="AG12" i="7"/>
  <c r="AI12" i="7" s="1"/>
  <c r="AF12" i="7"/>
  <c r="AH12" i="7" s="1"/>
  <c r="E12" i="7"/>
  <c r="N12" i="7" s="1"/>
  <c r="AG11" i="7"/>
  <c r="AI11" i="7" s="1"/>
  <c r="AF11" i="7"/>
  <c r="AH11" i="7" s="1"/>
  <c r="E11" i="7"/>
  <c r="AG10" i="7"/>
  <c r="AI10" i="7" s="1"/>
  <c r="AF10" i="7"/>
  <c r="AH10" i="7" s="1"/>
  <c r="E10" i="7"/>
  <c r="F10" i="7" s="1"/>
  <c r="AG9" i="7"/>
  <c r="AI9" i="7" s="1"/>
  <c r="AF9" i="7"/>
  <c r="AH9" i="7" s="1"/>
  <c r="E9" i="7"/>
  <c r="F9" i="7" s="1"/>
  <c r="AG8" i="7"/>
  <c r="AI8" i="7" s="1"/>
  <c r="AF8" i="7"/>
  <c r="AH8" i="7" s="1"/>
  <c r="E8" i="7"/>
  <c r="N8" i="7" s="1"/>
  <c r="AG7" i="7"/>
  <c r="AI7" i="7" s="1"/>
  <c r="AF7" i="7"/>
  <c r="AH7" i="7" s="1"/>
  <c r="E7" i="7"/>
  <c r="AG6" i="7"/>
  <c r="AI6" i="7" s="1"/>
  <c r="AF6" i="7"/>
  <c r="AH6" i="7" s="1"/>
  <c r="E6" i="7"/>
  <c r="N6" i="7" s="1"/>
  <c r="AG5" i="7"/>
  <c r="AI5" i="7" s="1"/>
  <c r="AF5" i="7"/>
  <c r="AH5" i="7" s="1"/>
  <c r="E5" i="7"/>
  <c r="F5" i="7" s="1"/>
  <c r="AG4" i="7"/>
  <c r="AI4" i="7" s="1"/>
  <c r="AF4" i="7"/>
  <c r="AH4" i="7" s="1"/>
  <c r="E4" i="7"/>
  <c r="N4" i="7" s="1"/>
  <c r="AG3" i="7"/>
  <c r="AI3" i="7" s="1"/>
  <c r="AF3" i="7"/>
  <c r="AH3" i="7" s="1"/>
  <c r="E3" i="7"/>
  <c r="O15" i="6"/>
  <c r="Q15" i="6" s="1"/>
  <c r="N15" i="6"/>
  <c r="P15" i="6" s="1"/>
  <c r="M15" i="6"/>
  <c r="L15" i="6"/>
  <c r="I15" i="6"/>
  <c r="H15" i="6"/>
  <c r="M7" i="6"/>
  <c r="L7" i="6"/>
  <c r="F47" i="7" l="1"/>
  <c r="N37" i="7"/>
  <c r="R37" i="7" s="1"/>
  <c r="T37" i="7" s="1"/>
  <c r="F44" i="7"/>
  <c r="N10" i="7"/>
  <c r="R10" i="7" s="1"/>
  <c r="T10" i="7" s="1"/>
  <c r="F36" i="7"/>
  <c r="F46" i="7"/>
  <c r="N56" i="7"/>
  <c r="R56" i="7" s="1"/>
  <c r="T56" i="7" s="1"/>
  <c r="F75" i="7"/>
  <c r="N26" i="7"/>
  <c r="R26" i="7" s="1"/>
  <c r="T26" i="7" s="1"/>
  <c r="R50" i="7"/>
  <c r="T50" i="7" s="1"/>
  <c r="F8" i="7"/>
  <c r="F71" i="7"/>
  <c r="N33" i="7"/>
  <c r="R33" i="7" s="1"/>
  <c r="T33" i="7" s="1"/>
  <c r="F40" i="7"/>
  <c r="F60" i="7"/>
  <c r="N21" i="7"/>
  <c r="R21" i="7" s="1"/>
  <c r="T21" i="7" s="1"/>
  <c r="F54" i="7"/>
  <c r="N67" i="7"/>
  <c r="Q67" i="7" s="1"/>
  <c r="S67" i="7" s="1"/>
  <c r="N80" i="7"/>
  <c r="R80" i="7" s="1"/>
  <c r="T80" i="7" s="1"/>
  <c r="N5" i="7"/>
  <c r="R5" i="7" s="1"/>
  <c r="T5" i="7" s="1"/>
  <c r="N9" i="7"/>
  <c r="Q9" i="7" s="1"/>
  <c r="S9" i="7" s="1"/>
  <c r="F12" i="7"/>
  <c r="F24" i="7"/>
  <c r="N30" i="7"/>
  <c r="R30" i="7" s="1"/>
  <c r="T30" i="7" s="1"/>
  <c r="N64" i="7"/>
  <c r="R64" i="7" s="1"/>
  <c r="T64" i="7" s="1"/>
  <c r="F14" i="7"/>
  <c r="F18" i="7"/>
  <c r="F43" i="7"/>
  <c r="F55" i="7"/>
  <c r="N63" i="7"/>
  <c r="Q63" i="7" s="1"/>
  <c r="S63" i="7" s="1"/>
  <c r="F4" i="7"/>
  <c r="F66" i="7"/>
  <c r="N76" i="7"/>
  <c r="R76" i="7" s="1"/>
  <c r="T76" i="7" s="1"/>
  <c r="R48" i="7"/>
  <c r="T48" i="7" s="1"/>
  <c r="Q48" i="7"/>
  <c r="S48" i="7" s="1"/>
  <c r="R52" i="7"/>
  <c r="T52" i="7" s="1"/>
  <c r="Q52" i="7"/>
  <c r="S52" i="7" s="1"/>
  <c r="R34" i="7"/>
  <c r="T34" i="7" s="1"/>
  <c r="Q34" i="7"/>
  <c r="S34" i="7" s="1"/>
  <c r="R22" i="7"/>
  <c r="T22" i="7" s="1"/>
  <c r="Q22" i="7"/>
  <c r="S22" i="7" s="1"/>
  <c r="R6" i="7"/>
  <c r="T6" i="7" s="1"/>
  <c r="Q6" i="7"/>
  <c r="S6" i="7" s="1"/>
  <c r="F6" i="7"/>
  <c r="N17" i="7"/>
  <c r="R17" i="7" s="1"/>
  <c r="T17" i="7" s="1"/>
  <c r="Q18" i="7"/>
  <c r="S18" i="7" s="1"/>
  <c r="F20" i="7"/>
  <c r="N38" i="7"/>
  <c r="N59" i="7"/>
  <c r="Q59" i="7" s="1"/>
  <c r="S59" i="7" s="1"/>
  <c r="Q60" i="7"/>
  <c r="S60" i="7" s="1"/>
  <c r="F62" i="7"/>
  <c r="N68" i="7"/>
  <c r="R68" i="7" s="1"/>
  <c r="T68" i="7" s="1"/>
  <c r="N25" i="7"/>
  <c r="R25" i="7" s="1"/>
  <c r="T25" i="7" s="1"/>
  <c r="F28" i="7"/>
  <c r="F34" i="7"/>
  <c r="F52" i="7"/>
  <c r="F58" i="7"/>
  <c r="F79" i="7"/>
  <c r="N13" i="7"/>
  <c r="R13" i="7" s="1"/>
  <c r="T13" i="7" s="1"/>
  <c r="Q14" i="7"/>
  <c r="S14" i="7" s="1"/>
  <c r="F16" i="7"/>
  <c r="F22" i="7"/>
  <c r="F48" i="7"/>
  <c r="F51" i="7"/>
  <c r="N72" i="7"/>
  <c r="R72" i="7" s="1"/>
  <c r="T72" i="7" s="1"/>
  <c r="N29" i="7"/>
  <c r="R29" i="7" s="1"/>
  <c r="T29" i="7" s="1"/>
  <c r="F32" i="7"/>
  <c r="R20" i="7"/>
  <c r="T20" i="7" s="1"/>
  <c r="Q20" i="7"/>
  <c r="S20" i="7" s="1"/>
  <c r="Q31" i="7"/>
  <c r="S31" i="7" s="1"/>
  <c r="R31" i="7"/>
  <c r="T31" i="7" s="1"/>
  <c r="R36" i="7"/>
  <c r="T36" i="7" s="1"/>
  <c r="Q36" i="7"/>
  <c r="S36" i="7" s="1"/>
  <c r="Q19" i="7"/>
  <c r="S19" i="7" s="1"/>
  <c r="R19" i="7"/>
  <c r="T19" i="7" s="1"/>
  <c r="R24" i="7"/>
  <c r="T24" i="7" s="1"/>
  <c r="Q24" i="7"/>
  <c r="S24" i="7" s="1"/>
  <c r="Q35" i="7"/>
  <c r="S35" i="7" s="1"/>
  <c r="R35" i="7"/>
  <c r="T35" i="7" s="1"/>
  <c r="R40" i="7"/>
  <c r="T40" i="7" s="1"/>
  <c r="Q40" i="7"/>
  <c r="S40" i="7" s="1"/>
  <c r="N3" i="7"/>
  <c r="F3" i="7"/>
  <c r="R4" i="7"/>
  <c r="T4" i="7" s="1"/>
  <c r="Q4" i="7"/>
  <c r="S4" i="7" s="1"/>
  <c r="N7" i="7"/>
  <c r="F7" i="7"/>
  <c r="R8" i="7"/>
  <c r="T8" i="7" s="1"/>
  <c r="Q8" i="7"/>
  <c r="S8" i="7" s="1"/>
  <c r="N11" i="7"/>
  <c r="F11" i="7"/>
  <c r="R12" i="7"/>
  <c r="T12" i="7" s="1"/>
  <c r="Q12" i="7"/>
  <c r="S12" i="7" s="1"/>
  <c r="N15" i="7"/>
  <c r="F15" i="7"/>
  <c r="R16" i="7"/>
  <c r="T16" i="7" s="1"/>
  <c r="Q16" i="7"/>
  <c r="S16" i="7" s="1"/>
  <c r="Q23" i="7"/>
  <c r="S23" i="7" s="1"/>
  <c r="R23" i="7"/>
  <c r="T23" i="7" s="1"/>
  <c r="R28" i="7"/>
  <c r="T28" i="7" s="1"/>
  <c r="Q28" i="7"/>
  <c r="S28" i="7" s="1"/>
  <c r="Q39" i="7"/>
  <c r="S39" i="7" s="1"/>
  <c r="R39" i="7"/>
  <c r="T39" i="7" s="1"/>
  <c r="Q27" i="7"/>
  <c r="S27" i="7" s="1"/>
  <c r="R27" i="7"/>
  <c r="T27" i="7" s="1"/>
  <c r="R32" i="7"/>
  <c r="T32" i="7" s="1"/>
  <c r="Q32" i="7"/>
  <c r="S32" i="7" s="1"/>
  <c r="F45" i="7"/>
  <c r="N45" i="7"/>
  <c r="R54" i="7"/>
  <c r="T54" i="7" s="1"/>
  <c r="Q54" i="7"/>
  <c r="S54" i="7" s="1"/>
  <c r="R62" i="7"/>
  <c r="T62" i="7" s="1"/>
  <c r="Q62" i="7"/>
  <c r="S62" i="7" s="1"/>
  <c r="R66" i="7"/>
  <c r="T66" i="7" s="1"/>
  <c r="Q66" i="7"/>
  <c r="S66" i="7" s="1"/>
  <c r="R70" i="7"/>
  <c r="T70" i="7" s="1"/>
  <c r="Q70" i="7"/>
  <c r="S70" i="7" s="1"/>
  <c r="F19" i="7"/>
  <c r="F23" i="7"/>
  <c r="F27" i="7"/>
  <c r="F31" i="7"/>
  <c r="F35" i="7"/>
  <c r="F39" i="7"/>
  <c r="F42" i="7"/>
  <c r="Q43" i="7"/>
  <c r="S43" i="7" s="1"/>
  <c r="R43" i="7"/>
  <c r="T43" i="7" s="1"/>
  <c r="F49" i="7"/>
  <c r="N49" i="7"/>
  <c r="R42" i="7"/>
  <c r="T42" i="7" s="1"/>
  <c r="Q47" i="7"/>
  <c r="S47" i="7" s="1"/>
  <c r="R47" i="7"/>
  <c r="T47" i="7" s="1"/>
  <c r="R58" i="7"/>
  <c r="T58" i="7" s="1"/>
  <c r="Q58" i="7"/>
  <c r="S58" i="7" s="1"/>
  <c r="R78" i="7"/>
  <c r="T78" i="7" s="1"/>
  <c r="Q78" i="7"/>
  <c r="S78" i="7" s="1"/>
  <c r="F41" i="7"/>
  <c r="N41" i="7"/>
  <c r="Q44" i="7"/>
  <c r="S44" i="7" s="1"/>
  <c r="R46" i="7"/>
  <c r="T46" i="7" s="1"/>
  <c r="F50" i="7"/>
  <c r="Q51" i="7"/>
  <c r="S51" i="7" s="1"/>
  <c r="R51" i="7"/>
  <c r="T51" i="7" s="1"/>
  <c r="R74" i="7"/>
  <c r="T74" i="7" s="1"/>
  <c r="Q74" i="7"/>
  <c r="S74" i="7" s="1"/>
  <c r="N53" i="7"/>
  <c r="R55" i="7"/>
  <c r="T55" i="7" s="1"/>
  <c r="N57" i="7"/>
  <c r="N61" i="7"/>
  <c r="N65" i="7"/>
  <c r="N69" i="7"/>
  <c r="R71" i="7"/>
  <c r="T71" i="7" s="1"/>
  <c r="N73" i="7"/>
  <c r="R75" i="7"/>
  <c r="T75" i="7" s="1"/>
  <c r="N77" i="7"/>
  <c r="R79" i="7"/>
  <c r="T79" i="7" s="1"/>
  <c r="N81" i="7"/>
  <c r="F70" i="7"/>
  <c r="F74" i="7"/>
  <c r="F78" i="7"/>
  <c r="J8" i="6" l="1"/>
  <c r="L8" i="6" s="1"/>
  <c r="N8" i="6" s="1"/>
  <c r="Q13" i="7"/>
  <c r="S13" i="7" s="1"/>
  <c r="Q37" i="7"/>
  <c r="S37" i="7" s="1"/>
  <c r="Q21" i="7"/>
  <c r="S21" i="7" s="1"/>
  <c r="R59" i="7"/>
  <c r="T59" i="7" s="1"/>
  <c r="Q10" i="7"/>
  <c r="S10" i="7" s="1"/>
  <c r="J58" i="6"/>
  <c r="L58" i="6" s="1"/>
  <c r="N58" i="6" s="1"/>
  <c r="Q64" i="7"/>
  <c r="S64" i="7" s="1"/>
  <c r="K58" i="6"/>
  <c r="M58" i="6" s="1"/>
  <c r="O58" i="6" s="1"/>
  <c r="Q25" i="7"/>
  <c r="S25" i="7" s="1"/>
  <c r="Q56" i="7"/>
  <c r="S56" i="7" s="1"/>
  <c r="Q80" i="7"/>
  <c r="S80" i="7" s="1"/>
  <c r="R67" i="7"/>
  <c r="T67" i="7" s="1"/>
  <c r="Q72" i="7"/>
  <c r="S72" i="7" s="1"/>
  <c r="Q5" i="7"/>
  <c r="S5" i="7" s="1"/>
  <c r="R63" i="7"/>
  <c r="T63" i="7" s="1"/>
  <c r="R9" i="7"/>
  <c r="T9" i="7" s="1"/>
  <c r="Q26" i="7"/>
  <c r="S26" i="7" s="1"/>
  <c r="K54" i="6"/>
  <c r="M54" i="6" s="1"/>
  <c r="O54" i="6" s="1"/>
  <c r="K53" i="6"/>
  <c r="M53" i="6" s="1"/>
  <c r="O53" i="6" s="1"/>
  <c r="K75" i="6"/>
  <c r="M75" i="6" s="1"/>
  <c r="O75" i="6" s="1"/>
  <c r="K60" i="6"/>
  <c r="M60" i="6" s="1"/>
  <c r="O60" i="6" s="1"/>
  <c r="K71" i="6"/>
  <c r="M71" i="6" s="1"/>
  <c r="O71" i="6" s="1"/>
  <c r="K82" i="6"/>
  <c r="M82" i="6" s="1"/>
  <c r="O82" i="6" s="1"/>
  <c r="K46" i="6"/>
  <c r="M46" i="6" s="1"/>
  <c r="O46" i="6" s="1"/>
  <c r="K59" i="6"/>
  <c r="M59" i="6" s="1"/>
  <c r="O59" i="6" s="1"/>
  <c r="K26" i="6"/>
  <c r="M26" i="6" s="1"/>
  <c r="K68" i="6"/>
  <c r="M68" i="6" s="1"/>
  <c r="O68" i="6" s="1"/>
  <c r="K61" i="6"/>
  <c r="M61" i="6" s="1"/>
  <c r="O61" i="6" s="1"/>
  <c r="K21" i="6"/>
  <c r="M21" i="6" s="1"/>
  <c r="K34" i="6"/>
  <c r="M34" i="6" s="1"/>
  <c r="O34" i="6" s="1"/>
  <c r="K52" i="6"/>
  <c r="M52" i="6" s="1"/>
  <c r="O52" i="6" s="1"/>
  <c r="K76" i="6"/>
  <c r="M76" i="6" s="1"/>
  <c r="O76" i="6" s="1"/>
  <c r="K84" i="6"/>
  <c r="M84" i="6" s="1"/>
  <c r="O84" i="6" s="1"/>
  <c r="K31" i="6"/>
  <c r="M31" i="6" s="1"/>
  <c r="O31" i="6" s="1"/>
  <c r="K20" i="6"/>
  <c r="M20" i="6" s="1"/>
  <c r="K72" i="6"/>
  <c r="M72" i="6" s="1"/>
  <c r="O72" i="6" s="1"/>
  <c r="K74" i="6"/>
  <c r="M74" i="6" s="1"/>
  <c r="O74" i="6" s="1"/>
  <c r="K48" i="6"/>
  <c r="M48" i="6" s="1"/>
  <c r="O48" i="6" s="1"/>
  <c r="K19" i="6"/>
  <c r="M19" i="6" s="1"/>
  <c r="K33" i="6"/>
  <c r="M33" i="6" s="1"/>
  <c r="O33" i="6" s="1"/>
  <c r="K17" i="6"/>
  <c r="M17" i="6" s="1"/>
  <c r="K73" i="6"/>
  <c r="M73" i="6" s="1"/>
  <c r="O73" i="6" s="1"/>
  <c r="K50" i="6"/>
  <c r="M50" i="6" s="1"/>
  <c r="O50" i="6" s="1"/>
  <c r="K38" i="6"/>
  <c r="M38" i="6" s="1"/>
  <c r="K23" i="6"/>
  <c r="M23" i="6" s="1"/>
  <c r="K32" i="6"/>
  <c r="M32" i="6" s="1"/>
  <c r="O32" i="6" s="1"/>
  <c r="K66" i="6"/>
  <c r="M66" i="6" s="1"/>
  <c r="O66" i="6" s="1"/>
  <c r="K28" i="6"/>
  <c r="M28" i="6" s="1"/>
  <c r="K42" i="6"/>
  <c r="M42" i="6" s="1"/>
  <c r="O42" i="6" s="1"/>
  <c r="K80" i="6"/>
  <c r="M80" i="6" s="1"/>
  <c r="O80" i="6" s="1"/>
  <c r="K81" i="6"/>
  <c r="M81" i="6" s="1"/>
  <c r="O81" i="6" s="1"/>
  <c r="K36" i="6"/>
  <c r="M36" i="6" s="1"/>
  <c r="O36" i="6" s="1"/>
  <c r="K27" i="6"/>
  <c r="M27" i="6" s="1"/>
  <c r="K24" i="6"/>
  <c r="M24" i="6" s="1"/>
  <c r="K16" i="6"/>
  <c r="M16" i="6" s="1"/>
  <c r="K47" i="6"/>
  <c r="M47" i="6" s="1"/>
  <c r="O47" i="6" s="1"/>
  <c r="Q33" i="7"/>
  <c r="S33" i="7" s="1"/>
  <c r="J54" i="6"/>
  <c r="L54" i="6" s="1"/>
  <c r="N54" i="6" s="1"/>
  <c r="J53" i="6"/>
  <c r="L53" i="6" s="1"/>
  <c r="N53" i="6" s="1"/>
  <c r="J49" i="6"/>
  <c r="L49" i="6" s="1"/>
  <c r="N49" i="6" s="1"/>
  <c r="J55" i="6"/>
  <c r="L55" i="6" s="1"/>
  <c r="N55" i="6" s="1"/>
  <c r="J75" i="6"/>
  <c r="L75" i="6" s="1"/>
  <c r="N75" i="6" s="1"/>
  <c r="J35" i="6"/>
  <c r="L35" i="6" s="1"/>
  <c r="N35" i="6" s="1"/>
  <c r="J67" i="6"/>
  <c r="L67" i="6" s="1"/>
  <c r="N67" i="6" s="1"/>
  <c r="J32" i="6"/>
  <c r="L32" i="6" s="1"/>
  <c r="N32" i="6" s="1"/>
  <c r="J21" i="6"/>
  <c r="L21" i="6" s="1"/>
  <c r="J29" i="6"/>
  <c r="L29" i="6" s="1"/>
  <c r="N29" i="6" s="1"/>
  <c r="J23" i="6"/>
  <c r="L23" i="6" s="1"/>
  <c r="J74" i="6"/>
  <c r="L74" i="6" s="1"/>
  <c r="N74" i="6" s="1"/>
  <c r="J44" i="6"/>
  <c r="L44" i="6" s="1"/>
  <c r="N44" i="6" s="1"/>
  <c r="J60" i="6"/>
  <c r="L60" i="6" s="1"/>
  <c r="N60" i="6" s="1"/>
  <c r="J80" i="6"/>
  <c r="L80" i="6" s="1"/>
  <c r="N80" i="6" s="1"/>
  <c r="J81" i="6"/>
  <c r="L81" i="6" s="1"/>
  <c r="N81" i="6" s="1"/>
  <c r="J73" i="6"/>
  <c r="L73" i="6" s="1"/>
  <c r="N73" i="6" s="1"/>
  <c r="J50" i="6"/>
  <c r="L50" i="6" s="1"/>
  <c r="N50" i="6" s="1"/>
  <c r="J47" i="6"/>
  <c r="L47" i="6" s="1"/>
  <c r="N47" i="6" s="1"/>
  <c r="J26" i="6"/>
  <c r="L26" i="6" s="1"/>
  <c r="J30" i="6"/>
  <c r="L30" i="6" s="1"/>
  <c r="N30" i="6" s="1"/>
  <c r="J37" i="6"/>
  <c r="L37" i="6" s="1"/>
  <c r="N37" i="6" s="1"/>
  <c r="J20" i="6"/>
  <c r="L20" i="6" s="1"/>
  <c r="J18" i="6"/>
  <c r="L18" i="6" s="1"/>
  <c r="J84" i="6"/>
  <c r="L84" i="6" s="1"/>
  <c r="N84" i="6" s="1"/>
  <c r="J79" i="6"/>
  <c r="L79" i="6" s="1"/>
  <c r="N79" i="6" s="1"/>
  <c r="J46" i="6"/>
  <c r="L46" i="6" s="1"/>
  <c r="N46" i="6" s="1"/>
  <c r="J31" i="6"/>
  <c r="L31" i="6" s="1"/>
  <c r="N31" i="6" s="1"/>
  <c r="J19" i="6"/>
  <c r="L19" i="6" s="1"/>
  <c r="J76" i="6"/>
  <c r="L76" i="6" s="1"/>
  <c r="N76" i="6" s="1"/>
  <c r="J59" i="6"/>
  <c r="L59" i="6" s="1"/>
  <c r="N59" i="6" s="1"/>
  <c r="J33" i="6"/>
  <c r="L33" i="6" s="1"/>
  <c r="N33" i="6" s="1"/>
  <c r="J83" i="6"/>
  <c r="L83" i="6" s="1"/>
  <c r="N83" i="6" s="1"/>
  <c r="J51" i="6"/>
  <c r="L51" i="6" s="1"/>
  <c r="N51" i="6" s="1"/>
  <c r="J28" i="6"/>
  <c r="L28" i="6" s="1"/>
  <c r="J82" i="6"/>
  <c r="L82" i="6" s="1"/>
  <c r="N82" i="6" s="1"/>
  <c r="J61" i="6"/>
  <c r="L61" i="6" s="1"/>
  <c r="N61" i="6" s="1"/>
  <c r="J25" i="6"/>
  <c r="L25" i="6" s="1"/>
  <c r="J22" i="6"/>
  <c r="L22" i="6" s="1"/>
  <c r="J43" i="6"/>
  <c r="L43" i="6" s="1"/>
  <c r="N43" i="6" s="1"/>
  <c r="J71" i="6"/>
  <c r="L71" i="6" s="1"/>
  <c r="N71" i="6" s="1"/>
  <c r="J68" i="6"/>
  <c r="L68" i="6" s="1"/>
  <c r="N68" i="6" s="1"/>
  <c r="J36" i="6"/>
  <c r="L36" i="6" s="1"/>
  <c r="N36" i="6" s="1"/>
  <c r="J17" i="6"/>
  <c r="L17" i="6" s="1"/>
  <c r="J72" i="6"/>
  <c r="L72" i="6" s="1"/>
  <c r="N72" i="6" s="1"/>
  <c r="J65" i="6"/>
  <c r="L65" i="6" s="1"/>
  <c r="N65" i="6" s="1"/>
  <c r="J64" i="6"/>
  <c r="L64" i="6" s="1"/>
  <c r="N64" i="6" s="1"/>
  <c r="J52" i="6"/>
  <c r="L52" i="6" s="1"/>
  <c r="N52" i="6" s="1"/>
  <c r="J27" i="6"/>
  <c r="L27" i="6" s="1"/>
  <c r="J42" i="6"/>
  <c r="L42" i="6" s="1"/>
  <c r="N42" i="6" s="1"/>
  <c r="J48" i="6"/>
  <c r="L48" i="6" s="1"/>
  <c r="N48" i="6" s="1"/>
  <c r="J34" i="6"/>
  <c r="L34" i="6" s="1"/>
  <c r="N34" i="6" s="1"/>
  <c r="J24" i="6"/>
  <c r="L24" i="6" s="1"/>
  <c r="J16" i="6"/>
  <c r="L16" i="6" s="1"/>
  <c r="J38" i="6"/>
  <c r="L38" i="6" s="1"/>
  <c r="J66" i="6"/>
  <c r="L66" i="6" s="1"/>
  <c r="N66" i="6" s="1"/>
  <c r="Q29" i="7"/>
  <c r="S29" i="7" s="1"/>
  <c r="Q17" i="7"/>
  <c r="S17" i="7" s="1"/>
  <c r="Q76" i="7"/>
  <c r="S76" i="7" s="1"/>
  <c r="Q30" i="7"/>
  <c r="S30" i="7" s="1"/>
  <c r="Q68" i="7"/>
  <c r="S68" i="7" s="1"/>
  <c r="R38" i="7"/>
  <c r="T38" i="7" s="1"/>
  <c r="Q38" i="7"/>
  <c r="S38" i="7" s="1"/>
  <c r="Q3" i="7"/>
  <c r="S3" i="7" s="1"/>
  <c r="R3" i="7"/>
  <c r="T3" i="7" s="1"/>
  <c r="R81" i="7"/>
  <c r="T81" i="7" s="1"/>
  <c r="Q81" i="7"/>
  <c r="S81" i="7" s="1"/>
  <c r="R73" i="7"/>
  <c r="T73" i="7" s="1"/>
  <c r="Q73" i="7"/>
  <c r="S73" i="7" s="1"/>
  <c r="R65" i="7"/>
  <c r="T65" i="7" s="1"/>
  <c r="Q65" i="7"/>
  <c r="S65" i="7" s="1"/>
  <c r="R57" i="7"/>
  <c r="T57" i="7" s="1"/>
  <c r="Q57" i="7"/>
  <c r="S57" i="7" s="1"/>
  <c r="Q15" i="7"/>
  <c r="S15" i="7" s="1"/>
  <c r="R15" i="7"/>
  <c r="T15" i="7" s="1"/>
  <c r="Q11" i="7"/>
  <c r="S11" i="7" s="1"/>
  <c r="R11" i="7"/>
  <c r="T11" i="7" s="1"/>
  <c r="Q7" i="7"/>
  <c r="S7" i="7" s="1"/>
  <c r="R7" i="7"/>
  <c r="T7" i="7" s="1"/>
  <c r="R61" i="7"/>
  <c r="T61" i="7" s="1"/>
  <c r="Q61" i="7"/>
  <c r="S61" i="7" s="1"/>
  <c r="R41" i="7"/>
  <c r="T41" i="7" s="1"/>
  <c r="Q41" i="7"/>
  <c r="S41" i="7" s="1"/>
  <c r="R77" i="7"/>
  <c r="T77" i="7" s="1"/>
  <c r="Q77" i="7"/>
  <c r="S77" i="7" s="1"/>
  <c r="R69" i="7"/>
  <c r="T69" i="7" s="1"/>
  <c r="Q69" i="7"/>
  <c r="S69" i="7" s="1"/>
  <c r="R53" i="7"/>
  <c r="T53" i="7" s="1"/>
  <c r="Q53" i="7"/>
  <c r="S53" i="7" s="1"/>
  <c r="R49" i="7"/>
  <c r="T49" i="7" s="1"/>
  <c r="Q49" i="7"/>
  <c r="S49" i="7" s="1"/>
  <c r="R45" i="7"/>
  <c r="T45" i="7" s="1"/>
  <c r="Q45" i="7"/>
  <c r="S45" i="7" s="1"/>
  <c r="N69" i="6" l="1"/>
  <c r="N85" i="6"/>
  <c r="N56" i="6"/>
  <c r="O62" i="6"/>
  <c r="N62" i="6"/>
  <c r="K44" i="6"/>
  <c r="M44" i="6" s="1"/>
  <c r="O44" i="6" s="1"/>
  <c r="K65" i="6"/>
  <c r="M65" i="6" s="1"/>
  <c r="O65" i="6" s="1"/>
  <c r="K67" i="6"/>
  <c r="M67" i="6" s="1"/>
  <c r="O67" i="6" s="1"/>
  <c r="K22" i="6"/>
  <c r="M22" i="6" s="1"/>
  <c r="K18" i="6"/>
  <c r="M18" i="6" s="1"/>
  <c r="K79" i="6"/>
  <c r="M79" i="6" s="1"/>
  <c r="O79" i="6" s="1"/>
  <c r="K29" i="6"/>
  <c r="M29" i="6" s="1"/>
  <c r="O29" i="6" s="1"/>
  <c r="K49" i="6"/>
  <c r="M49" i="6" s="1"/>
  <c r="O49" i="6" s="1"/>
  <c r="K37" i="6"/>
  <c r="M37" i="6" s="1"/>
  <c r="O37" i="6" s="1"/>
  <c r="K51" i="6"/>
  <c r="M51" i="6" s="1"/>
  <c r="O51" i="6" s="1"/>
  <c r="K83" i="6"/>
  <c r="M83" i="6" s="1"/>
  <c r="O83" i="6" s="1"/>
  <c r="K30" i="6"/>
  <c r="M30" i="6" s="1"/>
  <c r="O30" i="6" s="1"/>
  <c r="K43" i="6"/>
  <c r="M43" i="6" s="1"/>
  <c r="O43" i="6" s="1"/>
  <c r="K64" i="6"/>
  <c r="M64" i="6" s="1"/>
  <c r="O64" i="6" s="1"/>
  <c r="K35" i="6"/>
  <c r="M35" i="6" s="1"/>
  <c r="O35" i="6" s="1"/>
  <c r="K55" i="6"/>
  <c r="M55" i="6" s="1"/>
  <c r="O55" i="6" s="1"/>
  <c r="K8" i="6"/>
  <c r="M8" i="6" s="1"/>
  <c r="O8" i="6" s="1"/>
  <c r="K25" i="6"/>
  <c r="M25" i="6" s="1"/>
  <c r="N77" i="6"/>
  <c r="O77" i="6"/>
  <c r="K13" i="6"/>
  <c r="M13" i="6" s="1"/>
  <c r="O13" i="6" s="1"/>
  <c r="K12" i="6"/>
  <c r="M12" i="6" s="1"/>
  <c r="O12" i="6" s="1"/>
  <c r="M70" i="6" s="1"/>
  <c r="O70" i="6" s="1"/>
  <c r="J12" i="6"/>
  <c r="L12" i="6" s="1"/>
  <c r="N12" i="6" s="1"/>
  <c r="J9" i="6"/>
  <c r="K10" i="6"/>
  <c r="M10" i="6" s="1"/>
  <c r="O10" i="6" s="1"/>
  <c r="J11" i="6"/>
  <c r="L11" i="6" s="1"/>
  <c r="N11" i="6" s="1"/>
  <c r="K11" i="6"/>
  <c r="M11" i="6" s="1"/>
  <c r="O11" i="6" s="1"/>
  <c r="K9" i="6"/>
  <c r="L78" i="6"/>
  <c r="N78" i="6" s="1"/>
  <c r="M78" i="6"/>
  <c r="O78" i="6" s="1"/>
  <c r="J10" i="6"/>
  <c r="L10" i="6" s="1"/>
  <c r="N10" i="6" s="1"/>
  <c r="J13" i="6"/>
  <c r="L13" i="6" s="1"/>
  <c r="N13" i="6" s="1"/>
  <c r="O56" i="6" l="1"/>
  <c r="C14" i="39"/>
  <c r="P45" i="6"/>
  <c r="P56" i="6"/>
  <c r="P62" i="6"/>
  <c r="O69" i="6"/>
  <c r="O85" i="6"/>
  <c r="Q54" i="6" s="1"/>
  <c r="C16" i="39"/>
  <c r="G17" i="39" s="1"/>
  <c r="C20" i="39"/>
  <c r="P54" i="6"/>
  <c r="J21" i="39"/>
  <c r="C18" i="39"/>
  <c r="E15" i="39"/>
  <c r="P53" i="6"/>
  <c r="P55" i="6"/>
  <c r="P49" i="6"/>
  <c r="L70" i="6"/>
  <c r="N70" i="6" s="1"/>
  <c r="Q53" i="6" l="1"/>
  <c r="Q55" i="6"/>
  <c r="F21" i="39"/>
  <c r="Q45" i="6"/>
  <c r="Q49" i="6"/>
  <c r="G21" i="39"/>
  <c r="E21" i="39"/>
  <c r="H21" i="39"/>
  <c r="I21" i="39"/>
  <c r="F17" i="39"/>
  <c r="H17" i="39"/>
  <c r="I17" i="39"/>
  <c r="J17" i="39"/>
  <c r="E17" i="39"/>
  <c r="E19" i="39"/>
  <c r="H19" i="39"/>
  <c r="G19" i="39"/>
  <c r="F19" i="39"/>
  <c r="J19" i="39"/>
  <c r="I19" i="39"/>
  <c r="G15" i="39"/>
  <c r="J15" i="39"/>
  <c r="F15" i="39"/>
  <c r="I15" i="39"/>
  <c r="H15" i="39"/>
  <c r="K21" i="39" l="1"/>
  <c r="K17" i="39"/>
  <c r="K15" i="39"/>
  <c r="K19" i="39"/>
  <c r="O17" i="6" l="1"/>
  <c r="N17" i="6"/>
  <c r="O16" i="6"/>
  <c r="N16" i="6"/>
  <c r="P72" i="6" l="1"/>
  <c r="Q72" i="6"/>
  <c r="Q66" i="6"/>
  <c r="Q67" i="6"/>
  <c r="P67" i="6"/>
  <c r="P66" i="6"/>
  <c r="Q60" i="6"/>
  <c r="P60" i="6"/>
  <c r="Q51" i="6"/>
  <c r="P51" i="6"/>
  <c r="Q42" i="6"/>
  <c r="Q77" i="6"/>
  <c r="Q69" i="6"/>
  <c r="P42" i="6"/>
  <c r="P69" i="6"/>
  <c r="P77" i="6"/>
  <c r="Q32" i="6"/>
  <c r="P32" i="6"/>
  <c r="P16" i="6"/>
  <c r="P17" i="6"/>
  <c r="P39" i="6"/>
  <c r="Q16" i="6"/>
  <c r="Q17" i="6"/>
  <c r="Q39" i="6"/>
  <c r="Q31" i="6"/>
  <c r="Q33" i="6"/>
  <c r="P31" i="6"/>
  <c r="P33" i="6"/>
  <c r="Q30" i="6"/>
  <c r="P30" i="6"/>
  <c r="Q46" i="6"/>
  <c r="P46" i="6"/>
  <c r="Q37" i="6"/>
  <c r="Q81" i="6"/>
  <c r="Q82" i="6"/>
  <c r="Q41" i="6"/>
  <c r="Q73" i="6"/>
  <c r="Q10" i="6"/>
  <c r="Q13" i="6"/>
  <c r="Q83" i="6"/>
  <c r="Q78" i="6"/>
  <c r="Q8" i="6"/>
  <c r="Q34" i="6"/>
  <c r="Q12" i="6"/>
  <c r="Q38" i="6"/>
  <c r="Q44" i="6"/>
  <c r="Q48" i="6"/>
  <c r="Q71" i="6"/>
  <c r="Q43" i="6"/>
  <c r="Q85" i="6"/>
  <c r="Q58" i="6"/>
  <c r="Q50" i="6"/>
  <c r="Q75" i="6"/>
  <c r="Q63" i="6"/>
  <c r="Q11" i="6"/>
  <c r="Q59" i="6"/>
  <c r="Q70" i="6"/>
  <c r="Q65" i="6"/>
  <c r="Q74" i="6"/>
  <c r="Q80" i="6"/>
  <c r="P65" i="6"/>
  <c r="P44" i="6"/>
  <c r="P34" i="6"/>
  <c r="P50" i="6"/>
  <c r="P81" i="6"/>
  <c r="P75" i="6"/>
  <c r="P59" i="6"/>
  <c r="P73" i="6"/>
  <c r="P11" i="6"/>
  <c r="P37" i="6"/>
  <c r="P8" i="6"/>
  <c r="P13" i="6"/>
  <c r="P41" i="6"/>
  <c r="P80" i="6"/>
  <c r="P70" i="6"/>
  <c r="P48" i="6"/>
  <c r="P85" i="6"/>
  <c r="P82" i="6"/>
  <c r="P43" i="6"/>
  <c r="P71" i="6"/>
  <c r="P74" i="6"/>
  <c r="P58" i="6"/>
  <c r="P78" i="6"/>
  <c r="P63" i="6"/>
  <c r="P10" i="6"/>
  <c r="P83" i="6"/>
  <c r="P38" i="6"/>
  <c r="P12" i="6"/>
  <c r="AI47" i="44" l="1"/>
  <c r="Q86" i="6"/>
  <c r="P86" i="6"/>
  <c r="T85" i="6"/>
  <c r="S85" i="6"/>
  <c r="R85" i="6"/>
  <c r="T79" i="6"/>
  <c r="S79" i="6"/>
  <c r="R79" i="6"/>
  <c r="Q79" i="6"/>
  <c r="P79" i="6"/>
  <c r="Q68" i="6"/>
  <c r="P68" i="6"/>
  <c r="Q64" i="6"/>
  <c r="P64" i="6"/>
  <c r="R61" i="6"/>
  <c r="Q52" i="6"/>
  <c r="P52" i="6"/>
  <c r="Q47" i="6"/>
  <c r="P47" i="6"/>
  <c r="R44" i="6"/>
  <c r="S44" i="6" s="1"/>
  <c r="T44" i="6" s="1"/>
  <c r="S41" i="6"/>
  <c r="Q36" i="6"/>
  <c r="P36" i="6"/>
  <c r="R18" i="6"/>
  <c r="T18" i="6" s="1"/>
  <c r="Q22" i="6"/>
  <c r="P22" i="6"/>
  <c r="AI48" i="44" l="1"/>
  <c r="P61" i="6"/>
  <c r="Q61" i="6"/>
  <c r="S80" i="6"/>
  <c r="T80" i="6"/>
  <c r="P76" i="6"/>
  <c r="P84" i="6"/>
  <c r="Q76" i="6"/>
  <c r="Q84" i="6"/>
  <c r="S18" i="6"/>
  <c r="S61" i="6"/>
  <c r="T61" i="6" s="1"/>
  <c r="G38" i="6" l="1"/>
  <c r="AI46" i="44" l="1"/>
  <c r="G25" i="6" s="1"/>
  <c r="O38" i="6"/>
  <c r="N38" i="6"/>
  <c r="AI26" i="44"/>
  <c r="G26" i="6" l="1"/>
  <c r="AI27" i="44"/>
  <c r="AI63" i="44" l="1"/>
  <c r="AI69" i="44"/>
  <c r="AI33" i="44"/>
  <c r="AI34" i="44"/>
  <c r="AI40" i="44"/>
  <c r="AI51" i="44"/>
  <c r="AI68" i="44"/>
  <c r="G24" i="6" s="1"/>
  <c r="AI29" i="44"/>
  <c r="AI50" i="44" l="1"/>
  <c r="G27" i="6" s="1"/>
  <c r="O27" i="6" s="1"/>
  <c r="Q28" i="6" s="1"/>
  <c r="AI49" i="44"/>
  <c r="AI30" i="44"/>
  <c r="AI71" i="44"/>
  <c r="AI38" i="44"/>
  <c r="G21" i="6" s="1"/>
  <c r="O21" i="6" s="1"/>
  <c r="Q26" i="6" s="1"/>
  <c r="AI66" i="44"/>
  <c r="AI70" i="44"/>
  <c r="AI32" i="44"/>
  <c r="P20" i="6" s="1"/>
  <c r="AI36" i="44"/>
  <c r="AI67" i="44"/>
  <c r="AI37" i="44"/>
  <c r="AI35" i="44"/>
  <c r="G20" i="6" s="1"/>
  <c r="AI60" i="44"/>
  <c r="AI62" i="44"/>
  <c r="P18" i="6" s="1"/>
  <c r="AI39" i="44"/>
  <c r="AI61" i="44"/>
  <c r="AI31" i="44"/>
  <c r="G19" i="6" s="1"/>
  <c r="AI52" i="44"/>
  <c r="G28" i="6" s="1"/>
  <c r="AI41" i="44"/>
  <c r="AI64" i="44"/>
  <c r="O24" i="6"/>
  <c r="N24" i="6"/>
  <c r="G22" i="6" l="1"/>
  <c r="O22" i="6" s="1"/>
  <c r="N21" i="6"/>
  <c r="P26" i="6" s="1"/>
  <c r="Q20" i="6"/>
  <c r="N27" i="6"/>
  <c r="P28" i="6" s="1"/>
  <c r="N20" i="6"/>
  <c r="P25" i="6" s="1"/>
  <c r="O20" i="6"/>
  <c r="Q25" i="6" s="1"/>
  <c r="AI65" i="44"/>
  <c r="G23" i="6" s="1"/>
  <c r="O23" i="6" s="1"/>
  <c r="Q18" i="6"/>
  <c r="AI42" i="44"/>
  <c r="G18" i="6" s="1"/>
  <c r="O18" i="6" s="1"/>
  <c r="Q19" i="6" s="1"/>
  <c r="N28" i="6"/>
  <c r="P29" i="6" s="1"/>
  <c r="O28" i="6"/>
  <c r="Q29" i="6" s="1"/>
  <c r="O19" i="6"/>
  <c r="Q21" i="6" s="1"/>
  <c r="N19" i="6"/>
  <c r="P21" i="6" s="1"/>
  <c r="M9" i="6"/>
  <c r="O9" i="6" s="1"/>
  <c r="O14" i="6" s="1"/>
  <c r="L9" i="6"/>
  <c r="N9" i="6" s="1"/>
  <c r="N14" i="6" s="1"/>
  <c r="N22" i="6" l="1"/>
  <c r="C10" i="39"/>
  <c r="AI45" i="44"/>
  <c r="O25" i="6"/>
  <c r="N23" i="6"/>
  <c r="N18" i="6"/>
  <c r="P19" i="6" s="1"/>
  <c r="P9" i="6"/>
  <c r="Q9" i="6"/>
  <c r="F11" i="39" l="1"/>
  <c r="J11" i="39"/>
  <c r="H11" i="39"/>
  <c r="E11" i="39"/>
  <c r="I11" i="39"/>
  <c r="G11" i="39"/>
  <c r="N25" i="6"/>
  <c r="Q14" i="6"/>
  <c r="P14" i="6"/>
  <c r="K11" i="39" l="1"/>
  <c r="O26" i="6"/>
  <c r="O39" i="6" s="1"/>
  <c r="O86" i="6" s="1"/>
  <c r="N26" i="6"/>
  <c r="N39" i="6" s="1"/>
  <c r="N86" i="6" s="1"/>
  <c r="M90" i="6" s="1"/>
  <c r="C12" i="39" l="1"/>
  <c r="P27" i="6"/>
  <c r="Q27" i="6"/>
  <c r="J13" i="39" l="1"/>
  <c r="J22" i="39" s="1"/>
  <c r="C22" i="39"/>
  <c r="D12" i="39" s="1"/>
  <c r="V86" i="6"/>
  <c r="V87" i="6" s="1"/>
  <c r="I13" i="39"/>
  <c r="I22" i="39" s="1"/>
  <c r="G13" i="39"/>
  <c r="G22" i="39" s="1"/>
  <c r="E13" i="39"/>
  <c r="E22" i="39" s="1"/>
  <c r="F13" i="39"/>
  <c r="F22" i="39" s="1"/>
  <c r="H13" i="39"/>
  <c r="H22" i="39" s="1"/>
  <c r="N92" i="6"/>
  <c r="K13" i="39" l="1"/>
  <c r="D10" i="39"/>
  <c r="D20" i="39"/>
  <c r="D18" i="39"/>
  <c r="D16" i="39"/>
  <c r="D14" i="39"/>
  <c r="E23" i="39"/>
  <c r="F23" i="39" s="1"/>
  <c r="G23" i="39" s="1"/>
  <c r="H23" i="39" s="1"/>
  <c r="I23" i="39" s="1"/>
  <c r="J23" i="39" s="1"/>
  <c r="K22" i="39"/>
  <c r="O89" i="6"/>
  <c r="O90" i="6" s="1"/>
  <c r="D22" i="39" l="1"/>
  <c r="G27" i="43"/>
  <c r="H27" i="43" s="1"/>
  <c r="L27" i="43" l="1"/>
  <c r="AA27" i="43"/>
  <c r="M27" i="43" l="1"/>
  <c r="O27" i="43" s="1"/>
  <c r="N27" i="43"/>
  <c r="V27" i="43" s="1"/>
  <c r="W27" i="43" s="1"/>
  <c r="E28" i="43" s="1"/>
  <c r="G28" i="43" s="1"/>
  <c r="H28" i="43" s="1"/>
  <c r="AA28" i="43" l="1"/>
  <c r="L28" i="43"/>
  <c r="N28" i="43" l="1"/>
  <c r="V28" i="43" s="1"/>
  <c r="W28" i="43" s="1"/>
  <c r="E29" i="43" s="1"/>
  <c r="G29" i="43" s="1"/>
  <c r="H29" i="43" s="1"/>
  <c r="M28" i="43"/>
  <c r="O28" i="43" s="1"/>
  <c r="AA29" i="43" l="1"/>
  <c r="L29" i="43"/>
  <c r="N29" i="43" l="1"/>
  <c r="V29" i="43" s="1"/>
  <c r="W29" i="43" s="1"/>
  <c r="E30" i="43" s="1"/>
  <c r="G30" i="43" s="1"/>
  <c r="H30" i="43" s="1"/>
  <c r="M29" i="43"/>
  <c r="O29" i="43" s="1"/>
  <c r="AA30" i="43" l="1"/>
  <c r="L30" i="43"/>
  <c r="M30" i="43" l="1"/>
  <c r="O30" i="43" s="1"/>
  <c r="N30" i="43"/>
  <c r="V30" i="43" s="1"/>
  <c r="W30" i="43" s="1"/>
  <c r="E31" i="43" s="1"/>
  <c r="G31" i="43" s="1"/>
  <c r="H31" i="43" s="1"/>
  <c r="L31" i="43" l="1"/>
  <c r="AA31" i="43"/>
  <c r="M31" i="43" l="1"/>
  <c r="O31" i="43" s="1"/>
  <c r="N31" i="43"/>
  <c r="V31" i="43" s="1"/>
  <c r="W31" i="43" s="1"/>
  <c r="E32" i="43" s="1"/>
  <c r="G32" i="43" s="1"/>
  <c r="H32" i="43" s="1"/>
  <c r="AA32" i="43" l="1"/>
  <c r="L32" i="43"/>
  <c r="N32" i="43" l="1"/>
  <c r="V32" i="43" s="1"/>
  <c r="W32" i="43" s="1"/>
  <c r="E33" i="43" s="1"/>
  <c r="G33" i="43" s="1"/>
  <c r="H33" i="43" s="1"/>
  <c r="M32" i="43"/>
  <c r="O32" i="43" s="1"/>
  <c r="AA33" i="43" l="1"/>
  <c r="L33" i="43"/>
  <c r="M33" i="43" l="1"/>
  <c r="O33" i="43" s="1"/>
  <c r="N33" i="43"/>
  <c r="V33" i="43" s="1"/>
  <c r="W33" i="43" s="1"/>
  <c r="E34" i="43" s="1"/>
  <c r="G34" i="43" s="1"/>
  <c r="H34" i="43" s="1"/>
  <c r="AA34" i="43" l="1"/>
  <c r="L34" i="43"/>
  <c r="N34" i="43" l="1"/>
  <c r="V34" i="43" s="1"/>
  <c r="W34" i="43" s="1"/>
  <c r="E35" i="43" s="1"/>
  <c r="G35" i="43" s="1"/>
  <c r="H35" i="43" s="1"/>
  <c r="M34" i="43"/>
  <c r="O34" i="43" s="1"/>
  <c r="L35" i="43" l="1"/>
  <c r="AA35" i="43"/>
  <c r="M35" i="43" l="1"/>
  <c r="O35" i="43" s="1"/>
  <c r="N35" i="43"/>
  <c r="V35" i="43" s="1"/>
  <c r="W35" i="43" s="1"/>
  <c r="E36" i="43" s="1"/>
  <c r="G36" i="43" s="1"/>
  <c r="H36" i="43" s="1"/>
  <c r="AA36" i="43" l="1"/>
  <c r="L36" i="43"/>
  <c r="M36" i="43" l="1"/>
  <c r="O36" i="43" s="1"/>
  <c r="N36" i="43"/>
  <c r="V36" i="43" s="1"/>
  <c r="W36" i="43" s="1"/>
  <c r="E37" i="43" s="1"/>
  <c r="G37" i="43" s="1"/>
  <c r="H37" i="43" s="1"/>
  <c r="AA37" i="43" l="1"/>
  <c r="L37" i="43"/>
  <c r="N37" i="43" l="1"/>
  <c r="V37" i="43" s="1"/>
  <c r="W37" i="43" s="1"/>
  <c r="E38" i="43" s="1"/>
  <c r="G38" i="43" s="1"/>
  <c r="H38" i="43" s="1"/>
  <c r="M37" i="43"/>
  <c r="O37" i="43" s="1"/>
  <c r="AA38" i="43" l="1"/>
  <c r="L38" i="43"/>
  <c r="M38" i="43" l="1"/>
  <c r="O38" i="43" s="1"/>
  <c r="N38" i="43"/>
  <c r="V38" i="43" s="1"/>
  <c r="W38" i="43" s="1"/>
  <c r="E39" i="43" s="1"/>
  <c r="G39" i="43" s="1"/>
  <c r="H39" i="43" s="1"/>
  <c r="AA39" i="43" l="1"/>
  <c r="L39" i="43"/>
  <c r="M39" i="43" l="1"/>
  <c r="O39" i="43" s="1"/>
  <c r="N39" i="43"/>
  <c r="V39" i="43" s="1"/>
  <c r="W39" i="43" s="1"/>
</calcChain>
</file>

<file path=xl/sharedStrings.xml><?xml version="1.0" encoding="utf-8"?>
<sst xmlns="http://schemas.openxmlformats.org/spreadsheetml/2006/main" count="111064" uniqueCount="36971">
  <si>
    <t>CODIGO</t>
  </si>
  <si>
    <t>un</t>
  </si>
  <si>
    <t>m</t>
  </si>
  <si>
    <t>m²</t>
  </si>
  <si>
    <t>m³</t>
  </si>
  <si>
    <t>h</t>
  </si>
  <si>
    <t>88326</t>
  </si>
  <si>
    <t>m³.km</t>
  </si>
  <si>
    <t>90778</t>
  </si>
  <si>
    <t>90781</t>
  </si>
  <si>
    <t>88253</t>
  </si>
  <si>
    <t>ITEM</t>
  </si>
  <si>
    <t>DMT</t>
  </si>
  <si>
    <t>UNID</t>
  </si>
  <si>
    <t>CUSTO UNIT. SEM DES</t>
  </si>
  <si>
    <t>CUSTO UNIT. DES</t>
  </si>
  <si>
    <t>BDI SEM DES</t>
  </si>
  <si>
    <t>BDI  DES</t>
  </si>
  <si>
    <t>PREÇO UNIT. SEM DES</t>
  </si>
  <si>
    <t>PREÇO UNIT.   DES</t>
  </si>
  <si>
    <t>TOTAL SEM DES</t>
  </si>
  <si>
    <t>TOTAL  DES</t>
  </si>
  <si>
    <t>01</t>
  </si>
  <si>
    <t>SERVIÇOS PRELIMINARES</t>
  </si>
  <si>
    <t>01.01</t>
  </si>
  <si>
    <t>01.03</t>
  </si>
  <si>
    <t>01.04</t>
  </si>
  <si>
    <t/>
  </si>
  <si>
    <t>02</t>
  </si>
  <si>
    <t>02.01</t>
  </si>
  <si>
    <t>02.02</t>
  </si>
  <si>
    <t>04</t>
  </si>
  <si>
    <t>05</t>
  </si>
  <si>
    <t>05.01</t>
  </si>
  <si>
    <t>06</t>
  </si>
  <si>
    <t>06.01</t>
  </si>
  <si>
    <t>TOTAL</t>
  </si>
  <si>
    <t>93358</t>
  </si>
  <si>
    <t>SERVIÇOS</t>
  </si>
  <si>
    <t>MATERIAIS</t>
  </si>
  <si>
    <t>Nome do Município</t>
  </si>
  <si>
    <t>Alíquota</t>
  </si>
  <si>
    <t>% Sobre a NF</t>
  </si>
  <si>
    <t>Adotado</t>
  </si>
  <si>
    <t>Risco</t>
  </si>
  <si>
    <t>Seguro+Garantia</t>
  </si>
  <si>
    <t>Despesas Financeiras</t>
  </si>
  <si>
    <t>Administração Central</t>
  </si>
  <si>
    <t>Lucro</t>
  </si>
  <si>
    <t>PIS</t>
  </si>
  <si>
    <t>COFINS</t>
  </si>
  <si>
    <t>ISS</t>
  </si>
  <si>
    <t>INSS Desonerado</t>
  </si>
  <si>
    <t>INSS Onerado</t>
  </si>
  <si>
    <t>Tributos Desonerado</t>
  </si>
  <si>
    <t>Tributos Onerado</t>
  </si>
  <si>
    <t>BDI Desonerado</t>
  </si>
  <si>
    <t>BDI Onerado</t>
  </si>
  <si>
    <t>Água Clara</t>
  </si>
  <si>
    <t>Alcinópolis</t>
  </si>
  <si>
    <t>Amambai</t>
  </si>
  <si>
    <t>Anastácio</t>
  </si>
  <si>
    <t>Anaurilândia</t>
  </si>
  <si>
    <t>Angélica</t>
  </si>
  <si>
    <t>Antonio João</t>
  </si>
  <si>
    <t>Aparecida do Taboado</t>
  </si>
  <si>
    <t>Aquidauana</t>
  </si>
  <si>
    <t>Aral Moreira</t>
  </si>
  <si>
    <t>Bandeirantes</t>
  </si>
  <si>
    <t>Bataguassu</t>
  </si>
  <si>
    <t>Batayporã</t>
  </si>
  <si>
    <t>Bela Vista</t>
  </si>
  <si>
    <t>Bodoquena</t>
  </si>
  <si>
    <t>Bonito</t>
  </si>
  <si>
    <t>Brasilândia</t>
  </si>
  <si>
    <t>Caarapó</t>
  </si>
  <si>
    <t>Camapuã</t>
  </si>
  <si>
    <t>Campo Grande</t>
  </si>
  <si>
    <t>Caracol</t>
  </si>
  <si>
    <t>Cassilândia</t>
  </si>
  <si>
    <t>Chapadão do Sul</t>
  </si>
  <si>
    <t>Corguinho</t>
  </si>
  <si>
    <t>Coronel Sapucaia</t>
  </si>
  <si>
    <t>Corumbá</t>
  </si>
  <si>
    <t>Costa Rica</t>
  </si>
  <si>
    <t>Coxim</t>
  </si>
  <si>
    <t>Deodápolis</t>
  </si>
  <si>
    <t>Dois Irmãos do Buriti</t>
  </si>
  <si>
    <t>Douradina</t>
  </si>
  <si>
    <t>Dourados</t>
  </si>
  <si>
    <t>Eldorado</t>
  </si>
  <si>
    <t>Fátima do Sul</t>
  </si>
  <si>
    <t>Figueirão</t>
  </si>
  <si>
    <t>Glória de Dourados</t>
  </si>
  <si>
    <t>Guia Lopes da Laguna</t>
  </si>
  <si>
    <t>Iguatemi</t>
  </si>
  <si>
    <t>Inocência</t>
  </si>
  <si>
    <t>Itaporã</t>
  </si>
  <si>
    <t>Itaquiraí</t>
  </si>
  <si>
    <t>Ivinhema</t>
  </si>
  <si>
    <t>Japorã</t>
  </si>
  <si>
    <t>Jaraguari</t>
  </si>
  <si>
    <t>Jardim</t>
  </si>
  <si>
    <t>Jateí</t>
  </si>
  <si>
    <t>Juti</t>
  </si>
  <si>
    <t>Ladário</t>
  </si>
  <si>
    <t>Laguna Carapã</t>
  </si>
  <si>
    <t>Maracaju</t>
  </si>
  <si>
    <t>Miranda</t>
  </si>
  <si>
    <t>Mundo Novo</t>
  </si>
  <si>
    <t>Naviraí</t>
  </si>
  <si>
    <t>Nioaque</t>
  </si>
  <si>
    <t>Nova Alvorada do Sul</t>
  </si>
  <si>
    <t>Nova Andradina</t>
  </si>
  <si>
    <t>Novo Horizonte do Sul</t>
  </si>
  <si>
    <t>Paraíso das Águas</t>
  </si>
  <si>
    <t>Paranaíba</t>
  </si>
  <si>
    <t>Paranhos</t>
  </si>
  <si>
    <t>Pedro Gomes</t>
  </si>
  <si>
    <t>Ponta Porã</t>
  </si>
  <si>
    <t>Porto Murtinho</t>
  </si>
  <si>
    <t>Ribas do Rio Pardo</t>
  </si>
  <si>
    <t>Rio Brilhante</t>
  </si>
  <si>
    <t>Rio Negro</t>
  </si>
  <si>
    <t>Rio Verde de Mato Grosso</t>
  </si>
  <si>
    <t>Rochedo</t>
  </si>
  <si>
    <t>Santa Rita do Pardo</t>
  </si>
  <si>
    <t>São Gabriel do Oeste</t>
  </si>
  <si>
    <t>Selvíria</t>
  </si>
  <si>
    <t>Sete Quedas</t>
  </si>
  <si>
    <t>Sidrolândia</t>
  </si>
  <si>
    <t>Sonora</t>
  </si>
  <si>
    <t>Tacuru</t>
  </si>
  <si>
    <t>Taquarussu</t>
  </si>
  <si>
    <t>Terenos</t>
  </si>
  <si>
    <t>Três Lagoas</t>
  </si>
  <si>
    <t>Vicentina</t>
  </si>
  <si>
    <t>88321</t>
  </si>
  <si>
    <t>t.km</t>
  </si>
  <si>
    <t>03</t>
  </si>
  <si>
    <t>03.01</t>
  </si>
  <si>
    <t>06.02</t>
  </si>
  <si>
    <t>01.05</t>
  </si>
  <si>
    <t>01.06</t>
  </si>
  <si>
    <t>06.03</t>
  </si>
  <si>
    <t>06.04</t>
  </si>
  <si>
    <t>SINALIZAÇÃO VIÁRIA</t>
  </si>
  <si>
    <t>06.05</t>
  </si>
  <si>
    <t>06.06</t>
  </si>
  <si>
    <t>05.02</t>
  </si>
  <si>
    <t>05.03</t>
  </si>
  <si>
    <t>IUP30075</t>
  </si>
  <si>
    <t>Execução de imprimação com emulsão asfáltica a base d'água.</t>
  </si>
  <si>
    <t>%</t>
  </si>
  <si>
    <t>01.02</t>
  </si>
  <si>
    <t>90776</t>
  </si>
  <si>
    <t>95876</t>
  </si>
  <si>
    <t>92828</t>
  </si>
  <si>
    <t>92415</t>
  </si>
  <si>
    <t>96385</t>
  </si>
  <si>
    <t>100574</t>
  </si>
  <si>
    <t>100576</t>
  </si>
  <si>
    <t>95879</t>
  </si>
  <si>
    <t>05.04</t>
  </si>
  <si>
    <t>05.05</t>
  </si>
  <si>
    <t>IUS20019</t>
  </si>
  <si>
    <t>02.03</t>
  </si>
  <si>
    <t>02.04</t>
  </si>
  <si>
    <t>02.05</t>
  </si>
  <si>
    <t>02.06</t>
  </si>
  <si>
    <t>02.07</t>
  </si>
  <si>
    <t>02.08</t>
  </si>
  <si>
    <t>Tacha refletiva monodirecional, padrão DNIT, fornecimento e fixado com cola poliéster</t>
  </si>
  <si>
    <t>mês</t>
  </si>
  <si>
    <t>IUI00003</t>
  </si>
  <si>
    <t>97636</t>
  </si>
  <si>
    <t>IUC10026</t>
  </si>
  <si>
    <t>90100</t>
  </si>
  <si>
    <t>90082</t>
  </si>
  <si>
    <t>92821</t>
  </si>
  <si>
    <t>92824</t>
  </si>
  <si>
    <t>92826</t>
  </si>
  <si>
    <t>IUD20087</t>
  </si>
  <si>
    <t>98051</t>
  </si>
  <si>
    <t>IUD20006</t>
  </si>
  <si>
    <t>IUD20007</t>
  </si>
  <si>
    <t>IUD20008</t>
  </si>
  <si>
    <t>93593</t>
  </si>
  <si>
    <t>94963</t>
  </si>
  <si>
    <t>94966</t>
  </si>
  <si>
    <t>100342</t>
  </si>
  <si>
    <t>100343</t>
  </si>
  <si>
    <t>96543</t>
  </si>
  <si>
    <t>90099</t>
  </si>
  <si>
    <t>96400</t>
  </si>
  <si>
    <t>IUP30078</t>
  </si>
  <si>
    <t>IUP30001</t>
  </si>
  <si>
    <t>IUP30003</t>
  </si>
  <si>
    <t>95875</t>
  </si>
  <si>
    <t>94962</t>
  </si>
  <si>
    <t>IUP30008</t>
  </si>
  <si>
    <t>IUS20001</t>
  </si>
  <si>
    <t>02.09</t>
  </si>
  <si>
    <t>02.10</t>
  </si>
  <si>
    <t>02.11</t>
  </si>
  <si>
    <t>IUD30107</t>
  </si>
  <si>
    <t>Volume</t>
  </si>
  <si>
    <t>Quantidade</t>
  </si>
  <si>
    <t>95995</t>
  </si>
  <si>
    <t>Demolição de concreto simples (Ref. Sinapi 73616)</t>
  </si>
  <si>
    <t>Hidrossemeadura (REF SICRO 4413905)</t>
  </si>
  <si>
    <t>Tubo de concreto simples, classe- PS1, PB, DN 400 mm, para águas pluviais (NBR 8890)</t>
  </si>
  <si>
    <t>Tubo de concreto simples, classe- PS1, PB, DN 600 mm, para águas pluviais (NBR 8890)</t>
  </si>
  <si>
    <t>Tubo concreto armado, classe PA-1, PB, DN 1000 mm, para águas pluviais (NBR 8890)</t>
  </si>
  <si>
    <t>PV-1 - Poço-de-visita 2,32x2,32m, em alv. de bloco estrutural, rev. int. com argam.  1:3, lastro de brita 12cm, berço 18cm em conc. fck = 15 MPa, laje de 12cm em conc. armado fck = 20 MPa, incl. forma, escav. manual e reat. apiloado. Excl. pescoço e tampão</t>
  </si>
  <si>
    <t>ARMAÇÃO DE CORTINA DE CONTENÇÃO EM CONCRETO ARMADO, COM AÇO CA-50 DE 6,3 MM - MONTAGEM. AF_07/2019</t>
  </si>
  <si>
    <t>ARMAÇÃO DE CORTINA DE CONTENÇÃO EM CONCRETO ARMADO, COM AÇO CA-50 DE 8 MM - MONTAGEM. AF_07/2019</t>
  </si>
  <si>
    <t>CBUQ - aplicação manual em fechamento de vala e remendos. Incluindo fornecimento dos materiais e compactação com rolo tandem compacto. Exclusive transporte.</t>
  </si>
  <si>
    <t>Tento  (acabamento de limpa-rodas), concreto fck = 15 MPa, seção 330 cm², moldado no local, inclusive escavação</t>
  </si>
  <si>
    <t>Piso tátil direcional e de alerta com ladrilho hidráulico de 20x20x2,0 cm, em concreto simples fck = 35MPa (NBR 9050 e com o Decreto 5296), incluindo fornecimento e assentamento com argamassa ou cimento colante sobre coxim preparado no piso rústico</t>
  </si>
  <si>
    <t>Fornecimento e instalação de placa de sinalização vertical (até 0,36 m²), incluindo suporte de madeira pintado a cal e fixado em base de concreto não estrutural</t>
  </si>
  <si>
    <t>kg</t>
  </si>
  <si>
    <t>IUS0001</t>
  </si>
  <si>
    <t>E0000</t>
  </si>
  <si>
    <t>E1000</t>
  </si>
  <si>
    <t>E5000</t>
  </si>
  <si>
    <t>EIU0001</t>
  </si>
  <si>
    <t>chp</t>
  </si>
  <si>
    <t>EIU0002</t>
  </si>
  <si>
    <t>chi</t>
  </si>
  <si>
    <t>EIU0003</t>
  </si>
  <si>
    <t>EIU0004</t>
  </si>
  <si>
    <t>EIU0005</t>
  </si>
  <si>
    <t>Caminhão para hidrossemeadura com capacidade de 7.000l - 25 kW/136 Kw (REF SICRO E9792)</t>
  </si>
  <si>
    <t>EIU0006</t>
  </si>
  <si>
    <t>Caminhão carroceria com guindauto com capacidade de 20 t.m (REF SICRO E9686)</t>
  </si>
  <si>
    <t>EIU0007</t>
  </si>
  <si>
    <t>EIU0009</t>
  </si>
  <si>
    <t>Caminhão plataforma 4 x 2. BPT 9.600 kg e distancia entre eixos 3,7m - 115kw - Motorisra de  veiculo especial(REF SICRO A9326)</t>
  </si>
  <si>
    <t>EIU0010</t>
  </si>
  <si>
    <t>Caminhão demarcador de faixas com sistema de pintura a frio - 28kW/115kW (REF SICRO E9644)</t>
  </si>
  <si>
    <t>EIU0011</t>
  </si>
  <si>
    <t xml:space="preserve">Motoserra com motor a gasolina - 2,3kw (ref E9585 - SICRO) </t>
  </si>
  <si>
    <t>EIU0012</t>
  </si>
  <si>
    <t>EIU20040</t>
  </si>
  <si>
    <t>EIU20041</t>
  </si>
  <si>
    <t>EIU20042</t>
  </si>
  <si>
    <t>EIU20043</t>
  </si>
  <si>
    <t>EIUS0001</t>
  </si>
  <si>
    <t>I0000</t>
  </si>
  <si>
    <t>IUC001</t>
  </si>
  <si>
    <t>mod</t>
  </si>
  <si>
    <t>IUC0010</t>
  </si>
  <si>
    <t>Piso em placa cimentícea (copacabana), 49,0 x 49,0 cm esp. 2,5cm</t>
  </si>
  <si>
    <t>IUC0011</t>
  </si>
  <si>
    <t>Perfil Metálico (HP310 x 79,0 H)</t>
  </si>
  <si>
    <t>Kg</t>
  </si>
  <si>
    <t>IUC002</t>
  </si>
  <si>
    <t>Piso em placa cimentícea (estriado), 49,0 x 49,0 cm esp. 2,5cm</t>
  </si>
  <si>
    <t>IUC003</t>
  </si>
  <si>
    <t>Ladrilho hidraulico podotatil direcional/alerta cor (amarelo/vermelho) nas dimensões 25x25x2 cm</t>
  </si>
  <si>
    <t>IUC005</t>
  </si>
  <si>
    <t>Ladrilho hidráulico podotátil direcional/alerta cor (amarelo/vermelho) nas dimensões 45x45x 2,5cm</t>
  </si>
  <si>
    <t>IUC006</t>
  </si>
  <si>
    <t>Defensa metálica galvanizada, tipo semi-maleável simples e reta. Ref. Cod. MAT047100 - Catálogo SCO-RIO.</t>
  </si>
  <si>
    <t>IUC007</t>
  </si>
  <si>
    <t>Tunnel Liner, circular, revestimento Epoxy HR, espessura de chapa ( aço + revestimento) 2,20mm, diâmetro 1,60 metros</t>
  </si>
  <si>
    <t>IUC10034</t>
  </si>
  <si>
    <t>IUC10035</t>
  </si>
  <si>
    <t>IUC10036</t>
  </si>
  <si>
    <t>IUC10037</t>
  </si>
  <si>
    <t>IUC10038</t>
  </si>
  <si>
    <t>IUC10039</t>
  </si>
  <si>
    <t>IUC10040</t>
  </si>
  <si>
    <t>IUD001</t>
  </si>
  <si>
    <t>Registro de gaveta tipo chato c/ bolsas - R24PVCC - DN 50 mm</t>
  </si>
  <si>
    <t>IUD002</t>
  </si>
  <si>
    <t>Tampão e quadro em FoFo para passeio, de 47 x 70 cm, fornecimento</t>
  </si>
  <si>
    <t>IUD003</t>
  </si>
  <si>
    <t>Grelha em FoFo, articulada, 1,0m x 0,45m, fornecimento.</t>
  </si>
  <si>
    <t>IUD004</t>
  </si>
  <si>
    <t>Tubo corrugado PEAD DRENPRO HD WT – ponta e bolsa – JEI, DN/DI 375mm, parede dupla, interna lisa</t>
  </si>
  <si>
    <t>IUD005</t>
  </si>
  <si>
    <t>Meio tubo de concreto d=40cm</t>
  </si>
  <si>
    <t>IUD006</t>
  </si>
  <si>
    <t>Tubo corrugado PEAD – ponta e bolsa – DI 450mm, parede dupla, interna lisa.</t>
  </si>
  <si>
    <t>IUD007</t>
  </si>
  <si>
    <t>Tubo corrugado PEAD DRENPRO INFRA – ponta e bolsa – DN/DI 200mm, parede dupla, interna lisa.</t>
  </si>
  <si>
    <t>IUD008</t>
  </si>
  <si>
    <t>Tubo corrugado PEAD – ponta e bolsa – DI 900mm, parede dupla, interna lisa.</t>
  </si>
  <si>
    <t>IUD009</t>
  </si>
  <si>
    <t>Tubo corrugado PEAD – ponta e bolsa – DI 1050mm, parede dupla, interna lisa.</t>
  </si>
  <si>
    <t>IUD010</t>
  </si>
  <si>
    <t>IUD011</t>
  </si>
  <si>
    <t>IUD012</t>
  </si>
  <si>
    <t>Tubo concreto armado, classe PA-1, PB, DN 600 mm, para águas pluviais (NBR 8890)</t>
  </si>
  <si>
    <t>IUD013</t>
  </si>
  <si>
    <t>IUD014</t>
  </si>
  <si>
    <t>IUD015</t>
  </si>
  <si>
    <t>Tubo concreto armado, classe PA-1, PB, DN 1200 mm, para águas pluviais (NBR 8890)</t>
  </si>
  <si>
    <t>IUD016</t>
  </si>
  <si>
    <t>Tubo concreto armado, classe PA-1, PB, DN 1500 mm, para águas pluviais (NBR 8890)</t>
  </si>
  <si>
    <t>IUD017</t>
  </si>
  <si>
    <t>Gabião tipo caixa  h=1,0, malha hexagonal 8 x 10cm (zn/al revestido com polímero).</t>
  </si>
  <si>
    <t>IUD018</t>
  </si>
  <si>
    <t>Gabião manta h=0,23 (colchão) malha hexagonal 6 x 8 cm (zn/al revestido com polímero), dimensões de 5,0 x 2,0 x 0,23 (C x L x H)</t>
  </si>
  <si>
    <t>IUD019</t>
  </si>
  <si>
    <t>Gabião manta h=0,30cm (colchão) malha hexagonal 6 x 8 cm (zn/al revestido com polímero), dimensões de 5,0 x 2,0 x 0,30 (C x L x H)</t>
  </si>
  <si>
    <t>IUD021</t>
  </si>
  <si>
    <t>Arame para amarração (G4R+P)</t>
  </si>
  <si>
    <t>IUD022</t>
  </si>
  <si>
    <t>Gabião manta (colchão), malha hexagonal 6 x 8cm colchão e malha hexagonal 10 x 12cm flanges/abas (zn/al) revestido com galmac 4R e polímero, fio 2,0mm colchão e fio 2,2mm flanges/abas, dimensões 6,0x2,0x0,30m (C x L x A), tipo Renomac ou similar.</t>
  </si>
  <si>
    <t>IUD023</t>
  </si>
  <si>
    <t>Grelha de fero fundido 50cmx50cm com caixilho.</t>
  </si>
  <si>
    <t>IUEQ0001</t>
  </si>
  <si>
    <t>IUEQ0002</t>
  </si>
  <si>
    <t>IUEQ0003</t>
  </si>
  <si>
    <t>IUEQ0004</t>
  </si>
  <si>
    <t>IUIEL0001</t>
  </si>
  <si>
    <t>Contator bipolar 220 V, 32 A</t>
  </si>
  <si>
    <t>IUIEL0002</t>
  </si>
  <si>
    <t>Luminária Urbana LED LUTECE 180 W</t>
  </si>
  <si>
    <t>IUIL00017</t>
  </si>
  <si>
    <t>Duto flexível sem isolamento de poliéster aluminizado - D = 200 mm</t>
  </si>
  <si>
    <t>IUIL00018</t>
  </si>
  <si>
    <t>Ventilador centrífugo baixa pressão com capacidade de 58 m³/min - 3,68kW</t>
  </si>
  <si>
    <t>IUIL001</t>
  </si>
  <si>
    <t>Luminária de Led para iluminação pública, com potência de consumo de até 120W e dispositivo de proteção contra descargas atmosféricas dps, IP-66, modelo LPL-3012 ares vida ilumatic ou similar.</t>
  </si>
  <si>
    <t>IUIL002</t>
  </si>
  <si>
    <t>Quadro de comando para iluminação pública de sobrepor, em chapa metálica, nas dimensões 500x400x200mm, referência cemar, maratori, eteck ou similar.</t>
  </si>
  <si>
    <t>IUIL003</t>
  </si>
  <si>
    <t>Trilho galvanizado TS 35 x 7,5 perfurado, para montagem de disjuntores para quadros elétricos.</t>
  </si>
  <si>
    <t>IUIL004</t>
  </si>
  <si>
    <t>Base para fusivel tipo NH 002 160A</t>
  </si>
  <si>
    <t>IUIL005</t>
  </si>
  <si>
    <t>Conector cabo x haste em bronze natural para cabo de 16-70 mm², TEL. 585, Termotécnica.</t>
  </si>
  <si>
    <t>IUIL006</t>
  </si>
  <si>
    <t>Abraçadeira para poste de concreto circular diâmetro 240mm.</t>
  </si>
  <si>
    <t>IUIL007</t>
  </si>
  <si>
    <t>Cantoneira de abas iguais laminadas 5/8"x1/8" 4,26kg-6m.</t>
  </si>
  <si>
    <t>br</t>
  </si>
  <si>
    <t>IUIL008</t>
  </si>
  <si>
    <t>Cantoneira de abas iguais laminadas 1/2"x1/8" 3,30kg-6m.</t>
  </si>
  <si>
    <t>IUIL009</t>
  </si>
  <si>
    <t>Ferro redondo liso laminado 3/8" 3,36kg-6m.</t>
  </si>
  <si>
    <t>IUMA0001</t>
  </si>
  <si>
    <t>l</t>
  </si>
  <si>
    <t>IUMA0002</t>
  </si>
  <si>
    <t>IUMA0005</t>
  </si>
  <si>
    <t>IUP0001</t>
  </si>
  <si>
    <t>RC-1C flex</t>
  </si>
  <si>
    <t>t</t>
  </si>
  <si>
    <t>IUP0002</t>
  </si>
  <si>
    <t>Espaçador soldado de aço tipo treliça para tela soldada (altura: 80 mm).</t>
  </si>
  <si>
    <t>IUP0003</t>
  </si>
  <si>
    <t>IUP0004</t>
  </si>
  <si>
    <t>IUP0005</t>
  </si>
  <si>
    <t>Selante asfáltico polimerizado.</t>
  </si>
  <si>
    <t>IUP0006</t>
  </si>
  <si>
    <t>IUP0007</t>
  </si>
  <si>
    <t>Emulsão asfáltica a base d'água para imprimação.</t>
  </si>
  <si>
    <t>IUP0008</t>
  </si>
  <si>
    <t>IUP0009</t>
  </si>
  <si>
    <t>Emulsão asfáltica catiônica RR-1C para uso em pavimentação asfáltica.</t>
  </si>
  <si>
    <t>IUS001</t>
  </si>
  <si>
    <t>IUS0010</t>
  </si>
  <si>
    <t>Selo de aço galvanizado, para fixação de fitas de (19,0x0,50)mm. Fornecimento. Ref. Cod. MAT123950 - Catálogo SCO-RIO.</t>
  </si>
  <si>
    <t>IUS0011</t>
  </si>
  <si>
    <t>IUS0012</t>
  </si>
  <si>
    <t>ba</t>
  </si>
  <si>
    <t>IUS0013</t>
  </si>
  <si>
    <t>IUS0014</t>
  </si>
  <si>
    <t>Bloco semafórico principal com 3 (três) módulos focais de 300mm de diâmetro a Led, cobre-focos, anteparo, borrachas de vedação e suportes de fixação. Ref. Cod. ST 59.05.0500 - Catálogo SCO-RIO.</t>
  </si>
  <si>
    <t>IUS0015</t>
  </si>
  <si>
    <t>Bloco semafórico repetidor com 3 (três) módulos focais de 200mm de diâmetro a Led, cobre-focos, anteparo, borrachas de vedação e suportes de fixação. Ref. Cod. ST 59.05.0550 - Catálogo SCO-RIO.</t>
  </si>
  <si>
    <t>IUS0016</t>
  </si>
  <si>
    <t>Bloco semafórico para pedestre com 2 (dois) módulos focais de 200mm a Led, compreendendo foco verde "Siga" (boneco) e foco vermelho "Pare" (mão espalmada) com borrachas de vedação e suportes de fixação. Ref. Cod. ST 59.05.1000 - Catálogo SCO-RIO.</t>
  </si>
  <si>
    <t>IUS0017</t>
  </si>
  <si>
    <t>Eletroduto espiral flexível em polietileno de alta densidade, tipo Kanalex ou similar, diâmetro de 75mm (3" ), com arame-guia galvanizado revestido em PVC, inclusive emendas e tamponamento. Ref. Cód. IT 24.10.0065 (A) - Catálogo SCO-RIO.</t>
  </si>
  <si>
    <t>IUS0018</t>
  </si>
  <si>
    <t>Controlador eletrônico de trafego local, sem fio (wireless), incluindo placa de comunicação wireless GSM/GPRS, com GPS, compatível com o Sistema CET-RIO/CTA sem fio (wireless) - módulos VII, IX e XII, com 6 fases, modelo DP-40-8 da Dataprom ou similar. Ref. Cod. ST 59.10.2100 - Catálogo SCO-RIO.</t>
  </si>
  <si>
    <t>IUS0019</t>
  </si>
  <si>
    <t>Anel de concreto simples, pre-moldado, de (30x20x3)cm. (Ref. MAT004150 - Catálogo SCO-RIO).</t>
  </si>
  <si>
    <t>IUS002</t>
  </si>
  <si>
    <t>IUS0020</t>
  </si>
  <si>
    <t>Tampão de ferro fundido, tipo leve, de 21kg, articulado, com diâmetro de 300mm. (Ref. MAT127250 - Catálogo SCO-RIO).</t>
  </si>
  <si>
    <t>IUS0021</t>
  </si>
  <si>
    <t>IUS003</t>
  </si>
  <si>
    <t>IUS004</t>
  </si>
  <si>
    <t>IUS005</t>
  </si>
  <si>
    <t>IUS006</t>
  </si>
  <si>
    <t>IUS007</t>
  </si>
  <si>
    <t>Coluna de aço, cônica continua tipo I para ate 4 braços projetados capazes de sustentar, cada um, semáforo e placa de 3m²; coluna galvanizada a fogo; altura útil total de 5,00m; diâmetro na base igual a 187mm. Ref. Cód. ST  64.05.0600 (/) - Catálogo SCO-RIO.</t>
  </si>
  <si>
    <t>IUS008</t>
  </si>
  <si>
    <t>Braço projetado de aço para sustentação de semáforo e placa ate 3m², galvanizado a fogo; para fixação em coluna cônico continua tipo I, projeção de 4,70m; diâmetro junto a flange de 123mm. Ref. ST 64.05.0750 (/) - Catálogo SCO-RIO.</t>
  </si>
  <si>
    <t>IUS009</t>
  </si>
  <si>
    <t xml:space="preserve">Fita de aço galvanizado, com 19mm de largura e 0,50mm de espessura, Fornecimento (13,5m/kg). Ref. Cod. ST 70.25.0050 (/) - Catálogo SCO-RIO. </t>
  </si>
  <si>
    <t>IUS022</t>
  </si>
  <si>
    <t>km</t>
  </si>
  <si>
    <t>M0000</t>
  </si>
  <si>
    <t>MIUD0001</t>
  </si>
  <si>
    <t>MIUD0002</t>
  </si>
  <si>
    <t>Tunnel liner de chapa galvanizada com epóxi - E = 2,2 mm e D =1,40 m</t>
  </si>
  <si>
    <t>MIUD0003</t>
  </si>
  <si>
    <t>Tubo PEAD com paredes estruturadas para drenagem - D = 1.200 mm; diâmetro interno, em PEAD virgem para rede drenagem, ponta e bolsa - JE, parede dupla, interna lisa, conforme norma DNIT 094/2014 - (Cotação SICRO - REF M0142)</t>
  </si>
  <si>
    <t>MIUD0004</t>
  </si>
  <si>
    <t>Meio tubo de concreto - D = 40 cm</t>
  </si>
  <si>
    <t>MIUD0005</t>
  </si>
  <si>
    <t>Tubo PEAD com paredes estruturadas para drenagem - D = 1.500 mm; diâmetro interno, em PEAD virgem para rede drenagem, ponta e bolsa - JE, parede dupla, interna lisa, conforme norma DNIT 094/2014 - (Cotação SICRO - REF M0143)</t>
  </si>
  <si>
    <t>MIUD0006</t>
  </si>
  <si>
    <t>Adesivo fixador para hidrossemeadura - Goma Xantana (REF SICRO M0050)</t>
  </si>
  <si>
    <t>MIUD0007</t>
  </si>
  <si>
    <t>MIUD0008</t>
  </si>
  <si>
    <t>Adubo NPK (REF SICRO M0220)</t>
  </si>
  <si>
    <t>MIUD0009</t>
  </si>
  <si>
    <t>Adubo Orgânico (REF SICRO M0225)</t>
  </si>
  <si>
    <t>MIUD0010</t>
  </si>
  <si>
    <t>Enxofre (REF SICRO M0217)</t>
  </si>
  <si>
    <t>MIUD0011</t>
  </si>
  <si>
    <t>Material formador da camada protetora de hidrossemeadura (REF SICRO M1756)</t>
  </si>
  <si>
    <t>MIUD0012</t>
  </si>
  <si>
    <t>Pó Calcário (REF SICRO M1755)</t>
  </si>
  <si>
    <t>MIUD0013</t>
  </si>
  <si>
    <t>Sementes para Hidrossemeadura (REF SICRO M0223)</t>
  </si>
  <si>
    <t>MIUD0014</t>
  </si>
  <si>
    <t>MIUD0015</t>
  </si>
  <si>
    <t>MIUD0016</t>
  </si>
  <si>
    <t>Crivo CRI10 300mm</t>
  </si>
  <si>
    <t>MIUD0017</t>
  </si>
  <si>
    <t>Conjunto de acessorios DN 300mm (parafusos e aneis)</t>
  </si>
  <si>
    <t>cj</t>
  </si>
  <si>
    <t>MIUD0018</t>
  </si>
  <si>
    <t>Flange FA10 300mm em aço</t>
  </si>
  <si>
    <t>MIUESM0001</t>
  </si>
  <si>
    <t>Tela de aço soldada nervurada L- 335, (3,48 kg/m2) diam fio 6,0 e 8,0 mm, larg 2,45m, comp 6,00m espaçamento da malha  = 30x10cm</t>
  </si>
  <si>
    <t>MIUS0001</t>
  </si>
  <si>
    <t>MIUS0002</t>
  </si>
  <si>
    <t>MIUS0003</t>
  </si>
  <si>
    <t>MIUS0004</t>
  </si>
  <si>
    <t>Poste de aço galvanizado, por imersao a quente (NBR6323), coluna com diametro externo de 50,8mm(2"), espessura 2,75mm, comprimento de 3500mm - REF SCO-RIO</t>
  </si>
  <si>
    <t>MIUS0005</t>
  </si>
  <si>
    <t>PHGE003</t>
  </si>
  <si>
    <t>V0000</t>
  </si>
  <si>
    <t>V1000</t>
  </si>
  <si>
    <t>V2000</t>
  </si>
  <si>
    <t>V3000</t>
  </si>
  <si>
    <t>V4000</t>
  </si>
  <si>
    <t>Caminhão para viga benkelman</t>
  </si>
  <si>
    <t>Piso em placa cimentícea (copacabana), 49,0 x 49,0 cm esp. 2,5cm.</t>
  </si>
  <si>
    <t>Defensa metálica galvanizada, tipo semi-maleável simples e reta.  Ref. Cod. MAT047100 - Catálogo SCO-RIO.</t>
  </si>
  <si>
    <t>Tunnel Liner, circular, revestimento Epoxy HR, espessura de chapa ( aço + revestimento) 2,20mm, diâmetro 1,60 metros.</t>
  </si>
  <si>
    <t>Tubo de concreto simples, classe- PS1, PB, DN 400 mm, para águas pluviais (NBR 8890).</t>
  </si>
  <si>
    <t>IUIE006</t>
  </si>
  <si>
    <t>IUIE007</t>
  </si>
  <si>
    <t>IUIE016</t>
  </si>
  <si>
    <t>IUIE105</t>
  </si>
  <si>
    <t>IUIE107</t>
  </si>
  <si>
    <t>IUIE149</t>
  </si>
  <si>
    <t>IUIE336</t>
  </si>
  <si>
    <t>IUIE402</t>
  </si>
  <si>
    <t>IUIE404</t>
  </si>
  <si>
    <t>IUIE408</t>
  </si>
  <si>
    <t>IUIE416</t>
  </si>
  <si>
    <t>IUIE434</t>
  </si>
  <si>
    <t>IUIE908</t>
  </si>
  <si>
    <t>IUIE917</t>
  </si>
  <si>
    <t>IUM334</t>
  </si>
  <si>
    <t>IUM335</t>
  </si>
  <si>
    <t>IUM601</t>
  </si>
  <si>
    <t>Tinta refletiva acrílica</t>
  </si>
  <si>
    <t>IUM615</t>
  </si>
  <si>
    <t>IUM616</t>
  </si>
  <si>
    <t>IUM617</t>
  </si>
  <si>
    <t>IUM624</t>
  </si>
  <si>
    <t>IUM970</t>
  </si>
  <si>
    <t>IUPE006</t>
  </si>
  <si>
    <t>IUPE007</t>
  </si>
  <si>
    <t>IUPE016</t>
  </si>
  <si>
    <t>IUPE102</t>
  </si>
  <si>
    <t>IUPE105</t>
  </si>
  <si>
    <t>IUPE107</t>
  </si>
  <si>
    <t>IUPE211</t>
  </si>
  <si>
    <t>IUPE336</t>
  </si>
  <si>
    <t>IUPE402</t>
  </si>
  <si>
    <t>IUPE404</t>
  </si>
  <si>
    <t>IUPE408</t>
  </si>
  <si>
    <t>IUPE416</t>
  </si>
  <si>
    <t>IUPE434</t>
  </si>
  <si>
    <t>IUPE908</t>
  </si>
  <si>
    <t>IUPE917</t>
  </si>
  <si>
    <t>IUPE919</t>
  </si>
  <si>
    <t>IUPE920</t>
  </si>
  <si>
    <t>IUPE925</t>
  </si>
  <si>
    <t>Selo de aço galvanizado, para fixacao de fitas de (19,0x0,50)mm. Fornecimento. Ref. Cod. MAT123950 - Catálogo SCO-RIO.</t>
  </si>
  <si>
    <t>IUT074</t>
  </si>
  <si>
    <t>Ladrilho hidráulico piso tatil direcional ou alerta,cor amarelo/vermelho, nas dimensões 40x40x2,5 cm</t>
  </si>
  <si>
    <t>5089</t>
  </si>
  <si>
    <t>5627</t>
  </si>
  <si>
    <t>5628</t>
  </si>
  <si>
    <t>5629</t>
  </si>
  <si>
    <t>5630</t>
  </si>
  <si>
    <t>5631</t>
  </si>
  <si>
    <t>5632</t>
  </si>
  <si>
    <t>5658</t>
  </si>
  <si>
    <t>5664</t>
  </si>
  <si>
    <t>5667</t>
  </si>
  <si>
    <t>5668</t>
  </si>
  <si>
    <t>5674</t>
  </si>
  <si>
    <t>5678</t>
  </si>
  <si>
    <t>5679</t>
  </si>
  <si>
    <t>5680</t>
  </si>
  <si>
    <t>5681</t>
  </si>
  <si>
    <t>5684</t>
  </si>
  <si>
    <t>5685</t>
  </si>
  <si>
    <t>5689</t>
  </si>
  <si>
    <t>5690</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</si>
  <si>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</si>
  <si>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</si>
  <si>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</si>
  <si>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</si>
  <si>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</si>
  <si>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</si>
  <si>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</si>
  <si>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</si>
  <si>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</si>
  <si>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</si>
  <si>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</si>
  <si>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</si>
  <si>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</si>
  <si>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</si>
  <si>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</si>
  <si>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</si>
  <si>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</si>
  <si>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</si>
  <si>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</si>
  <si>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</si>
  <si>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</si>
  <si>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</si>
  <si>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</si>
  <si>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</si>
  <si>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</si>
  <si>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</si>
  <si>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</si>
  <si>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</si>
  <si>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</si>
  <si>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</si>
  <si>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</si>
  <si>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5795</t>
  </si>
  <si>
    <t>5797</t>
  </si>
  <si>
    <t>5800</t>
  </si>
  <si>
    <t>5806</t>
  </si>
  <si>
    <t>5811</t>
  </si>
  <si>
    <t>5823</t>
  </si>
  <si>
    <t>5824</t>
  </si>
  <si>
    <t>5826</t>
  </si>
  <si>
    <t>5829</t>
  </si>
  <si>
    <t>5835</t>
  </si>
  <si>
    <t>5837</t>
  </si>
  <si>
    <t>5839</t>
  </si>
  <si>
    <t>5841</t>
  </si>
  <si>
    <t>5843</t>
  </si>
  <si>
    <t>5845</t>
  </si>
  <si>
    <t>5847</t>
  </si>
  <si>
    <t>5849</t>
  </si>
  <si>
    <t>5851</t>
  </si>
  <si>
    <t>5853</t>
  </si>
  <si>
    <t>5855</t>
  </si>
  <si>
    <t>5857</t>
  </si>
  <si>
    <t>5863</t>
  </si>
  <si>
    <t>5865</t>
  </si>
  <si>
    <t>5867</t>
  </si>
  <si>
    <t>5869</t>
  </si>
  <si>
    <t>5875</t>
  </si>
  <si>
    <t>5877</t>
  </si>
  <si>
    <t>5879</t>
  </si>
  <si>
    <t>5881</t>
  </si>
  <si>
    <t>5882</t>
  </si>
  <si>
    <t>5884</t>
  </si>
  <si>
    <t>5890</t>
  </si>
  <si>
    <t>5892</t>
  </si>
  <si>
    <t>5894</t>
  </si>
  <si>
    <t>5896</t>
  </si>
  <si>
    <t>5901</t>
  </si>
  <si>
    <t>5903</t>
  </si>
  <si>
    <t>5909</t>
  </si>
  <si>
    <t>5911</t>
  </si>
  <si>
    <t>5921</t>
  </si>
  <si>
    <t>5923</t>
  </si>
  <si>
    <t>5928</t>
  </si>
  <si>
    <t>5930</t>
  </si>
  <si>
    <t>5932</t>
  </si>
  <si>
    <t>5934</t>
  </si>
  <si>
    <t>5940</t>
  </si>
  <si>
    <t>5942</t>
  </si>
  <si>
    <t>5944</t>
  </si>
  <si>
    <t>5946</t>
  </si>
  <si>
    <t>5952</t>
  </si>
  <si>
    <t>5953</t>
  </si>
  <si>
    <t>5954</t>
  </si>
  <si>
    <t>5961</t>
  </si>
  <si>
    <t>6259</t>
  </si>
  <si>
    <t>6260</t>
  </si>
  <si>
    <t>6879</t>
  </si>
  <si>
    <t>6880</t>
  </si>
  <si>
    <t>7030</t>
  </si>
  <si>
    <t>7031</t>
  </si>
  <si>
    <t>7032</t>
  </si>
  <si>
    <t>7033</t>
  </si>
  <si>
    <t>7034</t>
  </si>
  <si>
    <t>7035</t>
  </si>
  <si>
    <t>7038</t>
  </si>
  <si>
    <t>7039</t>
  </si>
  <si>
    <t>7040</t>
  </si>
  <si>
    <t>7042</t>
  </si>
  <si>
    <t>7043</t>
  </si>
  <si>
    <t>7044</t>
  </si>
  <si>
    <t>7045</t>
  </si>
  <si>
    <t>7046</t>
  </si>
  <si>
    <t>7047</t>
  </si>
  <si>
    <t>7049</t>
  </si>
  <si>
    <t>7050</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</si>
  <si>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</si>
  <si>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</si>
  <si>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</si>
  <si>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</si>
  <si>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</si>
  <si>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</si>
  <si>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</si>
  <si>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</si>
  <si>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</si>
  <si>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</si>
  <si>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</si>
  <si>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</si>
  <si>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</si>
  <si>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</si>
  <si>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</si>
  <si>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</si>
  <si>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</si>
  <si>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</si>
  <si>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</si>
  <si>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</si>
  <si>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</si>
  <si>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</si>
  <si>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</si>
  <si>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</si>
  <si>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</si>
  <si>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</si>
  <si>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</si>
  <si>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</si>
  <si>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</si>
  <si>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</si>
  <si>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</si>
  <si>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</si>
  <si>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</si>
  <si>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</si>
  <si>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</si>
  <si>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</si>
  <si>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</si>
  <si>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67826</t>
  </si>
  <si>
    <t>67827</t>
  </si>
  <si>
    <t>73303</t>
  </si>
  <si>
    <t>73307</t>
  </si>
  <si>
    <t>73309</t>
  </si>
  <si>
    <t>73311</t>
  </si>
  <si>
    <t>73313</t>
  </si>
  <si>
    <t>73315</t>
  </si>
  <si>
    <t>73335</t>
  </si>
  <si>
    <t>73340</t>
  </si>
  <si>
    <t>73395</t>
  </si>
  <si>
    <t>73417</t>
  </si>
  <si>
    <t>73436</t>
  </si>
  <si>
    <t>73467</t>
  </si>
  <si>
    <t>73536</t>
  </si>
  <si>
    <t>83361</t>
  </si>
  <si>
    <t>83362</t>
  </si>
  <si>
    <t>83761</t>
  </si>
  <si>
    <t>83762</t>
  </si>
  <si>
    <t>83763</t>
  </si>
  <si>
    <t>83764</t>
  </si>
  <si>
    <t>83765</t>
  </si>
  <si>
    <t>83766</t>
  </si>
  <si>
    <t>84013</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</si>
  <si>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</si>
  <si>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</si>
  <si>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</si>
  <si>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</si>
  <si>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</si>
  <si>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</si>
  <si>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</si>
  <si>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</si>
  <si>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</si>
  <si>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</si>
  <si>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</si>
  <si>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</si>
  <si>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</si>
  <si>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</si>
  <si>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</si>
  <si>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</si>
  <si>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</si>
  <si>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</si>
  <si>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</si>
  <si>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</si>
  <si>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</si>
  <si>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</si>
  <si>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</si>
  <si>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</si>
  <si>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</si>
  <si>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</si>
  <si>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</si>
  <si>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</si>
  <si>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</si>
  <si>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</si>
  <si>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</si>
  <si>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</si>
  <si>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</si>
  <si>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</si>
  <si>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</si>
  <si>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</si>
  <si>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</si>
  <si>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</si>
  <si>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</si>
  <si>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</si>
  <si>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</si>
  <si>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</si>
  <si>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</si>
  <si>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</si>
  <si>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</si>
  <si>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</si>
  <si>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</si>
  <si>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</si>
  <si>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</si>
  <si>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</si>
  <si>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</si>
  <si>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</si>
  <si>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</si>
  <si>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</si>
  <si>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</si>
  <si>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</si>
  <si>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</si>
  <si>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</si>
  <si>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</si>
  <si>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</si>
  <si>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</si>
  <si>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</si>
  <si>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87026</t>
  </si>
  <si>
    <t>87244</t>
  </si>
  <si>
    <t>87245</t>
  </si>
  <si>
    <t>87246</t>
  </si>
  <si>
    <t>87247</t>
  </si>
  <si>
    <t>87248</t>
  </si>
  <si>
    <t>87249</t>
  </si>
  <si>
    <t>87250</t>
  </si>
  <si>
    <t>87251</t>
  </si>
  <si>
    <t>87255</t>
  </si>
  <si>
    <t>87256</t>
  </si>
  <si>
    <t>87257</t>
  </si>
  <si>
    <t>87258</t>
  </si>
  <si>
    <t>87259</t>
  </si>
  <si>
    <t>87260</t>
  </si>
  <si>
    <t>87261</t>
  </si>
  <si>
    <t>87262</t>
  </si>
  <si>
    <t>87263</t>
  </si>
  <si>
    <t>87265</t>
  </si>
  <si>
    <t>87267</t>
  </si>
  <si>
    <t>87269</t>
  </si>
  <si>
    <t>87271</t>
  </si>
  <si>
    <t>87273</t>
  </si>
  <si>
    <t>87275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</si>
  <si>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</si>
  <si>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</si>
  <si>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</si>
  <si>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</si>
  <si>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</si>
  <si>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</si>
  <si>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</si>
  <si>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</si>
  <si>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</si>
  <si>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</si>
  <si>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</si>
  <si>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</si>
  <si>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</si>
  <si>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</si>
  <si>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</si>
  <si>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</si>
  <si>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</si>
  <si>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</si>
  <si>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</si>
  <si>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</si>
  <si>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</si>
  <si>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</si>
  <si>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</si>
  <si>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</si>
  <si>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</si>
  <si>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</si>
  <si>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</si>
  <si>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</si>
  <si>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</si>
  <si>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</si>
  <si>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</si>
  <si>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</si>
  <si>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</si>
  <si>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</si>
  <si>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</si>
  <si>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</si>
  <si>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</si>
  <si>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</si>
  <si>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</si>
  <si>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</si>
  <si>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</si>
  <si>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</si>
  <si>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</si>
  <si>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</si>
  <si>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</si>
  <si>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</si>
  <si>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</si>
  <si>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</si>
  <si>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</si>
  <si>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</si>
  <si>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</si>
  <si>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</si>
  <si>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</si>
  <si>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</si>
  <si>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</si>
  <si>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</si>
  <si>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</si>
  <si>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</si>
  <si>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</si>
  <si>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</si>
  <si>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</si>
  <si>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</si>
  <si>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</si>
  <si>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</si>
  <si>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</si>
  <si>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</si>
  <si>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</si>
  <si>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</si>
  <si>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</si>
  <si>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</si>
  <si>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</si>
  <si>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</si>
  <si>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</si>
  <si>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</si>
  <si>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</si>
  <si>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</si>
  <si>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</si>
  <si>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</si>
  <si>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</si>
  <si>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</si>
  <si>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</si>
  <si>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</si>
  <si>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</si>
  <si>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</si>
  <si>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</si>
  <si>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</si>
  <si>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</si>
  <si>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</si>
  <si>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</si>
  <si>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</si>
  <si>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</si>
  <si>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</si>
  <si>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</si>
  <si>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</si>
  <si>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</si>
  <si>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</si>
  <si>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</si>
  <si>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</si>
  <si>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</si>
  <si>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</si>
  <si>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</si>
  <si>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</si>
  <si>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</si>
  <si>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</si>
  <si>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</si>
  <si>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</si>
  <si>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</si>
  <si>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</si>
  <si>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</si>
  <si>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</si>
  <si>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</si>
  <si>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87411</t>
  </si>
  <si>
    <t>87412</t>
  </si>
  <si>
    <t>87413</t>
  </si>
  <si>
    <t>87414</t>
  </si>
  <si>
    <t>87415</t>
  </si>
  <si>
    <t>87416</t>
  </si>
  <si>
    <t>87418</t>
  </si>
  <si>
    <t>87421</t>
  </si>
  <si>
    <t>87424</t>
  </si>
  <si>
    <t>87427</t>
  </si>
  <si>
    <t>87430</t>
  </si>
  <si>
    <t>87433</t>
  </si>
  <si>
    <t>87436</t>
  </si>
  <si>
    <t>87439</t>
  </si>
  <si>
    <t>87441</t>
  </si>
  <si>
    <t>87442</t>
  </si>
  <si>
    <t>87443</t>
  </si>
  <si>
    <t>87444</t>
  </si>
  <si>
    <t>87445</t>
  </si>
  <si>
    <t>87446</t>
  </si>
  <si>
    <t>87527</t>
  </si>
  <si>
    <t>87528</t>
  </si>
  <si>
    <t>87529</t>
  </si>
  <si>
    <t>87530</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</si>
  <si>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</si>
  <si>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</si>
  <si>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</si>
  <si>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</si>
  <si>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</si>
  <si>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</si>
  <si>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</si>
  <si>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</si>
  <si>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</si>
  <si>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</si>
  <si>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</si>
  <si>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</si>
  <si>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</si>
  <si>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</si>
  <si>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</si>
  <si>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</si>
  <si>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</si>
  <si>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</si>
  <si>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</si>
  <si>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</si>
  <si>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</si>
  <si>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</si>
  <si>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</si>
  <si>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</si>
  <si>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</si>
  <si>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</si>
  <si>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</si>
  <si>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</si>
  <si>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</si>
  <si>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</si>
  <si>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</si>
  <si>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</si>
  <si>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</si>
  <si>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</si>
  <si>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</si>
  <si>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</si>
  <si>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</si>
  <si>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</si>
  <si>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</si>
  <si>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</si>
  <si>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</si>
  <si>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</si>
  <si>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</si>
  <si>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</si>
  <si>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</si>
  <si>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</si>
  <si>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</si>
  <si>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</si>
  <si>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</si>
  <si>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</si>
  <si>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</si>
  <si>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</si>
  <si>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</si>
  <si>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</si>
  <si>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</si>
  <si>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</si>
  <si>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</si>
  <si>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</si>
  <si>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</si>
  <si>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</si>
  <si>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</si>
  <si>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</si>
  <si>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</si>
  <si>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</si>
  <si>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</si>
  <si>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</si>
  <si>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</si>
  <si>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</si>
  <si>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</si>
  <si>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</si>
  <si>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</si>
  <si>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</si>
  <si>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</si>
  <si>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</si>
  <si>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</si>
  <si>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</si>
  <si>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</si>
  <si>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</si>
  <si>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</si>
  <si>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</si>
  <si>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</si>
  <si>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</si>
  <si>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</si>
  <si>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</si>
  <si>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</si>
  <si>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</si>
  <si>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</si>
  <si>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</si>
  <si>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</si>
  <si>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</si>
  <si>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</si>
  <si>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</si>
  <si>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</si>
  <si>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</si>
  <si>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</si>
  <si>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</si>
  <si>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</si>
  <si>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</si>
  <si>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</si>
  <si>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</si>
  <si>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</si>
  <si>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</si>
  <si>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</si>
  <si>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</si>
  <si>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</si>
  <si>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</si>
  <si>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</si>
  <si>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</si>
  <si>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</si>
  <si>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</si>
  <si>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</si>
  <si>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</si>
  <si>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</si>
  <si>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</si>
  <si>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</si>
  <si>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</si>
  <si>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</si>
  <si>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</si>
  <si>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</si>
  <si>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</si>
  <si>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</si>
  <si>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</si>
  <si>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</si>
  <si>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</si>
  <si>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</si>
  <si>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</si>
  <si>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</si>
  <si>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</si>
  <si>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</si>
  <si>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</si>
  <si>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</si>
  <si>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87878</t>
  </si>
  <si>
    <t>87879</t>
  </si>
  <si>
    <t>87881</t>
  </si>
  <si>
    <t>87882</t>
  </si>
  <si>
    <t>87884</t>
  </si>
  <si>
    <t>87885</t>
  </si>
  <si>
    <t>87886</t>
  </si>
  <si>
    <t>87887</t>
  </si>
  <si>
    <t>87888</t>
  </si>
  <si>
    <t>87889</t>
  </si>
  <si>
    <t>87891</t>
  </si>
  <si>
    <t>87892</t>
  </si>
  <si>
    <t>87893</t>
  </si>
  <si>
    <t>87894</t>
  </si>
  <si>
    <t>87896</t>
  </si>
  <si>
    <t>87897</t>
  </si>
  <si>
    <t>87899</t>
  </si>
  <si>
    <t>87900</t>
  </si>
  <si>
    <t>87902</t>
  </si>
  <si>
    <t>87903</t>
  </si>
  <si>
    <t>87904</t>
  </si>
  <si>
    <t>87905</t>
  </si>
  <si>
    <t>87907</t>
  </si>
  <si>
    <t>87908</t>
  </si>
  <si>
    <t>87910</t>
  </si>
  <si>
    <t>87911</t>
  </si>
  <si>
    <t>88238</t>
  </si>
  <si>
    <t>88239</t>
  </si>
  <si>
    <t>88240</t>
  </si>
  <si>
    <t>88241</t>
  </si>
  <si>
    <t>88242</t>
  </si>
  <si>
    <t>88243</t>
  </si>
  <si>
    <t>88245</t>
  </si>
  <si>
    <t>88246</t>
  </si>
  <si>
    <t>88247</t>
  </si>
  <si>
    <t>88248</t>
  </si>
  <si>
    <t>88249</t>
  </si>
  <si>
    <t>88250</t>
  </si>
  <si>
    <t>88251</t>
  </si>
  <si>
    <t>88252</t>
  </si>
  <si>
    <t>88255</t>
  </si>
  <si>
    <t>88256</t>
  </si>
  <si>
    <t>88257</t>
  </si>
  <si>
    <t>88258</t>
  </si>
  <si>
    <t>88260</t>
  </si>
  <si>
    <t>88261</t>
  </si>
  <si>
    <t>88262</t>
  </si>
  <si>
    <t>88263</t>
  </si>
  <si>
    <t>88264</t>
  </si>
  <si>
    <t>88265</t>
  </si>
  <si>
    <t>88266</t>
  </si>
  <si>
    <t>88267</t>
  </si>
  <si>
    <t>88269</t>
  </si>
  <si>
    <t>88270</t>
  </si>
  <si>
    <t>88272</t>
  </si>
  <si>
    <t>88273</t>
  </si>
  <si>
    <t>88274</t>
  </si>
  <si>
    <t>88275</t>
  </si>
  <si>
    <t>88277</t>
  </si>
  <si>
    <t>88278</t>
  </si>
  <si>
    <t>88279</t>
  </si>
  <si>
    <t>88281</t>
  </si>
  <si>
    <t>88282</t>
  </si>
  <si>
    <t>88283</t>
  </si>
  <si>
    <t>88284</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</si>
  <si>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</si>
  <si>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</si>
  <si>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</si>
  <si>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</si>
  <si>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</si>
  <si>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</si>
  <si>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</si>
  <si>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</si>
  <si>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</si>
  <si>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</si>
  <si>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</si>
  <si>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</si>
  <si>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</si>
  <si>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</si>
  <si>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</si>
  <si>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</si>
  <si>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</si>
  <si>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</si>
  <si>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</si>
  <si>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</si>
  <si>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</si>
  <si>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</si>
  <si>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</si>
  <si>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</si>
  <si>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</si>
  <si>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</si>
  <si>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</si>
  <si>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</si>
  <si>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</si>
  <si>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</si>
  <si>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88322</t>
  </si>
  <si>
    <t>88323</t>
  </si>
  <si>
    <t>88324</t>
  </si>
  <si>
    <t>88325</t>
  </si>
  <si>
    <t>88377</t>
  </si>
  <si>
    <t>88386</t>
  </si>
  <si>
    <t>88387</t>
  </si>
  <si>
    <t>88389</t>
  </si>
  <si>
    <t>88390</t>
  </si>
  <si>
    <t>88391</t>
  </si>
  <si>
    <t>88392</t>
  </si>
  <si>
    <t>88393</t>
  </si>
  <si>
    <t>88394</t>
  </si>
  <si>
    <t>88395</t>
  </si>
  <si>
    <t>88396</t>
  </si>
  <si>
    <t>88397</t>
  </si>
  <si>
    <t>88398</t>
  </si>
  <si>
    <t>88399</t>
  </si>
  <si>
    <t>88400</t>
  </si>
  <si>
    <t>88401</t>
  </si>
  <si>
    <t>88402</t>
  </si>
  <si>
    <t>88403</t>
  </si>
  <si>
    <t>88404</t>
  </si>
  <si>
    <t>88411</t>
  </si>
  <si>
    <t>88412</t>
  </si>
  <si>
    <t>88413</t>
  </si>
  <si>
    <t>88414</t>
  </si>
  <si>
    <t>88415</t>
  </si>
  <si>
    <t>88416</t>
  </si>
  <si>
    <t>88417</t>
  </si>
  <si>
    <t>88418</t>
  </si>
  <si>
    <t>88419</t>
  </si>
  <si>
    <t>88420</t>
  </si>
  <si>
    <t>88421</t>
  </si>
  <si>
    <t>88422</t>
  </si>
  <si>
    <t>88423</t>
  </si>
  <si>
    <t>88424</t>
  </si>
  <si>
    <t>88425</t>
  </si>
  <si>
    <t>88426</t>
  </si>
  <si>
    <t>88427</t>
  </si>
  <si>
    <t>88428</t>
  </si>
  <si>
    <t>88429</t>
  </si>
  <si>
    <t>88430</t>
  </si>
  <si>
    <t>88431</t>
  </si>
  <si>
    <t>88432</t>
  </si>
  <si>
    <t>88433</t>
  </si>
  <si>
    <t>88434</t>
  </si>
  <si>
    <t>88435</t>
  </si>
  <si>
    <t>88436</t>
  </si>
  <si>
    <t>88437</t>
  </si>
  <si>
    <t>88438</t>
  </si>
  <si>
    <t>88441</t>
  </si>
  <si>
    <t>88470</t>
  </si>
  <si>
    <t>88471</t>
  </si>
  <si>
    <t>88472</t>
  </si>
  <si>
    <t>88476</t>
  </si>
  <si>
    <t>88477</t>
  </si>
  <si>
    <t>88478</t>
  </si>
  <si>
    <t>88484</t>
  </si>
  <si>
    <t>88485</t>
  </si>
  <si>
    <t>88488</t>
  </si>
  <si>
    <t>88489</t>
  </si>
  <si>
    <t>88494</t>
  </si>
  <si>
    <t>88495</t>
  </si>
  <si>
    <t>88496</t>
  </si>
  <si>
    <t>88497</t>
  </si>
  <si>
    <t>88569</t>
  </si>
  <si>
    <t>88570</t>
  </si>
  <si>
    <t>88597</t>
  </si>
  <si>
    <t>88626</t>
  </si>
  <si>
    <t>88627</t>
  </si>
  <si>
    <t>88628</t>
  </si>
  <si>
    <t>88629</t>
  </si>
  <si>
    <t>88630</t>
  </si>
  <si>
    <t>88631</t>
  </si>
  <si>
    <t>88648</t>
  </si>
  <si>
    <t>88649</t>
  </si>
  <si>
    <t>88650</t>
  </si>
  <si>
    <t>88715</t>
  </si>
  <si>
    <t>88788</t>
  </si>
  <si>
    <t>88789</t>
  </si>
  <si>
    <t>88826</t>
  </si>
  <si>
    <t>88827</t>
  </si>
  <si>
    <t>88828</t>
  </si>
  <si>
    <t>88829</t>
  </si>
  <si>
    <t>88830</t>
  </si>
  <si>
    <t>88831</t>
  </si>
  <si>
    <t>88832</t>
  </si>
  <si>
    <t>88834</t>
  </si>
  <si>
    <t>88835</t>
  </si>
  <si>
    <t>88836</t>
  </si>
  <si>
    <t>88839</t>
  </si>
  <si>
    <t>88840</t>
  </si>
  <si>
    <t>88841</t>
  </si>
  <si>
    <t>88842</t>
  </si>
  <si>
    <t>88843</t>
  </si>
  <si>
    <t>88844</t>
  </si>
  <si>
    <t>88847</t>
  </si>
  <si>
    <t>88848</t>
  </si>
  <si>
    <t>88853</t>
  </si>
  <si>
    <t>88854</t>
  </si>
  <si>
    <t>88855</t>
  </si>
  <si>
    <t>88856</t>
  </si>
  <si>
    <t>88857</t>
  </si>
  <si>
    <t>88858</t>
  </si>
  <si>
    <t>88859</t>
  </si>
  <si>
    <t>88860</t>
  </si>
  <si>
    <t>88900</t>
  </si>
  <si>
    <t>88902</t>
  </si>
  <si>
    <t>88903</t>
  </si>
  <si>
    <t>88904</t>
  </si>
  <si>
    <t>88907</t>
  </si>
  <si>
    <t>88908</t>
  </si>
  <si>
    <t>89009</t>
  </si>
  <si>
    <t>89010</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</si>
  <si>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</si>
  <si>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</si>
  <si>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</si>
  <si>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</si>
  <si>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</si>
  <si>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</si>
  <si>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</si>
  <si>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</si>
  <si>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</si>
  <si>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</si>
  <si>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</si>
  <si>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</si>
  <si>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</si>
  <si>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</si>
  <si>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</si>
  <si>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</si>
  <si>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</si>
  <si>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</si>
  <si>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</si>
  <si>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</si>
  <si>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</si>
  <si>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</si>
  <si>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</si>
  <si>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</si>
  <si>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89035</t>
  </si>
  <si>
    <t>89036</t>
  </si>
  <si>
    <t>89045</t>
  </si>
  <si>
    <t>89046</t>
  </si>
  <si>
    <t>89048</t>
  </si>
  <si>
    <t>89049</t>
  </si>
  <si>
    <t>89128</t>
  </si>
  <si>
    <t>89129</t>
  </si>
  <si>
    <t>89130</t>
  </si>
  <si>
    <t>89131</t>
  </si>
  <si>
    <t>89170</t>
  </si>
  <si>
    <t>89171</t>
  </si>
  <si>
    <t>89173</t>
  </si>
  <si>
    <t>89210</t>
  </si>
  <si>
    <t>89211</t>
  </si>
  <si>
    <t>89212</t>
  </si>
  <si>
    <t>89213</t>
  </si>
  <si>
    <t>89214</t>
  </si>
  <si>
    <t>89215</t>
  </si>
  <si>
    <t>89218</t>
  </si>
  <si>
    <t>89221</t>
  </si>
  <si>
    <t>89222</t>
  </si>
  <si>
    <t>89223</t>
  </si>
  <si>
    <t>89224</t>
  </si>
  <si>
    <t>89225</t>
  </si>
  <si>
    <t>89226</t>
  </si>
  <si>
    <t>89228</t>
  </si>
  <si>
    <t>89229</t>
  </si>
  <si>
    <t>89230</t>
  </si>
  <si>
    <t>89231</t>
  </si>
  <si>
    <t>89232</t>
  </si>
  <si>
    <t>89233</t>
  </si>
  <si>
    <t>89234</t>
  </si>
  <si>
    <t>89235</t>
  </si>
  <si>
    <t>89236</t>
  </si>
  <si>
    <t>89237</t>
  </si>
  <si>
    <t>89238</t>
  </si>
  <si>
    <t>89239</t>
  </si>
  <si>
    <t>89240</t>
  </si>
  <si>
    <t>89241</t>
  </si>
  <si>
    <t>89242</t>
  </si>
  <si>
    <t>89243</t>
  </si>
  <si>
    <t>89246</t>
  </si>
  <si>
    <t>89247</t>
  </si>
  <si>
    <t>89248</t>
  </si>
  <si>
    <t>89249</t>
  </si>
  <si>
    <t>89250</t>
  </si>
  <si>
    <t>89251</t>
  </si>
  <si>
    <t>89253</t>
  </si>
  <si>
    <t>89254</t>
  </si>
  <si>
    <t>89255</t>
  </si>
  <si>
    <t>89256</t>
  </si>
  <si>
    <t>89257</t>
  </si>
  <si>
    <t>89258</t>
  </si>
  <si>
    <t>89259</t>
  </si>
  <si>
    <t>89260</t>
  </si>
  <si>
    <t>89262</t>
  </si>
  <si>
    <t>89264</t>
  </si>
  <si>
    <t>89265</t>
  </si>
  <si>
    <t>89266</t>
  </si>
  <si>
    <t>89267</t>
  </si>
  <si>
    <t>89268</t>
  </si>
  <si>
    <t>89269</t>
  </si>
  <si>
    <t>89270</t>
  </si>
  <si>
    <t>89271</t>
  </si>
  <si>
    <t>89272</t>
  </si>
  <si>
    <t>89273</t>
  </si>
  <si>
    <t>89274</t>
  </si>
  <si>
    <t>89275</t>
  </si>
  <si>
    <t>89276</t>
  </si>
  <si>
    <t>89277</t>
  </si>
  <si>
    <t>89278</t>
  </si>
  <si>
    <t>89279</t>
  </si>
  <si>
    <t>89280</t>
  </si>
  <si>
    <t>89281</t>
  </si>
  <si>
    <t>89282</t>
  </si>
  <si>
    <t>89283</t>
  </si>
  <si>
    <t>89290</t>
  </si>
  <si>
    <t>89291</t>
  </si>
  <si>
    <t>89298</t>
  </si>
  <si>
    <t>89299</t>
  </si>
  <si>
    <t>89306</t>
  </si>
  <si>
    <t>89307</t>
  </si>
  <si>
    <t>89349</t>
  </si>
  <si>
    <t>89351</t>
  </si>
  <si>
    <t>89352</t>
  </si>
  <si>
    <t>89353</t>
  </si>
  <si>
    <t>89354</t>
  </si>
  <si>
    <t>89355</t>
  </si>
  <si>
    <t>89356</t>
  </si>
  <si>
    <t>89357</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</si>
  <si>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</si>
  <si>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</si>
  <si>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</si>
  <si>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</si>
  <si>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</si>
  <si>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</si>
  <si>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</si>
  <si>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</si>
  <si>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</si>
  <si>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</si>
  <si>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</si>
  <si>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</si>
  <si>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</si>
  <si>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</si>
  <si>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</si>
  <si>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</si>
  <si>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</si>
  <si>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</si>
  <si>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</si>
  <si>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</si>
  <si>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</si>
  <si>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</si>
  <si>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</si>
  <si>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</si>
  <si>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</si>
  <si>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</si>
  <si>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</si>
  <si>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</si>
  <si>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</si>
  <si>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</si>
  <si>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89389</t>
  </si>
  <si>
    <t>89390</t>
  </si>
  <si>
    <t>89391</t>
  </si>
  <si>
    <t>89392</t>
  </si>
  <si>
    <t>89393</t>
  </si>
  <si>
    <t>89394</t>
  </si>
  <si>
    <t>89395</t>
  </si>
  <si>
    <t>89396</t>
  </si>
  <si>
    <t>89397</t>
  </si>
  <si>
    <t>89398</t>
  </si>
  <si>
    <t>89399</t>
  </si>
  <si>
    <t>89400</t>
  </si>
  <si>
    <t>89401</t>
  </si>
  <si>
    <t>89402</t>
  </si>
  <si>
    <t>89403</t>
  </si>
  <si>
    <t>89404</t>
  </si>
  <si>
    <t>89405</t>
  </si>
  <si>
    <t>89406</t>
  </si>
  <si>
    <t>89407</t>
  </si>
  <si>
    <t>89408</t>
  </si>
  <si>
    <t>89409</t>
  </si>
  <si>
    <t>89410</t>
  </si>
  <si>
    <t>89411</t>
  </si>
  <si>
    <t>89412</t>
  </si>
  <si>
    <t>89413</t>
  </si>
  <si>
    <t>89414</t>
  </si>
  <si>
    <t>89415</t>
  </si>
  <si>
    <t>89416</t>
  </si>
  <si>
    <t>89417</t>
  </si>
  <si>
    <t>89418</t>
  </si>
  <si>
    <t>89419</t>
  </si>
  <si>
    <t>89421</t>
  </si>
  <si>
    <t>89423</t>
  </si>
  <si>
    <t>89424</t>
  </si>
  <si>
    <t>89425</t>
  </si>
  <si>
    <t>89426</t>
  </si>
  <si>
    <t>89427</t>
  </si>
  <si>
    <t>89428</t>
  </si>
  <si>
    <t>89429</t>
  </si>
  <si>
    <t>89430</t>
  </si>
  <si>
    <t>89431</t>
  </si>
  <si>
    <t>89432</t>
  </si>
  <si>
    <t>89433</t>
  </si>
  <si>
    <t>89434</t>
  </si>
  <si>
    <t>89435</t>
  </si>
  <si>
    <t>89436</t>
  </si>
  <si>
    <t>89437</t>
  </si>
  <si>
    <t>89438</t>
  </si>
  <si>
    <t>89439</t>
  </si>
  <si>
    <t>89440</t>
  </si>
  <si>
    <t>89442</t>
  </si>
  <si>
    <t>89443</t>
  </si>
  <si>
    <t>89444</t>
  </si>
  <si>
    <t>89445</t>
  </si>
  <si>
    <t>89446</t>
  </si>
  <si>
    <t>89447</t>
  </si>
  <si>
    <t>89448</t>
  </si>
  <si>
    <t>89449</t>
  </si>
  <si>
    <t>89450</t>
  </si>
  <si>
    <t>89451</t>
  </si>
  <si>
    <t>89452</t>
  </si>
  <si>
    <t>89453</t>
  </si>
  <si>
    <t>89455</t>
  </si>
  <si>
    <t>89462</t>
  </si>
  <si>
    <t>89464</t>
  </si>
  <si>
    <t>89470</t>
  </si>
  <si>
    <t>89472</t>
  </si>
  <si>
    <t>89478</t>
  </si>
  <si>
    <t>89480</t>
  </si>
  <si>
    <t>89481</t>
  </si>
  <si>
    <t>89482</t>
  </si>
  <si>
    <t>89485</t>
  </si>
  <si>
    <t>89489</t>
  </si>
  <si>
    <t>89490</t>
  </si>
  <si>
    <t>89491</t>
  </si>
  <si>
    <t>89492</t>
  </si>
  <si>
    <t>89493</t>
  </si>
  <si>
    <t>89494</t>
  </si>
  <si>
    <t>89495</t>
  </si>
  <si>
    <t>89496</t>
  </si>
  <si>
    <t>89497</t>
  </si>
  <si>
    <t>89498</t>
  </si>
  <si>
    <t>89499</t>
  </si>
  <si>
    <t>89500</t>
  </si>
  <si>
    <t>89501</t>
  </si>
  <si>
    <t>89502</t>
  </si>
  <si>
    <t>89503</t>
  </si>
  <si>
    <t>89504</t>
  </si>
  <si>
    <t>89505</t>
  </si>
  <si>
    <t>89506</t>
  </si>
  <si>
    <t>89507</t>
  </si>
  <si>
    <t>89508</t>
  </si>
  <si>
    <t>89509</t>
  </si>
  <si>
    <t>89510</t>
  </si>
  <si>
    <t>89511</t>
  </si>
  <si>
    <t>89512</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</si>
  <si>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</si>
  <si>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</si>
  <si>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</si>
  <si>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</si>
  <si>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</si>
  <si>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</si>
  <si>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</si>
  <si>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</si>
  <si>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</si>
  <si>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</si>
  <si>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</si>
  <si>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</si>
  <si>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</si>
  <si>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</si>
  <si>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</si>
  <si>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</si>
  <si>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</si>
  <si>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</si>
  <si>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</si>
  <si>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</si>
  <si>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89535</t>
  </si>
  <si>
    <t>89536</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</si>
  <si>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</si>
  <si>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</si>
  <si>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</si>
  <si>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</si>
  <si>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</si>
  <si>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</si>
  <si>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</si>
  <si>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</si>
  <si>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</si>
  <si>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</si>
  <si>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</si>
  <si>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</si>
  <si>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</si>
  <si>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</si>
  <si>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</si>
  <si>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</si>
  <si>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</si>
  <si>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</si>
  <si>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</si>
  <si>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</si>
  <si>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</si>
  <si>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</si>
  <si>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</si>
  <si>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</si>
  <si>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</si>
  <si>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</si>
  <si>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</si>
  <si>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</si>
  <si>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</si>
  <si>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</si>
  <si>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</si>
  <si>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</si>
  <si>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</si>
  <si>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</si>
  <si>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89576</t>
  </si>
  <si>
    <t>89577</t>
  </si>
  <si>
    <t>89578</t>
  </si>
  <si>
    <t>89579</t>
  </si>
  <si>
    <t>89580</t>
  </si>
  <si>
    <t>89581</t>
  </si>
  <si>
    <t>89582</t>
  </si>
  <si>
    <t>89583</t>
  </si>
  <si>
    <t>89584</t>
  </si>
  <si>
    <t>89585</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</si>
  <si>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</si>
  <si>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</si>
  <si>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</si>
  <si>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</si>
  <si>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</si>
  <si>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</si>
  <si>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</si>
  <si>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</si>
  <si>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</si>
  <si>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</si>
  <si>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</si>
  <si>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</si>
  <si>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</si>
  <si>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</si>
  <si>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</si>
  <si>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</si>
  <si>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</si>
  <si>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</si>
  <si>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</si>
  <si>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</si>
  <si>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</si>
  <si>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</si>
  <si>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89620</t>
  </si>
  <si>
    <t>89622</t>
  </si>
  <si>
    <t>89623</t>
  </si>
  <si>
    <t>89624</t>
  </si>
  <si>
    <t>89625</t>
  </si>
  <si>
    <t>89626</t>
  </si>
  <si>
    <t>89627</t>
  </si>
  <si>
    <t>89628</t>
  </si>
  <si>
    <t>89629</t>
  </si>
  <si>
    <t>89630</t>
  </si>
  <si>
    <t>89631</t>
  </si>
  <si>
    <t>89632</t>
  </si>
  <si>
    <t>89633</t>
  </si>
  <si>
    <t>89634</t>
  </si>
  <si>
    <t>89635</t>
  </si>
  <si>
    <t>89636</t>
  </si>
  <si>
    <t>89637</t>
  </si>
  <si>
    <t>89638</t>
  </si>
  <si>
    <t>89639</t>
  </si>
  <si>
    <t>89640</t>
  </si>
  <si>
    <t>89641</t>
  </si>
  <si>
    <t>89642</t>
  </si>
  <si>
    <t>89643</t>
  </si>
  <si>
    <t>89644</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</si>
  <si>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</si>
  <si>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</si>
  <si>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</si>
  <si>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</si>
  <si>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</si>
  <si>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</si>
  <si>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</si>
  <si>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</si>
  <si>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</si>
  <si>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</si>
  <si>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</si>
  <si>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</si>
  <si>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</si>
  <si>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</si>
  <si>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</si>
  <si>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</si>
  <si>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</si>
  <si>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</si>
  <si>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</si>
  <si>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</si>
  <si>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</si>
  <si>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</si>
  <si>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</si>
  <si>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</si>
  <si>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</si>
  <si>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</si>
  <si>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</si>
  <si>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</si>
  <si>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</si>
  <si>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</si>
  <si>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</si>
  <si>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</si>
  <si>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</si>
  <si>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</si>
  <si>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</si>
  <si>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</si>
  <si>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</si>
  <si>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</si>
  <si>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</si>
  <si>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</si>
  <si>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</si>
  <si>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</si>
  <si>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</si>
  <si>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</si>
  <si>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</si>
  <si>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</si>
  <si>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</si>
  <si>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</si>
  <si>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</si>
  <si>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</si>
  <si>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</si>
  <si>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</si>
  <si>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</si>
  <si>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</si>
  <si>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</si>
  <si>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</si>
  <si>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</si>
  <si>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</si>
  <si>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</si>
  <si>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89707</t>
  </si>
  <si>
    <t>89708</t>
  </si>
  <si>
    <t>89709</t>
  </si>
  <si>
    <t>89710</t>
  </si>
  <si>
    <t>89711</t>
  </si>
  <si>
    <t>89712</t>
  </si>
  <si>
    <t>89713</t>
  </si>
  <si>
    <t>89714</t>
  </si>
  <si>
    <t>89716</t>
  </si>
  <si>
    <t>89717</t>
  </si>
  <si>
    <t>89718</t>
  </si>
  <si>
    <t>89719</t>
  </si>
  <si>
    <t>89720</t>
  </si>
  <si>
    <t>89721</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</si>
  <si>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</si>
  <si>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</si>
  <si>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</si>
  <si>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</si>
  <si>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</si>
  <si>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</si>
  <si>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</si>
  <si>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</si>
  <si>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</si>
  <si>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</si>
  <si>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</si>
  <si>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</si>
  <si>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</si>
  <si>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</si>
  <si>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</si>
  <si>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</si>
  <si>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</si>
  <si>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</si>
  <si>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</si>
  <si>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</si>
  <si>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</si>
  <si>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</si>
  <si>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89746</t>
  </si>
  <si>
    <t>89747</t>
  </si>
  <si>
    <t>89748</t>
  </si>
  <si>
    <t>89749</t>
  </si>
  <si>
    <t>89750</t>
  </si>
  <si>
    <t>89752</t>
  </si>
  <si>
    <t>89753</t>
  </si>
  <si>
    <t>89754</t>
  </si>
  <si>
    <t>89755</t>
  </si>
  <si>
    <t>89756</t>
  </si>
  <si>
    <t>89757</t>
  </si>
  <si>
    <t>89758</t>
  </si>
  <si>
    <t>89759</t>
  </si>
  <si>
    <t>89760</t>
  </si>
  <si>
    <t>89761</t>
  </si>
  <si>
    <t>89762</t>
  </si>
  <si>
    <t>89763</t>
  </si>
  <si>
    <t>89764</t>
  </si>
  <si>
    <t>89765</t>
  </si>
  <si>
    <t>89767</t>
  </si>
  <si>
    <t>89768</t>
  </si>
  <si>
    <t>89769</t>
  </si>
  <si>
    <t>89770</t>
  </si>
  <si>
    <t>89771</t>
  </si>
  <si>
    <t>89772</t>
  </si>
  <si>
    <t>89773</t>
  </si>
  <si>
    <t>89774</t>
  </si>
  <si>
    <t>89775</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</si>
  <si>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</si>
  <si>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</si>
  <si>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</si>
  <si>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</si>
  <si>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</si>
  <si>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</si>
  <si>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</si>
  <si>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</si>
  <si>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</si>
  <si>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</si>
  <si>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</si>
  <si>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</si>
  <si>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</si>
  <si>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</si>
  <si>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</si>
  <si>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</si>
  <si>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</si>
  <si>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</si>
  <si>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</si>
  <si>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</si>
  <si>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</si>
  <si>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</si>
  <si>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89798</t>
  </si>
  <si>
    <t>89799</t>
  </si>
  <si>
    <t>89800</t>
  </si>
  <si>
    <t>89801</t>
  </si>
  <si>
    <t>89802</t>
  </si>
  <si>
    <t>89803</t>
  </si>
  <si>
    <t>89804</t>
  </si>
  <si>
    <t>89805</t>
  </si>
  <si>
    <t>89806</t>
  </si>
  <si>
    <t>89807</t>
  </si>
  <si>
    <t>89808</t>
  </si>
  <si>
    <t>89809</t>
  </si>
  <si>
    <t>89810</t>
  </si>
  <si>
    <t>89811</t>
  </si>
  <si>
    <t>89812</t>
  </si>
  <si>
    <t>89813</t>
  </si>
  <si>
    <t>89814</t>
  </si>
  <si>
    <t>89815</t>
  </si>
  <si>
    <t>89816</t>
  </si>
  <si>
    <t>89817</t>
  </si>
  <si>
    <t>89818</t>
  </si>
  <si>
    <t>89819</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</si>
  <si>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</si>
  <si>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</si>
  <si>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</si>
  <si>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</si>
  <si>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</si>
  <si>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</si>
  <si>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</si>
  <si>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</si>
  <si>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</si>
  <si>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</si>
  <si>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</si>
  <si>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</si>
  <si>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</si>
  <si>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</si>
  <si>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</si>
  <si>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</si>
  <si>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</si>
  <si>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</si>
  <si>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</si>
  <si>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</si>
  <si>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</si>
  <si>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</si>
  <si>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89843</t>
  </si>
  <si>
    <t>89844</t>
  </si>
  <si>
    <t>89845</t>
  </si>
  <si>
    <t>89846</t>
  </si>
  <si>
    <t>89847</t>
  </si>
  <si>
    <t>89848</t>
  </si>
  <si>
    <t>89849</t>
  </si>
  <si>
    <t>89850</t>
  </si>
  <si>
    <t>89851</t>
  </si>
  <si>
    <t>89852</t>
  </si>
  <si>
    <t>89853</t>
  </si>
  <si>
    <t>89854</t>
  </si>
  <si>
    <t>89855</t>
  </si>
  <si>
    <t>89856</t>
  </si>
  <si>
    <t>89857</t>
  </si>
  <si>
    <t>89860</t>
  </si>
  <si>
    <t>89861</t>
  </si>
  <si>
    <t>89865</t>
  </si>
  <si>
    <t>89866</t>
  </si>
  <si>
    <t>89867</t>
  </si>
  <si>
    <t>89868</t>
  </si>
  <si>
    <t>89869</t>
  </si>
  <si>
    <t>89870</t>
  </si>
  <si>
    <t>89871</t>
  </si>
  <si>
    <t>89872</t>
  </si>
  <si>
    <t>89873</t>
  </si>
  <si>
    <t>89874</t>
  </si>
  <si>
    <t>89876</t>
  </si>
  <si>
    <t>89877</t>
  </si>
  <si>
    <t>89878</t>
  </si>
  <si>
    <t>89879</t>
  </si>
  <si>
    <t>89880</t>
  </si>
  <si>
    <t>89881</t>
  </si>
  <si>
    <t>89882</t>
  </si>
  <si>
    <t>89883</t>
  </si>
  <si>
    <t>89884</t>
  </si>
  <si>
    <t>89957</t>
  </si>
  <si>
    <t>89959</t>
  </si>
  <si>
    <t>89969</t>
  </si>
  <si>
    <t>89970</t>
  </si>
  <si>
    <t>89971</t>
  </si>
  <si>
    <t>89972</t>
  </si>
  <si>
    <t>89973</t>
  </si>
  <si>
    <t>89974</t>
  </si>
  <si>
    <t>89979</t>
  </si>
  <si>
    <t>89981</t>
  </si>
  <si>
    <t>89984</t>
  </si>
  <si>
    <t>89985</t>
  </si>
  <si>
    <t>89986</t>
  </si>
  <si>
    <t>89987</t>
  </si>
  <si>
    <t>89993</t>
  </si>
  <si>
    <t>89994</t>
  </si>
  <si>
    <t>89995</t>
  </si>
  <si>
    <t>89996</t>
  </si>
  <si>
    <t>89997</t>
  </si>
  <si>
    <t>89998</t>
  </si>
  <si>
    <t>89999</t>
  </si>
  <si>
    <t>90000</t>
  </si>
  <si>
    <t>90084</t>
  </si>
  <si>
    <t>90086</t>
  </si>
  <si>
    <t>90087</t>
  </si>
  <si>
    <t>90090</t>
  </si>
  <si>
    <t>90091</t>
  </si>
  <si>
    <t>90092</t>
  </si>
  <si>
    <t>90094</t>
  </si>
  <si>
    <t>90095</t>
  </si>
  <si>
    <t>90098</t>
  </si>
  <si>
    <t>90101</t>
  </si>
  <si>
    <t>90102</t>
  </si>
  <si>
    <t>90105</t>
  </si>
  <si>
    <t>90106</t>
  </si>
  <si>
    <t>90107</t>
  </si>
  <si>
    <t>90108</t>
  </si>
  <si>
    <t>90278</t>
  </si>
  <si>
    <t>90279</t>
  </si>
  <si>
    <t>90280</t>
  </si>
  <si>
    <t>90281</t>
  </si>
  <si>
    <t>90282</t>
  </si>
  <si>
    <t>90283</t>
  </si>
  <si>
    <t>90284</t>
  </si>
  <si>
    <t>90285</t>
  </si>
  <si>
    <t>90371</t>
  </si>
  <si>
    <t>90373</t>
  </si>
  <si>
    <t>90374</t>
  </si>
  <si>
    <t>90406</t>
  </si>
  <si>
    <t>90407</t>
  </si>
  <si>
    <t>90408</t>
  </si>
  <si>
    <t>90409</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</si>
  <si>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</si>
  <si>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</si>
  <si>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</si>
  <si>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</si>
  <si>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</si>
  <si>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</si>
  <si>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</si>
  <si>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</si>
  <si>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</si>
  <si>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</si>
  <si>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</si>
  <si>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</si>
  <si>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</si>
  <si>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</si>
  <si>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</si>
  <si>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</si>
  <si>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</si>
  <si>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</si>
  <si>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</si>
  <si>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</si>
  <si>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</si>
  <si>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</si>
  <si>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</si>
  <si>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</si>
  <si>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</si>
  <si>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</si>
  <si>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</si>
  <si>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</si>
  <si>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</si>
  <si>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90582</t>
  </si>
  <si>
    <t>90583</t>
  </si>
  <si>
    <t>90584</t>
  </si>
  <si>
    <t>90585</t>
  </si>
  <si>
    <t>90586</t>
  </si>
  <si>
    <t>90587</t>
  </si>
  <si>
    <t>90621</t>
  </si>
  <si>
    <t>90622</t>
  </si>
  <si>
    <t>90623</t>
  </si>
  <si>
    <t>90624</t>
  </si>
  <si>
    <t>90625</t>
  </si>
  <si>
    <t>90626</t>
  </si>
  <si>
    <t>90627</t>
  </si>
  <si>
    <t>90628</t>
  </si>
  <si>
    <t>90629</t>
  </si>
  <si>
    <t>90630</t>
  </si>
  <si>
    <t>90631</t>
  </si>
  <si>
    <t>90632</t>
  </si>
  <si>
    <t>90633</t>
  </si>
  <si>
    <t>90634</t>
  </si>
  <si>
    <t>90635</t>
  </si>
  <si>
    <t>90636</t>
  </si>
  <si>
    <t>90637</t>
  </si>
  <si>
    <t>90638</t>
  </si>
  <si>
    <t>90639</t>
  </si>
  <si>
    <t>90640</t>
  </si>
  <si>
    <t>90641</t>
  </si>
  <si>
    <t>90642</t>
  </si>
  <si>
    <t>90643</t>
  </si>
  <si>
    <t>90644</t>
  </si>
  <si>
    <t>90646</t>
  </si>
  <si>
    <t>90647</t>
  </si>
  <si>
    <t>90648</t>
  </si>
  <si>
    <t>90649</t>
  </si>
  <si>
    <t>90650</t>
  </si>
  <si>
    <t>90651</t>
  </si>
  <si>
    <t>90652</t>
  </si>
  <si>
    <t>90653</t>
  </si>
  <si>
    <t>90654</t>
  </si>
  <si>
    <t>90655</t>
  </si>
  <si>
    <t>90656</t>
  </si>
  <si>
    <t>90657</t>
  </si>
  <si>
    <t>90658</t>
  </si>
  <si>
    <t>90659</t>
  </si>
  <si>
    <t>90660</t>
  </si>
  <si>
    <t>90661</t>
  </si>
  <si>
    <t>90662</t>
  </si>
  <si>
    <t>90663</t>
  </si>
  <si>
    <t>90664</t>
  </si>
  <si>
    <t>90665</t>
  </si>
  <si>
    <t>90666</t>
  </si>
  <si>
    <t>90667</t>
  </si>
  <si>
    <t>90668</t>
  </si>
  <si>
    <t>90669</t>
  </si>
  <si>
    <t>90670</t>
  </si>
  <si>
    <t>90671</t>
  </si>
  <si>
    <t>90672</t>
  </si>
  <si>
    <t>90673</t>
  </si>
  <si>
    <t>90674</t>
  </si>
  <si>
    <t>90675</t>
  </si>
  <si>
    <t>90676</t>
  </si>
  <si>
    <t>90677</t>
  </si>
  <si>
    <t>90678</t>
  </si>
  <si>
    <t>90679</t>
  </si>
  <si>
    <t>90680</t>
  </si>
  <si>
    <t>90681</t>
  </si>
  <si>
    <t>90682</t>
  </si>
  <si>
    <t>90683</t>
  </si>
  <si>
    <t>90684</t>
  </si>
  <si>
    <t>90685</t>
  </si>
  <si>
    <t>90686</t>
  </si>
  <si>
    <t>90687</t>
  </si>
  <si>
    <t>90688</t>
  </si>
  <si>
    <t>90689</t>
  </si>
  <si>
    <t>90690</t>
  </si>
  <si>
    <t>90691</t>
  </si>
  <si>
    <t>90692</t>
  </si>
  <si>
    <t>90693</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</si>
  <si>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</si>
  <si>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</si>
  <si>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</si>
  <si>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</si>
  <si>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</si>
  <si>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</si>
  <si>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</si>
  <si>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</si>
  <si>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</si>
  <si>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</si>
  <si>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</si>
  <si>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</si>
  <si>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</si>
  <si>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</si>
  <si>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</si>
  <si>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</si>
  <si>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</si>
  <si>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</si>
  <si>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</si>
  <si>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</si>
  <si>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</si>
  <si>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</si>
  <si>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</si>
  <si>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</si>
  <si>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</si>
  <si>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</si>
  <si>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</si>
  <si>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</si>
  <si>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</si>
  <si>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</si>
  <si>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</si>
  <si>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</si>
  <si>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</si>
  <si>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</si>
  <si>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</si>
  <si>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</si>
  <si>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</si>
  <si>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</si>
  <si>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90766</t>
  </si>
  <si>
    <t>90767</t>
  </si>
  <si>
    <t>90768</t>
  </si>
  <si>
    <t>90769</t>
  </si>
  <si>
    <t>90770</t>
  </si>
  <si>
    <t>90771</t>
  </si>
  <si>
    <t>90772</t>
  </si>
  <si>
    <t>90773</t>
  </si>
  <si>
    <t>90775</t>
  </si>
  <si>
    <t>90777</t>
  </si>
  <si>
    <t>90779</t>
  </si>
  <si>
    <t>90780</t>
  </si>
  <si>
    <t>90788</t>
  </si>
  <si>
    <t>90789</t>
  </si>
  <si>
    <t>90790</t>
  </si>
  <si>
    <t>90791</t>
  </si>
  <si>
    <t>90793</t>
  </si>
  <si>
    <t>90794</t>
  </si>
  <si>
    <t>90795</t>
  </si>
  <si>
    <t>90796</t>
  </si>
  <si>
    <t>90797</t>
  </si>
  <si>
    <t>90798</t>
  </si>
  <si>
    <t>90799</t>
  </si>
  <si>
    <t>90801</t>
  </si>
  <si>
    <t>90806</t>
  </si>
  <si>
    <t>90820</t>
  </si>
  <si>
    <t>90821</t>
  </si>
  <si>
    <t>90822</t>
  </si>
  <si>
    <t>90823</t>
  </si>
  <si>
    <t>90824</t>
  </si>
  <si>
    <t>90825</t>
  </si>
  <si>
    <t>90830</t>
  </si>
  <si>
    <t>90831</t>
  </si>
  <si>
    <t>90838</t>
  </si>
  <si>
    <t>90841</t>
  </si>
  <si>
    <t>90842</t>
  </si>
  <si>
    <t>90843</t>
  </si>
  <si>
    <t>90844</t>
  </si>
  <si>
    <t>90847</t>
  </si>
  <si>
    <t>90848</t>
  </si>
  <si>
    <t>90849</t>
  </si>
  <si>
    <t>90850</t>
  </si>
  <si>
    <t>90930</t>
  </si>
  <si>
    <t>90932</t>
  </si>
  <si>
    <t>90933</t>
  </si>
  <si>
    <t>90934</t>
  </si>
  <si>
    <t>90940</t>
  </si>
  <si>
    <t>90942</t>
  </si>
  <si>
    <t>90943</t>
  </si>
  <si>
    <t>90944</t>
  </si>
  <si>
    <t>90950</t>
  </si>
  <si>
    <t>90952</t>
  </si>
  <si>
    <t>90953</t>
  </si>
  <si>
    <t>90954</t>
  </si>
  <si>
    <t>90957</t>
  </si>
  <si>
    <t>90958</t>
  </si>
  <si>
    <t>90960</t>
  </si>
  <si>
    <t>90961</t>
  </si>
  <si>
    <t>90962</t>
  </si>
  <si>
    <t>90963</t>
  </si>
  <si>
    <t>90964</t>
  </si>
  <si>
    <t>90965</t>
  </si>
  <si>
    <t>90968</t>
  </si>
  <si>
    <t>90969</t>
  </si>
  <si>
    <t>90970</t>
  </si>
  <si>
    <t>90971</t>
  </si>
  <si>
    <t>90972</t>
  </si>
  <si>
    <t>90973</t>
  </si>
  <si>
    <t>90975</t>
  </si>
  <si>
    <t>90976</t>
  </si>
  <si>
    <t>90977</t>
  </si>
  <si>
    <t>90978</t>
  </si>
  <si>
    <t>90979</t>
  </si>
  <si>
    <t>90982</t>
  </si>
  <si>
    <t>90991</t>
  </si>
  <si>
    <t>90992</t>
  </si>
  <si>
    <t>90993</t>
  </si>
  <si>
    <t>90994</t>
  </si>
  <si>
    <t>90995</t>
  </si>
  <si>
    <t>90999</t>
  </si>
  <si>
    <t>91001</t>
  </si>
  <si>
    <t>91009</t>
  </si>
  <si>
    <t>91010</t>
  </si>
  <si>
    <t>91011</t>
  </si>
  <si>
    <t>91012</t>
  </si>
  <si>
    <t>91013</t>
  </si>
  <si>
    <t>91014</t>
  </si>
  <si>
    <t>91015</t>
  </si>
  <si>
    <t>91016</t>
  </si>
  <si>
    <t>91021</t>
  </si>
  <si>
    <t>91026</t>
  </si>
  <si>
    <t>91027</t>
  </si>
  <si>
    <t>91028</t>
  </si>
  <si>
    <t>91029</t>
  </si>
  <si>
    <t>91030</t>
  </si>
  <si>
    <t>91031</t>
  </si>
  <si>
    <t>91032</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</si>
  <si>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</si>
  <si>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</si>
  <si>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</si>
  <si>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</si>
  <si>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</si>
  <si>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</si>
  <si>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</si>
  <si>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</si>
  <si>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</si>
  <si>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</si>
  <si>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</si>
  <si>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</si>
  <si>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</si>
  <si>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</si>
  <si>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</si>
  <si>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</si>
  <si>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</si>
  <si>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</si>
  <si>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</si>
  <si>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</si>
  <si>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</si>
  <si>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</si>
  <si>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</si>
  <si>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</si>
  <si>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</si>
  <si>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</si>
  <si>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</si>
  <si>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</si>
  <si>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</si>
  <si>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</si>
  <si>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</si>
  <si>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</si>
  <si>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91166</t>
  </si>
  <si>
    <t>91167</t>
  </si>
  <si>
    <t>91170</t>
  </si>
  <si>
    <t>91171</t>
  </si>
  <si>
    <t>91172</t>
  </si>
  <si>
    <t>91173</t>
  </si>
  <si>
    <t>91174</t>
  </si>
  <si>
    <t>91175</t>
  </si>
  <si>
    <t>91176</t>
  </si>
  <si>
    <t>91179</t>
  </si>
  <si>
    <t>91180</t>
  </si>
  <si>
    <t>91181</t>
  </si>
  <si>
    <t>91182</t>
  </si>
  <si>
    <t>91185</t>
  </si>
  <si>
    <t>91186</t>
  </si>
  <si>
    <t>91187</t>
  </si>
  <si>
    <t>91188</t>
  </si>
  <si>
    <t>91189</t>
  </si>
  <si>
    <t>91190</t>
  </si>
  <si>
    <t>91191</t>
  </si>
  <si>
    <t>91192</t>
  </si>
  <si>
    <t>91222</t>
  </si>
  <si>
    <t>91273</t>
  </si>
  <si>
    <t>91274</t>
  </si>
  <si>
    <t>91275</t>
  </si>
  <si>
    <t>91276</t>
  </si>
  <si>
    <t>91277</t>
  </si>
  <si>
    <t>91278</t>
  </si>
  <si>
    <t>91279</t>
  </si>
  <si>
    <t>91280</t>
  </si>
  <si>
    <t>91281</t>
  </si>
  <si>
    <t>91282</t>
  </si>
  <si>
    <t>91283</t>
  </si>
  <si>
    <t>91285</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</si>
  <si>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</si>
  <si>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</si>
  <si>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</si>
  <si>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</si>
  <si>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</si>
  <si>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</si>
  <si>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</si>
  <si>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</si>
  <si>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</si>
  <si>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</si>
  <si>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</si>
  <si>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</si>
  <si>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</si>
  <si>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</si>
  <si>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</si>
  <si>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</si>
  <si>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</si>
  <si>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</si>
  <si>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</si>
  <si>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</si>
  <si>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</si>
  <si>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</si>
  <si>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</si>
  <si>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</si>
  <si>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</si>
  <si>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</si>
  <si>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</si>
  <si>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</si>
  <si>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</si>
  <si>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</si>
  <si>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</si>
  <si>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</si>
  <si>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</si>
  <si>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91338</t>
  </si>
  <si>
    <t>91341</t>
  </si>
  <si>
    <t>91354</t>
  </si>
  <si>
    <t>91355</t>
  </si>
  <si>
    <t>91356</t>
  </si>
  <si>
    <t>91359</t>
  </si>
  <si>
    <t>91360</t>
  </si>
  <si>
    <t>91361</t>
  </si>
  <si>
    <t>91367</t>
  </si>
  <si>
    <t>91368</t>
  </si>
  <si>
    <t>91369</t>
  </si>
  <si>
    <t>91375</t>
  </si>
  <si>
    <t>91376</t>
  </si>
  <si>
    <t>91377</t>
  </si>
  <si>
    <t>91380</t>
  </si>
  <si>
    <t>91381</t>
  </si>
  <si>
    <t>91382</t>
  </si>
  <si>
    <t>91383</t>
  </si>
  <si>
    <t>91384</t>
  </si>
  <si>
    <t>91386</t>
  </si>
  <si>
    <t>91387</t>
  </si>
  <si>
    <t>91390</t>
  </si>
  <si>
    <t>91391</t>
  </si>
  <si>
    <t>91392</t>
  </si>
  <si>
    <t>91395</t>
  </si>
  <si>
    <t>91396</t>
  </si>
  <si>
    <t>91397</t>
  </si>
  <si>
    <t>91398</t>
  </si>
  <si>
    <t>91402</t>
  </si>
  <si>
    <t>91466</t>
  </si>
  <si>
    <t>91467</t>
  </si>
  <si>
    <t>91468</t>
  </si>
  <si>
    <t>91469</t>
  </si>
  <si>
    <t>91484</t>
  </si>
  <si>
    <t>91485</t>
  </si>
  <si>
    <t>91486</t>
  </si>
  <si>
    <t>91515</t>
  </si>
  <si>
    <t>91519</t>
  </si>
  <si>
    <t>91520</t>
  </si>
  <si>
    <t>91522</t>
  </si>
  <si>
    <t>91525</t>
  </si>
  <si>
    <t>91529</t>
  </si>
  <si>
    <t>91530</t>
  </si>
  <si>
    <t>91531</t>
  </si>
  <si>
    <t>91532</t>
  </si>
  <si>
    <t>91533</t>
  </si>
  <si>
    <t>91534</t>
  </si>
  <si>
    <t>91593</t>
  </si>
  <si>
    <t>ARMAÇÃO DO SISTEMA DE PAREDES DE CONCRETO, EXECUTADA EM PAREDES DE EDIFICAÇÕES DE MÚLTIPLOS PAVIMENTOS, TELA Q-138. AF_06/2019</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</si>
  <si>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</si>
  <si>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</si>
  <si>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</si>
  <si>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</si>
  <si>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91596</t>
  </si>
  <si>
    <t>ARMAÇÃO DO SISTEMA DE PAREDES DE CONCRETO, EXECUTADA COMO ARMADURA POSITIVA DE LAJES, TELA Q-138. AF_06/2019</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</si>
  <si>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</si>
  <si>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</si>
  <si>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</si>
  <si>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</si>
  <si>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</si>
  <si>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</si>
  <si>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91600</t>
  </si>
  <si>
    <t>ARMAÇÃO DO SISTEMA DE PAREDES DE CONCRETO, EXECUTADA EM PLATIBANDAS, TELA Q-92. AF_06/2019</t>
  </si>
  <si>
    <t>91601</t>
  </si>
  <si>
    <t>ARMAÇÃO DO SISTEMA DE PAREDES DE CONCRETO, EXECUTADA COMO REFORÇO, VERGALHÃO DE 6,3 MM DE DIÂMETRO. AF_06/2019</t>
  </si>
  <si>
    <t>91602</t>
  </si>
  <si>
    <t>ARMAÇÃO DO SISTEMA DE PAREDES DE CONCRETO, EXECUTADA COMO REFORÇO, VERGALHÃO DE 8,0 MM DE DIÂMETRO. AF_06/2019</t>
  </si>
  <si>
    <t>91603</t>
  </si>
  <si>
    <t>ARMAÇÃO DO SISTEMA DE PAREDES DE CONCRETO, EXECUTADA COMO REFORÇO, VERGALHÃO DE 10,0 MM DE DIÂMETRO. AF_06/2019</t>
  </si>
  <si>
    <t>91629</t>
  </si>
  <si>
    <t>91630</t>
  </si>
  <si>
    <t>91631</t>
  </si>
  <si>
    <t>91632</t>
  </si>
  <si>
    <t>91633</t>
  </si>
  <si>
    <t>91634</t>
  </si>
  <si>
    <t>91635</t>
  </si>
  <si>
    <t>91640</t>
  </si>
  <si>
    <t>91641</t>
  </si>
  <si>
    <t>91642</t>
  </si>
  <si>
    <t>91643</t>
  </si>
  <si>
    <t>91644</t>
  </si>
  <si>
    <t>91645</t>
  </si>
  <si>
    <t>91646</t>
  </si>
  <si>
    <t>91688</t>
  </si>
  <si>
    <t>91689</t>
  </si>
  <si>
    <t>91690</t>
  </si>
  <si>
    <t>91691</t>
  </si>
  <si>
    <t>91692</t>
  </si>
  <si>
    <t>91693</t>
  </si>
  <si>
    <t>91831</t>
  </si>
  <si>
    <t>91833</t>
  </si>
  <si>
    <t>91834</t>
  </si>
  <si>
    <t>91835</t>
  </si>
  <si>
    <t>91836</t>
  </si>
  <si>
    <t>91837</t>
  </si>
  <si>
    <t>91839</t>
  </si>
  <si>
    <t>91840</t>
  </si>
  <si>
    <t>91841</t>
  </si>
  <si>
    <t>91842</t>
  </si>
  <si>
    <t>91843</t>
  </si>
  <si>
    <t>91844</t>
  </si>
  <si>
    <t>91845</t>
  </si>
  <si>
    <t>91846</t>
  </si>
  <si>
    <t>91847</t>
  </si>
  <si>
    <t>91849</t>
  </si>
  <si>
    <t>91850</t>
  </si>
  <si>
    <t>91851</t>
  </si>
  <si>
    <t>91852</t>
  </si>
  <si>
    <t>91853</t>
  </si>
  <si>
    <t>91854</t>
  </si>
  <si>
    <t>91855</t>
  </si>
  <si>
    <t>91856</t>
  </si>
  <si>
    <t>91857</t>
  </si>
  <si>
    <t>91859</t>
  </si>
  <si>
    <t>91860</t>
  </si>
  <si>
    <t>91861</t>
  </si>
  <si>
    <t>91862</t>
  </si>
  <si>
    <t>91863</t>
  </si>
  <si>
    <t>91864</t>
  </si>
  <si>
    <t>91865</t>
  </si>
  <si>
    <t>91866</t>
  </si>
  <si>
    <t>91867</t>
  </si>
  <si>
    <t>91868</t>
  </si>
  <si>
    <t>91869</t>
  </si>
  <si>
    <t>91870</t>
  </si>
  <si>
    <t>91871</t>
  </si>
  <si>
    <t>91872</t>
  </si>
  <si>
    <t>91873</t>
  </si>
  <si>
    <t>91874</t>
  </si>
  <si>
    <t>91875</t>
  </si>
  <si>
    <t>91876</t>
  </si>
  <si>
    <t>91877</t>
  </si>
  <si>
    <t>91878</t>
  </si>
  <si>
    <t>91879</t>
  </si>
  <si>
    <t>91880</t>
  </si>
  <si>
    <t>91881</t>
  </si>
  <si>
    <t>91882</t>
  </si>
  <si>
    <t>91884</t>
  </si>
  <si>
    <t>91885</t>
  </si>
  <si>
    <t>91886</t>
  </si>
  <si>
    <t>91887</t>
  </si>
  <si>
    <t>91889</t>
  </si>
  <si>
    <t>91890</t>
  </si>
  <si>
    <t>91892</t>
  </si>
  <si>
    <t>91893</t>
  </si>
  <si>
    <t>91895</t>
  </si>
  <si>
    <t>91896</t>
  </si>
  <si>
    <t>91898</t>
  </si>
  <si>
    <t>91899</t>
  </si>
  <si>
    <t>91901</t>
  </si>
  <si>
    <t>91902</t>
  </si>
  <si>
    <t>91904</t>
  </si>
  <si>
    <t>91905</t>
  </si>
  <si>
    <t>91907</t>
  </si>
  <si>
    <t>91908</t>
  </si>
  <si>
    <t>91910</t>
  </si>
  <si>
    <t>91911</t>
  </si>
  <si>
    <t>91913</t>
  </si>
  <si>
    <t>91914</t>
  </si>
  <si>
    <t>91916</t>
  </si>
  <si>
    <t>91917</t>
  </si>
  <si>
    <t>91919</t>
  </si>
  <si>
    <t>91920</t>
  </si>
  <si>
    <t>91922</t>
  </si>
  <si>
    <t>91924</t>
  </si>
  <si>
    <t>91925</t>
  </si>
  <si>
    <t>91926</t>
  </si>
  <si>
    <t>91927</t>
  </si>
  <si>
    <t>91928</t>
  </si>
  <si>
    <t>91929</t>
  </si>
  <si>
    <t>91930</t>
  </si>
  <si>
    <t>91931</t>
  </si>
  <si>
    <t>91932</t>
  </si>
  <si>
    <t>91933</t>
  </si>
  <si>
    <t>91934</t>
  </si>
  <si>
    <t>91935</t>
  </si>
  <si>
    <t>91936</t>
  </si>
  <si>
    <t>91937</t>
  </si>
  <si>
    <t>91939</t>
  </si>
  <si>
    <t>91940</t>
  </si>
  <si>
    <t>91941</t>
  </si>
  <si>
    <t>91942</t>
  </si>
  <si>
    <t>91943</t>
  </si>
  <si>
    <t>91944</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</si>
  <si>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</si>
  <si>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</si>
  <si>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</si>
  <si>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</si>
  <si>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</si>
  <si>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</si>
  <si>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</si>
  <si>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</si>
  <si>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</si>
  <si>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</si>
  <si>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</si>
  <si>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</si>
  <si>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</si>
  <si>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</si>
  <si>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</si>
  <si>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</si>
  <si>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</si>
  <si>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</si>
  <si>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</si>
  <si>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</si>
  <si>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</si>
  <si>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</si>
  <si>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</si>
  <si>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</si>
  <si>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</si>
  <si>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</si>
  <si>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</si>
  <si>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</si>
  <si>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</si>
  <si>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</si>
  <si>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</si>
  <si>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</si>
  <si>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</si>
  <si>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</si>
  <si>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</si>
  <si>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</si>
  <si>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</si>
  <si>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</si>
  <si>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</si>
  <si>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</si>
  <si>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</si>
  <si>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</si>
  <si>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</si>
  <si>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</si>
  <si>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</si>
  <si>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</si>
  <si>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</si>
  <si>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</si>
  <si>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</si>
  <si>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</si>
  <si>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</si>
  <si>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</si>
  <si>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</si>
  <si>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</si>
  <si>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</si>
  <si>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</si>
  <si>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</si>
  <si>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</si>
  <si>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</si>
  <si>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</si>
  <si>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</si>
  <si>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</si>
  <si>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</si>
  <si>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</si>
  <si>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</si>
  <si>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</si>
  <si>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</si>
  <si>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</si>
  <si>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</si>
  <si>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</si>
  <si>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</si>
  <si>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</si>
  <si>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</si>
  <si>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</si>
  <si>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</si>
  <si>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</si>
  <si>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</si>
  <si>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</si>
  <si>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</si>
  <si>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</si>
  <si>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</si>
  <si>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</si>
  <si>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</si>
  <si>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</si>
  <si>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</si>
  <si>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</si>
  <si>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</si>
  <si>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</si>
  <si>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</si>
  <si>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</si>
  <si>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92040</t>
  </si>
  <si>
    <t>92041</t>
  </si>
  <si>
    <t>92042</t>
  </si>
  <si>
    <t>92043</t>
  </si>
  <si>
    <t>92044</t>
  </si>
  <si>
    <t>92101</t>
  </si>
  <si>
    <t>92102</t>
  </si>
  <si>
    <t>92103</t>
  </si>
  <si>
    <t>92104</t>
  </si>
  <si>
    <t>92105</t>
  </si>
  <si>
    <t>92106</t>
  </si>
  <si>
    <t>92107</t>
  </si>
  <si>
    <t>92108</t>
  </si>
  <si>
    <t>92109</t>
  </si>
  <si>
    <t>92110</t>
  </si>
  <si>
    <t>92111</t>
  </si>
  <si>
    <t>92112</t>
  </si>
  <si>
    <t>92113</t>
  </si>
  <si>
    <t>92114</t>
  </si>
  <si>
    <t>92115</t>
  </si>
  <si>
    <t>92116</t>
  </si>
  <si>
    <t>92118</t>
  </si>
  <si>
    <t>92119</t>
  </si>
  <si>
    <t>92121</t>
  </si>
  <si>
    <t>92122</t>
  </si>
  <si>
    <t>92123</t>
  </si>
  <si>
    <t>92133</t>
  </si>
  <si>
    <t>92134</t>
  </si>
  <si>
    <t>92135</t>
  </si>
  <si>
    <t>92136</t>
  </si>
  <si>
    <t>92137</t>
  </si>
  <si>
    <t>92138</t>
  </si>
  <si>
    <t>92139</t>
  </si>
  <si>
    <t>92140</t>
  </si>
  <si>
    <t>92141</t>
  </si>
  <si>
    <t>92142</t>
  </si>
  <si>
    <t>92143</t>
  </si>
  <si>
    <t>92144</t>
  </si>
  <si>
    <t>92145</t>
  </si>
  <si>
    <t>92146</t>
  </si>
  <si>
    <t>92210</t>
  </si>
  <si>
    <t>92211</t>
  </si>
  <si>
    <t>92212</t>
  </si>
  <si>
    <t>92213</t>
  </si>
  <si>
    <t>92214</t>
  </si>
  <si>
    <t>92215</t>
  </si>
  <si>
    <t>92216</t>
  </si>
  <si>
    <t>92219</t>
  </si>
  <si>
    <t>92220</t>
  </si>
  <si>
    <t>92221</t>
  </si>
  <si>
    <t>92222</t>
  </si>
  <si>
    <t>92223</t>
  </si>
  <si>
    <t>92224</t>
  </si>
  <si>
    <t>92226</t>
  </si>
  <si>
    <t>92237</t>
  </si>
  <si>
    <t>92238</t>
  </si>
  <si>
    <t>92239</t>
  </si>
  <si>
    <t>92240</t>
  </si>
  <si>
    <t>92241</t>
  </si>
  <si>
    <t>92242</t>
  </si>
  <si>
    <t>92243</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</si>
  <si>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</si>
  <si>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</si>
  <si>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</si>
  <si>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</si>
  <si>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</si>
  <si>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</si>
  <si>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</si>
  <si>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</si>
  <si>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</si>
  <si>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</si>
  <si>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</si>
  <si>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</si>
  <si>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</si>
  <si>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</si>
  <si>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</si>
  <si>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</si>
  <si>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92263</t>
  </si>
  <si>
    <t>92264</t>
  </si>
  <si>
    <t>92265</t>
  </si>
  <si>
    <t>92266</t>
  </si>
  <si>
    <t>92267</t>
  </si>
  <si>
    <t>92268</t>
  </si>
  <si>
    <t>92269</t>
  </si>
  <si>
    <t>92270</t>
  </si>
  <si>
    <t>92271</t>
  </si>
  <si>
    <t>92272</t>
  </si>
  <si>
    <t>92273</t>
  </si>
  <si>
    <t>92275</t>
  </si>
  <si>
    <t>92276</t>
  </si>
  <si>
    <t>92277</t>
  </si>
  <si>
    <t>92278</t>
  </si>
  <si>
    <t>92279</t>
  </si>
  <si>
    <t>92280</t>
  </si>
  <si>
    <t>92281</t>
  </si>
  <si>
    <t>92282</t>
  </si>
  <si>
    <t>92283</t>
  </si>
  <si>
    <t>92284</t>
  </si>
  <si>
    <t>92285</t>
  </si>
  <si>
    <t>92286</t>
  </si>
  <si>
    <t>92287</t>
  </si>
  <si>
    <t>92288</t>
  </si>
  <si>
    <t>92289</t>
  </si>
  <si>
    <t>92290</t>
  </si>
  <si>
    <t>92291</t>
  </si>
  <si>
    <t>92292</t>
  </si>
  <si>
    <t>92293</t>
  </si>
  <si>
    <t>92294</t>
  </si>
  <si>
    <t>92295</t>
  </si>
  <si>
    <t>92296</t>
  </si>
  <si>
    <t>92297</t>
  </si>
  <si>
    <t>92298</t>
  </si>
  <si>
    <t>92299</t>
  </si>
  <si>
    <t>92300</t>
  </si>
  <si>
    <t>92301</t>
  </si>
  <si>
    <t>92302</t>
  </si>
  <si>
    <t>92303</t>
  </si>
  <si>
    <t>92304</t>
  </si>
  <si>
    <t>92305</t>
  </si>
  <si>
    <t>92306</t>
  </si>
  <si>
    <t>92307</t>
  </si>
  <si>
    <t>92308</t>
  </si>
  <si>
    <t>92309</t>
  </si>
  <si>
    <t>92310</t>
  </si>
  <si>
    <t>92311</t>
  </si>
  <si>
    <t>92312</t>
  </si>
  <si>
    <t>92313</t>
  </si>
  <si>
    <t>92314</t>
  </si>
  <si>
    <t>92315</t>
  </si>
  <si>
    <t>92316</t>
  </si>
  <si>
    <t>92317</t>
  </si>
  <si>
    <t>92318</t>
  </si>
  <si>
    <t>92319</t>
  </si>
  <si>
    <t>92320</t>
  </si>
  <si>
    <t>92321</t>
  </si>
  <si>
    <t>92322</t>
  </si>
  <si>
    <t>92323</t>
  </si>
  <si>
    <t>92324</t>
  </si>
  <si>
    <t>92325</t>
  </si>
  <si>
    <t>92326</t>
  </si>
  <si>
    <t>92327</t>
  </si>
  <si>
    <t>92328</t>
  </si>
  <si>
    <t>92329</t>
  </si>
  <si>
    <t>92330</t>
  </si>
  <si>
    <t>92331</t>
  </si>
  <si>
    <t>92332</t>
  </si>
  <si>
    <t>92333</t>
  </si>
  <si>
    <t>92334</t>
  </si>
  <si>
    <t>92335</t>
  </si>
  <si>
    <t>92336</t>
  </si>
  <si>
    <t>92337</t>
  </si>
  <si>
    <t>92338</t>
  </si>
  <si>
    <t>92339</t>
  </si>
  <si>
    <t>92341</t>
  </si>
  <si>
    <t>92342</t>
  </si>
  <si>
    <t>92343</t>
  </si>
  <si>
    <t>92344</t>
  </si>
  <si>
    <t>92345</t>
  </si>
  <si>
    <t>92346</t>
  </si>
  <si>
    <t>92347</t>
  </si>
  <si>
    <t>92348</t>
  </si>
  <si>
    <t>92349</t>
  </si>
  <si>
    <t>92350</t>
  </si>
  <si>
    <t>92351</t>
  </si>
  <si>
    <t>92352</t>
  </si>
  <si>
    <t>92353</t>
  </si>
  <si>
    <t>92354</t>
  </si>
  <si>
    <t>92355</t>
  </si>
  <si>
    <t>92356</t>
  </si>
  <si>
    <t>92357</t>
  </si>
  <si>
    <t>92358</t>
  </si>
  <si>
    <t>92361</t>
  </si>
  <si>
    <t>92362</t>
  </si>
  <si>
    <t>92364</t>
  </si>
  <si>
    <t>92365</t>
  </si>
  <si>
    <t>92366</t>
  </si>
  <si>
    <t>92367</t>
  </si>
  <si>
    <t>92368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</si>
  <si>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</si>
  <si>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</si>
  <si>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</si>
  <si>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</si>
  <si>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</si>
  <si>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</si>
  <si>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</si>
  <si>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</si>
  <si>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</si>
  <si>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</si>
  <si>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</si>
  <si>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</si>
  <si>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</si>
  <si>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</si>
  <si>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</si>
  <si>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</si>
  <si>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</si>
  <si>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</si>
  <si>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</si>
  <si>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</si>
  <si>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</si>
  <si>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</si>
  <si>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92391</t>
  </si>
  <si>
    <t>92392</t>
  </si>
  <si>
    <t>92393</t>
  </si>
  <si>
    <t>92394</t>
  </si>
  <si>
    <t>92395</t>
  </si>
  <si>
    <t>92396</t>
  </si>
  <si>
    <t>92397</t>
  </si>
  <si>
    <t>92398</t>
  </si>
  <si>
    <t>92400</t>
  </si>
  <si>
    <t>92402</t>
  </si>
  <si>
    <t>92403</t>
  </si>
  <si>
    <t>92404</t>
  </si>
  <si>
    <t>92406</t>
  </si>
  <si>
    <t>92409</t>
  </si>
  <si>
    <t>92411</t>
  </si>
  <si>
    <t>92413</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</si>
  <si>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</si>
  <si>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</si>
  <si>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</si>
  <si>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</si>
  <si>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</si>
  <si>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</si>
  <si>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</si>
  <si>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</si>
  <si>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</si>
  <si>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</si>
  <si>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</si>
  <si>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</si>
  <si>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</si>
  <si>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</si>
  <si>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</si>
  <si>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</si>
  <si>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</si>
  <si>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</si>
  <si>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</si>
  <si>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</si>
  <si>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</si>
  <si>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</si>
  <si>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</si>
  <si>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</si>
  <si>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</si>
  <si>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</si>
  <si>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</si>
  <si>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</si>
  <si>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</si>
  <si>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</si>
  <si>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</si>
  <si>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</si>
  <si>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</si>
  <si>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</si>
  <si>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</si>
  <si>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</si>
  <si>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</si>
  <si>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</si>
  <si>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</si>
  <si>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</si>
  <si>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</si>
  <si>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</si>
  <si>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</si>
  <si>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</si>
  <si>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</si>
  <si>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</si>
  <si>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</si>
  <si>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</si>
  <si>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</si>
  <si>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</si>
  <si>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</si>
  <si>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</si>
  <si>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</si>
  <si>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</si>
  <si>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</si>
  <si>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</si>
  <si>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</si>
  <si>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</si>
  <si>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</si>
  <si>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</si>
  <si>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</si>
  <si>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</si>
  <si>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</si>
  <si>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</si>
  <si>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</si>
  <si>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</si>
  <si>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</si>
  <si>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</si>
  <si>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</si>
  <si>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</si>
  <si>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</si>
  <si>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</si>
  <si>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</si>
  <si>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</si>
  <si>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</si>
  <si>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</si>
  <si>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</si>
  <si>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</si>
  <si>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</si>
  <si>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</si>
  <si>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</si>
  <si>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</si>
  <si>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</si>
  <si>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</si>
  <si>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</si>
  <si>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</si>
  <si>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</si>
  <si>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</si>
  <si>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</si>
  <si>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</si>
  <si>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</si>
  <si>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</si>
  <si>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</si>
  <si>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</si>
  <si>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</si>
  <si>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</si>
  <si>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</si>
  <si>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</si>
  <si>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</si>
  <si>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</si>
  <si>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</si>
  <si>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</si>
  <si>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</si>
  <si>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</si>
  <si>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</si>
  <si>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</si>
  <si>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</si>
  <si>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</si>
  <si>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</si>
  <si>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</si>
  <si>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</si>
  <si>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</si>
  <si>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</si>
  <si>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</si>
  <si>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</si>
  <si>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</si>
  <si>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</si>
  <si>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</si>
  <si>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</si>
  <si>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</si>
  <si>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</si>
  <si>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</si>
  <si>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</si>
  <si>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</si>
  <si>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</si>
  <si>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</si>
  <si>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</si>
  <si>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</si>
  <si>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</si>
  <si>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</si>
  <si>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</si>
  <si>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92568</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</si>
  <si>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</si>
  <si>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</si>
  <si>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</si>
  <si>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</si>
  <si>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</si>
  <si>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</si>
  <si>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</si>
  <si>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</si>
  <si>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</si>
  <si>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</si>
  <si>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</si>
  <si>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</si>
  <si>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</si>
  <si>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</si>
  <si>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</si>
  <si>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</si>
  <si>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</si>
  <si>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</si>
  <si>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</si>
  <si>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</si>
  <si>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</si>
  <si>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</si>
  <si>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</si>
  <si>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</si>
  <si>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</si>
  <si>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</si>
  <si>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</si>
  <si>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</si>
  <si>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92584</t>
  </si>
  <si>
    <t>92586</t>
  </si>
  <si>
    <t>92588</t>
  </si>
  <si>
    <t>92590</t>
  </si>
  <si>
    <t>92592</t>
  </si>
  <si>
    <t>92594</t>
  </si>
  <si>
    <t>92596</t>
  </si>
  <si>
    <t>92598</t>
  </si>
  <si>
    <t>92600</t>
  </si>
  <si>
    <t>92602</t>
  </si>
  <si>
    <t>92604</t>
  </si>
  <si>
    <t>92606</t>
  </si>
  <si>
    <t>92608</t>
  </si>
  <si>
    <t>92610</t>
  </si>
  <si>
    <t>92612</t>
  </si>
  <si>
    <t>92614</t>
  </si>
  <si>
    <t>92616</t>
  </si>
  <si>
    <t>92618</t>
  </si>
  <si>
    <t>92620</t>
  </si>
  <si>
    <t>92635</t>
  </si>
  <si>
    <t>92636</t>
  </si>
  <si>
    <t>92637</t>
  </si>
  <si>
    <t>92638</t>
  </si>
  <si>
    <t>92639</t>
  </si>
  <si>
    <t>92640</t>
  </si>
  <si>
    <t>92642</t>
  </si>
  <si>
    <t>92644</t>
  </si>
  <si>
    <t>92648</t>
  </si>
  <si>
    <t>92649</t>
  </si>
  <si>
    <t>92650</t>
  </si>
  <si>
    <t>92652</t>
  </si>
  <si>
    <t>92653</t>
  </si>
  <si>
    <t>92654</t>
  </si>
  <si>
    <t>92655</t>
  </si>
  <si>
    <t>92656</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</si>
  <si>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</si>
  <si>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</si>
  <si>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</si>
  <si>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</si>
  <si>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</si>
  <si>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</si>
  <si>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</si>
  <si>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</si>
  <si>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</si>
  <si>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</si>
  <si>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</si>
  <si>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</si>
  <si>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</si>
  <si>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</si>
  <si>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</si>
  <si>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</si>
  <si>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</si>
  <si>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</si>
  <si>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</si>
  <si>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</si>
  <si>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</si>
  <si>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</si>
  <si>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</si>
  <si>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</si>
  <si>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</si>
  <si>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</si>
  <si>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</si>
  <si>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</si>
  <si>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</si>
  <si>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</si>
  <si>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92687</t>
  </si>
  <si>
    <t>92688</t>
  </si>
  <si>
    <t>92689</t>
  </si>
  <si>
    <t>92690</t>
  </si>
  <si>
    <t>92692</t>
  </si>
  <si>
    <t>92693</t>
  </si>
  <si>
    <t>92694</t>
  </si>
  <si>
    <t>92695</t>
  </si>
  <si>
    <t>92696</t>
  </si>
  <si>
    <t>92697</t>
  </si>
  <si>
    <t>92698</t>
  </si>
  <si>
    <t>92699</t>
  </si>
  <si>
    <t>92700</t>
  </si>
  <si>
    <t>92701</t>
  </si>
  <si>
    <t>92702</t>
  </si>
  <si>
    <t>92703</t>
  </si>
  <si>
    <t>92704</t>
  </si>
  <si>
    <t>92705</t>
  </si>
  <si>
    <t>92706</t>
  </si>
  <si>
    <t>92712</t>
  </si>
  <si>
    <t>92713</t>
  </si>
  <si>
    <t>92714</t>
  </si>
  <si>
    <t>92715</t>
  </si>
  <si>
    <t>92716</t>
  </si>
  <si>
    <t>92717</t>
  </si>
  <si>
    <t>92743</t>
  </si>
  <si>
    <t>92744</t>
  </si>
  <si>
    <t>92745</t>
  </si>
  <si>
    <t>92746</t>
  </si>
  <si>
    <t>92747</t>
  </si>
  <si>
    <t>92748</t>
  </si>
  <si>
    <t>92749</t>
  </si>
  <si>
    <t>92750</t>
  </si>
  <si>
    <t>92751</t>
  </si>
  <si>
    <t>92752</t>
  </si>
  <si>
    <t>92753</t>
  </si>
  <si>
    <t>92754</t>
  </si>
  <si>
    <t>92755</t>
  </si>
  <si>
    <t>92756</t>
  </si>
  <si>
    <t>92757</t>
  </si>
  <si>
    <t>92758</t>
  </si>
  <si>
    <t>92759</t>
  </si>
  <si>
    <t>92760</t>
  </si>
  <si>
    <t>92761</t>
  </si>
  <si>
    <t>92762</t>
  </si>
  <si>
    <t>92763</t>
  </si>
  <si>
    <t>92764</t>
  </si>
  <si>
    <t>92765</t>
  </si>
  <si>
    <t>92766</t>
  </si>
  <si>
    <t>92767</t>
  </si>
  <si>
    <t>92768</t>
  </si>
  <si>
    <t>92769</t>
  </si>
  <si>
    <t>92770</t>
  </si>
  <si>
    <t>92771</t>
  </si>
  <si>
    <t>92772</t>
  </si>
  <si>
    <t>92773</t>
  </si>
  <si>
    <t>92774</t>
  </si>
  <si>
    <t>92798</t>
  </si>
  <si>
    <t>92799</t>
  </si>
  <si>
    <t>92800</t>
  </si>
  <si>
    <t>92801</t>
  </si>
  <si>
    <t>92802</t>
  </si>
  <si>
    <t>92803</t>
  </si>
  <si>
    <t>92804</t>
  </si>
  <si>
    <t>92805</t>
  </si>
  <si>
    <t>92806</t>
  </si>
  <si>
    <t>92808</t>
  </si>
  <si>
    <t>92809</t>
  </si>
  <si>
    <t>92810</t>
  </si>
  <si>
    <t>92811</t>
  </si>
  <si>
    <t>92812</t>
  </si>
  <si>
    <t>92813</t>
  </si>
  <si>
    <t>92814</t>
  </si>
  <si>
    <t>92815</t>
  </si>
  <si>
    <t>92816</t>
  </si>
  <si>
    <t>92817</t>
  </si>
  <si>
    <t>92818</t>
  </si>
  <si>
    <t>92819</t>
  </si>
  <si>
    <t>92820</t>
  </si>
  <si>
    <t>92822</t>
  </si>
  <si>
    <t>92825</t>
  </si>
  <si>
    <t>92827</t>
  </si>
  <si>
    <t>92829</t>
  </si>
  <si>
    <t>92830</t>
  </si>
  <si>
    <t>92831</t>
  </si>
  <si>
    <t>92832</t>
  </si>
  <si>
    <t>92833</t>
  </si>
  <si>
    <t>92834</t>
  </si>
  <si>
    <t>92835</t>
  </si>
  <si>
    <t>92836</t>
  </si>
  <si>
    <t>92837</t>
  </si>
  <si>
    <t>92838</t>
  </si>
  <si>
    <t>92839</t>
  </si>
  <si>
    <t>92840</t>
  </si>
  <si>
    <t>92841</t>
  </si>
  <si>
    <t>92842</t>
  </si>
  <si>
    <t>92844</t>
  </si>
  <si>
    <t>92846</t>
  </si>
  <si>
    <t>92847</t>
  </si>
  <si>
    <t>92848</t>
  </si>
  <si>
    <t>92849</t>
  </si>
  <si>
    <t>92850</t>
  </si>
  <si>
    <t>92851</t>
  </si>
  <si>
    <t>92852</t>
  </si>
  <si>
    <t>92853</t>
  </si>
  <si>
    <t>92854</t>
  </si>
  <si>
    <t>92855</t>
  </si>
  <si>
    <t>92856</t>
  </si>
  <si>
    <t>92857</t>
  </si>
  <si>
    <t>92858</t>
  </si>
  <si>
    <t>92860</t>
  </si>
  <si>
    <t>92862</t>
  </si>
  <si>
    <t>92863</t>
  </si>
  <si>
    <t>92864</t>
  </si>
  <si>
    <t>92865</t>
  </si>
  <si>
    <t>92866</t>
  </si>
  <si>
    <t>92867</t>
  </si>
  <si>
    <t>92868</t>
  </si>
  <si>
    <t>92869</t>
  </si>
  <si>
    <t>92870</t>
  </si>
  <si>
    <t>92871</t>
  </si>
  <si>
    <t>92872</t>
  </si>
  <si>
    <t>92875</t>
  </si>
  <si>
    <t>92876</t>
  </si>
  <si>
    <t>92877</t>
  </si>
  <si>
    <t>92878</t>
  </si>
  <si>
    <t>92879</t>
  </si>
  <si>
    <t>92880</t>
  </si>
  <si>
    <t>92881</t>
  </si>
  <si>
    <t>92882</t>
  </si>
  <si>
    <t>92883</t>
  </si>
  <si>
    <t>92884</t>
  </si>
  <si>
    <t>92885</t>
  </si>
  <si>
    <t>92886</t>
  </si>
  <si>
    <t>92887</t>
  </si>
  <si>
    <t>92888</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</si>
  <si>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</si>
  <si>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</si>
  <si>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</si>
  <si>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</si>
  <si>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</si>
  <si>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</si>
  <si>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</si>
  <si>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</si>
  <si>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</si>
  <si>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</si>
  <si>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</si>
  <si>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</si>
  <si>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</si>
  <si>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</si>
  <si>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</si>
  <si>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</si>
  <si>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</si>
  <si>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</si>
  <si>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</si>
  <si>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</si>
  <si>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</si>
  <si>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</si>
  <si>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</si>
  <si>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</si>
  <si>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</si>
  <si>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</si>
  <si>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92915</t>
  </si>
  <si>
    <t>92916</t>
  </si>
  <si>
    <t>92917</t>
  </si>
  <si>
    <t>92918</t>
  </si>
  <si>
    <t>92919</t>
  </si>
  <si>
    <t>92920</t>
  </si>
  <si>
    <t>92921</t>
  </si>
  <si>
    <t>92922</t>
  </si>
  <si>
    <t>92923</t>
  </si>
  <si>
    <t>92924</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</si>
  <si>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</si>
  <si>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</si>
  <si>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</si>
  <si>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</si>
  <si>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</si>
  <si>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</si>
  <si>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</si>
  <si>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</si>
  <si>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</si>
  <si>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</si>
  <si>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</si>
  <si>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</si>
  <si>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</si>
  <si>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</si>
  <si>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</si>
  <si>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</si>
  <si>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</si>
  <si>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</si>
  <si>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</si>
  <si>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</si>
  <si>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</si>
  <si>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</si>
  <si>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</si>
  <si>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</si>
  <si>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</si>
  <si>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</si>
  <si>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</si>
  <si>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</si>
  <si>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</si>
  <si>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92956</t>
  </si>
  <si>
    <t>92957</t>
  </si>
  <si>
    <t>92958</t>
  </si>
  <si>
    <t>92959</t>
  </si>
  <si>
    <t>92960</t>
  </si>
  <si>
    <t>92961</t>
  </si>
  <si>
    <t>92963</t>
  </si>
  <si>
    <t>92964</t>
  </si>
  <si>
    <t>92965</t>
  </si>
  <si>
    <t>92966</t>
  </si>
  <si>
    <t>92967</t>
  </si>
  <si>
    <t>92979</t>
  </si>
  <si>
    <t>92980</t>
  </si>
  <si>
    <t>92981</t>
  </si>
  <si>
    <t>92982</t>
  </si>
  <si>
    <t>92984</t>
  </si>
  <si>
    <t>92986</t>
  </si>
  <si>
    <t>92988</t>
  </si>
  <si>
    <t>92990</t>
  </si>
  <si>
    <t>92992</t>
  </si>
  <si>
    <t>92994</t>
  </si>
  <si>
    <t>92996</t>
  </si>
  <si>
    <t>92998</t>
  </si>
  <si>
    <t>93000</t>
  </si>
  <si>
    <t>93002</t>
  </si>
  <si>
    <t>93008</t>
  </si>
  <si>
    <t>93009</t>
  </si>
  <si>
    <t>93010</t>
  </si>
  <si>
    <t>93011</t>
  </si>
  <si>
    <t>93012</t>
  </si>
  <si>
    <t>93013</t>
  </si>
  <si>
    <t>93014</t>
  </si>
  <si>
    <t>93015</t>
  </si>
  <si>
    <t>93016</t>
  </si>
  <si>
    <t>93017</t>
  </si>
  <si>
    <t>93018</t>
  </si>
  <si>
    <t>93020</t>
  </si>
  <si>
    <t>93022</t>
  </si>
  <si>
    <t>93024</t>
  </si>
  <si>
    <t>93026</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</si>
  <si>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</si>
  <si>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</si>
  <si>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</si>
  <si>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</si>
  <si>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</si>
  <si>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</si>
  <si>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</si>
  <si>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</si>
  <si>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</si>
  <si>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</si>
  <si>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</si>
  <si>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</si>
  <si>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</si>
  <si>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</si>
  <si>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</si>
  <si>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</si>
  <si>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</si>
  <si>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</si>
  <si>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</si>
  <si>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</si>
  <si>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</si>
  <si>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</si>
  <si>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</si>
  <si>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</si>
  <si>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</si>
  <si>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</si>
  <si>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</si>
  <si>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</si>
  <si>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</si>
  <si>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</si>
  <si>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</si>
  <si>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</si>
  <si>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</si>
  <si>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</si>
  <si>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</si>
  <si>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</si>
  <si>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</si>
  <si>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</si>
  <si>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</si>
  <si>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</si>
  <si>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</si>
  <si>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</si>
  <si>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</si>
  <si>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</si>
  <si>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</si>
  <si>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</si>
  <si>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</si>
  <si>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</si>
  <si>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</si>
  <si>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</si>
  <si>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</si>
  <si>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</si>
  <si>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</si>
  <si>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</si>
  <si>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</si>
  <si>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</si>
  <si>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</si>
  <si>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</si>
  <si>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</si>
  <si>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</si>
  <si>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</si>
  <si>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</si>
  <si>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</si>
  <si>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</si>
  <si>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</si>
  <si>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</si>
  <si>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</si>
  <si>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</si>
  <si>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</si>
  <si>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</si>
  <si>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</si>
  <si>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</si>
  <si>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</si>
  <si>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</si>
  <si>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</si>
  <si>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</si>
  <si>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</si>
  <si>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</si>
  <si>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</si>
  <si>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</si>
  <si>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</si>
  <si>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</si>
  <si>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</si>
  <si>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</si>
  <si>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</si>
  <si>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</si>
  <si>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</si>
  <si>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</si>
  <si>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</si>
  <si>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</si>
  <si>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</si>
  <si>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</si>
  <si>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</si>
  <si>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</si>
  <si>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</si>
  <si>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</si>
  <si>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</si>
  <si>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93206</t>
  </si>
  <si>
    <t>93207</t>
  </si>
  <si>
    <t>93208</t>
  </si>
  <si>
    <t>93209</t>
  </si>
  <si>
    <t>93210</t>
  </si>
  <si>
    <t>93211</t>
  </si>
  <si>
    <t>93212</t>
  </si>
  <si>
    <t>93213</t>
  </si>
  <si>
    <t>93214</t>
  </si>
  <si>
    <t>93220</t>
  </si>
  <si>
    <t>93221</t>
  </si>
  <si>
    <t>93222</t>
  </si>
  <si>
    <t>93223</t>
  </si>
  <si>
    <t>93224</t>
  </si>
  <si>
    <t>93225</t>
  </si>
  <si>
    <t>93229</t>
  </si>
  <si>
    <t>93230</t>
  </si>
  <si>
    <t>93231</t>
  </si>
  <si>
    <t>93232</t>
  </si>
  <si>
    <t>93233</t>
  </si>
  <si>
    <t>93234</t>
  </si>
  <si>
    <t>93235</t>
  </si>
  <si>
    <t>93238</t>
  </si>
  <si>
    <t>93239</t>
  </si>
  <si>
    <t>93240</t>
  </si>
  <si>
    <t>93243</t>
  </si>
  <si>
    <t>93244</t>
  </si>
  <si>
    <t>93267</t>
  </si>
  <si>
    <t>93269</t>
  </si>
  <si>
    <t>93270</t>
  </si>
  <si>
    <t>93271</t>
  </si>
  <si>
    <t>93272</t>
  </si>
  <si>
    <t>93274</t>
  </si>
  <si>
    <t>93277</t>
  </si>
  <si>
    <t>93278</t>
  </si>
  <si>
    <t>93279</t>
  </si>
  <si>
    <t>93280</t>
  </si>
  <si>
    <t>93281</t>
  </si>
  <si>
    <t>93282</t>
  </si>
  <si>
    <t>93283</t>
  </si>
  <si>
    <t>93284</t>
  </si>
  <si>
    <t>93285</t>
  </si>
  <si>
    <t>93286</t>
  </si>
  <si>
    <t>93287</t>
  </si>
  <si>
    <t>93288</t>
  </si>
  <si>
    <t>93296</t>
  </si>
  <si>
    <t>93367</t>
  </si>
  <si>
    <t>93368</t>
  </si>
  <si>
    <t>93369</t>
  </si>
  <si>
    <t>93372</t>
  </si>
  <si>
    <t>93373</t>
  </si>
  <si>
    <t>93378</t>
  </si>
  <si>
    <t>93379</t>
  </si>
  <si>
    <t>93380</t>
  </si>
  <si>
    <t>93381</t>
  </si>
  <si>
    <t>93382</t>
  </si>
  <si>
    <t>93389</t>
  </si>
  <si>
    <t>93390</t>
  </si>
  <si>
    <t>93391</t>
  </si>
  <si>
    <t>93393</t>
  </si>
  <si>
    <t>93395</t>
  </si>
  <si>
    <t>93396</t>
  </si>
  <si>
    <t>93397</t>
  </si>
  <si>
    <t>93398</t>
  </si>
  <si>
    <t>93399</t>
  </si>
  <si>
    <t>93400</t>
  </si>
  <si>
    <t>93401</t>
  </si>
  <si>
    <t>93402</t>
  </si>
  <si>
    <t>93403</t>
  </si>
  <si>
    <t>93404</t>
  </si>
  <si>
    <t>93405</t>
  </si>
  <si>
    <t>93406</t>
  </si>
  <si>
    <t>93407</t>
  </si>
  <si>
    <t>93408</t>
  </si>
  <si>
    <t>93409</t>
  </si>
  <si>
    <t>93411</t>
  </si>
  <si>
    <t>93412</t>
  </si>
  <si>
    <t>93413</t>
  </si>
  <si>
    <t>93414</t>
  </si>
  <si>
    <t>93415</t>
  </si>
  <si>
    <t>93416</t>
  </si>
  <si>
    <t>93417</t>
  </si>
  <si>
    <t>93418</t>
  </si>
  <si>
    <t>93419</t>
  </si>
  <si>
    <t>93420</t>
  </si>
  <si>
    <t>93421</t>
  </si>
  <si>
    <t>93422</t>
  </si>
  <si>
    <t>93423</t>
  </si>
  <si>
    <t>93424</t>
  </si>
  <si>
    <t>93425</t>
  </si>
  <si>
    <t>93426</t>
  </si>
  <si>
    <t>93427</t>
  </si>
  <si>
    <t>93428</t>
  </si>
  <si>
    <t>93429</t>
  </si>
  <si>
    <t>93430</t>
  </si>
  <si>
    <t>93431</t>
  </si>
  <si>
    <t>93432</t>
  </si>
  <si>
    <t>93433</t>
  </si>
  <si>
    <t>93434</t>
  </si>
  <si>
    <t>93435</t>
  </si>
  <si>
    <t>93436</t>
  </si>
  <si>
    <t>93437</t>
  </si>
  <si>
    <t>93438</t>
  </si>
  <si>
    <t>93439</t>
  </si>
  <si>
    <t>93440</t>
  </si>
  <si>
    <t>93441</t>
  </si>
  <si>
    <t>93442</t>
  </si>
  <si>
    <t>93558</t>
  </si>
  <si>
    <t>93559</t>
  </si>
  <si>
    <t>93560</t>
  </si>
  <si>
    <t>93561</t>
  </si>
  <si>
    <t>93562</t>
  </si>
  <si>
    <t>93563</t>
  </si>
  <si>
    <t>93564</t>
  </si>
  <si>
    <t>93565</t>
  </si>
  <si>
    <t>93566</t>
  </si>
  <si>
    <t>93567</t>
  </si>
  <si>
    <t>93568</t>
  </si>
  <si>
    <t>93569</t>
  </si>
  <si>
    <t>93570</t>
  </si>
  <si>
    <t>93571</t>
  </si>
  <si>
    <t>93572</t>
  </si>
  <si>
    <t>93582</t>
  </si>
  <si>
    <t>93583</t>
  </si>
  <si>
    <t>93584</t>
  </si>
  <si>
    <t>93585</t>
  </si>
  <si>
    <t>93588</t>
  </si>
  <si>
    <t>93589</t>
  </si>
  <si>
    <t>93590</t>
  </si>
  <si>
    <t>93591</t>
  </si>
  <si>
    <t>93592</t>
  </si>
  <si>
    <t>93594</t>
  </si>
  <si>
    <t>93595</t>
  </si>
  <si>
    <t>93596</t>
  </si>
  <si>
    <t>93597</t>
  </si>
  <si>
    <t>93598</t>
  </si>
  <si>
    <t>93599</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</si>
  <si>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</si>
  <si>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</si>
  <si>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</si>
  <si>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</si>
  <si>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</si>
  <si>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</si>
  <si>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</si>
  <si>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</si>
  <si>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</si>
  <si>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</si>
  <si>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</si>
  <si>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</si>
  <si>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</si>
  <si>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</si>
  <si>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</si>
  <si>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</si>
  <si>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</si>
  <si>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</si>
  <si>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</si>
  <si>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</si>
  <si>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</si>
  <si>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93679</t>
  </si>
  <si>
    <t>93680</t>
  </si>
  <si>
    <t>93681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</si>
  <si>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</si>
  <si>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</si>
  <si>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</si>
  <si>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</si>
  <si>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</si>
  <si>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</si>
  <si>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</si>
  <si>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</si>
  <si>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</si>
  <si>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</si>
  <si>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</si>
  <si>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</si>
  <si>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</si>
  <si>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</si>
  <si>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</si>
  <si>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</si>
  <si>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</si>
  <si>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</si>
  <si>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</si>
  <si>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</si>
  <si>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</si>
  <si>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</si>
  <si>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</si>
  <si>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</si>
  <si>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</si>
  <si>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</si>
  <si>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</si>
  <si>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</si>
  <si>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</si>
  <si>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</si>
  <si>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94204</t>
  </si>
  <si>
    <t>TELHAMENTO COM TELHA CERÂMICA CAPA-CANAL, TIPO COLONIAL, COM MAIS DE 2 ÁGUAS, INCLUSO TRANSPORTE VERTICAL. AF_07/2019</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</si>
  <si>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</si>
  <si>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</si>
  <si>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</si>
  <si>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</si>
  <si>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94213</t>
  </si>
  <si>
    <t>TELHAMENTO COM TELHA DE AÇO/ALUMÍNIO E = 0,5 MM, COM ATÉ 2 ÁGUAS, INCLUSO IÇAMENTO. AF_07/2019</t>
  </si>
  <si>
    <t>94216</t>
  </si>
  <si>
    <t>TELHAMENTO COM TELHA METÁLICA TERMOACÚSTICA E = 30 MM, COM ATÉ 2 ÁGUAS, INCLUSO IÇAMENTO. AF_07/2019</t>
  </si>
  <si>
    <t>94218</t>
  </si>
  <si>
    <t>94219</t>
  </si>
  <si>
    <t>CUMEEIRA E ESPIGÃO PARA TELHA CERÂMICA EMBOÇADA COM ARGAMASSA TRAÇO 1:2:9 (CIMENTO, CAL E AREIA), PARA TELHADOS COM MAIS DE 2 ÁGUAS, INCLUSO TRANSPORTE VERTICAL. AF_07/2019</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</si>
  <si>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</si>
  <si>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</si>
  <si>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</si>
  <si>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</si>
  <si>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94222</t>
  </si>
  <si>
    <t>CUMEEIRA PARA TELHA DE CONCRETO EMBOÇADA COM ARGAMASSA TRAÇO 1:2:9 (CIMENTO, CAL E AREIA) PARA TELHADOS COM ATÉ 2 ÁGUAS, INCLUSO TRANSPORTE VERTICAL. AF_07/2019</t>
  </si>
  <si>
    <t>94223</t>
  </si>
  <si>
    <t>CUMEEIRA PARA TELHA DE FIBROCIMENTO ONDULADA E = 6 MM, INCLUSO ACESSÓRIOS DE FIXAÇÃO E IÇAMENTO. AF_07/2019</t>
  </si>
  <si>
    <t>94224</t>
  </si>
  <si>
    <t>EMBOÇAMENTO COM ARGAMASSA TRAÇO 1:2:9 (CIMENTO, CAL E AREIA). AF_07/2019</t>
  </si>
  <si>
    <t>94226</t>
  </si>
  <si>
    <t>SUBCOBERTURA COM MANTA PLÁSTICA REVESTIDA POR PELÍCULA DE ALUMÍNO, INCLUSO TRANSPORTE VERTICAL. AF_07/2019</t>
  </si>
  <si>
    <t>94227</t>
  </si>
  <si>
    <t>CALHA EM CHAPA DE AÇO GALVANIZADO NÚMERO 24, DESENVOLVIMENTO DE 33 CM, INCLUSO TRANSPORTE VERTICAL. AF_07/2019</t>
  </si>
  <si>
    <t>94228</t>
  </si>
  <si>
    <t>CALHA EM CHAPA DE AÇO GALVANIZADO NÚMERO 24, DESENVOLVIMENTO DE 50 CM, INCLUSO TRANSPORTE VERTICAL. AF_07/2019</t>
  </si>
  <si>
    <t>94229</t>
  </si>
  <si>
    <t>CALHA EM CHAPA DE AÇO GALVANIZADO NÚMERO 24, DESENVOLVIMENTO DE 100 CM, INCLUSO TRANSPORTE VERTICAL. AF_07/2019</t>
  </si>
  <si>
    <t>94231</t>
  </si>
  <si>
    <t>RUFO EM CHAPA DE AÇO GALVANIZADO NÚMERO 24, CORTE DE 25 CM, INCLUSO TRANSPORTE VERTICAL. AF_07/2019</t>
  </si>
  <si>
    <t>94232</t>
  </si>
  <si>
    <t>AMARRAÇÃO DE TELHAS CERÂMICAS OU DE CONCRETO. AF_07/2019</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</si>
  <si>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</si>
  <si>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</si>
  <si>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</si>
  <si>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</si>
  <si>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</si>
  <si>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</si>
  <si>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</si>
  <si>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</si>
  <si>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</si>
  <si>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</si>
  <si>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</si>
  <si>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</si>
  <si>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</si>
  <si>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</si>
  <si>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</si>
  <si>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</si>
  <si>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</si>
  <si>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</si>
  <si>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</si>
  <si>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</si>
  <si>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</si>
  <si>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</si>
  <si>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</si>
  <si>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</si>
  <si>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</si>
  <si>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</si>
  <si>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</si>
  <si>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</si>
  <si>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94295</t>
  </si>
  <si>
    <t>94296</t>
  </si>
  <si>
    <t>94304</t>
  </si>
  <si>
    <t>94306</t>
  </si>
  <si>
    <t>94310</t>
  </si>
  <si>
    <t>94316</t>
  </si>
  <si>
    <t>94318</t>
  </si>
  <si>
    <t>94319</t>
  </si>
  <si>
    <t>94327</t>
  </si>
  <si>
    <t>94329</t>
  </si>
  <si>
    <t>94333</t>
  </si>
  <si>
    <t>94339</t>
  </si>
  <si>
    <t>94341</t>
  </si>
  <si>
    <t>94342</t>
  </si>
  <si>
    <t>94438</t>
  </si>
  <si>
    <t>94439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</si>
  <si>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</si>
  <si>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</si>
  <si>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</si>
  <si>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</si>
  <si>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</si>
  <si>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</si>
  <si>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</si>
  <si>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</si>
  <si>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94444</t>
  </si>
  <si>
    <t>TELHAMENTO COM TELHA DE ENCAIXE, TIPO FRANCESA DE VIDRO, COM ATÉ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</si>
  <si>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</si>
  <si>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</si>
  <si>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</si>
  <si>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</si>
  <si>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</si>
  <si>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</si>
  <si>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</si>
  <si>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</si>
  <si>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94449</t>
  </si>
  <si>
    <t>TELHAMENTO COM TELHA ONDULADA DE FIBRA DE VIDRO E = 0,6 MM, PARA TELHADO COM INCLINAÇÃO MAIOR QUE 10°, COM ATÉ 2 ÁGUAS, INCLUSO IÇAMENTO. AF_07/2019</t>
  </si>
  <si>
    <t>94451</t>
  </si>
  <si>
    <t>CUMEEIRA PARA TELHA DE FIBROCIMENTO ESTRUTURAL E = 6 MM, INCLUSO ACESSÓRIOS DE FIXAÇÃO E IÇAMENTO. AF_07/2019</t>
  </si>
  <si>
    <t>94462</t>
  </si>
  <si>
    <t>94463</t>
  </si>
  <si>
    <t>94464</t>
  </si>
  <si>
    <t>94465</t>
  </si>
  <si>
    <t>94466</t>
  </si>
  <si>
    <t>94467</t>
  </si>
  <si>
    <t>94468</t>
  </si>
  <si>
    <t>94469</t>
  </si>
  <si>
    <t>94470</t>
  </si>
  <si>
    <t>94471</t>
  </si>
  <si>
    <t>94472</t>
  </si>
  <si>
    <t>94473</t>
  </si>
  <si>
    <t>94474</t>
  </si>
  <si>
    <t>94475</t>
  </si>
  <si>
    <t>94476</t>
  </si>
  <si>
    <t>94477</t>
  </si>
  <si>
    <t>94478</t>
  </si>
  <si>
    <t>94479</t>
  </si>
  <si>
    <t>94480</t>
  </si>
  <si>
    <t>94481</t>
  </si>
  <si>
    <t>94482</t>
  </si>
  <si>
    <t>94483</t>
  </si>
  <si>
    <t>94489</t>
  </si>
  <si>
    <t>94490</t>
  </si>
  <si>
    <t>94491</t>
  </si>
  <si>
    <t>94492</t>
  </si>
  <si>
    <t>94493</t>
  </si>
  <si>
    <t>94495</t>
  </si>
  <si>
    <t>94496</t>
  </si>
  <si>
    <t>94497</t>
  </si>
  <si>
    <t>94498</t>
  </si>
  <si>
    <t>94499</t>
  </si>
  <si>
    <t>94500</t>
  </si>
  <si>
    <t>94501</t>
  </si>
  <si>
    <t>94559</t>
  </si>
  <si>
    <t>94562</t>
  </si>
  <si>
    <t>94569</t>
  </si>
  <si>
    <t>94570</t>
  </si>
  <si>
    <t>94572</t>
  </si>
  <si>
    <t>94573</t>
  </si>
  <si>
    <t>94580</t>
  </si>
  <si>
    <t>94587</t>
  </si>
  <si>
    <t>94588</t>
  </si>
  <si>
    <t>94602</t>
  </si>
  <si>
    <t>94603</t>
  </si>
  <si>
    <t>94604</t>
  </si>
  <si>
    <t>94605</t>
  </si>
  <si>
    <t>94606</t>
  </si>
  <si>
    <t>94608</t>
  </si>
  <si>
    <t>94610</t>
  </si>
  <si>
    <t>94612</t>
  </si>
  <si>
    <t>94614</t>
  </si>
  <si>
    <t>94615</t>
  </si>
  <si>
    <t>94616</t>
  </si>
  <si>
    <t>94617</t>
  </si>
  <si>
    <t>94618</t>
  </si>
  <si>
    <t>94620</t>
  </si>
  <si>
    <t>94622</t>
  </si>
  <si>
    <t>94623</t>
  </si>
  <si>
    <t>94624</t>
  </si>
  <si>
    <t>94625</t>
  </si>
  <si>
    <t>94648</t>
  </si>
  <si>
    <t>94649</t>
  </si>
  <si>
    <t>94650</t>
  </si>
  <si>
    <t>94651</t>
  </si>
  <si>
    <t>94652</t>
  </si>
  <si>
    <t>94653</t>
  </si>
  <si>
    <t>94654</t>
  </si>
  <si>
    <t>94655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</si>
  <si>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</si>
  <si>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</si>
  <si>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</si>
  <si>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</si>
  <si>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</si>
  <si>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</si>
  <si>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</si>
  <si>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</si>
  <si>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</si>
  <si>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</si>
  <si>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</si>
  <si>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</si>
  <si>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</si>
  <si>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</si>
  <si>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</si>
  <si>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</si>
  <si>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</si>
  <si>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</si>
  <si>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</si>
  <si>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</si>
  <si>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</si>
  <si>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</si>
  <si>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</si>
  <si>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</si>
  <si>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</si>
  <si>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</si>
  <si>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</si>
  <si>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</si>
  <si>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</si>
  <si>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</si>
  <si>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</si>
  <si>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</si>
  <si>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</si>
  <si>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</si>
  <si>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</si>
  <si>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</si>
  <si>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</si>
  <si>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</si>
  <si>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</si>
  <si>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</si>
  <si>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</si>
  <si>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</si>
  <si>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</si>
  <si>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</si>
  <si>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</si>
  <si>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</si>
  <si>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</si>
  <si>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</si>
  <si>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</si>
  <si>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</si>
  <si>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</si>
  <si>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</si>
  <si>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94713</t>
  </si>
  <si>
    <t>94714</t>
  </si>
  <si>
    <t>94715</t>
  </si>
  <si>
    <t>94716</t>
  </si>
  <si>
    <t>94717</t>
  </si>
  <si>
    <t>94718</t>
  </si>
  <si>
    <t>94719</t>
  </si>
  <si>
    <t>94720</t>
  </si>
  <si>
    <t>94721</t>
  </si>
  <si>
    <t>94722</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</si>
  <si>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</si>
  <si>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</si>
  <si>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</si>
  <si>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</si>
  <si>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</si>
  <si>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</si>
  <si>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</si>
  <si>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</si>
  <si>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</si>
  <si>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</si>
  <si>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</si>
  <si>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</si>
  <si>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</si>
  <si>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</si>
  <si>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</si>
  <si>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</si>
  <si>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</si>
  <si>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</si>
  <si>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</si>
  <si>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</si>
  <si>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</si>
  <si>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</si>
  <si>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</si>
  <si>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</si>
  <si>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</si>
  <si>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</si>
  <si>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94779</t>
  </si>
  <si>
    <t>94782</t>
  </si>
  <si>
    <t>94783</t>
  </si>
  <si>
    <t>94785</t>
  </si>
  <si>
    <t>94789</t>
  </si>
  <si>
    <t>94790</t>
  </si>
  <si>
    <t>94791</t>
  </si>
  <si>
    <t>94792</t>
  </si>
  <si>
    <t>94793</t>
  </si>
  <si>
    <t>94794</t>
  </si>
  <si>
    <t>94795</t>
  </si>
  <si>
    <t>94796</t>
  </si>
  <si>
    <t>94797</t>
  </si>
  <si>
    <t>94798</t>
  </si>
  <si>
    <t>94799</t>
  </si>
  <si>
    <t>94800</t>
  </si>
  <si>
    <t>94805</t>
  </si>
  <si>
    <t>94806</t>
  </si>
  <si>
    <t>94807</t>
  </si>
  <si>
    <t>94863</t>
  </si>
  <si>
    <t>94869</t>
  </si>
  <si>
    <t>94870</t>
  </si>
  <si>
    <t>94871</t>
  </si>
  <si>
    <t>94872</t>
  </si>
  <si>
    <t>94875</t>
  </si>
  <si>
    <t>94876</t>
  </si>
  <si>
    <t>94878</t>
  </si>
  <si>
    <t>94879</t>
  </si>
  <si>
    <t>94880</t>
  </si>
  <si>
    <t>94881</t>
  </si>
  <si>
    <t>94882</t>
  </si>
  <si>
    <t>94884</t>
  </si>
  <si>
    <t>94964</t>
  </si>
  <si>
    <t>94965</t>
  </si>
  <si>
    <t>94967</t>
  </si>
  <si>
    <t>94968</t>
  </si>
  <si>
    <t>94969</t>
  </si>
  <si>
    <t>94970</t>
  </si>
  <si>
    <t>94971</t>
  </si>
  <si>
    <t>94972</t>
  </si>
  <si>
    <t>94973</t>
  </si>
  <si>
    <t>94974</t>
  </si>
  <si>
    <t>94975</t>
  </si>
  <si>
    <t>94990</t>
  </si>
  <si>
    <t>94991</t>
  </si>
  <si>
    <t>94992</t>
  </si>
  <si>
    <t>94993</t>
  </si>
  <si>
    <t>94994</t>
  </si>
  <si>
    <t>94995</t>
  </si>
  <si>
    <t>95108</t>
  </si>
  <si>
    <t>95114</t>
  </si>
  <si>
    <t>95115</t>
  </si>
  <si>
    <t>95116</t>
  </si>
  <si>
    <t>95117</t>
  </si>
  <si>
    <t>95118</t>
  </si>
  <si>
    <t>95119</t>
  </si>
  <si>
    <t>95120</t>
  </si>
  <si>
    <t>95121</t>
  </si>
  <si>
    <t>95122</t>
  </si>
  <si>
    <t>95123</t>
  </si>
  <si>
    <t>95124</t>
  </si>
  <si>
    <t>95125</t>
  </si>
  <si>
    <t>95126</t>
  </si>
  <si>
    <t>95127</t>
  </si>
  <si>
    <t>95128</t>
  </si>
  <si>
    <t>95129</t>
  </si>
  <si>
    <t>95130</t>
  </si>
  <si>
    <t>95131</t>
  </si>
  <si>
    <t>95132</t>
  </si>
  <si>
    <t>95133</t>
  </si>
  <si>
    <t>95136</t>
  </si>
  <si>
    <t>95137</t>
  </si>
  <si>
    <t>95138</t>
  </si>
  <si>
    <t>95139</t>
  </si>
  <si>
    <t>95140</t>
  </si>
  <si>
    <t>95208</t>
  </si>
  <si>
    <t>95209</t>
  </si>
  <si>
    <t>95210</t>
  </si>
  <si>
    <t>95211</t>
  </si>
  <si>
    <t>95212</t>
  </si>
  <si>
    <t>95213</t>
  </si>
  <si>
    <t>95217</t>
  </si>
  <si>
    <t>95237</t>
  </si>
  <si>
    <t>95240</t>
  </si>
  <si>
    <t>95241</t>
  </si>
  <si>
    <t>95248</t>
  </si>
  <si>
    <t>95249</t>
  </si>
  <si>
    <t>95250</t>
  </si>
  <si>
    <t>95251</t>
  </si>
  <si>
    <t>95252</t>
  </si>
  <si>
    <t>95253</t>
  </si>
  <si>
    <t>95255</t>
  </si>
  <si>
    <t>95256</t>
  </si>
  <si>
    <t>95257</t>
  </si>
  <si>
    <t>95258</t>
  </si>
  <si>
    <t>95259</t>
  </si>
  <si>
    <t>95260</t>
  </si>
  <si>
    <t>95261</t>
  </si>
  <si>
    <t>95262</t>
  </si>
  <si>
    <t>95263</t>
  </si>
  <si>
    <t>95264</t>
  </si>
  <si>
    <t>95265</t>
  </si>
  <si>
    <t>95266</t>
  </si>
  <si>
    <t>95267</t>
  </si>
  <si>
    <t>95268</t>
  </si>
  <si>
    <t>95269</t>
  </si>
  <si>
    <t>95270</t>
  </si>
  <si>
    <t>95271</t>
  </si>
  <si>
    <t>95272</t>
  </si>
  <si>
    <t>95273</t>
  </si>
  <si>
    <t>95274</t>
  </si>
  <si>
    <t>95275</t>
  </si>
  <si>
    <t>95276</t>
  </si>
  <si>
    <t>95277</t>
  </si>
  <si>
    <t>95278</t>
  </si>
  <si>
    <t>95279</t>
  </si>
  <si>
    <t>95280</t>
  </si>
  <si>
    <t>95281</t>
  </si>
  <si>
    <t>95282</t>
  </si>
  <si>
    <t>95283</t>
  </si>
  <si>
    <t>95305</t>
  </si>
  <si>
    <t>95306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</si>
  <si>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</si>
  <si>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</si>
  <si>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</si>
  <si>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</si>
  <si>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</si>
  <si>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</si>
  <si>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</si>
  <si>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</si>
  <si>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</si>
  <si>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</si>
  <si>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</si>
  <si>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</si>
  <si>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</si>
  <si>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</si>
  <si>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</si>
  <si>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</si>
  <si>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</si>
  <si>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</si>
  <si>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</si>
  <si>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</si>
  <si>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</si>
  <si>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</si>
  <si>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</si>
  <si>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</si>
  <si>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</si>
  <si>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</si>
  <si>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</si>
  <si>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</si>
  <si>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</si>
  <si>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</si>
  <si>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</si>
  <si>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</si>
  <si>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</si>
  <si>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</si>
  <si>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</si>
  <si>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</si>
  <si>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</si>
  <si>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</si>
  <si>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</si>
  <si>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</si>
  <si>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</si>
  <si>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</si>
  <si>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</si>
  <si>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</si>
  <si>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</si>
  <si>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</si>
  <si>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</si>
  <si>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</si>
  <si>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</si>
  <si>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</si>
  <si>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</si>
  <si>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</si>
  <si>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</si>
  <si>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</si>
  <si>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</si>
  <si>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</si>
  <si>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</si>
  <si>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</si>
  <si>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</si>
  <si>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</si>
  <si>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</si>
  <si>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</si>
  <si>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</si>
  <si>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</si>
  <si>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</si>
  <si>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</si>
  <si>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</si>
  <si>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</si>
  <si>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</si>
  <si>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</si>
  <si>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</si>
  <si>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</si>
  <si>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</si>
  <si>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</si>
  <si>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</si>
  <si>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</si>
  <si>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</si>
  <si>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</si>
  <si>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</si>
  <si>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</si>
  <si>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</si>
  <si>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</si>
  <si>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</si>
  <si>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</si>
  <si>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</si>
  <si>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</si>
  <si>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</si>
  <si>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</si>
  <si>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</si>
  <si>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</si>
  <si>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</si>
  <si>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</si>
  <si>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</si>
  <si>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</si>
  <si>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95408</t>
  </si>
  <si>
    <t>95409</t>
  </si>
  <si>
    <t>95410</t>
  </si>
  <si>
    <t>95411</t>
  </si>
  <si>
    <t>95412</t>
  </si>
  <si>
    <t>95413</t>
  </si>
  <si>
    <t>95414</t>
  </si>
  <si>
    <t>95415</t>
  </si>
  <si>
    <t>95416</t>
  </si>
  <si>
    <t>95417</t>
  </si>
  <si>
    <t>95418</t>
  </si>
  <si>
    <t>95419</t>
  </si>
  <si>
    <t>95420</t>
  </si>
  <si>
    <t>95421</t>
  </si>
  <si>
    <t>95422</t>
  </si>
  <si>
    <t>95423</t>
  </si>
  <si>
    <t>95424</t>
  </si>
  <si>
    <t>95425</t>
  </si>
  <si>
    <t>95426</t>
  </si>
  <si>
    <t>95427</t>
  </si>
  <si>
    <t>95428</t>
  </si>
  <si>
    <t>95429</t>
  </si>
  <si>
    <t>95430</t>
  </si>
  <si>
    <t>95448</t>
  </si>
  <si>
    <t>95469</t>
  </si>
  <si>
    <t>95470</t>
  </si>
  <si>
    <t>95471</t>
  </si>
  <si>
    <t>95472</t>
  </si>
  <si>
    <t>95541</t>
  </si>
  <si>
    <t>95542</t>
  </si>
  <si>
    <t>95543</t>
  </si>
  <si>
    <t>95544</t>
  </si>
  <si>
    <t>95545</t>
  </si>
  <si>
    <t>95546</t>
  </si>
  <si>
    <t>95547</t>
  </si>
  <si>
    <t>95563</t>
  </si>
  <si>
    <t>95565</t>
  </si>
  <si>
    <t>95566</t>
  </si>
  <si>
    <t>95567</t>
  </si>
  <si>
    <t>95568</t>
  </si>
  <si>
    <t>95569</t>
  </si>
  <si>
    <t>95570</t>
  </si>
  <si>
    <t>95571</t>
  </si>
  <si>
    <t>95572</t>
  </si>
  <si>
    <t>95576</t>
  </si>
  <si>
    <t>95577</t>
  </si>
  <si>
    <t>95578</t>
  </si>
  <si>
    <t>95579</t>
  </si>
  <si>
    <t>95580</t>
  </si>
  <si>
    <t>95581</t>
  </si>
  <si>
    <t>95582</t>
  </si>
  <si>
    <t>95583</t>
  </si>
  <si>
    <t>95584</t>
  </si>
  <si>
    <t>95592</t>
  </si>
  <si>
    <t>95593</t>
  </si>
  <si>
    <t>95601</t>
  </si>
  <si>
    <t>95602</t>
  </si>
  <si>
    <t>95603</t>
  </si>
  <si>
    <t>95604</t>
  </si>
  <si>
    <t>95605</t>
  </si>
  <si>
    <t>95607</t>
  </si>
  <si>
    <t>95608</t>
  </si>
  <si>
    <t>95609</t>
  </si>
  <si>
    <t>95617</t>
  </si>
  <si>
    <t>95618</t>
  </si>
  <si>
    <t>95619</t>
  </si>
  <si>
    <t>95620</t>
  </si>
  <si>
    <t>95621</t>
  </si>
  <si>
    <t>95622</t>
  </si>
  <si>
    <t>95623</t>
  </si>
  <si>
    <t>95624</t>
  </si>
  <si>
    <t>95625</t>
  </si>
  <si>
    <t>95626</t>
  </si>
  <si>
    <t>95627</t>
  </si>
  <si>
    <t>95628</t>
  </si>
  <si>
    <t>95629</t>
  </si>
  <si>
    <t>95630</t>
  </si>
  <si>
    <t>95631</t>
  </si>
  <si>
    <t>95632</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</si>
  <si>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</si>
  <si>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</si>
  <si>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</si>
  <si>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</si>
  <si>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</si>
  <si>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95638</t>
  </si>
  <si>
    <t>95639</t>
  </si>
  <si>
    <t>95641</t>
  </si>
  <si>
    <t>95642</t>
  </si>
  <si>
    <t>95643</t>
  </si>
  <si>
    <t>95644</t>
  </si>
  <si>
    <t>95645</t>
  </si>
  <si>
    <t>95646</t>
  </si>
  <si>
    <t>95647</t>
  </si>
  <si>
    <t>95673</t>
  </si>
  <si>
    <t>95674</t>
  </si>
  <si>
    <t>95675</t>
  </si>
  <si>
    <t>95676</t>
  </si>
  <si>
    <t>95693</t>
  </si>
  <si>
    <t>95694</t>
  </si>
  <si>
    <t>95695</t>
  </si>
  <si>
    <t>95696</t>
  </si>
  <si>
    <t>95697</t>
  </si>
  <si>
    <t>95698</t>
  </si>
  <si>
    <t>95699</t>
  </si>
  <si>
    <t>95700</t>
  </si>
  <si>
    <t>95701</t>
  </si>
  <si>
    <t>95702</t>
  </si>
  <si>
    <t>95703</t>
  </si>
  <si>
    <t>95704</t>
  </si>
  <si>
    <t>95705</t>
  </si>
  <si>
    <t>95706</t>
  </si>
  <si>
    <t>95707</t>
  </si>
  <si>
    <t>95708</t>
  </si>
  <si>
    <t>95709</t>
  </si>
  <si>
    <t>95710</t>
  </si>
  <si>
    <t>95711</t>
  </si>
  <si>
    <t>95712</t>
  </si>
  <si>
    <t>95713</t>
  </si>
  <si>
    <t>95714</t>
  </si>
  <si>
    <t>95715</t>
  </si>
  <si>
    <t>95716</t>
  </si>
  <si>
    <t>95717</t>
  </si>
  <si>
    <t>95718</t>
  </si>
  <si>
    <t>95719</t>
  </si>
  <si>
    <t>95720</t>
  </si>
  <si>
    <t>95721</t>
  </si>
  <si>
    <t>95726</t>
  </si>
  <si>
    <t>95727</t>
  </si>
  <si>
    <t>95728</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</si>
  <si>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</si>
  <si>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</si>
  <si>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</si>
  <si>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</si>
  <si>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</si>
  <si>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</si>
  <si>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</si>
  <si>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</si>
  <si>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</si>
  <si>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</si>
  <si>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</si>
  <si>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</si>
  <si>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</si>
  <si>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</si>
  <si>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</si>
  <si>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</si>
  <si>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</si>
  <si>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</si>
  <si>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</si>
  <si>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</si>
  <si>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</si>
  <si>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</si>
  <si>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</si>
  <si>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</si>
  <si>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</si>
  <si>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</si>
  <si>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</si>
  <si>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</si>
  <si>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</si>
  <si>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</si>
  <si>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</si>
  <si>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95869</t>
  </si>
  <si>
    <t>95870</t>
  </si>
  <si>
    <t>95871</t>
  </si>
  <si>
    <t>95872</t>
  </si>
  <si>
    <t>95873</t>
  </si>
  <si>
    <t>95874</t>
  </si>
  <si>
    <t>95877</t>
  </si>
  <si>
    <t>95878</t>
  </si>
  <si>
    <t>95880</t>
  </si>
  <si>
    <t>95943</t>
  </si>
  <si>
    <t>95944</t>
  </si>
  <si>
    <t>95945</t>
  </si>
  <si>
    <t>95946</t>
  </si>
  <si>
    <t>95947</t>
  </si>
  <si>
    <t>95948</t>
  </si>
  <si>
    <t>95967</t>
  </si>
  <si>
    <t>95996</t>
  </si>
  <si>
    <t>96001</t>
  </si>
  <si>
    <t>96008</t>
  </si>
  <si>
    <t>96009</t>
  </si>
  <si>
    <t>96011</t>
  </si>
  <si>
    <t>96012</t>
  </si>
  <si>
    <t>96013</t>
  </si>
  <si>
    <t>96014</t>
  </si>
  <si>
    <t>96015</t>
  </si>
  <si>
    <t>96016</t>
  </si>
  <si>
    <t>96018</t>
  </si>
  <si>
    <t>96019</t>
  </si>
  <si>
    <t>96020</t>
  </si>
  <si>
    <t>96021</t>
  </si>
  <si>
    <t>96023</t>
  </si>
  <si>
    <t>96024</t>
  </si>
  <si>
    <t>96026</t>
  </si>
  <si>
    <t>96027</t>
  </si>
  <si>
    <t>96028</t>
  </si>
  <si>
    <t>96029</t>
  </si>
  <si>
    <t>96030</t>
  </si>
  <si>
    <t>96031</t>
  </si>
  <si>
    <t>96032</t>
  </si>
  <si>
    <t>96033</t>
  </si>
  <si>
    <t>96034</t>
  </si>
  <si>
    <t>96035</t>
  </si>
  <si>
    <t>96036</t>
  </si>
  <si>
    <t>96053</t>
  </si>
  <si>
    <t>96054</t>
  </si>
  <si>
    <t>96055</t>
  </si>
  <si>
    <t>96056</t>
  </si>
  <si>
    <t>96057</t>
  </si>
  <si>
    <t>96060</t>
  </si>
  <si>
    <t>96061</t>
  </si>
  <si>
    <t>96062</t>
  </si>
  <si>
    <t>96109</t>
  </si>
  <si>
    <t>96110</t>
  </si>
  <si>
    <t>96111</t>
  </si>
  <si>
    <t>96112</t>
  </si>
  <si>
    <t>96113</t>
  </si>
  <si>
    <t>96114</t>
  </si>
  <si>
    <t>96116</t>
  </si>
  <si>
    <t>96120</t>
  </si>
  <si>
    <t>96121</t>
  </si>
  <si>
    <t>96122</t>
  </si>
  <si>
    <t>96123</t>
  </si>
  <si>
    <t>96126</t>
  </si>
  <si>
    <t>96127</t>
  </si>
  <si>
    <t>96128</t>
  </si>
  <si>
    <t>96129</t>
  </si>
  <si>
    <t>96130</t>
  </si>
  <si>
    <t>96131</t>
  </si>
  <si>
    <t>96132</t>
  </si>
  <si>
    <t>96133</t>
  </si>
  <si>
    <t>96134</t>
  </si>
  <si>
    <t>96135</t>
  </si>
  <si>
    <t>96155</t>
  </si>
  <si>
    <t>96156</t>
  </si>
  <si>
    <t>96157</t>
  </si>
  <si>
    <t>96158</t>
  </si>
  <si>
    <t>96159</t>
  </si>
  <si>
    <t>96241</t>
  </si>
  <si>
    <t>96242</t>
  </si>
  <si>
    <t>96243</t>
  </si>
  <si>
    <t>96244</t>
  </si>
  <si>
    <t>96245</t>
  </si>
  <si>
    <t>96246</t>
  </si>
  <si>
    <t>96252</t>
  </si>
  <si>
    <t>96257</t>
  </si>
  <si>
    <t>96258</t>
  </si>
  <si>
    <t>96259</t>
  </si>
  <si>
    <t>96301</t>
  </si>
  <si>
    <t>96358</t>
  </si>
  <si>
    <t>96359</t>
  </si>
  <si>
    <t>96360</t>
  </si>
  <si>
    <t>96361</t>
  </si>
  <si>
    <t>96362</t>
  </si>
  <si>
    <t>96363</t>
  </si>
  <si>
    <t>96364</t>
  </si>
  <si>
    <t>96365</t>
  </si>
  <si>
    <t>96366</t>
  </si>
  <si>
    <t>96367</t>
  </si>
  <si>
    <t>96368</t>
  </si>
  <si>
    <t>96369</t>
  </si>
  <si>
    <t>96370</t>
  </si>
  <si>
    <t>96371</t>
  </si>
  <si>
    <t>96373</t>
  </si>
  <si>
    <t>96374</t>
  </si>
  <si>
    <t>96386</t>
  </si>
  <si>
    <t>96388</t>
  </si>
  <si>
    <t>96389</t>
  </si>
  <si>
    <t>96390</t>
  </si>
  <si>
    <t>96391</t>
  </si>
  <si>
    <t>96392</t>
  </si>
  <si>
    <t>96393</t>
  </si>
  <si>
    <t>96394</t>
  </si>
  <si>
    <t>96395</t>
  </si>
  <si>
    <t>96396</t>
  </si>
  <si>
    <t>96397</t>
  </si>
  <si>
    <t>96398</t>
  </si>
  <si>
    <t>96399</t>
  </si>
  <si>
    <t>96457</t>
  </si>
  <si>
    <t>96458</t>
  </si>
  <si>
    <t>96459</t>
  </si>
  <si>
    <t>96460</t>
  </si>
  <si>
    <t>96463</t>
  </si>
  <si>
    <t>96464</t>
  </si>
  <si>
    <t>96467</t>
  </si>
  <si>
    <t>96485</t>
  </si>
  <si>
    <t>96486</t>
  </si>
  <si>
    <t>96520</t>
  </si>
  <si>
    <t>96521</t>
  </si>
  <si>
    <t>96522</t>
  </si>
  <si>
    <t>96523</t>
  </si>
  <si>
    <t>96524</t>
  </si>
  <si>
    <t>96525</t>
  </si>
  <si>
    <t>96526</t>
  </si>
  <si>
    <t>96527</t>
  </si>
  <si>
    <t>96528</t>
  </si>
  <si>
    <t>96529</t>
  </si>
  <si>
    <t>96530</t>
  </si>
  <si>
    <t>96531</t>
  </si>
  <si>
    <t>96532</t>
  </si>
  <si>
    <t>96533</t>
  </si>
  <si>
    <t>96534</t>
  </si>
  <si>
    <t>96535</t>
  </si>
  <si>
    <t>96536</t>
  </si>
  <si>
    <t>96537</t>
  </si>
  <si>
    <t>96538</t>
  </si>
  <si>
    <t>96539</t>
  </si>
  <si>
    <t>96540</t>
  </si>
  <si>
    <t>96541</t>
  </si>
  <si>
    <t>96542</t>
  </si>
  <si>
    <t>96544</t>
  </si>
  <si>
    <t>96545</t>
  </si>
  <si>
    <t>96546</t>
  </si>
  <si>
    <t>96547</t>
  </si>
  <si>
    <t>96548</t>
  </si>
  <si>
    <t>96549</t>
  </si>
  <si>
    <t>96550</t>
  </si>
  <si>
    <t>96555</t>
  </si>
  <si>
    <t>96556</t>
  </si>
  <si>
    <t>96557</t>
  </si>
  <si>
    <t>96558</t>
  </si>
  <si>
    <t>96559</t>
  </si>
  <si>
    <t>96560</t>
  </si>
  <si>
    <t>96562</t>
  </si>
  <si>
    <t>96563</t>
  </si>
  <si>
    <t>96616</t>
  </si>
  <si>
    <t>96617</t>
  </si>
  <si>
    <t>96619</t>
  </si>
  <si>
    <t>96620</t>
  </si>
  <si>
    <t>96621</t>
  </si>
  <si>
    <t>96622</t>
  </si>
  <si>
    <t>96623</t>
  </si>
  <si>
    <t>96624</t>
  </si>
  <si>
    <t>96635</t>
  </si>
  <si>
    <t>96636</t>
  </si>
  <si>
    <t>96637</t>
  </si>
  <si>
    <t>96638</t>
  </si>
  <si>
    <t>96639</t>
  </si>
  <si>
    <t>96640</t>
  </si>
  <si>
    <t>96641</t>
  </si>
  <si>
    <t>96642</t>
  </si>
  <si>
    <t>96643</t>
  </si>
  <si>
    <t>96644</t>
  </si>
  <si>
    <t>96645</t>
  </si>
  <si>
    <t>96646</t>
  </si>
  <si>
    <t>96647</t>
  </si>
  <si>
    <t>96648</t>
  </si>
  <si>
    <t>96649</t>
  </si>
  <si>
    <t>96650</t>
  </si>
  <si>
    <t>96651</t>
  </si>
  <si>
    <t>96652</t>
  </si>
  <si>
    <t>96653</t>
  </si>
  <si>
    <t>96654</t>
  </si>
  <si>
    <t>96655</t>
  </si>
  <si>
    <t>96656</t>
  </si>
  <si>
    <t>96657</t>
  </si>
  <si>
    <t>96658</t>
  </si>
  <si>
    <t>96659</t>
  </si>
  <si>
    <t>96660</t>
  </si>
  <si>
    <t>96661</t>
  </si>
  <si>
    <t>96662</t>
  </si>
  <si>
    <t>96663</t>
  </si>
  <si>
    <t>96664</t>
  </si>
  <si>
    <t>96665</t>
  </si>
  <si>
    <t>96666</t>
  </si>
  <si>
    <t>96667</t>
  </si>
  <si>
    <t>96668</t>
  </si>
  <si>
    <t>96669</t>
  </si>
  <si>
    <t>96670</t>
  </si>
  <si>
    <t>96671</t>
  </si>
  <si>
    <t>96672</t>
  </si>
  <si>
    <t>96673</t>
  </si>
  <si>
    <t>96674</t>
  </si>
  <si>
    <t>96675</t>
  </si>
  <si>
    <t>96676</t>
  </si>
  <si>
    <t>96677</t>
  </si>
  <si>
    <t>96678</t>
  </si>
  <si>
    <t>96679</t>
  </si>
  <si>
    <t>96680</t>
  </si>
  <si>
    <t>96681</t>
  </si>
  <si>
    <t>96682</t>
  </si>
  <si>
    <t>96683</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</si>
  <si>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</si>
  <si>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</si>
  <si>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</si>
  <si>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</si>
  <si>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</si>
  <si>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</si>
  <si>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</si>
  <si>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</si>
  <si>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</si>
  <si>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</si>
  <si>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</si>
  <si>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</si>
  <si>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</si>
  <si>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</si>
  <si>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</si>
  <si>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</si>
  <si>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</si>
  <si>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</si>
  <si>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</si>
  <si>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</si>
  <si>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</si>
  <si>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</si>
  <si>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</si>
  <si>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</si>
  <si>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</si>
  <si>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</si>
  <si>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</si>
  <si>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</si>
  <si>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</si>
  <si>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</si>
  <si>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</si>
  <si>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</si>
  <si>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</si>
  <si>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</si>
  <si>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96718</t>
  </si>
  <si>
    <t>96719</t>
  </si>
  <si>
    <t>96720</t>
  </si>
  <si>
    <t>96721</t>
  </si>
  <si>
    <t>96722</t>
  </si>
  <si>
    <t>96723</t>
  </si>
  <si>
    <t>96724</t>
  </si>
  <si>
    <t>96725</t>
  </si>
  <si>
    <t>96726</t>
  </si>
  <si>
    <t>96727</t>
  </si>
  <si>
    <t>96728</t>
  </si>
  <si>
    <t>96729</t>
  </si>
  <si>
    <t>96730</t>
  </si>
  <si>
    <t>96731</t>
  </si>
  <si>
    <t>96732</t>
  </si>
  <si>
    <t>96733</t>
  </si>
  <si>
    <t>96734</t>
  </si>
  <si>
    <t>96735</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</si>
  <si>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</si>
  <si>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</si>
  <si>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</si>
  <si>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</si>
  <si>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</si>
  <si>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</si>
  <si>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</si>
  <si>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</si>
  <si>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</si>
  <si>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</si>
  <si>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</si>
  <si>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</si>
  <si>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</si>
  <si>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</si>
  <si>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</si>
  <si>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</si>
  <si>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</si>
  <si>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</si>
  <si>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</si>
  <si>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</si>
  <si>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</si>
  <si>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</si>
  <si>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</si>
  <si>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</si>
  <si>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</si>
  <si>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</si>
  <si>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</si>
  <si>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</si>
  <si>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</si>
  <si>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96765</t>
  </si>
  <si>
    <t>96798</t>
  </si>
  <si>
    <t>96799</t>
  </si>
  <si>
    <t>96800</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</si>
  <si>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</si>
  <si>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</si>
  <si>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</si>
  <si>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</si>
  <si>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</si>
  <si>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</si>
  <si>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</si>
  <si>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</si>
  <si>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</si>
  <si>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</si>
  <si>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</si>
  <si>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</si>
  <si>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</si>
  <si>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</si>
  <si>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</si>
  <si>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</si>
  <si>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</si>
  <si>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</si>
  <si>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</si>
  <si>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</si>
  <si>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</si>
  <si>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</si>
  <si>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</si>
  <si>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</si>
  <si>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96826</t>
  </si>
  <si>
    <t>96827</t>
  </si>
  <si>
    <t>96828</t>
  </si>
  <si>
    <t>96829</t>
  </si>
  <si>
    <t>96830</t>
  </si>
  <si>
    <t>96832</t>
  </si>
  <si>
    <t>96833</t>
  </si>
  <si>
    <t>96834</t>
  </si>
  <si>
    <t>96836</t>
  </si>
  <si>
    <t>96837</t>
  </si>
  <si>
    <t>96838</t>
  </si>
  <si>
    <t>96839</t>
  </si>
  <si>
    <t>96840</t>
  </si>
  <si>
    <t>96841</t>
  </si>
  <si>
    <t>96842</t>
  </si>
  <si>
    <t>96843</t>
  </si>
  <si>
    <t>96844</t>
  </si>
  <si>
    <t>96845</t>
  </si>
  <si>
    <t>96846</t>
  </si>
  <si>
    <t>96847</t>
  </si>
  <si>
    <t>96848</t>
  </si>
  <si>
    <t>96849</t>
  </si>
  <si>
    <t>96850</t>
  </si>
  <si>
    <t>96852</t>
  </si>
  <si>
    <t>96853</t>
  </si>
  <si>
    <t>96854</t>
  </si>
  <si>
    <t>96855</t>
  </si>
  <si>
    <t>96856</t>
  </si>
  <si>
    <t>96860</t>
  </si>
  <si>
    <t>96861</t>
  </si>
  <si>
    <t>96862</t>
  </si>
  <si>
    <t>96863</t>
  </si>
  <si>
    <t>96864</t>
  </si>
  <si>
    <t>96865</t>
  </si>
  <si>
    <t>96866</t>
  </si>
  <si>
    <t>96868</t>
  </si>
  <si>
    <t>96869</t>
  </si>
  <si>
    <t>96870</t>
  </si>
  <si>
    <t>96871</t>
  </si>
  <si>
    <t>96872</t>
  </si>
  <si>
    <t>96873</t>
  </si>
  <si>
    <t>96874</t>
  </si>
  <si>
    <t>96875</t>
  </si>
  <si>
    <t>96876</t>
  </si>
  <si>
    <t>96878</t>
  </si>
  <si>
    <t>96879</t>
  </si>
  <si>
    <t>96881</t>
  </si>
  <si>
    <t>96973</t>
  </si>
  <si>
    <t>96974</t>
  </si>
  <si>
    <t>96975</t>
  </si>
  <si>
    <t>96976</t>
  </si>
  <si>
    <t>96977</t>
  </si>
  <si>
    <t>96978</t>
  </si>
  <si>
    <t>96979</t>
  </si>
  <si>
    <t>96984</t>
  </si>
  <si>
    <t>96985</t>
  </si>
  <si>
    <t>96986</t>
  </si>
  <si>
    <t>96987</t>
  </si>
  <si>
    <t>96988</t>
  </si>
  <si>
    <t>96989</t>
  </si>
  <si>
    <t>97010</t>
  </si>
  <si>
    <t>97011</t>
  </si>
  <si>
    <t>97012</t>
  </si>
  <si>
    <t>97013</t>
  </si>
  <si>
    <t>97014</t>
  </si>
  <si>
    <t>97015</t>
  </si>
  <si>
    <t>97016</t>
  </si>
  <si>
    <t>97017</t>
  </si>
  <si>
    <t>97018</t>
  </si>
  <si>
    <t>97031</t>
  </si>
  <si>
    <t>97032</t>
  </si>
  <si>
    <t>97033</t>
  </si>
  <si>
    <t>97034</t>
  </si>
  <si>
    <t>97039</t>
  </si>
  <si>
    <t>97040</t>
  </si>
  <si>
    <t>97041</t>
  </si>
  <si>
    <t>97046</t>
  </si>
  <si>
    <t>97047</t>
  </si>
  <si>
    <t>97048</t>
  </si>
  <si>
    <t>97062</t>
  </si>
  <si>
    <t>97063</t>
  </si>
  <si>
    <t>97064</t>
  </si>
  <si>
    <t>97065</t>
  </si>
  <si>
    <t>97066</t>
  </si>
  <si>
    <t>97067</t>
  </si>
  <si>
    <t>97082</t>
  </si>
  <si>
    <t>97083</t>
  </si>
  <si>
    <t>97084</t>
  </si>
  <si>
    <t>97086</t>
  </si>
  <si>
    <t>97096</t>
  </si>
  <si>
    <t>97097</t>
  </si>
  <si>
    <t>97114</t>
  </si>
  <si>
    <t>97115</t>
  </si>
  <si>
    <t>97120</t>
  </si>
  <si>
    <t>97121</t>
  </si>
  <si>
    <t>97122</t>
  </si>
  <si>
    <t>97123</t>
  </si>
  <si>
    <t>97124</t>
  </si>
  <si>
    <t>97125</t>
  </si>
  <si>
    <t>97126</t>
  </si>
  <si>
    <t>97127</t>
  </si>
  <si>
    <t>97128</t>
  </si>
  <si>
    <t>97129</t>
  </si>
  <si>
    <t>97130</t>
  </si>
  <si>
    <t>97131</t>
  </si>
  <si>
    <t>97132</t>
  </si>
  <si>
    <t>97133</t>
  </si>
  <si>
    <t>97134</t>
  </si>
  <si>
    <t>97135</t>
  </si>
  <si>
    <t>97136</t>
  </si>
  <si>
    <t>97137</t>
  </si>
  <si>
    <t>97138</t>
  </si>
  <si>
    <t>97139</t>
  </si>
  <si>
    <t>97140</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</si>
  <si>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</si>
  <si>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</si>
  <si>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</si>
  <si>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</si>
  <si>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</si>
  <si>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</si>
  <si>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</si>
  <si>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</si>
  <si>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</si>
  <si>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</si>
  <si>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</si>
  <si>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</si>
  <si>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</si>
  <si>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</si>
  <si>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</si>
  <si>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</si>
  <si>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</si>
  <si>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</si>
  <si>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</si>
  <si>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</si>
  <si>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</si>
  <si>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</si>
  <si>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</si>
  <si>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</si>
  <si>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</si>
  <si>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</si>
  <si>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</si>
  <si>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</si>
  <si>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</si>
  <si>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</si>
  <si>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</si>
  <si>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</si>
  <si>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</si>
  <si>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</si>
  <si>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</si>
  <si>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</si>
  <si>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</si>
  <si>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</si>
  <si>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</si>
  <si>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</si>
  <si>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</si>
  <si>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</si>
  <si>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</si>
  <si>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</si>
  <si>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</si>
  <si>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</si>
  <si>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</si>
  <si>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</si>
  <si>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</si>
  <si>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</si>
  <si>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</si>
  <si>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</si>
  <si>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97327</t>
  </si>
  <si>
    <t>97328</t>
  </si>
  <si>
    <t>97329</t>
  </si>
  <si>
    <t>97330</t>
  </si>
  <si>
    <t>97331</t>
  </si>
  <si>
    <t>97332</t>
  </si>
  <si>
    <t>97333</t>
  </si>
  <si>
    <t>97334</t>
  </si>
  <si>
    <t>97335</t>
  </si>
  <si>
    <t>97336</t>
  </si>
  <si>
    <t>97337</t>
  </si>
  <si>
    <t>97338</t>
  </si>
  <si>
    <t>97339</t>
  </si>
  <si>
    <t>97340</t>
  </si>
  <si>
    <t>97347</t>
  </si>
  <si>
    <t>97348</t>
  </si>
  <si>
    <t>97349</t>
  </si>
  <si>
    <t>97350</t>
  </si>
  <si>
    <t>97351</t>
  </si>
  <si>
    <t>97352</t>
  </si>
  <si>
    <t>97353</t>
  </si>
  <si>
    <t>97354</t>
  </si>
  <si>
    <t>97355</t>
  </si>
  <si>
    <t>97356</t>
  </si>
  <si>
    <t>97357</t>
  </si>
  <si>
    <t>97358</t>
  </si>
  <si>
    <t>97359</t>
  </si>
  <si>
    <t>97360</t>
  </si>
  <si>
    <t>97361</t>
  </si>
  <si>
    <t>97425</t>
  </si>
  <si>
    <t>97426</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</si>
  <si>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</si>
  <si>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</si>
  <si>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</si>
  <si>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</si>
  <si>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</si>
  <si>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</si>
  <si>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</si>
  <si>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</si>
  <si>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</si>
  <si>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</si>
  <si>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</si>
  <si>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</si>
  <si>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</si>
  <si>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</si>
  <si>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</si>
  <si>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</si>
  <si>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</si>
  <si>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</si>
  <si>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</si>
  <si>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</si>
  <si>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</si>
  <si>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</si>
  <si>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</si>
  <si>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</si>
  <si>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</si>
  <si>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</si>
  <si>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</si>
  <si>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</si>
  <si>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</si>
  <si>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</si>
  <si>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</si>
  <si>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</si>
  <si>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</si>
  <si>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</si>
  <si>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</si>
  <si>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</si>
  <si>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</si>
  <si>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</si>
  <si>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</si>
  <si>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</si>
  <si>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</si>
  <si>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</si>
  <si>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</si>
  <si>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</si>
  <si>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</si>
  <si>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</si>
  <si>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</si>
  <si>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</si>
  <si>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</si>
  <si>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</si>
  <si>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</si>
  <si>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</si>
  <si>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</si>
  <si>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</si>
  <si>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</si>
  <si>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</si>
  <si>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</si>
  <si>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</si>
  <si>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</si>
  <si>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</si>
  <si>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97498</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</si>
  <si>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</si>
  <si>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</si>
  <si>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</si>
  <si>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</si>
  <si>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</si>
  <si>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</si>
  <si>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</si>
  <si>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</si>
  <si>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</si>
  <si>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</si>
  <si>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</si>
  <si>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</si>
  <si>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</si>
  <si>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</si>
  <si>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</si>
  <si>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</si>
  <si>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</si>
  <si>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</si>
  <si>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</si>
  <si>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</si>
  <si>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</si>
  <si>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</si>
  <si>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</si>
  <si>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</si>
  <si>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</si>
  <si>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</si>
  <si>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</si>
  <si>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</si>
  <si>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</si>
  <si>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</si>
  <si>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97535</t>
  </si>
  <si>
    <t>97536</t>
  </si>
  <si>
    <t>97537</t>
  </si>
  <si>
    <t>97540</t>
  </si>
  <si>
    <t>97541</t>
  </si>
  <si>
    <t>97543</t>
  </si>
  <si>
    <t>97544</t>
  </si>
  <si>
    <t>97546</t>
  </si>
  <si>
    <t>97547</t>
  </si>
  <si>
    <t>97548</t>
  </si>
  <si>
    <t>97549</t>
  </si>
  <si>
    <t>97550</t>
  </si>
  <si>
    <t>97551</t>
  </si>
  <si>
    <t>97552</t>
  </si>
  <si>
    <t>97553</t>
  </si>
  <si>
    <t>97554</t>
  </si>
  <si>
    <t>97559</t>
  </si>
  <si>
    <t>97562</t>
  </si>
  <si>
    <t>97564</t>
  </si>
  <si>
    <t>97583</t>
  </si>
  <si>
    <t>97584</t>
  </si>
  <si>
    <t>97585</t>
  </si>
  <si>
    <t>97586</t>
  </si>
  <si>
    <t>97587</t>
  </si>
  <si>
    <t>97589</t>
  </si>
  <si>
    <t>97590</t>
  </si>
  <si>
    <t>97591</t>
  </si>
  <si>
    <t>97593</t>
  </si>
  <si>
    <t>97594</t>
  </si>
  <si>
    <t>97595</t>
  </si>
  <si>
    <t>97596</t>
  </si>
  <si>
    <t>97597</t>
  </si>
  <si>
    <t>97598</t>
  </si>
  <si>
    <t>97599</t>
  </si>
  <si>
    <t>97600</t>
  </si>
  <si>
    <t>97601</t>
  </si>
  <si>
    <t>97605</t>
  </si>
  <si>
    <t>97606</t>
  </si>
  <si>
    <t>97607</t>
  </si>
  <si>
    <t>97608</t>
  </si>
  <si>
    <t>97609</t>
  </si>
  <si>
    <t>97610</t>
  </si>
  <si>
    <t>97611</t>
  </si>
  <si>
    <t>97612</t>
  </si>
  <si>
    <t>97613</t>
  </si>
  <si>
    <t>97614</t>
  </si>
  <si>
    <t>97615</t>
  </si>
  <si>
    <t>97616</t>
  </si>
  <si>
    <t>97617</t>
  </si>
  <si>
    <t>97618</t>
  </si>
  <si>
    <t>97621</t>
  </si>
  <si>
    <t>97622</t>
  </si>
  <si>
    <t>97623</t>
  </si>
  <si>
    <t>97624</t>
  </si>
  <si>
    <t>97625</t>
  </si>
  <si>
    <t>97626</t>
  </si>
  <si>
    <t>97627</t>
  </si>
  <si>
    <t>97628</t>
  </si>
  <si>
    <t>97629</t>
  </si>
  <si>
    <t>97631</t>
  </si>
  <si>
    <t>97632</t>
  </si>
  <si>
    <t>97633</t>
  </si>
  <si>
    <t>97634</t>
  </si>
  <si>
    <t>97635</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</si>
  <si>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</si>
  <si>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</si>
  <si>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</si>
  <si>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</si>
  <si>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</si>
  <si>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</si>
  <si>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</si>
  <si>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</si>
  <si>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</si>
  <si>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</si>
  <si>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</si>
  <si>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</si>
  <si>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</si>
  <si>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</si>
  <si>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</si>
  <si>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</si>
  <si>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</si>
  <si>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</si>
  <si>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</si>
  <si>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</si>
  <si>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</si>
  <si>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</si>
  <si>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</si>
  <si>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</si>
  <si>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</si>
  <si>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</si>
  <si>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</si>
  <si>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</si>
  <si>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</si>
  <si>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97667</t>
  </si>
  <si>
    <t>97668</t>
  </si>
  <si>
    <t>97669</t>
  </si>
  <si>
    <t>97670</t>
  </si>
  <si>
    <t>97733</t>
  </si>
  <si>
    <t>97734</t>
  </si>
  <si>
    <t>97735</t>
  </si>
  <si>
    <t>97736</t>
  </si>
  <si>
    <t>97737</t>
  </si>
  <si>
    <t>97738</t>
  </si>
  <si>
    <t>97739</t>
  </si>
  <si>
    <t>97740</t>
  </si>
  <si>
    <t>97741</t>
  </si>
  <si>
    <t>97747</t>
  </si>
  <si>
    <t>97886</t>
  </si>
  <si>
    <t>97887</t>
  </si>
  <si>
    <t>97888</t>
  </si>
  <si>
    <t>97889</t>
  </si>
  <si>
    <t>97890</t>
  </si>
  <si>
    <t>97891</t>
  </si>
  <si>
    <t>97892</t>
  </si>
  <si>
    <t>97893</t>
  </si>
  <si>
    <t>97894</t>
  </si>
  <si>
    <t>97900</t>
  </si>
  <si>
    <t>97901</t>
  </si>
  <si>
    <t>97902</t>
  </si>
  <si>
    <t>97903</t>
  </si>
  <si>
    <t>97904</t>
  </si>
  <si>
    <t>97905</t>
  </si>
  <si>
    <t>97906</t>
  </si>
  <si>
    <t>97907</t>
  </si>
  <si>
    <t>97908</t>
  </si>
  <si>
    <t>97912</t>
  </si>
  <si>
    <t>97913</t>
  </si>
  <si>
    <t>97914</t>
  </si>
  <si>
    <t>97915</t>
  </si>
  <si>
    <t>97916</t>
  </si>
  <si>
    <t>97917</t>
  </si>
  <si>
    <t>97918</t>
  </si>
  <si>
    <t>97919</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</si>
  <si>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</si>
  <si>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</si>
  <si>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</si>
  <si>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</si>
  <si>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</si>
  <si>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</si>
  <si>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</si>
  <si>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</si>
  <si>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</si>
  <si>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</si>
  <si>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</si>
  <si>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</si>
  <si>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</si>
  <si>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</si>
  <si>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</si>
  <si>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</si>
  <si>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</si>
  <si>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</si>
  <si>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</si>
  <si>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</si>
  <si>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</si>
  <si>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</si>
  <si>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</si>
  <si>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</si>
  <si>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</si>
  <si>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</si>
  <si>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</si>
  <si>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</si>
  <si>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</si>
  <si>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</si>
  <si>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</si>
  <si>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</si>
  <si>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</si>
  <si>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</si>
  <si>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</si>
  <si>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</si>
  <si>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</si>
  <si>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</si>
  <si>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</si>
  <si>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</si>
  <si>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</si>
  <si>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</si>
  <si>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</si>
  <si>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</si>
  <si>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</si>
  <si>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</si>
  <si>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</si>
  <si>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</si>
  <si>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</si>
  <si>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</si>
  <si>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</si>
  <si>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</si>
  <si>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</si>
  <si>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</si>
  <si>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</si>
  <si>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</si>
  <si>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</si>
  <si>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</si>
  <si>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</si>
  <si>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</si>
  <si>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</si>
  <si>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</si>
  <si>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</si>
  <si>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</si>
  <si>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</si>
  <si>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</si>
  <si>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</si>
  <si>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</si>
  <si>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</si>
  <si>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</si>
  <si>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</si>
  <si>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</si>
  <si>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</si>
  <si>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</si>
  <si>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</si>
  <si>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</si>
  <si>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</si>
  <si>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</si>
  <si>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</si>
  <si>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</si>
  <si>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</si>
  <si>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</si>
  <si>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</si>
  <si>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</si>
  <si>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</si>
  <si>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</si>
  <si>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</si>
  <si>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</si>
  <si>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</si>
  <si>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</si>
  <si>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</si>
  <si>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</si>
  <si>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</si>
  <si>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</si>
  <si>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</si>
  <si>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</si>
  <si>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</si>
  <si>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</si>
  <si>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</si>
  <si>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</si>
  <si>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</si>
  <si>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</si>
  <si>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</si>
  <si>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</si>
  <si>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98102</t>
  </si>
  <si>
    <t>98104</t>
  </si>
  <si>
    <t>98105</t>
  </si>
  <si>
    <t>98106</t>
  </si>
  <si>
    <t>98107</t>
  </si>
  <si>
    <t>98108</t>
  </si>
  <si>
    <t>98109</t>
  </si>
  <si>
    <t>98110</t>
  </si>
  <si>
    <t>98111</t>
  </si>
  <si>
    <t>98114</t>
  </si>
  <si>
    <t>98115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</si>
  <si>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</si>
  <si>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</si>
  <si>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</si>
  <si>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</si>
  <si>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</si>
  <si>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</si>
  <si>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</si>
  <si>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</si>
  <si>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</si>
  <si>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</si>
  <si>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</si>
  <si>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</si>
  <si>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</si>
  <si>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</si>
  <si>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</si>
  <si>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</si>
  <si>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</si>
  <si>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</si>
  <si>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</si>
  <si>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</si>
  <si>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</si>
  <si>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</si>
  <si>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</si>
  <si>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</si>
  <si>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</si>
  <si>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</si>
  <si>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</si>
  <si>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</si>
  <si>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</si>
  <si>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</si>
  <si>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</si>
  <si>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</si>
  <si>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</si>
  <si>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98294</t>
  </si>
  <si>
    <t>98295</t>
  </si>
  <si>
    <t>98296</t>
  </si>
  <si>
    <t>98297</t>
  </si>
  <si>
    <t>98301</t>
  </si>
  <si>
    <t>98302</t>
  </si>
  <si>
    <t>98304</t>
  </si>
  <si>
    <t>98307</t>
  </si>
  <si>
    <t>98308</t>
  </si>
  <si>
    <t>98397</t>
  </si>
  <si>
    <t>98400</t>
  </si>
  <si>
    <t>98401</t>
  </si>
  <si>
    <t>98402</t>
  </si>
  <si>
    <t>98405</t>
  </si>
  <si>
    <t>98406</t>
  </si>
  <si>
    <t>98407</t>
  </si>
  <si>
    <t>98408</t>
  </si>
  <si>
    <t>98409</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</si>
  <si>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</si>
  <si>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</si>
  <si>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</si>
  <si>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</si>
  <si>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</si>
  <si>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</si>
  <si>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</si>
  <si>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</si>
  <si>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</si>
  <si>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</si>
  <si>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</si>
  <si>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</si>
  <si>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</si>
  <si>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</si>
  <si>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</si>
  <si>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</si>
  <si>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</si>
  <si>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</si>
  <si>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</si>
  <si>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</si>
  <si>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</si>
  <si>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98463</t>
  </si>
  <si>
    <t>98503</t>
  </si>
  <si>
    <t>98504</t>
  </si>
  <si>
    <t>98505</t>
  </si>
  <si>
    <t>98509</t>
  </si>
  <si>
    <t>98510</t>
  </si>
  <si>
    <t>98511</t>
  </si>
  <si>
    <t>98516</t>
  </si>
  <si>
    <t>98519</t>
  </si>
  <si>
    <t>98520</t>
  </si>
  <si>
    <t>98521</t>
  </si>
  <si>
    <t>98522</t>
  </si>
  <si>
    <t>98524</t>
  </si>
  <si>
    <t>98525</t>
  </si>
  <si>
    <t>98526</t>
  </si>
  <si>
    <t>98527</t>
  </si>
  <si>
    <t>98528</t>
  </si>
  <si>
    <t>98529</t>
  </si>
  <si>
    <t>98530</t>
  </si>
  <si>
    <t>98531</t>
  </si>
  <si>
    <t>98532</t>
  </si>
  <si>
    <t>98533</t>
  </si>
  <si>
    <t>98534</t>
  </si>
  <si>
    <t>98535</t>
  </si>
  <si>
    <t>98546</t>
  </si>
  <si>
    <t>98547</t>
  </si>
  <si>
    <t>98553</t>
  </si>
  <si>
    <t>98554</t>
  </si>
  <si>
    <t>98555</t>
  </si>
  <si>
    <t>98556</t>
  </si>
  <si>
    <t>98557</t>
  </si>
  <si>
    <t>98558</t>
  </si>
  <si>
    <t>98559</t>
  </si>
  <si>
    <t>98562</t>
  </si>
  <si>
    <t>98563</t>
  </si>
  <si>
    <t>98564</t>
  </si>
  <si>
    <t>98565</t>
  </si>
  <si>
    <t>98566</t>
  </si>
  <si>
    <t>98567</t>
  </si>
  <si>
    <t>98568</t>
  </si>
  <si>
    <t>98569</t>
  </si>
  <si>
    <t>98570</t>
  </si>
  <si>
    <t>98571</t>
  </si>
  <si>
    <t>98572</t>
  </si>
  <si>
    <t>98573</t>
  </si>
  <si>
    <t>98576</t>
  </si>
  <si>
    <t>98593</t>
  </si>
  <si>
    <t>98602</t>
  </si>
  <si>
    <t>98615</t>
  </si>
  <si>
    <t>98616</t>
  </si>
  <si>
    <t>98617</t>
  </si>
  <si>
    <t>98618</t>
  </si>
  <si>
    <t>98619</t>
  </si>
  <si>
    <t>98620</t>
  </si>
  <si>
    <t>98621</t>
  </si>
  <si>
    <t>98622</t>
  </si>
  <si>
    <t>98623</t>
  </si>
  <si>
    <t>98624</t>
  </si>
  <si>
    <t>98625</t>
  </si>
  <si>
    <t>98626</t>
  </si>
  <si>
    <t>98655</t>
  </si>
  <si>
    <t>98656</t>
  </si>
  <si>
    <t>98657</t>
  </si>
  <si>
    <t>98658</t>
  </si>
  <si>
    <t>98659</t>
  </si>
  <si>
    <t>98671</t>
  </si>
  <si>
    <t>98672</t>
  </si>
  <si>
    <t>98679</t>
  </si>
  <si>
    <t>98680</t>
  </si>
  <si>
    <t>98681</t>
  </si>
  <si>
    <t>98682</t>
  </si>
  <si>
    <t>98685</t>
  </si>
  <si>
    <t>98686</t>
  </si>
  <si>
    <t>98688</t>
  </si>
  <si>
    <t>98689</t>
  </si>
  <si>
    <t>98695</t>
  </si>
  <si>
    <t>98697</t>
  </si>
  <si>
    <t>98746</t>
  </si>
  <si>
    <t>98749</t>
  </si>
  <si>
    <t>98750</t>
  </si>
  <si>
    <t>98751</t>
  </si>
  <si>
    <t>98752</t>
  </si>
  <si>
    <t>98753</t>
  </si>
  <si>
    <t>98760</t>
  </si>
  <si>
    <t>98761</t>
  </si>
  <si>
    <t>98762</t>
  </si>
  <si>
    <t>98763</t>
  </si>
  <si>
    <t>98764</t>
  </si>
  <si>
    <t>98765</t>
  </si>
  <si>
    <t>99054</t>
  </si>
  <si>
    <t>99058</t>
  </si>
  <si>
    <t>99059</t>
  </si>
  <si>
    <t>99060</t>
  </si>
  <si>
    <t>99061</t>
  </si>
  <si>
    <t>99062</t>
  </si>
  <si>
    <t>99063</t>
  </si>
  <si>
    <t>99064</t>
  </si>
  <si>
    <t>99195</t>
  </si>
  <si>
    <t>99198</t>
  </si>
  <si>
    <t>99235</t>
  </si>
  <si>
    <t>99240</t>
  </si>
  <si>
    <t>99241</t>
  </si>
  <si>
    <t>99242</t>
  </si>
  <si>
    <t>99243</t>
  </si>
  <si>
    <t>99244</t>
  </si>
  <si>
    <t>99246</t>
  </si>
  <si>
    <t>99247</t>
  </si>
  <si>
    <t>99248</t>
  </si>
  <si>
    <t>99249</t>
  </si>
  <si>
    <t>99250</t>
  </si>
  <si>
    <t>99251</t>
  </si>
  <si>
    <t>99252</t>
  </si>
  <si>
    <t>99253</t>
  </si>
  <si>
    <t>99254</t>
  </si>
  <si>
    <t>99255</t>
  </si>
  <si>
    <t>99256</t>
  </si>
  <si>
    <t>99257</t>
  </si>
  <si>
    <t>99258</t>
  </si>
  <si>
    <t>99259</t>
  </si>
  <si>
    <t>99260</t>
  </si>
  <si>
    <t>99261</t>
  </si>
  <si>
    <t>99262</t>
  </si>
  <si>
    <t>99263</t>
  </si>
  <si>
    <t>99264</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</si>
  <si>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</si>
  <si>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</si>
  <si>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</si>
  <si>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</si>
  <si>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</si>
  <si>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</si>
  <si>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</si>
  <si>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</si>
  <si>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</si>
  <si>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</si>
  <si>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</si>
  <si>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</si>
  <si>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</si>
  <si>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</si>
  <si>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</si>
  <si>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</si>
  <si>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</si>
  <si>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</si>
  <si>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</si>
  <si>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</si>
  <si>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</si>
  <si>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</si>
  <si>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</si>
  <si>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</si>
  <si>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</si>
  <si>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</si>
  <si>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</si>
  <si>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</si>
  <si>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</si>
  <si>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</si>
  <si>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</si>
  <si>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</si>
  <si>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</si>
  <si>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</si>
  <si>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</si>
  <si>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</si>
  <si>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</si>
  <si>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</si>
  <si>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</si>
  <si>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</si>
  <si>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</si>
  <si>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</si>
  <si>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</si>
  <si>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</si>
  <si>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</si>
  <si>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</si>
  <si>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</si>
  <si>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</si>
  <si>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</si>
  <si>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</si>
  <si>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</si>
  <si>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</si>
  <si>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</si>
  <si>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</si>
  <si>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</si>
  <si>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</si>
  <si>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</si>
  <si>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99431</t>
  </si>
  <si>
    <t>99432</t>
  </si>
  <si>
    <t>99433</t>
  </si>
  <si>
    <t>99434</t>
  </si>
  <si>
    <t>99435</t>
  </si>
  <si>
    <t>99436</t>
  </si>
  <si>
    <t>99437</t>
  </si>
  <si>
    <t>99438</t>
  </si>
  <si>
    <t>99439</t>
  </si>
  <si>
    <t>99619</t>
  </si>
  <si>
    <t>99620</t>
  </si>
  <si>
    <t>99621</t>
  </si>
  <si>
    <t>99622</t>
  </si>
  <si>
    <t>99623</t>
  </si>
  <si>
    <t>99624</t>
  </si>
  <si>
    <t>99625</t>
  </si>
  <si>
    <t>99626</t>
  </si>
  <si>
    <t>99627</t>
  </si>
  <si>
    <t>99628</t>
  </si>
  <si>
    <t>99629</t>
  </si>
  <si>
    <t>99630</t>
  </si>
  <si>
    <t>99631</t>
  </si>
  <si>
    <t>99632</t>
  </si>
  <si>
    <t>99633</t>
  </si>
  <si>
    <t>99634</t>
  </si>
  <si>
    <t>99635</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</si>
  <si>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</si>
  <si>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</si>
  <si>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</si>
  <si>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</si>
  <si>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</si>
  <si>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</si>
  <si>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</si>
  <si>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</si>
  <si>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</si>
  <si>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</si>
  <si>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</si>
  <si>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</si>
  <si>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</si>
  <si>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</si>
  <si>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</si>
  <si>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</si>
  <si>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</si>
  <si>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</si>
  <si>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</si>
  <si>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</si>
  <si>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</si>
  <si>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</si>
  <si>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99829</t>
  </si>
  <si>
    <t>99830</t>
  </si>
  <si>
    <t>99831</t>
  </si>
  <si>
    <t>99832</t>
  </si>
  <si>
    <t>99833</t>
  </si>
  <si>
    <t>99834</t>
  </si>
  <si>
    <t>99837</t>
  </si>
  <si>
    <t>99839</t>
  </si>
  <si>
    <t>99841</t>
  </si>
  <si>
    <t>99855</t>
  </si>
  <si>
    <t>99857</t>
  </si>
  <si>
    <t>99861</t>
  </si>
  <si>
    <t>GRADIL EM FERRO FIXADO EM VÃOS DE JANELAS, FORMADO POR BARRAS CHATAS DE 25X4,8 MM. AF_04/2019</t>
  </si>
  <si>
    <t>99862</t>
  </si>
  <si>
    <t>GRADIL EM ALUMÍNIO FIXADO EM VÃOS DE JANELAS, FORMADO POR TUBOS DE 3/4". AF_04/2019</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</si>
  <si>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</si>
  <si>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</si>
  <si>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</si>
  <si>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</si>
  <si>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</si>
  <si>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</si>
  <si>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100195</t>
  </si>
  <si>
    <t>TRANSPORTE HORIZONTAL MANUAL, DE SACOS DE 50 KG (UNIDADE: KGXKM). AF_07/2019</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</si>
  <si>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</si>
  <si>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</si>
  <si>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</si>
  <si>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</si>
  <si>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</si>
  <si>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</si>
  <si>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</si>
  <si>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</si>
  <si>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</si>
  <si>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</si>
  <si>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</si>
  <si>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</si>
  <si>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</si>
  <si>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</si>
  <si>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</si>
  <si>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</si>
  <si>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</si>
  <si>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</si>
  <si>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</si>
  <si>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</si>
  <si>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</si>
  <si>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</si>
  <si>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</si>
  <si>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</si>
  <si>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</si>
  <si>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</si>
  <si>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</si>
  <si>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</si>
  <si>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</si>
  <si>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</si>
  <si>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</si>
  <si>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</si>
  <si>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</si>
  <si>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</si>
  <si>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</si>
  <si>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</si>
  <si>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</si>
  <si>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</si>
  <si>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</si>
  <si>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</si>
  <si>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</si>
  <si>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</si>
  <si>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</si>
  <si>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</si>
  <si>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</si>
  <si>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</si>
  <si>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</si>
  <si>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</si>
  <si>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</si>
  <si>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</si>
  <si>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</si>
  <si>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</si>
  <si>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</si>
  <si>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</si>
  <si>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</si>
  <si>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</si>
  <si>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</si>
  <si>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</si>
  <si>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</si>
  <si>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</si>
  <si>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</si>
  <si>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</si>
  <si>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</si>
  <si>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</si>
  <si>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</si>
  <si>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</si>
  <si>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</si>
  <si>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</si>
  <si>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</si>
  <si>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</si>
  <si>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</si>
  <si>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</si>
  <si>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</si>
  <si>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</si>
  <si>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</si>
  <si>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</si>
  <si>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</si>
  <si>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</si>
  <si>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</si>
  <si>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</si>
  <si>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</si>
  <si>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</si>
  <si>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</si>
  <si>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</si>
  <si>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</si>
  <si>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</si>
  <si>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</si>
  <si>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</si>
  <si>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</si>
  <si>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</si>
  <si>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</si>
  <si>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</si>
  <si>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</si>
  <si>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</si>
  <si>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</si>
  <si>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</si>
  <si>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</si>
  <si>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</si>
  <si>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</si>
  <si>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</si>
  <si>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</si>
  <si>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</si>
  <si>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</si>
  <si>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</si>
  <si>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</si>
  <si>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</si>
  <si>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</si>
  <si>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</si>
  <si>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</si>
  <si>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</si>
  <si>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</si>
  <si>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</si>
  <si>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</si>
  <si>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</si>
  <si>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</si>
  <si>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</si>
  <si>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</si>
  <si>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</si>
  <si>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</si>
  <si>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</si>
  <si>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</si>
  <si>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</si>
  <si>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</si>
  <si>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</si>
  <si>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</si>
  <si>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</si>
  <si>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</si>
  <si>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</si>
  <si>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</si>
  <si>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</si>
  <si>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</si>
  <si>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</si>
  <si>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</si>
  <si>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</si>
  <si>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</si>
  <si>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</si>
  <si>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</si>
  <si>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</si>
  <si>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</si>
  <si>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</si>
  <si>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</si>
  <si>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</si>
  <si>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</si>
  <si>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</si>
  <si>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</si>
  <si>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</si>
  <si>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</si>
  <si>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</si>
  <si>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</si>
  <si>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</si>
  <si>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</si>
  <si>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</si>
  <si>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</si>
  <si>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</si>
  <si>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</si>
  <si>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</si>
  <si>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</si>
  <si>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</si>
  <si>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</si>
  <si>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</si>
  <si>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</si>
  <si>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</si>
  <si>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</si>
  <si>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</si>
  <si>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</si>
  <si>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</si>
  <si>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</si>
  <si>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</si>
  <si>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</si>
  <si>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</si>
  <si>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</si>
  <si>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</si>
  <si>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</si>
  <si>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</si>
  <si>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</si>
  <si>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</si>
  <si>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</si>
  <si>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</si>
  <si>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</si>
  <si>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</si>
  <si>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</si>
  <si>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</si>
  <si>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</si>
  <si>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</si>
  <si>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</si>
  <si>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</si>
  <si>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</si>
  <si>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</si>
  <si>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</si>
  <si>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</si>
  <si>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</si>
  <si>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100293</t>
  </si>
  <si>
    <t>CURSO DE CAPACITAÇÃO PARA AUXILIAR DE AZULEJISTA (ENCARGOS COMPLEMENTARES) - HORISTA</t>
  </si>
  <si>
    <t>100295</t>
  </si>
  <si>
    <t>CURSO DE CAPACITAÇÃO PARA MONTADOR DE ELETROELETRONICOS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</si>
  <si>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</si>
  <si>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</si>
  <si>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</si>
  <si>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</si>
  <si>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</si>
  <si>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</si>
  <si>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</si>
  <si>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</si>
  <si>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100303</t>
  </si>
  <si>
    <t>AUXILIAR DE AZULEJISTA COM ENCARGOS COMPLEMENTARES</t>
  </si>
  <si>
    <t>100307</t>
  </si>
  <si>
    <t>MONTADOR DE ELETROELETRÔNICOS COM ENCARGOS COMPLEMENTARES</t>
  </si>
  <si>
    <t>100308</t>
  </si>
  <si>
    <t>MECÂNICO DE REFRIGERAÇÃO COM ENCARGOS COMPLEMENTARES</t>
  </si>
  <si>
    <t>100309</t>
  </si>
  <si>
    <t>TÉCNICO EM SEGURANÇA DO TRABALHO COM ENCARGOS COMPLEMENTARES</t>
  </si>
  <si>
    <t>100310</t>
  </si>
  <si>
    <t>CURSO DE CAPACITAÇÃO PARA AUXILIAR DE ALMOXARIFE (ENCARGOS COMPLEMENTARES) - MENSALISTA</t>
  </si>
  <si>
    <t>100315</t>
  </si>
  <si>
    <t>CURSO DE CAPACITAÇÃO PARA TÉCNICO EM SEGURANÇA DO TRABALHO (ENCARGOS COMPLEMENTARES) - MENSALISTA</t>
  </si>
  <si>
    <t>100316</t>
  </si>
  <si>
    <t>100321</t>
  </si>
  <si>
    <t>100322</t>
  </si>
  <si>
    <t>100323</t>
  </si>
  <si>
    <t>100324</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</si>
  <si>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</si>
  <si>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</si>
  <si>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</si>
  <si>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</si>
  <si>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</si>
  <si>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</si>
  <si>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</si>
  <si>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</si>
  <si>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</si>
  <si>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</si>
  <si>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</si>
  <si>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</si>
  <si>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</si>
  <si>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</si>
  <si>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</si>
  <si>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</si>
  <si>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</si>
  <si>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</si>
  <si>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</si>
  <si>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</si>
  <si>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</si>
  <si>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</si>
  <si>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</si>
  <si>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</si>
  <si>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</si>
  <si>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</si>
  <si>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</si>
  <si>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</si>
  <si>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</si>
  <si>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</si>
  <si>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</si>
  <si>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</si>
  <si>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</si>
  <si>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</si>
  <si>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</si>
  <si>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</si>
  <si>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</si>
  <si>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</si>
  <si>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</si>
  <si>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</si>
  <si>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</si>
  <si>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</si>
  <si>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</si>
  <si>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</si>
  <si>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</si>
  <si>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</si>
  <si>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</si>
  <si>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</si>
  <si>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</si>
  <si>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</si>
  <si>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</si>
  <si>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</si>
  <si>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</si>
  <si>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</si>
  <si>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</si>
  <si>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</si>
  <si>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</si>
  <si>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</si>
  <si>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</si>
  <si>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</si>
  <si>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</si>
  <si>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</si>
  <si>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</si>
  <si>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</si>
  <si>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</si>
  <si>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</si>
  <si>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</si>
  <si>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</si>
  <si>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</si>
  <si>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</si>
  <si>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</si>
  <si>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</si>
  <si>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</si>
  <si>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</si>
  <si>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100378</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</si>
  <si>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</si>
  <si>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</si>
  <si>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</si>
  <si>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</si>
  <si>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</si>
  <si>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</si>
  <si>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100382</t>
  </si>
  <si>
    <t>FABRICAÇÃO E INSTALAÇÃO DE PONTALETES DE MADEIRA NÃO APARELHADA PARA TELHADOS COM ATÉ 2 ÁGUAS E COM TELHA ONDULADA DE FIBROCIMENTO, ALUMÍNIO OU PLÁSTICA EM EDIFÍCIO RESIDENCIAL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</si>
  <si>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</si>
  <si>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</si>
  <si>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</si>
  <si>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</si>
  <si>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</si>
  <si>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</si>
  <si>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</si>
  <si>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</si>
  <si>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</si>
  <si>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</si>
  <si>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</si>
  <si>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</si>
  <si>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</si>
  <si>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</si>
  <si>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</si>
  <si>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</si>
  <si>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</si>
  <si>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</si>
  <si>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</si>
  <si>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</si>
  <si>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</si>
  <si>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</si>
  <si>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</si>
  <si>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</si>
  <si>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</si>
  <si>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</si>
  <si>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100434</t>
  </si>
  <si>
    <t>100435</t>
  </si>
  <si>
    <t>100464</t>
  </si>
  <si>
    <t>100465</t>
  </si>
  <si>
    <t>100466</t>
  </si>
  <si>
    <t>100468</t>
  </si>
  <si>
    <t>100469</t>
  </si>
  <si>
    <t>100470</t>
  </si>
  <si>
    <t>100472</t>
  </si>
  <si>
    <t>100473</t>
  </si>
  <si>
    <t>100474</t>
  </si>
  <si>
    <t>100475</t>
  </si>
  <si>
    <t>100477</t>
  </si>
  <si>
    <t>100478</t>
  </si>
  <si>
    <t>100479</t>
  </si>
  <si>
    <t>100480</t>
  </si>
  <si>
    <t>100481</t>
  </si>
  <si>
    <t>100483</t>
  </si>
  <si>
    <t>100484</t>
  </si>
  <si>
    <t>100485</t>
  </si>
  <si>
    <t>100486</t>
  </si>
  <si>
    <t>100487</t>
  </si>
  <si>
    <t>100488</t>
  </si>
  <si>
    <t>100489</t>
  </si>
  <si>
    <t>100490</t>
  </si>
  <si>
    <t>100491</t>
  </si>
  <si>
    <t>100492</t>
  </si>
  <si>
    <t>100533</t>
  </si>
  <si>
    <t>100534</t>
  </si>
  <si>
    <t>100535</t>
  </si>
  <si>
    <t>100536</t>
  </si>
  <si>
    <t>100556</t>
  </si>
  <si>
    <t>100557</t>
  </si>
  <si>
    <t>100560</t>
  </si>
  <si>
    <t>100561</t>
  </si>
  <si>
    <t>100562</t>
  </si>
  <si>
    <t>100563</t>
  </si>
  <si>
    <t>100564</t>
  </si>
  <si>
    <t>100565</t>
  </si>
  <si>
    <t>100566</t>
  </si>
  <si>
    <t>100567</t>
  </si>
  <si>
    <t>100568</t>
  </si>
  <si>
    <t>100569</t>
  </si>
  <si>
    <t>100570</t>
  </si>
  <si>
    <t>100571</t>
  </si>
  <si>
    <t>100572</t>
  </si>
  <si>
    <t>100573</t>
  </si>
  <si>
    <t>100575</t>
  </si>
  <si>
    <t>100577</t>
  </si>
  <si>
    <t>100578</t>
  </si>
  <si>
    <t>100579</t>
  </si>
  <si>
    <t>100580</t>
  </si>
  <si>
    <t>100581</t>
  </si>
  <si>
    <t>100582</t>
  </si>
  <si>
    <t>100583</t>
  </si>
  <si>
    <t>100584</t>
  </si>
  <si>
    <t>100585</t>
  </si>
  <si>
    <t>100586</t>
  </si>
  <si>
    <t>100587</t>
  </si>
  <si>
    <t>100588</t>
  </si>
  <si>
    <t>100589</t>
  </si>
  <si>
    <t>100590</t>
  </si>
  <si>
    <t>100591</t>
  </si>
  <si>
    <t>100592</t>
  </si>
  <si>
    <t>100593</t>
  </si>
  <si>
    <t>100594</t>
  </si>
  <si>
    <t>100595</t>
  </si>
  <si>
    <t>100596</t>
  </si>
  <si>
    <t>100597</t>
  </si>
  <si>
    <t>100598</t>
  </si>
  <si>
    <t>100599</t>
  </si>
  <si>
    <t>100600</t>
  </si>
  <si>
    <t>100601</t>
  </si>
  <si>
    <t>100602</t>
  </si>
  <si>
    <t>100603</t>
  </si>
  <si>
    <t>100604</t>
  </si>
  <si>
    <t>100605</t>
  </si>
  <si>
    <t>100606</t>
  </si>
  <si>
    <t>100607</t>
  </si>
  <si>
    <t>100608</t>
  </si>
  <si>
    <t>100609</t>
  </si>
  <si>
    <t>100610</t>
  </si>
  <si>
    <t>100611</t>
  </si>
  <si>
    <t>100612</t>
  </si>
  <si>
    <t>100613</t>
  </si>
  <si>
    <t>100614</t>
  </si>
  <si>
    <t>100615</t>
  </si>
  <si>
    <t>100616</t>
  </si>
  <si>
    <t>100617</t>
  </si>
  <si>
    <t>100618</t>
  </si>
  <si>
    <t>100619</t>
  </si>
  <si>
    <t>100620</t>
  </si>
  <si>
    <t>100621</t>
  </si>
  <si>
    <t>100622</t>
  </si>
  <si>
    <t>100623</t>
  </si>
  <si>
    <t>100637</t>
  </si>
  <si>
    <t>100638</t>
  </si>
  <si>
    <t>100639</t>
  </si>
  <si>
    <t>100640</t>
  </si>
  <si>
    <t>100641</t>
  </si>
  <si>
    <t>100642</t>
  </si>
  <si>
    <t>100643</t>
  </si>
  <si>
    <t>100644</t>
  </si>
  <si>
    <t>100645</t>
  </si>
  <si>
    <t>100646</t>
  </si>
  <si>
    <t>100647</t>
  </si>
  <si>
    <t>100648</t>
  </si>
  <si>
    <t>100651</t>
  </si>
  <si>
    <t>100652</t>
  </si>
  <si>
    <t>100653</t>
  </si>
  <si>
    <t>100654</t>
  </si>
  <si>
    <t>100655</t>
  </si>
  <si>
    <t>100656</t>
  </si>
  <si>
    <t>100657</t>
  </si>
  <si>
    <t>100658</t>
  </si>
  <si>
    <t>100659</t>
  </si>
  <si>
    <t>100660</t>
  </si>
  <si>
    <t>100665</t>
  </si>
  <si>
    <t>100666</t>
  </si>
  <si>
    <t>100667</t>
  </si>
  <si>
    <t>100668</t>
  </si>
  <si>
    <t>100669</t>
  </si>
  <si>
    <t>100670</t>
  </si>
  <si>
    <t>100671</t>
  </si>
  <si>
    <t>100672</t>
  </si>
  <si>
    <t>100674</t>
  </si>
  <si>
    <t>100675</t>
  </si>
  <si>
    <t>100676</t>
  </si>
  <si>
    <t>100678</t>
  </si>
  <si>
    <t>100679</t>
  </si>
  <si>
    <t>100680</t>
  </si>
  <si>
    <t>100681</t>
  </si>
  <si>
    <t>100682</t>
  </si>
  <si>
    <t>100683</t>
  </si>
  <si>
    <t>100684</t>
  </si>
  <si>
    <t>100685</t>
  </si>
  <si>
    <t>100686</t>
  </si>
  <si>
    <t>100687</t>
  </si>
  <si>
    <t>100688</t>
  </si>
  <si>
    <t>100689</t>
  </si>
  <si>
    <t>100690</t>
  </si>
  <si>
    <t>100691</t>
  </si>
  <si>
    <t>100692</t>
  </si>
  <si>
    <t>100693</t>
  </si>
  <si>
    <t>100694</t>
  </si>
  <si>
    <t>100695</t>
  </si>
  <si>
    <t>100696</t>
  </si>
  <si>
    <t>100697</t>
  </si>
  <si>
    <t>100698</t>
  </si>
  <si>
    <t>100699</t>
  </si>
  <si>
    <t>100700</t>
  </si>
  <si>
    <t>100701</t>
  </si>
  <si>
    <t>100702</t>
  </si>
  <si>
    <t>100703</t>
  </si>
  <si>
    <t>100704</t>
  </si>
  <si>
    <t>100705</t>
  </si>
  <si>
    <t>100706</t>
  </si>
  <si>
    <t>100707</t>
  </si>
  <si>
    <t>100708</t>
  </si>
  <si>
    <t>100709</t>
  </si>
  <si>
    <t>100710</t>
  </si>
  <si>
    <t>100712</t>
  </si>
  <si>
    <t>100716</t>
  </si>
  <si>
    <t>100717</t>
  </si>
  <si>
    <t>100718</t>
  </si>
  <si>
    <t>100719</t>
  </si>
  <si>
    <t>100720</t>
  </si>
  <si>
    <t>100721</t>
  </si>
  <si>
    <t>100722</t>
  </si>
  <si>
    <t>100724</t>
  </si>
  <si>
    <t>100725</t>
  </si>
  <si>
    <t>100726</t>
  </si>
  <si>
    <t>100727</t>
  </si>
  <si>
    <t>100728</t>
  </si>
  <si>
    <t>100729</t>
  </si>
  <si>
    <t>100730</t>
  </si>
  <si>
    <t>100733</t>
  </si>
  <si>
    <t>100734</t>
  </si>
  <si>
    <t>100735</t>
  </si>
  <si>
    <t>100736</t>
  </si>
  <si>
    <t>100739</t>
  </si>
  <si>
    <t>100740</t>
  </si>
  <si>
    <t>100741</t>
  </si>
  <si>
    <t>100742</t>
  </si>
  <si>
    <t>100743</t>
  </si>
  <si>
    <t>100744</t>
  </si>
  <si>
    <t>100745</t>
  </si>
  <si>
    <t>100746</t>
  </si>
  <si>
    <t>100747</t>
  </si>
  <si>
    <t>100748</t>
  </si>
  <si>
    <t>100749</t>
  </si>
  <si>
    <t>100750</t>
  </si>
  <si>
    <t>100751</t>
  </si>
  <si>
    <t>100752</t>
  </si>
  <si>
    <t>100753</t>
  </si>
  <si>
    <t>100754</t>
  </si>
  <si>
    <t>100757</t>
  </si>
  <si>
    <t>100758</t>
  </si>
  <si>
    <t>100759</t>
  </si>
  <si>
    <t>100760</t>
  </si>
  <si>
    <t>100761</t>
  </si>
  <si>
    <t>100762</t>
  </si>
  <si>
    <t>100763</t>
  </si>
  <si>
    <t>100764</t>
  </si>
  <si>
    <t>100765</t>
  </si>
  <si>
    <t>100766</t>
  </si>
  <si>
    <t>100767</t>
  </si>
  <si>
    <t>100768</t>
  </si>
  <si>
    <t>100769</t>
  </si>
  <si>
    <t>100770</t>
  </si>
  <si>
    <t>100771</t>
  </si>
  <si>
    <t>100772</t>
  </si>
  <si>
    <t>100773</t>
  </si>
  <si>
    <t>100774</t>
  </si>
  <si>
    <t>100775</t>
  </si>
  <si>
    <t>100776</t>
  </si>
  <si>
    <t>100777</t>
  </si>
  <si>
    <t>100778</t>
  </si>
  <si>
    <t>100788</t>
  </si>
  <si>
    <t>100791</t>
  </si>
  <si>
    <t>100792</t>
  </si>
  <si>
    <t>100793</t>
  </si>
  <si>
    <t>100794</t>
  </si>
  <si>
    <t>100803</t>
  </si>
  <si>
    <t>100804</t>
  </si>
  <si>
    <t>100805</t>
  </si>
  <si>
    <t>100806</t>
  </si>
  <si>
    <t>100848</t>
  </si>
  <si>
    <t>100849</t>
  </si>
  <si>
    <t>100851</t>
  </si>
  <si>
    <t>100852</t>
  </si>
  <si>
    <t>100854</t>
  </si>
  <si>
    <t>100856</t>
  </si>
  <si>
    <t>100857</t>
  </si>
  <si>
    <t>100858</t>
  </si>
  <si>
    <t>100860</t>
  </si>
  <si>
    <t>100861</t>
  </si>
  <si>
    <t>100862</t>
  </si>
  <si>
    <t>100863</t>
  </si>
  <si>
    <t>100864</t>
  </si>
  <si>
    <t>100865</t>
  </si>
  <si>
    <t>100866</t>
  </si>
  <si>
    <t>100867</t>
  </si>
  <si>
    <t>100868</t>
  </si>
  <si>
    <t>100869</t>
  </si>
  <si>
    <t>100870</t>
  </si>
  <si>
    <t>100871</t>
  </si>
  <si>
    <t>100872</t>
  </si>
  <si>
    <t>100873</t>
  </si>
  <si>
    <t>100874</t>
  </si>
  <si>
    <t>100875</t>
  </si>
  <si>
    <t>100889</t>
  </si>
  <si>
    <t>100890</t>
  </si>
  <si>
    <t>100892</t>
  </si>
  <si>
    <t>100893</t>
  </si>
  <si>
    <t>100894</t>
  </si>
  <si>
    <t>100896</t>
  </si>
  <si>
    <t>100897</t>
  </si>
  <si>
    <t>100898</t>
  </si>
  <si>
    <t>100899</t>
  </si>
  <si>
    <t>100900</t>
  </si>
  <si>
    <t>100902</t>
  </si>
  <si>
    <t>100903</t>
  </si>
  <si>
    <t>100904</t>
  </si>
  <si>
    <t>100905</t>
  </si>
  <si>
    <t>100906</t>
  </si>
  <si>
    <t>100919</t>
  </si>
  <si>
    <t>100920</t>
  </si>
  <si>
    <t>100921</t>
  </si>
  <si>
    <t>100922</t>
  </si>
  <si>
    <t>100923</t>
  </si>
  <si>
    <t>101090</t>
  </si>
  <si>
    <t>101091</t>
  </si>
  <si>
    <t>101092</t>
  </si>
  <si>
    <t>101093</t>
  </si>
  <si>
    <t>101094</t>
  </si>
  <si>
    <t>101096</t>
  </si>
  <si>
    <t>101097</t>
  </si>
  <si>
    <t>101098</t>
  </si>
  <si>
    <t>101099</t>
  </si>
  <si>
    <t>101100</t>
  </si>
  <si>
    <t>101101</t>
  </si>
  <si>
    <t>101102</t>
  </si>
  <si>
    <t>101103</t>
  </si>
  <si>
    <t>101104</t>
  </si>
  <si>
    <t>101105</t>
  </si>
  <si>
    <t>101106</t>
  </si>
  <si>
    <t>101107</t>
  </si>
  <si>
    <t>101108</t>
  </si>
  <si>
    <t>101109</t>
  </si>
  <si>
    <t>101110</t>
  </si>
  <si>
    <t>101111</t>
  </si>
  <si>
    <t>101112</t>
  </si>
  <si>
    <t>101113</t>
  </si>
  <si>
    <t>101154</t>
  </si>
  <si>
    <t>101155</t>
  </si>
  <si>
    <t>101156</t>
  </si>
  <si>
    <t>101159</t>
  </si>
  <si>
    <t>101161</t>
  </si>
  <si>
    <t>101162</t>
  </si>
  <si>
    <t>101163</t>
  </si>
  <si>
    <t>101164</t>
  </si>
  <si>
    <t>101165</t>
  </si>
  <si>
    <t>101166</t>
  </si>
  <si>
    <t>101167</t>
  </si>
  <si>
    <t>101169</t>
  </si>
  <si>
    <t>101170</t>
  </si>
  <si>
    <t>101172</t>
  </si>
  <si>
    <t>101173</t>
  </si>
  <si>
    <t>101174</t>
  </si>
  <si>
    <t>101175</t>
  </si>
  <si>
    <t>101176</t>
  </si>
  <si>
    <t>101188</t>
  </si>
  <si>
    <t>101189</t>
  </si>
  <si>
    <t>101190</t>
  </si>
  <si>
    <t>101191</t>
  </si>
  <si>
    <t>101192</t>
  </si>
  <si>
    <t>101193</t>
  </si>
  <si>
    <t>101194</t>
  </si>
  <si>
    <t>101197</t>
  </si>
  <si>
    <t>101198</t>
  </si>
  <si>
    <t>101199</t>
  </si>
  <si>
    <t>101200</t>
  </si>
  <si>
    <t>101201</t>
  </si>
  <si>
    <t>101202</t>
  </si>
  <si>
    <t>101203</t>
  </si>
  <si>
    <t>101204</t>
  </si>
  <si>
    <t>101205</t>
  </si>
  <si>
    <t>101206</t>
  </si>
  <si>
    <t>101207</t>
  </si>
  <si>
    <t>101208</t>
  </si>
  <si>
    <t>101209</t>
  </si>
  <si>
    <t>101210</t>
  </si>
  <si>
    <t>101211</t>
  </si>
  <si>
    <t>101212</t>
  </si>
  <si>
    <t>101213</t>
  </si>
  <si>
    <t>101214</t>
  </si>
  <si>
    <t>101215</t>
  </si>
  <si>
    <t>101216</t>
  </si>
  <si>
    <t>101217</t>
  </si>
  <si>
    <t>101218</t>
  </si>
  <si>
    <t>101219</t>
  </si>
  <si>
    <t>101220</t>
  </si>
  <si>
    <t>101221</t>
  </si>
  <si>
    <t>101222</t>
  </si>
  <si>
    <t>101223</t>
  </si>
  <si>
    <t>101224</t>
  </si>
  <si>
    <t>101225</t>
  </si>
  <si>
    <t>101226</t>
  </si>
  <si>
    <t>101227</t>
  </si>
  <si>
    <t>101228</t>
  </si>
  <si>
    <t>101229</t>
  </si>
  <si>
    <t>101230</t>
  </si>
  <si>
    <t>101231</t>
  </si>
  <si>
    <t>101232</t>
  </si>
  <si>
    <t>101233</t>
  </si>
  <si>
    <t>101234</t>
  </si>
  <si>
    <t>101235</t>
  </si>
  <si>
    <t>101236</t>
  </si>
  <si>
    <t>101237</t>
  </si>
  <si>
    <t>101238</t>
  </si>
  <si>
    <t>101239</t>
  </si>
  <si>
    <t>101240</t>
  </si>
  <si>
    <t>101241</t>
  </si>
  <si>
    <t>101242</t>
  </si>
  <si>
    <t>101243</t>
  </si>
  <si>
    <t>101244</t>
  </si>
  <si>
    <t>101245</t>
  </si>
  <si>
    <t>101246</t>
  </si>
  <si>
    <t>101247</t>
  </si>
  <si>
    <t>101248</t>
  </si>
  <si>
    <t>101249</t>
  </si>
  <si>
    <t>101250</t>
  </si>
  <si>
    <t>101251</t>
  </si>
  <si>
    <t>101252</t>
  </si>
  <si>
    <t>101253</t>
  </si>
  <si>
    <t>101254</t>
  </si>
  <si>
    <t>101255</t>
  </si>
  <si>
    <t>101256</t>
  </si>
  <si>
    <t>101257</t>
  </si>
  <si>
    <t>101258</t>
  </si>
  <si>
    <t>101259</t>
  </si>
  <si>
    <t>101260</t>
  </si>
  <si>
    <t>101261</t>
  </si>
  <si>
    <t>101262</t>
  </si>
  <si>
    <t>101263</t>
  </si>
  <si>
    <t>101264</t>
  </si>
  <si>
    <t>101265</t>
  </si>
  <si>
    <t>101266</t>
  </si>
  <si>
    <t>101267</t>
  </si>
  <si>
    <t>101268</t>
  </si>
  <si>
    <t>101269</t>
  </si>
  <si>
    <t>101270</t>
  </si>
  <si>
    <t>101271</t>
  </si>
  <si>
    <t>101272</t>
  </si>
  <si>
    <t>101273</t>
  </si>
  <si>
    <t>101274</t>
  </si>
  <si>
    <t>101275</t>
  </si>
  <si>
    <t>101276</t>
  </si>
  <si>
    <t>101277</t>
  </si>
  <si>
    <t>101286</t>
  </si>
  <si>
    <t>101287</t>
  </si>
  <si>
    <t>101288</t>
  </si>
  <si>
    <t>101289</t>
  </si>
  <si>
    <t>101290</t>
  </si>
  <si>
    <t>101291</t>
  </si>
  <si>
    <t>101292</t>
  </si>
  <si>
    <t>101293</t>
  </si>
  <si>
    <t>101294</t>
  </si>
  <si>
    <t>101295</t>
  </si>
  <si>
    <t>101296</t>
  </si>
  <si>
    <t>101297</t>
  </si>
  <si>
    <t>101298</t>
  </si>
  <si>
    <t>101299</t>
  </si>
  <si>
    <t>101300</t>
  </si>
  <si>
    <t>101301</t>
  </si>
  <si>
    <t>101302</t>
  </si>
  <si>
    <t>101303</t>
  </si>
  <si>
    <t>101304</t>
  </si>
  <si>
    <t>101305</t>
  </si>
  <si>
    <t>101307</t>
  </si>
  <si>
    <t>101308</t>
  </si>
  <si>
    <t>101309</t>
  </si>
  <si>
    <t>101310</t>
  </si>
  <si>
    <t>101311</t>
  </si>
  <si>
    <t>101312</t>
  </si>
  <si>
    <t>101313</t>
  </si>
  <si>
    <t>101314</t>
  </si>
  <si>
    <t>101315</t>
  </si>
  <si>
    <t>101316</t>
  </si>
  <si>
    <t>101320</t>
  </si>
  <si>
    <t>101322</t>
  </si>
  <si>
    <t>101323</t>
  </si>
  <si>
    <t>101324</t>
  </si>
  <si>
    <t>101325</t>
  </si>
  <si>
    <t>101326</t>
  </si>
  <si>
    <t>101327</t>
  </si>
  <si>
    <t>101328</t>
  </si>
  <si>
    <t>101329</t>
  </si>
  <si>
    <t>101330</t>
  </si>
  <si>
    <t>101331</t>
  </si>
  <si>
    <t>101332</t>
  </si>
  <si>
    <t>101333</t>
  </si>
  <si>
    <t>101334</t>
  </si>
  <si>
    <t>101336</t>
  </si>
  <si>
    <t>101337</t>
  </si>
  <si>
    <t>101338</t>
  </si>
  <si>
    <t>101339</t>
  </si>
  <si>
    <t>101340</t>
  </si>
  <si>
    <t>101341</t>
  </si>
  <si>
    <t>101342</t>
  </si>
  <si>
    <t>101343</t>
  </si>
  <si>
    <t>101344</t>
  </si>
  <si>
    <t>101345</t>
  </si>
  <si>
    <t>101346</t>
  </si>
  <si>
    <t>101347</t>
  </si>
  <si>
    <t>101348</t>
  </si>
  <si>
    <t>101349</t>
  </si>
  <si>
    <t>101350</t>
  </si>
  <si>
    <t>101351</t>
  </si>
  <si>
    <t>101352</t>
  </si>
  <si>
    <t>101353</t>
  </si>
  <si>
    <t>101355</t>
  </si>
  <si>
    <t>101356</t>
  </si>
  <si>
    <t>101357</t>
  </si>
  <si>
    <t>101358</t>
  </si>
  <si>
    <t>101359</t>
  </si>
  <si>
    <t>101360</t>
  </si>
  <si>
    <t>101361</t>
  </si>
  <si>
    <t>101363</t>
  </si>
  <si>
    <t>101364</t>
  </si>
  <si>
    <t>101365</t>
  </si>
  <si>
    <t>101366</t>
  </si>
  <si>
    <t>101367</t>
  </si>
  <si>
    <t>101368</t>
  </si>
  <si>
    <t>101369</t>
  </si>
  <si>
    <t>101370</t>
  </si>
  <si>
    <t>101371</t>
  </si>
  <si>
    <t>101372</t>
  </si>
  <si>
    <t>101374</t>
  </si>
  <si>
    <t>101375</t>
  </si>
  <si>
    <t>101376</t>
  </si>
  <si>
    <t>101377</t>
  </si>
  <si>
    <t>101378</t>
  </si>
  <si>
    <t>101379</t>
  </si>
  <si>
    <t>101380</t>
  </si>
  <si>
    <t>101381</t>
  </si>
  <si>
    <t>101382</t>
  </si>
  <si>
    <t>101383</t>
  </si>
  <si>
    <t>101384</t>
  </si>
  <si>
    <t>101385</t>
  </si>
  <si>
    <t>101386</t>
  </si>
  <si>
    <t>101387</t>
  </si>
  <si>
    <t>101388</t>
  </si>
  <si>
    <t>101389</t>
  </si>
  <si>
    <t>101390</t>
  </si>
  <si>
    <t>101391</t>
  </si>
  <si>
    <t>101392</t>
  </si>
  <si>
    <t>101394</t>
  </si>
  <si>
    <t>101395</t>
  </si>
  <si>
    <t>101396</t>
  </si>
  <si>
    <t>101397</t>
  </si>
  <si>
    <t>101398</t>
  </si>
  <si>
    <t>101399</t>
  </si>
  <si>
    <t>101400</t>
  </si>
  <si>
    <t>101401</t>
  </si>
  <si>
    <t>101402</t>
  </si>
  <si>
    <t>101407</t>
  </si>
  <si>
    <t>101408</t>
  </si>
  <si>
    <t>101409</t>
  </si>
  <si>
    <t>101410</t>
  </si>
  <si>
    <t>101411</t>
  </si>
  <si>
    <t>101412</t>
  </si>
  <si>
    <t>101413</t>
  </si>
  <si>
    <t>101414</t>
  </si>
  <si>
    <t>101415</t>
  </si>
  <si>
    <t>101416</t>
  </si>
  <si>
    <t>101417</t>
  </si>
  <si>
    <t>101418</t>
  </si>
  <si>
    <t>101419</t>
  </si>
  <si>
    <t>101420</t>
  </si>
  <si>
    <t>101421</t>
  </si>
  <si>
    <t>101422</t>
  </si>
  <si>
    <t>101424</t>
  </si>
  <si>
    <t>101425</t>
  </si>
  <si>
    <t>101426</t>
  </si>
  <si>
    <t>101427</t>
  </si>
  <si>
    <t>101428</t>
  </si>
  <si>
    <t>101429</t>
  </si>
  <si>
    <t>101430</t>
  </si>
  <si>
    <t>101431</t>
  </si>
  <si>
    <t>101432</t>
  </si>
  <si>
    <t>101433</t>
  </si>
  <si>
    <t>101434</t>
  </si>
  <si>
    <t>101435</t>
  </si>
  <si>
    <t>101436</t>
  </si>
  <si>
    <t>101437</t>
  </si>
  <si>
    <t>101438</t>
  </si>
  <si>
    <t>101439</t>
  </si>
  <si>
    <t>101440</t>
  </si>
  <si>
    <t>101441</t>
  </si>
  <si>
    <t>101443</t>
  </si>
  <si>
    <t>101444</t>
  </si>
  <si>
    <t>101445</t>
  </si>
  <si>
    <t>101446</t>
  </si>
  <si>
    <t>101447</t>
  </si>
  <si>
    <t>101448</t>
  </si>
  <si>
    <t>101449</t>
  </si>
  <si>
    <t>101451</t>
  </si>
  <si>
    <t>101452</t>
  </si>
  <si>
    <t>101453</t>
  </si>
  <si>
    <t>101454</t>
  </si>
  <si>
    <t>101455</t>
  </si>
  <si>
    <t>101456</t>
  </si>
  <si>
    <t>101457</t>
  </si>
  <si>
    <t>101458</t>
  </si>
  <si>
    <t>101459</t>
  </si>
  <si>
    <t>101460</t>
  </si>
  <si>
    <t>IUA0001</t>
  </si>
  <si>
    <t>Fornecimento e plantio de muda de arbusto florífero, clusia/gardenia/moreia branca/azaléia ou equivalente da região, h= 50cm a 70cm.</t>
  </si>
  <si>
    <t>IUA0002</t>
  </si>
  <si>
    <t>Fornecimento e plantio de arbusto Taioba, h = 50cm a 70cm.</t>
  </si>
  <si>
    <t>IUA0003</t>
  </si>
  <si>
    <t>Terra vegetal (ensacada) - Fornecimento e aplicação.</t>
  </si>
  <si>
    <t>IUA0004</t>
  </si>
  <si>
    <t>Fertilizante NPK - 10:10:10 - Fornecimento e aplicação.</t>
  </si>
  <si>
    <t>IUC10001</t>
  </si>
  <si>
    <t>Defensa semi-maleável simples (fornecimento / implantação)</t>
  </si>
  <si>
    <t>IUC10002</t>
  </si>
  <si>
    <t>Rampa de acessibilidade conforme projeto</t>
  </si>
  <si>
    <t>IUC10003</t>
  </si>
  <si>
    <t>Concreto não estrutural, consumo 210kg/m3, preparo com betoneira, sem lançamento</t>
  </si>
  <si>
    <t>IUC10004</t>
  </si>
  <si>
    <t>Lastro de brita</t>
  </si>
  <si>
    <t>IUC10005</t>
  </si>
  <si>
    <t>Execução de lastro em concreto (1:2,5:6), preparo manual</t>
  </si>
  <si>
    <t>IUC10006</t>
  </si>
  <si>
    <t>Proteção mecânica de superfície com argamassa de cimento e areia, traço 1:3, e=2 cm.</t>
  </si>
  <si>
    <t>IUC10007</t>
  </si>
  <si>
    <t>Reboco traço 1:3 (cimento e areia média não peneirada), preparo manual da argamassa</t>
  </si>
  <si>
    <t>IUC10008</t>
  </si>
  <si>
    <t>Retirada de árvore com motosserra com diâmetro › ou = 30cm, incluindo remoção de raiz, inclusive bota-fora.</t>
  </si>
  <si>
    <t>IUC10009</t>
  </si>
  <si>
    <t>Pintura a base de cal e fixador a base de cola, duas demãos</t>
  </si>
  <si>
    <t>IUC10010</t>
  </si>
  <si>
    <t>Placa de concreto estriado, espessura de 2,50cm dimensão de 49,0x49,0cm, fornecimento e assentamento com argamassa de cimento e areia traço 1:3 - Descontinuado em 01/07/2020</t>
  </si>
  <si>
    <t>IUC10011</t>
  </si>
  <si>
    <t>Retirada, limpeza e reassentamento de piso sextavado de concreto sobre colchão de areia espessura 10cm, rejuntado com pó de pedra, considerando aproveitamento do piso sextavado.</t>
  </si>
  <si>
    <t>IUC10012</t>
  </si>
  <si>
    <t>Demolição de piso em ladrilho com argamassa</t>
  </si>
  <si>
    <t>IUC10013</t>
  </si>
  <si>
    <t>Execução de pavimento em bloquete sextavado, e= 3,0cm, sobre contrapiso de e= 4,0cm</t>
  </si>
  <si>
    <t>IUC10014</t>
  </si>
  <si>
    <t>Contrapiso em concreto não estrutural</t>
  </si>
  <si>
    <t>IUC10015</t>
  </si>
  <si>
    <t>Alvenaria em tijolo cerâmico maciço 5 x 10 x 20 cm, 1/2 vez, espessura 10 cm, assentada com argamassa traço 1:3 (cimento e areia)</t>
  </si>
  <si>
    <t>IUC10016</t>
  </si>
  <si>
    <t>Levantamento ou rebaixamento de tampão de poço de visita</t>
  </si>
  <si>
    <t>IUC10017</t>
  </si>
  <si>
    <t>Vibrador de imersão motor gás 3,5cv - tubo 48x480mm, com mangote de 5,0m comprimento.</t>
  </si>
  <si>
    <t>IUC10018</t>
  </si>
  <si>
    <t>IUC10019</t>
  </si>
  <si>
    <t>Concreto fck = 30mpa, traço 1:2,1:2,5 (cimento/ areia média/ brita 1) - preparo mecânico com betoneira 400 l</t>
  </si>
  <si>
    <t>IUC10020</t>
  </si>
  <si>
    <t>Lajota corrugado esmaltado, primeira qualidade linha padrão alto, empregando argamassa colante, inclusive rejunte 5mm</t>
  </si>
  <si>
    <t>IUC10021</t>
  </si>
  <si>
    <t>Alambrado em mourões de concreto"t", altura livre 2m, fornecimento e assentamento . Descontinuado 30/06/2020</t>
  </si>
  <si>
    <t>IUC10025</t>
  </si>
  <si>
    <t>Alambrado com tela de aço galvanizado, fio 14, malha 1½" , três fios de arame liso, poste curvo de concreto com altura de 1,80m, mureta de alvenaria com altura de 0,30 m, conforme projeto</t>
  </si>
  <si>
    <t>IUC10027</t>
  </si>
  <si>
    <t>Isolamento de obra com tela plástica laranja, altura 1,20m, malha retangular e estrutura de madeira pontaleteada.</t>
  </si>
  <si>
    <t>IUC10029</t>
  </si>
  <si>
    <t>Corte e preparo em cabeça de estaca. Ref. Sinapi 72820.</t>
  </si>
  <si>
    <t>IUC10030</t>
  </si>
  <si>
    <t>Estrutura metálica, inclusive pintura com fundo anticorrosivo /kg. Fornecimento, montagem e instalação.</t>
  </si>
  <si>
    <t>IUC10032</t>
  </si>
  <si>
    <t>Guarda corpo metálico, altura 1,25 m, tubos de = E 2 1/2" em # 14, Pilaretes de (40 mm x 80 mm # 14), chumbados com Parabolt E = 1/2" x 75 mm, sobre Inserts Metálicos (120 mm x 160 mm # 3/16"), incluindo primer epóxi e pintura em esmalte acetinado - 02 demãos	.</t>
  </si>
  <si>
    <t>IUC10041</t>
  </si>
  <si>
    <t>Armação em tela de aço soldada nervurada Q-138, aço CA-60, 4,2mm, malha 10x10cm. Ref. cod. Sinapi 73994/001.</t>
  </si>
  <si>
    <t>IUC10042</t>
  </si>
  <si>
    <t>Recomposição parcial de cerca com mourão de madeira - arame. Ref. Cod. Novo Sicro 4915732.</t>
  </si>
  <si>
    <t>IUC10043</t>
  </si>
  <si>
    <t>Remoção de cerca com mourões de madeira/concreto. Ref. Cod. Novo Sicro 1600966.</t>
  </si>
  <si>
    <t>IUC10044</t>
  </si>
  <si>
    <t>Limpeza de superfície com jato de ar comprimido.</t>
  </si>
  <si>
    <t>IUC10045</t>
  </si>
  <si>
    <t>Correção de defeitos com mistura betuminosa.</t>
  </si>
  <si>
    <t>IUC10046</t>
  </si>
  <si>
    <t>Assentamento manual de pedra de mão com revestimento.</t>
  </si>
  <si>
    <t>IUC10047</t>
  </si>
  <si>
    <t>Reparo em ramal de ligação predial de água.</t>
  </si>
  <si>
    <t>IUC10048</t>
  </si>
  <si>
    <t>Sondagem de investigação de interferências subterrâneas, incluindo escavações mecânicas e manual e reaterro.</t>
  </si>
  <si>
    <t>IUC10049</t>
  </si>
  <si>
    <t>Ancoragem de defensa semi-maleável simples - fornecimento e implantação. Ref. Cód. Sicro 3713605.</t>
  </si>
  <si>
    <t>IUC10050</t>
  </si>
  <si>
    <t>Cerca com 4 fios de arame farpado e mourão de concreto de seção quadrada de 11cm a cada 2,5m e esticador de 15cm a cada 50m. Ref. Cód. Sicro 3713610.</t>
  </si>
  <si>
    <t>IUC10052</t>
  </si>
  <si>
    <t>Armação em tela soldada nervurada Q-283 (10x10cm) #6,0x6,0mm (4,48kg/m²), aço CA-60, para estrutura, fornecimento e aplicação.</t>
  </si>
  <si>
    <t>IUC10053</t>
  </si>
  <si>
    <t xml:space="preserve">Estaca de metal, seção  tipo trilho TR-40, comprimento total cravado acima de 5m até 12m, bate-estacas por gravidade sobre rolos </t>
  </si>
  <si>
    <t>IUC10054</t>
  </si>
  <si>
    <t>Fornecimento de perfil simples "I" ou "H" até 8" inclusive perdas. Ref. Cód Sinapi 83513.</t>
  </si>
  <si>
    <t>IUD20001</t>
  </si>
  <si>
    <t>PV-1 - Poço-de-visita 2,32x2,32m, em alv. de tij. com. de 1 vez ass. e rev. intern. com arg. de cim. e areia 1:3, last. de brita 12cm, berço 18cm em conc. fck=15MPa, laje de 12cm em conc. armado fck=20MPa, incl. forma, esc. manual e reat. apiloado.</t>
  </si>
  <si>
    <t>IUD20002</t>
  </si>
  <si>
    <t>Pescoço (chaminé) cilíndrico (interno) = 1,10m para poço de visita, em anel ou aduela de concreto armado, conforme projeto tipo</t>
  </si>
  <si>
    <t>IUD20003</t>
  </si>
  <si>
    <t>BLSP - Boca-de-lobo simples com caixa no passeio, em concreto simples fck=20 MPa, incluindo forma, escavação, laje e tampão em FoFo tipo pesada, conforme projeto</t>
  </si>
  <si>
    <t>IUD20004</t>
  </si>
  <si>
    <t>BLDP - Boca-de-lobo dupla com caixa no passeio, em concreto simples fck=20 MPa, incluindo forma, escavação, laje e tampão em FoFo tipo pesada, conforme projeto</t>
  </si>
  <si>
    <t>IUD20005</t>
  </si>
  <si>
    <t>BLTP - Boca-de-lobo tripla com caixa no passeio, em concreto simples fck=20 MPa, incluindo forma, escavação, laje e tampão em FoFo tipo pesada, conforme projeto</t>
  </si>
  <si>
    <t>IUD20009</t>
  </si>
  <si>
    <t>Gabião tipo caixa (altura de 1,00 m), revestido com PVC, malha hexagonal 8x10 cm, arame 2,7 mm, liga zinco alumínio, inclusive gabarito e pedra-de-mão. Exclusive transporte da pedra</t>
  </si>
  <si>
    <t>IUD20010</t>
  </si>
  <si>
    <t>Gabião tipo colchão na altura de 30 cm, revestido com PVC, malha hexagonal 6x8 cm, arame 2,0 mm, zincagem pesada, inclusive diafragma e pedra-de-mão. Exclusive transporte da pedra e manta de geotêxtil</t>
  </si>
  <si>
    <t>IUD20011</t>
  </si>
  <si>
    <t>Gabião tipo saco Ø 0,65 m, revestido com PVC, malha hexagonal 8x10 cm de dupla torção, arame 2,4 mm, liga zinco alumínio, inclusive pedra-de-mão. Exclusive transporte da pedra</t>
  </si>
  <si>
    <t>IUD20012</t>
  </si>
  <si>
    <t>Colchão de rachão e/ou pedra-de-mão, fornecimento e espalhamento. Exclusive transporte da pedra</t>
  </si>
  <si>
    <t>IUD20013</t>
  </si>
  <si>
    <t>IUD20014</t>
  </si>
  <si>
    <t>IUD20015</t>
  </si>
  <si>
    <t>PV-2 - Poço-de-visita 2,32x2,95m, em alv. de tij. com. de 1 vez ass. e rev. intern. com arg. de cim. e areia 1:3, last. de brita 12cm, berço 18cm em conc. fck=15MPa, laje de 12cm em conc. armado fck=20MPa, incl. forma, esc. manual e reat. apiloado.</t>
  </si>
  <si>
    <t>IUD20016</t>
  </si>
  <si>
    <t>IUD20017</t>
  </si>
  <si>
    <t>Ligação provisória de água</t>
  </si>
  <si>
    <t>IUD20018</t>
  </si>
  <si>
    <t>IUD20019</t>
  </si>
  <si>
    <t>IUD20020</t>
  </si>
  <si>
    <t>Caixa de captação tipo 02 nas dimensões 4,30 x 2,30 m (externo), conforme projeto</t>
  </si>
  <si>
    <t>IUD20021</t>
  </si>
  <si>
    <t>IUD20022</t>
  </si>
  <si>
    <t>IUD20023</t>
  </si>
  <si>
    <t>Caixa de interligação tipo 03 nas dimensões 4,98 x 1,91 m (externo), conforme projeto</t>
  </si>
  <si>
    <t>IUD20024</t>
  </si>
  <si>
    <t>IUD20025</t>
  </si>
  <si>
    <t>IUD20026</t>
  </si>
  <si>
    <t>Canal fechado 3,00x1,75x0,15 m</t>
  </si>
  <si>
    <t>IUD20027</t>
  </si>
  <si>
    <t>Vertedor de queda 3,00x10,00x2,50 m</t>
  </si>
  <si>
    <t>IUD20028</t>
  </si>
  <si>
    <t>Vertedor de queda 3,00x10,00x3,00 m</t>
  </si>
  <si>
    <t>IUD20029</t>
  </si>
  <si>
    <t>Pré moldado em concreto armado (fck = 30 MPa) tipo "U" para execução de canalização de leitos de água, seção 1,50 m (altura útil) x 2,00 m (largura útil)</t>
  </si>
  <si>
    <t>IUD20031</t>
  </si>
  <si>
    <t>BLT-Boca-de-lobo tripla, em alv. de 1 vez em tij. com., ass. e rev. intern. c/ arg. de cim./areia 1:3, last. de conc. 1:4:8 c/ 10cm, conc. 15MPa p/ fix. das grelhas em f°f° tipo pesada e calçam. ao redor c/ 10cm de esp., incl. forma, escav. e reat.apiloado</t>
  </si>
  <si>
    <t>IUD20032</t>
  </si>
  <si>
    <t>BLD-Boca-de-lobo dupla, em alv. de 1 vez em tij. com., ass. e rev. intern. c/ arg. de cim/areia 1:3, last. de conc. 1:4:8 c/ 10cm, conc. 15MPa p/ fix. das grelhas em f°f° tipo pesada e calçam. ao redor c/ 10cm de esp., incl. forma, escav. e reat. apiloado</t>
  </si>
  <si>
    <t>IUD20033</t>
  </si>
  <si>
    <t>BLS-Boca-de-lobo simples, em alv. de 1 vez em tij. com., ass. e rev. intern. c/ arg, de cim/areia 1:3, last. de conc. 1:4:8 c/ 10cm, conc. 15MPa p/ fix. da grelha em f°f° tipo pesada e calçam. ao redor c/ 10cm de esp., incl. forma, escav. e reat. apiloado</t>
  </si>
  <si>
    <t>IUD20034</t>
  </si>
  <si>
    <t>Pescoço (chaminé) cilíndrico D = 0,60 m para poço de visita, em alvenaria de tijolo comum de 1 vez assentada e revestida internamente com argamassa de cimento e areia 1:3, conforme projeto</t>
  </si>
  <si>
    <t>IUD20035</t>
  </si>
  <si>
    <t>PV-1-Poço-de-visita 2,32x2,32m, em alv. de tij. com. de 1 vez ass. e rev. int. c/ arg. de cim/areia 1:3, last. brita 12cm, berço 18cm em conc. 1:4:8, laje 12cm em conc. arm. 15MPa, esc. marin. c/ CA-50 10mm, fix. c/ conc. 15MPa.</t>
  </si>
  <si>
    <t>IUD20036</t>
  </si>
  <si>
    <t>IUD20037</t>
  </si>
  <si>
    <t>Caixa de captação tipo monge</t>
  </si>
  <si>
    <t>IUD20038</t>
  </si>
  <si>
    <t>Remoção e reassentamento de tampão em f°f° para PV, com  reaproveitamento, incl. recorte, demolição, alv. de 1 vez em tijolo  com., assentada e revestida internamente com argamassa de cimento e areia 1:3, cinta de concreto fck 18 MPa para fixação do quadro</t>
  </si>
  <si>
    <t>IUD20039</t>
  </si>
  <si>
    <t>PV - Poço de visita circular Ø 0,80m conforme projeto, em alvenariade 1 vez em tijolo  comum, assentada e revestida internamente com argamassa de cimento e areia 1:3, lastro de concreto fck=15MPa com 15cm. Exclusive tampão</t>
  </si>
  <si>
    <t>IUD20040</t>
  </si>
  <si>
    <t>IUD20041</t>
  </si>
  <si>
    <t>IUD20042</t>
  </si>
  <si>
    <t>IUD20044</t>
  </si>
  <si>
    <t>BLSP - Boca-de-lobo simples com caixa no passeio, em concreto simples fck 20 MPa, incluindo forma, escavação, laje e tampão em f°f° para passeio 47 x 70cm, conforme projeto</t>
  </si>
  <si>
    <t>IUD20045</t>
  </si>
  <si>
    <t>PV-4 Poço de visita 2,32x5,42m, em alv. de tij. com. de 1 vez ass. e rev. int c/ arg. de cim./areia 1:3, last. de brita 12cm, berço 18cm em conc. 15MPa, laje de 12cm em conc. arm. 20MPa, incl. forma, escav. manual e reat. apiloado, conf. proj. tipo.</t>
  </si>
  <si>
    <t>IUD20046</t>
  </si>
  <si>
    <t>CC 1 - Caixa Coletora  2,32x2,32m, inclusive grelha, conforme projeto tipo</t>
  </si>
  <si>
    <t>IUD20047</t>
  </si>
  <si>
    <t>IUD20048</t>
  </si>
  <si>
    <t>IUD20049</t>
  </si>
  <si>
    <t>Descida d'água tipo rápido - canal retangular - DAR 02</t>
  </si>
  <si>
    <t>IUD20050</t>
  </si>
  <si>
    <t>Caixa de lançamento (dissipador Ø 1000 mm) conforme detalhe</t>
  </si>
  <si>
    <t>IUD20051</t>
  </si>
  <si>
    <t>BLTP - Boca-de-lobo tripla com caixa no passeio, em concreto simples fck 20 MPa, incluindo forma, escavação, laje e tampão em f°f° para passeio 47 x 70cm, conforme projeto</t>
  </si>
  <si>
    <t>IUD20052</t>
  </si>
  <si>
    <t>IUD20053</t>
  </si>
  <si>
    <t>IUD20054</t>
  </si>
  <si>
    <t>PV-3-Poço de vis. 2,32x3,95m, em alv. de tij. comum de 1 vez ass. e rev. intern. com arg. de cim. e areia 1:3, last. de brita 12cm, berço 18cm em conc. 15MPa, laje de 12cm em conc. arm. 20MPa, incl. forma, escav. manual e reat. apiloado. Excl. pesc. e tamp</t>
  </si>
  <si>
    <t>IUD20055</t>
  </si>
  <si>
    <t>Remoção de canalização, Ø &lt;= 60 cm, exclusive bota-fora</t>
  </si>
  <si>
    <t>IUD20056</t>
  </si>
  <si>
    <t>Tampão ferro fundido p/ poço de visita, 79,5 kg, tipo t-100 - fornecimento e instalação</t>
  </si>
  <si>
    <t>IUD20057</t>
  </si>
  <si>
    <t>Compactação mecânica de valas, sem controle de gc (compactador tipo sapo até 35 kg)</t>
  </si>
  <si>
    <t>IUD20058</t>
  </si>
  <si>
    <t>Reaterro e compactação mecânico de vala com compactador manual tipo soquete vibratório</t>
  </si>
  <si>
    <t>IUD20059</t>
  </si>
  <si>
    <t>Assentamento e rejuntamento de peça pré moldada em concreto armado (Fck = 30 Mpa) tipo "U" para execução de canalização de leitos de água, altura maxima de aterro 2,50 m e sobrecarga TB-45 seção 2,50 m (altura útil) x 2,50 m (largura útil)</t>
  </si>
  <si>
    <t>IUD20060</t>
  </si>
  <si>
    <t>Assentamento e rejuntamento de peça pré moldada em concreto armado (Fck = 30 Mpa) tipo "U" para execução de canalização de leitos de água, altura maxima de aterro 2,50 m e sobrecarga TB-45 seção 3,00 m (altura útil) x 2,50 m (largura útil)</t>
  </si>
  <si>
    <t>IUD20061</t>
  </si>
  <si>
    <t>Assentamento e rejuntamento de peça pré moldada em concreto armado (Fck = 30 Mpa) retangular/Galeria para execução de canalização de leitos de água, altura maxima de aterro 2,50 m e sobrecarga TB-45 seção 2,00 m (altura útil) x 2,50 m (largura útil)</t>
  </si>
  <si>
    <t>IUD20065</t>
  </si>
  <si>
    <t>Boca-de-bueiro simples tubular - BBST  D = 0,80m, em concreto ciclópico com 30% de pedra-de-mão, conforme projeto tipo (2,232m³/un)</t>
  </si>
  <si>
    <t>IUD20066</t>
  </si>
  <si>
    <t>IUD20068</t>
  </si>
  <si>
    <t>Alvenaria em tijolo cerâmico maciço 5x10x20cm 1 vez (espessura 20cm), assentado com argamassa traço 1:3 (cimento e areia)</t>
  </si>
  <si>
    <t>IUD20069</t>
  </si>
  <si>
    <t>Escoramento de madeira em valas, tipo pontaleteamento</t>
  </si>
  <si>
    <t>IUD20070</t>
  </si>
  <si>
    <t>IUD20071</t>
  </si>
  <si>
    <t>IUD20073</t>
  </si>
  <si>
    <t>IUD20074</t>
  </si>
  <si>
    <t>Substituição de quadro e grelha articulada em f°f° para boca de lobo, incluindo fornecimento de quadro e grelha de fºfº, demolição, alvenaria de 1 vez em tijolo  comum e cinta de concreto fck = 20 MPa	.</t>
  </si>
  <si>
    <t>IUD20075</t>
  </si>
  <si>
    <t>Regularização manual e compactação mecânica de terreno</t>
  </si>
  <si>
    <t>IUD20076</t>
  </si>
  <si>
    <t>Boca-de-bueiro simples celular - 1,50m x 1,50m, em concreto armado fck 20 MPa, conforme projeto tipo.</t>
  </si>
  <si>
    <t>IUD20077</t>
  </si>
  <si>
    <t>IUD20079</t>
  </si>
  <si>
    <t>Escoramento de valas contínuo</t>
  </si>
  <si>
    <t>IUD20080</t>
  </si>
  <si>
    <t>Escavação manual em solo-prof. até 1,50 m</t>
  </si>
  <si>
    <t>IUD20081</t>
  </si>
  <si>
    <t>Gabião tipo colchão reno/manta h = 0,30 m - malha hexag 6x8 revestimen to zn/al c/ pvc fio 2,0mm c/ difragma a cada metro e geotêxtil</t>
  </si>
  <si>
    <t>IUD20082</t>
  </si>
  <si>
    <t>Remoção de canalização Ø &gt; 0,60, exclusive bota fora</t>
  </si>
  <si>
    <t>IUD20083</t>
  </si>
  <si>
    <t>IUD20084</t>
  </si>
  <si>
    <t>IUD20085</t>
  </si>
  <si>
    <t>Escavação mecânica em campo aberto de material de 1ª categoria, até 1,50m profundidade.</t>
  </si>
  <si>
    <t>IUD20086</t>
  </si>
  <si>
    <t>Concreto ciclopico fck=15mpa 30% pedra de mao inclusive lancamento</t>
  </si>
  <si>
    <t>PV-1 - Poço-de-visita 2,32x2,32m, em alv. de bloco estrutural, rev. int. com argam. 1:3, lastro de brita 12cm, berço 18cm em conc. fck = 15 MPa, laje de 12cm em conc. armado fck = 20 MPa, incl. forma, escav. manual e reat. apiloado. Excl. pescoço e tampão</t>
  </si>
  <si>
    <t>IUD20088</t>
  </si>
  <si>
    <t>BLSAE - Boca-de-lobo simples, em alvenaria estrutural, incluindo forma, escavação, calçamento ao redor e grelha em f°f° tipo pesada, conforme projeto</t>
  </si>
  <si>
    <t>IUD20089</t>
  </si>
  <si>
    <t>BLDAE - Boca-de-lobo dupla, em alvenaria estrutural, incluindo forma, escavação, calçamento ao redor e grelhas em f°f° tipo pesada, conforme projeto</t>
  </si>
  <si>
    <t>IUD20090</t>
  </si>
  <si>
    <t>BLTAE - Boca-de-lobo tripla, em alvenaria estrutural, incluindo forma, escavação, calçamento ao redor e grelhas em f°f° tipo pesada, conforme projeto</t>
  </si>
  <si>
    <t>IUD20092</t>
  </si>
  <si>
    <t>Caixa de inspeção, conjugada com boca de lobo no passeio, em concreto armado fck 20 MPa, incluindo forma, escavação, laje e tampão em f°f° para passeio 47 x 70cm, conforme projeto</t>
  </si>
  <si>
    <t>IUD20093</t>
  </si>
  <si>
    <t>PV-1A - Poço de visita 1,70 x 1,70 m, em alvenaria de tijolo comum de 1 vez assentada e revestida internamente com argamassa de cimento e areia 1:3, lastro de brita 12 cm, berço de 18 cm em concreto 15,0 mpa, laje de 12 cm em concreto armado 20,0 mpa.</t>
  </si>
  <si>
    <t>IUD20094</t>
  </si>
  <si>
    <t>Pré moldado em concreto armado (Fck = 30 Mpa) tipo "L" para execução de canal com bacia de detenção - TIPO B</t>
  </si>
  <si>
    <t>IUD20095</t>
  </si>
  <si>
    <t>Pré moldado em concreto armado (Fck = 30 Mpa) tipo "L" para execução de canal com bacia de detenção - TIPO A</t>
  </si>
  <si>
    <t>IUD20097</t>
  </si>
  <si>
    <t>Canaleta em concreto 30Mpa</t>
  </si>
  <si>
    <t>IUD20098</t>
  </si>
  <si>
    <t>Tubo dreno, corrugado, espiralado, flexível, perfurado, em polietileno de alta densidade (PEAD), DN200mm - fornecimento e assentamento</t>
  </si>
  <si>
    <t>IUD20099</t>
  </si>
  <si>
    <t>CC 2 - Caixa Coletora  1,70 x 1,70m, inclusive grelha</t>
  </si>
  <si>
    <t>IUD30000</t>
  </si>
  <si>
    <t>Escavação e carga de solo mole em campo aberto com escavadeira hidráulica com esteira, inclusive transporte em caminhão basculante de 0 a 200m.</t>
  </si>
  <si>
    <t>IUD30001</t>
  </si>
  <si>
    <t>PV-6 - Poço de visita. Exclusive pescoço e tampão</t>
  </si>
  <si>
    <t>IUD30002</t>
  </si>
  <si>
    <t>PV-12 - Poço de visita. Exclusive pescoço e tampão</t>
  </si>
  <si>
    <t>IUD30005</t>
  </si>
  <si>
    <t>IUD30006</t>
  </si>
  <si>
    <t>PV-5 - Poço de visita 2,32x6,96m, em alvenaria de tijolo comum de 1 vez assentada e revestida internamente com argamassa de cimento e areia 1:3, lastro de brita 12cm, berço 18cm em concreto fck = 15 MPa, laje de 12cm em concreto armado fck = 20 MPa, incluindo forma, escavação manual e reaterro apiloado, conforme projeto tipo. Exclusive pescoço e tampão</t>
  </si>
  <si>
    <t>IUD30007</t>
  </si>
  <si>
    <t>Valeta de proteção de aterro com revestimento de concreto - VPA 03</t>
  </si>
  <si>
    <t>IUD30008</t>
  </si>
  <si>
    <t>Caixa coletora de sarjeta CCS 02 - com grelha de concreto - TCC 01</t>
  </si>
  <si>
    <t>IUD30009</t>
  </si>
  <si>
    <t>Entrada para descida d'água - EDA 02</t>
  </si>
  <si>
    <t>IUD30010</t>
  </si>
  <si>
    <t>IUD30011</t>
  </si>
  <si>
    <t>Descida d'água de aterros tipo rápido - DAR 01</t>
  </si>
  <si>
    <t>IUD30012</t>
  </si>
  <si>
    <t>Poço de visita PVI - 15 padrão DNIT</t>
  </si>
  <si>
    <t>IUD30013</t>
  </si>
  <si>
    <t>Chaminé e tampão para poço de visita padrão DNIT</t>
  </si>
  <si>
    <t>IUD30014</t>
  </si>
  <si>
    <t>Descida d'água de aterros em degraus - DAD 08</t>
  </si>
  <si>
    <t>IUD30015</t>
  </si>
  <si>
    <t>Entrada para descida d'água - EDA 03</t>
  </si>
  <si>
    <t>IUD30016</t>
  </si>
  <si>
    <t>Dissipador de energia - DEB 04</t>
  </si>
  <si>
    <t>IUD30018</t>
  </si>
  <si>
    <t>Reaterro de vala com compactação manual. Ref. Sinapi 73964/006.</t>
  </si>
  <si>
    <t>IUD30019</t>
  </si>
  <si>
    <t>PV-7 - Poço de visita 4,90 x 4,10m em alvenaria de tijolo comum de 1 vez assentado e revestida internamente com argamassa de cimenta e areia 1:3, lastro de brita 12cm, berço 18cm em concreto fck = 15 MPa, laje de 12cm em concreto armado fck = 20 MPa, incluindo forma, escavação manual e reaterro apiloado, conforme projeto tipo. Exclusive pescoço e tampão.</t>
  </si>
  <si>
    <t>IUD30020</t>
  </si>
  <si>
    <t>Tubo corrugado PEAD DRENPRO HD WT – ponta e bolsa – JEI, DN/DI 450mm, parede dupla, interna lisa, instalado em local com nível alto de interferências - fornecimento e assentamento.</t>
  </si>
  <si>
    <t>IUD30021</t>
  </si>
  <si>
    <t>Fornecimento e assentamento de brita 0 e 1-drenos e filtros.</t>
  </si>
  <si>
    <t>IUD30022</t>
  </si>
  <si>
    <t>Fornecimento e assentamento de brita 2 e 3 -drenos e filtros.</t>
  </si>
  <si>
    <t>IUD30023</t>
  </si>
  <si>
    <t>Assentamento de tubo poroso de concreto simples , diâmetro de 200 mm, para dreno.</t>
  </si>
  <si>
    <t>IUD30024</t>
  </si>
  <si>
    <t>Tubo corrugado PEAD DRENPRO INFRA – ponta e bolsa – DN/DI 200mm, parede dupla, interna lisa. fornecimento e assentamento.</t>
  </si>
  <si>
    <t>IUD30025</t>
  </si>
  <si>
    <t>PV-1B para Tubulação PEAD - Poço-de-visita 2,30x2,30m, em alv. de tij. com. de 1 vez ass. e rev. intern. com arg. de cim. e areia 1:3, e=2cm, revestimento externo com chapisco 1:3, e=0,5 cm, last. de brita 5 cm, berço 15cm em conc. fck=15MPa, laje de fundo e tampa de 15cm e pilares de 20x20 cm em conc. armado fck=20MPa, incl. forma, esc. manual e reat. apiloado.</t>
  </si>
  <si>
    <t>IUD30027</t>
  </si>
  <si>
    <t>Boca BDCC 1,50 x 1,50 m - esconsidade 0° - areia e brita comerciais. (ref. DNIT 0705314)</t>
  </si>
  <si>
    <t>IUD30028</t>
  </si>
  <si>
    <t>Enrocamento com pedra de mão, inclusive espalhamento e compactação mecânica, fornecimento e assentamento</t>
  </si>
  <si>
    <t>IUD30029</t>
  </si>
  <si>
    <t>Dreno longitudinal profundo para corte em solo - DPS 07. Ref. Cod. 2003569 DNIT/SICRO</t>
  </si>
  <si>
    <t>IUD30030</t>
  </si>
  <si>
    <t>Boca BSTC D = 0,40 m - esconsidade 0°. Ref. Cod. 0804061 DNIT/SICRO.</t>
  </si>
  <si>
    <t>IUD30031</t>
  </si>
  <si>
    <t>Chaminé para poço de visita em alvenaria, exclusos tampão e anel.</t>
  </si>
  <si>
    <t>IUD30033</t>
  </si>
  <si>
    <t>Dreno de pavimento com tubo PEAD Ø 100mm e brita (30x30cm), incluindo recorte do pavimento, escavação (h=100cm), reaterro e geotextil RT-09. Exclusive transporte da brita e bota-fora.</t>
  </si>
  <si>
    <t>IUD30035</t>
  </si>
  <si>
    <t>IUD30036</t>
  </si>
  <si>
    <t>Tubo corrugado PEAD DRENPRO HD WT – ponta e bolsa – JEI, DN/DI 900mm, parede dupla, interna lisa, instalado em local com nível alto de interferências - fornecimento e assentamento.</t>
  </si>
  <si>
    <t>IUD30037</t>
  </si>
  <si>
    <t>IUD30038</t>
  </si>
  <si>
    <t>IUD30039</t>
  </si>
  <si>
    <t>Tubo corrugado PEAD – ponta e bolsa – DI 450mm, parede dupla, interna lisa, instalado em local com nível alto de interferências - fornecimento e assentamento.</t>
  </si>
  <si>
    <t>IUD30040</t>
  </si>
  <si>
    <t>Tubo corrugado PEAD – ponta e bolsa – DI 900mm, parede dupla, interna lisa, instalado em local com nível alto de interferências - fornecimento e assentamento.</t>
  </si>
  <si>
    <t>IUD30041</t>
  </si>
  <si>
    <t>Tubo corrugado PEAD – ponta e bolsa – DI 1050mm, parede dupla, interna lisa, instalado em local com nível alto de interferências - fornecimento e assentamento.</t>
  </si>
  <si>
    <t>IUD30042</t>
  </si>
  <si>
    <t>Tubo de concreto simples, classe- PS-1, PB, DN 400mm, para redes coletoras de águas pluviais, junta rígida, instalado em local com alto nível de interferências - fornecimento e assentamento.</t>
  </si>
  <si>
    <t>IUD30043</t>
  </si>
  <si>
    <t>Tubo de concreto simples, classe- PS1, PB, DN 600mm, para redes coletoras de águas pluviais, junta rígida, instalado em local com alto nível de interferências - fornecimento e assentamento.</t>
  </si>
  <si>
    <t>IUD30044</t>
  </si>
  <si>
    <t>Tubo de concreto armado, classe- PA-1, PB, DN 600mm, para redes coletoras de águas pluviais, junta rígida, instalado em local com alto nível de interferências - fornecimento e assentamento.</t>
  </si>
  <si>
    <t>IUD30045</t>
  </si>
  <si>
    <t>Tubo de concreto armado, classe PA-1, PB, DN 800 mm, para redes coletoras de águas pluviais, junta rígida, instalado em local com alto nível de interferências - fornecimento e assentamento.</t>
  </si>
  <si>
    <t>IUD30046</t>
  </si>
  <si>
    <t>Tubo de concreto armado, classe PA-1, PB, DN 1000mm, para redes coletoras de águas pluviais, junta rígida, instalado em local com alto nível de interferências - fornecimento e assentamento.</t>
  </si>
  <si>
    <t>IUD30047</t>
  </si>
  <si>
    <t>Tubo de concreto armado, classe PA-1, PB, DN 1200mm, para redes coletoras de águas pluviais, junta rígida, instalado em local com alto nível de interferências - fornecimento e assentamento.</t>
  </si>
  <si>
    <t>IUD30048</t>
  </si>
  <si>
    <t>Tubo de concreto armado, classe PA-1, PB, DN 1500mm, para redes coletoras de águas pluviais, diâmetro de 1500 mm, junta rígida, instalado em local com alto nível de interferências - fornecimento e assentamento.</t>
  </si>
  <si>
    <t>IUD30049</t>
  </si>
  <si>
    <t>Escoramento de valas com pranchões metálicos - área não cravada (Ref. Cod. Sinapi 73877/002).</t>
  </si>
  <si>
    <t>IUD30050</t>
  </si>
  <si>
    <t>RIP-RAP de saco com solo. Exclusive fornecimento de solo.</t>
  </si>
  <si>
    <t>IUD30051</t>
  </si>
  <si>
    <t>Escora de eucalipto não tratado d = 20cm, fornecimento e aplicação sem emenda.</t>
  </si>
  <si>
    <t>IUD30053</t>
  </si>
  <si>
    <t>Descida d'água de aterros em degraus - DAD 04.</t>
  </si>
  <si>
    <t>IUD30054</t>
  </si>
  <si>
    <t>Descida d'água de aterros em degraus - DAD 06</t>
  </si>
  <si>
    <t>IUD30055</t>
  </si>
  <si>
    <t>IUD30056</t>
  </si>
  <si>
    <t>IUD30057</t>
  </si>
  <si>
    <t>Muro de gabião (revestido com polímero), enchimento com pedra de mão tipo rachão, de gravidade, para muros com altura menor ou igual a 4 m. Fornecimento e execução.</t>
  </si>
  <si>
    <t>IUD30058</t>
  </si>
  <si>
    <t>Proteção superficial de canal em gabião tipo colchão (Zn/Al revestido com polímero), altura de 23 centímetros, enchimento com pedra de mão tipo rachão - fornecimento e execução.</t>
  </si>
  <si>
    <t>IUD30059</t>
  </si>
  <si>
    <t>Colchão de rachão e/ou pedra-de-mão, com camada final de pedra brita. Fornecimento e execução. Exclusive transporte da pedra.</t>
  </si>
  <si>
    <t>IUD30060</t>
  </si>
  <si>
    <t>Dreno longitudinal de pavimento h = 1,0m, com geocomposto drenante, inclusive fornecimento, escavação e reaterro (Ref. Sicro Cód. 2004504 e 2004506).</t>
  </si>
  <si>
    <t>IUD30061</t>
  </si>
  <si>
    <t>Proteção superficial de canal em gabião tipo colchão (Zn/Al revestido com polímero), altura de 30,0 centímetros, enchimento com pedra de mão tipo rachão - fornecimento e execução.</t>
  </si>
  <si>
    <t>IUD30063</t>
  </si>
  <si>
    <t>IUD30064</t>
  </si>
  <si>
    <t>Boca de lobo simples - BLS 01. Ref. Cód. Sicro 2003618.</t>
  </si>
  <si>
    <t>IUD30065</t>
  </si>
  <si>
    <t>Guia chapéu para BLS.</t>
  </si>
  <si>
    <t>IUD30066</t>
  </si>
  <si>
    <t>Valeta de proteção de cortes com revestimento de concreto - VPC 03. Ref. Cod. Sicro 2003307.</t>
  </si>
  <si>
    <t>IUD30067</t>
  </si>
  <si>
    <t>Sarjeta triangular de concreto - STC 01. Ref. Cód. Sicro 2003319.</t>
  </si>
  <si>
    <t>IUD30068</t>
  </si>
  <si>
    <t>Sarjeta de canteiro central de concreto - SCC 04. Ref. Cód. Sicro 2003355.</t>
  </si>
  <si>
    <t>IUD30069</t>
  </si>
  <si>
    <t>Transposição de segmentos de sarjeta - TSS 03. Ref. Cód Sicro 2003361.</t>
  </si>
  <si>
    <t>IUD30070</t>
  </si>
  <si>
    <t>Caixa coletora de sarjeta - CCS 01 - com grelha de concreto. Ref. Cód. Sicro 2003477.</t>
  </si>
  <si>
    <t>IUD30071</t>
  </si>
  <si>
    <t>Entrada para descida d'água - EDA 01. Ref. Cód Sicro 2003385.</t>
  </si>
  <si>
    <t>IUD30072</t>
  </si>
  <si>
    <t>Descida d'àgua de aterros tipo rápido - DAR 02. Ref. Cod. Sicro 2003391.</t>
  </si>
  <si>
    <t>IUD30073</t>
  </si>
  <si>
    <t>Dissipador de energia - DES 02. Ref. Cod. Sicro 2003443.</t>
  </si>
  <si>
    <t>IUD30074</t>
  </si>
  <si>
    <t>Escavação manual em solo-prof. até 2,0 m</t>
  </si>
  <si>
    <t>IUD30075</t>
  </si>
  <si>
    <t>Dissipador de energia - DES 04. Ref. Cód. Sicro 2003447.</t>
  </si>
  <si>
    <t>IUD30076</t>
  </si>
  <si>
    <t>Boca BSTC D = 0,60 m - esconsidade 0° - alas esconsas.  Ref. Cód. Sicro 0804376.</t>
  </si>
  <si>
    <t>IUD30077</t>
  </si>
  <si>
    <t>Boca BSTC D = 0,80 m - esconsidade 0° - alas esconsas. Ref. Cód. Sicro 0804385.</t>
  </si>
  <si>
    <t>IUD30078</t>
  </si>
  <si>
    <t>Esgotamento com moto-bomba autoescovante. Ref. Cód. Sinapi 73891/001</t>
  </si>
  <si>
    <t>IUD30079</t>
  </si>
  <si>
    <t>Camada drenante com brita núm 3. Ref. Cód. Siinapi 73902/001</t>
  </si>
  <si>
    <t>IUD30080</t>
  </si>
  <si>
    <t>Proteção superficial de canal em gabião tipo colchão (renomac ou similar), altura de 30 centímetros, enchimento com pedra de mão tipo rachão - fornecimento, içamento e execução.</t>
  </si>
  <si>
    <t>IUD30081</t>
  </si>
  <si>
    <t>Fornecimento/ instalação de manta Geossintética RT-16.</t>
  </si>
  <si>
    <t>IUD30082</t>
  </si>
  <si>
    <t>IUD30083</t>
  </si>
  <si>
    <t>Fornecimento/ instalação de geocomposto para drenagem 2L.</t>
  </si>
  <si>
    <t>IUD30084</t>
  </si>
  <si>
    <t>Descida d'água de aterros em degraus - DAD 01. Ref. Cód. Sicro 2003405.</t>
  </si>
  <si>
    <t>IUD30085</t>
  </si>
  <si>
    <t>Dissipador de energia - DEB 01. Ref. Cód. Sicro 2003449.</t>
  </si>
  <si>
    <t>IUD30088</t>
  </si>
  <si>
    <t>Transposição de segmentos de sarjeta - TSS 04. Ref. Cód. Sicro 2003363.</t>
  </si>
  <si>
    <t>IUD30089</t>
  </si>
  <si>
    <t>Reforma de poço de visita com reconstrução de pescoço com acabamento em concreto.</t>
  </si>
  <si>
    <t>IUD30090</t>
  </si>
  <si>
    <t>Manutenção em caixa para boca de lobo simples retangular, em alvenaria com tijolos cerâmicos maciços, dimensões internas: 0,6x1x1,2 m. Incluso substituição de guia chapéu, tampa de concreto, reparos e limpeza.</t>
  </si>
  <si>
    <t>IUD30091</t>
  </si>
  <si>
    <t>Manutenção em caixa para boca de lobo dupla retangular, em alvenaria com tijolos cerâmicos maciços, dimensões internas: 0,6x2,2x1,2 m. Incluso substituição de guia chapéu, tampa de concreto, reparos e limpeza.</t>
  </si>
  <si>
    <t>IUD30092</t>
  </si>
  <si>
    <t>Manutenção em caixa para boca de lobo tripla retangular, em alvenaria com tijolos cerâmicos maciços, dimensões internas: 0,6x3,8x1,2 m. Incluso substituição de guia chapéu, tampa de concreto, reparos e limpeza.</t>
  </si>
  <si>
    <t>IUD30093</t>
  </si>
  <si>
    <t>Guia chapéu para BLD.</t>
  </si>
  <si>
    <t>IUD30094</t>
  </si>
  <si>
    <t>Guia chapéu para BLT.</t>
  </si>
  <si>
    <t>IUD30095</t>
  </si>
  <si>
    <t>Execução de canaleta de concreto dimensões de (80x35x30)cm, fck=30 Mpa, Á=2.430 cm², inclui demolição do pavimento com martelete - inclusive bota fora</t>
  </si>
  <si>
    <t>IUD30096</t>
  </si>
  <si>
    <t>Remoção de canalização Ø &lt; 0,60 cm, exclusive bota - fora</t>
  </si>
  <si>
    <t>m/h</t>
  </si>
  <si>
    <t>IUD30097</t>
  </si>
  <si>
    <t>Tubo corrugado PEAD – ponta e bolsa – DI 1200mm, parede dupla, interna lisa, instalado em local com nível alto de interferências - fornecimento e assentamento.</t>
  </si>
  <si>
    <t>IUD30098</t>
  </si>
  <si>
    <t>Tubo corrugado PEAD – ponta e bolsa – DI 1500mm, parede dupla, interna lisa, instalado em local com nível alto de interferências - fornecimento e assentamento.</t>
  </si>
  <si>
    <t>IUD30099</t>
  </si>
  <si>
    <t>Escavação manual em solo para execução de bueiro através de sistema não destrutivo, tunnel liner, inclusive remoção horizontal até 50m do material escavado. Exclusive poço de ataque, esgotamento e escoramento (Refer. SICRO CÓD. 4816000)</t>
  </si>
  <si>
    <t>IUD30102</t>
  </si>
  <si>
    <t>Descida d'água tipo rápido - DAR 01 - areia e britas comerciais</t>
  </si>
  <si>
    <t>IUD30103</t>
  </si>
  <si>
    <t>IUD30104</t>
  </si>
  <si>
    <t>Valeta de proteção de cortes com revestimento vegetal - VPC 02 (REF SICRO 2003305)</t>
  </si>
  <si>
    <t>IUD30105</t>
  </si>
  <si>
    <t>Enrocamento com pedra argamassada traço 1:4 com pedra de mão (REF SINAPI 73611- descontinuado)</t>
  </si>
  <si>
    <t>IUD30106</t>
  </si>
  <si>
    <t>Enroncamento manual, com arrumação do material (REF SINAPI 73698 descontinuado)</t>
  </si>
  <si>
    <t>IUD30108</t>
  </si>
  <si>
    <t>Portão em tela arame galvanizado n.12 malha 2" e moldura em tubos de aço com duas folhas de abrir, incluso ferragen (REF SINAPI 74238/002 descontinuado)</t>
  </si>
  <si>
    <t>IUD30109</t>
  </si>
  <si>
    <t>Tampão FoFo articulado, classe B-125, carga max 12,5 t = D = 600mm, rede pluvial/esgoto (Fornecimento e assentamento)</t>
  </si>
  <si>
    <t>IUD30110</t>
  </si>
  <si>
    <t>Fornecimento e assentamento de tubo de PEAD corrugado de dupla parede para rede de drenagem pluvial urbana, DN 600 mm, junta elástica integrada, instalado em local com nível baixo de interferências. (exclusive transporte de tubo)</t>
  </si>
  <si>
    <t>IUD30111</t>
  </si>
  <si>
    <t>Enroncamento manual, sem arrumação do material (REF SINAPI 73697 descontinuado)</t>
  </si>
  <si>
    <t>IUD30112</t>
  </si>
  <si>
    <t>Lastro ou enroncamento de pedra-de-mão ou rachão, com lançamento mecanizado, fornecimento e apiloamento. Exclusive transporte.</t>
  </si>
  <si>
    <t>IUD30113</t>
  </si>
  <si>
    <t>Sargeta em concreto moldada in loco - seção de concreto 0,0103m2</t>
  </si>
  <si>
    <t>IUD30114</t>
  </si>
  <si>
    <t>IUD30115</t>
  </si>
  <si>
    <t>Demolição de poço de visita Tipo 1, inclusive carga e bota fora do entulho</t>
  </si>
  <si>
    <t>IUD30116</t>
  </si>
  <si>
    <t>Demolição de boca de lobo BLSC, incluindo carga e bota-fora do entulho e reaterro da cava</t>
  </si>
  <si>
    <t>IUD30117</t>
  </si>
  <si>
    <t>PV-1 - Poço de visita com dimensões internas de 1,98m x 1,98m x 1,50m(bxbxh), em alvenaria de bloco de concreto estrutural fbk 14Mpa, conforme projeto tipo. Exclusive pescoço e tampão</t>
  </si>
  <si>
    <t>IUD30118</t>
  </si>
  <si>
    <t>IUD30119</t>
  </si>
  <si>
    <t>Limpeza e desobstrução mecanica de galerias de aguas pluviais, utilizando equipamento Bucket-Machine, inclusive retirada do material para bota-fora</t>
  </si>
  <si>
    <t>IUD30120</t>
  </si>
  <si>
    <t>Preparo Manual de terrreno sem raspagem superficial</t>
  </si>
  <si>
    <t>IUEPM0001</t>
  </si>
  <si>
    <t>IUESM0001</t>
  </si>
  <si>
    <t>Tela de aço eletrosoldada - fornecimento, preparo e colocação (REF SICRO 408067)</t>
  </si>
  <si>
    <t>IUESM0002</t>
  </si>
  <si>
    <t>Estrutura em chapa de aço ASTM A36 corte, solda e montagem - fornecimento e instalação (REF SICRO 2408149)</t>
  </si>
  <si>
    <t>IUESM0003</t>
  </si>
  <si>
    <t>Corte com maçarico oxiacetileno de perfis metálicos (REF SICRO 1408173)</t>
  </si>
  <si>
    <t>cm²</t>
  </si>
  <si>
    <t>IUESM0004</t>
  </si>
  <si>
    <t>Solda elétrica de perfis metálicos e chapas de aço com eletrodo E70XX (REF 2408058)</t>
  </si>
  <si>
    <t>IUESM0005</t>
  </si>
  <si>
    <t>Chumbador tipo espera em aço-CA-25 para fização de estrutura metálica em concreto - Fornecimento e instalação (REF SICRO 0407740)</t>
  </si>
  <si>
    <t>IUESM0006</t>
  </si>
  <si>
    <t>Pintura epóxi em chapa de aço com pistola a ar comprimido (REF SICRO 2408070)</t>
  </si>
  <si>
    <t>IUESM0007</t>
  </si>
  <si>
    <t>IUESM0008</t>
  </si>
  <si>
    <t>Armação do sistema de paredes de concreto, tela L-335 (REF SINAPI 91599)</t>
  </si>
  <si>
    <t>IUI00001</t>
  </si>
  <si>
    <t>IUI00002</t>
  </si>
  <si>
    <t>Fornecimento e colocação de tela tapume de proteção, altura 1,20m, fabricada com polietileno reforçado , por processo de extrusão , fornecida na cor laranja, no tipo leve, rolo com as seguintes dimensões: h=1,20m, e l=50m</t>
  </si>
  <si>
    <t>IUIL00004</t>
  </si>
  <si>
    <t>Parafuso zincado, sextavado, com rosca inteira, diametro 3/8", comprimento 2" - fornecimento e instalação.</t>
  </si>
  <si>
    <t>IUIL00005</t>
  </si>
  <si>
    <t>Porca zincada, sextavada, diametro 3/8" - fornecimento e instalação.</t>
  </si>
  <si>
    <t>IUIL00006</t>
  </si>
  <si>
    <t>FusÍvel tipo NH 36 a 80A, tamanho 00 - fornecimento e instalação.</t>
  </si>
  <si>
    <t>IUIL00008</t>
  </si>
  <si>
    <t>Conector reforçado, cabo x haste em bronze natural para cabo de 16-70mm², ref.585 da termotécnica ou similar. Fornecimento e Instalação</t>
  </si>
  <si>
    <t>IUIL00009</t>
  </si>
  <si>
    <t>Relé fotoéletrico magnético, para comando automático de iluminação, modelo RM-74/M com base, uso externo modelo BRM-1 da ilumatic ou similar - Fornecimento e Instalação.</t>
  </si>
  <si>
    <t>IUIL00011</t>
  </si>
  <si>
    <t>Instalação de iluminação pública ornamental em poste de ate 12m.</t>
  </si>
  <si>
    <t>IUIL00012</t>
  </si>
  <si>
    <t>Caixa de passagem em alvenaria - anexo h.s.-084(a.p.), com grelha de ferro redondo 3/8" espaçamento=1,50cm, inclusive fundo anticorrosivo, na(s) dimensões:- (30 x 30 x 30)cm</t>
  </si>
  <si>
    <t>IUIL00013</t>
  </si>
  <si>
    <t>Poste de concreto para ligação da entrada de serviço e fixação da caixa de medição e quadro de comando - fornecimento e instalação.</t>
  </si>
  <si>
    <t>IUIL00014</t>
  </si>
  <si>
    <t>Dispositivo de proteção contra surto, 175,8 KA, Fornecimento e Instalação</t>
  </si>
  <si>
    <t>IUIL00016</t>
  </si>
  <si>
    <t>Luminárias Urbana LED LUTECE Potência de 180W - Incluso Instalação e Retirada de Luminárias Existentes</t>
  </si>
  <si>
    <t>IUIL00019</t>
  </si>
  <si>
    <t>Entrada  de energia elétrica aerea trifásica 125 a 150 A em poste de concreto</t>
  </si>
  <si>
    <t>Preparo do sub-leito, escavação e carga, exclusive transporte</t>
  </si>
  <si>
    <t>IUP10002</t>
  </si>
  <si>
    <t>IUP30002</t>
  </si>
  <si>
    <t>Recorte mecânico de pavimento asfáltico ou piso de concreto, com serra de disco diamantado para piso/asfalto</t>
  </si>
  <si>
    <t>IUP30004</t>
  </si>
  <si>
    <t>IUP30005</t>
  </si>
  <si>
    <t>Demolição de pavimento asfáltico com emprego de retro-escavadeira e serra de disco, exclusive bota-fora do material</t>
  </si>
  <si>
    <t>IUP30006</t>
  </si>
  <si>
    <t>IUP30007</t>
  </si>
  <si>
    <t>IUP30009</t>
  </si>
  <si>
    <t>IUP30010</t>
  </si>
  <si>
    <t>Micro-revestimento a frio - Microflex 0,8 cm BC. Inclusive emulsão e materiais britados</t>
  </si>
  <si>
    <t>IUP30011</t>
  </si>
  <si>
    <t>Micro-revestimento a frio - Microflex 1,5 cm BC. inclusive emulsão e materiais britados</t>
  </si>
  <si>
    <t>IUP30012</t>
  </si>
  <si>
    <t>Fresagem contínua revestimento betuminoso</t>
  </si>
  <si>
    <t>IUP30013</t>
  </si>
  <si>
    <t>Correção de defeitos por fresagem descontínua</t>
  </si>
  <si>
    <t>IUP30014</t>
  </si>
  <si>
    <t>Retirada de tronco e raiz de árvore com motosserra com diâmetro &lt; 30cm, inclusive bota-fora</t>
  </si>
  <si>
    <t>IUP30015</t>
  </si>
  <si>
    <t>IUP30016</t>
  </si>
  <si>
    <t>Armação utilizando aço CA-50 de 6,3 mm - corte / dobra e montagem.</t>
  </si>
  <si>
    <t>IUP30017</t>
  </si>
  <si>
    <t>IUP30018</t>
  </si>
  <si>
    <t>Micro-revestimento a frio - Microflex 1,5 cm BC - Exclusive Emulsão e Materiais Britados</t>
  </si>
  <si>
    <t>IUP30019</t>
  </si>
  <si>
    <t>Tapa buraco superficial</t>
  </si>
  <si>
    <t>IUP30020</t>
  </si>
  <si>
    <t>Remendo Profundo com demolição manual - Descontinuada em 30/06/2020</t>
  </si>
  <si>
    <t>IUP30021</t>
  </si>
  <si>
    <t>IUP30022</t>
  </si>
  <si>
    <t>Espalhamento mecanizado (com motoniveladora 125 HP) material 1A. categoria</t>
  </si>
  <si>
    <t>IUP30023</t>
  </si>
  <si>
    <t>Escavação mecânica de material 1­ª categoria, proveniente de corte do subleito (com motoniveladora 125 HP)</t>
  </si>
  <si>
    <t>IUP30026</t>
  </si>
  <si>
    <t>Execução de imprimação manual com caneta (para tapa buracos)</t>
  </si>
  <si>
    <t>IUP30027</t>
  </si>
  <si>
    <t>Fresagem descontínua revestimento betuminoso</t>
  </si>
  <si>
    <t>IUP30028</t>
  </si>
  <si>
    <t>IUP30030</t>
  </si>
  <si>
    <t>Remendo profundo com demolição mecânica, exclusive materiais de base, capa e bota-fora.</t>
  </si>
  <si>
    <t>IUP30031</t>
  </si>
  <si>
    <t>Recomposição manual de base para pavimentação com bica corrida, inclusive compactação e fornecimento de materiais. Exclusive transporte.</t>
  </si>
  <si>
    <t>IUP30032</t>
  </si>
  <si>
    <t>CBUQ - aplicação em fechamento de vala e remendos. Incluindo compactação com rolo tandem compacto. Exclusive fornecimento e transporte.</t>
  </si>
  <si>
    <t>IUP30033</t>
  </si>
  <si>
    <t>CBUQ - aplicação com motoniveladora (reperfilamento). Exclusive fornecimento e transporte.</t>
  </si>
  <si>
    <t>IUP30034</t>
  </si>
  <si>
    <t>Usinagem de concreto com cimento portland CP-32, fctmk = 4,5MPa, para pavimento rígido. Exclusive transporte da pedra.</t>
  </si>
  <si>
    <t>IUP30037</t>
  </si>
  <si>
    <t>Sarjeta tipo americana em concreto fck = 15MPa, seção 455cm², moldada no local,  inclusive escavação.</t>
  </si>
  <si>
    <t>IUP30038</t>
  </si>
  <si>
    <t>LIMPEZA URBANA DE SUPERFÍCIES PAVIMENTADAS, COM CAMINHÃO PIPA.</t>
  </si>
  <si>
    <t>IUP30040</t>
  </si>
  <si>
    <t>Recomposição asfáltica / correção de defeitos por fresagem - (exclusive transporte de materiais betuminosos)</t>
  </si>
  <si>
    <t>IUP30041</t>
  </si>
  <si>
    <t>Remendo Superficial / Tapa Buraco - (exclusive transporte de materiais de base e betuminosos)</t>
  </si>
  <si>
    <t>IUP30042</t>
  </si>
  <si>
    <t>Remendo profundo (exclusive transporte de solo, materiais de base e betuminosos)</t>
  </si>
  <si>
    <t>IUP30043</t>
  </si>
  <si>
    <t>Execução de passeio em piso intertravado, com bloco retangular de 20 x 10 cm, espessura 6 cm, colorido.</t>
  </si>
  <si>
    <t>IUP30044</t>
  </si>
  <si>
    <t>Guia para canteiro, concreto fck = 15MPa, seção 150cm², moldado no local, inclusive escavação e pintura a cal em uma demão.</t>
  </si>
  <si>
    <t>IUP30045</t>
  </si>
  <si>
    <t>Retirada de tachão em resina inclusive bota-fora</t>
  </si>
  <si>
    <t>IUP30046</t>
  </si>
  <si>
    <t>IUP30047</t>
  </si>
  <si>
    <t>Remendo superficial (tapa buraco), inclusive fornecimento e transporte de materiais.</t>
  </si>
  <si>
    <t>IUP30048</t>
  </si>
  <si>
    <t>Aplicação manual de cbuq para tapa buraco</t>
  </si>
  <si>
    <t>IUP30049</t>
  </si>
  <si>
    <t>IUP30050</t>
  </si>
  <si>
    <t>IUP30051</t>
  </si>
  <si>
    <t>Execução de tapa buraco com base em bica corrida (base = 20,0cm e cbuq = 3,0cm, exclusive transporte de materiais.</t>
  </si>
  <si>
    <t>IUP30052</t>
  </si>
  <si>
    <t>Pavimento de concreto armado esp. 13,0cm fck = 25Mpa com tela 15x15cm esp. 4,2mm</t>
  </si>
  <si>
    <t>IUP30053</t>
  </si>
  <si>
    <t>Piso podotátil direcional/alerta com ladrilho hidráulico de 25x25x2,0cm, incluindo fornecimento e assentamento com cimento colante sobre contrapiso ou piso rústico</t>
  </si>
  <si>
    <t>IUP30054</t>
  </si>
  <si>
    <t>IUP30055</t>
  </si>
  <si>
    <t>Execução de pitura de ligação manual com caneta (para tapa buracos)</t>
  </si>
  <si>
    <t>IUP30056</t>
  </si>
  <si>
    <t>Meio-fio com sarjeta, concreto fck=15 MPa, seção 614cm², moldado no local, inclusive escavação e pintura a cal em uma demão</t>
  </si>
  <si>
    <t>IUP30057</t>
  </si>
  <si>
    <t>IUP30058</t>
  </si>
  <si>
    <t>IUP30059</t>
  </si>
  <si>
    <t>Pavimento de concreto armado esp. 15,0cm fck = 25Mpa com tela 15x15cm esp. 4,2mm</t>
  </si>
  <si>
    <t>IUP30060</t>
  </si>
  <si>
    <t>Sarjeta seção 547 cm² moldados in-loco, concreto fck=15mpa.</t>
  </si>
  <si>
    <t>IUP30063</t>
  </si>
  <si>
    <t>IUP30065</t>
  </si>
  <si>
    <t>PMF - aplicação manual em fechamento de vala e remendos. Incluindo fornecimento dos materiais e compactação com rolo tandem compacto. Exclusive transporte.</t>
  </si>
  <si>
    <t>IUP30066</t>
  </si>
  <si>
    <t>Microrevestimento a frio - Microflex, espessura 2,00 cm - Execução. Exclusive fornecimento e transporte de brita e emulsão.</t>
  </si>
  <si>
    <t>IUP30067</t>
  </si>
  <si>
    <t>Mobilização e Desmobilização de usina de asfalto, incluindo transporte de usina de asfalto, carregadeira de pneus, aquecedor de fluído térmico, grupo gerador e tanque de estocagem de asfalto.</t>
  </si>
  <si>
    <t>IUP30068</t>
  </si>
  <si>
    <t>Usina de asfalto completa - instalação.</t>
  </si>
  <si>
    <t>IUP30069</t>
  </si>
  <si>
    <t>IUP30070</t>
  </si>
  <si>
    <t>Micro revestimento a frio espessura de 1,5 cm com emulsão modificada com polímero.</t>
  </si>
  <si>
    <t>IUP30071</t>
  </si>
  <si>
    <t>IUP30072</t>
  </si>
  <si>
    <t>Remoção de pavimento flexível com espessura menor que 3,0cm, inclusive carga.</t>
  </si>
  <si>
    <t>IUP30073</t>
  </si>
  <si>
    <t>Demolição piso cimentado, sobre lastro de concreto.</t>
  </si>
  <si>
    <t>IUP30074</t>
  </si>
  <si>
    <t>IUP30076</t>
  </si>
  <si>
    <t>Construção de pavimento com tratamento superficial duplo, com emulsão asfáltica RR-2C e capa selante.</t>
  </si>
  <si>
    <t>IUP30077</t>
  </si>
  <si>
    <t>IUP30079</t>
  </si>
  <si>
    <t>IUP30080</t>
  </si>
  <si>
    <t>Selo Asfáltico de microvala de pavimento</t>
  </si>
  <si>
    <t>IUP30081</t>
  </si>
  <si>
    <t>IUP30082</t>
  </si>
  <si>
    <t>IUP30083</t>
  </si>
  <si>
    <t>IUP30084</t>
  </si>
  <si>
    <t>IUP30085</t>
  </si>
  <si>
    <t>IUP30086</t>
  </si>
  <si>
    <t>Escavação, carga e transporte de material de 1ª categoria - DMT de 2000 a 2500 m - caminho de serviço em leito natural - com escavadeira e caminhão basculante de 14 m³. Refer. Cód. SICRO 5502119.</t>
  </si>
  <si>
    <t>IUP30087</t>
  </si>
  <si>
    <t>Fornecimento e instalação de manta bidim RT-14, incluindo 2 camadas de Ligante RR-1C e compactação.</t>
  </si>
  <si>
    <t>IUP30089</t>
  </si>
  <si>
    <t>Construção de pavimento com aplicação de concreto betuminoso usinado a quente (cbuq), camada de rolamento, com espessura de 3,0 cm - exclusive transporte. Ref. Cód Sinapi 95990.</t>
  </si>
  <si>
    <t>IUP30090</t>
  </si>
  <si>
    <t>Execução e compactação de base e ou sub base para pavimentação com cascalho (Grau de compactação 100% do PM) - exclusive carga e transporte.</t>
  </si>
  <si>
    <t>IUP30091</t>
  </si>
  <si>
    <t>Usinagem e aplicação de concreto betuminoso usinado à quente - CBUQ - FAIXA "C" - para pavimentação asfáltica, CAP 30-45  (Origem  Paulinia/SP), com espessura de 3,0 cm, posto usina. Exclusive transporte dos insumos, mobilização, instalação e desmobilização da usina de asfalto.</t>
  </si>
  <si>
    <t>IUP30092</t>
  </si>
  <si>
    <t>Usinagem e aplicação de concreto betuminoso usinado à quente - CBUQ - FAIXA "C" - para pavimentação asfáltica, CAP 50-70  (Origem  Paulinia/SP), com espessura de 3,0 cm, posto usina. Exclusive transporte dos insumos, mobilização, instalação e desmobilização da usina de asfalto.</t>
  </si>
  <si>
    <t>IUP30093</t>
  </si>
  <si>
    <t xml:space="preserve">Execução de pavimento com aplicação de concreto asfáltico, camada de rolamento - Exclusive: Material betuminoso, carga e transporte (REF SINAPI 95995) </t>
  </si>
  <si>
    <t>IUP30094</t>
  </si>
  <si>
    <t>EXECUÇÃO DE PINTURA DE LIGAÇÃO COM EMULSÃO ASFÁLTICA RR-1C</t>
  </si>
  <si>
    <t>IUP30095</t>
  </si>
  <si>
    <t>CBUQ (usina comercial) - aplicação com motoniveladora (reperfilamento). Incluindo fornecimento de materiais. Exclusive transporte</t>
  </si>
  <si>
    <t>IUP30096</t>
  </si>
  <si>
    <t>IUP40001</t>
  </si>
  <si>
    <t>Piso tátil direcional e de alerta com ladrilho hidráulico de 40x40x2,5cm, em concreto simples fck=35MPa (NBR 9050 e com o decreto 5296), incluindo fornecimento e assentamento com argamassa ou cimento colante sobre coxim preparado no piso rústico</t>
  </si>
  <si>
    <t>IUP40002</t>
  </si>
  <si>
    <t>IUP40003</t>
  </si>
  <si>
    <t>Piso podotátil direcional com ladrilho hidraulico de 20x20x2 cm, incluindo fornecimento e assentamento com cimento colante sobre contrapiso ou piso rústico</t>
  </si>
  <si>
    <t>IUS0023</t>
  </si>
  <si>
    <t>Termoplástico pré-formado para sinalização horizontal com espessura de 2mm - fornecimento e implantação (REF SICRO 5214000)</t>
  </si>
  <si>
    <t>IUS0025</t>
  </si>
  <si>
    <t>IUS0026</t>
  </si>
  <si>
    <t>Fornecimento e implantação de braço projetado de aço para sustentação de semáforo e placa ate 3m², galvanizado a fogo; para fixação em coluna conica continua tipo I, projeção de 4,70m; diametro junto a flamge de 125mm; conforme especificação da AGETRAN/PMCG</t>
  </si>
  <si>
    <t>IUS0027</t>
  </si>
  <si>
    <t>Pintura mecanizada de setas e zebrados no pavimento aplicado por extrusão espessura 3mm, durabilidade 5 anos - padrão DNIT (prod.equipe 39,52m2/h), com massa termoplástica para extrusão, com aplicação de micro esferas de vidro premix e drop-on, inclusive pré-marcação (Refer. SICRO CÓD. 5213409)</t>
  </si>
  <si>
    <t>IUS0028</t>
  </si>
  <si>
    <t>Pintura de Faixa - tinta base acrilica emulsionada em agua - espessura de 0,5mm - padrão DNIT (prod equipe 163,23 m2/h) com microesferas de vidro, inclusive pre marcação( Refer. SICRO CÓD.5213403)</t>
  </si>
  <si>
    <t>IUS0029</t>
  </si>
  <si>
    <t>Placa de sinalização de aluminio, espessura 1,5mm, com fundo,simbolos e tarjas em pelicula refletiva com esferas inclusas tipo I-A da NBR 14644(GT/GT), inclusive elementos de fixação,conforme especificação AGETRAN/PMCG - fornecimento</t>
  </si>
  <si>
    <t>IUS0030</t>
  </si>
  <si>
    <t>IUS10021</t>
  </si>
  <si>
    <t>IUS11003</t>
  </si>
  <si>
    <t>IUS20002</t>
  </si>
  <si>
    <t>IUS20003</t>
  </si>
  <si>
    <t>Confecção de suporte e travessa para placa de sinalização</t>
  </si>
  <si>
    <t>IUS20004</t>
  </si>
  <si>
    <t>Fornecimento e instalação de placa de sinalização viária (placa "PARE"), incluído suporte de madeira pintado a cal e fixado em base de concreto não estrutural</t>
  </si>
  <si>
    <t>IUS20005</t>
  </si>
  <si>
    <t>IUS20006</t>
  </si>
  <si>
    <t>Tachão refletiva monodirecional, padrão DNIT, fornecimento e fixado com cola poliéster</t>
  </si>
  <si>
    <t>IUS20007</t>
  </si>
  <si>
    <t>Fornecimento e colocação de tacha refletetiva monodirecional</t>
  </si>
  <si>
    <t>IUS20008</t>
  </si>
  <si>
    <t>Fornecimento e colocação de tacha refletetiva bidirecional</t>
  </si>
  <si>
    <t>IUS20009</t>
  </si>
  <si>
    <t>Placa de sinalização vertical totalmente refletiva (&gt;0,36 m²), incluído fornecimento e instalação de um poste de madeira pintado com esmalte sintético e fixado em base de concreto não estrutural</t>
  </si>
  <si>
    <t>IUS20010</t>
  </si>
  <si>
    <t>Revestimento colorido aplicado sobre pavimento asfáltico e cimentício, à base de resina acrílica emulsificada em água, com aplicação de sistema laykold na espessura média de 0,6mm e refletorização com microesferas</t>
  </si>
  <si>
    <t>IUS20011</t>
  </si>
  <si>
    <t>Sinalização horizontal com termoplástico pré formado</t>
  </si>
  <si>
    <t>IUS20012</t>
  </si>
  <si>
    <t>Tachão refletiva bidirecional, padrão DNIT, fornecimento e fixado com cola poliéster</t>
  </si>
  <si>
    <t>IUS20013</t>
  </si>
  <si>
    <t>Fornecimento e instalação de coluna de aço cônica contínua, tipo I, para até 4 braços projetados capaz de sustentar, cada um, semáforo e placa de 3m²; coluna galvanizada. a fogo; altura útil total de 5,0m; diâmetro. na base igual a 187mm</t>
  </si>
  <si>
    <t>IUS20014</t>
  </si>
  <si>
    <t>Fornecimento e implantação de braço projetado de aço para sustentação de semáforo e placa até 3,0m², galvanizado a fogo; para fixação em coluna cônica continua tipo I, projeção de 4,70m; diâmetro junto a flange de 123mm.</t>
  </si>
  <si>
    <t>IUS20015</t>
  </si>
  <si>
    <t>Instalação de placa de sinalização em braço projetado, incluindo elementos de fixação necessários conforme especificação AGETRAN / PMCG.</t>
  </si>
  <si>
    <t>IUS20016</t>
  </si>
  <si>
    <t>Placa de sinalização vertical totalmente refletiva, fornecimento e instalação. Exclusive poste (suporte)</t>
  </si>
  <si>
    <t>IUS20017</t>
  </si>
  <si>
    <t>IUS20022</t>
  </si>
  <si>
    <t>Bloco semafórico principal com 3 (três) módulos focais de 300mm de diâmetro a Led. Fornecimento, instalação e teste.</t>
  </si>
  <si>
    <t>IUS20023</t>
  </si>
  <si>
    <t>Bloco semafórico repetidor, Tipo "I", com 3 (três) módulos focais de 200mm de diâmetro a Led. Fornecimento, instalação e teste.</t>
  </si>
  <si>
    <t>IUS20024</t>
  </si>
  <si>
    <t>Bloco semafórico para pedestre com 2 (dois) módulos focais de 200mm a Led, compreendendo foco verde "Siga" (boneco) e foco vermelho "Pare" (mão espalmada) com borrachas de vedação e suportes de fixação. Fornecimento, Instalação e teste.</t>
  </si>
  <si>
    <t>IUS20025</t>
  </si>
  <si>
    <t>Cabo PP para alimentação de semáforo, 4x1,5mm². Fornecimento e instalação.</t>
  </si>
  <si>
    <t>IUS20026</t>
  </si>
  <si>
    <t>Cabo PP para alimentação de semáforo, 3x1,5mm². Fornecimento e instalação.</t>
  </si>
  <si>
    <t>IUS20027</t>
  </si>
  <si>
    <t>Cabo PP para alimentação de semáforo, 2x4,0mm². Fornecimento e instalação.</t>
  </si>
  <si>
    <t>IUS20028</t>
  </si>
  <si>
    <t>Aterramento de controlador de tráfego.</t>
  </si>
  <si>
    <t>IUS20029</t>
  </si>
  <si>
    <t>Controlador eletrônico de trafego local, sem fio (wireless), incluindo placa de comunicação wireless GSM/GPRS, com GPS, compatível com o Sistema CET-RIO/CTA sem fio (wireless) - módulos VII, IX e XII, com 6 fases, modelo DP-40-8 da Dataprom ou similar. Fornecimento e Instalação.</t>
  </si>
  <si>
    <t>IUS20030</t>
  </si>
  <si>
    <t>Caixa de passagem com tampa de ferro tipo leve 300L-400mm de altura, conforme especificação CET-RIO. Fornecimento e assentamento.</t>
  </si>
  <si>
    <t>IUS20031</t>
  </si>
  <si>
    <t>Eletroduto de aço galvanizado 1", para alimentação dos controladores. Fornecimento e instalação.</t>
  </si>
  <si>
    <t>IUS20032</t>
  </si>
  <si>
    <t>Eletroduto para instalação semafórica. Fornecimento e implantação.</t>
  </si>
  <si>
    <t>IUS20034</t>
  </si>
  <si>
    <t>Semáforo veicular tipo totem, com braço projetado. Fornecimento e implantação.</t>
  </si>
  <si>
    <t>IUS20035</t>
  </si>
  <si>
    <t>Revestimento colorido aplicado sobre pavimento asfáltico, à base de resina acrílica emulsificada em água, e refletorização com microesferas.</t>
  </si>
  <si>
    <t>IUS20036</t>
  </si>
  <si>
    <t>Tachão refletivo bidirecional - fornecimento e colocação. Ref. Cód. Sicro 5213362.</t>
  </si>
  <si>
    <t>IUS20037</t>
  </si>
  <si>
    <t>Pintura de setas e zebrados - tinta base acrílica emulsionada em água - espessura de 0,5mm. Ref. Cód. Sicro 5213407.</t>
  </si>
  <si>
    <t>IUS20038</t>
  </si>
  <si>
    <t>IUS20039</t>
  </si>
  <si>
    <t>Tacha refletiva bidirecional, padrão DNIT, fornecimento e fixado com cola poliéster.</t>
  </si>
  <si>
    <t>IUS20040</t>
  </si>
  <si>
    <t>Aplicador de material termoplástico por extrusão - Impostos e seguro.</t>
  </si>
  <si>
    <t>IUS20041</t>
  </si>
  <si>
    <t>Aplicador de material termoplástico por extrusão - Depreciação.</t>
  </si>
  <si>
    <t>IUS20042</t>
  </si>
  <si>
    <t>Aplicador de material termoplástico por extrusão - Juros.</t>
  </si>
  <si>
    <t>IUS20043</t>
  </si>
  <si>
    <t>Aplicador de material termoplástico por extrusão - Custo de Manutenção.</t>
  </si>
  <si>
    <t>IUS20044</t>
  </si>
  <si>
    <t>Aplicador de material termoplástico por extrusão - Mão de Obra na Operação.</t>
  </si>
  <si>
    <t>IUS20045</t>
  </si>
  <si>
    <t>Balizador de concreto - areia e brita comerciais - fornecimento e implantação (Refer. SICRO CÓD 5213368)</t>
  </si>
  <si>
    <t>IUS86001</t>
  </si>
  <si>
    <t>IUS87001</t>
  </si>
  <si>
    <t>IUSC0001</t>
  </si>
  <si>
    <t>IUSC0002</t>
  </si>
  <si>
    <t>Pintura acrilica amarela em meio fio - desenvolvimento 25cm</t>
  </si>
  <si>
    <t>IUSD0001</t>
  </si>
  <si>
    <t>Plantio de árvore ornamental com altura de muda maior que 2,00 m e menor ou igual a 4,00 m. Af_05/2018, exclusive aquisição da muda (REF SINAPI 98511) - 2</t>
  </si>
  <si>
    <t>Plantio de árvore ornamental com altura de muda maior que 2,00 m e menor ou igual a 4,00 m. Af_05/2018, exclusive aquisição da muda (REF SINAPI 98511)</t>
  </si>
  <si>
    <t>IUSD0003</t>
  </si>
  <si>
    <t>Caiação int ou ext sobre revestimento liso c/adocao de fixador com duas demãos (REF SINAPI 73445 descontinuado)</t>
  </si>
  <si>
    <t>IUSM0004</t>
  </si>
  <si>
    <t>Solda elétrica de perfis metálicas e chapas de aço com eletroduto E70XX (REF 2408058)</t>
  </si>
  <si>
    <t>IUSP00001</t>
  </si>
  <si>
    <t>Barracão para depósito em tábuas de madeira, cobertura em fibrocimento 4mm,  incluso piso argamassa traço 1:6 (cimento e areia).</t>
  </si>
  <si>
    <t>IUSP00002</t>
  </si>
  <si>
    <t>Instalação provisória elétrica baixa tensão para canteiro de obra obra, chave 100A carga 3kwh, 20cv, exclusive fornecimento de medidor.</t>
  </si>
  <si>
    <t>IUSP0002</t>
  </si>
  <si>
    <t>Sinalização de transito - noturna (REF SINAPI 74221/001 - desc em abril de 2020)</t>
  </si>
  <si>
    <t>IUSP0003</t>
  </si>
  <si>
    <t>Isolamento de obra, com tela plástica laranja tipo tapume.</t>
  </si>
  <si>
    <t>IUTR1001</t>
  </si>
  <si>
    <t>Transporte comercial de areia</t>
  </si>
  <si>
    <t>IUTR1003</t>
  </si>
  <si>
    <t>Transporte de material em caminhão basculante, 10m³, em rodovia pavimentada.</t>
  </si>
  <si>
    <t>IUTR1005</t>
  </si>
  <si>
    <t>90845</t>
  </si>
  <si>
    <t>90846</t>
  </si>
  <si>
    <t>90851</t>
  </si>
  <si>
    <t>90852</t>
  </si>
  <si>
    <t>91316</t>
  </si>
  <si>
    <t>91317</t>
  </si>
  <si>
    <t>91322</t>
  </si>
  <si>
    <t>91323</t>
  </si>
  <si>
    <t>92843</t>
  </si>
  <si>
    <t>92845</t>
  </si>
  <si>
    <t>92859</t>
  </si>
  <si>
    <t>92861</t>
  </si>
  <si>
    <t>97054</t>
  </si>
  <si>
    <t>98059</t>
  </si>
  <si>
    <t>98060</t>
  </si>
  <si>
    <t>98061</t>
  </si>
  <si>
    <t>100937</t>
  </si>
  <si>
    <t>100938</t>
  </si>
  <si>
    <t>100939</t>
  </si>
  <si>
    <t>100940</t>
  </si>
  <si>
    <t>100941</t>
  </si>
  <si>
    <t>100942</t>
  </si>
  <si>
    <t>100943</t>
  </si>
  <si>
    <t>100944</t>
  </si>
  <si>
    <t>100945</t>
  </si>
  <si>
    <t>100946</t>
  </si>
  <si>
    <t>100947</t>
  </si>
  <si>
    <t>100948</t>
  </si>
  <si>
    <t>100949</t>
  </si>
  <si>
    <t>100950</t>
  </si>
  <si>
    <t>100951</t>
  </si>
  <si>
    <t>100952</t>
  </si>
  <si>
    <t>100953</t>
  </si>
  <si>
    <t>100954</t>
  </si>
  <si>
    <t>100955</t>
  </si>
  <si>
    <t>100956</t>
  </si>
  <si>
    <t>100957</t>
  </si>
  <si>
    <t>100958</t>
  </si>
  <si>
    <t>100959</t>
  </si>
  <si>
    <t>100960</t>
  </si>
  <si>
    <t>100961</t>
  </si>
  <si>
    <t>100962</t>
  </si>
  <si>
    <t>100963</t>
  </si>
  <si>
    <t>100964</t>
  </si>
  <si>
    <t>100965</t>
  </si>
  <si>
    <t>100966</t>
  </si>
  <si>
    <t>100969</t>
  </si>
  <si>
    <t>100970</t>
  </si>
  <si>
    <t>100973</t>
  </si>
  <si>
    <t>100974</t>
  </si>
  <si>
    <t>100975</t>
  </si>
  <si>
    <t>100976</t>
  </si>
  <si>
    <t>100977</t>
  </si>
  <si>
    <t>100978</t>
  </si>
  <si>
    <t>100979</t>
  </si>
  <si>
    <t>100980</t>
  </si>
  <si>
    <t>100981</t>
  </si>
  <si>
    <t>100982</t>
  </si>
  <si>
    <t>100983</t>
  </si>
  <si>
    <t>100984</t>
  </si>
  <si>
    <t>100985</t>
  </si>
  <si>
    <t>100986</t>
  </si>
  <si>
    <t>100987</t>
  </si>
  <si>
    <t>100988</t>
  </si>
  <si>
    <t>100989</t>
  </si>
  <si>
    <t>100990</t>
  </si>
  <si>
    <t>100991</t>
  </si>
  <si>
    <t>100992</t>
  </si>
  <si>
    <t>100993</t>
  </si>
  <si>
    <t>100994</t>
  </si>
  <si>
    <t>100995</t>
  </si>
  <si>
    <t>100996</t>
  </si>
  <si>
    <t>100997</t>
  </si>
  <si>
    <t>100998</t>
  </si>
  <si>
    <t>100999</t>
  </si>
  <si>
    <t>101000</t>
  </si>
  <si>
    <t>101001</t>
  </si>
  <si>
    <t>101002</t>
  </si>
  <si>
    <t>101003</t>
  </si>
  <si>
    <t>101004</t>
  </si>
  <si>
    <t>101005</t>
  </si>
  <si>
    <t>101006</t>
  </si>
  <si>
    <t>101007</t>
  </si>
  <si>
    <t>101008</t>
  </si>
  <si>
    <t>101009</t>
  </si>
  <si>
    <t>101010</t>
  </si>
  <si>
    <t>101013</t>
  </si>
  <si>
    <t>101014</t>
  </si>
  <si>
    <t>101015</t>
  </si>
  <si>
    <t>101016</t>
  </si>
  <si>
    <t>101017</t>
  </si>
  <si>
    <t>101018</t>
  </si>
  <si>
    <t>101019</t>
  </si>
  <si>
    <t>101114</t>
  </si>
  <si>
    <t>101115</t>
  </si>
  <si>
    <t>101116</t>
  </si>
  <si>
    <t>101117</t>
  </si>
  <si>
    <t>101118</t>
  </si>
  <si>
    <t>101119</t>
  </si>
  <si>
    <t>101120</t>
  </si>
  <si>
    <t>101121</t>
  </si>
  <si>
    <t>101122</t>
  </si>
  <si>
    <t>101123</t>
  </si>
  <si>
    <t>101124</t>
  </si>
  <si>
    <t>101125</t>
  </si>
  <si>
    <t>101126</t>
  </si>
  <si>
    <t>101127</t>
  </si>
  <si>
    <t>101128</t>
  </si>
  <si>
    <t>101129</t>
  </si>
  <si>
    <t>101130</t>
  </si>
  <si>
    <t>101131</t>
  </si>
  <si>
    <t>101132</t>
  </si>
  <si>
    <t>101133</t>
  </si>
  <si>
    <t>101134</t>
  </si>
  <si>
    <t>101135</t>
  </si>
  <si>
    <t>101136</t>
  </si>
  <si>
    <t>101137</t>
  </si>
  <si>
    <t>101138</t>
  </si>
  <si>
    <t>101139</t>
  </si>
  <si>
    <t>101140</t>
  </si>
  <si>
    <t>101141</t>
  </si>
  <si>
    <t>101142</t>
  </si>
  <si>
    <t>101143</t>
  </si>
  <si>
    <t>101144</t>
  </si>
  <si>
    <t>101145</t>
  </si>
  <si>
    <t>101146</t>
  </si>
  <si>
    <t>101147</t>
  </si>
  <si>
    <t>101148</t>
  </si>
  <si>
    <t>101149</t>
  </si>
  <si>
    <t>101150</t>
  </si>
  <si>
    <t>101151</t>
  </si>
  <si>
    <t>101152</t>
  </si>
  <si>
    <t>101153</t>
  </si>
  <si>
    <t>101463</t>
  </si>
  <si>
    <t>101464</t>
  </si>
  <si>
    <t>101465</t>
  </si>
  <si>
    <t>101466</t>
  </si>
  <si>
    <t>101467</t>
  </si>
  <si>
    <t>101468</t>
  </si>
  <si>
    <t>101469</t>
  </si>
  <si>
    <t>101470</t>
  </si>
  <si>
    <t>101471</t>
  </si>
  <si>
    <t>101472</t>
  </si>
  <si>
    <t>101473</t>
  </si>
  <si>
    <t>101474</t>
  </si>
  <si>
    <t>101475</t>
  </si>
  <si>
    <t>101476</t>
  </si>
  <si>
    <t>101477</t>
  </si>
  <si>
    <t>101478</t>
  </si>
  <si>
    <t>101479</t>
  </si>
  <si>
    <t>101480</t>
  </si>
  <si>
    <t>101481</t>
  </si>
  <si>
    <t>101482</t>
  </si>
  <si>
    <t>101483</t>
  </si>
  <si>
    <t>101484</t>
  </si>
  <si>
    <t>101485</t>
  </si>
  <si>
    <t>101486</t>
  </si>
  <si>
    <t>101487</t>
  </si>
  <si>
    <t>101488</t>
  </si>
  <si>
    <t>101489</t>
  </si>
  <si>
    <t>101490</t>
  </si>
  <si>
    <t>101491</t>
  </si>
  <si>
    <t>101492</t>
  </si>
  <si>
    <t>101493</t>
  </si>
  <si>
    <t>101494</t>
  </si>
  <si>
    <t>101495</t>
  </si>
  <si>
    <t>101496</t>
  </si>
  <si>
    <t>101497</t>
  </si>
  <si>
    <t>101498</t>
  </si>
  <si>
    <t>101499</t>
  </si>
  <si>
    <t>101500</t>
  </si>
  <si>
    <t>101501</t>
  </si>
  <si>
    <t>101502</t>
  </si>
  <si>
    <t>101503</t>
  </si>
  <si>
    <t>101504</t>
  </si>
  <si>
    <t>101505</t>
  </si>
  <si>
    <t>101506</t>
  </si>
  <si>
    <t>101507</t>
  </si>
  <si>
    <t>101508</t>
  </si>
  <si>
    <t>101509</t>
  </si>
  <si>
    <t>101510</t>
  </si>
  <si>
    <t>101511</t>
  </si>
  <si>
    <t>101512</t>
  </si>
  <si>
    <t>101513</t>
  </si>
  <si>
    <t>101514</t>
  </si>
  <si>
    <t>101515</t>
  </si>
  <si>
    <t>101516</t>
  </si>
  <si>
    <t>101517</t>
  </si>
  <si>
    <t>101518</t>
  </si>
  <si>
    <t>101519</t>
  </si>
  <si>
    <t>101520</t>
  </si>
  <si>
    <t>101521</t>
  </si>
  <si>
    <t>101522</t>
  </si>
  <si>
    <t>101523</t>
  </si>
  <si>
    <t>101524</t>
  </si>
  <si>
    <t>101525</t>
  </si>
  <si>
    <t>101526</t>
  </si>
  <si>
    <t>101527</t>
  </si>
  <si>
    <t>101528</t>
  </si>
  <si>
    <t>101529</t>
  </si>
  <si>
    <t>101530</t>
  </si>
  <si>
    <t>101531</t>
  </si>
  <si>
    <t>101532</t>
  </si>
  <si>
    <t>101533</t>
  </si>
  <si>
    <t>101534</t>
  </si>
  <si>
    <t>101535</t>
  </si>
  <si>
    <t>101536</t>
  </si>
  <si>
    <t>101537</t>
  </si>
  <si>
    <t>101538</t>
  </si>
  <si>
    <t>101539</t>
  </si>
  <si>
    <t>101540</t>
  </si>
  <si>
    <t>101541</t>
  </si>
  <si>
    <t>101542</t>
  </si>
  <si>
    <t>101543</t>
  </si>
  <si>
    <t>101544</t>
  </si>
  <si>
    <t>101545</t>
  </si>
  <si>
    <t>101546</t>
  </si>
  <si>
    <t>101547</t>
  </si>
  <si>
    <t>101548</t>
  </si>
  <si>
    <t>101549</t>
  </si>
  <si>
    <t>101553</t>
  </si>
  <si>
    <t>101554</t>
  </si>
  <si>
    <t>101555</t>
  </si>
  <si>
    <t>101556</t>
  </si>
  <si>
    <t>101560</t>
  </si>
  <si>
    <t>101561</t>
  </si>
  <si>
    <t>101562</t>
  </si>
  <si>
    <t>101563</t>
  </si>
  <si>
    <t>101564</t>
  </si>
  <si>
    <t>101565</t>
  </si>
  <si>
    <t>101567</t>
  </si>
  <si>
    <t>101568</t>
  </si>
  <si>
    <t>Barracão para depósito em tábuas de madeira, cobertura em fibrocimento 4mm,  incluso piso argamassa traço 1:6 (cimento e areia)</t>
  </si>
  <si>
    <t>Remendo profundo com demolição manual - Descontinuado em 30/06/2020</t>
  </si>
  <si>
    <t>Tachão refletivo monodirecional, padrão DNIT, fornecimento e fixado com cola poliéster</t>
  </si>
  <si>
    <t xml:space="preserve">PV-1 - Poço-de-visita 2,32x2,32m, em alv. de tij. com. de 1 vez ass. e rev. intern. com arg. de cim. e areia 1:3, last. de brita 12cm, berço 18cm em conc. fck=15MPa, laje de 12cm </t>
  </si>
  <si>
    <t>Tubo de concreto simples classe- PS-1, PB, DN 600mm, para redes coletoras de águas pluviais, junta rígida, instalado em local com alto nível de interferências - fornecimento e assentamento.</t>
  </si>
  <si>
    <t>Boca BSTC D = 0,60 m - esconsidade 0° - alas esconsas. Ref. Cód. Sicro 0804376.</t>
  </si>
  <si>
    <t>Grade de ferro em barra chata de 3/16"</t>
  </si>
  <si>
    <t>RIP-RAP de saco com solo. Exclusive fornecimento de solo</t>
  </si>
  <si>
    <t>Dreno longitudinal profundo para corte em solo - DPS 07. Ref. Cod. 2003569 DNIT/SICRO.</t>
  </si>
  <si>
    <t>ha</t>
  </si>
  <si>
    <t>IUD20078</t>
  </si>
  <si>
    <t>Boca de bueiro simples ø 0,80m (sem dissipador)</t>
  </si>
  <si>
    <t>PV-2 - Poço-de-visita 2,32x2,95m, em alv. de tij. com. de 1 vez ass. e rev. intern. com arg. de cim. e areia 1:3, last. de brita 12cm, berço 18cm em conc. fck=15MPa, laje de 12cm em conc. armado fck=20MPa, incl. forma, esc. manual e reat. apiloado</t>
  </si>
  <si>
    <t>IUD30034</t>
  </si>
  <si>
    <t>Escoramento de valas com pranchões metálicos - área não cravada (Ref. Cod. Sinapi 73877/002)</t>
  </si>
  <si>
    <t>CTIU0001</t>
  </si>
  <si>
    <t>Consultoria técnica de estabilidade geotécnica de estruturas.</t>
  </si>
  <si>
    <t>ETG0002</t>
  </si>
  <si>
    <t>Elaboração de estudos topográficos e geotécnicos.</t>
  </si>
  <si>
    <t>EG0005</t>
  </si>
  <si>
    <t>Mobilização e instalação de 01 equipamento de sondagem, distancia acima de 20km</t>
  </si>
  <si>
    <t>Enrocamento com pedra de mão, inclusive espalhamento e compactação mecânica, fornecimento e assentamento.</t>
  </si>
  <si>
    <t>EG0011</t>
  </si>
  <si>
    <t>Avaliação e análise geotécnica de taludes e estabilidade de maciços em terra</t>
  </si>
  <si>
    <t>EG0014</t>
  </si>
  <si>
    <t>Serviços geotécnicos de sondagem à trado (1un com 2m de prof.) e ensaios de solo de granulometria por peneiramento, limites de liquidez e plasticidade, compactação e ISC na energia intermediária, com reuso de material (1cj).</t>
  </si>
  <si>
    <t>EG0007</t>
  </si>
  <si>
    <t>Sondagem à percussão (SPT) com lavagem</t>
  </si>
  <si>
    <t>Alvenaria em tijolo cerâmico maciço 5x10x20cm 1 vez (espessura 20cm), assentado com argamassa traço 1:3 (cimento e areia).</t>
  </si>
  <si>
    <t>Contrapiso em concreto não estrutural.</t>
  </si>
  <si>
    <t>Alambrado em mourões de concreto"t", altura livre 2m, fornecimento e assentamento. Descontinuado 30/06/2020</t>
  </si>
  <si>
    <t>ETG0001</t>
  </si>
  <si>
    <t>Escavação e carga de solo mole em campo aberto com escavadeira hidráulica com esteira, inclusive transporte em caminhão basculante de 0 a 200m</t>
  </si>
  <si>
    <t>Descida d'água de aterros em degraus - DAD 04</t>
  </si>
  <si>
    <t>EHAU001</t>
  </si>
  <si>
    <t>Elaboração de estudo hidrológico de área urbanizada</t>
  </si>
  <si>
    <t>Limpeza urbana de superfícies pavimentadas, com caminhão pipa.</t>
  </si>
  <si>
    <t>EG0002</t>
  </si>
  <si>
    <t>Avaliação e análise geotécnica de taludes instáveis</t>
  </si>
  <si>
    <t>ET0002</t>
  </si>
  <si>
    <t>Levantamento topografico planialtimétrico cadastral</t>
  </si>
  <si>
    <t>EG0001</t>
  </si>
  <si>
    <t>Serviços geotécnicos de sondagem à trado ( 1 un com 2m de prof.) e ensaios de solo de granulometria por peneiramento, limites de liquidez e plasticidade, compactação e ISC na energia modificada (1 cj)</t>
  </si>
  <si>
    <t>ET0001</t>
  </si>
  <si>
    <t>EG0006</t>
  </si>
  <si>
    <t>Deslocamento de equipamento entre furos em terreno plano, considerando a distância até 100m</t>
  </si>
  <si>
    <t>QUANT.</t>
  </si>
  <si>
    <t>IUD30121</t>
  </si>
  <si>
    <t>PV-2 - Poço-de-visita 1,98x2,68x2,00m (bxbxh), em alv. de bloco de concreto estrutural fck 14MPa, conforme projeto tipo (DR/0140), exclusive pescoço e tampão.</t>
  </si>
  <si>
    <t>98678</t>
  </si>
  <si>
    <t>101570</t>
  </si>
  <si>
    <t>101571</t>
  </si>
  <si>
    <t>101572</t>
  </si>
  <si>
    <t>101573</t>
  </si>
  <si>
    <t>101574</t>
  </si>
  <si>
    <t>101575</t>
  </si>
  <si>
    <t>101576</t>
  </si>
  <si>
    <t>101577</t>
  </si>
  <si>
    <t>101578</t>
  </si>
  <si>
    <t>101579</t>
  </si>
  <si>
    <t>101580</t>
  </si>
  <si>
    <t>101581</t>
  </si>
  <si>
    <t>101582</t>
  </si>
  <si>
    <t>101583</t>
  </si>
  <si>
    <t>101584</t>
  </si>
  <si>
    <t>101585</t>
  </si>
  <si>
    <t>101586</t>
  </si>
  <si>
    <t>101587</t>
  </si>
  <si>
    <t>101588</t>
  </si>
  <si>
    <t>101589</t>
  </si>
  <si>
    <t>101590</t>
  </si>
  <si>
    <t>101591</t>
  </si>
  <si>
    <t>101592</t>
  </si>
  <si>
    <t>101593</t>
  </si>
  <si>
    <t>101600</t>
  </si>
  <si>
    <t>101601</t>
  </si>
  <si>
    <t>101602</t>
  </si>
  <si>
    <t>101603</t>
  </si>
  <si>
    <t>101604</t>
  </si>
  <si>
    <t>101605</t>
  </si>
  <si>
    <t>101616</t>
  </si>
  <si>
    <t>101617</t>
  </si>
  <si>
    <t>101618</t>
  </si>
  <si>
    <t>101619</t>
  </si>
  <si>
    <t>101620</t>
  </si>
  <si>
    <t>101621</t>
  </si>
  <si>
    <t>101622</t>
  </si>
  <si>
    <t>101623</t>
  </si>
  <si>
    <t>101624</t>
  </si>
  <si>
    <t>101625</t>
  </si>
  <si>
    <t>101626</t>
  </si>
  <si>
    <t>101627</t>
  </si>
  <si>
    <t>101628</t>
  </si>
  <si>
    <t>101629</t>
  </si>
  <si>
    <t>101630</t>
  </si>
  <si>
    <t>101631</t>
  </si>
  <si>
    <t>101632</t>
  </si>
  <si>
    <t>101633</t>
  </si>
  <si>
    <t>101636</t>
  </si>
  <si>
    <t>101637</t>
  </si>
  <si>
    <t>101640</t>
  </si>
  <si>
    <t>101641</t>
  </si>
  <si>
    <t>101642</t>
  </si>
  <si>
    <t>101643</t>
  </si>
  <si>
    <t>101644</t>
  </si>
  <si>
    <t>101648</t>
  </si>
  <si>
    <t>101649</t>
  </si>
  <si>
    <t>101650</t>
  </si>
  <si>
    <t>101651</t>
  </si>
  <si>
    <t>101652</t>
  </si>
  <si>
    <t>101653</t>
  </si>
  <si>
    <t>101654</t>
  </si>
  <si>
    <t>101655</t>
  </si>
  <si>
    <t>101656</t>
  </si>
  <si>
    <t>101657</t>
  </si>
  <si>
    <t>101658</t>
  </si>
  <si>
    <t>101659</t>
  </si>
  <si>
    <t>101660</t>
  </si>
  <si>
    <t>101661</t>
  </si>
  <si>
    <t>101662</t>
  </si>
  <si>
    <t>101663</t>
  </si>
  <si>
    <t>101664</t>
  </si>
  <si>
    <t>101665</t>
  </si>
  <si>
    <t>101666</t>
  </si>
  <si>
    <t>101725</t>
  </si>
  <si>
    <t>101726</t>
  </si>
  <si>
    <t>101727</t>
  </si>
  <si>
    <t>101729</t>
  </si>
  <si>
    <t>101731</t>
  </si>
  <si>
    <t>101732</t>
  </si>
  <si>
    <t>101733</t>
  </si>
  <si>
    <t>101734</t>
  </si>
  <si>
    <t>101735</t>
  </si>
  <si>
    <t>101736</t>
  </si>
  <si>
    <t>101737</t>
  </si>
  <si>
    <t>101738</t>
  </si>
  <si>
    <t>101739</t>
  </si>
  <si>
    <t>101740</t>
  </si>
  <si>
    <t>101741</t>
  </si>
  <si>
    <t>101742</t>
  </si>
  <si>
    <t>101746</t>
  </si>
  <si>
    <t>101747</t>
  </si>
  <si>
    <t>101748</t>
  </si>
  <si>
    <t>101749</t>
  </si>
  <si>
    <t>101750</t>
  </si>
  <si>
    <t>101751</t>
  </si>
  <si>
    <t>101767</t>
  </si>
  <si>
    <t>101768</t>
  </si>
  <si>
    <t>101791</t>
  </si>
  <si>
    <t>101792</t>
  </si>
  <si>
    <t>101793</t>
  </si>
  <si>
    <t>IUD30122</t>
  </si>
  <si>
    <t>Dissipador de energia hidráulica em concreto armado Tipo-04 vazão entre 6 e 8m3/s</t>
  </si>
  <si>
    <t>IUP30097</t>
  </si>
  <si>
    <t>Execução e compactação de base e ou sub base para pavimentação em cascalho melhorado com cimento (teor de 2%) - exclusive cascalho, escavação, carga e transporte. (base sinapi 96389)</t>
  </si>
  <si>
    <t>Dissipador de Energia Hidráulica em concreto armado tipo-06 vazão entre 16 e 20m3/s</t>
  </si>
  <si>
    <t>Dissipador de energia hidráulica em concreto armado Tipo-03 vazão entre 3 e 6m3/s</t>
  </si>
  <si>
    <t>IUSC0003</t>
  </si>
  <si>
    <t>Cerca com mourões de madeira roliça, diâmetro 11 cm, espaçamento de 3,0 m, altura livre de 1,7 m, cravados 0,5 m, com 5 fios de arame ovalado 15x17 (45,7 kg, 700kgf) rolo de 1000m, com 1 distanciador de fios entre mourões</t>
  </si>
  <si>
    <t>IUD30123</t>
  </si>
  <si>
    <t>Dissipador de energia hidráulica em concreto armado Tipo-05 vazão entre 8 e 16m3/s</t>
  </si>
  <si>
    <t>A0000</t>
  </si>
  <si>
    <t>A1000</t>
  </si>
  <si>
    <t>A2100</t>
  </si>
  <si>
    <t>A2101</t>
  </si>
  <si>
    <t>A2102</t>
  </si>
  <si>
    <t>A2200</t>
  </si>
  <si>
    <t>A3000</t>
  </si>
  <si>
    <t>A3100</t>
  </si>
  <si>
    <t>IUA001</t>
  </si>
  <si>
    <t>Muda de Taioba h= 50cm a 70cm.</t>
  </si>
  <si>
    <t>IUC0012</t>
  </si>
  <si>
    <t>Trilho TR 40</t>
  </si>
  <si>
    <t>IUC004</t>
  </si>
  <si>
    <t>Lajota Corrugada 11,5x24</t>
  </si>
  <si>
    <t>IUD020</t>
  </si>
  <si>
    <t>IUIEL0003</t>
  </si>
  <si>
    <t>IUMA0003</t>
  </si>
  <si>
    <t>IUP0010</t>
  </si>
  <si>
    <t>IUP0011</t>
  </si>
  <si>
    <t>Porta Bits para recicladora</t>
  </si>
  <si>
    <t>IUP0012</t>
  </si>
  <si>
    <t>Bloco para recicladora.</t>
  </si>
  <si>
    <t>IUS0022</t>
  </si>
  <si>
    <t>MIC0004</t>
  </si>
  <si>
    <t xml:space="preserve">Banco de madeira sem encosto 1800x490x440 mm </t>
  </si>
  <si>
    <t>MIUC0001</t>
  </si>
  <si>
    <t>MIUC0002</t>
  </si>
  <si>
    <t>Fornecimento de lixeira 70 litros com tampa e boca frontal, modelo madeplast</t>
  </si>
  <si>
    <t>MIUC0003</t>
  </si>
  <si>
    <t xml:space="preserve">Banco de madeira com encosto 1800x490x440 mm </t>
  </si>
  <si>
    <t>MIUC0004</t>
  </si>
  <si>
    <t>Suporte para instalação de duas lixeiras de 70 litros</t>
  </si>
  <si>
    <t>MIUC0005</t>
  </si>
  <si>
    <t>MIUC0006</t>
  </si>
  <si>
    <t>Multi-Estação de ginastica em aço inoxidável própria para ambientes externos e cadeirantes</t>
  </si>
  <si>
    <t>MIUC0007</t>
  </si>
  <si>
    <t>VIDRO LAMINADO TEMPERADO INCOLOR  8 MM (4 + 4) - FORNECIMENTO E INSTALAÇÃO</t>
  </si>
  <si>
    <t>MIUC0008</t>
  </si>
  <si>
    <t>Totem Refresque-se</t>
  </si>
  <si>
    <t>MIUIL0001</t>
  </si>
  <si>
    <t>PLUG PARA FITA LED BIVOLT</t>
  </si>
  <si>
    <t>MIUIL0002</t>
  </si>
  <si>
    <t xml:space="preserve">CONECTOR PARA FITA LED </t>
  </si>
  <si>
    <t>MIUIL0003</t>
  </si>
  <si>
    <t xml:space="preserve">FITA LED BRANCA 2M </t>
  </si>
  <si>
    <t>MIUIL0004</t>
  </si>
  <si>
    <t>Poste de 8 metros com módulos fotovoltaicos, bateria capacidade minima 1000Wh, para regime de operação de 12 horas e luminária de 60W.</t>
  </si>
  <si>
    <t>MIUL0002</t>
  </si>
  <si>
    <t>MIUPL0001</t>
  </si>
  <si>
    <t>Dracena vermelha (Nome popular), Cordyline terminalis (Nome científico)</t>
  </si>
  <si>
    <t>MIUPL0002</t>
  </si>
  <si>
    <t>Dracena Tricolor (Nome popular), Dracaena marginata (Nome científico)</t>
  </si>
  <si>
    <t>MIUPL0003</t>
  </si>
  <si>
    <t>Dracena de Madascar (Nome popular), Dracaena marginata (Nome científico)</t>
  </si>
  <si>
    <t>MIUPL0004</t>
  </si>
  <si>
    <t>Babosa de Jardim (Nome popular), Aloe vera (Nome científico)</t>
  </si>
  <si>
    <t>MIUPL0005</t>
  </si>
  <si>
    <t>Babosa de arbusto (Nome popular), Aloe vera (Nome científico)</t>
  </si>
  <si>
    <t>MIUPL0006</t>
  </si>
  <si>
    <t>Babosa de flor vermelha (Nome popular), Aloe africana (Nome científico)</t>
  </si>
  <si>
    <t>MIUPL0007</t>
  </si>
  <si>
    <t>Babosa rajada (Nome popular), Aloe maculata (Nome científico)</t>
  </si>
  <si>
    <t>MIUPL0008</t>
  </si>
  <si>
    <t>Agave de espinho (Nome popular), Agave macroantha (Nome científico)</t>
  </si>
  <si>
    <t>MIUPL0009</t>
  </si>
  <si>
    <t>Agave Dragão (Nome popular), Agave atenuatta (Nome científico)</t>
  </si>
  <si>
    <t>MIUPL0010</t>
  </si>
  <si>
    <t>Agave Azul (Nome popular), Agave tequilana (Nome científico)</t>
  </si>
  <si>
    <t>MIUPL0011</t>
  </si>
  <si>
    <t>Agave Palito (Nome popular), Agave geminiflora (Nome científico)</t>
  </si>
  <si>
    <t>MIUPL0012</t>
  </si>
  <si>
    <t>Agave da borda amarela (Nome popular), Agave angustifolia (Nome científico)</t>
  </si>
  <si>
    <t>MIUPL0013</t>
  </si>
  <si>
    <t>Agave polvo (Nome popular), Agave vilmoriniana (Nome científico)</t>
  </si>
  <si>
    <t>MIUPL0014</t>
  </si>
  <si>
    <t>Espada de São Jorge (Nome popular), Sansevieria trifasciata (Nome científico)</t>
  </si>
  <si>
    <t>MIUPL0015</t>
  </si>
  <si>
    <t>Espada de São Jorge (Nome popular), Sansevieria trifasciata variegata (Nome científico)</t>
  </si>
  <si>
    <t>MIUPL0016</t>
  </si>
  <si>
    <t>Mini espada (Nome popular), Sansevieria trifasciata cv. Green Hahnii (Nome científico)</t>
  </si>
  <si>
    <t>MIUPL0017</t>
  </si>
  <si>
    <t>Lança de Santa Rita (Nome popular), Sansevieria cylindrica (Nome científico)</t>
  </si>
  <si>
    <t>MIUPL0018</t>
  </si>
  <si>
    <t>Dianela (Nome popular), Dianella tasmanica (Nome científico)</t>
  </si>
  <si>
    <t>MIUPL0019</t>
  </si>
  <si>
    <t>Capim limão (Nome popular), Cymbopogon citratus (Nome científico)</t>
  </si>
  <si>
    <t>MIUPL0020</t>
  </si>
  <si>
    <t>Moréia (Nome popular), Dietes bicolor (Nome científico)</t>
  </si>
  <si>
    <t>MIUPL0021</t>
  </si>
  <si>
    <t>Capim do texas Vermelho (Nome popular), Pennisetum setaceum rubro (Nome científico)</t>
  </si>
  <si>
    <t>MIUPL0022</t>
  </si>
  <si>
    <t>Capim do Texas Branco (Nome popular), Pennisetum setaceum (Nome científico)</t>
  </si>
  <si>
    <t>MIUPL0023</t>
  </si>
  <si>
    <t>Capim Barba de bode (Nome popular), Eragrostis curvula (Nome científico)</t>
  </si>
  <si>
    <t>MIUPL0024</t>
  </si>
  <si>
    <t>Capimdo méxico (Nome popular), Andropogon bicornis (Nome científico)</t>
  </si>
  <si>
    <t>MIUPL0025</t>
  </si>
  <si>
    <t>Abacaxi rocho (Nome popular), Tradescantia spathacea (Nome científico)</t>
  </si>
  <si>
    <t>MIUPL0026</t>
  </si>
  <si>
    <t>Trapoeraba roxo (Nome popular), Tradescantia pallida purpurea (Nome científico)</t>
  </si>
  <si>
    <t>MIUPL0027</t>
  </si>
  <si>
    <t>Zebrina (Nome popular), Tradescantia zebrina (Nome científico)</t>
  </si>
  <si>
    <t>MIUPL0028</t>
  </si>
  <si>
    <t>Lambari (Nome popular), Tradescantia zebrina (Nome científico)</t>
  </si>
  <si>
    <t>MIUPL0029</t>
  </si>
  <si>
    <t>Vedélia (Nome popular), Sphagneticola trilobata (Nome científico)</t>
  </si>
  <si>
    <t>MIUPL0030</t>
  </si>
  <si>
    <t>Azulzinha (Nome popular), Evolvulus glomeratus (Nome científico)</t>
  </si>
  <si>
    <t>MIUPL0031</t>
  </si>
  <si>
    <t>Russélia (Nome popular), Russelia equisetiformis (Nome científico)</t>
  </si>
  <si>
    <t>MIUPL0032</t>
  </si>
  <si>
    <t>Ruélia (Nome popular), Ruellia coerulea (Nome científico)</t>
  </si>
  <si>
    <t>MIUPL0033</t>
  </si>
  <si>
    <t>Chanana (Nome popular), Turnera ulmifolia (Nome científico)</t>
  </si>
  <si>
    <t>MIUPL0034</t>
  </si>
  <si>
    <t>Cambará (Nome popular), Lantana camara (Nome científico)</t>
  </si>
  <si>
    <t>MIUPL0035</t>
  </si>
  <si>
    <t>Bela Emília (Nome popular), Plumbago auriculata (Nome científico)</t>
  </si>
  <si>
    <t>MIUPL0036</t>
  </si>
  <si>
    <t>Alamanda roxa (Nome popular), Allamanda blanchetti (Nome científico)</t>
  </si>
  <si>
    <t>MIUPL0037</t>
  </si>
  <si>
    <t>Alamanda amarela (Nome popular), Allamanda laevis Markgr. (Nome científico)</t>
  </si>
  <si>
    <t>MIUPL0038</t>
  </si>
  <si>
    <t>Alamanda vermelha (Nome popular), Allamanda blanchetti (Nome científico)</t>
  </si>
  <si>
    <t>MIUPL0039</t>
  </si>
  <si>
    <t>Reseda amarelo (Nome popular), Galphinia brasilienses (Nome científico)</t>
  </si>
  <si>
    <t>MIUPL0040</t>
  </si>
  <si>
    <t>Manaca de Jardim (Nome popular), Brunfelsia umiflora (Nome científico)</t>
  </si>
  <si>
    <t>MIUPL0041</t>
  </si>
  <si>
    <t>Jasmim Manga (Nome popular), Plumeria rubra (Nome científico)</t>
  </si>
  <si>
    <t>MIUPL0042</t>
  </si>
  <si>
    <t>Caliandra (Nome popular), Calliandra dysantha (Nome científico)</t>
  </si>
  <si>
    <t>MIUPL0043</t>
  </si>
  <si>
    <t>Escova de garrafa (Nome popular), Callistemon ssp (Nome científico)</t>
  </si>
  <si>
    <t>MIUPL0045</t>
  </si>
  <si>
    <t>Palmeira Guariroba (Nome popular), Syagrus oleracea (Nome científico)</t>
  </si>
  <si>
    <t>MIUPL0046</t>
  </si>
  <si>
    <t>Butiá (Nome popular), Butia capitata (Nome científico)</t>
  </si>
  <si>
    <t>MIUPL0047</t>
  </si>
  <si>
    <t>Bacuri (Nome popular), Scheelea phalerata (Nome científico)</t>
  </si>
  <si>
    <t>MIUPL0048</t>
  </si>
  <si>
    <t>MIUPL0049</t>
  </si>
  <si>
    <t>Guavira (Nome popular), Camponesia (Nome científico)</t>
  </si>
  <si>
    <t>MIUPL0050</t>
  </si>
  <si>
    <t>Guaimbe (Nome popular), Philodendron bipinnatifidum (Nome científico)</t>
  </si>
  <si>
    <t>MIUPL0051</t>
  </si>
  <si>
    <t>Embaubas (Nome popular), Crecopia sp (Nome científico)</t>
  </si>
  <si>
    <t>MIUPL0052</t>
  </si>
  <si>
    <t>Palmeira Imperial</t>
  </si>
  <si>
    <t>MIUPL0054</t>
  </si>
  <si>
    <t>Palmeira Jerivá (Nome popular), Syagrus romanzoffiana (Nome científico)</t>
  </si>
  <si>
    <t>MIUPL0055</t>
  </si>
  <si>
    <t>Poste de aço galvanizado, por imersao a quente (NBR6323), coluna com diametro externo de 50,8mm(2"), espessura 2,75mm, comprimento de 3500mm - REF SCO-RIO ST 64.05.0400</t>
  </si>
  <si>
    <t>MIUSD0005</t>
  </si>
  <si>
    <t>GRAMA MATO GROSSO</t>
  </si>
  <si>
    <t>P0000</t>
  </si>
  <si>
    <t>P1000</t>
  </si>
  <si>
    <t>P1100</t>
  </si>
  <si>
    <t>P1101</t>
  </si>
  <si>
    <t>P1102</t>
  </si>
  <si>
    <t>P1200</t>
  </si>
  <si>
    <t>P3000</t>
  </si>
  <si>
    <t>PHGE001</t>
  </si>
  <si>
    <t>ALUGUEL CONTAINER/ESCRIT INCL INST ELET LARG=2.20 COMP=6.20m ALT=2.50M CHAPA ACO C/NERV TRAPEZ FORRO C/ISOL TERMO/ACUSTICO CHASSIS REFORC PISO COMPENS NAVAL EXC TRANSP/CARGA/DESCARGA</t>
  </si>
  <si>
    <t>T0000</t>
  </si>
  <si>
    <t>T0100</t>
  </si>
  <si>
    <t>T0200</t>
  </si>
  <si>
    <t>T1100</t>
  </si>
  <si>
    <t>T1200</t>
  </si>
  <si>
    <t>T3000</t>
  </si>
  <si>
    <t>T4001</t>
  </si>
  <si>
    <t>T4002</t>
  </si>
  <si>
    <t>T4100</t>
  </si>
  <si>
    <t>T4200</t>
  </si>
  <si>
    <t>T4300</t>
  </si>
  <si>
    <t>T4400</t>
  </si>
  <si>
    <t>T4500</t>
  </si>
  <si>
    <t>UNIDADE</t>
  </si>
  <si>
    <t>92359</t>
  </si>
  <si>
    <t>92360</t>
  </si>
  <si>
    <t>92645</t>
  </si>
  <si>
    <t>92646</t>
  </si>
  <si>
    <t>92691</t>
  </si>
  <si>
    <t>97087</t>
  </si>
  <si>
    <t>97088</t>
  </si>
  <si>
    <t>97089</t>
  </si>
  <si>
    <t>97090</t>
  </si>
  <si>
    <t>97091</t>
  </si>
  <si>
    <t>97092</t>
  </si>
  <si>
    <t>97093</t>
  </si>
  <si>
    <t>97101</t>
  </si>
  <si>
    <t>97102</t>
  </si>
  <si>
    <t>97103</t>
  </si>
  <si>
    <t>97104</t>
  </si>
  <si>
    <t>97105</t>
  </si>
  <si>
    <t>97106</t>
  </si>
  <si>
    <t>97107</t>
  </si>
  <si>
    <t>97108</t>
  </si>
  <si>
    <t>97109</t>
  </si>
  <si>
    <t>97111</t>
  </si>
  <si>
    <t>97112</t>
  </si>
  <si>
    <t>97113</t>
  </si>
  <si>
    <t>97116</t>
  </si>
  <si>
    <t>97117</t>
  </si>
  <si>
    <t>97118</t>
  </si>
  <si>
    <t>97119</t>
  </si>
  <si>
    <t>97362</t>
  </si>
  <si>
    <t>97881</t>
  </si>
  <si>
    <t>97882</t>
  </si>
  <si>
    <t>97883</t>
  </si>
  <si>
    <t>97884</t>
  </si>
  <si>
    <t>97885</t>
  </si>
  <si>
    <t>97895</t>
  </si>
  <si>
    <t>97896</t>
  </si>
  <si>
    <t>97897</t>
  </si>
  <si>
    <t>97898</t>
  </si>
  <si>
    <t>97933</t>
  </si>
  <si>
    <t>97947</t>
  </si>
  <si>
    <t>97948</t>
  </si>
  <si>
    <t>97953</t>
  </si>
  <si>
    <t>97955</t>
  </si>
  <si>
    <t>97974</t>
  </si>
  <si>
    <t>97975</t>
  </si>
  <si>
    <t>97978</t>
  </si>
  <si>
    <t>98058</t>
  </si>
  <si>
    <t>98062</t>
  </si>
  <si>
    <t>98063</t>
  </si>
  <si>
    <t>98064</t>
  </si>
  <si>
    <t>98065</t>
  </si>
  <si>
    <t>98112</t>
  </si>
  <si>
    <t>98410</t>
  </si>
  <si>
    <t>99268</t>
  </si>
  <si>
    <t>99270</t>
  </si>
  <si>
    <t>99275</t>
  </si>
  <si>
    <t>99285</t>
  </si>
  <si>
    <t>101875</t>
  </si>
  <si>
    <t>101876</t>
  </si>
  <si>
    <t>101877</t>
  </si>
  <si>
    <t>101878</t>
  </si>
  <si>
    <t>101879</t>
  </si>
  <si>
    <t>101880</t>
  </si>
  <si>
    <t>101881</t>
  </si>
  <si>
    <t>101882</t>
  </si>
  <si>
    <t>101883</t>
  </si>
  <si>
    <t>101884</t>
  </si>
  <si>
    <t>101885</t>
  </si>
  <si>
    <t>101886</t>
  </si>
  <si>
    <t>101887</t>
  </si>
  <si>
    <t>101888</t>
  </si>
  <si>
    <t>101889</t>
  </si>
  <si>
    <t>101890</t>
  </si>
  <si>
    <t>101891</t>
  </si>
  <si>
    <t>101892</t>
  </si>
  <si>
    <t>101893</t>
  </si>
  <si>
    <t>101894</t>
  </si>
  <si>
    <t>101895</t>
  </si>
  <si>
    <t>101896</t>
  </si>
  <si>
    <t>101897</t>
  </si>
  <si>
    <t>101898</t>
  </si>
  <si>
    <t>101899</t>
  </si>
  <si>
    <t>101900</t>
  </si>
  <si>
    <t>101901</t>
  </si>
  <si>
    <t>101902</t>
  </si>
  <si>
    <t>101903</t>
  </si>
  <si>
    <t>101904</t>
  </si>
  <si>
    <t>101905</t>
  </si>
  <si>
    <t>101906</t>
  </si>
  <si>
    <t>101907</t>
  </si>
  <si>
    <t>101908</t>
  </si>
  <si>
    <t>101909</t>
  </si>
  <si>
    <t>101910</t>
  </si>
  <si>
    <t>101911</t>
  </si>
  <si>
    <t>101912</t>
  </si>
  <si>
    <t>101913</t>
  </si>
  <si>
    <t>101914</t>
  </si>
  <si>
    <t>101915</t>
  </si>
  <si>
    <t>101916</t>
  </si>
  <si>
    <t>101917</t>
  </si>
  <si>
    <t>101918</t>
  </si>
  <si>
    <t>101919</t>
  </si>
  <si>
    <t>101920</t>
  </si>
  <si>
    <t>101921</t>
  </si>
  <si>
    <t>101922</t>
  </si>
  <si>
    <t>101923</t>
  </si>
  <si>
    <t>101924</t>
  </si>
  <si>
    <t>101925</t>
  </si>
  <si>
    <t>101926</t>
  </si>
  <si>
    <t>101927</t>
  </si>
  <si>
    <t>101928</t>
  </si>
  <si>
    <t>101929</t>
  </si>
  <si>
    <t>101930</t>
  </si>
  <si>
    <t>101931</t>
  </si>
  <si>
    <t>101932</t>
  </si>
  <si>
    <t>101933</t>
  </si>
  <si>
    <t>101934</t>
  </si>
  <si>
    <t>101935</t>
  </si>
  <si>
    <t>101936</t>
  </si>
  <si>
    <t>101937</t>
  </si>
  <si>
    <t>101938</t>
  </si>
  <si>
    <t>101946</t>
  </si>
  <si>
    <t>101963</t>
  </si>
  <si>
    <t>101964</t>
  </si>
  <si>
    <t>101965</t>
  </si>
  <si>
    <t>101966</t>
  </si>
  <si>
    <t>101969</t>
  </si>
  <si>
    <t>101971</t>
  </si>
  <si>
    <t>101973</t>
  </si>
  <si>
    <t>101974</t>
  </si>
  <si>
    <t>101975</t>
  </si>
  <si>
    <t>101977</t>
  </si>
  <si>
    <t>101979</t>
  </si>
  <si>
    <t>101980</t>
  </si>
  <si>
    <t>101981</t>
  </si>
  <si>
    <t>101982</t>
  </si>
  <si>
    <t>101983</t>
  </si>
  <si>
    <t>101985</t>
  </si>
  <si>
    <t>101986</t>
  </si>
  <si>
    <t>101987</t>
  </si>
  <si>
    <t>101988</t>
  </si>
  <si>
    <t>101989</t>
  </si>
  <si>
    <t>101990</t>
  </si>
  <si>
    <t>101991</t>
  </si>
  <si>
    <t>101992</t>
  </si>
  <si>
    <t>101993</t>
  </si>
  <si>
    <t>101994</t>
  </si>
  <si>
    <t>101995</t>
  </si>
  <si>
    <t>101996</t>
  </si>
  <si>
    <t>101997</t>
  </si>
  <si>
    <t>101998</t>
  </si>
  <si>
    <t>101999</t>
  </si>
  <si>
    <t>102000</t>
  </si>
  <si>
    <t>102001</t>
  </si>
  <si>
    <t>102002</t>
  </si>
  <si>
    <t>102003</t>
  </si>
  <si>
    <t>102004</t>
  </si>
  <si>
    <t>102005</t>
  </si>
  <si>
    <t>102006</t>
  </si>
  <si>
    <t>102007</t>
  </si>
  <si>
    <t>102008</t>
  </si>
  <si>
    <t>102009</t>
  </si>
  <si>
    <t>102010</t>
  </si>
  <si>
    <t>102011</t>
  </si>
  <si>
    <t>102012</t>
  </si>
  <si>
    <t>102013</t>
  </si>
  <si>
    <t>102014</t>
  </si>
  <si>
    <t>102015</t>
  </si>
  <si>
    <t>102016</t>
  </si>
  <si>
    <t>102017</t>
  </si>
  <si>
    <t>102036</t>
  </si>
  <si>
    <t>102037</t>
  </si>
  <si>
    <t>102038</t>
  </si>
  <si>
    <t>102039</t>
  </si>
  <si>
    <t>102040</t>
  </si>
  <si>
    <t>102041</t>
  </si>
  <si>
    <t>102042</t>
  </si>
  <si>
    <t>102043</t>
  </si>
  <si>
    <t>102044</t>
  </si>
  <si>
    <t>102045</t>
  </si>
  <si>
    <t>102046</t>
  </si>
  <si>
    <t>102047</t>
  </si>
  <si>
    <t>102048</t>
  </si>
  <si>
    <t>102049</t>
  </si>
  <si>
    <t>102050</t>
  </si>
  <si>
    <t>102051</t>
  </si>
  <si>
    <t>102052</t>
  </si>
  <si>
    <t>102059</t>
  </si>
  <si>
    <t>102060</t>
  </si>
  <si>
    <t>102061</t>
  </si>
  <si>
    <t>102062</t>
  </si>
  <si>
    <t>102063</t>
  </si>
  <si>
    <t>102064</t>
  </si>
  <si>
    <t>102065</t>
  </si>
  <si>
    <t>102066</t>
  </si>
  <si>
    <t>102067</t>
  </si>
  <si>
    <t>102068</t>
  </si>
  <si>
    <t>102069</t>
  </si>
  <si>
    <t>102070</t>
  </si>
  <si>
    <t>102071</t>
  </si>
  <si>
    <t>102072</t>
  </si>
  <si>
    <t>102073</t>
  </si>
  <si>
    <t>102074</t>
  </si>
  <si>
    <t>102075</t>
  </si>
  <si>
    <t>102076</t>
  </si>
  <si>
    <t>102077</t>
  </si>
  <si>
    <t>102078</t>
  </si>
  <si>
    <t>102079</t>
  </si>
  <si>
    <t>102080</t>
  </si>
  <si>
    <t>102085</t>
  </si>
  <si>
    <t>102086</t>
  </si>
  <si>
    <t>102087</t>
  </si>
  <si>
    <t>102088</t>
  </si>
  <si>
    <t>102089</t>
  </si>
  <si>
    <t>102090</t>
  </si>
  <si>
    <t>102091</t>
  </si>
  <si>
    <t>IUC10070</t>
  </si>
  <si>
    <t>Demolição de concreto armado, de forma mecanizada, sem reaproveitamento (Refer. SICRO CÓD. 1619003)</t>
  </si>
  <si>
    <t>Escoramento de vala, tipo blindado com profundidade de 1,5 m a 3,0 m, largura maior ou igual a 1,5 m e menor que 2,5 m - execução não inclui material. AF_08/2020</t>
  </si>
  <si>
    <t>IUD30124</t>
  </si>
  <si>
    <t>IUD30125</t>
  </si>
  <si>
    <t>Escora de eucalípto tratado  D = 16 cm a 19 cm, fornecimento e aplicação sem emenda</t>
  </si>
  <si>
    <t>IUD30126</t>
  </si>
  <si>
    <t>IUP30098</t>
  </si>
  <si>
    <t>Reciclagem com adição de brita e incorporação do revestimento asfáltico à base. Inclusive fornecimento de brita (Ref. SICRO CÓD. 4011481-jan 2020)</t>
  </si>
  <si>
    <t>IUP30099</t>
  </si>
  <si>
    <t>Execução e compactação de base e ou sub base para pavimentação e cascalho melhorado com cimento (teor de 4%) - exclusive carga e transporte. Af_11/2019</t>
  </si>
  <si>
    <t>IUP30107</t>
  </si>
  <si>
    <t>Carga, manobras e descarga de mistura betuminosa a quente, com caminhão basculante 6 m3, descarga em vibro-acabadora</t>
  </si>
  <si>
    <t>IUSC0004</t>
  </si>
  <si>
    <t>Retirada de limitadores em tocos de madeira Ø=20cm, inclusive bota-fora</t>
  </si>
  <si>
    <t>IUSC0006</t>
  </si>
  <si>
    <t>Cravação de estaca de madeira com escavadeira hidráulica com martelo hidráulico em solo de baixa resistência. Exclusive fornecimento de estaca (escora)</t>
  </si>
  <si>
    <t>IUSC0007</t>
  </si>
  <si>
    <t>Muro de Arrimo com bloco de concreto estrutural fbk 14,0 Mpa de 19x19x39 cm com acabamento aparente, incluindo concreto armado 25 MPa, com cintas baldrame/intermediária/respaldo, pilares (19x20 cm) e brocas (Ø 20cm x 1,80 m) a cada 2m</t>
  </si>
  <si>
    <t>IUSC0009</t>
  </si>
  <si>
    <t>Fornecimento e instalação de suporte para instalação de duas lixeiras de 70 litros</t>
  </si>
  <si>
    <t>IUSC0010</t>
  </si>
  <si>
    <t>Fornecimento e instalação de Banco de madeira com encosto 1800x490x440mm</t>
  </si>
  <si>
    <t>IUSC0011</t>
  </si>
  <si>
    <t>IUSC0012</t>
  </si>
  <si>
    <t>MULTI-ESTAÇÃO EM AÇO INOXIDAVEL , ACESSIVEL E PRÓPRIA PARA AMBIENTES EXTERNOS</t>
  </si>
  <si>
    <t>IUSC0013</t>
  </si>
  <si>
    <t>Banco de madeira 1800x490x440 mm sem encosto</t>
  </si>
  <si>
    <t>IUSC0014</t>
  </si>
  <si>
    <t>IUSC0015</t>
  </si>
  <si>
    <t>Fornecimento e instalação de poste de 8 metros com módulos fotovoltaicos, bateria de capacidade minima de 1000 Wh, para regime de operação de 12 horas e luminária de 60W.</t>
  </si>
  <si>
    <t>IUSC00158</t>
  </si>
  <si>
    <t>IUSD0004</t>
  </si>
  <si>
    <t>Grama em placas, tipo mato grosso, incluindo plantio, adubo, fertilizante, calcário, terra orgânica e irrigação</t>
  </si>
  <si>
    <t>IUSP0004</t>
  </si>
  <si>
    <t>IUSP0005</t>
  </si>
  <si>
    <t>Limpeza mecanizada de camada vegetal tipo gramínea, com miniescavadeira sobre esteira</t>
  </si>
  <si>
    <t>IUTR1006</t>
  </si>
  <si>
    <t>CARGA, MANOBRAS E DESCARGA DE MATERIAIS DIVERSOS, COM CAMINHAO CARROCERIA 9T (CARGA E DESCARGA MANUAIS)</t>
  </si>
  <si>
    <t>IUTR1007</t>
  </si>
  <si>
    <t>EIU20050</t>
  </si>
  <si>
    <t>EIU20051</t>
  </si>
  <si>
    <t>IUIE102</t>
  </si>
  <si>
    <t>IUM412</t>
  </si>
  <si>
    <t>IUM949</t>
  </si>
  <si>
    <t>IUPE149</t>
  </si>
  <si>
    <t>Poste de aço galvanizado, por imersao a quente (NBR6323), coluna com diametro externo de 50,8mm(2"), espessura 2,75mm, comprimento de 3500mm - REF SCO-RIO  ST 64.05.0400</t>
  </si>
  <si>
    <t>MIUD0019</t>
  </si>
  <si>
    <t>Tubo PEAD Drenpro HD DN/DI 300mm</t>
  </si>
  <si>
    <t>MIUD0020</t>
  </si>
  <si>
    <t>Tubo PEAD Drenpro HD DN/DI 400mm</t>
  </si>
  <si>
    <t>MIUD0021</t>
  </si>
  <si>
    <t>Tubo PEAD Drenpro HD DN/DI 500mm</t>
  </si>
  <si>
    <t>MIUD0022</t>
  </si>
  <si>
    <t>Tubo PEAD Drenpro HD DN/DI 600mm</t>
  </si>
  <si>
    <t>MIUD0023</t>
  </si>
  <si>
    <t>Tubo PEAD Drenpro HD DN/DI 750mm</t>
  </si>
  <si>
    <t>MIUD0024</t>
  </si>
  <si>
    <t>Tubo PEAD Drenpro HD DN/DI 800mm</t>
  </si>
  <si>
    <t xml:space="preserve">L     </t>
  </si>
  <si>
    <t xml:space="preserve">M2    </t>
  </si>
  <si>
    <t xml:space="preserve">UN    </t>
  </si>
  <si>
    <t xml:space="preserve">H     </t>
  </si>
  <si>
    <t xml:space="preserve">KG    </t>
  </si>
  <si>
    <t>0,46</t>
  </si>
  <si>
    <t xml:space="preserve">M     </t>
  </si>
  <si>
    <t>8,33</t>
  </si>
  <si>
    <t>6,69</t>
  </si>
  <si>
    <t>4,34</t>
  </si>
  <si>
    <t>10,96</t>
  </si>
  <si>
    <t>0,04</t>
  </si>
  <si>
    <t>0,11</t>
  </si>
  <si>
    <t>0,14</t>
  </si>
  <si>
    <t>0,69</t>
  </si>
  <si>
    <t>3,09</t>
  </si>
  <si>
    <t>1,63</t>
  </si>
  <si>
    <t>1,90</t>
  </si>
  <si>
    <t>1,99</t>
  </si>
  <si>
    <t>1,77</t>
  </si>
  <si>
    <t>5,92</t>
  </si>
  <si>
    <t>8,00</t>
  </si>
  <si>
    <t>18,92</t>
  </si>
  <si>
    <t>1,37</t>
  </si>
  <si>
    <t>0,71</t>
  </si>
  <si>
    <t>1,03</t>
  </si>
  <si>
    <t>0,76</t>
  </si>
  <si>
    <t>0,50</t>
  </si>
  <si>
    <t>4,10</t>
  </si>
  <si>
    <t>18,94</t>
  </si>
  <si>
    <t>4,08</t>
  </si>
  <si>
    <t>8,98</t>
  </si>
  <si>
    <t>8,36</t>
  </si>
  <si>
    <t>7,24</t>
  </si>
  <si>
    <t>9,17</t>
  </si>
  <si>
    <t>7,91</t>
  </si>
  <si>
    <t>3,80</t>
  </si>
  <si>
    <t>18,45</t>
  </si>
  <si>
    <t>9,57</t>
  </si>
  <si>
    <t>7,45</t>
  </si>
  <si>
    <t>1,12</t>
  </si>
  <si>
    <t>1,14</t>
  </si>
  <si>
    <t>15,15</t>
  </si>
  <si>
    <t>0,70</t>
  </si>
  <si>
    <t>0,87</t>
  </si>
  <si>
    <t>1,80</t>
  </si>
  <si>
    <t>6,96</t>
  </si>
  <si>
    <t>4,36</t>
  </si>
  <si>
    <t>9,58</t>
  </si>
  <si>
    <t>19,28</t>
  </si>
  <si>
    <t>19,41</t>
  </si>
  <si>
    <t>4,93</t>
  </si>
  <si>
    <t>0,48</t>
  </si>
  <si>
    <t>5,78</t>
  </si>
  <si>
    <t>18,50</t>
  </si>
  <si>
    <t>12,29</t>
  </si>
  <si>
    <t>12,01</t>
  </si>
  <si>
    <t>5,57</t>
  </si>
  <si>
    <t>5,17</t>
  </si>
  <si>
    <t>0,88</t>
  </si>
  <si>
    <t xml:space="preserve">M3    </t>
  </si>
  <si>
    <t>9,89</t>
  </si>
  <si>
    <t xml:space="preserve">MES   </t>
  </si>
  <si>
    <t>11,38</t>
  </si>
  <si>
    <t>11,70</t>
  </si>
  <si>
    <t>3,91</t>
  </si>
  <si>
    <t>2,24</t>
  </si>
  <si>
    <t>2,32</t>
  </si>
  <si>
    <t>14,98</t>
  </si>
  <si>
    <t>3,19</t>
  </si>
  <si>
    <t>2,79</t>
  </si>
  <si>
    <t>3,50</t>
  </si>
  <si>
    <t>14,70</t>
  </si>
  <si>
    <t>1,76</t>
  </si>
  <si>
    <t>19,93</t>
  </si>
  <si>
    <t>9,51</t>
  </si>
  <si>
    <t>6,65</t>
  </si>
  <si>
    <t>14,84</t>
  </si>
  <si>
    <t>2,97</t>
  </si>
  <si>
    <t>5,87</t>
  </si>
  <si>
    <t>15,79</t>
  </si>
  <si>
    <t>20,75</t>
  </si>
  <si>
    <t>18,34</t>
  </si>
  <si>
    <t>0,54</t>
  </si>
  <si>
    <t>0,59</t>
  </si>
  <si>
    <t>2,86</t>
  </si>
  <si>
    <t>23,11</t>
  </si>
  <si>
    <t>14,20</t>
  </si>
  <si>
    <t>0,84</t>
  </si>
  <si>
    <t>1,25</t>
  </si>
  <si>
    <t>1,39</t>
  </si>
  <si>
    <t>0,38</t>
  </si>
  <si>
    <t>2,57</t>
  </si>
  <si>
    <t>0,45</t>
  </si>
  <si>
    <t>4,69</t>
  </si>
  <si>
    <t>0,73</t>
  </si>
  <si>
    <t>0,74</t>
  </si>
  <si>
    <t>4,87</t>
  </si>
  <si>
    <t>9,64</t>
  </si>
  <si>
    <t>10,06</t>
  </si>
  <si>
    <t>10,42</t>
  </si>
  <si>
    <t>11,40</t>
  </si>
  <si>
    <t>8,31</t>
  </si>
  <si>
    <t xml:space="preserve">PAR   </t>
  </si>
  <si>
    <t>12,14</t>
  </si>
  <si>
    <t>8,61</t>
  </si>
  <si>
    <t>36,24</t>
  </si>
  <si>
    <t>12,81</t>
  </si>
  <si>
    <t xml:space="preserve">JG    </t>
  </si>
  <si>
    <t>15,58</t>
  </si>
  <si>
    <t>0,89</t>
  </si>
  <si>
    <t>2,74</t>
  </si>
  <si>
    <t xml:space="preserve">MIL   </t>
  </si>
  <si>
    <t>0,77</t>
  </si>
  <si>
    <t>0,61</t>
  </si>
  <si>
    <t>3,47</t>
  </si>
  <si>
    <t>2,71</t>
  </si>
  <si>
    <t>2,85</t>
  </si>
  <si>
    <t>3,02</t>
  </si>
  <si>
    <t>3,98</t>
  </si>
  <si>
    <t>2,99</t>
  </si>
  <si>
    <t>4,20</t>
  </si>
  <si>
    <t>4,64</t>
  </si>
  <si>
    <t>4,84</t>
  </si>
  <si>
    <t>5,25</t>
  </si>
  <si>
    <t>2,14</t>
  </si>
  <si>
    <t>3,46</t>
  </si>
  <si>
    <t>2,62</t>
  </si>
  <si>
    <t>18,40</t>
  </si>
  <si>
    <t>2,45</t>
  </si>
  <si>
    <t>3,03</t>
  </si>
  <si>
    <t>2,78</t>
  </si>
  <si>
    <t>5,39</t>
  </si>
  <si>
    <t>0,25</t>
  </si>
  <si>
    <t>0,65</t>
  </si>
  <si>
    <t>0,07</t>
  </si>
  <si>
    <t>0,13</t>
  </si>
  <si>
    <t>0,29</t>
  </si>
  <si>
    <t>5,59</t>
  </si>
  <si>
    <t>11,67</t>
  </si>
  <si>
    <t>9,16</t>
  </si>
  <si>
    <t>3,23</t>
  </si>
  <si>
    <t>0,42</t>
  </si>
  <si>
    <t>5,35</t>
  </si>
  <si>
    <t>16,13</t>
  </si>
  <si>
    <t>3,76</t>
  </si>
  <si>
    <t>10,75</t>
  </si>
  <si>
    <t>14,63</t>
  </si>
  <si>
    <t>11,91</t>
  </si>
  <si>
    <t>4,28</t>
  </si>
  <si>
    <t>31,27</t>
  </si>
  <si>
    <t>7,69</t>
  </si>
  <si>
    <t>1,05</t>
  </si>
  <si>
    <t>7,37</t>
  </si>
  <si>
    <t>13,44</t>
  </si>
  <si>
    <t>21,17</t>
  </si>
  <si>
    <t>9,54</t>
  </si>
  <si>
    <t>1,58</t>
  </si>
  <si>
    <t>8,10</t>
  </si>
  <si>
    <t>5,28</t>
  </si>
  <si>
    <t>22,37</t>
  </si>
  <si>
    <t>11,54</t>
  </si>
  <si>
    <t>17,67</t>
  </si>
  <si>
    <t>9,31</t>
  </si>
  <si>
    <t>14,37</t>
  </si>
  <si>
    <t>1,54</t>
  </si>
  <si>
    <t>6,71</t>
  </si>
  <si>
    <t>21,61</t>
  </si>
  <si>
    <t>3,07</t>
  </si>
  <si>
    <t>0,41</t>
  </si>
  <si>
    <t>0,57</t>
  </si>
  <si>
    <t>0,68</t>
  </si>
  <si>
    <t>0,90</t>
  </si>
  <si>
    <t>9,49</t>
  </si>
  <si>
    <t>1,44</t>
  </si>
  <si>
    <t>15,22</t>
  </si>
  <si>
    <t>20,93</t>
  </si>
  <si>
    <t>6,53</t>
  </si>
  <si>
    <t>10,22</t>
  </si>
  <si>
    <t>2,25</t>
  </si>
  <si>
    <t>1,83</t>
  </si>
  <si>
    <t>8,57</t>
  </si>
  <si>
    <t>20,95</t>
  </si>
  <si>
    <t>5,83</t>
  </si>
  <si>
    <t>8,88</t>
  </si>
  <si>
    <t>1,64</t>
  </si>
  <si>
    <t>2,81</t>
  </si>
  <si>
    <t>6,35</t>
  </si>
  <si>
    <t>12,31</t>
  </si>
  <si>
    <t>16,76</t>
  </si>
  <si>
    <t>29,75</t>
  </si>
  <si>
    <t>48,59</t>
  </si>
  <si>
    <t>14,35</t>
  </si>
  <si>
    <t>19,47</t>
  </si>
  <si>
    <t>16,00</t>
  </si>
  <si>
    <t>17,71</t>
  </si>
  <si>
    <t>16,97</t>
  </si>
  <si>
    <t>13,81</t>
  </si>
  <si>
    <t>20,82</t>
  </si>
  <si>
    <t>12,33</t>
  </si>
  <si>
    <t>3,49</t>
  </si>
  <si>
    <t>5,04</t>
  </si>
  <si>
    <t>11,43</t>
  </si>
  <si>
    <t>0,81</t>
  </si>
  <si>
    <t>0,08</t>
  </si>
  <si>
    <t>15,36</t>
  </si>
  <si>
    <t>15,52</t>
  </si>
  <si>
    <t>1,36</t>
  </si>
  <si>
    <t>1,31</t>
  </si>
  <si>
    <t>6,12</t>
  </si>
  <si>
    <t>6,30</t>
  </si>
  <si>
    <t>12,11</t>
  </si>
  <si>
    <t>5,29</t>
  </si>
  <si>
    <t>1,07</t>
  </si>
  <si>
    <t>7,73</t>
  </si>
  <si>
    <t xml:space="preserve">T     </t>
  </si>
  <si>
    <t>0,98</t>
  </si>
  <si>
    <t>10,27</t>
  </si>
  <si>
    <t>8,95</t>
  </si>
  <si>
    <t>7,98</t>
  </si>
  <si>
    <t>10,97</t>
  </si>
  <si>
    <t>11,42</t>
  </si>
  <si>
    <t>10,52</t>
  </si>
  <si>
    <t>11,47</t>
  </si>
  <si>
    <t>14,36</t>
  </si>
  <si>
    <t>8,69</t>
  </si>
  <si>
    <t>17,75</t>
  </si>
  <si>
    <t>40,54</t>
  </si>
  <si>
    <t>19,13</t>
  </si>
  <si>
    <t>13,61</t>
  </si>
  <si>
    <t>9,56</t>
  </si>
  <si>
    <t>10,86</t>
  </si>
  <si>
    <t>0,55</t>
  </si>
  <si>
    <t>3,22</t>
  </si>
  <si>
    <t>11,84</t>
  </si>
  <si>
    <t>0,47</t>
  </si>
  <si>
    <t>1,87</t>
  </si>
  <si>
    <t>5,91</t>
  </si>
  <si>
    <t>9,18</t>
  </si>
  <si>
    <t>8,99</t>
  </si>
  <si>
    <t>13,27</t>
  </si>
  <si>
    <t>11,25</t>
  </si>
  <si>
    <t>13,57</t>
  </si>
  <si>
    <t>11,82</t>
  </si>
  <si>
    <t>9,37</t>
  </si>
  <si>
    <t>12,18</t>
  </si>
  <si>
    <t>10,08</t>
  </si>
  <si>
    <t>16,81</t>
  </si>
  <si>
    <t>8,15</t>
  </si>
  <si>
    <t>13,71</t>
  </si>
  <si>
    <t>8,16</t>
  </si>
  <si>
    <t>20,53</t>
  </si>
  <si>
    <t>15,67</t>
  </si>
  <si>
    <t>14,99</t>
  </si>
  <si>
    <t>9,01</t>
  </si>
  <si>
    <t>15,00</t>
  </si>
  <si>
    <t>10,72</t>
  </si>
  <si>
    <t>11,05</t>
  </si>
  <si>
    <t>11,73</t>
  </si>
  <si>
    <t>16,94</t>
  </si>
  <si>
    <t>8,84</t>
  </si>
  <si>
    <t>17,89</t>
  </si>
  <si>
    <t>11,56</t>
  </si>
  <si>
    <t>10,57</t>
  </si>
  <si>
    <t>6,28</t>
  </si>
  <si>
    <t>6,63</t>
  </si>
  <si>
    <t>6,40</t>
  </si>
  <si>
    <t>1,40</t>
  </si>
  <si>
    <t>16,11</t>
  </si>
  <si>
    <t>7,09</t>
  </si>
  <si>
    <t>9,84</t>
  </si>
  <si>
    <t>13,24</t>
  </si>
  <si>
    <t>7,90</t>
  </si>
  <si>
    <t>8,11</t>
  </si>
  <si>
    <t>13,21</t>
  </si>
  <si>
    <t xml:space="preserve">CJ    </t>
  </si>
  <si>
    <t>6,05</t>
  </si>
  <si>
    <t>8,40</t>
  </si>
  <si>
    <t>4,17</t>
  </si>
  <si>
    <t xml:space="preserve">100M  </t>
  </si>
  <si>
    <t>4,75</t>
  </si>
  <si>
    <t>12,57</t>
  </si>
  <si>
    <t>23,92</t>
  </si>
  <si>
    <t>17,05</t>
  </si>
  <si>
    <t>34,31</t>
  </si>
  <si>
    <t>10,16</t>
  </si>
  <si>
    <t>18,85</t>
  </si>
  <si>
    <t>22,02</t>
  </si>
  <si>
    <t>12,12</t>
  </si>
  <si>
    <t>12,91</t>
  </si>
  <si>
    <t>7,85</t>
  </si>
  <si>
    <t>6,22</t>
  </si>
  <si>
    <t>3,74</t>
  </si>
  <si>
    <t>12,17</t>
  </si>
  <si>
    <t>6,82</t>
  </si>
  <si>
    <t>6,49</t>
  </si>
  <si>
    <t>14,81</t>
  </si>
  <si>
    <t>3,99</t>
  </si>
  <si>
    <t>26,34</t>
  </si>
  <si>
    <t>4,13</t>
  </si>
  <si>
    <t>8,18</t>
  </si>
  <si>
    <t>13,18</t>
  </si>
  <si>
    <t>20,05</t>
  </si>
  <si>
    <t>8,55</t>
  </si>
  <si>
    <t>5,62</t>
  </si>
  <si>
    <t>5,06</t>
  </si>
  <si>
    <t>8,42</t>
  </si>
  <si>
    <t>15,31</t>
  </si>
  <si>
    <t>9,30</t>
  </si>
  <si>
    <t>20,97</t>
  </si>
  <si>
    <t>12,88</t>
  </si>
  <si>
    <t>1,72</t>
  </si>
  <si>
    <t>2,23</t>
  </si>
  <si>
    <t>11,75</t>
  </si>
  <si>
    <t>16,69</t>
  </si>
  <si>
    <t>17,06</t>
  </si>
  <si>
    <t>4,83</t>
  </si>
  <si>
    <t>16,65</t>
  </si>
  <si>
    <t>11,90</t>
  </si>
  <si>
    <t>10,71</t>
  </si>
  <si>
    <t>14,22</t>
  </si>
  <si>
    <t>11,35</t>
  </si>
  <si>
    <t>19,79</t>
  </si>
  <si>
    <t>10,00</t>
  </si>
  <si>
    <t>15,32</t>
  </si>
  <si>
    <t>1,42</t>
  </si>
  <si>
    <t>3,06</t>
  </si>
  <si>
    <t>25,56</t>
  </si>
  <si>
    <t>1,59</t>
  </si>
  <si>
    <t>2,43</t>
  </si>
  <si>
    <t>7,00</t>
  </si>
  <si>
    <t>8,93</t>
  </si>
  <si>
    <t>5,61</t>
  </si>
  <si>
    <t>2,67</t>
  </si>
  <si>
    <t>11,50</t>
  </si>
  <si>
    <t>6,19</t>
  </si>
  <si>
    <t>0,58</t>
  </si>
  <si>
    <t>0,80</t>
  </si>
  <si>
    <t>0,94</t>
  </si>
  <si>
    <t>0,63</t>
  </si>
  <si>
    <t>1,33</t>
  </si>
  <si>
    <t>1,30</t>
  </si>
  <si>
    <t>0,52</t>
  </si>
  <si>
    <t>10,87</t>
  </si>
  <si>
    <t>0,23</t>
  </si>
  <si>
    <t>1,15</t>
  </si>
  <si>
    <t>5,73</t>
  </si>
  <si>
    <t>5,80</t>
  </si>
  <si>
    <t>7,25</t>
  </si>
  <si>
    <t>7,83</t>
  </si>
  <si>
    <t>4,14</t>
  </si>
  <si>
    <t>6,26</t>
  </si>
  <si>
    <t>18,04</t>
  </si>
  <si>
    <t>0,62</t>
  </si>
  <si>
    <t>0,28</t>
  </si>
  <si>
    <t>14,97</t>
  </si>
  <si>
    <t>0,01</t>
  </si>
  <si>
    <t>1,27</t>
  </si>
  <si>
    <t>0,06</t>
  </si>
  <si>
    <t>10,78</t>
  </si>
  <si>
    <t>9,26</t>
  </si>
  <si>
    <t>6,75</t>
  </si>
  <si>
    <t>7,81</t>
  </si>
  <si>
    <t>8,51</t>
  </si>
  <si>
    <t>12,46</t>
  </si>
  <si>
    <t xml:space="preserve">CENTO </t>
  </si>
  <si>
    <t>5,72</t>
  </si>
  <si>
    <t>1,48</t>
  </si>
  <si>
    <t>2,53</t>
  </si>
  <si>
    <t>0,99</t>
  </si>
  <si>
    <t>1,09</t>
  </si>
  <si>
    <t>7,40</t>
  </si>
  <si>
    <t>7,51</t>
  </si>
  <si>
    <t>14,66</t>
  </si>
  <si>
    <t>8,86</t>
  </si>
  <si>
    <t>5,22</t>
  </si>
  <si>
    <t>10,36</t>
  </si>
  <si>
    <t>17,02</t>
  </si>
  <si>
    <t>18,15</t>
  </si>
  <si>
    <t>2,31</t>
  </si>
  <si>
    <t>14,19</t>
  </si>
  <si>
    <t>13,33</t>
  </si>
  <si>
    <t>1,50</t>
  </si>
  <si>
    <t>9,98</t>
  </si>
  <si>
    <t>0,35</t>
  </si>
  <si>
    <t>14,04</t>
  </si>
  <si>
    <t>5,00</t>
  </si>
  <si>
    <t>6,95</t>
  </si>
  <si>
    <t>SC25KG</t>
  </si>
  <si>
    <t>0,97</t>
  </si>
  <si>
    <t>14,75</t>
  </si>
  <si>
    <t>13,22</t>
  </si>
  <si>
    <t>15,96</t>
  </si>
  <si>
    <t>6,83</t>
  </si>
  <si>
    <t>9,13</t>
  </si>
  <si>
    <t>20,31</t>
  </si>
  <si>
    <t>14,02</t>
  </si>
  <si>
    <t>16,77</t>
  </si>
  <si>
    <t>4,41</t>
  </si>
  <si>
    <t>5,69</t>
  </si>
  <si>
    <t>2,58</t>
  </si>
  <si>
    <t>4,09</t>
  </si>
  <si>
    <t>8,62</t>
  </si>
  <si>
    <t>3,88</t>
  </si>
  <si>
    <t>4,30</t>
  </si>
  <si>
    <t>1,84</t>
  </si>
  <si>
    <t>2,84</t>
  </si>
  <si>
    <t>8,27</t>
  </si>
  <si>
    <t>3,29</t>
  </si>
  <si>
    <t>3,10</t>
  </si>
  <si>
    <t>6,04</t>
  </si>
  <si>
    <t>13,11</t>
  </si>
  <si>
    <t>1,65</t>
  </si>
  <si>
    <t>6,43</t>
  </si>
  <si>
    <t>2,16</t>
  </si>
  <si>
    <t>20,59</t>
  </si>
  <si>
    <t>11,74</t>
  </si>
  <si>
    <t>16,30</t>
  </si>
  <si>
    <t>14,34</t>
  </si>
  <si>
    <t>21,91</t>
  </si>
  <si>
    <t>16,88</t>
  </si>
  <si>
    <t>17,85</t>
  </si>
  <si>
    <t>15,38</t>
  </si>
  <si>
    <t>7,29</t>
  </si>
  <si>
    <t>25,05</t>
  </si>
  <si>
    <t>13,49</t>
  </si>
  <si>
    <t>16,78</t>
  </si>
  <si>
    <t>5,40</t>
  </si>
  <si>
    <t>9,48</t>
  </si>
  <si>
    <t>12,83</t>
  </si>
  <si>
    <t>16,74</t>
  </si>
  <si>
    <t>1,38</t>
  </si>
  <si>
    <t>15,10</t>
  </si>
  <si>
    <t>20,30</t>
  </si>
  <si>
    <t>7,80</t>
  </si>
  <si>
    <t>5,10</t>
  </si>
  <si>
    <t>6,64</t>
  </si>
  <si>
    <t>9,12</t>
  </si>
  <si>
    <t>29,17</t>
  </si>
  <si>
    <t>27,61</t>
  </si>
  <si>
    <t>13,88</t>
  </si>
  <si>
    <t>18,36</t>
  </si>
  <si>
    <t>M2XMES</t>
  </si>
  <si>
    <t xml:space="preserve">MXMES </t>
  </si>
  <si>
    <t>24,30</t>
  </si>
  <si>
    <t>2,70</t>
  </si>
  <si>
    <t>1,62</t>
  </si>
  <si>
    <t>4,62</t>
  </si>
  <si>
    <t>10,54</t>
  </si>
  <si>
    <t>13,08</t>
  </si>
  <si>
    <t>8,64</t>
  </si>
  <si>
    <t>12,93</t>
  </si>
  <si>
    <t>7,55</t>
  </si>
  <si>
    <t>19,80</t>
  </si>
  <si>
    <t>12,63</t>
  </si>
  <si>
    <t>7,61</t>
  </si>
  <si>
    <t>12,23</t>
  </si>
  <si>
    <t>4,42</t>
  </si>
  <si>
    <t>10,85</t>
  </si>
  <si>
    <t>0,66</t>
  </si>
  <si>
    <t>9,39</t>
  </si>
  <si>
    <t>12,61</t>
  </si>
  <si>
    <t>22,17</t>
  </si>
  <si>
    <t>0,75</t>
  </si>
  <si>
    <t>4,85</t>
  </si>
  <si>
    <t>7,39</t>
  </si>
  <si>
    <t>5,66</t>
  </si>
  <si>
    <t>8,75</t>
  </si>
  <si>
    <t>16,68</t>
  </si>
  <si>
    <t>15,43</t>
  </si>
  <si>
    <t>3,08</t>
  </si>
  <si>
    <t>22,92</t>
  </si>
  <si>
    <t>6,61</t>
  </si>
  <si>
    <t>4,90</t>
  </si>
  <si>
    <t>4,23</t>
  </si>
  <si>
    <t>1,70</t>
  </si>
  <si>
    <t>24,24</t>
  </si>
  <si>
    <t>11,24</t>
  </si>
  <si>
    <t>1,98</t>
  </si>
  <si>
    <t>18,28</t>
  </si>
  <si>
    <t>24,86</t>
  </si>
  <si>
    <t>6,38</t>
  </si>
  <si>
    <t>15,64</t>
  </si>
  <si>
    <t>10,17</t>
  </si>
  <si>
    <t>16,28</t>
  </si>
  <si>
    <t>27,52</t>
  </si>
  <si>
    <t>14,50</t>
  </si>
  <si>
    <t>15,89</t>
  </si>
  <si>
    <t>2,61</t>
  </si>
  <si>
    <t>2,02</t>
  </si>
  <si>
    <t>1,71</t>
  </si>
  <si>
    <t>1,68</t>
  </si>
  <si>
    <t>1,28</t>
  </si>
  <si>
    <t>1,92</t>
  </si>
  <si>
    <t>1,26</t>
  </si>
  <si>
    <t>19,73</t>
  </si>
  <si>
    <t>15,17</t>
  </si>
  <si>
    <t>5,96</t>
  </si>
  <si>
    <t>6,51</t>
  </si>
  <si>
    <t>13,53</t>
  </si>
  <si>
    <t>13,14</t>
  </si>
  <si>
    <t>10,47</t>
  </si>
  <si>
    <t>10,93</t>
  </si>
  <si>
    <t>16,24</t>
  </si>
  <si>
    <t>18,95</t>
  </si>
  <si>
    <t>13,69</t>
  </si>
  <si>
    <t>13,20</t>
  </si>
  <si>
    <t>16,85</t>
  </si>
  <si>
    <t>14,39</t>
  </si>
  <si>
    <t>15,72</t>
  </si>
  <si>
    <t>23,08</t>
  </si>
  <si>
    <t>0,12</t>
  </si>
  <si>
    <t>4,37</t>
  </si>
  <si>
    <t>0,02</t>
  </si>
  <si>
    <t>0,20</t>
  </si>
  <si>
    <t>2,05</t>
  </si>
  <si>
    <t>0,10</t>
  </si>
  <si>
    <t>0,09</t>
  </si>
  <si>
    <t>7,42</t>
  </si>
  <si>
    <t>9,41</t>
  </si>
  <si>
    <t>18,00</t>
  </si>
  <si>
    <t>10,39</t>
  </si>
  <si>
    <t>0,16</t>
  </si>
  <si>
    <t>0,21</t>
  </si>
  <si>
    <t>1,74</t>
  </si>
  <si>
    <t>0,31</t>
  </si>
  <si>
    <t>18,12</t>
  </si>
  <si>
    <t>7,20</t>
  </si>
  <si>
    <t>6,80</t>
  </si>
  <si>
    <t>4,59</t>
  </si>
  <si>
    <t>2,69</t>
  </si>
  <si>
    <t>13,95</t>
  </si>
  <si>
    <t>8,80</t>
  </si>
  <si>
    <t>4,16</t>
  </si>
  <si>
    <t>7,59</t>
  </si>
  <si>
    <t>31,55</t>
  </si>
  <si>
    <t>6,86</t>
  </si>
  <si>
    <t>15,26</t>
  </si>
  <si>
    <t>12,36</t>
  </si>
  <si>
    <t>8,08</t>
  </si>
  <si>
    <t>25,92</t>
  </si>
  <si>
    <t>6,46</t>
  </si>
  <si>
    <t>3,14</t>
  </si>
  <si>
    <t>6,84</t>
  </si>
  <si>
    <t>2,54</t>
  </si>
  <si>
    <t>9,34</t>
  </si>
  <si>
    <t>15,75</t>
  </si>
  <si>
    <t>4,06</t>
  </si>
  <si>
    <t>16,52</t>
  </si>
  <si>
    <t>17,63</t>
  </si>
  <si>
    <t>18,39</t>
  </si>
  <si>
    <t>15,63</t>
  </si>
  <si>
    <t>14,87</t>
  </si>
  <si>
    <t>14,38</t>
  </si>
  <si>
    <t>13,94</t>
  </si>
  <si>
    <t>0,64</t>
  </si>
  <si>
    <t>9,20</t>
  </si>
  <si>
    <t>16,23</t>
  </si>
  <si>
    <t>12,55</t>
  </si>
  <si>
    <t>5,79</t>
  </si>
  <si>
    <t>8,48</t>
  </si>
  <si>
    <t>8,20</t>
  </si>
  <si>
    <t>22,64</t>
  </si>
  <si>
    <t>6,70</t>
  </si>
  <si>
    <t>17,98</t>
  </si>
  <si>
    <t>14,27</t>
  </si>
  <si>
    <t>17,10</t>
  </si>
  <si>
    <t>17,34</t>
  </si>
  <si>
    <t>22,40</t>
  </si>
  <si>
    <t>1,32</t>
  </si>
  <si>
    <t>30,60</t>
  </si>
  <si>
    <t>13,12</t>
  </si>
  <si>
    <t>4,72</t>
  </si>
  <si>
    <t>11,13</t>
  </si>
  <si>
    <t>12,94</t>
  </si>
  <si>
    <t>19,31</t>
  </si>
  <si>
    <t xml:space="preserve">310ML </t>
  </si>
  <si>
    <t>24,53</t>
  </si>
  <si>
    <t>15,94</t>
  </si>
  <si>
    <t>8,49</t>
  </si>
  <si>
    <t>3,45</t>
  </si>
  <si>
    <t>10,46</t>
  </si>
  <si>
    <t>7,41</t>
  </si>
  <si>
    <t>15,91</t>
  </si>
  <si>
    <t>14,57</t>
  </si>
  <si>
    <t>7,26</t>
  </si>
  <si>
    <t>9,55</t>
  </si>
  <si>
    <t>4,78</t>
  </si>
  <si>
    <t>6,52</t>
  </si>
  <si>
    <t>21,00</t>
  </si>
  <si>
    <t>14,28</t>
  </si>
  <si>
    <t>18,11</t>
  </si>
  <si>
    <t>10,18</t>
  </si>
  <si>
    <t>16,37</t>
  </si>
  <si>
    <t>3,92</t>
  </si>
  <si>
    <t>16,75</t>
  </si>
  <si>
    <t>21,67</t>
  </si>
  <si>
    <t>11,81</t>
  </si>
  <si>
    <t>12,35</t>
  </si>
  <si>
    <t>2,50</t>
  </si>
  <si>
    <t>1,23</t>
  </si>
  <si>
    <t>29,76</t>
  </si>
  <si>
    <t>24,50</t>
  </si>
  <si>
    <t>15,97</t>
  </si>
  <si>
    <t>12,06</t>
  </si>
  <si>
    <t>9,99</t>
  </si>
  <si>
    <t>8,53</t>
  </si>
  <si>
    <t>14,80</t>
  </si>
  <si>
    <t>11,32</t>
  </si>
  <si>
    <t>13,23</t>
  </si>
  <si>
    <t>15,33</t>
  </si>
  <si>
    <t>5,47</t>
  </si>
  <si>
    <t>21,31</t>
  </si>
  <si>
    <t>4,70</t>
  </si>
  <si>
    <t>14,49</t>
  </si>
  <si>
    <t>18,38</t>
  </si>
  <si>
    <t>21,41</t>
  </si>
  <si>
    <t>9,69</t>
  </si>
  <si>
    <t>13,92</t>
  </si>
  <si>
    <t>6,59</t>
  </si>
  <si>
    <t>18,75</t>
  </si>
  <si>
    <t>27,94</t>
  </si>
  <si>
    <t>2,91</t>
  </si>
  <si>
    <t>1,86</t>
  </si>
  <si>
    <t>7,76</t>
  </si>
  <si>
    <t>20,16</t>
  </si>
  <si>
    <t>17,36</t>
  </si>
  <si>
    <t>18,35</t>
  </si>
  <si>
    <t>5,50</t>
  </si>
  <si>
    <t>26,00</t>
  </si>
  <si>
    <t>15,95</t>
  </si>
  <si>
    <t>13,74</t>
  </si>
  <si>
    <t>11,22</t>
  </si>
  <si>
    <t>7,35</t>
  </si>
  <si>
    <t>10,48</t>
  </si>
  <si>
    <t>14,89</t>
  </si>
  <si>
    <t>E6000</t>
  </si>
  <si>
    <t>E7000</t>
  </si>
  <si>
    <t>EIU0013</t>
  </si>
  <si>
    <t>Caminhão distribuidor de cimento com capacidade de 17 m³ - 188 kW - (Ref. Sicro E9027)</t>
  </si>
  <si>
    <t>EIU0014</t>
  </si>
  <si>
    <t>I1000</t>
  </si>
  <si>
    <t>I2000</t>
  </si>
  <si>
    <t>M1000</t>
  </si>
  <si>
    <t>MIUS0006</t>
  </si>
  <si>
    <t>Pelicula retrorrefletiva tipo III + SI - ref M3236 - SICRO</t>
  </si>
  <si>
    <t>PHGE002</t>
  </si>
  <si>
    <t>ASSENTAMENTO DE TUBO DE FERRO FUNDIDO PARA REDE DE ÁGUA, DN 80 MM, JUNTA ELÁSTICA, INSTALADO EM LOCAL COM NÍVEL ALTO DE INTERFERÊNCIAS (NÃO INCLUI FORNECIMENTO). AF_11/2017</t>
  </si>
  <si>
    <t>M</t>
  </si>
  <si>
    <t>6,66</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</si>
  <si>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</si>
  <si>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</si>
  <si>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</si>
  <si>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11,37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</si>
  <si>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</si>
  <si>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</si>
  <si>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</si>
  <si>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</si>
  <si>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</si>
  <si>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</si>
  <si>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</si>
  <si>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</si>
  <si>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</si>
  <si>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</si>
  <si>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</si>
  <si>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</si>
  <si>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</si>
  <si>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4,03</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</si>
  <si>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</si>
  <si>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</si>
  <si>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</si>
  <si>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</si>
  <si>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</si>
  <si>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9,35</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</si>
  <si>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</si>
  <si>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</si>
  <si>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</si>
  <si>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</si>
  <si>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</si>
  <si>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</si>
  <si>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</si>
  <si>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</si>
  <si>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</si>
  <si>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</si>
  <si>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</si>
  <si>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</si>
  <si>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</si>
  <si>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</si>
  <si>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</si>
  <si>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</si>
  <si>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</si>
  <si>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</si>
  <si>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</si>
  <si>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</si>
  <si>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</si>
  <si>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21,83</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</si>
  <si>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</si>
  <si>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</si>
  <si>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</si>
  <si>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</si>
  <si>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</si>
  <si>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</si>
  <si>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</si>
  <si>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</si>
  <si>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</si>
  <si>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</si>
  <si>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</si>
  <si>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</si>
  <si>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</si>
  <si>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</si>
  <si>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</si>
  <si>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</si>
  <si>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</si>
  <si>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</si>
  <si>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</si>
  <si>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</si>
  <si>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</si>
  <si>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</si>
  <si>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</si>
  <si>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</si>
  <si>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</si>
  <si>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</si>
  <si>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</si>
  <si>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</si>
  <si>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</si>
  <si>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</si>
  <si>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</si>
  <si>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</si>
  <si>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</si>
  <si>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</si>
  <si>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</si>
  <si>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3,53</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</si>
  <si>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</si>
  <si>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</si>
  <si>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</si>
  <si>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</si>
  <si>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</si>
  <si>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</si>
  <si>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</si>
  <si>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4,49</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</si>
  <si>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</si>
  <si>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</si>
  <si>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</si>
  <si>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</si>
  <si>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</si>
  <si>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</si>
  <si>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</si>
  <si>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</si>
  <si>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0,79</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</si>
  <si>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</si>
  <si>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</si>
  <si>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</si>
  <si>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</si>
  <si>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</si>
  <si>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</si>
  <si>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</si>
  <si>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3,16</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</si>
  <si>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</si>
  <si>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</si>
  <si>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</si>
  <si>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</si>
  <si>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</si>
  <si>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</si>
  <si>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</si>
  <si>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</si>
  <si>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</si>
  <si>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</si>
  <si>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</si>
  <si>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</si>
  <si>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</si>
  <si>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</si>
  <si>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</si>
  <si>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</si>
  <si>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</si>
  <si>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</si>
  <si>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</si>
  <si>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</si>
  <si>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</si>
  <si>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</si>
  <si>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</si>
  <si>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</si>
  <si>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</si>
  <si>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</si>
  <si>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</si>
  <si>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</si>
  <si>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</si>
  <si>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</si>
  <si>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</si>
  <si>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</si>
  <si>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</si>
  <si>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</si>
  <si>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</si>
  <si>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16,48</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</si>
  <si>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</si>
  <si>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</si>
  <si>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</si>
  <si>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</si>
  <si>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</si>
  <si>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</si>
  <si>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</si>
  <si>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</si>
  <si>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</si>
  <si>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</si>
  <si>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</si>
  <si>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</si>
  <si>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</si>
  <si>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</si>
  <si>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</si>
  <si>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</si>
  <si>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</si>
  <si>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</si>
  <si>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</si>
  <si>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</si>
  <si>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</si>
  <si>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</si>
  <si>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</si>
  <si>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</si>
  <si>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</si>
  <si>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</si>
  <si>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</si>
  <si>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</si>
  <si>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</si>
  <si>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</si>
  <si>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</si>
  <si>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</si>
  <si>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</si>
  <si>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</si>
  <si>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</si>
  <si>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</si>
  <si>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</si>
  <si>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</si>
  <si>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</si>
  <si>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</si>
  <si>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</si>
  <si>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</si>
  <si>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</si>
  <si>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</si>
  <si>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</si>
  <si>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</si>
  <si>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</si>
  <si>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</si>
  <si>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</si>
  <si>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</si>
  <si>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</si>
  <si>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</si>
  <si>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</si>
  <si>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</si>
  <si>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</si>
  <si>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</si>
  <si>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</si>
  <si>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</si>
  <si>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</si>
  <si>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</si>
  <si>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</si>
  <si>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</si>
  <si>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12,37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</si>
  <si>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</si>
  <si>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</si>
  <si>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</si>
  <si>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</si>
  <si>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</si>
  <si>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4,25</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</si>
  <si>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</si>
  <si>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</si>
  <si>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</si>
  <si>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</si>
  <si>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</si>
  <si>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</si>
  <si>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</si>
  <si>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</si>
  <si>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</si>
  <si>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</si>
  <si>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</si>
  <si>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</si>
  <si>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</si>
  <si>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</si>
  <si>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</si>
  <si>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</si>
  <si>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</si>
  <si>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</si>
  <si>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</si>
  <si>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</si>
  <si>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</si>
  <si>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</si>
  <si>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</si>
  <si>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</si>
  <si>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</si>
  <si>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</si>
  <si>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</si>
  <si>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</si>
  <si>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</si>
  <si>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</si>
  <si>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</si>
  <si>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</si>
  <si>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</si>
  <si>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</si>
  <si>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</si>
  <si>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</si>
  <si>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</si>
  <si>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</si>
  <si>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</si>
  <si>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</si>
  <si>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</si>
  <si>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</si>
  <si>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</si>
  <si>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</si>
  <si>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</si>
  <si>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</si>
  <si>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</si>
  <si>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</si>
  <si>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</si>
  <si>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</si>
  <si>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</si>
  <si>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</si>
  <si>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</si>
  <si>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</si>
  <si>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</si>
  <si>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</si>
  <si>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</si>
  <si>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</si>
  <si>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</si>
  <si>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</si>
  <si>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</si>
  <si>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</si>
  <si>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</si>
  <si>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</si>
  <si>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</si>
  <si>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</si>
  <si>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</si>
  <si>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</si>
  <si>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</si>
  <si>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</si>
  <si>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</si>
  <si>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</si>
  <si>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</si>
  <si>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</si>
  <si>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</si>
  <si>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</si>
  <si>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</si>
  <si>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7,13</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</si>
  <si>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</si>
  <si>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</si>
  <si>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</si>
  <si>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</si>
  <si>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</si>
  <si>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</si>
  <si>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</si>
  <si>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</si>
  <si>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</si>
  <si>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</si>
  <si>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</si>
  <si>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</si>
  <si>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</si>
  <si>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7,71</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</si>
  <si>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</si>
  <si>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</si>
  <si>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</si>
  <si>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</si>
  <si>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</si>
  <si>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</si>
  <si>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</si>
  <si>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</si>
  <si>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15,71</t>
  </si>
  <si>
    <t>BOMBA CENTRÍFUGA MONOESTÁGIO COM MOTOR ELÉTRICO MONOFÁSICO, POTÊNCIA 15 HP, DIÂMETRO DO ROTOR 173 MM, HM/Q = 30 MCA / 90 M3/H A 45 MCA / 55 M3/H - CHP DIURNO. AF_06/2015</t>
  </si>
  <si>
    <t>BOMBA DE PROJEÇÃO DE CONCRETO SECO, POTÊNCIA 10 CV, VAZÃO 3 M3/H - CHP DIURNO. AF_06/2015</t>
  </si>
  <si>
    <t>11,76</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</si>
  <si>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</si>
  <si>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</si>
  <si>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</si>
  <si>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</si>
  <si>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</si>
  <si>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</si>
  <si>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</si>
  <si>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</si>
  <si>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</si>
  <si>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</si>
  <si>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</si>
  <si>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</si>
  <si>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</si>
  <si>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</si>
  <si>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</si>
  <si>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</si>
  <si>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</si>
  <si>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</si>
  <si>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0,18</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</si>
  <si>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</si>
  <si>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</si>
  <si>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</si>
  <si>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</si>
  <si>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13,60</t>
  </si>
  <si>
    <t>MARTELO PERFURADOR PNEUMÁTICO MANUAL, HASTE 25 X 75 MM, 21 KG - CHP DIURNO. AF_12/2015</t>
  </si>
  <si>
    <t>25,62</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</si>
  <si>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</si>
  <si>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</si>
  <si>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</si>
  <si>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</si>
  <si>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</si>
  <si>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</si>
  <si>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</si>
  <si>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</si>
  <si>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</si>
  <si>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</si>
  <si>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</si>
  <si>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</si>
  <si>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</si>
  <si>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</si>
  <si>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</si>
  <si>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</si>
  <si>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</si>
  <si>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</si>
  <si>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</si>
  <si>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</si>
  <si>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</si>
  <si>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</si>
  <si>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</si>
  <si>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</si>
  <si>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</si>
  <si>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</si>
  <si>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</si>
  <si>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</si>
  <si>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</si>
  <si>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</si>
  <si>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</si>
  <si>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</si>
  <si>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</si>
  <si>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102275</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</si>
  <si>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</si>
  <si>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</si>
  <si>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</si>
  <si>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</si>
  <si>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</si>
  <si>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</si>
  <si>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</si>
  <si>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</si>
  <si>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</si>
  <si>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</si>
  <si>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</si>
  <si>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</si>
  <si>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</si>
  <si>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</si>
  <si>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</si>
  <si>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</si>
  <si>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</si>
  <si>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</si>
  <si>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</si>
  <si>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</si>
  <si>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</si>
  <si>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</si>
  <si>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</si>
  <si>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</si>
  <si>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</si>
  <si>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19,00</t>
  </si>
  <si>
    <t>GRADE DE DISCO REBOCÁVEL COM 20 DISCOS 24" X 6 MM COM PNEUS PARA TRANSPORTE - CHI DIURNO. AF_06/2014</t>
  </si>
  <si>
    <t>1,75</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</si>
  <si>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</si>
  <si>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</si>
  <si>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</si>
  <si>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</si>
  <si>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</si>
  <si>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</si>
  <si>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</si>
  <si>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</si>
  <si>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</si>
  <si>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</si>
  <si>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0,24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</si>
  <si>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</si>
  <si>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</si>
  <si>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</si>
  <si>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</si>
  <si>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</si>
  <si>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0,85</t>
  </si>
  <si>
    <t>PROJETOR DE ARGAMASSA, CAPACIDADE DE PROJEÇÃO 1,5 M3/H, ALCANCE DE 30 ATÉ 60 M, MOTOR ELÉTRICO POTÊNCIA 7,5 HP - CHI DIURNO. AF_06/2014</t>
  </si>
  <si>
    <t>4,40</t>
  </si>
  <si>
    <t>PROJETOR DE ARGAMASSA, CAPACIDADE DE PROJEÇÃO 2 M3/H, ALCANCE ATÉ 50 M, MOTOR ELÉTRICO POTÊNCIA 7,5 HP - CHI DIURNO. AF_06/2014</t>
  </si>
  <si>
    <t>0,26</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</si>
  <si>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</si>
  <si>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</si>
  <si>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</si>
  <si>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</si>
  <si>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</si>
  <si>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</si>
  <si>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</si>
  <si>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</si>
  <si>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</si>
  <si>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</si>
  <si>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</si>
  <si>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</si>
  <si>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</si>
  <si>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</si>
  <si>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0,40</t>
  </si>
  <si>
    <t>PERFURATRIZ MANUAL, TORQUE MÁXIMO 83 N.M, POTÊNCIA 5 CV, COM DIÂMETRO MÁXIMO 4" - CHI DIURNO. AF_06/2015</t>
  </si>
  <si>
    <t>2,29</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</si>
  <si>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</si>
  <si>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</si>
  <si>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</si>
  <si>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</si>
  <si>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</si>
  <si>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</si>
  <si>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</si>
  <si>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</si>
  <si>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</si>
  <si>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</si>
  <si>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</si>
  <si>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</si>
  <si>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</si>
  <si>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</si>
  <si>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</si>
  <si>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</si>
  <si>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</si>
  <si>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</si>
  <si>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</si>
  <si>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</si>
  <si>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</si>
  <si>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</si>
  <si>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</si>
  <si>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0,78</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</si>
  <si>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</si>
  <si>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</si>
  <si>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</si>
  <si>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0,19</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</si>
  <si>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</si>
  <si>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</si>
  <si>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</si>
  <si>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</si>
  <si>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0,33</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</si>
  <si>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</si>
  <si>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</si>
  <si>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</si>
  <si>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</si>
  <si>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</si>
  <si>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0,22</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</si>
  <si>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</si>
  <si>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</si>
  <si>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</si>
  <si>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</si>
  <si>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</si>
  <si>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</si>
  <si>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23,41</t>
  </si>
  <si>
    <t>COMPACTADOR DE SOLOS DE PERCUSÃO (SOQUETE) COM MOTOR A GASOLINA, POTÊNCIA 3 CV - CHI DIURNO. AF_09/2016</t>
  </si>
  <si>
    <t>RÉGUA VIBRATÓRIA DUPLA PARA CONCRETO, PESO DE 60KG, COMPRIMENTO 4 M, COM MOTOR A GASOLINA, POTÊNCIA 5,5 HP - CHI DIURNO. AF_09/2016</t>
  </si>
  <si>
    <t>0,44</t>
  </si>
  <si>
    <t>0,49</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</si>
  <si>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</si>
  <si>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</si>
  <si>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</si>
  <si>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</si>
  <si>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</si>
  <si>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</si>
  <si>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</si>
  <si>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</si>
  <si>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</si>
  <si>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</si>
  <si>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</si>
  <si>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</si>
  <si>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</si>
  <si>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</si>
  <si>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</si>
  <si>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</si>
  <si>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</si>
  <si>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</si>
  <si>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</si>
  <si>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102274</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</si>
  <si>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</si>
  <si>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</si>
  <si>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</si>
  <si>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</si>
  <si>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</si>
  <si>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4,38</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</si>
  <si>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</si>
  <si>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</si>
  <si>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</si>
  <si>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</si>
  <si>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</si>
  <si>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18,81</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</si>
  <si>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</si>
  <si>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</si>
  <si>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</si>
  <si>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</si>
  <si>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</si>
  <si>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</si>
  <si>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</si>
  <si>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18,16</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</si>
  <si>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</si>
  <si>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</si>
  <si>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</si>
  <si>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</si>
  <si>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</si>
  <si>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</si>
  <si>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</si>
  <si>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</si>
  <si>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</si>
  <si>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</si>
  <si>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</si>
  <si>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</si>
  <si>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</si>
  <si>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</si>
  <si>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</si>
  <si>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</si>
  <si>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</si>
  <si>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</si>
  <si>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</si>
  <si>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</si>
  <si>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</si>
  <si>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</si>
  <si>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</si>
  <si>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</si>
  <si>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</si>
  <si>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</si>
  <si>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</si>
  <si>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</si>
  <si>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</si>
  <si>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</si>
  <si>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</si>
  <si>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</si>
  <si>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</si>
  <si>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</si>
  <si>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</si>
  <si>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</si>
  <si>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</si>
  <si>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3,48</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</si>
  <si>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</si>
  <si>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</si>
  <si>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</si>
  <si>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</si>
  <si>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</si>
  <si>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</si>
  <si>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</si>
  <si>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</si>
  <si>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</si>
  <si>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</si>
  <si>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</si>
  <si>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</si>
  <si>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</si>
  <si>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</si>
  <si>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</si>
  <si>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</si>
  <si>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</si>
  <si>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</si>
  <si>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</si>
  <si>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</si>
  <si>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</si>
  <si>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</si>
  <si>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5,45</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</si>
  <si>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</si>
  <si>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</si>
  <si>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</si>
  <si>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</si>
  <si>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</si>
  <si>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</si>
  <si>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</si>
  <si>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</si>
  <si>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</si>
  <si>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</si>
  <si>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</si>
  <si>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</si>
  <si>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1,57</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</si>
  <si>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</si>
  <si>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</si>
  <si>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</si>
  <si>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</si>
  <si>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</si>
  <si>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</si>
  <si>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</si>
  <si>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</si>
  <si>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</si>
  <si>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</si>
  <si>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</si>
  <si>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</si>
  <si>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</si>
  <si>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</si>
  <si>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</si>
  <si>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</si>
  <si>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0,32</t>
  </si>
  <si>
    <t>0,03</t>
  </si>
  <si>
    <t>0,30</t>
  </si>
  <si>
    <t>3,84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</si>
  <si>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</si>
  <si>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</si>
  <si>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</si>
  <si>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</si>
  <si>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</si>
  <si>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</si>
  <si>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</si>
  <si>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</si>
  <si>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</si>
  <si>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</si>
  <si>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</si>
  <si>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</si>
  <si>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</si>
  <si>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</si>
  <si>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</si>
  <si>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</si>
  <si>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</si>
  <si>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</si>
  <si>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</si>
  <si>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</si>
  <si>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</si>
  <si>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</si>
  <si>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</si>
  <si>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</si>
  <si>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0,27</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</si>
  <si>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</si>
  <si>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</si>
  <si>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</si>
  <si>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</si>
  <si>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</si>
  <si>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</si>
  <si>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4,88</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</si>
  <si>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</si>
  <si>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</si>
  <si>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</si>
  <si>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</si>
  <si>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6,37</t>
  </si>
  <si>
    <t>RETROESCAVADEIRA SOBRE RODAS COM CARREGADEIRA, TRAÇÃO 4X4, POTÊNCIA LÍQ. 72 HP, CAÇAMBA CARREG. CAP. MÍN. 0,79 M3, CAÇAMBA RETRO CAP. 0,18 M3, PESO OPERACIONAL MÍN. 7.140 KG, PROFUNDIDADE ESCAVAÇÃO MÁX. 4,50 M - DEPRECIAÇÃO. AF_06/2014</t>
  </si>
  <si>
    <t>16,32</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</si>
  <si>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</si>
  <si>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</si>
  <si>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</si>
  <si>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20,86</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</si>
  <si>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</si>
  <si>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</si>
  <si>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</si>
  <si>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</si>
  <si>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6,33</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</si>
  <si>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</si>
  <si>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</si>
  <si>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</si>
  <si>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</si>
  <si>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</si>
  <si>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</si>
  <si>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</si>
  <si>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</si>
  <si>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</si>
  <si>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</si>
  <si>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</si>
  <si>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</si>
  <si>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2,51</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</si>
  <si>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</si>
  <si>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</si>
  <si>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</si>
  <si>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</si>
  <si>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</si>
  <si>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</si>
  <si>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</si>
  <si>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</si>
  <si>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</si>
  <si>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</si>
  <si>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</si>
  <si>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</si>
  <si>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</si>
  <si>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</si>
  <si>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</si>
  <si>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</si>
  <si>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9,91</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</si>
  <si>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</si>
  <si>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</si>
  <si>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</si>
  <si>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</si>
  <si>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</si>
  <si>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</si>
  <si>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</si>
  <si>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</si>
  <si>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</si>
  <si>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11,65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</si>
  <si>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</si>
  <si>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</si>
  <si>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</si>
  <si>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</si>
  <si>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</si>
  <si>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</si>
  <si>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</si>
  <si>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</si>
  <si>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</si>
  <si>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</si>
  <si>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</si>
  <si>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</si>
  <si>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</si>
  <si>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</si>
  <si>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</si>
  <si>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</si>
  <si>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</si>
  <si>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</si>
  <si>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</si>
  <si>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</si>
  <si>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</si>
  <si>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</si>
  <si>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</si>
  <si>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0,36</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</si>
  <si>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</si>
  <si>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</si>
  <si>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</si>
  <si>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</si>
  <si>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</si>
  <si>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</si>
  <si>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</si>
  <si>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</si>
  <si>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</si>
  <si>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</si>
  <si>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</si>
  <si>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</si>
  <si>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</si>
  <si>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</si>
  <si>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</si>
  <si>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5,13</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</si>
  <si>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</si>
  <si>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</si>
  <si>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</si>
  <si>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</si>
  <si>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</si>
  <si>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</si>
  <si>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</si>
  <si>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</si>
  <si>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</si>
  <si>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</si>
  <si>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</si>
  <si>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</si>
  <si>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</si>
  <si>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</si>
  <si>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0,37</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</si>
  <si>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</si>
  <si>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</si>
  <si>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</si>
  <si>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</si>
  <si>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</si>
  <si>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</si>
  <si>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</si>
  <si>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</si>
  <si>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10,77</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</si>
  <si>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</si>
  <si>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</si>
  <si>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</si>
  <si>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</si>
  <si>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</si>
  <si>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</si>
  <si>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</si>
  <si>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</si>
  <si>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</si>
  <si>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</si>
  <si>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</si>
  <si>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</si>
  <si>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</si>
  <si>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</si>
  <si>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</si>
  <si>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4,92</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</si>
  <si>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</si>
  <si>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</si>
  <si>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</si>
  <si>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</si>
  <si>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12,49</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</si>
  <si>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</si>
  <si>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</si>
  <si>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</si>
  <si>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</si>
  <si>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</si>
  <si>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</si>
  <si>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4,21</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</si>
  <si>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</si>
  <si>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</si>
  <si>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</si>
  <si>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</si>
  <si>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</si>
  <si>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</si>
  <si>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</si>
  <si>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</si>
  <si>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</si>
  <si>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</si>
  <si>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</si>
  <si>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</si>
  <si>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</si>
  <si>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</si>
  <si>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</si>
  <si>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</si>
  <si>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0,86</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</si>
  <si>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</si>
  <si>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</si>
  <si>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2,48</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</si>
  <si>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</si>
  <si>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</si>
  <si>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</si>
  <si>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</si>
  <si>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</si>
  <si>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</si>
  <si>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</si>
  <si>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</si>
  <si>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</si>
  <si>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3,26</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</si>
  <si>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</si>
  <si>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</si>
  <si>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</si>
  <si>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</si>
  <si>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</si>
  <si>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</si>
  <si>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</si>
  <si>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</si>
  <si>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</si>
  <si>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</si>
  <si>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</si>
  <si>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</si>
  <si>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</si>
  <si>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</si>
  <si>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</si>
  <si>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</si>
  <si>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</si>
  <si>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</si>
  <si>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</si>
  <si>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</si>
  <si>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20,34</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</si>
  <si>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</si>
  <si>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</si>
  <si>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</si>
  <si>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</si>
  <si>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</si>
  <si>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</si>
  <si>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</si>
  <si>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</si>
  <si>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</si>
  <si>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0,05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</si>
  <si>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</si>
  <si>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</si>
  <si>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</si>
  <si>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</si>
  <si>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16,50</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</si>
  <si>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</si>
  <si>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</si>
  <si>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</si>
  <si>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</si>
  <si>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</si>
  <si>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</si>
  <si>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</si>
  <si>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</si>
  <si>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</si>
  <si>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</si>
  <si>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</si>
  <si>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</si>
  <si>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</si>
  <si>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</si>
  <si>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</si>
  <si>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</si>
  <si>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0,17</t>
  </si>
  <si>
    <t>18,71</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</si>
  <si>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</si>
  <si>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</si>
  <si>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</si>
  <si>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</si>
  <si>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5,75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</si>
  <si>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</si>
  <si>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</si>
  <si>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</si>
  <si>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</si>
  <si>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</si>
  <si>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</si>
  <si>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</si>
  <si>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</si>
  <si>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</si>
  <si>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</si>
  <si>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</si>
  <si>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</si>
  <si>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</si>
  <si>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</si>
  <si>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</si>
  <si>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</si>
  <si>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</si>
  <si>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</si>
  <si>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</si>
  <si>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</si>
  <si>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</si>
  <si>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</si>
  <si>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</si>
  <si>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</si>
  <si>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</si>
  <si>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6,91</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</si>
  <si>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</si>
  <si>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</si>
  <si>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</si>
  <si>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</si>
  <si>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</si>
  <si>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2,52</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</si>
  <si>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</si>
  <si>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</si>
  <si>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</si>
  <si>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</si>
  <si>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</si>
  <si>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</si>
  <si>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</si>
  <si>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</si>
  <si>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</si>
  <si>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</si>
  <si>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</si>
  <si>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</si>
  <si>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</si>
  <si>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33,01</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</si>
  <si>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</si>
  <si>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</si>
  <si>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</si>
  <si>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</si>
  <si>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</si>
  <si>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</si>
  <si>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</si>
  <si>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</si>
  <si>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</si>
  <si>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</si>
  <si>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</si>
  <si>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</si>
  <si>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</si>
  <si>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</si>
  <si>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</si>
  <si>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</si>
  <si>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</si>
  <si>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</si>
  <si>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</si>
  <si>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</si>
  <si>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</si>
  <si>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</si>
  <si>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</si>
  <si>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</si>
  <si>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0,34</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</si>
  <si>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</si>
  <si>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</si>
  <si>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</si>
  <si>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</si>
  <si>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27,04</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</si>
  <si>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</si>
  <si>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</si>
  <si>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</si>
  <si>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</si>
  <si>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</si>
  <si>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</si>
  <si>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</si>
  <si>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</si>
  <si>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</si>
  <si>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</si>
  <si>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</si>
  <si>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</si>
  <si>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</si>
  <si>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</si>
  <si>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</si>
  <si>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</si>
  <si>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</si>
  <si>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</si>
  <si>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</si>
  <si>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</si>
  <si>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</si>
  <si>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5,09</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</si>
  <si>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</si>
  <si>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</si>
  <si>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</si>
  <si>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13,90</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</si>
  <si>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</si>
  <si>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</si>
  <si>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</si>
  <si>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</si>
  <si>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</si>
  <si>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1,91</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</si>
  <si>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</si>
  <si>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</si>
  <si>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</si>
  <si>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</si>
  <si>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</si>
  <si>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11,64</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</si>
  <si>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</si>
  <si>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</si>
  <si>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</si>
  <si>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</si>
  <si>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</si>
  <si>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</si>
  <si>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</si>
  <si>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</si>
  <si>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</si>
  <si>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1,49</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</si>
  <si>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</si>
  <si>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</si>
  <si>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</si>
  <si>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</si>
  <si>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</si>
  <si>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</si>
  <si>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</si>
  <si>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1,69</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</si>
  <si>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</si>
  <si>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</si>
  <si>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</si>
  <si>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1,04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</si>
  <si>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</si>
  <si>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</si>
  <si>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</si>
  <si>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</si>
  <si>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</si>
  <si>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</si>
  <si>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</si>
  <si>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</si>
  <si>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</si>
  <si>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</si>
  <si>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</si>
  <si>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</si>
  <si>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</si>
  <si>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</si>
  <si>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</si>
  <si>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</si>
  <si>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</si>
  <si>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</si>
  <si>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</si>
  <si>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</si>
  <si>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</si>
  <si>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</si>
  <si>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</si>
  <si>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</si>
  <si>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12,43</t>
  </si>
  <si>
    <t>12,97</t>
  </si>
  <si>
    <t>10,90</t>
  </si>
  <si>
    <t>13,54</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</si>
  <si>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</si>
  <si>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</si>
  <si>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</si>
  <si>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</si>
  <si>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</si>
  <si>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</si>
  <si>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</si>
  <si>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</si>
  <si>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KG</t>
  </si>
  <si>
    <t>8,50</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</si>
  <si>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</si>
  <si>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</si>
  <si>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</si>
  <si>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</si>
  <si>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</si>
  <si>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</si>
  <si>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</si>
  <si>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</si>
  <si>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</si>
  <si>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</si>
  <si>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</si>
  <si>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</si>
  <si>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</si>
  <si>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</si>
  <si>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</si>
  <si>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M3</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</si>
  <si>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</si>
  <si>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</si>
  <si>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</si>
  <si>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</si>
  <si>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</si>
  <si>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</si>
  <si>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</si>
  <si>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</si>
  <si>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</si>
  <si>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</si>
  <si>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</si>
  <si>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</si>
  <si>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</si>
  <si>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</si>
  <si>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</si>
  <si>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</si>
  <si>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</si>
  <si>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</si>
  <si>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</si>
  <si>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</si>
  <si>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</si>
  <si>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</si>
  <si>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</si>
  <si>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</si>
  <si>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</si>
  <si>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</si>
  <si>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</si>
  <si>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</si>
  <si>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</si>
  <si>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</si>
  <si>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</si>
  <si>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</si>
  <si>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</si>
  <si>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</si>
  <si>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</si>
  <si>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</si>
  <si>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</si>
  <si>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</si>
  <si>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</si>
  <si>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</si>
  <si>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</si>
  <si>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</si>
  <si>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</si>
  <si>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</si>
  <si>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</si>
  <si>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</si>
  <si>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</si>
  <si>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</si>
  <si>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</si>
  <si>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</si>
  <si>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</si>
  <si>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</si>
  <si>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</si>
  <si>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</si>
  <si>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</si>
  <si>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</si>
  <si>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</si>
  <si>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</si>
  <si>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</si>
  <si>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</si>
  <si>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</si>
  <si>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</si>
  <si>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</si>
  <si>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</si>
  <si>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</si>
  <si>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</si>
  <si>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</si>
  <si>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</si>
  <si>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10,37</t>
  </si>
  <si>
    <t>CONCRETAGEM DE CORTINA DE CONTENÇÃO, ATRAVÉS DE BOMBA   LANÇAMENTO, ADENSAMENTO E ACABAMENTO. AF_07/2019</t>
  </si>
  <si>
    <t>CAIXA COM GRELHA SIMPLES RETANGULAR, EM CONCRETO PRÉ-MOLDADO, DIMENSÕES INTERNAS: 0,6X1,0X1,0 M. AF_12/2020</t>
  </si>
  <si>
    <t>97934</t>
  </si>
  <si>
    <t>97935</t>
  </si>
  <si>
    <t>CAIXA PARA BOCA DE LOBO SIMPLES RETANGULAR, EM CONCRETO PRÉ-MOLDADO, DIMENSÕES INTERNAS: 0,6X1,0X1,2 M. AF_12/2020</t>
  </si>
  <si>
    <t>97936</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</si>
  <si>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</si>
  <si>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</si>
  <si>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</si>
  <si>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</si>
  <si>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</si>
  <si>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</si>
  <si>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</si>
  <si>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</si>
  <si>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</si>
  <si>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</si>
  <si>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</si>
  <si>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</si>
  <si>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</si>
  <si>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</si>
  <si>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</si>
  <si>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</si>
  <si>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</si>
  <si>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</si>
  <si>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</si>
  <si>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</si>
  <si>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</si>
  <si>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</si>
  <si>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</si>
  <si>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</si>
  <si>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</si>
  <si>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</si>
  <si>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</si>
  <si>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</si>
  <si>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</si>
  <si>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</si>
  <si>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</si>
  <si>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</si>
  <si>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</si>
  <si>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</si>
  <si>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</si>
  <si>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</si>
  <si>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</si>
  <si>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</si>
  <si>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</si>
  <si>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</si>
  <si>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</si>
  <si>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</si>
  <si>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</si>
  <si>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</si>
  <si>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</si>
  <si>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</si>
  <si>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</si>
  <si>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</si>
  <si>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</si>
  <si>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</si>
  <si>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</si>
  <si>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</si>
  <si>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</si>
  <si>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</si>
  <si>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</si>
  <si>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</si>
  <si>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</si>
  <si>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</si>
  <si>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</si>
  <si>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</si>
  <si>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</si>
  <si>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</si>
  <si>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</si>
  <si>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</si>
  <si>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</si>
  <si>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</si>
  <si>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</si>
  <si>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</si>
  <si>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</si>
  <si>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</si>
  <si>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</si>
  <si>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</si>
  <si>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</si>
  <si>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</si>
  <si>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</si>
  <si>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</si>
  <si>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</si>
  <si>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</si>
  <si>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</si>
  <si>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</si>
  <si>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</si>
  <si>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</si>
  <si>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</si>
  <si>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</si>
  <si>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</si>
  <si>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</si>
  <si>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</si>
  <si>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</si>
  <si>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</si>
  <si>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</si>
  <si>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</si>
  <si>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</si>
  <si>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</si>
  <si>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</si>
  <si>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</si>
  <si>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</si>
  <si>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</si>
  <si>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</si>
  <si>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</si>
  <si>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</si>
  <si>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</si>
  <si>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</si>
  <si>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101807</t>
  </si>
  <si>
    <t>101808</t>
  </si>
  <si>
    <t>101809</t>
  </si>
  <si>
    <t>102139</t>
  </si>
  <si>
    <t>102141</t>
  </si>
  <si>
    <t>102142</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</si>
  <si>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</si>
  <si>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</si>
  <si>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</si>
  <si>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</si>
  <si>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</si>
  <si>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</si>
  <si>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</si>
  <si>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</si>
  <si>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</si>
  <si>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</si>
  <si>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</si>
  <si>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</si>
  <si>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</si>
  <si>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</si>
  <si>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</si>
  <si>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</si>
  <si>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</si>
  <si>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</si>
  <si>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</si>
  <si>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</si>
  <si>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</si>
  <si>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</si>
  <si>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</si>
  <si>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</si>
  <si>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</si>
  <si>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</si>
  <si>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</si>
  <si>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</si>
  <si>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</si>
  <si>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</si>
  <si>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</si>
  <si>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</si>
  <si>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</si>
  <si>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</si>
  <si>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</si>
  <si>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</si>
  <si>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</si>
  <si>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</si>
  <si>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</si>
  <si>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</si>
  <si>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</si>
  <si>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</si>
  <si>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</si>
  <si>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</si>
  <si>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</si>
  <si>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</si>
  <si>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</si>
  <si>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</si>
  <si>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</si>
  <si>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</si>
  <si>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</si>
  <si>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</si>
  <si>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</si>
  <si>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</si>
  <si>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</si>
  <si>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</si>
  <si>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</si>
  <si>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</si>
  <si>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</si>
  <si>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</si>
  <si>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</si>
  <si>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</si>
  <si>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</si>
  <si>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</si>
  <si>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</si>
  <si>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</si>
  <si>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</si>
  <si>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</si>
  <si>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</si>
  <si>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</si>
  <si>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</si>
  <si>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</si>
  <si>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</si>
  <si>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</si>
  <si>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</si>
  <si>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</si>
  <si>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</si>
  <si>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</si>
  <si>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</si>
  <si>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</si>
  <si>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</si>
  <si>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</si>
  <si>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</si>
  <si>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</si>
  <si>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</si>
  <si>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</si>
  <si>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</si>
  <si>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</si>
  <si>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</si>
  <si>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</si>
  <si>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</si>
  <si>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</si>
  <si>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</si>
  <si>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</si>
  <si>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</si>
  <si>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</si>
  <si>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</si>
  <si>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</si>
  <si>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</si>
  <si>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</si>
  <si>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</si>
  <si>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</si>
  <si>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</si>
  <si>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</si>
  <si>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</si>
  <si>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</si>
  <si>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</si>
  <si>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</si>
  <si>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</si>
  <si>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</si>
  <si>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</si>
  <si>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</si>
  <si>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</si>
  <si>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</si>
  <si>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</si>
  <si>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</si>
  <si>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</si>
  <si>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</si>
  <si>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</si>
  <si>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</si>
  <si>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</si>
  <si>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</si>
  <si>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</si>
  <si>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</si>
  <si>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</si>
  <si>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</si>
  <si>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</si>
  <si>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</si>
  <si>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</si>
  <si>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</si>
  <si>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</si>
  <si>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</si>
  <si>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</si>
  <si>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</si>
  <si>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</si>
  <si>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</si>
  <si>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</si>
  <si>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</si>
  <si>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</si>
  <si>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</si>
  <si>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</si>
  <si>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</si>
  <si>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</si>
  <si>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</si>
  <si>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</si>
  <si>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</si>
  <si>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</si>
  <si>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</si>
  <si>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</si>
  <si>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</si>
  <si>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</si>
  <si>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</si>
  <si>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</si>
  <si>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</si>
  <si>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</si>
  <si>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</si>
  <si>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</si>
  <si>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</si>
  <si>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</si>
  <si>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</si>
  <si>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</si>
  <si>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</si>
  <si>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</si>
  <si>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</si>
  <si>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</si>
  <si>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</si>
  <si>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</si>
  <si>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</si>
  <si>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</si>
  <si>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</si>
  <si>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</si>
  <si>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</si>
  <si>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</si>
  <si>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</si>
  <si>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</si>
  <si>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</si>
  <si>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</si>
  <si>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</si>
  <si>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</si>
  <si>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</si>
  <si>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</si>
  <si>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</si>
  <si>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</si>
  <si>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</si>
  <si>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</si>
  <si>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</si>
  <si>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</si>
  <si>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</si>
  <si>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</si>
  <si>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</si>
  <si>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</si>
  <si>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</si>
  <si>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</si>
  <si>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</si>
  <si>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</si>
  <si>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</si>
  <si>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</si>
  <si>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</si>
  <si>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</si>
  <si>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</si>
  <si>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</si>
  <si>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</si>
  <si>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</si>
  <si>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</si>
  <si>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</si>
  <si>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</si>
  <si>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</si>
  <si>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</si>
  <si>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</si>
  <si>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</si>
  <si>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102162</t>
  </si>
  <si>
    <t>102163</t>
  </si>
  <si>
    <t>102164</t>
  </si>
  <si>
    <t>102165</t>
  </si>
  <si>
    <t>102166</t>
  </si>
  <si>
    <t>102167</t>
  </si>
  <si>
    <t>102168</t>
  </si>
  <si>
    <t>102169</t>
  </si>
  <si>
    <t>102170</t>
  </si>
  <si>
    <t>102171</t>
  </si>
  <si>
    <t>102172</t>
  </si>
  <si>
    <t>102176</t>
  </si>
  <si>
    <t>102177</t>
  </si>
  <si>
    <t>102178</t>
  </si>
  <si>
    <t>102179</t>
  </si>
  <si>
    <t>102180</t>
  </si>
  <si>
    <t>102181</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</si>
  <si>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</si>
  <si>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</si>
  <si>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</si>
  <si>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</si>
  <si>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</si>
  <si>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</si>
  <si>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</si>
  <si>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</si>
  <si>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</si>
  <si>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</si>
  <si>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</si>
  <si>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</si>
  <si>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16,06</t>
  </si>
  <si>
    <t>102192</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</si>
  <si>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</si>
  <si>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</si>
  <si>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</si>
  <si>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</si>
  <si>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</si>
  <si>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</si>
  <si>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</si>
  <si>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</si>
  <si>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6,10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</si>
  <si>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</si>
  <si>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</si>
  <si>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</si>
  <si>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</si>
  <si>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</si>
  <si>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</si>
  <si>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</si>
  <si>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</si>
  <si>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</si>
  <si>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</si>
  <si>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</si>
  <si>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</si>
  <si>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</si>
  <si>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</si>
  <si>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</si>
  <si>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</si>
  <si>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14,48</t>
  </si>
  <si>
    <t>12,34</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</si>
  <si>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</si>
  <si>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</si>
  <si>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</si>
  <si>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</si>
  <si>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</si>
  <si>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</si>
  <si>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</si>
  <si>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</si>
  <si>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</si>
  <si>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</si>
  <si>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</si>
  <si>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</si>
  <si>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</si>
  <si>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</si>
  <si>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</si>
  <si>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</si>
  <si>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</si>
  <si>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</si>
  <si>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</si>
  <si>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</si>
  <si>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</si>
  <si>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</si>
  <si>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</si>
  <si>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</si>
  <si>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</si>
  <si>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</si>
  <si>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</si>
  <si>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</si>
  <si>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</si>
  <si>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</si>
  <si>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</si>
  <si>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</si>
  <si>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</si>
  <si>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</si>
  <si>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</si>
  <si>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</si>
  <si>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</si>
  <si>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</si>
  <si>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</si>
  <si>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</si>
  <si>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</si>
  <si>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</si>
  <si>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</si>
  <si>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</si>
  <si>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</si>
  <si>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</si>
  <si>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</si>
  <si>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</si>
  <si>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</si>
  <si>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</si>
  <si>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</si>
  <si>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</si>
  <si>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</si>
  <si>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</si>
  <si>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</si>
  <si>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</si>
  <si>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</si>
  <si>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</si>
  <si>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</si>
  <si>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</si>
  <si>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</si>
  <si>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</si>
  <si>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</si>
  <si>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</si>
  <si>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</si>
  <si>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</si>
  <si>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</si>
  <si>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</si>
  <si>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</si>
  <si>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</si>
  <si>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</si>
  <si>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</si>
  <si>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</si>
  <si>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</si>
  <si>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</si>
  <si>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</si>
  <si>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</si>
  <si>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</si>
  <si>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</si>
  <si>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</si>
  <si>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</si>
  <si>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</si>
  <si>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</si>
  <si>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</si>
  <si>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23,69</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</si>
  <si>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</si>
  <si>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</si>
  <si>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</si>
  <si>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</si>
  <si>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</si>
  <si>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</si>
  <si>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</si>
  <si>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</si>
  <si>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</si>
  <si>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</si>
  <si>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</si>
  <si>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</si>
  <si>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</si>
  <si>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</si>
  <si>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</si>
  <si>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</si>
  <si>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</si>
  <si>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</si>
  <si>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</si>
  <si>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</si>
  <si>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</si>
  <si>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</si>
  <si>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</si>
  <si>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</si>
  <si>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</si>
  <si>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</si>
  <si>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</si>
  <si>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</si>
  <si>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</si>
  <si>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</si>
  <si>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</si>
  <si>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</si>
  <si>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</si>
  <si>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</si>
  <si>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</si>
  <si>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</si>
  <si>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</si>
  <si>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</si>
  <si>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</si>
  <si>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</si>
  <si>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</si>
  <si>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</si>
  <si>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</si>
  <si>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</si>
  <si>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</si>
  <si>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</si>
  <si>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</si>
  <si>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</si>
  <si>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</si>
  <si>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</si>
  <si>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</si>
  <si>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</si>
  <si>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</si>
  <si>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</si>
  <si>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</si>
  <si>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</si>
  <si>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</si>
  <si>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</si>
  <si>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</si>
  <si>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</si>
  <si>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</si>
  <si>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</si>
  <si>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</si>
  <si>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</si>
  <si>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</si>
  <si>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</si>
  <si>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</si>
  <si>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</si>
  <si>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</si>
  <si>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</si>
  <si>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</si>
  <si>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</si>
  <si>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</si>
  <si>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</si>
  <si>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</si>
  <si>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</si>
  <si>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</si>
  <si>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</si>
  <si>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</si>
  <si>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</si>
  <si>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</si>
  <si>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</si>
  <si>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</si>
  <si>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</si>
  <si>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</si>
  <si>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</si>
  <si>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</si>
  <si>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</si>
  <si>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</si>
  <si>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</si>
  <si>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</si>
  <si>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</si>
  <si>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</si>
  <si>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</si>
  <si>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</si>
  <si>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</si>
  <si>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</si>
  <si>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</si>
  <si>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</si>
  <si>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</si>
  <si>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</si>
  <si>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</si>
  <si>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</si>
  <si>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</si>
  <si>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</si>
  <si>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</si>
  <si>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</si>
  <si>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</si>
  <si>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</si>
  <si>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</si>
  <si>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</si>
  <si>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</si>
  <si>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9,88</t>
  </si>
  <si>
    <t>9,10</t>
  </si>
  <si>
    <t>11,86</t>
  </si>
  <si>
    <t>13,43</t>
  </si>
  <si>
    <t>10,13</t>
  </si>
  <si>
    <t>14,65</t>
  </si>
  <si>
    <t>10,32</t>
  </si>
  <si>
    <t>10,29</t>
  </si>
  <si>
    <t>9,72</t>
  </si>
  <si>
    <t>10,10</t>
  </si>
  <si>
    <t>9,45</t>
  </si>
  <si>
    <t>8,07</t>
  </si>
  <si>
    <t>10,25</t>
  </si>
  <si>
    <t>14,54</t>
  </si>
  <si>
    <t>13,00</t>
  </si>
  <si>
    <t>9,32</t>
  </si>
  <si>
    <t>10,45</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</si>
  <si>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</si>
  <si>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</si>
  <si>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</si>
  <si>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</si>
  <si>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</si>
  <si>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</si>
  <si>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</si>
  <si>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</si>
  <si>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</si>
  <si>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</si>
  <si>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</si>
  <si>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</si>
  <si>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</si>
  <si>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9,03</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</si>
  <si>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</si>
  <si>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</si>
  <si>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</si>
  <si>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</si>
  <si>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</si>
  <si>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</si>
  <si>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</si>
  <si>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</si>
  <si>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</si>
  <si>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</si>
  <si>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</si>
  <si>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</si>
  <si>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</si>
  <si>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</si>
  <si>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</si>
  <si>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</si>
  <si>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</si>
  <si>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</si>
  <si>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</si>
  <si>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</si>
  <si>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</si>
  <si>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</si>
  <si>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</si>
  <si>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</si>
  <si>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</si>
  <si>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</si>
  <si>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</si>
  <si>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20,57</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</si>
  <si>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</si>
  <si>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</si>
  <si>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</si>
  <si>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</si>
  <si>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</si>
  <si>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</si>
  <si>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</si>
  <si>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</si>
  <si>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</si>
  <si>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</si>
  <si>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</si>
  <si>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</si>
  <si>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</si>
  <si>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</si>
  <si>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</si>
  <si>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</si>
  <si>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</si>
  <si>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</si>
  <si>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</si>
  <si>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</si>
  <si>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</si>
  <si>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</si>
  <si>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</si>
  <si>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</si>
  <si>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</si>
  <si>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</si>
  <si>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</si>
  <si>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</si>
  <si>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</si>
  <si>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</si>
  <si>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</si>
  <si>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</si>
  <si>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</si>
  <si>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16,27</t>
  </si>
  <si>
    <t>33,43</t>
  </si>
  <si>
    <t>7,96</t>
  </si>
  <si>
    <t>10,01</t>
  </si>
  <si>
    <t>6,08</t>
  </si>
  <si>
    <t>6,21</t>
  </si>
  <si>
    <t>11,51</t>
  </si>
  <si>
    <t>8,41</t>
  </si>
  <si>
    <t>5,93</t>
  </si>
  <si>
    <t>24,41</t>
  </si>
  <si>
    <t>6,25</t>
  </si>
  <si>
    <t>17,60</t>
  </si>
  <si>
    <t>11,58</t>
  </si>
  <si>
    <t>13,19</t>
  </si>
  <si>
    <t>17,80</t>
  </si>
  <si>
    <t>17,79</t>
  </si>
  <si>
    <t>4,79</t>
  </si>
  <si>
    <t>10,70</t>
  </si>
  <si>
    <t>12,73</t>
  </si>
  <si>
    <t>2,90</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</si>
  <si>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</si>
  <si>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</si>
  <si>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</si>
  <si>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</si>
  <si>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</si>
  <si>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</si>
  <si>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</si>
  <si>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</si>
  <si>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</si>
  <si>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</si>
  <si>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10,89</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</si>
  <si>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</si>
  <si>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</si>
  <si>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</si>
  <si>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</si>
  <si>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</si>
  <si>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</si>
  <si>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</si>
  <si>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</si>
  <si>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</si>
  <si>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</si>
  <si>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</si>
  <si>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</si>
  <si>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</si>
  <si>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</si>
  <si>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</si>
  <si>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</si>
  <si>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</si>
  <si>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</si>
  <si>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</si>
  <si>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</si>
  <si>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20,25</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</si>
  <si>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</si>
  <si>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</si>
  <si>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</si>
  <si>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</si>
  <si>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</si>
  <si>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</si>
  <si>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</si>
  <si>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</si>
  <si>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</si>
  <si>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</si>
  <si>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</si>
  <si>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</si>
  <si>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</si>
  <si>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</si>
  <si>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</si>
  <si>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</si>
  <si>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</si>
  <si>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</si>
  <si>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</si>
  <si>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</si>
  <si>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</si>
  <si>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</si>
  <si>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</si>
  <si>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</si>
  <si>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</si>
  <si>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</si>
  <si>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</si>
  <si>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</si>
  <si>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</si>
  <si>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15,54</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</si>
  <si>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</si>
  <si>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</si>
  <si>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</si>
  <si>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</si>
  <si>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</si>
  <si>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</si>
  <si>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</si>
  <si>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</si>
  <si>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</si>
  <si>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</si>
  <si>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</si>
  <si>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</si>
  <si>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</si>
  <si>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</si>
  <si>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</si>
  <si>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</si>
  <si>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</si>
  <si>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</si>
  <si>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</si>
  <si>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</si>
  <si>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</si>
  <si>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</si>
  <si>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</si>
  <si>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</si>
  <si>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</si>
  <si>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</si>
  <si>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</si>
  <si>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</si>
  <si>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</si>
  <si>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</si>
  <si>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</si>
  <si>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</si>
  <si>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</si>
  <si>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17,97</t>
  </si>
  <si>
    <t>LÂMPADA COMPACTA FLUORESCENTE DE 15 W, BASE E27 - FORNECIMENTO E INSTALAÇÃO. AF_02/2020</t>
  </si>
  <si>
    <t>15,83</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</si>
  <si>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</si>
  <si>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</si>
  <si>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</si>
  <si>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</si>
  <si>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</si>
  <si>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</si>
  <si>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</si>
  <si>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</si>
  <si>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</si>
  <si>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</si>
  <si>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</si>
  <si>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</si>
  <si>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</si>
  <si>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</si>
  <si>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</si>
  <si>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</si>
  <si>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</si>
  <si>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</si>
  <si>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</si>
  <si>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</si>
  <si>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</si>
  <si>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</si>
  <si>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</si>
  <si>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</si>
  <si>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</si>
  <si>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</si>
  <si>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</si>
  <si>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</si>
  <si>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</si>
  <si>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</si>
  <si>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</si>
  <si>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</si>
  <si>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</si>
  <si>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</si>
  <si>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</si>
  <si>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</si>
  <si>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</si>
  <si>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</si>
  <si>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</si>
  <si>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</si>
  <si>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</si>
  <si>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</si>
  <si>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</si>
  <si>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</si>
  <si>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</si>
  <si>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</si>
  <si>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</si>
  <si>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</si>
  <si>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</si>
  <si>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</si>
  <si>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</si>
  <si>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16,16</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</si>
  <si>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</si>
  <si>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</si>
  <si>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</si>
  <si>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</si>
  <si>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</si>
  <si>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</si>
  <si>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</si>
  <si>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</si>
  <si>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</si>
  <si>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</si>
  <si>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</si>
  <si>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</si>
  <si>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</si>
  <si>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</si>
  <si>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</si>
  <si>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</si>
  <si>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</si>
  <si>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</si>
  <si>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</si>
  <si>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</si>
  <si>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</si>
  <si>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</si>
  <si>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</si>
  <si>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</si>
  <si>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</si>
  <si>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</si>
  <si>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</si>
  <si>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</si>
  <si>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</si>
  <si>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</si>
  <si>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</si>
  <si>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</si>
  <si>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</si>
  <si>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</si>
  <si>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</si>
  <si>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</si>
  <si>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</si>
  <si>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</si>
  <si>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</si>
  <si>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</si>
  <si>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</si>
  <si>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</si>
  <si>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</si>
  <si>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</si>
  <si>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</si>
  <si>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</si>
  <si>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</si>
  <si>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</si>
  <si>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</si>
  <si>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</si>
  <si>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</si>
  <si>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</si>
  <si>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</si>
  <si>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</si>
  <si>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</si>
  <si>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</si>
  <si>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</si>
  <si>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</si>
  <si>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</si>
  <si>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</si>
  <si>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</si>
  <si>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</si>
  <si>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</si>
  <si>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</si>
  <si>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</si>
  <si>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</si>
  <si>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</si>
  <si>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</si>
  <si>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</si>
  <si>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</si>
  <si>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</si>
  <si>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</si>
  <si>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</si>
  <si>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</si>
  <si>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</si>
  <si>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</si>
  <si>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</si>
  <si>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</si>
  <si>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</si>
  <si>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</si>
  <si>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</si>
  <si>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</si>
  <si>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</si>
  <si>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</si>
  <si>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</si>
  <si>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</si>
  <si>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</si>
  <si>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</si>
  <si>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</si>
  <si>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</si>
  <si>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</si>
  <si>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</si>
  <si>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</si>
  <si>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</si>
  <si>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</si>
  <si>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</si>
  <si>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</si>
  <si>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</si>
  <si>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</si>
  <si>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</si>
  <si>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</si>
  <si>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</si>
  <si>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</si>
  <si>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</si>
  <si>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10,24</t>
  </si>
  <si>
    <t>CABO TELEFÔNICO CI-50 20 PARES INSTALADO EM ENTRADA DE EDIFICAÇÃO - FORNECIMENTO E INSTALAÇÃO. AF_11/2019</t>
  </si>
  <si>
    <t>16,98</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</si>
  <si>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</si>
  <si>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</si>
  <si>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</si>
  <si>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</si>
  <si>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</si>
  <si>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</si>
  <si>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</si>
  <si>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</si>
  <si>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7,88</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</si>
  <si>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</si>
  <si>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</si>
  <si>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</si>
  <si>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</si>
  <si>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</si>
  <si>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</si>
  <si>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</si>
  <si>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</si>
  <si>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</si>
  <si>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</si>
  <si>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</si>
  <si>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</si>
  <si>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</si>
  <si>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</si>
  <si>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</si>
  <si>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</si>
  <si>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</si>
  <si>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</si>
  <si>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</si>
  <si>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</si>
  <si>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</si>
  <si>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</si>
  <si>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</si>
  <si>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</si>
  <si>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</si>
  <si>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</si>
  <si>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</si>
  <si>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</si>
  <si>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</si>
  <si>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</si>
  <si>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</si>
  <si>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</si>
  <si>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</si>
  <si>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</si>
  <si>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</si>
  <si>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</si>
  <si>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</si>
  <si>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</si>
  <si>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</si>
  <si>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</si>
  <si>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</si>
  <si>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</si>
  <si>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</si>
  <si>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</si>
  <si>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</si>
  <si>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13,56</t>
  </si>
  <si>
    <t>14,78</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</si>
  <si>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</si>
  <si>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</si>
  <si>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</si>
  <si>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</si>
  <si>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</si>
  <si>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</si>
  <si>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</si>
  <si>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</si>
  <si>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</si>
  <si>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</si>
  <si>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</si>
  <si>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</si>
  <si>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</si>
  <si>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</si>
  <si>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</si>
  <si>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</si>
  <si>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</si>
  <si>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</si>
  <si>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</si>
  <si>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</si>
  <si>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</si>
  <si>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</si>
  <si>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</si>
  <si>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</si>
  <si>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</si>
  <si>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</si>
  <si>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</si>
  <si>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</si>
  <si>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24,55</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</si>
  <si>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</si>
  <si>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</si>
  <si>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</si>
  <si>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</si>
  <si>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</si>
  <si>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</si>
  <si>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</si>
  <si>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</si>
  <si>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</si>
  <si>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</si>
  <si>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</si>
  <si>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</si>
  <si>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8,38</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</si>
  <si>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</si>
  <si>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</si>
  <si>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</si>
  <si>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</si>
  <si>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</si>
  <si>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</si>
  <si>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</si>
  <si>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</si>
  <si>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</si>
  <si>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</si>
  <si>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</si>
  <si>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</si>
  <si>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</si>
  <si>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</si>
  <si>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</si>
  <si>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17,37</t>
  </si>
  <si>
    <t>12,03</t>
  </si>
  <si>
    <t>TUBO, PPR, DN 20, CLASSE PN 20,  INSTALADO EM RESERVAÇÃO DE ÁGUA DE EDIFICAÇÃO QUE POSSUA RESERVATÓRIO DE FIBRA/FIBROCIMENTO  FORNECIMENTO E INSTALAÇÃO. AF_06/2016</t>
  </si>
  <si>
    <t>8,06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</si>
  <si>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</si>
  <si>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</si>
  <si>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</si>
  <si>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</si>
  <si>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</si>
  <si>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</si>
  <si>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</si>
  <si>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</si>
  <si>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</si>
  <si>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</si>
  <si>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</si>
  <si>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</si>
  <si>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</si>
  <si>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</si>
  <si>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</si>
  <si>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</si>
  <si>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</si>
  <si>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7,54</t>
  </si>
  <si>
    <t>9,62</t>
  </si>
  <si>
    <t>20,64</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</si>
  <si>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</si>
  <si>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</si>
  <si>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</si>
  <si>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</si>
  <si>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</si>
  <si>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</si>
  <si>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</si>
  <si>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</si>
  <si>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</si>
  <si>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</si>
  <si>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</si>
  <si>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</si>
  <si>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</si>
  <si>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</si>
  <si>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</si>
  <si>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</si>
  <si>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</si>
  <si>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</si>
  <si>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</si>
  <si>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</si>
  <si>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</si>
  <si>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</si>
  <si>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</si>
  <si>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</si>
  <si>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</si>
  <si>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</si>
  <si>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</si>
  <si>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</si>
  <si>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</si>
  <si>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</si>
  <si>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</si>
  <si>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</si>
  <si>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</si>
  <si>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</si>
  <si>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</si>
  <si>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</si>
  <si>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</si>
  <si>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</si>
  <si>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</si>
  <si>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</si>
  <si>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</si>
  <si>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</si>
  <si>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</si>
  <si>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</si>
  <si>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</si>
  <si>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</si>
  <si>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</si>
  <si>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</si>
  <si>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</si>
  <si>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</si>
  <si>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11,44</t>
  </si>
  <si>
    <t>LUVA DE CORRER, PVC, SOLDÁVEL, DN 25MM, INSTALADO EM RAMAL OU SUB-RAMAL DE ÁGUA - FORNECIMENTO E INSTALAÇÃO. AF_12/2014</t>
  </si>
  <si>
    <t>11,20</t>
  </si>
  <si>
    <t>16,89</t>
  </si>
  <si>
    <t>9,78</t>
  </si>
  <si>
    <t>16,47</t>
  </si>
  <si>
    <t>7,17</t>
  </si>
  <si>
    <t>6,47</t>
  </si>
  <si>
    <t>7,68</t>
  </si>
  <si>
    <t>7,12</t>
  </si>
  <si>
    <t>9,77</t>
  </si>
  <si>
    <t>3,79</t>
  </si>
  <si>
    <t>4,55</t>
  </si>
  <si>
    <t>11,19</t>
  </si>
  <si>
    <t>9,21</t>
  </si>
  <si>
    <t>9,00</t>
  </si>
  <si>
    <t>10,33</t>
  </si>
  <si>
    <t>7,21</t>
  </si>
  <si>
    <t>32,24</t>
  </si>
  <si>
    <t>ADAPTADOR CURTO COM BOLSA E ROSCA PARA REGISTRO, PVC, SOLDÁVEL, DN 75MM X 2.1/2, INSTALADO EM PRUMADA DE ÁGUA - FORNECIMENTO E INSTALAÇÃO. AF_12/2014</t>
  </si>
  <si>
    <t>16,67</t>
  </si>
  <si>
    <t>18,93</t>
  </si>
  <si>
    <t>13,52</t>
  </si>
  <si>
    <t>8,77</t>
  </si>
  <si>
    <t>14,05</t>
  </si>
  <si>
    <t>12,68</t>
  </si>
  <si>
    <t>28,61</t>
  </si>
  <si>
    <t>7,63</t>
  </si>
  <si>
    <t>15,82</t>
  </si>
  <si>
    <t>11,31</t>
  </si>
  <si>
    <t>38,60</t>
  </si>
  <si>
    <t>8,45</t>
  </si>
  <si>
    <t>14,53</t>
  </si>
  <si>
    <t>LUVA DE CORRER, CPVC, SOLDÁVEL, DN 22MM, INSTALADO EM RAMAL DE DISTRIBUIÇÃO DE ÁGUA   FORNECIMENTO E INSTALAÇÃO. AF_12/2014</t>
  </si>
  <si>
    <t>15,85</t>
  </si>
  <si>
    <t>5,08</t>
  </si>
  <si>
    <t>14,77</t>
  </si>
  <si>
    <t>12,28</t>
  </si>
  <si>
    <t>9,86</t>
  </si>
  <si>
    <t>13,89</t>
  </si>
  <si>
    <t>5,63</t>
  </si>
  <si>
    <t>9,74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</si>
  <si>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</si>
  <si>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</si>
  <si>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</si>
  <si>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</si>
  <si>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</si>
  <si>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</si>
  <si>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</si>
  <si>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</si>
  <si>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</si>
  <si>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</si>
  <si>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</si>
  <si>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</si>
  <si>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</si>
  <si>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</si>
  <si>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</si>
  <si>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</si>
  <si>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</si>
  <si>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</si>
  <si>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</si>
  <si>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</si>
  <si>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</si>
  <si>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</si>
  <si>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</si>
  <si>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</si>
  <si>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</si>
  <si>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</si>
  <si>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</si>
  <si>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</si>
  <si>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</si>
  <si>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</si>
  <si>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</si>
  <si>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</si>
  <si>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</si>
  <si>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</si>
  <si>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</si>
  <si>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</si>
  <si>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</si>
  <si>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</si>
  <si>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</si>
  <si>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</si>
  <si>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</si>
  <si>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</si>
  <si>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</si>
  <si>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</si>
  <si>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</si>
  <si>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</si>
  <si>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</si>
  <si>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</si>
  <si>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</si>
  <si>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</si>
  <si>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</si>
  <si>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</si>
  <si>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</si>
  <si>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</si>
  <si>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</si>
  <si>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</si>
  <si>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</si>
  <si>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</si>
  <si>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</si>
  <si>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</si>
  <si>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</si>
  <si>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</si>
  <si>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</si>
  <si>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</si>
  <si>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</si>
  <si>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</si>
  <si>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</si>
  <si>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</si>
  <si>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</si>
  <si>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</si>
  <si>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</si>
  <si>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</si>
  <si>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</si>
  <si>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</si>
  <si>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</si>
  <si>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</si>
  <si>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</si>
  <si>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</si>
  <si>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</si>
  <si>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</si>
  <si>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</si>
  <si>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</si>
  <si>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</si>
  <si>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12,98</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</si>
  <si>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</si>
  <si>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</si>
  <si>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</si>
  <si>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35,33</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</si>
  <si>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</si>
  <si>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</si>
  <si>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</si>
  <si>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</si>
  <si>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</si>
  <si>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</si>
  <si>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</si>
  <si>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</si>
  <si>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</si>
  <si>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</si>
  <si>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</si>
  <si>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</si>
  <si>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</si>
  <si>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</si>
  <si>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</si>
  <si>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</si>
  <si>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</si>
  <si>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</si>
  <si>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</si>
  <si>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</si>
  <si>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</si>
  <si>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</si>
  <si>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</si>
  <si>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</si>
  <si>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</si>
  <si>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</si>
  <si>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</si>
  <si>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</si>
  <si>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</si>
  <si>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</si>
  <si>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</si>
  <si>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</si>
  <si>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</si>
  <si>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</si>
  <si>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</si>
  <si>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</si>
  <si>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</si>
  <si>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</si>
  <si>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</si>
  <si>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</si>
  <si>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</si>
  <si>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</si>
  <si>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</si>
  <si>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</si>
  <si>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</si>
  <si>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</si>
  <si>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</si>
  <si>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</si>
  <si>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</si>
  <si>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</si>
  <si>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</si>
  <si>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</si>
  <si>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</si>
  <si>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</si>
  <si>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</si>
  <si>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</si>
  <si>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</si>
  <si>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</si>
  <si>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</si>
  <si>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</si>
  <si>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</si>
  <si>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7,64</t>
  </si>
  <si>
    <t>14,31</t>
  </si>
  <si>
    <t>20,47</t>
  </si>
  <si>
    <t>17,84</t>
  </si>
  <si>
    <t>21,44</t>
  </si>
  <si>
    <t>15,30</t>
  </si>
  <si>
    <t>14,25</t>
  </si>
  <si>
    <t>23,43</t>
  </si>
  <si>
    <t>15,44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</si>
  <si>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</si>
  <si>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</si>
  <si>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</si>
  <si>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</si>
  <si>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</si>
  <si>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</si>
  <si>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</si>
  <si>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</si>
  <si>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</si>
  <si>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</si>
  <si>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</si>
  <si>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</si>
  <si>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</si>
  <si>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</si>
  <si>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</si>
  <si>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</si>
  <si>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</si>
  <si>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</si>
  <si>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</si>
  <si>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</si>
  <si>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</si>
  <si>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</si>
  <si>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</si>
  <si>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</si>
  <si>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</si>
  <si>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</si>
  <si>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</si>
  <si>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</si>
  <si>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</si>
  <si>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</si>
  <si>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</si>
  <si>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</si>
  <si>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</si>
  <si>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</si>
  <si>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</si>
  <si>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</si>
  <si>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</si>
  <si>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</si>
  <si>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</si>
  <si>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</si>
  <si>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</si>
  <si>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</si>
  <si>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</si>
  <si>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</si>
  <si>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</si>
  <si>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</si>
  <si>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</si>
  <si>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</si>
  <si>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</si>
  <si>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</si>
  <si>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</si>
  <si>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</si>
  <si>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</si>
  <si>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</si>
  <si>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</si>
  <si>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</si>
  <si>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</si>
  <si>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</si>
  <si>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</si>
  <si>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</si>
  <si>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</si>
  <si>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</si>
  <si>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</si>
  <si>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</si>
  <si>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</si>
  <si>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</si>
  <si>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</si>
  <si>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</si>
  <si>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</si>
  <si>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</si>
  <si>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</si>
  <si>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</si>
  <si>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</si>
  <si>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</si>
  <si>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</si>
  <si>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</si>
  <si>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</si>
  <si>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17,44</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</si>
  <si>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</si>
  <si>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</si>
  <si>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25,71</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</si>
  <si>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</si>
  <si>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</si>
  <si>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</si>
  <si>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</si>
  <si>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</si>
  <si>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</si>
  <si>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</si>
  <si>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</si>
  <si>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</si>
  <si>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</si>
  <si>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</si>
  <si>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</si>
  <si>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</si>
  <si>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</si>
  <si>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</si>
  <si>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</si>
  <si>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</si>
  <si>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</si>
  <si>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</si>
  <si>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</si>
  <si>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</si>
  <si>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</si>
  <si>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</si>
  <si>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</si>
  <si>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</si>
  <si>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</si>
  <si>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</si>
  <si>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</si>
  <si>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</si>
  <si>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</si>
  <si>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</si>
  <si>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</si>
  <si>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</si>
  <si>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</si>
  <si>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</si>
  <si>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</si>
  <si>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</si>
  <si>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SPRINKLER TIPO PENDENTE, 68 °C, UNIÃO POR ROSCA DN 15 (1/2") - FORNECIMENTO E INSTALAÇÃO. AF_10/2020</t>
  </si>
  <si>
    <t>6,01</t>
  </si>
  <si>
    <t>15,40</t>
  </si>
  <si>
    <t>6,60</t>
  </si>
  <si>
    <t>22,07</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</si>
  <si>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</si>
  <si>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</si>
  <si>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</si>
  <si>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</si>
  <si>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</si>
  <si>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</si>
  <si>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</si>
  <si>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</si>
  <si>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</si>
  <si>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</si>
  <si>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</si>
  <si>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</si>
  <si>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</si>
  <si>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7,27</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</si>
  <si>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</si>
  <si>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</si>
  <si>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</si>
  <si>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</si>
  <si>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</si>
  <si>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</si>
  <si>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</si>
  <si>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</si>
  <si>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</si>
  <si>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</si>
  <si>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</si>
  <si>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</si>
  <si>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</si>
  <si>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</si>
  <si>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</si>
  <si>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</si>
  <si>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19,97</t>
  </si>
  <si>
    <t>23,62</t>
  </si>
  <si>
    <t>24,02</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</si>
  <si>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</si>
  <si>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</si>
  <si>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</si>
  <si>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</si>
  <si>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</si>
  <si>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</si>
  <si>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</si>
  <si>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</si>
  <si>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</si>
  <si>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</si>
  <si>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</si>
  <si>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</si>
  <si>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</si>
  <si>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</si>
  <si>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</si>
  <si>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</si>
  <si>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</si>
  <si>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</si>
  <si>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</si>
  <si>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</si>
  <si>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</si>
  <si>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</si>
  <si>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</si>
  <si>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</si>
  <si>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</si>
  <si>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</si>
  <si>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</si>
  <si>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</si>
  <si>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</si>
  <si>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</si>
  <si>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</si>
  <si>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</si>
  <si>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</si>
  <si>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</si>
  <si>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</si>
  <si>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</si>
  <si>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</si>
  <si>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</si>
  <si>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</si>
  <si>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</si>
  <si>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</si>
  <si>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</si>
  <si>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</si>
  <si>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</si>
  <si>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</si>
  <si>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</si>
  <si>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</si>
  <si>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</si>
  <si>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</si>
  <si>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</si>
  <si>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</si>
  <si>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</si>
  <si>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</si>
  <si>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</si>
  <si>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</si>
  <si>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</si>
  <si>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</si>
  <si>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</si>
  <si>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</si>
  <si>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</si>
  <si>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</si>
  <si>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</si>
  <si>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</si>
  <si>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19,61</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</si>
  <si>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</si>
  <si>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</si>
  <si>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</si>
  <si>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</si>
  <si>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</si>
  <si>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</si>
  <si>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</si>
  <si>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</si>
  <si>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</si>
  <si>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</si>
  <si>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</si>
  <si>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</si>
  <si>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</si>
  <si>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</si>
  <si>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</si>
  <si>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</si>
  <si>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</si>
  <si>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</si>
  <si>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</si>
  <si>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</si>
  <si>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</si>
  <si>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</si>
  <si>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</si>
  <si>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</si>
  <si>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</si>
  <si>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</si>
  <si>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</si>
  <si>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</si>
  <si>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</si>
  <si>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</si>
  <si>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</si>
  <si>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</si>
  <si>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</si>
  <si>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</si>
  <si>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</si>
  <si>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</si>
  <si>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</si>
  <si>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</si>
  <si>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</si>
  <si>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</si>
  <si>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</si>
  <si>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</si>
  <si>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</si>
  <si>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</si>
  <si>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</si>
  <si>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</si>
  <si>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</si>
  <si>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</si>
  <si>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</si>
  <si>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</si>
  <si>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</si>
  <si>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</si>
  <si>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</si>
  <si>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</si>
  <si>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</si>
  <si>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</si>
  <si>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</si>
  <si>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</si>
  <si>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</si>
  <si>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</si>
  <si>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</si>
  <si>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</si>
  <si>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</si>
  <si>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</si>
  <si>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</si>
  <si>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</si>
  <si>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</si>
  <si>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</si>
  <si>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</si>
  <si>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</si>
  <si>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</si>
  <si>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</si>
  <si>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</si>
  <si>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</si>
  <si>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</si>
  <si>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</si>
  <si>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</si>
  <si>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</si>
  <si>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</si>
  <si>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</si>
  <si>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</si>
  <si>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17,27</t>
  </si>
  <si>
    <t>SIFÃO DO TIPO FLEXÍVEL EM PVC 1  X 1.1/2  - FORNECIMENTO E INSTALAÇÃO. AF_01/2020</t>
  </si>
  <si>
    <t>9,87</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</si>
  <si>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</si>
  <si>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</si>
  <si>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</si>
  <si>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</si>
  <si>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</si>
  <si>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</si>
  <si>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</si>
  <si>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</si>
  <si>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</si>
  <si>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</si>
  <si>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</si>
  <si>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</si>
  <si>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</si>
  <si>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</si>
  <si>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</si>
  <si>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</si>
  <si>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</si>
  <si>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</si>
  <si>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</si>
  <si>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</si>
  <si>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</si>
  <si>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37,64</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</si>
  <si>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</si>
  <si>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</si>
  <si>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</si>
  <si>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</si>
  <si>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</si>
  <si>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</si>
  <si>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</si>
  <si>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</si>
  <si>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</si>
  <si>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</si>
  <si>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</si>
  <si>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</si>
  <si>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</si>
  <si>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</si>
  <si>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</si>
  <si>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</si>
  <si>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</si>
  <si>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</si>
  <si>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</si>
  <si>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</si>
  <si>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</si>
  <si>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</si>
  <si>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</si>
  <si>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</si>
  <si>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</si>
  <si>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</si>
  <si>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</si>
  <si>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</si>
  <si>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</si>
  <si>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</si>
  <si>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</si>
  <si>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</si>
  <si>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</si>
  <si>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</si>
  <si>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</si>
  <si>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</si>
  <si>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</si>
  <si>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</si>
  <si>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25,32</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</si>
  <si>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</si>
  <si>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</si>
  <si>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</si>
  <si>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</si>
  <si>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</si>
  <si>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</si>
  <si>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</si>
  <si>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</si>
  <si>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</si>
  <si>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</si>
  <si>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</si>
  <si>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</si>
  <si>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</si>
  <si>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</si>
  <si>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</si>
  <si>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</si>
  <si>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</si>
  <si>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</si>
  <si>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</si>
  <si>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</si>
  <si>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</si>
  <si>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</si>
  <si>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</si>
  <si>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</si>
  <si>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</si>
  <si>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</si>
  <si>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</si>
  <si>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</si>
  <si>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</si>
  <si>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</si>
  <si>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</si>
  <si>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</si>
  <si>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</si>
  <si>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</si>
  <si>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</si>
  <si>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</si>
  <si>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</si>
  <si>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</si>
  <si>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</si>
  <si>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</si>
  <si>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</si>
  <si>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</si>
  <si>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24,17</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</si>
  <si>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</si>
  <si>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</si>
  <si>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</si>
  <si>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</si>
  <si>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</si>
  <si>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</si>
  <si>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</si>
  <si>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</si>
  <si>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</si>
  <si>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</si>
  <si>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</si>
  <si>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</si>
  <si>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</si>
  <si>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</si>
  <si>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</si>
  <si>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3,12</t>
  </si>
  <si>
    <t>20,19</t>
  </si>
  <si>
    <t>2,64</t>
  </si>
  <si>
    <t>1,29</t>
  </si>
  <si>
    <t>4,15</t>
  </si>
  <si>
    <t>5,48</t>
  </si>
  <si>
    <t>9,33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</si>
  <si>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</si>
  <si>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</si>
  <si>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</si>
  <si>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</si>
  <si>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</si>
  <si>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</si>
  <si>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</si>
  <si>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</si>
  <si>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</si>
  <si>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</si>
  <si>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</si>
  <si>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</si>
  <si>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</si>
  <si>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</si>
  <si>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</si>
  <si>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</si>
  <si>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</si>
  <si>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</si>
  <si>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</si>
  <si>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</si>
  <si>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</si>
  <si>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</si>
  <si>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</si>
  <si>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</si>
  <si>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</si>
  <si>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</si>
  <si>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</si>
  <si>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</si>
  <si>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</si>
  <si>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</si>
  <si>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</si>
  <si>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</si>
  <si>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</si>
  <si>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</si>
  <si>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</si>
  <si>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</si>
  <si>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</si>
  <si>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</si>
  <si>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</si>
  <si>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</si>
  <si>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</si>
  <si>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</si>
  <si>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</si>
  <si>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</si>
  <si>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</si>
  <si>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</si>
  <si>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</si>
  <si>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</si>
  <si>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</si>
  <si>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</si>
  <si>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</si>
  <si>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</si>
  <si>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</si>
  <si>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</si>
  <si>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9,36</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</si>
  <si>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</si>
  <si>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</si>
  <si>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</si>
  <si>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</si>
  <si>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</si>
  <si>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</si>
  <si>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</si>
  <si>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</si>
  <si>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</si>
  <si>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</si>
  <si>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</si>
  <si>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</si>
  <si>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</si>
  <si>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</si>
  <si>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</si>
  <si>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</si>
  <si>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</si>
  <si>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</si>
  <si>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</si>
  <si>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</si>
  <si>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</si>
  <si>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</si>
  <si>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</si>
  <si>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</si>
  <si>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</si>
  <si>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</si>
  <si>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</si>
  <si>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</si>
  <si>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</si>
  <si>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10,19</t>
  </si>
  <si>
    <t>16,07</t>
  </si>
  <si>
    <t>12,79</t>
  </si>
  <si>
    <t>12,09</t>
  </si>
  <si>
    <t>12,24</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</si>
  <si>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</si>
  <si>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</si>
  <si>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19,15</t>
  </si>
  <si>
    <t>11,30</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</si>
  <si>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</si>
  <si>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</si>
  <si>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</si>
  <si>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</si>
  <si>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</si>
  <si>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</si>
  <si>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</si>
  <si>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</si>
  <si>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</si>
  <si>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</si>
  <si>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</si>
  <si>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</si>
  <si>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</si>
  <si>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</si>
  <si>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</si>
  <si>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</si>
  <si>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</si>
  <si>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</si>
  <si>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</si>
  <si>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</si>
  <si>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25,78</t>
  </si>
  <si>
    <t>102235</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</si>
  <si>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</si>
  <si>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</si>
  <si>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</si>
  <si>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</si>
  <si>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</si>
  <si>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</si>
  <si>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</si>
  <si>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</si>
  <si>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</si>
  <si>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</si>
  <si>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</si>
  <si>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</si>
  <si>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</si>
  <si>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</si>
  <si>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</si>
  <si>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101814</t>
  </si>
  <si>
    <t>101816</t>
  </si>
  <si>
    <t>101817</t>
  </si>
  <si>
    <t>101819</t>
  </si>
  <si>
    <t>101820</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</si>
  <si>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</si>
  <si>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</si>
  <si>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</si>
  <si>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</si>
  <si>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</si>
  <si>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</si>
  <si>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</si>
  <si>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</si>
  <si>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</si>
  <si>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</si>
  <si>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</si>
  <si>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</si>
  <si>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</si>
  <si>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</si>
  <si>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</si>
  <si>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</si>
  <si>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</si>
  <si>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</si>
  <si>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</si>
  <si>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</si>
  <si>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</si>
  <si>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</si>
  <si>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</si>
  <si>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</si>
  <si>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</si>
  <si>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</si>
  <si>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</si>
  <si>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</si>
  <si>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</si>
  <si>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101852</t>
  </si>
  <si>
    <t>101853</t>
  </si>
  <si>
    <t>101855</t>
  </si>
  <si>
    <t>101856</t>
  </si>
  <si>
    <t>101857</t>
  </si>
  <si>
    <t>101858</t>
  </si>
  <si>
    <t>19,14</t>
  </si>
  <si>
    <t>101859</t>
  </si>
  <si>
    <t>101860</t>
  </si>
  <si>
    <t>101861</t>
  </si>
  <si>
    <t>101862</t>
  </si>
  <si>
    <t>101863</t>
  </si>
  <si>
    <t>101864</t>
  </si>
  <si>
    <t>101865</t>
  </si>
  <si>
    <t>101866</t>
  </si>
  <si>
    <t>101867</t>
  </si>
  <si>
    <t>101868</t>
  </si>
  <si>
    <t>101869</t>
  </si>
  <si>
    <t>101870</t>
  </si>
  <si>
    <t>102098</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</si>
  <si>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</si>
  <si>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</si>
  <si>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</si>
  <si>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</si>
  <si>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</si>
  <si>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</si>
  <si>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</si>
  <si>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</si>
  <si>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</si>
  <si>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</si>
  <si>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</si>
  <si>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</si>
  <si>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</si>
  <si>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</si>
  <si>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</si>
  <si>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</si>
  <si>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</si>
  <si>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</si>
  <si>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</si>
  <si>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</si>
  <si>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</si>
  <si>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</si>
  <si>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</si>
  <si>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</si>
  <si>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</si>
  <si>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18,21</t>
  </si>
  <si>
    <t>15,70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</si>
  <si>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</si>
  <si>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</si>
  <si>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</si>
  <si>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</si>
  <si>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</si>
  <si>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</si>
  <si>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</si>
  <si>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4,65</t>
  </si>
  <si>
    <t>USINAGEM DE BRITA GRADUADA SIMPLES. AF_03/2020</t>
  </si>
  <si>
    <t>USINAGEM DE BRITA GRADUADA TRATADA COM CIMENTO. AF_03/2020</t>
  </si>
  <si>
    <t>USINAGEM DE CONCRETO PARA COMPACTAÇÃO COM ROLO. AF_03/2020</t>
  </si>
  <si>
    <t>T</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</si>
  <si>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</si>
  <si>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</si>
  <si>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</si>
  <si>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</si>
  <si>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</si>
  <si>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</si>
  <si>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</si>
  <si>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</si>
  <si>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</si>
  <si>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</si>
  <si>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</si>
  <si>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</si>
  <si>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</si>
  <si>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</si>
  <si>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</si>
  <si>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</si>
  <si>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</si>
  <si>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11,99</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</si>
  <si>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</si>
  <si>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</si>
  <si>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</si>
  <si>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</si>
  <si>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</si>
  <si>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</si>
  <si>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</si>
  <si>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</si>
  <si>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</si>
  <si>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</si>
  <si>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</si>
  <si>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</si>
  <si>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</si>
  <si>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</si>
  <si>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</si>
  <si>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</si>
  <si>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</si>
  <si>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</si>
  <si>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</si>
  <si>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</si>
  <si>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</si>
  <si>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</si>
  <si>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14,60</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</si>
  <si>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</si>
  <si>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</si>
  <si>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</si>
  <si>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</si>
  <si>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</si>
  <si>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</si>
  <si>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</si>
  <si>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</si>
  <si>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</si>
  <si>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</si>
  <si>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</si>
  <si>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</si>
  <si>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</si>
  <si>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</si>
  <si>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</si>
  <si>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</si>
  <si>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</si>
  <si>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</si>
  <si>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</si>
  <si>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</si>
  <si>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</si>
  <si>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</si>
  <si>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</si>
  <si>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</si>
  <si>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</si>
  <si>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</si>
  <si>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</si>
  <si>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</si>
  <si>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</si>
  <si>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</si>
  <si>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</si>
  <si>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</si>
  <si>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</si>
  <si>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</si>
  <si>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</si>
  <si>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</si>
  <si>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</si>
  <si>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</si>
  <si>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</si>
  <si>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</si>
  <si>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</si>
  <si>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</si>
  <si>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</si>
  <si>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</si>
  <si>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</si>
  <si>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</si>
  <si>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</si>
  <si>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</si>
  <si>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</si>
  <si>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</si>
  <si>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</si>
  <si>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</si>
  <si>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</si>
  <si>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17,14</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</si>
  <si>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</si>
  <si>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</si>
  <si>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</si>
  <si>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</si>
  <si>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16,05</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</si>
  <si>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</si>
  <si>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</si>
  <si>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</si>
  <si>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</si>
  <si>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</si>
  <si>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</si>
  <si>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</si>
  <si>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</si>
  <si>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</si>
  <si>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</si>
  <si>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20,63</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</si>
  <si>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</si>
  <si>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</si>
  <si>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</si>
  <si>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</si>
  <si>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</si>
  <si>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</si>
  <si>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</si>
  <si>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</si>
  <si>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</si>
  <si>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</si>
  <si>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</si>
  <si>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</si>
  <si>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</si>
  <si>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</si>
  <si>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</si>
  <si>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</si>
  <si>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</si>
  <si>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</si>
  <si>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</si>
  <si>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</si>
  <si>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</si>
  <si>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</si>
  <si>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</si>
  <si>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</si>
  <si>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</si>
  <si>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</si>
  <si>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</si>
  <si>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</si>
  <si>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</si>
  <si>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</si>
  <si>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</si>
  <si>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</si>
  <si>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</si>
  <si>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</si>
  <si>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</si>
  <si>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</si>
  <si>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</si>
  <si>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</si>
  <si>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</si>
  <si>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</si>
  <si>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22,94</t>
  </si>
  <si>
    <t>RODAPÉ EM ARDÓSIA ALTURA 10CM. AF_09/2020</t>
  </si>
  <si>
    <t>RODAPÉ EM MARMORITE, ALTURA 10CM. AF_09/2020</t>
  </si>
  <si>
    <t>PISO EM CONCRETO 20 MPA PREPARO MECÂNICO, ESPESSURA 7CM. AF_09/2020</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</si>
  <si>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</si>
  <si>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</si>
  <si>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RODAPÉ BORRACHA LISO, ALTURA = 7CM, ESPESSURA = 2 MM, PARA ARGAMASSA. AF_09/2020</t>
  </si>
  <si>
    <t>10,84</t>
  </si>
  <si>
    <t>4,48</t>
  </si>
  <si>
    <t>15,77</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</si>
  <si>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</si>
  <si>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</si>
  <si>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</si>
  <si>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</si>
  <si>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</si>
  <si>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</si>
  <si>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</si>
  <si>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</si>
  <si>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</si>
  <si>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</si>
  <si>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</si>
  <si>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</si>
  <si>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</si>
  <si>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</si>
  <si>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</si>
  <si>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</si>
  <si>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</si>
  <si>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</si>
  <si>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</si>
  <si>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</si>
  <si>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15,90</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</si>
  <si>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</si>
  <si>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</si>
  <si>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</si>
  <si>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</si>
  <si>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</si>
  <si>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</si>
  <si>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</si>
  <si>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</si>
  <si>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</si>
  <si>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</si>
  <si>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</si>
  <si>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</si>
  <si>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</si>
  <si>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</si>
  <si>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</si>
  <si>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</si>
  <si>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</si>
  <si>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</si>
  <si>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</si>
  <si>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</si>
  <si>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</si>
  <si>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</si>
  <si>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</si>
  <si>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</si>
  <si>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</si>
  <si>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</si>
  <si>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</si>
  <si>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</si>
  <si>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</si>
  <si>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</si>
  <si>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</si>
  <si>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</si>
  <si>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</si>
  <si>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</si>
  <si>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</si>
  <si>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</si>
  <si>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</si>
  <si>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</si>
  <si>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</si>
  <si>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</si>
  <si>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</si>
  <si>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</si>
  <si>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</si>
  <si>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4,11</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</si>
  <si>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</si>
  <si>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</si>
  <si>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</si>
  <si>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</si>
  <si>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</si>
  <si>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</si>
  <si>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</si>
  <si>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</si>
  <si>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</si>
  <si>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</si>
  <si>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</si>
  <si>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</si>
  <si>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</si>
  <si>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</si>
  <si>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</si>
  <si>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</si>
  <si>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</si>
  <si>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</si>
  <si>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</si>
  <si>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</si>
  <si>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</si>
  <si>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</si>
  <si>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</si>
  <si>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</si>
  <si>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</si>
  <si>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</si>
  <si>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</si>
  <si>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</si>
  <si>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</si>
  <si>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</si>
  <si>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</si>
  <si>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</si>
  <si>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</si>
  <si>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</si>
  <si>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</si>
  <si>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</si>
  <si>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</si>
  <si>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</si>
  <si>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</si>
  <si>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</si>
  <si>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</si>
  <si>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</si>
  <si>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</si>
  <si>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</si>
  <si>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</si>
  <si>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</si>
  <si>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</si>
  <si>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</si>
  <si>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</si>
  <si>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</si>
  <si>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</si>
  <si>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</si>
  <si>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</si>
  <si>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</si>
  <si>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</si>
  <si>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</si>
  <si>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</si>
  <si>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</si>
  <si>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</si>
  <si>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</si>
  <si>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</si>
  <si>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</si>
  <si>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</si>
  <si>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</si>
  <si>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</si>
  <si>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</si>
  <si>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</si>
  <si>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</si>
  <si>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</si>
  <si>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</si>
  <si>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</si>
  <si>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</si>
  <si>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</si>
  <si>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</si>
  <si>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</si>
  <si>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</si>
  <si>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</si>
  <si>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</si>
  <si>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</si>
  <si>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</si>
  <si>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</si>
  <si>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</si>
  <si>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</si>
  <si>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</si>
  <si>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</si>
  <si>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</si>
  <si>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</si>
  <si>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</si>
  <si>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</si>
  <si>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</si>
  <si>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</si>
  <si>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</si>
  <si>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</si>
  <si>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</si>
  <si>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</si>
  <si>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</si>
  <si>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</si>
  <si>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</si>
  <si>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</si>
  <si>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</si>
  <si>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</si>
  <si>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</si>
  <si>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</si>
  <si>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</si>
  <si>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</si>
  <si>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</si>
  <si>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</si>
  <si>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</si>
  <si>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</si>
  <si>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</si>
  <si>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</si>
  <si>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</si>
  <si>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</si>
  <si>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</si>
  <si>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</si>
  <si>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</si>
  <si>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</si>
  <si>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</si>
  <si>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</si>
  <si>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</si>
  <si>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</si>
  <si>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</si>
  <si>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</si>
  <si>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</si>
  <si>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</si>
  <si>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</si>
  <si>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</si>
  <si>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</si>
  <si>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</si>
  <si>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</si>
  <si>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</si>
  <si>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</si>
  <si>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</si>
  <si>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</si>
  <si>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</si>
  <si>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</si>
  <si>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</si>
  <si>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</si>
  <si>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</si>
  <si>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</si>
  <si>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</si>
  <si>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</si>
  <si>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</si>
  <si>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</si>
  <si>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</si>
  <si>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</si>
  <si>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</si>
  <si>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KGXKM</t>
  </si>
  <si>
    <t>M3XKM</t>
  </si>
  <si>
    <t>UNXKM</t>
  </si>
  <si>
    <t>13,32</t>
  </si>
  <si>
    <t>M2XKM</t>
  </si>
  <si>
    <t>23,56</t>
  </si>
  <si>
    <t>8,92</t>
  </si>
  <si>
    <t>LXKM</t>
  </si>
  <si>
    <t>L</t>
  </si>
  <si>
    <t>MXKM</t>
  </si>
  <si>
    <t>14,69</t>
  </si>
  <si>
    <t>6,62</t>
  </si>
  <si>
    <t>TRANSPORTE HORIZONTAL MANUAL, DE CALHA QUADRADA NÚMERO 24  CORTE 33 (UNIDADE: MXKM). AF_07/2019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</si>
  <si>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</si>
  <si>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</si>
  <si>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</si>
  <si>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</si>
  <si>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</si>
  <si>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</si>
  <si>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</si>
  <si>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</si>
  <si>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</si>
  <si>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16,63</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</si>
  <si>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</si>
  <si>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</si>
  <si>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</si>
  <si>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</si>
  <si>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</si>
  <si>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</si>
  <si>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</si>
  <si>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</si>
  <si>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</si>
  <si>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</si>
  <si>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</si>
  <si>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</si>
  <si>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</si>
  <si>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</si>
  <si>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</si>
  <si>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</si>
  <si>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</si>
  <si>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14,56</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</si>
  <si>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</si>
  <si>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</si>
  <si>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</si>
  <si>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</si>
  <si>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</si>
  <si>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</si>
  <si>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</si>
  <si>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</si>
  <si>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</si>
  <si>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</si>
  <si>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</si>
  <si>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</si>
  <si>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</si>
  <si>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</si>
  <si>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</si>
  <si>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</si>
  <si>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1,08</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</si>
  <si>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</si>
  <si>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</si>
  <si>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</si>
  <si>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</si>
  <si>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</si>
  <si>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</si>
  <si>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</si>
  <si>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</si>
  <si>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</si>
  <si>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</si>
  <si>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</si>
  <si>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</si>
  <si>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1,35</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</si>
  <si>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</si>
  <si>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</si>
  <si>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</si>
  <si>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</si>
  <si>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</si>
  <si>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</si>
  <si>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2,00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</si>
  <si>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</si>
  <si>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</si>
  <si>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</si>
  <si>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</si>
  <si>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</si>
  <si>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</si>
  <si>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</si>
  <si>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3,66</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</si>
  <si>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</si>
  <si>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</si>
  <si>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</si>
  <si>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</si>
  <si>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</si>
  <si>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</si>
  <si>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</si>
  <si>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</si>
  <si>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</si>
  <si>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</si>
  <si>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</si>
  <si>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</si>
  <si>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</si>
  <si>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</si>
  <si>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</si>
  <si>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</si>
  <si>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</si>
  <si>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</si>
  <si>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</si>
  <si>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</si>
  <si>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</si>
  <si>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</si>
  <si>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</si>
  <si>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</si>
  <si>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</si>
  <si>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</si>
  <si>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</si>
  <si>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</si>
  <si>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</si>
  <si>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</si>
  <si>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</si>
  <si>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</si>
  <si>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</si>
  <si>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</si>
  <si>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</si>
  <si>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</si>
  <si>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</si>
  <si>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</si>
  <si>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</si>
  <si>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4,27</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</si>
  <si>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</si>
  <si>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</si>
  <si>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</si>
  <si>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</si>
  <si>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</si>
  <si>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</si>
  <si>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</si>
  <si>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</si>
  <si>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</si>
  <si>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</si>
  <si>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</si>
  <si>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</si>
  <si>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</si>
  <si>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</si>
  <si>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3,54</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</si>
  <si>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</si>
  <si>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</si>
  <si>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</si>
  <si>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</si>
  <si>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</si>
  <si>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</si>
  <si>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</si>
  <si>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</si>
  <si>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</si>
  <si>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</si>
  <si>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</si>
  <si>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</si>
  <si>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</si>
  <si>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</si>
  <si>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</si>
  <si>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</si>
  <si>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</si>
  <si>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</si>
  <si>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</si>
  <si>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</si>
  <si>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</si>
  <si>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</si>
  <si>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</si>
  <si>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</si>
  <si>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</si>
  <si>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</si>
  <si>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</si>
  <si>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</si>
  <si>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</si>
  <si>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</si>
  <si>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</si>
  <si>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</si>
  <si>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</si>
  <si>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</si>
  <si>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</si>
  <si>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16,70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</si>
  <si>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</si>
  <si>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</si>
  <si>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</si>
  <si>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</si>
  <si>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</si>
  <si>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</si>
  <si>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</si>
  <si>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</si>
  <si>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</si>
  <si>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</si>
  <si>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</si>
  <si>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</si>
  <si>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</si>
  <si>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</si>
  <si>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</si>
  <si>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</si>
  <si>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</si>
  <si>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</si>
  <si>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</si>
  <si>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</si>
  <si>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</si>
  <si>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</si>
  <si>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</si>
  <si>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</si>
  <si>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</si>
  <si>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</si>
  <si>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</si>
  <si>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</si>
  <si>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</si>
  <si>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PLANTIO DE ARBUSTO OU  CERCA VIVA. AF_05/2018</t>
  </si>
  <si>
    <t>43,61</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</si>
  <si>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</si>
  <si>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</si>
  <si>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</si>
  <si>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</si>
  <si>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</si>
  <si>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</si>
  <si>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</si>
  <si>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</si>
  <si>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</si>
  <si>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</si>
  <si>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</si>
  <si>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</si>
  <si>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</si>
  <si>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</si>
  <si>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</si>
  <si>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</si>
  <si>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</si>
  <si>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</si>
  <si>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</si>
  <si>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</si>
  <si>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</si>
  <si>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</si>
  <si>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</si>
  <si>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</si>
  <si>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</si>
  <si>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</si>
  <si>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</si>
  <si>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</si>
  <si>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</si>
  <si>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</si>
  <si>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</si>
  <si>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</si>
  <si>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</si>
  <si>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</si>
  <si>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</si>
  <si>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</si>
  <si>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</si>
  <si>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</si>
  <si>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19,72</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</si>
  <si>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</si>
  <si>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</si>
  <si>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</si>
  <si>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</si>
  <si>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</si>
  <si>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</si>
  <si>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</si>
  <si>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</si>
  <si>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</si>
  <si>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</si>
  <si>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</si>
  <si>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</si>
  <si>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</si>
  <si>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</si>
  <si>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</si>
  <si>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</si>
  <si>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</si>
  <si>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</si>
  <si>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</si>
  <si>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</si>
  <si>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</si>
  <si>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19,71</t>
  </si>
  <si>
    <t>MOTORISTA DE CAMINHÃO E CARRETA COM ENCARGOS COMPLEMENTARES</t>
  </si>
  <si>
    <t>MOTORISTA OPERADOR DE MUNCK COM ENCARGOS COMPLEMENTARES</t>
  </si>
  <si>
    <t>NIVELADOR COM ENCARGOS COMPLEMENTARES</t>
  </si>
  <si>
    <t>OPERADOR DE BETONEIRA (CAMINHÃO) COM ENCARGOS COMPLEMENTARES</t>
  </si>
  <si>
    <t>18,26</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</si>
  <si>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</si>
  <si>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</si>
  <si>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</si>
  <si>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</si>
  <si>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</si>
  <si>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</si>
  <si>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</si>
  <si>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</si>
  <si>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</si>
  <si>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</si>
  <si>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</si>
  <si>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</si>
  <si>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</si>
  <si>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</si>
  <si>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</si>
  <si>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</si>
  <si>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</si>
  <si>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</si>
  <si>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</si>
  <si>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24,54</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</si>
  <si>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</si>
  <si>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</si>
  <si>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</si>
  <si>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</si>
  <si>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</si>
  <si>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</si>
  <si>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</si>
  <si>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</si>
  <si>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</si>
  <si>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</si>
  <si>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</si>
  <si>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</si>
  <si>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</si>
  <si>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</si>
  <si>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</si>
  <si>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</si>
  <si>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</si>
  <si>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</si>
  <si>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</si>
  <si>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</si>
  <si>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</si>
  <si>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</si>
  <si>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</si>
  <si>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</si>
  <si>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14,92</t>
  </si>
  <si>
    <t>DESENHISTA COPISTA COM ENCARGOS COMPLEMENTARES</t>
  </si>
  <si>
    <t>DESENHISTA PROJETISTA COM ENCARGOS COMPLEMENTARES</t>
  </si>
  <si>
    <t>18,31</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</si>
  <si>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</si>
  <si>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</si>
  <si>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</si>
  <si>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</si>
  <si>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</si>
  <si>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</si>
  <si>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</si>
  <si>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</si>
  <si>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</si>
  <si>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</si>
  <si>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</si>
  <si>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</si>
  <si>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</si>
  <si>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</si>
  <si>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</si>
  <si>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</si>
  <si>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</si>
  <si>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</si>
  <si>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</si>
  <si>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</si>
  <si>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</si>
  <si>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</si>
  <si>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</si>
  <si>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</si>
  <si>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</si>
  <si>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</si>
  <si>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</si>
  <si>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</si>
  <si>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</si>
  <si>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</si>
  <si>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</si>
  <si>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</si>
  <si>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</si>
  <si>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</si>
  <si>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</si>
  <si>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</si>
  <si>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</si>
  <si>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</si>
  <si>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</si>
  <si>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</si>
  <si>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</si>
  <si>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</si>
  <si>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</si>
  <si>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</si>
  <si>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</si>
  <si>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</si>
  <si>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</si>
  <si>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</si>
  <si>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</si>
  <si>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</si>
  <si>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</si>
  <si>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</si>
  <si>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</si>
  <si>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</si>
  <si>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</si>
  <si>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</si>
  <si>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</si>
  <si>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</si>
  <si>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</si>
  <si>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</si>
  <si>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</si>
  <si>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</si>
  <si>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</si>
  <si>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</si>
  <si>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</si>
  <si>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</si>
  <si>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</si>
  <si>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</si>
  <si>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</si>
  <si>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</si>
  <si>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</si>
  <si>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</si>
  <si>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</si>
  <si>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</si>
  <si>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</si>
  <si>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</si>
  <si>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</si>
  <si>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</si>
  <si>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</si>
  <si>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</si>
  <si>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</si>
  <si>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</si>
  <si>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</si>
  <si>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</si>
  <si>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</si>
  <si>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</si>
  <si>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</si>
  <si>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</si>
  <si>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</si>
  <si>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</si>
  <si>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</si>
  <si>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</si>
  <si>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</si>
  <si>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</si>
  <si>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</si>
  <si>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</si>
  <si>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</si>
  <si>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</si>
  <si>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</si>
  <si>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</si>
  <si>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</si>
  <si>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</si>
  <si>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</si>
  <si>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</si>
  <si>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</si>
  <si>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</si>
  <si>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</si>
  <si>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7,49</t>
  </si>
  <si>
    <t>CURSO DE CAPACITAÇÃO PARA DESENHISTA DETALHISTA (ENCARGOS COMPLEMENTARES) - MENSALISTA</t>
  </si>
  <si>
    <t>CURSO DE CAPACITAÇÃO PARA DESENHISTA COPISTA (ENCARGOS COMPLEMENTARES) - MENSALISTA</t>
  </si>
  <si>
    <t>11,28</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</si>
  <si>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</si>
  <si>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</si>
  <si>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</si>
  <si>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</si>
  <si>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</si>
  <si>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</si>
  <si>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</si>
  <si>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</si>
  <si>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</si>
  <si>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</si>
  <si>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</si>
  <si>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</si>
  <si>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</si>
  <si>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</si>
  <si>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16,49</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</si>
  <si>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</si>
  <si>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</si>
  <si>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</si>
  <si>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</si>
  <si>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</si>
  <si>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</si>
  <si>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</si>
  <si>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</si>
  <si>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</si>
  <si>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</si>
  <si>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</si>
  <si>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</si>
  <si>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</si>
  <si>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</si>
  <si>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</si>
  <si>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</si>
  <si>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</si>
  <si>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</si>
  <si>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12,66</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</si>
  <si>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</si>
  <si>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</si>
  <si>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</si>
  <si>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</si>
  <si>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</si>
  <si>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26,91</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</si>
  <si>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</si>
  <si>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</si>
  <si>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</si>
  <si>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</si>
  <si>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</si>
  <si>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</si>
  <si>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</si>
  <si>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</si>
  <si>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</si>
  <si>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</si>
  <si>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</si>
  <si>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</si>
  <si>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</si>
  <si>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</si>
  <si>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7,06</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</si>
  <si>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</si>
  <si>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</si>
  <si>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</si>
  <si>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</si>
  <si>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</si>
  <si>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</si>
  <si>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</si>
  <si>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</si>
  <si>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</si>
  <si>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</si>
  <si>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</si>
  <si>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</si>
  <si>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</si>
  <si>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</si>
  <si>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</si>
  <si>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</si>
  <si>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</si>
  <si>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</si>
  <si>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</si>
  <si>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</si>
  <si>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</si>
  <si>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</si>
  <si>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</si>
  <si>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</si>
  <si>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</si>
  <si>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</si>
  <si>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</si>
  <si>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</si>
  <si>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</si>
  <si>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</si>
  <si>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</si>
  <si>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29,02</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</si>
  <si>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</si>
  <si>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</si>
  <si>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</si>
  <si>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</si>
  <si>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</si>
  <si>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</si>
  <si>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</si>
  <si>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</si>
  <si>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</si>
  <si>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</si>
  <si>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</si>
  <si>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</si>
  <si>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</si>
  <si>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</si>
  <si>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</si>
  <si>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</si>
  <si>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</si>
  <si>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</si>
  <si>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</si>
  <si>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</si>
  <si>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</si>
  <si>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</si>
  <si>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</si>
  <si>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</si>
  <si>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</si>
  <si>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</si>
  <si>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</si>
  <si>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</si>
  <si>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</si>
  <si>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</si>
  <si>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</si>
  <si>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</si>
  <si>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</si>
  <si>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</si>
  <si>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</si>
  <si>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</si>
  <si>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</si>
  <si>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</si>
  <si>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</si>
  <si>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</si>
  <si>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</si>
  <si>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</si>
  <si>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</si>
  <si>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</si>
  <si>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</si>
  <si>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</si>
  <si>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</si>
  <si>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</si>
  <si>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</si>
  <si>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</si>
  <si>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</si>
  <si>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</si>
  <si>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</si>
  <si>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</si>
  <si>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</si>
  <si>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IUC10060</t>
  </si>
  <si>
    <t>Alambrado com tela de aço galvanizado, fio 14, malha 1½" , três fios de arame liso, poste curvo de concreto com altura de 2,10m, conforme projeto</t>
  </si>
  <si>
    <t>Dissipador de energia hidráulica em concreto armado Tipo-01 vazão até 2m3/s</t>
  </si>
  <si>
    <t>IUD20100</t>
  </si>
  <si>
    <t>IUD20101</t>
  </si>
  <si>
    <t>IUD20102</t>
  </si>
  <si>
    <t>Tampão ferro fundido p/ poço de visita, D400, carga maxima 40t, redondo 600mm - fornecimento e instalação e requadro em concreto fck 20MPa de 1,00x1,00x0,20m</t>
  </si>
  <si>
    <t>IUD30003</t>
  </si>
  <si>
    <t>Bueiro metálico sem interrupção de tráfego, no diâmetro de 1,60m, chapa metálica com revestimento Epóxi HR, espessura de chapa (aço + revestimento) 2,20mm. Incluindo montagem e consolidação externa com injeção de nata de solo-cimento, fornecimento da estrutura tunnel liner e escavação</t>
  </si>
  <si>
    <t xml:space="preserve">	Tubo corrugado PEAD DRENPRO HD WT – ponta e bolsa – JEI, DN/DI 1050mm, parede dupla, interna lisa, instalado em local com nível alto de interferências - fornecimento e assentamento.</t>
  </si>
  <si>
    <t>Dissipador de energia - DEB 03</t>
  </si>
  <si>
    <t>IUD30100</t>
  </si>
  <si>
    <t>Iluminação e ventilação para execução de tunnel liner</t>
  </si>
  <si>
    <t>IUD30101</t>
  </si>
  <si>
    <t>Bueiro metálico sem interrupção de tráfego, no diâmetro de 1,40m, chapa metálica com revestimento Epóxi HR, espessura de chapa (aço + revestimento) 2,20mm. Incluindo montagem e consolidação externa com injeção de nata de solo-cimento, fornecimento da estrutura tunnel liner e escavação Ref SICRO cod 0605572</t>
  </si>
  <si>
    <t>IUD30127</t>
  </si>
  <si>
    <t>Entrada para descida d'água - c/areia e brita comerciais -  EDA 02  Ref. Cód. Sicro 2003387</t>
  </si>
  <si>
    <t>IUD30128</t>
  </si>
  <si>
    <t>Poço de visita (1,50x0,90x0,80)m interno em concreto - PVI-02-SICRO - Cód.2003680</t>
  </si>
  <si>
    <t>IUD30129</t>
  </si>
  <si>
    <t>Poço de visita (1,50x0,90x1,00)m interno em concreto - PVI-03-SICRO - Cód.2003682</t>
  </si>
  <si>
    <t>IUD30130</t>
  </si>
  <si>
    <t>Poço de visita (1,50x1,00x1,30)m interno em concreto - PVI-04-SICRO - Cód.2003684</t>
  </si>
  <si>
    <t>IUD30131</t>
  </si>
  <si>
    <t>Poço de visita (1,50x1,20x1,50)m interno em concreto - PVI-05-SICRO - Cód.2003686</t>
  </si>
  <si>
    <t>IUD30145</t>
  </si>
  <si>
    <t>Chamine de PV diam int 0,80 e H=1,00 c/areia e brita comerciais c/bloco de concreto incl tampão (CPV-01-SICRO - Cód.2003714)</t>
  </si>
  <si>
    <t>IUD30146</t>
  </si>
  <si>
    <t>Chamine de PV diam int 0,80 e H=1,50 c/areia e brita comerciais c/bloco de concreto incl tampão (CPV-02-SICRO - Cód.2003716)</t>
  </si>
  <si>
    <t>IUD30147</t>
  </si>
  <si>
    <t>Chamine de PV diam int 0,80 e H=2,00 c/areia e brita comerciais c/bloco de concreto incl tampão (CPV-03-SICRO - Cód.2003718)</t>
  </si>
  <si>
    <t>IUD30150</t>
  </si>
  <si>
    <t>Boca de lobo simples grelha de concreto c/areia e brita comerciais - BLSG 01. Ref. Cód. Sicro 2003626</t>
  </si>
  <si>
    <t>IUD30154</t>
  </si>
  <si>
    <t>Boca de lobo dupla grelha de concreto c/areia e brita comerciais - BLDG 01. Ref. Cód. Sicro 2003634</t>
  </si>
  <si>
    <t>IUD30158</t>
  </si>
  <si>
    <t>Descida d'água de aterros tipo rápido - DAR 02 - areia e britas comerciais - Ref. Cod. Sicro 2003391</t>
  </si>
  <si>
    <t>IUD30161</t>
  </si>
  <si>
    <t>Sargeta  triangular de grama - STG 03 - Ref Cod. Sicro 2003340</t>
  </si>
  <si>
    <t>IUD30164</t>
  </si>
  <si>
    <t>IUD30180</t>
  </si>
  <si>
    <t>Escavação mecanica, material de 1ªcategoria, com escavadeira hidraulica - Ref. SINAPI cod 83336</t>
  </si>
  <si>
    <t>IUD30181</t>
  </si>
  <si>
    <t>Bueiro metálico sem interrupção de tráfego, no diâmetro de 1,60m, chapa metálica com revestimento Epóxi HR, espessura de chapa (aço + revestimento) 2,20mm. Incluindo montagem e consolidação externa com nata de solo-cimento e fornecimento ds estrutura tunnel liner. Exclusive ventilação, iluminação, escavação e bota-fora (Refr. SICRO CóD 0605573)</t>
  </si>
  <si>
    <t>Reciclagem com adição de cimento e incorporação do revestimento asfáltico à base (Descontinuado)</t>
  </si>
  <si>
    <t>IUP30100</t>
  </si>
  <si>
    <t>Fornecimento de pedra britada ou bica corrida, não classificada, inclusive espalhamento mecanizado com distribuidor de agregado - exclusive transporte.(Ref Cod. Sicro 4011276)</t>
  </si>
  <si>
    <t>IUP30101</t>
  </si>
  <si>
    <t>Reciclagem com adição de 2% cimento e incorporação do revestimento asfáltico à base (Ref. Sicro cód.4011482)</t>
  </si>
  <si>
    <t>IUP30102</t>
  </si>
  <si>
    <t>Fornecimento de pedra britada ou bica corrida, não classificada, inclusive espalhamento manual - exclusive transporte (conf. projeto)</t>
  </si>
  <si>
    <t>IUP30108</t>
  </si>
  <si>
    <t>Carga, manobras e descarga de mistura betuminosa a quente, com caminhão basculante 10 m3, descarga em vibro-acabadora</t>
  </si>
  <si>
    <t>IUP40005</t>
  </si>
  <si>
    <t>Execução de passeio (calçada) ou piso de concreto com concreto moldado in loco, 7 cm, feito em obra, acabamento convencional, não armado. af_07/2016</t>
  </si>
  <si>
    <t>IUS85001</t>
  </si>
  <si>
    <t>Operação de sinalização por bandeirola de tecido ou com placa metalica - Ref. SICRO Cod. 5213850</t>
  </si>
  <si>
    <t>IUS85002</t>
  </si>
  <si>
    <t>Barreira de sinalização tipo II de direcionamento ou bloqueio - utilização de 10 vezes - Ref. SICRO Cod. 5213386</t>
  </si>
  <si>
    <t>IUS85003</t>
  </si>
  <si>
    <t>Cone plastico para canalização de transito - utilização 5 vezes - Ref. SICRO Cod.521385</t>
  </si>
  <si>
    <t>IUS87002</t>
  </si>
  <si>
    <t>Fornecimento e implantação de suporte e travessa para placa de sinalização em madeira de lei tratada 8x8xcm - Ref. SICRO Cod. 5216111</t>
  </si>
  <si>
    <t>IUS87003</t>
  </si>
  <si>
    <t>IUSC0016</t>
  </si>
  <si>
    <t>Pintura adesiva para concreto 1 demão 1mm, a base de resina epoxi (Sikadur32) - Ref. SINAPI 98555</t>
  </si>
  <si>
    <t>IUSP0006</t>
  </si>
  <si>
    <t>Retirada de poste de aço ou de concreto de 4,5m a 9m ref. SCO cod. IP 59.20.0500</t>
  </si>
  <si>
    <t>IUTR1008</t>
  </si>
  <si>
    <t>Carga, manobra e descarga de tubos de concreto, dn 1500 mm, em caminhão carroceria com guindauto (munck) 11,7 tm.</t>
  </si>
  <si>
    <t>PFIU001</t>
  </si>
  <si>
    <t>Elaboração de estudos de viabilidade para projetos de pavimentação, drenagem, sinalização viária e acessibilidade</t>
  </si>
  <si>
    <t>PFIU002</t>
  </si>
  <si>
    <t>PFIU009</t>
  </si>
  <si>
    <t>Elaboração de projeto de patamarização de quadras.</t>
  </si>
  <si>
    <t>PIU0001</t>
  </si>
  <si>
    <t>PIU0002</t>
  </si>
  <si>
    <t>Elaboração de projeto executivo de drenagem em área de inundação</t>
  </si>
  <si>
    <t>PIU0004</t>
  </si>
  <si>
    <t>Elaboração de projeto executivo de galerias de drenagem de águas pluviais</t>
  </si>
  <si>
    <t>PIU0005</t>
  </si>
  <si>
    <t>Elaboração de projeto executivo estrutural e hidráulico de dispositivos de controle de velocidade de águas pluviais em concreto ou similar, até 50 m³</t>
  </si>
  <si>
    <t>PIU0006</t>
  </si>
  <si>
    <t>Projeto executivo de terraplenagem, geométrico, pavimentação, sinalização viária e acessibilidade (exclusive drenagem)</t>
  </si>
  <si>
    <t>PIU0007</t>
  </si>
  <si>
    <t>Elaboração de projeto executivo de combate e controle de erosão, compreendendo terraplenagem, geometria, drenagem e Avaliação Ecológica Rápida - ERA</t>
  </si>
  <si>
    <t>PIU0008</t>
  </si>
  <si>
    <t>Elaboração de projeto executivo de combate e controle de erosão, compreendendo terraplenagem, geometria e drenagem.</t>
  </si>
  <si>
    <t>PIU0009</t>
  </si>
  <si>
    <t>Elaboração de projeto executivo de intersecção e adequação viária em até 3.000m² de área de intervenção. Inclusive projetos geométricos, terraplenagem, pavimentação, drenagem superficial, sinalização viária e acessibilidade. Exclusive serviço topográficos e geotécnicos.</t>
  </si>
  <si>
    <t>PIU0010</t>
  </si>
  <si>
    <t>Elaboração de estudos e projetos executivos de adequação de capacidade hidráulica e estrutural de bueiro rodoviário, incluindo serviços topográficos.</t>
  </si>
  <si>
    <t>PIU0011</t>
  </si>
  <si>
    <t>PIU0012</t>
  </si>
  <si>
    <t>Elaboração de projeto executivo de macrodrenagem (canalização). Exclusive serviços topográficos e geotécnicos.</t>
  </si>
  <si>
    <t>PIU0013</t>
  </si>
  <si>
    <t>Elaboração de projeto estrutural de estabilização e/ou contenção de taludes através de muro em concreto armado cortina atirantada. Exclusive serviços topográficos e geotécnicos.</t>
  </si>
  <si>
    <t>PIU0014</t>
  </si>
  <si>
    <t>Elaboração de projeto executivo de reconstrução, recuperação e adequação de muro de arrimo/cortina de contenção.</t>
  </si>
  <si>
    <t>PIU0015</t>
  </si>
  <si>
    <t>PRADE001</t>
  </si>
  <si>
    <t>Licenciamento ambiental para projeto de recuperação de área degradada.</t>
  </si>
  <si>
    <t>PRADE002</t>
  </si>
  <si>
    <t>Elaboração de estudos e projetos de controle de erosão.</t>
  </si>
  <si>
    <t>PRIU001</t>
  </si>
  <si>
    <t>Elaboração projeto de restauração funcional do pavimento, incluindo estudos topográficos e geotécnicos, projetos drenagem, sinalização viária e acessibilidade</t>
  </si>
  <si>
    <t>PRIU002</t>
  </si>
  <si>
    <t>13,45</t>
  </si>
  <si>
    <t>13,98</t>
  </si>
  <si>
    <t>12,51</t>
  </si>
  <si>
    <t>18,06</t>
  </si>
  <si>
    <t>13,10</t>
  </si>
  <si>
    <t>14,03</t>
  </si>
  <si>
    <t>16,96</t>
  </si>
  <si>
    <t>15,04</t>
  </si>
  <si>
    <t>19,55</t>
  </si>
  <si>
    <t>15,02</t>
  </si>
  <si>
    <t>19,87</t>
  </si>
  <si>
    <t>15,21</t>
  </si>
  <si>
    <t>18,78</t>
  </si>
  <si>
    <t>13,16</t>
  </si>
  <si>
    <t>3,95</t>
  </si>
  <si>
    <t>8,34</t>
  </si>
  <si>
    <t>8,09</t>
  </si>
  <si>
    <t>12,92</t>
  </si>
  <si>
    <t>23,03</t>
  </si>
  <si>
    <t>12,25</t>
  </si>
  <si>
    <t>6,29</t>
  </si>
  <si>
    <t>17,72</t>
  </si>
  <si>
    <t>12,65</t>
  </si>
  <si>
    <t>13,31</t>
  </si>
  <si>
    <t>10,82</t>
  </si>
  <si>
    <t>9,68</t>
  </si>
  <si>
    <t>14,09</t>
  </si>
  <si>
    <t>10,67</t>
  </si>
  <si>
    <t>16,44</t>
  </si>
  <si>
    <t>8,37</t>
  </si>
  <si>
    <t>6,02</t>
  </si>
  <si>
    <t>13,83</t>
  </si>
  <si>
    <t>18,59</t>
  </si>
  <si>
    <t>10,66</t>
  </si>
  <si>
    <t>18,17</t>
  </si>
  <si>
    <t>19,24</t>
  </si>
  <si>
    <t>13,47</t>
  </si>
  <si>
    <t>26,50</t>
  </si>
  <si>
    <t>16,10</t>
  </si>
  <si>
    <t>16,35</t>
  </si>
  <si>
    <t>23,02</t>
  </si>
  <si>
    <t>24,96</t>
  </si>
  <si>
    <t>2,47</t>
  </si>
  <si>
    <t>18,32</t>
  </si>
  <si>
    <t>7,33</t>
  </si>
  <si>
    <t>22,46</t>
  </si>
  <si>
    <t>5,32</t>
  </si>
  <si>
    <t>11,61</t>
  </si>
  <si>
    <t>15,42</t>
  </si>
  <si>
    <t>8,01</t>
  </si>
  <si>
    <t>16,84</t>
  </si>
  <si>
    <t>13,79</t>
  </si>
  <si>
    <t>15,14</t>
  </si>
  <si>
    <t>8,79</t>
  </si>
  <si>
    <t>15,23</t>
  </si>
  <si>
    <t>20,09</t>
  </si>
  <si>
    <t>5,81</t>
  </si>
  <si>
    <t>20,17</t>
  </si>
  <si>
    <t>21,59</t>
  </si>
  <si>
    <t>9,83</t>
  </si>
  <si>
    <t>5,01</t>
  </si>
  <si>
    <t>12,77</t>
  </si>
  <si>
    <t>20,21</t>
  </si>
  <si>
    <t>28,32</t>
  </si>
  <si>
    <t>18,73</t>
  </si>
  <si>
    <t>24,42</t>
  </si>
  <si>
    <t>0,83</t>
  </si>
  <si>
    <t>3,96</t>
  </si>
  <si>
    <t>3,62</t>
  </si>
  <si>
    <t>4,01</t>
  </si>
  <si>
    <t>13,55</t>
  </si>
  <si>
    <t>12,02</t>
  </si>
  <si>
    <t>6,07</t>
  </si>
  <si>
    <t>49,18</t>
  </si>
  <si>
    <t>15,81</t>
  </si>
  <si>
    <t>7,48</t>
  </si>
  <si>
    <t>34,72</t>
  </si>
  <si>
    <t>23,00</t>
  </si>
  <si>
    <t>23,98</t>
  </si>
  <si>
    <t>22,29</t>
  </si>
  <si>
    <t>27,11</t>
  </si>
  <si>
    <t>71,12</t>
  </si>
  <si>
    <t>2,19</t>
  </si>
  <si>
    <t>1,17</t>
  </si>
  <si>
    <t>5,38</t>
  </si>
  <si>
    <t>19,83</t>
  </si>
  <si>
    <t>16,21</t>
  </si>
  <si>
    <t>13,05</t>
  </si>
  <si>
    <t>15,37</t>
  </si>
  <si>
    <t>23,44</t>
  </si>
  <si>
    <t>23,22</t>
  </si>
  <si>
    <t>50,23</t>
  </si>
  <si>
    <t>8,63</t>
  </si>
  <si>
    <t>Dissipador de energia  - DEB 03</t>
  </si>
  <si>
    <t>Bueiro metálico sem interrupção de tráfego, no diâmetro de 1,40m, chapa metálica com revestimento Epóxi HR, espessura de chapa (aço + revestimento) 2,20mm. Incluindo montagem e consolidação externa com injeção de nata de solo-cimento, fornecimento da estrutura tunnel liner e escavação - ref SICRO cod 0605572</t>
  </si>
  <si>
    <t>IUC10061</t>
  </si>
  <si>
    <t>Demolição de concreto armado, de forma mecanizada com martelete, sem reaproveitamento. Af_12/2017 -Ref SINAPI 97629</t>
  </si>
  <si>
    <t>IUP40006</t>
  </si>
  <si>
    <t>Reassentamento de blocos sextavado para piso intertravado, espessura de 6 cm, em via/estacionamento, com reaproveitamento dos blocos sextavado e colchão de areia de 10cm. Af_12/2020 - Ref SINAPI 101858</t>
  </si>
  <si>
    <t>IUC20100</t>
  </si>
  <si>
    <t>Demolição de piso vinilico ref SINAPI 85376</t>
  </si>
  <si>
    <t>IUC20150</t>
  </si>
  <si>
    <t>Fornecimento e instalação de piso laminado Eucafloor ou similar, linha elegance, acabamento carvalho chamonix, incluso manta de polietileno, para instalação do piso</t>
  </si>
  <si>
    <t>iuc20110</t>
  </si>
  <si>
    <t>Retirada(s) de:- divisória naval com reaproveitamento</t>
  </si>
  <si>
    <t>IUC20120</t>
  </si>
  <si>
    <t>Remoção de portas, de forma manual, com reaproveitamento</t>
  </si>
  <si>
    <t>IUC20130</t>
  </si>
  <si>
    <t>Retirada de entulho com caçamba</t>
  </si>
  <si>
    <t>IUC20160</t>
  </si>
  <si>
    <t>Limpeza final da obra</t>
  </si>
  <si>
    <t>MIUC0009</t>
  </si>
  <si>
    <t>Piso laminado Eucafloor, linha elegance, acabamento carvalho chamonix ou similar</t>
  </si>
  <si>
    <t>MIUC0011</t>
  </si>
  <si>
    <t>ELETROCALHA PRE-ZINCADA FOGO # 18 PERFURADA 100X50 INCLUSIVE ACESSÓRIOS</t>
  </si>
  <si>
    <t>MIUC0012</t>
  </si>
  <si>
    <t>SUPORTE SIMPLES PARA ELETROCALHA 100X50</t>
  </si>
  <si>
    <t>IUC20155</t>
  </si>
  <si>
    <t>Painel de fechamento em MDF com porta embutida</t>
  </si>
  <si>
    <t>IUC2018</t>
  </si>
  <si>
    <t>DISJUNTOR TRIPOLAR TIPO DIN, CORRENTE NOMINAL DE 63A - FORNECIMENTO E INSTALAÇÃO. AF_10/2020</t>
  </si>
  <si>
    <t>IUC20181</t>
  </si>
  <si>
    <t>DISJUNTOR TRIPOLAR TIPO DIN, CORRENTE NOMINAL DE 125A - FORNECIMENTO E INSTALAÇÃO.</t>
  </si>
  <si>
    <t>IUC20186</t>
  </si>
  <si>
    <t>ORGANIZAÇÃO EM RACK, IDENTIFICAÇÃO EM PATCH PAINEL E TOMADAS, E TESTES ELÉTRICOS DE PONTOS DE REDE LÓGICA</t>
  </si>
  <si>
    <t>IUC20182</t>
  </si>
  <si>
    <t>DISPOSITIVO DPS CLASSE II, 1 POLO, 275 V / 20 KA, FORNECIMENTO E INSTALACAO</t>
  </si>
  <si>
    <t>IUC20183</t>
  </si>
  <si>
    <t>IUC20188</t>
  </si>
  <si>
    <t>Rack de parede fechado porta em acrílico 12U x 450mm</t>
  </si>
  <si>
    <t>IUC20184</t>
  </si>
  <si>
    <t>IUC20185</t>
  </si>
  <si>
    <t>Guia de cabo Fechada 1U</t>
  </si>
  <si>
    <t>IUC20187</t>
  </si>
  <si>
    <t>Patch cord 1,5m Cat 5E</t>
  </si>
  <si>
    <t>IUC20190</t>
  </si>
  <si>
    <t>Regua de tomada 4 posições para rack 19”</t>
  </si>
  <si>
    <t>IUC20191</t>
  </si>
  <si>
    <t>Switch rack 24 portas 10/100 Mbps</t>
  </si>
  <si>
    <t>IUC20192</t>
  </si>
  <si>
    <t>Certificação ponto de rede lógica</t>
  </si>
  <si>
    <t>IUC20200</t>
  </si>
  <si>
    <t>Desinstalação de aparelhos de Ar Condicionado</t>
  </si>
  <si>
    <t>IUC20201</t>
  </si>
  <si>
    <t>Instalação de aparelhos de Ar Condicionado</t>
  </si>
  <si>
    <t>MIUC0013</t>
  </si>
  <si>
    <t>MIUC0014</t>
  </si>
  <si>
    <t>Eletroduto em aço galvanizado pré-zincado, semi-pesado, diâmetro 2", parede de 0,90 mm</t>
  </si>
  <si>
    <t>MIUC0015</t>
  </si>
  <si>
    <t>MIUC0016</t>
  </si>
  <si>
    <t>MIUC0017</t>
  </si>
  <si>
    <t>MIUC0018</t>
  </si>
  <si>
    <t>MIUC0019</t>
  </si>
  <si>
    <t>MIUC0020</t>
  </si>
  <si>
    <t>IUD20103</t>
  </si>
  <si>
    <t>Laje para tampa de boca de lobo existente em concreto espessura 10cm, fck 30Mpa, incluindo viga de apoio</t>
  </si>
  <si>
    <t>IUSC0017</t>
  </si>
  <si>
    <t>Perfuração em concreto com coroa diamante D=250mm - Ref. SICRO cod. 1408148</t>
  </si>
  <si>
    <t>IUSC0018</t>
  </si>
  <si>
    <t>Perfuração para tirantes em material de 1ª categoria com diametro ate 120mm - Ref. SICRO cod. 5605938</t>
  </si>
  <si>
    <t>IUSC0019</t>
  </si>
  <si>
    <t>Injeção de nata de argamassa diametro até 120mm - Ref SINAPI cod. 93954</t>
  </si>
  <si>
    <t>IUSC0020</t>
  </si>
  <si>
    <t>Ancoragem de tirante monobarra de 8m com armadura 19mm, incluindo armadura tipo Dywidag ST 53/70 ou similar, placa, porca, espaçadores, tubo de injeção, multifases, válvula de injeção e pintura anticorrosiva, exceto perfuração, injeção de calda de cimento e grauteamento da cabeça - Ref. SICRO cód. 5605882</t>
  </si>
  <si>
    <t>IUSC0021</t>
  </si>
  <si>
    <t>Ancoragem de tirante monobarra de 10m com armadura 19mm, incluindo armadura tipo Dywidag ST 53/70 ou similar, placa, porca, espaçadores, tubo de injeção, multifases, válvula de injeção e pintura anticorrosiva, exceto perfuração, injeção de calda de cimento e grauteamento da cabeça - Ref. SICRO cód. 5605882</t>
  </si>
  <si>
    <t>IUSC0022</t>
  </si>
  <si>
    <t>Ancoragem de tirante monobarra de 11,5m com armadura 19mm, incluindo armadura tipo Dywidag ST 53/70 ou similar, placa, porca, espaçadores, tubo de injeção, multifases, válvula de injeção e pintura anticorrosiva, exceto perfuração, injeção de calda de cimento e grauteamento da cabeça - Ref. SICRO cód. 5605882</t>
  </si>
  <si>
    <t>IUSC0023</t>
  </si>
  <si>
    <t>Microestaca com monobarra de 3m com armadura de 12,5mm em aço CA-50, cortada e dobrada - exceto perfuração, injeção de calda de cimento</t>
  </si>
  <si>
    <t>IUSC0024</t>
  </si>
  <si>
    <t>Proteção mecânica de encontro entre gabião colchão tipo RenoMac ou similar com a base do muro, com concreto 15Mpa E=0,30m - Ref. SINAPI cód. 98572</t>
  </si>
  <si>
    <t>IUSC0025</t>
  </si>
  <si>
    <t>Execução de revestimento de concreto projetado com espessura 7 cm, armado com tela Q-196, inclinação de 90º, aplicação continua, utilizando equipamento de projeção com 6m3/h de capacidade - Ref. SINAPI cód. 91071</t>
  </si>
  <si>
    <t>IUD300310</t>
  </si>
  <si>
    <t>TUBO DE PEAD CORRUGADO DE DUPLA PAREDE PARA DRENAGEM, DN 500 MM, JUNTA ELÁSTICA INTEGRADA - FORNECIMENTO E ASSENTAMENTO. AF_01/2021</t>
  </si>
  <si>
    <t>IUD300311</t>
  </si>
  <si>
    <t>TUBO DE PEAD CORRUGADO DE DUPLA PAREDE PARA DRENAGEM, DN 600 MM, JUNTA ELÁSTICA INTEGRADA - FORNECIMENTO E ASSENTAMENTO. AF_01/2021</t>
  </si>
  <si>
    <t>IUD300312</t>
  </si>
  <si>
    <t>TUBO DE PEAD CORRUGADO DE DUPLA PAREDE PARA DRENAGEM, DN 750 MM, JUNTA ELÁSTICA INTEGRADA - FORNECIMENTO E ASSENTAMENTO. AF_01/2021</t>
  </si>
  <si>
    <t>IUP30200</t>
  </si>
  <si>
    <t>Micro revestimento a frio com RR-1C Flex-10% esp 0,8 cm</t>
  </si>
  <si>
    <t>IUP30201</t>
  </si>
  <si>
    <t>Micro revestimento a frio com RR-1C Flex-10% esp 1,5 cm</t>
  </si>
  <si>
    <t>IUP30202</t>
  </si>
  <si>
    <t>Micro revestimento a frio com RR-1C Flex-10% esp 2,0 cm</t>
  </si>
  <si>
    <t>24,91</t>
  </si>
  <si>
    <t>12,70</t>
  </si>
  <si>
    <t>22,49</t>
  </si>
  <si>
    <t>14,32</t>
  </si>
  <si>
    <t>47,01</t>
  </si>
  <si>
    <t>24,22</t>
  </si>
  <si>
    <t>21,76</t>
  </si>
  <si>
    <t>24,37</t>
  </si>
  <si>
    <t>19,46</t>
  </si>
  <si>
    <t>12,72</t>
  </si>
  <si>
    <t>12,67</t>
  </si>
  <si>
    <t>5,11</t>
  </si>
  <si>
    <t>18,07</t>
  </si>
  <si>
    <t>13,75</t>
  </si>
  <si>
    <t>13,96</t>
  </si>
  <si>
    <t>8,39</t>
  </si>
  <si>
    <t>39,29</t>
  </si>
  <si>
    <t>15,50</t>
  </si>
  <si>
    <t>20,56</t>
  </si>
  <si>
    <t>26,24</t>
  </si>
  <si>
    <t>2,60</t>
  </si>
  <si>
    <t>4,57</t>
  </si>
  <si>
    <t>9,95</t>
  </si>
  <si>
    <t>16,87</t>
  </si>
  <si>
    <t>32,16</t>
  </si>
  <si>
    <t>18,25</t>
  </si>
  <si>
    <t>70,66</t>
  </si>
  <si>
    <t>23,33</t>
  </si>
  <si>
    <t>28,86</t>
  </si>
  <si>
    <t>22,25</t>
  </si>
  <si>
    <t>MIUC0010</t>
  </si>
  <si>
    <t>Locação de caçamba para entulho (4m3)</t>
  </si>
  <si>
    <t>MIUC0023</t>
  </si>
  <si>
    <t>Conjunto bomba e macaco hidraulico para protensão com capacidade de 1.150kN - (SICRO E9721)</t>
  </si>
  <si>
    <t>MIUC0022</t>
  </si>
  <si>
    <t>P1010</t>
  </si>
  <si>
    <t>MIUC0024</t>
  </si>
  <si>
    <t>Anel tipo FR GW19 de 15º ou similar</t>
  </si>
  <si>
    <t>MIUC0028</t>
  </si>
  <si>
    <t>Porca sextavada redonda tipo GW19/PLUS 37 x 50 mm ou similar</t>
  </si>
  <si>
    <t>MIUC0026</t>
  </si>
  <si>
    <t>Barra helicoidal tipo GW ST 53/70 19mm ou similar</t>
  </si>
  <si>
    <t>MIUC0025</t>
  </si>
  <si>
    <t>Espaçador carambola tipo GW19 20x84 mm ou similar</t>
  </si>
  <si>
    <t>MIUC0027</t>
  </si>
  <si>
    <t>Placa tipo FR GW19 120x120x16mm ou similar</t>
  </si>
  <si>
    <t>MIUC0021</t>
  </si>
  <si>
    <t>Coroa diamantada - D=250mm - Ref. SICRO cod M1244</t>
  </si>
  <si>
    <t>Porca gaiola</t>
  </si>
  <si>
    <t>IUC20189</t>
  </si>
  <si>
    <t>22,59</t>
  </si>
  <si>
    <t>20,84</t>
  </si>
  <si>
    <t>7,30</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</si>
  <si>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</si>
  <si>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</si>
  <si>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</si>
  <si>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</si>
  <si>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</si>
  <si>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</si>
  <si>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</si>
  <si>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</si>
  <si>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12,20</t>
  </si>
  <si>
    <t>5,95</t>
  </si>
  <si>
    <t>16,99</t>
  </si>
  <si>
    <t>25,22</t>
  </si>
  <si>
    <t>15,74</t>
  </si>
  <si>
    <t>13,41</t>
  </si>
  <si>
    <t>20,04</t>
  </si>
  <si>
    <t>17,86</t>
  </si>
  <si>
    <t>8,21</t>
  </si>
  <si>
    <t>20,20</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</si>
  <si>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</si>
  <si>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</si>
  <si>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</si>
  <si>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</si>
  <si>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</si>
  <si>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</si>
  <si>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</si>
  <si>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</si>
  <si>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ESCAVAÇÃO MANUAL DE VALA COM PROFUNDIDADE MENOR OU IGUAL A 1,30 M. AF_02/2021</t>
  </si>
  <si>
    <t>102276</t>
  </si>
  <si>
    <t>102277</t>
  </si>
  <si>
    <t>102278</t>
  </si>
  <si>
    <t>102279</t>
  </si>
  <si>
    <t>102280</t>
  </si>
  <si>
    <t>102281</t>
  </si>
  <si>
    <t>102282</t>
  </si>
  <si>
    <t>102283</t>
  </si>
  <si>
    <t>102284</t>
  </si>
  <si>
    <t>102285</t>
  </si>
  <si>
    <t>102286</t>
  </si>
  <si>
    <t>102287</t>
  </si>
  <si>
    <t>102288</t>
  </si>
  <si>
    <t>102289</t>
  </si>
  <si>
    <t>102290</t>
  </si>
  <si>
    <t>102291</t>
  </si>
  <si>
    <t>102292</t>
  </si>
  <si>
    <t>102293</t>
  </si>
  <si>
    <t>102294</t>
  </si>
  <si>
    <t>102295</t>
  </si>
  <si>
    <t>102296</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</si>
  <si>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</si>
  <si>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</si>
  <si>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</si>
  <si>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</si>
  <si>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</si>
  <si>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</si>
  <si>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</si>
  <si>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</si>
  <si>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</si>
  <si>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</si>
  <si>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</si>
  <si>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</si>
  <si>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</si>
  <si>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</si>
  <si>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</si>
  <si>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</si>
  <si>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</si>
  <si>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</si>
  <si>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</si>
  <si>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</si>
  <si>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</si>
  <si>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</si>
  <si>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</si>
  <si>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102320</t>
  </si>
  <si>
    <t>102321</t>
  </si>
  <si>
    <t>102322</t>
  </si>
  <si>
    <t>102323</t>
  </si>
  <si>
    <t>102324</t>
  </si>
  <si>
    <t>102325</t>
  </si>
  <si>
    <t>102326</t>
  </si>
  <si>
    <t>102327</t>
  </si>
  <si>
    <t>102328</t>
  </si>
  <si>
    <t>102329</t>
  </si>
  <si>
    <t>7,31</t>
  </si>
  <si>
    <t>17,26</t>
  </si>
  <si>
    <t>17,65</t>
  </si>
  <si>
    <t>102330</t>
  </si>
  <si>
    <t>102331</t>
  </si>
  <si>
    <t>102332</t>
  </si>
  <si>
    <t>102333</t>
  </si>
  <si>
    <t>17,30</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</si>
  <si>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</si>
  <si>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</si>
  <si>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</si>
  <si>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</si>
  <si>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</si>
  <si>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</si>
  <si>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IUD30165</t>
  </si>
  <si>
    <t>Dissipador de energia hidráulica em concreto armado Tipo-02 vazão entre 2 e 3 m3/s</t>
  </si>
  <si>
    <t xml:space="preserve">Dissipador de energia - DEB 02 </t>
  </si>
  <si>
    <t>PCIU0001</t>
  </si>
  <si>
    <t xml:space="preserve">Elaboração de Estudos Preliminares de Projetos de: Arquitetônico, Estrutura, Instalações Elétricas e Instalações Hidro Sanitárias </t>
  </si>
  <si>
    <t>IUD30343</t>
  </si>
  <si>
    <t>Tubo de concreto simples classe- PS-1, PB, DN 600mm, para redes coletoras de águas pluviais, junta rígida, instalado em local com baixo nível de interferências - fornecimento e assentamento</t>
  </si>
  <si>
    <t>m³/h</t>
  </si>
  <si>
    <t xml:space="preserve"> Eletroduto em aço galvanizado pré-zincado, semi-pesado, diâmetro 2", parede de 0,90 mm - fornecimento e instalação</t>
  </si>
  <si>
    <t>Carga, manobra e descarga paletizada, em caminhão carroceria com guindauto (munck) 11,7 tm.(Ref Sinapi 101465)</t>
  </si>
  <si>
    <t>43,72</t>
  </si>
  <si>
    <t>13,87</t>
  </si>
  <si>
    <t>21,74</t>
  </si>
  <si>
    <t>22,31</t>
  </si>
  <si>
    <t>11,18</t>
  </si>
  <si>
    <t>25,91</t>
  </si>
  <si>
    <t>18,03</t>
  </si>
  <si>
    <t>21,77</t>
  </si>
  <si>
    <t>10,88</t>
  </si>
  <si>
    <t>17,53</t>
  </si>
  <si>
    <t>20,43</t>
  </si>
  <si>
    <t>22,60</t>
  </si>
  <si>
    <t>21,58</t>
  </si>
  <si>
    <t>1,16</t>
  </si>
  <si>
    <t>Dissipador de energia - DEB 02</t>
  </si>
  <si>
    <t>Dissipador de energia hidráulica em concreto armado Tipo-02 vazão entre 2 e 3m3/s</t>
  </si>
  <si>
    <t>PCIU0002</t>
  </si>
  <si>
    <t>Elaboração de Ante Projetos de: Arquitetônico, Estrutura, Instalações Elétricas e Instalações Hidro Sanitárias</t>
  </si>
  <si>
    <t>PCIU0003</t>
  </si>
  <si>
    <t>Elaboração de Projetos Executivos de: Arquitetônico, Estrutura, Instalações Elétricas e Instalações Hidro Sanitárias</t>
  </si>
  <si>
    <t>Elaboração de estudos topográficos</t>
  </si>
  <si>
    <t xml:space="preserve">	Escoramento blindado metálico: conjunto de altura=2,4m e comprimento=3,0m - composto de 2 laterais e 4 estroncas</t>
  </si>
  <si>
    <t>IUC10071</t>
  </si>
  <si>
    <t>Demolição de concreto simples, de forma mecanizada, sem reaproveitamento (Refer. SICRO CÓD. 1600989)</t>
  </si>
  <si>
    <t>IUD30200</t>
  </si>
  <si>
    <t>Escavação de vala em material de 3ª categoria, resistencia à compressão maior ou igual a 90MPa e menor que 110 Mpa, com rompedor acoplado em escavadeira hidráulica - exclusive carga e transporte. (Ref. SINAPI COD 03.MOVT.3CAT.007/01)</t>
  </si>
  <si>
    <t>IUD30210</t>
  </si>
  <si>
    <t>Limpeza e desobstrução mecanica dos sistemas de drenagem - galerias, bocas de lobo, poços de visitas, etc - com utilização de equipamento combinado hidrojato/sugador</t>
  </si>
  <si>
    <t>IUP30104</t>
  </si>
  <si>
    <t>Remoção mecanizada de camada granular do pavimento, com motoniveladora, exclusive bota-fora (Ref. SICRO cód. 4915669)</t>
  </si>
  <si>
    <t>IUC10059</t>
  </si>
  <si>
    <t>EIU0015</t>
  </si>
  <si>
    <t>Escavadeira hidráulica com martelo hidráulico de 1.700 kg - 103 kW com periculosidade (Ref SICRO E9203)</t>
  </si>
  <si>
    <t>EIU0016</t>
  </si>
  <si>
    <t>45,89</t>
  </si>
  <si>
    <t>22,28</t>
  </si>
  <si>
    <t>13,01</t>
  </si>
  <si>
    <t>20,12</t>
  </si>
  <si>
    <t>21,57</t>
  </si>
  <si>
    <t>18,80</t>
  </si>
  <si>
    <t>6,15</t>
  </si>
  <si>
    <t>16,93</t>
  </si>
  <si>
    <t>27,49</t>
  </si>
  <si>
    <t>30,46</t>
  </si>
  <si>
    <t>2,34</t>
  </si>
  <si>
    <t>7,92</t>
  </si>
  <si>
    <t>14,58</t>
  </si>
  <si>
    <t>28,37</t>
  </si>
  <si>
    <t>11,08</t>
  </si>
  <si>
    <t>3,85</t>
  </si>
  <si>
    <t>6,89</t>
  </si>
  <si>
    <t>15,09</t>
  </si>
  <si>
    <t>23,24</t>
  </si>
  <si>
    <t>2,41</t>
  </si>
  <si>
    <t>40,42</t>
  </si>
  <si>
    <t>6,41</t>
  </si>
  <si>
    <t>25,49</t>
  </si>
  <si>
    <t>8,74</t>
  </si>
  <si>
    <t>27,89</t>
  </si>
  <si>
    <t>13,82</t>
  </si>
  <si>
    <t>6,39</t>
  </si>
  <si>
    <t>13,42</t>
  </si>
  <si>
    <t>4,19</t>
  </si>
  <si>
    <t>6,36</t>
  </si>
  <si>
    <t>20,02</t>
  </si>
  <si>
    <t>20,10</t>
  </si>
  <si>
    <t>21,03</t>
  </si>
  <si>
    <t>6,85</t>
  </si>
  <si>
    <t>15,87</t>
  </si>
  <si>
    <t>4,98</t>
  </si>
  <si>
    <t>64,18</t>
  </si>
  <si>
    <t>38,70</t>
  </si>
  <si>
    <t>2,59</t>
  </si>
  <si>
    <t>40,77</t>
  </si>
  <si>
    <t>14,71</t>
  </si>
  <si>
    <t>22,54</t>
  </si>
  <si>
    <t>Caminhão carroceria com capacidade de 5 t - chi (REF SICRO E9687)</t>
  </si>
  <si>
    <t>EIU0018</t>
  </si>
  <si>
    <t>Aplicador de material termoplastico por extrusão - Depreciação (REF SICRO A9369)</t>
  </si>
  <si>
    <t>Aplicador de material termoplastico por extrusão - Juros (REF SICRO A9369)</t>
  </si>
  <si>
    <t>EIU0017</t>
  </si>
  <si>
    <t>Grupo gerador - 13/14 kVA (Ref SICRO E9066)</t>
  </si>
  <si>
    <t>Aplicador de material termoplastico por extrusão - Custo de Manutenção (REF SICRO A9369)</t>
  </si>
  <si>
    <t>Caminhão carroceria com capacidade de 5 t (REF SICRO E9687)</t>
  </si>
  <si>
    <t>Aplicador de material termoplastico por extrusão - Impostos e seguro (REF SICRO A9369)</t>
  </si>
  <si>
    <t>MIUD30087</t>
  </si>
  <si>
    <t>Contínuo (Ref. Sicro P8026)</t>
  </si>
  <si>
    <t>Chefe de Escritório (Ref. Sicro P8038)</t>
  </si>
  <si>
    <t>Arquiteto/Profissional sênior (Ref. Sicro P8015)</t>
  </si>
  <si>
    <t>Técnico Auxiliar (Laboratório de Concreto) (Ref. Sicro P8027)</t>
  </si>
  <si>
    <t>Técnico Auxiliar (Laboratorio de Betume) (Ref. Sicro P8027)</t>
  </si>
  <si>
    <t>Secretária (Ref. Sicro P8135)</t>
  </si>
  <si>
    <t>Técnico Júnior (Ref. Sicro P8159)</t>
  </si>
  <si>
    <t>Coordenador (Ref. Sicro P8061)</t>
  </si>
  <si>
    <t>Auxiliar de topografia (Ref. Sicro P8028)</t>
  </si>
  <si>
    <t>Motorista (Ref. Sicro P8113)</t>
  </si>
  <si>
    <t>Auxilliar de laboratório (Ref. Sicro P8027)</t>
  </si>
  <si>
    <t>Laboratorista chefe (Ref. Sicro P8098)</t>
  </si>
  <si>
    <t>Técnico especial (Ref. Sicro P8147)</t>
  </si>
  <si>
    <t>Calculista (Ref. Sicro P8013)</t>
  </si>
  <si>
    <t>Técnico auxiliar de laboratorista de solos (Ref. Sicro P8027)</t>
  </si>
  <si>
    <t>Auxiliar de campo (Ref Sicro P8025)</t>
  </si>
  <si>
    <t>Engenheiro/Profissional júnior (Ref. Sicro P8065)</t>
  </si>
  <si>
    <t>MIUD0025</t>
  </si>
  <si>
    <t>Geocélula de PEAD - H = 200mm e célula de 1206cm2 (ref. Sicro cod. M1465)</t>
  </si>
  <si>
    <t>MIUD0029</t>
  </si>
  <si>
    <t>Geocélula de PEAD - H = 100 mm e célula de 250 cm² (ref Sicro cod  M1455)</t>
  </si>
  <si>
    <t>MIUC0030</t>
  </si>
  <si>
    <t>Cilindro canalizador de tráfego com base quadrada de 111 x 56 x 56 cm - NBR 15692-2009</t>
  </si>
  <si>
    <t>MIUD0028</t>
  </si>
  <si>
    <t>Geomanta MACMAT R3 004 2x50</t>
  </si>
  <si>
    <t>MIUC0031</t>
  </si>
  <si>
    <t>Locação  de grade de proteção (2,00 x1,20)m por mês</t>
  </si>
  <si>
    <t>pç</t>
  </si>
  <si>
    <t>MIUD0026</t>
  </si>
  <si>
    <t>Grampo de ancoragem CA-50 d  6,3mm (Ref. SICRO cod. M0020)</t>
  </si>
  <si>
    <t>MIUD0027</t>
  </si>
  <si>
    <t>Geogrelha unidirecional com resistência a tração de 30KN/m (ref. Sicro cod. M1452)</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</si>
  <si>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</si>
  <si>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</si>
  <si>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</si>
  <si>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</si>
  <si>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</si>
  <si>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</si>
  <si>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25,90</t>
  </si>
  <si>
    <t>35,38</t>
  </si>
  <si>
    <t>37,16</t>
  </si>
  <si>
    <t>36,86</t>
  </si>
  <si>
    <t>102457</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</si>
  <si>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</si>
  <si>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</si>
  <si>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</si>
  <si>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</si>
  <si>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</si>
  <si>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</si>
  <si>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</si>
  <si>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</si>
  <si>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</si>
  <si>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</si>
  <si>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</si>
  <si>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</si>
  <si>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</si>
  <si>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</si>
  <si>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100064</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</si>
  <si>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</si>
  <si>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</si>
  <si>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</si>
  <si>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</si>
  <si>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</si>
  <si>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</si>
  <si>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</si>
  <si>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</si>
  <si>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</si>
  <si>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</si>
  <si>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</si>
  <si>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</si>
  <si>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</si>
  <si>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</si>
  <si>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</si>
  <si>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</si>
  <si>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</si>
  <si>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</si>
  <si>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</si>
  <si>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</si>
  <si>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</si>
  <si>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</si>
  <si>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</si>
  <si>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</si>
  <si>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</si>
  <si>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</si>
  <si>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</si>
  <si>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</si>
  <si>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</si>
  <si>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</si>
  <si>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</si>
  <si>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</si>
  <si>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</si>
  <si>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</si>
  <si>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</si>
  <si>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</si>
  <si>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</si>
  <si>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</si>
  <si>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</si>
  <si>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</si>
  <si>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</si>
  <si>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</si>
  <si>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</si>
  <si>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</si>
  <si>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</si>
  <si>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19,99</t>
  </si>
  <si>
    <t>26,44</t>
  </si>
  <si>
    <t>14,42</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</si>
  <si>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</si>
  <si>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</si>
  <si>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</si>
  <si>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</si>
  <si>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</si>
  <si>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</si>
  <si>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</si>
  <si>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</si>
  <si>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</si>
  <si>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</si>
  <si>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</si>
  <si>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</si>
  <si>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</si>
  <si>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</si>
  <si>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</si>
  <si>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</si>
  <si>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30,61</t>
  </si>
  <si>
    <t>89683</t>
  </si>
  <si>
    <t>40,37</t>
  </si>
  <si>
    <t>32,54</t>
  </si>
  <si>
    <t>16,02</t>
  </si>
  <si>
    <t>27,14</t>
  </si>
  <si>
    <t>25,24</t>
  </si>
  <si>
    <t>95636</t>
  </si>
  <si>
    <t>KIT CAVALETE PARA MEDIÇÃO DE ÁGUA - ENTRADA PRINCIPAL, EM AÇO GALVANIZADO DN 25 (1 )   FORNECIMENTO E INSTALAÇÃO (EXCLUSIVE HIDRÔMETRO). AF_11/2016</t>
  </si>
  <si>
    <t>6,24</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</si>
  <si>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</si>
  <si>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</si>
  <si>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</si>
  <si>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</si>
  <si>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</si>
  <si>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</si>
  <si>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</si>
  <si>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</si>
  <si>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</si>
  <si>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</si>
  <si>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</si>
  <si>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</si>
  <si>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</si>
  <si>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</si>
  <si>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</si>
  <si>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</si>
  <si>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</si>
  <si>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</si>
  <si>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</si>
  <si>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</si>
  <si>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</si>
  <si>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</si>
  <si>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</si>
  <si>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</si>
  <si>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</si>
  <si>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</si>
  <si>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</si>
  <si>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</si>
  <si>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</si>
  <si>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</si>
  <si>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</si>
  <si>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</si>
  <si>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</si>
  <si>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</si>
  <si>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</si>
  <si>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</si>
  <si>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</si>
  <si>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</si>
  <si>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</si>
  <si>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</si>
  <si>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</si>
  <si>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27,08</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</si>
  <si>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</si>
  <si>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</si>
  <si>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</si>
  <si>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</si>
  <si>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</si>
  <si>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</si>
  <si>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18,05</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</si>
  <si>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</si>
  <si>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</si>
  <si>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</si>
  <si>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</si>
  <si>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</si>
  <si>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</si>
  <si>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</si>
  <si>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</si>
  <si>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</si>
  <si>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</si>
  <si>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</si>
  <si>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</si>
  <si>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</si>
  <si>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</si>
  <si>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</si>
  <si>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</si>
  <si>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</si>
  <si>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</si>
  <si>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</si>
  <si>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</si>
  <si>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</si>
  <si>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</si>
  <si>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</si>
  <si>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</si>
  <si>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</si>
  <si>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</si>
  <si>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</si>
  <si>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</si>
  <si>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</si>
  <si>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</si>
  <si>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</si>
  <si>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</si>
  <si>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</si>
  <si>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</si>
  <si>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</si>
  <si>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</si>
  <si>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</si>
  <si>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</si>
  <si>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</si>
  <si>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</si>
  <si>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25,39</t>
  </si>
  <si>
    <t>33,99</t>
  </si>
  <si>
    <t>17,22</t>
  </si>
  <si>
    <t>12,27</t>
  </si>
  <si>
    <t>BLSC - Boca-de-lobo simples, com guia chapéu, em concreto simples fck 20 MPa virado em betoneira com lançamento em fundação, incluindo forma, escavação, calçamento ao redor, inclusive grelha, conforme projeto.</t>
  </si>
  <si>
    <t>IUD20072</t>
  </si>
  <si>
    <t>Limpeza e desobstrução mecânica de galerias de águas pluviais, utilizando equipamento Buket-Machine, inclusive retirada do material para bota-fora.</t>
  </si>
  <si>
    <t>IUD30026</t>
  </si>
  <si>
    <t>Escavação de material de 3ª categoria com escavadeira e rompedor hidráulico. Ref. SICRO/DNIT Cod. 5502267.</t>
  </si>
  <si>
    <t>IUC10031</t>
  </si>
  <si>
    <t>Rompedor hidráulico para escavadeira</t>
  </si>
  <si>
    <t>IUC10033</t>
  </si>
  <si>
    <t>Escavadeira hidráulica sobre esteira, peso operacional entre 22,00 e 25,50 tonelada, potência líquida entre 150 e 160 hp.</t>
  </si>
  <si>
    <t>IUD30086</t>
  </si>
  <si>
    <t>Escoramento de vala, tipo blindado, com profundidade de 1,5 a 3,0m, largura maior ou igual a 1,5 m e menor que 2,50 - execução e fornecimento, inclui material. AF_08/2020 (Ref. Sinapi 03.ESCO.VALA.040/01 - cod.101597)</t>
  </si>
  <si>
    <t>IUD30162</t>
  </si>
  <si>
    <t>Dreno longitudinal com tubo pead corrugado perfurado DN 100mm, brita comercial e geotêxtil em valas prof. até 1,5m  e larg. ate 0,80m (Ref. Sicro 2003578)</t>
  </si>
  <si>
    <t>IUSC0026</t>
  </si>
  <si>
    <t>Fôrma em chapa metálica 1/8" para cabeça de tirantes com base de 40 x 40 cm, topo de 20 x 20 cm e altura de 30 cm - utilização de 50 vezes - confecção, instalação e retirada</t>
  </si>
  <si>
    <t>IUD300335</t>
  </si>
  <si>
    <t>IUSC0028</t>
  </si>
  <si>
    <t>Lançamento/ Aplicação, adensamento e acabamento de concreto em fundações</t>
  </si>
  <si>
    <t>IUD20104</t>
  </si>
  <si>
    <t>BLSC - Boca-de-lobo simples, em concreto simples fck 20 MPa virado em betoneira com lançamento em fundação, incluindo forma, escavação, calçamento ao redor, inclusive grelha, conforme projeto.</t>
  </si>
  <si>
    <t>IUP30120</t>
  </si>
  <si>
    <t>IUP30106</t>
  </si>
  <si>
    <t>IUD300331</t>
  </si>
  <si>
    <t>Geogrelha unidirecional com resistência a tração de 300kN/m - fornecimento e instalação (REF. DNIT 1516301)</t>
  </si>
  <si>
    <t>IUP40008</t>
  </si>
  <si>
    <t>IUP40007</t>
  </si>
  <si>
    <t>Sarjeta, concreto fck=15 MPa, seção 352cm², moldado no local, inclusive escavação</t>
  </si>
  <si>
    <t>IUC10055</t>
  </si>
  <si>
    <t>m.mês</t>
  </si>
  <si>
    <t>IUP30250</t>
  </si>
  <si>
    <t>Reciclagem simples com incorporação do revestimento asfáltico à base (Refer. SICRO CÓD. 4011481 - jan/2021)</t>
  </si>
  <si>
    <t>IUD300333</t>
  </si>
  <si>
    <t>Geocélula de PEAD, paredes perfuradas, soldadas - altura de 100 mm e 250 cm² de área de célula, conforme NBR 12553 da ABNT, incluindo 2 grampos tipo U em aço CA-50 Ø 6,3mm para cada 1,00m². Exclusive preparo do terreno e material de enchimento</t>
  </si>
  <si>
    <t>IUD300332</t>
  </si>
  <si>
    <t>Geomanta flexível tridimensional para revestimento de taludes, em filamentos grossos de polipropileno resistência longitudinal: 2,5kN/m, resistência transversal: 1,0kN/m. Inclusive grampos de fixação aço 6,3mm (REF SINAPI 83729)</t>
  </si>
  <si>
    <t>IUP30105</t>
  </si>
  <si>
    <t xml:space="preserve">Cilindro canalizador de trafego com base quadrada de 111 x56x56 cm - NBR 15.692-2009 (Ref. SICRO cód 5213838) </t>
  </si>
  <si>
    <t>IUD30170</t>
  </si>
  <si>
    <t>Boca de Dragão para Rua padrão (7,60x1,52)m</t>
  </si>
  <si>
    <t>IUSC0027</t>
  </si>
  <si>
    <t>Grauteamento de cabeça de tirante (Ref. SICRO cód.. 5605944)</t>
  </si>
  <si>
    <t>IUD300330</t>
  </si>
  <si>
    <t>Geocélula de PEAD, paredes perfuradas, soldadas - altura de 200mm e 1206 cm2 de área de célula - fornecimento e instalação (REF. DNIT 1516314)</t>
  </si>
  <si>
    <t>IUD300334</t>
  </si>
  <si>
    <t>IUS87004</t>
  </si>
  <si>
    <t>Retirada e re-Instalação de placa de sinalização vertical (ate 0,36m2), com suporte de madeira reaproveitado  e pintado a cal</t>
  </si>
  <si>
    <t>Máquina de Bancada : Cor Dob Ind. e Com. de Máquinas : GHP 2.5X2030mm - guilhotina - CHP DIURNO ***DESATIVADO***</t>
  </si>
  <si>
    <t>12,80</t>
  </si>
  <si>
    <t>14,08</t>
  </si>
  <si>
    <t>28,43</t>
  </si>
  <si>
    <t>40,92</t>
  </si>
  <si>
    <t>26,35</t>
  </si>
  <si>
    <t>37,21</t>
  </si>
  <si>
    <t>23,38</t>
  </si>
  <si>
    <t>22,42</t>
  </si>
  <si>
    <t>20,48</t>
  </si>
  <si>
    <t>8,97</t>
  </si>
  <si>
    <t>21,82</t>
  </si>
  <si>
    <t>25,23</t>
  </si>
  <si>
    <t>22,43</t>
  </si>
  <si>
    <t>26,03</t>
  </si>
  <si>
    <t>18,33</t>
  </si>
  <si>
    <t>52,61</t>
  </si>
  <si>
    <t>19,86</t>
  </si>
  <si>
    <t>27,10</t>
  </si>
  <si>
    <t>9,61</t>
  </si>
  <si>
    <t>15,62</t>
  </si>
  <si>
    <t>21,78</t>
  </si>
  <si>
    <t>9,06</t>
  </si>
  <si>
    <t>8,26</t>
  </si>
  <si>
    <t>25,72</t>
  </si>
  <si>
    <t>65,81</t>
  </si>
  <si>
    <t>13,34</t>
  </si>
  <si>
    <t>17,28</t>
  </si>
  <si>
    <t>31,06</t>
  </si>
  <si>
    <t>17,43</t>
  </si>
  <si>
    <t>12,59</t>
  </si>
  <si>
    <t>18,64</t>
  </si>
  <si>
    <t>42,88</t>
  </si>
  <si>
    <t>10,69</t>
  </si>
  <si>
    <t>10,68</t>
  </si>
  <si>
    <t>23,87</t>
  </si>
  <si>
    <t>12,04</t>
  </si>
  <si>
    <t>21,29</t>
  </si>
  <si>
    <t>17,52</t>
  </si>
  <si>
    <t>14,24</t>
  </si>
  <si>
    <t>17,73</t>
  </si>
  <si>
    <t>11,15</t>
  </si>
  <si>
    <t>22,62</t>
  </si>
  <si>
    <t>28,77</t>
  </si>
  <si>
    <t>21,42</t>
  </si>
  <si>
    <t>40,03</t>
  </si>
  <si>
    <t>24,45</t>
  </si>
  <si>
    <t>12,19</t>
  </si>
  <si>
    <t>11,27</t>
  </si>
  <si>
    <t>25,54</t>
  </si>
  <si>
    <t>17,87</t>
  </si>
  <si>
    <t>8,13</t>
  </si>
  <si>
    <t>11,59</t>
  </si>
  <si>
    <t>14,21</t>
  </si>
  <si>
    <t>19,56</t>
  </si>
  <si>
    <t>18,82</t>
  </si>
  <si>
    <t>17,13</t>
  </si>
  <si>
    <t>6,98</t>
  </si>
  <si>
    <t>18,53</t>
  </si>
  <si>
    <t>21,94</t>
  </si>
  <si>
    <t>8,67</t>
  </si>
  <si>
    <t>21,89</t>
  </si>
  <si>
    <t>11,80</t>
  </si>
  <si>
    <t>9,09</t>
  </si>
  <si>
    <t>22,13</t>
  </si>
  <si>
    <t>30,94</t>
  </si>
  <si>
    <t>10,34</t>
  </si>
  <si>
    <t>26,51</t>
  </si>
  <si>
    <t>30,95</t>
  </si>
  <si>
    <t>17,19</t>
  </si>
  <si>
    <t>35,97</t>
  </si>
  <si>
    <t>8,83</t>
  </si>
  <si>
    <t>5,52</t>
  </si>
  <si>
    <t>8,70</t>
  </si>
  <si>
    <t>12,64</t>
  </si>
  <si>
    <t>10,80</t>
  </si>
  <si>
    <t>8,19</t>
  </si>
  <si>
    <t>7,82</t>
  </si>
  <si>
    <t>18,68</t>
  </si>
  <si>
    <t>15,69</t>
  </si>
  <si>
    <t>27,43</t>
  </si>
  <si>
    <t>42,31</t>
  </si>
  <si>
    <t>15,47</t>
  </si>
  <si>
    <t>17,54</t>
  </si>
  <si>
    <t>29,59</t>
  </si>
  <si>
    <t>MIUS0007</t>
  </si>
  <si>
    <t>Cavalete em polietileno zebrado com faixa refletiva - REF SICRO M0771</t>
  </si>
  <si>
    <t>MIUS0009</t>
  </si>
  <si>
    <t>Conjunto de cantoneiras e parafusos galvanizados para fixação de placas (REF SICRO M0789)</t>
  </si>
  <si>
    <t>MIUC0032</t>
  </si>
  <si>
    <t>Coroa diamantada - D=160mm - Ref. SICRO cod M1242</t>
  </si>
  <si>
    <t>MIUD0030</t>
  </si>
  <si>
    <t>EIU0020</t>
  </si>
  <si>
    <t>Locomotiva diesel-elétrica CC - bitola métrica - 2.237 kW (REF SICRO E9157)</t>
  </si>
  <si>
    <t>EIU0019</t>
  </si>
  <si>
    <t>Máquina tirefonadora e parafusadora - 6,70 kW (Ref SICRO E9733)</t>
  </si>
  <si>
    <t>MIUC0033</t>
  </si>
  <si>
    <t>MIUS0011</t>
  </si>
  <si>
    <t>MIUC0035</t>
  </si>
  <si>
    <t>Selante de silicone para junta de pavimento - cartucho 875 ml</t>
  </si>
  <si>
    <t>MIUS0008</t>
  </si>
  <si>
    <t>Sinalizador a LED com bateria - REF SICRO M0767</t>
  </si>
  <si>
    <t>MIUS0010</t>
  </si>
  <si>
    <t>Suporte em aço carbono galvanizado perfil "C" (REF SICRO M0787)</t>
  </si>
  <si>
    <t>MIUC0034</t>
  </si>
  <si>
    <t>Tarugo poliestireno diam 30 mm - corpo de apoio para junta</t>
  </si>
  <si>
    <t>EIU0021</t>
  </si>
  <si>
    <t>Vagão fechado com porta para carga e descarga de paletes FLD com capacidade de 64 t - bitola métrica (REF SICRO E9161)</t>
  </si>
  <si>
    <t>EIU0022</t>
  </si>
  <si>
    <t>Vagão plataforma PNE com capacidade de 82 t - bitola métrica (REF SICRO E9159)</t>
  </si>
  <si>
    <t>IUC10056</t>
  </si>
  <si>
    <t>Remoção de defensa metálica REF SICRO 3713705</t>
  </si>
  <si>
    <t>IUC10080</t>
  </si>
  <si>
    <t>Demolição de via, bitola métrica, 1.667 dormentes de madeira/km, trilho TR 45, barra com 12 m de comprimento, com separação e empilhamento (Ref SICRO 2809217)</t>
  </si>
  <si>
    <t>IUC10081</t>
  </si>
  <si>
    <t>Carga, manobra e descarga de materiais metálicos e acessórios diversos com locomotiva diesel-elétrica em vagão fechado com capacidade de 64 t - carga e descarga com carregadeira - bitola métrica (REF SICRO 5914686)</t>
  </si>
  <si>
    <t>IUC10082</t>
  </si>
  <si>
    <t>Carga, manobra e descarga de dormentes de madeira com locomotiva diesel-elétrica em vagão plataforma com capacidade de 82 t - carga e descarga com carregadeira - bitola métrica (REF SICRO 5914677)</t>
  </si>
  <si>
    <t>IUC10083</t>
  </si>
  <si>
    <t>Carga, manobra e descarga de barras de trilho de 12 m com locomotiva diesel-elétrica em vagão plataforma com capacidade de 82 t - carga e descarga com carregadeira - bitola métrica (REF SICRO 5914702)</t>
  </si>
  <si>
    <t>IUC10084</t>
  </si>
  <si>
    <t>Transporte de materiais metálicos e acessórios diversos com locomotiva diesel-elétrica em vagão fechado com capacidade de 64 t - bitola métrica (REF SICRO 5914480)</t>
  </si>
  <si>
    <t>tkm</t>
  </si>
  <si>
    <t>IUC10085</t>
  </si>
  <si>
    <t>Transporte de dormentes de madeira de bitola métrica com locomotiva diesel-elétrica em vagão plataforma com capacidade de 82 t - bitola métrica (REF SICRO 5914488)</t>
  </si>
  <si>
    <t>IUC10086</t>
  </si>
  <si>
    <t>Transporte de barras de trilho de 12 m com locomotiva diesel-elétrica em vagão plataforma com capacidade de 82 t - bitola métrica (REF SICRO 5914511)</t>
  </si>
  <si>
    <t>IUC10087</t>
  </si>
  <si>
    <t>Carga, manobra e descarga de materiais metálicos para AMV de bitola métrica, qualquer abertura, com locomotiva diesel-elétrica em vagão plataforma com capacidade de 82 t - carga e descarga com carregadeira - bitola métrica (REF SICRO 5914683)</t>
  </si>
  <si>
    <t>IUC10088</t>
  </si>
  <si>
    <t>Carga, manobra e descarga de jogo de dormentes de madeira para AMV bitola métrica, qualquer abertura, com locomotiva diesel-elétrica em vagão plataforma com capacidade de 82 t - carga e descarga com carregadeira - bitola métrica (REF SICRO 5914681)</t>
  </si>
  <si>
    <t>IUC10089</t>
  </si>
  <si>
    <t>Transporte de materiais metálicos para AMV de bitola métrica com locomotiva diesel-elétrica em vagão plataforma com capacidade de 82 t - bitola métrica (REF SICRO 5914486)</t>
  </si>
  <si>
    <t>IUC10090</t>
  </si>
  <si>
    <t>Transporte de dormentes de madeira para AMV de bitola métrica com locomotiva diesel-elétrica em vagão plataforma com capacidade de 82 t - bitola métrica (REF SICRO 5914492)</t>
  </si>
  <si>
    <t>IUC10091</t>
  </si>
  <si>
    <t>Demolição de AMV 1:14 TR 45, em bitola métrica, dormente de madeira, com separação e empilhamento (REF SICRO 2809176)</t>
  </si>
  <si>
    <t>IUD300329</t>
  </si>
  <si>
    <t>Geocelula de PEAD, paredes perfuradas, soldadas - altura de 125mm e 250 cm2 de area de celula - fornecimento e instalação (REF. DNIT 1516305)</t>
  </si>
  <si>
    <t>IUD30062</t>
  </si>
  <si>
    <t>IUD30191</t>
  </si>
  <si>
    <t>Boca para bueiro duplotubular, diâmetro =1,20m, em concreto ciclópico, incluindo formas, escavação, reaterro e materiais, excluindo material reaterro jazida e transporte</t>
  </si>
  <si>
    <t>IUP30350</t>
  </si>
  <si>
    <t>IUP30400</t>
  </si>
  <si>
    <t>IUP40009</t>
  </si>
  <si>
    <t>IUS0031</t>
  </si>
  <si>
    <t>Placa de sinalizacao modulada de aluminio, espessura 2mm, com fundo, simbolos e tarjas em pelicula refletiva com esferas encapsuladas tipo II da NBR14644, inclusive elementos de fixacao, conforme especificacao AGETRAN/PMCG-Fornecimento. (REF ST 69.05.0400)</t>
  </si>
  <si>
    <t>IUS20048</t>
  </si>
  <si>
    <t>IUS87005</t>
  </si>
  <si>
    <t>IUS87006</t>
  </si>
  <si>
    <t>Fornecimento e implantação de suporte metálico galvanizado para placa de regulamentação - R2 - lado de 0,60 m (REF SICRO 5213859)</t>
  </si>
  <si>
    <t>IUS87007</t>
  </si>
  <si>
    <t>Fornecimento e implantação de suporte metálico galvanizado para placas - 2,00 x 1,00 m (REF SICRO 5213868)</t>
  </si>
  <si>
    <t>IUSC0005</t>
  </si>
  <si>
    <t>Revegetação a lanço de sementes de gramíneas e leguminosa (REF SICRO 4413993)</t>
  </si>
  <si>
    <t>IUSC0029</t>
  </si>
  <si>
    <t>Perfuração em concreto com coroa diamante D=120mm - Ref. SICRO cod. 1408148</t>
  </si>
  <si>
    <t>IUSC0030</t>
  </si>
  <si>
    <t>Grade em madeira para proteção de mudas de arvores - Ref. SINAPI 73788-002 (Descontinuado em Jan/20)</t>
  </si>
  <si>
    <t>IUSC0031</t>
  </si>
  <si>
    <t>Mesa de jogos em concreto (0,80x0,80)m h=0,95m</t>
  </si>
  <si>
    <t>IUSC0032</t>
  </si>
  <si>
    <t>Banco em concreto (0,35x0,35)m h=0,50m para mesa de jogos</t>
  </si>
  <si>
    <t>IUSC0033</t>
  </si>
  <si>
    <t>Banco em concreto (0,50x0,50)m h=0,50m em formato de cubo</t>
  </si>
  <si>
    <t>IUSC0034</t>
  </si>
  <si>
    <t>Banco em concreto (1,50x0,50)m h=0,50m em formato de prisma</t>
  </si>
  <si>
    <t>IUSC0035</t>
  </si>
  <si>
    <t>Pufe em concreto diametro 0,60m h=0,50m em formato cilindrico</t>
  </si>
  <si>
    <t>IUSC0036</t>
  </si>
  <si>
    <t>Esfera em concreto diamentro 0,60m</t>
  </si>
  <si>
    <t>IUSC0037</t>
  </si>
  <si>
    <t>Paraciclo em perfil tubular metalico (0,80x0,80)m</t>
  </si>
  <si>
    <t>IUSC0038</t>
  </si>
  <si>
    <t>Lixeira em concreto (0,40x0,40)m h=0,80m seção trapezoidal</t>
  </si>
  <si>
    <t>IUTR1009</t>
  </si>
  <si>
    <t>ADMINISTRAÇÃO LOCAL DE OBRA</t>
  </si>
  <si>
    <t>ius20016</t>
  </si>
  <si>
    <t>N</t>
  </si>
  <si>
    <t>IUC00039</t>
  </si>
  <si>
    <t>Floreira em concreto (0,60x0,60x0,70)m, fixado no piso (com broca), parede e fundo interno com 3 demãos de impermeabilizante a base de cimento polimérico e dreno</t>
  </si>
  <si>
    <t>IUC00040</t>
  </si>
  <si>
    <t>IUC10057</t>
  </si>
  <si>
    <t>Cerca em gradil de aço e montantes 60x40 revestidos em PVC com altura de 2,03m, fornecimento e instalação</t>
  </si>
  <si>
    <t>IUC10058</t>
  </si>
  <si>
    <t>Cerca em poste de concreto reto pigmentado e 12 fios lisos ovalados (3,00X2,40)mm; altura 2,30m</t>
  </si>
  <si>
    <t>IUC10062</t>
  </si>
  <si>
    <t>Cerca em poste de concreto reto (0,15x0,15x2,80)m com cabeça e 12 fios lisos ovalados (3,00X2,40)mm; altura 2,30m</t>
  </si>
  <si>
    <t>IUC10200</t>
  </si>
  <si>
    <t>Fornecimento e instalação de Comporta deslizante de parede -DN 1100x1100(mm) em ASTM A-240 TP-304 (AISI 304), Elevação 4000mm, pressão 3mca, pedestal de manobra incluso, acionamento por volante manual</t>
  </si>
  <si>
    <t>IUD30220</t>
  </si>
  <si>
    <t>IUD30221</t>
  </si>
  <si>
    <t>Filtro Horizontal de areia grossa com espalhamento mecânico, inclusive fornecimento, exclusive transporte</t>
  </si>
  <si>
    <t>IUD30222</t>
  </si>
  <si>
    <t>Filtro Horizontal de brita com espalhamento mecânico, inclusive fornecimento, exclusive transporte</t>
  </si>
  <si>
    <t>IUD30230</t>
  </si>
  <si>
    <t>Enrocamento arrumado de pedra de mão ou rachão, fornecimento e apiloamento, exclusive transporte</t>
  </si>
  <si>
    <t>IUD30231</t>
  </si>
  <si>
    <t>Regularização manual de taludes de cortes e aterros (Ref. SICRO 4413985)</t>
  </si>
  <si>
    <t>IUIL00007</t>
  </si>
  <si>
    <t>Base para fusível tipo NH 002 160A - fornecimento e instalação.</t>
  </si>
  <si>
    <t>IUP30109</t>
  </si>
  <si>
    <t>Execução e compactação de base e ou sub base para pavimentação de solo (predominantemente arenoso) com cimento (teor de 3%) - exclusive solo, escavação, carga e transporte.</t>
  </si>
  <si>
    <t>IUP30110</t>
  </si>
  <si>
    <t>IUP30111</t>
  </si>
  <si>
    <t>Remendo profundo (inclusive materiais betuminosos, exclusive transporte de solo, materiais de base e betuminosos CAP 30/45) - imprimação com emulsão a base d'agua (Ref. DEIURB IUP40008)</t>
  </si>
  <si>
    <t>IUP30112</t>
  </si>
  <si>
    <t>Remendo profundo (exclusive transporte de solo, materiais de base e betuminosos CAP 50/70) - imprimação com emulsão a base d'agua</t>
  </si>
  <si>
    <t>PIU0016</t>
  </si>
  <si>
    <t>Elaboração de projeto executivo para urbanização/reurbanização (geométrico, cortes e detalhes) para tratamento paisagístico de áreas publicas, apresentado em Autocad nos padrões da contratante, inclusive as operações pertinentes e a coordenação dos projetos complementares. (Ref. SE 24.10.0150)</t>
  </si>
  <si>
    <t>IUC10063</t>
  </si>
  <si>
    <t>Cerca em poste de concreto reto (0,15x0,15x2,80)m com cabeça e gradil com fios de aço revestido; altura 2,30m</t>
  </si>
  <si>
    <t>IUD30240</t>
  </si>
  <si>
    <t>Sarjeta/Guia em concreto fck 15Mpa, Tipo Americana seção 622,5cm2 (h1=0,15; L1=0,35; h2=0,06; L2=0,30; h3=0,11)m</t>
  </si>
  <si>
    <t>IUC10068</t>
  </si>
  <si>
    <t>IUC10064</t>
  </si>
  <si>
    <t>Cerca em poste de concreto reto (0,15x0,15x2,80)m com cabeça e 3 fios lisos ovalados (3,00X2,40)mm e tela de arame galvanizado fio 12 BWG malha 5x5 cm ; altura 2,30m</t>
  </si>
  <si>
    <t>IUD30250</t>
  </si>
  <si>
    <t>MURO DE GABIÃO, ENCHIMENTO COM PEDRA DE MÃO TIPO RACHÃO, DE GRAVIDADE, COM GAIOLAS (ZN/AL+PVC #8X10CM ESP. 2,4MM) DE COMPRIMENTO IGUAL A 2 M, PARA MUROS COM ALTURA MENOR OU IGUAL A 4 M, GEOTEXTIL RT-10, FORNECIMENTO E EXECUÇÃO. EXCLUSIVE TRANSPORTE (REF. SINAPI 92743)</t>
  </si>
  <si>
    <t>MIUC00041</t>
  </si>
  <si>
    <t>Comporta deslizante de parede -DN 1100x1100(mm) em ASTM A-240 TP-304 (AISI 304), Elevação 4000mm, pressão 3mca, pedestal de manobra incluso, acionamento por volante manual</t>
  </si>
  <si>
    <t>MIUC00042</t>
  </si>
  <si>
    <t>MIUC0036</t>
  </si>
  <si>
    <t>Gradil de arame galvanizado revestido PVC verde: malha (50x200)mm; fio diam=4,30mm; painel (2,03x2,50)m</t>
  </si>
  <si>
    <t>MIUC0037</t>
  </si>
  <si>
    <t>Montante em aço zincado e revestido PVC verde: ch #1,5mm; seção (60x40)mm; comprimento 3,2m; para chumbamento</t>
  </si>
  <si>
    <t>MIUC0038</t>
  </si>
  <si>
    <t>Conjunto fixador com tampa , em nylon, verde com parafuso</t>
  </si>
  <si>
    <t>MIUC0039</t>
  </si>
  <si>
    <t>MIUC0040</t>
  </si>
  <si>
    <t>Catraca para arame liso - galvanizada</t>
  </si>
  <si>
    <t>MIUC00043</t>
  </si>
  <si>
    <t>Tubo industrial retangular em aço; metalom; (50x30) mm espessura 1,2mm (#18), barra 6m (9,10 kg/br)</t>
  </si>
  <si>
    <t>MIUC00044</t>
  </si>
  <si>
    <t>Palheta Veneziana 90mm Aberta em aço espessura 1,2mm(#18), barra de 3m (3,20kg/br)</t>
  </si>
  <si>
    <t>MIUC00045</t>
  </si>
  <si>
    <t>Chapa Aluminio Xadrez 1,20x3000x1250mm - (16,55kg/pç)</t>
  </si>
  <si>
    <t>MIUC00046</t>
  </si>
  <si>
    <t>BARRA DE FERRO CHATO, RETANGULAR 25,40 MM X 3,17MM (LXE) 1/8"X1"-0,63KG/M -BARRA 6M</t>
  </si>
  <si>
    <t>MIUC00047</t>
  </si>
  <si>
    <t>BARRA DE FERRO CHATO, RETANGULAR 31,75 MM X 3,17MM (LXE) 1/8"X1.1/4"-0,72KG/M - BARRA 6M</t>
  </si>
  <si>
    <t>MIUC00048</t>
  </si>
  <si>
    <t>GONZO EM FERRO PARA PORTOES 3/4"</t>
  </si>
  <si>
    <t>MIUC00049</t>
  </si>
  <si>
    <t>GONZO EM FERRO PARA PORTOES 1"</t>
  </si>
  <si>
    <t>13,91</t>
  </si>
  <si>
    <t>23,30</t>
  </si>
  <si>
    <t>9,50</t>
  </si>
  <si>
    <t>30,64</t>
  </si>
  <si>
    <t>37,88</t>
  </si>
  <si>
    <t>13,40</t>
  </si>
  <si>
    <t>54,90</t>
  </si>
  <si>
    <t>15,68</t>
  </si>
  <si>
    <t>12,48</t>
  </si>
  <si>
    <t>42,34</t>
  </si>
  <si>
    <t>3,51</t>
  </si>
  <si>
    <t>24,04</t>
  </si>
  <si>
    <t>10,41</t>
  </si>
  <si>
    <t>1,53</t>
  </si>
  <si>
    <t>0,82</t>
  </si>
  <si>
    <t>91,03</t>
  </si>
  <si>
    <t>6,18</t>
  </si>
  <si>
    <t>18,65</t>
  </si>
  <si>
    <t>3,13</t>
  </si>
  <si>
    <t>19,36</t>
  </si>
  <si>
    <t>1,56</t>
  </si>
  <si>
    <t>11,23</t>
  </si>
  <si>
    <t>19,12</t>
  </si>
  <si>
    <t>51,93</t>
  </si>
  <si>
    <t>33,37</t>
  </si>
  <si>
    <t>19,53</t>
  </si>
  <si>
    <t>10,51</t>
  </si>
  <si>
    <t>1,22</t>
  </si>
  <si>
    <t>21,40</t>
  </si>
  <si>
    <t>28,85</t>
  </si>
  <si>
    <t>4,45</t>
  </si>
  <si>
    <t>10,03</t>
  </si>
  <si>
    <t>10,60</t>
  </si>
  <si>
    <t>23,91</t>
  </si>
  <si>
    <t>17,64</t>
  </si>
  <si>
    <t>18,27</t>
  </si>
  <si>
    <t>22,47</t>
  </si>
  <si>
    <t>21,38</t>
  </si>
  <si>
    <t>8,60</t>
  </si>
  <si>
    <t>17,57</t>
  </si>
  <si>
    <t>29,04</t>
  </si>
  <si>
    <t>16,09</t>
  </si>
  <si>
    <t>50,60</t>
  </si>
  <si>
    <t>8,85</t>
  </si>
  <si>
    <t>1,46</t>
  </si>
  <si>
    <t>11,07</t>
  </si>
  <si>
    <t>2,21</t>
  </si>
  <si>
    <t>39,01</t>
  </si>
  <si>
    <t>14,51</t>
  </si>
  <si>
    <t>20,40</t>
  </si>
  <si>
    <t>31,36</t>
  </si>
  <si>
    <t>2,76</t>
  </si>
  <si>
    <t>18,58</t>
  </si>
  <si>
    <t>64,52</t>
  </si>
  <si>
    <t>1,81</t>
  </si>
  <si>
    <t>25,50</t>
  </si>
  <si>
    <t>59,90</t>
  </si>
  <si>
    <t>3,63</t>
  </si>
  <si>
    <t>16,66</t>
  </si>
  <si>
    <t>30,02</t>
  </si>
  <si>
    <t>18,99</t>
  </si>
  <si>
    <t>17,01</t>
  </si>
  <si>
    <t>22,22</t>
  </si>
  <si>
    <t>19,51</t>
  </si>
  <si>
    <t>30,42</t>
  </si>
  <si>
    <t>31,17</t>
  </si>
  <si>
    <t>24,28</t>
  </si>
  <si>
    <t>17,83</t>
  </si>
  <si>
    <t>20,66</t>
  </si>
  <si>
    <t>34,25</t>
  </si>
  <si>
    <t>28,88</t>
  </si>
  <si>
    <t>14,41</t>
  </si>
  <si>
    <t>22,66</t>
  </si>
  <si>
    <t>31,70</t>
  </si>
  <si>
    <t>20,67</t>
  </si>
  <si>
    <t>14,00</t>
  </si>
  <si>
    <t>eq.mês</t>
  </si>
  <si>
    <t>P2000</t>
  </si>
  <si>
    <t>Engenheiro/Profissional pleno (ref. Sicro P8014)</t>
  </si>
  <si>
    <t>P2010</t>
  </si>
  <si>
    <t>Engenheiro de segurança do Trabalho (Ref Sicro P9864)</t>
  </si>
  <si>
    <t xml:space="preserve">Poste de concreto armado reto pigmentado seção (0,09+0,07)x0,12m; altura 2,80m com 12 argolas passa fio </t>
  </si>
  <si>
    <t xml:space="preserve">Poste de concreto armado reto com cabecinha seção (0,15x0,15)m; altura 2,80m com 12 furos passa fio </t>
  </si>
  <si>
    <t>MIUS00012</t>
  </si>
  <si>
    <t>Delimitador de trafego flexivel com duas faixas reflexivas D=20cm e H=80cm com chumbador. (SICRO M0049)</t>
  </si>
  <si>
    <t xml:space="preserve">Pigmento em pó para argamassas, cimentos e outros </t>
  </si>
  <si>
    <t>MIUC00050</t>
  </si>
  <si>
    <t>Tubo industrial retangular em aço; metalom; (100x40) mm espessura 1,5mm (#16), barra 6m (19,60 kg/br)</t>
  </si>
  <si>
    <t>MIUC00006</t>
  </si>
  <si>
    <t>Grama São Carlos</t>
  </si>
  <si>
    <t>Geocélula de PEAD - H = 125 mm e célula de 250 cm² (ref Sicro cod  M1456)</t>
  </si>
  <si>
    <t>MIUD00040</t>
  </si>
  <si>
    <t>MEIO-FIO OU GUIA DE CONCRETO, PRE-MOLDADO, COMP 0,50 M, *20 X 7* CM (H X L)</t>
  </si>
  <si>
    <t>14,91</t>
  </si>
  <si>
    <t>65,90</t>
  </si>
  <si>
    <t>44,45</t>
  </si>
  <si>
    <t>24,06</t>
  </si>
  <si>
    <t>47,95</t>
  </si>
  <si>
    <t>3,86</t>
  </si>
  <si>
    <t>15,12</t>
  </si>
  <si>
    <t>1,93</t>
  </si>
  <si>
    <t>32,71</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</si>
  <si>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</si>
  <si>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</si>
  <si>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</si>
  <si>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</si>
  <si>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</si>
  <si>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</si>
  <si>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</si>
  <si>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</si>
  <si>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</si>
  <si>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</si>
  <si>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</si>
  <si>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</si>
  <si>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</si>
  <si>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</si>
  <si>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60,69</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</si>
  <si>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</si>
  <si>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</si>
  <si>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</si>
  <si>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</si>
  <si>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</si>
  <si>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</si>
  <si>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</si>
  <si>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</si>
  <si>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</si>
  <si>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</si>
  <si>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</si>
  <si>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</si>
  <si>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</si>
  <si>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</si>
  <si>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</si>
  <si>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</si>
  <si>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</si>
  <si>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</si>
  <si>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102688</t>
  </si>
  <si>
    <t>102690</t>
  </si>
  <si>
    <t>DRENO ESPINHA DE PEIXE (SEÇÃO (0,40 X 0,40 M), COM TUBO DE PEAD CORRUGADO PERFURADO, DN 100 MM, ENCHIMENTO COM BRITA, ENVOLVIDO COM MANTA GEOTÊXTIL, INCLUSIVE CONEXÕES. AF_07/2021</t>
  </si>
  <si>
    <t>102694</t>
  </si>
  <si>
    <t>102697</t>
  </si>
  <si>
    <t>102704</t>
  </si>
  <si>
    <t>TUBO DE PEAD CORRUGADO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</si>
  <si>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</si>
  <si>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</si>
  <si>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</si>
  <si>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</si>
  <si>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</si>
  <si>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</si>
  <si>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</si>
  <si>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</si>
  <si>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</si>
  <si>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</si>
  <si>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</si>
  <si>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</si>
  <si>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</si>
  <si>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</si>
  <si>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</si>
  <si>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</si>
  <si>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</si>
  <si>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</si>
  <si>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</si>
  <si>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</si>
  <si>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</si>
  <si>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</si>
  <si>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</si>
  <si>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</si>
  <si>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</si>
  <si>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</si>
  <si>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</si>
  <si>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</si>
  <si>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</si>
  <si>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</si>
  <si>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102726</t>
  </si>
  <si>
    <t>DRENO BARBACÃ, DN 50 MM, COM MATERIAL DRENANTE. AF_07/2021</t>
  </si>
  <si>
    <t>17,11</t>
  </si>
  <si>
    <t>43,80</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</si>
  <si>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</si>
  <si>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</si>
  <si>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</si>
  <si>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</si>
  <si>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</si>
  <si>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</si>
  <si>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</si>
  <si>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</si>
  <si>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</si>
  <si>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</si>
  <si>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</si>
  <si>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</si>
  <si>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</si>
  <si>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</si>
  <si>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</si>
  <si>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</si>
  <si>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</si>
  <si>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</si>
  <si>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</si>
  <si>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</si>
  <si>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</si>
  <si>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</si>
  <si>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</si>
  <si>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</si>
  <si>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</si>
  <si>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</si>
  <si>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</si>
  <si>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</si>
  <si>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</si>
  <si>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</si>
  <si>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</si>
  <si>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</si>
  <si>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</si>
  <si>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</si>
  <si>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</si>
  <si>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</si>
  <si>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</si>
  <si>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</si>
  <si>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</si>
  <si>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</si>
  <si>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</si>
  <si>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</si>
  <si>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</si>
  <si>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</si>
  <si>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</si>
  <si>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</si>
  <si>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</si>
  <si>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</si>
  <si>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</si>
  <si>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</si>
  <si>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</si>
  <si>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</si>
  <si>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</si>
  <si>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</si>
  <si>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</si>
  <si>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</si>
  <si>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</si>
  <si>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</si>
  <si>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</si>
  <si>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</si>
  <si>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</si>
  <si>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</si>
  <si>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</si>
  <si>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</si>
  <si>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</si>
  <si>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</si>
  <si>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</si>
  <si>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</si>
  <si>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</si>
  <si>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</si>
  <si>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</si>
  <si>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</si>
  <si>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</si>
  <si>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</si>
  <si>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</si>
  <si>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</si>
  <si>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</si>
  <si>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</si>
  <si>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</si>
  <si>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</si>
  <si>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</si>
  <si>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</si>
  <si>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</si>
  <si>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</si>
  <si>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</si>
  <si>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</si>
  <si>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</si>
  <si>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</si>
  <si>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</si>
  <si>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</si>
  <si>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</si>
  <si>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</si>
  <si>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</si>
  <si>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</si>
  <si>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</si>
  <si>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</si>
  <si>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</si>
  <si>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</si>
  <si>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</si>
  <si>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</si>
  <si>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</si>
  <si>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</si>
  <si>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</si>
  <si>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</si>
  <si>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</si>
  <si>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</si>
  <si>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</si>
  <si>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</si>
  <si>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</si>
  <si>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</si>
  <si>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</si>
  <si>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</si>
  <si>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</si>
  <si>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</si>
  <si>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</si>
  <si>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</si>
  <si>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</si>
  <si>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</si>
  <si>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</si>
  <si>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</si>
  <si>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</si>
  <si>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</si>
  <si>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</si>
  <si>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</si>
  <si>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</si>
  <si>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</si>
  <si>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</si>
  <si>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</si>
  <si>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</si>
  <si>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</si>
  <si>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</si>
  <si>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</si>
  <si>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</si>
  <si>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</si>
  <si>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</si>
  <si>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</si>
  <si>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</si>
  <si>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</si>
  <si>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</si>
  <si>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</si>
  <si>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</si>
  <si>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</si>
  <si>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</si>
  <si>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</si>
  <si>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</si>
  <si>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</si>
  <si>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</si>
  <si>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</si>
  <si>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</si>
  <si>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</si>
  <si>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</si>
  <si>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</si>
  <si>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</si>
  <si>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</si>
  <si>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</si>
  <si>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</si>
  <si>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</si>
  <si>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</si>
  <si>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</si>
  <si>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</si>
  <si>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21,63</t>
  </si>
  <si>
    <t>15,16</t>
  </si>
  <si>
    <t>19,85</t>
  </si>
  <si>
    <t>19,44</t>
  </si>
  <si>
    <t>17,74</t>
  </si>
  <si>
    <t>27,63</t>
  </si>
  <si>
    <t>11,41</t>
  </si>
  <si>
    <t>15,27</t>
  </si>
  <si>
    <t>19,63</t>
  </si>
  <si>
    <t>11,02</t>
  </si>
  <si>
    <t>24,38</t>
  </si>
  <si>
    <t>17,51</t>
  </si>
  <si>
    <t>20,91</t>
  </si>
  <si>
    <t>24,72</t>
  </si>
  <si>
    <t>26,94</t>
  </si>
  <si>
    <t>25,09</t>
  </si>
  <si>
    <t>25,18</t>
  </si>
  <si>
    <t>19,48</t>
  </si>
  <si>
    <t>23,95</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</si>
  <si>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</si>
  <si>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</si>
  <si>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</si>
  <si>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</si>
  <si>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</si>
  <si>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</si>
  <si>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</si>
  <si>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</si>
  <si>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</si>
  <si>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</si>
  <si>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</si>
  <si>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</si>
  <si>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</si>
  <si>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</si>
  <si>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</si>
  <si>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</si>
  <si>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</si>
  <si>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</si>
  <si>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</si>
  <si>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</si>
  <si>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5,19</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</si>
  <si>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</si>
  <si>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</si>
  <si>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</si>
  <si>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</si>
  <si>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</si>
  <si>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</si>
  <si>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</si>
  <si>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</si>
  <si>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</si>
  <si>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</si>
  <si>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</si>
  <si>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</si>
  <si>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</si>
  <si>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</si>
  <si>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</si>
  <si>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</si>
  <si>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</si>
  <si>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</si>
  <si>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</si>
  <si>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</si>
  <si>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</si>
  <si>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</si>
  <si>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</si>
  <si>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</si>
  <si>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</si>
  <si>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</si>
  <si>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</si>
  <si>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</si>
  <si>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</si>
  <si>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</si>
  <si>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</si>
  <si>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</si>
  <si>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</si>
  <si>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</si>
  <si>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</si>
  <si>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</si>
  <si>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</si>
  <si>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</si>
  <si>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</si>
  <si>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</si>
  <si>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</si>
  <si>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</si>
  <si>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100859</t>
  </si>
  <si>
    <t>MICTÓRIO SIFONADO LOUÇA BRANCA PARA ENTRADA DE ÁGUA EMBUTIDA  PADRÃO ALTO  FORNECIMENTO E INSTALAÇÃO. AF_01/2020</t>
  </si>
  <si>
    <t>100878</t>
  </si>
  <si>
    <t>VASO SANITÁRIO SIFONADO COM CAIXA ACOPLADA, LOUÇA BRANCA - PADRÃO ALTO - FORNECIMENTO E INSTALAÇÃO. AF_01/2020</t>
  </si>
  <si>
    <t>5,65</t>
  </si>
  <si>
    <t>20,13</t>
  </si>
  <si>
    <t>27,29</t>
  </si>
  <si>
    <t>23,78</t>
  </si>
  <si>
    <t>17,77</t>
  </si>
  <si>
    <t>100723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</si>
  <si>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</si>
  <si>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</si>
  <si>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</si>
  <si>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</si>
  <si>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32,35</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</si>
  <si>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</si>
  <si>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</si>
  <si>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</si>
  <si>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</si>
  <si>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</si>
  <si>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</si>
  <si>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</si>
  <si>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</si>
  <si>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</si>
  <si>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</si>
  <si>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</si>
  <si>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</si>
  <si>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</si>
  <si>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</si>
  <si>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</si>
  <si>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</si>
  <si>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</si>
  <si>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</si>
  <si>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</si>
  <si>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</si>
  <si>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</si>
  <si>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</si>
  <si>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</si>
  <si>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</si>
  <si>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</si>
  <si>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</si>
  <si>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</si>
  <si>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</si>
  <si>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</si>
  <si>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</si>
  <si>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</si>
  <si>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</si>
  <si>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</si>
  <si>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</si>
  <si>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</si>
  <si>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</si>
  <si>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</si>
  <si>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</si>
  <si>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</si>
  <si>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</si>
  <si>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</si>
  <si>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</si>
  <si>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</si>
  <si>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</si>
  <si>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</si>
  <si>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</si>
  <si>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</si>
  <si>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</si>
  <si>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</si>
  <si>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</si>
  <si>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</si>
  <si>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</si>
  <si>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</si>
  <si>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102803</t>
  </si>
  <si>
    <t>REFORÇO SUPERFICIAL PARA CONTRAPISOS DE ARGAMASSA SEMI-SECA. AF_07/2021</t>
  </si>
  <si>
    <t>33,54</t>
  </si>
  <si>
    <t>102568</t>
  </si>
  <si>
    <t>CARGA, MANOBRA E DESCARGA MANUAL DE TUBOS PLÁSTICOS, DN 150 MM, EM CAMINHÃO CARROCERIA 9T. AF_06/2021</t>
  </si>
  <si>
    <t>22,38</t>
  </si>
  <si>
    <t>Portão em ferro chato (1/8"x 1.1/4") e contorno de metalom (10x 4)cm esp. 1,5mm(#16), 2 folhas altura 2,00m (exclusive pilar de fixação e ferragens)</t>
  </si>
  <si>
    <t>IUC10065</t>
  </si>
  <si>
    <t>Remoção de Alambrado com tela de aço galvanizado, fio 14, malha 1½" , três fios de arame liso, poste curvo de concreto com altura de 2,10m, com reaproveitamento</t>
  </si>
  <si>
    <t>IUP30116</t>
  </si>
  <si>
    <t>Execução de imprimação manual com caneta (para tapa buracos) - exclusive material betuminoso (Ref. IUP30026)</t>
  </si>
  <si>
    <t>IUP30117</t>
  </si>
  <si>
    <t>IUP30114</t>
  </si>
  <si>
    <t>IUC20161</t>
  </si>
  <si>
    <t>Grama em placas, tipo são carlos, incluindo plantio, adubo, fertilizante, calcário, terra orgânica e irrigação (Ref.IUSD0004)</t>
  </si>
  <si>
    <t xml:space="preserve">Cavalete em polietileno zebrado com faixa refletiva e com sinalizador a LED com bateria - H = 1,14 m - utilização de 200 vezes - REF SICRO 5213380 </t>
  </si>
  <si>
    <t>IUD30241</t>
  </si>
  <si>
    <t>Fornecimento e assentamento de guia (meio-fio) em trecho reto, confeccionada em concreto pré-fabricado, dimensões 50x7x20 cm (comprimento x base x altura), Ref. SINAPI 94275</t>
  </si>
  <si>
    <t>IUC10210</t>
  </si>
  <si>
    <t>Reinstalação de defensa semi-maleavel simples, com reaproveitamento de material (Ref. IUC10001)</t>
  </si>
  <si>
    <t>Guarda corpo com altura 1,15m, pilares em chapa esp. 9,53mm espaçados a cada 2m, fixados em peças metálicas de aço pintado a esmalte e parafusados, com tubos de aço galvanizado  1br com diam. 2" e 2br com diam. 1.1/2"na horizontal</t>
  </si>
  <si>
    <t>IUD20105</t>
  </si>
  <si>
    <t>Bota-fora, carga, transporte e descarga, DMT até 10 km, exclusive espalhamento, em caminhão 10m3</t>
  </si>
  <si>
    <t>IUS85005</t>
  </si>
  <si>
    <t>EXECUÇÃO DE SONORIZADOR ASFALTICO 5,0X3,2M</t>
  </si>
  <si>
    <t>IUP30113</t>
  </si>
  <si>
    <t>Recomposição asfáltica / correção de defeitos por fresagem (exclusive materiais betuminosos), Ref. IUP30040</t>
  </si>
  <si>
    <t>Execução de pavimento com aplicação de concreto asfáltico,faixa C com  Cap 30/45, camada de rolamento - exclusive carga e transporte.(Ref. SINAPI 95995)</t>
  </si>
  <si>
    <t>IUC10066</t>
  </si>
  <si>
    <t>Alambrado com tela de aço galvanizado, fio 14, malha 1½" , três fios de arame liso, poste curvo de concreto com altura de 2,10m, Apenas mão de obra de execução</t>
  </si>
  <si>
    <t>IUC30007</t>
  </si>
  <si>
    <t>Tècnico em segurança do trabalho  com encargos complementares. Ref. SINAPI 100321</t>
  </si>
  <si>
    <t>Pintura faixa-tinta base acrílica NBR 11862/92 - Ref  SINAPI 102501</t>
  </si>
  <si>
    <t>Remendo Superficial / Tapa Buraco - (inclusive materiais betuminosos, exclusive transporte de materiais de base e betuminosos)  (Ref. DEIURB IUP30106)</t>
  </si>
  <si>
    <t>Carga, manobra e descarga de concreto de cimento em caminhão basculante de  6m³ - carga em central de concreto de 150 m³/h e descarga em vibroacabadora Ref. SICRO 5919540</t>
  </si>
  <si>
    <t>IUS85006</t>
  </si>
  <si>
    <t>Delimitador de trafego flexivel com duas faixas reflexivas D=20cm e H=80cm com chumbador. SICRO 5213837</t>
  </si>
  <si>
    <t>IUP30115</t>
  </si>
  <si>
    <t>Remendo Superficial / Tapa Buraco - (exclusive materiais betuminosos e transporte de materiais de base).Ref. IUP30041</t>
  </si>
  <si>
    <t>IUS85004</t>
  </si>
  <si>
    <t>EXECUÇÃO DE SONORIZADOR ASFALTICO 5,0X3,0M</t>
  </si>
  <si>
    <t>BLSC - Boca-de-lobo simples, em concreto simples fck 20 MPa, incluindo forma, escavação, calçamento ao redor e grelha em FoFo tipo pesada, conforme projeto</t>
  </si>
  <si>
    <t>Filtro vertical de areia grossa  com profundidade ate 1,50m e largura 0,80m a 1,50m, lançamento mecânico, inclusive fornecimento, exclusive transporte</t>
  </si>
  <si>
    <t>EXECUÇÃO DE PASSEIO (CALÇADA) OU PISO DE CONCRETO COM CONCRETO  DUAS CORES MOLDADO IN LOCO, USINADO, ACABAMENTO CONVENCIONAL, NÃO ARMADO. AF_07/2016 REF SINAPI 94991</t>
  </si>
  <si>
    <t>IUC30006</t>
  </si>
  <si>
    <t>Engenheiro de segurança do Trabalho</t>
  </si>
  <si>
    <t>26,29</t>
  </si>
  <si>
    <t>31,90</t>
  </si>
  <si>
    <t>26,70</t>
  </si>
  <si>
    <t>13,73</t>
  </si>
  <si>
    <t>12,60</t>
  </si>
  <si>
    <t>27,98</t>
  </si>
  <si>
    <t>27,64</t>
  </si>
  <si>
    <t>87,64</t>
  </si>
  <si>
    <t>4,80</t>
  </si>
  <si>
    <t>40,80</t>
  </si>
  <si>
    <t>6,11</t>
  </si>
  <si>
    <t>26,68</t>
  </si>
  <si>
    <t>65,47</t>
  </si>
  <si>
    <t>2,13</t>
  </si>
  <si>
    <t>31,67</t>
  </si>
  <si>
    <t>11,88</t>
  </si>
  <si>
    <t xml:space="preserve">Escoramento de vala, tipo blindado, com profundidade de 1,5 a 3,0m, largura maior ou igual a 1,5 m e menor que 2,50 - execução e fornecimento, inclui material. AF_08/2020 (Ref. Sinapi 03.ESCO.VALA.040/01 - cod.101597)
</t>
  </si>
  <si>
    <t xml:space="preserve">	Remendo profundo (exclusive transporte de solo, materiais de base e betuminosos CAP 50/70) - imprimação com emulsão a base d'agua</t>
  </si>
  <si>
    <t xml:space="preserve"> Tècnico em segurança do trabalho  com encargos complementares. Ref. SINAPI 100321</t>
  </si>
  <si>
    <t>Bota-fora, carga, transporte e descarga, DMT até 10 km, exclusive espalhamento, em caminhão 6m3</t>
  </si>
  <si>
    <t>IUP30118</t>
  </si>
  <si>
    <t>EXECUÇÃO DE PINTURA DE LIGAÇÃO COM EMULSÃO ASFÁLTICA, EXCLUSIVE EMULSÃO</t>
  </si>
  <si>
    <t>MIUD00031</t>
  </si>
  <si>
    <t>Execução e compactação de base para pavimentação - exclusive fornecimento de material, carga e transporte (Ref. SINAPI 96400)</t>
  </si>
  <si>
    <t>IUC00041</t>
  </si>
  <si>
    <t>CORRIMÃO DUPLO, DISTANCIA 22 CM ENTRE ELES, DIÂMETRO EXTERNO = 1 1/2", EM AÇO GALVANIZADO, FINAL DO TRAMO EM ARCO. REF SINAPI 99855</t>
  </si>
  <si>
    <t>IUC10067</t>
  </si>
  <si>
    <t>Cerca com mourões de concreto, 10x10 cm, espaçamento de 2,5 m, altura livre de 1,8 m, cravados 0,5 m, com 8 fios de arame liso ovalado (3,00x2,4) mm - fornecimento e instalação.</t>
  </si>
  <si>
    <t>IUD20106</t>
  </si>
  <si>
    <t>IUD20107</t>
  </si>
  <si>
    <t>IUD30336</t>
  </si>
  <si>
    <t>Geocélula de PEAD, paredes perfuradas, soldadas - altura de 75 mm e 1206 cm² de área de célula, conforme NBR 12553 da ABNT, incluindo 2 grampos tipo U em aço CA-50 Ø 6,3mm para cada 1,00m². Exclusive preparo do terreno e material de enchimento(REF. DNIT 1516311)</t>
  </si>
  <si>
    <t>IUC00042</t>
  </si>
  <si>
    <t>Grade de ferro em barra chata e cantoneira (0,60x0,60)m, conforme projeto, inclui fornecimento e instalação</t>
  </si>
  <si>
    <t>Cerca com mourões de concreto reto, 10x10 cm, espaçamento de 2,5 m, altura livre de 1,8 m, cravados 0,5 m, com 8 fios de arame liso ovalado (3,00x2,4) mm - fornecimento e instalação.</t>
  </si>
  <si>
    <t>3,33</t>
  </si>
  <si>
    <t>12,40</t>
  </si>
  <si>
    <t>12,22</t>
  </si>
  <si>
    <t>29,57</t>
  </si>
  <si>
    <t>2,11</t>
  </si>
  <si>
    <t>34,23</t>
  </si>
  <si>
    <t>16,90</t>
  </si>
  <si>
    <t>5,43</t>
  </si>
  <si>
    <t>24,79</t>
  </si>
  <si>
    <t>51,59</t>
  </si>
  <si>
    <t>4,12</t>
  </si>
  <si>
    <t>40,95</t>
  </si>
  <si>
    <t>87,15</t>
  </si>
  <si>
    <t>20,36</t>
  </si>
  <si>
    <t>18,18</t>
  </si>
  <si>
    <t>3,34</t>
  </si>
  <si>
    <t>17,48</t>
  </si>
  <si>
    <t>34,04</t>
  </si>
  <si>
    <t>29,55</t>
  </si>
  <si>
    <t>7,99</t>
  </si>
  <si>
    <t>33,59</t>
  </si>
  <si>
    <t>10,61</t>
  </si>
  <si>
    <t>15,56</t>
  </si>
  <si>
    <t>26,33</t>
  </si>
  <si>
    <t>4,63</t>
  </si>
  <si>
    <t>22,77</t>
  </si>
  <si>
    <t>61,64</t>
  </si>
  <si>
    <t>40,45</t>
  </si>
  <si>
    <t>24,11</t>
  </si>
  <si>
    <t>47,44</t>
  </si>
  <si>
    <t>4,95</t>
  </si>
  <si>
    <t>10,20</t>
  </si>
  <si>
    <t>9,40</t>
  </si>
  <si>
    <t>24,64</t>
  </si>
  <si>
    <t>7,18</t>
  </si>
  <si>
    <t>22,97</t>
  </si>
  <si>
    <t>41,20</t>
  </si>
  <si>
    <t>42,15</t>
  </si>
  <si>
    <t>11,45</t>
  </si>
  <si>
    <t>27,16</t>
  </si>
  <si>
    <t>35,86</t>
  </si>
  <si>
    <t>54,06</t>
  </si>
  <si>
    <t>55,91</t>
  </si>
  <si>
    <t>17,00</t>
  </si>
  <si>
    <t>3,30</t>
  </si>
  <si>
    <t>7,79</t>
  </si>
  <si>
    <t>23,74</t>
  </si>
  <si>
    <t>20,90</t>
  </si>
  <si>
    <t>25,65</t>
  </si>
  <si>
    <t>23,81</t>
  </si>
  <si>
    <t>8,59</t>
  </si>
  <si>
    <t>25,25</t>
  </si>
  <si>
    <t>20,87</t>
  </si>
  <si>
    <t>7,70</t>
  </si>
  <si>
    <t>39,21</t>
  </si>
  <si>
    <t>2,04</t>
  </si>
  <si>
    <t>23,13</t>
  </si>
  <si>
    <t>58,20</t>
  </si>
  <si>
    <t>27,41</t>
  </si>
  <si>
    <t>8,14</t>
  </si>
  <si>
    <t>8,56</t>
  </si>
  <si>
    <t>16,72</t>
  </si>
  <si>
    <t>10,92</t>
  </si>
  <si>
    <t>28,80</t>
  </si>
  <si>
    <t>22,69</t>
  </si>
  <si>
    <t>29,86</t>
  </si>
  <si>
    <t>27,20</t>
  </si>
  <si>
    <t>13,07</t>
  </si>
  <si>
    <t>23,32</t>
  </si>
  <si>
    <t>32,38</t>
  </si>
  <si>
    <t>25,52</t>
  </si>
  <si>
    <t>23,65</t>
  </si>
  <si>
    <t>25,82</t>
  </si>
  <si>
    <t>22,33</t>
  </si>
  <si>
    <t>51,19</t>
  </si>
  <si>
    <t>33,29</t>
  </si>
  <si>
    <t>79,95</t>
  </si>
  <si>
    <t>25,97</t>
  </si>
  <si>
    <t>58,52</t>
  </si>
  <si>
    <t>56,03</t>
  </si>
  <si>
    <t>43,83</t>
  </si>
  <si>
    <t>19,21</t>
  </si>
  <si>
    <t>26,60</t>
  </si>
  <si>
    <t>38,71</t>
  </si>
  <si>
    <t>42,86</t>
  </si>
  <si>
    <t>58,72</t>
  </si>
  <si>
    <t>60,16</t>
  </si>
  <si>
    <t>24,05</t>
  </si>
  <si>
    <t>Geocélula de PEAD - H = 75 mm e célula de 1206 cm² (ref Sicro cod  M1462)</t>
  </si>
  <si>
    <t>25,81</t>
  </si>
  <si>
    <t>28,83</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</si>
  <si>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</si>
  <si>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</si>
  <si>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</si>
  <si>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</si>
  <si>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</si>
  <si>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</si>
  <si>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</si>
  <si>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</si>
  <si>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</si>
  <si>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</si>
  <si>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</si>
  <si>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</si>
  <si>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</si>
  <si>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</si>
  <si>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</si>
  <si>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</si>
  <si>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</si>
  <si>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</si>
  <si>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</si>
  <si>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</si>
  <si>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</si>
  <si>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</si>
  <si>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</si>
  <si>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</si>
  <si>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</si>
  <si>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</si>
  <si>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</si>
  <si>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</si>
  <si>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</si>
  <si>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</si>
  <si>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</si>
  <si>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</si>
  <si>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</si>
  <si>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</si>
  <si>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</si>
  <si>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</si>
  <si>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</si>
  <si>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</si>
  <si>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</si>
  <si>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</si>
  <si>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</si>
  <si>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</si>
  <si>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</si>
  <si>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</si>
  <si>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</si>
  <si>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</si>
  <si>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</si>
  <si>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</si>
  <si>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</si>
  <si>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</si>
  <si>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</si>
  <si>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</si>
  <si>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</si>
  <si>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</si>
  <si>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</si>
  <si>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</si>
  <si>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</si>
  <si>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</si>
  <si>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</si>
  <si>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</si>
  <si>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</si>
  <si>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</si>
  <si>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</si>
  <si>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</si>
  <si>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</si>
  <si>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</si>
  <si>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</si>
  <si>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</si>
  <si>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</si>
  <si>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</si>
  <si>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</si>
  <si>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</si>
  <si>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</si>
  <si>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</si>
  <si>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</si>
  <si>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</si>
  <si>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</si>
  <si>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</si>
  <si>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</si>
  <si>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</si>
  <si>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</si>
  <si>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</si>
  <si>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</si>
  <si>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</si>
  <si>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</si>
  <si>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</si>
  <si>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</si>
  <si>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</si>
  <si>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</si>
  <si>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</si>
  <si>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</si>
  <si>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</si>
  <si>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</si>
  <si>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</si>
  <si>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</si>
  <si>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</si>
  <si>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</si>
  <si>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</si>
  <si>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</si>
  <si>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</si>
  <si>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</si>
  <si>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</si>
  <si>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</si>
  <si>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</si>
  <si>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</si>
  <si>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</si>
  <si>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</si>
  <si>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</si>
  <si>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</si>
  <si>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</si>
  <si>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</si>
  <si>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</si>
  <si>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</si>
  <si>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</si>
  <si>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</si>
  <si>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</si>
  <si>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</si>
  <si>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</si>
  <si>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</si>
  <si>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</si>
  <si>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</si>
  <si>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</si>
  <si>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</si>
  <si>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</si>
  <si>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</si>
  <si>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</si>
  <si>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</si>
  <si>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</si>
  <si>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22,72</t>
  </si>
  <si>
    <t>22,16</t>
  </si>
  <si>
    <t>70,76</t>
  </si>
  <si>
    <t>0,43</t>
  </si>
  <si>
    <t>56,62</t>
  </si>
  <si>
    <t>20,80</t>
  </si>
  <si>
    <t>20,72</t>
  </si>
  <si>
    <t>0,60</t>
  </si>
  <si>
    <t>32,30</t>
  </si>
  <si>
    <t>2,94</t>
  </si>
  <si>
    <t>18,51</t>
  </si>
  <si>
    <t>6,90</t>
  </si>
  <si>
    <t>0,96</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</si>
  <si>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</si>
  <si>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</si>
  <si>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</si>
  <si>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</si>
  <si>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</si>
  <si>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</si>
  <si>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</si>
  <si>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</si>
  <si>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</si>
  <si>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</si>
  <si>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</si>
  <si>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</si>
  <si>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</si>
  <si>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</si>
  <si>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</si>
  <si>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</si>
  <si>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</si>
  <si>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</si>
  <si>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</si>
  <si>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</si>
  <si>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</si>
  <si>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</si>
  <si>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</si>
  <si>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</si>
  <si>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</si>
  <si>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</si>
  <si>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</si>
  <si>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</si>
  <si>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</si>
  <si>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</si>
  <si>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</si>
  <si>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</si>
  <si>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</si>
  <si>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</si>
  <si>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</si>
  <si>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</si>
  <si>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25,74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</si>
  <si>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</si>
  <si>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</si>
  <si>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</si>
  <si>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</si>
  <si>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</si>
  <si>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</si>
  <si>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</si>
  <si>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</si>
  <si>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</si>
  <si>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</si>
  <si>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</si>
  <si>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</si>
  <si>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</si>
  <si>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</si>
  <si>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</si>
  <si>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</si>
  <si>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</si>
  <si>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</si>
  <si>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</si>
  <si>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</si>
  <si>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</si>
  <si>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</si>
  <si>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</si>
  <si>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</si>
  <si>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</si>
  <si>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</si>
  <si>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</si>
  <si>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</si>
  <si>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</si>
  <si>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</si>
  <si>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</si>
  <si>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</si>
  <si>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</si>
  <si>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</si>
  <si>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23,36</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</si>
  <si>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</si>
  <si>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</si>
  <si>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</si>
  <si>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</si>
  <si>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</si>
  <si>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10,50</t>
  </si>
  <si>
    <t>14,43</t>
  </si>
  <si>
    <t>14,83</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</si>
  <si>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</si>
  <si>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</si>
  <si>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</si>
  <si>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</si>
  <si>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</si>
  <si>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</si>
  <si>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</si>
  <si>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</si>
  <si>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</si>
  <si>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</si>
  <si>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</si>
  <si>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</si>
  <si>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</si>
  <si>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</si>
  <si>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</si>
  <si>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</si>
  <si>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</si>
  <si>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</si>
  <si>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</si>
  <si>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</si>
  <si>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</si>
  <si>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98575</t>
  </si>
  <si>
    <t>98577</t>
  </si>
  <si>
    <t>21,97</t>
  </si>
  <si>
    <t>11,00</t>
  </si>
  <si>
    <t>7,47</t>
  </si>
  <si>
    <t>9,42</t>
  </si>
  <si>
    <t>10,98</t>
  </si>
  <si>
    <t>30,36</t>
  </si>
  <si>
    <t>22,21</t>
  </si>
  <si>
    <t>28,49</t>
  </si>
  <si>
    <t>71,56</t>
  </si>
  <si>
    <t>45,55</t>
  </si>
  <si>
    <t>5,41</t>
  </si>
  <si>
    <t>10,53</t>
  </si>
  <si>
    <t>20,98</t>
  </si>
  <si>
    <t>11,39</t>
  </si>
  <si>
    <t>11,77</t>
  </si>
  <si>
    <t>10,63</t>
  </si>
  <si>
    <t>20,74</t>
  </si>
  <si>
    <t>11,92</t>
  </si>
  <si>
    <t>26,67</t>
  </si>
  <si>
    <t>34,10</t>
  </si>
  <si>
    <t>20,58</t>
  </si>
  <si>
    <t>57,13</t>
  </si>
  <si>
    <t>47,77</t>
  </si>
  <si>
    <t>30,28</t>
  </si>
  <si>
    <t>100853</t>
  </si>
  <si>
    <t>TORNEIRA CROMADA DE MESA PARA LAVATORIO, TIPO MONOCOMANDO.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</si>
  <si>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</si>
  <si>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</si>
  <si>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</si>
  <si>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</si>
  <si>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</si>
  <si>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</si>
  <si>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</si>
  <si>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</si>
  <si>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</si>
  <si>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</si>
  <si>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</si>
  <si>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</si>
  <si>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</si>
  <si>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</si>
  <si>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</si>
  <si>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</si>
  <si>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</si>
  <si>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</si>
  <si>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</si>
  <si>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</si>
  <si>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</si>
  <si>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</si>
  <si>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</si>
  <si>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</si>
  <si>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</si>
  <si>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</si>
  <si>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</si>
  <si>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</si>
  <si>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</si>
  <si>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</si>
  <si>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</si>
  <si>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</si>
  <si>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</si>
  <si>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</si>
  <si>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</si>
  <si>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</si>
  <si>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</si>
  <si>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</si>
  <si>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</si>
  <si>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</si>
  <si>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</si>
  <si>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</si>
  <si>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</si>
  <si>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</si>
  <si>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</si>
  <si>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</si>
  <si>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</si>
  <si>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</si>
  <si>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</si>
  <si>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</si>
  <si>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</si>
  <si>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</si>
  <si>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</si>
  <si>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</si>
  <si>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</si>
  <si>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</si>
  <si>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</si>
  <si>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</si>
  <si>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</si>
  <si>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</si>
  <si>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</si>
  <si>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</si>
  <si>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</si>
  <si>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</si>
  <si>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</si>
  <si>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</si>
  <si>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</si>
  <si>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</si>
  <si>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</si>
  <si>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</si>
  <si>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</si>
  <si>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</si>
  <si>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</si>
  <si>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</si>
  <si>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</si>
  <si>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</si>
  <si>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</si>
  <si>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</si>
  <si>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</si>
  <si>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</si>
  <si>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</si>
  <si>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</si>
  <si>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</si>
  <si>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</si>
  <si>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</si>
  <si>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</si>
  <si>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</si>
  <si>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</si>
  <si>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</si>
  <si>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</si>
  <si>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</si>
  <si>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</si>
  <si>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</si>
  <si>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</si>
  <si>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</si>
  <si>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</si>
  <si>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</si>
  <si>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</si>
  <si>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</si>
  <si>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</si>
  <si>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</si>
  <si>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</si>
  <si>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</si>
  <si>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</si>
  <si>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</si>
  <si>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</si>
  <si>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</si>
  <si>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</si>
  <si>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</si>
  <si>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</si>
  <si>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</si>
  <si>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</si>
  <si>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</si>
  <si>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</si>
  <si>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</si>
  <si>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</si>
  <si>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</si>
  <si>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</si>
  <si>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</si>
  <si>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</si>
  <si>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</si>
  <si>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</si>
  <si>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13,66</t>
  </si>
  <si>
    <t>8,54</t>
  </si>
  <si>
    <t>18,91</t>
  </si>
  <si>
    <t>22,80</t>
  </si>
  <si>
    <t>9,25</t>
  </si>
  <si>
    <t>102988</t>
  </si>
  <si>
    <t>RECOMPOSIÇÃO DE PAVIMENTO EM PISO INTERTRAVADO, COM REAPROVEITAMENTO DOS BLOCOS INTERTRAVADOS, PARA FECHAMENTO DE VALAS - INCLUSO RETIRADA E COLOCAÇÃO DO MATERIAL. AF_12/2020</t>
  </si>
  <si>
    <t>23,66</t>
  </si>
  <si>
    <t>18,98</t>
  </si>
  <si>
    <t>20,88</t>
  </si>
  <si>
    <t>99804</t>
  </si>
  <si>
    <t>LIMPEZA DE PISO CERÂMICO OU PORCELANATO UTILIZANDO DETERGENTE NEUTRO E ESCOVAÇÃO MANUAL. AF_04/2019</t>
  </si>
  <si>
    <t>99807</t>
  </si>
  <si>
    <t>LIMPEZA DE REVESTIMENTO CERÂMICO EM PAREDE UTILIZANDO DETERGENTE NEUTRO E ESCOVAÇÃO MANUAL. AF_04/2019</t>
  </si>
  <si>
    <t>99810</t>
  </si>
  <si>
    <t>LIMPEZA DE PISO DE MÁRMORE/GRANITO UTILIZANDO DETERGENTE NEUTRO E ESCOVAÇÃO MANUAL. AF_04/2019</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</si>
  <si>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</si>
  <si>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</si>
  <si>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</si>
  <si>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</si>
  <si>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</si>
  <si>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</si>
  <si>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</si>
  <si>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</si>
  <si>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</si>
  <si>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</si>
  <si>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</si>
  <si>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</si>
  <si>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</si>
  <si>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</si>
  <si>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</si>
  <si>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</si>
  <si>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</si>
  <si>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</si>
  <si>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</si>
  <si>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</si>
  <si>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</si>
  <si>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</si>
  <si>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35,81</t>
  </si>
  <si>
    <t>20,76</t>
  </si>
  <si>
    <t>CARGA, MANOBRA E DESCARGA DE TUBOS PLÁSTICOS, DN 400 MM, EM CAMINHÃO CARROCERIA COM GUINDAUTO (MUNCK) 11,7 TM. AF_07/2020</t>
  </si>
  <si>
    <t>26,77</t>
  </si>
  <si>
    <t>56,02</t>
  </si>
  <si>
    <t>37,70</t>
  </si>
  <si>
    <t>IUP40010</t>
  </si>
  <si>
    <t>EXECUÇÃO DE PASSEIO (CALÇADA) OU PISO DE CONCRETO COM CONCRETO  DUAS CORES MOLDADO IN LOCO, USINADO, ACABAMENTO CONVENCIONAL, NÃO ARMADO. AF_07/2016</t>
  </si>
  <si>
    <t>IUP40011</t>
  </si>
  <si>
    <t>EXECUÇÃO DE PASSEIO (CALÇADA) OU PISO DE CONCRETO COM CONCRETO  TRES CORES MOLDADO IN LOCO, USINADO, ACABAMENTO CONVENCIONAL, NÃO ARMADO. AF_07/2016</t>
  </si>
  <si>
    <t>PV-5 - Poço de visita 1,98x6,58x2,00m (bxbxh), em alvenaria  de bloco estrutural fbk 14MPa, revestida internamente com argamassa de cimento e areia 1:3, lastro de brita 10cm, enchimento em concreto fck = 20 MPa, laje de 20cm em concreto armado fck = 20 MPa, lastro de concreto magro fck 15MPa 7cm incluindo armadura, forma, escavação manual e reaterro apiloado. Exclusive pescoço e tampão</t>
  </si>
  <si>
    <t>CC  - Caixa Coletora  2,32x2,32x1,50m (dimensões internas) em alvenaria de bloco estrutural fbk 14MPa, inclusive grelha 0,60x0,60m no centro</t>
  </si>
  <si>
    <t>IUD30132</t>
  </si>
  <si>
    <t>Poço de visita (1,50x1,50x1,80)m interno em concreto - PVI-06-SICRO - Cód.2003688</t>
  </si>
  <si>
    <t>28,73</t>
  </si>
  <si>
    <t>26,10</t>
  </si>
  <si>
    <t>55,02</t>
  </si>
  <si>
    <t>30,14</t>
  </si>
  <si>
    <t>80,60</t>
  </si>
  <si>
    <t>69,80</t>
  </si>
  <si>
    <t>14,11</t>
  </si>
  <si>
    <t>26,16</t>
  </si>
  <si>
    <t>38,10</t>
  </si>
  <si>
    <t>36,27</t>
  </si>
  <si>
    <t>9,75</t>
  </si>
  <si>
    <t>50,32</t>
  </si>
  <si>
    <t>11,83</t>
  </si>
  <si>
    <t>32,50</t>
  </si>
  <si>
    <t>27,56</t>
  </si>
  <si>
    <t>50,81</t>
  </si>
  <si>
    <t>26,09</t>
  </si>
  <si>
    <t>9,80</t>
  </si>
  <si>
    <t>15,39</t>
  </si>
  <si>
    <t>25,42</t>
  </si>
  <si>
    <t>55,15</t>
  </si>
  <si>
    <t>7,22</t>
  </si>
  <si>
    <t>10,94</t>
  </si>
  <si>
    <t>69,68</t>
  </si>
  <si>
    <t>9,14</t>
  </si>
  <si>
    <t>44,19</t>
  </si>
  <si>
    <t>38,34</t>
  </si>
  <si>
    <t>65,98</t>
  </si>
  <si>
    <t>17,32</t>
  </si>
  <si>
    <t>35,43</t>
  </si>
  <si>
    <t>20,61</t>
  </si>
  <si>
    <t>57,83</t>
  </si>
  <si>
    <t>IUD30192</t>
  </si>
  <si>
    <t>Boca p/bueiro simples tubular D=0,40m em concreto ciclópico, inclindo formas, escavação, reaterro e materiais, excluindo material reaterro jazida e transporte (Ref SINAPI 73856/001)</t>
  </si>
  <si>
    <t>TRECHO</t>
  </si>
  <si>
    <t>COMPR.</t>
  </si>
  <si>
    <t>TC</t>
  </si>
  <si>
    <t>TR</t>
  </si>
  <si>
    <t>i</t>
  </si>
  <si>
    <t>VAZÃO</t>
  </si>
  <si>
    <t>DIAM.</t>
  </si>
  <si>
    <t>FH</t>
  </si>
  <si>
    <t>H/D</t>
  </si>
  <si>
    <t>RH/D</t>
  </si>
  <si>
    <t>TIR. LIQ.</t>
  </si>
  <si>
    <t>COTAS</t>
  </si>
  <si>
    <t>DECL</t>
  </si>
  <si>
    <t>VELOC.</t>
  </si>
  <si>
    <t>TC GAL.</t>
  </si>
  <si>
    <t>PROF. MIN.</t>
  </si>
  <si>
    <t>iminim</t>
  </si>
  <si>
    <t>comp tub</t>
  </si>
  <si>
    <t>T. MONT.</t>
  </si>
  <si>
    <t>T. JUS.</t>
  </si>
  <si>
    <t>G. MONT.</t>
  </si>
  <si>
    <t>G. JUS.</t>
  </si>
  <si>
    <t>min</t>
  </si>
  <si>
    <t>ano</t>
  </si>
  <si>
    <t>l/s/ha</t>
  </si>
  <si>
    <t>l/s</t>
  </si>
  <si>
    <t>m/s</t>
  </si>
  <si>
    <t>min.</t>
  </si>
  <si>
    <t>JUSANTE</t>
  </si>
  <si>
    <t>PLANILHA DE QUANTIDADES DE SERVIÇOS DA TERRAPLENAGEM DRENAGEM</t>
  </si>
  <si>
    <t>TRECHOS</t>
  </si>
  <si>
    <t>UND</t>
  </si>
  <si>
    <t>BIGODE</t>
  </si>
  <si>
    <t>TOTAL DN</t>
  </si>
  <si>
    <t>EXTENSÃO(M)</t>
  </si>
  <si>
    <t>Diâmetro</t>
  </si>
  <si>
    <t>Peso linear (tf/m)</t>
  </si>
  <si>
    <t>EXTENSÃO</t>
  </si>
  <si>
    <t>TUBULAÇÃO</t>
  </si>
  <si>
    <t>Nº LINHAS</t>
  </si>
  <si>
    <t>-</t>
  </si>
  <si>
    <t>DIÂMETRO NOMINAL</t>
  </si>
  <si>
    <t>mm</t>
  </si>
  <si>
    <t>POÇO DE VISITA -PS-1 / PA-1 / PA-2 / PVC</t>
  </si>
  <si>
    <t>BLT</t>
  </si>
  <si>
    <t>PROFUNDIDADE DA LINHA D'ÁGUA</t>
  </si>
  <si>
    <t>MONTANTE</t>
  </si>
  <si>
    <t>ESPESSURA LASTRO - BASE DA GALERIA (se for o caso)</t>
  </si>
  <si>
    <t>INCLINAÇÃO TALUDE - 1:(V)</t>
  </si>
  <si>
    <t>PROFUNDIDADE DA VALA</t>
  </si>
  <si>
    <t>MÉDIA ENTRE MONTANTE E JUSANTE</t>
  </si>
  <si>
    <t>TOTAL (MÉDIA + BOLSA + LASTRO)</t>
  </si>
  <si>
    <t>LARGURA DA VALA</t>
  </si>
  <si>
    <t>INFERIOR (BASE DA VALA)</t>
  </si>
  <si>
    <t>SUPERIOR (TOPO DA VALA)</t>
  </si>
  <si>
    <t>ESCAVAÇÃO 
MECÂNICA</t>
  </si>
  <si>
    <t>0,00 &lt; PROF ≤ 1,50 (0,00 &lt; LARG  ≤ 0,80)</t>
  </si>
  <si>
    <t>0,00 &lt; PROF ≤ 1,50 (0,80 &lt; LARG ≤ 1,50)</t>
  </si>
  <si>
    <t>0,00 &lt; PROF ≤ 1,50 (1,50 &lt; LARG ≤ 2,50)</t>
  </si>
  <si>
    <t>1,50 &lt; PROF ≤ 3,00 (0,00 &lt; LARG  ≤ 0,80)</t>
  </si>
  <si>
    <t>1,50 &lt; PROF ≤ 3,00 (0,80 &lt; LARG ≤ 1,50)</t>
  </si>
  <si>
    <t>1,50 &lt; PROF ≤ 3,00 (1,50 &lt; LARG ≤ 2,50)</t>
  </si>
  <si>
    <t>3,00 &lt; PROF ≤ 4,50 (0,00 &lt; LARG  ≤ 0,80)</t>
  </si>
  <si>
    <t>3,00 &lt; PROF ≤ 4,50 (0,80 &lt; LARG ≤ 1,50)</t>
  </si>
  <si>
    <t>3,00 &lt; PROF ≤ 4,50 (1,50 &lt; LARG ≤ 2,50)</t>
  </si>
  <si>
    <t>4,50 &lt; PROF ≤ 6,00 (0,00 &lt; LARG  ≤ 0,80)</t>
  </si>
  <si>
    <t>4,50 &lt; PROF ≤ 6,00 (0,80 &lt; LARG ≤ 1,50)</t>
  </si>
  <si>
    <t>4,50 &lt; PROF ≤ 6,00 (1,50 &lt; LARG ≤ 2,50)</t>
  </si>
  <si>
    <t>ESCAVAÇÃO MANUAL (10% DA ESCAVAÇÃO MECÂNICA)</t>
  </si>
  <si>
    <t>BOTA-FORA</t>
  </si>
  <si>
    <t>TUBO / GALERIA (SEÇÃO EXTERNA)</t>
  </si>
  <si>
    <t>TAXA DE MATERIAL INSERVÍVEL</t>
  </si>
  <si>
    <t>VOLUME INSERVÍVEL</t>
  </si>
  <si>
    <t>ESCORAMENTO
(2 x Prof x Ext)</t>
  </si>
  <si>
    <t>0,00 &lt; PROF ≤ 1,50 (0,00 &lt; LARG  ≤ 1,50)</t>
  </si>
  <si>
    <t>1,50 &lt; PROF ≤ 3,00 (0,00 &lt; LARG  ≤ 1,50)</t>
  </si>
  <si>
    <t>3,00 &lt; PROF ≤ 4,50 (0,00 &lt; LARG  ≤ 1,50)</t>
  </si>
  <si>
    <t>PREPARO DE FUNDO DA VALA</t>
  </si>
  <si>
    <t>LARG. DA BASE &lt; 1,50m</t>
  </si>
  <si>
    <t>LARG. DA BASE ≥ 1,50m</t>
  </si>
  <si>
    <t>LASTRO COM PEDRA DE MÃO COM PREPARO DE FUNDO DE VALA (BASE DA GALERIA)
(se for o caso) DISSIPADOR</t>
  </si>
  <si>
    <t>MATERIAL</t>
  </si>
  <si>
    <t>Brita</t>
  </si>
  <si>
    <t>VOLUME GEOMÉTRICO (BASE &lt; 1,50m)</t>
  </si>
  <si>
    <t>VOLUME GEOMÉTRICO (BASE ≥ 1,50m)</t>
  </si>
  <si>
    <t>TAXA DE EMPOLAMENTO MATER. DA BASE</t>
  </si>
  <si>
    <t>VOLUME EMPOLADO</t>
  </si>
  <si>
    <t>REATERRO</t>
  </si>
  <si>
    <t>OBSERVAÇÃO</t>
  </si>
  <si>
    <t>PLANILHA DE QUANTIDADES DE
 SERVIÇOS DA PAVIMENTAÇÃO</t>
  </si>
  <si>
    <t>VIAS</t>
  </si>
  <si>
    <t>EXTENSÃO (m)</t>
  </si>
  <si>
    <t>DECLIVIDADE TRANSVERSAL DA PISTA  (SIMPLES ou DUPLA)</t>
  </si>
  <si>
    <t>DUPLA</t>
  </si>
  <si>
    <t xml:space="preserve">LARGURA PISTA  (m) </t>
  </si>
  <si>
    <t>Nº DE RAIOS NO CRUZAMENTO (und)</t>
  </si>
  <si>
    <t>Nº DE RAIOS NO CANTEIRO(und)</t>
  </si>
  <si>
    <t>EXTENSÃO DO RAIO NO CRUZAMENTO (M)</t>
  </si>
  <si>
    <t>EXTENSÃO DO RAIO DO CANTEIRO (M)</t>
  </si>
  <si>
    <t>ÁREA MÉDIA CADA RAIO DO CRUZAMENTO (m²)</t>
  </si>
  <si>
    <t>ÁREA MÉDIA CADA RAIO DO CANTEIRO (m²)</t>
  </si>
  <si>
    <t>ÁREA TOTAL DE RAIOS (m²)</t>
  </si>
  <si>
    <t>REGULARIZAÇÃO</t>
  </si>
  <si>
    <t>LARGURA (m)</t>
  </si>
  <si>
    <t>ÁREA TOTAL (m²)</t>
  </si>
  <si>
    <t>SUB LEITO CORTE  (M)</t>
  </si>
  <si>
    <t>TRANSPORTE VOL. EMPOLADO (30%)</t>
  </si>
  <si>
    <t>BASE ESTABILIZADA</t>
  </si>
  <si>
    <t>ESPESSURA (cm)</t>
  </si>
  <si>
    <t>FATOR DE EMPOLAMENTO (%)</t>
  </si>
  <si>
    <t>VOLUME GEOMÉTRICO (m³)</t>
  </si>
  <si>
    <t>VOLUME EMPOLADO (m³)</t>
  </si>
  <si>
    <t>IMPRIMAÇÃO (PROJETO)</t>
  </si>
  <si>
    <t>ÁREA (m²)</t>
  </si>
  <si>
    <t>ASFALTO DILUÍDO CM-30 (T)</t>
  </si>
  <si>
    <t>CBUQ (PROJETO)</t>
  </si>
  <si>
    <t>OBRAS COMPLEMENTARES (PROJETO)</t>
  </si>
  <si>
    <t>MEIO FIO COM SARJETA (M)</t>
  </si>
  <si>
    <t>MEIO FIO (GUIA) (M)</t>
  </si>
  <si>
    <t>TENTO (M)</t>
  </si>
  <si>
    <t>PASSEIO E ACESSIBILIDADE (PROJETO)</t>
  </si>
  <si>
    <t>LIMPEZA (M2)</t>
  </si>
  <si>
    <t>CARGA E TRANSPORTE DE MATERIAL INSERVIVEL EMPOLADO (30%) M3</t>
  </si>
  <si>
    <t>CORTE DE TERRENO (M3)</t>
  </si>
  <si>
    <t>ATERRO COM SOLO LOCAL (M3)</t>
  </si>
  <si>
    <t>ATERRO COM SOLO IMPORTADO (M3)</t>
  </si>
  <si>
    <t>PREPARO MANUAL DO TERRENO M2</t>
  </si>
  <si>
    <t>PLACA COM NOME DE VIAS (UD)</t>
  </si>
  <si>
    <t>PISO TATIL (PROJETO) M</t>
  </si>
  <si>
    <t>ESTADO DE MATO GROSSO DO SUL</t>
  </si>
  <si>
    <t xml:space="preserve">OBRA: PAVIMENTAÇÃO ASFÁLTICA E DRENAGEM DE ÁGUAS PLUVIAIS </t>
  </si>
  <si>
    <t xml:space="preserve">       CRONOGRAMA FÍSICO FINANCEIRO</t>
  </si>
  <si>
    <t>ITEM:</t>
  </si>
  <si>
    <t>DISCRIMINAÇÃO:</t>
  </si>
  <si>
    <t>TOTAL DA</t>
  </si>
  <si>
    <t>PRAZO DE EXECUÇÃO</t>
  </si>
  <si>
    <t>FASE</t>
  </si>
  <si>
    <t>30 DIAS</t>
  </si>
  <si>
    <t>60 DIAS</t>
  </si>
  <si>
    <t>90 DIAS</t>
  </si>
  <si>
    <t>120 DIAS</t>
  </si>
  <si>
    <t>150 DIAS</t>
  </si>
  <si>
    <t>2.0</t>
  </si>
  <si>
    <t>3.0</t>
  </si>
  <si>
    <t>4.0</t>
  </si>
  <si>
    <t>5.0</t>
  </si>
  <si>
    <t>6.0</t>
  </si>
  <si>
    <t>TOTAL SIMPLES</t>
  </si>
  <si>
    <t>TOTAL ACUMULADO</t>
  </si>
  <si>
    <t>02.14</t>
  </si>
  <si>
    <t>02.15</t>
  </si>
  <si>
    <t>DRENAGEM DE ÁGUAS PLUVIAIS</t>
  </si>
  <si>
    <t>IMPLANTAÇÃO DE PAVIMENTO - TERRAPLENAGEM E PAVIMENTAÇÃO ASFÁLTICA</t>
  </si>
  <si>
    <t>iup30023</t>
  </si>
  <si>
    <t>iup30001</t>
  </si>
  <si>
    <t>iup30003</t>
  </si>
  <si>
    <t>PASSEIO COM ACESSIBILIDADE</t>
  </si>
  <si>
    <t>m3</t>
  </si>
  <si>
    <t>TRANSPORTE DE BRITA PARA MEIO FIO E TENTO DMT=200 KM (M3 X Km)</t>
  </si>
  <si>
    <t>TOTAL- MEMÓRIA/PROJETO</t>
  </si>
  <si>
    <t>27,96</t>
  </si>
  <si>
    <t>11,17</t>
  </si>
  <si>
    <t>11,79</t>
  </si>
  <si>
    <t>11,57</t>
  </si>
  <si>
    <t>11,87</t>
  </si>
  <si>
    <t>28,06</t>
  </si>
  <si>
    <t>24,20</t>
  </si>
  <si>
    <t>32,47</t>
  </si>
  <si>
    <t>8,89</t>
  </si>
  <si>
    <t>14,73</t>
  </si>
  <si>
    <t>23,27</t>
  </si>
  <si>
    <t>24,85</t>
  </si>
  <si>
    <t>12,41</t>
  </si>
  <si>
    <t>12,69</t>
  </si>
  <si>
    <t>69,22</t>
  </si>
  <si>
    <t>7,05</t>
  </si>
  <si>
    <t>12,21</t>
  </si>
  <si>
    <t>78,07</t>
  </si>
  <si>
    <t>21,45</t>
  </si>
  <si>
    <t>25,77</t>
  </si>
  <si>
    <t>72,20</t>
  </si>
  <si>
    <t>48,21</t>
  </si>
  <si>
    <t>8,82</t>
  </si>
  <si>
    <t>22,52</t>
  </si>
  <si>
    <t>34,89</t>
  </si>
  <si>
    <t>29,80</t>
  </si>
  <si>
    <t>15,08</t>
  </si>
  <si>
    <t>42,68</t>
  </si>
  <si>
    <t>15,86</t>
  </si>
  <si>
    <t>48,46</t>
  </si>
  <si>
    <t>28,19</t>
  </si>
  <si>
    <t>5,60</t>
  </si>
  <si>
    <t>10,58</t>
  </si>
  <si>
    <t>30,52</t>
  </si>
  <si>
    <t>29,95</t>
  </si>
  <si>
    <t>18,84</t>
  </si>
  <si>
    <t>9,15</t>
  </si>
  <si>
    <t>20,38</t>
  </si>
  <si>
    <t>9,81</t>
  </si>
  <si>
    <t>10,38</t>
  </si>
  <si>
    <t>24,59</t>
  </si>
  <si>
    <t>21,35</t>
  </si>
  <si>
    <t>19,11</t>
  </si>
  <si>
    <t>54,14</t>
  </si>
  <si>
    <t>39,09</t>
  </si>
  <si>
    <t>6,54</t>
  </si>
  <si>
    <t>18,77</t>
  </si>
  <si>
    <t>17,08</t>
  </si>
  <si>
    <t>5,18</t>
  </si>
  <si>
    <t>31,51</t>
  </si>
  <si>
    <t>25,41</t>
  </si>
  <si>
    <t>25,15</t>
  </si>
  <si>
    <t>16,08</t>
  </si>
  <si>
    <t>54,47</t>
  </si>
  <si>
    <t>44,13</t>
  </si>
  <si>
    <t>55,29</t>
  </si>
  <si>
    <t>29,12</t>
  </si>
  <si>
    <t>17,18</t>
  </si>
  <si>
    <t>61,32</t>
  </si>
  <si>
    <t>23,23</t>
  </si>
  <si>
    <t>11,12</t>
  </si>
  <si>
    <t>28,29</t>
  </si>
  <si>
    <t>60,76</t>
  </si>
  <si>
    <t>4,29</t>
  </si>
  <si>
    <t>3,11</t>
  </si>
  <si>
    <t>26,49</t>
  </si>
  <si>
    <t>30,39</t>
  </si>
  <si>
    <t>13,72</t>
  </si>
  <si>
    <t>31,40</t>
  </si>
  <si>
    <t>2,96</t>
  </si>
  <si>
    <t>20,54</t>
  </si>
  <si>
    <t>35,53</t>
  </si>
  <si>
    <t>35,68</t>
  </si>
  <si>
    <t>27,12</t>
  </si>
  <si>
    <t>48,79</t>
  </si>
  <si>
    <t>2,28</t>
  </si>
  <si>
    <t>1,41</t>
  </si>
  <si>
    <t>48,41</t>
  </si>
  <si>
    <t>40,71</t>
  </si>
  <si>
    <t>42,07</t>
  </si>
  <si>
    <t>19,54</t>
  </si>
  <si>
    <t>19,30</t>
  </si>
  <si>
    <t>19,22</t>
  </si>
  <si>
    <t>2,08</t>
  </si>
  <si>
    <t>35,47</t>
  </si>
  <si>
    <t>9,94</t>
  </si>
  <si>
    <t>15,88</t>
  </si>
  <si>
    <t>46,76</t>
  </si>
  <si>
    <t>23,77</t>
  </si>
  <si>
    <t>0,53</t>
  </si>
  <si>
    <t>55,67</t>
  </si>
  <si>
    <t>26,39</t>
  </si>
  <si>
    <t>34,98</t>
  </si>
  <si>
    <t>58,08</t>
  </si>
  <si>
    <t>6,74</t>
  </si>
  <si>
    <t>22,30</t>
  </si>
  <si>
    <t>2,01</t>
  </si>
  <si>
    <t>75,42</t>
  </si>
  <si>
    <t>56,21</t>
  </si>
  <si>
    <t>26,81</t>
  </si>
  <si>
    <t>19,39</t>
  </si>
  <si>
    <t>66,18</t>
  </si>
  <si>
    <t>36,11</t>
  </si>
  <si>
    <t>43,99</t>
  </si>
  <si>
    <t>17,93</t>
  </si>
  <si>
    <t>29,34</t>
  </si>
  <si>
    <t>Mão de Obra</t>
  </si>
  <si>
    <t>ONERADO - DEIURB</t>
  </si>
  <si>
    <t>Equipamento</t>
  </si>
  <si>
    <t>EIU10041</t>
  </si>
  <si>
    <t>Caminhão demarcador de faixas com sistema de pintura Spray - 115 kW (Ref.: SICRO E9693)</t>
  </si>
  <si>
    <t>EIU10042</t>
  </si>
  <si>
    <t>Material</t>
  </si>
  <si>
    <t>MIUC00100</t>
  </si>
  <si>
    <t>Cópia/Impressão escala de cinza A4, papel sufite 75g</t>
  </si>
  <si>
    <t>MIUC00101</t>
  </si>
  <si>
    <t>Cópia/Impressão colorida A4, papel sufite 75g</t>
  </si>
  <si>
    <t>MIUC00102</t>
  </si>
  <si>
    <t>Plotagem escala de cinza A1, papel sufite 75g</t>
  </si>
  <si>
    <t>MIUC00103</t>
  </si>
  <si>
    <t>Plotagem colorida A1, papel sufite 75g</t>
  </si>
  <si>
    <t>MIUC00104</t>
  </si>
  <si>
    <t xml:space="preserve">Encadernação espiral, capa plásticas transparentes e contracapa preta A4, até 150 folhas </t>
  </si>
  <si>
    <t>MIUD00100</t>
  </si>
  <si>
    <t>Tubo PEAD corrugado com paredes estruturadas para drenagem - D = 400 mm (DNIT M0131)</t>
  </si>
  <si>
    <t>MIUD00101</t>
  </si>
  <si>
    <t>Tubo PEAD corrugado com paredes estruturadas para drenagem - D = 450 mm (DNIT M0132)</t>
  </si>
  <si>
    <t>MIUD00102</t>
  </si>
  <si>
    <t>Tubo PEAD corrugado com paredes estruturadas para drenagem - D = 500 mm (DNIT M0133)</t>
  </si>
  <si>
    <t>MIUD00103</t>
  </si>
  <si>
    <t>Tubo PEAD corrugado com paredes estruturadas para drenagem - D = 600 mm (DNIT M0134)</t>
  </si>
  <si>
    <t>MIUD00104</t>
  </si>
  <si>
    <t>Tubo PEAD corrugado com paredes estruturadas para drenagem - D = 750 mm (DNIT M0135)</t>
  </si>
  <si>
    <t>MIUD00105</t>
  </si>
  <si>
    <t>Tubo PEAD corrugado com paredes estruturadas para drenagem - D = 800 mm (DNIT M0136)</t>
  </si>
  <si>
    <t>MIUD00106</t>
  </si>
  <si>
    <t>Tubo PEAD corrugado com paredes estruturadas para drenagem - D = 900 mm (DNIT M0137)</t>
  </si>
  <si>
    <t>MIUD00107</t>
  </si>
  <si>
    <t>Tubo PEAD corrugado com paredes estruturadas para drenagem - D = 1.000 mm (DNIT M0139)</t>
  </si>
  <si>
    <t>MIUD00108</t>
  </si>
  <si>
    <t>Tubo PEAD corrugado com paredes estruturadas para drenagem - D = 1.050 mm (DNIT M0141)</t>
  </si>
  <si>
    <t>MIUD00109</t>
  </si>
  <si>
    <t>Tubo PEAD corrugado com paredes estruturadas para drenagem - D = 1.800 mm (DNIT M0144)</t>
  </si>
  <si>
    <t>MIUS00013</t>
  </si>
  <si>
    <t>Microesferas refletivas de vidro tipo II-C (Ref.: SICRO M2045)</t>
  </si>
  <si>
    <t>MIUS00014</t>
  </si>
  <si>
    <t>Tinta à base de resina acrílica emulsionada em água para pré-marcação viária (Ref.: SICRO M2044)</t>
  </si>
  <si>
    <t>MIUS00015</t>
  </si>
  <si>
    <t>Tinta plástica à base de resina metacrílica aplicada a frio por dispersão ou extrusão (Ref.: SICRO M1577)</t>
  </si>
  <si>
    <t>EIU00023</t>
  </si>
  <si>
    <t>Empilhadeira a diesel com capacidade de 10t - 82kW (SICRO E9052)</t>
  </si>
  <si>
    <t>EIU00024</t>
  </si>
  <si>
    <t>EIU00025</t>
  </si>
  <si>
    <t>Portico metálico rolante com talha com capacidade de 5t - 10hW (SICRO E9144)</t>
  </si>
  <si>
    <t>EIU00026</t>
  </si>
  <si>
    <t>MIUC00051</t>
  </si>
  <si>
    <t>MIUS00016</t>
  </si>
  <si>
    <t>MIUS00017</t>
  </si>
  <si>
    <t>MIUS00018</t>
  </si>
  <si>
    <t>Fornecimento de grupo focal veicular tipo “i”, 200x200x200 mm, em policarbonato, com módulos de leds de lente de Fresnel, inclusive suportes e cobre-foco, para coluna padrão SEMCO</t>
  </si>
  <si>
    <t>MIUS00019</t>
  </si>
  <si>
    <t>Anteparo solar antiofuscante tipo "I" 200 x 200 x 200 MM.</t>
  </si>
  <si>
    <t>MIUS00020</t>
  </si>
  <si>
    <t>MIUS00021</t>
  </si>
  <si>
    <t>Fornecimento de grupo focal para pedestre, com foco contador regressivo 200 mm e foco boneco interativo 200 mm, em policarbonato, com módulos de leds de lente de Fresnel, abraçadeira inclusa, com cronômetro regressivo, para coluna padrão SEMCO. - cotação AGETRAN/CG</t>
  </si>
  <si>
    <t>MIUS00022</t>
  </si>
  <si>
    <t>Fornecimento de controlador de tráfego eletrônico, com gabinete em alumínio, 8 fases, para até 8 botoeiras, para operação de controle de tráfego em tempo real, com conexão de fibra óptica</t>
  </si>
  <si>
    <t>MIUS00023</t>
  </si>
  <si>
    <t>Fornecimento de conjunto de botoeira e porta-botoeira para pedestre, com sinal sonoro para travessia de deficientes visuais, para coluna padrão SEMCO, que atenda à resolução 704/2017 do CONTRAN - cotação AGETRAN/CG</t>
  </si>
  <si>
    <t>MIUC00090</t>
  </si>
  <si>
    <t>Pórtico metálico para vão de 15,9 m e vento de 45 m/s (Ref SICRO M0865)</t>
  </si>
  <si>
    <t>MIUS00024</t>
  </si>
  <si>
    <t>Adesivo de contato a base de policloroprene, Brascoplast 888, com15 kg, Brascola ou similar (Ref. SCO MAT002050)</t>
  </si>
  <si>
    <t>MIUS00025</t>
  </si>
  <si>
    <t>Aplicação de símbolos de laminado elastoplastico entre 150 e 500 m2 (Ref. SCO MAT005200)</t>
  </si>
  <si>
    <t>MIUS00026</t>
  </si>
  <si>
    <t>Símbolo em laminado elastoplastico, com espessura de 1,5 mm, em cores, com micro esferas de vidro, sendo seu fornecimento de 150 a 500m2 ( Ref. SCO MAT125150)</t>
  </si>
  <si>
    <t>29,82</t>
  </si>
  <si>
    <t>5,56</t>
  </si>
  <si>
    <t>32,52</t>
  </si>
  <si>
    <t>28,28</t>
  </si>
  <si>
    <t>21,15</t>
  </si>
  <si>
    <t>3,52</t>
  </si>
  <si>
    <t>20,71</t>
  </si>
  <si>
    <t>33,47</t>
  </si>
  <si>
    <t>3,40</t>
  </si>
  <si>
    <t>17,46</t>
  </si>
  <si>
    <t>6,31</t>
  </si>
  <si>
    <t>17,69</t>
  </si>
  <si>
    <t>66,36</t>
  </si>
  <si>
    <t>9,07</t>
  </si>
  <si>
    <t>29,85</t>
  </si>
  <si>
    <t>23,31</t>
  </si>
  <si>
    <t>16,36</t>
  </si>
  <si>
    <t>34,78</t>
  </si>
  <si>
    <t>52,25</t>
  </si>
  <si>
    <t>21,95</t>
  </si>
  <si>
    <t>6,17</t>
  </si>
  <si>
    <t>42,81</t>
  </si>
  <si>
    <t>33,51</t>
  </si>
  <si>
    <t>25,08</t>
  </si>
  <si>
    <t>60,59</t>
  </si>
  <si>
    <t>14,96</t>
  </si>
  <si>
    <t>27,13</t>
  </si>
  <si>
    <t>4,77</t>
  </si>
  <si>
    <t>11,48</t>
  </si>
  <si>
    <t>10,04</t>
  </si>
  <si>
    <t>42,00</t>
  </si>
  <si>
    <t>12,85</t>
  </si>
  <si>
    <t>33,28</t>
  </si>
  <si>
    <t>57,75</t>
  </si>
  <si>
    <t>21,99</t>
  </si>
  <si>
    <t>1,89</t>
  </si>
  <si>
    <t>23,16</t>
  </si>
  <si>
    <t>2,92</t>
  </si>
  <si>
    <t>2,72</t>
  </si>
  <si>
    <t>16,53</t>
  </si>
  <si>
    <t>17,39</t>
  </si>
  <si>
    <t>24,15</t>
  </si>
  <si>
    <t>54,02</t>
  </si>
  <si>
    <t>30,79</t>
  </si>
  <si>
    <t>25,68</t>
  </si>
  <si>
    <t>18,01</t>
  </si>
  <si>
    <t>25,51</t>
  </si>
  <si>
    <t>25,34</t>
  </si>
  <si>
    <t>18,96</t>
  </si>
  <si>
    <t>(COMPOSIÇÃO REPRESENTATIVA) DO SERVIÇO DE REVESTIMENTO CERÂMICO PARA PAREDES INTERNAS, MEIA OU PAREDE INTEIRA, PLACAS TIPO ESMALTADA EXTRA DE 20X20 CM, PARA EDIFICAÇÕES HABITACIONAIS UNIFAMILIAR (CASAS) E EDIFICAÇÕES PÚBLICAS PADRÃO. AF_11/2014</t>
  </si>
  <si>
    <t>1,47</t>
  </si>
  <si>
    <t>12,86</t>
  </si>
  <si>
    <t>36,67</t>
  </si>
  <si>
    <t>20,41</t>
  </si>
  <si>
    <t>54,16</t>
  </si>
  <si>
    <t>20,85</t>
  </si>
  <si>
    <t>44,65</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</si>
  <si>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</si>
  <si>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</si>
  <si>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</si>
  <si>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</si>
  <si>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</si>
  <si>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</si>
  <si>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</si>
  <si>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</si>
  <si>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</si>
  <si>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</si>
  <si>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</si>
  <si>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</si>
  <si>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</si>
  <si>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</si>
  <si>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</si>
  <si>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</si>
  <si>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</si>
  <si>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</si>
  <si>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41,13</t>
  </si>
  <si>
    <t>29,01</t>
  </si>
  <si>
    <t>23,76</t>
  </si>
  <si>
    <t>42,71</t>
  </si>
  <si>
    <t>35,77</t>
  </si>
  <si>
    <t>37,83</t>
  </si>
  <si>
    <t>50,89</t>
  </si>
  <si>
    <t>50,53</t>
  </si>
  <si>
    <t>30,74</t>
  </si>
  <si>
    <t>37,26</t>
  </si>
  <si>
    <t>12,96</t>
  </si>
  <si>
    <t>32,89</t>
  </si>
  <si>
    <t>37,10</t>
  </si>
  <si>
    <t>(COMPOSIÇÃO REPRESENTATIVA) DO SERVIÇO DE CONTRAPISO EM ARGAMASSA TRAÇO 1:4 (CIM E AREIA), BETONEIRA 400 L, E = 4 CM ÁREAS SECAS E  MOLHADAS SOBRE LAJE , E = 3 CM ÁREAS MOLHADAS SOBRE IMPERMEABILIZAÇÃO, CASA E EDIFICAÇÃO PÚBLICA PADRÃO. AF_11/2014</t>
  </si>
  <si>
    <t>42,72</t>
  </si>
  <si>
    <t>55,86</t>
  </si>
  <si>
    <t>94589</t>
  </si>
  <si>
    <t>CONTRAMARCO DE ALUMÍNIO, FIXAÇÃO COM ARGAMASSA - FORNECIMENTO E INSTALAÇÃO. AF_12/2019</t>
  </si>
  <si>
    <t>94590</t>
  </si>
  <si>
    <t>CONTRAMARCO DE ALUMÍNIO, FIXAÇÃO COM PARAFUSO - FORNECIMENTO E INSTALAÇÃO. AF_12/2019</t>
  </si>
  <si>
    <t>90,35</t>
  </si>
  <si>
    <t>(COMPOSIÇÃO REPRESENTATIVA) DO SERVIÇO DE CONTRAPISO EM ARGAMASSA TRAÇO 1:4 (CIM E AREIA), BETONEIRA 400 L, E = 4 CM ÁREAS SECAS E  MOLHADAS SOBRE LAJE , E = 3 CM ÁREAS MOLHADAS SOBRE IMPERMEABILIZAÇÃO, PARA EDIFICAÇÃO MULTIFAMILIAR. AF_11/2014</t>
  </si>
  <si>
    <t>42,02</t>
  </si>
  <si>
    <t>41,35</t>
  </si>
  <si>
    <t>26,13</t>
  </si>
  <si>
    <t>21,05</t>
  </si>
  <si>
    <t>8,35</t>
  </si>
  <si>
    <t>22,12</t>
  </si>
  <si>
    <t>28,47</t>
  </si>
  <si>
    <t>20,51</t>
  </si>
  <si>
    <t>23,17</t>
  </si>
  <si>
    <t>23,86</t>
  </si>
  <si>
    <t>43,35</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</si>
  <si>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</si>
  <si>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</si>
  <si>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</si>
  <si>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</si>
  <si>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</si>
  <si>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</si>
  <si>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</si>
  <si>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</si>
  <si>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</si>
  <si>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</si>
  <si>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101157</t>
  </si>
  <si>
    <t>ALVENARIA DE VEDAÇÃO DE BLOCOS DE GESSO DE 7X50X66CM (ESPESSURA 7CM). AF_05/2020</t>
  </si>
  <si>
    <t>101158</t>
  </si>
  <si>
    <t>ALVENARIA DE VEDAÇÃO DE BLOCOS DE GESSO DE 10X50X66CM (ESPESSURA 10CM). AF_05/2020</t>
  </si>
  <si>
    <t>31,65</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</si>
  <si>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</si>
  <si>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</si>
  <si>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</si>
  <si>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</si>
  <si>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</si>
  <si>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</si>
  <si>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</si>
  <si>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</si>
  <si>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</si>
  <si>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</si>
  <si>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</si>
  <si>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</si>
  <si>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</si>
  <si>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</si>
  <si>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</si>
  <si>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</si>
  <si>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</si>
  <si>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</si>
  <si>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</si>
  <si>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</si>
  <si>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</si>
  <si>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</si>
  <si>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</si>
  <si>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</si>
  <si>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</si>
  <si>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</si>
  <si>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</si>
  <si>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</si>
  <si>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</si>
  <si>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</si>
  <si>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</si>
  <si>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</si>
  <si>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</si>
  <si>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</si>
  <si>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</si>
  <si>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</si>
  <si>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</si>
  <si>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</si>
  <si>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</si>
  <si>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</si>
  <si>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</si>
  <si>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</si>
  <si>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</si>
  <si>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</si>
  <si>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</si>
  <si>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</si>
  <si>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</si>
  <si>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</si>
  <si>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</si>
  <si>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</si>
  <si>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</si>
  <si>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</si>
  <si>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</si>
  <si>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</si>
  <si>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</si>
  <si>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</si>
  <si>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</si>
  <si>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</si>
  <si>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</si>
  <si>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</si>
  <si>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102809</t>
  </si>
  <si>
    <t>102815</t>
  </si>
  <si>
    <t>CENTRAL DE LAMA BENTONÍTICA (DEPÓSITO DE BENTONITA, MISTURADOR DE ALTA TURBULÊNCIA, SILOS DE ARMAZENAMENTO DE LAMA E ÁGUA, LABORATÓRIO DE CONTROLE DE QUALIDADE DA LAMA) - MATERIAIS NA OPERAÇÃO. AF_04/2019</t>
  </si>
  <si>
    <t>102826</t>
  </si>
  <si>
    <t>102832</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</si>
  <si>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</si>
  <si>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</si>
  <si>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</si>
  <si>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</si>
  <si>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</si>
  <si>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</si>
  <si>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</si>
  <si>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102867</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</si>
  <si>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</si>
  <si>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</si>
  <si>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</si>
  <si>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</si>
  <si>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</si>
  <si>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</si>
  <si>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</si>
  <si>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</si>
  <si>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</si>
  <si>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</si>
  <si>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</si>
  <si>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102909</t>
  </si>
  <si>
    <t>102915</t>
  </si>
  <si>
    <t>102927</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</si>
  <si>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</si>
  <si>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</si>
  <si>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</si>
  <si>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102945</t>
  </si>
  <si>
    <t>102951</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</si>
  <si>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</si>
  <si>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</si>
  <si>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</si>
  <si>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</si>
  <si>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</si>
  <si>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102985</t>
  </si>
  <si>
    <t>MÁQUINA DEMARCADORA DE FAIXA DE TRÁFEGO À FRIO, TRAÇÃO MANUAL, 4 CV, PRESSÃO MAX 3300 PSI, TANQUE 20 L - MATERIAIS NA OPERAÇÃO. AF_06/2021</t>
  </si>
  <si>
    <t>45,08</t>
  </si>
  <si>
    <t>103156</t>
  </si>
  <si>
    <t>103162</t>
  </si>
  <si>
    <t>103168</t>
  </si>
  <si>
    <t>103174</t>
  </si>
  <si>
    <t>103180</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</si>
  <si>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</si>
  <si>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</si>
  <si>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</si>
  <si>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</si>
  <si>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</si>
  <si>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</si>
  <si>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</si>
  <si>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</si>
  <si>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</si>
  <si>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</si>
  <si>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</si>
  <si>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</si>
  <si>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</si>
  <si>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</si>
  <si>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</si>
  <si>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</si>
  <si>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</si>
  <si>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</si>
  <si>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</si>
  <si>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</si>
  <si>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</si>
  <si>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</si>
  <si>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</si>
  <si>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</si>
  <si>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</si>
  <si>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</si>
  <si>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</si>
  <si>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</si>
  <si>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</si>
  <si>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</si>
  <si>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</si>
  <si>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</si>
  <si>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</si>
  <si>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</si>
  <si>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</si>
  <si>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</si>
  <si>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</si>
  <si>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</si>
  <si>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103223</t>
  </si>
  <si>
    <t>103229</t>
  </si>
  <si>
    <t>103235</t>
  </si>
  <si>
    <t>103241</t>
  </si>
  <si>
    <t>103244</t>
  </si>
  <si>
    <t>103245</t>
  </si>
  <si>
    <t>103246</t>
  </si>
  <si>
    <t>103247</t>
  </si>
  <si>
    <t>103248</t>
  </si>
  <si>
    <t>103249</t>
  </si>
  <si>
    <t>103250</t>
  </si>
  <si>
    <t>103251</t>
  </si>
  <si>
    <t>103252</t>
  </si>
  <si>
    <t>103253</t>
  </si>
  <si>
    <t>103254</t>
  </si>
  <si>
    <t>103255</t>
  </si>
  <si>
    <t>103256</t>
  </si>
  <si>
    <t>103257</t>
  </si>
  <si>
    <t>103258</t>
  </si>
  <si>
    <t>103259</t>
  </si>
  <si>
    <t>103260</t>
  </si>
  <si>
    <t>103261</t>
  </si>
  <si>
    <t>103262</t>
  </si>
  <si>
    <t>103263</t>
  </si>
  <si>
    <t>103264</t>
  </si>
  <si>
    <t>103265</t>
  </si>
  <si>
    <t>103266</t>
  </si>
  <si>
    <t>103267</t>
  </si>
  <si>
    <t>103268</t>
  </si>
  <si>
    <t>103269</t>
  </si>
  <si>
    <t>103270</t>
  </si>
  <si>
    <t>103271</t>
  </si>
  <si>
    <t>103272</t>
  </si>
  <si>
    <t>103273</t>
  </si>
  <si>
    <t>103274</t>
  </si>
  <si>
    <t>103275</t>
  </si>
  <si>
    <t>103276</t>
  </si>
  <si>
    <t>103277</t>
  </si>
  <si>
    <t>103278</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</si>
  <si>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</si>
  <si>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</si>
  <si>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</si>
  <si>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</si>
  <si>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</si>
  <si>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</si>
  <si>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</si>
  <si>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</si>
  <si>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</si>
  <si>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</si>
  <si>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</si>
  <si>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</si>
  <si>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</si>
  <si>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</si>
  <si>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</si>
  <si>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</si>
  <si>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</si>
  <si>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</si>
  <si>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</si>
  <si>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</si>
  <si>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Serviço</t>
  </si>
  <si>
    <t>EDV00001</t>
  </si>
  <si>
    <t>Reprografia e montagem de relatório (texto e desenho)</t>
  </si>
  <si>
    <t>EDV00050</t>
  </si>
  <si>
    <t>Mobilização e desmobilização de Equipe de sondagem, diastancia acima de 20KM</t>
  </si>
  <si>
    <t>EGD00008</t>
  </si>
  <si>
    <t>Mobilização e desmobilização de Equipe Técnica, distancia acima de 20km</t>
  </si>
  <si>
    <t>ETG00003</t>
  </si>
  <si>
    <t>Mobilização e desmobilização de Equipe topográfica, distancia acima de 20Km</t>
  </si>
  <si>
    <t>ETG00004</t>
  </si>
  <si>
    <t>Levantamento topográfico planialtimetrico</t>
  </si>
  <si>
    <t>IUC10069</t>
  </si>
  <si>
    <t>Forma Metálica em chapa 3/16" reforçada com nervuras de 40mm x 3/16" dispostas em grelhas de 40x60cm - utilização de 100 vezes - confecção, instalação e retirada - Ref. SICRO3108072</t>
  </si>
  <si>
    <t>Escavação  de vala em rocha - 3ª categoria, profundidade até 2,0m, com uso de explosivos e perfuração mecânica.</t>
  </si>
  <si>
    <t>Escavação de vala em rocha - 3ª categoria, profundidade de 2,0 a 4,0m, com uso de explosivos e perfuração mecânica.</t>
  </si>
  <si>
    <t>IUD20108</t>
  </si>
  <si>
    <t>Acréscimo para poço de visita retangular para drenagem, em alvenaria com blocos de concreto estrutural fbk 14Mpa, dimensões internas = 1x2 m. Af_12/2020(Ref. SINAPI 99266)</t>
  </si>
  <si>
    <t>IUD20109</t>
  </si>
  <si>
    <t>PV-4 Poço-de-visita 1,98x4,98x2,00m (bxbxh), em alv. de bloco de concreto estrutural fck 14MPa, conforme projeto tipo (DR/0150), exclusive pescoço e tampão.</t>
  </si>
  <si>
    <t>IUD20110</t>
  </si>
  <si>
    <t xml:space="preserve">BLEC - Boca-de-lobo especial em concreto estrutural fck 30Mpa, nas dimensões: (0,80x0,6)m , H=0,98m, medidas internas, incluindo forma, escavação, grelha de concreto pré-moldada, e instalação no local, conforme projeto </t>
  </si>
  <si>
    <t>APLICAÇÃO DE MANTA GEOTEXTIL, RESITENCIA A TRACAO = 31 KN/M PARA DRENO</t>
  </si>
  <si>
    <t>IUD30402</t>
  </si>
  <si>
    <t xml:space="preserve">Assentamento de tubo de pead corrugado de dupla parede para rede coletora de esgoto, dn 750 mm, junta elástica integrada, não inclui fornecimento, ref. SINAPI 90746 </t>
  </si>
  <si>
    <t>IUD30410</t>
  </si>
  <si>
    <t>Dissipador de energia - DEB 05. Ref. Cód. Sicro 2003457 - areia, brita e pedra de mão comerciais</t>
  </si>
  <si>
    <t>IUD30414</t>
  </si>
  <si>
    <t>Dissipador de energia - DEB 09. Ref. Cód. Sicro 2003465 - areia, brita e pedra de mão comerciais</t>
  </si>
  <si>
    <t>IUD30500</t>
  </si>
  <si>
    <t xml:space="preserve">Boca de BSTC D = 0,80 m - esconsidade 0° - areia e brita comerciais - alas retas  (SICRO 0804101) </t>
  </si>
  <si>
    <t>IUD30501</t>
  </si>
  <si>
    <t xml:space="preserve">Boca de BSTC D = 1,00 m - esconsidade 0° - areia e brita comerciais - alas retas (SICRO 0804121) </t>
  </si>
  <si>
    <t>IUD30502</t>
  </si>
  <si>
    <t>Boca de BSTC D = 1,20 m - esconsidade 0° - areia e brita comerciais - alas retas (SICRO 0804141)</t>
  </si>
  <si>
    <t>IUD30503</t>
  </si>
  <si>
    <t>Boca de BSTC D = 1,50 m - esconsidade 0° - areia e brita comerciais - alas retas (SICRO 0804161)</t>
  </si>
  <si>
    <t>IUP30119</t>
  </si>
  <si>
    <t>Sarjeta/Guia tipo americana em concreto fck = 15mpa, seção 470 cm², moldado no local, inclusive escavação e pintura a cal em uma demão</t>
  </si>
  <si>
    <t>IUP30121</t>
  </si>
  <si>
    <t>Sarjeta/Guia tipo americana em concreto fck = 15mpa, seção 640 cm², moldado no local, inclusive escavação</t>
  </si>
  <si>
    <t>Piso tátil direcional e de alerta com ladrilho hidráulico de 40x40x2,5cm, em concreto simples fck=35MPa (NBR 9050 e com o decreto 5296), assentamento com argamassa ou cimento colante sobre coxim preparado no piso rústico</t>
  </si>
  <si>
    <t>IUS20049</t>
  </si>
  <si>
    <t>Pintura de faixa com plástico a frio bi componente à base de resinas metacrílicas por extrusão (plano) - espessura de 1,5 mm</t>
  </si>
  <si>
    <t>IUS20050</t>
  </si>
  <si>
    <t>Pintura de faixa - termoplástico por aspersão - espessura de 1,5 mm (Ref. SICRO 5213408) com fornecimento de material</t>
  </si>
  <si>
    <t>IUT01010</t>
  </si>
  <si>
    <t>IUT01011</t>
  </si>
  <si>
    <t>TRANSPORTE COM CAMINHÃO TANQUE DE TRANSPORTE DE MATERIAL ASFÁLTICO DE 30000 L, EM VIA URBANA PAVIMENTADA, DMT ATÉ 30KM (UNIDADE: TXKM). AF_07/2020 (SINAPI 102330)</t>
  </si>
  <si>
    <t>PIU00017</t>
  </si>
  <si>
    <t>PIU00018</t>
  </si>
  <si>
    <t>Elaboração de projeto de estabilização de taludes através de muro de arrimo de peso e/ou gabião. Exclusive serviços topográficos e geotécnicos</t>
  </si>
  <si>
    <t>PIU00019</t>
  </si>
  <si>
    <t>Elaboração de estudos e projetos executivo de adequação de capacidade hidráulica e estrutural de bueiro rodoviário. Exclusive serviços topográficos e geotécnicos</t>
  </si>
  <si>
    <t>IUD30550</t>
  </si>
  <si>
    <t>Boca de Lobo Dupla - BLD01 sem Grelha (Ref Sicro 20036181)</t>
  </si>
  <si>
    <t>IUP30122</t>
  </si>
  <si>
    <t>IUP30123</t>
  </si>
  <si>
    <t>IUP30124</t>
  </si>
  <si>
    <t>Sarjeta de canteiro central de concreto - SCC 03 - (SICRO:2003353)</t>
  </si>
  <si>
    <t>IUP30251</t>
  </si>
  <si>
    <t>Reciclagem com incorporação do revestimento asfáltico à base com adição de 3% de cimento e de 25% brita (REF. SICRO3 - 4011486)</t>
  </si>
  <si>
    <t>IUP30351</t>
  </si>
  <si>
    <t>Execução e compactação de base estabilizada granulometricamente com adição de brita (25% em peso) e cimento (teor de 3% em peso) - exclusive solo, escavação, carga e transporte.</t>
  </si>
  <si>
    <t>IUC00043</t>
  </si>
  <si>
    <t>Retirada de pórtico, vão 12,40 m, estrutura metálica</t>
  </si>
  <si>
    <t>IUC10211</t>
  </si>
  <si>
    <t>Barreira dupla de concreto, armada, pré-moldada (perfil New Jersey) - L &gt; 3,00 m e H = 810 mm</t>
  </si>
  <si>
    <t>IUC10212</t>
  </si>
  <si>
    <t>Terminal de ancoragem para barreira dupla de concreto, moldada no local (perfil New Jersey) - H = 810 + 250 mm</t>
  </si>
  <si>
    <t>IUS20051</t>
  </si>
  <si>
    <t>Fornecimento e implantação de eletroduto de aço galvanizado 1 1/2" para alimentação de controlador.- AGETRAN/CG</t>
  </si>
  <si>
    <t>IUS20052</t>
  </si>
  <si>
    <t>Fornecimento e implantação de cabo 2x1,5mm². - AGETRAN/CG</t>
  </si>
  <si>
    <t>IUS20053</t>
  </si>
  <si>
    <t>Fornecimento e implantação de cabo 2x2,5mm². - AGETRAN/CG</t>
  </si>
  <si>
    <t>Fornecimento e implantação de eletroduto pead 3", cor preta, incluindo conexões para cabeamento subterrâneo, abertura e fechamento de vala e recomposição do pavimento asfáltico. - AGETRAN/CG</t>
  </si>
  <si>
    <t>IUS20055</t>
  </si>
  <si>
    <t>Caixa de passagem 40x40x40 cm com tampa de ferro fundido. - AGETRAN/CG</t>
  </si>
  <si>
    <t>IUS20056</t>
  </si>
  <si>
    <t>Pórtico metálico com vão de 21,5 m, vento de 45 m/s, área de exposição de até 31,5 m², tensão admissível solo &gt; 200 kN/m²</t>
  </si>
  <si>
    <t>IUS00032</t>
  </si>
  <si>
    <t>Fornecimento e instalação de coluna e braço projetado em chapa de aço quadrados, galvanizado a fogo, padrão semi pórtico totem. - cotação AGETRAN/CG</t>
  </si>
  <si>
    <t>IUS00033</t>
  </si>
  <si>
    <t>IUS00034</t>
  </si>
  <si>
    <t>IUS00035</t>
  </si>
  <si>
    <t>IUS00036</t>
  </si>
  <si>
    <t>Fornecimento e implantação de focos para pedestres, 200x200, a leds, com cronômetro regressivo. - AGETRAN/CG</t>
  </si>
  <si>
    <t>IUS00037</t>
  </si>
  <si>
    <t>Fornecimento e instalação de controlador de tráfego eletrônico 4/4 fases, em tempo fixo. - AGETRAN/CG</t>
  </si>
  <si>
    <t>IUS00038</t>
  </si>
  <si>
    <t>Kit de aterramento do controlador e equipotencialização das colunas - AGETRAN/CG</t>
  </si>
  <si>
    <t>IUS00039</t>
  </si>
  <si>
    <t>Fornecimento e implantação de conjunto de botoeira e porta-botoeira para pedestre, com sinal sonoro para travessia de deficientes visuais, para coluna padrão SEMCO, que atenda à resolução 704/2017 do CONTRAN. - AGETRAN/CG</t>
  </si>
  <si>
    <t>IUC00044</t>
  </si>
  <si>
    <t>Aplicação de tinta à base de epóxi sobre piso (Cópia da SINAPI 72815)</t>
  </si>
  <si>
    <t>IUS20057</t>
  </si>
  <si>
    <t>Laminado elastoplastico para legendas, com 1,5mm de espessura e com medidas diversas, em cores, com micro-esferas de vidro. Em projetos que utilizem entre 150 e 500m2 do material. Fornecimento e aplicação (Ref. SCO ST 75.15.0050)</t>
  </si>
  <si>
    <t>TR-01</t>
  </si>
  <si>
    <t>TR-02</t>
  </si>
  <si>
    <t>TR-03</t>
  </si>
  <si>
    <t>TR-04</t>
  </si>
  <si>
    <t>TR-05</t>
  </si>
  <si>
    <t>BDI ≠</t>
  </si>
  <si>
    <t>SUB LEITO CORTE  VOL.(M3)</t>
  </si>
  <si>
    <t>FATOR DE EMPOL - MAT. ATERRO (%)</t>
  </si>
  <si>
    <t>TERRAPLENAGEM CORTE</t>
  </si>
  <si>
    <t>TERRAPLENAGEM ATERRO</t>
  </si>
  <si>
    <t>MATERIAL PARA ATERRO - EMPOLADO (m³)</t>
  </si>
  <si>
    <t>CBUQ (M3)</t>
  </si>
  <si>
    <t>Objeto: OBRA INFRAESTRUTURA URBANA - PAVIMENTAÇÃO ASFÁLTICA E DRENAGEM DE ÁGUAS PLUVIAIS</t>
  </si>
  <si>
    <t>02.17</t>
  </si>
  <si>
    <t>02.18</t>
  </si>
  <si>
    <t>02.19</t>
  </si>
  <si>
    <t>77,35</t>
  </si>
  <si>
    <t>34,80</t>
  </si>
  <si>
    <t>34,94</t>
  </si>
  <si>
    <t>28,51</t>
  </si>
  <si>
    <t>93,74</t>
  </si>
  <si>
    <t>5,44</t>
  </si>
  <si>
    <t>5,36</t>
  </si>
  <si>
    <t>6,58</t>
  </si>
  <si>
    <t>24,56</t>
  </si>
  <si>
    <t>20,49</t>
  </si>
  <si>
    <t>22,23</t>
  </si>
  <si>
    <t>23,09</t>
  </si>
  <si>
    <t>24,52</t>
  </si>
  <si>
    <t>13,68</t>
  </si>
  <si>
    <t>58,57</t>
  </si>
  <si>
    <t>56,92</t>
  </si>
  <si>
    <t>20,94</t>
  </si>
  <si>
    <t>8,72</t>
  </si>
  <si>
    <t>22,01</t>
  </si>
  <si>
    <t>9,76</t>
  </si>
  <si>
    <t>14,47</t>
  </si>
  <si>
    <t>21,98</t>
  </si>
  <si>
    <t>11,69</t>
  </si>
  <si>
    <t>16,34</t>
  </si>
  <si>
    <t>39,69</t>
  </si>
  <si>
    <t>25,44</t>
  </si>
  <si>
    <t>5,74</t>
  </si>
  <si>
    <t>30,73</t>
  </si>
  <si>
    <t>5,33</t>
  </si>
  <si>
    <t>27,35</t>
  </si>
  <si>
    <t>48,43</t>
  </si>
  <si>
    <t>3,31</t>
  </si>
  <si>
    <t>2,80</t>
  </si>
  <si>
    <t>12,99</t>
  </si>
  <si>
    <t>9,47</t>
  </si>
  <si>
    <t>22,06</t>
  </si>
  <si>
    <t>23,19</t>
  </si>
  <si>
    <t>34,86</t>
  </si>
  <si>
    <t>66,48</t>
  </si>
  <si>
    <t>36,70</t>
  </si>
  <si>
    <t>43,97</t>
  </si>
  <si>
    <t>12,08</t>
  </si>
  <si>
    <t>38,88</t>
  </si>
  <si>
    <t>52,00</t>
  </si>
  <si>
    <t>81,84</t>
  </si>
  <si>
    <t>62,55</t>
  </si>
  <si>
    <t>59,30</t>
  </si>
  <si>
    <t>67,94</t>
  </si>
  <si>
    <t>50,16</t>
  </si>
  <si>
    <t>10,59</t>
  </si>
  <si>
    <t>14,86</t>
  </si>
  <si>
    <t>26,06</t>
  </si>
  <si>
    <t>26,53</t>
  </si>
  <si>
    <t>35,88</t>
  </si>
  <si>
    <t>24,36</t>
  </si>
  <si>
    <t>17,07</t>
  </si>
  <si>
    <t>90,85</t>
  </si>
  <si>
    <t>16,58</t>
  </si>
  <si>
    <t>39,03</t>
  </si>
  <si>
    <t>23,57</t>
  </si>
  <si>
    <t>21,46</t>
  </si>
  <si>
    <t>27,33</t>
  </si>
  <si>
    <t>43,69</t>
  </si>
  <si>
    <t>30,21</t>
  </si>
  <si>
    <t>13,62</t>
  </si>
  <si>
    <t>31,82</t>
  </si>
  <si>
    <t>21,75</t>
  </si>
  <si>
    <t>20,01</t>
  </si>
  <si>
    <t>32,74</t>
  </si>
  <si>
    <t>51,25</t>
  </si>
  <si>
    <t>55,77</t>
  </si>
  <si>
    <t>32,06</t>
  </si>
  <si>
    <t>31,60</t>
  </si>
  <si>
    <t>59,88</t>
  </si>
  <si>
    <t>9,52</t>
  </si>
  <si>
    <t>21,43</t>
  </si>
  <si>
    <t>46,23</t>
  </si>
  <si>
    <t>32,27</t>
  </si>
  <si>
    <t>46,62</t>
  </si>
  <si>
    <t>12,00</t>
  </si>
  <si>
    <t>120,12</t>
  </si>
  <si>
    <t>70,74</t>
  </si>
  <si>
    <t>18,42</t>
  </si>
  <si>
    <t>2,27</t>
  </si>
  <si>
    <t>8,78</t>
  </si>
  <si>
    <t>4,24</t>
  </si>
  <si>
    <t>20,03</t>
  </si>
  <si>
    <t>29,39</t>
  </si>
  <si>
    <t>56,98</t>
  </si>
  <si>
    <t>24,31</t>
  </si>
  <si>
    <t>26,01</t>
  </si>
  <si>
    <t>21,39</t>
  </si>
  <si>
    <t>24,03</t>
  </si>
  <si>
    <t>DESONERADO - DEIURB</t>
  </si>
  <si>
    <t>Escavação de vala em rocha - 3ª categoria, profundidade até 2,0m, com uso de explosivos e perfuração mecânica.</t>
  </si>
  <si>
    <t>29,44</t>
  </si>
  <si>
    <t>14,13</t>
  </si>
  <si>
    <t>62,66</t>
  </si>
  <si>
    <t>TROCA DE SOLO DE MATERIAL INSERVÍVEL H=0,50m</t>
  </si>
  <si>
    <t>OBRA:</t>
  </si>
  <si>
    <t>CIDADE:</t>
  </si>
  <si>
    <t>Tempo de Retorno (anos):</t>
  </si>
  <si>
    <t>Vazão (Deflúvio a escoar)</t>
  </si>
  <si>
    <t>Q = 2.78 x n x I x A x f</t>
  </si>
  <si>
    <t>Tempo de Concentração (tc):                                      Formulação de Mc Cuen:                                                             L - comprimento talvegue (km)                                                    S - Declividade (m/m)</t>
  </si>
  <si>
    <t>Tc = 10,5721 x L⁰’⁵⁵⁵² x S¯⁰’²⁰⁷⁰</t>
  </si>
  <si>
    <t>a=</t>
  </si>
  <si>
    <r>
      <t>t</t>
    </r>
    <r>
      <rPr>
        <b/>
        <vertAlign val="subscript"/>
        <sz val="11"/>
        <rFont val="Calibri"/>
        <family val="2"/>
        <scheme val="minor"/>
      </rPr>
      <t>c</t>
    </r>
    <r>
      <rPr>
        <b/>
        <sz val="11"/>
        <rFont val="Calibri"/>
        <family val="2"/>
        <scheme val="minor"/>
      </rPr>
      <t>=</t>
    </r>
  </si>
  <si>
    <t>VAR</t>
  </si>
  <si>
    <t>Coeficiente de impermeabilidade (C)</t>
  </si>
  <si>
    <t>b=</t>
  </si>
  <si>
    <t>Coeficiente de Deflúvio ( f )</t>
  </si>
  <si>
    <t>f = a x (I x tc)^1/3</t>
  </si>
  <si>
    <r>
      <t>T</t>
    </r>
    <r>
      <rPr>
        <b/>
        <vertAlign val="subscript"/>
        <sz val="11"/>
        <rFont val="Calibri"/>
        <family val="2"/>
        <scheme val="minor"/>
      </rPr>
      <t>r</t>
    </r>
    <r>
      <rPr>
        <b/>
        <sz val="11"/>
        <rFont val="Calibri"/>
        <family val="2"/>
        <scheme val="minor"/>
      </rPr>
      <t>=</t>
    </r>
  </si>
  <si>
    <t>d=</t>
  </si>
  <si>
    <t>Fator  impermeabilidade ( a )</t>
  </si>
  <si>
    <t>a = (2.913 + 64.073 x C) x 10³</t>
  </si>
  <si>
    <t>DIMENSIONAMENTO REDE 01</t>
  </si>
  <si>
    <t>ÁREA</t>
  </si>
  <si>
    <t>PROF GAL. (mont.)</t>
  </si>
  <si>
    <t>PROF GAL. (jus.)</t>
  </si>
  <si>
    <t>UNIT.</t>
  </si>
  <si>
    <t>ACUMUL.</t>
  </si>
  <si>
    <t>m/m</t>
  </si>
  <si>
    <t>LÂMINA (m)</t>
  </si>
  <si>
    <t>TSD</t>
  </si>
  <si>
    <t>RR-2C(T)</t>
  </si>
  <si>
    <t>BRITA(transporte) / m³</t>
  </si>
  <si>
    <t>CAPA SELANTE</t>
  </si>
  <si>
    <t>TUBO DE LIGAÇÃO- 400mm</t>
  </si>
  <si>
    <t>PV1</t>
  </si>
  <si>
    <t>BLS</t>
  </si>
  <si>
    <t xml:space="preserve"> BLD</t>
  </si>
  <si>
    <t>SUB-BASE</t>
  </si>
  <si>
    <t>1.0</t>
  </si>
  <si>
    <t>45,00</t>
  </si>
  <si>
    <t>4,73</t>
  </si>
  <si>
    <t>31,73</t>
  </si>
  <si>
    <t>46,58</t>
  </si>
  <si>
    <t>5,53</t>
  </si>
  <si>
    <t>56,57</t>
  </si>
  <si>
    <t>12,75</t>
  </si>
  <si>
    <t>32,14</t>
  </si>
  <si>
    <t>2,87</t>
  </si>
  <si>
    <t>5,31</t>
  </si>
  <si>
    <t>19,75</t>
  </si>
  <si>
    <t>6,13</t>
  </si>
  <si>
    <t>71,19</t>
  </si>
  <si>
    <t>8,81</t>
  </si>
  <si>
    <t>57,51</t>
  </si>
  <si>
    <t>28,64</t>
  </si>
  <si>
    <t>22,76</t>
  </si>
  <si>
    <t>49,90</t>
  </si>
  <si>
    <t>58,47</t>
  </si>
  <si>
    <t>43,08</t>
  </si>
  <si>
    <t>20,23</t>
  </si>
  <si>
    <t>60,95</t>
  </si>
  <si>
    <t>10,55</t>
  </si>
  <si>
    <t>10,40</t>
  </si>
  <si>
    <t>11,53</t>
  </si>
  <si>
    <t>28,03</t>
  </si>
  <si>
    <t>24,60</t>
  </si>
  <si>
    <t>37,71</t>
  </si>
  <si>
    <t>13,26</t>
  </si>
  <si>
    <t>14,33</t>
  </si>
  <si>
    <t>9,19</t>
  </si>
  <si>
    <t xml:space="preserve">KWH   </t>
  </si>
  <si>
    <t>24,14</t>
  </si>
  <si>
    <t>14,30</t>
  </si>
  <si>
    <t>5,42</t>
  </si>
  <si>
    <t>38,72</t>
  </si>
  <si>
    <t>29,25</t>
  </si>
  <si>
    <t>1,97</t>
  </si>
  <si>
    <t>40,74</t>
  </si>
  <si>
    <t>26,20</t>
  </si>
  <si>
    <t>19,90</t>
  </si>
  <si>
    <t>39,59</t>
  </si>
  <si>
    <t>28,81</t>
  </si>
  <si>
    <t>25,26</t>
  </si>
  <si>
    <t>75,17</t>
  </si>
  <si>
    <t>68,16</t>
  </si>
  <si>
    <t>15,60</t>
  </si>
  <si>
    <t>23,40</t>
  </si>
  <si>
    <t>60,49</t>
  </si>
  <si>
    <t>50,14</t>
  </si>
  <si>
    <t>61,95</t>
  </si>
  <si>
    <t>139,51</t>
  </si>
  <si>
    <t>32,45</t>
  </si>
  <si>
    <t>26,02</t>
  </si>
  <si>
    <t>33,22</t>
  </si>
  <si>
    <t>35,46</t>
  </si>
  <si>
    <t>20,15</t>
  </si>
  <si>
    <t>20,44</t>
  </si>
  <si>
    <t>19,82</t>
  </si>
  <si>
    <t>19,25</t>
  </si>
  <si>
    <t>55,54</t>
  </si>
  <si>
    <t>82,79</t>
  </si>
  <si>
    <t>14,17</t>
  </si>
  <si>
    <t>55,13</t>
  </si>
  <si>
    <t>29,77</t>
  </si>
  <si>
    <t>55,45</t>
  </si>
  <si>
    <t>61,45</t>
  </si>
  <si>
    <t>18,89</t>
  </si>
  <si>
    <t>30,19</t>
  </si>
  <si>
    <t>25,61</t>
  </si>
  <si>
    <t>21,11</t>
  </si>
  <si>
    <t>50,11</t>
  </si>
  <si>
    <t>39,38</t>
  </si>
  <si>
    <t>78,21</t>
  </si>
  <si>
    <t>14,10</t>
  </si>
  <si>
    <t>41,70</t>
  </si>
  <si>
    <t>37,39</t>
  </si>
  <si>
    <t>68,62</t>
  </si>
  <si>
    <t>38,62</t>
  </si>
  <si>
    <t>9,85</t>
  </si>
  <si>
    <t>20,42</t>
  </si>
  <si>
    <t>75,11</t>
  </si>
  <si>
    <t>24,44</t>
  </si>
  <si>
    <t>33,20</t>
  </si>
  <si>
    <t>78,56</t>
  </si>
  <si>
    <t>21,26</t>
  </si>
  <si>
    <t>6,03</t>
  </si>
  <si>
    <t>4,82</t>
  </si>
  <si>
    <t>28,11</t>
  </si>
  <si>
    <t>12,89</t>
  </si>
  <si>
    <t>26,88</t>
  </si>
  <si>
    <t>24,92</t>
  </si>
  <si>
    <t>38,92</t>
  </si>
  <si>
    <t>28,18</t>
  </si>
  <si>
    <t>2,20</t>
  </si>
  <si>
    <t>16,15</t>
  </si>
  <si>
    <t>6,99</t>
  </si>
  <si>
    <t>38,36</t>
  </si>
  <si>
    <t>19,38</t>
  </si>
  <si>
    <t>37,84</t>
  </si>
  <si>
    <t>48,71</t>
  </si>
  <si>
    <t>52,71</t>
  </si>
  <si>
    <t>69,47</t>
  </si>
  <si>
    <t>58,23</t>
  </si>
  <si>
    <t>54,07</t>
  </si>
  <si>
    <t>6,87</t>
  </si>
  <si>
    <t>48,61</t>
  </si>
  <si>
    <t>41,83</t>
  </si>
  <si>
    <t>24,75</t>
  </si>
  <si>
    <t>29,58</t>
  </si>
  <si>
    <t>23,34</t>
  </si>
  <si>
    <t>17,90</t>
  </si>
  <si>
    <t>Instrumental de topografia (REF DNIT B8958)</t>
  </si>
  <si>
    <t>GPS (Ref. SICRO E9561)</t>
  </si>
  <si>
    <t>Laboratório de Solos (Ref. DNIT B8957)</t>
  </si>
  <si>
    <t>Laboratório de Betume (Ref. DNIT B8955)</t>
  </si>
  <si>
    <t>Laboratório de Concreto (Ref. DNIT B8956)</t>
  </si>
  <si>
    <t>Escavadeira hidráulica com martelo hidráulico de 520 kg - 75 kW (REF. SICRO E9127)</t>
  </si>
  <si>
    <t>Caminhão aplicador de material termoplástico - 136 kW (REF. SICRO E9645)</t>
  </si>
  <si>
    <t>Imóvel para escritório (Ref. DNIT B8951)</t>
  </si>
  <si>
    <t>m².mês</t>
  </si>
  <si>
    <t>Casa para Engenheiro (Ref. DNIT B8952)</t>
  </si>
  <si>
    <t>Alojamento para pessoal (Ref. DNIT B8952)</t>
  </si>
  <si>
    <t>Rompedor hidráulico para escavadeira - Depreciação e Juros (Ref. SICRO E9527)</t>
  </si>
  <si>
    <t>Rompedor hidráulico para escavadeira - Manutenção (Ref. SICRO E9527)</t>
  </si>
  <si>
    <t>Rompedor hidráulico para escavadeira - Mão de Obra na Operação (Ref. SICRO E9527)</t>
  </si>
  <si>
    <t>Escavadeira hidráulica sobre esteira, peso operacional entre 22,00 e 25,50 tonelada, potência líquida entre 150 e 160 hp. Depreciação e juros (REF. SICRO E9110)</t>
  </si>
  <si>
    <t>Escavadeira hidráulica sobre esteira, peso operacional entre 22,00 e 25,50 tonelada, potência líquida entre 150 e 160 hp. Manutenção (REF. SICRO E9110)</t>
  </si>
  <si>
    <t>Escavadeira hidráulica sobre esteira, peso operacional entre 22,00 e 25,50 tonelada, potência líquida entre 150 e 160 hp. Materiais na operação (REF. SICRO E9110)</t>
  </si>
  <si>
    <t>Escavadeira hidráulica sobre esteira, peso operacional entre 22,00 e 25,50 tonelada, potência líquida entre 150 e 160 hp. Mão de Obra na operação (REF. SICRO E9110)</t>
  </si>
  <si>
    <t>Bobcat com triturador de galhos  (REF. SICRO E9699+E9096)</t>
  </si>
  <si>
    <t>Veículo Leve : Chevrolet : S10 - pick up (4X4) - CHP DIURNO (Ref. SICRO E9684)</t>
  </si>
  <si>
    <t>Máquina para Pintura - para aplicação de termoplastico (136 kW) - CHP DIURNO (REF. SICRO A9369)</t>
  </si>
  <si>
    <t>Mobiliário de escritório (Ref. DNIT B8953)</t>
  </si>
  <si>
    <t>Mobiliario de alojamento para pessoal (Ref. DNIT B8954)</t>
  </si>
  <si>
    <t>Sedan - 71 a 115 CV (Ref. DNIT E8889)</t>
  </si>
  <si>
    <t>Caminhonete - 71 a 115 CV (Ref. DNIT E8891)</t>
  </si>
  <si>
    <t>Caminhonete - 140 a 165 CV (Ref. SICRO E9684)</t>
  </si>
  <si>
    <t>Van - 120 a 140 CV (Ref. DNIT E8887)</t>
  </si>
  <si>
    <t>Servente (Ref. Sicro P9954)</t>
  </si>
  <si>
    <t>Engenheiro/Profissional sênior (Ref. DNIT P8015)</t>
  </si>
  <si>
    <t>Engenheiro Civil/Profissional sênior (Ref. DNIT P8015)</t>
  </si>
  <si>
    <t>Engenheiro Civil - Hidráulica/Profissional sênior (Ref. DNIT P8015)</t>
  </si>
  <si>
    <t>Engenheiro Civil - Estrutura/Profissional sênior (Ref. DNIT P8015)</t>
  </si>
  <si>
    <t>Engenheiro Eletricista/Profissional sênior (Ref. DNIT P8015)</t>
  </si>
  <si>
    <t>Técnico especial - Laboratorista de solo (Ref. DNIT P8098)</t>
  </si>
  <si>
    <t>Desenhista (Ref. Sicro P9848)</t>
  </si>
  <si>
    <t>Técnico auxiliar - Desenhista (Ref. DNIT P8027)</t>
  </si>
  <si>
    <t>Defensa met. semi-maleável simples (SICRO M1968)</t>
  </si>
  <si>
    <t>Tubo concreto armado, classe PA-1, PB, DN 800 mm, para águas pluviais (NBR 8890) (SINAPI 7750)</t>
  </si>
  <si>
    <t>GEOTEXTIL NAO TECIDO AGULHADO DE FILAMENTOS CONTINUOS 100% POLIESTER (REF SINAPI 4018)</t>
  </si>
  <si>
    <t>Poste padrão com luminária LED 140W, H=4,50 m, com aterramento. Exclusive instalação. (REF. SCO IP 05.10.0150 + IP 50.05.0600 + IP50.40.0050 + IP 20.05.0053 + IP 05.25.0150)</t>
  </si>
  <si>
    <t>Baguete limitador de polietileno (Ref. SCO MAT 080270)</t>
  </si>
  <si>
    <t>bits para recicladora (Ref. Sicro M2147)</t>
  </si>
  <si>
    <t>Locação de um banheiro químico (2,31x1,15x1,15)m com uma higienização por semana, inclusive transporte, carga e descarga</t>
  </si>
  <si>
    <t>Perfil tubular  seção quadrada (50x50)mm - 3mm (27,40 kg/6m)</t>
  </si>
  <si>
    <t>MIUC00052</t>
  </si>
  <si>
    <t>Chapa de Aço Inox 304</t>
  </si>
  <si>
    <t>MIUC00053</t>
  </si>
  <si>
    <t>Porta de enrolar automatica em perfil chapa 22 galvanizado fechado, pintura eletrostatica e acessorios</t>
  </si>
  <si>
    <t>MIUC00091</t>
  </si>
  <si>
    <t xml:space="preserve">Locação de forma de alumínio com acessórios, para parede de canais, sistema SF ou similar, utilização 80x, período 30d </t>
  </si>
  <si>
    <t>MIUC00150</t>
  </si>
  <si>
    <t>Barra de apoio em aço inox 40cm - reta</t>
  </si>
  <si>
    <t>MIUC00151</t>
  </si>
  <si>
    <t>Bebedouro acessível life em inox, cód.200, sem contato manual</t>
  </si>
  <si>
    <t>MIUC00152</t>
  </si>
  <si>
    <t>Coletor de Fezes, com suporte de fixação no piso</t>
  </si>
  <si>
    <t>MIUC00153</t>
  </si>
  <si>
    <t>Kit ferramentas para consertos rápidos de bikes, compõe 06 ferramentas básicas</t>
  </si>
  <si>
    <t>MIUC0029</t>
  </si>
  <si>
    <t>Voice panel 30 portas cat.3</t>
  </si>
  <si>
    <t>MIUC00300</t>
  </si>
  <si>
    <t>Interruptor diferencial residual tetrapolar 63A, 30MA</t>
  </si>
  <si>
    <t>MIUC00301</t>
  </si>
  <si>
    <t>Interruptor diferencial residual tetrapolar 80A, 30MA</t>
  </si>
  <si>
    <t>MIUC00302</t>
  </si>
  <si>
    <t>Terminal ilhós pré isolado #2,5mm</t>
  </si>
  <si>
    <t>MIUC00303</t>
  </si>
  <si>
    <t>Terminal ilhós pré isolado #4,0mm</t>
  </si>
  <si>
    <t>MIUC00304</t>
  </si>
  <si>
    <t>Terminal ilhós pré isolado #6,0mm</t>
  </si>
  <si>
    <t>MIUC00305</t>
  </si>
  <si>
    <t>Terminal ilhós pré isolado #16,0mm</t>
  </si>
  <si>
    <t>MIUC00306</t>
  </si>
  <si>
    <t>Torneira de mesa pressmatic para deficiente fisico benefit ref. 00490706 da docol ou similar</t>
  </si>
  <si>
    <t>MIUC00307</t>
  </si>
  <si>
    <t>Torneira de parede 3/4" para lavatório 135mm, pressmatic antivandalismo ciclo fixo</t>
  </si>
  <si>
    <t>MIUC00308</t>
  </si>
  <si>
    <t>Ralo  de ferro fundido semiesférico 150mm</t>
  </si>
  <si>
    <t>MIUC00309</t>
  </si>
  <si>
    <t xml:space="preserve">Grelha inox 100mm para ralo </t>
  </si>
  <si>
    <t>MIUC00310</t>
  </si>
  <si>
    <t>MIUC00311</t>
  </si>
  <si>
    <t>MIUC00312</t>
  </si>
  <si>
    <t>MIUC00313</t>
  </si>
  <si>
    <t>MIUC00314</t>
  </si>
  <si>
    <t>Registro de esfera, pvc, soldável, com volante, dn 75 mm</t>
  </si>
  <si>
    <t>MIUC00315</t>
  </si>
  <si>
    <t>Playground krenkePlayground KRENKE 204</t>
  </si>
  <si>
    <t>MIUC00316</t>
  </si>
  <si>
    <t xml:space="preserve">Calibrador de pneus ref STOK AIR m2000 ou similar </t>
  </si>
  <si>
    <t>MIUC00317</t>
  </si>
  <si>
    <t xml:space="preserve">Compressor de diafragma de ar direto JETMAIS MOTOMIL 1/3hp bivolt </t>
  </si>
  <si>
    <t>MIUC00318</t>
  </si>
  <si>
    <t>Taxas e emolumentos</t>
  </si>
  <si>
    <t>vb</t>
  </si>
  <si>
    <t>MIUC00319</t>
  </si>
  <si>
    <t>Poste de aço conico continuo curvo simples, engastado, h=7m s/ luminaria</t>
  </si>
  <si>
    <t>MIUC00320</t>
  </si>
  <si>
    <t>luminaria led com fonte solar 60W, IP65, fluxo luminoso 6000 lumens, vida util 45000 horas, autonomia de 3 dias de chuva</t>
  </si>
  <si>
    <t>Adubo Fósforo (30%) (REF SICRO M0220)</t>
  </si>
  <si>
    <t>Adubo Potássio (REF SICRO M0220)</t>
  </si>
  <si>
    <t>MIUI00004</t>
  </si>
  <si>
    <t>Luminária tipo placa de led quadrada de embutir 24w/127v -  marca md led - ref: mp2127 - 4000k - cor: branco neutro</t>
  </si>
  <si>
    <t>MIUI00005</t>
  </si>
  <si>
    <t>PLACA SOLAR FOTOVOLTAICA 360W</t>
  </si>
  <si>
    <t>MIUI00006</t>
  </si>
  <si>
    <t>INVERSOR ONGRID 5K</t>
  </si>
  <si>
    <t>MIUI00007</t>
  </si>
  <si>
    <t>Alarme Audiovisual Emergência De Idoso E Deficiente pne/pcd Dni</t>
  </si>
  <si>
    <t>MIUS00027</t>
  </si>
  <si>
    <t>Fita plastica zebrada para demarcação de areas, largura=7cm, sem adesivo</t>
  </si>
  <si>
    <t>Placa de sinalização de aluminio, espessura 1,5mm, com fundo,simbolos etarjas em pelicula refletiva com esferas inclusas tipo I-A da NBR 14644(GT/GT), inclusive elementos de fixação,conforme especificação AGETRAN/PMCG - fornecimento (REF. SCO ST 70.05.0200)</t>
  </si>
  <si>
    <t>VEÍCULO LEVE 53W (chi) (REF. DNIT CONS E8889)</t>
  </si>
  <si>
    <t>VEÍCULO LEVE 53W (chp) (REF. DNIT CONS E8889)</t>
  </si>
  <si>
    <t>70,37</t>
  </si>
  <si>
    <t>26,23</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</si>
  <si>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</si>
  <si>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</si>
  <si>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</si>
  <si>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</si>
  <si>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</si>
  <si>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</si>
  <si>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</si>
  <si>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</si>
  <si>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</si>
  <si>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</si>
  <si>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</si>
  <si>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</si>
  <si>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</si>
  <si>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</si>
  <si>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</si>
  <si>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</si>
  <si>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</si>
  <si>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</si>
  <si>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</si>
  <si>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</si>
  <si>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</si>
  <si>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</si>
  <si>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</si>
  <si>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</si>
  <si>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</si>
  <si>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</si>
  <si>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</si>
  <si>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</si>
  <si>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</si>
  <si>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</si>
  <si>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</si>
  <si>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</si>
  <si>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</si>
  <si>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</si>
  <si>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</si>
  <si>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</si>
  <si>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</si>
  <si>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</si>
  <si>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33,04</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</si>
  <si>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</si>
  <si>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</si>
  <si>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</si>
  <si>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</si>
  <si>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</si>
  <si>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</si>
  <si>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</si>
  <si>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</si>
  <si>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</si>
  <si>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</si>
  <si>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</si>
  <si>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</si>
  <si>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</si>
  <si>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</si>
  <si>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</si>
  <si>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</si>
  <si>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</si>
  <si>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</si>
  <si>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</si>
  <si>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</si>
  <si>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</si>
  <si>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</si>
  <si>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</si>
  <si>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</si>
  <si>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</si>
  <si>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</si>
  <si>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</si>
  <si>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</si>
  <si>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</si>
  <si>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</si>
  <si>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</si>
  <si>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</si>
  <si>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</si>
  <si>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</si>
  <si>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</si>
  <si>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</si>
  <si>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</si>
  <si>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</si>
  <si>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</si>
  <si>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</si>
  <si>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</si>
  <si>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</si>
  <si>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</si>
  <si>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</si>
  <si>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</si>
  <si>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</si>
  <si>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</si>
  <si>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</si>
  <si>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</si>
  <si>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</si>
  <si>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</si>
  <si>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</si>
  <si>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</si>
  <si>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</si>
  <si>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</si>
  <si>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</si>
  <si>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</si>
  <si>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</si>
  <si>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</si>
  <si>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</si>
  <si>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</si>
  <si>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</si>
  <si>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</si>
  <si>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</si>
  <si>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</si>
  <si>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</si>
  <si>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</si>
  <si>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</si>
  <si>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</si>
  <si>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</si>
  <si>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</si>
  <si>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</si>
  <si>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</si>
  <si>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</si>
  <si>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</si>
  <si>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</si>
  <si>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</si>
  <si>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</si>
  <si>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7,60</t>
  </si>
  <si>
    <t>10,05</t>
  </si>
  <si>
    <t>17,41</t>
  </si>
  <si>
    <t>28,57</t>
  </si>
  <si>
    <t>52,17</t>
  </si>
  <si>
    <t>63,35</t>
  </si>
  <si>
    <t>6,42</t>
  </si>
  <si>
    <t>27,31</t>
  </si>
  <si>
    <t>29,51</t>
  </si>
  <si>
    <t>54,56</t>
  </si>
  <si>
    <t>71,85</t>
  </si>
  <si>
    <t>8,28</t>
  </si>
  <si>
    <t>6,23</t>
  </si>
  <si>
    <t>24,08</t>
  </si>
  <si>
    <t>4,43</t>
  </si>
  <si>
    <t>18,60</t>
  </si>
  <si>
    <t>3,73</t>
  </si>
  <si>
    <t>47,45</t>
  </si>
  <si>
    <t>45,35</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</si>
  <si>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</si>
  <si>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</si>
  <si>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</si>
  <si>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</si>
  <si>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5,85</t>
  </si>
  <si>
    <t>25,20</t>
  </si>
  <si>
    <t>103660</t>
  </si>
  <si>
    <t>103666</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</si>
  <si>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</si>
  <si>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</si>
  <si>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47,29</t>
  </si>
  <si>
    <t>21,36</t>
  </si>
  <si>
    <t>12,07</t>
  </si>
  <si>
    <t>75,23</t>
  </si>
  <si>
    <t>103653</t>
  </si>
  <si>
    <t>GEOTÊXTIL NÃO TECIDO 100% POLIÉSTER, RESISTÊNCIA A TRAÇÃO DE 31 KN/M (RT-31), INSTALADO EM DRENO - FORNECIMENTO E INSTALAÇÃO. AF_07/2021</t>
  </si>
  <si>
    <t>27,88</t>
  </si>
  <si>
    <t>25,63</t>
  </si>
  <si>
    <t>19,66</t>
  </si>
  <si>
    <t>19,07</t>
  </si>
  <si>
    <t>MONTAGEM E DESMONTAGEM DE FÔRMA DE LAJE MACIÇA, PÉ-DIREITO DUPLO, EM CHAPA DE MADEIRA COMPENSADA PLASTIFICADA, 10 UTILIZAÇÕES. AF_09/2020</t>
  </si>
  <si>
    <t>103760</t>
  </si>
  <si>
    <t>MONTAGEM E DESMONTAGEM DE FÔRMA DE LAJE MACIÇA, PÉ-DIREITO SIMPLES, EM CHAPA DE MADEIRA COMPENSADA RESINADA E CIMBRAMENTO DE MADEIRA, 2 UTILIZAÇÕES. AF_03/2022</t>
  </si>
  <si>
    <t>103761</t>
  </si>
  <si>
    <t>MONTAGEM E DESMONTAGEM DE FÔRMA DE LAJE MACIÇA, PÉ-DIREITO SIMPLES, EM CHAPA DE MADEIRA COMPENSADA RESINADA E CIMBRAMENTO DE MADEIRA, 4 UTILIZAÇÕES. AF_03/2022</t>
  </si>
  <si>
    <t>103762</t>
  </si>
  <si>
    <t>MONTAGEM E DESMONTAGEM DE FÔRMA DE LAJE MACIÇA, PÉ-DIREITO SIMPLES, EM CHAPA DE MADEIRA COMPENSADA RESINADA E CIMBRAMENTO DE MADEIRA, 6 UTILIZAÇÕES. AF_03/2022</t>
  </si>
  <si>
    <t>61,18</t>
  </si>
  <si>
    <t>103763</t>
  </si>
  <si>
    <t>MONTAGEM E DESMONTAGEM DE FÔRMA DE LAJE MACIÇA, PÉ-DIREITO SIMPLES, EM CHAPA DE MADEIRA COMPENSADA RESINADA E CIMBRAMENTO DE MADEIRA, 8 UTILIZAÇÕES. AF_03/2022</t>
  </si>
  <si>
    <t>10,76</t>
  </si>
  <si>
    <t>11,55</t>
  </si>
  <si>
    <t>12,62</t>
  </si>
  <si>
    <t>16,62</t>
  </si>
  <si>
    <t>103669</t>
  </si>
  <si>
    <t>CONCRETAGEM DE PILARES, FCK = 25 MPA,  COM USO DE BALDES - LANÇAMENTO, ADENSAMENTO E ACABAMENTO. AF_02/2022</t>
  </si>
  <si>
    <t>103670</t>
  </si>
  <si>
    <t>LANÇAMENTO COM USO DE BALDES, ADENSAMENTO E ACABAMENTO DE CONCRETO EM ESTRUTURAS. AF_02/2022</t>
  </si>
  <si>
    <t>103671</t>
  </si>
  <si>
    <t>CONCRETAGEM DE PILARES, FCK = 25 MPA, COM USO DE GRUA - LANÇAMENTO, ADENSAMENTO E ACABAMENTO. AF_02/2022</t>
  </si>
  <si>
    <t>103672</t>
  </si>
  <si>
    <t>103673</t>
  </si>
  <si>
    <t>LANÇAMENTO COM USO DE BOMBA, ADENSAMENTO E ACABAMENTO DE CONCRETO EM ESTRUTURAS. AF_02/2022</t>
  </si>
  <si>
    <t>103674</t>
  </si>
  <si>
    <t>103675</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</si>
  <si>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</si>
  <si>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</si>
  <si>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</si>
  <si>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</si>
  <si>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</si>
  <si>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</si>
  <si>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</si>
  <si>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</si>
  <si>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</si>
  <si>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</si>
  <si>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</si>
  <si>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</si>
  <si>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</si>
  <si>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</si>
  <si>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</si>
  <si>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</si>
  <si>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</si>
  <si>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103685</t>
  </si>
  <si>
    <t>103686</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</si>
  <si>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</si>
  <si>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</si>
  <si>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</si>
  <si>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</si>
  <si>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33,40</t>
  </si>
  <si>
    <t>16,22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</si>
  <si>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</si>
  <si>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</si>
  <si>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</si>
  <si>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</si>
  <si>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</si>
  <si>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</si>
  <si>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</si>
  <si>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</si>
  <si>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</si>
  <si>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22,85</t>
  </si>
  <si>
    <t>20,32</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</si>
  <si>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</si>
  <si>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</si>
  <si>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</si>
  <si>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</si>
  <si>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</si>
  <si>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</si>
  <si>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</si>
  <si>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</si>
  <si>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</si>
  <si>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</si>
  <si>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</si>
  <si>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</si>
  <si>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</si>
  <si>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</si>
  <si>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</si>
  <si>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</si>
  <si>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</si>
  <si>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</si>
  <si>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</si>
  <si>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</si>
  <si>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9,38</t>
  </si>
  <si>
    <t>35,31</t>
  </si>
  <si>
    <t>21,18</t>
  </si>
  <si>
    <t>24,88</t>
  </si>
  <si>
    <t>29,65</t>
  </si>
  <si>
    <t>31,88</t>
  </si>
  <si>
    <t>58,22</t>
  </si>
  <si>
    <t>44,17</t>
  </si>
  <si>
    <t>17,38</t>
  </si>
  <si>
    <t>41,68</t>
  </si>
  <si>
    <t>58,93</t>
  </si>
  <si>
    <t>103782</t>
  </si>
  <si>
    <t>LUMINÁRIA TIPO PLAFON CIRCULAR, DE SOBREPOR, COM LED DE 12/13 W - FORNECIMENTO E INSTALAÇÃO. AF_03/2022</t>
  </si>
  <si>
    <t>15,61</t>
  </si>
  <si>
    <t>64,51</t>
  </si>
  <si>
    <t>21,96</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</si>
  <si>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</si>
  <si>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</si>
  <si>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</si>
  <si>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</si>
  <si>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</si>
  <si>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</si>
  <si>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</si>
  <si>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</si>
  <si>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</si>
  <si>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</si>
  <si>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32,33</t>
  </si>
  <si>
    <t>33,98</t>
  </si>
  <si>
    <t>49,58</t>
  </si>
  <si>
    <t>24,16</t>
  </si>
  <si>
    <t>35,93</t>
  </si>
  <si>
    <t>31,71</t>
  </si>
  <si>
    <t>29,26</t>
  </si>
  <si>
    <t>18,88</t>
  </si>
  <si>
    <t>25,01</t>
  </si>
  <si>
    <t>61,39</t>
  </si>
  <si>
    <t>10,26</t>
  </si>
  <si>
    <t>22,41</t>
  </si>
  <si>
    <t>11,89</t>
  </si>
  <si>
    <t>7,93</t>
  </si>
  <si>
    <t>34,20</t>
  </si>
  <si>
    <t>17,58</t>
  </si>
  <si>
    <t>20,08</t>
  </si>
  <si>
    <t>35,27</t>
  </si>
  <si>
    <t>110,86</t>
  </si>
  <si>
    <t>101,64</t>
  </si>
  <si>
    <t>83,01</t>
  </si>
  <si>
    <t>101,48</t>
  </si>
  <si>
    <t>81,91</t>
  </si>
  <si>
    <t>29,69</t>
  </si>
  <si>
    <t>40,28</t>
  </si>
  <si>
    <t>53,60</t>
  </si>
  <si>
    <t>30,56</t>
  </si>
  <si>
    <t>22,50</t>
  </si>
  <si>
    <t>41,97</t>
  </si>
  <si>
    <t>9,92</t>
  </si>
  <si>
    <t>29,79</t>
  </si>
  <si>
    <t>7,46</t>
  </si>
  <si>
    <t>19,98</t>
  </si>
  <si>
    <t>65,14</t>
  </si>
  <si>
    <t>9,96</t>
  </si>
  <si>
    <t>38,81</t>
  </si>
  <si>
    <t>17,03</t>
  </si>
  <si>
    <t>26,69</t>
  </si>
  <si>
    <t>96,54</t>
  </si>
  <si>
    <t>11,94</t>
  </si>
  <si>
    <t>44,63</t>
  </si>
  <si>
    <t>38,32</t>
  </si>
  <si>
    <t>33,92</t>
  </si>
  <si>
    <t>8,02</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</si>
  <si>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</si>
  <si>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</si>
  <si>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</si>
  <si>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</si>
  <si>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</si>
  <si>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</si>
  <si>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</si>
  <si>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</si>
  <si>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</si>
  <si>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</si>
  <si>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</si>
  <si>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</si>
  <si>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22,68</t>
  </si>
  <si>
    <t>4,97</t>
  </si>
  <si>
    <t>56,64</t>
  </si>
  <si>
    <t>50,99</t>
  </si>
  <si>
    <t>16,51</t>
  </si>
  <si>
    <t>23,04</t>
  </si>
  <si>
    <t>2,03</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</si>
  <si>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</si>
  <si>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</si>
  <si>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</si>
  <si>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</si>
  <si>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</si>
  <si>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</si>
  <si>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</si>
  <si>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</si>
  <si>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</si>
  <si>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</si>
  <si>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</si>
  <si>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</si>
  <si>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</si>
  <si>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</si>
  <si>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</si>
  <si>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</si>
  <si>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</si>
  <si>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</si>
  <si>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</si>
  <si>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</si>
  <si>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</si>
  <si>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</si>
  <si>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</si>
  <si>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</si>
  <si>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</si>
  <si>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</si>
  <si>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</si>
  <si>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</si>
  <si>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</si>
  <si>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</si>
  <si>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</si>
  <si>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</si>
  <si>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</si>
  <si>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</si>
  <si>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</si>
  <si>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</si>
  <si>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87,97</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</si>
  <si>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</si>
  <si>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</si>
  <si>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</si>
  <si>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</si>
  <si>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</si>
  <si>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</si>
  <si>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</si>
  <si>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</si>
  <si>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</si>
  <si>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</si>
  <si>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</si>
  <si>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</si>
  <si>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</si>
  <si>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</si>
  <si>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</si>
  <si>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</si>
  <si>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</si>
  <si>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</si>
  <si>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</si>
  <si>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</si>
  <si>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</si>
  <si>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</si>
  <si>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</si>
  <si>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</si>
  <si>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</si>
  <si>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</si>
  <si>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</si>
  <si>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</si>
  <si>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25,83</t>
  </si>
  <si>
    <t>29,46</t>
  </si>
  <si>
    <t>103694</t>
  </si>
  <si>
    <t>FORNECIMENTO E INSTALAÇÃO DE SUPORTE DE MADEIRA  PARA PLACAS DE SINALIZAÇÃO, EM SOLO, COM H= DE 2,5 M E SEÇÃO DE 7,5 X 7,5 CM. AF_03/2022</t>
  </si>
  <si>
    <t>103695</t>
  </si>
  <si>
    <t>103696</t>
  </si>
  <si>
    <t>FORNECIMENTO E INSTALAÇÃO DE SUPORTE DE MADEIRA PARA PLACAS DE SINALIZAÇÃO EM CONCRETO, COM H= DE 2,5 M E SEÇÃO DE 7,5 X 7,5 CM. AF_03/2022</t>
  </si>
  <si>
    <t>103697</t>
  </si>
  <si>
    <t>28,38</t>
  </si>
  <si>
    <t>18,20</t>
  </si>
  <si>
    <t>102201</t>
  </si>
  <si>
    <t>APLICAÇÃO MASSA ACRÍLICA PARA MADEIRA, PARA PINTURA COM TINTA DE ACABAMENTO (PIGMENTADA). AF_01/2021</t>
  </si>
  <si>
    <t>17,15</t>
  </si>
  <si>
    <t>9,60</t>
  </si>
  <si>
    <t>20,78</t>
  </si>
  <si>
    <t>20,70</t>
  </si>
  <si>
    <t>44,05</t>
  </si>
  <si>
    <t>96,58</t>
  </si>
  <si>
    <t>8,68</t>
  </si>
  <si>
    <t>8,30</t>
  </si>
  <si>
    <t>26,18</t>
  </si>
  <si>
    <t>32,00</t>
  </si>
  <si>
    <t>40,11</t>
  </si>
  <si>
    <t>7,28</t>
  </si>
  <si>
    <t>23,21</t>
  </si>
  <si>
    <t>21,52</t>
  </si>
  <si>
    <t>103769</t>
  </si>
  <si>
    <t>PAR DE TABELAS DE BASQUETE DE COMPENSADO NAVAL, COM AROS E REDES - FORNECIMENTO E INSTALAÇÃO. AF_03/2022</t>
  </si>
  <si>
    <t>21,08</t>
  </si>
  <si>
    <t>22,19</t>
  </si>
  <si>
    <t>24,19</t>
  </si>
  <si>
    <t>30,23</t>
  </si>
  <si>
    <t>IUC10072</t>
  </si>
  <si>
    <t>Bancada de Granito</t>
  </si>
  <si>
    <t>IUC10073</t>
  </si>
  <si>
    <t xml:space="preserve"> Barra de apoio reta, em aço inox polido, comprimento 40cm, fixada na parede - fornecimento e instalação. Ref SINAPI 100866</t>
  </si>
  <si>
    <t>IUC10074</t>
  </si>
  <si>
    <t>Protetor de impacto em aço inox polido 304, fornecimento e instalação</t>
  </si>
  <si>
    <t>IUC10075</t>
  </si>
  <si>
    <t>Portão de abrir  de metalom</t>
  </si>
  <si>
    <t>IUC10076</t>
  </si>
  <si>
    <t>Portão de correr de metalom</t>
  </si>
  <si>
    <t>IUC10077</t>
  </si>
  <si>
    <t>Porta de enrolar manual completa, perfil meia cana cega, em aço galvanizado com pintura eletrostática - fornecimento e instalação</t>
  </si>
  <si>
    <t>IUC10078</t>
  </si>
  <si>
    <t>Formas de alumínio, sistema SF ou similar (locadas), para parede em concreto, inclusive montagem e desmontagem</t>
  </si>
  <si>
    <t>IUC10079</t>
  </si>
  <si>
    <t>Porta de enrolar com fechamento automatico, em aco galvanizado com pintura eletrostatica - fornecimento e instalação</t>
  </si>
  <si>
    <t>IUC10213</t>
  </si>
  <si>
    <t>IUC10214</t>
  </si>
  <si>
    <t>Assentamento de esquadria metalica Ref SINAPI 100701</t>
  </si>
  <si>
    <t>IUC10215</t>
  </si>
  <si>
    <t>Coletor de Fezes, com suporte de fixação no piso, fornecimento e instalação</t>
  </si>
  <si>
    <t>IUC10250</t>
  </si>
  <si>
    <t>Estaca escavada mecanicamente, sem fluido estabilizante, com 30cm de diâmetro, concreto lançado por caminhão betoneira exclusive armação conforme projeto</t>
  </si>
  <si>
    <t>IUC20135</t>
  </si>
  <si>
    <t>Remoção de piso em bloco de concreto, de forma mecanizada, sem reaproveitamento</t>
  </si>
  <si>
    <t>IUC20140</t>
  </si>
  <si>
    <t>Remoção de estruturas metalicas, com vão menor que 8m, de forma mecanizada, com reaproveitamento. Ref SINAPI 97658</t>
  </si>
  <si>
    <t>IUC20153</t>
  </si>
  <si>
    <t>Revestimento cerâmico piso parede com placas de porcelanato de dimensões 45x45 cm aplicada em área entre 5 m² e 10 m². Ref SINAPI 87259</t>
  </si>
  <si>
    <t>IUC20156</t>
  </si>
  <si>
    <t>Chapa Aluminio Xadrez 1,20x3000x1250mm - (16,55kg/pç), Fornecimento e aplicação com parafuso</t>
  </si>
  <si>
    <t>IUC20157</t>
  </si>
  <si>
    <t>Chapa de MDF 12mm, revestido com laminado melaminico, fornecimento e aplicação</t>
  </si>
  <si>
    <t>IUC20162</t>
  </si>
  <si>
    <t>Grama em placas, tipo Esmeralda, incluindo plantio, adubo, fertilizante, calcário, terra orgânica e irrigação (Ref.IUSD0004)</t>
  </si>
  <si>
    <t>IUC20170</t>
  </si>
  <si>
    <t>Concretagem de vigas e lajes, fck=25 mpa, para lajes premoldadas com uso de bomba em edificação com área média de lajes menor ou igual a 20 m² - lançamento, adensamento e acabamento. Af_12/2015 - SINAPI 92723</t>
  </si>
  <si>
    <t>IUC20171</t>
  </si>
  <si>
    <t>Laje pre-fabricada trelicada beta 12 p/ forro, capa=5cm em concreto usinado bombeado fck=25,0 mpa, controle a, cons=0,062m3/m2, preenchimento eps/ceramica, intereixo 42cm, sobrecarga=100kg/m2, vaos ate 5m, incl. Ferragem e excl. Escoramento  SINAPI 101964</t>
  </si>
  <si>
    <t>IUC20172</t>
  </si>
  <si>
    <t>Concretagem de vigas e lajes, fck=25 mpa, para lajes maciças ou nervuradas com uso de bomba em edificação com área média de lajes menor ou igual a 20 m² - lançamento, adensamento e acabamento. Af_12/2015 SINAPI 92725</t>
  </si>
  <si>
    <t>Barra chata de alumínio 7/8"x1/8"x3m (0,19kg/m) - fornecimento e instalação</t>
  </si>
  <si>
    <t>IUC20193</t>
  </si>
  <si>
    <t>Curva 90º em barra chata de alumínio 7/8"x1/8"x300mm (0,19kg/m) - fornecimento e instalação</t>
  </si>
  <si>
    <t>IUC20194</t>
  </si>
  <si>
    <t>Curva 90º horizontal em barra chata de alumínio 7/8"x1/8"x300mm (0,19kg/m) - fornecimento e instalação</t>
  </si>
  <si>
    <t>IUC20202</t>
  </si>
  <si>
    <t>Voice panel 30 portas cat.3, fornecimento e instalação (ref SINAPI 98302)</t>
  </si>
  <si>
    <t>IUC20203</t>
  </si>
  <si>
    <t>Quadro de distribuição de energia de pvc, de embutir, com barramentos, 24 posições din</t>
  </si>
  <si>
    <t>IUC20204</t>
  </si>
  <si>
    <t>Quadro de distribuição de energia de pvc, de embutir, com barramentos, 48 posições din</t>
  </si>
  <si>
    <t>IUC20205</t>
  </si>
  <si>
    <t>Interruptor diferencial residual tetrapolar 63A, 30MA - fornecimento e instalação</t>
  </si>
  <si>
    <t>IUC20206</t>
  </si>
  <si>
    <t>Interruptor diferencial residual tetrapolar 80A, 30MA - fornecimento e instalação</t>
  </si>
  <si>
    <t>IUC20207</t>
  </si>
  <si>
    <t>Terminal ilhós pré isolado #2,5mm - fornecimento e instalação</t>
  </si>
  <si>
    <t>IUC20208</t>
  </si>
  <si>
    <t>Terminal ilhós pré isolado #4,0mm - fornecimento e instalação</t>
  </si>
  <si>
    <t>IUC20209</t>
  </si>
  <si>
    <t>Terminal ilhós pré isolado #6,0mm - fornecimento e instalação</t>
  </si>
  <si>
    <t>IUC20210</t>
  </si>
  <si>
    <t>Terminal ilhós pré isolado #16,0mm - fornecimento e instalação</t>
  </si>
  <si>
    <t>IUC20211</t>
  </si>
  <si>
    <t>Dispositivo de proteção contra surtos (dps), tensão máxima 275v, corrente máxima 45ka - fornecimento e instalação</t>
  </si>
  <si>
    <t>IUC20212</t>
  </si>
  <si>
    <t>IUC30005</t>
  </si>
  <si>
    <t>IUC30500</t>
  </si>
  <si>
    <t>Torneira para lavatório de mesa pressmatic benefit, PNE, ref. 00490706 - fornecimento e instalação</t>
  </si>
  <si>
    <t>IUC30501</t>
  </si>
  <si>
    <t>Torneira de parede 3/4" para lavatório 135mm, pressmatic antivandalismo ciclo fixo- fornecimento e instalação</t>
  </si>
  <si>
    <t>IUC30502</t>
  </si>
  <si>
    <t>Bebedouro acessível life em inox, cód.200, sem contato manual - fornecimento e instalação</t>
  </si>
  <si>
    <t>IUC30503</t>
  </si>
  <si>
    <t>Grelha/ralo hemisférico em ferro fundido (abacaxi) 150 mm - fornecimento e instalação</t>
  </si>
  <si>
    <t>IUC30504</t>
  </si>
  <si>
    <t>Conjunto porta grelha e grelha metálica/tampa para ralo 100mm - fornecimento e instalação</t>
  </si>
  <si>
    <t>IUC30505</t>
  </si>
  <si>
    <t>Conjunto porta grelha e grelha metálica/tampa para ralo 150mm - fornecimento e instalação</t>
  </si>
  <si>
    <t>IUC30506</t>
  </si>
  <si>
    <t>Prolongador sem entrada dn300 para caixa de gordura - fornecimento e instalação</t>
  </si>
  <si>
    <t>IUC30507</t>
  </si>
  <si>
    <t>Registro de esfera, pvc, soldável, com volante, dn 75 mm - fornecimento e instalação</t>
  </si>
  <si>
    <t>IUC30508</t>
  </si>
  <si>
    <t>Playground KRENKE 204  -  fornecimento e instalação</t>
  </si>
  <si>
    <t>IUC30509</t>
  </si>
  <si>
    <t>Calibrador de pneus ref. STOK AIR m2000 ou similar - fornecimento e instalação</t>
  </si>
  <si>
    <t>IUC30510</t>
  </si>
  <si>
    <t>Compressor de diafragma de ar direto JETMAIS MOTOMIL 1/3hp bivolt - fornecimento e instalação</t>
  </si>
  <si>
    <t>IUD20112</t>
  </si>
  <si>
    <t>IUD20113</t>
  </si>
  <si>
    <t>Muro de arrimo de alvenaria de pedra argamassada Ref SINAPI 73844/001</t>
  </si>
  <si>
    <t>Chamada d'água para boca de lobo</t>
  </si>
  <si>
    <t>IUD30163</t>
  </si>
  <si>
    <t>Dreno longitudinal de pavimento, Tipo GH60, altura 0,60m, com cascalho (15x15cm), geocomposto drenante e tubo PEAD corrugado perfurado DN 100mm, inclusive escavação com mini carregadeira e reaterro (ref. DNIT Cod.2004510)</t>
  </si>
  <si>
    <t>IUD30201</t>
  </si>
  <si>
    <t>Escavação de material de 3ª categoria, em vala, com uso de emulsão explosiva encartuchada - inclusive retirada, exclusive carga e transporte. Ref SINAPI 03.MOVT.3CAT.014/01</t>
  </si>
  <si>
    <t>IUD30223</t>
  </si>
  <si>
    <t>Dreno profundo (seção 0,50 x 1,00 m), com tubo de pead corrugado perfurado, dn 150 mm, enchimento com brita, envolvido com manta geotêxtil</t>
  </si>
  <si>
    <t>IUD30313</t>
  </si>
  <si>
    <t>Tubo de pead corrugado de dupla parede para drenagem, dn 800 mm, junta elástica integrada - fornecimento e assentamento.</t>
  </si>
  <si>
    <t>IUI00020</t>
  </si>
  <si>
    <t>Mão de obra em serviços de iluminação publica ornamental em poste ate 12m</t>
  </si>
  <si>
    <t>IUI00021</t>
  </si>
  <si>
    <t>Assentamento de poste galvanizado até h=12m, exclusive fornecimento</t>
  </si>
  <si>
    <t>IUIL00001</t>
  </si>
  <si>
    <t>Luminária de Led para iluminação pública, com potência de consumo de até 120W e dispositivo de proteção contra descargas atmosféricas DPS, IP-66, modelo LPL-3012 ares vida ilumatic ou similar - fornecimento e instalação</t>
  </si>
  <si>
    <t>IUIL00002</t>
  </si>
  <si>
    <t>Quadro de comando para iluminação pública de sobrepor, em chapa metálica, nas dimensões 500x400x200mm, referência cemar, maratori, eteck ou similar - fornecimento e instalação</t>
  </si>
  <si>
    <t>IUIL00010</t>
  </si>
  <si>
    <t>Abraçadeira para poste de concreto circular diâmetro 240mm. Fornecimento e Instalação.</t>
  </si>
  <si>
    <t>IUIL00015</t>
  </si>
  <si>
    <t>Contator Bipolar 220V, 32 A - Fornecimento e Instalação</t>
  </si>
  <si>
    <t>IUP20001</t>
  </si>
  <si>
    <t>IUP20004</t>
  </si>
  <si>
    <t>Aplicação de concreto betuminoso usinado à quente (CBUQ), exclusive transporte e material Ref SINAPI 95995</t>
  </si>
  <si>
    <t>IUP20005</t>
  </si>
  <si>
    <t>IUP30061</t>
  </si>
  <si>
    <t>Piso tátil direcional e de alerta com ladrilho hidráulico de 45x45x2,5cm, em concreto simples fck=35MPa (NBR 9050 e com o decreto 5296), incluindo fornecimento e assentamento com argamassa ou cimento colante sobre coxim preparado no piso rústico</t>
  </si>
  <si>
    <t>IUP30103</t>
  </si>
  <si>
    <t>IUP30125</t>
  </si>
  <si>
    <t>Recomposição asfáltica / correção de defeitos por fresagem - (exclusive fornecimento de material betuminosos)</t>
  </si>
  <si>
    <t>IUP30126</t>
  </si>
  <si>
    <t>Remendo Superficial / Tapa Buraco - (exclusive material betuminosos)</t>
  </si>
  <si>
    <t>IUP30127</t>
  </si>
  <si>
    <t>IUP30300</t>
  </si>
  <si>
    <t xml:space="preserve">Ancoragem de base para CBUQ ( Ref. Sicro 4011209) </t>
  </si>
  <si>
    <t>Fornecimento e instalação de coluna em chapa de aço quadrado galvanizado a fogo, para instalação de repetidor ou pedestre, padrão semi pórtico totem. - cotação  AGETRAN/CG</t>
  </si>
  <si>
    <t>Fornecimento e instalação de grupo focal veicular principal tipo "i", 200x200x200 mm, em policarbonato, com módulos de leds, lentes de FRESNEL,  inclusive suportes e cobre-focos, para coluna padrão SEMCO. - AGETRAN/CG</t>
  </si>
  <si>
    <t>Placa esmaltada para identificação de Rua, dimensões 45x20 cm (REF SINAPI 73916/002)</t>
  </si>
  <si>
    <t>IUS10022</t>
  </si>
  <si>
    <t>Pintura de faixa com tinta acrílica emulsionada em água - espessura de 0,3 mm (Ref. SICRO 5214001)</t>
  </si>
  <si>
    <t>Confecção de suporte e travessa para placa de sinalização em madeira</t>
  </si>
  <si>
    <t>IUS20033</t>
  </si>
  <si>
    <t>Semáforo para pedestres tipo totem. Fornecimento e implantação.</t>
  </si>
  <si>
    <t>IUS20054</t>
  </si>
  <si>
    <t>IUS85007</t>
  </si>
  <si>
    <t>Sinalização com fita fixada em cone plastico, incluindo cone. (Ref SINAPI 02.SEDI.EPCS.058/01)</t>
  </si>
  <si>
    <t>IUS87008</t>
  </si>
  <si>
    <t>Fornecimento e instalação de placa de orientação/turística, incluindo suporte em perfil "I" pintado com esmalte sintético acetinado 2 de mão e 01 d mão de pintura de fundo (zarcão).</t>
  </si>
  <si>
    <t>IUS87009</t>
  </si>
  <si>
    <t>Fornecimento e instalação de placa marcadores de perigo, incluindo suporte de madeira pitado a cal fixado em base de concreto não estrutural</t>
  </si>
  <si>
    <t>IUS87010</t>
  </si>
  <si>
    <t>Confecção e implantação de suporte de tubo de aço galvanizado 2" e travessa para placa de logradouro</t>
  </si>
  <si>
    <t>Fornecimento e colocação de limitadores em tocos de madeira eucalipto  tratado diam ate 0,20cm, comp1,00m - (3 pç por metro)</t>
  </si>
  <si>
    <t>IUSD0002</t>
  </si>
  <si>
    <t>Locação de uma unidade de banheiro químico (2,31x1,15x1,15)m  com uma higienização por semana, inclusive transporte, carga e descarga</t>
  </si>
  <si>
    <t>PEPC001</t>
  </si>
  <si>
    <t>Caminhão aplicador de material termoplástico - 136 kW  (REF. SICRO E9645)</t>
  </si>
  <si>
    <t>Rompedor hidráulico para escavadeira - Depreciação e Juros. (Ref. SICRO E9527)</t>
  </si>
  <si>
    <t>Rompedor hidráulico para escavadeira - Manutenção. (Ref. SICRO E9527)</t>
  </si>
  <si>
    <t>Rompedor hidráulico para escavadeira - Mão de Obra na Operação. (Ref. SICRO E9527)</t>
  </si>
  <si>
    <t>Bobcat com triturador de galhos (REF. SICRO E9699+E9096)</t>
  </si>
  <si>
    <t>Serra de Disco Diamantado : CSM - Maq. e Equip. para Construção : SP-8 (gasolina) - serra para cortar piso/asfalto - CHP DIURNO (Ref. SICRO E9591)</t>
  </si>
  <si>
    <t>GEOTEXTIL NAO TECIDO AGULHADO DE FILAMENTOS CONTINUOS 100% POLIESTER, (REF SINAPI 4018)</t>
  </si>
  <si>
    <t>Parafuso zincado c/ fenda 1 1/2"x3/16" (REF. SINAPI 11057)</t>
  </si>
  <si>
    <t>Parafuso zincado francês 4" x 5/16" (Ref. SINAPI 4343)</t>
  </si>
  <si>
    <t>Microesferas PRE-MIX (REF. SICRO M2037)</t>
  </si>
  <si>
    <t>Microesferas DROP-ON (REF. SICRO M2037)</t>
  </si>
  <si>
    <t>Película refletiva lentes inclusas (REF. SICRO M3229)</t>
  </si>
  <si>
    <t>Baguete limitador de polietileno (Ref. SCO MAT 080270).</t>
  </si>
  <si>
    <t>24,95</t>
  </si>
  <si>
    <t>96,44</t>
  </si>
  <si>
    <t>93,32</t>
  </si>
  <si>
    <t>9,27</t>
  </si>
  <si>
    <t>117,32</t>
  </si>
  <si>
    <t>19,69</t>
  </si>
  <si>
    <t>45,85</t>
  </si>
  <si>
    <t>103,94</t>
  </si>
  <si>
    <t>22,98</t>
  </si>
  <si>
    <t>86,61</t>
  </si>
  <si>
    <t>21,14</t>
  </si>
  <si>
    <t>25,96</t>
  </si>
  <si>
    <t>48,88</t>
  </si>
  <si>
    <t>59,20</t>
  </si>
  <si>
    <t>28,55</t>
  </si>
  <si>
    <t>68,86</t>
  </si>
  <si>
    <t>169,17</t>
  </si>
  <si>
    <t>60,57</t>
  </si>
  <si>
    <t>72,63</t>
  </si>
  <si>
    <t>14,88</t>
  </si>
  <si>
    <t>11,66</t>
  </si>
  <si>
    <t>11,01</t>
  </si>
  <si>
    <t>30,96</t>
  </si>
  <si>
    <t>44,12</t>
  </si>
  <si>
    <t>52,56</t>
  </si>
  <si>
    <t>34,47</t>
  </si>
  <si>
    <t>12,32</t>
  </si>
  <si>
    <t>125,56</t>
  </si>
  <si>
    <t>27,90</t>
  </si>
  <si>
    <t>24,89</t>
  </si>
  <si>
    <t>63,81</t>
  </si>
  <si>
    <t>27,18</t>
  </si>
  <si>
    <t>21,84</t>
  </si>
  <si>
    <t>100,00</t>
  </si>
  <si>
    <t>3,17</t>
  </si>
  <si>
    <t>29,18</t>
  </si>
  <si>
    <t>29,72</t>
  </si>
  <si>
    <t>47,93</t>
  </si>
  <si>
    <t>18,10</t>
  </si>
  <si>
    <t>34,40</t>
  </si>
  <si>
    <t>9,59</t>
  </si>
  <si>
    <t>37,25</t>
  </si>
  <si>
    <t>19,91</t>
  </si>
  <si>
    <t>64,55</t>
  </si>
  <si>
    <t>35,66</t>
  </si>
  <si>
    <t>19,64</t>
  </si>
  <si>
    <t>154,96</t>
  </si>
  <si>
    <t>68,09</t>
  </si>
  <si>
    <t>18,02</t>
  </si>
  <si>
    <t>23,07</t>
  </si>
  <si>
    <t>28,91</t>
  </si>
  <si>
    <t>49,92</t>
  </si>
  <si>
    <t>54,99</t>
  </si>
  <si>
    <t>50,47</t>
  </si>
  <si>
    <t>181,39</t>
  </si>
  <si>
    <t>52,08</t>
  </si>
  <si>
    <t>51,20</t>
  </si>
  <si>
    <t>116,46</t>
  </si>
  <si>
    <t>36,53</t>
  </si>
  <si>
    <t>IUP10001</t>
  </si>
  <si>
    <t>m2</t>
  </si>
  <si>
    <t>/m2</t>
  </si>
  <si>
    <t>TEMPO DE CONCENTRAÇÃO (min)</t>
  </si>
  <si>
    <t>L(km)</t>
  </si>
  <si>
    <t>L(m)</t>
  </si>
  <si>
    <t>ΔH</t>
  </si>
  <si>
    <t>I(%)</t>
  </si>
  <si>
    <t>I(m/m)</t>
  </si>
  <si>
    <t>p</t>
  </si>
  <si>
    <t xml:space="preserve">CALIFORNIA </t>
  </si>
  <si>
    <t>Tc=</t>
  </si>
  <si>
    <t>PICKING</t>
  </si>
  <si>
    <t>GEORGE RIB</t>
  </si>
  <si>
    <t>Média</t>
  </si>
  <si>
    <t>AREA</t>
  </si>
  <si>
    <t>nQ</t>
  </si>
  <si>
    <t>LARGURA DA SEÇÃO DA CALHA</t>
  </si>
  <si>
    <t>ALTURA da</t>
  </si>
  <si>
    <t>FORMULA</t>
  </si>
  <si>
    <t>LÂMINA</t>
  </si>
  <si>
    <t>i^0,5</t>
  </si>
  <si>
    <t>CALHA</t>
  </si>
  <si>
    <t>DIMENSIONAMENTO DO ORIFÍCIO-TUBO</t>
  </si>
  <si>
    <t>C</t>
  </si>
  <si>
    <t>B(m)</t>
  </si>
  <si>
    <t>D(m)</t>
  </si>
  <si>
    <t>Hw(m)</t>
  </si>
  <si>
    <t>h2(m)</t>
  </si>
  <si>
    <t>h1(m)</t>
  </si>
  <si>
    <t>Q(m³/s)</t>
  </si>
  <si>
    <t>COMO ORIFÍCIO</t>
  </si>
  <si>
    <t>PV2</t>
  </si>
  <si>
    <t>PV3</t>
  </si>
  <si>
    <t>PV4</t>
  </si>
  <si>
    <t>PAVIMENTAÇÃO ASFÁLTICA</t>
  </si>
  <si>
    <t>03.01.01</t>
  </si>
  <si>
    <t>03.01.02</t>
  </si>
  <si>
    <t>03.01.03</t>
  </si>
  <si>
    <t>03.01.14</t>
  </si>
  <si>
    <t>RECOMPOSIÇÃO DO PAVIMENTO</t>
  </si>
  <si>
    <t>RECORTE(m)</t>
  </si>
  <si>
    <t>BASE-BGS(m³)-15cm</t>
  </si>
  <si>
    <t>CBUQ (m³)-3cm</t>
  </si>
  <si>
    <t>DEMOLIÇÃO DO PAVIMENTO(m³)-3cm</t>
  </si>
  <si>
    <t>PREÇO R$</t>
  </si>
  <si>
    <t>16,86</t>
  </si>
  <si>
    <t>25,40</t>
  </si>
  <si>
    <t>10,02</t>
  </si>
  <si>
    <t>53,71</t>
  </si>
  <si>
    <t>7,62</t>
  </si>
  <si>
    <t>3,00</t>
  </si>
  <si>
    <t>45,25</t>
  </si>
  <si>
    <t>17,66</t>
  </si>
  <si>
    <t>4,61</t>
  </si>
  <si>
    <t>36,46</t>
  </si>
  <si>
    <t>19,06</t>
  </si>
  <si>
    <t>12,45</t>
  </si>
  <si>
    <t>54,32</t>
  </si>
  <si>
    <t>25,31</t>
  </si>
  <si>
    <t>53,12</t>
  </si>
  <si>
    <t>48,49</t>
  </si>
  <si>
    <t>18,76</t>
  </si>
  <si>
    <t>8,12</t>
  </si>
  <si>
    <t>24,49</t>
  </si>
  <si>
    <t>4,89</t>
  </si>
  <si>
    <t>22,87</t>
  </si>
  <si>
    <t>82,50</t>
  </si>
  <si>
    <t>132,24</t>
  </si>
  <si>
    <t>8,90</t>
  </si>
  <si>
    <t>30,17</t>
  </si>
  <si>
    <t>25,48</t>
  </si>
  <si>
    <t>5,67</t>
  </si>
  <si>
    <t>40,56</t>
  </si>
  <si>
    <t>54,01</t>
  </si>
  <si>
    <t>10,64</t>
  </si>
  <si>
    <t>20,24</t>
  </si>
  <si>
    <t>33,52</t>
  </si>
  <si>
    <t>51,62</t>
  </si>
  <si>
    <t>1,73</t>
  </si>
  <si>
    <t>28,13</t>
  </si>
  <si>
    <t>1,11</t>
  </si>
  <si>
    <t>14,62</t>
  </si>
  <si>
    <t>18,61</t>
  </si>
  <si>
    <t>26,66</t>
  </si>
  <si>
    <t>44,46</t>
  </si>
  <si>
    <t>215,26</t>
  </si>
  <si>
    <t>13,17</t>
  </si>
  <si>
    <t>13,35</t>
  </si>
  <si>
    <t>25,45</t>
  </si>
  <si>
    <t>5,68</t>
  </si>
  <si>
    <t>2,49</t>
  </si>
  <si>
    <t>5,49</t>
  </si>
  <si>
    <t>178,64</t>
  </si>
  <si>
    <t>65,60</t>
  </si>
  <si>
    <t>42,91</t>
  </si>
  <si>
    <t>1,95</t>
  </si>
  <si>
    <t>24,18</t>
  </si>
  <si>
    <t>56,18</t>
  </si>
  <si>
    <t>67,33</t>
  </si>
  <si>
    <t>80,58</t>
  </si>
  <si>
    <t>31,54</t>
  </si>
  <si>
    <t>87,43</t>
  </si>
  <si>
    <t>122,57</t>
  </si>
  <si>
    <t>17,47</t>
  </si>
  <si>
    <t>2,38</t>
  </si>
  <si>
    <t>1,00</t>
  </si>
  <si>
    <t>8,52</t>
  </si>
  <si>
    <t>6,88</t>
  </si>
  <si>
    <t>15,20</t>
  </si>
  <si>
    <t>16,31</t>
  </si>
  <si>
    <t>22,86</t>
  </si>
  <si>
    <t>99,09</t>
  </si>
  <si>
    <t>31,02</t>
  </si>
  <si>
    <t>27,66</t>
  </si>
  <si>
    <t>25,59</t>
  </si>
  <si>
    <t>28,05</t>
  </si>
  <si>
    <t>21,56</t>
  </si>
  <si>
    <t>70,91</t>
  </si>
  <si>
    <t>28,58</t>
  </si>
  <si>
    <t>25,75</t>
  </si>
  <si>
    <t>32,57</t>
  </si>
  <si>
    <t>46,90</t>
  </si>
  <si>
    <t>19,17</t>
  </si>
  <si>
    <t>11,98</t>
  </si>
  <si>
    <t>13,37</t>
  </si>
  <si>
    <t>26,41</t>
  </si>
  <si>
    <t>17,88</t>
  </si>
  <si>
    <t>19,20</t>
  </si>
  <si>
    <t>23,48</t>
  </si>
  <si>
    <t>70,54</t>
  </si>
  <si>
    <t>2,93</t>
  </si>
  <si>
    <t>52,69</t>
  </si>
  <si>
    <t>94,61</t>
  </si>
  <si>
    <t>34,63</t>
  </si>
  <si>
    <t>38,31</t>
  </si>
  <si>
    <t>65,88</t>
  </si>
  <si>
    <t>26,87</t>
  </si>
  <si>
    <t>26,99</t>
  </si>
  <si>
    <t>86,69</t>
  </si>
  <si>
    <t>198,33</t>
  </si>
  <si>
    <t>24,00</t>
  </si>
  <si>
    <t>53,38</t>
  </si>
  <si>
    <t>38,67</t>
  </si>
  <si>
    <t>40,00</t>
  </si>
  <si>
    <t>62,57</t>
  </si>
  <si>
    <t>65,42</t>
  </si>
  <si>
    <t>95,59</t>
  </si>
  <si>
    <t>24,63</t>
  </si>
  <si>
    <t>17,62</t>
  </si>
  <si>
    <t>3,83</t>
  </si>
  <si>
    <t>57,48</t>
  </si>
  <si>
    <t>135,94</t>
  </si>
  <si>
    <t>22,81</t>
  </si>
  <si>
    <t>27,32</t>
  </si>
  <si>
    <t>65,11</t>
  </si>
  <si>
    <t>73,71</t>
  </si>
  <si>
    <t>59,38</t>
  </si>
  <si>
    <t>1,67</t>
  </si>
  <si>
    <t>116,80</t>
  </si>
  <si>
    <t>33,83</t>
  </si>
  <si>
    <t>45,18</t>
  </si>
  <si>
    <t>23,52</t>
  </si>
  <si>
    <t>186,48</t>
  </si>
  <si>
    <t>12,50</t>
  </si>
  <si>
    <t>39,61</t>
  </si>
  <si>
    <t>17,23</t>
  </si>
  <si>
    <t>38,46</t>
  </si>
  <si>
    <t>25,46</t>
  </si>
  <si>
    <t>58,06</t>
  </si>
  <si>
    <t>99,54</t>
  </si>
  <si>
    <t>66,03</t>
  </si>
  <si>
    <t>26,64</t>
  </si>
  <si>
    <t>52,13</t>
  </si>
  <si>
    <t>37,56</t>
  </si>
  <si>
    <t>44,64</t>
  </si>
  <si>
    <t>6,73</t>
  </si>
  <si>
    <t>7,78</t>
  </si>
  <si>
    <t>47,17</t>
  </si>
  <si>
    <t>62,10</t>
  </si>
  <si>
    <t>89,19</t>
  </si>
  <si>
    <t>39,71</t>
  </si>
  <si>
    <t>16,71</t>
  </si>
  <si>
    <t>2,22</t>
  </si>
  <si>
    <t>59,19</t>
  </si>
  <si>
    <t>17,59</t>
  </si>
  <si>
    <t>17,61</t>
  </si>
  <si>
    <t>236,30</t>
  </si>
  <si>
    <t>9,29</t>
  </si>
  <si>
    <t>26,71</t>
  </si>
  <si>
    <t>2,17</t>
  </si>
  <si>
    <t>109,46</t>
  </si>
  <si>
    <t>27,91</t>
  </si>
  <si>
    <t>66,58</t>
  </si>
  <si>
    <t>42,97</t>
  </si>
  <si>
    <t>80,90</t>
  </si>
  <si>
    <t>120,81</t>
  </si>
  <si>
    <t>25,88</t>
  </si>
  <si>
    <t>44,67</t>
  </si>
  <si>
    <t>19,89</t>
  </si>
  <si>
    <t>50,95</t>
  </si>
  <si>
    <t>27,51</t>
  </si>
  <si>
    <t>15,24</t>
  </si>
  <si>
    <t>49,93</t>
  </si>
  <si>
    <t>46,61</t>
  </si>
  <si>
    <t>32,04</t>
  </si>
  <si>
    <t>64,90</t>
  </si>
  <si>
    <t>48,44</t>
  </si>
  <si>
    <t>65,55</t>
  </si>
  <si>
    <t>40,88</t>
  </si>
  <si>
    <t>30,65</t>
  </si>
  <si>
    <t>81,82</t>
  </si>
  <si>
    <t>101,28</t>
  </si>
  <si>
    <t>34,66</t>
  </si>
  <si>
    <t>37,02</t>
  </si>
  <si>
    <t>43,09</t>
  </si>
  <si>
    <t>11,16</t>
  </si>
  <si>
    <t>26,43</t>
  </si>
  <si>
    <t>9,23</t>
  </si>
  <si>
    <t>8,22</t>
  </si>
  <si>
    <t>159,85</t>
  </si>
  <si>
    <t>30,27</t>
  </si>
  <si>
    <t>22,51</t>
  </si>
  <si>
    <t>30,45</t>
  </si>
  <si>
    <t>153,98</t>
  </si>
  <si>
    <t>12,74</t>
  </si>
  <si>
    <t>94,85</t>
  </si>
  <si>
    <t>76,24</t>
  </si>
  <si>
    <t>22,74</t>
  </si>
  <si>
    <t>47,18</t>
  </si>
  <si>
    <t>6,00</t>
  </si>
  <si>
    <t>UNXMES</t>
  </si>
  <si>
    <t>25,03</t>
  </si>
  <si>
    <t>68,84</t>
  </si>
  <si>
    <t>14,01</t>
  </si>
  <si>
    <t>18,67</t>
  </si>
  <si>
    <t>23,39</t>
  </si>
  <si>
    <t>41,62</t>
  </si>
  <si>
    <t>50,30</t>
  </si>
  <si>
    <t>93,72</t>
  </si>
  <si>
    <t>39,36</t>
  </si>
  <si>
    <t>82,53</t>
  </si>
  <si>
    <t>177,47</t>
  </si>
  <si>
    <t>13,13</t>
  </si>
  <si>
    <t>86,00</t>
  </si>
  <si>
    <t>12,47</t>
  </si>
  <si>
    <t>61,63</t>
  </si>
  <si>
    <t>39,75</t>
  </si>
  <si>
    <t>15,18</t>
  </si>
  <si>
    <t>36,76</t>
  </si>
  <si>
    <t>31,22</t>
  </si>
  <si>
    <t>77,48</t>
  </si>
  <si>
    <t>78,26</t>
  </si>
  <si>
    <t>23,28</t>
  </si>
  <si>
    <t>23,45</t>
  </si>
  <si>
    <t>EIU00027</t>
  </si>
  <si>
    <t>Treliça lançadeira com capacidade de carga de 100 a 120 t e vão máximo de 45 m - 110 kW  (REF SICRO E9078)</t>
  </si>
  <si>
    <t>EIU00028</t>
  </si>
  <si>
    <t>Treliça lançadeira com capacidade de carga de 100 a 120 t e vão máximo de 45 m - 110 kW (REF SICRO E9078)</t>
  </si>
  <si>
    <t>Caminhão carroceria com capacidade de 9 t - chp (REF. SINAPI 73467)</t>
  </si>
  <si>
    <t>Caminhão carroceria com capacidade de 9 t - chi (REF SINAPI 91395)</t>
  </si>
  <si>
    <t>Bate-estaca de gravidade para 3,0 t (REF. SINAPI 89843)</t>
  </si>
  <si>
    <t>Máquina para solda elétrica - 9,2 kW (Ref. SINAPI 92716)</t>
  </si>
  <si>
    <t>EIU10043</t>
  </si>
  <si>
    <t>Caminhão demarcador de faixas com sistema de pintura a quente - 5 kW/30,10 kW/136 Kw (Ref. SICRO E9645)</t>
  </si>
  <si>
    <t>EIU10044</t>
  </si>
  <si>
    <t>EIU10045</t>
  </si>
  <si>
    <t>Caminhão carroceria com guindauto e cesto aéreo com capacidade de 10 t.m - 136 kW (SICRO E9690)</t>
  </si>
  <si>
    <t>EIU10046</t>
  </si>
  <si>
    <t>EIU10047</t>
  </si>
  <si>
    <t>Plotadora de recorte com computador e programa computacional (SICRO E9507)</t>
  </si>
  <si>
    <t>EIU10048</t>
  </si>
  <si>
    <t>EIU10049</t>
  </si>
  <si>
    <t>Máquina de bancada guilhotina - 4,00 kW (SICRO E9623)</t>
  </si>
  <si>
    <t>EIU10050</t>
  </si>
  <si>
    <t>EIU10051</t>
  </si>
  <si>
    <t>Máquina de bancada universal para corte de chapa - 1,50 kW (SICRO E9622)</t>
  </si>
  <si>
    <t>EIU10052</t>
  </si>
  <si>
    <t>Caminhão plataforma, chassis 3,5t, elevação ate 8,5m, com motorista operador - CHP Ref. SICRO A9333.</t>
  </si>
  <si>
    <t>IUEQ0005</t>
  </si>
  <si>
    <t>Stop-log em fibra de vidro - Ref:  04771/ORSE ***DESATIVADA***</t>
  </si>
  <si>
    <t>IUTR1002</t>
  </si>
  <si>
    <t>Prancha de 3 eixos com cavalo mecânico de 300cv, para mobilização de máquinas e equipamentos. Ref SICRO E9018</t>
  </si>
  <si>
    <t>IUC008</t>
  </si>
  <si>
    <t>Exaustor industrial elétrico trifásico ***DESATIVADO***</t>
  </si>
  <si>
    <t>IUC009</t>
  </si>
  <si>
    <t>Serviço de Escolta Armada</t>
  </si>
  <si>
    <t>IUD024</t>
  </si>
  <si>
    <t>Grelha em concreto 0,80 x 1,25m (armada em aço 12,5mm). (REF SICRO 2003316)</t>
  </si>
  <si>
    <t>IUD025</t>
  </si>
  <si>
    <t>Grelha em concreto 3,0 x 1,25m (armado em aço 12,5mm). (REF SICRO 2003316)</t>
  </si>
  <si>
    <t>IUMA0004</t>
  </si>
  <si>
    <t>jg</t>
  </si>
  <si>
    <t>Suporte para fixacao de placas, fabricado em perfil "U" de 1 3/4"x5/8", em chapas de aço galvanizado de 2mm de espessura, comprimento de 700mm, com abraçadeira para fixacao em hastes de 4" de diametro externo, conforme especificação da SCO-RIO - MAT 126450. Fornecimento</t>
  </si>
  <si>
    <t>IUTR001</t>
  </si>
  <si>
    <t>IUTR002</t>
  </si>
  <si>
    <t>Carga, descarga e manobra para transporte de material betuminoso - DNIT 5914610</t>
  </si>
  <si>
    <t>MIU0026</t>
  </si>
  <si>
    <t>Grampo de ancoragem CA-50 d  6,3mm (ref. sicro cod. M0020)</t>
  </si>
  <si>
    <t>MIUC00092</t>
  </si>
  <si>
    <t>Chapa de alumínio - E = 1,5 mm (SICRO  M0395)</t>
  </si>
  <si>
    <t>MIUC00154</t>
  </si>
  <si>
    <t>Balizador modelo Mince F, ou similar, em aço nas dimensoes 10x7,5x85 cm - 11kg por unidade</t>
  </si>
  <si>
    <t>MIUC00155</t>
  </si>
  <si>
    <t>Balizador modelo Manhattan, ou similar, em concreto de alta resistencia, nas dimensoes 12x75 cm - 16kg por unidade</t>
  </si>
  <si>
    <t>MIUC00156</t>
  </si>
  <si>
    <t>Pino Balizador Laranja/Branco - 80x19cm, em polietileno de media densidade</t>
  </si>
  <si>
    <t>MIUC00157</t>
  </si>
  <si>
    <t>Totem tripla face revetido em ACM com as segintes dimensoes: altura 4,18m x1,09m largura da face, conforme projeto</t>
  </si>
  <si>
    <t>MIUC00158</t>
  </si>
  <si>
    <t>Compressor de Ar 10/100 Pressure Vortex monofasico automatico</t>
  </si>
  <si>
    <t>MIUC00159</t>
  </si>
  <si>
    <t>Suporte de parede Horizontal duplo para bicicleta</t>
  </si>
  <si>
    <t xml:space="preserve">Grelha inox 150mm para ralo </t>
  </si>
  <si>
    <t xml:space="preserve">Porta grelha inox 150mm para ralo </t>
  </si>
  <si>
    <t>Prolongador sem entrada dn 300 mm</t>
  </si>
  <si>
    <t>MIUC00321</t>
  </si>
  <si>
    <t>Luminária de embutir no solo, com led e fonte integrados, corpo em alumínio pintado na cor preta e lente em vidro temperado . Preto (texturizado) potência: 10w, fluxo luminoso: 640lm, ângulo: 30°, tensão: 220v, temperatura de cor: 4000k, vida útil: 25.000h, grau de proteção: ip67</t>
  </si>
  <si>
    <t>MIUC00322</t>
  </si>
  <si>
    <t>Suporte  para luminaria publica de pétala. Corpo em alumínio injetado e pintura eletrostática na cor preta microtexturizado.</t>
  </si>
  <si>
    <t>MIUC00323</t>
  </si>
  <si>
    <t>Coluna de aco, conica continua, para instalacao de ate 4 bracos projetados para sinalizacao, para sustentacao de semaforo e placa ate 3m2, galvanizada a fogo e pintada, conforme especificacao CET-RIO (MAT 035100)</t>
  </si>
  <si>
    <t>MIUC00400</t>
  </si>
  <si>
    <t>PEDRA BRITADA N. 2 (19 A 38 MM) POSTO PEDREIRA/FORNECEDOR, SEM FRETE- REF SINAPI 4718 - MT +5% DIF ICMS</t>
  </si>
  <si>
    <t>MIUC00401</t>
  </si>
  <si>
    <t>PEDRA BRITADA N. 0, OU PEDRISCO (4,8 A 9,5 MM) POSTO PEDREIRA/FORNECEDOR, SEM FRETE- REF SINAPI 4720 - MT +5% DIF ICMS</t>
  </si>
  <si>
    <t>MIUC00402</t>
  </si>
  <si>
    <t>PEDRA BRITADA N. 1 (9,5 a 19 MM) POSTO PEDREIRA/FORNECEDOR, SEM FRETE- REF SINAPI 4721 - MT +5% DIF ICMS</t>
  </si>
  <si>
    <t>MIUC00403</t>
  </si>
  <si>
    <t xml:space="preserve">PEDRA BRITADA N. 3 (38 A 50 MM) POSTO PEDREIRA/FORNECEDOR, SEM FRETE- REF SINAPI 4722 - MT +5% DIF </t>
  </si>
  <si>
    <t>MIUC00404</t>
  </si>
  <si>
    <t>PEDRA BRITADA N. 4 (50 A 76 MM) POSTO PEDREIRA/FORNECEDOR, SEM FRETE- REF SINAPI 4723 - MT +5% DIF ICMS</t>
  </si>
  <si>
    <t>MIUC00405</t>
  </si>
  <si>
    <t>PEDRA BRITADA N. 5 (76 A 100 MM) POSTO PEDREIRA/FORNECEDOR, SEM FRETE- REF SINAPI 4727 - MT +5% DIF ICMS</t>
  </si>
  <si>
    <t>MIUC00406</t>
  </si>
  <si>
    <t>PEDRA BRITADA GRADUADA, CLASSIFICADA (POSTO PEDREIRA/FORNECEDOR, SEM FRETE)- REF SINAPI 4729 - MT +5% DIF ICMS</t>
  </si>
  <si>
    <t>MIUC00407</t>
  </si>
  <si>
    <t>PEDRA BRITADA OU BICA CORRIDA, NAO CLASSIFICADA (POSTO PEDREIRA/FORNECEDOR, SEM FRETE)- REF SINAPI 4748 - MT +5% DIF ICMS</t>
  </si>
  <si>
    <t>MIUC00408</t>
  </si>
  <si>
    <t>CONCRETO BETUMINOSO USINADO A QUENTE (CBUQ) PARA PAVIMENTACAO ASFALTICA, PADRAO DNIT, FAIXA C, COM CAP 50/70 - AQUISICAO POSTO USINA- REF SINAP 1518 - MT +5% DIF ICMS</t>
  </si>
  <si>
    <t>MIUC00409</t>
  </si>
  <si>
    <t>CONCRETO BETUMINOSO USINADO A QUENTE (CBUQ) PARA PAVIMENTACAO ASFALTICA, PADRAO DNIT, FAIXA C, COM CAP 30/45 - AQUISICAO POSTO USINA- REF SINAP 34770 - MT +5% DIF ICMS</t>
  </si>
  <si>
    <t>MIUC00410</t>
  </si>
  <si>
    <t>CONCRETO BETUMINOSO USINADO A QUENTE (CBUQ) PARA PAVIMENTACAO ASFALTICA, PADRAO DNIT, PARA BINDER, COM CAP 50/70 - AQUISICAO POSTO USINA- REF SINAP 41965 - MT +5% DIF ICMS</t>
  </si>
  <si>
    <t>MIUC00411</t>
  </si>
  <si>
    <t>MIUC00412</t>
  </si>
  <si>
    <t>MIUC00413</t>
  </si>
  <si>
    <t>SOLUCAO ASFALTICA ELASTOMERICA PARA IMPRIMACAO, APLICACAO A FRIO- REF SINAP 11609 - MT +5% DIF ICMS</t>
  </si>
  <si>
    <t>MIUC00414</t>
  </si>
  <si>
    <t>EMULSAO ASFALTICA ANIONICA- REF SINAP 517 - MT +5% DIF ICMS</t>
  </si>
  <si>
    <t>MIUC00415</t>
  </si>
  <si>
    <t>ASFALTO DILUIDO DE PETROLEO CM-30( INCLUSO ICMS MS 17%) - REF ANP CENTRO OESTE</t>
  </si>
  <si>
    <t>MIUC00416</t>
  </si>
  <si>
    <t>Apoio de neoprene fretado (Ref. SICRO M0798)</t>
  </si>
  <si>
    <t>dm³</t>
  </si>
  <si>
    <t>MIUC00417</t>
  </si>
  <si>
    <t>Cabo de aço - d = 52,00 mm (2") (Ref. SICRO M0810)</t>
  </si>
  <si>
    <t>MIUC00418</t>
  </si>
  <si>
    <t>Esticador em aço tipo olhal x olhal para cabo de aço - d = 13 mm (Ref. SICRO M0019)</t>
  </si>
  <si>
    <t>MIUC00419</t>
  </si>
  <si>
    <t>Grampo pesado em aço-carbono para cabo de aço - d = 13 mm (1/2") ( Ref. SICRO M0018)</t>
  </si>
  <si>
    <t>MIUC00420</t>
  </si>
  <si>
    <t>Ancoragem ativa para 12 cordoalhas - D = 15,2 mm (Ref. SICRO M0113)</t>
  </si>
  <si>
    <t>MIUC00421</t>
  </si>
  <si>
    <t>Cordoalha CP -190-RB-12,7 (1/2") Ref. SICRO M0427</t>
  </si>
  <si>
    <t>MIUC00422</t>
  </si>
  <si>
    <t>Batente em chapa 18 150x32mm (Pauli-cod.1548)-br de 3m</t>
  </si>
  <si>
    <t>MIUC00423</t>
  </si>
  <si>
    <t>Perfil "t" chapa 18 50x30mm (Pauli-cod.6942)- br de 3 m</t>
  </si>
  <si>
    <t>MIUC00424</t>
  </si>
  <si>
    <t>Perfil laminado "t" 7/8x1/8" (5,94kg – br de 6m)</t>
  </si>
  <si>
    <t>MIUC00425</t>
  </si>
  <si>
    <t>Baguete chapa 18 1/2 x 1/2" (Pauli-cod.1264)– br de 3 m</t>
  </si>
  <si>
    <t>MIUC00426</t>
  </si>
  <si>
    <t>Ferro chato laminado 1/8"x5/8"(2,40kg-6m – br)</t>
  </si>
  <si>
    <t>MIUC00427</t>
  </si>
  <si>
    <t>Cadeirinha chapa 18 65 x 30mm (Pauli-cod.2246)-br de 3 m</t>
  </si>
  <si>
    <t>MIUC00428</t>
  </si>
  <si>
    <t>Tubo em aço industrial 1.1/2" chapa 18 - 1,09kg/m</t>
  </si>
  <si>
    <t>MIUC00429</t>
  </si>
  <si>
    <t>Tubo em aço industrial 2.1/2" chapa 18 - 11,20 kg/6mts</t>
  </si>
  <si>
    <t>MIUC00430</t>
  </si>
  <si>
    <t>Ferro redondo liso laminado 1/2" Pauli - 5,94kg/6m</t>
  </si>
  <si>
    <t>MIUC00431</t>
  </si>
  <si>
    <t>Placa tátil para corrimão em alumínio de 10 x 3cm com letra e ponto de  alumínio, da Anlik ou similar</t>
  </si>
  <si>
    <t>MIUC00432</t>
  </si>
  <si>
    <t>Trilho TR 68</t>
  </si>
  <si>
    <t>MIUC00433</t>
  </si>
  <si>
    <t xml:space="preserve">Viga em concreto: Pre moldada, armada, para pontes </t>
  </si>
  <si>
    <t>MIUC00434</t>
  </si>
  <si>
    <t xml:space="preserve">Viga em concreto: Pre moldada, protendida com armadura pre tensionada, para pontes </t>
  </si>
  <si>
    <t>MIUC00436</t>
  </si>
  <si>
    <t xml:space="preserve">Cimento asfaltico de petroleo a granel (cap) 30/45 (coletado caixa na ANP acrescido de ICMS)      </t>
  </si>
  <si>
    <t>MIUC00437</t>
  </si>
  <si>
    <t>Cimento asfáltico de petróleo a granel (CAP) 50/70 (coletado caixa na ANP acrescido de ICMS</t>
  </si>
  <si>
    <t>MIUC00438</t>
  </si>
  <si>
    <t>Emulsão asfáltica catiônica RL-1C para uso em pavimentação asfáltica (coletado caixa na anp acrescido de ICMS)</t>
  </si>
  <si>
    <t>MIUC00439</t>
  </si>
  <si>
    <t>Concreto betuminoso usinado a quente (CBUQ) para pavimentação asfáltica, padrão DNIT, faixa C, com CAP 60/85E - Aquisição posto usina</t>
  </si>
  <si>
    <t>MIUC00500</t>
  </si>
  <si>
    <t>Macaubeira, macaíba, boicaiuva, macaúba, coco-de-catarro, coco-baboso (nome popular), acrocomia aculeata (nome cientifico) - tamanho aproximado 2,5 a 3,0 m</t>
  </si>
  <si>
    <t>MIUC00501</t>
  </si>
  <si>
    <t>Periquito, apaga fogo, corrente e perpétua do campo (Nome popular), alternanthera ficoidea (nome científico)</t>
  </si>
  <si>
    <t>MIUC00502</t>
  </si>
  <si>
    <t>Cajueiro (nome popular), Anacardium occidentale (nome cientifico) - tamanho aproximado 2,5 a 3,0 m</t>
  </si>
  <si>
    <t>MIUC00503</t>
  </si>
  <si>
    <t>Angico, angico-brabo-liso, angico-cambui, angico-coco, angico-escuro, angico-liso, angico-vermelho, aperta-ruao e cambui-angico (Nome popular), Anadenanthera colubrina var. Colubrina (nome cientifico), - tamanho aproximado 2,5 a 3,0 m</t>
  </si>
  <si>
    <t>MIUC00504</t>
  </si>
  <si>
    <t>Grama-amendoim (Nome popular), Arachis repens (nome cientifico)</t>
  </si>
  <si>
    <t>MIUC00505</t>
  </si>
  <si>
    <t>Gonçalo-alves (Nome popular), Astronium fraxinifolium (nome cientifico) - tamanho aproximado 2,5 a 3,0 m</t>
  </si>
  <si>
    <t>MIUC00506</t>
  </si>
  <si>
    <t>Esponja, esponjinha, manduruvá, angiquinho, cabelo-de-anjo, sarandi e quebra-foice (Nome popular), Calliandra brevipes (nome cientifico)</t>
  </si>
  <si>
    <t>MIUC00507</t>
  </si>
  <si>
    <t>Embaúba-prateada, ambaitinga, embaúba, embaúba-branca (nome Popular), Cecropia hololeuca (nome cientifico) - tamanho aproximado 2,5 a 3,0 m</t>
  </si>
  <si>
    <t>MIUC00508</t>
  </si>
  <si>
    <t>Embaúba (nome Popular), Cecropia pachystachya (nome cientifico) - tamanho aproximado 2,5 a 3,0 m</t>
  </si>
  <si>
    <t>MIUC00509</t>
  </si>
  <si>
    <t>Capuva e copuva, copaíba, pau-óleo, pau óleo-amarelo; pau óleo-branco; pau óleo-copaíba, pau - óleo-preto e pau óleo-rajado (Nome popular), Copaifera trapezifolia (nome cientifico) - tamanho aproximado 2,5 a 3,0 m</t>
  </si>
  <si>
    <t>MIUC00510</t>
  </si>
  <si>
    <t>Cana-de-macaco, cana-do-brejo, cana-do-mato, cana-roxa, jacuacanga, paco-catinga, paco-caatinga (Nome popular), Costus spicatus (nome cientifico).</t>
  </si>
  <si>
    <t>MIUC00511</t>
  </si>
  <si>
    <t>Sangra-d'água, pau-de-sangue, sangue-de-dragão, urucurana, licurana (Nome popular),  Croton urucurana (nome cientifico) - tamanho aproximado 2,5 a 3,0 m</t>
  </si>
  <si>
    <t>MIUC00512</t>
  </si>
  <si>
    <t xml:space="preserve">Caviúna do cerrado (nome popular), Dalbergia miscolobium (nome cientifico) </t>
  </si>
  <si>
    <t>MIUC00513</t>
  </si>
  <si>
    <t>Coco-pereba, coco-barata, baru, barujo, bugueiro, cambaru, castanha-de-bugre, castanha-de-burro, coco-feijão, cumari, cumaru, cumarurana, cumbaru, feijão-baru, feijão-coco, imburana-brava e pau-cumaru (Nome popular), Dipteryx alata (nome cientifico), - tamanho aproximado 2,5 a 3,0 m</t>
  </si>
  <si>
    <t>MIUC00514</t>
  </si>
  <si>
    <t>Tamboril, orelha-de-negro, timbaúva, orelha-de-macaco (Nome popular), Enterolobium contortisiliquum (nome cientifico) - tamanho aproximado 2,5 a 3,0 m</t>
  </si>
  <si>
    <t>MIUC00515</t>
  </si>
  <si>
    <t>Pitanga (nome popular), Eugenia uniflora (nome cientifico) - tamanho aproximado 2,5 a 3,0 m</t>
  </si>
  <si>
    <t>MIUC00516</t>
  </si>
  <si>
    <t>Gota de orvalho (nome popular), Evolvulus pusillus (nome cientifico)</t>
  </si>
  <si>
    <t>MIUC00517</t>
  </si>
  <si>
    <t>Jenipapeiro (Nome popular), Genipa americana (nome cientifico) - tamanho aproximado 2,5 a 3,0 m</t>
  </si>
  <si>
    <t>MIUC00518</t>
  </si>
  <si>
    <t>Ipê amarelo do cerrado (Nome popular), Handroanthus ochraceus (nome cientifico)</t>
  </si>
  <si>
    <t>MIUC00519</t>
  </si>
  <si>
    <t>Helicônia papagaio (Nome popular), Heliconia psittacorum (nome cientifico)</t>
  </si>
  <si>
    <t>MIUC00520</t>
  </si>
  <si>
    <t>Ingá feijão (nome popular), Inga marginata (nome cientifico),  - tamanho aproximado 2,5 a 3,0 m</t>
  </si>
  <si>
    <t>MIUC00521</t>
  </si>
  <si>
    <t>Buriti (nome popular), Mauritia flexuosa (nome cientifico), - tamanho aproximado 2,5 a 3,0 m</t>
  </si>
  <si>
    <t>MIUC00522</t>
  </si>
  <si>
    <t>Aroeira-preta, aroeira-do-sertão, uriunduba, aroeira-do-campo e aroeira-da-serra (nome popular), Myracrodruon urundeuva (nome cientifico),  - tamanho aproximado 2,5 a 3,0 m</t>
  </si>
  <si>
    <t>MIUC00523</t>
  </si>
  <si>
    <t>Cássia-amarela, canafístula, faveira (nome popular), Peltophorum dubium (nome cientifico) - tamanho aproximado 2,5 a 3,0 m</t>
  </si>
  <si>
    <t>MIUC00524</t>
  </si>
  <si>
    <t>Flor-de-são-joão, cipó-de-são-joão, cipó-bela-flor, marquesa-de-belas, cipó-pé-de-lagartixa, cipó-de-lagarto (nome popular), Pyrostegia venusta (nome cientifico)</t>
  </si>
  <si>
    <t>MIUC00525</t>
  </si>
  <si>
    <t>Pau-terra, pau-terra-de-folha-larga (nome popular), Qualea grandiflora (nome cientifico), - tamanho aproximado 2,5 a 3,0 m</t>
  </si>
  <si>
    <t>MIUC00526</t>
  </si>
  <si>
    <t>Aroeira-vermelha, aroeira-pimenteira ou poivre-rose (Nome popular), Schinus terebinthifolia (nome cientifico) - tamanho aproximado 2,5 a 3,0 m</t>
  </si>
  <si>
    <t>MIUC00527</t>
  </si>
  <si>
    <t>Guapuruvu (nome popular), Schizolobium paraybae (nome cientifico) - tamanho aproximado 2,5 a 3,0 m</t>
  </si>
  <si>
    <t>MIUC00528</t>
  </si>
  <si>
    <t>Craibeira, ipê-amarelo-craibeira e ipê-paratudo (nome popular), Tabebuia aurea (nome cientifico), - tamanho aproximado 2,5 a 3,0 m</t>
  </si>
  <si>
    <t>MIUC00529</t>
  </si>
  <si>
    <t>Piúva, pau-d’arco, pau-d’arco-roxo, piúna, ipê-roxo-de-bola, ipê-una, ipê-roxo-grande, ipê-de-minas, piúna-roxa (nome popular), Tabebuia impetiginosa (nome cientifico), - tamanho aproximado 2,5 a 3,0 m</t>
  </si>
  <si>
    <t>MIUC00530</t>
  </si>
  <si>
    <t>Ipê-branco (Nome popular), Tabebuia roseoalba (nome cientifico) - tamanho aproximado 2,5 a 3,0 m</t>
  </si>
  <si>
    <t>MIUC00531</t>
  </si>
  <si>
    <t>Pombeiro, pau-pombo, pau-de-pomba, copiúba, copiúva (nome popular), Tapirira guianensis (nome cientifico)</t>
  </si>
  <si>
    <t>MIUC00532</t>
  </si>
  <si>
    <t>Ipê-de-jardim, amarelinho, guarã-guarã, ipê-amarelo-de-jardim, ipê-mirim, ipezinho-de-jardim ou sinos-amarelos (nome popular), Tecoma stans (nome cientifico) - tamanho aproximado 2,5 a 3,0 m</t>
  </si>
  <si>
    <t>MIUC00533</t>
  </si>
  <si>
    <t>Capitão-do-campo, capitão-do-cerrado (nome popular), Terminalia argentea (nome cientifico) - tamanho aproximado 2,5 a 3,0 m</t>
  </si>
  <si>
    <t>MIUC00534</t>
  </si>
  <si>
    <t>Pindaíba, embira, embireira, pimenta-de-macaco - tamanho aproximado 2,5 a 3,0 m (nome popular), Xylopia aromatica (nome cientifico), - tamanho aproximado 2,5 a 3,0 m</t>
  </si>
  <si>
    <t>MIUC00535</t>
  </si>
  <si>
    <t>Palmeira imperial (nome popular), Roystonea oleracea (nome cientifico) - tamanho aproximado 4,0 m</t>
  </si>
  <si>
    <t>MIUC00536</t>
  </si>
  <si>
    <t>Dedaleiro (Nome popular), Lafoensia pacari (Nome cientifico) - tamanho aproximado 1,80 m</t>
  </si>
  <si>
    <t>MIUC00537</t>
  </si>
  <si>
    <t>Angelim-do-Cerrado (Nome popular), Vatairea macrocarpa (Nome cientifico) - tamanho aproximado 1,20m</t>
  </si>
  <si>
    <t>MIUC00538</t>
  </si>
  <si>
    <t>Mulungo (Nome popular), Erythrina mulungu (Nome cientifico) - tamanho aproximdo 2,00m</t>
  </si>
  <si>
    <t>MIUC00539</t>
  </si>
  <si>
    <t>Pitomba (Nome popular), Talisia esculenta (nome cientifico)</t>
  </si>
  <si>
    <t>MIUC00540</t>
  </si>
  <si>
    <t xml:space="preserve">Goiabeira, araçá-guaçu, araçaíba, araçá-das-almas, araçá-mirim, araçauaçu, araçá-goiaba, goiabeira-branca, goiabeira-vermelha, guaiaba, guaiava, guava, guiaba (Nome popular), Psidium guajava (Nome científico) </t>
  </si>
  <si>
    <t>MIUC00541</t>
  </si>
  <si>
    <t>Mangabeira, mangaba-ovo (Nome popular), Hancornia speciosa (Nome científico)</t>
  </si>
  <si>
    <t>MIUC00542</t>
  </si>
  <si>
    <t>Araçá, araça, araçá-de-coroa, china-guava, araçá-amarelo, araçá-vermelho (Nome popular), Psidium cattleyanum Sabine ( Nome Científico)</t>
  </si>
  <si>
    <t>MIUC00543</t>
  </si>
  <si>
    <t>Quaresmeira (Nome popular) - Tibouchina granulosa (Nome cientifico) - tamanho aproximdo 2,30m </t>
  </si>
  <si>
    <t>MIUD00060</t>
  </si>
  <si>
    <t>Tunnel Liner diametro 1,60 espessura 2,70 (Aço com Revestimento Epoxi) completo chapa, parafusos,porcas e arruelas de pressão.</t>
  </si>
  <si>
    <t>MIUD00200</t>
  </si>
  <si>
    <t>Gabião tipo caixa em liga de zinco e alumínio revestido com polímero de malha hexagonal - C = 2,00 m, L = 1,00 m e H = 0,50 m (SICRO M0232)</t>
  </si>
  <si>
    <t>MIUD30088</t>
  </si>
  <si>
    <t>Escoramento de vala, tipo blindado, metálico, comprimento de3,0m e altura de 2,40m (estroncas de 2,0m) - aquisição</t>
  </si>
  <si>
    <t>MIUI00008</t>
  </si>
  <si>
    <t>Suporte tipo Petala para 4 luminarias LED</t>
  </si>
  <si>
    <t>Macaubeira, macaíba, boicaiuva, macaúba, coco-de-catarro, coco-baboso (nome popular), acrocomia aculeata (nome cientifico)</t>
  </si>
  <si>
    <t>Coluna de aço, cônica continua tipo I para ate 4 (quatro) braços projetados capazes de sustentar, cada um, semáforo e placa de 3m2 (três metros quadrados); coluna galvanizada a fogo; altura útil total de 5,00m (cinco metros); diâmetro na base igual a 187mm (cento e oitenta e sete milímetros); conforme especificado em memorial descritivo. Fornecimento (REF SCO-RIO ST 64.05.0600)</t>
  </si>
  <si>
    <t>Braço projetado de aço para sustentação de semáforo e placa ate 3m2 (três metros quadrados), galvanizado a fogo; para fixação em coluna cônico continua tipo I, projeção de 4,70m (quatro metros e setenta centímetros); diâmetro junto a flange de 123mm (cento e vinte e três milímetros); conforme especificação SCO-RIO. Fornecimento (REF ST 64.05.0750)</t>
  </si>
  <si>
    <t>Bloco semafórico repetidor com 3 (três) módulos focais de 200mm de diâmetro a led, cobre-focos, anteparo borrachas de vedação e suportes de fixação, conforme especificado no memorial descritivo. (REF SCO-RIO ST  59.05.0550)</t>
  </si>
  <si>
    <t>MIUS00028</t>
  </si>
  <si>
    <t>Lombada Portatil (sonorizador movel) - (0,25 x 2,6)m, ref CONTRAN</t>
  </si>
  <si>
    <t>MIUS00029</t>
  </si>
  <si>
    <t>Cavalete de sinalização - plástico dobrável - altura 110 cm</t>
  </si>
  <si>
    <t>Braço projetado de aço para sustentação de semaforo e placa ate 3m²(tres metros quadrados), galvanizado a fogo; para fixação em coluna conico continua tipo I, projeção de 4,70m (quatro metros e setenta centimetros); diametro junto a flange de 123mm (cento e vinte e tres milimetros); conforme especificação da SCO-Rio ST 65.05.0750</t>
  </si>
  <si>
    <t>MIUS00030</t>
  </si>
  <si>
    <t>Massa termoplástica para aspersão (ref SICRO M2040)</t>
  </si>
  <si>
    <t>MIUS00031</t>
  </si>
  <si>
    <t>Adesivo de contato para laminado elastoplástico (Ref SICRO M0032)</t>
  </si>
  <si>
    <t>MIUS00032</t>
  </si>
  <si>
    <t>Laminado elastoplástico - E = 1,5 mm (Ref SICRO M0521)</t>
  </si>
  <si>
    <t>MIUS00033</t>
  </si>
  <si>
    <t>Película retrorrefletiva tipo I (SICRO M3235)</t>
  </si>
  <si>
    <t>MIUS00034</t>
  </si>
  <si>
    <t>Película retrorrefletiva tipo III (Sicro M3237)</t>
  </si>
  <si>
    <t>Placa de sinalização modulada de alumínio, espessura 2mm, com fundo, símbolos e tarjas em película refletiva com esferas encapsuladas tipo II da NBR14644, inclusive elementos de fixação, conforme especificação AGETRAN/PMCG-Fornecimento. (REF SCO-RIO ST 70.05.0300)</t>
  </si>
  <si>
    <t>PD00001</t>
  </si>
  <si>
    <t>Projeto de desapropriação ***DESATIVADO***</t>
  </si>
  <si>
    <t>PHGE004</t>
  </si>
  <si>
    <t>LIMPEZA DE SUPERFÍCIES COM JATO DE AR COMPRIMIDO (REF. SCO SC 34.15.0200)</t>
  </si>
  <si>
    <t>PHGE005</t>
  </si>
  <si>
    <t>CONCRETO BETUMINOSO USINADO A QUENTE (CBUQ) PARA PAVIMENTAÇÃO ASFALTICA. PADRÃO DNIT. FAIXA C. COM CAP 50/70 - AQUISICAO POSTO USINA (SINAPI 1518)</t>
  </si>
  <si>
    <t>PHGE006</t>
  </si>
  <si>
    <t>CORREÇÃO DE DEFEITOS COM MISTURA BETUMINOSA, INCLUSIVE PINTURA DE LIGAÇÃO (25% da área, com e=1cm) (REF SICRO 4915703)</t>
  </si>
  <si>
    <t>PHGE007</t>
  </si>
  <si>
    <t>CONSTRUÇÃO DE PAVIMENTO COM APLICAÇÃO DE CONCRETO BETUMINOSO USINADO A QUENTE (CBUQ), CAMADA DE ROLAMENTO, COM ESPESSURA DE 3,0 CM - EXCLUSIVE TRANSPORTE. (Ref SINAPI 95995)</t>
  </si>
  <si>
    <t>PHGE02</t>
  </si>
  <si>
    <t>MOBILIZAÇÃO/DESMOBILIZAÇÃO DE EQUIPAMENTOS (REF. SCO AD 15.10.0050)</t>
  </si>
  <si>
    <t>PIU0003</t>
  </si>
  <si>
    <t>PDE00001</t>
  </si>
  <si>
    <t>PDE00002</t>
  </si>
  <si>
    <t>PDE00003</t>
  </si>
  <si>
    <t>PDE00004</t>
  </si>
  <si>
    <t>PDE00005</t>
  </si>
  <si>
    <t>PDE00006</t>
  </si>
  <si>
    <t>PDE00007</t>
  </si>
  <si>
    <t>PEDEIU01</t>
  </si>
  <si>
    <t>PEDEIU02</t>
  </si>
  <si>
    <t>PEDEIU03</t>
  </si>
  <si>
    <t>PEDEIU04</t>
  </si>
  <si>
    <t>PEDEIU05</t>
  </si>
  <si>
    <t>PEE00001</t>
  </si>
  <si>
    <t>T1210</t>
  </si>
  <si>
    <t>Topógrafo (Ref. DNIT P8163)</t>
  </si>
  <si>
    <t>Técnico auxiliar de topografia (Ref. Sicro P8028)</t>
  </si>
  <si>
    <t>MIUC00350</t>
  </si>
  <si>
    <t>Cruzeta PVC PBA D=50mm</t>
  </si>
  <si>
    <t>MIUC00390</t>
  </si>
  <si>
    <t>Automação do Sistema, Reservatorio/quadro de comando, sistema de radio</t>
  </si>
  <si>
    <t>MIUC00391</t>
  </si>
  <si>
    <t>Sistema dosoador de clor automatico, vazão 2m3/h, circuito eletronico,interligado sistema de agua</t>
  </si>
  <si>
    <t>MIUC00392</t>
  </si>
  <si>
    <t>Bomba dosadora, type: DLX-MA/AD; L/H: 8-10 // Voltagem: 230/240 V Power //FUSE 1 Ahz: 50/60</t>
  </si>
  <si>
    <t>MIUC00393</t>
  </si>
  <si>
    <t>Instalação da chave de partida, boia e clorador - MO</t>
  </si>
  <si>
    <t>MIUC00394</t>
  </si>
  <si>
    <t>MIUD00080</t>
  </si>
  <si>
    <t>Tubo concreto armado, classe PA-1, PB, DN 1200 mm, para águas pluviais (NBR 8890) Posto Obra, Origem SP, Dif de alicota inclusa</t>
  </si>
  <si>
    <t>MIUD00061</t>
  </si>
  <si>
    <t>MIUD30089</t>
  </si>
  <si>
    <t>Ponteiro para rompedor hidráulico de 1.700 kg (Ref SICRO M0602)</t>
  </si>
  <si>
    <t>60,02</t>
  </si>
  <si>
    <t>55,32</t>
  </si>
  <si>
    <t>46,48</t>
  </si>
  <si>
    <t>39,14</t>
  </si>
  <si>
    <t>61,62</t>
  </si>
  <si>
    <t>51,66</t>
  </si>
  <si>
    <t>47,15</t>
  </si>
  <si>
    <t>53,10</t>
  </si>
  <si>
    <t>65,21</t>
  </si>
  <si>
    <t>36,36</t>
  </si>
  <si>
    <t>38,84</t>
  </si>
  <si>
    <t>30,92</t>
  </si>
  <si>
    <t>30,98</t>
  </si>
  <si>
    <t>43,70</t>
  </si>
  <si>
    <t>79,09</t>
  </si>
  <si>
    <t>54,42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</si>
  <si>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</si>
  <si>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</si>
  <si>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</si>
  <si>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</si>
  <si>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</si>
  <si>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67,85</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</si>
  <si>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</si>
  <si>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</si>
  <si>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</si>
  <si>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</si>
  <si>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</si>
  <si>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</si>
  <si>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</si>
  <si>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</si>
  <si>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</si>
  <si>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</si>
  <si>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</si>
  <si>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</si>
  <si>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90,47</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</si>
  <si>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</si>
  <si>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</si>
  <si>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</si>
  <si>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</si>
  <si>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</si>
  <si>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</si>
  <si>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</si>
  <si>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</si>
  <si>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</si>
  <si>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</si>
  <si>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</si>
  <si>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</si>
  <si>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</si>
  <si>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</si>
  <si>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</si>
  <si>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</si>
  <si>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</si>
  <si>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</si>
  <si>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</si>
  <si>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</si>
  <si>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</si>
  <si>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</si>
  <si>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</si>
  <si>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136,22</t>
  </si>
  <si>
    <t>CHAPISCO APLICADO EM ALVENARIAS E ESTRUTURAS DE CONCRETO INTERNAS, COM COLHER DE PEDREIRO.  ARGAMASSA TRAÇO 1:3 COM PREPARO MANUAL. AF_10/2022</t>
  </si>
  <si>
    <t>4,54</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</si>
  <si>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</si>
  <si>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</si>
  <si>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</si>
  <si>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</si>
  <si>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</si>
  <si>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8,66</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</si>
  <si>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</si>
  <si>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</si>
  <si>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</si>
  <si>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</si>
  <si>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</si>
  <si>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</si>
  <si>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</si>
  <si>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</si>
  <si>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</si>
  <si>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</si>
  <si>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</si>
  <si>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</si>
  <si>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</si>
  <si>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</si>
  <si>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</si>
  <si>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</si>
  <si>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</si>
  <si>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</si>
  <si>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</si>
  <si>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</si>
  <si>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23,50</t>
  </si>
  <si>
    <t>20,06</t>
  </si>
  <si>
    <t>25,33</t>
  </si>
  <si>
    <t>26,14</t>
  </si>
  <si>
    <t>23,72</t>
  </si>
  <si>
    <t>24,61</t>
  </si>
  <si>
    <t>23,68</t>
  </si>
  <si>
    <t>20,27</t>
  </si>
  <si>
    <t>21,09</t>
  </si>
  <si>
    <t>57,90</t>
  </si>
  <si>
    <t>39,87</t>
  </si>
  <si>
    <t>36,19</t>
  </si>
  <si>
    <t>37,80</t>
  </si>
  <si>
    <t>17,76</t>
  </si>
  <si>
    <t>89,69</t>
  </si>
  <si>
    <t>9,05</t>
  </si>
  <si>
    <t>84,72</t>
  </si>
  <si>
    <t>93,89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</si>
  <si>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</si>
  <si>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</si>
  <si>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</si>
  <si>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</si>
  <si>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</si>
  <si>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</si>
  <si>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</si>
  <si>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</si>
  <si>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</si>
  <si>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</si>
  <si>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</si>
  <si>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</si>
  <si>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</si>
  <si>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</si>
  <si>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</si>
  <si>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</si>
  <si>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</si>
  <si>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</si>
  <si>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</si>
  <si>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</si>
  <si>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</si>
  <si>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</si>
  <si>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</si>
  <si>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</si>
  <si>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</si>
  <si>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</si>
  <si>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</si>
  <si>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</si>
  <si>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</si>
  <si>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</si>
  <si>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</si>
  <si>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</si>
  <si>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</si>
  <si>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</si>
  <si>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</si>
  <si>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</si>
  <si>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</si>
  <si>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</si>
  <si>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</si>
  <si>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</si>
  <si>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</si>
  <si>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</si>
  <si>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</si>
  <si>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</si>
  <si>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</si>
  <si>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</si>
  <si>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</si>
  <si>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</si>
  <si>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</si>
  <si>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</si>
  <si>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</si>
  <si>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</si>
  <si>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</si>
  <si>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</si>
  <si>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</si>
  <si>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</si>
  <si>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</si>
  <si>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</si>
  <si>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13,67</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</si>
  <si>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</si>
  <si>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</si>
  <si>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</si>
  <si>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</si>
  <si>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</si>
  <si>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</si>
  <si>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</si>
  <si>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</si>
  <si>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</si>
  <si>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</si>
  <si>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</si>
  <si>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</si>
  <si>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</si>
  <si>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</si>
  <si>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</si>
  <si>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</si>
  <si>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</si>
  <si>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</si>
  <si>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</si>
  <si>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</si>
  <si>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</si>
  <si>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</si>
  <si>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</si>
  <si>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</si>
  <si>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</si>
  <si>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</si>
  <si>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</si>
  <si>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</si>
  <si>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</si>
  <si>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</si>
  <si>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</si>
  <si>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</si>
  <si>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</si>
  <si>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</si>
  <si>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</si>
  <si>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82,08</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</si>
  <si>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</si>
  <si>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</si>
  <si>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</si>
  <si>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</si>
  <si>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91,38</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</si>
  <si>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</si>
  <si>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</si>
  <si>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</si>
  <si>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JOELHO 90 GRAUS, PVC, SOLDÁVEL, DN 25MM, INSTALADO EM PRUMADA DE ÁGUA - FORNECIMENTO E INSTALAÇÃO. AF_06/2022</t>
  </si>
  <si>
    <t>CAIXA SIFONADA, PVC, DN 100 X 100 X 50 MM, FORNECIDA E INSTALADA EM RAMAIS DE ENCAMINHAMENTO DE ÁGUA PLUVIAL.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</si>
  <si>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</si>
  <si>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</si>
  <si>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</si>
  <si>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CAIXA SIFONADA, PVC, DN 150 X 185 X 75 MM, FORNECIDA E INSTALADA EM RAMAIS DE ENCAMINHAMENTO DE ÁGUA PLUVIAL.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</si>
  <si>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</si>
  <si>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</si>
  <si>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</si>
  <si>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RALO SIFONADO, PVC, DN 100 X 40 MM, JUNTA SOLDÁVEL, FORNECIDO E INSTALADO EM RAMAIS DE ENCAMINHAMENTO DE ÁGUA PLUVIAL.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</si>
  <si>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</si>
  <si>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</si>
  <si>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</si>
  <si>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</si>
  <si>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</si>
  <si>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</si>
  <si>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</si>
  <si>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</si>
  <si>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</si>
  <si>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</si>
  <si>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</si>
  <si>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</si>
  <si>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</si>
  <si>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</si>
  <si>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CURVA 45 GRAUS, PVC, SOLDÁVEL, DN 60MM, INSTALADO EM PRUMADA DE ÁGUA - FORNECIMENTO E INSTALAÇÃO. AF_06/2022</t>
  </si>
  <si>
    <t>TUBO PVC, SÉRIE R, ÁGUA PLUVIAL, DN 75 MM, FORNECIDO E INSTALADO EM RAMAL DE ENCAMINHAMENTO. AF_06/2022</t>
  </si>
  <si>
    <t>44,78</t>
  </si>
  <si>
    <t>TUBO PVC, SÉRIE R, ÁGUA PLUVIAL, DN 100 MM, FORNECIDO E INSTALADO EM RAMAL DE ENCAMINHAMENTO. AF_06/2022</t>
  </si>
  <si>
    <t>JOELHO 90 GRAUS, PVC, SOLDÁVEL, DN 75MM, INSTALADO EM PRUMADA DE ÁGUA - FORNECIMENTO E INSTALAÇÃO. AF_06/2022</t>
  </si>
  <si>
    <t>123,77</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</si>
  <si>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</si>
  <si>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</si>
  <si>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</si>
  <si>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</si>
  <si>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</si>
  <si>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</si>
  <si>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</si>
  <si>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</si>
  <si>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</si>
  <si>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</si>
  <si>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</si>
  <si>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</si>
  <si>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</si>
  <si>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</si>
  <si>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</si>
  <si>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</si>
  <si>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</si>
  <si>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19,02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</si>
  <si>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</si>
  <si>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</si>
  <si>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</si>
  <si>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</si>
  <si>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</si>
  <si>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</si>
  <si>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</si>
  <si>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</si>
  <si>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</si>
  <si>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</si>
  <si>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</si>
  <si>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</si>
  <si>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</si>
  <si>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</si>
  <si>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</si>
  <si>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</si>
  <si>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</si>
  <si>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</si>
  <si>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</si>
  <si>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</si>
  <si>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</si>
  <si>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</si>
  <si>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</si>
  <si>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89560</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</si>
  <si>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</si>
  <si>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</si>
  <si>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</si>
  <si>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</si>
  <si>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</si>
  <si>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</si>
  <si>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</si>
  <si>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</si>
  <si>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</si>
  <si>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</si>
  <si>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</si>
  <si>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</si>
  <si>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</si>
  <si>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</si>
  <si>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</si>
  <si>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</si>
  <si>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TUBO PVC, SÉRIE R, ÁGUA PLUVIAL, DN 75 MM, FORNECIDO E INSTALADO EM CONDUTORES VERTICAIS DE ÁGUAS PLUVIAIS. AF_06/2022</t>
  </si>
  <si>
    <t>LUVA DE CORRER, PVC, SOLDÁVEL, DN 50MM, INSTALADO EM PRUMADA DE ÁGUA - FORNECIMENTO E INSTALAÇÃO. AF_06/2022</t>
  </si>
  <si>
    <t>TUBO PVC, SÉRIE R, ÁGUA PLUVIAL, DN 100 MM, FORNECIDO E INSTALADO EM CONDUTORES VERTICAIS DE ÁGUAS PLUVIAIS. AF_06/2022</t>
  </si>
  <si>
    <t>LUVA DE REDUÇÃO, PVC, SOLDÁVEL, DN 50MM X 25MM, INSTALADO EM PRUMADA DE ÁGUA   FORNECIMENTO E INSTALAÇÃO. AF_06/2022</t>
  </si>
  <si>
    <t>TUBO PVC, SÉRIE R, ÁGUA PLUVIAL, DN 150 MM, FORNECIDO E INSTALADO EM CONDUTORES VERTICAIS DE ÁGUAS PLUVIAIS.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</si>
  <si>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</si>
  <si>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</si>
  <si>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</si>
  <si>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</si>
  <si>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</si>
  <si>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</si>
  <si>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</si>
  <si>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</si>
  <si>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</si>
  <si>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</si>
  <si>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</si>
  <si>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</si>
  <si>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</si>
  <si>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</si>
  <si>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25,02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</si>
  <si>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</si>
  <si>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</si>
  <si>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</si>
  <si>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</si>
  <si>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</si>
  <si>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</si>
  <si>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</si>
  <si>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</si>
  <si>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</si>
  <si>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</si>
  <si>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</si>
  <si>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</si>
  <si>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</si>
  <si>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</si>
  <si>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</si>
  <si>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</si>
  <si>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</si>
  <si>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</si>
  <si>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</si>
  <si>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</si>
  <si>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</si>
  <si>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</si>
  <si>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</si>
  <si>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</si>
  <si>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</si>
  <si>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</si>
  <si>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</si>
  <si>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</si>
  <si>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</si>
  <si>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</si>
  <si>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</si>
  <si>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</si>
  <si>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</si>
  <si>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</si>
  <si>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</si>
  <si>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</si>
  <si>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</si>
  <si>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</si>
  <si>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</si>
  <si>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</si>
  <si>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</si>
  <si>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26,92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</si>
  <si>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</si>
  <si>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</si>
  <si>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</si>
  <si>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</si>
  <si>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</si>
  <si>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</si>
  <si>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</si>
  <si>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</si>
  <si>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</si>
  <si>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</si>
  <si>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</si>
  <si>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</si>
  <si>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</si>
  <si>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</si>
  <si>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</si>
  <si>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</si>
  <si>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</si>
  <si>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</si>
  <si>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</si>
  <si>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</si>
  <si>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</si>
  <si>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</si>
  <si>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</si>
  <si>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</si>
  <si>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</si>
  <si>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</si>
  <si>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</si>
  <si>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</si>
  <si>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</si>
  <si>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</si>
  <si>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</si>
  <si>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</si>
  <si>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</si>
  <si>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</si>
  <si>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</si>
  <si>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</si>
  <si>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</si>
  <si>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</si>
  <si>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</si>
  <si>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</si>
  <si>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</si>
  <si>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</si>
  <si>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</si>
  <si>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</si>
  <si>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</si>
  <si>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</si>
  <si>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</si>
  <si>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</si>
  <si>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</si>
  <si>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</si>
  <si>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</si>
  <si>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</si>
  <si>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</si>
  <si>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</si>
  <si>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</si>
  <si>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CAIXA SIFONADA, PVC, DN 100 X 100 X 50 MM, JUNTA ELÁSTICA, FORNECIDA E INSTALADA EM RAMAL DE DESCARGA OU EM RAMAL DE ESGOTO SANITÁRIO. AF_08/2022</t>
  </si>
  <si>
    <t>51,13</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</si>
  <si>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</si>
  <si>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</si>
  <si>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22,63</t>
  </si>
  <si>
    <t>RALO SECO, PVC, DN 100 X 40 MM, JUNTA SOLDÁVEL, FORNECIDO E INSTALADO EM RAMAL DE DESCARGA OU EM RAMAL DE ESGOTO SANITÁRIO.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</si>
  <si>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</si>
  <si>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</si>
  <si>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28,74</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</si>
  <si>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</si>
  <si>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</si>
  <si>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39,99</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</si>
  <si>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</si>
  <si>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</si>
  <si>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</si>
  <si>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</si>
  <si>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</si>
  <si>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</si>
  <si>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</si>
  <si>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</si>
  <si>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</si>
  <si>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</si>
  <si>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</si>
  <si>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</si>
  <si>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13,78</t>
  </si>
  <si>
    <t>JOELHO 90 GRAUS, CPVC, SOLDÁVEL, DN 35MM, INSTALADO EM RAMAL DE DISTRIBUIÇÃO DE ÁGUA   FORNECIMENTO E INSTALAÇÃO. AF_06/2022</t>
  </si>
  <si>
    <t>26,05</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</si>
  <si>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</si>
  <si>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</si>
  <si>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</si>
  <si>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</si>
  <si>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</si>
  <si>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</si>
  <si>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</si>
  <si>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</si>
  <si>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</si>
  <si>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</si>
  <si>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</si>
  <si>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20,28</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</si>
  <si>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</si>
  <si>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</si>
  <si>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</si>
  <si>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</si>
  <si>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</si>
  <si>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</si>
  <si>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</si>
  <si>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</si>
  <si>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</si>
  <si>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</si>
  <si>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</si>
  <si>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</si>
  <si>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</si>
  <si>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</si>
  <si>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</si>
  <si>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32,32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</si>
  <si>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</si>
  <si>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</si>
  <si>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</si>
  <si>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</si>
  <si>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</si>
  <si>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</si>
  <si>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</si>
  <si>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</si>
  <si>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</si>
  <si>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</si>
  <si>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35MM, INSTALADO EM PRUMADA DE ÁGUA   FORNECIMENTO E INSTALAÇÃO. AF_06/2022</t>
  </si>
  <si>
    <t>39,94</t>
  </si>
  <si>
    <t>TUBO, CPVC, SOLDÁVEL, DN 42MM, INSTALADO EM PRUMADA DE ÁGUA   FORNECIMENTO E INSTALAÇÃO. AF_06/2022</t>
  </si>
  <si>
    <t>53,32</t>
  </si>
  <si>
    <t>TUBO, CPVC, SOLDÁVEL, DN 54MM, INSTALADO EM PRUMADA DE ÁGUA   FORNECIMENTO E INSTALAÇÃO. AF_06/2022</t>
  </si>
  <si>
    <t>TUBO, CPVC, SOLDÁVEL, DN 73MM, INSTALADO EM PRUMADA DE ÁGUA   FORNECIMENTO E INSTALAÇÃO. AF_06/2022</t>
  </si>
  <si>
    <t>LUVA SIMPLES, PVC, SERIE NORMAL, ESGOTO PREDIAL, DN 75 MM, JUNTA ELÁSTICA, FORNECIDO E INSTALADO EM RAMAL DE DESCARGA OU RAMAL DE ESGOTO SANITÁRIO. AF_08/2022</t>
  </si>
  <si>
    <t>TUBO, CPVC, SOLDÁVEL, DN 89MM, INSTALADO EM PRUMADA DE ÁGUA   FORNECIMENTO E INSTALAÇÃO. AF_06/2022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</si>
  <si>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</si>
  <si>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</si>
  <si>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</si>
  <si>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</si>
  <si>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</si>
  <si>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</si>
  <si>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</si>
  <si>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</si>
  <si>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</si>
  <si>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</si>
  <si>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</si>
  <si>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</si>
  <si>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</si>
  <si>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</si>
  <si>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</si>
  <si>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</si>
  <si>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</si>
  <si>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</si>
  <si>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</si>
  <si>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17,21</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</si>
  <si>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</si>
  <si>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</si>
  <si>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</si>
  <si>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</si>
  <si>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</si>
  <si>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</si>
  <si>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</si>
  <si>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</si>
  <si>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</si>
  <si>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21,86</t>
  </si>
  <si>
    <t>CURVA LONGA 90 GRAUS, PVC, SERIE NORMAL, ESGOTO PREDIAL, DN 50 MM, JUNTA ELÁSTICA, FORNECIDO E INSTALADO EM PRUMADA DE ESGOTO SANITÁRIO OU VENTILAÇÃO. AF_08/2022</t>
  </si>
  <si>
    <t>24,78</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</si>
  <si>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</si>
  <si>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</si>
  <si>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</si>
  <si>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</si>
  <si>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</si>
  <si>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</si>
  <si>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</si>
  <si>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</si>
  <si>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</si>
  <si>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</si>
  <si>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</si>
  <si>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</si>
  <si>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</si>
  <si>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</si>
  <si>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</si>
  <si>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27,69</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</si>
  <si>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</si>
  <si>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</si>
  <si>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</si>
  <si>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</si>
  <si>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</si>
  <si>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</si>
  <si>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</si>
  <si>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</si>
  <si>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</si>
  <si>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</si>
  <si>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</si>
  <si>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</si>
  <si>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</si>
  <si>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</si>
  <si>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</si>
  <si>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</si>
  <si>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</si>
  <si>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</si>
  <si>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</si>
  <si>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</si>
  <si>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</si>
  <si>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</si>
  <si>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</si>
  <si>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</si>
  <si>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</si>
  <si>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</si>
  <si>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TUBO PVC, SERIE NORMAL, ESGOTO PREDIAL, DN 100 MM, FORNECIDO E INSTALADO EM SUBCOLETOR AÉREO DE ESGOTO SANITÁRIO. AF_08/2022</t>
  </si>
  <si>
    <t>TUBO PVC, SERIE NORMAL, ESGOTO PREDIAL, DN 150 MM, FORNECIDO E INSTALADO EM SUBCOLETOR AÉREO DE ESGOTO SANITÁRIO.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</si>
  <si>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</si>
  <si>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</si>
  <si>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</si>
  <si>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</si>
  <si>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</si>
  <si>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</si>
  <si>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</si>
  <si>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</si>
  <si>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</si>
  <si>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</si>
  <si>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TUBO, PVC, SOLDÁVEL, DN 25MM, INSTALADO EM DRENO DE AR-CONDICIONADO - FORNECIMENTO E INSTALAÇÃO.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</si>
  <si>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</si>
  <si>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</si>
  <si>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</si>
  <si>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</si>
  <si>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56,23</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</si>
  <si>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</si>
  <si>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</si>
  <si>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</si>
  <si>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</si>
  <si>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0,91</t>
  </si>
  <si>
    <t>68,06</t>
  </si>
  <si>
    <t>3,97</t>
  </si>
  <si>
    <t>BATENTE PARA PORTA DE MADEIRA, FIXAÇÃO COM ARGAMASSA, PADRÃO MÉDIO - FORNECIMENTO E INSTALAÇÃO. AF_12/2019</t>
  </si>
  <si>
    <t>169,59</t>
  </si>
  <si>
    <t>31,50</t>
  </si>
  <si>
    <t>3,82</t>
  </si>
  <si>
    <t>56,77</t>
  </si>
  <si>
    <t>139,03</t>
  </si>
  <si>
    <t>167,27</t>
  </si>
  <si>
    <t>0,72</t>
  </si>
  <si>
    <t>BATENTE PARA PORTA DE MADEIRA, FIXAÇÃO COM ARGAMASSA, PADRÃO POPULAR. FORNECIMENTO E INSTALAÇÃO. AF_12/2019</t>
  </si>
  <si>
    <t>89,98</t>
  </si>
  <si>
    <t>3,72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</si>
  <si>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</si>
  <si>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</si>
  <si>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</si>
  <si>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</si>
  <si>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</si>
  <si>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111,99</t>
  </si>
  <si>
    <t>83,04</t>
  </si>
  <si>
    <t>38,21</t>
  </si>
  <si>
    <t>45,75</t>
  </si>
  <si>
    <t>39,76</t>
  </si>
  <si>
    <t>54,43</t>
  </si>
  <si>
    <t>85,91</t>
  </si>
  <si>
    <t>31,58</t>
  </si>
  <si>
    <t>42,04</t>
  </si>
  <si>
    <t>46,78</t>
  </si>
  <si>
    <t>43,15</t>
  </si>
  <si>
    <t>62,70</t>
  </si>
  <si>
    <t>0,39</t>
  </si>
  <si>
    <t>45,39</t>
  </si>
  <si>
    <t>31,83</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</si>
  <si>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</si>
  <si>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</si>
  <si>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</si>
  <si>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</si>
  <si>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</si>
  <si>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</si>
  <si>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</si>
  <si>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</si>
  <si>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</si>
  <si>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</si>
  <si>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</si>
  <si>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</si>
  <si>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</si>
  <si>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</si>
  <si>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</si>
  <si>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</si>
  <si>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</si>
  <si>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</si>
  <si>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</si>
  <si>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</si>
  <si>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</si>
  <si>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</si>
  <si>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</si>
  <si>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</si>
  <si>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</si>
  <si>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21,69</t>
  </si>
  <si>
    <t>TE EM COBRE, DN 28 MM, SEM ANEL DE SOLDA, INSTALADO EM PRUMADA DE HIDRÁULICA PREDIAL - FORNECIMENTO E INSTALAÇÃO. AF_04/2022</t>
  </si>
  <si>
    <t>33,19</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</si>
  <si>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</si>
  <si>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</si>
  <si>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</si>
  <si>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</si>
  <si>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E, SEM ISOLAMENTO, INSTALADO EM RAMAL DE DISTRIBUIÇÃO DE HIDRÁULICA PREDIAL - FORNECIMENTO E INSTALAÇÃO. AF_04/2022</t>
  </si>
  <si>
    <t>35,99</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</si>
  <si>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</si>
  <si>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</si>
  <si>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73,42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</si>
  <si>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</si>
  <si>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</si>
  <si>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</si>
  <si>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</si>
  <si>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</si>
  <si>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</si>
  <si>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29,45</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</si>
  <si>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</si>
  <si>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</si>
  <si>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</si>
  <si>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</si>
  <si>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16,64</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</si>
  <si>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</si>
  <si>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</si>
  <si>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</si>
  <si>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</si>
  <si>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</si>
  <si>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</si>
  <si>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</si>
  <si>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</si>
  <si>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</si>
  <si>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</si>
  <si>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</si>
  <si>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</si>
  <si>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</si>
  <si>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</si>
  <si>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21,33</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</si>
  <si>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</si>
  <si>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</si>
  <si>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</si>
  <si>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120,18</t>
  </si>
  <si>
    <t>68,13</t>
  </si>
  <si>
    <t>31,98</t>
  </si>
  <si>
    <t>54,10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</si>
  <si>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</si>
  <si>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</si>
  <si>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</si>
  <si>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</si>
  <si>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</si>
  <si>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</si>
  <si>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</si>
  <si>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</si>
  <si>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</si>
  <si>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90,29</t>
  </si>
  <si>
    <t>EXECUÇÃO DE PASSEIO EM PISO INTERTRAVADO, COM BLOCO 16 FACES DE 22 X 11 CM, ESPESSURA 6 CM. AF_10/2022</t>
  </si>
  <si>
    <t>68,70</t>
  </si>
  <si>
    <t>EXECUÇÃO DE PAVIMENTO EM PISO INTERTRAVADO, COM BLOCO 16 FACES DE 22 X 11 CM, ESPESSURA 6 CM. AF_10/2022</t>
  </si>
  <si>
    <t>59,68</t>
  </si>
  <si>
    <t>EXECUÇÃO DE PAVIMENTO EM PISO INTERTRAVADO, COM BLOCO 16 FACES DE 22 X 11 CM, ESPESSURA 8 CM. AF_10/2022</t>
  </si>
  <si>
    <t>EXECUÇÃO DE PAVIMENTO EM PISO INTERTRAVADO, COM BLOCO 16 FACES DE 22 X 11 CM, ESPESSURA 10 CM. AF_10/2022</t>
  </si>
  <si>
    <t>81,12</t>
  </si>
  <si>
    <t>32,08</t>
  </si>
  <si>
    <t>40,15</t>
  </si>
  <si>
    <t>43,65</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</si>
  <si>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</si>
  <si>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</si>
  <si>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</si>
  <si>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</si>
  <si>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</si>
  <si>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</si>
  <si>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</si>
  <si>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</si>
  <si>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</si>
  <si>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</si>
  <si>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</si>
  <si>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</si>
  <si>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</si>
  <si>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</si>
  <si>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</si>
  <si>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</si>
  <si>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</si>
  <si>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</si>
  <si>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</si>
  <si>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</si>
  <si>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</si>
  <si>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</si>
  <si>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</si>
  <si>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</si>
  <si>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</si>
  <si>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78,25</t>
  </si>
  <si>
    <t>142,33</t>
  </si>
  <si>
    <t>22,26</t>
  </si>
  <si>
    <t>629,09</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</si>
  <si>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</si>
  <si>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</si>
  <si>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</si>
  <si>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</si>
  <si>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</si>
  <si>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</si>
  <si>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</si>
  <si>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</si>
  <si>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</si>
  <si>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</si>
  <si>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</si>
  <si>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</si>
  <si>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</si>
  <si>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</si>
  <si>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</si>
  <si>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</si>
  <si>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</si>
  <si>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</si>
  <si>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</si>
  <si>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</si>
  <si>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</si>
  <si>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</si>
  <si>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82,58</t>
  </si>
  <si>
    <t>32,53</t>
  </si>
  <si>
    <t>46,94</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</si>
  <si>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</si>
  <si>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</si>
  <si>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</si>
  <si>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</si>
  <si>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</si>
  <si>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</si>
  <si>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</si>
  <si>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</si>
  <si>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</si>
  <si>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</si>
  <si>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</si>
  <si>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</si>
  <si>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</si>
  <si>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</si>
  <si>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</si>
  <si>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</si>
  <si>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69,63</t>
  </si>
  <si>
    <t>BUCHA DE REDUÇÃO EM COBRE, DN 54 MM X 42 MM, SEM ANEL DE SOLDA, PONTA X BOLSA, INSTALADO EM PRUMADA DE HIDRÁULICA PREDIAL - FORNECIMENTO E INSTALAÇÃO. AF_04/2022</t>
  </si>
  <si>
    <t>59,17</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</si>
  <si>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</si>
  <si>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</si>
  <si>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</si>
  <si>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</si>
  <si>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</si>
  <si>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</si>
  <si>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</si>
  <si>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</si>
  <si>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</si>
  <si>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</si>
  <si>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27,74</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</si>
  <si>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</si>
  <si>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</si>
  <si>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</si>
  <si>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</si>
  <si>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</si>
  <si>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</si>
  <si>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</si>
  <si>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</si>
  <si>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</si>
  <si>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</si>
  <si>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45,49</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</si>
  <si>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</si>
  <si>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</si>
  <si>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</si>
  <si>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</si>
  <si>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</si>
  <si>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</si>
  <si>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</si>
  <si>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</si>
  <si>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</si>
  <si>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</si>
  <si>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</si>
  <si>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</si>
  <si>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</si>
  <si>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</si>
  <si>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</si>
  <si>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</si>
  <si>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</si>
  <si>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</si>
  <si>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</si>
  <si>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</si>
  <si>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</si>
  <si>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</si>
  <si>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</si>
  <si>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</si>
  <si>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</si>
  <si>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</si>
  <si>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</si>
  <si>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</si>
  <si>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</si>
  <si>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</si>
  <si>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</si>
  <si>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</si>
  <si>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</si>
  <si>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</si>
  <si>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</si>
  <si>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</si>
  <si>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51,32</t>
  </si>
  <si>
    <t>40,87</t>
  </si>
  <si>
    <t>EXECUÇÃO DE RESERVATÓRIO ELEVADO DE ÁGUA (1000 LITROS) EM CANTEIRO DE OBRA, APOIADO EM ESTRUTURA DE MADEIRA. AF_02/2016_PA</t>
  </si>
  <si>
    <t>EXECUÇÃO DE RESERVATÓRIO ELEVADO DE ÁGUA (2000 LITROS) EM CANTEIRO DE OBRA, APOIADO EM ESTRUTURA DE MADEIRA. AF_02/2016_PA</t>
  </si>
  <si>
    <t>96,78</t>
  </si>
  <si>
    <t>155,57</t>
  </si>
  <si>
    <t>53,34</t>
  </si>
  <si>
    <t>55,79</t>
  </si>
  <si>
    <t>125,93</t>
  </si>
  <si>
    <t>EXECUÇÃO DE PASSEIO EM PISO INTERTRAVADO, COM BLOCO RETANGULAR COLORIDO DE 20 X 10 CM, ESPESSURA 6 CM. AF_10/2022</t>
  </si>
  <si>
    <t>78,28</t>
  </si>
  <si>
    <t>EXECUÇÃO DE PAVIMENTO EM PISO INTERTRAVADO, COM BLOCO RETANGULAR COLORIDO DE 20 X 10 CM, ESPESSURA 6 CM. AF_10/2022</t>
  </si>
  <si>
    <t>EXECUÇÃO DE PAVIMENTO EM PISO INTERTRAVADO, COM BLOCO RETANGULAR COLORIDO DE 20 X 10 CM, ESPESSURA 8 CM. AF_10/2022</t>
  </si>
  <si>
    <t>TELHAMENTO COM TELHA ESTRUTURAL DE FIBROCIMENTO E= 8 MM, COM ATÉ 2 ÁGUAS, INCLUSO IÇAMENTO. AF_07/2019_PS</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</si>
  <si>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</si>
  <si>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</si>
  <si>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</si>
  <si>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67,40</t>
  </si>
  <si>
    <t>61,98</t>
  </si>
  <si>
    <t>64,27</t>
  </si>
  <si>
    <t>42,98</t>
  </si>
  <si>
    <t>123,45</t>
  </si>
  <si>
    <t>65,03</t>
  </si>
  <si>
    <t>59,78</t>
  </si>
  <si>
    <t>296,07</t>
  </si>
  <si>
    <t>441,63</t>
  </si>
  <si>
    <t>134,91</t>
  </si>
  <si>
    <t>31,13</t>
  </si>
  <si>
    <t>25,70</t>
  </si>
  <si>
    <t>26,25</t>
  </si>
  <si>
    <t>94723</t>
  </si>
  <si>
    <t>TUBO, CPVC, SOLDÁVEL, DN 114 MM, INSTALADO EM RESERVAÇÃO DE ÁGUA DE EDIFICAÇÃO QUE POSSUA RESERVATÓRIO DE FIBRA/FIBROCIMENTO  FORNECIMENTO E INSTALAÇÃO. AF_06/2016</t>
  </si>
  <si>
    <t>23,05</t>
  </si>
  <si>
    <t>94732</t>
  </si>
  <si>
    <t>CONECTOR, CPVC, SOLDÁVEL, DN 54 MM X 2", INSTALADO EM RESERVAÇÃO DE ÁGUA DE EDIFICAÇÃO QUE POSSUA RESERVATÓRIO DE FIBRA/FIBROCIMENTO - FORNECIMENTO E INSTALAÇÃO. AF_06/2016</t>
  </si>
  <si>
    <t>94734</t>
  </si>
  <si>
    <t>CONECTOR, CPVC, SOLDÁVEL, DN 73 MM X 2 1/2", INSTALADO EM RESERVAÇÃO DE ÁGUA DE EDIFICAÇÃO QUE POSSUA RESERVATÓRIO DE FIBRA/FIBROCIMENTO - FORNECIMENTO E INSTALAÇÃO. AF_06/2016</t>
  </si>
  <si>
    <t>94736</t>
  </si>
  <si>
    <t>CONECTOR, CPVC, SOLDÁVEL, DN 89 MM X 3", INSTALADO EM RESERVAÇÃO DE ÁGUA DE EDIFICAÇÃO QUE POSSUA RESERVATÓRIO DE FIBRA/FIBROCIMENTO - FORNECIMENTO E INSTALAÇÃO. AF_06/2016</t>
  </si>
  <si>
    <t>94738</t>
  </si>
  <si>
    <t>CONECTOR, CPVC, SOLDÁVEL, DN 114 MM X 4", INSTALADO EM RESERVAÇÃO DE ÁGUA DE EDIFICAÇÃO QUE POSSUA RESERVATÓRIO DE FIBRA/FIBROCIMENTO - FORNECIMENTO E INSTALAÇÃO. AF_06/2016</t>
  </si>
  <si>
    <t>94739</t>
  </si>
  <si>
    <t>LUVA, CPVC, SOLDÁVEL, DN 114 MM, INSTALADO EM RESERVAÇÃO DE ÁGUA DE EDIFICAÇÃO QUE POSSUA RESERVATÓRIO DE FIBRA/FIBROCIMENTO - FORNECIMENTO E INSTALAÇÃO. AF_06/2016</t>
  </si>
  <si>
    <t>94754</t>
  </si>
  <si>
    <t>JOELHO 90 GRAUS, CPVC, SOLDÁVEL, DN 114 MM, INSTALADO EM RESERVAÇÃO DE ÁGUA DE EDIFICAÇÃO QUE POSSUA RESERVATÓRIO DE FIBRA/FIBROCIMENTO - FORNECIMENTO E INSTALAÇÃO. AF_06/2016</t>
  </si>
  <si>
    <t>94763</t>
  </si>
  <si>
    <t>TE, CPVC, SOLDÁVEL, DN 114 MM, INSTALADO EM RESERVAÇÃO DE ÁGUA DE EDIFICAÇÃO QUE POSSUA RESERVATÓRIO DE FIBRA/FIBROCIMENTO - FORNECIMENTO E INSTALAÇÃO. AF_06/2016</t>
  </si>
  <si>
    <t>94764</t>
  </si>
  <si>
    <t>ADAPTADOR COM FLANGE E ANEL DE VEDAÇÃO, CPVC, ROSCÁVEL, DN 15 MM, INSTALADO EM RESERVAÇÃO DE ÁGUA DE EDIFICAÇÃO QUE POSSUA RESERVATÓRIO DE FIBRA/FIBROCIMENTO - FORNECIMENTO E INSTALAÇÃO. AF_06/2016</t>
  </si>
  <si>
    <t>94765</t>
  </si>
  <si>
    <t>ADAPTADOR COM FLANGE E ANEL DE VEDAÇÃO, CPVC, ROSCÁVEL, DN 22 MM, INSTALADO EM RESERVAÇÃO DE ÁGUA DE EDIFICAÇÃO QUE POSSUA RESERVATÓRIO DE FIBRA/FIBROCIMENTO - FORNECIMENTO E INSTALAÇÃO. AF_06/2016</t>
  </si>
  <si>
    <t>94766</t>
  </si>
  <si>
    <t>ADAPTADOR COM FLANGE E ANEL DE VEDAÇÃO, CPVC, ROSCÁVEL, DN 28 MM, INSTALADO EM RESERVAÇÃO DE ÁGUA DE EDIFICAÇÃO QUE POSSUA RESERVATÓRIO DE FIBRA/FIBROCIMENTO - FORNECIMENTO E INSTALAÇÃO. AF_06/2016</t>
  </si>
  <si>
    <t>37,97</t>
  </si>
  <si>
    <t>94767</t>
  </si>
  <si>
    <t>ADAPTADOR COM FLANGE E ANEL DE VEDAÇÃO, CPVC, ROSCÁVEL, DN 35 MM, INSTALADO EM RESERVAÇÃO DE ÁGUA DE EDIFICAÇÃO QUE POSSUA RESERVATÓRIO DE FIBRA/FIBROCIMENTO - FORNECIMENTO E INSTALAÇÃO. AF_06/2016</t>
  </si>
  <si>
    <t>94768</t>
  </si>
  <si>
    <t>ADAPTADOR COM FLANGE E ANEL DE VEDAÇÃO, CPVC, ROSCÁVEL, DN 42 MM, INSTALADO EM RESERVAÇÃO DE ÁGUA DE EDIFICAÇÃO QUE POSSUA RESERVATÓRIO DE FIBRA/FIBROCIMENTO - FORNECIMENTO E INSTALAÇÃO. AF_06/2016</t>
  </si>
  <si>
    <t>94769</t>
  </si>
  <si>
    <t>ADAPTADOR COM FLANGE E ANEL DE VEDAÇÃO, CPVC, ROSCÁVEL, DN 54 MM, INSTALADO EM RESERVAÇÃO DE ÁGUA DE EDIFICAÇÃO QUE POSSUA RESERVATÓRIO DE FIBRA/FIBROCIMENTO - FORNECIMENTO E INSTALAÇÃO. AF_06/2016</t>
  </si>
  <si>
    <t>94770</t>
  </si>
  <si>
    <t>ADAPTADOR COM FLANGES LIVRES, CPVC, ROSCÁVEL, DN 15 MM, INSTALADO EM RESERVAÇÃO DE ÁGUA DE EDIFICAÇÃO QUE POSSUA RESERVATÓRIO DE FIBRA/FIBROCIMENTO - FORNECIMENTO E INSTALAÇÃO. AF_06/2016</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</si>
  <si>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</si>
  <si>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</si>
  <si>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</si>
  <si>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</si>
  <si>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94773</t>
  </si>
  <si>
    <t>ADAPTADOR COM FLANGES LIVRES, CPVC, ROSCÁVEL, DN 35 MM, INSTALADO EM RESERVAÇÃO DE ÁGUA DE EDIFICAÇÃO QUE POSSUA RESERVATÓRIO DE FIBRA/FIBROCIMENTO - FORNECIMENTO E INSTALAÇÃO. AF_06/2016</t>
  </si>
  <si>
    <t>94774</t>
  </si>
  <si>
    <t>ADAPTADOR COM FLANGES LIVRES, CPVC, ROSCÁVEL, DN 42 MM, INSTALADO EM RESERVAÇÃO DE ÁGUA DE EDIFICAÇÃO QUE POSSUA RESERVATÓRIO DE FIBRA/FIBROCIMENTO - FORNECIMENTO E INSTALAÇÃO. AF_06/2016</t>
  </si>
  <si>
    <t>94775</t>
  </si>
  <si>
    <t>ADAPTADOR COM FLANGES LIVRES, CPVC, ROSCÁVEL, DN 54 MM, INSTALADO EM RESERVAÇÃO DE ÁGUA DE EDIFICAÇÃO QUE POSSUA RESERVATÓRIO DE FIBRA/FIBROCIMENTO - FORNECIMENTO E INSTALAÇÃO. AF_06/2016</t>
  </si>
  <si>
    <t>166,78</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</si>
  <si>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</si>
  <si>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</si>
  <si>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</si>
  <si>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</si>
  <si>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</si>
  <si>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LUVA COM BUCHA DE LATÃO, PVC, SOLDÁVEL, DN 32MM X 1 , INSTALADO EM RAMAL DE DISTRIBUIÇÃO DE ÁGUA   FORNECIMENTO E INSTALAÇÃO. AF_06/2022</t>
  </si>
  <si>
    <t>132,70</t>
  </si>
  <si>
    <t>29,49</t>
  </si>
  <si>
    <t>13,28</t>
  </si>
  <si>
    <t>CORTE E DOBRA DE AÇO CA-50, DIÂMERO DE 32 MM. AF_06/2022</t>
  </si>
  <si>
    <t>38,82</t>
  </si>
  <si>
    <t>38,08</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</si>
  <si>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</si>
  <si>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</si>
  <si>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</si>
  <si>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</si>
  <si>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</si>
  <si>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</si>
  <si>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</si>
  <si>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</si>
  <si>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</si>
  <si>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</si>
  <si>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95648</t>
  </si>
  <si>
    <t>KIT CAVALETE PARA MEDIÇÃO DE ÁGUA - ENTRADA INDIVIDUALIZADA, EM CPVC DN 28 (1"), PARA 1 MEDIDOR - FORNECIMENTO E INSTALAÇÃO (EXCLUSIVE HIDRÔMETRO). AF_11/2016</t>
  </si>
  <si>
    <t>95649</t>
  </si>
  <si>
    <t>KIT CAVALETE PARA MEDIÇÃO DE ÁGUA - ENTRADA INDIVIDUALIZADA, EM CPVC DN 28 (1"), PARA 2 MEDIDORES - FORNECIMENTO E INSTALAÇÃO (EXCLUSIVE HIDRÔMETRO). AF_11/2016</t>
  </si>
  <si>
    <t>95650</t>
  </si>
  <si>
    <t>KIT CAVALETE PARA MEDIÇÃO DE ÁGUA - ENTRADA INDIVIDUALIZADA, EM CPVC DN 28 (1"), PARA 3 MEDIDORES - FORNECIMENTO E INSTALAÇÃO (EXCLUSIVE HIDRÔMETRO). AF_11/2016</t>
  </si>
  <si>
    <t>95651</t>
  </si>
  <si>
    <t>KIT CAVALETE PARA MEDIÇÃO DE ÁGUA - ENTRADA INDIVIDUALIZADA, EM CPVC DN 28 (1"), PARA 4 MEDIDORES - FORNECIMENTO E INSTALAÇÃO (EXCLUSIVE HIDRÔMETRO). AF_11/2016</t>
  </si>
  <si>
    <t>95652</t>
  </si>
  <si>
    <t>KIT CAVALETE PARA MEDIÇÃO DE ÁGUA - ENTRADA INDIVIDUALIZADA, EM CPVC DN 35 (1 ¼"), PARA 1 MEDIDOR - FORNECIMENTO E INSTALAÇÃO (EXCLUSIVE HIDRÔMETRO). AF_11/2016</t>
  </si>
  <si>
    <t>95653</t>
  </si>
  <si>
    <t>KIT CAVALETE PARA MEDIÇÃO DE ÁGUA - ENTRADA INDIVIDUALIZADA, EM CPVC DN 35 (1 ¼"), PARA 2 MEDIDORES - FORNECIMENTO E INSTALAÇÃO (EXCLUSIVE HIDRÔMETRO). AF_11/2016</t>
  </si>
  <si>
    <t>95654</t>
  </si>
  <si>
    <t>KIT CAVALETE PARA MEDIÇÃO DE ÁGUA - ENTRADA INDIVIDUALIZADA, EM CPVC DN 35 (1 ¼"), PARA 3 MEDIDORES - FORNECIMENTO E INSTALAÇÃO (EXCLUSIVE HIDRÔMETRO). AF_11/2016</t>
  </si>
  <si>
    <t>95655</t>
  </si>
  <si>
    <t>KIT CAVALETE PARA MEDIÇÃO DE ÁGUA - ENTRADA INDIVIDUALIZADA, EM CPVC DN 35 (1 ¼"), PARA 4 MEDIDORES - FORNECIMENTO E INSTALAÇÃO (EXCLUSIVE HIDRÔMETRO). AF_11/2016</t>
  </si>
  <si>
    <t>95657</t>
  </si>
  <si>
    <t>KIT CAVALETE PARA MEDIÇÃO DE ÁGUA - ENTRADA INDIVIDUALIZADA, EM PPR PN20 DN 25 (¾") PARA 1 MEDIDOR - FORNECIMENTO E INSTALAÇÃO (EXCLUSIVE HIDRÔMETRO). AF_11/2016</t>
  </si>
  <si>
    <t>95658</t>
  </si>
  <si>
    <t>KIT CAVALETE PARA MEDIÇÃO DE ÁGUA - ENTRADA INDIVIDUALIZADA, EM PPR PN20 DN 25 (¾" ) PARA 2 MEDIDORES - FORNECIMENTO E INSTALAÇÃO (EXCLUSIVE HIDRÔMETRO). AF_11/2016</t>
  </si>
  <si>
    <t>95659</t>
  </si>
  <si>
    <t>KIT CAVALETE PARA MEDIÇÃO DE ÁGUA - ENTRADA INDIVIDUALIZADA, EM PPR PN20 DN 25 (¾") PARA 3 MEDIDORES - FORNECIMENTO E INSTALAÇÃO (EXCLUSIVE HIDRÔMETRO). AF_11/2016</t>
  </si>
  <si>
    <t>95660</t>
  </si>
  <si>
    <t>KIT CAVALETE PARA MEDIÇÃO DE ÁGUA - ENTRADA INDIVIDUALIZADA, EM PPR PN20 DN 25 (¾") PARA 4 MEDIDORES - FORNECIMENTO E INSTALAÇÃO (EXCLUSIVE HIDRÔMETRO). AF_11/2016</t>
  </si>
  <si>
    <t>95661</t>
  </si>
  <si>
    <t>KIT CAVALETE PARA MEDIÇÃO DE ÁGUA - ENTRADA INDIVIDUALIZADA, EM PPR PN20 DN 32 (1") PARA 1 MEDIDOR - FORNECIMENTO E INSTALAÇÃO (EXCLUSIVE HIDRÔMETRO). AF_11/2016</t>
  </si>
  <si>
    <t>95662</t>
  </si>
  <si>
    <t>KIT CAVALETE PARA MEDIÇÃO DE ÁGUA - ENTRADA INDIVIDUALIZADA, EM PPR PN20 DN 32 (1") PARA 2 MEDIDORES - FORNECIMENTO E INSTALAÇÃO (EXCLUSIVE HIDRÔMETRO). AF_11/2016</t>
  </si>
  <si>
    <t>95663</t>
  </si>
  <si>
    <t>KIT CAVALETE PARA MEDIÇÃO DE ÁGUA - ENTRADA INDIVIDUALIZADA, EM PPR PN20 DN 32 (1") PARA 3 MEDIDORES - FORNECIMENTO E INSTALAÇÃO (EXCLUSIVE HIDRÔMETRO). AF_11/2016</t>
  </si>
  <si>
    <t>95664</t>
  </si>
  <si>
    <t>KIT CAVALETE PARA MEDIÇÃO DE ÁGUA - ENTRADA INDIVIDUALIZADA, EM PPR PN20 DN 32 (1") PARA 4 MEDIDORES - FORNECIMENTO E INSTALAÇÃO (EXCLUSIVE HIDRÔMETRO). AF_11/2016</t>
  </si>
  <si>
    <t>95665</t>
  </si>
  <si>
    <t>KIT CAVALETE PARA MEDIÇÃO DE ÁGUA - ENTRADA INDIVIDUALIZADA, EM PPR PN25 DN 25 (¾") PARA 1 MEDIDOR - FORNECIMENTO E INSTALAÇÃO (EXCLUSIVE HIDRÔMETRO). AF_11/2016</t>
  </si>
  <si>
    <t>95666</t>
  </si>
  <si>
    <t>KIT CAVALETE PARA MEDIÇÃO DE ÁGUA - ENTRADA INDIVIDUALIZADA, EM PPR PN25 DN 25 (¾") PARA 2 MEDIDORES - FORNECIMENTO E INSTALAÇÃO (EXCLUSIVE HIDRÔMETRO). AF_11/2016</t>
  </si>
  <si>
    <t>95667</t>
  </si>
  <si>
    <t>KIT CAVALETE PARA MEDIÇÃO DE ÁGUA - ENTRADA INDIVIDUALIZADA, EM PPR PN25 DN 25 (¾") PARA 3 MEDIDORES - FORNECIMENTO E INSTALAÇÃO (EXCLUSIVE HIDRÔMETRO). AF_11/2016</t>
  </si>
  <si>
    <t>95668</t>
  </si>
  <si>
    <t>KIT CAVALETE PARA MEDIÇÃO DE ÁGUA - ENTRADA INDIVIDUALIZADA, EM PPR PN25 DN 25 (¾") PARA 4 MEDIDORES - FORNECIMENTO E INSTALAÇÃO (EXCLUSIVE HIDRÔMETRO). AF_11/2016</t>
  </si>
  <si>
    <t>95669</t>
  </si>
  <si>
    <t>KIT CAVALETE PARA MEDIÇÃO DE ÁGUA - ENTRADA INDIVIDUALIZADA, EM PPR PN25 DN 32 (1") PARA 1 MEDIDOR - FORNECIMENTO E INSTALAÇÃO (EXCLUSIVE HIDRÔMETRO). AF_11/2016</t>
  </si>
  <si>
    <t>95670</t>
  </si>
  <si>
    <t>KIT CAVALETE PARA MEDIÇÃO DE ÁGUA - ENTRADA INDIVIDUALIZADA, EM PPR PN25 DN 32 (1") PARA 2 MEDIDORES - FORNECIMENTO E INSTALAÇÃO (EXCLUSIVE HIDRÔMETRO). AF_11/2016</t>
  </si>
  <si>
    <t>95671</t>
  </si>
  <si>
    <t>KIT CAVALETE PARA MEDIÇÃO DE ÁGUA - ENTRADA INDIVIDUALIZADA, EM PPR PN25 DN 32 (1") PARA 3 MEDIDORES - FORNECIMENTO E INSTALAÇÃO (EXCLUSIVE HIDRÔMETRO). AF_11/2016</t>
  </si>
  <si>
    <t>95672</t>
  </si>
  <si>
    <t>KIT CAVALETE PARA MEDIÇÃO DE ÁGUA - ENTRADA INDIVIDUALIZADA, EM PPR PN25 DN 32 (1") PARA 4 MEDIDORES - FORNECIMENTO E INSTALAÇÃO (EXCLUSIVE HIDRÔMETRO). AF_11/2016</t>
  </si>
  <si>
    <t>107,03</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</si>
  <si>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</si>
  <si>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</si>
  <si>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</si>
  <si>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</si>
  <si>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</si>
  <si>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</si>
  <si>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</si>
  <si>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</si>
  <si>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</si>
  <si>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</si>
  <si>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</si>
  <si>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</si>
  <si>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</si>
  <si>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</si>
  <si>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</si>
  <si>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</si>
  <si>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</si>
  <si>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28,62</t>
  </si>
  <si>
    <t>CONDULETE DE ALUMÍNIO, TIPO T, PARA ELETRODUTO DE AÇO GALVANIZADO DN 25 MM (1''), APARENTE - FORNECIMENTO E INSTALAÇÃO. AF_10/2022</t>
  </si>
  <si>
    <t>40,20</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</si>
  <si>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</si>
  <si>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</si>
  <si>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</si>
  <si>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</si>
  <si>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</si>
  <si>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</si>
  <si>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</si>
  <si>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</si>
  <si>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</si>
  <si>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</si>
  <si>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</si>
  <si>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</si>
  <si>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</si>
  <si>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</si>
  <si>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</si>
  <si>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</si>
  <si>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</si>
  <si>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29,98</t>
  </si>
  <si>
    <t>CONDULETE DE PVC, TIPO X, PARA ELETRODUTO DE PVC SOLDÁVEL DN 25 MM (3/4), APARENTE - FORNECIMENTO E INSTALAÇÃO. AF_10/2022</t>
  </si>
  <si>
    <t>CONDULETE DE PVC, TIPO X, PARA ELETRODUTO DE PVC SOLDÁVEL DN 32 MM (1''), APARENTE - FORNECIMENTO E INSTALAÇÃO. AF_10/2022</t>
  </si>
  <si>
    <t>1,60</t>
  </si>
  <si>
    <t>27,02</t>
  </si>
  <si>
    <t>78,75</t>
  </si>
  <si>
    <t>76,25</t>
  </si>
  <si>
    <t>186,52</t>
  </si>
  <si>
    <t>TUBO, PPR, DN 25, CLASSE PN 20,  INSTALADO EM RAMAL OU SUB-RAMAL DE ÁGUA   FORNECIMENTO E INSTALAÇÃO. AF_08/2022</t>
  </si>
  <si>
    <t>TUBO, PPR, DN 25, CLASSE PN 25 INSTALADO EM RAMAL OU SUB-RAMAL DE ÁGUA   FORNECIMENTO E INSTALAÇÃO.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</si>
  <si>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</si>
  <si>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</si>
  <si>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</si>
  <si>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</si>
  <si>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</si>
  <si>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</si>
  <si>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</si>
  <si>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</si>
  <si>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</si>
  <si>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</si>
  <si>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</si>
  <si>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</si>
  <si>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</si>
  <si>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</si>
  <si>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</si>
  <si>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</si>
  <si>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</si>
  <si>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</si>
  <si>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</si>
  <si>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</si>
  <si>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</si>
  <si>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</si>
  <si>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</si>
  <si>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</si>
  <si>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</si>
  <si>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</si>
  <si>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</si>
  <si>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</si>
  <si>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</si>
  <si>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</si>
  <si>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</si>
  <si>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</si>
  <si>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</si>
  <si>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</si>
  <si>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</si>
  <si>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</si>
  <si>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</si>
  <si>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</si>
  <si>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</si>
  <si>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</si>
  <si>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</si>
  <si>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</si>
  <si>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</si>
  <si>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</si>
  <si>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</si>
  <si>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</si>
  <si>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</si>
  <si>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</si>
  <si>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</si>
  <si>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</si>
  <si>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</si>
  <si>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</si>
  <si>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</si>
  <si>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</si>
  <si>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</si>
  <si>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</si>
  <si>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</si>
  <si>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</si>
  <si>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</si>
  <si>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</si>
  <si>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</si>
  <si>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</si>
  <si>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</si>
  <si>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</si>
  <si>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</si>
  <si>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</si>
  <si>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</si>
  <si>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</si>
  <si>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</si>
  <si>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</si>
  <si>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32,48</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</si>
  <si>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</si>
  <si>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</si>
  <si>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</si>
  <si>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</si>
  <si>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</si>
  <si>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</si>
  <si>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</si>
  <si>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</si>
  <si>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</si>
  <si>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</si>
  <si>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</si>
  <si>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63,57</t>
  </si>
  <si>
    <t>97,60</t>
  </si>
  <si>
    <t>28,72</t>
  </si>
  <si>
    <t>22,82</t>
  </si>
  <si>
    <t>27,95</t>
  </si>
  <si>
    <t>27,30</t>
  </si>
  <si>
    <t>34,59</t>
  </si>
  <si>
    <t>64,85</t>
  </si>
  <si>
    <t>45,40</t>
  </si>
  <si>
    <t>52,99</t>
  </si>
  <si>
    <t>46,91</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</si>
  <si>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</si>
  <si>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</si>
  <si>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</si>
  <si>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</si>
  <si>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</si>
  <si>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</si>
  <si>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</si>
  <si>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</si>
  <si>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</si>
  <si>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</si>
  <si>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</si>
  <si>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</si>
  <si>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</si>
  <si>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</si>
  <si>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</si>
  <si>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</si>
  <si>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35,16</t>
  </si>
  <si>
    <t>45,73</t>
  </si>
  <si>
    <t>47,70</t>
  </si>
  <si>
    <t>75,63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</si>
  <si>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</si>
  <si>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</si>
  <si>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</si>
  <si>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</si>
  <si>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</si>
  <si>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</si>
  <si>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186,26</t>
  </si>
  <si>
    <t>70,50</t>
  </si>
  <si>
    <t>113,17</t>
  </si>
  <si>
    <t>124,46</t>
  </si>
  <si>
    <t>117,04</t>
  </si>
  <si>
    <t>179,28</t>
  </si>
  <si>
    <t>82,12</t>
  </si>
  <si>
    <t>51,60</t>
  </si>
  <si>
    <t>73,66</t>
  </si>
  <si>
    <t>76,85</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</si>
  <si>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</si>
  <si>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</si>
  <si>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</si>
  <si>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</si>
  <si>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70,80</t>
  </si>
  <si>
    <t>PEÇA CIRCULAR PRÉ-MOLDADA, VOLUME DE CONCRETO DE 10 A 30 LITROS, TAXA DE FIBRA DE POLIPROPILENO APROXIMADA DE 6 KG/M³. AF_01/2018_PS</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</si>
  <si>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</si>
  <si>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</si>
  <si>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</si>
  <si>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</si>
  <si>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</si>
  <si>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</si>
  <si>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</si>
  <si>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</si>
  <si>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</si>
  <si>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</si>
  <si>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</si>
  <si>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</si>
  <si>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</si>
  <si>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</si>
  <si>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</si>
  <si>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</si>
  <si>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</si>
  <si>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</si>
  <si>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</si>
  <si>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</si>
  <si>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</si>
  <si>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</si>
  <si>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</si>
  <si>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</si>
  <si>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</si>
  <si>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</si>
  <si>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</si>
  <si>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</si>
  <si>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</si>
  <si>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</si>
  <si>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</si>
  <si>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</si>
  <si>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</si>
  <si>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</si>
  <si>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</si>
  <si>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</si>
  <si>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</si>
  <si>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</si>
  <si>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</si>
  <si>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</si>
  <si>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</si>
  <si>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</si>
  <si>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</si>
  <si>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</si>
  <si>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</si>
  <si>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</si>
  <si>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</si>
  <si>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</si>
  <si>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</si>
  <si>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</si>
  <si>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</si>
  <si>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</si>
  <si>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</si>
  <si>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</si>
  <si>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</si>
  <si>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</si>
  <si>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</si>
  <si>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</si>
  <si>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</si>
  <si>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</si>
  <si>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</si>
  <si>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</si>
  <si>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</si>
  <si>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</si>
  <si>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</si>
  <si>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</si>
  <si>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</si>
  <si>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</si>
  <si>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</si>
  <si>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</si>
  <si>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</si>
  <si>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</si>
  <si>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</si>
  <si>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</si>
  <si>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</si>
  <si>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</si>
  <si>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</si>
  <si>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</si>
  <si>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</si>
  <si>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</si>
  <si>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</si>
  <si>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7,87</t>
  </si>
  <si>
    <t>98298</t>
  </si>
  <si>
    <t>CABO ELETRÔNICO CATEGORIA 6A, INSTALADO EM EDIFICAÇÃO RESIDENCIAL - FORNECIMENTO E INSTALAÇÃO. AF_11/2019</t>
  </si>
  <si>
    <t>98299</t>
  </si>
  <si>
    <t>CABO ELETRÔNICO CATEGORIA 6A, INSTALADO EM EDIFICAÇÃO INSTITUCIONAL - FORNECIMENTO E INSTALAÇÃO. AF_11/2019</t>
  </si>
  <si>
    <t>98300</t>
  </si>
  <si>
    <t>CABO COAXIAL RG6 95% - FORNECIMENTO E INSTALAÇÃO. AF_11/2019</t>
  </si>
  <si>
    <t>98305</t>
  </si>
  <si>
    <t>RACK FECHADO PARA SERVIDOR - FORNECIMENTO E INSTALAÇÃO. AF_11/2019</t>
  </si>
  <si>
    <t>98306</t>
  </si>
  <si>
    <t>BLOCO DE ENGATE RÁPIDO PARA BASTIDOR TIPO M10 - FORNECIMENTO E INSTALAÇÃO. AF_11/2019</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</si>
  <si>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</si>
  <si>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</si>
  <si>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</si>
  <si>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</si>
  <si>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</si>
  <si>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ESTRUTURA DE MADEIRA PROVISÓRIA PARA SUPORTE DE CAIXA D ÁGUA ELEVADA DE 1000 LITROS. AF_05/2018_PS</t>
  </si>
  <si>
    <t>ESTRUTURA DE MADEIRA PROVISÓRIA PARA SUPORTE DE CAIXA D ÁGUA ELEVADA DE 3000 LITROS. AF_05/2018_PS</t>
  </si>
  <si>
    <t>PLANTIO DE GRAMA BATATAIS EM PLACAS. AF_05/2018</t>
  </si>
  <si>
    <t>64,35</t>
  </si>
  <si>
    <t>93,42</t>
  </si>
  <si>
    <t>CONECTOR EM BRONZE/LATÃO, DN 22 MM X 1/2", SEM ANEL DE SOLDA, BOLSA X ROSCA F, INSTALADO EM PRUMADA DE HIDRÁULICA PREDIAL - FORNECIMENTO E INSTALAÇÃO. AF_04/2022</t>
  </si>
  <si>
    <t>17,12</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</si>
  <si>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</si>
  <si>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</si>
  <si>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</si>
  <si>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</si>
  <si>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</si>
  <si>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</si>
  <si>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</si>
  <si>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</si>
  <si>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</si>
  <si>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</si>
  <si>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</si>
  <si>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</si>
  <si>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</si>
  <si>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</si>
  <si>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</si>
  <si>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</si>
  <si>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</si>
  <si>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</si>
  <si>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</si>
  <si>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</si>
  <si>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</si>
  <si>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</si>
  <si>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</si>
  <si>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</si>
  <si>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</si>
  <si>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</si>
  <si>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</si>
  <si>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</si>
  <si>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</si>
  <si>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</si>
  <si>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</si>
  <si>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</si>
  <si>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</si>
  <si>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</si>
  <si>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</si>
  <si>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</si>
  <si>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</si>
  <si>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</si>
  <si>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73,55</t>
  </si>
  <si>
    <t>109,43</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</si>
  <si>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</si>
  <si>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</si>
  <si>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</si>
  <si>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</si>
  <si>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</si>
  <si>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100128</t>
  </si>
  <si>
    <t>TIL (TUBO DE INSPEÇÃO E LIMPEZA) RADIAL PARA ESGOTO, EM PVC, DN 300X200 MM. AF_12/2020</t>
  </si>
  <si>
    <t>15,76</t>
  </si>
  <si>
    <t>24,57</t>
  </si>
  <si>
    <t>27,85</t>
  </si>
  <si>
    <t>16,19</t>
  </si>
  <si>
    <t>37,11</t>
  </si>
  <si>
    <t>111,70</t>
  </si>
  <si>
    <t>146,48</t>
  </si>
  <si>
    <t>86,75</t>
  </si>
  <si>
    <t>15,45</t>
  </si>
  <si>
    <t>100553</t>
  </si>
  <si>
    <t>CABO COAXIAL RG11 95% - FORNECIMENTO E INSTALAÇÃO. AF_11/2019</t>
  </si>
  <si>
    <t>100554</t>
  </si>
  <si>
    <t>CABO COAXIAL RG59 95% - FORNECIMENTO E INSTALAÇÃO. AF_11/2019</t>
  </si>
  <si>
    <t>100555</t>
  </si>
  <si>
    <t>RACK ABERTO EM COLUNA 44U PARA SERVIDOR - FORNECIMENTO E INSTALAÇÃO. AF_11/2019</t>
  </si>
  <si>
    <t>88,91</t>
  </si>
  <si>
    <t>154,68</t>
  </si>
  <si>
    <t>316,94</t>
  </si>
  <si>
    <t>57,05</t>
  </si>
  <si>
    <t>69,65</t>
  </si>
  <si>
    <t>82,80</t>
  </si>
  <si>
    <t>65,87</t>
  </si>
  <si>
    <t>65,08</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</si>
  <si>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</si>
  <si>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</si>
  <si>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</si>
  <si>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</si>
  <si>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23,99</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</si>
  <si>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</si>
  <si>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</si>
  <si>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</si>
  <si>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</si>
  <si>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</si>
  <si>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</si>
  <si>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</si>
  <si>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</si>
  <si>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</si>
  <si>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</si>
  <si>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</si>
  <si>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</si>
  <si>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</si>
  <si>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43,32</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</si>
  <si>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</si>
  <si>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</si>
  <si>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</si>
  <si>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</si>
  <si>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</si>
  <si>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</si>
  <si>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</si>
  <si>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</si>
  <si>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</si>
  <si>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</si>
  <si>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</si>
  <si>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</si>
  <si>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</si>
  <si>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</si>
  <si>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</si>
  <si>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</si>
  <si>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</si>
  <si>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</si>
  <si>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34,68</t>
  </si>
  <si>
    <t>47,25</t>
  </si>
  <si>
    <t>LÂMPADA TUBULAR LED DE 9/10 W, BASE G13 - FORNECIMENTO E INSTALAÇÃO. AF_02/2020_PS</t>
  </si>
  <si>
    <t>LÂMPADA TUBULAR LED DE 18/20 W, BASE G13 - FORNECIMENTO E INSTALAÇÃO. AF_02/2020_PS</t>
  </si>
  <si>
    <t>PISO PODOTÁTIL DE ALERTA OU DIRECIONAL, DE BORRACHA, ASSENTADO SOBRE ARGAMASSA. AF_05/2020</t>
  </si>
  <si>
    <t>42,75</t>
  </si>
  <si>
    <t>69,48</t>
  </si>
  <si>
    <t>40,48</t>
  </si>
  <si>
    <t>23,42</t>
  </si>
  <si>
    <t>26,86</t>
  </si>
  <si>
    <t>51,29</t>
  </si>
  <si>
    <t>13,25</t>
  </si>
  <si>
    <t>76,73</t>
  </si>
  <si>
    <t>28,66</t>
  </si>
  <si>
    <t>25,85</t>
  </si>
  <si>
    <t>31,80</t>
  </si>
  <si>
    <t>51,74</t>
  </si>
  <si>
    <t>60,78</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</si>
  <si>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</si>
  <si>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</si>
  <si>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</si>
  <si>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</si>
  <si>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</si>
  <si>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</si>
  <si>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</si>
  <si>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</si>
  <si>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</si>
  <si>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</si>
  <si>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</si>
  <si>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</si>
  <si>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</si>
  <si>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</si>
  <si>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</si>
  <si>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</si>
  <si>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</si>
  <si>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</si>
  <si>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</si>
  <si>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</si>
  <si>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</si>
  <si>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</si>
  <si>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</si>
  <si>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</si>
  <si>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</si>
  <si>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</si>
  <si>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</si>
  <si>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</si>
  <si>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</si>
  <si>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</si>
  <si>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</si>
  <si>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</si>
  <si>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</si>
  <si>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</si>
  <si>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</si>
  <si>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</si>
  <si>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</si>
  <si>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</si>
  <si>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</si>
  <si>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</si>
  <si>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</si>
  <si>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</si>
  <si>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</si>
  <si>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</si>
  <si>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</si>
  <si>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</si>
  <si>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</si>
  <si>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</si>
  <si>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43,49</t>
  </si>
  <si>
    <t>50,42</t>
  </si>
  <si>
    <t>64,44</t>
  </si>
  <si>
    <t>68,25</t>
  </si>
  <si>
    <t>53,33</t>
  </si>
  <si>
    <t>32,85</t>
  </si>
  <si>
    <t>27,42</t>
  </si>
  <si>
    <t>93,73</t>
  </si>
  <si>
    <t>27,50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</si>
  <si>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</si>
  <si>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</si>
  <si>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</si>
  <si>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</si>
  <si>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105,97</t>
  </si>
  <si>
    <t>14,06</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</si>
  <si>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</si>
  <si>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</si>
  <si>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</si>
  <si>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</si>
  <si>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</si>
  <si>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</si>
  <si>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</si>
  <si>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204,06</t>
  </si>
  <si>
    <t>68,33</t>
  </si>
  <si>
    <t>83,59</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</si>
  <si>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</si>
  <si>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</si>
  <si>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</si>
  <si>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</si>
  <si>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</si>
  <si>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</si>
  <si>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</si>
  <si>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</si>
  <si>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</si>
  <si>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</si>
  <si>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</si>
  <si>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</si>
  <si>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</si>
  <si>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</si>
  <si>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</si>
  <si>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</si>
  <si>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</si>
  <si>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</si>
  <si>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</si>
  <si>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</si>
  <si>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</si>
  <si>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27,21</t>
  </si>
  <si>
    <t>20,35</t>
  </si>
  <si>
    <t>53,39</t>
  </si>
  <si>
    <t>7,01</t>
  </si>
  <si>
    <t>31,24</t>
  </si>
  <si>
    <t>BASE PARA POÇO DE VISITA CIRCULAR PARA DRENAGEM, EM CONCRETO PRÉ-MOLDADO, DIÂMETRO INTERNO = 1,20 M, PROFUNDIDADE = 1,60 M, EXCLUINDO TAMPÃO. AF_05/2021_PA</t>
  </si>
  <si>
    <t>56,38</t>
  </si>
  <si>
    <t>39,86</t>
  </si>
  <si>
    <t>8,29</t>
  </si>
  <si>
    <t>102662</t>
  </si>
  <si>
    <t>DRENO SUBSUPERFICIAL (SEÇÃO 0,40 X 0,40 M), COM TUBO DE PVC CORRUGADO RÍGIDO PERFURADO, DN 100 MM, ENCHIMENTO COM AREIA. AF_07/2021</t>
  </si>
  <si>
    <t>102668</t>
  </si>
  <si>
    <t>DRENO SUBSUPERFICIAL (SEÇÃO 0,40 X 0,40 M), COM TUBO DE PVC CORRUGADO RÍGIDO PERFURADO, DN 100 MM, ENCHIMENTO COM BRITA, ENVOLVIDO COM MANTA GEOTÊXTIL. AF_07/2021</t>
  </si>
  <si>
    <t>102672</t>
  </si>
  <si>
    <t>DRENO PROFUNDO (SEÇÃO 0,50 X 1,50 M), COM TUBO DE PVC CORRUGADO RÍGIDO PERFURADO, DN 100 MM, ENCHIMENTO COM AREIA, COM SELO DE ARGILA. AF_07/2021</t>
  </si>
  <si>
    <t>102676</t>
  </si>
  <si>
    <t>DRENO PROFUNDO (SEÇÃO 0,50 X 1,50 M), COM TUBO DE PVC CORRUGADO RÍGIDO PERFURADO, DN 100 MM, ENCHIMENTO COM AREIA. AF_07/2021</t>
  </si>
  <si>
    <t>102681</t>
  </si>
  <si>
    <t>DRENO PROFUNDO (SEÇÃO 0,50 X 1,50 M), COM TUBO DE PVC CORRUGADO RÍGIDO PERFURADO, DN 100 MM, ENCHIMENTO COM BRITA, ENVOLVIDO COM MANTA GEOTÊXTIL, COM SELO DE ARGILA. AF_07/2021</t>
  </si>
  <si>
    <t>102685</t>
  </si>
  <si>
    <t>DRENO PROFUNDO (SEÇÃO 0,50 X 1,50 M), COM TUBO DE PVC CORRUGADO RÍGIDO PERFURADO, DN 100 MM, ENCHIMENTO COM BRITA, ENVOLVIDO COM MANTA GEOTÊXTIL. AF_07/2021</t>
  </si>
  <si>
    <t>102689</t>
  </si>
  <si>
    <t>102693</t>
  </si>
  <si>
    <t>102696</t>
  </si>
  <si>
    <t>102703</t>
  </si>
  <si>
    <t>102705</t>
  </si>
  <si>
    <t>TUBO DE PVC CORRUGADO RÍGIDO PERFURADO, DN 100 MM, PARA DRENO - FORNECIMENTO E ASSENTAMENTO. AF_07/2021</t>
  </si>
  <si>
    <t>82,56</t>
  </si>
  <si>
    <t>130,65</t>
  </si>
  <si>
    <t>56,97</t>
  </si>
  <si>
    <t>62,31</t>
  </si>
  <si>
    <t>109,54</t>
  </si>
  <si>
    <t>37,76</t>
  </si>
  <si>
    <t>87,17</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</si>
  <si>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</si>
  <si>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</si>
  <si>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</si>
  <si>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</si>
  <si>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</si>
  <si>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</si>
  <si>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</si>
  <si>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</si>
  <si>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</si>
  <si>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</si>
  <si>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</si>
  <si>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</si>
  <si>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</si>
  <si>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</si>
  <si>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</si>
  <si>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</si>
  <si>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</si>
  <si>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</si>
  <si>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</si>
  <si>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</si>
  <si>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</si>
  <si>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</si>
  <si>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</si>
  <si>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</si>
  <si>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</si>
  <si>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</si>
  <si>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</si>
  <si>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</si>
  <si>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</si>
  <si>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</si>
  <si>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</si>
  <si>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</si>
  <si>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</si>
  <si>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</si>
  <si>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</si>
  <si>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126,17</t>
  </si>
  <si>
    <t>35,18</t>
  </si>
  <si>
    <t>43,98</t>
  </si>
  <si>
    <t>69,40</t>
  </si>
  <si>
    <t>138,79</t>
  </si>
  <si>
    <t>63,01</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</si>
  <si>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</si>
  <si>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</si>
  <si>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</si>
  <si>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</si>
  <si>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</si>
  <si>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</si>
  <si>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103797</t>
  </si>
  <si>
    <t>ARMAÇÃO DE DESCIDA DÁGUA UTILIZANDO AÇO CA-60 DE 5 MM - MONTAGEM. AF_08/2022</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</si>
  <si>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</si>
  <si>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</si>
  <si>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</si>
  <si>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</si>
  <si>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</si>
  <si>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</si>
  <si>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</si>
  <si>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</si>
  <si>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</si>
  <si>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</si>
  <si>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</si>
  <si>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</si>
  <si>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</si>
  <si>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</si>
  <si>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</si>
  <si>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</si>
  <si>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</si>
  <si>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</si>
  <si>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</si>
  <si>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</si>
  <si>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</si>
  <si>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</si>
  <si>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</si>
  <si>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</si>
  <si>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</si>
  <si>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</si>
  <si>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</si>
  <si>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</si>
  <si>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</si>
  <si>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</si>
  <si>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</si>
  <si>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</si>
  <si>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43,91</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</si>
  <si>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</si>
  <si>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</si>
  <si>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</si>
  <si>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</si>
  <si>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</si>
  <si>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</si>
  <si>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</si>
  <si>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</si>
  <si>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</si>
  <si>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</si>
  <si>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</si>
  <si>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</si>
  <si>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</si>
  <si>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</si>
  <si>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</si>
  <si>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</si>
  <si>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</si>
  <si>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</si>
  <si>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</si>
  <si>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</si>
  <si>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</si>
  <si>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</si>
  <si>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</si>
  <si>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</si>
  <si>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</si>
  <si>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</si>
  <si>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</si>
  <si>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</si>
  <si>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</si>
  <si>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</si>
  <si>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</si>
  <si>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</si>
  <si>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</si>
  <si>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</si>
  <si>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</si>
  <si>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</si>
  <si>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</si>
  <si>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</si>
  <si>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</si>
  <si>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</si>
  <si>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</si>
  <si>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</si>
  <si>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</si>
  <si>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</si>
  <si>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</si>
  <si>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</si>
  <si>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</si>
  <si>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</si>
  <si>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</si>
  <si>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</si>
  <si>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</si>
  <si>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</si>
  <si>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</si>
  <si>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</si>
  <si>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</si>
  <si>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</si>
  <si>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</si>
  <si>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</si>
  <si>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</si>
  <si>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</si>
  <si>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</si>
  <si>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</si>
  <si>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</si>
  <si>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</si>
  <si>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</si>
  <si>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</si>
  <si>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</si>
  <si>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</si>
  <si>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</si>
  <si>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</si>
  <si>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</si>
  <si>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</si>
  <si>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</si>
  <si>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</si>
  <si>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</si>
  <si>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</si>
  <si>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</si>
  <si>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</si>
  <si>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</si>
  <si>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</si>
  <si>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</si>
  <si>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</si>
  <si>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</si>
  <si>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</si>
  <si>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</si>
  <si>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</si>
  <si>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</si>
  <si>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</si>
  <si>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</si>
  <si>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</si>
  <si>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</si>
  <si>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</si>
  <si>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</si>
  <si>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</si>
  <si>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</si>
  <si>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</si>
  <si>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</si>
  <si>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</si>
  <si>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</si>
  <si>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</si>
  <si>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</si>
  <si>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</si>
  <si>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</si>
  <si>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</si>
  <si>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</si>
  <si>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</si>
  <si>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</si>
  <si>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</si>
  <si>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</si>
  <si>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</si>
  <si>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</si>
  <si>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</si>
  <si>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</si>
  <si>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</si>
  <si>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</si>
  <si>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</si>
  <si>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</si>
  <si>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</si>
  <si>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</si>
  <si>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</si>
  <si>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</si>
  <si>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</si>
  <si>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</si>
  <si>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</si>
  <si>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</si>
  <si>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</si>
  <si>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</si>
  <si>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</si>
  <si>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</si>
  <si>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</si>
  <si>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</si>
  <si>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</si>
  <si>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</si>
  <si>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</si>
  <si>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</si>
  <si>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</si>
  <si>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</si>
  <si>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</si>
  <si>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</si>
  <si>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</si>
  <si>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</si>
  <si>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</si>
  <si>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</si>
  <si>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</si>
  <si>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25,47</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</si>
  <si>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</si>
  <si>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</si>
  <si>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</si>
  <si>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</si>
  <si>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</si>
  <si>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</si>
  <si>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15,07</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</si>
  <si>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</si>
  <si>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</si>
  <si>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</si>
  <si>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</si>
  <si>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</si>
  <si>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</si>
  <si>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</si>
  <si>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</si>
  <si>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</si>
  <si>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</si>
  <si>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</si>
  <si>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</si>
  <si>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</si>
  <si>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</si>
  <si>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</si>
  <si>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</si>
  <si>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</si>
  <si>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</si>
  <si>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</si>
  <si>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</si>
  <si>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</si>
  <si>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</si>
  <si>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</si>
  <si>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</si>
  <si>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</si>
  <si>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</si>
  <si>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</si>
  <si>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</si>
  <si>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</si>
  <si>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</si>
  <si>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103904</t>
  </si>
  <si>
    <t>EXECUÇÃO DE PAVIMENTO DE CONCRETO SIMPLES (PCS), FCK = 35 MPA, ESPESSURA DE 15,0 CM. AF_04/2022</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</si>
  <si>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</si>
  <si>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</si>
  <si>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</si>
  <si>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</si>
  <si>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</si>
  <si>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</si>
  <si>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</si>
  <si>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</si>
  <si>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103909</t>
  </si>
  <si>
    <t>EXECUÇÃO PAVIMENTO DE CONCRETO SIMPLES (PCS), FCK = 35 MPA, ESPESSURA DE 22,5 CM. AF_04/2022</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</si>
  <si>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</si>
  <si>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</si>
  <si>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</si>
  <si>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</si>
  <si>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</si>
  <si>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</si>
  <si>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</si>
  <si>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</si>
  <si>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</si>
  <si>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</si>
  <si>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</si>
  <si>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</si>
  <si>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</si>
  <si>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</si>
  <si>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</si>
  <si>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</si>
  <si>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103925</t>
  </si>
  <si>
    <t>ESCADA HIDRÁULICA, LARGURA ATÉ 1M, TIPO DESCIDA DÁGUA DE CORTE OU ATERRO EM DEGRAUS (DCD 02, 04 E DAD 02), EM CONCRETO USINADO, FCK = 20 MPA, LANÇADO COM BOMBA, INCLUINDO ARMAÇÃO, MATERIAIS E FÔRMAS (3 UTILIZAÇÕES). AF_08/2022</t>
  </si>
  <si>
    <t>103926</t>
  </si>
  <si>
    <t>ESCADA HIDRÁULICA, LARGURA DE 1 A 4,1 M, TIPO DESCIDA DÁGUA DE ATERRO EM DEGRAUS (DAD 04, 06, 08, 10, 12, 14, 16, 18), EM CONCRETO USINADO, FCK = 20 MPA, LANÇADO COM BOMBA, INCLUINDO ARMAÇÃO, MATERIAIS E FÔRMAS (3 UTILIZAÇÕES). AF_08/2022</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</si>
  <si>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</si>
  <si>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</si>
  <si>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</si>
  <si>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</si>
  <si>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</si>
  <si>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</si>
  <si>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</si>
  <si>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</si>
  <si>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</si>
  <si>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</si>
  <si>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</si>
  <si>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</si>
  <si>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103937</t>
  </si>
  <si>
    <t>CONJUNTO MACACO HIDRÁULICO E CENTRAL DE BOMBEAMENTO MOTORIZADO 1,8 KW PARA PROTENSÃO DE MONOCABOS PARA CONCRETO PROTENDIDO, ESFORÇO MÁXIMO DE 20 TONELADAS  - MATERIAIS NA OPERAÇÃO. AF_05/2022</t>
  </si>
  <si>
    <t>103943</t>
  </si>
  <si>
    <t>CONJUNTO MACACO HIDRÁULICO E CENTRAL DE BOMBEAMENTO MOTORIZADO 1,8 KW PARA PROTENSÃO DE MONOCABOS PARA CONCRETO PROTENDIDO, ESFORÇO MÁXIMO DE 30 TONELADAS  - MATERIAIS NA OPERAÇÃO. AF_05/2022</t>
  </si>
  <si>
    <t>103946</t>
  </si>
  <si>
    <t>PLANTIO DE GRAMA ESMERALDA OU SÃO CARLOS OU CURITIBANA, EM PLACAS. AF_05/2022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</si>
  <si>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</si>
  <si>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</si>
  <si>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</si>
  <si>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</si>
  <si>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</si>
  <si>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</si>
  <si>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</si>
  <si>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</si>
  <si>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</si>
  <si>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</si>
  <si>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</si>
  <si>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</si>
  <si>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5,26</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</si>
  <si>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</si>
  <si>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</si>
  <si>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</si>
  <si>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</si>
  <si>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</si>
  <si>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</si>
  <si>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</si>
  <si>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</si>
  <si>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</si>
  <si>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</si>
  <si>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</si>
  <si>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</si>
  <si>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</si>
  <si>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</si>
  <si>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</si>
  <si>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</si>
  <si>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</si>
  <si>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</si>
  <si>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</si>
  <si>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</si>
  <si>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</si>
  <si>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</si>
  <si>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</si>
  <si>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</si>
  <si>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</si>
  <si>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</si>
  <si>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</si>
  <si>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</si>
  <si>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</si>
  <si>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</si>
  <si>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</si>
  <si>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</si>
  <si>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</si>
  <si>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</si>
  <si>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</si>
  <si>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</si>
  <si>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</si>
  <si>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</si>
  <si>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103978</t>
  </si>
  <si>
    <t>TUBO, PVC, SOLDÁVEL, DN 40MM, INSTALADO EM RAMAL DE DISTRIBUIÇÃO DE ÁGUA - FORNECIMENTO E INSTALAÇÃO. AF_06/2022</t>
  </si>
  <si>
    <t>103979</t>
  </si>
  <si>
    <t>TUBO, PVC, SOLDÁVEL, DN 50MM, INSTALADO EM RAMAL DE DISTRIBUIÇÃO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</si>
  <si>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</si>
  <si>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</si>
  <si>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</si>
  <si>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</si>
  <si>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</si>
  <si>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</si>
  <si>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</si>
  <si>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</si>
  <si>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</si>
  <si>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</si>
  <si>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</si>
  <si>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</si>
  <si>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</si>
  <si>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</si>
  <si>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</si>
  <si>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</si>
  <si>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</si>
  <si>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</si>
  <si>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</si>
  <si>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</si>
  <si>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</si>
  <si>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</si>
  <si>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</si>
  <si>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</si>
  <si>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</si>
  <si>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</si>
  <si>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</si>
  <si>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</si>
  <si>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</si>
  <si>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</si>
  <si>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</si>
  <si>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</si>
  <si>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</si>
  <si>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</si>
  <si>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</si>
  <si>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</si>
  <si>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</si>
  <si>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</si>
  <si>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</si>
  <si>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</si>
  <si>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</si>
  <si>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</si>
  <si>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</si>
  <si>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</si>
  <si>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</si>
  <si>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</si>
  <si>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</si>
  <si>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</si>
  <si>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</si>
  <si>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</si>
  <si>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</si>
  <si>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</si>
  <si>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</si>
  <si>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</si>
  <si>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</si>
  <si>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</si>
  <si>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</si>
  <si>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</si>
  <si>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</si>
  <si>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</si>
  <si>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25,55</t>
  </si>
  <si>
    <t>104012</t>
  </si>
  <si>
    <t>TÊ DE REDUÇÃO, PVC, SOLDÁVEL, DN 40MM X 32MM, INSTALADO EM RAMAL DE DISTRIBUIÇÃO DE ÁGUA - FORNECIMENTO E INSTALAÇÃO. AF_06/2022</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</si>
  <si>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</si>
  <si>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</si>
  <si>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</si>
  <si>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</si>
  <si>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</si>
  <si>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</si>
  <si>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</si>
  <si>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</si>
  <si>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</si>
  <si>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</si>
  <si>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</si>
  <si>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</si>
  <si>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</si>
  <si>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104021</t>
  </si>
  <si>
    <t>TUBO, CPVC, SOLDÁVEL, DN 42MM, INSTALADO EM RAMAL DE DISTRIBUIÇÃO DE ÁGUA - FORNECIMENTO E INSTALAÇÃO. AF_06/2022</t>
  </si>
  <si>
    <t>104022</t>
  </si>
  <si>
    <t>TE, CPVC, SOLDÁVEL, DN  42MM, INSTALADO EM RAMAL DE DISTRIBUIÇÃO DE ÁGUA  FORNECIMENTO E INSTALAÇÃO. AF_06/2022</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</si>
  <si>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</si>
  <si>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</si>
  <si>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</si>
  <si>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</si>
  <si>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104025</t>
  </si>
  <si>
    <t>LUVA, CPVC, SOLDÁVEL, DN 42MM, INSTALADO EM RAMAL DE DISTRIBUIÇÃO DE ÁGUA  FORNECIMENTO E INSTALAÇÃO. AF_06/2022</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</si>
  <si>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</si>
  <si>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</si>
  <si>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</si>
  <si>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</si>
  <si>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104028</t>
  </si>
  <si>
    <t>LUVA DE TRANSIÇÃO, CPVC, SOLDÁVEL, DN42MM X 1.1/2, INSTALADO EM RAMAL DE DISTRIBUIÇÃO DE ÁGUA  FORNECIMENTO E INSTALAÇÃO. AF_06/2022</t>
  </si>
  <si>
    <t>104029</t>
  </si>
  <si>
    <t>CONECTOR, CPVC, SOLDÁVEL, DN 42MM X 1.1/2, INSTALADO EM RAMAL DE DISTRIBUIÇÃO DE ÁGUA  FORNECIMENTO E INSTALAÇÃO. AF_06/2022</t>
  </si>
  <si>
    <t>104030</t>
  </si>
  <si>
    <t>TE DE REDUÇÃO, CPVC, SOLDÁVEL, DN 42 X 35 MM, INSTALADO EM RAMAL DE DISTRIBUIÇÃO DE ÁGUA - FORNECIMENTO E INSTALAÇÃO. AF_06/2022</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</si>
  <si>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</si>
  <si>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</si>
  <si>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</si>
  <si>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</si>
  <si>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</si>
  <si>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</si>
  <si>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104034</t>
  </si>
  <si>
    <t>COLAR DE TOMADA, PVC, COM TRAVAS, DE 110 MM X 1/2" OU 110 MM X 3/4", PARA LIGAÇÃO PREDIAL DE ÁGUA. AF_06/2022</t>
  </si>
  <si>
    <t>104035</t>
  </si>
  <si>
    <t>COLAR DE TOMADA, POLIPROPILENO, COM PARAFUSOS, 63 MM X 1/2", PARA LIGAÇÃO PREDIAL DE ÁGUA. AF_06/2022</t>
  </si>
  <si>
    <t>104036</t>
  </si>
  <si>
    <t>COLAR DE TOMADA, POLIPROPILENO, COM PARAFUSOS, 63 MM X 3/4", PARA LIGAÇÃO PREDIAL DE ÁGUA. AF_06/2022</t>
  </si>
  <si>
    <t>44,09</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</si>
  <si>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</si>
  <si>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</si>
  <si>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</si>
  <si>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</si>
  <si>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</si>
  <si>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</si>
  <si>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</si>
  <si>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</si>
  <si>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</si>
  <si>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</si>
  <si>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</si>
  <si>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</si>
  <si>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</si>
  <si>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</si>
  <si>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</si>
  <si>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</si>
  <si>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</si>
  <si>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</si>
  <si>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</si>
  <si>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</si>
  <si>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</si>
  <si>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</si>
  <si>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</si>
  <si>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</si>
  <si>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</si>
  <si>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</si>
  <si>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</si>
  <si>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</si>
  <si>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</si>
  <si>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</si>
  <si>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</si>
  <si>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</si>
  <si>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</si>
  <si>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</si>
  <si>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</si>
  <si>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</si>
  <si>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</si>
  <si>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</si>
  <si>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</si>
  <si>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</si>
  <si>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</si>
  <si>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</si>
  <si>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</si>
  <si>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</si>
  <si>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</si>
  <si>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</si>
  <si>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</si>
  <si>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</si>
  <si>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</si>
  <si>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</si>
  <si>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</si>
  <si>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</si>
  <si>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</si>
  <si>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</si>
  <si>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</si>
  <si>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</si>
  <si>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104085</t>
  </si>
  <si>
    <t>TUBO, PVC OCRE, JUNTA ELÁSTICA, DN 100 MM, PARA COLETOR PREDIAL DE ESGOTO. AF_06/2022</t>
  </si>
  <si>
    <t>104086</t>
  </si>
  <si>
    <t>TUBO, PVC OCRE, JUNTA ELÁSTICA, DN 150 MM, PARA COLETOR PREDIAL DE ESGOTO. AF_06/2022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</si>
  <si>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</si>
  <si>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</si>
  <si>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</si>
  <si>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</si>
  <si>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</si>
  <si>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</si>
  <si>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</si>
  <si>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</si>
  <si>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104091</t>
  </si>
  <si>
    <t>TERMOFUSORA PARA TUBOS E CONEXÕES EM PPR COM DIÂMETROS DE 20 A 63 MM, POTÊNCIA DE 800 W, TENSAO 220 V - CHP DIURNO. AF_05/2022</t>
  </si>
  <si>
    <t>104092</t>
  </si>
  <si>
    <t>TERMOFUSORA PARA TUBOS E CONEXÕES EM PPR COM DIÂMETROS DE 20 A 63 MM, POTÊNCIA DE 800 W, TENSAO 220 V - CHI DIURNO.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</si>
  <si>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</si>
  <si>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</si>
  <si>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</si>
  <si>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</si>
  <si>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</si>
  <si>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</si>
  <si>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</si>
  <si>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</si>
  <si>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104097</t>
  </si>
  <si>
    <t>TERMOFUSORA PARA TUBOS E CONEXÕES EM PPR COM DIÂMETROS DE 75 A 110 MM, POTÊNCIA DE *1100* W, TENSÃO 220 V - CHP DIURNO. AF_05/2022</t>
  </si>
  <si>
    <t>104098</t>
  </si>
  <si>
    <t>TERMOFUSORA PARA TUBOS E CONEXÕES EM PPR COM DIÂMETROS DE 75 A 110 MM, POTÊNCIA DE *1100* W, TENSÃO 220 V - CHI DIURNO. AF_05/2022</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</si>
  <si>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</si>
  <si>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</si>
  <si>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</si>
  <si>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</si>
  <si>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</si>
  <si>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</si>
  <si>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</si>
  <si>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</si>
  <si>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</si>
  <si>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</si>
  <si>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</si>
  <si>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</si>
  <si>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</si>
  <si>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</si>
  <si>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</si>
  <si>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</si>
  <si>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104112</t>
  </si>
  <si>
    <t>104114</t>
  </si>
  <si>
    <t>104116</t>
  </si>
  <si>
    <t>104118</t>
  </si>
  <si>
    <t>104120</t>
  </si>
  <si>
    <t>104122</t>
  </si>
  <si>
    <t>104124</t>
  </si>
  <si>
    <t>104130</t>
  </si>
  <si>
    <t>104136</t>
  </si>
  <si>
    <t>104142</t>
  </si>
  <si>
    <t>104148</t>
  </si>
  <si>
    <t>104154</t>
  </si>
  <si>
    <t>104159</t>
  </si>
  <si>
    <t>LUVA DE CORRER, PVC, SOLDÁVEL, DN 40MM, INSTALADO EM RAMAL DE DISTRIBUIÇÃO DE ÁGUA  FORNECIMENTO E INSTALAÇÃO. AF_06/2022</t>
  </si>
  <si>
    <t>104162</t>
  </si>
  <si>
    <t>PISO EM GRANILITE, MARMORITE OU GRANITINA EM AMBIENTES INTERNOS, COM ESPESSURA DE 8 MM, INCLUSO MISTURA EM BETONEIRA, COLOCAÇÃO DAS JUNTAS, APLICAÇÃO DO PISO, 4 POLIMENTOS COM POLITRIZ, ESTUCAMENTO, SELADOR E CERA. AF_06/2022</t>
  </si>
  <si>
    <t>104166</t>
  </si>
  <si>
    <t>TUBO PVC, SÉRIE R, ÁGUA PLUVIAL, DN 150 MM, FORNECIDO E INSTALADO EM RAMAL DE ENCAMINHAMENTO. AF_06/2022</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</si>
  <si>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</si>
  <si>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</si>
  <si>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</si>
  <si>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</si>
  <si>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</si>
  <si>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</si>
  <si>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</si>
  <si>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</si>
  <si>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</si>
  <si>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</si>
  <si>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</si>
  <si>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</si>
  <si>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</si>
  <si>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</si>
  <si>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</si>
  <si>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</si>
  <si>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</si>
  <si>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</si>
  <si>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</si>
  <si>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</si>
  <si>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</si>
  <si>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</si>
  <si>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</si>
  <si>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</si>
  <si>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</si>
  <si>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</si>
  <si>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104184</t>
  </si>
  <si>
    <t>INSTALAÇÃO E DESINSTALAÇÃO DE REGISTRO DE PVC PARA SISTEMA DE REBAIXAMENTO DE LENÇOL FREÁTICO POR PONTEIRAS FILTRANTES. AF_12/2022</t>
  </si>
  <si>
    <t>104185</t>
  </si>
  <si>
    <t>INSTALAÇÃO E DESINSTALAÇÃO DE CONJUNTO DE BOMBAS, À VÁCUO E CENTRÍFUGA, PARA SISTEMA DE REBAIXAMENTO DE LENÇOL FREÁTICO POR PONTEIRAS FILTRANTES (EXCLUI O FORNECIMENTO DE BOMBAS). AF_12/2022</t>
  </si>
  <si>
    <t>104189</t>
  </si>
  <si>
    <t>INSTALAÇÃO DE MATERIAL GRANULAR FILTRANTE PARA SISTEMA DE REBAIXAMENTO DE LENÇOL FREÁTICO POR POÇOS PROFUNDOSA, DIÂMETRO DO POÇO DE 400 MM. AF_12/2022</t>
  </si>
  <si>
    <t>104190</t>
  </si>
  <si>
    <t>INSTALAÇÃO E DESINSTALAÇÃO DE SISTEMA DE BOMBA PARA SISTEMA DE REBAIXAMENTO DE LENÇOL FREÁTICO POR POÇOS PROFUNDOS (EXCLUI O FORNECIMENTO DE BOMBA). AF_12/2022</t>
  </si>
  <si>
    <t>622,85</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</si>
  <si>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</si>
  <si>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</si>
  <si>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</si>
  <si>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</si>
  <si>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</si>
  <si>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</si>
  <si>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104194</t>
  </si>
  <si>
    <t>TUBO, PPR, DN 20, CLASSE PN20, INSTALADO EM RAMAL OU SUB-RAMAL DE ÁGUA - FORNECIMENTO E INSTALAÇÃO. AF_08/2022</t>
  </si>
  <si>
    <t>104195</t>
  </si>
  <si>
    <t>TUBO, PPR, DN 20, CLASSE PN25, INSTALADO EM RAMAL OU SUB-RAMAL DE ÁGUA - FORNECIMENTO E INSTALAÇÃO. AF_08/2022</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</si>
  <si>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</si>
  <si>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</si>
  <si>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</si>
  <si>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</si>
  <si>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</si>
  <si>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</si>
  <si>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</si>
  <si>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</si>
  <si>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</si>
  <si>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</si>
  <si>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</si>
  <si>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</si>
  <si>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</si>
  <si>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</si>
  <si>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104203</t>
  </si>
  <si>
    <t>EMBOÇO OU MASSA ÚNICA EM ARGAMASSA TRAÇO 1:2:8, PREPARO MECÂNICA COM BETONEIRA 400 L, APLICADA COM PROJETOR TIPO CANEQUINHA EM PANOS DE FACHADA COM PRESENÇA DE VÃOS, ESPESSURA DE 25 MM, ACESSO POR BALANCIM MANUAL. AF_08/2022</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</si>
  <si>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</si>
  <si>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</si>
  <si>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</si>
  <si>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</si>
  <si>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</si>
  <si>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</si>
  <si>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</si>
  <si>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</si>
  <si>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</si>
  <si>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</si>
  <si>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</si>
  <si>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</si>
  <si>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</si>
  <si>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</si>
  <si>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</si>
  <si>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</si>
  <si>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</si>
  <si>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</si>
  <si>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</si>
  <si>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</si>
  <si>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</si>
  <si>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</si>
  <si>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</si>
  <si>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</si>
  <si>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</si>
  <si>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</si>
  <si>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</si>
  <si>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</si>
  <si>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</si>
  <si>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</si>
  <si>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</si>
  <si>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</si>
  <si>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</si>
  <si>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</si>
  <si>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</si>
  <si>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</si>
  <si>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</si>
  <si>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</si>
  <si>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104223</t>
  </si>
  <si>
    <t>EMBOÇO OU MASSA ÚNICA EM ARGAMASSA INDUSTRIALIZADA, PREPARO MECÂNICA E APLICAÇÃO COM EQUIPAMENTO DE MISTURA E PROJEÇÃO DE 1,5 M3/H DE ARGAMASSA EM PANOS DE FACHADA COM PRESENÇA DE VÃOS, ESPESSURA DE 35 MM, ACESSO POR ANDAIME. AF_08/2022</t>
  </si>
  <si>
    <t>101,23</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</si>
  <si>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</si>
  <si>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</si>
  <si>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</si>
  <si>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</si>
  <si>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</si>
  <si>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</si>
  <si>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</si>
  <si>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</si>
  <si>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</si>
  <si>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</si>
  <si>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</si>
  <si>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</si>
  <si>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</si>
  <si>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</si>
  <si>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</si>
  <si>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</si>
  <si>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</si>
  <si>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</si>
  <si>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78,13</t>
  </si>
  <si>
    <t>104233</t>
  </si>
  <si>
    <t>EMBOÇO OU MASSA ÚNICA EM ARGAMASSA TRAÇO 1:2:8, PREPARO MECÂNICA COM BETONEIRA 400 L, APLICADA MANUALMENTE EM PANOS DE FACHADA SEM PRESENÇA DE VÃOS, ESPESSURA DE 25 MM, ACESSO POR ANDAIME. AF_08/2022</t>
  </si>
  <si>
    <t>35,29</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</si>
  <si>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</si>
  <si>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</si>
  <si>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</si>
  <si>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</si>
  <si>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</si>
  <si>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</si>
  <si>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</si>
  <si>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</si>
  <si>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</si>
  <si>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</si>
  <si>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</si>
  <si>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</si>
  <si>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</si>
  <si>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</si>
  <si>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</si>
  <si>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</si>
  <si>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</si>
  <si>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</si>
  <si>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</si>
  <si>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</si>
  <si>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</si>
  <si>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</si>
  <si>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</si>
  <si>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</si>
  <si>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</si>
  <si>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</si>
  <si>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</si>
  <si>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</si>
  <si>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</si>
  <si>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</si>
  <si>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</si>
  <si>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</si>
  <si>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</si>
  <si>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</si>
  <si>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65,22</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</si>
  <si>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</si>
  <si>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</si>
  <si>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</si>
  <si>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</si>
  <si>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</si>
  <si>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</si>
  <si>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</si>
  <si>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</si>
  <si>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</si>
  <si>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</si>
  <si>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104256</t>
  </si>
  <si>
    <t>EMBOÇO OU MASSA ÚNICA EM ARGAMASSA TRAÇO 1:2:8, PREPARO MECÂNICO COM BETONEIRA 400 L, APLICADA COM PROJETOR TIPO CANEQUINHA EM SUPERFÍCIES EXTERNAS DA SACADA, ESPESSURA DE 35 MM, ACESSO POR ANDAIME, SEM USO DE TELA METÁLICA. AF_08/2022</t>
  </si>
  <si>
    <t>81,26</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</si>
  <si>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</si>
  <si>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</si>
  <si>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</si>
  <si>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</si>
  <si>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</si>
  <si>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</si>
  <si>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</si>
  <si>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</si>
  <si>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</si>
  <si>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</si>
  <si>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</si>
  <si>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</si>
  <si>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</si>
  <si>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</si>
  <si>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104264</t>
  </si>
  <si>
    <t>EMBOÇO OU MASSA ÚNICA EM ARGAMASSA TRAÇO 1:2:8, PREPARO MECÂNICO COM BETONEIRA 400 L, APLICADA COM PROJETOR TIPO CANEQUINHA EM SUPERFÍCIES EXTERNAS DA SACADA, ESPESSURA DE 50 MM, ACESSO POR ANDAIME, SEM USO DE TELA METÁLICA. AF_08/2022</t>
  </si>
  <si>
    <t>104314</t>
  </si>
  <si>
    <t>TRAMA DE AÇO COMPOSTA POR TERÇAS PARA TELHADOS DE ATÉ 2 ÁGUAS PARA TELHA ONDULADA DE FIBROCIMENTO, METÁLICA, PLÁSTICA OU TERMOACÚSTICA, INCLUSO TRANSPORTE VERTICAL (EM KG). AF_07/2019</t>
  </si>
  <si>
    <t>104315</t>
  </si>
  <si>
    <t>TUBO, PVC, SOLDÁVEL, DN 20 MM, INSTALADO EM DRENO DE AR CONDICIONADO - FORNECIMENTO E INSTALAÇÃO. AF_08/2022</t>
  </si>
  <si>
    <t>104316</t>
  </si>
  <si>
    <t>TUBO, PVC, SOLDÁVEL, DN 32 MM, INSTALADO EM DRENO DE AR CONDICIONADO - FORNECIMENTO E INSTALAÇÃO. AF_08/2022</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</si>
  <si>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</si>
  <si>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</si>
  <si>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</si>
  <si>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</si>
  <si>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</si>
  <si>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</si>
  <si>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</si>
  <si>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</si>
  <si>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</si>
  <si>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</si>
  <si>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</si>
  <si>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</si>
  <si>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</si>
  <si>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</si>
  <si>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</si>
  <si>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</si>
  <si>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</si>
  <si>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</si>
  <si>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</si>
  <si>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</si>
  <si>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</si>
  <si>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</si>
  <si>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77,72</t>
  </si>
  <si>
    <t>104329</t>
  </si>
  <si>
    <t>CAIXA SIFONADA, COM GRELHA REDONDA, PVC, DN 150 X 150 X 50 MM, JUNTA SOLDÁVEL, FORNECIDA E INSTALADA EM RAMAL DE DESCARGA OU EM RAMAL DE ESGOTO SANITÁRIO. AF_08/2022</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</si>
  <si>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</si>
  <si>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</si>
  <si>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</si>
  <si>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</si>
  <si>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</si>
  <si>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</si>
  <si>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</si>
  <si>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</si>
  <si>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</si>
  <si>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</si>
  <si>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</si>
  <si>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</si>
  <si>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</si>
  <si>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</si>
  <si>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</si>
  <si>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</si>
  <si>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104351</t>
  </si>
  <si>
    <t>TERMINAL DE VENTILAÇÃO, PVC, SÉRIE NORMAL, ESGOTO PREDIAL, DN 75 MM, JUNTA SOLDÁVEL, FORNECIDO E INSTALADO EM PRUMADA DE ESGOTO SANITÁRIO OU VENTILAÇÃO. AF_08/2022</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</si>
  <si>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</si>
  <si>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</si>
  <si>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</si>
  <si>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</si>
  <si>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</si>
  <si>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</si>
  <si>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</si>
  <si>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</si>
  <si>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</si>
  <si>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</si>
  <si>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36,77</t>
  </si>
  <si>
    <t>104357</t>
  </si>
  <si>
    <t>CAP, PVC, SÉRIE NORMAL, ESGOTO PREDIAL, DN 100 MM, JUNTA ELÁSTICA, FORNECIDO E INSTALADO EM SUBCOLETOR AÉREO DE ESGOTO SANITÁRIO. AF_08/2022</t>
  </si>
  <si>
    <t>104395</t>
  </si>
  <si>
    <t>CONDULETE DE PVC, TIPO E, PARA ELETRODUTO DE PVC SOLDÁVEL DN 20 MM (1/2''), APARENTE - FORNECIMENTO E INSTALAÇÃO. AF_10/2022</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</si>
  <si>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</si>
  <si>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</si>
  <si>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</si>
  <si>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</si>
  <si>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</si>
  <si>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</si>
  <si>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</si>
  <si>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</si>
  <si>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</si>
  <si>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</si>
  <si>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</si>
  <si>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</si>
  <si>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</si>
  <si>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</si>
  <si>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</si>
  <si>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</si>
  <si>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</si>
  <si>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</si>
  <si>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</si>
  <si>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</si>
  <si>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</si>
  <si>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</si>
  <si>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</si>
  <si>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</si>
  <si>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</si>
  <si>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</si>
  <si>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</si>
  <si>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</si>
  <si>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</si>
  <si>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</si>
  <si>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</si>
  <si>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</si>
  <si>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</si>
  <si>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</si>
  <si>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</si>
  <si>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</si>
  <si>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</si>
  <si>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</si>
  <si>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</si>
  <si>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</si>
  <si>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</si>
  <si>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</si>
  <si>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</si>
  <si>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</si>
  <si>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</si>
  <si>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</si>
  <si>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</si>
  <si>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</si>
  <si>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</si>
  <si>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</si>
  <si>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</si>
  <si>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</si>
  <si>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104432</t>
  </si>
  <si>
    <t>EXECUÇÃO DE PASSEIO EM PISO INTERTRAVADO, COM BLOCO RAQUETE  22 X 13,5 CM, ESPESSURA 6 CM. AF_10/2022</t>
  </si>
  <si>
    <t>104433</t>
  </si>
  <si>
    <t>EXECUÇÃO DE PAVIMENTO EM PISO INTERTRAVADO, COM BLOCO RAQUETE  22 X 13,5 CM, ESPESSURA 6 CM. AF_10/2022</t>
  </si>
  <si>
    <t>104466</t>
  </si>
  <si>
    <t>COMPOSIÇÃO PARAMÉTRICA PARA FORNECIMENTO E MONTAGEM DE ESTRUTURA METÁLICA PARA ESTRUTURA PRINCIPAL DE EDIFICAÇÕES (PILARES, VIGAS E CONTRAVENTAMENTO). AF_11/2022</t>
  </si>
  <si>
    <t>104467</t>
  </si>
  <si>
    <t>COMPOSIÇÃO PARAMÉTRICA PARA FORNECIMENTO E MONTAGEM DE ESTRUTURA METÁLICA PARA COBERTURA DE EDIFICAÇÕES COM ESTRUTURA DE APOIO. AF_11/2022</t>
  </si>
  <si>
    <t>104468</t>
  </si>
  <si>
    <t>COMPOSIÇÃO PARAMÉTRICA PARA FORNECIMENTO E MONTAGEM DE ESTRUTURA METÁLICA PARA GALPÕES SEM PONTE ROLANTE. AF_11/2022</t>
  </si>
  <si>
    <t>104469</t>
  </si>
  <si>
    <t>COMPOSIÇÃO PARAMÉTRICA PARA FORNECIMENTO E MONTAGEM DE ESTRUTURA METÁLICA PARA GALPÕES COM PONTE ROLANTE. AF_11/2022</t>
  </si>
  <si>
    <t>104470</t>
  </si>
  <si>
    <t>COMPOSIÇÃO PARAMÉTRICA PARA FORNECIMENTO E MONTAGEM DE ESTRUTURA METÁLICA PARA COBERTURA DE GALPÕES COM ESTRUTURA DE APOIO EM VIGAS. AF_11/2022</t>
  </si>
  <si>
    <t>104471</t>
  </si>
  <si>
    <t>COMPOSIÇÃO PARAMÉTRICA PARA FORNECIMENTO E MONTAGEM DE ESTRUTURA METÁLICA PARA COBERTURA DE GALPÕES COM ESTRUTURA DE APOIO EM TRELIÇA TIPO FINK. AF_11/2022</t>
  </si>
  <si>
    <t>104472</t>
  </si>
  <si>
    <t>COMPOSIÇÃO PARAMÉTRICA PARA FORNECIMENTO E MONTAGEM DE ESTRUTURA METÁLICA PARA COBERTURA DE GALPÕES COM ESTRUTURA DE APOIO EM TRELIÇA TIPO ARCO. AF_11/2022</t>
  </si>
  <si>
    <t>104473</t>
  </si>
  <si>
    <t>COMPOSIÇÃO PARAMÉTRICA DE PONTO ELÉTRICO DE ILUMINAÇÃO, COM INTERRUPTOR SIMPLES, EM EDIFÍCIO RESIDENCIAL COM ELETRODUTO EMBUTIDO EM RASGOS NAS PAREDES, INCLUSO TOMADA, ELETRODUTO, CABO, RASGO E CHUMBAMENTO (SEM LUMINÁRIA E LÂMPADA). AF_11/2022</t>
  </si>
  <si>
    <t>104474</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</si>
  <si>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</si>
  <si>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104475</t>
  </si>
  <si>
    <t>COMPOSIÇÃO PARAMÉTRICA DE PONTO ELÉTRICO DE TOMADA DE USO GERAL 2P+T (10A/250V) EM EDIFÍCIO RESIDENCIAL COM ELETRODUTO EMBUTIDO EM RASGOS NAS PAREDES, INCLUSO TOMADA, ELETRODUTO, CABO, RASGO, QUEBRA E CHUMBAMENTO. AF_11/2022</t>
  </si>
  <si>
    <t>104476</t>
  </si>
  <si>
    <t>COMPOSIÇÃO PARAMÉTRICA DE PONTO ELÉTRICO DE TOMADA DE USO ESPECÍFICO 2P+T (20A/250V) EM EDIFÍCIO RESIDENCIAL COM ELETRODUTO EMBUTIDO EM RASGOS NAS PAREDES, INCLUSO TOMADA, ELETRODUTO, CABO, RASGO, QUEBRA E CHUMBAMENTO (EXCETO CHUVEIRO). AF_11/2022</t>
  </si>
  <si>
    <t>104477</t>
  </si>
  <si>
    <t>COMPOSIÇÃO PARAMÉTRICA DE PONTO ELÉTRICO DE ILUMINAÇÃO, COM INTERRUPTOR SIMPLES, EM EDIFÍCIO RESIDENCIAL COM ELETRODUTO EMBUTIDO SEM NECESSIDADE DE RASGOS, INCLUSO TOMADA, ELETRODUTO, CABO E QUEBRA (SEM LUMINÁRIA E LÂMPADA). AF_11/2022</t>
  </si>
  <si>
    <t>104478</t>
  </si>
  <si>
    <t>COMPOSIÇÃO PARAMÉTRICA DE PONTO ELÉTRICO DE ILUMINAÇÃO, COM INTERRUPTOR PARALELO, EM EDIFÍCIO RESIDENCIAL COM ELETRODUTO EMBUTIDO SEM NECESSIDADE DE RASGOS, INCLUSO TOMADA, ELETRODUTO, CABO E QUEBRA (SEM LUMINÁRIA E LÂMPADA). AF_11/2022</t>
  </si>
  <si>
    <t>104479</t>
  </si>
  <si>
    <t>COMPOSIÇÃO PARAMÉTRICA DE PONTO ELÉTRICO DE TOMADA DE USO GERAL 2P+T (10A/250V) EM EDIFÍCIO RESIDENCIAL COM ELETRODUTO EMBUTIDO SEM NECESSIDADE DE RASGOS, INCLUSO TOMADA, ELETRODUTO, CABO E QUEBRA. AF_11/2022</t>
  </si>
  <si>
    <t>104480</t>
  </si>
  <si>
    <t>COMPOSIÇÃO PARAMÉTRICA DE PONTO ELÉTRICO DE TOMADA DE USO ESPECÍFICO 2P+T (20A/250V) EM EDIFÍCIO RESIDENCIAL COM ELETRODUTO EMBUTIDO SEM NECESSIDADE DE RASGOS, INCLUSO TOMADA, ELETRODUTO, CABO E QUEBRA (EXCETO CHUVEIRO). AF_11/2022</t>
  </si>
  <si>
    <t>104481</t>
  </si>
  <si>
    <t>COMPOSIÇÃO PARAMÉTRICA DE PONTO ELÉTRICO DE TOMADA PARA CHUVEIRO (20A/250V) EM EDIFÍCIO RESIDENCIAL COM ELETRODUTO EMBUTIDO EM RASGOS NAS PAREDES, INCLUSO TOMADA, ELETRODUTO, CABO, RASGO, QUEBRA E CHUMBAMENTO. AF_11/2022</t>
  </si>
  <si>
    <t>104482</t>
  </si>
  <si>
    <t>ESGOTAMENTO DE VALA COM BOMBA SUBMERSÍVEL. AF_12/2022</t>
  </si>
  <si>
    <t>104483</t>
  </si>
  <si>
    <t>COMPOSIÇÃO PARAMÉTRICA PARA EXECUÇÃO DE ESTRUTURAS DE CONCRETO ARMADO CONVENCIONAL, PARA EDIFICAÇÃO HABITACIONAL MULTIFAMILIAR (PRÉDIO), ATÉ 4 PAVIMENTOS, FCK = 25 MPA. AF_11/2022</t>
  </si>
  <si>
    <t>104484</t>
  </si>
  <si>
    <t>COMPOSIÇÃO PARAMÉTRICA PARA EXECUÇÃO DE ESTRUTURAS DE CONCRETO ARMADO, PARA EDIFICAÇÃO HABITACIONAL UNIFAMILIAR COM DOIS PAVIMENTOS (CASA ISOLADA), FCK = 25 MPA. AF_11/2022</t>
  </si>
  <si>
    <t>104485</t>
  </si>
  <si>
    <t>COMPOSIÇÃO PARAMÉTRICA EXECUÇÃO DE ESTRUTURAS DE CONCRETO ARMADO, PARA EDIFICAÇÃO HABITACIONAL UNIFAMILIAR COM DOIS PAVIMENTOS (CASA EM EMPREENDIMENTOS), FCK = 25 MPA. AF_11/2022</t>
  </si>
  <si>
    <t>104486</t>
  </si>
  <si>
    <t>COMPOSIÇÃO PARAMÉTRICA PARA EXECUÇÃO DE ESTRUTURAS DE CONCRETO ARMADO, PARA EDIFICAÇÃO HABITACIONAL UNIFAMILIAR TÉRREA (CASA ISOLADA), FCK = 25 MPA. AF_11/2022</t>
  </si>
  <si>
    <t>104487</t>
  </si>
  <si>
    <t>COMPOSIÇÃO PARAMÉTRICA PARA EXECUÇÃO DE ESTRUTURAS DE CONCRETO ARMADO, PARA EDIFICAÇÃO HABITACIONAL UNIFAMILIAR TÉRREA (CASA EM EMPREENDIMENTOS), FCK = 25 MPA. AF_11/2022</t>
  </si>
  <si>
    <t>104488</t>
  </si>
  <si>
    <t>COMPOSIÇÃO PARAMÉTRICA PARA EXECUÇÃO DE ESTRUTURAS DE CONCRETO ARMADO, PARA EDIFICAÇÃO INSTITUCIONAL TÉRREA, FCK = 25 MPA. AF_11/2022</t>
  </si>
  <si>
    <t>104489</t>
  </si>
  <si>
    <t>COMPOSIÇÃO PARAMÉTRICA PARA EXECUÇÃO DE ESCADA EM CONCRETO ARMADO, MOLDADA IN LOCO, FCK = 25 MPA. AF_11/2022</t>
  </si>
  <si>
    <t>104490</t>
  </si>
  <si>
    <t>COMPOSIÇÃO PARAMÉTRICA PARA EXECUÇÃO DE ESTRUTURAS DE CONCRETO ARMADO CONVENCIONAL, PARA EDIFICAÇÃO HABITACIONAL MULTIFAMILIAR (PRÉDIO), DE 5 A 8 PAVIMENTOS, FCK = 25 MPA. AF_11/2022</t>
  </si>
  <si>
    <t>104491</t>
  </si>
  <si>
    <t>ADUELA/ GALERIA FECHADA PRE-MOLDADA DE CONCRETO ARMADO, SECAO QUADRANGULAR INTERNA DE 1,50 X 1,50 M (L X A), MISULA DE 20 X 20 CM, C = 1,00 M, ESPESSURA MIN = 15 CM, TB-45 E FCK DO CONCRETO = 30 MPA   FORNECIMENTO E ASSENTAMENTO. AF_01/2023</t>
  </si>
  <si>
    <t>104492</t>
  </si>
  <si>
    <t>ADUELA/ GALERIA FECHADA PRE-MOLDADA DE CONCRETO ARMADO, SECAO QUADRANGULAR INTERNA DE 2,00 X 2,00 M (L X A), MISULA DE 20 X 20 CM, C = 1,00 M, ESPESSURA MIN = 15 CM, TB-45 E FCK DO CONCRETO = 30 MPA   FORNECIMENTO E ASSENTAMENTO. AF_01/2023</t>
  </si>
  <si>
    <t>104494</t>
  </si>
  <si>
    <t>ADUELA/ GALERIA FECHADA PRE-MOLDADA DE CONCRETO ARMADO, SECAO QUADRANGULAR INTERNA DE 2,50 X 2,50 M (L X A), MISULA DE 20 X 20 CM, C = 1,00 M, ESPESSURA MIN = 15 CM, TB-45 E FCK DO CONCRETO = 30 MPA   FORNECIMENTO E ASSENTAMENTO. AF_01/2023</t>
  </si>
  <si>
    <t>104497</t>
  </si>
  <si>
    <t>ADUELA/ GALERIA FECHADA PRE-MOLDADA DE CONCRETO ARMADO, SECAO QUADRANGULAR INTERNA DE 3,00 X 3,00 M (L X A), MISULA DE 20 X 20 CM, C = 1,00 M, ESPESSURA MIN = 20 CM, TB-45 E FCK DO CONCRETO = 30 MPA   FORNECIMENTO E ASSENTAMENTO. AF_01/2023</t>
  </si>
  <si>
    <t>104515</t>
  </si>
  <si>
    <t>APLICAÇÃO DE MANTA GEOTÊXTIL NAS JUNTAS RÍGIDAS DE ADUELAS PRÉ-MOLDADAS DE CONCRETO ARMADO. AF_01/2023</t>
  </si>
  <si>
    <t>104519</t>
  </si>
  <si>
    <t>LIXADEIRA DE PAREDE, COM LED, POTÊNCIA 750 W, FREQUÊNCIA 60 HZ, VELOCIDADE 1000 A 2100 RPM, DIÂMETRO DA LIXA 225 MM - MATERIAIS NA OPERAÇÃO. AF_12/2022</t>
  </si>
  <si>
    <t xml:space="preserve">Estaca de metal, seção  tipo trilho TR-40, comprimento total cravado acima de 5m até 12m, bate-estacas por gravidade sobre rolos - Ref Sinapi 100890 </t>
  </si>
  <si>
    <t>IUC10092</t>
  </si>
  <si>
    <t>Cerca com mourões de madeira roliça, diametro 11cm, espaçamento de2,0m, altura livre de 1,5m, cravados 0,5m, com 5 fios de arame liso ovalado 15x17(45,7 kg, 700kgf) rolo de 1000m.</t>
  </si>
  <si>
    <t>IUC10201</t>
  </si>
  <si>
    <t>Passadiço em chapa de madeira de compesado naval 12mm para pedestres, aproveitamento 20x, medida pela area de chapa aplicada</t>
  </si>
  <si>
    <t>IUC10202</t>
  </si>
  <si>
    <t>Operação de sinalização, controle de fluxo, movimentação de pedestres e movimentação de equipamentos -Ref Sicro 5213850</t>
  </si>
  <si>
    <t>Para ciclo (bicicletário) em tubo 50mm galvanizado, fornecimento e instalação com concreto sobre solo seção útil (0,75x0,95)m</t>
  </si>
  <si>
    <t>IUC10216</t>
  </si>
  <si>
    <t>Mobilização e desmobilização de perfuratriz hidráulica sobre caminhão com trado curto acoplado, profundidade máx. De 20 m, diâmetro máx. De 1500 mm, potência instalada de 137 hp, para execução de estacas escavadas mecanicamente</t>
  </si>
  <si>
    <t>IUC10217</t>
  </si>
  <si>
    <t>Portão para tapume com telha trapezoidal em aço galvanizado, esp=0,5mm, em estrutura de madeira, inclusive ferragens (conforme 0101000146 AGESUL CIVIL)</t>
  </si>
  <si>
    <t>IUC10218</t>
  </si>
  <si>
    <t>Mobilização e Desmobilização de container (conforme 0101000222 AGESUL CIVIL)</t>
  </si>
  <si>
    <t>IUC10219</t>
  </si>
  <si>
    <t>Corrimão lateral com H=0,92m e H=0,70m em tubo ind. 1.1/2" CH 18, fixados em pilaretes em tubo ind. 2.1/2" CH 18, inclusive fundo e pintura esmalte, ambos em 2 demãos, conforme detalhe anexo (A-15.010) (A-15.011) (conforme 1101002052 AGESUL CIVIL)</t>
  </si>
  <si>
    <t>IUC10220</t>
  </si>
  <si>
    <t>Placa tátil para corrimão em aluminio de 10 x 3cm com letra e ponto de aluminio, da Anlik ou similar (conforme 2401002055 AGESUL CIVIL)</t>
  </si>
  <si>
    <t>IUC10221</t>
  </si>
  <si>
    <t>Estrutura, composta por pilares e vigas em eucalipto tratado, d= 25cm, conforme projeto, incluso içamento</t>
  </si>
  <si>
    <t>IUC10222</t>
  </si>
  <si>
    <t>Trama para telhado, composta por terças em eucalipto tratado, d= 20cm, conforme projeto, incluso transporte vertical</t>
  </si>
  <si>
    <t>IUC10223</t>
  </si>
  <si>
    <t>Telhamento com telha ondulada de fibrocimento e = 8 mm, com recobrimento lateral de 1 1/4 de onda para telhado com inclinação máxima de 10°, com até 2 águas, incluso içamento</t>
  </si>
  <si>
    <t>IUC10224</t>
  </si>
  <si>
    <t>Porta em aço, medindo 4,75x2,50m, de 6 folhas, com abertura tipo camarão e fechamento em tela eletrosoldada malha quadrangular 5 x 5cm, inclusive pintura esmalte premium preta - fornecimento e instalação</t>
  </si>
  <si>
    <t>IUC10225</t>
  </si>
  <si>
    <t>Estaca trilho TR 68 - com emenda - fornecimento e cravação. Ref Sinapi 100890</t>
  </si>
  <si>
    <t>IUC10226</t>
  </si>
  <si>
    <t>Estrutura, composta por pilares e vigas em eucalipto tratado e outras madeiras, exclusive material</t>
  </si>
  <si>
    <t>IUC10227</t>
  </si>
  <si>
    <t>Balizador modelo Mince F, ou similar, em aço nas dimensoes 10x7,5x85 cm - 11kg por unidade - instalado</t>
  </si>
  <si>
    <t>IUC10228</t>
  </si>
  <si>
    <t>Balizador modelo Manhattan, ou similar, em concreto de alta resistencia, nas dimensoes 12x75 cm - 16kg por unidade - instalado</t>
  </si>
  <si>
    <t>IUC10229</t>
  </si>
  <si>
    <t>Pino Balizador Laranja/Branco - 80x19cm, em polietileno de media densidade instalado</t>
  </si>
  <si>
    <t>IUC10230</t>
  </si>
  <si>
    <t>Totem tripla face revestido em ACM com as seguintes dimensões: altura 4,18m x1,09m largura da face, conforme projeto montado e instalado</t>
  </si>
  <si>
    <t>IUC10231</t>
  </si>
  <si>
    <t>Compressor de Ar 10/100 Pressure Vortex monofasico automatico, fornecimento e instalação</t>
  </si>
  <si>
    <t>IUC10232</t>
  </si>
  <si>
    <t>Suporte de parede Horizontal duplo para bicicleta, fornecimento e instalação</t>
  </si>
  <si>
    <t>IUC10240</t>
  </si>
  <si>
    <t>Ancoragem ativa com 12 cordoalhas aderentes D = 15,2 mm - fornecimento e instalação</t>
  </si>
  <si>
    <t>IUC10241</t>
  </si>
  <si>
    <t>Nicho de madeira para dispositivo de ancoragem de protensão - confecção e instalação (REF. SICRO 4516137)</t>
  </si>
  <si>
    <t>IUC10242</t>
  </si>
  <si>
    <t>Aparelho de apoio de neoprene fretado para estruturas pré-moldadas - fornecimento e instalação (REF SICRO 0307732)</t>
  </si>
  <si>
    <t>IUC10243</t>
  </si>
  <si>
    <t>Lançamento de viga pré-moldada de 980 a 1.225 kN com utilização de guindaste (REF. SICRO 3806425)</t>
  </si>
  <si>
    <t>IUC10244</t>
  </si>
  <si>
    <t>IUC10245</t>
  </si>
  <si>
    <t>IUC20027</t>
  </si>
  <si>
    <t>Isolamento de obra com tela plástica laranja, altura 1,20m, malha retangular e estrutura de madeira pontaleteada. ***DESATIVADO***</t>
  </si>
  <si>
    <t>IUC20099</t>
  </si>
  <si>
    <t>Demolição manual de construções provisórias de madeira - sem reaproveitamento (REF. SICRO 1600895)</t>
  </si>
  <si>
    <t>IUC20154</t>
  </si>
  <si>
    <t>Execução de passeio (calçada) ou piso de concreto com concreto moldado in loco, feito em obra, acabamento convencional, não armado. Exclusive aquisição do concreto. Ref SINAPI 94990</t>
  </si>
  <si>
    <t>IUC20158</t>
  </si>
  <si>
    <t>Guia de madeira de 2,5 x 8,0 cm - confecção e instalação - Ref. SICRO 3108022</t>
  </si>
  <si>
    <t>IUC20163</t>
  </si>
  <si>
    <t>Plantio de árvores inclusive cava, adubo, terra vegetal, fertilizante, calcário e caminhão carroceria com guindauto</t>
  </si>
  <si>
    <t>IUC20164</t>
  </si>
  <si>
    <t>Plantio de arbustos inclusive cava, adubo, terra vegetal, fertilizante e calcário</t>
  </si>
  <si>
    <t>IUC20165</t>
  </si>
  <si>
    <t>Enleivamento Ref SICRO 4413996</t>
  </si>
  <si>
    <t>IUC20166</t>
  </si>
  <si>
    <t>Irrigação de área plantada  Ref. SICRO 4413987</t>
  </si>
  <si>
    <t>IUC20173</t>
  </si>
  <si>
    <t>Adensamento de concreto por vibrador de imersão Ref SICRO 1100657</t>
  </si>
  <si>
    <t>IUC20213</t>
  </si>
  <si>
    <t>IUC20214</t>
  </si>
  <si>
    <t>Poste de 3m para vias externas, com led, relé e fonte integrados, de 1 pétala. Corpo em alumínio injetado e pintura eletrostática na cor preta microtexturizado. Potência: 50w, fluxo luminoso: 5000lm, ângulo: 135°, tensão: 220v, temperatura de cor: 4000k, vida útil: 50.000h, grau de proteção: ip65</t>
  </si>
  <si>
    <t>IUC20215</t>
  </si>
  <si>
    <t>Poste de 3m para vias externas, com led, relé e fonte integrados, de 2 pétala. Corpo em alumínio injetado e pintura eletrostática na cor preta microtexturizado. Potência: 50w, fluxo luminoso: 5000lm, ângulo: 135°, tensão: 220v, temperatura de cor: 4000k, vida útil: 50.000h, grau de proteção: ip65</t>
  </si>
  <si>
    <t>IUC20216</t>
  </si>
  <si>
    <t>Poste de 9m para vias externas, com led, relé e fonte integrados, de 4 refletores. Corpo em alumínio injetado e pintura eletrostática na cor preta microtexturizado. Potência: 150w, fluxo luminoso: 1000lm, ângulo: 105°, tensão: 220v, temperatura de cor: 5000k, vida útil: 30.000h, grau de proteção: ip65</t>
  </si>
  <si>
    <t>IUC20217</t>
  </si>
  <si>
    <t>Poste de 9m para vias externas, com led, relé e fonte integrados, de 2 refletores. Corpo em alumínio injetado e pintura eletrostática na cor preta microtexturizado. Potência: 150w, fluxo luminoso: 1000lm, ângulo: 105°, tensão: 220v, temperatura de cor: 5000k, vida útil: 30.000h, grau de proteção: ip65</t>
  </si>
  <si>
    <t>IUC30511</t>
  </si>
  <si>
    <t>Banco de concreto c=200cm, l=40cm e h=40cm em concreto moldado in loco fck=20mpa, armada com tela soldada q-238 fio 6,0mm, malha dupla, com fechamento de alvenaria de tijolo comum 1/2 vez</t>
  </si>
  <si>
    <t xml:space="preserve">Boca de lobo dupla em alvenaria  de tijolo maciço
</t>
  </si>
  <si>
    <t>Boca-de-bueiro simples tubular - BBST  D = 0,60m, em concreto ciclópico com 30% de pedra-de-mão, (1,308m³/un)</t>
  </si>
  <si>
    <t>Entrada para descida d'água - c/areia e brita comerciais e transporte -  EDA 01  Ref. Cód. Sicro 2003385</t>
  </si>
  <si>
    <t>Boca-de-bueiro simples tubular - BBST  D = 1,50m, em concreto ciclópico com 30% de pedra-de-mão, (9,093m³/un)</t>
  </si>
  <si>
    <t>Boca-de-bueiro simples tubular - BBST  D = 1,00m, em concreto ciclópico com 30% de pedra-de-mão, (3,63m³/un).</t>
  </si>
  <si>
    <t>IUD20114</t>
  </si>
  <si>
    <t>PV tipo 3 - Poço de Visita , com dimensões internas de1,98m x3,48m x 2,00m (bXbXh), em alvenaria de bloco de concreto estrutural fbk 14Mpa, conforme projeto tipo (DR/0145). Exclusive pescoço e tampão</t>
  </si>
  <si>
    <t>IUD20115</t>
  </si>
  <si>
    <t>Remoção e reassentamento de tampão em FoFo para PV, com reaproveitamento, incluindo recorte, demolição, e  requadro em concreto simples fck 20Mpa de (1,00x1,00x0,20)m. (DR/0370)</t>
  </si>
  <si>
    <t>IUD20116</t>
  </si>
  <si>
    <t>Escoramento de vala, tipo blindado, com profundidade de 0,00 a 1,50m, largura maior ou igual a 1,5 m e menor que 2,50 - execução e fornecimento, inclui material. (Ref. SIPCI 101595)</t>
  </si>
  <si>
    <t>IUD20117</t>
  </si>
  <si>
    <t>Escoramento de vala, tipo blindado, com profundidade de 1,5 a 3,0m, largura maior ou igual a 1,5 m e menor que 2,50 - execução e fornecimento, inclui material. (Ref. SIPCI 101597)</t>
  </si>
  <si>
    <t>IUD20118</t>
  </si>
  <si>
    <t xml:space="preserve">Remoção e reassentamento de quadro e grelha articulada em f°f° para boca de lobo, incluindo, demolição, alvenaria de 1 vez em tijolo  comum e cinta de concreto fck = 20 MPa	</t>
  </si>
  <si>
    <t>Boca-de-bueiro simples tubular - BBST  D = 1,20m, em concreto ciclópico com 30% de pedra-de-mão, (5,40m³/un).</t>
  </si>
  <si>
    <t>Tubo PVC D=3" com material drenante para dreno/barbacã - fornecimento e instalação (conf. SINAPI 83680)</t>
  </si>
  <si>
    <t>Tubo PVC corrugado rígido perfurado DN 150 para drenagem - fornecimento e instalação  conf. SINAPI 75029/001</t>
  </si>
  <si>
    <t>Entrada para descida d'agua - EDA 01 - areia e britas comerciais (REF SICRO 2003385) ***DESATIVADO***</t>
  </si>
  <si>
    <t>Alvenaria em tijolo cerâmico maciço 5x10x20cm 1 1/2 vez (espessura 30cm), assentado com argamassa traço 1:2:8 (cimento, cal e areia) REF. SINAPI 72133</t>
  </si>
  <si>
    <t>Escoramento de vala, tipo contínuo, com estrutura metálica e pranchas e estroncas de madeira. Área cravada (Ref. SINAPI CÓD. 73877/2)</t>
  </si>
  <si>
    <t>IUD30182</t>
  </si>
  <si>
    <t>Boca de BDCC 3,00 x 3,00 m - esconsidade 0° - areia e brita comerciais (ref DNIT 0705338)</t>
  </si>
  <si>
    <t>IUD30183</t>
  </si>
  <si>
    <t>Boca de BDCC 2,50 x 2,50 m - esconsidade 0° - areia e brita comerciais Ref SICRO 0705330</t>
  </si>
  <si>
    <t>IUD30184</t>
  </si>
  <si>
    <t>Bueiro metálico sem interrupção de tráfego, no diâmetro de 1,60m, chapa metálica com revestimento Epóxi HR, espessura de chapa (aço + revestimento) 2,70mm, recobrimento máximo  de 9,6m. Incluindo montagem e consolidação externa com nata de solo-cimento e fornecimento ds estrutura tunnel liner. Exclusive ventilação, iluminação, escavação e bota-fora (Ref. SICRO 0605837)</t>
  </si>
  <si>
    <t>IUD30185</t>
  </si>
  <si>
    <t>Bueiro metálico sem interrupção de tráfego, no diâmetro de 1,60m, chapa metálica com revestimento Epóxi HR, espessura de chapa (aço + revestimento) 2,70mm. Incluindo montagem e consolidação externa com injeção de nata de solo-cimento, fornecimento da estrutura tunnel liner e escavação</t>
  </si>
  <si>
    <t>IUD30186</t>
  </si>
  <si>
    <t>IUD30193</t>
  </si>
  <si>
    <t>Boca-de-bueiro simples tubular - BBST  D = 0,40m, em concreto ciclópico com 30% de pedra-de-mão, conforme projeto tipo (0,6604³/un)</t>
  </si>
  <si>
    <t>IUD30194</t>
  </si>
  <si>
    <t>Boca-de-bueiro simples tubular - BBST  D = 0,60m, em concreto ciclópico com 30% de pedra-de-mão, conforme projeto tipo (1,1507m³/un)</t>
  </si>
  <si>
    <t>IUD30195</t>
  </si>
  <si>
    <t>Boca-de-bueiro simples tubular - BBST  D = 1,5m, em concreto ciclópico com 30% de pedra-de-mão, conforme projeto tipo (9,9635m³/un)</t>
  </si>
  <si>
    <t>IUD30196</t>
  </si>
  <si>
    <t>Boca-de-bueiro simples tubular - BBST  D = 1,0m, em concreto ciclópico com 30% de pedra-de-mão, conforme projeto tipo (3,8044m³/un)</t>
  </si>
  <si>
    <t>IUD30197</t>
  </si>
  <si>
    <t>Boca-de-bueiro simples tubular - BBST  D = 1,2m, em concreto ciclópico com 30% de pedra-de-mão, conforme projeto tipo (5,8469m³/un)</t>
  </si>
  <si>
    <t>IUD30202</t>
  </si>
  <si>
    <t>Preparo de fundo de vala com largura maior ou igual a 1,5 m e menor que 2,5 m, com camada de brita, lançamento mecanizado. Exclusive material. Ref. SINAPI 101624</t>
  </si>
  <si>
    <t>IUD30203</t>
  </si>
  <si>
    <t>Lastro ou enroncamento de pedra-de-mão ou rachão, com lançamento mecanizado, fornecimento e apiloamento. Exclusive material e transporte</t>
  </si>
  <si>
    <t>IUD30211</t>
  </si>
  <si>
    <t>Esgotamento de água com bomba submersa, inclusive grupo gerador</t>
  </si>
  <si>
    <t>IUD30224</t>
  </si>
  <si>
    <t>Dreno lingitudinal de pavimento, altura 1,50m, com brita (20x20cm), e geocomposto drenante (26KN) e tubo PEAD corrugado perfurado  dn 100mm, inclusive escavação e reaterro. REF SICRO 2004512</t>
  </si>
  <si>
    <t>IUD30232</t>
  </si>
  <si>
    <t>Contenção em solo-cimento ensacado (RIP RAP) com mistura de solo de jazida com 8% de cimento - confecção e assentamento</t>
  </si>
  <si>
    <t>IUD30251</t>
  </si>
  <si>
    <t>Enrocamento ou lastro de pedra de mão ou rachão espalhada e compactada mecanicamente - pedra de mão comercial - fornecimento e assentamento, exclusive transporte. Ref SICRO 1505877</t>
  </si>
  <si>
    <t>IUD30252</t>
  </si>
  <si>
    <t>Gabião caixa 2 x 1 x 0,50 m - Zn/Al + PVC - D = 2,4 mm - pedra de mão comercial - fornecimento e assentamento (Ref SICRO 3205864)</t>
  </si>
  <si>
    <t>IUD30337</t>
  </si>
  <si>
    <t>Aplicação de Geotextil não-tecido agulhado RT-14 (Ref SICRO 2003866)</t>
  </si>
  <si>
    <t>IUD30415</t>
  </si>
  <si>
    <t>Dissipador de energia - DEB 10  Ref. Cód. Sicro 2003467 - areia, brita e pedra de mão comerciais</t>
  </si>
  <si>
    <t>IUD30580</t>
  </si>
  <si>
    <t>Escoramento de vala, tipo blindado, com profundidade de 3,0 a 4,5 m, largura maior ou igual a 1,5 m e menor que 2,5 m. Altura do escoramento igual a 2,4 m.  Execução e fornecimento, inclui material. (REF. SINAPI COD. 03.ESCO.VALA.042/01)</t>
  </si>
  <si>
    <t>IUD30600</t>
  </si>
  <si>
    <t>Tampão FoFo simples com base, classe A15, carga maxima 1,5t, 400x400mm. Incluido fornecimento, assentamento, e requadro com argamassa</t>
  </si>
  <si>
    <t>IUD30630</t>
  </si>
  <si>
    <t>APV-4 - Acréscimo para Poço de Visita, com dimensões internas de 1,98m x 4,98m, em alvenaria de bloco de concreto estrutural fbk 14mpa.</t>
  </si>
  <si>
    <t>IUD30631</t>
  </si>
  <si>
    <t>APV-5 - Acréscimo para Poço de Visita, com dimensões internas de 1,98m x 6,58m, em alvenaria de bloco de concreto estrutural fbk 14mpa.</t>
  </si>
  <si>
    <t>IUD30632</t>
  </si>
  <si>
    <t>Antecâmara para poço de visita, com dimensões internas de 1,98m x 1,00m x 1,50m (bxbxh), em alvenaria de bloco de concreto estrutural fbk 14mpa.</t>
  </si>
  <si>
    <t>IUD30633</t>
  </si>
  <si>
    <t>IUD30634</t>
  </si>
  <si>
    <t>Valeta de proteção de aterros com revestimento de concreto - VPA 04 - escavação mecânica - areia e brita comerciais. Ref SICRO 2003315</t>
  </si>
  <si>
    <t>IUD30635</t>
  </si>
  <si>
    <t>Valeta de proteção de cortes com revestimento de concreto - VPC 04 - escavação mecânica - areia e brita comerciais. REF SICRO 2003309</t>
  </si>
  <si>
    <t>IUD30636</t>
  </si>
  <si>
    <t>Caixa de ligação e passagem - CLP 03 - areia e brita comerciais. Ref SICRO 2003646</t>
  </si>
  <si>
    <t>IUD30637</t>
  </si>
  <si>
    <t>Descida d'água de cortes em degraus - DCD 04 - areia e brita comerciais. Ref SICRO 2003403</t>
  </si>
  <si>
    <t>IUD30638</t>
  </si>
  <si>
    <t>Caixa de ligação e passagem - CLP 18 - areia e brita comerciais. Ref SICRO 2003676</t>
  </si>
  <si>
    <t>IUD30639</t>
  </si>
  <si>
    <t>APV-3 - Acréscimo para Poço de Visita, com dimensões internas de 1,98m x 3,48m, em alvenaria de bloco de concreto estrutural fbk 14mpa.</t>
  </si>
  <si>
    <t>IUD30640</t>
  </si>
  <si>
    <t>Caixa coletora de sarjeta - CCS 03 - com grelha de concreto - TCC 01 - areia e brita comerciais (REF SICRO 2003481)</t>
  </si>
  <si>
    <t>IUD30641</t>
  </si>
  <si>
    <t>Valeta de proteção de aterros com revestimento vegetal - VPA 02 - escavação mecânica REF SICRO 2003311</t>
  </si>
  <si>
    <t>IUD30700</t>
  </si>
  <si>
    <t>Grade de ferro em barra chata e cantoneira (1,35 x 0,55) m, conforme projeto, inclui fornecimento e instalação</t>
  </si>
  <si>
    <t>IUI00022</t>
  </si>
  <si>
    <t>Suporte tipo pétala com 4 luminarias de led 150w</t>
  </si>
  <si>
    <t>IUI00023</t>
  </si>
  <si>
    <t>Instalação de coluna em tubo de aço cônico galvanizado a fogo de 5" de diâmetro, para braço projetado, padrão semco. Exclusive bota-fora</t>
  </si>
  <si>
    <t>CBUQ - aplicação. Incluindo tempo de carga, manobras e descarga da massa no caminhão basculante. Exclusive fornecimento e transporte ***DESATIVADA***</t>
  </si>
  <si>
    <t>IUP20002</t>
  </si>
  <si>
    <t>CBUQ - aplicação. Incluindo tempo de carga, manobras e descarga da massa no caminhão basculante e vibro-acabadora. Exclusive fornecimento e transporte ***DESATIVADA***</t>
  </si>
  <si>
    <t>IUP30039</t>
  </si>
  <si>
    <t>Recomposição de pavimentação asfáltica (tapa buraco).***DESATIVADA***</t>
  </si>
  <si>
    <t>IUP30062</t>
  </si>
  <si>
    <t>CBUQ - aplicação em pavimentação e recapeamento, Incluindo tempo de carga, manobras e descarga da massa no caminhão basculante e vibro-acabadora. Exclusive fornecimento e transporte.***DESATIVADA***</t>
  </si>
  <si>
    <t>IUP30064</t>
  </si>
  <si>
    <t>Construção de pavimento com aplicação de concreto betuminoso usinado a quente (CBUQ), camada de rolamento, exclusive transporte. ***DESATIVADA***</t>
  </si>
  <si>
    <t>Meio fio de concreto fck=20 MPa, seção 423,07 cm2 - MFC 03 - fôrma de madeira. Ref. Cód. Sicro 2003373.</t>
  </si>
  <si>
    <t>Meio fio de concreto fck=20 MPa, seção 334,63 cm2 - MFC 05 - fôrma de madeira. Ref. Cód. Sicro 2003377.</t>
  </si>
  <si>
    <t>IUP30088</t>
  </si>
  <si>
    <t>Tento (acabamento de limpa-rodas), concreto fck = 15 MPa, seção 450 cm²</t>
  </si>
  <si>
    <t>Demolição de pavimentação asfáltica com utilização de martelo perfurador, espessura até 15 cm, exclusive carga e transporte  - conforme SINAPI 92970</t>
  </si>
  <si>
    <t>Execução de imprimação com emulsão asfáltica a base d'água.(exclusive material betuminoso)</t>
  </si>
  <si>
    <t>Meio fio de concreto fck=20 MPa, seção 1019,63 cm2 - tipo MFC 01 (SICRO - 2003369)</t>
  </si>
  <si>
    <t>Meio fio de concreto fck=20 MPa, seção 718,21 cm2-tipo MFC 08 (SICRO - 2003383)</t>
  </si>
  <si>
    <t>IUP30128</t>
  </si>
  <si>
    <t>IUP30129</t>
  </si>
  <si>
    <t>Execução e compactação de base e ou sub base para pavimentação com pedra britada ou bica corrida - exclusive material, carga e transporte.</t>
  </si>
  <si>
    <t>IUP30130</t>
  </si>
  <si>
    <t>Limpeza Superficial de pavimento com minicarregadeira acoplada com vassoura mecanica REF SINAPI 96001</t>
  </si>
  <si>
    <t>IUP30131</t>
  </si>
  <si>
    <t>IUP30132</t>
  </si>
  <si>
    <t>Usinagem de concreto asfáltico com CAP 30/45, para camada de rolamento, padrão DNIT faixa C, em usina de asfalto contínua de 80 ton/h. Af_03/2020</t>
  </si>
  <si>
    <t>IUP30133</t>
  </si>
  <si>
    <t>Compactação de aterros a 100% do Proctor intermediário. Ref SICRO 5503041</t>
  </si>
  <si>
    <t>IUP30134</t>
  </si>
  <si>
    <t>Execução de pintura de ligação com emulsão asfáltica RR-2c, para o fechamento de valas. Af_12/2020</t>
  </si>
  <si>
    <t>IUP30135</t>
  </si>
  <si>
    <t>Usinagem de concreto asfáltico com cap 50/70, para camada de rolamento, padrão dnit faixa c, em usina de asfalto contínua de 80 ton/h. Af_03/2020</t>
  </si>
  <si>
    <t>IUP30136</t>
  </si>
  <si>
    <t>Usinagem de pré misturado a frio, para camada de rolamento, padrão dnit faixa c. Af_03/2020_p</t>
  </si>
  <si>
    <t>IUP30137</t>
  </si>
  <si>
    <t>IUP30138</t>
  </si>
  <si>
    <t>IUP30210</t>
  </si>
  <si>
    <t>IUP30301</t>
  </si>
  <si>
    <t>Gradeamento complementar (ref Sicro 4011209)</t>
  </si>
  <si>
    <t>IUP30352</t>
  </si>
  <si>
    <t>Execução e compactação de base e ou sub-base para pavimentação de solo (predominantemente arenoso) cascalho lavado - 60/40 - exclusive solo, escavação, carga e transporte. Ref SINAPI 100564</t>
  </si>
  <si>
    <t>IUP40012</t>
  </si>
  <si>
    <t>Enchimento de junta de concreto com argamassa asfáltica de densidade 1.700 kg/m³ - espessura de 1 cm. Ref SICRO 2003842</t>
  </si>
  <si>
    <t>IUS0024</t>
  </si>
  <si>
    <t>Placa esmaltada para identificação de Rua, dimensões 45x25 cm ***DESCONTINUADA***</t>
  </si>
  <si>
    <t>IUS10023</t>
  </si>
  <si>
    <t>Pintura de setas e zebrados com tinta acrílica emulsionada em água - espessura de 0,3 mm (Ref. SICRO 5214002)</t>
  </si>
  <si>
    <t>Pintura setas e zebrado termoplástica - 5 anos (p/extrusão) (MO)***DESATIVADO***</t>
  </si>
  <si>
    <t xml:space="preserve">Aplicador de material termoplástico por extrusão (Ref. Sicro A9369)
</t>
  </si>
  <si>
    <t>IUS20018</t>
  </si>
  <si>
    <t>Pintura mecanizada de setas e zebrados no pavimento aplicada por extrusão, durabilidade 5 anos - padrão DNIT, com massa termoplástica para extrusão, com aplicação de micro esferas de vidro premix e drop-on, inclusive pré-marcação. descontinuado 30/06/2020 ***DESATIVADA***</t>
  </si>
  <si>
    <t>IUS20047</t>
  </si>
  <si>
    <t>Pintura mecanizada de setas e zebrados no pavimento aplicado por extrusão, durabilidade 5 anos - padrão DNIT, com massa termoplástica para extrusão, com aplicação de micro esferas de vidro premix e drop-on, inclusive pré-marcação (Refer. SICRO CÓD. 5213409) descontinuado em 30/06/2020 ***DESATIVADO***</t>
  </si>
  <si>
    <t>m²/h</t>
  </si>
  <si>
    <t>Pintura de faixa - termoplástico por aspersão - espessura de 1,5 mm (Ref. SICRO 5213408) - MO</t>
  </si>
  <si>
    <t>IUS20058</t>
  </si>
  <si>
    <t>Pintura de faixas, setas e zebrados com termoplástico por extrusão - espessura de 3,0 mm (Ref. SICRO 5213409)</t>
  </si>
  <si>
    <t>IUS20059</t>
  </si>
  <si>
    <t>Pintura de faixa com termoplástico por aspersão HOT SPRAY - espessura de 1,5 mm (Ref SICRO 5213408)</t>
  </si>
  <si>
    <t>IUS20060</t>
  </si>
  <si>
    <t>Pintura de faixa com termoplástico em alto relevo tipo II por extrusão - relevo simples ranhurado com base (Ref. SICRO 5214004)</t>
  </si>
  <si>
    <t>IUS20061</t>
  </si>
  <si>
    <t>Laminado elastoplástico para sinalização horizontal - espessura de 1,5 mm - fornecimento e implantação (Ref SICRO 5213358)</t>
  </si>
  <si>
    <t>IUS87011</t>
  </si>
  <si>
    <t>Suporte duplo metálico galvanizado para placas - 3,00 x 2,00 m - fornecimento e implantação Ref SICRO 5213870</t>
  </si>
  <si>
    <t>IUS87012</t>
  </si>
  <si>
    <t>Fornecimento e implantação de coluna simples dn de 2”, espessura da parede 3,0mm, altura total de 3,50m, em aço galvanizado por imersão à quente. Inclusive instalação da placa de sinalização e elementos de fixação, exclusive fornecimento da placa</t>
  </si>
  <si>
    <t>IUS87013</t>
  </si>
  <si>
    <t>IUS87014</t>
  </si>
  <si>
    <t>Confecção de placa de sinalização de alumínio com fundo em película tipo I-A, símbolos e tarjas em película tipo III-A. Inclusive elementos de fixação, conforme especificação da AGETRAN/PMCG</t>
  </si>
  <si>
    <t>IUS87015</t>
  </si>
  <si>
    <t>Remoção de placa de sinalização</t>
  </si>
  <si>
    <t>IUS87016</t>
  </si>
  <si>
    <t>Fornecimento e implantação de linha de duto espiral flexível em pead,  diâm. de 75mm (3"), lançado diretamente ao solo com arame-guia galvanizado revestido em pvc, inclusive emendas e tamponamento, recorte do pavimento, escavação, reaterro, envelopamento de duto com concreto (30x30cm), base de brita graduada e carga, exceto aquisição e transporte do material da base e bota fora de entulhos</t>
  </si>
  <si>
    <t>IUS87017</t>
  </si>
  <si>
    <t>Confecção de placa de sinalização de alumínio com fundo, símbolos e tarjas em película tipo I-A, conforme especificação da AGETRAN/PMCG</t>
  </si>
  <si>
    <t>Fornecimento e instalação de poste de 8 metros com módulos fotovoltaicos, bateria com capacidade minima de 1000 Wh, para regime de operação de 12 horas e luminária de 60W.***DESATIVADO***</t>
  </si>
  <si>
    <t>Carga, manobra e descarga de solos e materiais granulares em caminhão basculante 10 m³ - carga com escavadeira hidráulica (caçamba de 1,20 m³ / 155 hp) e descarga livre (unidade: m3). Af_07/202 (ref SINAPI 100978)</t>
  </si>
  <si>
    <t>IUTR1004</t>
  </si>
  <si>
    <t>Transporte de massa asfáltica para pavimentação urbana com caminhão basculante 10m3 ***DESATIVADA***</t>
  </si>
  <si>
    <t>Carga, manobra e descarga de material de 3ª categoria, rocha ou matacão solto em caminhão basculante - carga com carregadeira e descarga livre. (Ref. Cód. Sicro 5915405)</t>
  </si>
  <si>
    <t>Interruptor diferencial residual tetrapolar 80A, 30MA ***DESATIVADA***</t>
  </si>
  <si>
    <t>PIU0020</t>
  </si>
  <si>
    <t>Elaboração de Projeto executivo de bacia de amortecimento de drenagem de aguas pluviais, para volume superioir a 100.000 m3. Exclusive serviços topograficos e geotecnicos e projeto estrutural de contenção de talude</t>
  </si>
  <si>
    <t>IUC10233</t>
  </si>
  <si>
    <t>Reservatorio metalico elevado tipo taca, coluna seca, capacidade:- 22.000 litros e h=7,50 m</t>
  </si>
  <si>
    <t>IUS86002</t>
  </si>
  <si>
    <t>IUP30139</t>
  </si>
  <si>
    <t>IUD30187</t>
  </si>
  <si>
    <t>Escavação em material de 3ª categoria - resistência à compressão de 90 a 110 MPa - com escavadeira e rompedor hidráulico 1.700 kg - inclusive carga (Ref SICRO 5502966)</t>
  </si>
  <si>
    <t>IUD30188</t>
  </si>
  <si>
    <t>Escavação de vala em rocha - 3a categoria, com uso de explosivos e perfuração mecânica, em locais com alto nível de interferência. Inclusive carga</t>
  </si>
  <si>
    <t>IUP30140</t>
  </si>
  <si>
    <t>Usinagem de Concreto Betuminoso Usinado à Quente - CBUQ - FAIXA "C" - para revestimento asfáltico, CAP 30-45, posto usina comercial. Exclusive mobilização, instalação, desmobilização e transporte dos insumos (REF. SINAPI COD. 101021)</t>
  </si>
  <si>
    <t>IUP30141</t>
  </si>
  <si>
    <t>Remendo superfcial (tapa buraco), com requadramento mecânico, escavação, compactação da mistura betuminosa e carga do entulho. Exclusive materiais e bota-fora (REF. SICRO COD. 4915757)</t>
  </si>
  <si>
    <t>IUP30142</t>
  </si>
  <si>
    <t>Remendo profundo, com requadramento mecânico, escavação, compactação do material de base e da mistura betuminosa e carga do entulho. Exclusive materiais e bota-fora (REF. SICRO COD. 4915746)</t>
  </si>
  <si>
    <t>IUP30143</t>
  </si>
  <si>
    <t>Revestimento de pátio com pedra britada com espessura de 5 cm com regularização do terreno com motoniveladora. Exclusive transporte. (REF SINAPI COD 100575)</t>
  </si>
  <si>
    <t>IUP30144</t>
  </si>
  <si>
    <t>Usinagem de Concreto Betuminoso Usinado à Quente - CBUQ - FAIXA "C" - para revestimento asfáltico, CAP 30-45, posto usina comercial. Exclusive CAP, mobilização, instalação, desmobilização e transporte dos insumos (REF. SINAPI COD. 101021)</t>
  </si>
  <si>
    <t>22,95</t>
  </si>
  <si>
    <t>32,88</t>
  </si>
  <si>
    <t>Motoniveladora : Caterpillar : 120K - CHI DIURNO***DESATIVADO***</t>
  </si>
  <si>
    <t>Trator Agrícola : Massey Ferguson : MF 4291/4 449A - CHI DIURNO***DESATIVADO***</t>
  </si>
  <si>
    <t>Carregadeira de Pneus : Case : W-20 E - 1,91 m3 - CHI DIURNO (REF. SICRO E9584)***DESATIVADO***</t>
  </si>
  <si>
    <t>Rolo Compactador : Dynapac : CC-424HF - Tanden vibrat. autoprop. 10,2 t - CHI DIURNO***DESATIVADO***</t>
  </si>
  <si>
    <t>Rolo Compactador : Caterpillar : PS-360 C - de pneus autoprop. 25 t - CHI DIURNO***DESATIVADO***</t>
  </si>
  <si>
    <t>Vassoura Mecânica : CMV : VM 2440 - rebocável - CHI DIURNO***DESATIVADO***</t>
  </si>
  <si>
    <t>Vibro-acabadora de Asfalto : Terex : TEREX VDA 600 - sobre esteiras - CHI DIURNO***DESATIVADO***</t>
  </si>
  <si>
    <t>Serra de Disco Diamantado : CSM - Maq. e Equip. para Construção : SP-8 (gasolina) - serra para cortar piso/asfalto - CHI DIURNO (REF. SICRO E9591)</t>
  </si>
  <si>
    <t>Caminhão Carroceria : Mercedes Benz : 2726 K - de madeira 15 t - CHI DIURNO (REF. SICRO E9592)***DESATIVADO***</t>
  </si>
  <si>
    <t>Caminhão Basculante : Mercedes Benz : 2726 K - 10 m3 - 15 t - CHI DIURNO (REF. SICRO E9579)***DESATIVADO***</t>
  </si>
  <si>
    <t>Caminhão Carroceria : Mercedes Benz : 710 / 37 - 4 t - CHI DIURNO (REF. SICRO E9687)***DESATIVADO***</t>
  </si>
  <si>
    <t>Veículo Leve : Chevrolet : S10 - pick up (4X4) - CHI DIURNO***DESATIVADO***</t>
  </si>
  <si>
    <t>Caminhão Carroceria : Mercedes Benz : L 1620/51 - c/ guindauto 6 t x m - CHI DIURNO (REF. SICRO E9690)***DESATIVADO***</t>
  </si>
  <si>
    <t>Máquina para Pintura : Consmaq : - Pintura a frio - CHI DIURNO (REF. SICRO E9644)</t>
  </si>
  <si>
    <t>Máquina de Bancada : Franho : - C-6A universal de corte p/ chapa - CHI DIURNO (REF. SICRO E9622)***DESATIVADO***</t>
  </si>
  <si>
    <t>Motoniveladora : Caterpillar : 120K - CHP DIURNO***DESATIVADO***</t>
  </si>
  <si>
    <t>Trator Agrícola : Massey Ferguson : MF 4291/4 449A - CHP DIURNO***DESATIVADO***</t>
  </si>
  <si>
    <t>Carregadeira de Pneus : Case : W-20 E - 1,91 m3 - CHP DIURNO (REF. SICRO E9584)***DESATIVADO***</t>
  </si>
  <si>
    <t>Rolo Compactador : Dynapac : CC-424HF - Tanden vibrat. autoprop. 10,2 t - CHP DIURNO***DESATIVADO***</t>
  </si>
  <si>
    <t>Rolo Compactador : Caterpillar : PS-360 C - de pneus autoprop. 25 t - CHP DIURNO***DESATIVADO***</t>
  </si>
  <si>
    <t>Vassoura Mecânica : CMV : VM 2440 - rebocável - CHP DIURNO***DESATIVADO***</t>
  </si>
  <si>
    <t>Vibro-acabadora de Asfalto : Terex : TEREX VDA 600 - sobre esteiras - CHP DIURNO***DESATIVADO***</t>
  </si>
  <si>
    <t>Máquina para Pintura : Shulz : CSL 10/100 L - compres. de ar p/ pintura c/ filtro - CHP DIURNO***DESATIVADO***</t>
  </si>
  <si>
    <t>Caminhão Carroceria : Mercedes Benz : 2726 K - de madeira 15 t - CHP DIURNO (REF. SICRO E9592)***DESATIVADO***</t>
  </si>
  <si>
    <t>Caminhão Basculante : Mercedes Benz : 2726 K - 10 m3 - 15 t - CHP DIURNO (REF. SICRO E9579)***DESATIVADO***</t>
  </si>
  <si>
    <t>Caminhão Carroceria : Mercedes Benz : 710 / 37 - 4 t - CHP DIURNO (REF. SICRO E9687)***DESATIVADO***</t>
  </si>
  <si>
    <t>Caminhão Carroceria : Mercedes Benz : L 1620/51 - c/ guindauto 6 t x m - CHP DIURNO (REF. SICRO E9690)***DESATIVADO***</t>
  </si>
  <si>
    <t>Máquina para Pintura : Consmaq : - Pintura a frio - CHP DIURNO***DESATIVADO***</t>
  </si>
  <si>
    <t>Máquina de Bancada : Franho : - C-6A universal de corte p/ chapa - CHP DIURNO (REF. SICRO E9622)***DESATIVADO***</t>
  </si>
  <si>
    <t>IUPE918</t>
  </si>
  <si>
    <t>Máquina de Bancada : Harlo : VF-8 - prensa excêntrica - CHP DIURNO ***DESATIVADO***</t>
  </si>
  <si>
    <t>Aplicador de Material Termoplástico - Kit para aplicação em alto relevo - CHP DIURNO (REF SICRO E9645)***DESATIVADO***</t>
  </si>
  <si>
    <t>IUS00001</t>
  </si>
  <si>
    <t>FORNECIMENTO, TRANSPORTE E SUPERVISÃO DE MONTAGEM PARA CONJUNTO MOTO BOMBA SUBMERSA, Q= 350,00 M3/H, HMT= 384,00 MCA ***DESATIVADO***</t>
  </si>
  <si>
    <t>2T0410052</t>
  </si>
  <si>
    <t>IUC10023</t>
  </si>
  <si>
    <t>Adequação de rede de energia de alta e baixa tensão na rua Irides de e Almeida Tony (Vila Alta e Jardim Paraíso) em Naviraí / MS ***DESATIVADA***</t>
  </si>
  <si>
    <t>Suporte para fixacao de placas, fabricado em perfil "U" de 1 3/4"x5/8", em chapas de aço galvanizado de 2mm de espessura, comprimento de 700mm, com abraçadeira para fixacao em hastes de 4" de diametro externo, conforme especificação da SCO-RIO MAT 126450. Fornecimento</t>
  </si>
  <si>
    <t xml:space="preserve">Porta grelha inox 100mm para ralo </t>
  </si>
  <si>
    <t>Angico, angico-brabo-liso, angico-cambui, angico-coco, angico-escuro, angico-liso, angico-vermelho, aperta-ruao e cambui-angico (Nome popular), Anadenanthera colubrina var. Colubrina (nome cientifico),  - tamanho aproximado 2,5 a 3,0 m</t>
  </si>
  <si>
    <t xml:space="preserve">Esponja, esponjinha, manduruvá, angiquinho, cabelo-de-anjo, sarandi e quebra-foice (Nome popular), Calliandra brevipes (nome cientifico) </t>
  </si>
  <si>
    <t>Ipê-de-jardim, amarelinho, guarã-guarã, ipê-amarelo-de-jardim, ipê-mirim, ipezinho-de-jardim ou sinos-amarelos (nome popular), Tecoma stans (nome cientifico)  - tamanho aproximado 2,5 a 3,0 m</t>
  </si>
  <si>
    <t>53,14</t>
  </si>
  <si>
    <t>42,30</t>
  </si>
  <si>
    <t>21,27</t>
  </si>
  <si>
    <t>79,28</t>
  </si>
  <si>
    <t>95,68</t>
  </si>
  <si>
    <t>142,21</t>
  </si>
  <si>
    <t>58,56</t>
  </si>
  <si>
    <t>68,52</t>
  </si>
  <si>
    <t>62,88</t>
  </si>
  <si>
    <t>22,90</t>
  </si>
  <si>
    <t>46,18</t>
  </si>
  <si>
    <t>81,62</t>
  </si>
  <si>
    <t>64,89</t>
  </si>
  <si>
    <t>63,18</t>
  </si>
  <si>
    <t>18,30</t>
  </si>
  <si>
    <t>22,24</t>
  </si>
  <si>
    <t>85,58</t>
  </si>
  <si>
    <t>78,27</t>
  </si>
  <si>
    <t>21,06</t>
  </si>
  <si>
    <t>18,08</t>
  </si>
  <si>
    <t>8,76</t>
  </si>
  <si>
    <t>33,72</t>
  </si>
  <si>
    <t>68,57</t>
  </si>
  <si>
    <t>32,58</t>
  </si>
  <si>
    <t>68,96</t>
  </si>
  <si>
    <t>19,67</t>
  </si>
  <si>
    <t>29,06</t>
  </si>
  <si>
    <t>47,59</t>
  </si>
  <si>
    <t>53,19</t>
  </si>
  <si>
    <t>31,08</t>
  </si>
  <si>
    <t>29,99</t>
  </si>
  <si>
    <t>98,19</t>
  </si>
  <si>
    <t>67,52</t>
  </si>
  <si>
    <t>22,84</t>
  </si>
  <si>
    <t>60,05</t>
  </si>
  <si>
    <t>8,96</t>
  </si>
  <si>
    <t>66,74</t>
  </si>
  <si>
    <t>10,62</t>
  </si>
  <si>
    <t>16,39</t>
  </si>
  <si>
    <t>33,06</t>
  </si>
  <si>
    <t>65,71</t>
  </si>
  <si>
    <t>92,39</t>
  </si>
  <si>
    <t>45,96</t>
  </si>
  <si>
    <t>109,05</t>
  </si>
  <si>
    <t>86,65</t>
  </si>
  <si>
    <t>57,94</t>
  </si>
  <si>
    <t>73,06</t>
  </si>
  <si>
    <t>32,84</t>
  </si>
  <si>
    <t>53,54</t>
  </si>
  <si>
    <t>58,30</t>
  </si>
  <si>
    <t>62,58</t>
  </si>
  <si>
    <t>115,44</t>
  </si>
  <si>
    <t>76,92</t>
  </si>
  <si>
    <t>72,54</t>
  </si>
  <si>
    <t>77,09</t>
  </si>
  <si>
    <t>80,32</t>
  </si>
  <si>
    <t>38,79</t>
  </si>
  <si>
    <t>214,30</t>
  </si>
  <si>
    <t>38,89</t>
  </si>
  <si>
    <t>47,96</t>
  </si>
  <si>
    <t>30,75</t>
  </si>
  <si>
    <t>46,50</t>
  </si>
  <si>
    <t>27,55</t>
  </si>
  <si>
    <t>28,94</t>
  </si>
  <si>
    <t>44,97</t>
  </si>
  <si>
    <t>552,70</t>
  </si>
  <si>
    <t>15,80</t>
  </si>
  <si>
    <t>281,43</t>
  </si>
  <si>
    <t>39,81</t>
  </si>
  <si>
    <t>67,41</t>
  </si>
  <si>
    <t>45,97</t>
  </si>
  <si>
    <t>48,83</t>
  </si>
  <si>
    <t>61,61</t>
  </si>
  <si>
    <t>42,21</t>
  </si>
  <si>
    <t>43,57</t>
  </si>
  <si>
    <t>60,98</t>
  </si>
  <si>
    <t>800,14</t>
  </si>
  <si>
    <t>183,25</t>
  </si>
  <si>
    <t>44,50</t>
  </si>
  <si>
    <t>28,70</t>
  </si>
  <si>
    <t>50,37</t>
  </si>
  <si>
    <t>97,96</t>
  </si>
  <si>
    <t>41,45</t>
  </si>
  <si>
    <t>148,19</t>
  </si>
  <si>
    <t>43,11</t>
  </si>
  <si>
    <t>46,16</t>
  </si>
  <si>
    <t>34,52</t>
  </si>
  <si>
    <t>44,57</t>
  </si>
  <si>
    <t>32,62</t>
  </si>
  <si>
    <t>90,41</t>
  </si>
  <si>
    <t>77,16</t>
  </si>
  <si>
    <t>79,54</t>
  </si>
  <si>
    <t>32,05</t>
  </si>
  <si>
    <t>76,03</t>
  </si>
  <si>
    <t>98,32</t>
  </si>
  <si>
    <t>68,60</t>
  </si>
  <si>
    <t>18,48</t>
  </si>
  <si>
    <t>40,16</t>
  </si>
  <si>
    <t>61,70</t>
  </si>
  <si>
    <t>75,76</t>
  </si>
  <si>
    <t>77,41</t>
  </si>
  <si>
    <t>178,41</t>
  </si>
  <si>
    <t>25,11</t>
  </si>
  <si>
    <t>70,84</t>
  </si>
  <si>
    <t>130,04</t>
  </si>
  <si>
    <t>78,53</t>
  </si>
  <si>
    <t>50,24</t>
  </si>
  <si>
    <t>88,77</t>
  </si>
  <si>
    <t>100,08</t>
  </si>
  <si>
    <t>86,53</t>
  </si>
  <si>
    <t>74,34</t>
  </si>
  <si>
    <t>61,16</t>
  </si>
  <si>
    <t>39,92</t>
  </si>
  <si>
    <t>42,18</t>
  </si>
  <si>
    <t>62,82</t>
  </si>
  <si>
    <t>50,56</t>
  </si>
  <si>
    <t>37,24</t>
  </si>
  <si>
    <t>34,60</t>
  </si>
  <si>
    <t>38,85</t>
  </si>
  <si>
    <t>27,34</t>
  </si>
  <si>
    <t>52,40</t>
  </si>
  <si>
    <t>61,92</t>
  </si>
  <si>
    <t>42,51</t>
  </si>
  <si>
    <t>46,52</t>
  </si>
  <si>
    <t>190,59</t>
  </si>
  <si>
    <t>82,41</t>
  </si>
  <si>
    <t>32,64</t>
  </si>
  <si>
    <t>206,17</t>
  </si>
  <si>
    <t>26,46</t>
  </si>
  <si>
    <t>111,49</t>
  </si>
  <si>
    <t>50,03</t>
  </si>
  <si>
    <t>37,55</t>
  </si>
  <si>
    <t>161,26</t>
  </si>
  <si>
    <t>109,81</t>
  </si>
  <si>
    <t>123,75</t>
  </si>
  <si>
    <t>90,23</t>
  </si>
  <si>
    <t>37,06</t>
  </si>
  <si>
    <t>25,12</t>
  </si>
  <si>
    <t>90,42</t>
  </si>
  <si>
    <t>148,85</t>
  </si>
  <si>
    <t>60,89</t>
  </si>
  <si>
    <t>14,93</t>
  </si>
  <si>
    <t>64,62</t>
  </si>
  <si>
    <t>74,56</t>
  </si>
  <si>
    <t>114,97</t>
  </si>
  <si>
    <t>IUC10022</t>
  </si>
  <si>
    <t>Adequação de rede de energia de alta e baixa tensão no distrito industrial de Dourados / MS ***DESATIVADO***</t>
  </si>
  <si>
    <t>Estaca de metal, seção  tipo trilho TR-40, comprimento total cravado acima de 5m até 12m, bate-estacas por gravidade sobre rolos - Ref. Sinapi100890</t>
  </si>
  <si>
    <t xml:space="preserve">	Para ciclo (bicicletário) em tubo 50mm galvanizado, fornecimento e instalação com concreto sobre solo seção útil (0,75x0,95)m</t>
  </si>
  <si>
    <t>Estaca trilho TR 68 - com emenda - fornecimento e cravação. Ref SInapi 100890</t>
  </si>
  <si>
    <t xml:space="preserve">Poste de 9m para vias externas, com led, relé e fonte integrados, de 4 refletores. Corpo em alumínio injetado e pintura eletrostática na cor preta microtexturizado. Potência: 150w, fluxo luminoso: 1000lm, ângulo: 105°, tensão: 220v, temperatura de cor: 5000k, vida útil: 30.000h, grau de proteção: ip65
</t>
  </si>
  <si>
    <t>PV-1 - Poço-de-visita 2,32x2,32m, em alv. de tij. com. de 1 vez ass. e rev. intern. com arg. de cim. e areia 1:3, last. de brita 12cm, berço 18cm em conc. fck=15MPa, laje de 12cm.</t>
  </si>
  <si>
    <t>Boca de lobo dupla em alvenaria  de tijolo maciço</t>
  </si>
  <si>
    <t>Preparo do sub-leito, escavação e carga, exclusive transporte ***DESATIVADO***</t>
  </si>
  <si>
    <t>IUP40004</t>
  </si>
  <si>
    <t>Piso (calçada) em concreto 12mpa traço 1:3:5 (cimento/areia/brita) preparo mecânico, espessura 7cm, com junta de dilatação em madeira</t>
  </si>
  <si>
    <t>Aplicador de material termoplástico por extrusão (Ref. Sicro A9369)</t>
  </si>
  <si>
    <t>Pintura mecanizada de setas e zebrados no pavimento aplicado por extrusão, durabilidade 5 anos - padrão DNIT, com massa termoplástica para extrusão, com aplicação de micro esferas de vidro premix e drop-on, inclusive pré-marcação (Refer. SICRO CÓD. 5213409) descontinuado 30/06/2020 ***DESATIVADO***</t>
  </si>
  <si>
    <t>Elaboração de Estudos Preliminares de Projetos de: Arquitetônico, Estrutura, Instalações Elétricas e Instalações Hidro Sanitárias ***DESATIVADO***</t>
  </si>
  <si>
    <t>SUB-TOTAL</t>
  </si>
  <si>
    <t xml:space="preserve">TOTAL GERAL </t>
  </si>
  <si>
    <t>BGS</t>
  </si>
  <si>
    <t>180DIAS</t>
  </si>
  <si>
    <t>LÁZARO BARBOSA MACHADO</t>
  </si>
  <si>
    <t>ENG. CIVIL CREA 22039/D-MG VISTO MS 1634</t>
  </si>
  <si>
    <t>PLANILHA DE VERIFICAÇÃO DE SARJETA</t>
  </si>
  <si>
    <t>RUA</t>
  </si>
  <si>
    <t>PV</t>
  </si>
  <si>
    <t>Compr. Sarjeta</t>
  </si>
  <si>
    <t>COTAS DO GREIDE</t>
  </si>
  <si>
    <t>SARJETAS</t>
  </si>
  <si>
    <t>BOCA DE LOBO SIMPLES INTERMEDIÁRIA COM DEPRESSÃO</t>
  </si>
  <si>
    <t>Montante</t>
  </si>
  <si>
    <t>Jusante</t>
  </si>
  <si>
    <t>Largura Rua</t>
  </si>
  <si>
    <t>Decliv. Transv. Rua</t>
  </si>
  <si>
    <t>Decliv. Longit. Rua</t>
  </si>
  <si>
    <t>Altura Máx. Lâm. Líq.</t>
  </si>
  <si>
    <t>Altura Lâm. Líq.</t>
  </si>
  <si>
    <t>Área Contribuinte</t>
  </si>
  <si>
    <t>Vazão Escoada</t>
  </si>
  <si>
    <t>Capacidade Admissível</t>
  </si>
  <si>
    <t>Fator de Redução</t>
  </si>
  <si>
    <t>Faixa Alagada</t>
  </si>
  <si>
    <t>Largura da Grelha
(w)</t>
  </si>
  <si>
    <t>Comp. da Grelha
(L)</t>
  </si>
  <si>
    <t>Decliv. Transv. Rua
(Ɵo)</t>
  </si>
  <si>
    <t>Decliv. Transv. Sarj.
(Ɵ)</t>
  </si>
  <si>
    <t>Rebaixo sarj.(a)</t>
  </si>
  <si>
    <t>M=(L*F/a*tgƟ)</t>
  </si>
  <si>
    <t>Altura Lâm.Líq.</t>
  </si>
  <si>
    <t>Faixa Alagada     (Wo)</t>
  </si>
  <si>
    <t>Velocidade</t>
  </si>
  <si>
    <t>Energia E</t>
  </si>
  <si>
    <t>Froude F</t>
  </si>
  <si>
    <t>Capacidade Engolimento</t>
  </si>
  <si>
    <t>SE capacidade Engolimento&gt;vazão escoada</t>
  </si>
  <si>
    <t>Yo</t>
  </si>
  <si>
    <t>f</t>
  </si>
  <si>
    <t>cm</t>
  </si>
  <si>
    <t>graus</t>
  </si>
  <si>
    <t>Yo(cm)</t>
  </si>
  <si>
    <t>ok</t>
  </si>
  <si>
    <t>TODA A CALHA</t>
  </si>
  <si>
    <t>mm/h</t>
  </si>
  <si>
    <t>c=</t>
  </si>
  <si>
    <t>I = a . Trd /(tc+c)b</t>
  </si>
  <si>
    <t>SINALIZAÇÃO</t>
  </si>
  <si>
    <t>RAMPAS (M2) (PROJETO)</t>
  </si>
  <si>
    <t>TRANSPORTE DE BRITA PARA PASSEIO DMT=50 KM (m3 x Km)</t>
  </si>
  <si>
    <t>SINALIZAÇÃO HORIZONTAL MECANIZADA (M)</t>
  </si>
  <si>
    <t>SINALIZAÇÃO HORIZONTAL MANUAL (M2)</t>
  </si>
  <si>
    <t>PLACA VIÁRIA (M2)</t>
  </si>
  <si>
    <t>SUPORTE METÁLICO P/ FIXAÇÃO DE PLACA SINALIZAÇÃO (UD)</t>
  </si>
  <si>
    <t>SUPORTE METÁLICO P/ FIXAÇÃO DE PLACA NOME DE VIAS (UD)</t>
  </si>
  <si>
    <t>Jogo de brocas para perfuratriz (S-12).Ref. SICRO M2145</t>
  </si>
  <si>
    <t>Série de brocas integral - 7/8" de 800mm a 3200mm.(Ref SCO MAT018700+MAT018750+MAT018800+MAT018850)</t>
  </si>
  <si>
    <t>Espaçador de aço tipo caranguejo para tela soldada e barra de transferência (bitola: 10 mm). (Ref. SINAPI 43054 x desenv 3,4456)</t>
  </si>
  <si>
    <t>Emulsão asfáltica catiônica RR-2C para uso em pavimentação asfáltica.</t>
  </si>
  <si>
    <t>Reservatorio metalico elevado tipo taca, coluna seca, capacidade:- 22m3 litros e altura total=12,00 m - posto fabrica (Campo Grande)</t>
  </si>
  <si>
    <t>EMULSAO ASFALTICA CATIONICA RR-2C PARA USO EM PAVIMENTACAO ASFALTICA (COLETADO CAIXA NA ANP ACRESCIDO DE ICMS) - MT +5% DIF ICMS</t>
  </si>
  <si>
    <t>EMULSAO ASFALTICA CATIONICA RL-1C PARA USO EM PAVIMENTACAO ASFALTICA (COLETADO CAIXA NA ANP ACRESCIDO DE ICMS) - MT +5% DIF ICMS</t>
  </si>
  <si>
    <t>Tunnel Liner diametro 1,20 espessura 2,20 (Aço com Revestimento Epoxi) completo chapa, parafusos,porcas e arruelas de pressão.</t>
  </si>
  <si>
    <t>213,74</t>
  </si>
  <si>
    <t>87,23</t>
  </si>
  <si>
    <t>61,44</t>
  </si>
  <si>
    <t>158,05</t>
  </si>
  <si>
    <t>86,30</t>
  </si>
  <si>
    <t>65,30</t>
  </si>
  <si>
    <t>26,73</t>
  </si>
  <si>
    <t>53,27</t>
  </si>
  <si>
    <t>10,28</t>
  </si>
  <si>
    <t>237,83</t>
  </si>
  <si>
    <t>57,52</t>
  </si>
  <si>
    <t>139,94</t>
  </si>
  <si>
    <t>51,82</t>
  </si>
  <si>
    <t>258,44</t>
  </si>
  <si>
    <t>93,71</t>
  </si>
  <si>
    <t>184,85</t>
  </si>
  <si>
    <t>223,88</t>
  </si>
  <si>
    <t>87,74</t>
  </si>
  <si>
    <t>6,09</t>
  </si>
  <si>
    <t>6,32</t>
  </si>
  <si>
    <t>43,60</t>
  </si>
  <si>
    <t>41,96</t>
  </si>
  <si>
    <t>32,70</t>
  </si>
  <si>
    <t>36,33</t>
  </si>
  <si>
    <t>93,90</t>
  </si>
  <si>
    <t>102,36</t>
  </si>
  <si>
    <t>137,92</t>
  </si>
  <si>
    <t>109,17</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</si>
  <si>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</si>
  <si>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</si>
  <si>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</si>
  <si>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</si>
  <si>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56,54</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</si>
  <si>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</si>
  <si>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</si>
  <si>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66,61</t>
  </si>
  <si>
    <t>REVESTIMENTO CERÂMICO PARA PISO COM PLACAS TIPO ESMALTADA EXTRA DE DIMENSÕES 45X45 CM APLICADA EM AMBIENTES DE ÁREA ENTRE 5 M2 E 10 M2. AF_02/2023_PE</t>
  </si>
  <si>
    <t>57,63</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</si>
  <si>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</si>
  <si>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</si>
  <si>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</si>
  <si>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94,89</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</si>
  <si>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</si>
  <si>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</si>
  <si>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</si>
  <si>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</si>
  <si>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</si>
  <si>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</si>
  <si>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</si>
  <si>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147,81</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</si>
  <si>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</si>
  <si>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</si>
  <si>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64,20</t>
  </si>
  <si>
    <t>REVESTIMENTO CERÂMICO PARA PAREDES INTERNAS COM PLACAS TIPO ESMALTADA EXTRA DE DIMENSÕES 25X35 CM APLICADAS NA ALTURA INTEIRA DAS PAREDES. AF_02/2023_PE</t>
  </si>
  <si>
    <t>63,02</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</si>
  <si>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</si>
  <si>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</si>
  <si>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</si>
  <si>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541,83</t>
  </si>
  <si>
    <t>495,48</t>
  </si>
  <si>
    <t>539,45</t>
  </si>
  <si>
    <t>676,02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</si>
  <si>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</si>
  <si>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</si>
  <si>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</si>
  <si>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</si>
  <si>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</si>
  <si>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</si>
  <si>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</si>
  <si>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</si>
  <si>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</si>
  <si>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38,35</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</si>
  <si>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</si>
  <si>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</si>
  <si>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</si>
  <si>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</si>
  <si>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</si>
  <si>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43,31</t>
  </si>
  <si>
    <t>35,39</t>
  </si>
  <si>
    <t>78,90</t>
  </si>
  <si>
    <t>31,23</t>
  </si>
  <si>
    <t>102,83</t>
  </si>
  <si>
    <t>134,56</t>
  </si>
  <si>
    <t>52,30</t>
  </si>
  <si>
    <t>82,76</t>
  </si>
  <si>
    <t>93,50</t>
  </si>
  <si>
    <t>79,06</t>
  </si>
  <si>
    <t>136,15</t>
  </si>
  <si>
    <t>217,56</t>
  </si>
  <si>
    <t>5,20</t>
  </si>
  <si>
    <t>5,77</t>
  </si>
  <si>
    <t>20,69</t>
  </si>
  <si>
    <t>3,25</t>
  </si>
  <si>
    <t>5,86</t>
  </si>
  <si>
    <t>39,90</t>
  </si>
  <si>
    <t>23,49</t>
  </si>
  <si>
    <t>RODAPÉ CERÂMICO DE 7CM DE ALTURA COM PLACAS TIPO ESMALTADA EXTRA  DE DIMENSÕES 35X35CM. AF_02/2023</t>
  </si>
  <si>
    <t>RODAPÉ CERÂMICO DE 7CM DE ALTURA COM PLACAS TIPO ESMALTADA EXTRA DE DIMENSÕES 45X45CM. AF_02/2023</t>
  </si>
  <si>
    <t>8,04</t>
  </si>
  <si>
    <t>RODAPÉ CERÂMICO DE 7CM DE ALTURA COM PLACAS TIPO ESMALTADA EXTRA DE DIMENSÕES 60X60CM.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</si>
  <si>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</si>
  <si>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</si>
  <si>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75,74</t>
  </si>
  <si>
    <t>23,12</t>
  </si>
  <si>
    <t>57,00</t>
  </si>
  <si>
    <t>5,14</t>
  </si>
  <si>
    <t>42,59</t>
  </si>
  <si>
    <t>36,37</t>
  </si>
  <si>
    <t>31,45</t>
  </si>
  <si>
    <t>90,01</t>
  </si>
  <si>
    <t>186,80</t>
  </si>
  <si>
    <t>44,11</t>
  </si>
  <si>
    <t>80,57</t>
  </si>
  <si>
    <t>123,00</t>
  </si>
  <si>
    <t>21,48</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</si>
  <si>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</si>
  <si>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</si>
  <si>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</si>
  <si>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</si>
  <si>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</si>
  <si>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</si>
  <si>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</si>
  <si>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</si>
  <si>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10,74</t>
  </si>
  <si>
    <t>5,51</t>
  </si>
  <si>
    <t>6,78</t>
  </si>
  <si>
    <t>10,91</t>
  </si>
  <si>
    <t>13,48</t>
  </si>
  <si>
    <t>19,94</t>
  </si>
  <si>
    <t>21,85</t>
  </si>
  <si>
    <t>7,23</t>
  </si>
  <si>
    <t>14,16</t>
  </si>
  <si>
    <t>27,48</t>
  </si>
  <si>
    <t>13,58</t>
  </si>
  <si>
    <t>124,73</t>
  </si>
  <si>
    <t>40,75</t>
  </si>
  <si>
    <t>105,64</t>
  </si>
  <si>
    <t>17,81</t>
  </si>
  <si>
    <t>16,14</t>
  </si>
  <si>
    <t>33,45</t>
  </si>
  <si>
    <t>41,65</t>
  </si>
  <si>
    <t>47,19</t>
  </si>
  <si>
    <t>11,72</t>
  </si>
  <si>
    <t>30,53</t>
  </si>
  <si>
    <t>25,28</t>
  </si>
  <si>
    <t>11,95</t>
  </si>
  <si>
    <t>43,36</t>
  </si>
  <si>
    <t>53,31</t>
  </si>
  <si>
    <t>143,41</t>
  </si>
  <si>
    <t>21,55</t>
  </si>
  <si>
    <t>35,91</t>
  </si>
  <si>
    <t>11,93</t>
  </si>
  <si>
    <t>19,09</t>
  </si>
  <si>
    <t>23,75</t>
  </si>
  <si>
    <t>21,62</t>
  </si>
  <si>
    <t>70,16</t>
  </si>
  <si>
    <t>49,09</t>
  </si>
  <si>
    <t>29,96</t>
  </si>
  <si>
    <t>21,72</t>
  </si>
  <si>
    <t>49,03</t>
  </si>
  <si>
    <t>21,93</t>
  </si>
  <si>
    <t>81,80</t>
  </si>
  <si>
    <t>34,08</t>
  </si>
  <si>
    <t>11,14</t>
  </si>
  <si>
    <t>41,15</t>
  </si>
  <si>
    <t>86,22</t>
  </si>
  <si>
    <t>21,21</t>
  </si>
  <si>
    <t>23,63</t>
  </si>
  <si>
    <t>107,96</t>
  </si>
  <si>
    <t>27,79</t>
  </si>
  <si>
    <t>38,93</t>
  </si>
  <si>
    <t>14,59</t>
  </si>
  <si>
    <t>25,64</t>
  </si>
  <si>
    <t>15,46</t>
  </si>
  <si>
    <t>44,43</t>
  </si>
  <si>
    <t>70,26</t>
  </si>
  <si>
    <t>27,84</t>
  </si>
  <si>
    <t>34,27</t>
  </si>
  <si>
    <t>15,51</t>
  </si>
  <si>
    <t>50,97</t>
  </si>
  <si>
    <t>33,65</t>
  </si>
  <si>
    <t>145,95</t>
  </si>
  <si>
    <t>45,10</t>
  </si>
  <si>
    <t>11,10</t>
  </si>
  <si>
    <t>23,54</t>
  </si>
  <si>
    <t>22,56</t>
  </si>
  <si>
    <t>30,11</t>
  </si>
  <si>
    <t>23,61</t>
  </si>
  <si>
    <t>38,74</t>
  </si>
  <si>
    <t>46,49</t>
  </si>
  <si>
    <t>123,49</t>
  </si>
  <si>
    <t>31,62</t>
  </si>
  <si>
    <t>7,67</t>
  </si>
  <si>
    <t>76,38</t>
  </si>
  <si>
    <t>34,75</t>
  </si>
  <si>
    <t>36,29</t>
  </si>
  <si>
    <t>991,51</t>
  </si>
  <si>
    <t>5,97</t>
  </si>
  <si>
    <t>5,15</t>
  </si>
  <si>
    <t>30,40</t>
  </si>
  <si>
    <t>3,60</t>
  </si>
  <si>
    <t>10,07</t>
  </si>
  <si>
    <t>65,26</t>
  </si>
  <si>
    <t>3,61</t>
  </si>
  <si>
    <t>5,89</t>
  </si>
  <si>
    <t>33,23</t>
  </si>
  <si>
    <t>140,28</t>
  </si>
  <si>
    <t>22,00</t>
  </si>
  <si>
    <t>38,11</t>
  </si>
  <si>
    <t>361,52</t>
  </si>
  <si>
    <t>96,04</t>
  </si>
  <si>
    <t>186,18</t>
  </si>
  <si>
    <t>198,77</t>
  </si>
  <si>
    <t>224,32</t>
  </si>
  <si>
    <t>8,94</t>
  </si>
  <si>
    <t>58,75</t>
  </si>
  <si>
    <t>18,19</t>
  </si>
  <si>
    <t>1,18</t>
  </si>
  <si>
    <t>13,85</t>
  </si>
  <si>
    <t>137,71</t>
  </si>
  <si>
    <t>153,60</t>
  </si>
  <si>
    <t>6,57</t>
  </si>
  <si>
    <t>1,79</t>
  </si>
  <si>
    <t>3,56</t>
  </si>
  <si>
    <t>6,94</t>
  </si>
  <si>
    <t>53,24</t>
  </si>
  <si>
    <t>137,46</t>
  </si>
  <si>
    <t>4,68</t>
  </si>
  <si>
    <t>5,05</t>
  </si>
  <si>
    <t>58,82</t>
  </si>
  <si>
    <t>42,95</t>
  </si>
  <si>
    <t>47,58</t>
  </si>
  <si>
    <t>60,61</t>
  </si>
  <si>
    <t>95,80</t>
  </si>
  <si>
    <t>47,87</t>
  </si>
  <si>
    <t>79,90</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</si>
  <si>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</si>
  <si>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</si>
  <si>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</si>
  <si>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11,29</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</si>
  <si>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</si>
  <si>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</si>
  <si>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</si>
  <si>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</si>
  <si>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</si>
  <si>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</si>
  <si>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</si>
  <si>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</si>
  <si>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6,76</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</si>
  <si>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</si>
  <si>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</si>
  <si>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</si>
  <si>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</si>
  <si>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</si>
  <si>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</si>
  <si>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</si>
  <si>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</si>
  <si>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</si>
  <si>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</si>
  <si>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</si>
  <si>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</si>
  <si>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</si>
  <si>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</si>
  <si>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</si>
  <si>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</si>
  <si>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</si>
  <si>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</si>
  <si>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</si>
  <si>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</si>
  <si>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</si>
  <si>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</si>
  <si>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</si>
  <si>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</si>
  <si>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</si>
  <si>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</si>
  <si>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</si>
  <si>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</si>
  <si>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</si>
  <si>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</si>
  <si>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</si>
  <si>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</si>
  <si>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</si>
  <si>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</si>
  <si>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</si>
  <si>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</si>
  <si>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</si>
  <si>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</si>
  <si>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</si>
  <si>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</si>
  <si>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</si>
  <si>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</si>
  <si>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</si>
  <si>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</si>
  <si>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15,13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</si>
  <si>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</si>
  <si>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</si>
  <si>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</si>
  <si>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</si>
  <si>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</si>
  <si>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</si>
  <si>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</si>
  <si>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</si>
  <si>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</si>
  <si>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</si>
  <si>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</si>
  <si>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</si>
  <si>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</si>
  <si>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16,12</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</si>
  <si>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</si>
  <si>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</si>
  <si>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</si>
  <si>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</si>
  <si>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</si>
  <si>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</si>
  <si>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</si>
  <si>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</si>
  <si>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</si>
  <si>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</si>
  <si>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</si>
  <si>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</si>
  <si>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</si>
  <si>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</si>
  <si>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</si>
  <si>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9,22</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</si>
  <si>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</si>
  <si>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</si>
  <si>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</si>
  <si>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</si>
  <si>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</si>
  <si>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</si>
  <si>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</si>
  <si>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</si>
  <si>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</si>
  <si>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</si>
  <si>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</si>
  <si>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</si>
  <si>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</si>
  <si>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</si>
  <si>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</si>
  <si>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</si>
  <si>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</si>
  <si>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</si>
  <si>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</si>
  <si>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</si>
  <si>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</si>
  <si>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</si>
  <si>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</si>
  <si>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</si>
  <si>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</si>
  <si>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</si>
  <si>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</si>
  <si>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</si>
  <si>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</si>
  <si>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</si>
  <si>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</si>
  <si>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</si>
  <si>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</si>
  <si>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47,71</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</si>
  <si>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</si>
  <si>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</si>
  <si>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</si>
  <si>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76,56</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</si>
  <si>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</si>
  <si>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</si>
  <si>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</si>
  <si>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</si>
  <si>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</si>
  <si>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</si>
  <si>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</si>
  <si>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</si>
  <si>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</si>
  <si>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</si>
  <si>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</si>
  <si>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</si>
  <si>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</si>
  <si>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85,70</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</si>
  <si>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</si>
  <si>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</si>
  <si>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</si>
  <si>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</si>
  <si>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</si>
  <si>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</si>
  <si>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</si>
  <si>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</si>
  <si>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</si>
  <si>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</si>
  <si>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42,78</t>
  </si>
  <si>
    <t>TOMADA ALTA DE EMBUTIR (1 MÓDULO), 2P+T 20 A, INCLUINDO SUPORTE E PLACA - FORNECIMENTO E INSTALAÇÃO. AF_03/2023</t>
  </si>
  <si>
    <t>44,91</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</si>
  <si>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</si>
  <si>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</si>
  <si>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</si>
  <si>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</si>
  <si>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</si>
  <si>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</si>
  <si>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</si>
  <si>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</si>
  <si>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31,91</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</si>
  <si>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</si>
  <si>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</si>
  <si>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</si>
  <si>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</si>
  <si>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</si>
  <si>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35,56</t>
  </si>
  <si>
    <t>TOMADA BAIXA DE EMBUTIR (2 MÓDULOS), 2P+T 20 A, SEM SUPORTE E SEM PLACA - FORNECIMENTO E INSTALAÇÃO. AF_03/2023</t>
  </si>
  <si>
    <t>39,82</t>
  </si>
  <si>
    <t>TOMADA BAIXA DE EMBUTIR (2 MÓDULOS), 2P+T 10 A, INCLUINDO SUPORTE E PLACA - FORNECIMENTO E INSTALAÇÃO. AF_03/2023</t>
  </si>
  <si>
    <t>46,04</t>
  </si>
  <si>
    <t>TOMADA BAIXA DE EMBUTIR (2 MÓDULOS), 2P+T 20 A, INCLUINDO SUPORTE E PLACA - FORNECIMENTO E INSTALAÇÃO. AF_03/2023</t>
  </si>
  <si>
    <t>TOMADA MÉDIA DE EMBUTIR (3 MÓDULOS), 2P+T 10 A, SEM SUPORTE E SEM PLACA - FORNECIMENTO E INSTALAÇÃO. AF_03/2023</t>
  </si>
  <si>
    <t>62,75</t>
  </si>
  <si>
    <t>TOMADA MÉDIA DE EMBUTIR (3 MÓDULOS), 2P+T 20 A, SEM SUPORTE E SEM PLACA - FORNECIMENTO E INSTALAÇÃO. AF_03/2023</t>
  </si>
  <si>
    <t>69,14</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</si>
  <si>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</si>
  <si>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</si>
  <si>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</si>
  <si>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51,83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</si>
  <si>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</si>
  <si>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</si>
  <si>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</si>
  <si>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</si>
  <si>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</si>
  <si>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</si>
  <si>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</si>
  <si>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</si>
  <si>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</si>
  <si>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</si>
  <si>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57,72</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</si>
  <si>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</si>
  <si>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</si>
  <si>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</si>
  <si>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</si>
  <si>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</si>
  <si>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</si>
  <si>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63,86</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</si>
  <si>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</si>
  <si>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</si>
  <si>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64,97</t>
  </si>
  <si>
    <t>INTERRUPTOR PARALELO (2 MÓDULOS) COM 1 TOMADA DE EMBUTIR 2P+T 10 A, INCLUINDO SUPORTE E PLACA - FORNECIMENTO E INSTALAÇÃO. AF_03/2023</t>
  </si>
  <si>
    <t>75,45</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</si>
  <si>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</si>
  <si>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</si>
  <si>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78,98</t>
  </si>
  <si>
    <t>42,19</t>
  </si>
  <si>
    <t>74,03</t>
  </si>
  <si>
    <t>170,82</t>
  </si>
  <si>
    <t>106,17</t>
  </si>
  <si>
    <t>57,65</t>
  </si>
  <si>
    <t>171,25</t>
  </si>
  <si>
    <t>37,63</t>
  </si>
  <si>
    <t>65,12</t>
  </si>
  <si>
    <t>80,56</t>
  </si>
  <si>
    <t>59,21</t>
  </si>
  <si>
    <t>35,71</t>
  </si>
  <si>
    <t>37,00</t>
  </si>
  <si>
    <t>72,10</t>
  </si>
  <si>
    <t>101,31</t>
  </si>
  <si>
    <t>78,76</t>
  </si>
  <si>
    <t>122,85</t>
  </si>
  <si>
    <t>58,92</t>
  </si>
  <si>
    <t>87,94</t>
  </si>
  <si>
    <t>69,07</t>
  </si>
  <si>
    <t>75,16</t>
  </si>
  <si>
    <t>84,82</t>
  </si>
  <si>
    <t>70,31</t>
  </si>
  <si>
    <t>66,87</t>
  </si>
  <si>
    <t>64,39</t>
  </si>
  <si>
    <t>155,30</t>
  </si>
  <si>
    <t>200,12</t>
  </si>
  <si>
    <t>127,72</t>
  </si>
  <si>
    <t>184,65</t>
  </si>
  <si>
    <t>88,10</t>
  </si>
  <si>
    <t>155,59</t>
  </si>
  <si>
    <t>63,07</t>
  </si>
  <si>
    <t>66,01</t>
  </si>
  <si>
    <t>58,15</t>
  </si>
  <si>
    <t>47,61</t>
  </si>
  <si>
    <t>88,37</t>
  </si>
  <si>
    <t>41,76</t>
  </si>
  <si>
    <t>81,96</t>
  </si>
  <si>
    <t>88,53</t>
  </si>
  <si>
    <t>150,62</t>
  </si>
  <si>
    <t>54,34</t>
  </si>
  <si>
    <t>40,17</t>
  </si>
  <si>
    <t>42,99</t>
  </si>
  <si>
    <t>21,70</t>
  </si>
  <si>
    <t>57,77</t>
  </si>
  <si>
    <t>60,87</t>
  </si>
  <si>
    <t>57,54</t>
  </si>
  <si>
    <t>528,83</t>
  </si>
  <si>
    <t>11,26</t>
  </si>
  <si>
    <t>234,03</t>
  </si>
  <si>
    <t>142,87</t>
  </si>
  <si>
    <t>219,78</t>
  </si>
  <si>
    <t>17,70</t>
  </si>
  <si>
    <t>CAIXA OCTOGONAL 4" X 4", METÁLICA, INSTALADA EM LAJE - FORNECIMENTO E INSTALAÇÃO. AF_03/2023</t>
  </si>
  <si>
    <t>14,23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</si>
  <si>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</si>
  <si>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</si>
  <si>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</si>
  <si>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</si>
  <si>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</si>
  <si>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</si>
  <si>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</si>
  <si>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11,78</t>
  </si>
  <si>
    <t>12,84</t>
  </si>
  <si>
    <t>91,98</t>
  </si>
  <si>
    <t>214,20</t>
  </si>
  <si>
    <t>45,57</t>
  </si>
  <si>
    <t>81,58</t>
  </si>
  <si>
    <t>108,32</t>
  </si>
  <si>
    <t>110,81</t>
  </si>
  <si>
    <t>10,81</t>
  </si>
  <si>
    <t>23,15</t>
  </si>
  <si>
    <t>28,90</t>
  </si>
  <si>
    <t>45,06</t>
  </si>
  <si>
    <t>68,69</t>
  </si>
  <si>
    <t>34,83</t>
  </si>
  <si>
    <t>142,13</t>
  </si>
  <si>
    <t>27,45</t>
  </si>
  <si>
    <t>48,25</t>
  </si>
  <si>
    <t>107,52</t>
  </si>
  <si>
    <t>41,75</t>
  </si>
  <si>
    <t>41,23</t>
  </si>
  <si>
    <t>65,86</t>
  </si>
  <si>
    <t>3,93</t>
  </si>
  <si>
    <t>92,73</t>
  </si>
  <si>
    <t>10,15</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</si>
  <si>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</si>
  <si>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</si>
  <si>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50,85</t>
  </si>
  <si>
    <t>REVESTIMENTO CERÂMICO PARA PISO COM PLACAS TIPO ESMALTADA PADRÃO POPULAR DE DIMENSÕES 35X35 CM APLICADA EM AMBIENTES DE ÁREA MAIOR QUE 10 M2. AF_02/2023_PE</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</si>
  <si>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</si>
  <si>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</si>
  <si>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60,29</t>
  </si>
  <si>
    <t>35,35</t>
  </si>
  <si>
    <t>74,21</t>
  </si>
  <si>
    <t>1,13</t>
  </si>
  <si>
    <t>168,41</t>
  </si>
  <si>
    <t>2,26</t>
  </si>
  <si>
    <t>67,16</t>
  </si>
  <si>
    <t>77,56</t>
  </si>
  <si>
    <t>78,65</t>
  </si>
  <si>
    <t>83,30</t>
  </si>
  <si>
    <t>40,47</t>
  </si>
  <si>
    <t>54,13</t>
  </si>
  <si>
    <t>49,13</t>
  </si>
  <si>
    <t>73,31</t>
  </si>
  <si>
    <t>101,52</t>
  </si>
  <si>
    <t>42,89</t>
  </si>
  <si>
    <t>72,80</t>
  </si>
  <si>
    <t>63,88</t>
  </si>
  <si>
    <t>60,97</t>
  </si>
  <si>
    <t>66,79</t>
  </si>
  <si>
    <t>77,44</t>
  </si>
  <si>
    <t>86,83</t>
  </si>
  <si>
    <t>63,13</t>
  </si>
  <si>
    <t>84,48</t>
  </si>
  <si>
    <t>59,92</t>
  </si>
  <si>
    <t>97,97</t>
  </si>
  <si>
    <t>44,21</t>
  </si>
  <si>
    <t>59,61</t>
  </si>
  <si>
    <t>28,56</t>
  </si>
  <si>
    <t>39,41</t>
  </si>
  <si>
    <t>60,15</t>
  </si>
  <si>
    <t>81,50</t>
  </si>
  <si>
    <t>122,01</t>
  </si>
  <si>
    <t>25,69</t>
  </si>
  <si>
    <t>16,57</t>
  </si>
  <si>
    <t>119,34</t>
  </si>
  <si>
    <t>146,40</t>
  </si>
  <si>
    <t>31,61</t>
  </si>
  <si>
    <t>232,37</t>
  </si>
  <si>
    <t>30,81</t>
  </si>
  <si>
    <t>90,52</t>
  </si>
  <si>
    <t>36,14</t>
  </si>
  <si>
    <t>59,26</t>
  </si>
  <si>
    <t>97,71</t>
  </si>
  <si>
    <t>42,06</t>
  </si>
  <si>
    <t>79,75</t>
  </si>
  <si>
    <t>146,66</t>
  </si>
  <si>
    <t>1,96</t>
  </si>
  <si>
    <t>51,03</t>
  </si>
  <si>
    <t>EXECUÇÃO DE PASSEIO (CALÇADA) OU PISO DE CONCRETO COM CONCRETO MOLDADO IN LOCO, USINADO C20, ACABAMENTO CONVENCIONAL, NÃO ARMADO. AF_08/2022</t>
  </si>
  <si>
    <t>28,07</t>
  </si>
  <si>
    <t>155,55</t>
  </si>
  <si>
    <t>2,40</t>
  </si>
  <si>
    <t>877,84</t>
  </si>
  <si>
    <t>127,14</t>
  </si>
  <si>
    <t>11,62</t>
  </si>
  <si>
    <t>328,61</t>
  </si>
  <si>
    <t>149,72</t>
  </si>
  <si>
    <t>60,08</t>
  </si>
  <si>
    <t>7,84</t>
  </si>
  <si>
    <t>28,59</t>
  </si>
  <si>
    <t>48,14</t>
  </si>
  <si>
    <t>34,61</t>
  </si>
  <si>
    <t>11,85</t>
  </si>
  <si>
    <t>23,88</t>
  </si>
  <si>
    <t>53,28</t>
  </si>
  <si>
    <t>53,01</t>
  </si>
  <si>
    <t>33,25</t>
  </si>
  <si>
    <t>57,35</t>
  </si>
  <si>
    <t>72,41</t>
  </si>
  <si>
    <t>78,70</t>
  </si>
  <si>
    <t>29,67</t>
  </si>
  <si>
    <t>47,26</t>
  </si>
  <si>
    <t>23,37</t>
  </si>
  <si>
    <t>97,16</t>
  </si>
  <si>
    <t>85,05</t>
  </si>
  <si>
    <t>RODAPÉ CERÂMICO DE 7CM DE ALTURA COM PLACAS TIPO ESMALTADA COMERCIAL DE DIMENSÕES 35X35CM (PADRAO POPULAR). AF_02/2023</t>
  </si>
  <si>
    <t>94,45</t>
  </si>
  <si>
    <t>75,39</t>
  </si>
  <si>
    <t>35,59</t>
  </si>
  <si>
    <t>21,19</t>
  </si>
  <si>
    <t>31,25</t>
  </si>
  <si>
    <t>146,71</t>
  </si>
  <si>
    <t>39,62</t>
  </si>
  <si>
    <t>9,63</t>
  </si>
  <si>
    <t>31,32</t>
  </si>
  <si>
    <t>104,64</t>
  </si>
  <si>
    <t>25,06</t>
  </si>
  <si>
    <t>39,78</t>
  </si>
  <si>
    <t>55,00</t>
  </si>
  <si>
    <t>15,78</t>
  </si>
  <si>
    <t>117,38</t>
  </si>
  <si>
    <t>19,08</t>
  </si>
  <si>
    <t>49,33</t>
  </si>
  <si>
    <t>126,95</t>
  </si>
  <si>
    <t>22,99</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</si>
  <si>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</si>
  <si>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</si>
  <si>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</si>
  <si>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</si>
  <si>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</si>
  <si>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</si>
  <si>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</si>
  <si>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</si>
  <si>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</si>
  <si>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</si>
  <si>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193,32</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</si>
  <si>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</si>
  <si>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</si>
  <si>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</si>
  <si>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</si>
  <si>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</si>
  <si>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</si>
  <si>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</si>
  <si>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</si>
  <si>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27,47</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</si>
  <si>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</si>
  <si>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</si>
  <si>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</si>
  <si>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</si>
  <si>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19,05</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</si>
  <si>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</si>
  <si>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</si>
  <si>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30,83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</si>
  <si>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</si>
  <si>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</si>
  <si>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</si>
  <si>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</si>
  <si>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</si>
  <si>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</si>
  <si>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</si>
  <si>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</si>
  <si>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</si>
  <si>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</si>
  <si>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</si>
  <si>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</si>
  <si>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</si>
  <si>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</si>
  <si>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</si>
  <si>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</si>
  <si>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</si>
  <si>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</si>
  <si>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</si>
  <si>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</si>
  <si>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</si>
  <si>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32,73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</si>
  <si>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</si>
  <si>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</si>
  <si>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</si>
  <si>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</si>
  <si>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</si>
  <si>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</si>
  <si>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</si>
  <si>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</si>
  <si>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</si>
  <si>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</si>
  <si>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</si>
  <si>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</si>
  <si>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</si>
  <si>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</si>
  <si>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</si>
  <si>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</si>
  <si>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37,45</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</si>
  <si>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</si>
  <si>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</si>
  <si>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</si>
  <si>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</si>
  <si>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37,15</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</si>
  <si>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</si>
  <si>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</si>
  <si>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</si>
  <si>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</si>
  <si>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</si>
  <si>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</si>
  <si>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145,37</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</si>
  <si>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</si>
  <si>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</si>
  <si>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</si>
  <si>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54,60</t>
  </si>
  <si>
    <t>90,37</t>
  </si>
  <si>
    <t>107,75</t>
  </si>
  <si>
    <t>63,30</t>
  </si>
  <si>
    <t>115,52</t>
  </si>
  <si>
    <t>16,60</t>
  </si>
  <si>
    <t>37,30</t>
  </si>
  <si>
    <t>199,72</t>
  </si>
  <si>
    <t>237,10</t>
  </si>
  <si>
    <t>2,18</t>
  </si>
  <si>
    <t>20,62</t>
  </si>
  <si>
    <t>25,57</t>
  </si>
  <si>
    <t>46,37</t>
  </si>
  <si>
    <t>21,37</t>
  </si>
  <si>
    <t>58,40</t>
  </si>
  <si>
    <t>37,43</t>
  </si>
  <si>
    <t>47,76</t>
  </si>
  <si>
    <t>68,39</t>
  </si>
  <si>
    <t>78,72</t>
  </si>
  <si>
    <t>61,15</t>
  </si>
  <si>
    <t>50,86</t>
  </si>
  <si>
    <t>42,08</t>
  </si>
  <si>
    <t>46,74</t>
  </si>
  <si>
    <t>99,94</t>
  </si>
  <si>
    <t>206,30</t>
  </si>
  <si>
    <t>23,93</t>
  </si>
  <si>
    <t>33,26</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</si>
  <si>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</si>
  <si>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</si>
  <si>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</si>
  <si>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111,58</t>
  </si>
  <si>
    <t>151,74</t>
  </si>
  <si>
    <t>33,57</t>
  </si>
  <si>
    <t>108,78</t>
  </si>
  <si>
    <t>49,85</t>
  </si>
  <si>
    <t>57,31</t>
  </si>
  <si>
    <t>54,19</t>
  </si>
  <si>
    <t>19,50</t>
  </si>
  <si>
    <t>140,40</t>
  </si>
  <si>
    <t>123,33</t>
  </si>
  <si>
    <t>343,18</t>
  </si>
  <si>
    <t>159,17</t>
  </si>
  <si>
    <t>41,41</t>
  </si>
  <si>
    <t>35,70</t>
  </si>
  <si>
    <t>50,64</t>
  </si>
  <si>
    <t>64,76</t>
  </si>
  <si>
    <t>31,78</t>
  </si>
  <si>
    <t>679,18</t>
  </si>
  <si>
    <t>82,35</t>
  </si>
  <si>
    <t>8,32</t>
  </si>
  <si>
    <t>55,60</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</si>
  <si>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</si>
  <si>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</si>
  <si>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408,65</t>
  </si>
  <si>
    <t>2.157,16</t>
  </si>
  <si>
    <t>2.392,71</t>
  </si>
  <si>
    <t>720,00</t>
  </si>
  <si>
    <t>481,17</t>
  </si>
  <si>
    <t>84,36</t>
  </si>
  <si>
    <t>729,43</t>
  </si>
  <si>
    <t>51,89</t>
  </si>
  <si>
    <t>61,13</t>
  </si>
  <si>
    <t>5,64</t>
  </si>
  <si>
    <t>440,69</t>
  </si>
  <si>
    <t>208,25</t>
  </si>
  <si>
    <t>638,58</t>
  </si>
  <si>
    <t>1.436,51</t>
  </si>
  <si>
    <t>21,16</t>
  </si>
  <si>
    <t>17,40</t>
  </si>
  <si>
    <t>13,02</t>
  </si>
  <si>
    <t>20,77</t>
  </si>
  <si>
    <t>34,05</t>
  </si>
  <si>
    <t>87,89</t>
  </si>
  <si>
    <t>127,12</t>
  </si>
  <si>
    <t>85,92</t>
  </si>
  <si>
    <t>28,98</t>
  </si>
  <si>
    <t>34,49</t>
  </si>
  <si>
    <t>65,77</t>
  </si>
  <si>
    <t>63,43</t>
  </si>
  <si>
    <t>2,12</t>
  </si>
  <si>
    <t>3,38</t>
  </si>
  <si>
    <t>6,06</t>
  </si>
  <si>
    <t>31,84</t>
  </si>
  <si>
    <t>221,60</t>
  </si>
  <si>
    <t>1.313,87</t>
  </si>
  <si>
    <t>3,35</t>
  </si>
  <si>
    <t>12,87</t>
  </si>
  <si>
    <t>213,16</t>
  </si>
  <si>
    <t>157,00</t>
  </si>
  <si>
    <t>70,10</t>
  </si>
  <si>
    <t>53,42</t>
  </si>
  <si>
    <t>68,18</t>
  </si>
  <si>
    <t>40,66</t>
  </si>
  <si>
    <t>16,25</t>
  </si>
  <si>
    <t>26,22</t>
  </si>
  <si>
    <t>29,97</t>
  </si>
  <si>
    <t>180,31</t>
  </si>
  <si>
    <t>93,94</t>
  </si>
  <si>
    <t>160,39</t>
  </si>
  <si>
    <t>122,51</t>
  </si>
  <si>
    <t>47,72</t>
  </si>
  <si>
    <t>66,75</t>
  </si>
  <si>
    <t>50,34</t>
  </si>
  <si>
    <t>24,69</t>
  </si>
  <si>
    <t>186,15</t>
  </si>
  <si>
    <t>175,04</t>
  </si>
  <si>
    <t>29,38</t>
  </si>
  <si>
    <t>45,71</t>
  </si>
  <si>
    <t>52,44</t>
  </si>
  <si>
    <t>44,74</t>
  </si>
  <si>
    <t>36,03</t>
  </si>
  <si>
    <t>230,82</t>
  </si>
  <si>
    <t>67,74</t>
  </si>
  <si>
    <t>104,90</t>
  </si>
  <si>
    <t>178,57</t>
  </si>
  <si>
    <t>29,20</t>
  </si>
  <si>
    <t>76,79</t>
  </si>
  <si>
    <t>449,17</t>
  </si>
  <si>
    <t>150,47</t>
  </si>
  <si>
    <t>155,39</t>
  </si>
  <si>
    <t>152,31</t>
  </si>
  <si>
    <t>218,94</t>
  </si>
  <si>
    <t>274,96</t>
  </si>
  <si>
    <t>174,63</t>
  </si>
  <si>
    <t>539,22</t>
  </si>
  <si>
    <t>462,69</t>
  </si>
  <si>
    <t>184,76</t>
  </si>
  <si>
    <t>169,08</t>
  </si>
  <si>
    <t>258,85</t>
  </si>
  <si>
    <t>237,65</t>
  </si>
  <si>
    <t>204,64</t>
  </si>
  <si>
    <t>159,65</t>
  </si>
  <si>
    <t>128,84</t>
  </si>
  <si>
    <t>194,89</t>
  </si>
  <si>
    <t>17,94</t>
  </si>
  <si>
    <t>18,63</t>
  </si>
  <si>
    <t>14,14</t>
  </si>
  <si>
    <t>11,71</t>
  </si>
  <si>
    <t>6,44</t>
  </si>
  <si>
    <t>194,33</t>
  </si>
  <si>
    <t>536,49</t>
  </si>
  <si>
    <t>113,41</t>
  </si>
  <si>
    <t>102610</t>
  </si>
  <si>
    <t>CAIXA D´ÁGUA EM POLIETILENO, 3000 LITROS - FORNECIMENTO E INSTALAÇÃO. AF_06/2021</t>
  </si>
  <si>
    <t>102612</t>
  </si>
  <si>
    <t>CAIXA D´ÁGUA EM POLIÉSTER REFORÇADO COM FIBRA DE VIDRO, 750 LITROS - FORNECIMENTO E INSTALAÇÃO. AF_06/2021</t>
  </si>
  <si>
    <t>102616</t>
  </si>
  <si>
    <t>CAIXA D´ÁGUA EM POLIÉSTER REFORÇADO COM FIBRA DE VIDRO, 3000 LITROS - FORNECIMENTO E INSTALAÇÃO. AF_06/2021</t>
  </si>
  <si>
    <t>102618</t>
  </si>
  <si>
    <t>CAIXA D´ÁGUA EM POLIÉSTER REFORÇADO COM FIBRA DE VIDRO, 7000 LITROS - FORNECIMENTO E INSTALAÇÃO. AF_06/2021</t>
  </si>
  <si>
    <t>102620</t>
  </si>
  <si>
    <t>CAIXA D´ÁGUA EM POLIÉSTER REFORÇADO COM FIBRA DE VIDRO, 15000 LITROS - FORNECIMENTO E INSTALAÇÃO. AF_06/2021</t>
  </si>
  <si>
    <t>102621</t>
  </si>
  <si>
    <t>CAIXA D´ÁGUA EM POLIÉSTER REFORÇADO COM FIBRA DE VIDRO, 20000 LITROS - FORNECIMENTO E INSTALAÇÃO. AF_06/2021</t>
  </si>
  <si>
    <t>102,26</t>
  </si>
  <si>
    <t>61,14</t>
  </si>
  <si>
    <t>95,95</t>
  </si>
  <si>
    <t>123,07</t>
  </si>
  <si>
    <t>130,13</t>
  </si>
  <si>
    <t>63,80</t>
  </si>
  <si>
    <t>174,00</t>
  </si>
  <si>
    <t>48,23</t>
  </si>
  <si>
    <t>43,95</t>
  </si>
  <si>
    <t>30,51</t>
  </si>
  <si>
    <t>73,17</t>
  </si>
  <si>
    <t>83,22</t>
  </si>
  <si>
    <t>97,77</t>
  </si>
  <si>
    <t>112,59</t>
  </si>
  <si>
    <t>133,84</t>
  </si>
  <si>
    <t>96,79</t>
  </si>
  <si>
    <t>78,89</t>
  </si>
  <si>
    <t>285,05</t>
  </si>
  <si>
    <t>92,30</t>
  </si>
  <si>
    <t>84,28</t>
  </si>
  <si>
    <t>113,33</t>
  </si>
  <si>
    <t>107,91</t>
  </si>
  <si>
    <t>109,04</t>
  </si>
  <si>
    <t>173,11</t>
  </si>
  <si>
    <t>56,25</t>
  </si>
  <si>
    <t>2.045,52</t>
  </si>
  <si>
    <t>853,86</t>
  </si>
  <si>
    <t>58,50</t>
  </si>
  <si>
    <t>45,63</t>
  </si>
  <si>
    <t>52,64</t>
  </si>
  <si>
    <t>88,29</t>
  </si>
  <si>
    <t>47,94</t>
  </si>
  <si>
    <t>35,23</t>
  </si>
  <si>
    <t>14,85</t>
  </si>
  <si>
    <t>46,35</t>
  </si>
  <si>
    <t>45,14</t>
  </si>
  <si>
    <t>25,67</t>
  </si>
  <si>
    <t>65,24</t>
  </si>
  <si>
    <t>37,47</t>
  </si>
  <si>
    <t>58,38</t>
  </si>
  <si>
    <t>83,31</t>
  </si>
  <si>
    <t>55,59</t>
  </si>
  <si>
    <t>11,96</t>
  </si>
  <si>
    <t>77,39</t>
  </si>
  <si>
    <t>96,38</t>
  </si>
  <si>
    <t>133,87</t>
  </si>
  <si>
    <t>49,80</t>
  </si>
  <si>
    <t>83,54</t>
  </si>
  <si>
    <t>64,24</t>
  </si>
  <si>
    <t>65,17</t>
  </si>
  <si>
    <t>71,52</t>
  </si>
  <si>
    <t>72,07</t>
  </si>
  <si>
    <t>77,52</t>
  </si>
  <si>
    <t>83,32</t>
  </si>
  <si>
    <t>59,40</t>
  </si>
  <si>
    <t>95,28</t>
  </si>
  <si>
    <t>79,79</t>
  </si>
  <si>
    <t>105,83</t>
  </si>
  <si>
    <t>82,71</t>
  </si>
  <si>
    <t>48,13</t>
  </si>
  <si>
    <t>35,13</t>
  </si>
  <si>
    <t>25,30</t>
  </si>
  <si>
    <t>27,59</t>
  </si>
  <si>
    <t>29,08</t>
  </si>
  <si>
    <t>41,10</t>
  </si>
  <si>
    <t>309,79</t>
  </si>
  <si>
    <t>104593</t>
  </si>
  <si>
    <t>REVESTIMENTO CERÂMICO PARA PISO COM PLACAS TIPO ESMALTADA EXTRA DE DIMENSÕES 80X80 CM APLICADA EM AMBIENTES DE ÁREA MENOR QUE 5 M². AF_02/2023_PE</t>
  </si>
  <si>
    <t>104594</t>
  </si>
  <si>
    <t>REVESTIMENTO CERÂMICO PARA PISO COM PLACAS TIPO ESMALTADA EXTRA DE DIMENSÕES 80X80 CM APLICADA EM AMBIENTES DE ÁREA ENTRE 5 M² E 10 M². AF_02/2023_PE</t>
  </si>
  <si>
    <t>104595</t>
  </si>
  <si>
    <t>REVESTIMENTO CERÂMICO PARA PISO COM PLACAS TIPO ESMALTADA EXTRA DE DIMENSÕES 80X80 CM APLICADA EM AMBIENTES DE ÁREA MAIOR QUE 10 M². AF_02/2023_PE</t>
  </si>
  <si>
    <t>86,80</t>
  </si>
  <si>
    <t>104596</t>
  </si>
  <si>
    <t>REVESTIMENTO CERÂMICO PARA PISO COM PLACAS TIPO PORCELANATO DE DIMENSÕES 80X80 CM APLICADA EM AMBIENTES DE ÁREA MENOR QUE 5 M². AF_02/2023_PE</t>
  </si>
  <si>
    <t>104597</t>
  </si>
  <si>
    <t>REVESTIMENTO CERÂMICO PARA PISO COM PLACAS TIPO PORCELANATO DE DIMENSÕES 80X80 CM APLICADA EM AMBIENTES DE ÁREA ENTRE 5 M² E 10 M². AF_02/2023_PE</t>
  </si>
  <si>
    <t>104598</t>
  </si>
  <si>
    <t>REVESTIMENTO CERÂMICO PARA PISO COM PLACAS TIPO PORCELANATO DE DIMENSÕES 80X80 CM APLICADA EM AMBIENTES DE ÁREA MAIOR QUE 10 M². AF_02/2023_PE</t>
  </si>
  <si>
    <t>104599</t>
  </si>
  <si>
    <t>REVESTIMENTO CERÂMICO PARA PISO COM PLACAS TIPO ESMALTADA EXTRA DE DIMENSÕES 35X35 CM APLICADA EM DIAGONAL EM AMBIENTES DE ÁREA MENOR QUE 5 M². AF_02/2023_PE</t>
  </si>
  <si>
    <t>104600</t>
  </si>
  <si>
    <t>REVESTIMENTO CERÂMICO PARA PISO COM PLACAS TIPO ESMALTADA PADRÃO POPULAR DE DIMENSÕES 35X35 CM APLICADA EM DIAGONAL EM AMBIENTES DE ÁREA MENOR QUE 5 M². AF_02/2023_PE</t>
  </si>
  <si>
    <t>67,67</t>
  </si>
  <si>
    <t>104601</t>
  </si>
  <si>
    <t>REVESTIMENTO CERÂMICO PARA PISO COM PLACAS TIPO ESMALTADA EXTRA DE DIMENSÕES 35X35 CM APLICADA EM DIAGONAL EM AMBIENTES DE ÁREA ENTRE 5 M² E 10 M². AF_02/2023_PE</t>
  </si>
  <si>
    <t>104602</t>
  </si>
  <si>
    <t>REVESTIMENTO CERÂMICO PARA PISO COM PLACAS TIPO ESMALTADA PADRÃO POPULAR DE DIMENSÕES 35X35 CM APLICADA EM DIAGONAL EM AMBIENTES DE ÁREA ENTRE 5 M² E 10 M². AF_02/2023_PE</t>
  </si>
  <si>
    <t>54,98</t>
  </si>
  <si>
    <t>104603</t>
  </si>
  <si>
    <t>REVESTIMENTO CERÂMICO PARA PISO COM PLACAS TIPO ESMALTADA EXTRA DE DIMENSÕES 35X35 CM APLICADA EM DIAGONAL EM AMBIENTES DE ÁREA MAIOR QUE 10 M². AF_02/2023_PE</t>
  </si>
  <si>
    <t>104604</t>
  </si>
  <si>
    <t>REVESTIMENTO CERÂMICO PARA PISO COM PLACAS TIPO ESMALTADA PADRÃO POPULAR DE DIMENSÕES 35X35 CM APLICADA EM DIAGONAL EM AMBIENTES DE ÁREA MAIOR QUE 10 M². AF_02/2023_PE</t>
  </si>
  <si>
    <t>104605</t>
  </si>
  <si>
    <t>REVESTIMENTO CERÂMICO PARA PISO COM PLACAS TIPO ESMALTADA EXTRA DE DIMENSÕES 45X45 CM APLICADA EM DIAGONAL EM AMBIENTES DE ÁREA MENOR QUE 5 M². AF_02/2023_PE</t>
  </si>
  <si>
    <t>104606</t>
  </si>
  <si>
    <t>REVESTIMENTO CERÂMICO PARA PISO COM PLACAS TIPO ESMALTADA EXTRA DE DIMENSÕES 45X45 CM APLICADA EM DIAGONAL EM AMBIENTES DE ÁREA ENTRE 5 M² E 10 M². AF_02/2023_PE</t>
  </si>
  <si>
    <t>104607</t>
  </si>
  <si>
    <t>REVESTIMENTO CERÂMICO PARA PISO COM PLACAS TIPO ESMALTADA EXTRA DE DIMENSÕES 45X45 CM APLICADA EM DIAGONAL EM AMBIENTES DE ÁREA MAIOR QUE 10 M². AF_02/2023_PE</t>
  </si>
  <si>
    <t>53,50</t>
  </si>
  <si>
    <t>104608</t>
  </si>
  <si>
    <t>REVESTIMENTO CERÂMICO PARA PISO COM PLACAS TIPO PORCELANATO DE DIMENSÕES 45X45 CM APLICADA EM DIAGONAL EM AMBIENTES DE ÁREA MENOR QUE 5 M². AF_02/2023_PE</t>
  </si>
  <si>
    <t>104609</t>
  </si>
  <si>
    <t>REVESTIMENTO CERÂMICO PARA PISO COM PLACAS TIPO PORCELANATO DE DIMENSÕES 45X45 CM APLICADA EM DIAGONAL EM AMBIENTES DE ÁREA ENTRE 5 M² E 10 M². AF_02/2023_PE</t>
  </si>
  <si>
    <t>104610</t>
  </si>
  <si>
    <t>REVESTIMENTO CERÂMICO PARA PISO COM PLACAS TIPO PORCELANATO DE DIMENSÕES 45X45 CM APLICADA EM DIAGONAL EM AMBIENTES DE ÁREA MAIOR QUE 10 M². AF_02/2023_PE</t>
  </si>
  <si>
    <t>104611</t>
  </si>
  <si>
    <t>REVESTIMENTO CERÂMICO PARA PAREDES INTERNAS COM PLACAS TIPO ESMALTADA EXTRA DE DIMENSÕES 60X60 CM APLICADAS NA ALTURA INTEIRA DAS PAREDES. AF_02/2023_PE</t>
  </si>
  <si>
    <t>104612</t>
  </si>
  <si>
    <t>REVESTIMENTO CERÂMICO PARA PAREDES INTERNAS COM PLACAS TIPO ESMALTADA EXTRA DE DIMENSÕES 60X60 CM APLICADAS A MEIA ALTURA DAS PAREDES. AF_02/2023_PE</t>
  </si>
  <si>
    <t>81,71</t>
  </si>
  <si>
    <t>104613</t>
  </si>
  <si>
    <t>REVESTIMENTO CERÂMICO PARA PAREDES INTERNAS COM PLACAS TIPO ESMALTADA EXTRA DE DIMENSÕES 20X20 CM APLICADAS EM DIAGONAL, NA ALTURA INTEIRA DAS PAREDES. AF_02/2023_PE</t>
  </si>
  <si>
    <t>104614</t>
  </si>
  <si>
    <t>REVESTIMENTO CERÂMICO PARA PAREDES INTERNAS COM PLACAS TIPO ESMALTADA EXTRA DE DIMENSÕES 20X20 CM APLICADAS EM DIAGONAL, A MEIA ALTURA DAS PAREDES. AF_02/2023_PE</t>
  </si>
  <si>
    <t>104615</t>
  </si>
  <si>
    <t>REVESTIMENTO CERÂMICO PARA PAREDES INTERNAS COM PLACAS TIPO PASTILHA DE DIMENSÕES 5 X 5 CM (PLACAS DE 30 X 30 CM) CM APLICADAS NA ALTURA INTEIRA DAS PAREDES. AF_02/2023</t>
  </si>
  <si>
    <t>104616</t>
  </si>
  <si>
    <t>REVESTIMENTO CERÂMICO PARA PAREDES INTERNAS COM PLACAS TIPO PASTILHA DE DIMENSÕES 2,5 X 2,5 CM (PLACAS DE 30 X 30 CM) CM APLICADAS NA ALTURA INTEIRA DAS PAREDES. AF_02/2023</t>
  </si>
  <si>
    <t>104617</t>
  </si>
  <si>
    <t>REVESTIMENTO CERÂMICO PARA PAREDES INTERNAS COM PLACAS TIPO PASTILHA DE DIMENSÕES 5 X 5 CM (PLACAS DE 30 X 30 CM) CM APLICADAS A MEIA ALTURA DAS PAREDES. AF_02/2023</t>
  </si>
  <si>
    <t>104618</t>
  </si>
  <si>
    <t>REVESTIMENTO CERÂMICO PARA PAREDES INTERNAS COM PLACAS TIPO PASTILHA DE DIMENSÕES 2,5 X 2,5 CM (PLACAS DE 30 X 30 CM) CM APLICADAS A MEIA ALTURA DAS PAREDES. AF_02/2023</t>
  </si>
  <si>
    <t>104619</t>
  </si>
  <si>
    <t>RODAPÉ CERÂMICO DE 7CM DE ALTURA COM PLACAS TIPO ESMALTADA EXTRA DE DIMENSÕES 80X80CM. AF_02/2023</t>
  </si>
  <si>
    <t>104626</t>
  </si>
  <si>
    <t>EXECUÇÃO DE PASSEIO (CALÇADA) OU PISO DE CONCRETO COM CONCRETO MOLDADO IN LOCO, USINADO C25, ACABAMENTO CONVENCIONAL, NÃO ARMADO. AF_03/2023</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</si>
  <si>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</si>
  <si>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</si>
  <si>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</si>
  <si>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</si>
  <si>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</si>
  <si>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</si>
  <si>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104630</t>
  </si>
  <si>
    <t>APLICAÇÃO MANUAL DE GESSO DESEMPENADO (SEM TALISCAS) EM TETO DE AMBIENTES COM PAREDES EM PÉ DIREITO DUPLO E ÁREA MAIOR QUE 10M², ESPESSURA DE 1,0CM. AF_03/2023</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</si>
  <si>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</si>
  <si>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</si>
  <si>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</si>
  <si>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</si>
  <si>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104633</t>
  </si>
  <si>
    <t>APLICAÇÃO MANUAL DE GESSO DESEMPENADO (SEM TALISCAS) EM PAREDES COM PÉ DIREITO DUPLO, ESPESSURA DE 0,5CM. AF_03/2023</t>
  </si>
  <si>
    <t>104634</t>
  </si>
  <si>
    <t>APLICAÇÃO MANUAL DE GESSO DESEMPENADO (SEM TALISCAS) EM PAREDES COM PÉ DIREITO DUPLO, ESPESSURA DE 1,0CM. AF_03/2023</t>
  </si>
  <si>
    <t>38,66</t>
  </si>
  <si>
    <t>104635</t>
  </si>
  <si>
    <t>APLICAÇÃO MANUAL DE GESSO SARRAFEADO (COM TALISCAS) EM PAREDES COM PÉ DIREITO DUPLO, ESPESSURA DE 1,0CM. AF_03/2023</t>
  </si>
  <si>
    <t>104636</t>
  </si>
  <si>
    <t>APLICAÇÃO MANUAL DE GESSO SARRAFEADO (COM TALISCAS) EM PAREDES COM PÉ DIREITO DUPLO, ESPESSURA DE 1,5CM. AF_03/2023</t>
  </si>
  <si>
    <t>Concretagem de edificações (paredes e lajes) feitas com sistema de fôrmas manuseáveis, com concreto usinado autoadensável fck 30 mpa - lançamento e acabamento. Af_10/2021(Ref SINAPI 99235)</t>
  </si>
  <si>
    <t>BLDC - Boca-de-lobo dupla, em concreto simples fck 20 MPa, com guia chapeu, incluindo forma, escavação, calçamento ao redor e grelhas em FoFo tipo pesada, conforme projeto</t>
  </si>
  <si>
    <t>BLTC - Boca-de-lobo tripla, em concreto simples fck 20 MPa,  com guia chapeu, incluindo forma, escavação, calçamento ao redor e grelhas em f°f° tipo pesada, conforme projeto</t>
  </si>
  <si>
    <t>BLDC - Boca-de-lobo dupla, em concreto simples fck 20 MPa virado em betoneira, com guia chapeu, com lançamento em fundação, incluindo forma, escavação, calçamento ao redor, inclusive grelhas, conforme projeto.</t>
  </si>
  <si>
    <t>BLTC - Boca-de-lobo tripla, em concreto simples fck 20 MPa virado em betoneira, com guia chapeu, com lançamento em fundação, incluindo forma, escavação, calçamento ao redor, exclusive grelhas, conforme projeto.</t>
  </si>
  <si>
    <t>Desmonte de material de 3ª categoria a frio com argamassa expansiva a céu aberto, inclusive desmanche e carga. (Ref. Cód. Sicro 5505766)</t>
  </si>
  <si>
    <t xml:space="preserve">
Bueiro metálico sem interrupção de tráfego no diâmetro de 1,20m, chapa metálica com revestimento Epóxi HR, espessura de chapa (aço + revestimento) 2,20mm. - escavado em material de 1ª categoria - aterro (Ref SICRO -  0605571)</t>
  </si>
  <si>
    <t>IUD30510</t>
  </si>
  <si>
    <t xml:space="preserve">Boca de BSTC D = 1,00 m - esconsidade 0° - areia e brita comerciais - alas esconsas (SICRO 0804393) </t>
  </si>
  <si>
    <t>IUD30642</t>
  </si>
  <si>
    <t>IUD30643</t>
  </si>
  <si>
    <t>Caixa de ligação e passagem - CLP 01 - areia e brita comerciais. Ref SICRO 2003642</t>
  </si>
  <si>
    <t>IUD30644</t>
  </si>
  <si>
    <t>Caixa de ligação e passagem - CLP 06 - areia e brita comerciais. Ref SICRO 2003652</t>
  </si>
  <si>
    <t>Execução de blocos sextavado para piso intertravado, espessura de 8 cm, sem fornecimento dos blocos sextavado – Ref.  SINAPI 92394</t>
  </si>
  <si>
    <t>IUP30145</t>
  </si>
  <si>
    <t>Pavimento com tratamento superficial simples, com emulsão asfáltica RR-2C Ref. SINAPI 97802</t>
  </si>
  <si>
    <t>Piso tátil direcional e de alerta com ladrilho hidráulico de 40x40x2,5cm, em concreto simples fck=35MPa (NBR 9050 e com o decreto 5296), assentamento com cimento colante sobre coxim preparado no piso rústico exclusive ladrilho</t>
  </si>
  <si>
    <t>IUP40013</t>
  </si>
  <si>
    <t>Piso tátil direcional e de alerta com ladrilho hidráulico de 40x40x2,5cm, em concreto simples fck=35MPa (NBR 9050 e com o decreto 5296), incluindo fornecimento e assentamento com argamassa sobre coxim</t>
  </si>
  <si>
    <t>Corpo BSTC D=1,00 m PA-02 AC/BC/PC/TC [MS-470A] - SICRO 0804039</t>
  </si>
  <si>
    <t>Gastalho 10 x 2,0 cm (Ref. SINAPI 4460 X desenv. 2,01)</t>
  </si>
  <si>
    <t>Disco diam. serra asfalto SD8-034 (SICRO M1385)</t>
  </si>
  <si>
    <t>Jogo de brocas para perfuratriz (S-12). Ref. SICRO M2145</t>
  </si>
  <si>
    <t xml:space="preserve">Espaçador de aço tipo caranguejo para tela soldada e barra de transferência (bitola: 10 mm). (Ref. SINAPI 43054 x desenv 3,4456)
</t>
  </si>
  <si>
    <t>83,78</t>
  </si>
  <si>
    <t>125,17</t>
  </si>
  <si>
    <t>51,02</t>
  </si>
  <si>
    <t>45,58</t>
  </si>
  <si>
    <t>234,80</t>
  </si>
  <si>
    <t>202,60</t>
  </si>
  <si>
    <t>234,32</t>
  </si>
  <si>
    <t>81,10</t>
  </si>
  <si>
    <t>127,35</t>
  </si>
  <si>
    <t>135,30</t>
  </si>
  <si>
    <t>345,83</t>
  </si>
  <si>
    <t>119,88</t>
  </si>
  <si>
    <t>531,97</t>
  </si>
  <si>
    <t>695,42</t>
  </si>
  <si>
    <t>55,05</t>
  </si>
  <si>
    <t>49,46</t>
  </si>
  <si>
    <t>93,12</t>
  </si>
  <si>
    <t>166,50</t>
  </si>
  <si>
    <t>553,49</t>
  </si>
  <si>
    <t>517,37</t>
  </si>
  <si>
    <t>555,38</t>
  </si>
  <si>
    <t>33,58</t>
  </si>
  <si>
    <t>78,35</t>
  </si>
  <si>
    <t>77,43</t>
  </si>
  <si>
    <t>45,93</t>
  </si>
  <si>
    <t>45,68</t>
  </si>
  <si>
    <t>40,72</t>
  </si>
  <si>
    <t>46,65</t>
  </si>
  <si>
    <t>39,48</t>
  </si>
  <si>
    <t>48,03</t>
  </si>
  <si>
    <t>56,53</t>
  </si>
  <si>
    <t>138,65</t>
  </si>
  <si>
    <t>35,52</t>
  </si>
  <si>
    <t>52,06</t>
  </si>
  <si>
    <t>54,22</t>
  </si>
  <si>
    <t>95,46</t>
  </si>
  <si>
    <t>86,25</t>
  </si>
  <si>
    <t>77,55</t>
  </si>
  <si>
    <t>198,85</t>
  </si>
  <si>
    <t>192,09</t>
  </si>
  <si>
    <t>208,35</t>
  </si>
  <si>
    <t>19,74</t>
  </si>
  <si>
    <t>38,55</t>
  </si>
  <si>
    <t>18,66</t>
  </si>
  <si>
    <t>119,71</t>
  </si>
  <si>
    <t>74,40</t>
  </si>
  <si>
    <t>16,79</t>
  </si>
  <si>
    <t>7,97</t>
  </si>
  <si>
    <t>10,14</t>
  </si>
  <si>
    <t>8,17</t>
  </si>
  <si>
    <t>99,26</t>
  </si>
  <si>
    <t>109,65</t>
  </si>
  <si>
    <t>39,77</t>
  </si>
  <si>
    <t>51,81</t>
  </si>
  <si>
    <t>52,55</t>
  </si>
  <si>
    <t>32,46</t>
  </si>
  <si>
    <t>47,06</t>
  </si>
  <si>
    <t>5,55</t>
  </si>
  <si>
    <t>44,56</t>
  </si>
  <si>
    <t>77,33</t>
  </si>
  <si>
    <t>52,39</t>
  </si>
  <si>
    <t>12,44</t>
  </si>
  <si>
    <t>141,26</t>
  </si>
  <si>
    <t>26,15</t>
  </si>
  <si>
    <t>26,90</t>
  </si>
  <si>
    <t>45,74</t>
  </si>
  <si>
    <t>32,72</t>
  </si>
  <si>
    <t>21,02</t>
  </si>
  <si>
    <t>144,49</t>
  </si>
  <si>
    <t>10,95</t>
  </si>
  <si>
    <t>20,33</t>
  </si>
  <si>
    <t>37,92</t>
  </si>
  <si>
    <t>27,83</t>
  </si>
  <si>
    <t>136,44</t>
  </si>
  <si>
    <t>99,33</t>
  </si>
  <si>
    <t>56,40</t>
  </si>
  <si>
    <t>97,64</t>
  </si>
  <si>
    <t>36,65</t>
  </si>
  <si>
    <t>27,39</t>
  </si>
  <si>
    <t>33,61</t>
  </si>
  <si>
    <t>33,80</t>
  </si>
  <si>
    <t>27,15</t>
  </si>
  <si>
    <t>32,78</t>
  </si>
  <si>
    <t>59,39</t>
  </si>
  <si>
    <t>55,27</t>
  </si>
  <si>
    <t>202,73</t>
  </si>
  <si>
    <t>116,28</t>
  </si>
  <si>
    <t>58,12</t>
  </si>
  <si>
    <t>59,29</t>
  </si>
  <si>
    <t>169,32</t>
  </si>
  <si>
    <t>137,26</t>
  </si>
  <si>
    <t>113,34</t>
  </si>
  <si>
    <t>108,15</t>
  </si>
  <si>
    <t>44,79</t>
  </si>
  <si>
    <t>77,03</t>
  </si>
  <si>
    <t>350,88</t>
  </si>
  <si>
    <t>147,34</t>
  </si>
  <si>
    <t>92,91</t>
  </si>
  <si>
    <t>204,09</t>
  </si>
  <si>
    <t>188,64</t>
  </si>
  <si>
    <t>138,74</t>
  </si>
  <si>
    <t>144,82</t>
  </si>
  <si>
    <t>147,20</t>
  </si>
  <si>
    <t>3,37</t>
  </si>
  <si>
    <t>445,93</t>
  </si>
  <si>
    <t>755,00</t>
  </si>
  <si>
    <t>39,10</t>
  </si>
  <si>
    <t>46,53</t>
  </si>
  <si>
    <t>77,54</t>
  </si>
  <si>
    <t>12,15</t>
  </si>
  <si>
    <t>23,25</t>
  </si>
  <si>
    <t>32,19</t>
  </si>
  <si>
    <t>46,17</t>
  </si>
  <si>
    <t>30,71</t>
  </si>
  <si>
    <t>51,92</t>
  </si>
  <si>
    <t>50,39</t>
  </si>
  <si>
    <t>54,55</t>
  </si>
  <si>
    <t>71,60</t>
  </si>
  <si>
    <t>79,36</t>
  </si>
  <si>
    <t>85,10</t>
  </si>
  <si>
    <t>45,65</t>
  </si>
  <si>
    <t>41,59</t>
  </si>
  <si>
    <t>33,21</t>
  </si>
  <si>
    <t>95,40</t>
  </si>
  <si>
    <t>110,04</t>
  </si>
  <si>
    <t>35,25</t>
  </si>
  <si>
    <t>49,28</t>
  </si>
  <si>
    <t>41,00</t>
  </si>
  <si>
    <t>76,17</t>
  </si>
  <si>
    <t>89,15</t>
  </si>
  <si>
    <t>68,83</t>
  </si>
  <si>
    <t>179,72</t>
  </si>
  <si>
    <t>70,27</t>
  </si>
  <si>
    <t>520,43</t>
  </si>
  <si>
    <t>219,18</t>
  </si>
  <si>
    <t>56,68</t>
  </si>
  <si>
    <t>96,60</t>
  </si>
  <si>
    <t>119,00</t>
  </si>
  <si>
    <t>51,23</t>
  </si>
  <si>
    <t>67,47</t>
  </si>
  <si>
    <t>75,15</t>
  </si>
  <si>
    <t>74,45</t>
  </si>
  <si>
    <t>57,73</t>
  </si>
  <si>
    <t>61,29</t>
  </si>
  <si>
    <t>66,31</t>
  </si>
  <si>
    <t>178,46</t>
  </si>
  <si>
    <t>101,06</t>
  </si>
  <si>
    <t>178,27</t>
  </si>
  <si>
    <t>111,41</t>
  </si>
  <si>
    <t>97,92</t>
  </si>
  <si>
    <t>66,42</t>
  </si>
  <si>
    <t>86,05</t>
  </si>
  <si>
    <t>103,19</t>
  </si>
  <si>
    <t>53,69</t>
  </si>
  <si>
    <t>151,05</t>
  </si>
  <si>
    <t>143,50</t>
  </si>
  <si>
    <t>53,73</t>
  </si>
  <si>
    <t>36,69</t>
  </si>
  <si>
    <t>60,10</t>
  </si>
  <si>
    <t>58,39</t>
  </si>
  <si>
    <t>135,66</t>
  </si>
  <si>
    <t>57,55</t>
  </si>
  <si>
    <t>125,34</t>
  </si>
  <si>
    <t>93,70</t>
  </si>
  <si>
    <t>39,34</t>
  </si>
  <si>
    <t>602,94</t>
  </si>
  <si>
    <t>11,11</t>
  </si>
  <si>
    <t>85,42</t>
  </si>
  <si>
    <t>130,93</t>
  </si>
  <si>
    <t>134,33</t>
  </si>
  <si>
    <t>217,29</t>
  </si>
  <si>
    <t>17,29</t>
  </si>
  <si>
    <t>101,05</t>
  </si>
  <si>
    <t>43,68</t>
  </si>
  <si>
    <t>62,14</t>
  </si>
  <si>
    <t>36,52</t>
  </si>
  <si>
    <t>54,00</t>
  </si>
  <si>
    <t>78,39</t>
  </si>
  <si>
    <t>35,60</t>
  </si>
  <si>
    <t>50,10</t>
  </si>
  <si>
    <t>89,78</t>
  </si>
  <si>
    <t>116,74</t>
  </si>
  <si>
    <t>36,81</t>
  </si>
  <si>
    <t>63,47</t>
  </si>
  <si>
    <t>49,02</t>
  </si>
  <si>
    <t>60,06</t>
  </si>
  <si>
    <t>932,50</t>
  </si>
  <si>
    <t>27,62</t>
  </si>
  <si>
    <t>43,79</t>
  </si>
  <si>
    <t>57,24</t>
  </si>
  <si>
    <t>280,50</t>
  </si>
  <si>
    <t>12,16</t>
  </si>
  <si>
    <t>66,22</t>
  </si>
  <si>
    <t>76,81</t>
  </si>
  <si>
    <t>80,16</t>
  </si>
  <si>
    <t>189,66</t>
  </si>
  <si>
    <t>214,13</t>
  </si>
  <si>
    <t>199,26</t>
  </si>
  <si>
    <t>54,61</t>
  </si>
  <si>
    <t>43,67</t>
  </si>
  <si>
    <t>100,66</t>
  </si>
  <si>
    <t>44,35</t>
  </si>
  <si>
    <t>53,91</t>
  </si>
  <si>
    <t>64,54</t>
  </si>
  <si>
    <t>61,17</t>
  </si>
  <si>
    <t>66,26</t>
  </si>
  <si>
    <t>53,86</t>
  </si>
  <si>
    <t>89,33</t>
  </si>
  <si>
    <t>76,60</t>
  </si>
  <si>
    <t>121,12</t>
  </si>
  <si>
    <t>72,60</t>
  </si>
  <si>
    <t>30,55</t>
  </si>
  <si>
    <t>38,56</t>
  </si>
  <si>
    <t>13,84</t>
  </si>
  <si>
    <t>63,61</t>
  </si>
  <si>
    <t>78,71</t>
  </si>
  <si>
    <t>86,58</t>
  </si>
  <si>
    <t>23,94</t>
  </si>
  <si>
    <t>92,44</t>
  </si>
  <si>
    <t>37,95</t>
  </si>
  <si>
    <t>39,26</t>
  </si>
  <si>
    <t>36,63</t>
  </si>
  <si>
    <t>39,50</t>
  </si>
  <si>
    <t>46,66</t>
  </si>
  <si>
    <t>520,69</t>
  </si>
  <si>
    <t>146,56</t>
  </si>
  <si>
    <t>41,84</t>
  </si>
  <si>
    <t>441,62</t>
  </si>
  <si>
    <t>81,42</t>
  </si>
  <si>
    <t>96,33</t>
  </si>
  <si>
    <t>28,89</t>
  </si>
  <si>
    <t>83,66</t>
  </si>
  <si>
    <t>38,14</t>
  </si>
  <si>
    <t>128,00</t>
  </si>
  <si>
    <t>860,76</t>
  </si>
  <si>
    <t>101,33</t>
  </si>
  <si>
    <t>182,54</t>
  </si>
  <si>
    <t>14,76</t>
  </si>
  <si>
    <t>554,19</t>
  </si>
  <si>
    <t>487,58</t>
  </si>
  <si>
    <t>19,70</t>
  </si>
  <si>
    <t>32,56</t>
  </si>
  <si>
    <t>50,25</t>
  </si>
  <si>
    <t>73,10</t>
  </si>
  <si>
    <t>25,13</t>
  </si>
  <si>
    <t>24,93</t>
  </si>
  <si>
    <t>129,87</t>
  </si>
  <si>
    <t>80,22</t>
  </si>
  <si>
    <t>32,42</t>
  </si>
  <si>
    <t>148,72</t>
  </si>
  <si>
    <t>92,13</t>
  </si>
  <si>
    <t>238,80</t>
  </si>
  <si>
    <t>80,78</t>
  </si>
  <si>
    <t>138,07</t>
  </si>
  <si>
    <t>5,34</t>
  </si>
  <si>
    <t>16,03</t>
  </si>
  <si>
    <t>63,08</t>
  </si>
  <si>
    <t>129,27</t>
  </si>
  <si>
    <t>94,51</t>
  </si>
  <si>
    <t>53,37</t>
  </si>
  <si>
    <t>105,10</t>
  </si>
  <si>
    <t>43,05</t>
  </si>
  <si>
    <t>114,69</t>
  </si>
  <si>
    <t>48,27</t>
  </si>
  <si>
    <t>55,99</t>
  </si>
  <si>
    <t>124,85</t>
  </si>
  <si>
    <t>52,34</t>
  </si>
  <si>
    <t>55,40</t>
  </si>
  <si>
    <t>26,57</t>
  </si>
  <si>
    <t>18,62</t>
  </si>
  <si>
    <t>31,49</t>
  </si>
  <si>
    <t>29,09</t>
  </si>
  <si>
    <t>40,99</t>
  </si>
  <si>
    <t>71,73</t>
  </si>
  <si>
    <t>76,48</t>
  </si>
  <si>
    <t>107,26</t>
  </si>
  <si>
    <t>110,10</t>
  </si>
  <si>
    <t>227,10</t>
  </si>
  <si>
    <t>3,43</t>
  </si>
  <si>
    <t>32,40</t>
  </si>
  <si>
    <t>11,03</t>
  </si>
  <si>
    <t>35,96</t>
  </si>
  <si>
    <t>55,12</t>
  </si>
  <si>
    <t>78,74</t>
  </si>
  <si>
    <t>90,56</t>
  </si>
  <si>
    <t>118,83</t>
  </si>
  <si>
    <t>40,21</t>
  </si>
  <si>
    <t>54,86</t>
  </si>
  <si>
    <t>84,13</t>
  </si>
  <si>
    <t>48,18</t>
  </si>
  <si>
    <t>73,84</t>
  </si>
  <si>
    <t>27,92</t>
  </si>
  <si>
    <t>44,86</t>
  </si>
  <si>
    <t>114,22</t>
  </si>
  <si>
    <t>130,83</t>
  </si>
  <si>
    <t>134,98</t>
  </si>
  <si>
    <t>149,35</t>
  </si>
  <si>
    <t>636,97</t>
  </si>
  <si>
    <t>79,94</t>
  </si>
  <si>
    <t>56,94</t>
  </si>
  <si>
    <t>51,52</t>
  </si>
  <si>
    <t>119,17</t>
  </si>
  <si>
    <t>50,80</t>
  </si>
  <si>
    <t>41,61</t>
  </si>
  <si>
    <t>46,63</t>
  </si>
  <si>
    <t>81,43</t>
  </si>
  <si>
    <t>150,15</t>
  </si>
  <si>
    <t>31,52</t>
  </si>
  <si>
    <t>66,38</t>
  </si>
  <si>
    <t>88,42</t>
  </si>
  <si>
    <t>268,82</t>
  </si>
  <si>
    <t>1.100,97</t>
  </si>
  <si>
    <t>3,68</t>
  </si>
  <si>
    <t>235,88</t>
  </si>
  <si>
    <t>183,35</t>
  </si>
  <si>
    <t>72,30</t>
  </si>
  <si>
    <t>130,48</t>
  </si>
  <si>
    <t>43,81</t>
  </si>
  <si>
    <t>74,65</t>
  </si>
  <si>
    <t>93,15</t>
  </si>
  <si>
    <t>150,80</t>
  </si>
  <si>
    <t>152,72</t>
  </si>
  <si>
    <t>139,92</t>
  </si>
  <si>
    <t>32,99</t>
  </si>
  <si>
    <t>207,72</t>
  </si>
  <si>
    <t>477,38</t>
  </si>
  <si>
    <t>717,43</t>
  </si>
  <si>
    <t>410,61</t>
  </si>
  <si>
    <t>84,14</t>
  </si>
  <si>
    <t>38,58</t>
  </si>
  <si>
    <t>100,80</t>
  </si>
  <si>
    <t>105,78</t>
  </si>
  <si>
    <t>96,52</t>
  </si>
  <si>
    <t>40,01</t>
  </si>
  <si>
    <t>7,94</t>
  </si>
  <si>
    <t>37,65</t>
  </si>
  <si>
    <t>218,90</t>
  </si>
  <si>
    <t>906,80</t>
  </si>
  <si>
    <t>13,93</t>
  </si>
  <si>
    <t>149,12</t>
  </si>
  <si>
    <t>578,97</t>
  </si>
  <si>
    <t>107,01</t>
  </si>
  <si>
    <t>77,13</t>
  </si>
  <si>
    <t>38,25</t>
  </si>
  <si>
    <t>9,04</t>
  </si>
  <si>
    <t>15,25</t>
  </si>
  <si>
    <t>24,01</t>
  </si>
  <si>
    <t>29,03</t>
  </si>
  <si>
    <t>33,74</t>
  </si>
  <si>
    <t>26,78</t>
  </si>
  <si>
    <t>25,73</t>
  </si>
  <si>
    <t>43,58</t>
  </si>
  <si>
    <t>138,95</t>
  </si>
  <si>
    <t>86,62</t>
  </si>
  <si>
    <t>41,24</t>
  </si>
  <si>
    <t>180,43</t>
  </si>
  <si>
    <t>253,96</t>
  </si>
  <si>
    <t>120,98</t>
  </si>
  <si>
    <t>142,64</t>
  </si>
  <si>
    <t>142,40</t>
  </si>
  <si>
    <t>41,08</t>
  </si>
  <si>
    <t>38,50</t>
  </si>
  <si>
    <t>140,94</t>
  </si>
  <si>
    <t>178,10</t>
  </si>
  <si>
    <t>319,38</t>
  </si>
  <si>
    <t>106,56</t>
  </si>
  <si>
    <t>177,30</t>
  </si>
  <si>
    <t>45,51</t>
  </si>
  <si>
    <t>21,13</t>
  </si>
  <si>
    <t>75,01</t>
  </si>
  <si>
    <t>169,07</t>
  </si>
  <si>
    <t>283,89</t>
  </si>
  <si>
    <t>493,81</t>
  </si>
  <si>
    <t>100,92</t>
  </si>
  <si>
    <t>181,36</t>
  </si>
  <si>
    <t>259,25</t>
  </si>
  <si>
    <t>43,43</t>
  </si>
  <si>
    <t>165,51</t>
  </si>
  <si>
    <t>154,26</t>
  </si>
  <si>
    <t>217,40</t>
  </si>
  <si>
    <t>163,87</t>
  </si>
  <si>
    <t>180,19</t>
  </si>
  <si>
    <t>2.694,95</t>
  </si>
  <si>
    <t>159,13</t>
  </si>
  <si>
    <t>306,13</t>
  </si>
  <si>
    <t>323,55</t>
  </si>
  <si>
    <t>274,66</t>
  </si>
  <si>
    <t>378,70</t>
  </si>
  <si>
    <t>515,03</t>
  </si>
  <si>
    <t>20,83</t>
  </si>
  <si>
    <t>165,96</t>
  </si>
  <si>
    <t>660,66</t>
  </si>
  <si>
    <t>37,85</t>
  </si>
  <si>
    <t>66,21</t>
  </si>
  <si>
    <t>67,32</t>
  </si>
  <si>
    <t>104,30</t>
  </si>
  <si>
    <t>210,37</t>
  </si>
  <si>
    <t>71,24</t>
  </si>
  <si>
    <t>57,81</t>
  </si>
  <si>
    <t>17,99</t>
  </si>
  <si>
    <t>35,89</t>
  </si>
  <si>
    <t>127,09</t>
  </si>
  <si>
    <t>62,38</t>
  </si>
  <si>
    <t>12,05</t>
  </si>
  <si>
    <t>107,33</t>
  </si>
  <si>
    <t>358,44</t>
  </si>
  <si>
    <t>22,32</t>
  </si>
  <si>
    <t>320,91</t>
  </si>
  <si>
    <t>37,18</t>
  </si>
  <si>
    <t>137,13</t>
  </si>
  <si>
    <t>50,27</t>
  </si>
  <si>
    <t>90,21</t>
  </si>
  <si>
    <t>147,71</t>
  </si>
  <si>
    <t>67,19</t>
  </si>
  <si>
    <t>69,55</t>
  </si>
  <si>
    <t>89,64</t>
  </si>
  <si>
    <t>77,95</t>
  </si>
  <si>
    <t>94,65</t>
  </si>
  <si>
    <t>79,91</t>
  </si>
  <si>
    <t>106,52</t>
  </si>
  <si>
    <t>122,66</t>
  </si>
  <si>
    <t>104,87</t>
  </si>
  <si>
    <t>16,18</t>
  </si>
  <si>
    <t>38,63</t>
  </si>
  <si>
    <t>34,87</t>
  </si>
  <si>
    <t>416,71</t>
  </si>
  <si>
    <t>95,45</t>
  </si>
  <si>
    <t>41,36</t>
  </si>
  <si>
    <t>148,90</t>
  </si>
  <si>
    <t>4,46</t>
  </si>
  <si>
    <t>15,49</t>
  </si>
  <si>
    <t>18,46</t>
  </si>
  <si>
    <t>55,24</t>
  </si>
  <si>
    <t>33,63</t>
  </si>
  <si>
    <t>41,03</t>
  </si>
  <si>
    <t>64,61</t>
  </si>
  <si>
    <t>13,80</t>
  </si>
  <si>
    <t>149,59</t>
  </si>
  <si>
    <t>23,85</t>
  </si>
  <si>
    <t>65,83</t>
  </si>
  <si>
    <t>69,58</t>
  </si>
  <si>
    <t>84,03</t>
  </si>
  <si>
    <t>77,85</t>
  </si>
  <si>
    <t>56,30</t>
  </si>
  <si>
    <t>63,75</t>
  </si>
  <si>
    <t>83,63</t>
  </si>
  <si>
    <t>25,80</t>
  </si>
  <si>
    <t>40,91</t>
  </si>
  <si>
    <t>51,68</t>
  </si>
  <si>
    <t>58,99</t>
  </si>
  <si>
    <t>144,33</t>
  </si>
  <si>
    <t>204,56</t>
  </si>
  <si>
    <t>56,89</t>
  </si>
  <si>
    <t>BLDC - Boca-de-lobo dupla, em concreto simples fck 20 MPa virado em betoneira,  com guia chapeu, com lançamento em fundação, incluindo forma, escavação, calçamento ao redor, inclusive grelhas, conforme projeto.</t>
  </si>
  <si>
    <t>Desmonte de material de 3ª categoria a frio com argamassa expansiva a céu aberto, inclusive desmanche e carga . (Ref. Cód. Sicro 5505766)</t>
  </si>
  <si>
    <t>SECRETARIA MUNICIPAL DE OBRAS</t>
  </si>
  <si>
    <t>COMPOSIÇÃO DE BDI - conforme Acórdão TCU 2622/2013</t>
  </si>
  <si>
    <t>TIPO DE SERVIÇO:</t>
  </si>
  <si>
    <t xml:space="preserve">INFRAESTRUTURA URBANA </t>
  </si>
  <si>
    <t xml:space="preserve">SEM DESONERAÇÃO </t>
  </si>
  <si>
    <t>1° Quartil</t>
  </si>
  <si>
    <t>Médio</t>
  </si>
  <si>
    <t>3° quartil</t>
  </si>
  <si>
    <t>BDI Adotado</t>
  </si>
  <si>
    <t>AC - Administração Central</t>
  </si>
  <si>
    <t>S + G - Seguro e Garantia</t>
  </si>
  <si>
    <t>R - Risco</t>
  </si>
  <si>
    <t>DF - Despesas Financeiras</t>
  </si>
  <si>
    <t>L - Lucro</t>
  </si>
  <si>
    <t>I - IMPOSTOS</t>
  </si>
  <si>
    <t>PIS:</t>
  </si>
  <si>
    <t>COFINS:</t>
  </si>
  <si>
    <t>ISSQN(3):</t>
  </si>
  <si>
    <t>CPRB (2):</t>
  </si>
  <si>
    <t>BDI CALCULADO:</t>
  </si>
  <si>
    <t>BDI calculado pela seguinte equação:</t>
  </si>
  <si>
    <t>Onde:</t>
  </si>
  <si>
    <t>AC: taxa de administração central;</t>
  </si>
  <si>
    <t>S: taxa de seguros;</t>
  </si>
  <si>
    <t>R: taxa de riscos;</t>
  </si>
  <si>
    <t>G: taxa de garantias;</t>
  </si>
  <si>
    <t xml:space="preserve">DF: taxa de despesas financeiras; </t>
  </si>
  <si>
    <t>L: taxa de lucro/remuneração;</t>
  </si>
  <si>
    <t>I: taxa de incidência de impostos [ PIS, COFINS, (3) ISSQN, (2) CPRB ]</t>
  </si>
  <si>
    <t>(2) CPRB = 0,00% (Contribuição Previdenciária sobre a Receita Bruta – Lei n. 13.161 de 31/08/2015).</t>
  </si>
  <si>
    <t>(3) ISSQN é um imposto que incide sobre o preço de serviço, em Campo Grande o valor é de 5%. O custo previsto com mão-de-obra é de 60% do custo total da obra, para o computo do ISSQN o valor será de 3%</t>
  </si>
  <si>
    <t>CONTRATAÇÃO DE ESPECIALIZADA PARA ELABORAÇÃO DO PROJETO EXECUTIVO DE INFRAESTRUTURA DE PAVIMENTAÇÃO, DRENAGEM DE ÁGUAS PLUVIAIS E SINALIZAÇÃO</t>
  </si>
  <si>
    <t>PREFEITURA MUNICIPAL DE CORGUINHO</t>
  </si>
  <si>
    <t>Local: DIVERSAS RUAS</t>
  </si>
  <si>
    <t>RUA DAS BANDEIRAS</t>
  </si>
  <si>
    <t>RUA ALBINMO COIMBRA</t>
  </si>
  <si>
    <t>RUA FLORIANO PEIXOTO</t>
  </si>
  <si>
    <t>RUA DUQUE DE CAXIAS</t>
  </si>
  <si>
    <t>RUA 8 DE ABRIL</t>
  </si>
  <si>
    <t>RUA ANA NERI</t>
  </si>
  <si>
    <t>VOLUME DE ATERRO (m³)</t>
  </si>
  <si>
    <t>BICA CORRIDA</t>
  </si>
  <si>
    <t>TR-06</t>
  </si>
  <si>
    <t>TR-07</t>
  </si>
  <si>
    <t>TR-08</t>
  </si>
  <si>
    <t>TR-09</t>
  </si>
  <si>
    <t>ÁREA TOTAL A SER CONCRETADA:</t>
  </si>
  <si>
    <t>ESPESSURA DAS CALÇADAS:</t>
  </si>
  <si>
    <t>VOLUME DE CONCRETO:</t>
  </si>
  <si>
    <t>ÁREA A SER CONCRETADA SOB PISO TÁTIL:</t>
  </si>
  <si>
    <t>ESP. DAS CALÇADAS SOB O PISO TÁTIL:</t>
  </si>
  <si>
    <t>VOLUME DE CONCRETO SOB O PISO TÁTIL:</t>
  </si>
  <si>
    <t xml:space="preserve"> 92210 </t>
  </si>
  <si>
    <t>CÓDIGOS</t>
  </si>
  <si>
    <t xml:space="preserve"> IUD20087 </t>
  </si>
  <si>
    <t>BOCA-DE-DRAGÃO</t>
  </si>
  <si>
    <t>BRITA PARA OS DISPOSITIVOS</t>
  </si>
  <si>
    <t xml:space="preserve"> 95876 </t>
  </si>
  <si>
    <t xml:space="preserve"> 93593 </t>
  </si>
  <si>
    <t>TRANSPORTE DE BRITA ATÉ 30KM</t>
  </si>
  <si>
    <t>TRANSPORTE DE BRITA EXCEDENTE</t>
  </si>
  <si>
    <t>DISSIPADOR TIPO 2 - vazão entre 2 e 3 m3/s</t>
  </si>
  <si>
    <t>DISSIPADOR TIPO 3 -  vazão entre 3 e 6m3/s</t>
  </si>
  <si>
    <t>DISSIPADOR TIPO 1 - vazão até 2m3/s</t>
  </si>
  <si>
    <t>DN</t>
  </si>
  <si>
    <t>PESO DA TUBULAÇÃO</t>
  </si>
  <si>
    <t>TRANSPORTE DO TUBO ATÉ 30KM</t>
  </si>
  <si>
    <t>TRANSPORTE DO TUBO EXCEDENTE</t>
  </si>
  <si>
    <t>VOLUME DE CONCRETO</t>
  </si>
  <si>
    <t>ÁREA A SER CONCRETADA SOB RAMPAS:</t>
  </si>
  <si>
    <t>ESP. DAS CALÇADAS SOB O RAMPAS:</t>
  </si>
  <si>
    <t>VOLUME DE CONCRETO SOB O RAMPAS:</t>
  </si>
  <si>
    <t>VOLUME TOTAL DE CONCRETO SOB AS RAMPAS:</t>
  </si>
  <si>
    <t>QUANTIFICAÇÃO DAS CALÇADAS</t>
  </si>
  <si>
    <t>Serviços</t>
  </si>
  <si>
    <r>
      <t xml:space="preserve">Avenida Getúlio
Vargas - </t>
    </r>
    <r>
      <rPr>
        <b/>
        <sz val="11"/>
        <color rgb="FFFF0000"/>
        <rFont val="Calibri"/>
        <family val="2"/>
        <scheme val="minor"/>
      </rPr>
      <t>LE</t>
    </r>
  </si>
  <si>
    <t>Recorte com disco (m)</t>
  </si>
  <si>
    <t>OCULTAR - Para Planilhar (LD + LE) / Recorte com disco (m)</t>
  </si>
  <si>
    <t>Demolição da Calçada (m³)</t>
  </si>
  <si>
    <t>OCULTAR - Para Planilhar (LD + LE) / Demolição da Calçada (m³)</t>
  </si>
  <si>
    <t>Piso Rústico (m²)</t>
  </si>
  <si>
    <t>Cruzamento - 01</t>
  </si>
  <si>
    <t>Cruzamento - 02</t>
  </si>
  <si>
    <t>Cruzamento - 03</t>
  </si>
  <si>
    <t>Cruzamento - 04</t>
  </si>
  <si>
    <t>Cruzamento - 05</t>
  </si>
  <si>
    <t>Cruzamento - 06</t>
  </si>
  <si>
    <t>Cruzamento - 07</t>
  </si>
  <si>
    <t>Cruzamento - 08</t>
  </si>
  <si>
    <t>Cruzamento - 09</t>
  </si>
  <si>
    <t>Cruzamento - 10</t>
  </si>
  <si>
    <t>Cruzamento - 11</t>
  </si>
  <si>
    <t>Cruzamento - 12</t>
  </si>
  <si>
    <t>Cruzamento - 13</t>
  </si>
  <si>
    <t>Cruzamento - 14</t>
  </si>
  <si>
    <t>Cruzamento - 15</t>
  </si>
  <si>
    <t>Total - Piso Rústico (m²)</t>
  </si>
  <si>
    <t xml:space="preserve">OCULTAR - Para Planilhar (LD + LE) / Piso Rústico (m²) </t>
  </si>
  <si>
    <t>Quantidades das Rampas
(Unidades) - Tipo 01</t>
  </si>
  <si>
    <t>Piso Podotátil - Tipo 01
(por Rampas) (m)</t>
  </si>
  <si>
    <t>Piso Podotátil (m)</t>
  </si>
  <si>
    <t>DESCRIÇÃO 2023-11 Rev2</t>
  </si>
  <si>
    <t xml:space="preserve">ABERTURA PARA ENCAIXE DE CUBA OU LAVATORIO EM BANCADA DE MARMORE/ GRANITO OU OUTRO TIPO DE PEDRA NATURAL                                                                                                                                                                                                                                                                                                                                                                                                  </t>
  </si>
  <si>
    <t>222,12</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</si>
  <si>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</si>
  <si>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</si>
  <si>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</si>
  <si>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</si>
  <si>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</si>
  <si>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</si>
  <si>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</si>
  <si>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</si>
  <si>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</si>
  <si>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</si>
  <si>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</si>
  <si>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</si>
  <si>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</si>
  <si>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</si>
  <si>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</si>
  <si>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</si>
  <si>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</si>
  <si>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</si>
  <si>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</si>
  <si>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</si>
  <si>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</si>
  <si>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3,05</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</si>
  <si>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</si>
  <si>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</si>
  <si>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</si>
  <si>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</si>
  <si>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14,07</t>
  </si>
  <si>
    <t xml:space="preserve">ABRACADEIRA EM ACO PARA AMARRACAO DE ELETRODUTOS, TIPO D, COM 4" E PARAFUSO DE FIXACAO                                                                                                                                                                                                                                                                                                                                                                                                                    </t>
  </si>
  <si>
    <t>12,39</t>
  </si>
  <si>
    <t xml:space="preserve">ABRACADEIRA EM ACO PARA AMARRACAO DE ELETRODUTOS, TIPO ECONOMICA (GOTA), COM 8"                                                                                                                                                                                                                                                                                                                                                                                                                           </t>
  </si>
  <si>
    <t xml:space="preserve">ABRACADEIRA EM ACO PARA AMARRACAO DE ELETRODUTOS, TIPO U SIMPLES, COM 1 1/2"                                                                                                                                                                                                                                                                                                                                                                                                                              </t>
  </si>
  <si>
    <t>2,42</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</si>
  <si>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</si>
  <si>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</si>
  <si>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</si>
  <si>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1,82</t>
  </si>
  <si>
    <t xml:space="preserve">ABRACADEIRA EM ACO PARA AMARRACAO DE ELETRODUTOS, TIPO U SIMPLES, COM 2 1/2"                                                                                                                                                                                                                                                                                                                                                                                                                              </t>
  </si>
  <si>
    <t xml:space="preserve">ABRACADEIRA EM ACO PARA AMARRACAO DE ELETRODUTOS, TIPO U SIMPLES, COM 2"                                                                                                                                                                                                                                                                                                                                                                                                                                  </t>
  </si>
  <si>
    <t>3,57</t>
  </si>
  <si>
    <t xml:space="preserve">ABRACADEIRA EM ACO PARA AMARRACAO DE ELETRODUTOS, TIPO U SIMPLES, COM 3/4"                                                                                                                                                                                                                                                                                                                                                                                                                                </t>
  </si>
  <si>
    <t>1,34</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</si>
  <si>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</si>
  <si>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</si>
  <si>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</si>
  <si>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</si>
  <si>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</si>
  <si>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</si>
  <si>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</si>
  <si>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19,04</t>
  </si>
  <si>
    <t xml:space="preserve">ACABAMENTO DE METAL CROMADO PARA REGISTRO PEQUENO, DE PAREDE, 1/2 " OU 3/4 "                                                                                                                                                                                                                                                                                                                                                                                                                              </t>
  </si>
  <si>
    <t xml:space="preserve">ACABAMENTO SIMPLES/CONVENCIONAL PARA FORRO PVC, TIPO "U" OU "C", COR BRANCA, COMPRIMENTO 6 M                                                                                                                                                                                                                                                                                                                                                                                                              </t>
  </si>
  <si>
    <t>4,50</t>
  </si>
  <si>
    <t xml:space="preserve">ACESSORIO DE LIGACAO NAO ELETRICO PARA CARGAS EXPLOSIVAS, TUBO DE 6 M                                                                                                                                                                                                                                                                                                                                                                                                                                     </t>
  </si>
  <si>
    <t>104,86</t>
  </si>
  <si>
    <t xml:space="preserve">ACESSORIO INICIADOR NAO ELETRICO, TUBO DE 6 M, TEMPO DE RETARDO DE *160* MS                                                                                                                                                                                                                                                                                                                                                                                                                               </t>
  </si>
  <si>
    <t xml:space="preserve">ACETILENO (RECARGA DE GAS ACETILENO PARA CILINDRO DE CONJUNTO OXICORTE GRANDE) NAO INCLUI TROCA/MANUTENCAO DO CILINDRO                                                                                                                                                                                                                                                                                                                                                                                    </t>
  </si>
  <si>
    <t>90,00</t>
  </si>
  <si>
    <t xml:space="preserve">ACIDO CLORIDRICO / ACIDO MURIATICO, DILUICAO 10% A 12% PARA USO EM LIMPEZA                                                                                                                                                                                                                                                                                                                                                                                                                                </t>
  </si>
  <si>
    <t>13,36</t>
  </si>
  <si>
    <t xml:space="preserve">ACO CA-25, 10,0 MM, OU 12,5 MM, OU 16,0 MM, OU 20,0 MM, OU 25,0 MM, VERGALHAO                                                                                                                                                                                                                                                                                                                                                                                                                             </t>
  </si>
  <si>
    <t>9,28</t>
  </si>
  <si>
    <t xml:space="preserve">ACO CA-25, 16,0 MM, BARRA DE TRANSFERENCIA                                                                                                                                                                                                                                                                                                                                                                                                                                                                </t>
  </si>
  <si>
    <t>8,87</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</si>
  <si>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</si>
  <si>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</si>
  <si>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</si>
  <si>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</si>
  <si>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</si>
  <si>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</si>
  <si>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</si>
  <si>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</si>
  <si>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</si>
  <si>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</si>
  <si>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</si>
  <si>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</si>
  <si>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9,11</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</si>
  <si>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</si>
  <si>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</si>
  <si>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</si>
  <si>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</si>
  <si>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</si>
  <si>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</si>
  <si>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</si>
  <si>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</si>
  <si>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</si>
  <si>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</si>
  <si>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25,79</t>
  </si>
  <si>
    <t xml:space="preserve">ADAPTADOR CPVC, ROSCAVEL, COM FLANGES E ANEL DE VEDACAO, 28 MM, CAIXA D'AGUA PARA AGUA QUENTE                                                                                                                                                                                                                                                                                                                                                                                                             </t>
  </si>
  <si>
    <t>29,13</t>
  </si>
  <si>
    <t xml:space="preserve">ADAPTADOR CPVC, ROSCAVEL, COM FLANGES E ANEL DE VEDACAO, 35 MM, CAIXA D'AGUA PARA AGUA QUENTE                                                                                                                                                                                                                                                                                                                                                                                                             </t>
  </si>
  <si>
    <t>46,09</t>
  </si>
  <si>
    <t xml:space="preserve">ADAPTADOR CPVC, ROSCAVEL, COM FLANGES E ANEL DE VEDACAO, 42 MM, CAIXA D'AGUA PARA AGUA QUENTE                                                                                                                                                                                                                                                                                                                                                                                                             </t>
  </si>
  <si>
    <t>52,67</t>
  </si>
  <si>
    <t xml:space="preserve">ADAPTADOR CPVC, ROSCAVEL, COM FLANGES E ANEL DE VEDACAO, 54 MM, CAIXA D'AGUA PARA AGUA QUENTE                                                                                                                                                                                                                                                                                                                                                                                                             </t>
  </si>
  <si>
    <t xml:space="preserve">ADAPTADOR CPVC, SOLDAVEL, 15 MM, PARA AGUA QUENTE                                                                                                                                                                                                                                                                                                                                                                                                                                                         </t>
  </si>
  <si>
    <t xml:space="preserve">ADAPTADOR CPVC, SOLDAVEL, 22 MM, PARA AGUA QUENTE                                                                                                                                                                                                                                                                                                                                                                                                                                                         </t>
  </si>
  <si>
    <t>18,56</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</si>
  <si>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</si>
  <si>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</si>
  <si>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</si>
  <si>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8,23</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</si>
  <si>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</si>
  <si>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</si>
  <si>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</si>
  <si>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</si>
  <si>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</si>
  <si>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</si>
  <si>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</si>
  <si>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</si>
  <si>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4,00</t>
  </si>
  <si>
    <t xml:space="preserve">ADAPTADOR PVC SOLDAVEL CURTO COM BOLSA E ROSCA, 50 MM X 1 1/4", PARA AGUA FRIA                                                                                                                                                                                                                                                                                                                                                                                                                            </t>
  </si>
  <si>
    <t>9,08</t>
  </si>
  <si>
    <t xml:space="preserve">ADAPTADOR PVC SOLDAVEL CURTO COM BOLSA E ROSCA, 50 MM X1 1/2", PARA AGUA FRIA                                                                                                                                                                                                                                                                                                                                                                                                                             </t>
  </si>
  <si>
    <t>4,81</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</si>
  <si>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</si>
  <si>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</si>
  <si>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</si>
  <si>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</si>
  <si>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</si>
  <si>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13,29</t>
  </si>
  <si>
    <t xml:space="preserve">ADAPTADOR PVC SOLDAVEL, COM FLANGE E ANEL DE VEDACAO, 32 MM X 1", PARA CAIXA D'AGUA                                                                                                                                                                                                                                                                                                                                                                                                                       </t>
  </si>
  <si>
    <t xml:space="preserve">ADAPTADOR PVC SOLDAVEL, COM FLANGE E ANEL DE VEDACAO, 40 MM X 1 1/4", PARA CAIXA D'AGUA                                                                                                                                                                                                                                                                                                                                                                                                                   </t>
  </si>
  <si>
    <t>29,93</t>
  </si>
  <si>
    <t xml:space="preserve">ADAPTADOR PVC SOLDAVEL, COM FLANGE E ANEL DE VEDACAO, 50 MM X 1 1/2", PARA CAIXA D'AGUA                                                                                                                                                                                                                                                                                                                                                                                                                   </t>
  </si>
  <si>
    <t xml:space="preserve">ADAPTADOR PVC SOLDAVEL, COM FLANGES E ANEL DE VEDACAO, 60 MM X 2", PARA CAIXA D' AGUA                                                                                                                                                                                                                                                                                                                                                                                                                     </t>
  </si>
  <si>
    <t>49,42</t>
  </si>
  <si>
    <t xml:space="preserve">ADAPTADOR PVC SOLDAVEL, COM FLANGES LIVRES, 110 MM X 4", PARA CAIXA D' AGUA                                                                                                                                                                                                                                                                                                                                                                                                                               </t>
  </si>
  <si>
    <t>288,15</t>
  </si>
  <si>
    <t xml:space="preserve">ADAPTADOR PVC SOLDAVEL, COM FLANGES LIVRES, 75 MM X 2  1/2", PARA CAIXA D' AGUA                                                                                                                                                                                                                                                                                                                                                                                                                           </t>
  </si>
  <si>
    <t>230,37</t>
  </si>
  <si>
    <t xml:space="preserve">ADAPTADOR PVC SOLDAVEL, COM FLANGES LIVRES, 85 MM X 3", PARA CAIXA D' AGUA                                                                                                                                                                                                                                                                                                                                                                                                                                </t>
  </si>
  <si>
    <t>329,37</t>
  </si>
  <si>
    <t xml:space="preserve">ADAPTADOR PVC SOLDAVEL, LONGO, COM FLANGE LIVRE,  110 MM X 4", PARA CAIXA D' AGUA                                                                                                                                                                                                                                                                                                                                                                                                                         </t>
  </si>
  <si>
    <t>416,50</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</si>
  <si>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</si>
  <si>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</si>
  <si>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</si>
  <si>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310,57</t>
  </si>
  <si>
    <t xml:space="preserve">ADAPTADOR PVC, COM REGISTRO, PARA PEAD, 20 MM X 3/4", PARA LIGACAO PREDIAL DE AGUA                                                                                                                                                                                                                                                                                                                                                                                                                        </t>
  </si>
  <si>
    <t xml:space="preserve">ADAPTADOR PVC, ROSCAVEL, COM FLANGES E ANEL DE VEDACAO, 1 1/2", PARA CAIXA D'AGUA                                                                                                                                                                                                                                                                                                                                                                                                                         </t>
  </si>
  <si>
    <t>54,25</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</si>
  <si>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</si>
  <si>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</si>
  <si>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</si>
  <si>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</si>
  <si>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38,00</t>
  </si>
  <si>
    <t xml:space="preserve">ADAPTADOR, PVC PBA, BOLSA/ROSCA, JE, DN 100 / DE 110 MM                                                                                                                                                                                                                                                                                                                                                                                                                                                   </t>
  </si>
  <si>
    <t>64,98</t>
  </si>
  <si>
    <t xml:space="preserve">ADAPTADOR, PVC PBA, BOLSA/ROSCA, JE, DN 50 / DE 60 MM                                                                                                                                                                                                                                                                                                                                                                                                                                                     </t>
  </si>
  <si>
    <t>16,95</t>
  </si>
  <si>
    <t xml:space="preserve">ADAPTADOR, PVC PBA, PONTA/ROSCA, JE, DN 50 / DE  60 MM                                                                                                                                                                                                                                                                                                                                                                                                                                                    </t>
  </si>
  <si>
    <t xml:space="preserve">ADAPTADOR, PVC PBA, PONTA/ROSCA, JE, DN 75 / DE  85 MM                                                                                                                                                                                                                                                                                                                                                                                                                                                    </t>
  </si>
  <si>
    <t>43,46</t>
  </si>
  <si>
    <t xml:space="preserve">ADESIVO / COLA DE CONTATO LIQUIDO, A BASE DE RESINAS, PARA COLAGEM DE ESPUMA PARA ISOLAMENTO TERMICO FLEXIVEL                                                                                                                                                                                                                                                                                                                                                                                             </t>
  </si>
  <si>
    <t>198,15</t>
  </si>
  <si>
    <t xml:space="preserve">ADESIVO / COLA PARA EPS (ISOPOR) E OUTROS MATERIAIS                                                                                                                                                                                                                                                                                                                                                                                                                                                       </t>
  </si>
  <si>
    <t xml:space="preserve">ADESIVO ACRILICO DE BASE AQUOSA / COLA DE CONTATO                                                                                                                                                                                                                                                                                                                                                                                                                                                         </t>
  </si>
  <si>
    <t>38,99</t>
  </si>
  <si>
    <t xml:space="preserve">ADESIVO ESTRUTURAL A BASE DE RESINA EPOXI PARA INJECAO EM TRINCAS, BICOMPONENTE, BAIXA VISCOSIDADE                                                                                                                                                                                                                                                                                                                                                                                                        </t>
  </si>
  <si>
    <t>162,98</t>
  </si>
  <si>
    <t xml:space="preserve">ADESIVO ESTRUTURAL A BASE DE RESINA EPOXI, BICOMPONENTE, FLUIDO                                                                                                                                                                                                                                                                                                                                                                                                                                           </t>
  </si>
  <si>
    <t>58,03</t>
  </si>
  <si>
    <t xml:space="preserve">ADESIVO ESTRUTURAL A BASE DE RESINA EPOXI, BICOMPONENTE, PASTOSO (TIXOTROPICO)                                                                                                                                                                                                                                                                                                                                                                                                                            </t>
  </si>
  <si>
    <t>49,63</t>
  </si>
  <si>
    <t xml:space="preserve">ADESIVO PARA TUBOS CPVC, *75* G                                                                                                                                                                                                                                                                                                                                                                                                                                                                           </t>
  </si>
  <si>
    <t>39,06</t>
  </si>
  <si>
    <t xml:space="preserve">ADESIVO PLASTICO PARA PVC, BISNAGA COM 75 GR                                                                                                                                                                                                                                                                                                                                                                                                                                                              </t>
  </si>
  <si>
    <t>9,90</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</si>
  <si>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</si>
  <si>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</si>
  <si>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</si>
  <si>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</si>
  <si>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</si>
  <si>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</si>
  <si>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18,69</t>
  </si>
  <si>
    <t xml:space="preserve">ADITIVO LIQUIDO IMPERMEABILIZANTE CRISTALIZANTE                                                                                                                                                                                                                                                                                                                                                                                                                                                           </t>
  </si>
  <si>
    <t>26,04</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</si>
  <si>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</si>
  <si>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</si>
  <si>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</si>
  <si>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8,05</t>
  </si>
  <si>
    <t xml:space="preserve">ADITIVO SUPERPLASTIFICANTE DE PEGA NORMAL PARA CONCRETO, LIQUIDO E ISENTO DE CLORETOS                                                                                                                                                                                                                                                                                                                                                                                                                     </t>
  </si>
  <si>
    <t>20,26</t>
  </si>
  <si>
    <t xml:space="preserve">ADUELA/ GALERIA PRE-MOLDADA DE CONCRETO ARMADO, SECAO QUADRADA INTERNA DE 1,50 X 1,50 M (L X A), MISULA DE 20 X 20 CM, C = 1,00 M, ESPESSURA MIN = 15 CM, TB-45 E FCK DO CONCRETO = 30 MPA                                                                                                                                                                                                                                                                                                                </t>
  </si>
  <si>
    <t>4.109,74</t>
  </si>
  <si>
    <t xml:space="preserve">ADUELA/ GALERIA PRE-MOLDADA DE CONCRETO ARMADO, SECAO RETANGULAR INTERNA DE 2,00 X 2,00 M (L X A), MISULA DE 20 X 20 CM, C = 1,00 M, ESPESSURA MIN = 15 CM, TB-45 E FCK DO CONCRETO = 30 MPA                                                                                                                                                                                                                                                                                                              </t>
  </si>
  <si>
    <t>5.147,56</t>
  </si>
  <si>
    <t xml:space="preserve">ADUELA/ GALERIA PRE-MOLDADA DE CONCRETO ARMADO, SECAO RETANGULAR INTERNA DE 2,50 X 2,50 M (L X A), MISULA DE 20 X 20 CM, C = 1,00 M, ESPESSURA MIN = 15 CM, TB-45 E FCK DO CONCRETO = 30 MPA                                                                                                                                                                                                                                                                                                              </t>
  </si>
  <si>
    <t>6.974,11</t>
  </si>
  <si>
    <t xml:space="preserve">ADUELA/ GALERIA PRE-MOLDADA DE CONCRETO ARMADO, SECAO RETANGULAR INTERNA DE 3,00 X 3,00 M (L X A), MISULA DE 20 X 20 CM, C = 1.00 M, ESPESSURA MIN = 20 CM, TB-45 E FCK DO CONCRETO = 30 MPA                                                                                                                                                                                                                                                                                                              </t>
  </si>
  <si>
    <t>8.271,38</t>
  </si>
  <si>
    <t xml:space="preserve">AFASTADOR PARA TELHA DE FIBROCIMENTO CANALETE 90 OU KALHETAO                                                                                                                                                                                                                                                                                                                                                                                                                                              </t>
  </si>
  <si>
    <t xml:space="preserve">AGENTE DE CURA, PROTETOR DA EVAPORACAO DA AGUA DE HIDRATACAO DO CONCRETO                                                                                                                                                                                                                                                                                                                                                                                                                                  </t>
  </si>
  <si>
    <t>12,76</t>
  </si>
  <si>
    <t xml:space="preserve">AGREGADO RECICLADO, TIPO RACHAO RECICLADO CINZA, CLASSE A                                                                                                                                                                                                                                                                                                                                                                                                                                                 </t>
  </si>
  <si>
    <t>60,00</t>
  </si>
  <si>
    <t xml:space="preserve">AJUDANTE DE ARMADOR (HORISTA)                                                                                                                                                                                                                                                                                                                                                                                                                                                                             </t>
  </si>
  <si>
    <t xml:space="preserve">AJUDANTE DE ARMADOR (MENSALISTA)                                                                                                                                                                                                                                                                                                                                                                                                                                                                          </t>
  </si>
  <si>
    <t>2.539,39</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</si>
  <si>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</si>
  <si>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</si>
  <si>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</si>
  <si>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</si>
  <si>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</si>
  <si>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14,95</t>
  </si>
  <si>
    <t xml:space="preserve">AJUDANTE DE OPERACAO EM GERAL (MENSALISTA)                                                                                                                                                                                                                                                                                                                                                                                                                                                                </t>
  </si>
  <si>
    <t>2.618,12</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</si>
  <si>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</si>
  <si>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</si>
  <si>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</si>
  <si>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</si>
  <si>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</si>
  <si>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</si>
  <si>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</si>
  <si>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</si>
  <si>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</si>
  <si>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</si>
  <si>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</si>
  <si>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</si>
  <si>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</si>
  <si>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33,00</t>
  </si>
  <si>
    <t xml:space="preserve">ALICATE DE CRIMPAR RJ11, RJ12 E RJ45                                                                                                                                                                                                                                                                                                                                                                                                                                                                      </t>
  </si>
  <si>
    <t>90,05</t>
  </si>
  <si>
    <t xml:space="preserve">ALICATE DE PRESSAO PARA SOLDA DE CHAPA 18 "                                                                                                                                                                                                                                                                                                                                                                                                                                                               </t>
  </si>
  <si>
    <t>96,83</t>
  </si>
  <si>
    <t xml:space="preserve">ALICATE DE PRESSAO 11 " PARA SOLDA, TIPO C                                                                                                                                                                                                                                                                                                                                                                                                                                                                </t>
  </si>
  <si>
    <t>54,48</t>
  </si>
  <si>
    <t xml:space="preserve">ALICATE DE PRESSAO 11 " PARA SOLDA, TIPO U                                                                                                                                                                                                                                                                                                                                                                                                                                                                </t>
  </si>
  <si>
    <t>59,95</t>
  </si>
  <si>
    <t xml:space="preserve">ALICATE PARA ANEIS DE PISTAO, CAPACIDADE 50 A 100 MM                                                                                                                                                                                                                                                                                                                                                                                                                                                      </t>
  </si>
  <si>
    <t xml:space="preserve">ALIMENTACAO - HORISTA (COLETADO CAIXA - ENCARGOS COMPLEMENTARES)                                                                                                                                                                                                                                                                                                                                                                                                                                          </t>
  </si>
  <si>
    <t>1,45</t>
  </si>
  <si>
    <t xml:space="preserve">ALIMENTACAO - MENSALISTA (COLETADO CAIXA - ENCARGOS COMPLEMENTARES)                                                                                                                                                                                                                                                                                                                                                                                                                                       </t>
  </si>
  <si>
    <t>274,35</t>
  </si>
  <si>
    <t xml:space="preserve">ALISADORA DE CONCRETO COM MOTOR A GASOLINA DE 5,5 HP, PESO COM MOTOR DE 78 KG, 4 PAS                                                                                                                                                                                                                                                                                                                                                                                                                      </t>
  </si>
  <si>
    <t>7.359,00</t>
  </si>
  <si>
    <t xml:space="preserve">ALMOXARIFE (HORISTA)                                                                                                                                                                                                                                                                                                                                                                                                                                                                                      </t>
  </si>
  <si>
    <t xml:space="preserve">ALMOXARIFE (MENSALISTA)                                                                                                                                                                                                                                                                                                                                                                                                                                                                                   </t>
  </si>
  <si>
    <t>3.375,87</t>
  </si>
  <si>
    <t xml:space="preserve">ALONGADOR COM TRES ALTURAS, EM TUBO DE ACO CARBONO, PINTURA NO PROCESSO ELETROSTATICO - EQUIPAMENTO DE GINASTICA PARA ACADEMIA AO AR LIVRE / ACADEMIA DA TERCEIRA IDADE - ATI                                                                                                                                                                                                                                                                                                                             </t>
  </si>
  <si>
    <t>2.271,00</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</si>
  <si>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</si>
  <si>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</si>
  <si>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</si>
  <si>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</si>
  <si>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</si>
  <si>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</si>
  <si>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</si>
  <si>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</si>
  <si>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</si>
  <si>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20,22</t>
  </si>
  <si>
    <t xml:space="preserve">ANEL BORRACHA, PARA TUBO PVC DEFOFO, DN 200 MM (NBR 7665)                                                                                                                                                                                                                                                                                                                                                                                                                                                 </t>
  </si>
  <si>
    <t xml:space="preserve">ANEL BORRACHA, PARA TUBO PVC, REDE COLETOR ESGOTO, DN 100 MM (NBR 7362)                                                                                                                                                                                                                                                                                                                                                                                                                                   </t>
  </si>
  <si>
    <t>3,32</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</si>
  <si>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</si>
  <si>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</si>
  <si>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</si>
  <si>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40,06</t>
  </si>
  <si>
    <t xml:space="preserve">ANEL BORRACHA, PARA TUBO PVC, REDE COLETOR ESGOTO, DN 350 MM (NBR 7362)                                                                                                                                                                                                                                                                                                                                                                                                                                   </t>
  </si>
  <si>
    <t>65,62</t>
  </si>
  <si>
    <t xml:space="preserve">ANEL BORRACHA, PARA TUBO PVC, REDE COLETOR ESGOTO, DN 400 MM (NBR 7362)                                                                                                                                                                                                                                                                                                                                                                                                                                   </t>
  </si>
  <si>
    <t>90,95</t>
  </si>
  <si>
    <t xml:space="preserve">ANEL BORRACHA, PARA TUBO/CONEXAO PVC PBA, DN 100 MM, PARA REDE AGUA                                                                                                                                                                                                                                                                                                                                                                                                                                       </t>
  </si>
  <si>
    <t>7,95</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</si>
  <si>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</si>
  <si>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</si>
  <si>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</si>
  <si>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</si>
  <si>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89,40</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</si>
  <si>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</si>
  <si>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</si>
  <si>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</si>
  <si>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</si>
  <si>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</si>
  <si>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5,88</t>
  </si>
  <si>
    <t xml:space="preserve">ANEL DE CONCRETO ARMADO COM FUNDO, PARA FOSSA E POCO 1,50 X *0,50* M                                                                                                                                                                                                                                                                                                                                                                                                                                      </t>
  </si>
  <si>
    <t>762,46</t>
  </si>
  <si>
    <t xml:space="preserve">ANEL DE CONCRETO ARMADO COM FUNDO, PARA FOSSA E POCO 2,00 X *0,50* M                                                                                                                                                                                                                                                                                                                                                                                                                                      </t>
  </si>
  <si>
    <t>1.201,78</t>
  </si>
  <si>
    <t xml:space="preserve">ANEL DE CONCRETO ARMADO COM FUNDO, PARA FOSSA E POCO 2,50 X *0,50* M                                                                                                                                                                                                                                                                                                                                                                                                                                      </t>
  </si>
  <si>
    <t>1.687,48</t>
  </si>
  <si>
    <t xml:space="preserve">ANEL DE CONCRETO ARMADO, COM FUROS/DRENO PARA SUMIDOURO, D = 0,80 M, H = 0,50 M                                                                                                                                                                                                                                                                                                                                                                                                                           </t>
  </si>
  <si>
    <t>157,74</t>
  </si>
  <si>
    <t xml:space="preserve">ANEL DE CONCRETO ARMADO, COM FUROS/DRENO PARA SUMIDOURO, D = 1,00 M, H = 0,50M                                                                                                                                                                                                                                                                                                                                                                                                                            </t>
  </si>
  <si>
    <t>205,48</t>
  </si>
  <si>
    <t xml:space="preserve">ANEL DE CONCRETO ARMADO, COM FUROS/DRENO PARA SUMIDOURO, D = 1,50 M, H = 0,50 M                                                                                                                                                                                                                                                                                                                                                                                                                           </t>
  </si>
  <si>
    <t>497,11</t>
  </si>
  <si>
    <t xml:space="preserve">ANEL DE DISTRIBUICAO EM ACO GALVANIZADO PARA FIO FE-160                                                                                                                                                                                                                                                                                                                                                                                                                                                   </t>
  </si>
  <si>
    <t>1,55</t>
  </si>
  <si>
    <t xml:space="preserve">ANEL DE EXPANSAO EM COBRE, ENGATE RAPIDO 1 1/2", PARA EMPATACAO MANGUEIRA DE COMBATE A INCENDIO PREDIAL                                                                                                                                                                                                                                                                                                                                                                                                   </t>
  </si>
  <si>
    <t>12,54</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</si>
  <si>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</si>
  <si>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</si>
  <si>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</si>
  <si>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</si>
  <si>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31,41</t>
  </si>
  <si>
    <t xml:space="preserve">ANEL DE VEDACAO/JUNTA ELASTICA, H = *16* MM, PARA TUBO DE CONCRETO, DN 600 MM                                                                                                                                                                                                                                                                                                                                                                                                                             </t>
  </si>
  <si>
    <t xml:space="preserve">ANEL DE VEDACAO/JUNTA ELASTICA, H = *18* MM, PARA TUBO DE CONCRETO, DN 700 MM                                                                                                                                                                                                                                                                                                                                                                                                                             </t>
  </si>
  <si>
    <t>50,79</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</si>
  <si>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</si>
  <si>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</si>
  <si>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</si>
  <si>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91,21</t>
  </si>
  <si>
    <t xml:space="preserve">ANEL DE VEDACAO, PVC FLEXIVEL, 100 MM, PARA SAIDA DE BACIA / VASO SANITARIO                                                                                                                                                                                                                                                                                                                                                                                                                               </t>
  </si>
  <si>
    <t>11,46</t>
  </si>
  <si>
    <t xml:space="preserve">ANEL EM CONCRETO ARMADO, LISO,  PARA FOSSAS SEPTICAS E SUMIDOUROS, COM FUNDO, DIAMETRO INTERNO DE 1,20 M E ALTURA DE 0,50 M                                                                                                                                                                                                                                                                                                                                                                               </t>
  </si>
  <si>
    <t>638,81</t>
  </si>
  <si>
    <t xml:space="preserve">ANEL EM CONCRETO ARMADO, LISO, PARA FOSSAS SEPTICAS E SUMIDOUROS, COM FUNDO, DIAMETRO INTERNO DE 3,00 M E ALTURA DE 0,50 M                                                                                                                                                                                                                                                                                                                                                                                </t>
  </si>
  <si>
    <t>2.203,28</t>
  </si>
  <si>
    <t xml:space="preserve">ANEL EM CONCRETO ARMADO, LISO, PARA FOSSAS SEPTICAS E SUMIDOUROS, SEM FUNDO, DIAMETRO INTERNO DE 2,00 M E ALTURA DE 0,50 M                                                                                                                                                                                                                                                                                                                                                                                </t>
  </si>
  <si>
    <t>772,66</t>
  </si>
  <si>
    <t xml:space="preserve">ANEL EM CONCRETO ARMADO, LISO, PARA FOSSAS SEPTICAS E SUMIDOUROS, SEM FUNDO, DIAMETRO INTERNO DE 2,50 M E ALTURA DE 0,50 M                                                                                                                                                                                                                                                                                                                                                                                </t>
  </si>
  <si>
    <t>1.037,81</t>
  </si>
  <si>
    <t xml:space="preserve">ANEL EM CONCRETO ARMADO, LISO, PARA FOSSAS SEPTICAS E SUMIDOUROS, SEM FUNDO, DIAMETRO INTERNO DE 3,00 M E ALTURA DE 0,50 M                                                                                                                                                                                                                                                                                                                                                                                </t>
  </si>
  <si>
    <t>1.452,94</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</si>
  <si>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</si>
  <si>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</si>
  <si>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</si>
  <si>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134,44</t>
  </si>
  <si>
    <t xml:space="preserve">ANEL EM CONCRETO ARMADO, LISO, PARA POCOS DE VISITA, POCOS DE INSPECAO, FOSSAS SEPTICAS E SUMIDOUROS, COM FUNDO, DIAMETRO INTERNO DE 1,20 M E ALTURA DE 0,75 M                                                                                                                                                                                                                                                                                                                                            </t>
  </si>
  <si>
    <t>451,44</t>
  </si>
  <si>
    <t xml:space="preserve">ANEL EM CONCRETO ARMADO, LISO, PARA POCOS DE VISITA, POCOS DE INSPECAO, FOSSAS SEPTICAS E SUMIDOUROS, SEM FUNDO, DIAMETRO INTERNO DE 1,20 M E ALTURA DE 0,50 M                                                                                                                                                                                                                                                                                                                                            </t>
  </si>
  <si>
    <t>322,09</t>
  </si>
  <si>
    <t xml:space="preserve">ANEL EM CONCRETO ARMADO, LISO, PARA POCOS DE VISITAS, POCOS DE INSPECAO, FOSSAS SEPTICAS E SUMIDOUROS, COM FUNDO, DIAMETRO INTERNO DE 0,80 M E ALTURA DE 0,50 M                                                                                                                                                                                                                                                                                                                                           </t>
  </si>
  <si>
    <t>249,07</t>
  </si>
  <si>
    <t xml:space="preserve">ANEL EM CONCRETO ARMADO, LISO, PARA POCOS DE VISITAS, POCOS DE INSPECAO, FOSSAS SEPTICAS E SUMIDOUROS, COM FUNDO, DIAMETRO INTERNO DE 1,00 M E ALTURA DE 0,50 M                                                                                                                                                                                                                                                                                                                                           </t>
  </si>
  <si>
    <t>326,91</t>
  </si>
  <si>
    <t xml:space="preserve">ANEL EM CONCRETO ARMADO, LISO, PARA POCOS DE VISITAS, POCOS DE INSPECAO, FOSSAS SEPTICAS E SUMIDOUROS, SEM FUNDO, DIAMETRO INTERNO DE 0,80 M E ALTURA DE 0,50 M                                                                                                                                                                                                                                                                                                                                           </t>
  </si>
  <si>
    <t>176,42</t>
  </si>
  <si>
    <t xml:space="preserve">ANEL EM CONCRETO ARMADO, LISO, PARA POCOS DE VISITAS, POCOS DE INSPECAO, FOSSAS SEPTICAS E SUMIDOUROS, SEM FUNDO, DIAMETRO INTERNO DE 1,00 M E ALTURA DE 0,50 M                                                                                                                                                                                                                                                                                                                                           </t>
  </si>
  <si>
    <t>237,28</t>
  </si>
  <si>
    <t xml:space="preserve">ANEL EM CONCRETO ARMADO, LISO, PARA, POCOS DE VISITA, POCOS DE INSPECAO, FOSSAS SEPTICAS E SUMIDOUROS, COM FUNDO, DIAMETRO INTERNO DE 1,50 M E ALTURA DE 1,00 M                                                                                                                                                                                                                                                                                                                                           </t>
  </si>
  <si>
    <t>622,68</t>
  </si>
  <si>
    <t xml:space="preserve">ANEL EM CONCRETO ARMADO, LISO, PARA, POCOS DE VISITA, POCOS DE INSPECAO, FOSSAS SEPTICAS E SUMIDOUROS, SEM FUNDO, DIAMETRO INTERNO DE 1,50 M E ALTURA DE 0,50 M                                                                                                                                                                                                                                                                                                                                           </t>
  </si>
  <si>
    <t>445,51</t>
  </si>
  <si>
    <t xml:space="preserve">ANEL EM CONCRETO ARMADO, PERFURADO,  PARA FOSSAS SEPTICAS E SUMIDOUROS, SEM FUNDO, DIAMETRO INTERNO DE 1,20 M E ALTURA DE 0,50 M                                                                                                                                                                                                                                                                                                                                                                          </t>
  </si>
  <si>
    <t>280,21</t>
  </si>
  <si>
    <t xml:space="preserve">ANEL EM CONCRETO ARMADO, PERFURADO, PARA FOSSAS SEPTICAS E SUMIDOUROS, SEM FUNDO, DIAMETRO INTERNO DE 2,00 M E ALTURA DE 0,50 M                                                                                                                                                                                                                                                                                                                                                                           </t>
  </si>
  <si>
    <t>591,55</t>
  </si>
  <si>
    <t xml:space="preserve">ANEL EM CONCRETO ARMADO, PERFURADO, PARA FOSSAS SEPTICAS E SUMIDOUROS, SEM FUNDO, DIAMETRO INTERNO DE 2,50 M E ALTURA DE 0,50 M                                                                                                                                                                                                                                                                                                                                                                           </t>
  </si>
  <si>
    <t>726,47</t>
  </si>
  <si>
    <t xml:space="preserve">ANEL EM CONCRETO ARMADO, PERFURADO, PARA FOSSAS SEPTICAS E SUMIDOUROS, SEM FUNDO, DIAMETRO INTERNO DE 3,00 M E ALTURA DE 0,50 M                                                                                                                                                                                                                                                                                                                                                                           </t>
  </si>
  <si>
    <t>1.017,05</t>
  </si>
  <si>
    <t xml:space="preserve">APARELHO CORTE OXI-ACETILENO PARA SOLDA E CORTE CONTENDO MACARICO SOLDA, BICO DE CORTE, CILINDROS, REGULADORES, MANGUEIRAS E CARRINHO                                                                                                                                                                                                                                                                                                                                                                     </t>
  </si>
  <si>
    <t>3.105,91</t>
  </si>
  <si>
    <t xml:space="preserve">APARELHO SINALIZADOR LUMINOSO COM LED, PARA SAIDA GARAGEM, COM 2 LENTES EM POLICARBONATO, BIVOLT (INCLUI SUPORTE DE FIXACAO)                                                                                                                                                                                                                                                                                                                                                                              </t>
  </si>
  <si>
    <t>79,26</t>
  </si>
  <si>
    <t xml:space="preserve">APOIO DO PORTA DENTE PARA FRESADORA DE  ASFALTO                                                                                                                                                                                                                                                                                                                                                                                                                                                           </t>
  </si>
  <si>
    <t>2.643,01</t>
  </si>
  <si>
    <t xml:space="preserve">APONTADOR OU APROPRIADOR DE MAO DE OBRA (HORISTA)                                                                                                                                                                                                                                                                                                                                                                                                                                                         </t>
  </si>
  <si>
    <t>18,57</t>
  </si>
  <si>
    <t xml:space="preserve">APONTADOR OU APROPRIADOR DE MAO DE OBRA (MENSALISTA)                                                                                                                                                                                                                                                                                                                                                                                                                                                      </t>
  </si>
  <si>
    <t>3.249,19</t>
  </si>
  <si>
    <t xml:space="preserve">AQUECEDOR DE AGUA A GAS GLP/GN COM CAPACIDADE DE ARMAZENAMENTO DE 50 A 80 L                                                                                                                                                                                                                                                                                                                                                                                                                               </t>
  </si>
  <si>
    <t>3.845,10</t>
  </si>
  <si>
    <t xml:space="preserve">AQUECEDOR DE AGUA ELETRICO  RESERVATORIO DE 100 L CILINDRICO EM COBRE, REFORCADO COM ACO CARBONO, MONOFASICO, TENSAO NOMINAL 220 V                                                                                                                                                                                                                                                                                                                                                                        </t>
  </si>
  <si>
    <t>4.100,00</t>
  </si>
  <si>
    <t xml:space="preserve">AQUECEDOR DE AGUA ELETRICO  RESERVATORIO DE 500 L CILINDRICO EM COBRE, REFORCADO COM ACO CARBONO, MONOFASICO, TENSAO NOMINAL 220 V                                                                                                                                                                                                                                                                                                                                                                        </t>
  </si>
  <si>
    <t>8.924,67</t>
  </si>
  <si>
    <t xml:space="preserve">AQUECEDOR DE AGUA ELETRICO  RESERVATORIO DE 500 L CILINDRICO EM COBRE, REFORCADO COM ACO CARBONO, TRIFASICO, TENSAO NOMINAL 220/380/400 V, POTENCIA 24 KW                                                                                                                                                                                                                                                                                                                                                 </t>
  </si>
  <si>
    <t>11.206,13</t>
  </si>
  <si>
    <t xml:space="preserve">AQUECEDOR DE AGUA ELETRICO  RESERVATORIO DE 700 L CILINDRICO EM COBRE, REFORCADO COM ACO CARBONO, MONOFASICO, TENSAO NOMINAL 220 V                                                                                                                                                                                                                                                                                                                                                                        </t>
  </si>
  <si>
    <t>14.516,30</t>
  </si>
  <si>
    <t xml:space="preserve">AQUECEDOR DE AGUA ELETRICO HORIZONTAL, RESERVATORIO DE 200 L CILINDRICO EM COBRE, REFORCADO COM ACO CARBONO, MONOFASICO, TENSAO NOMINAL 220 V                                                                                                                                                                                                                                                                                                                                                             </t>
  </si>
  <si>
    <t>5.550,48</t>
  </si>
  <si>
    <t xml:space="preserve">AQUECEDOR DE OLEO BPF (FLUIDO) TERMICO, CAPACIDADE DE 300.000  KCAL/H                                                                                                                                                                                                                                                                                                                                                                                                                                     </t>
  </si>
  <si>
    <t>318.204,48</t>
  </si>
  <si>
    <t xml:space="preserve">AQUECEDOR SOLAR COM RESERVATORIO TERMICO DE 1000 L E *5* PLACAS COLETORAS DE *2,0* M2 (NAO INCLUI ACESSORIOS) (SEM INSTALACAO)                                                                                                                                                                                                                                                                                                                                                                            </t>
  </si>
  <si>
    <t>11.310,87</t>
  </si>
  <si>
    <t xml:space="preserve">AQUECEDOR SOLAR COM RESERVATORIO TERMICO DE 400 L E *2* PLACAS COLETORAS DE *2,0* M2 (NAO INCLUI ACESSORIOS) (SEM INSTALACAO)                                                                                                                                                                                                                                                                                                                                                                             </t>
  </si>
  <si>
    <t>5.899,09</t>
  </si>
  <si>
    <t xml:space="preserve">AQUECEDOR SOLAR COM RESERVATORIO TERMICO DE 600 L E *3* PLACAS COLETORAS DE *2,0* M2 (NAO INCLUI ACESSORIOS) (SEM INSTALACAO)                                                                                                                                                                                                                                                                                                                                                                             </t>
  </si>
  <si>
    <t>7.829,24</t>
  </si>
  <si>
    <t xml:space="preserve">AQUECEDOR SOLAR COM RESERVATORIO TERMICO DE 800 L E *4* PLACAS COLETORAS DE *2,0* M2 (NAO INCLUI ACESSORIOS) (SEM INSTALACAO)                                                                                                                                                                                                                                                                                                                                                                             </t>
  </si>
  <si>
    <t>7.312,08</t>
  </si>
  <si>
    <t xml:space="preserve">AQUECEDOR SOLAR DE INSTALACAO EXTERNA, KIT COMPACTO, CONJUNTO COM RESERVATORIO TERMICO DE 200 L, PLACA COLETORA DE *2,0* M2 E INCLUSO ACESSORIOS (RESIDENCIAS ATE 120,00 M2 E DE 4 A 5 BANHOS POR DIA) (SEM INSTALACAO)                                                                                                                                                                                                                                                                                   </t>
  </si>
  <si>
    <t>3.480,00</t>
  </si>
  <si>
    <t xml:space="preserve">AR CONDICIONADO SPLIT INVERTER, HI-WALL (PAREDE), 12000 BTU/H, CICLO FRIO, 60HZ, CLASSIFICACAO A (SELO PROCEL), GAS HFC, CONTROLE S/FIO                                                                                                                                                                                                                                                                                                                                                                   </t>
  </si>
  <si>
    <t>2.349,90</t>
  </si>
  <si>
    <t xml:space="preserve">AR CONDICIONADO SPLIT INVERTER, HI-WALL (PAREDE), 18000 BTU/H, CICLO FRIO, 60HZ, CLASSIFICACAO A (SELO PROCEL), GAS HFC, CONTROLE S/FIO                                                                                                                                                                                                                                                                                                                                                                   </t>
  </si>
  <si>
    <t>3.488,50</t>
  </si>
  <si>
    <t xml:space="preserve">AR CONDICIONADO SPLIT INVERTER, HI-WALL (PAREDE), 24000 BTU/H, CICLO FRIO, 60HZ, CLASSIFICACAO A (SELO PROCEL), GAS HFC, CONTROLE S/FIO                                                                                                                                                                                                                                                                                                                                                                   </t>
  </si>
  <si>
    <t>4.821,44</t>
  </si>
  <si>
    <t xml:space="preserve">AR CONDICIONADO SPLIT INVERTER, HI-WALL (PAREDE), 9000 BTU/H, CICLO FRIO, 60HZ, CLASSIFICACAO A (SELO PROCEL), GAS HFC, CONTROLE S/FIO                                                                                                                                                                                                                                                                                                                                                                    </t>
  </si>
  <si>
    <t>2.098,66</t>
  </si>
  <si>
    <t xml:space="preserve">AR CONDICIONADO SPLIT INVERTER, PISO TETO, APRESENTANDO ENTRE 54000 E 58000 BTU/H, CICLO FRIO, 60HZ, CLASSIFICACAO ENERGETICA A OU B (SELO PROCEL), GAS HFC, CONTROLE S/FIO                                                                                                                                                                                                                                                                                                                               </t>
  </si>
  <si>
    <t>19.108,09</t>
  </si>
  <si>
    <t xml:space="preserve">AR CONDICIONADO SPLIT INVERTER, PISO TETO, 18000 BTU/H, CICLO FRIO, 60HZ, CLASSIFICACAO ENERGETICA A OU B (SELO PROCEL), GAS HFC, CONTROLE S/FIO                                                                                                                                                                                                                                                                                                                                                          </t>
  </si>
  <si>
    <t>9.047,09</t>
  </si>
  <si>
    <t xml:space="preserve">AR CONDICIONADO SPLIT INVERTER, PISO TETO, 24000 BTU/H, CICLO FRIO, 60HZ, CLASSIFICACAO ENERGETICA A OU B (SELO PROCEL), GAS HFC, CONTROLE S/FIO                                                                                                                                                                                                                                                                                                                                                          </t>
  </si>
  <si>
    <t>10.142,53</t>
  </si>
  <si>
    <t xml:space="preserve">AR CONDICIONADO SPLIT INVERTER, PISO TETO, 36000 BTU/H, CICLO FRIO, 60HZ, CLASSIFICACAO ENERGETICA A OU B (SELO PROCEL), GAS HFC, CONTROLE S/FIO                                                                                                                                                                                                                                                                                                                                                          </t>
  </si>
  <si>
    <t>11.458,90</t>
  </si>
  <si>
    <t xml:space="preserve">AR CONDICIONADO SPLIT INVERTER, PISO TETO, 48000 BTU/H, CICLO FRIO, 60HZ, CLASSIFICACAO ENERGETICA A OU B (SELO PROCEL), GAS HFC, CONTROLE S/FIO                                                                                                                                                                                                                                                                                                                                                          </t>
  </si>
  <si>
    <t>15.749,42</t>
  </si>
  <si>
    <t xml:space="preserve">AR CONDICIONADO SPLIT ON/OFF, CASSETE (TETO), FRIO 4 VIAS 18000 BTUS/H, CLASSIFICACAO ENERGETICA C - SELO PROCEL, GAS HFC, CONTROLE S/ FIO                                                                                                                                                                                                                                                                                                                                                                </t>
  </si>
  <si>
    <t>5.545,59</t>
  </si>
  <si>
    <t xml:space="preserve">AR CONDICIONADO SPLIT ON/OFF, CASSETE (TETO), FRIO 4 VIAS 24000 BTUS/H, CLASSIFICACAO ENERGETICA C - SELO PROCEL, GAS HFC, CONTROLE S/ FIO                                                                                                                                                                                                                                                                                                                                                                </t>
  </si>
  <si>
    <t>6.872,96</t>
  </si>
  <si>
    <t xml:space="preserve">AR CONDICIONADO SPLIT ON/OFF, CASSETE (TETO), FRIO 4 VIAS 36000 BTUS/H, CLASSIFICACAO ENERGETICA C - SELO PROCEL, GAS HFC, CONTROLE S/ FIO                                                                                                                                                                                                                                                                                                                                                                </t>
  </si>
  <si>
    <t>10.213,06</t>
  </si>
  <si>
    <t xml:space="preserve">AR CONDICIONADO SPLIT ON/OFF, CASSETE (TETO), FRIO 4 VIAS 48000 BTUS/H, CLASSIFICACAO ENERGETICA C - SELO PROCEL, GAS HFC, CONTROLE S/ FIO                                                                                                                                                                                                                                                                                                                                                                </t>
  </si>
  <si>
    <t>10.587,31</t>
  </si>
  <si>
    <t xml:space="preserve">AR CONDICIONADO SPLIT ON/OFF, CASSETE (TETO), FRIO 4 VIAS 60000 BTUS/H, CLASSIFICACAO ENERGETICA C - SELO PROCEL, GAS HFC, CONTROLE S/ FIO                                                                                                                                                                                                                                                                                                                                                                </t>
  </si>
  <si>
    <t>12.149,70</t>
  </si>
  <si>
    <t xml:space="preserve">AR CONDICIONADO SPLIT ON/OFF, CASSETE (TETO), 18000 BTUS/H, CICLO QUENTE/FRIO, 60 HZ, CLASSIFICACAO ENERGETICA C - SELO PROCEL, GAS HFC, CONTROLE S/ FIO                                                                                                                                                                                                                                                                                                                                                  </t>
  </si>
  <si>
    <t>6.635,81</t>
  </si>
  <si>
    <t xml:space="preserve">AR CONDICIONADO SPLIT ON/OFF, CASSETE (TETO), 24000 BTUS/H, CICLO QUENTE/FRIO, 60 HZ, CLASSIFICACAO ENERGETICA C - SELO PROCEL, GAS HFC, CONTROLE S/ FIO                                                                                                                                                                                                                                                                                                                                                  </t>
  </si>
  <si>
    <t>7.145,32</t>
  </si>
  <si>
    <t xml:space="preserve">AR CONDICIONADO SPLIT ON/OFF, CASSETE (TETO), 36000 BTUS/H, CICLO QUENTE/FRIO, 60 HZ, CLASSIFICACAO ENERGETICA A - SELO PROCEL, GAS HFC, CONTROLE S/ FIO                                                                                                                                                                                                                                                                                                                                                  </t>
  </si>
  <si>
    <t>10.559,41</t>
  </si>
  <si>
    <t xml:space="preserve">AR CONDICIONADO SPLIT ON/OFF, CASSETE (TETO), 48000 BTUS/H, CICLO QUENTE/FRIO, 60 HZ, CLASSIFICACAO ENERGETICA A - SELO PROCEL, GAS HFC, CONTROLE S/ FIO                                                                                                                                                                                                                                                                                                                                                  </t>
  </si>
  <si>
    <t>12.216,20</t>
  </si>
  <si>
    <t xml:space="preserve">AR CONDICIONADO SPLIT ON/OFF, CASSETE (TETO), 60000 BTUS/H, CICLO QUENTE/FRIO, 60 HZ, CLASSIFICACAO ENERGETICA A - SELO PROCEL, GAS HFC, CONTROLE S/ FIO                                                                                                                                                                                                                                                                                                                                                  </t>
  </si>
  <si>
    <t>12.779,71</t>
  </si>
  <si>
    <t xml:space="preserve">AR CONDICIONADO SPLIT ON/OFF, HI-WALL (PAREDE), 12000 BTUS/H, CICLO FRIO, 60 HZ, CLASSIFICACAO ENERGETICA A - SELO PROCEL, GAS HFC, CONTROLE S/ FIO                                                                                                                                                                                                                                                                                                                                                       </t>
  </si>
  <si>
    <t>1.885,94</t>
  </si>
  <si>
    <t xml:space="preserve">AR CONDICIONADO SPLIT ON/OFF, HI-WALL (PAREDE), 12000 BTUS/H, CICLO QUENTE/FRIO, 60 HZ, CLASSIFICACAO ENERGETICA A - SELO PROCEL, GAS HFC, CONTROLE S/ FIO                                                                                                                                                                                                                                                                                                                                                </t>
  </si>
  <si>
    <t>2.040,11</t>
  </si>
  <si>
    <t xml:space="preserve">AR CONDICIONADO SPLIT ON/OFF, HI-WALL (PAREDE), 18000 BTUS/H, CICLO FRIO, 60 HZ, CLASSIFICACAO ENERGETICA A - SELO PROCEL, GAS HFC, CONTROLE S/ FIO                                                                                                                                                                                                                                                                                                                                                       </t>
  </si>
  <si>
    <t>2.713,62</t>
  </si>
  <si>
    <t xml:space="preserve">AR CONDICIONADO SPLIT ON/OFF, HI-WALL (PAREDE), 18000 BTUS/H, CICLO QUENTE/FRIO, 60 HZ, CLASSIFICACAO ENERGETICA A - SELO PROCEL, GAS HFC, CONTROLE S/ FIO                                                                                                                                                                                                                                                                                                                                                </t>
  </si>
  <si>
    <t>3.026,11</t>
  </si>
  <si>
    <t xml:space="preserve">AR CONDICIONADO SPLIT ON/OFF, HI-WALL (PAREDE), 24000 BTUS/H, CICLO FRIO, 60 HZ, CLASSIFICACAO ENERGETICA A - SELO PROCEL, GAS HFC, CONTROLE S/ FIO                                                                                                                                                                                                                                                                                                                                                       </t>
  </si>
  <si>
    <t>3.554,60</t>
  </si>
  <si>
    <t xml:space="preserve">AR CONDICIONADO SPLIT ON/OFF, HI-WALL (PAREDE), 24000 BTUS/H, CICLO QUENTE/FRIO, 60 HZ, CLASSIFICACAO ENERGETICA A - SELO PROCEL, GAS HFC, CONTROLE S/ FIO                                                                                                                                                                                                                                                                                                                                                </t>
  </si>
  <si>
    <t>4.001,58</t>
  </si>
  <si>
    <t xml:space="preserve">AR CONDICIONADO SPLIT ON/OFF, HI-WALL (PAREDE), 9000 BTUS/H, CICLO FRIO, 60 HZ, CLASSIFICACAO ENERGETICA A - SELO PROCEL, GAS HFC, CONTROLE S/ FIO                                                                                                                                                                                                                                                                                                                                                        </t>
  </si>
  <si>
    <t>1.615,63</t>
  </si>
  <si>
    <t xml:space="preserve">AR CONDICIONADO SPLIT ON/OFF, HI-WALL (PAREDE), 9000 BTUS/H, CICLO QUENTE/FRIO, 60 HZ, CLASSIFICACAO ENERGETICA A - SELO PROCEL, GAS HFC, CONTROLE S/ FIO                                                                                                                                                                                                                                                                                                                                                 </t>
  </si>
  <si>
    <t>1.778,98</t>
  </si>
  <si>
    <t xml:space="preserve">AR CONDICIONADO SPLIT ON/OFF, PISO TETO, 18.000 BTU/H, CICLO FRIO, 60HZ, CLASSIFICACAO ENERGETICA C - SELO PROCEL, GAS HFC, CONTROLE S/FIO                                                                                                                                                                                                                                                                                                                                                                </t>
  </si>
  <si>
    <t>5.055,56</t>
  </si>
  <si>
    <t xml:space="preserve">AR CONDICIONADO SPLIT ON/OFF, PISO TETO, 24.000 BTU/H, CICLO FRIO, 60HZ, CLASSIFICACAO ENERGETICA C - SELO PROCEL, GAS HFC, CONTROLE S/FIO                                                                                                                                                                                                                                                                                                                                                                </t>
  </si>
  <si>
    <t>5.332,59</t>
  </si>
  <si>
    <t xml:space="preserve">AR CONDICIONADO SPLIT ON/OFF, PISO TETO, 36.000 BTU/H, CICLO FRIO, 60HZ, CLASSIFICACAO ENERGETICA C - SELO PROCEL, GAS HFC, CONTROLE S/FIO                                                                                                                                                                                                                                                                                                                                                                </t>
  </si>
  <si>
    <t>7.076,40</t>
  </si>
  <si>
    <t xml:space="preserve">AR CONDICIONADO SPLIT ON/OFF, PISO TETO, 48.000 BTU/H, CICLO FRIO, 60HZ, CLASSIFICACAO ENERGETICA C - SELO PROCEL, GAS HFC, CONTROLE S/FIO                                                                                                                                                                                                                                                                                                                                                                </t>
  </si>
  <si>
    <t>8.574,00</t>
  </si>
  <si>
    <t xml:space="preserve">AR CONDICIONADO SPLIT ON/OFF, PISO TETO, 60.000 BTU/H, CICLO FRIO, 60HZ, CLASSIFICACAO ENERGETICA C - SELO PROCEL, GAS HFC, CONTROLE S/FIO                                                                                                                                                                                                                                                                                                                                                                </t>
  </si>
  <si>
    <t>9.644,32</t>
  </si>
  <si>
    <t xml:space="preserve">AR-CONDICIONADO FRIO SPLITAO INVERTER 30 TR                                                                                                                                                                                                                                                                                                                                                                                                                                                               </t>
  </si>
  <si>
    <t>76.001,22</t>
  </si>
  <si>
    <t xml:space="preserve">AR-CONDICIONADO FRIO SPLITAO MODULAR 10 TR                                                                                                                                                                                                                                                                                                                                                                                                                                                                </t>
  </si>
  <si>
    <t>23.788,22</t>
  </si>
  <si>
    <t xml:space="preserve">AR-CONDICIONADO FRIO SPLITAO MODULAR 15 TR                                                                                                                                                                                                                                                                                                                                                                                                                                                                </t>
  </si>
  <si>
    <t>30.699,17</t>
  </si>
  <si>
    <t xml:space="preserve">AR-CONDICIONADO FRIO SPLITAO MODULAR 20 TR                                                                                                                                                                                                                                                                                                                                                                                                                                                                </t>
  </si>
  <si>
    <t>44.664,89</t>
  </si>
  <si>
    <t xml:space="preserve">AR-CONDICIONADO SPLIT INVERTER, PISO TETO, 24000 BTU/H, QUENTE/FRIO, 60HZ, CLASSIFICACAO ENERGETICA A - SELO PROCEL, GAS HFC, CONTROLE S/FIO                                                                                                                                                                                                                                                                                                                                                              </t>
  </si>
  <si>
    <t>5.485,66</t>
  </si>
  <si>
    <t xml:space="preserve">ARADO REVERSIVEL COM 3 DISCOS DE 26" X 6MM REBOCAVEL                                                                                                                                                                                                                                                                                                                                                                                                                                                      </t>
  </si>
  <si>
    <t>24.370,16</t>
  </si>
  <si>
    <t xml:space="preserve">ARAME DE ACO OVALADO 15 X 17 ( 45,7 KG, 700 KGF), ROLO 1000 M                                                                                                                                                                                                                                                                                                                                                                                                                                             </t>
  </si>
  <si>
    <t>24,65</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</si>
  <si>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</si>
  <si>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</si>
  <si>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</si>
  <si>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</si>
  <si>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20,81</t>
  </si>
  <si>
    <t xml:space="preserve">ARAME GALVANIZADO 16 BWG, D = 1,65MM (0,0166 KG/M)                                                                                                                                                                                                                                                                                                                                                                                                                                                        </t>
  </si>
  <si>
    <t xml:space="preserve">ARAME GALVANIZADO 18 BWG, D = 1,24MM (0,009 KG/M)                                                                                                                                                                                                                                                                                                                                                                                                                                                         </t>
  </si>
  <si>
    <t>29,68</t>
  </si>
  <si>
    <t xml:space="preserve">ARAME GALVANIZADO 6 BWG, D = 5,16 MM (0,157 KG/M), OU 8 BWG, D = 4,19 MM (0,101 KG/M), OU 10 BWG, D = 3,40 MM (0,0713 KG/M)                                                                                                                                                                                                                                                                                                                                                                               </t>
  </si>
  <si>
    <t xml:space="preserve">ARAME PROTEGIDO COM POLIMERO PARA GABIAO, DIAMETRO 2,2 MM                                                                                                                                                                                                                                                                                                                                                                                                                                                 </t>
  </si>
  <si>
    <t>28,09</t>
  </si>
  <si>
    <t xml:space="preserve">ARAME RECOZIDO 16 BWG, D = 1,65 MM (0,016 KG/M) OU 18 BWG, D = 1,25 MM (0,01 KG/M)                                                                                                                                                                                                                                                                                                                                                                                                                        </t>
  </si>
  <si>
    <t xml:space="preserve">AREIA FINA - POSTO JAZIDA/FORNECEDOR (RETIRADO NA JAZIDA, SEM TRANSPORTE)                                                                                                                                                                                                                                                                                                                                                                                                                                 </t>
  </si>
  <si>
    <t>95,00</t>
  </si>
  <si>
    <t xml:space="preserve">AREIA GROSSA - POSTO JAZIDA/FORNECEDOR (RETIRADO NA JAZIDA, SEM TRANSPORTE)                                                                                                                                                                                                                                                                                                                                                                                                                               </t>
  </si>
  <si>
    <t>96,24</t>
  </si>
  <si>
    <t xml:space="preserve">AREIA MEDIA - POSTO JAZIDA/FORNECEDOR (RETIRADO NA JAZIDA, SEM TRANSPORTE)                                                                                                                                                                                                                                                                                                                                                                                                                                </t>
  </si>
  <si>
    <t xml:space="preserve">AREIA PARA ATERRO - POSTO JAZIDA/FORNECEDOR (RETIRADO NA JAZIDA, SEM TRANSPORTE)                                                                                                                                                                                                                                                                                                                                                                                                                          </t>
  </si>
  <si>
    <t>47,50</t>
  </si>
  <si>
    <t xml:space="preserve">AREIA PARA LEITO FILTRANTE (0,42 A 1,68 MM) - POSTO JAZIDA/FORNECEDOR (RETIRADO NA JAZIDA, SEM TRANSPORTE)                                                                                                                                                                                                                                                                                                                                                                                                </t>
  </si>
  <si>
    <t>1.090,30</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</si>
  <si>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</si>
  <si>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</si>
  <si>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</si>
  <si>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</si>
  <si>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</si>
  <si>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0,92</t>
  </si>
  <si>
    <t xml:space="preserve">ARGAMASSA INDUSTRIALIZADA PARA CHAPISCO COLANTE                                                                                                                                                                                                                                                                                                                                                                                                                                                           </t>
  </si>
  <si>
    <t xml:space="preserve">ARGAMASSA INDUSTRIALIZADA PARA CHAPISCO ROLADO                                                                                                                                                                                                                                                                                                                                                                                                                                                            </t>
  </si>
  <si>
    <t xml:space="preserve">ARGAMASSA PARA REVESTIMENTO DECORATIVO MONOCAMADA                                                                                                                                                                                                                                                                                                                                                                                                                                                         </t>
  </si>
  <si>
    <t>2,83</t>
  </si>
  <si>
    <t xml:space="preserve">ARGAMASSA PISO SOBRE PISO                                                                                                                                                                                                                                                                                                                                                                                                                                                                                 </t>
  </si>
  <si>
    <t>2,44</t>
  </si>
  <si>
    <t xml:space="preserve">ARGAMASSA POLIMERICA DE REPARO ESTRUTURAL, BICOMPONENTE                                                                                                                                                                                                                                                                                                                                                                                                                                                   </t>
  </si>
  <si>
    <t xml:space="preserve">ARGAMASSA POLIMERICA IMPERMEABILIZANTE SEMIFLEXIVEL, BICOMPONENTE, A BASE DE CIMENTO E ADITIVOS                                                                                                                                                                                                                                                                                                                                                                                                           </t>
  </si>
  <si>
    <t>3,59</t>
  </si>
  <si>
    <t xml:space="preserve">ARGAMASSA PRONTA PARA CONTRAPISO                                                                                                                                                                                                                                                                                                                                                                                                                                                                          </t>
  </si>
  <si>
    <t xml:space="preserve">ARGAMASSA USINADA AUTOADENSAVEL E AUTONIVELANTE PARA CONTRAPISO, COM BOMBEAMENTO (DISPONIBILIZACAO DE BOMBA), SEM O LANCAMENTO                                                                                                                                                                                                                                                                                                                                                                            </t>
  </si>
  <si>
    <t>619,22</t>
  </si>
  <si>
    <t xml:space="preserve">ARGILA EXPANDIDA, GRANULOMETRIA 2215                                                                                                                                                                                                                                                                                                                                                                                                                                                                      </t>
  </si>
  <si>
    <t>674,15</t>
  </si>
  <si>
    <t xml:space="preserve">ARGILA OU BARRO PARA ATERRO/REATERRO (COM TRANSPORTE ATE 10 KM)                                                                                                                                                                                                                                                                                                                                                                                                                                           </t>
  </si>
  <si>
    <t xml:space="preserve">ARGILA OU BARRO PARA ATERRO/REATERRO (RETIRADO NA JAZIDA, SEM TRANSPORTE)                                                                                                                                                                                                                                                                                                                                                                                                                                 </t>
  </si>
  <si>
    <t>33,70</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</si>
  <si>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</si>
  <si>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</si>
  <si>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</si>
  <si>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</si>
  <si>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68,72</t>
  </si>
  <si>
    <t xml:space="preserve">ARMACAO VERTICAL COM HASTE E CONTRA-PINO, EM CHAPA DE ACO GALVANIZADO 3/16", COM 2 ESTRIBOS, SEM ISOLADOR                                                                                                                                                                                                                                                                                                                                                                                                 </t>
  </si>
  <si>
    <t>53,17</t>
  </si>
  <si>
    <t xml:space="preserve">ARMACAO VERTICAL COM HASTE E CONTRA-PINO, EM CHAPA DE ACO GALVANIZADO 3/16", COM 3 ESTRIBOS E 3 ISOLADORES                                                                                                                                                                                                                                                                                                                                                                                                </t>
  </si>
  <si>
    <t>124,17</t>
  </si>
  <si>
    <t xml:space="preserve">ARMACAO VERTICAL COM HASTE E CONTRA-PINO, EM CHAPA DE ACO GALVANIZADO 3/16", COM 3 ESTRIBOS, SEM ISOLADOR                                                                                                                                                                                                                                                                                                                                                                                                 </t>
  </si>
  <si>
    <t>88,90</t>
  </si>
  <si>
    <t xml:space="preserve">ARMACAO VERTICAL COM HASTE E CONTRA-PINO, EM CHAPA DE ACO GALVANIZADO 3/16", COM 4 ESTRIBOS E 4 ISOLADORES                                                                                                                                                                                                                                                                                                                                                                                                </t>
  </si>
  <si>
    <t>159,99</t>
  </si>
  <si>
    <t xml:space="preserve">ARMACAO VERTICAL COM HASTE E CONTRA-PINO, EM CHAPA DE ACO GALVANIZADO 3/16", COM 4 ESTRIBOS, SEM ISOLADOR                                                                                                                                                                                                                                                                                                                                                                                                 </t>
  </si>
  <si>
    <t>135,81</t>
  </si>
  <si>
    <t xml:space="preserve">ARMADOR (HORISTA)                                                                                                                                                                                                                                                                                                                                                                                                                                                                                         </t>
  </si>
  <si>
    <t>18,74</t>
  </si>
  <si>
    <t xml:space="preserve">ARMADOR (MENSALISTA)                                                                                                                                                                                                                                                                                                                                                                                                                                                                                      </t>
  </si>
  <si>
    <t>3.277,91</t>
  </si>
  <si>
    <t xml:space="preserve">ARQUITETO JUNIOR (HORISTA)                                                                                                                                                                                                                                                                                                                                                                                                                                                                                </t>
  </si>
  <si>
    <t>107,82</t>
  </si>
  <si>
    <t xml:space="preserve">ARQUITETO JUNIOR (MENSALISTA)                                                                                                                                                                                                                                                                                                                                                                                                                                                                             </t>
  </si>
  <si>
    <t>18.860,23</t>
  </si>
  <si>
    <t xml:space="preserve">ARQUITETO PLENO (HORISTA)                                                                                                                                                                                                                                                                                                                                                                                                                                                                                 </t>
  </si>
  <si>
    <t>114,24</t>
  </si>
  <si>
    <t xml:space="preserve">ARQUITETO PLENO (MENSALISTA)                                                                                                                                                                                                                                                                                                                                                                                                                                                                              </t>
  </si>
  <si>
    <t>19.980,59</t>
  </si>
  <si>
    <t xml:space="preserve">ARQUITETO SENIOR (HORISTA)                                                                                                                                                                                                                                                                                                                                                                                                                                                                                </t>
  </si>
  <si>
    <t>119,72</t>
  </si>
  <si>
    <t xml:space="preserve">ARQUITETO SENIOR (MENSALISTA)                                                                                                                                                                                                                                                                                                                                                                                                                                                                             </t>
  </si>
  <si>
    <t>20.940,30</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</si>
  <si>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</si>
  <si>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</si>
  <si>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</si>
  <si>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</si>
  <si>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</si>
  <si>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</si>
  <si>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</si>
  <si>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</si>
  <si>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0,51</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</si>
  <si>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</si>
  <si>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</si>
  <si>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</si>
  <si>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</si>
  <si>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</si>
  <si>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</si>
  <si>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</si>
  <si>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</si>
  <si>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</si>
  <si>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</si>
  <si>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2.278,01</t>
  </si>
  <si>
    <t xml:space="preserve">ASSENTO  VASO SANITARIO INFANTIL EM PLASTICO BRANCO                                                                                                                                                                                                                                                                                                                                                                                                                                                       </t>
  </si>
  <si>
    <t>95,31</t>
  </si>
  <si>
    <t xml:space="preserve">ASSENTO SANITARIO DE PLASTICO, TIPO CONVENCIONAL                                                                                                                                                                                                                                                                                                                                                                                                                                                          </t>
  </si>
  <si>
    <t xml:space="preserve">AUTOMATICO DE BOIA SUPERIOR / INFERIOR, *15* A / 250 V                                                                                                                                                                                                                                                                                                                                                                                                                                                    </t>
  </si>
  <si>
    <t>53,00</t>
  </si>
  <si>
    <t xml:space="preserve">AUXILIAR DE ALMOXARIFE (HORISTA)                                                                                                                                                                                                                                                                                                                                                                                                                                                                          </t>
  </si>
  <si>
    <t xml:space="preserve">AUXILIAR DE ALMOXARIFE (MENSALISTA)                                                                                                                                                                                                                                                                                                                                                                                                                                                                       </t>
  </si>
  <si>
    <t>2.651,17</t>
  </si>
  <si>
    <t xml:space="preserve">AUXILIAR DE AZULEJISTA (HORISTA)                                                                                                                                                                                                                                                                                                                                                                                                                                                                          </t>
  </si>
  <si>
    <t xml:space="preserve">AUXILIAR DE AZULEJISTA (MENSALISTA)                                                                                                                                                                                                                                                                                                                                                                                                                                                                       </t>
  </si>
  <si>
    <t>2.444,53</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</si>
  <si>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</si>
  <si>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</si>
  <si>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</si>
  <si>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</si>
  <si>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2.882,49</t>
  </si>
  <si>
    <t xml:space="preserve">AUXILIAR DE LABORATORISTA DE SOLOS E DE CONCRETO (HORISTA)                                                                                                                                                                                                                                                                                                                                                                                                                                                </t>
  </si>
  <si>
    <t>24,12</t>
  </si>
  <si>
    <t xml:space="preserve">AUXILIAR DE LABORATORISTA DE SOLOS E DE CONCRETO (MENSALISTA)                                                                                                                                                                                                                                                                                                                                                                                                                                             </t>
  </si>
  <si>
    <t>4.219,84</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</si>
  <si>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</si>
  <si>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</si>
  <si>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</si>
  <si>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</si>
  <si>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</si>
  <si>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</si>
  <si>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2.737,77</t>
  </si>
  <si>
    <t xml:space="preserve">AUXILIAR DE TOPOGRAFO (HORISTA)                                                                                                                                                                                                                                                                                                                                                                                                                                                                           </t>
  </si>
  <si>
    <t xml:space="preserve">AUXILIAR DE TOPOGRAFO (MENSALISTA)                                                                                                                                                                                                                                                                                                                                                                                                                                                                        </t>
  </si>
  <si>
    <t>1.817,66</t>
  </si>
  <si>
    <t xml:space="preserve">AUXILIAR TECNICO / ASSISTENTE DE ENGENHARIA (HORISTA)                                                                                                                                                                                                                                                                                                                                                                                                                                                     </t>
  </si>
  <si>
    <t xml:space="preserve">AUXILIAR TECNICO / ASSISTENTE DE ENGENHARIA (MENSALISTA)                                                                                                                                                                                                                                                                                                                                                                                                                                                  </t>
  </si>
  <si>
    <t>3.925,12</t>
  </si>
  <si>
    <t xml:space="preserve">AVENTAL DE SEGURANCA DE RASPA DE COURO 1,00 X 0,60 M                                                                                                                                                                                                                                                                                                                                                                                                                                                      </t>
  </si>
  <si>
    <t>40,27</t>
  </si>
  <si>
    <t xml:space="preserve">AZULEJISTA OU LADRILHEIRO (HORISTA)                                                                                                                                                                                                                                                                                                                                                                                                                                                                       </t>
  </si>
  <si>
    <t xml:space="preserve">AZULEJISTA OU LADRILHEIRO (MENSALISTA)                                                                                                                                                                                                                                                                                                                                                                                                                                                                    </t>
  </si>
  <si>
    <t xml:space="preserve">BACIA SANITARIA (VASO) COM CAIXA ACOPLADA, SIFAO APARENTE, DE LOUCA BRANCA (SEM ASSENTO)                                                                                                                                                                                                                                                                                                                                                                                                                  </t>
  </si>
  <si>
    <t>357,91</t>
  </si>
  <si>
    <t xml:space="preserve">BACIA SANITARIA (VASO) COM CAIXA ACOPLADA, SIFAO OCULTO / CARENADO, DE LOUCA BRANCA (SEM ASSENTO ) - PADRAO ALTO                                                                                                                                                                                                                                                                                                                                                                                          </t>
  </si>
  <si>
    <t>495,44</t>
  </si>
  <si>
    <t xml:space="preserve">BACIA SANITARIA (VASO) CONVENCIONAL PARA PCD, SEM FURO FRONTAL, DE LOUCA BRANCA (SEM ASSENTO)                                                                                                                                                                                                                                                                                                                                                                                                             </t>
  </si>
  <si>
    <t>602,40</t>
  </si>
  <si>
    <t xml:space="preserve">BACIA SANITARIA (VASO) CONVENCIONAL PARA USO ESPECIFICO (HOSPITAIS, CLINICAS), COM FURO FRONTAL, DE LOUCA BRANCA, SEM ASSENTO                                                                                                                                                                                                                                                                                                                                                                             </t>
  </si>
  <si>
    <t>539,78</t>
  </si>
  <si>
    <t xml:space="preserve">BACIA SANITARIA (VASO) CONVENCIONAL, DE LOUCA BRANCA, SIFAO APARENTE, SAIDA VERTICAL (SEM ASSENTO)                                                                                                                                                                                                                                                                                                                                                                                                        </t>
  </si>
  <si>
    <t>191,48</t>
  </si>
  <si>
    <t xml:space="preserve">BACIA SANITARIA (VASO) CONVENCIONAL, DE LOUCA COLORIDA, SIFAO APARENTE, SAIDA VERTICAL (SEM ASSENTO)                                                                                                                                                                                                                                                                                                                                                                                                      </t>
  </si>
  <si>
    <t>210,41</t>
  </si>
  <si>
    <t xml:space="preserve">BACIA SANITARIA (VASO) INFANTIL, SIFONADO, DE LOUCA BRANCA, (SEM ASSENTO)                                                                                                                                                                                                                                                                                                                                                                                                                                 </t>
  </si>
  <si>
    <t>424,27</t>
  </si>
  <si>
    <t xml:space="preserve">BALDE PLASTICO CAPACIDADE *10* L                                                                                                                                                                                                                                                                                                                                                                                                                                                                          </t>
  </si>
  <si>
    <t xml:space="preserve">BALDE VERMELHO PARA SINALIZACAO DE VIAS                                                                                                                                                                                                                                                                                                                                                                                                                                                                   </t>
  </si>
  <si>
    <t xml:space="preserve">BANCADA DE MARMORE SINTETICO COM UMA CUBA, 120 X *60* CM                                                                                                                                                                                                                                                                                                                                                                                                                                                  </t>
  </si>
  <si>
    <t>265,90</t>
  </si>
  <si>
    <t xml:space="preserve">BANCADA DE MARMORE SINTETICO COM UMA CUBA, 150 X *60* CM                                                                                                                                                                                                                                                                                                                                                                                                                                                  </t>
  </si>
  <si>
    <t>333,31</t>
  </si>
  <si>
    <t xml:space="preserve">BANCADA DE MARMORE SINTETICO COM UMA CUBA, 200 X *60* CM                                                                                                                                                                                                                                                                                                                                                                                                                                                  </t>
  </si>
  <si>
    <t>751,11</t>
  </si>
  <si>
    <t xml:space="preserve">BANCADA/ BANCA EM GRANITO, POLIDO, TIPO ANDORINHA/ QUARTZ/ CASTELO/ CORUMBA OU OUTROS EQUIVALENTES DA REGIAO, COM CUBA INOX, FORMATO *120 X 60* CM, E=  *2* CM                                                                                                                                                                                                                                                                                                                                            </t>
  </si>
  <si>
    <t>943,39</t>
  </si>
  <si>
    <t xml:space="preserve">BANCADA/ BANCA/ BALCAO/ TAMPO EM MARMORE BRANCO COMUM, POLIDO, LISO, ACABAMENTO RETO, E= *3* CM (SEM FUROS)                                                                                                                                                                                                                                                                                                                                                                                               </t>
  </si>
  <si>
    <t>751,77</t>
  </si>
  <si>
    <t xml:space="preserve">BANCADA/BANCA/PIA DE ACO INOXIDAVEL (AISI 430) COM 1 CUBA CENTRAL, COM VALVULA, ESCORREDOR DUPLO, DE *0,55 X 1,20* M                                                                                                                                                                                                                                                                                                                                                                                      </t>
  </si>
  <si>
    <t>244,90</t>
  </si>
  <si>
    <t xml:space="preserve">BANCADA/BANCA/PIA DE ACO INOXIDAVEL (AISI 430) COM 1 CUBA CENTRAL, COM VALVULA, ESCORREDOR DUPLO, DE *0,55 X 1,40* M                                                                                                                                                                                                                                                                                                                                                                                      </t>
  </si>
  <si>
    <t>325,66</t>
  </si>
  <si>
    <t xml:space="preserve">BANCADA/BANCA/PIA DE ACO INOXIDAVEL (AISI 430) COM 1 CUBA CENTRAL, COM VALVULA, ESCORREDOR DUPLO, DE *0,55 X 1,80* M                                                                                                                                                                                                                                                                                                                                                                                      </t>
  </si>
  <si>
    <t>471,82</t>
  </si>
  <si>
    <t xml:space="preserve">BANCADA/BANCA/PIA DE ACO INOXIDAVEL (AISI 430) COM 1 CUBA CENTRAL, COM VALVULA, LISA (SEM ESCORREDOR), DE *0,55 X 1,20* M                                                                                                                                                                                                                                                                                                                                                                                 </t>
  </si>
  <si>
    <t>239,39</t>
  </si>
  <si>
    <t xml:space="preserve">BANCADA/BANCA/PIA DE ACO INOXIDAVEL (AISI 430) COM 1 CUBA CENTRAL, SEM VALVULA, ESCORREDOR DUPLO, DE *0,55 X 1,60* M                                                                                                                                                                                                                                                                                                                                                                                      </t>
  </si>
  <si>
    <t>284,66</t>
  </si>
  <si>
    <t xml:space="preserve">BANCADA/BANCA/PIA DE ACO INOXIDAVEL (AISI 430) COM 2 CUBAS, COM VALVULAS, ESCORREDOR DUPLO, DE *0,55 X 2,00* M                                                                                                                                                                                                                                                                                                                                                                                            </t>
  </si>
  <si>
    <t>665,22</t>
  </si>
  <si>
    <t xml:space="preserve">BANCADA/TAMPO ACO INOX (AISI 304), LARGURA 60 CM, COM RODABANCA (NAO INCLUI PES DE APOIO)                                                                                                                                                                                                                                                                                                                                                                                                                 </t>
  </si>
  <si>
    <t>1.059,90</t>
  </si>
  <si>
    <t xml:space="preserve">BANCADA/TAMPO ACO INOX (AISI 304), LARGURA 70 CM, COM RODABANCA (NAO INCLUI PES DE APOIO)                                                                                                                                                                                                                                                                                                                                                                                                                 </t>
  </si>
  <si>
    <t>1.327,99</t>
  </si>
  <si>
    <t xml:space="preserve">BANCADA/TAMPO LISO (SEM CUBA) EM MARMORE SINTETICO                                                                                                                                                                                                                                                                                                                                                                                                                                                        </t>
  </si>
  <si>
    <t>294,83</t>
  </si>
  <si>
    <t xml:space="preserve">BANCO ARTICULADO PARA BANHO, EM ACO INOX POLIDO, 70* CM X 45* CM                                                                                                                                                                                                                                                                                                                                                                                                                                          </t>
  </si>
  <si>
    <t>952,70</t>
  </si>
  <si>
    <t xml:space="preserve">BANCO COM ENCOSTO, 1,60M* DE COMPRIMENTO, EM TUBO DE ACO CARBONO E PINTURA NO PROCESSO ELETROSTATICO - PARA ACADEMIA AO AR LIVRE / ACADEMIA DA TERCEIRA IDADE - ATI                                                                                                                                                                                                                                                                                                                                       </t>
  </si>
  <si>
    <t>1.207,84</t>
  </si>
  <si>
    <t xml:space="preserve">BANDEJA DE PINTURA PARA ROLO 23 CM                                                                                                                                                                                                                                                                                                                                                                                                                                                                        </t>
  </si>
  <si>
    <t xml:space="preserve">BARRA ANTIPANICO DUPLA, CEGA EM LADO OPOSTO, COR CINZA                                                                                                                                                                                                                                                                                                                                                                                                                                                    </t>
  </si>
  <si>
    <t>1.214,27</t>
  </si>
  <si>
    <t xml:space="preserve">BARRA ANTIPANICO DUPLA, PARA PORTA DE VIDRO, COR CINZA                                                                                                                                                                                                                                                                                                                                                                                                                                                    </t>
  </si>
  <si>
    <t>1.339,47</t>
  </si>
  <si>
    <t xml:space="preserve">BARRA ANTIPANICO SIMPLES, CEGA EM LADO OPOSTO, COR CINZA                                                                                                                                                                                                                                                                                                                                                                                                                                                  </t>
  </si>
  <si>
    <t>541,27</t>
  </si>
  <si>
    <t xml:space="preserve">BARRA ANTIPANICO SIMPLES, COM FECHADURA LADO OPOSTO, COR CINZA                                                                                                                                                                                                                                                                                                                                                                                                                                            </t>
  </si>
  <si>
    <t>826,67</t>
  </si>
  <si>
    <t xml:space="preserve">BARRA ANTIPANICO SIMPLES, PARA PORTA DE VIDRO, COR CINZA                                                                                                                                                                                                                                                                                                                                                                                                                                                  </t>
  </si>
  <si>
    <t>885,43</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</si>
  <si>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</si>
  <si>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</si>
  <si>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</si>
  <si>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</si>
  <si>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</si>
  <si>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</si>
  <si>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</si>
  <si>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23,29</t>
  </si>
  <si>
    <t xml:space="preserve">BARRA DE ACO CHATO, RETANGULAR, 50,8 MM X 12,7 MM (L X E), 5,06 KG/M                                                                                                                                                                                                                                                                                                                                                                                                                                      </t>
  </si>
  <si>
    <t>41,92</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</si>
  <si>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</si>
  <si>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</si>
  <si>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</si>
  <si>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</si>
  <si>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</si>
  <si>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421,98</t>
  </si>
  <si>
    <t xml:space="preserve">BARRA DE APOIO EM "L", EM ACO INOX POLIDO 80 X 80 CM, DIAMETRO MINIMO 3 CM                                                                                                                                                                                                                                                                                                                                                                                                                                </t>
  </si>
  <si>
    <t>484,29</t>
  </si>
  <si>
    <t xml:space="preserve">BARRA DE APOIO LATERAL ARTICULADA, COM TRAVA, EM ACO INOX POLIDO, 70 CM, DIAMETRO MINIMO 3 CM                                                                                                                                                                                                                                                                                                                                                                                                             </t>
  </si>
  <si>
    <t>523,98</t>
  </si>
  <si>
    <t xml:space="preserve">BARRA DE APOIO RETA, EM ACO INOX POLIDO, COMPRIMENTO 60CM, DIAMETRO MINIMO 3 CM                                                                                                                                                                                                                                                                                                                                                                                                                           </t>
  </si>
  <si>
    <t>185,78</t>
  </si>
  <si>
    <t xml:space="preserve">BARRA DE APOIO RETA, EM ACO INOX POLIDO, COMPRIMENTO 70CM, DIAMETRO MINIMO 3 CM                                                                                                                                                                                                                                                                                                                                                                                                                           </t>
  </si>
  <si>
    <t>206,33</t>
  </si>
  <si>
    <t xml:space="preserve">BARRA DE APOIO RETA, EM ACO INOX POLIDO, COMPRIMENTO 80CM, DIAMETRO MINIMO 3 CM                                                                                                                                                                                                                                                                                                                                                                                                                           </t>
  </si>
  <si>
    <t>220,00</t>
  </si>
  <si>
    <t xml:space="preserve">BARRA DE APOIO RETA, EM ACO INOX POLIDO, COMPRIMENTO 90 CM, DIAMETRO MINIMO 3 CM                                                                                                                                                                                                                                                                                                                                                                                                                          </t>
  </si>
  <si>
    <t>230,49</t>
  </si>
  <si>
    <t xml:space="preserve">BARRA DE APOIO RETA, EM ALUMINIO, COMPRIMENTO 60CM, DIAMETRO MINIMO 3 CM                                                                                                                                                                                                                                                                                                                                                                                                                                  </t>
  </si>
  <si>
    <t>173,34</t>
  </si>
  <si>
    <t xml:space="preserve">BARRA DE APOIO RETA, EM ALUMINIO, COMPRIMENTO 70CM, DIAMETRO MINIMO 3 CM                                                                                                                                                                                                                                                                                                                                                                                                                                  </t>
  </si>
  <si>
    <t>198,76</t>
  </si>
  <si>
    <t xml:space="preserve">BARRA DE APOIO RETA, EM ALUMINIO, COMPRIMENTO 80 CM, DIAMETRO MINIMO 3 CM                                                                                                                                                                                                                                                                                                                                                                                                                                 </t>
  </si>
  <si>
    <t>214,99</t>
  </si>
  <si>
    <t xml:space="preserve">BARRA DE APOIO RETA, EM ALUMINIO, COMPRIMENTO 90 CM, DIAMETRO MINIMO 3 CM                                                                                                                                                                                                                                                                                                                                                                                                                                 </t>
  </si>
  <si>
    <t>225,13</t>
  </si>
  <si>
    <t xml:space="preserve">BASE DE MISTURADOR MONOCOMANDO PARA CHUVEIRO, DE PAREDE (NAO INCLUI ACABAMENTOS)                                                                                                                                                                                                                                                                                                                                                                                                                          </t>
  </si>
  <si>
    <t>456,86</t>
  </si>
  <si>
    <t xml:space="preserve">BASE PARA MASTRO DE PARA-RAIOS DIAMETRO NOMINAL 1 1/2"                                                                                                                                                                                                                                                                                                                                                                                                                                                    </t>
  </si>
  <si>
    <t>60,53</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</si>
  <si>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</si>
  <si>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</si>
  <si>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</si>
  <si>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</si>
  <si>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632.675,78</t>
  </si>
  <si>
    <t xml:space="preserve">BATENTE / PORTAL / ADUELA / MARCO EM MADEIRA MACICA COM REBAIXO, E = *3* CM, L = *14* CM, PARA PORTAS DE  GIRO DE *60 CM A 120* CM  X *210* CM, CEDRINHO / ANGELIM COMERCIAL / TAURI / CURUPIXA / PEROBA / CUMARU OU EQUIVALENTE DA REGIAO (NAO INCLUI ALIZARES)                                                                                                                                                                                                                                          </t>
  </si>
  <si>
    <t>258,50</t>
  </si>
  <si>
    <t xml:space="preserve">BATENTE / PORTAL / ADUELA / MARCO EM MADEIRA MACICA COM REBAIXO, E = *3* CM, L = *14* CM, PARA PORTAS DE  GIRO DE *60 CM A 120* CM  X *210* CM, PINUS / EUCALIPTO / VIROLA OU EQUIVALENTE DA REGIAO (NAO INCLUI ALIZARES)                                                                                                                                                                                                                                                                                 </t>
  </si>
  <si>
    <t>160,10</t>
  </si>
  <si>
    <t xml:space="preserve">BATENTE / PORTAL / ADUELA / MARCO EM MADEIRA MACICA COM REBAIXO, E = *3* CM, L = *16* CM, PARA PORTAS DE  GIRO DE *60 CM A 120* CM  X *210* CM, CEDRINHO / ANGELIM COMERCIAL / TAURI / CURUPIXA / PEROBA / CUMARU OU EQUIVALENTE DA REGIAO (NAO INCLUI ALIZARES)                                                                                                                                                                                                                                          </t>
  </si>
  <si>
    <t>345,22</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</si>
  <si>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</si>
  <si>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</si>
  <si>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368,12</t>
  </si>
  <si>
    <t xml:space="preserve">BENTONITA, ARGILA CONSTITUIDA POR  MONTMORILONITA                                                                                                                                                                                                                                                                                                                                                                                                                                                         </t>
  </si>
  <si>
    <t xml:space="preserve">BETONEIRA CAPACIDADE NOMINAL 400 L, CAPACIDADE DE MISTURA  280 L, MOTOR ELETRICO TRIFASICO 220/380 V POTENCIA 2 CV, SEM CARREGADOR                                                                                                                                                                                                                                                                                                                                                                        </t>
  </si>
  <si>
    <t>4.654,44</t>
  </si>
  <si>
    <t xml:space="preserve">BETONEIRA CAPACIDADE NOMINAL 400 L, CAPACIDADE DE MISTURA 310 L, MOTOR A DIESEL POTENCIA 5 CV, SEM CARREGADOR                                                                                                                                                                                                                                                                                                                                                                                             </t>
  </si>
  <si>
    <t>6.347,39</t>
  </si>
  <si>
    <t xml:space="preserve">BETONEIRA CAPACIDADE NOMINAL 400 L, CAPACIDADE DE MISTURA 310 L, MOTOR A GASOLINA POTENCIA 5,5 CV, SEM CARREGADOR                                                                                                                                                                                                                                                                                                                                                                                         </t>
  </si>
  <si>
    <t>5.821,99</t>
  </si>
  <si>
    <t xml:space="preserve">BETONEIRA CAPACIDADE NOMINAL 600 L, CAPACIDADE DE MISTURA 440 L, MOTOR A GASOLINA POTENCIA 10 HP, COM  CARREGADOR                                                                                                                                                                                                                                                                                                                                                                                         </t>
  </si>
  <si>
    <t>25.323,30</t>
  </si>
  <si>
    <t xml:space="preserve">BETONEIRA, CAPACIDADE NOMINAL 400 L, CAPACIDADE DE MISTURA 310L, MOTOR ELETRICO TRIFASICO 220/380V POTENCIA 2 CV, SEM CARREGADOR                                                                                                                                                                                                                                                                                                                                                                          </t>
  </si>
  <si>
    <t>5.324,99</t>
  </si>
  <si>
    <t xml:space="preserve">BETONEIRA, CAPACIDADE NOMINAL 600 L, CAPACIDADE DE MISTURA  360L, MOTOR ELETRICO TRIFASICO 220/380V, POTENCIA 4CV, EXCLUSO CARREGADOR                                                                                                                                                                                                                                                                                                                                                                     </t>
  </si>
  <si>
    <t>18.933,31</t>
  </si>
  <si>
    <t xml:space="preserve">BETONEIRA, CAPACIDADE NOMINAL 600 L, CAPACIDADE DE MISTURA 440 L, MOTOR A DIESEL POTENCIA 10 CV, COM CARREGADOR                                                                                                                                                                                                                                                                                                                                                                                           </t>
  </si>
  <si>
    <t>23.011,86</t>
  </si>
  <si>
    <t xml:space="preserve">BLASTER, DINAMITADOR OU CABO DE FOGO (HORISTA)                                                                                                                                                                                                                                                                                                                                                                                                                                                            </t>
  </si>
  <si>
    <t xml:space="preserve">BLASTER, DINAMITADOR OU CABO DE FOGO (MENSALISTA)                                                                                                                                                                                                                                                                                                                                                                                                                                                         </t>
  </si>
  <si>
    <t>3.203,53</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</si>
  <si>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</si>
  <si>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</si>
  <si>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</si>
  <si>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</si>
  <si>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</si>
  <si>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</si>
  <si>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</si>
  <si>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</si>
  <si>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</si>
  <si>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</si>
  <si>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</si>
  <si>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119,29</t>
  </si>
  <si>
    <t xml:space="preserve">BLOCO CONCRETO CELULAR AUTOCLAVADO 7,5 X 30 X 60 CM (E X A X C)                                                                                                                                                                                                                                                                                                                                                                                                                                           </t>
  </si>
  <si>
    <t>70,51</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</si>
  <si>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</si>
  <si>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</si>
  <si>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</si>
  <si>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</si>
  <si>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</si>
  <si>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4,07</t>
  </si>
  <si>
    <t xml:space="preserve">BLOCO DE CONCRETO ESTRUTURAL 14 X 19 X 29 CM, FBK 6 MPA (NBR 6136)                                                                                                                                                                                                                                                                                                                                                                                                                                        </t>
  </si>
  <si>
    <t xml:space="preserve">BLOCO DE CONCRETO ESTRUTURAL 14 X 19 X 29 CM, FBK 8 MPA (NBR 6136)                                                                                                                                                                                                                                                                                                                                                                                                                                        </t>
  </si>
  <si>
    <t>4,53</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</si>
  <si>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</si>
  <si>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</si>
  <si>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</si>
  <si>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</si>
  <si>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</si>
  <si>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</si>
  <si>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</si>
  <si>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</si>
  <si>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</si>
  <si>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</si>
  <si>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</si>
  <si>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</si>
  <si>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</si>
  <si>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</si>
  <si>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6,27</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</si>
  <si>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</si>
  <si>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</si>
  <si>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</si>
  <si>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</si>
  <si>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61,48</t>
  </si>
  <si>
    <t xml:space="preserve">BLOCO DE GESSO VAZADO, BRANCO, E = *7* CM, DIMENSOES *67 X 50* CM                                                                                                                                                                                                                                                                                                                                                                                                                                         </t>
  </si>
  <si>
    <t xml:space="preserve">BLOCO DE POLIETILENO ALTA DENSIDADE, *27* X *30* X *100* CM, ACOMPANHADOS PLACAS  TERMINAIS  E LONGARINAS, PARA FUNDO DE FILTRO                                                                                                                                                                                                                                                                                                                                                                           </t>
  </si>
  <si>
    <t>740,74</t>
  </si>
  <si>
    <t xml:space="preserve">BLOCO DE VEDACAO CONCRETO APARENTE 9 X 19 X 39 CM (CLASSE C - NBR 6136)                                                                                                                                                                                                                                                                                                                                                                                                                                   </t>
  </si>
  <si>
    <t>3,21</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</si>
  <si>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</si>
  <si>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</si>
  <si>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</si>
  <si>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</si>
  <si>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85,00</t>
  </si>
  <si>
    <t xml:space="preserve">BLOCO DE VEDACAO DE CONCRETO CELULAR AUTOCLAVADO 15 X 30 X 60 CM (E X A X C)                                                                                                                                                                                                                                                                                                                                                                                                                              </t>
  </si>
  <si>
    <t xml:space="preserve">BLOCO DE VEDACAO DE CONCRETO CELULAR AUTOCLAVADO 20 X 30 X 60 CM (E X A X C)                                                                                                                                                                                                                                                                                                                                                                                                                              </t>
  </si>
  <si>
    <t>191,25</t>
  </si>
  <si>
    <t xml:space="preserve">BLOCO DE VEDACAO DE CONCRETO 14 X 19 X 39 CM (CLASSE C - NBR 6136)                                                                                                                                                                                                                                                                                                                                                                                                                                        </t>
  </si>
  <si>
    <t>3,94</t>
  </si>
  <si>
    <t xml:space="preserve">BLOCO DE VEDACAO DE CONCRETO 19 X 19 X 39 CM (CLASSE C - NBR 6136)                                                                                                                                                                                                                                                                                                                                                                                                                                        </t>
  </si>
  <si>
    <t xml:space="preserve">BLOCO DE VEDACAO DE CONCRETO, 9 X 19 X 39 CM (CLASSE C - NBR 6136)                                                                                                                                                                                                                                                                                                                                                                                                                                        </t>
  </si>
  <si>
    <t>3,15</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</si>
  <si>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</si>
  <si>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</si>
  <si>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</si>
  <si>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</si>
  <si>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2,89</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</si>
  <si>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</si>
  <si>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</si>
  <si>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</si>
  <si>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</si>
  <si>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</si>
  <si>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</si>
  <si>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</si>
  <si>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</si>
  <si>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77,34</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</si>
  <si>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</si>
  <si>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</si>
  <si>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</si>
  <si>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72,19</t>
  </si>
  <si>
    <t xml:space="preserve">BLOQUETE/PISO INTERTRAVADO DE CONCRETO - MODELO RAQUETE, *22 CM X 13,5* CM, E = 6 CM, RESISTENCIA DE 35 MPA (NBR 9781), COR NATURAL                                                                                                                                                                                                                                                                                                                                                                       </t>
  </si>
  <si>
    <t>53,02</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</si>
  <si>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</si>
  <si>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</si>
  <si>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</si>
  <si>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</si>
  <si>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55,07</t>
  </si>
  <si>
    <t xml:space="preserve">BOLSA DE LIGACAO EM PVC FLEXIVEL PARA VASO SANITARIO 40 MM (1 1/2")                                                                                                                                                                                                                                                                                                                                                                                                                                       </t>
  </si>
  <si>
    <t>4,35</t>
  </si>
  <si>
    <t xml:space="preserve">BOLSA DE LONA PARA FERRAMENTAS *50 X 35 X 25* CM                                                                                                                                                                                                                                                                                                                                                                                                                                                          </t>
  </si>
  <si>
    <t>247,14</t>
  </si>
  <si>
    <t xml:space="preserve">BOMBA CENTRIFUGA  MOTOR ELETRICO TRIFASICO 1,48HP  DIAMETRO DE SUCCAO X ELEVACAO 1" X 1", 4 ESTAGIOS, DIAMETRO DOS ROTORES 3 X 107 MM + 1 X 100 MM, HM/Q: 10 M / 5,3 M3/H A 70 M / 1,8 M3/H                                                                                                                                                                                                                                                                                                               </t>
  </si>
  <si>
    <t>2.804,23</t>
  </si>
  <si>
    <t xml:space="preserve">BOMBA CENTRIFUGA  MOTOR ELETRICO TRIFASICO 2,96HP, DIAMETRO DE SUCCAO X ELEVACAO 1 1/2" X 1 1/4", DIAMETRO DO ROTOR 148 MM, HM/Q: 34 M / 14,80 M3/H A 40 M / 8,60 M3/H                                                                                                                                                                                                                                                                                                                                    </t>
  </si>
  <si>
    <t>2.357,85</t>
  </si>
  <si>
    <t xml:space="preserve">BOMBA CENTRIFUGA COM MOTOR ELETRICO MONOFASICO, POTENCIA 0,33 HP,  BOCAIS 1" X 3/4", DIAMETRO DO ROTOR 99 MM, HM/Q = 4 MCA / 8,5 M3/H A 18 MCA / 0,90 M3/H                                                                                                                                                                                                                                                                                                                                                </t>
  </si>
  <si>
    <t>960,85</t>
  </si>
  <si>
    <t xml:space="preserve">BOMBA CENTRIFUGA MONOESTAGIO COM MOTOR ELETRICO MONOFASICO, POTENCIA 15 HP,  DIAMETRO DO ROTOR *173* MM, HM/Q = *30* MCA / *90* M3/H A *45* MCA / *55* M3/H                                                                                                                                                                                                                                                                                                                                               </t>
  </si>
  <si>
    <t>13.884,19</t>
  </si>
  <si>
    <t xml:space="preserve">BOMBA CENTRIFUGA MOTOR ELETRICO MONOFASICO 0,49 HP  BOCAIS 1" X 3/4", DIAMETRO DO ROTOR 110 MM, HM/Q: 6 M / 8,3 M3/H A 20 M / 1,2 M3/H                                                                                                                                                                                                                                                                                                                                                                    </t>
  </si>
  <si>
    <t>935,14</t>
  </si>
  <si>
    <t xml:space="preserve">BOMBA CENTRIFUGA MOTOR ELETRICO MONOFASICO 0,50 CV DIAMETRO DE SUCCAO X ELEVACAO 3/4" X 3/4", MONOESTAGIO, DIAMETRO DOS ROTORES 114 MM, HM/Q: 2 M / 2,99 M3/H A 24 M / 0,71 M3/H                                                                                                                                                                                                                                                                                                                          </t>
  </si>
  <si>
    <t>1.459,36</t>
  </si>
  <si>
    <t xml:space="preserve">BOMBA CENTRIFUGA MOTOR ELETRICO MONOFASICO 0,74HP  DIAMETRO DE SUCCAO X ELEVACAO 1 1/4" X 1", DIAMETRO DO ROTOR 120 MM, HM/Q: 8 M / 7,70 M3/H A 24 M / 2,80 M3/H                                                                                                                                                                                                                                                                                                                                          </t>
  </si>
  <si>
    <t>1.597,82</t>
  </si>
  <si>
    <t xml:space="preserve">BOMBA CENTRIFUGA MOTOR ELETRICO TRIFASICO 0,99HP  DIAMETRO DE SUCCAO X ELEVACAO 1" X 1", DIAMETRO DO ROTOR 145 MM, HM/Q: 14 M / 8,4 M3/H A 40 M / 0,60 M3/H                                                                                                                                                                                                                                                                                                                                               </t>
  </si>
  <si>
    <t>1.576,34</t>
  </si>
  <si>
    <t xml:space="preserve">BOMBA CENTRIFUGA MOTOR ELETRICO TRIFASICO 14,8 HP, DIAMETRO DE SUCCAO X ELEVACAO 2 1/2" X 2", DIAMETRO DO ROTOR 195 MM, HM/Q: 62 M / 55,5 M3/H A 80 M / 31,50 M3/H                                                                                                                                                                                                                                                                                                                                        </t>
  </si>
  <si>
    <t>8.839,66</t>
  </si>
  <si>
    <t xml:space="preserve">BOMBA CENTRIFUGA MOTOR ELETRICO TRIFASICO 5HP, DIAMETRO DE SUCCAO X ELEVACAO 2" X 1 1/2", DIAMETRO DO ROTOR 155 MM, HM/Q: 40 M / 20,40 M3/H A 46 M / 9,20 M3/H                                                                                                                                                                                                                                                                                                                                            </t>
  </si>
  <si>
    <t>4.098,89</t>
  </si>
  <si>
    <t xml:space="preserve">BOMBA CENTRIFUGA MOTOR ELETRICO TRIFASICO 9,86 DIAMETRO DE SUCCAO X ELEVACAO 1" X 1", 4 ESTAGIOS, DIAMETRO DOS ROTORES 4 X 146 MM, HM/Q: 85 M / 14,9 M3/H A 140 M / 4,2 M3/H                                                                                                                                                                                                                                                                                                                              </t>
  </si>
  <si>
    <t>8.315,80</t>
  </si>
  <si>
    <t xml:space="preserve">BOMBA CENTRIFUGA,  MOTOR ELETRICO TRIFASICO 1,48HP  DIAMETRO DE SUCCAO X ELEVACAO 1 1/2" X 1", DIAMETRO DO ROTOR 117 MM, HM/Q: 10 M / 21,9 M3/H A 24 M / 6,1 M3/H                                                                                                                                                                                                                                                                                                                                         </t>
  </si>
  <si>
    <t>1.689,83</t>
  </si>
  <si>
    <t xml:space="preserve">BOMBA DE PROJECAO DE CONCRETO SECO, POTENCIA 10 CV, VAZAO 3 M3/H                                                                                                                                                                                                                                                                                                                                                                                                                                          </t>
  </si>
  <si>
    <t>56.739,04</t>
  </si>
  <si>
    <t xml:space="preserve">BOMBA DE PROJECAO DE CONCRETO SECO, POTENCIA 10 CV, VAZAO 6 M3/H                                                                                                                                                                                                                                                                                                                                                                                                                                          </t>
  </si>
  <si>
    <t>60.788,85</t>
  </si>
  <si>
    <t xml:space="preserve">BOMBA SUBMERSA PARA POCOS TUBULARES PROFUNDOS DIAMETRO DE 4 POLEGADAS, ELETRICA, MONOFASICA, POTENCIA 0,49 HP, 13 ESTAGIOS, BOCAL DE DESCARGA DIAMETRO DE UMA POLEGADA E MEIA, HM/Q = 18 M / 1,90 M3/H A 85 M / 0,60 M3/H                                                                                                                                                                                                                                                                                 </t>
  </si>
  <si>
    <t>4.852,78</t>
  </si>
  <si>
    <t xml:space="preserve">BOMBA SUBMERSA PARA POCOS TUBULARES PROFUNDOS DIAMETRO DE 4 POLEGADAS, ELETRICA, TRIFASICA, POTENCIA 1,97 HP, 20 ESTAGIOS, BOCAL DE DESCARGA DIAMETRO DE UMA POLEGADA E MEIA, HM/Q = 18 M / 5,40 M3/H A 164 M / 0,80 M3/H                                                                                                                                                                                                                                                                                 </t>
  </si>
  <si>
    <t>6.977,34</t>
  </si>
  <si>
    <t xml:space="preserve">BOMBA SUBMERSA PARA POCOS TUBULARES PROFUNDOS DIAMETRO DE 4 POLEGADAS, ELETRICA, TRIFASICA, POTENCIA 5,42 HP, 15 ESTAGIOS, BOCAL DE DESCARGA DIAMETRO DE 2 POLEGADAS, HM/Q = 18 M / 18,10 M3/H A 121 M / 2,90 M3/H                                                                                                                                                                                                                                                                                        </t>
  </si>
  <si>
    <t>11.827,18</t>
  </si>
  <si>
    <t xml:space="preserve">BOMBA SUBMERSA PARA POCOS TUBULARES PROFUNDOS DIAMETRO DE 4 POLEGADAS, ELETRICA, TRIFASICA, POTENCIA 5,42 HP, 29 ESTAGIOS, BOCAL DE DESCARGA DE UMA POLEGADA E MEIA, HM/Q = 18 M / 8,10 M3/H A 201 M / 3,2 M3/H                                                                                                                                                                                                                                                                                           </t>
  </si>
  <si>
    <t>11.228,97</t>
  </si>
  <si>
    <t xml:space="preserve">BOMBA SUBMERSA PARA POCOS TUBULARES PROFUNDOS DIAMETRO DE 6 POLEGADAS, ELETRICA, TRIFASICA, POTENCIA 27,12 HP, 7 ESTAGIOS, BOCAL DE DESCARGA DIAMETRO DE 4 POLEGADAS, HM/Q = 13,9 M / 90 M3/H A 44,0 M / 25,0 M3/H                                                                                                                                                                                                                                                                                        </t>
  </si>
  <si>
    <t>46.078,24</t>
  </si>
  <si>
    <t xml:space="preserve">BOMBA SUBMERSA PARA POCOS TUBULARES PROFUNDOS DIAMETRO DE 6 POLEGADAS, ELETRICA, TRIFASICA, POTENCIA 3,45 HP, 5 ESTAGIOS, BOCAL DE DESCARGA DIAMETRO DE 2 POLEGADAS, HM/Q = 68,5 M / 6,12 M3/H A 39,5 M / 14,04 M3/H                                                                                                                                                                                                                                                                                      </t>
  </si>
  <si>
    <t>16.946,72</t>
  </si>
  <si>
    <t xml:space="preserve">BOMBA SUBMERSA PARA POCOS TUBULARES PROFUNDOS DIAMETRO DE 6 POLEGADAS, ELETRICA, TRIFASICA, POTENCIA 32 HP, 9 ESTAGIOS, BOCAL DE DESCARGA DIAMETRO DE 4 POLEGADAS, HM/Q = 114,0 M / 13,9 M3/H A 57,0 M / 25,0 M3/H                                                                                                                                                                                                                                                                                        </t>
  </si>
  <si>
    <t>50.254,49</t>
  </si>
  <si>
    <t xml:space="preserve">BOMBA SUBMERSIVEL,  ELETRICA, TRIFASICA, POTENCIA 6 HP, DIAMETRO DO ROTOR 127 MM, BOCAL DE SAIDA DIAMETRO DE 3 POLEGADAS, HM/Q = 7 M / 66,90 M3/H A 26 M / 2,88 M3/H                                                                                                                                                                                                                                                                                                                                      </t>
  </si>
  <si>
    <t>22.818,75</t>
  </si>
  <si>
    <t xml:space="preserve">BOMBA SUBMERSIVEL, ELETRICA, TRIFASICA, POTENCIA 0,98 HP, DIAMETRO DO ROTOR 142 MM SEMIABERTO, BOCAL DE SAIDA DIAMETRO DE 2 POLEGADAS, HM/Q = 2 M / 32 M3/H A 8 M / 16 M3/H                                                                                                                                                                                                                                                                                                                               </t>
  </si>
  <si>
    <t>5.037,80</t>
  </si>
  <si>
    <t xml:space="preserve">BOMBA SUBMERSIVEL, ELETRICA, TRIFASICA, POTENCIA 0,99 HP, DIAMETRO ROTOR 98 MM SEMIABERTO, BOCAL DE SAIDA DIAMETRO 2 POLEGADAS, HM/Q = 2 M / 28,90 M3/H A 14 M / 7 M3/H                                                                                                                                                                                                                                                                                                                                   </t>
  </si>
  <si>
    <t>6.085,00</t>
  </si>
  <si>
    <t xml:space="preserve">BOMBA SUBMERSIVEL, ELETRICA, TRIFASICA, POTENCIA 1,97 HP, DIAMETRO DO ROTOR 144 MM SEMIABERTO, BOCAL DE SAIDA DIAMETRO DE 2 POLEGADAS, HM/Q = 2 M / 26,8 M3/H A 28 M / 4,6 M3/H                                                                                                                                                                                                                                                                                                                           </t>
  </si>
  <si>
    <t>8.174,81</t>
  </si>
  <si>
    <t xml:space="preserve">BOMBA SUBMERSIVEL, ELETRICA, TRIFASICA, POTENCIA 13 HP, DIAMETRO DO ROTOR 170 MM, BOCAL DE SAIDA DIAMETRO DE 3 POLEGADAS, HM/Q = 11 M / 68,40 M3/H A 72 M / 3,6 M3/H                                                                                                                                                                                                                                                                                                                                      </t>
  </si>
  <si>
    <t>45.637,50</t>
  </si>
  <si>
    <t xml:space="preserve">BOMBA SUBMERSIVEL, ELETRICA, TRIFASICA, POTENCIA 2,96 HP, DIAMETRO DO ROTOR 144 MM SEMIABERTO, BOCAL DE SAIDA DIAMETRO DE DUAS POLEGADAS, HM/Q = 2 M / 38,8 M3/H A 28 M / 5 M3/H                                                                                                                                                                                                                                                                                                                          </t>
  </si>
  <si>
    <t>7.187,90</t>
  </si>
  <si>
    <t xml:space="preserve">BOMBA SUBMERSIVEL, ELETRICA, TRIFASICA, POTENCIA 3,75 HP, DIAMETRO DO ROTOR 90 MM SEMIABERTO, BOCAL DE SAIDA DIAMETRO DE 2 POLEGADAS, HM/Q = 5 M / 61,2 M3/H A 25,5 M / 3,6 M3/H                                                                                                                                                                                                                                                                                                                          </t>
  </si>
  <si>
    <t>11.409,37</t>
  </si>
  <si>
    <t xml:space="preserve">BOMBA TRIPLEX COM MOTOR A DIESEL, NACIONAL, DIAMETRO DE SUCCAO DE 2  1/2''                                                                                                                                                                                                                                                                                                                                                                                                                                </t>
  </si>
  <si>
    <t>238.866,88</t>
  </si>
  <si>
    <t xml:space="preserve">BOMBA TRIPLEX, PARA INJECAO DE CALDA DE CIMENTO, VAZAO MAXIMA DE *100* LITROS/MINUTO, PRESSAO MAXIMA DE *70* BAR, POTENCIA DE 15 CV                                                                                                                                                                                                                                                                                                                                                                       </t>
  </si>
  <si>
    <t>87.155,26</t>
  </si>
  <si>
    <t xml:space="preserve">BORBOLETA PARA JANELA TIPO GUILHOTINA, EM ZAMAC CROMADO                                                                                                                                                                                                                                                                                                                                                                                                                                                   </t>
  </si>
  <si>
    <t xml:space="preserve">BOTA DE PVC PRETA, CANO MEDIO, SEM FORRO                                                                                                                                                                                                                                                                                                                                                                                                                                                                  </t>
  </si>
  <si>
    <t>39,05</t>
  </si>
  <si>
    <t xml:space="preserve">BOTA DE SEGURANCA COM BIQUEIRA DE ACO E COLARINHO ACOLCHOADO                                                                                                                                                                                                                                                                                                                                                                                                                                              </t>
  </si>
  <si>
    <t xml:space="preserve">BRACO / CANO PARA CHUVEIRO ELETRICO, EM ALUMINIO, 30 CM X 1/2 "                                                                                                                                                                                                                                                                                                                                                                                                                                           </t>
  </si>
  <si>
    <t>54,80</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</si>
  <si>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</si>
  <si>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</si>
  <si>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</si>
  <si>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</si>
  <si>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</si>
  <si>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</si>
  <si>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</si>
  <si>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</si>
  <si>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</si>
  <si>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</si>
  <si>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</si>
  <si>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</si>
  <si>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</si>
  <si>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</si>
  <si>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</si>
  <si>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</si>
  <si>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</si>
  <si>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</si>
  <si>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</si>
  <si>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</si>
  <si>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142,50</t>
  </si>
  <si>
    <t xml:space="preserve">BUCHA DE REDUCAO DE FERRO GALVANIZADO, COM ROSCA BSP, DE 1 1/2" X 1 1/4"                                                                                                                                                                                                                                                                                                                                                                                                                                  </t>
  </si>
  <si>
    <t>18,97</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</si>
  <si>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</si>
  <si>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</si>
  <si>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</si>
  <si>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</si>
  <si>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14,90</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</si>
  <si>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</si>
  <si>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</si>
  <si>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</si>
  <si>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</si>
  <si>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</si>
  <si>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</si>
  <si>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</si>
  <si>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40,96</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</si>
  <si>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</si>
  <si>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</si>
  <si>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</si>
  <si>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</si>
  <si>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</si>
  <si>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</si>
  <si>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</si>
  <si>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</si>
  <si>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60,38</t>
  </si>
  <si>
    <t xml:space="preserve">BUCHA DE REDUCAO DE FERRO GALVANIZADO, COM ROSCA BSP, DE 3" X 1 1/4"                                                                                                                                                                                                                                                                                                                                                                                                                                      </t>
  </si>
  <si>
    <t>58,70</t>
  </si>
  <si>
    <t xml:space="preserve">BUCHA DE REDUCAO DE FERRO GALVANIZADO, COM ROSCA BSP, DE 3" X 2 1/2"                                                                                                                                                                                                                                                                                                                                                                                                                                      </t>
  </si>
  <si>
    <t xml:space="preserve">BUCHA DE REDUCAO DE FERRO GALVANIZADO, COM ROSCA BSP, DE 3" X 2"                                                                                                                                                                                                                                                                                                                                                                                                                                          </t>
  </si>
  <si>
    <t xml:space="preserve">BUCHA DE REDUCAO DE FERRO GALVANIZADO, COM ROSCA BSP, DE 4" X 2 1/2"                                                                                                                                                                                                                                                                                                                                                                                                                                      </t>
  </si>
  <si>
    <t>111,57</t>
  </si>
  <si>
    <t xml:space="preserve">BUCHA DE REDUCAO DE FERRO GALVANIZADO, COM ROSCA BSP, DE 4" X 2"                                                                                                                                                                                                                                                                                                                                                                                                                                          </t>
  </si>
  <si>
    <t xml:space="preserve">BUCHA DE REDUCAO DE FERRO GALVANIZADO, COM ROSCA BSP, DE 4" X 3"                                                                                                                                                                                                                                                                                                                                                                                                                                          </t>
  </si>
  <si>
    <t xml:space="preserve">BUCHA DE REDUCAO DE FERRO GALVANIZADO, COM ROSCA BSP, DE 5" X 4"                                                                                                                                                                                                                                                                                                                                                                                                                                          </t>
  </si>
  <si>
    <t>305,35</t>
  </si>
  <si>
    <t xml:space="preserve">BUCHA DE REDUCAO DE FERRO GALVANIZADO, COM ROSCA BSP, DE 6" X 4"                                                                                                                                                                                                                                                                                                                                                                                                                                          </t>
  </si>
  <si>
    <t>322,63</t>
  </si>
  <si>
    <t xml:space="preserve">BUCHA DE REDUCAO DE FERRO GALVANIZADO, COM ROSCA BSP, DE 6" X 5"                                                                                                                                                                                                                                                                                                                                                                                                                                          </t>
  </si>
  <si>
    <t>346,10</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</si>
  <si>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</si>
  <si>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</si>
  <si>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</si>
  <si>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</si>
  <si>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</si>
  <si>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</si>
  <si>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3,04</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</si>
  <si>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</si>
  <si>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</si>
  <si>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</si>
  <si>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6,16</t>
  </si>
  <si>
    <t xml:space="preserve">BUCHA DE REDUCAO DE PVC, SOLDAVEL, LONGA, COM 60 X 25 MM, PARA AGUA FRIA PREDIAL                                                                                                                                                                                                                                                                                                                                                                                                                          </t>
  </si>
  <si>
    <t xml:space="preserve">BUCHA DE REDUCAO DE PVC, SOLDAVEL, LONGA, COM 60 X 32 MM, PARA AGUA FRIA PREDIAL                                                                                                                                                                                                                                                                                                                                                                                                                          </t>
  </si>
  <si>
    <t>13,63</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</si>
  <si>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</si>
  <si>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</si>
  <si>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</si>
  <si>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</si>
  <si>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</si>
  <si>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</si>
  <si>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</si>
  <si>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</si>
  <si>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</si>
  <si>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</si>
  <si>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</si>
  <si>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</si>
  <si>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54,76</t>
  </si>
  <si>
    <t xml:space="preserve">BUCHA DE REDUCAO EM ALUMINIO, COM ROSCA, DE 2 1/2" X 1 1/4", PARA ELETRODUTO                                                                                                                                                                                                                                                                                                                                                                                                                              </t>
  </si>
  <si>
    <t>57,20</t>
  </si>
  <si>
    <t xml:space="preserve">BUCHA DE REDUCAO EM ALUMINIO, COM ROSCA, DE 2 1/2" X 1", PARA ELETRODUTO                                                                                                                                                                                                                                                                                                                                                                                                                                  </t>
  </si>
  <si>
    <t xml:space="preserve">BUCHA DE REDUCAO EM ALUMINIO, COM ROSCA, DE 2 1/2" X 2", PARA ELETRODUTO                                                                                                                                                                                                                                                                                                                                                                                                                                  </t>
  </si>
  <si>
    <t>52,70</t>
  </si>
  <si>
    <t xml:space="preserve">BUCHA DE REDUCAO EM ALUMINIO, COM ROSCA, DE 2" X 1 1/2", PARA ELETRODUTO                                                                                                                                                                                                                                                                                                                                                                                                                                  </t>
  </si>
  <si>
    <t xml:space="preserve">BUCHA DE REDUCAO EM ALUMINIO, COM ROSCA, DE 2" X 1 1/4", PARA ELETRODUTO                                                                                                                                                                                                                                                                                                                                                                                                                                  </t>
  </si>
  <si>
    <t>32,55</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</si>
  <si>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</si>
  <si>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</si>
  <si>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</si>
  <si>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</si>
  <si>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</si>
  <si>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66,00</t>
  </si>
  <si>
    <t xml:space="preserve">BUCHA DE REDUCAO EM ALUMINIO, COM ROSCA, DE 3" X 2 1/2", PARA ELETRODUTO                                                                                                                                                                                                                                                                                                                                                                                                                                  </t>
  </si>
  <si>
    <t>53,29</t>
  </si>
  <si>
    <t xml:space="preserve">BUCHA DE REDUCAO EM ALUMINIO, COM ROSCA, DE 3" X 2", PARA ELETRODUTO                                                                                                                                                                                                                                                                                                                                                                                                                                      </t>
  </si>
  <si>
    <t>62,60</t>
  </si>
  <si>
    <t xml:space="preserve">BUCHA DE REDUCAO EM ALUMINIO, COM ROSCA, DE 4" X 2 1/2", PARA ELETRODUTO                                                                                                                                                                                                                                                                                                                                                                                                                                  </t>
  </si>
  <si>
    <t>104,44</t>
  </si>
  <si>
    <t xml:space="preserve">BUCHA DE REDUCAO EM ALUMINIO, COM ROSCA, DE 4" X 2", PARA ELETRODUTO                                                                                                                                                                                                                                                                                                                                                                                                                                      </t>
  </si>
  <si>
    <t>106,96</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</si>
  <si>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</si>
  <si>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</si>
  <si>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</si>
  <si>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</si>
  <si>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</si>
  <si>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</si>
  <si>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3,67</t>
  </si>
  <si>
    <t xml:space="preserve">BUCHA DE REDUCAO, CPVC, SOLDAVEL, 22 X 15 MM, PARA AGUA QUENTE                                                                                                                                                                                                                                                                                                                                                                                                                                            </t>
  </si>
  <si>
    <t>0,95</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</si>
  <si>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</si>
  <si>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</si>
  <si>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</si>
  <si>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</si>
  <si>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</si>
  <si>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3,75</t>
  </si>
  <si>
    <t xml:space="preserve">BUCHA DE REDUCAO, PPR, DN 32 X 25 MM, PARA AGUA QUENTE E FRIA PREDIAL                                                                                                                                                                                                                                                                                                                                                                                                                                     </t>
  </si>
  <si>
    <t>4,56</t>
  </si>
  <si>
    <t xml:space="preserve">BUCHA DE REDUCAO, PPR, DN 40 X 25 MM, PARA AGUA QUENTE E FRIA PREDIAL                                                                                                                                                                                                                                                                                                                                                                                                                                     </t>
  </si>
  <si>
    <t xml:space="preserve">BUCHA DE REDUCAO, PPR, DN 50 X 25 MM, PARA AGUA QUENTE E FRIA PREDIAL                                                                                                                                                                                                                                                                                                                                                                                                                                     </t>
  </si>
  <si>
    <t>20,68</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</si>
  <si>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</si>
  <si>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</si>
  <si>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</si>
  <si>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</si>
  <si>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</si>
  <si>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</si>
  <si>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</si>
  <si>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</si>
  <si>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</si>
  <si>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</si>
  <si>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</si>
  <si>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</si>
  <si>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9,24</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</si>
  <si>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</si>
  <si>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</si>
  <si>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</si>
  <si>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</si>
  <si>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</si>
  <si>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4,05</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</si>
  <si>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</si>
  <si>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</si>
  <si>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</si>
  <si>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</si>
  <si>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</si>
  <si>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38,06</t>
  </si>
  <si>
    <t xml:space="preserve">CABECOTE PARA ENTRADA DE LINHA DE ALIMENTACAO PARA ELETRODUTO, EM LIGA DE ALUMINIO COM ACABAMENTO ANTI CORROSIVO, COM FIXACAO POR ENCAIXE LISO DE 360 GRAUS, DE 4"                                                                                                                                                                                                                                                                                                                                        </t>
  </si>
  <si>
    <t>55,31</t>
  </si>
  <si>
    <t xml:space="preserve">CABIDE/GANCHO DE BANHEIRO SIMPLES EM METAL CROMADO                                                                                                                                                                                                                                                                                                                                                                                                                                                        </t>
  </si>
  <si>
    <t xml:space="preserve">CABO COAXIAL RG11 95% DE MALHA                                                                                                                                                                                                                                                                                                                                                                                                                                                                            </t>
  </si>
  <si>
    <t>22,91</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</si>
  <si>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</si>
  <si>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</si>
  <si>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</si>
  <si>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</si>
  <si>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66,46</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</si>
  <si>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</si>
  <si>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</si>
  <si>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</si>
  <si>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</si>
  <si>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</si>
  <si>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46,92</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</si>
  <si>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</si>
  <si>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</si>
  <si>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</si>
  <si>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</si>
  <si>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51,58</t>
  </si>
  <si>
    <t xml:space="preserve">CABO DE COBRE FLEXIVEL NAO HALOGENADO, SEM EMISSAO DE FUMACA, 750V, SECAO NOMINAL 120 MM                                                                                                                                                                                                                                                                                                                                                                                                                  </t>
  </si>
  <si>
    <t>109,91</t>
  </si>
  <si>
    <t xml:space="preserve">CABO DE COBRE FLEXIVEL NAO HALOGENADO, SEM EMISSAO DE FUMACA, 750V, SECAO NOMINAL 2,5 MM                                                                                                                                                                                                                                                                                                                                                                                                                  </t>
  </si>
  <si>
    <t xml:space="preserve">CABO DE COBRE FLEXIVEL NAO HALOGENADO, SEM EMISSAO DE FUMACA, 750V, SECAO NOMINAL 240 MM                                                                                                                                                                                                                                                                                                                                                                                                                  </t>
  </si>
  <si>
    <t>218,85</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</si>
  <si>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</si>
  <si>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</si>
  <si>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</si>
  <si>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</si>
  <si>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127,44</t>
  </si>
  <si>
    <t xml:space="preserve">CABO DE COBRE NU 150 MM2 MEIO-DURO                                                                                                                                                                                                                                                                                                                                                                                                                                                                        </t>
  </si>
  <si>
    <t xml:space="preserve">CABO DE COBRE NU 16 MM2 MEIO-DURO                                                                                                                                                                                                                                                                                                                                                                                                                                                                         </t>
  </si>
  <si>
    <t xml:space="preserve">CABO DE COBRE NU 185 MM2 MEIO-DURO                                                                                                                                                                                                                                                                                                                                                                                                                                                                        </t>
  </si>
  <si>
    <t>178,48</t>
  </si>
  <si>
    <t xml:space="preserve">CABO DE COBRE NU 25 MM2 MEIO-DURO                                                                                                                                                                                                                                                                                                                                                                                                                                                                         </t>
  </si>
  <si>
    <t xml:space="preserve">CABO DE COBRE NU 35 MM2 MEIO-DURO                                                                                                                                                                                                                                                                                                                                                                                                                                                                         </t>
  </si>
  <si>
    <t>35,21</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</si>
  <si>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</si>
  <si>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</si>
  <si>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</si>
  <si>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</si>
  <si>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</si>
  <si>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</si>
  <si>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113,32</t>
  </si>
  <si>
    <t xml:space="preserve">CABO DE COBRE, FLEXIVEL, CLASSE 4 OU 5, ISOLACAO EM PVC/A, ANTICHAMA BWF-B, COBERTURA PVC-ST1, ANTICHAMA BWF-B, 1 CONDUTOR, 0,6/1 KV, SECAO NOMINAL 150 MM2                                                                                                                                                                                                                                                                                                                                               </t>
  </si>
  <si>
    <t>137,29</t>
  </si>
  <si>
    <t xml:space="preserve">CABO DE COBRE, FLEXIVEL, CLASSE 4 OU 5, ISOLACAO EM PVC/A, ANTICHAMA BWF-B, COBERTURA PVC-ST1, ANTICHAMA BWF-B, 1 CONDUTOR, 0,6/1 KV, SECAO NOMINAL 16 MM2                                                                                                                                                                                                                                                                                                                                                </t>
  </si>
  <si>
    <t>14,72</t>
  </si>
  <si>
    <t xml:space="preserve">CABO DE COBRE, FLEXIVEL, CLASSE 4 OU 5, ISOLACAO EM PVC/A, ANTICHAMA BWF-B, COBERTURA PVC-ST1, ANTICHAMA BWF-B, 1 CONDUTOR, 0,6/1 KV, SECAO NOMINAL 185 MM2                                                                                                                                                                                                                                                                                                                                               </t>
  </si>
  <si>
    <t>168,64</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</si>
  <si>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</si>
  <si>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</si>
  <si>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224,10</t>
  </si>
  <si>
    <t xml:space="preserve">CABO DE COBRE, FLEXIVEL, CLASSE 4 OU 5, ISOLACAO EM PVC/A, ANTICHAMA BWF-B, COBERTURA PVC-ST1, ANTICHAMA BWF-B, 1 CONDUTOR, 0,6/1 KV, SECAO NOMINAL 25 MM2                                                                                                                                                                                                                                                                                                                                                </t>
  </si>
  <si>
    <t>22,83</t>
  </si>
  <si>
    <t xml:space="preserve">CABO DE COBRE, FLEXIVEL, CLASSE 4 OU 5, ISOLACAO EM PVC/A, ANTICHAMA BWF-B, COBERTURA PVC-ST1, ANTICHAMA BWF-B, 1 CONDUTOR, 0,6/1 KV, SECAO NOMINAL 300 MM2                                                                                                                                                                                                                                                                                                                                               </t>
  </si>
  <si>
    <t>290,76</t>
  </si>
  <si>
    <t xml:space="preserve">CABO DE COBRE, FLEXIVEL, CLASSE 4 OU 5, ISOLACAO EM PVC/A, ANTICHAMA BWF-B, COBERTURA PVC-ST1, ANTICHAMA BWF-B, 1 CONDUTOR, 0,6/1 KV, SECAO NOMINAL 35 MM2                                                                                                                                                                                                                                                                                                                                                </t>
  </si>
  <si>
    <t>32,26</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</si>
  <si>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</si>
  <si>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</si>
  <si>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390,95</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</si>
  <si>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</si>
  <si>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</si>
  <si>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467,66</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</si>
  <si>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</si>
  <si>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</si>
  <si>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</si>
  <si>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86,66</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</si>
  <si>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</si>
  <si>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</si>
  <si>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</si>
  <si>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</si>
  <si>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</si>
  <si>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9,70</t>
  </si>
  <si>
    <t xml:space="preserve">CABO DE COBRE, FLEXIVEL, CLASSE 4 OU 5, ISOLACAO EM PVC/A, ANTICHAMA BWF-B, 1 CONDUTOR, 450/750 V, SECAO NOMINAL 120 MM2                                                                                                                                                                                                                                                                                                                                                                                  </t>
  </si>
  <si>
    <t>103,17</t>
  </si>
  <si>
    <t xml:space="preserve">CABO DE COBRE, FLEXIVEL, CLASSE 4 OU 5, ISOLACAO EM PVC/A, ANTICHAMA BWF-B, 1 CONDUTOR, 450/750 V, SECAO NOMINAL 150 MM2                                                                                                                                                                                                                                                                                                                                                                                  </t>
  </si>
  <si>
    <t>130,12</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</si>
  <si>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</si>
  <si>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</si>
  <si>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157,19</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</si>
  <si>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</si>
  <si>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</si>
  <si>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206,75</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</si>
  <si>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</si>
  <si>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</si>
  <si>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</si>
  <si>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</si>
  <si>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44,02</t>
  </si>
  <si>
    <t xml:space="preserve">CABO DE COBRE, FLEXIVEL, CLASSE 4 OU 5, ISOLACAO EM PVC/A, ANTICHAMA BWF-B, 1 CONDUTOR, 450/750 V, SECAO NOMINAL 6 MM2                                                                                                                                                                                                                                                                                                                                                                                    </t>
  </si>
  <si>
    <t>5,07</t>
  </si>
  <si>
    <t xml:space="preserve">CABO DE COBRE, FLEXIVEL, CLASSE 4 OU 5, ISOLACAO EM PVC/A, ANTICHAMA BWF-B, 1 CONDUTOR, 450/750 V, SECAO NOMINAL 70 MM2                                                                                                                                                                                                                                                                                                                                                                                   </t>
  </si>
  <si>
    <t>64,93</t>
  </si>
  <si>
    <t xml:space="preserve">CABO DE COBRE, FLEXIVEL, CLASSE 4 OU 5, ISOLACAO EM PVC/A, ANTICHAMA BWF-B, 1 CONDUTOR, 450/750 V, SECAO NOMINAL 95 MM2                                                                                                                                                                                                                                                                                                                                                                                   </t>
  </si>
  <si>
    <t xml:space="preserve">CABO DE COBRE, RIGIDO, CLASSE 2, ISOLACAO EM PVC/A, ANTICHAMA BWF-B, 1 CONDUTOR, 450/750 V, SECAO NOMINAL 150 MM2                                                                                                                                                                                                                                                                                                                                                                                         </t>
  </si>
  <si>
    <t>152,68</t>
  </si>
  <si>
    <t xml:space="preserve">CABO DE COBRE, RIGIDO, CLASSE 2, ISOLACAO EM PVC/A, ANTICHAMA BWF-B, 1 CONDUTOR, 450/750 V, SECAO NOMINAL 16 MM2                                                                                                                                                                                                                                                                                                                                                                                          </t>
  </si>
  <si>
    <t>15,03</t>
  </si>
  <si>
    <t xml:space="preserve">CABO DE COBRE, RIGIDO, CLASSE 2, ISOLACAO EM PVC/A, ANTICHAMA BWF-B, 1 CONDUTOR, 450/750 V, SECAO NOMINAL 185 MM2                                                                                                                                                                                                                                                                                                                                                                                         </t>
  </si>
  <si>
    <t>190,10</t>
  </si>
  <si>
    <t xml:space="preserve">CABO DE COBRE, RIGIDO, CLASSE 2, ISOLACAO EM PVC/A, ANTICHAMA BWF-B, 1 CONDUTOR, 450/750 V, SECAO NOMINAL 240 MM2                                                                                                                                                                                                                                                                                                                                                                                         </t>
  </si>
  <si>
    <t>248,99</t>
  </si>
  <si>
    <t xml:space="preserve">CABO DE COBRE, RIGIDO, CLASSE 2, ISOLACAO EM PVC/A, ANTICHAMA BWF-B, 1 CONDUTOR, 450/750 V, SECAO NOMINAL 25 MM2                                                                                                                                                                                                                                                                                                                                                                                          </t>
  </si>
  <si>
    <t xml:space="preserve">CABO DE COBRE, RIGIDO, CLASSE 2, ISOLACAO EM PVC/A, ANTICHAMA BWF-B, 1 CONDUTOR, 450/750 V, SECAO NOMINAL 35 MM2                                                                                                                                                                                                                                                                                                                                                                                          </t>
  </si>
  <si>
    <t>32,51</t>
  </si>
  <si>
    <t xml:space="preserve">CABO DE COBRE, RIGIDO, CLASSE 2, ISOLACAO EM PVC/A, ANTICHAMA BWF-B, 1 CONDUTOR, 450/750 V, SECAO NOMINAL 50 MM2                                                                                                                                                                                                                                                                                                                                                                                          </t>
  </si>
  <si>
    <t xml:space="preserve">CABO DE COBRE, RIGIDO, CLASSE 2, ISOLACAO EM PVC/A, ANTICHAMA BWF-B, 1 CONDUTOR, 450/750 V, SECAO NOMINAL 6 MM2                                                                                                                                                                                                                                                                                                                                                                                           </t>
  </si>
  <si>
    <t>5,71</t>
  </si>
  <si>
    <t xml:space="preserve">CABO DE COBRE, RIGIDO, CLASSE 2, ISOLACAO EM PVC/A, ANTICHAMA BWF-B, 1 CONDUTOR, 450/750 V, SECAO NOMINAL 70 MM2                                                                                                                                                                                                                                                                                                                                                                                          </t>
  </si>
  <si>
    <t>62,05</t>
  </si>
  <si>
    <t xml:space="preserve">CABO DE COBRE, RIGIDO, CLASSE 2, ISOLACAO EM PVC/A, ANTICHAMA BWF-B, 1 CONDUTOR, 450/750 V, SECAO NOMINAL 95 MM2                                                                                                                                                                                                                                                                                                                                                                                          </t>
  </si>
  <si>
    <t>85,65</t>
  </si>
  <si>
    <t xml:space="preserve">CABO DE COBRE, RIGIDO, CLASSE 2, ISOLACAO EM PVC, ANTI-CHAMA BWF-B, 1 CONDUTOR, 450/750 V, DIAMETRO 120 MM2                                                                                                                                                                                                                                                                                                                                                                                               </t>
  </si>
  <si>
    <t>114,83</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</si>
  <si>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</si>
  <si>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</si>
  <si>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</si>
  <si>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</si>
  <si>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</si>
  <si>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8,91</t>
  </si>
  <si>
    <t xml:space="preserve">CABO ELETRONICO CATEGORIA 6A U/UTP 23AWG X 4P                                                                                                                                                                                                                                                                                                                                                                                                                                                             </t>
  </si>
  <si>
    <t>23,47</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</si>
  <si>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</si>
  <si>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</si>
  <si>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</si>
  <si>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</si>
  <si>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</si>
  <si>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</si>
  <si>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</si>
  <si>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7,15</t>
  </si>
  <si>
    <t xml:space="preserve">CABO FLEXIVEL PVC 750 V, 4 CONDUTORES DE 4,0 MM2                                                                                                                                                                                                                                                                                                                                                                                                                                                          </t>
  </si>
  <si>
    <t>17,24</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</si>
  <si>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</si>
  <si>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</si>
  <si>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</si>
  <si>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30,70</t>
  </si>
  <si>
    <t xml:space="preserve">CABO MULTIPOLAR DE COBRE, FLEXIVEL, CLASSE 4 OU 5, ISOLACAO EM HEPR, COBERTURA EM PVC-ST2, ANTICHAMA BWF-B, 0,6/1 KV, 3 CONDUTORES DE 120 MM2                                                                                                                                                                                                                                                                                                                                                             </t>
  </si>
  <si>
    <t>479,80</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</si>
  <si>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</si>
  <si>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</si>
  <si>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</si>
  <si>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84,52</t>
  </si>
  <si>
    <t xml:space="preserve">CABO MULTIPOLAR DE COBRE, FLEXIVEL, CLASSE 4 OU 5, ISOLACAO EM HEPR, COBERTURA EM PVC-ST2, ANTICHAMA BWF-B, 0,6/1 KV, 3 CONDUTORES DE 35 MM2                                                                                                                                                                                                                                                                                                                                                              </t>
  </si>
  <si>
    <t>117,09</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</si>
  <si>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</si>
  <si>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</si>
  <si>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158,97</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</si>
  <si>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</si>
  <si>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</si>
  <si>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239,88</t>
  </si>
  <si>
    <t xml:space="preserve">CABO MULTIPOLAR DE COBRE, FLEXIVEL, CLASSE 4 OU 5, ISOLACAO EM HEPR, COBERTURA EM PVC-ST2, ANTICHAMA BWF-B, 0,6/1 KV, 3 CONDUTORES DE 95 MM2                                                                                                                                                                                                                                                                                                                                                              </t>
  </si>
  <si>
    <t>299,91</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</si>
  <si>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</si>
  <si>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</si>
  <si>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</si>
  <si>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</si>
  <si>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2,46</t>
  </si>
  <si>
    <t xml:space="preserve">CABO TELEFONICO CCI 50, 5 PARES, USO INTERNO, SEM BLINDAGEM                                                                                                                                                                                                                                                                                                                                                                                                                                               </t>
  </si>
  <si>
    <t>3,01</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</si>
  <si>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</si>
  <si>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</si>
  <si>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</si>
  <si>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</si>
  <si>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111,74</t>
  </si>
  <si>
    <t xml:space="preserve">CABO TELEFONICO CI 50, 30 PARES, USO INTERNO                                                                                                                                                                                                                                                                                                                                                                                                                                                              </t>
  </si>
  <si>
    <t xml:space="preserve">CABO TELEFONICO CI 50, 50 PARES, USO INTERNO                                                                                                                                                                                                                                                                                                                                                                                                                                                              </t>
  </si>
  <si>
    <t xml:space="preserve">CABO TELEFONICO CI 50, 75 PARES, USO INTERNO                                                                                                                                                                                                                                                                                                                                                                                                                                                              </t>
  </si>
  <si>
    <t>46,10</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</si>
  <si>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</si>
  <si>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</si>
  <si>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</si>
  <si>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</si>
  <si>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</si>
  <si>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73.298,23</t>
  </si>
  <si>
    <t xml:space="preserve">CACAMBA METALICA BASCULANTE COM CAPACIDADE DE 12 M3 (INCLUI MONTAGEM, NAO INCLUI CAMINHAO)                                                                                                                                                                                                                                                                                                                                                                                                                </t>
  </si>
  <si>
    <t>83.234,61</t>
  </si>
  <si>
    <t xml:space="preserve">CACAMBA METALICA BASCULANTE COM CAPACIDADE DE 6 M3 (INCLUI MONTAGEM, NAO INCLUI CAMINHAO)                                                                                                                                                                                                                                                                                                                                                                                                                 </t>
  </si>
  <si>
    <t>54.958,74</t>
  </si>
  <si>
    <t xml:space="preserve">CACAMBA METALICA BASCULANTE COM CAPACIDADE DE 8 M3 (INCLUI MONTAGEM, NAO INCLUI CAMINHAO)                                                                                                                                                                                                                                                                                                                                                                                                                 </t>
  </si>
  <si>
    <t>66.225,28</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</si>
  <si>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</si>
  <si>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</si>
  <si>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33,49</t>
  </si>
  <si>
    <t xml:space="preserve">CADEADO SIMPLES, CORPO EM LATAO MACICO, COM LARGURA DE 50 MM E ALTURA DE APROX 40 MM, HASTE CEMENTADA EM ACO TEMPERADO COM DIAMETRO DE APROX 8,0 MM, INCLUINDO 2 CHAVES                                                                                                                                                                                                                                                                                                                                   </t>
  </si>
  <si>
    <t>47,85</t>
  </si>
  <si>
    <t xml:space="preserve">CADEIRA SUSPENSA MANUAL / BALANCIM INDIVIDUAL (NBR 14751)                                                                                                                                                                                                                                                                                                                                                                                                                                                 </t>
  </si>
  <si>
    <t>978,96</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</si>
  <si>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</si>
  <si>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</si>
  <si>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</si>
  <si>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</si>
  <si>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29,33</t>
  </si>
  <si>
    <t xml:space="preserve">CAIBRO NAO APARELHADO, *6 X 8* CM, EM MACARANDUBA/MASSARANDUBA, ANGELIM OU EQUIVALENTE DA REGIAO - BRUTA                                                                                                                                                                                                                                                                                                                                                                                                  </t>
  </si>
  <si>
    <t xml:space="preserve">CAIBRO ROLICO DE MADEIRA TRATADA, D = 4 A 7 CM, H = 3,00 M, EM EUCALIPTO OU EQUIVALENTE DA REGIAO                                                                                                                                                                                                                                                                                                                                                                                                         </t>
  </si>
  <si>
    <t>36,72</t>
  </si>
  <si>
    <t xml:space="preserve">CAIBRO 5 X 5 CM EM PINUS, MISTA OU EQUIVALENTE DA REGIAO - BRUTA                                                                                                                                                                                                                                                                                                                                                                                                                                          </t>
  </si>
  <si>
    <t xml:space="preserve">CAIXA D'AGUA / RESERVATORIO EM POLIESTER REFORCADO COM FIBRA DE VIDRO, 10000 LITROS, COM TAMPA                                                                                                                                                                                                                                                                                                                                                                                                            </t>
  </si>
  <si>
    <t>5.196,08</t>
  </si>
  <si>
    <t xml:space="preserve">CAIXA D'AGUA / RESERVATORIO EM POLIESTER REFORCADO COM FIBRA DE VIDRO, 1500 LITROS, COM TAMPA                                                                                                                                                                                                                                                                                                                                                                                                             </t>
  </si>
  <si>
    <t>1.039,21</t>
  </si>
  <si>
    <t xml:space="preserve">CAIXA D'AGUA / RESERVATORIO EM POLIESTER REFORCADO COM FIBRA DE VIDRO, 15000 LITROS, COM TAMPA                                                                                                                                                                                                                                                                                                                                                                                                            </t>
  </si>
  <si>
    <t>7.830,44</t>
  </si>
  <si>
    <t xml:space="preserve">CAIXA D'AGUA / RESERVATORIO EM POLIESTER REFORCADO COM FIBRA DE VIDRO, 2000 LITROS, COM TAMPA                                                                                                                                                                                                                                                                                                                                                                                                             </t>
  </si>
  <si>
    <t>1.304,23</t>
  </si>
  <si>
    <t xml:space="preserve">CAIXA D'AGUA / RESERVATORIO EM POLIESTER REFORCADO COM FIBRA DE VIDRO, 20000 LITROS, COM TAMPA                                                                                                                                                                                                                                                                                                                                                                                                            </t>
  </si>
  <si>
    <t>12.370,13</t>
  </si>
  <si>
    <t xml:space="preserve">CAIXA D'AGUA / RESERVATORIO EM POLIESTER REFORCADO COM FIBRA DE VIDRO, 3000 LITROS, COM TAMPA                                                                                                                                                                                                                                                                                                                                                                                                             </t>
  </si>
  <si>
    <t>1.932,85</t>
  </si>
  <si>
    <t xml:space="preserve">CAIXA D'AGUA / RESERVATORIO EM POLIESTER REFORCADO COM FIBRA DE VIDRO, 500 LITROS, COM TAMPA                                                                                                                                                                                                                                                                                                                                                                                                              </t>
  </si>
  <si>
    <t>484,43</t>
  </si>
  <si>
    <t xml:space="preserve">CAIXA D'AGUA / RESERVATORIO EM POLIESTER REFORCADO COM FIBRA DE VIDRO, 5000 LITROS, COM TAMPA                                                                                                                                                                                                                                                                                                                                                                                                             </t>
  </si>
  <si>
    <t>2.980,68</t>
  </si>
  <si>
    <t xml:space="preserve">CAIXA D'AGUA / RESERVATORIO EM POLIESTER REFORCADO COM FIBRA DE VIDRO, 7000 LITROS, COM TAMPA                                                                                                                                                                                                                                                                                                                                                                                                             </t>
  </si>
  <si>
    <t>3.712,12</t>
  </si>
  <si>
    <t xml:space="preserve">CAIXA D'AGUA / RESERVATORIO EM POLIESTER REFORCADO COM FIBRA DE VIDRO, 750 LITROS, COM TAMPA                                                                                                                                                                                                                                                                                                                                                                                                              </t>
  </si>
  <si>
    <t>697,47</t>
  </si>
  <si>
    <t xml:space="preserve">CAIXA D'AGUA / RESERVATORIO EM POLIESTER REFORCADO COM FIBRA DE VIDRO,1000 LITROS, COM TAMPA                                                                                                                                                                                                                                                                                                                                                                                                              </t>
  </si>
  <si>
    <t>674,52</t>
  </si>
  <si>
    <t xml:space="preserve">CAIXA D'AGUA / RESERVATORIO EM POLIETILENO, 1000 LITROS, COM TAMPA                                                                                                                                                                                                                                                                                                                                                                                                                                        </t>
  </si>
  <si>
    <t>479,00</t>
  </si>
  <si>
    <t xml:space="preserve">CAIXA D'AGUA / RESERVATORIO EM POLIETILENO, 1500 LITROS, COM TAMPA                                                                                                                                                                                                                                                                                                                                                                                                                                        </t>
  </si>
  <si>
    <t>1.105,62</t>
  </si>
  <si>
    <t xml:space="preserve">CAIXA D'AGUA / RESERVATORIO EM POLIETILENO, 2000 LITROS, COM TAMPA                                                                                                                                                                                                                                                                                                                                                                                                                                        </t>
  </si>
  <si>
    <t>1.254,15</t>
  </si>
  <si>
    <t xml:space="preserve">CAIXA D'AGUA / RESERVATORIO EM POLIETILENO, 3000 LITROS, COM TAMPA                                                                                                                                                                                                                                                                                                                                                                                                                                        </t>
  </si>
  <si>
    <t>2.162,07</t>
  </si>
  <si>
    <t xml:space="preserve">CAIXA D'AGUA / RESERVATORIO EM POLIETILENO, 500 LITROS, COM TAMPA                                                                                                                                                                                                                                                                                                                                                                                                                                         </t>
  </si>
  <si>
    <t>289,67</t>
  </si>
  <si>
    <t xml:space="preserve">CAIXA D'AGUA / RESERVATORIO EM POLIETILENO, 750 LITROS, COM TAMPA                                                                                                                                                                                                                                                                                                                                                                                                                                         </t>
  </si>
  <si>
    <t>448,07</t>
  </si>
  <si>
    <t xml:space="preserve">CAIXA DE ATERRAMENTO EM CONCRETO PRE-MOLDADO, DIAMETRO DE 0,30 M E ALTURA DE 0,35 M, SEM FUNDO E COM TAMPA                                                                                                                                                                                                                                                                                                                                                                                                </t>
  </si>
  <si>
    <t>115,18</t>
  </si>
  <si>
    <t xml:space="preserve">CAIXA DE CONCRETO ARMADO PRE-MOLDADO, COM FUNDO E SEM TAMPA, DIMENSOES DE 0,30 X 0,30 X 0,30 M                                                                                                                                                                                                                                                                                                                                                                                                            </t>
  </si>
  <si>
    <t>124,53</t>
  </si>
  <si>
    <t xml:space="preserve">CAIXA DE CONCRETO ARMADO PRE-MOLDADO, COM FUNDO E SEM TAMPA, DIMENSOES DE 0,40 X 0,40 X 0,40 M                                                                                                                                                                                                                                                                                                                                                                                                            </t>
  </si>
  <si>
    <t>228,31</t>
  </si>
  <si>
    <t xml:space="preserve">CAIXA DE CONCRETO ARMADO PRE-MOLDADO, COM FUNDO E SEM TAMPA, DIMENSOES DE 0,60 X 0,60 X 0,50 M                                                                                                                                                                                                                                                                                                                                                                                                            </t>
  </si>
  <si>
    <t>399,55</t>
  </si>
  <si>
    <t xml:space="preserve">CAIXA DE CONCRETO ARMADO PRE-MOLDADO, COM FUNDO E SEM TAMPA, DIMENSOES DE 0,80 X 0,80 X 0,50 M                                                                                                                                                                                                                                                                                                                                                                                                            </t>
  </si>
  <si>
    <t>724,39</t>
  </si>
  <si>
    <t xml:space="preserve">CAIXA DE CONCRETO ARMADO PRE-MOLDADO, COM FUNDO E SEM TAMPA, DIMENSOES DE 1,00 X 1,00 X 0,50 M                                                                                                                                                                                                                                                                                                                                                                                                            </t>
  </si>
  <si>
    <t>1.297,26</t>
  </si>
  <si>
    <t xml:space="preserve">CAIXA DE CONCRETO ARMADO PRE-MOLDADO, COM FUNDO E TAMPA, DIMENSOES DE 0,30 X 0,30 X 0,30 M                                                                                                                                                                                                                                                                                                                                                                                                                </t>
  </si>
  <si>
    <t>191,99</t>
  </si>
  <si>
    <t xml:space="preserve">CAIXA DE CONCRETO ARMADO PRE-MOLDADO, COM FUNDO E TAMPA, DIMENSOES DE 0,40 X 0,40 X 0,40 M                                                                                                                                                                                                                                                                                                                                                                                                                </t>
  </si>
  <si>
    <t>352,85</t>
  </si>
  <si>
    <t xml:space="preserve">CAIXA DE CONCRETO ARMADO PRE-MOLDADO, COM FUNDO E TAMPA, DIMENSOES DE 0,60 X 0,60 X 0,50 M                                                                                                                                                                                                                                                                                                                                                                                                                </t>
  </si>
  <si>
    <t>448,33</t>
  </si>
  <si>
    <t xml:space="preserve">CAIXA DE CONCRETO ARMADO PRE-MOLDADO, SEM FUNDO, QUADRADA, DIMENSOES DE 0,30 X 0,30 X 0,30 M                                                                                                                                                                                                                                                                                                                                                                                                              </t>
  </si>
  <si>
    <t xml:space="preserve">CAIXA DE CONCRETO ARMADO PRE-MOLDADO, SEM FUNDO, QUADRADA, DIMENSOES DE 0,40 X 0,40 X 0,40 M                                                                                                                                                                                                                                                                                                                                                                                                              </t>
  </si>
  <si>
    <t>165,01</t>
  </si>
  <si>
    <t xml:space="preserve">CAIXA DE CONCRETO ARMADO PRE-MOLDADO, SEM FUNDO, QUADRADA, DIMENSOES DE 0,60 X 0,60 X 0,50 M                                                                                                                                                                                                                                                                                                                                                                                                              </t>
  </si>
  <si>
    <t>319,64</t>
  </si>
  <si>
    <t xml:space="preserve">CAIXA DE CONCRETO ARMADO PRE-MOLDADO, SEM FUNDO, QUADRADA, DIMENSOES DE 0,80 X 0,80 X 0,50 M                                                                                                                                                                                                                                                                                                                                                                                                              </t>
  </si>
  <si>
    <t>664,20</t>
  </si>
  <si>
    <t xml:space="preserve">CAIXA DE CONCRETO ARMADO PRE-MOLDADO, SEM FUNDO, QUADRADA, DIMENSOES DE 1,00 X 1,00 X 0,50 M                                                                                                                                                                                                                                                                                                                                                                                                              </t>
  </si>
  <si>
    <t>1.047,15</t>
  </si>
  <si>
    <t xml:space="preserve">CAIXA DE DERIVACAO PARA MEDIDOR DE ENERGIA, COM BARRAMENTO MONOFASICO, EM POLICARBONATO / TERMOPLASTICO - MODULO (PADRAO CONCESSIONARIA LOCAL)                                                                                                                                                                                                                                                                                                                                                            </t>
  </si>
  <si>
    <t>260,36</t>
  </si>
  <si>
    <t xml:space="preserve">CAIXA DE DERIVACAO PARA MEDIDOR DE ENERGIA, COM BARRAMENTO POLIFASICO, EM POLICARBONATO / TERMOPLASTICO - MODULO (PADRAO CONCESSIONARIA LOCAL)                                                                                                                                                                                                                                                                                                                                                            </t>
  </si>
  <si>
    <t>276,69</t>
  </si>
  <si>
    <t xml:space="preserve">CAIXA DE DESCARGA PLASTICA PARA BACIA / VASO SANITARIO DE EMBUTIR, COM ESPELHO ACIONADOR EM PLASTICO, CAPACIDADE 6 A 10 LITROS, (COMPLETA - ACESSORIOS INCLUSOS)                                                                                                                                                                                                                                                                                                                                          </t>
  </si>
  <si>
    <t>1.105,26</t>
  </si>
  <si>
    <t xml:space="preserve">CAIXA DE DESCARGA PLASTICA PARA BACIA / VASO SANITARIO, EXTERNA, CAPACIDADE 9 LITROS, PUXADOR FIO DE NYLON, NAO INCLUSO CANO, BOLSA, ENGATE                                                                                                                                                                                                                                                                                                                                                               </t>
  </si>
  <si>
    <t>50,00</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</si>
  <si>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</si>
  <si>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</si>
  <si>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376,19</t>
  </si>
  <si>
    <t xml:space="preserve">CAIXA DE INCENDIO/ABRIGO PARA MANGUEIRA, DE EMBUTIR/INTERNA, COM 75 X 45 X 17 CM, EM CHAPA DE ACO, PORTA COM VENTILACAO, VISOR COM A INSCRICAO "INCENDIO", SUPORTE/CESTA INTERNA PARA A MANGUEIRA, PINTURA ELETROSTATICA VERMELHA                                                                                                                                                                                                                                                                         </t>
  </si>
  <si>
    <t>438,13</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</si>
  <si>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</si>
  <si>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</si>
  <si>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459,00</t>
  </si>
  <si>
    <t xml:space="preserve">CAIXA DE INCENDIO/ABRIGO PARA MANGUEIRA, DE SOBREPOR/EXTERNA, COM 90 X 60 X 17 CM, EM CHAPA DE ACO, PORTA COM VENTILACAO, VISOR COM A INSCRICAO "INCENDIO", SUPORTE/CESTA INTERNA PARA A MANGUEIRA, PINTURA ELETROSTATICA VERMELHA                                                                                                                                                                                                                                                                        </t>
  </si>
  <si>
    <t>560,71</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</si>
  <si>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</si>
  <si>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</si>
  <si>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</si>
  <si>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80,24</t>
  </si>
  <si>
    <t xml:space="preserve">CAIXA DE INSPECAO PARA ATERRAMENTO OU OUTRO USO, EM PVC, DN = 300 X 250 MM                                                                                                                                                                                                                                                                                                                                                                                                                                </t>
  </si>
  <si>
    <t>68,46</t>
  </si>
  <si>
    <t xml:space="preserve">CAIXA DE INSPECAO PARA ATERRAMENTO OU OUTRO USO, EM PVC, DN = 300 X 600 MM                                                                                                                                                                                                                                                                                                                                                                                                                                </t>
  </si>
  <si>
    <t>149,91</t>
  </si>
  <si>
    <t xml:space="preserve">CAIXA DE LUZ "3 X 3" EM ACO ESMALTADA                                                                                                                                                                                                                                                                                                                                                                                                                                                                     </t>
  </si>
  <si>
    <t xml:space="preserve">CAIXA DE LUZ "4 X 2" EM ACO ESMALTADA                                                                                                                                                                                                                                                                                                                                                                                                                                                                     </t>
  </si>
  <si>
    <t xml:space="preserve">CAIXA DE LUZ "4 X 4" EM ACO ESMALTADA                                                                                                                                                                                                                                                                                                                                                                                                                                                                     </t>
  </si>
  <si>
    <t>3,18</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</si>
  <si>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</si>
  <si>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</si>
  <si>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</si>
  <si>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</si>
  <si>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70,67</t>
  </si>
  <si>
    <t xml:space="preserve">CAIXA DE PASSAGEM ELETRICA DE PAREDE, DE EMBUTIR, EM TERMOPLASTICO / PVC, COM TAMPA APARAFUSADA, DIMENSOES 400 X 400 X *120* MM                                                                                                                                                                                                                                                                                                                                                                           </t>
  </si>
  <si>
    <t>234,24</t>
  </si>
  <si>
    <t xml:space="preserve">CAIXA DE PASSAGEM ELETRICA DE PAREDE, DE SOBREPOR, EM PVC, COM TAMPA APARAFUSADA, DIMENSOES 300 X 300 X *100* MM                                                                                                                                                                                                                                                                                                                                                                                          </t>
  </si>
  <si>
    <t>142,43</t>
  </si>
  <si>
    <t xml:space="preserve">CAIXA DE PASSAGEM ELETRICA DE PAREDE, DE SOBREPOR, EM PVC, COM TAMPA APARAFUSADA, DIMENSOES, 400 X 400 X *120* MM                                                                                                                                                                                                                                                                                                                                                                                         </t>
  </si>
  <si>
    <t>209,74</t>
  </si>
  <si>
    <t xml:space="preserve">CAIXA DE PASSAGEM ELETRICA DE PAREDE, DE SOBREPOR, EM TERMOPLASTICO / PVC, COM TAMPA APARAFUSA, DIMENSOES 200 X 200 X *100* MM                                                                                                                                                                                                                                                                                                                                                                            </t>
  </si>
  <si>
    <t>79,34</t>
  </si>
  <si>
    <t xml:space="preserve">CAIXA DE PASSAGEM ELETRICA DE PAREDE, DE SOBREPOR, EM TERMOPLASTICO / PVC, COM TAMPA APARAFUSADA, DIMENSOES, 150 X 150 X *100* MM                                                                                                                                                                                                                                                                                                                                                                         </t>
  </si>
  <si>
    <t xml:space="preserve">CAIXA DE PASSAGEM ELETRICA, PARA PISO, EM PVC, DIMENSOES DE 3/4" A 4"                                                                                                                                                                                                                                                                                                                                                                                                                                     </t>
  </si>
  <si>
    <t>556,06</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</si>
  <si>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</si>
  <si>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</si>
  <si>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</si>
  <si>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96,47</t>
  </si>
  <si>
    <t xml:space="preserve">CAIXA DE PASSAGEM METALICA DE SOBREPOR COM TAMPA PARAFUSADA, DIMENSOES 50 X 50 X 15 CM                                                                                                                                                                                                                                                                                                                                                                                                                    </t>
  </si>
  <si>
    <t>144,29</t>
  </si>
  <si>
    <t xml:space="preserve">CAIXA DE PASSAGEM METALICA DE SOBREPOR COM TAMPA PARAFUSADA, DIMENSOES 60 X 60 X 20 CM                                                                                                                                                                                                                                                                                                                                                                                                                    </t>
  </si>
  <si>
    <t>192,58</t>
  </si>
  <si>
    <t xml:space="preserve">CAIXA DE PASSAGEM METALICA DE SOBREPOR COM TAMPA PARAFUSADA, DIMENSOES 70 X 70 X 20 CM                                                                                                                                                                                                                                                                                                                                                                                                                    </t>
  </si>
  <si>
    <t>232,74</t>
  </si>
  <si>
    <t xml:space="preserve">CAIXA DE PASSAGEM METALICA DE SOBREPOR COM TAMPA PARAFUSADA, DIMENSOES 80 X 80 X 20 CM                                                                                                                                                                                                                                                                                                                                                                                                                    </t>
  </si>
  <si>
    <t>294,99</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</si>
  <si>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</si>
  <si>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</si>
  <si>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</si>
  <si>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1.351,93</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</si>
  <si>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</si>
  <si>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</si>
  <si>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2.640,80</t>
  </si>
  <si>
    <t xml:space="preserve">CAIXA DE PASSAGEM/ LUZ / TELEFONIA, DE EMBUTIR,  EM CHAPA DE ACO GALVANIZADO, DIMENSOES 40 X 40 X *12* CM (PADRAO CONCESSIONARIA LOCAL)                                                                                                                                                                                                                                                                                                                                                                   </t>
  </si>
  <si>
    <t>128,92</t>
  </si>
  <si>
    <t xml:space="preserve">CAIXA DE PASSAGEM/ LUZ / TELEFONIA, DE EMBUTIR,  EM CHAPA DE ACO GALVANIZADO, DIMENSOES 60 X 60 X *12* CM (PADRAO CONCESSIONARIA LOCAL)                                                                                                                                                                                                                                                                                                                                                                   </t>
  </si>
  <si>
    <t>213,63</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</si>
  <si>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</si>
  <si>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</si>
  <si>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642,49</t>
  </si>
  <si>
    <t xml:space="preserve">CAIXA DE PASSAGEM/ LUZ / TELEFONIA, DE SOBREPOR,  EM CHAPA DE ACO GALVANIZADO, DIMENSOES 80 X 80 X *12* CM (PADRAO CONCESSIONARIA LOCAL)                                                                                                                                                                                                                                                                                                                                                                  </t>
  </si>
  <si>
    <t>400,06</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</si>
  <si>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</si>
  <si>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</si>
  <si>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</si>
  <si>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2.512,56</t>
  </si>
  <si>
    <t xml:space="preserve">CAIXA DE PROTECAO PARA TRANSFORMADOR CORRENTE, EM CHAPA DE ACO 18 USG (PADRAO DA CONCESSIONARIA LOCAL)                                                                                                                                                                                                                                                                                                                                                                                                    </t>
  </si>
  <si>
    <t>803,96</t>
  </si>
  <si>
    <t xml:space="preserve">CAIXA INTERNA/EXTERNA DE MEDICAO PARA 1 MEDIDOR TRIFASICO, COM VISOR, EM CHAPA DE ACO 18 USG (PADRAO DA CONCESSIONARIA LOCAL)                                                                                                                                                                                                                                                                                                                                                                             </t>
  </si>
  <si>
    <t>254,79</t>
  </si>
  <si>
    <t xml:space="preserve">CAIXA INTERNA/EXTERNA DE MEDICAO PARA 4 MEDIDORES MONOFASICOS, COM VISOR, EM CHAPA DE ACO 18 USG (PADRAO DA CONCESSIONARIA LOCAL)                                                                                                                                                                                                                                                                                                                                                                         </t>
  </si>
  <si>
    <t>412,56</t>
  </si>
  <si>
    <t xml:space="preserve">CAIXA MODULAR PARA MEDIDOR DE ENERGIA AGRUPADA, EM POLICARBONATO /  TERMOPLASTICO, COM SUPORTE PARA DISJUNTOR (PADRAO DA CONCESSIONARIA LOCAL)                                                                                                                                                                                                                                                                                                                                                            </t>
  </si>
  <si>
    <t>154,36</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</si>
  <si>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</si>
  <si>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</si>
  <si>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</si>
  <si>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126,61</t>
  </si>
  <si>
    <t xml:space="preserve">CAIXA PARA MEDICAO COLETIVA TIPO L, PADRAO BIFASICO OU TRIFASICO, PARA ATE 4 MEDIDORES, SEM BARRAMENTO E COM PORTAS INFERIOR E SUPERIOR                                                                                                                                                                                                                                                                                                                                                                   </t>
  </si>
  <si>
    <t>1.680,60</t>
  </si>
  <si>
    <t xml:space="preserve">CAIXA PARA MEDICAO COLETIVA TIPO M, PADRAO BIFASICO OU TRIFASICO, PARA ATE 8 MEDIDORES, SEM BARRAMENTO E COM PORTAS INFERIOR E SUPERIOR                                                                                                                                                                                                                                                                                                                                                                   </t>
  </si>
  <si>
    <t>2.819,49</t>
  </si>
  <si>
    <t xml:space="preserve">CAIXA PARA MEDICAO COLETIVA TIPO N, PADRAO BIFASICO OU TRIFASICO, PARA ATE 12 MEDIDORES, SEM BARRAMENTO E COM PORTAS INFERIOR E SUPERIOR                                                                                                                                                                                                                                                                                                                                                                  </t>
  </si>
  <si>
    <t>3.546,13</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</si>
  <si>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</si>
  <si>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</si>
  <si>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191,14</t>
  </si>
  <si>
    <t xml:space="preserve">CAIXA PRE-MOLDADA PARA BOCA DE LOBO, EM CONCRETO ARMADO, COM FCK DE 25 MPA, COM DIMENSOES 1,10 X 0,65 X 1,00 M (COMPRIMENTO X LARGURA X ALTURA)                                                                                                                                                                                                                                                                                                                                                           </t>
  </si>
  <si>
    <t>581,17</t>
  </si>
  <si>
    <t xml:space="preserve">CAIXA SIFONADA PVC, 100 X 100 X 50 MM, COM GRELHA REDONDA, BRANCA                                                                                                                                                                                                                                                                                                                                                                                                                                         </t>
  </si>
  <si>
    <t xml:space="preserve">CAIXA SIFONADA PVC, 250 X 230 X 75 MM, COM TAMPA CEGA QUADRADA, BRANCA                                                                                                                                                                                                                                                                                                                                                                                                                                    </t>
  </si>
  <si>
    <t>100,17</t>
  </si>
  <si>
    <t xml:space="preserve">CAIXA SIFONADA, PVC, 150 X *185* X 75 MM, COM GRELHA QUADRADA, BRANCA                                                                                                                                                                                                                                                                                                                                                                                                                                     </t>
  </si>
  <si>
    <t>68,24</t>
  </si>
  <si>
    <t xml:space="preserve">CAIXA SIFONADA, PVC, 150 X 150 X 50 MM, COM GRELHA QUADRADA, BRANCA (NBR 5688)                                                                                                                                                                                                                                                                                                                                                                                                                            </t>
  </si>
  <si>
    <t xml:space="preserve">CAIXA SIFONADA, PVC, 150 X 150 X 50 MM, COM GRELHA REDONDA, BRANCA                                                                                                                                                                                                                                                                                                                                                                                                                                        </t>
  </si>
  <si>
    <t xml:space="preserve">CAL HIDRATADA CH-I PARA ARGAMASSAS                                                                                                                                                                                                                                                                                                                                                                                                                                                                        </t>
  </si>
  <si>
    <t>1,20</t>
  </si>
  <si>
    <t xml:space="preserve">CAL HIDRATADA PARA PINTURA                                                                                                                                                                                                                                                                                                                                                                                                                                                                                </t>
  </si>
  <si>
    <t xml:space="preserve">CAL VIRGEM COMUM PARA ARGAMASSAS (NBR 6453)                                                                                                                                                                                                                                                                                                                                                                                                                                                               </t>
  </si>
  <si>
    <t>1,02</t>
  </si>
  <si>
    <t xml:space="preserve">CALCARIO DOLOMITICO A (POSTO PEDREIRA/FORNECEDOR,  SEM FRETE)                                                                                                                                                                                                                                                                                                                                                                                                                                             </t>
  </si>
  <si>
    <t xml:space="preserve">CALCETEIRO / RASTELEIRO (HORISTA)                                                                                                                                                                                                                                                                                                                                                                                                                                                                         </t>
  </si>
  <si>
    <t xml:space="preserve">CALCETEIRO / RASTELEIRO (MENSALISTA)                                                                                                                                                                                                                                                                                                                                                                                                                                                                      </t>
  </si>
  <si>
    <t>2.968,92</t>
  </si>
  <si>
    <t xml:space="preserve">CALHA / PERFIL PLUVIAL DE PVC, DIAMETRO ENTRE *119 E 170* MM, COMPRIMENTO DE 3 M, PARA DRENAGEM PLUVIAL PREDIAL                                                                                                                                                                                                                                                                                                                                                                                           </t>
  </si>
  <si>
    <t>170,41</t>
  </si>
  <si>
    <t xml:space="preserve">CALHA MOLDURA AMERICANA DE CHAPA DE ACO GALVANIZADA NUM 26, CORTE 33 CM                                                                                                                                                                                                                                                                                                                                                                                                                                   </t>
  </si>
  <si>
    <t>27,40</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</si>
  <si>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</si>
  <si>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</si>
  <si>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</si>
  <si>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</si>
  <si>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</si>
  <si>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</si>
  <si>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46,03</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</si>
  <si>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</si>
  <si>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</si>
  <si>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</si>
  <si>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</si>
  <si>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</si>
  <si>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</si>
  <si>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65,16</t>
  </si>
  <si>
    <t xml:space="preserve">CALHA/CANALETA DE CONCRETO SIMPLES, TIPO MEIA CANA, DIAMETRO DE 60 CM, PARA AGUA PLUVIAL                                                                                                                                                                                                                                                                                                                                                                                                                  </t>
  </si>
  <si>
    <t xml:space="preserve">CALHA/CANALETA DE CONCRETO SIMPLES, TIPO MEIA CANA, DIAMETRO DE 80 CM, PARA AGUA PLUVIAL                                                                                                                                                                                                                                                                                                                                                                                                                  </t>
  </si>
  <si>
    <t>157,51</t>
  </si>
  <si>
    <t xml:space="preserve">CAMADA SEPARADORA DE FILME DE POLIETILENO 20 A 25 MICRA                                                                                                                                                                                                                                                                                                                                                                                                                                                   </t>
  </si>
  <si>
    <t>3,20</t>
  </si>
  <si>
    <t xml:space="preserve">CAMINHAO TOCO, PESO BRUTO TOTAL 10700 KG, CARGA UTIL MAXIMA 7400 KG, DISTANCIA ENTRE EIXOS 4,00 M, POTENCIA 175 CV (INCLUI CABINE E CHASSI, NAO INCLUI CARROCERIA)                                                                                                                                                                                                                                                                                                                                        </t>
  </si>
  <si>
    <t>488.846,82</t>
  </si>
  <si>
    <t xml:space="preserve">CAMINHAO TOCO, PESO BRUTO TOTAL 13200 KG, CARGA UTIL MAXIMA 9200 KG, DISTANCIA ENTRE EIXOS 3,31 M, POTENCIA 175 CV (INCLUI CABINE E CHASSI, NAO INCLUI CARROCERIA)                                                                                                                                                                                                                                                                                                                                        </t>
  </si>
  <si>
    <t>521.750,00</t>
  </si>
  <si>
    <t xml:space="preserve">CAMINHAO TOCO, PESO BRUTO TOTAL 14300 KG, CARGA UTIL MAXIMA 9480 KG, DISTANCIA ENTRE EIXOS 4,80 M, POTENCIA 185 CV (INCLUI CABINE E CHASSI, NAO INCLUI CARROCERIA)                                                                                                                                                                                                                                                                                                                                        </t>
  </si>
  <si>
    <t>539.423,70</t>
  </si>
  <si>
    <t xml:space="preserve">CAMINHAO TOCO, PESO BRUTO TOTAL 16000 KG, CARGA UTIL MAXIMA 10600 KG, DISTANCIA ENTRE EIXOS 4,80 M, POTENCIA 277 CV (INCLUI CABINE E CHASSI, NAO INCLUI CARROCERIA)                                                                                                                                                                                                                                                                                                                                       </t>
  </si>
  <si>
    <t>601.657,68</t>
  </si>
  <si>
    <t xml:space="preserve">CAMINHAO TOCO, PESO BRUTO TOTAL 16000 KG, CARGA UTIL MAXIMA 10830 KG, DISTANCIA ENTRE EIXOS 3,56 M, POTENCIA 226 CV (INCLUI CABINE E CHASSI, NAO INCLUI CARROCERIA)                                                                                                                                                                                                                                                                                                                                       </t>
  </si>
  <si>
    <t>568.754,50</t>
  </si>
  <si>
    <t xml:space="preserve">CAMINHAO TOCO, PESO BRUTO TOTAL 16000 KG, CARGA UTIL MAXIMA 11030 KG, DISTANCIA ENTRE EIXOS 5,41 M, POTENCIA 185 CV (INCLUI CABINE E CHASSI, NAO INCLUI CARROCERIA)                                                                                                                                                                                                                                                                                                                                       </t>
  </si>
  <si>
    <t>592.256,73</t>
  </si>
  <si>
    <t xml:space="preserve">CAMINHAO TOCO, PESO BRUTO TOTAL 8500 KG, CARGA UTIL MAXIMA 5600 KG, DISTANCIA ENTRE EIXOS 3,40 M, POTENCIA 167 CV (INCLUI CABINE E CHASSI, NAO INCLUI CARROCERIA)                                                                                                                                                                                                                                                                                                                                         </t>
  </si>
  <si>
    <t>468.164,86</t>
  </si>
  <si>
    <t xml:space="preserve">CAMINHAO TOCO, PESO BRUTO TOTAL 9600 KG, CARGA UTIL MAXIMA 6190 KG, DISTANCIA ENTRE EIXOS 3,70 M, POTENCIA 156 CV (INCLUI CABINE E CHASSI, NAO INCLUI CARROCERIA)                                                                                                                                                                                                                                                                                                                                         </t>
  </si>
  <si>
    <t>469.104,95</t>
  </si>
  <si>
    <t xml:space="preserve">CAMINHAO TRUCADO, PESO BRUTO TOTAL 23000 KG, CARGA UTIL MAXIMA 15285 KG, DISTANCIA ENTRE EIXOS 4,80 M, POTENCIA 326 CV (INCLUI CABINE E CHASSI, NAO INCLUI CARROCERIA)                                                                                                                                                                                                                                                                                                                                    </t>
  </si>
  <si>
    <t>746.431,51</t>
  </si>
  <si>
    <t xml:space="preserve">CAMINHAO TRUCADO, PESO BRUTO TOTAL 23000 KG, CARGA UTIL MAXIMA 15460 KG, DISTANCIA ENTRE EIXOS 4,80 M, POTENCIA 286 CV (INCLUI CABINE E CHASSI, NAO INCLUI CARROCERIA)                                                                                                                                                                                                                                                                                                                                    </t>
  </si>
  <si>
    <t>721.989,19</t>
  </si>
  <si>
    <t xml:space="preserve">CAMINHAO TRUCADO, PESO BRUTO TOTAL 23000 KG, CARGA UTIL MAXIMA 16360 KG, CABINE ESTENDIDA, DISTANCIA ENTRE EIXOS 3,56 M, POTENCIA 277 CV (INCLUI CABINE E CHASSI, NAO INCLUI CARROCERIA)                                                                                                                                                                                                                                                                                                                  </t>
  </si>
  <si>
    <t>770.873,88</t>
  </si>
  <si>
    <t xml:space="preserve">CAMINHAO TRUCADO, PESO BRUTO TOTAL 23000 KG, CARGA UTIL MAXIMA 16540 KG, DISTANCIA ENTRE EIXOS 4,80 M, POTENCIA 256 CV (INCLUI CABINE E CHASSI, NAO INCLUI CARROCERIA)                                                                                                                                                                                                                                                                                                                                    </t>
  </si>
  <si>
    <t>707.887,86</t>
  </si>
  <si>
    <t xml:space="preserve">CAMINHONETE COM MOTOR A DIESEL, POTENCIA *160* CV, CABINE DUPLA, 4X4                                                                                                                                                                                                                                                                                                                                                                                                                                      </t>
  </si>
  <si>
    <t>272.980,00</t>
  </si>
  <si>
    <t xml:space="preserve">CAMPAINHA ALTA POTENCIA 110V / 220V, DIAMETRO 150 MM                                                                                                                                                                                                                                                                                                                                                                                                                                                      </t>
  </si>
  <si>
    <t>117,67</t>
  </si>
  <si>
    <t xml:space="preserve">CAMPAINHA CIGARRA 127 V / 220 V (APENAS MODULO)                                                                                                                                                                                                                                                                                                                                                                                                                                                           </t>
  </si>
  <si>
    <t>15,99</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</si>
  <si>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</si>
  <si>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</si>
  <si>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</si>
  <si>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5,03</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</si>
  <si>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</si>
  <si>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</si>
  <si>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</si>
  <si>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</si>
  <si>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</si>
  <si>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</si>
  <si>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2,07</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</si>
  <si>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</si>
  <si>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</si>
  <si>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</si>
  <si>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</si>
  <si>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10,30</t>
  </si>
  <si>
    <t xml:space="preserve">CANTONEIRA (ABAS IGUAIS) EM ACO CARBONO, 38,1 MM X 3,17 MM (L X E), 3,48 KG/M                                                                                                                                                                                                                                                                                                                                                                                                                             </t>
  </si>
  <si>
    <t>27,07</t>
  </si>
  <si>
    <t xml:space="preserve">CANTONEIRA (ABAS IGUAIS) EM ACO CARBONO, 50,8 MM X 9,53 MM (L X E), 6,99 KG/M                                                                                                                                                                                                                                                                                                                                                                                                                             </t>
  </si>
  <si>
    <t>57,04</t>
  </si>
  <si>
    <t xml:space="preserve">CANTONEIRA ACO ABAS IGUAIS (QUALQUER BITOLA), ESPESSURA ENTRE 1/8" E 1/4"                                                                                                                                                                                                                                                                                                                                                                                                                                 </t>
  </si>
  <si>
    <t xml:space="preserve">CANTONEIRA EM ALUMINIO, ABAS IGUAIS, LARGURA DE 25,40 MM (1"), ESPESSURA DE 3,17 MM (1/8") E PESO LINEAR DE APROXIMADAMENTE 0,408 KG/M                                                                                                                                                                                                                                                                                                                                                                    </t>
  </si>
  <si>
    <t>61,22</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</si>
  <si>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</si>
  <si>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</si>
  <si>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56,93</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</si>
  <si>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</si>
  <si>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</si>
  <si>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60,81</t>
  </si>
  <si>
    <t xml:space="preserve">CANTONEIRA EM ALUMINIO, ABAS IGUAIS, LARGURA DE 50,80 MM (2"), ESPESSURA DE 6,35 MM (1/4") E PESO LINEAR DE APROXIMADAMENTE 1,630 KG/M                                                                                                                                                                                                                                                                                                                                                                    </t>
  </si>
  <si>
    <t>96,23</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</si>
  <si>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</si>
  <si>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</si>
  <si>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</si>
  <si>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</si>
  <si>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</si>
  <si>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</si>
  <si>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45,81</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</si>
  <si>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</si>
  <si>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</si>
  <si>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</si>
  <si>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</si>
  <si>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</si>
  <si>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109,23</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</si>
  <si>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</si>
  <si>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</si>
  <si>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</si>
  <si>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</si>
  <si>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</si>
  <si>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</si>
  <si>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</si>
  <si>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</si>
  <si>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</si>
  <si>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</si>
  <si>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</si>
  <si>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</si>
  <si>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</si>
  <si>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</si>
  <si>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</si>
  <si>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</si>
  <si>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7,65</t>
  </si>
  <si>
    <t xml:space="preserve">CAP PVC, SOLDAVEL, 60 MM, PARA AGUA FRIA PREDIAL                                                                                                                                                                                                                                                                                                                                                                                                                                                          </t>
  </si>
  <si>
    <t xml:space="preserve">CAP PVC, SOLDAVEL, 75 MM, PARA AGUA FRIA PREDIAL                                                                                                                                                                                                                                                                                                                                                                                                                                                          </t>
  </si>
  <si>
    <t>22,53</t>
  </si>
  <si>
    <t xml:space="preserve">CAP, PVC PBA, JE, DN 100 / DE 110 MM,  PARA REDE DE AGUA (NBR 10351)                                                                                                                                                                                                                                                                                                                                                                                                                                      </t>
  </si>
  <si>
    <t>26,62</t>
  </si>
  <si>
    <t xml:space="preserve">CAP, PVC PBA, JE, DN 50 / DE 60 MM,  PARA REDE DE AGUA (NBR 10351)                                                                                                                                                                                                                                                                                                                                                                                                                                        </t>
  </si>
  <si>
    <t>6,67</t>
  </si>
  <si>
    <t xml:space="preserve">CAP, PVC PBA, JE, DN 75 / DE 85 MM,  PARA REDE DE AGUA (NBR 10351)                                                                                                                                                                                                                                                                                                                                                                                                                                        </t>
  </si>
  <si>
    <t xml:space="preserve">CAP, PVC, JE, OCRE, DN 150 MM (CONEXAO PARA TUBO COLETOR DE ESGOTO)                                                                                                                                                                                                                                                                                                                                                                                                                                       </t>
  </si>
  <si>
    <t xml:space="preserve">CAP, PVC, JE, OCRE, DN 200 MM (CONEXAO PARA TUBO COLETOR DE ESGOTO)                                                                                                                                                                                                                                                                                                                                                                                                                                       </t>
  </si>
  <si>
    <t>73,36</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</si>
  <si>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</si>
  <si>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</si>
  <si>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</si>
  <si>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224,71</t>
  </si>
  <si>
    <t xml:space="preserve">CAPACITOR TRIFASICO, POTENCIA 5 KVAR, TENSAO 220 V, FORNECIDO COM CAPA PROTETORA, RESISTOR INTERNO A UNIDADE CAPACITIVA                                                                                                                                                                                                                                                                                                                                                                                   </t>
  </si>
  <si>
    <t>381,79</t>
  </si>
  <si>
    <t xml:space="preserve">CAPIM BRAQUIARIA DECUMBENS/ BRAQUIARINHA, VC *70*% MINIMO                                                                                                                                                                                                                                                                                                                                                                                                                                                 </t>
  </si>
  <si>
    <t>28,75</t>
  </si>
  <si>
    <t xml:space="preserve">CAPTOR FRANKLIN (4 PONTAS), EM LATAO CROMADO, H = 300 MM, DUAS DESCIDAS                                                                                                                                                                                                                                                                                                                                                                                                                                   </t>
  </si>
  <si>
    <t>85,54</t>
  </si>
  <si>
    <t xml:space="preserve">CAPTOR FRANKLIN (4 PONTAS), EM LATAO CROMADO, H = 300 MM, UMA DESCIDA                                                                                                                                                                                                                                                                                                                                                                                                                                     </t>
  </si>
  <si>
    <t xml:space="preserve">CAPTOR FRANKLIN (4 PONTAS), EM LATAO CROMADO, H = 350 MM, DUAS DESCIDAS                                                                                                                                                                                                                                                                                                                                                                                                                                   </t>
  </si>
  <si>
    <t>150,00</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</si>
  <si>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</si>
  <si>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</si>
  <si>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</si>
  <si>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</si>
  <si>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148,57</t>
  </si>
  <si>
    <t xml:space="preserve">CARPETE DE NYLON EM MANTA PARA TRAFEGO COMERCIAL PESADO, E = 9 A 10 MM (INSTALADO)                                                                                                                                                                                                                                                                                                                                                                                                                        </t>
  </si>
  <si>
    <t>182,52</t>
  </si>
  <si>
    <t xml:space="preserve">CARPETE DE NYLON EM PLACAS 50 X 50 CM PARA TRAFEGO COMERCIAL PESADO, E = 6,5 MM (INSTALADO)                                                                                                                                                                                                                                                                                                                                                                                                               </t>
  </si>
  <si>
    <t>186,38</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</si>
  <si>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</si>
  <si>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</si>
  <si>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</si>
  <si>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</si>
  <si>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</si>
  <si>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</si>
  <si>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3.086,63</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</si>
  <si>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</si>
  <si>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</si>
  <si>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</si>
  <si>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</si>
  <si>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3.624,33</t>
  </si>
  <si>
    <t xml:space="preserve">CARRINHO DE MAO DE ACO CAPACIDADE 50 A 60 L, PNEU COM CAMARA                                                                                                                                                                                                                                                                                                                                                                                                                                              </t>
  </si>
  <si>
    <t>200,00</t>
  </si>
  <si>
    <t xml:space="preserve">CARROCERIA FIXA ABERTA DE MADEIRA PARA TRANSPORTE GERAL DE CARGA SECA DIMENSOES APROXIMADAS 2,25 X 4,10 X 0,50 M (INCLUI MONTAGEM, NAO INCLUI CAMINHAO)                                                                                                                                                                                                                                                                                                                                                   </t>
  </si>
  <si>
    <t>17.085,00</t>
  </si>
  <si>
    <t xml:space="preserve">CARROCERIA FIXA ABERTA DE MADEIRA PARA TRANSPORTE GERAL DE CARGA SECA DIMENSOES APROXIMADAS 2,5 X 5,5 X 0,50 M (INCLUI MONTAGEM, NAO INCLUI CAMINHAO)                                                                                                                                                                                                                                                                                                                                                     </t>
  </si>
  <si>
    <t>23.178,25</t>
  </si>
  <si>
    <t xml:space="preserve">CARROCERIA FIXA ABERTA DE MADEIRA PARA TRANSPORTE GERAL DE CARGA SECA DIMENSOES APROXIMADAS 2,5 X 6,00 X 0,50 M (INCLUI MONTAGEM, NAO INCLUI CAMINHAO)                                                                                                                                                                                                                                                                                                                                                    </t>
  </si>
  <si>
    <t>25.089,86</t>
  </si>
  <si>
    <t xml:space="preserve">CARROCERIA FIXA ABERTA DE MADEIRA PARA TRANSPORTE GERAL DE CARGA SECA DIMENSOES APROXIMADAS 2,5 X 6,5 X 0,50 M (INCLUI MONTAGEM, NAO INCLUI CAMINHAO)                                                                                                                                                                                                                                                                                                                                                     </t>
  </si>
  <si>
    <t>27.001,46</t>
  </si>
  <si>
    <t xml:space="preserve">CARROCERIA FIXA ABERTA DE MADEIRA PARA TRANSPORTE GERAL DE CARGA SECA DIMENSOES APROXIMADAS 2,5 X 7,00 X 0,50 M (INCLUI MONTAGEM, NAO INCLUI CAMINHAO)                                                                                                                                                                                                                                                                                                                                                    </t>
  </si>
  <si>
    <t>28.913,07</t>
  </si>
  <si>
    <t xml:space="preserve">CARROCERIA FIXA ABERTA DE MADEIRA PARA TRANSPORTE GERAL DE CARGA SECA DIMENSOES APROXIMADAS 2,5 X 7,5 X 0,50 M (INCLUI MONTAGEM, NAO INCLUI CAMINHAO)                                                                                                                                                                                                                                                                                                                                                     </t>
  </si>
  <si>
    <t>32.975,24</t>
  </si>
  <si>
    <t xml:space="preserve">CARVAO ANTRACITO PARA FILTRO, GRAO VARIANDO DE 0,8 ATE 1,1 MM, COEFICIENTE DE UNIFORMIDADE MENOR QUE 1,7 MM (DISTRIBUIDOR)                                                                                                                                                                                                                                                                                                                                                                                </t>
  </si>
  <si>
    <t>7,52</t>
  </si>
  <si>
    <t xml:space="preserve">CARVAO ANTRACITO PARA FILTRO, GRAO VARIANDO DE 0,8 ATE 1,1 MM, COEFICIENTE DE UNIFORMIDADE MENOR QUE 1,7 MM (POSTO JAZIDA/PRODUTOR)                                                                                                                                                                                                                                                                                                                                                                       </t>
  </si>
  <si>
    <t>3.386,82</t>
  </si>
  <si>
    <t xml:space="preserve">CASCALHO DE CAVA                                                                                                                                                                                                                                                                                                                                                                                                                                                                                          </t>
  </si>
  <si>
    <t>58,00</t>
  </si>
  <si>
    <t xml:space="preserve">CASCALHO DE RIO                                                                                                                                                                                                                                                                                                                                                                                                                                                                                           </t>
  </si>
  <si>
    <t>92,80</t>
  </si>
  <si>
    <t xml:space="preserve">CASCALHO LAVADO                                                                                                                                                                                                                                                                                                                                                                                                                                                                                           </t>
  </si>
  <si>
    <t>111,31</t>
  </si>
  <si>
    <t xml:space="preserve">CAVALETE PARA TALHA COM ESTRUTURA EM TUBO METALICO ALTURA MINIMA 3,2 M EQUIPADO COM RODAS DE BORRACHA PARA MOVIMENTACAO DE TUBOS DE CONCRETO NA CENTRAL DE PREMOLDADOS COM CAPACIDADE DE CARGA DE 3 TONELADAS                                                                                                                                                                                                                                                                                             </t>
  </si>
  <si>
    <t>9.202,10</t>
  </si>
  <si>
    <t xml:space="preserve">CAVALO MECANICO TRACAO 4X2, PESO BRUTO TOTAL COMBINADO 49000 KG, CAPACIDADE MAXIMA DE TRACAO *66000* KG, POTENCIA *360* CV (INCLUI CABINE E CHASSI, NAO INCLUI SEMIRREBOQUE)                                                                                                                                                                                                                                                                                                                              </t>
  </si>
  <si>
    <t>932.301,04</t>
  </si>
  <si>
    <t xml:space="preserve">CAVALO MECANICO TRACAO 4X2, PESO BRUTO TOTAL 16000 KG, CAPACIDADE MAXIMA DE TRACAO *36000* KG, DISTANCIA ENTRE EIXOS *3,56* M, POTENCIA *286* CV (INCLUI CABINE E CHASSI, NAO INCLUI SEMIRREBOQUE)                                                                                                                                                                                                                                                                                                        </t>
  </si>
  <si>
    <t>799.577,79</t>
  </si>
  <si>
    <t xml:space="preserve">CAVALO MECANICO TRACAO 4X2, PESO BRUTO TOTAL 16000 KG, CAPACIDADE MAXIMA DE TRACAO *45000* KG, DISTANCIA ENTRE EIXOS *3,56* M, POTENCIA *330* CV (INCLUI CABINE E CHASSI, NAO INCLUI SEMIRREBOQUE)                                                                                                                                                                                                                                                                                                        </t>
  </si>
  <si>
    <t>809.289,13</t>
  </si>
  <si>
    <t xml:space="preserve">CAVALO MECANICO TRACAO 4X2, PESO BRUTO TOTAL 16000 KG, CAPACIDADE MAXIMA DE TRACAO *80000* KG, POTENCIA *380* CV (INCLUI CABINE E CHASSI, NAO INCLUI SEMIRREBOQUE)                                                                                                                                                                                                                                                                                                                                        </t>
  </si>
  <si>
    <t>920.000,00</t>
  </si>
  <si>
    <t xml:space="preserve">CAVALO MECANICO TRACAO 6X2, PESO BRUTO TOTAL COMBINADO 56000 KG, CAPACIDADE MAXIMA DE TRACAO *66000* KG, POTENCIA *360* CV (INCLUI CABINE E CHASSI, NAO INCLUI SEMIRREBOQUE)                                                                                                                                                                                                                                                                                                                              </t>
  </si>
  <si>
    <t>1.128.149,08</t>
  </si>
  <si>
    <t xml:space="preserve">CAVOUQUEIRO OU OPERADOR DE PERFURATRIZ / ROMPEDOR (HORISTA)                                                                                                                                                                                                                                                                                                                                                                                                                                               </t>
  </si>
  <si>
    <t>17,17</t>
  </si>
  <si>
    <t xml:space="preserve">CAVOUQUEIRO OU OPERADOR DE PERFURATRIZ / ROMPEDOR (MENSALISTA)                                                                                                                                                                                                                                                                                                                                                                                                                                            </t>
  </si>
  <si>
    <t>3.003,98</t>
  </si>
  <si>
    <t xml:space="preserve">CENTRO DE MEDICAO AGRUPADA, EM POLICARBONATO / PVC, COM 12 MEDIDORES E PROTECAO GERAL (INCLUI BARRAMENTO, DISJUNTORES E ACESSORIOS DE FIXACAO) (PADRAO CONCESSIONARIA LOCAL)                                                                                                                                                                                                                                                                                                                              </t>
  </si>
  <si>
    <t>6.447,18</t>
  </si>
  <si>
    <t xml:space="preserve">CENTRO DE MEDICAO AGRUPADA, EM POLICARBONATO / PVC, COM 16 MEDIDORES E PROTECAO GERAL (INCLUI BARRAMENTO, DISJUNTORES E ACESSORIOS DE FIXACAO) (PADRAO CONCESSIONARIA LOCAL)                                                                                                                                                                                                                                                                                                                              </t>
  </si>
  <si>
    <t>8.596,24</t>
  </si>
  <si>
    <t xml:space="preserve">CENTRO DE MEDICAO AGRUPADA, EM POLICARBONATO / PVC, COM 4 MEDIDORES E PROTECAO GERAL (INCLUI BARRAMENTO, DISJUNTORES E ACESSORIOS DE FIXACAO) (PADRAO CONCESSIONARIA LOCAL)                                                                                                                                                                                                                                                                                                                               </t>
  </si>
  <si>
    <t>1.498,14</t>
  </si>
  <si>
    <t xml:space="preserve">CENTRO DE MEDICAO AGRUPADA, EM POLICARBONATO / PVC, COM 8 MEDIDORES E PROTECAO GERAL (INCLUI BARRAMENTO, DISJUNTORES E ACESSORIOS DE FIXACAO) (PADRAO CONCESSIONARIA LOCAL)                                                                                                                                                                                                                                                                                                                               </t>
  </si>
  <si>
    <t>3.306,24</t>
  </si>
  <si>
    <t xml:space="preserve">CERA LIQUIDA INCOLOR MULTIPISO                                                                                                                                                                                                                                                                                                                                                                                                                                                                            </t>
  </si>
  <si>
    <t>18,37</t>
  </si>
  <si>
    <t xml:space="preserve">CHAPA ACO INOX AISI 304 NUMERO 4 (E = 6 MM), ACABAMENTO NUMERO 1 (LAMINADO A QUENTE, FOSCO)                                                                                                                                                                                                                                                                                                                                                                                                               </t>
  </si>
  <si>
    <t>1.424,09</t>
  </si>
  <si>
    <t xml:space="preserve">CHAPA ACO INOX AISI 304 NUMERO 9 (E = 4 MM), ACABAMENTO NUMERO 1 (LAMINADO A QUENTE, FOSCO)                                                                                                                                                                                                                                                                                                                                                                                                               </t>
  </si>
  <si>
    <t>949,38</t>
  </si>
  <si>
    <t xml:space="preserve">CHAPA DE ACO CARBONO GALVANIZADA, PERFURADA (GRADE FUROS) E = 1,5 MM, DIAMETRO DO FURO = 9,52 MM (FUROS ALTERNADOS HORIZ.)                                                                                                                                                                                                                                                                                                                                                                                </t>
  </si>
  <si>
    <t>35,64</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</si>
  <si>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</si>
  <si>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</si>
  <si>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</si>
  <si>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10,56</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</si>
  <si>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</si>
  <si>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</si>
  <si>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</si>
  <si>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</si>
  <si>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9,73</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</si>
  <si>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</si>
  <si>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</si>
  <si>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</si>
  <si>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</si>
  <si>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</si>
  <si>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</si>
  <si>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12,26</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</si>
  <si>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</si>
  <si>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</si>
  <si>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</si>
  <si>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</si>
  <si>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12,30</t>
  </si>
  <si>
    <t xml:space="preserve">CHAPA DE ACO GALVANIZADA BITOLA GSG 30, E = 0,35 MM (2,80 KG/M2)                                                                                                                                                                                                                                                                                                                                                                                                                                          </t>
  </si>
  <si>
    <t xml:space="preserve">CHAPA DE ACO GROSSA, ASTM A36, E = 1 " (25,40 MM) 199,18 KG/M2                                                                                                                                                                                                                                                                                                                                                                                                                                            </t>
  </si>
  <si>
    <t>10,73</t>
  </si>
  <si>
    <t xml:space="preserve">CHAPA DE ACO GROSSA, ASTM A36, E = 1/2 " (12,70 MM) 99,59 KG/M2                                                                                                                                                                                                                                                                                                                                                                                                                                           </t>
  </si>
  <si>
    <t xml:space="preserve">CHAPA DE ACO GROSSA, ASTM A36, E = 1/4 " (6,35 MM) 49,79 KG/M2                                                                                                                                                                                                                                                                                                                                                                                                                                            </t>
  </si>
  <si>
    <t xml:space="preserve">CHAPA DE ACO GROSSA, ASTM A36, E = 3/4 " (19,05 MM) 149,39 KG/M2                                                                                                                                                                                                                                                                                                                                                                                                                                          </t>
  </si>
  <si>
    <t>10,21</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</si>
  <si>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</si>
  <si>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</si>
  <si>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</si>
  <si>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</si>
  <si>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</si>
  <si>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</si>
  <si>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69,92</t>
  </si>
  <si>
    <t xml:space="preserve">CHAPA DE LAMINADO MELAMINICO, LISO FOSCO, DE 1,25 X 3,08 METROS, ESPESSURA = 0,8 MILIMETROS                                                                                                                                                                                                                                                                                                                                                                                                               </t>
  </si>
  <si>
    <t>80,84</t>
  </si>
  <si>
    <t xml:space="preserve">CHAPA DE LAMINADO MELAMINICO, TEXTURIZADO, DE 1,25 X 3,08 METROS, ESPESSURA = 0,8 MILIMETROS                                                                                                                                                                                                                                                                                                                                                                                                              </t>
  </si>
  <si>
    <t>77,86</t>
  </si>
  <si>
    <t xml:space="preserve">CHAPA DE MDF BRANCO LISO 1 FACE, E = 12 MM, DE *2,75 X 1,85* M                                                                                                                                                                                                                                                                                                                                                                                                                                            </t>
  </si>
  <si>
    <t>40,79</t>
  </si>
  <si>
    <t xml:space="preserve">CHAPA DE MDF BRANCO LISO 1 FACE, E = 15 MM, DE *2,75 X 1,85* M                                                                                                                                                                                                                                                                                                                                                                                                                                            </t>
  </si>
  <si>
    <t xml:space="preserve">CHAPA DE MDF BRANCO LISO 1 FACE, E = 18 MM, DE *2,75 X 1,85* M                                                                                                                                                                                                                                                                                                                                                                                                                                            </t>
  </si>
  <si>
    <t>57,34</t>
  </si>
  <si>
    <t xml:space="preserve">CHAPA DE MDF BRANCO LISO 1 FACE, E = 25 MM, DE *2,75 X 1,85* M                                                                                                                                                                                                                                                                                                                                                                                                                                            </t>
  </si>
  <si>
    <t xml:space="preserve">CHAPA DE MDF BRANCO LISO 1 FACE, E = 6 MM, DE *2,75 X 1,85* M                                                                                                                                                                                                                                                                                                                                                                                                                                             </t>
  </si>
  <si>
    <t xml:space="preserve">CHAPA DE MDF BRANCO LISO 1 FACE, E = 9 MM, DE *2,75 X 1,85* M                                                                                                                                                                                                                                                                                                                                                                                                                                             </t>
  </si>
  <si>
    <t>38,97</t>
  </si>
  <si>
    <t xml:space="preserve">CHAPA DE MDF BRANCO LISO 2 FACES, E = 12 MM, DE *2,75 X 1,85* M                                                                                                                                                                                                                                                                                                                                                                                                                                           </t>
  </si>
  <si>
    <t xml:space="preserve">CHAPA DE MDF BRANCO LISO 2 FACES, E = 15 MM, DE *2,75 X 1,85* M                                                                                                                                                                                                                                                                                                                                                                                                                                           </t>
  </si>
  <si>
    <t>46,79</t>
  </si>
  <si>
    <t xml:space="preserve">CHAPA DE MDF BRANCO LISO 2 FACES, E = 18 MM, DE *2,75 X 1,85* M                                                                                                                                                                                                                                                                                                                                                                                                                                           </t>
  </si>
  <si>
    <t>58,09</t>
  </si>
  <si>
    <t xml:space="preserve">CHAPA DE MDF BRANCO LISO 2 FACES, E = 25 MM, DE *2,75 X 1,85* M                                                                                                                                                                                                                                                                                                                                                                                                                                           </t>
  </si>
  <si>
    <t xml:space="preserve">CHAPA DE MDF BRANCO LISO 2 FACES, E = 6 MM, DE *2,75 X 1,85* M                                                                                                                                                                                                                                                                                                                                                                                                                                            </t>
  </si>
  <si>
    <t>32,17</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</si>
  <si>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</si>
  <si>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</si>
  <si>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</si>
  <si>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</si>
  <si>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42,26</t>
  </si>
  <si>
    <t xml:space="preserve">CHAPA DE MDF CRU, E = 20 MM, DE *2,75 X 1,85* M                                                                                                                                                                                                                                                                                                                                                                                                                                                           </t>
  </si>
  <si>
    <t xml:space="preserve">CHAPA DE MDF CRU, E = 25 MM, DE *2,75 X 1,85* M                                                                                                                                                                                                                                                                                                                                                                                                                                                           </t>
  </si>
  <si>
    <t>68,50</t>
  </si>
  <si>
    <t xml:space="preserve">CHAPA DE MDF CRU, E = 6 MM, DE *2,75 X 1,85* M                                                                                                                                                                                                                                                                                                                                                                                                                                                            </t>
  </si>
  <si>
    <t xml:space="preserve">CHAPA DE MDF CRU, E = 9 MM, DE *2,75 X 1,85* M                                                                                                                                                                                                                                                                                                                                                                                                                                                            </t>
  </si>
  <si>
    <t xml:space="preserve">CHAPA EM ACO GALVANIZADO PARA STEEL DECK, COM NERVURAS TRAPEZOIDAIS, LARGURA UTIL DE 915 MM E ESPESSURA DE 0,80 MM                                                                                                                                                                                                                                                                                                                                                                                        </t>
  </si>
  <si>
    <t>101,10</t>
  </si>
  <si>
    <t xml:space="preserve">CHAPA EM ACO GALVANIZADO PARA STEEL DECK, COM NERVURAS TRAPEZOIDAIS, LARGURA UTIL DE 915 MM E ESPESSURA DE 0,95 MM                                                                                                                                                                                                                                                                                                                                                                                        </t>
  </si>
  <si>
    <t>118,05</t>
  </si>
  <si>
    <t xml:space="preserve">CHAPA EM ACO GALVANIZADO PARA STEEL DECK, COM NERVURAS TRAPEZOIDAIS, LARGURA UTIL DE 915 MM E ESPESSURA DE 1,25 MM                                                                                                                                                                                                                                                                                                                                                                                        </t>
  </si>
  <si>
    <t>153,10</t>
  </si>
  <si>
    <t xml:space="preserve">CHAPA PARA EMENDA DE VIGA, EM ACO GROSSO, QUALIDADE ESTRUTURAL, BITOLA 3/16 ", E= 4,75 MM, 4 FUROS, LARGURA 45 MM, COMPRIMENTO 500 MM                                                                                                                                                                                                                                                                                                                                                                     </t>
  </si>
  <si>
    <t>99,41</t>
  </si>
  <si>
    <t xml:space="preserve">CHAPA/BOBINA LISA EM ALUMINIO, LIGA 1.200 - H14, QUALQUER ESPESSURA, QUALQUER LARGURA                                                                                                                                                                                                                                                                                                                                                                                                                     </t>
  </si>
  <si>
    <t xml:space="preserve">CHAPA/PAINEL DE MADEIRA COMPENSADA PLASTIFICADA (MADEIRITE PLASTIFICADO) PARA FORMA DE CONCRETO, DE 2200 x 1100 MM, E = *17* MM                                                                                                                                                                                                                                                                                                                                                                           </t>
  </si>
  <si>
    <t>99,99</t>
  </si>
  <si>
    <t xml:space="preserve">CHAPA/PAINEL DE MADEIRA COMPENSADA PLASTIFICADA (MADEIRITE PLASTIFICADO) PARA FORMA DE CONCRETO, DE 2200 x 1100 MM, E = 10 MM                                                                                                                                                                                                                                                                                                                                                                             </t>
  </si>
  <si>
    <t>58,16</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</si>
  <si>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</si>
  <si>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</si>
  <si>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</si>
  <si>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120,42</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</si>
  <si>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</si>
  <si>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</si>
  <si>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48,09</t>
  </si>
  <si>
    <t xml:space="preserve">CHAPA/PAINEL DE MADEIRA COMPENSADA RESINADA (MADEIRITE RESINADO ROSA) PARA FORMA DE CONCRETO, DE 2200 x 1100 MM, E = 17 MM                                                                                                                                                                                                                                                                                                                                                                                </t>
  </si>
  <si>
    <t>59,04</t>
  </si>
  <si>
    <t xml:space="preserve">CHAPA/PAINEL DE MADEIRA COMPENSADA RESINADA (MADEIRITE RESINADO ROSA) PARA FORMA DE CONCRETO, DE 2200 x 1100 MM, E = 8 A 12 MM                                                                                                                                                                                                                                                                                                                                                                            </t>
  </si>
  <si>
    <t>37,20</t>
  </si>
  <si>
    <t xml:space="preserve">CHAPA/PAINEL DE MADEIRA COMPENSADA RESINADA (MADEIRITE RESINADO ROSA) PARA FORMA DE CONCRETO, DE 2200 X 1100 MM, E = 20 MM                                                                                                                                                                                                                                                                                                                                                                                </t>
  </si>
  <si>
    <t>73,25</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</si>
  <si>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</si>
  <si>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</si>
  <si>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</si>
  <si>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</si>
  <si>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28,69</t>
  </si>
  <si>
    <t xml:space="preserve">CHUMBADOR DE ACO, DIAMETRO 1/2", COMPRIMENTO 75 MM                                                                                                                                                                                                                                                                                                                                                                                                                                                        </t>
  </si>
  <si>
    <t xml:space="preserve">CHUMBADOR DE ACO, DIAMETRO 5/8", COMPRIMENTO 6", COM PORCA                                                                                                                                                                                                                                                                                                                                                                                                                                                </t>
  </si>
  <si>
    <t xml:space="preserve">CHUMBADOR, DIAMETRO 1/4" COM PARAFUSO 1/4" X 40 MM                                                                                                                                                                                                                                                                                                                                                                                                                                                        </t>
  </si>
  <si>
    <t>1,66</t>
  </si>
  <si>
    <t xml:space="preserve">CHUVEIRO COMUM EM PLASTICO BRANCO, COM CANO, 3 TEMPERATURAS, 5500 W (110/220 V)                                                                                                                                                                                                                                                                                                                                                                                                                           </t>
  </si>
  <si>
    <t xml:space="preserve">CHUVEIRO COMUM EM PLASTICO CROMADO, COM CANO, 4 TEMPERATURAS (110/220 V)                                                                                                                                                                                                                                                                                                                                                                                                                                  </t>
  </si>
  <si>
    <t>277,89</t>
  </si>
  <si>
    <t xml:space="preserve">CIMENTO BRANCO NAO ESTRUTURAL (CPB - NAO ESTRUTURAL)                                                                                                                                                                                                                                                                                                                                                                                                                                                      </t>
  </si>
  <si>
    <t xml:space="preserve">CIMENTO IMPERMEABILIZANTE DE PEGA ULTRARRAPIDA PARA TAMPONAMENTOS                                                                                                                                                                                                                                                                                                                                                                                                                                         </t>
  </si>
  <si>
    <t>18,44</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</si>
  <si>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</si>
  <si>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</si>
  <si>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</si>
  <si>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</si>
  <si>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</si>
  <si>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</si>
  <si>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57,44</t>
  </si>
  <si>
    <t xml:space="preserve">CINTURAO DE SEGURANCA TIPO PARAQUEDISTA, FIVELA EM ACO, AJUSTE NO SUSPENSARIO, CINTURA E PERNAS                                                                                                                                                                                                                                                                                                                                                                                                           </t>
  </si>
  <si>
    <t xml:space="preserve">COBRE ELETROLITICO EM BARRA OU CHAPA                                                                                                                                                                                                                                                                                                                                                                                                                                                                      </t>
  </si>
  <si>
    <t>121,27</t>
  </si>
  <si>
    <t xml:space="preserve">COLA A BASE DE RESINA SINTETICA PARA CHAPA DE LAMINADO MELAMINICO                                                                                                                                                                                                                                                                                                                                                                                                                                         </t>
  </si>
  <si>
    <t xml:space="preserve">COLA BRANCA BASE PVA                                                                                                                                                                                                                                                                                                                                                                                                                                                                                      </t>
  </si>
  <si>
    <t>35,24</t>
  </si>
  <si>
    <t xml:space="preserve">COLA PARA TUBOS E MANTAS ELASTOMERICAS, A BASE DE SOLVENTE                                                                                                                                                                                                                                                                                                                                                                                                                                                </t>
  </si>
  <si>
    <t>119,85</t>
  </si>
  <si>
    <t xml:space="preserve">COLAR DE TOMADA EM POLIPROPILENO, PP, COM PARAFUSOS, PARA PEAD, 63 X 1/2" - LIGACAO PREDIAL DE AGUA                                                                                                                                                                                                                                                                                                                                                                                                       </t>
  </si>
  <si>
    <t xml:space="preserve">COLAR DE TOMADA EM POLIPROPILENO, PP, COM PARAFUSOS, PARA PEAD, 63 X 3/4" - LIGACAO PREDIAL DE AGUA                                                                                                                                                                                                                                                                                                                                                                                                       </t>
  </si>
  <si>
    <t>17,16</t>
  </si>
  <si>
    <t xml:space="preserve">COLAR TOMADA PVC, COM TRAVAS, SAIDA COM ROSCA, DE 110 MM X 1/2" OU 110 MM X 3/4", PARA LIGACAO PREDIAL DE AGUA                                                                                                                                                                                                                                                                                                                                                                                            </t>
  </si>
  <si>
    <t>15,65</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</si>
  <si>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</si>
  <si>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</si>
  <si>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</si>
  <si>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</si>
  <si>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</si>
  <si>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</si>
  <si>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</si>
  <si>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</si>
  <si>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11.738,90</t>
  </si>
  <si>
    <t xml:space="preserve">COMPACTADOR DE SOLO TIPO PLACA VIBRATORIA REVERSIVEL, A GASOLINA 4 TEMPOS, PESO 125 A 150 KG, FORCA CENTRIF. 2500 A 2800 KGF, LARG. TRABALHO 400 A 450 MM, FREQ. VIBRACAO 4300 A 4500 RPM, VELOC. TRABALHO 15 A 20 M/MIN, POT. 5,5 A 6,0 HP                                                                                                                                                                                                                                                               </t>
  </si>
  <si>
    <t>9.854,72</t>
  </si>
  <si>
    <t xml:space="preserve">COMPACTADOR DE SOLO TIPO PLACA VIBRATORIA REVERSIVEL, A GASOLINA 4 TEMPOS, PESO 150 A 175 KG, FORCA CENTRIF. 2800 A 3100 KGF, LARG. TRABALHO DE 450 A 520 MM, FREQ. VIBRACAO 4000 A 4300 RPM, VELOC. TRABALHO DE 15 A 20 M/MIN, POT. DE 6,0 A 7,0 HP                                                                                                                                                                                                                                                      </t>
  </si>
  <si>
    <t>8.506,44</t>
  </si>
  <si>
    <t xml:space="preserve">COMPACTADOR DE SOLO, TIPO PLACA VIBRATORIA NAO REVERSIVEL, A GASOLINA 4 TEMPOS, PESO 80 A 120 KG, FORCA CENTRIF. DE 1300 A 2000 KGF, LARG. TRABALHO DE 400 A 500 MM, FREQ. VIBRACAO DE 4800 A 6000 RPM, VELOCIDADE TRABALHO DE 20 A 30 M/MIN, POT. DE 5,0 A 6,0 HP                                                                                                                                                                                                                                        </t>
  </si>
  <si>
    <t>6.575,81</t>
  </si>
  <si>
    <t xml:space="preserve">COMPACTADOR DE SOLO, TIPO PLACA VIBRATORIA REVERSIVEL, A DIESEL, PESO 700 A 820 KG, FORCA CENTRIF. DE 6.200 A 10.000 KGF, LARG. TRABALHO DE 650 A 720 MM, FREQ. VIBRACAO DE 3.000 A 3.500 RPM, VELOCIDADE TRABALHO DE 25 A 30 M/MIN, POT. DE 13,0 A 15,0 HP                                                                                                                                                                                                                                               </t>
  </si>
  <si>
    <t>116.269,29</t>
  </si>
  <si>
    <t xml:space="preserve">COMPACTADOR DE SOLO, TIPO PLACA VIBRATORIA REVERSIVEL, A GASOLINA 4 TEMPOS, PESO 160 A 265 KG, FORCA CENTRIF. DE 2750 A 4000 KGF, LARG. TRABALHO DE 430 A 550 MM, FREQ. VIBRACAO DE 4000 A 5500 RPM, VELOCIDADE TRABALHO DE 20 A 25 M/MIN, POT. DE 7,5 A 9,0 HP                                                                                                                                                                                                                                           </t>
  </si>
  <si>
    <t>15.307,62</t>
  </si>
  <si>
    <t xml:space="preserve">COMPACTADOR DE SOLOS DE PERCURSAO (SOQUETE) COM MOTOR A GASOLINA 4 TEMPOS DE 4 HP (4 CV)                                                                                                                                                                                                                                                                                                                                                                                                                  </t>
  </si>
  <si>
    <t>14.546,02</t>
  </si>
  <si>
    <t xml:space="preserve">COMPENSADO NAVAL - CHAPA/PAINEL EM MADEIRA COMPENSADA PRENSADA, DE 2200 X 1600 MM, E = 10 MM                                                                                                                                                                                                                                                                                                                                                                                                              </t>
  </si>
  <si>
    <t>82,86</t>
  </si>
  <si>
    <t xml:space="preserve">COMPENSADO NAVAL - CHAPA/PAINEL EM MADEIRA COMPENSADA PRENSADA, DE 2200 X 1600 MM, E = 12 MM                                                                                                                                                                                                                                                                                                                                                                                                              </t>
  </si>
  <si>
    <t>89,46</t>
  </si>
  <si>
    <t xml:space="preserve">COMPENSADO NAVAL - CHAPA/PAINEL EM MADEIRA COMPENSADA PRENSADA, DE 2200 X 1600 MM, E = 15 MM                                                                                                                                                                                                                                                                                                                                                                                                              </t>
  </si>
  <si>
    <t>102,43</t>
  </si>
  <si>
    <t xml:space="preserve">COMPENSADO NAVAL - CHAPA/PAINEL EM MADEIRA COMPENSADA PRENSADA, DE 2200 X 1600 MM, E = 18 MM                                                                                                                                                                                                                                                                                                                                                                                                              </t>
  </si>
  <si>
    <t>123,59</t>
  </si>
  <si>
    <t xml:space="preserve">COMPENSADO NAVAL - CHAPA/PAINEL EM MADEIRA COMPENSADA PRENSADA, DE 2200 X 1600 MM, E = 20 MM                                                                                                                                                                                                                                                                                                                                                                                                              </t>
  </si>
  <si>
    <t>140,37</t>
  </si>
  <si>
    <t xml:space="preserve">COMPENSADO NAVAL - CHAPA/PAINEL EM MADEIRA COMPENSADA PRENSADA, DE 2200 X 1600 MM, E = 25 MM                                                                                                                                                                                                                                                                                                                                                                                                              </t>
  </si>
  <si>
    <t>166,93</t>
  </si>
  <si>
    <t xml:space="preserve">COMPENSADO NAVAL - CHAPA/PAINEL EM MADEIRA COMPENSADA PRENSADA, DE 2200 X 1600 MM, E = 4 MM                                                                                                                                                                                                                                                                                                                                                                                                               </t>
  </si>
  <si>
    <t>45,52</t>
  </si>
  <si>
    <t xml:space="preserve">COMPENSADO NAVAL - CHAPA/PAINEL EM MADEIRA COMPENSADA PRENSADA, DE 2200 X 1600 MM, E = 6 MM                                                                                                                                                                                                                                                                                                                                                                                                               </t>
  </si>
  <si>
    <t>53,11</t>
  </si>
  <si>
    <t xml:space="preserve">COMPRESSOR DE AR ESTACIONARIO, VAZAO 620 PCM, PRESSAO EFETIVA DE TRABALHO 109 PSI, MOTOR ELETRICO, POTENCIA 127 CV                                                                                                                                                                                                                                                                                                                                                                                        </t>
  </si>
  <si>
    <t>187.308,51</t>
  </si>
  <si>
    <t xml:space="preserve">COMPRESSOR DE AR REBOCAVEL VAZAO 400 PCM, PRESSAO EFETIVA DE TRABALHO 102 PSI, MOTOR DIESEL, POTENCIA 110 CV                                                                                                                                                                                                                                                                                                                                                                                              </t>
  </si>
  <si>
    <t>150.940,83</t>
  </si>
  <si>
    <t xml:space="preserve">COMPRESSOR DE AR REBOCAVEL VAZAO 748 PCM, PRESSAO EFETIVA DE TRABALHO 102 PSI, MOTOR DIESEL, POTENCIA 210 CV                                                                                                                                                                                                                                                                                                                                                                                              </t>
  </si>
  <si>
    <t>323.143,94</t>
  </si>
  <si>
    <t xml:space="preserve">COMPRESSOR DE AR REBOCAVEL VAZAO 860 PCM, PRESSAO EFETIVA DE TRABALHO 102 PSI, MOTOR DIESEL, POTENCIA 250 CV                                                                                                                                                                                                                                                                                                                                                                                              </t>
  </si>
  <si>
    <t>351.000,88</t>
  </si>
  <si>
    <t xml:space="preserve">COMPRESSOR DE AR REBOCAVEL, VAZAO 152 PCM, PRESSAO EFETIVA DE TRABALHO 102 PSI, MOTOR DIESEL, POTENCIA 31,5 KW                                                                                                                                                                                                                                                                                                                                                                                            </t>
  </si>
  <si>
    <t>81.722,01</t>
  </si>
  <si>
    <t xml:space="preserve">COMPRESSOR DE AR REBOCAVEL, VAZAO 189 PCM, PRESSAO EFETIVA DE TRABALHO 102 PSI, MOTOR DIESEL, POTENCIA 63 CV                                                                                                                                                                                                                                                                                                                                                                                              </t>
  </si>
  <si>
    <t>95.041,72</t>
  </si>
  <si>
    <t xml:space="preserve">COMPRESSOR DE AR REBOCAVEL, VAZAO 250 PCM, PRESSAO EFETIVA DE TRABALHO 102 PSI, MOTOR DIESEL, POTENCIA 81 CV                                                                                                                                                                                                                                                                                                                                                                                              </t>
  </si>
  <si>
    <t>127.283,06</t>
  </si>
  <si>
    <t xml:space="preserve">COMPRESSOR DE AR REBOCAVEL, VAZAO 89 PCM, PRESSAO EFETIVA DE TRABALHO *102* PSI, MOTOR DIESEL, POTENCIA *20* CV                                                                                                                                                                                                                                                                                                                                                                                           </t>
  </si>
  <si>
    <t>126.918,86</t>
  </si>
  <si>
    <t xml:space="preserve">CONCERTINA CLIPADA (DUPLA) EM ACO GALVANIZADO DE ALTA RESISTENCIA, COM ESPIRAL DE 300 MM, D = 2,76 MM                                                                                                                                                                                                                                                                                                                                                                                                     </t>
  </si>
  <si>
    <t>21,79</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</si>
  <si>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</si>
  <si>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</si>
  <si>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</si>
  <si>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663,57</t>
  </si>
  <si>
    <t xml:space="preserve">CONCRETO AUTOADENSAVEL (CAA) CLASSE DE RESISTENCIA C25, ESPALHAMENTO SF2, COM BOMBEAMENTO (DISPONIBILIZACAO DE BOMBA), SEM O LANCAMENTO (NBR 15823)                                                                                                                                                                                                                                                                                                                                                       </t>
  </si>
  <si>
    <t>671,02</t>
  </si>
  <si>
    <t xml:space="preserve">CONCRETO AUTOADENSAVEL (CAA) CLASSE DE RESISTENCIA C30, ESPALHAMENTO SF2, COM BOMBEAMENTO (DISPONIBILIZACAO DE BOMBA), SEM O LANCAMENTO (NBR 15823)                                                                                                                                                                                                                                                                                                                                                       </t>
  </si>
  <si>
    <t>690,46</t>
  </si>
  <si>
    <t xml:space="preserve">CONCRETO BETUMINOSO USINADO A QUENTE (CBUQ) PARA PAVIMENTACAO ASFALTICA, PADRAO DNIT, FAIXA C, COM CAP 30/45 - AQUISICAO POSTO USINA                                                                                                                                                                                                                                                                                                                                                                      </t>
  </si>
  <si>
    <t>586,57</t>
  </si>
  <si>
    <t xml:space="preserve">CONCRETO BETUMINOSO USINADO A QUENTE (CBUQ) PARA PAVIMENTACAO ASFALTICA, PADRAO DNIT, FAIXA C, COM CAP 50/70 - AQUISICAO POSTO USINA                                                                                                                                                                                                                                                                                                                                                                      </t>
  </si>
  <si>
    <t>598,00</t>
  </si>
  <si>
    <t xml:space="preserve">CONCRETO BETUMINOSO USINADO A QUENTE (CBUQ) PARA PAVIMENTACAO ASFALTICA, PADRAO DNIT, PARA BINDER, COM CAP 50/70 - AQUISICAO POSTO USINA                                                                                                                                                                                                                                                                                                                                                                  </t>
  </si>
  <si>
    <t>524,35</t>
  </si>
  <si>
    <t xml:space="preserve">CONCRETO USINADO BOMBEAVEL, CLASSE DE RESISTENCIA C20, BRITA 0 E 1, SLUMP = 100 +/- 20 MM, COM BOMBEAMENTO (DISPONIBILIZACAO DE BOMBA), SEM O LANCAMENTO (NBR 8953)                                                                                                                                                                                                                                                                                                                                       </t>
  </si>
  <si>
    <t>612,67</t>
  </si>
  <si>
    <t xml:space="preserve">CONCRETO USINADO BOMBEAVEL, CLASSE DE RESISTENCIA C20, COM BRITA 0 E 1, SLUMP = 100 +/- 20 MM, EXCLUI SERVICO DE BOMBEAMENTO (NBR 8953)                                                                                                                                                                                                                                                                                                                                                                   </t>
  </si>
  <si>
    <t>567,50</t>
  </si>
  <si>
    <t xml:space="preserve">CONCRETO USINADO BOMBEAVEL, CLASSE DE RESISTENCIA C20, COM BRITA 0 E 1, SLUMP = 130 +/- 20 MM, EXCLUI SERVICO DE BOMBEAMENTO (NBR 8953)                                                                                                                                                                                                                                                                                                                                                                   </t>
  </si>
  <si>
    <t>587,82</t>
  </si>
  <si>
    <t xml:space="preserve">CONCRETO USINADO BOMBEAVEL, CLASSE DE RESISTENCIA C20, COM BRITA 0 E 1, SLUMP = 190 +/- 20 MM, COM BOMBEAMENTO (DISPONIBILIZACAO DE BOMBA), SEM O LANCAMENTO (NBR 8953)                                                                                                                                                                                                                                                                                                                                   </t>
  </si>
  <si>
    <t>673,64</t>
  </si>
  <si>
    <t xml:space="preserve">CONCRETO USINADO BOMBEAVEL, CLASSE DE RESISTENCIA C20, COM BRITA 0, SLUMP = 220 +/- 20 MM, COM BOMBEAMENTO (DISPONIBILIZACAO DE BOMBA), SEM O LANCAMENTO (NBR 8953)                                                                                                                                                                                                                                                                                                                                       </t>
  </si>
  <si>
    <t>683,42</t>
  </si>
  <si>
    <t xml:space="preserve">CONCRETO USINADO BOMBEAVEL, CLASSE DE RESISTENCIA C25, BRITA 0 E 1, SLUMP = 100 +/- 20 MM, COM BOMBEAMENTO (DISPONIBILIZACAO DE BOMBA), SEM O LANCAMENTO (NBR 8953)                                                                                                                                                                                                                                                                                                                                       </t>
  </si>
  <si>
    <t>632,12</t>
  </si>
  <si>
    <t xml:space="preserve">CONCRETO USINADO BOMBEAVEL, CLASSE DE RESISTENCIA C25, COM BRITA 0 E 1, SLUMP = 100 +/- 20 MM, EXCLUI SERVICO DE BOMBEAMENTO (NBR 8953)                                                                                                                                                                                                                                                                                                                                                                   </t>
  </si>
  <si>
    <t>583,49</t>
  </si>
  <si>
    <t xml:space="preserve">CONCRETO USINADO BOMBEAVEL, CLASSE DE RESISTENCIA C25, COM BRITA 0 E 1, SLUMP = 130 +/- 20 MM, EXCLUI SERVICO DE BOMBEAMENTO (NBR 8953)                                                                                                                                                                                                                                                                                                                                                                   </t>
  </si>
  <si>
    <t>605,95</t>
  </si>
  <si>
    <t xml:space="preserve">CONCRETO USINADO BOMBEAVEL, CLASSE DE RESISTENCIA C25, COM BRITA 0 E 1, SLUMP = 190 +/- 20 MM, EXCLUI SERVICO DE BOMBEAMENTO (NBR 8953)                                                                                                                                                                                                                                                                                                                                                                   </t>
  </si>
  <si>
    <t>670,72</t>
  </si>
  <si>
    <t xml:space="preserve">CONCRETO USINADO BOMBEAVEL, CLASSE DE RESISTENCIA C30, BRITA 0 E 1, SLUMP = 100 +/- 20 MM, COM BOMBEAMENTO (DISPONIBILIZACAO DE BOMBA), SEM O LANCAMENTO (NBR 8953)                                                                                                                                                                                                                                                                                                                                       </t>
  </si>
  <si>
    <t>651,57</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</si>
  <si>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</si>
  <si>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</si>
  <si>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639,84</t>
  </si>
  <si>
    <t xml:space="preserve">CONCRETO USINADO BOMBEAVEL, CLASSE DE RESISTENCIA C30, COM BRITA 0 E 1, SLUMP = 190 +/- 20 MM, EXCLUI SERVICO DE BOMBEAMENTO (NBR 8953)                                                                                                                                                                                                                                                                                                                                                                   </t>
  </si>
  <si>
    <t>675,29</t>
  </si>
  <si>
    <t xml:space="preserve">CONCRETO USINADO BOMBEAVEL, CLASSE DE RESISTENCIA C30, COM BRITA 0 E 1, SLUMP = 220 +/- 30 MM, EXCLUI SERVICO DE BOMBEAMENTO (NBR 8953)                                                                                                                                                                                                                                                                                                                                                                   </t>
  </si>
  <si>
    <t>704,14</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</si>
  <si>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</si>
  <si>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</si>
  <si>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622,39</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</si>
  <si>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</si>
  <si>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</si>
  <si>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649,26</t>
  </si>
  <si>
    <t xml:space="preserve">CONCRETO USINADO BOMBEAVEL, CLASSE DE RESISTENCIA C45, BRITA 0 E 1, SLUMP = 100 +/- 20 MM, COM BOMBEAMENTO (DISPONIBILIZACAO DE BOMBA), SEM O LANCAMENTO (NBR 8953)                                                                                                                                                                                                                                                                                                                                       </t>
  </si>
  <si>
    <t>721,45</t>
  </si>
  <si>
    <t xml:space="preserve">CONCRETO USINADO BOMBEAVEL, CLASSE DE RESISTENCIA C50, BRITA 0 E 1, SLUMP = 100 +/- 20 MM, COM BOMBEAMENTO (DISPONIBILIZACAO DE BOMBA), SEM O LANCAMENTO (NBR 8953)                                                                                                                                                                                                                                                                                                                                       </t>
  </si>
  <si>
    <t>770,82</t>
  </si>
  <si>
    <t xml:space="preserve">CONCRETO USINADO BOMBEAVEL, CLASSE DE RESISTENCIA C60, COM BRITA 0 E 1, SLUMP = 100 +/- 20 MM, COM BOMBEAMENTO (DISPONIBILIZACAO DE BOMBA), SEM O LANCAMENTO (NBR 8953)                                                                                                                                                                                                                                                                                                                                   </t>
  </si>
  <si>
    <t>824,31</t>
  </si>
  <si>
    <t xml:space="preserve">CONCRETO USINADO CONVENCIONAL (NAO BOMBEAVEL) CLASSE DE RESISTENCIA C10, COM BRITA 1 E 2, SLUMP = 80 MM +/- 10 MM (NBR 8953)                                                                                                                                                                                                                                                                                                                                                                              </t>
  </si>
  <si>
    <t>535,84</t>
  </si>
  <si>
    <t xml:space="preserve">CONCRETO USINADO CONVENCIONAL (NAO BOMBEAVEL) CLASSE DE RESISTENCIA C15, COM BRITA 1 E 2, SLUMP = 80 MM +/- 10 MM (NBR 8953)                                                                                                                                                                                                                                                                                                                                                                              </t>
  </si>
  <si>
    <t>544,59</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</si>
  <si>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</si>
  <si>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</si>
  <si>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</si>
  <si>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</si>
  <si>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</si>
  <si>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</si>
  <si>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</si>
  <si>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190,64</t>
  </si>
  <si>
    <t xml:space="preserve">CONDULETE DE ALUMINIO TIPO E, PARA ELETRODUTO ROSCAVEL DE 1  1/4", COM TAMPA CEGA                                                                                                                                                                                                                                                                                                                                                                                                                         </t>
  </si>
  <si>
    <t>19,18</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</si>
  <si>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</si>
  <si>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</si>
  <si>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</si>
  <si>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</si>
  <si>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37,40</t>
  </si>
  <si>
    <t xml:space="preserve">CONDULETE DE ALUMINIO TIPO E, PARA ELETRODUTO ROSCAVEL DE 3/4", COM TAMPA CEGA                                                                                                                                                                                                                                                                                                                                                                                                                            </t>
  </si>
  <si>
    <t xml:space="preserve">CONDULETE DE ALUMINIO TIPO E, PARA ELETRODUTO ROSCAVEL DE 3", COM TAMPA CEGA                                                                                                                                                                                                                                                                                                                                                                                                                              </t>
  </si>
  <si>
    <t>103,87</t>
  </si>
  <si>
    <t xml:space="preserve">CONDULETE DE ALUMINIO TIPO E, PARA ELETRODUTO ROSCAVEL DE 4", COM TAMPA CEGA                                                                                                                                                                                                                                                                                                                                                                                                                              </t>
  </si>
  <si>
    <t>173,04</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</si>
  <si>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</si>
  <si>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</si>
  <si>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</si>
  <si>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9,02</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</si>
  <si>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</si>
  <si>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</si>
  <si>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</si>
  <si>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</si>
  <si>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132,83</t>
  </si>
  <si>
    <t xml:space="preserve">CONDULETE DE ALUMINIO TIPO LR, PARA ELETRODUTO ROSCAVEL DE 4", COM TAMPA CEGA                                                                                                                                                                                                                                                                                                                                                                                                                             </t>
  </si>
  <si>
    <t>207,24</t>
  </si>
  <si>
    <t xml:space="preserve">CONDULETE DE ALUMINIO TIPO T, PARA ELETRODUTO ROSCAVEL DE 1 1/2", COM TAMPA CEGA                                                                                                                                                                                                                                                                                                                                                                                                                          </t>
  </si>
  <si>
    <t xml:space="preserve">CONDULETE DE ALUMINIO TIPO T, PARA ELETRODUTO ROSCAVEL DE 1 1/4", COM TAMPA CEGA                                                                                                                                                                                                                                                                                                                                                                                                                          </t>
  </si>
  <si>
    <t>26,56</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</si>
  <si>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</si>
  <si>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</si>
  <si>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</si>
  <si>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</si>
  <si>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</si>
  <si>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149,45</t>
  </si>
  <si>
    <t xml:space="preserve">CONDULETE DE ALUMINIO TIPO T, PARA ELETRODUTO ROSCAVEL DE 4", COM TAMPA CEGA                                                                                                                                                                                                                                                                                                                                                                                                                              </t>
  </si>
  <si>
    <t>205,09</t>
  </si>
  <si>
    <t xml:space="preserve">CONDULETE DE ALUMINIO TIPO TB, PARA ELETRODUTO ROSCAVEL DE 3", COM TAMPA CEGA                                                                                                                                                                                                                                                                                                                                                                                                                             </t>
  </si>
  <si>
    <t xml:space="preserve">CONDULETE DE ALUMINIO TIPO X, PARA ELETRODUTO ROSCAVEL DE 1 1/2", COM TAMPA CEGA                                                                                                                                                                                                                                                                                                                                                                                                                          </t>
  </si>
  <si>
    <t>32,77</t>
  </si>
  <si>
    <t xml:space="preserve">CONDULETE DE ALUMINIO TIPO X, PARA ELETRODUTO ROSCAVEL DE 1 1/4", COM TAMPA CEGA                                                                                                                                                                                                                                                                                                                                                                                                                          </t>
  </si>
  <si>
    <t>28,08</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</si>
  <si>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</si>
  <si>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</si>
  <si>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</si>
  <si>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</si>
  <si>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</si>
  <si>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</si>
  <si>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204,88</t>
  </si>
  <si>
    <t xml:space="preserve">CONDULETE EM PVC, TIPO "B", SEM TAMPA, DE 1/2" OU 3/4"                                                                                                                                                                                                                                                                                                                                                                                                                                                    </t>
  </si>
  <si>
    <t xml:space="preserve">CONDULETE EM PVC, TIPO "B", SEM TAMPA, DE 1"                                                                                                                                                                                                                                                                                                                                                                                                                                                              </t>
  </si>
  <si>
    <t>6,34</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</si>
  <si>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</si>
  <si>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</si>
  <si>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</si>
  <si>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</si>
  <si>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</si>
  <si>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</si>
  <si>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</si>
  <si>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6,68</t>
  </si>
  <si>
    <t xml:space="preserve">CONDULETE EM PVC, TIPO "LB", SEM TAMPA, DE 1"                                                                                                                                                                                                                                                                                                                                                                                                                                                             </t>
  </si>
  <si>
    <t>7,77</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</si>
  <si>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</si>
  <si>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</si>
  <si>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</si>
  <si>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</si>
  <si>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</si>
  <si>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</si>
  <si>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9,71</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</si>
  <si>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</si>
  <si>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</si>
  <si>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</si>
  <si>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</si>
  <si>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</si>
  <si>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</si>
  <si>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</si>
  <si>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44,93</t>
  </si>
  <si>
    <t xml:space="preserve">CONE DE SINALIZACAO EM PVC FLEXIVEL, H = 70 / 76 CM (NBR 15071)                                                                                                                                                                                                                                                                                                                                                                                                                                           </t>
  </si>
  <si>
    <t>123,29</t>
  </si>
  <si>
    <t xml:space="preserve">CONE DE SINALIZACAO EM PVC RIGIDO COM FAIXA REFLETIVA, H = 70 / 76 CM                                                                                                                                                                                                                                                                                                                                                                                                                                     </t>
  </si>
  <si>
    <t>51,90</t>
  </si>
  <si>
    <t xml:space="preserve">CONECTOR / ADAPTADOR F/F, COM INSERTO METALICO, PPR, DN 25 MM X 1/2", PARA AGUA QUENTE E FRIA PREDIAL                                                                                                                                                                                                                                                                                                                                                                                                     </t>
  </si>
  <si>
    <t>9,97</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</si>
  <si>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</si>
  <si>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</si>
  <si>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</si>
  <si>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</si>
  <si>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28,36</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</si>
  <si>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</si>
  <si>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</si>
  <si>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</si>
  <si>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</si>
  <si>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</si>
  <si>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</si>
  <si>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</si>
  <si>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</si>
  <si>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</si>
  <si>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</si>
  <si>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</si>
  <si>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</si>
  <si>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</si>
  <si>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</si>
  <si>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</si>
  <si>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117,16</t>
  </si>
  <si>
    <t xml:space="preserve">CONECTOR CURVO 90 GRAUS DE ALUMINIO, BITOLA 4", PARA ADAPTAR ENTRADA DE ELETRODUTO METALICO FLEXIVEL EM QUADROS                                                                                                                                                                                                                                                                                                                                                                                           </t>
  </si>
  <si>
    <t>215,64</t>
  </si>
  <si>
    <t xml:space="preserve">CONECTOR DE ALUMINIO TIPO PRENSA CABO, BITOLA 1 1/2", PARA CABOS DE DIAMETRO DE 37 A 40 MM                                                                                                                                                                                                                                                                                                                                                                                                                </t>
  </si>
  <si>
    <t xml:space="preserve">CONECTOR DE ALUMINIO TIPO PRENSA CABO, BITOLA 1 1/4", PARA CABOS DE DIAMETRO DE 31 A 34 MM                                                                                                                                                                                                                                                                                                                                                                                                                </t>
  </si>
  <si>
    <t>42,74</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</si>
  <si>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</si>
  <si>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</si>
  <si>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</si>
  <si>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</si>
  <si>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14,68</t>
  </si>
  <si>
    <t xml:space="preserve">CONECTOR DE ALUMINIO TIPO PRENSA CABO, BITOLA 3/8", PARA CABOS DE DIAMETRO DE 9 A 10 MM                                                                                                                                                                                                                                                                                                                                                                                                                   </t>
  </si>
  <si>
    <t xml:space="preserve">CONECTOR MACHO RJ 45, CATEGORIA 5 E (CAT 5E) PARA CABOS                                                                                                                                                                                                                                                                                                                                                                                                                                                   </t>
  </si>
  <si>
    <t>1,85</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</si>
  <si>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</si>
  <si>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</si>
  <si>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</si>
  <si>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</si>
  <si>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21,47</t>
  </si>
  <si>
    <t xml:space="preserve">CONECTOR METALICO TIPO PARAFUSO FENDIDO (SPLIT BOLT), PARA CABOS ATE 10 MM2                                                                                                                                                                                                                                                                                                                                                                                                                               </t>
  </si>
  <si>
    <t xml:space="preserve">CONECTOR METALICO TIPO PARAFUSO FENDIDO (SPLIT BOLT), PARA CABOS ATE 120 MM2                                                                                                                                                                                                                                                                                                                                                                                                                              </t>
  </si>
  <si>
    <t>33,68</t>
  </si>
  <si>
    <t xml:space="preserve">CONECTOR METALICO TIPO PARAFUSO FENDIDO (SPLIT BOLT), PARA CABOS ATE 150 MM2                                                                                                                                                                                                                                                                                                                                                                                                                              </t>
  </si>
  <si>
    <t>41,80</t>
  </si>
  <si>
    <t xml:space="preserve">CONECTOR METALICO TIPO PARAFUSO FENDIDO (SPLIT BOLT), PARA CABOS ATE 16 MM2                                                                                                                                                                                                                                                                                                                                                                                                                               </t>
  </si>
  <si>
    <t xml:space="preserve">CONECTOR METALICO TIPO PARAFUSO FENDIDO (SPLIT BOLT), PARA CABOS ATE 185 MM2                                                                                                                                                                                                                                                                                                                                                                                                                              </t>
  </si>
  <si>
    <t>56,87</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</si>
  <si>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</si>
  <si>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</si>
  <si>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</si>
  <si>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</si>
  <si>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</si>
  <si>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</si>
  <si>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31,38</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</si>
  <si>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</si>
  <si>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</si>
  <si>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</si>
  <si>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</si>
  <si>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</si>
  <si>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</si>
  <si>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</si>
  <si>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</si>
  <si>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</si>
  <si>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41,85</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</si>
  <si>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</si>
  <si>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</si>
  <si>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</si>
  <si>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</si>
  <si>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</si>
  <si>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8,47</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</si>
  <si>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</si>
  <si>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</si>
  <si>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10,09</t>
  </si>
  <si>
    <t xml:space="preserve">CONECTOR/ADAPTADOR FIXO, ROSCA FEMEA, METALICA, COM ANEL DESLIZANTE, DN 25 MM X 1", PARA TUBO PEX PARA INST. AGUA QUENTE/FRIA                                                                                                                                                                                                                                                                                                                                                                             </t>
  </si>
  <si>
    <t>18,23</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</si>
  <si>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</si>
  <si>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</si>
  <si>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</si>
  <si>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</si>
  <si>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1.278,15</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</si>
  <si>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</si>
  <si>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</si>
  <si>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</si>
  <si>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</si>
  <si>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</si>
  <si>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37,28</t>
  </si>
  <si>
    <t xml:space="preserve">CONECTOR, CPVC, SOLDAVEL, 42 MM X 1 1/2", PARA AGUA QUENTE                                                                                                                                                                                                                                                                                                                                                                                                                                                </t>
  </si>
  <si>
    <t>45,64</t>
  </si>
  <si>
    <t xml:space="preserve">CONECTOR, CPVC, SOLDAVEL, 54 MM X 2", PARA AGUA QUENTE                                                                                                                                                                                                                                                                                                                                                                                                                                                    </t>
  </si>
  <si>
    <t xml:space="preserve">CONECTOR, CPVC, SOLDAVEL, 73 MM X 2 1/2", PARA AGUA QUENTE                                                                                                                                                                                                                                                                                                                                                                                                                                                </t>
  </si>
  <si>
    <t>287,05</t>
  </si>
  <si>
    <t xml:space="preserve">CONECTOR, CPVC, SOLDAVEL, 89 MM X 3", PARA AGUA QUENTE                                                                                                                                                                                                                                                                                                                                                                                                                                                    </t>
  </si>
  <si>
    <t>416,87</t>
  </si>
  <si>
    <t xml:space="preserve">CONJ. DE FERRAGENS PARA PORTA DE VIDRO TEMPERADO, EM ZAMAC CROMADO, CONTEMPLANDO DOBRADICA INF., DOBRADICA SUP., PIVO PARA DOBRADICA INF., PIVO PARA DOBRADICA SUP., FECHADURA CENTRAL EM ZAMC. CROMADO, CONTRA FECHADURA DE PRESSAO                                                                                                                                                                                                                                                                      </t>
  </si>
  <si>
    <t>161,11</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</si>
  <si>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</si>
  <si>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</si>
  <si>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88,92</t>
  </si>
  <si>
    <t xml:space="preserve">CONJUNTO DE LIGACAO AJUSTAVEL, PARA VASO / BACIA SANITARIA , EM PLASTICO BRANCO, COM TUBO, CANOPLA E ESPUDE                                                                                                                                                                                                                                                                                                                                                                                               </t>
  </si>
  <si>
    <t>9,46</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</si>
  <si>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</si>
  <si>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</si>
  <si>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</si>
  <si>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4.329,63</t>
  </si>
  <si>
    <t xml:space="preserve">CONJUNTO PARA QUADRA DE  VOLEI COM POSTES EM TUBO DE ACO GALVANIZADO 3", H = *255* CM, PINTURA EM TINTA ESMALTE SINTETICO, REDE DE NYLON COM 2 MM, MALHA 10 X 10 CM E ANTENAS OFICIAIS EM FIBRA DE VIDRO                                                                                                                                                                                                                                                                                                  </t>
  </si>
  <si>
    <t>2.628,46</t>
  </si>
  <si>
    <t xml:space="preserve">CONJUNTO PRE-MOLDADO COMPOSTO POR GRELHA (0,99 X 0,45 M), QUADRO (1,10 X 0,52 M) E CANTONEIRA (1,10 X 0,35 M), EM CONCRETO ARMADO, COM FCK DE 21 MPA                                                                                                                                                                                                                                                                                                                                                      </t>
  </si>
  <si>
    <t>501,26</t>
  </si>
  <si>
    <t xml:space="preserve">CONTAINER ALMOXARIFADO, DE *2,40* X *6,00* M, PADRAO SIMPLES, SEM REVESTIMENTO E SEM DIVISORIAS INTERNOS E SEM SANITARIO, PARA USO EM CANTEIRO DE OBRAS                                                                                                                                                                                                                                                                                                                                                   </t>
  </si>
  <si>
    <t>22.500,00</t>
  </si>
  <si>
    <t xml:space="preserve">CONTATOR TRIPOLAR, CORRENTE DE *110* A, TENSAO NOMINAL DE *500* V, CATEGORIA AC-2 E AC-3                                                                                                                                                                                                                                                                                                                                                                                                                  </t>
  </si>
  <si>
    <t>2.255,28</t>
  </si>
  <si>
    <t xml:space="preserve">CONTATOR TRIPOLAR, CORRENTE DE *185* A, TENSAO NOMINAL DE *500* V, CATEGORIA AC-2 E AC-3                                                                                                                                                                                                                                                                                                                                                                                                                  </t>
  </si>
  <si>
    <t>3.373,05</t>
  </si>
  <si>
    <t xml:space="preserve">CONTATOR TRIPOLAR, CORRENTE DE *22* A, TENSAO NOMINAL DE *500* V, CATEGORIA AC-2 E AC-3                                                                                                                                                                                                                                                                                                                                                                                                                   </t>
  </si>
  <si>
    <t>235,59</t>
  </si>
  <si>
    <t xml:space="preserve">CONTATOR TRIPOLAR, CORRENTE DE *265* A, TENSAO NOMINAL DE *500* V, CATEGORIA AC-2 E AC-3                                                                                                                                                                                                                                                                                                                                                                                                                  </t>
  </si>
  <si>
    <t>7.611,59</t>
  </si>
  <si>
    <t xml:space="preserve">CONTATOR TRIPOLAR, CORRENTE DE *38* A, TENSAO NOMINAL DE *500* V, CATEGORIA AC-2 E AC-3                                                                                                                                                                                                                                                                                                                                                                                                                   </t>
  </si>
  <si>
    <t>496,29</t>
  </si>
  <si>
    <t xml:space="preserve">CONTATOR TRIPOLAR, CORRENTE DE *500* A, TENSAO NOMINAL DE *500* V, CATEGORIA AC-2 E AC-3                                                                                                                                                                                                                                                                                                                                                                                                                  </t>
  </si>
  <si>
    <t>18.524,80</t>
  </si>
  <si>
    <t xml:space="preserve">CONTATOR TRIPOLAR, CORRENTE DE *65* A, TENSAO NOMINAL DE *500* V, CATEGORIA AC-2 E AC-3                                                                                                                                                                                                                                                                                                                                                                                                                   </t>
  </si>
  <si>
    <t>948,64</t>
  </si>
  <si>
    <t xml:space="preserve">CONTATOR TRIPOLAR, CORRENTE DE 12 A, TENSAO NOMINAL DE *500* V, CATEGORIA AC-2 E AC-3                                                                                                                                                                                                                                                                                                                                                                                                                     </t>
  </si>
  <si>
    <t>192,14</t>
  </si>
  <si>
    <t xml:space="preserve">CONTATOR TRIPOLAR, CORRENTE DE 25 A, TENSAO NOMINAL DE *500* V, CATEGORIA AC-2 E AC-3                                                                                                                                                                                                                                                                                                                                                                                                                     </t>
  </si>
  <si>
    <t>264,30</t>
  </si>
  <si>
    <t xml:space="preserve">CONTATOR TRIPOLAR, CORRENTE DE 250 A, TENSAO NOMINAL DE *500* V, PARA ACIONAMENTO DE CAPACITORES                                                                                                                                                                                                                                                                                                                                                                                                          </t>
  </si>
  <si>
    <t>5.819,22</t>
  </si>
  <si>
    <t xml:space="preserve">CONTATOR TRIPOLAR, CORRENTE DE 300 A, TENSAO NOMINAL DE *500* V, CATEGORIA AC-2 E AC-3                                                                                                                                                                                                                                                                                                                                                                                                                    </t>
  </si>
  <si>
    <t>8.950,06</t>
  </si>
  <si>
    <t xml:space="preserve">CONTATOR TRIPOLAR, CORRENTE DE 32 A, TENSAO NOMINAL DE *500* V, CATEGORIA AC-2 E AC-3                                                                                                                                                                                                                                                                                                                                                                                                                     </t>
  </si>
  <si>
    <t>409,05</t>
  </si>
  <si>
    <t xml:space="preserve">CONTATOR TRIPOLAR, CORRENTE DE 400 A, TENSAO NOMINAL DE *500* V, CATEGORIA AC-2 E AC-3                                                                                                                                                                                                                                                                                                                                                                                                                    </t>
  </si>
  <si>
    <t>10.684,44</t>
  </si>
  <si>
    <t xml:space="preserve">CONTATOR TRIPOLAR, CORRENTE DE 45 A, TENSAO NOMINAL DE *500* V, CATEGORIA AC-2 E AC-3                                                                                                                                                                                                                                                                                                                                                                                                                     </t>
  </si>
  <si>
    <t>731,57</t>
  </si>
  <si>
    <t xml:space="preserve">CONTATOR TRIPOLAR, CORRENTE DE 630 A, TENSAO NOMINAL DE *500* V, CATEGORIA AC-2 E AC-3                                                                                                                                                                                                                                                                                                                                                                                                                    </t>
  </si>
  <si>
    <t>26.262,87</t>
  </si>
  <si>
    <t xml:space="preserve">CONTATOR TRIPOLAR, CORRENTE DE 75 A, TENSAO NOMINAL DE *500* V, CATEGORIA AC-2 E AC-3                                                                                                                                                                                                                                                                                                                                                                                                                     </t>
  </si>
  <si>
    <t>1.373,78</t>
  </si>
  <si>
    <t xml:space="preserve">CONTATOR TRIPOLAR, CORRENTE DE 9 A, TENSAO NOMINAL DE *500* V, CATEGORIA AC-2 E AC-3                                                                                                                                                                                                                                                                                                                                                                                                                      </t>
  </si>
  <si>
    <t>180,94</t>
  </si>
  <si>
    <t xml:space="preserve">CONTATOR TRIPOLAR, CORRENTE DE 95 A, TENSAO NOMINAL DE *500* V, CATEGORIA AC-2 E AC-3                                                                                                                                                                                                                                                                                                                                                                                                                     </t>
  </si>
  <si>
    <t>1.887,78</t>
  </si>
  <si>
    <t xml:space="preserve">CONTRA-PORCA SEXTAVADA, DIAMETRO NOMINAL 1 3/8", ALTURA 35 MM                                                                                                                                                                                                                                                                                                                                                                                                                                             </t>
  </si>
  <si>
    <t>62,08</t>
  </si>
  <si>
    <t xml:space="preserve">CONTRAMARCO DE ALUMINIO (PERFIL 25) PARA ESQUADRIAS, TIPO CONVENCIONAL / CADEIRINHA, 60 MM (CM-060), INCLUSO CONEXOES, GRAPAS E TRAVAMENTOS                                                                                                                                                                                                                                                                                                                                                               </t>
  </si>
  <si>
    <t xml:space="preserve">CORDA DE POLIAMIDA 12 MM TIPO BOMBEIRO, PARA TRABALHO EM ALTURA                                                                                                                                                                                                                                                                                                                                                                                                                                           </t>
  </si>
  <si>
    <t>578,78</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</si>
  <si>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</si>
  <si>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</si>
  <si>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</si>
  <si>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</si>
  <si>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</si>
  <si>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</si>
  <si>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</si>
  <si>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</si>
  <si>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</si>
  <si>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</si>
  <si>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17.531,94</t>
  </si>
  <si>
    <t xml:space="preserve">CORTADEIRA HIDRAULICA DE VERGALHAO, PARA ACO DE DIAMETRO ATE 50 MM, MOTOR ELETRICO TRIFASICO, POTENCIA DE 5,5 HP A 7,5 HP                                                                                                                                                                                                                                                                                                                                                                                 </t>
  </si>
  <si>
    <t>144.527,36</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</si>
  <si>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</si>
  <si>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</si>
  <si>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</si>
  <si>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22,03</t>
  </si>
  <si>
    <t xml:space="preserve">COTOVELO DE COBRE 90 GRAUS (REF 607) SEM ANEL DE SOLDA, BOLSA X BOLSA, 104 MM                                                                                                                                                                                                                                                                                                                                                                                                                             </t>
  </si>
  <si>
    <t>737,38</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</si>
  <si>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</si>
  <si>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</si>
  <si>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</si>
  <si>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</si>
  <si>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36,68</t>
  </si>
  <si>
    <t xml:space="preserve">COTOVELO DE COBRE 90 GRAUS (REF 607) SEM ANEL DE SOLDA, BOLSA X BOLSA, 42 MM                                                                                                                                                                                                                                                                                                                                                                                                                              </t>
  </si>
  <si>
    <t xml:space="preserve">COTOVELO DE COBRE 90 GRAUS (REF 607) SEM ANEL DE SOLDA, BOLSA X BOLSA, 54 MM                                                                                                                                                                                                                                                                                                                                                                                                                              </t>
  </si>
  <si>
    <t>89,37</t>
  </si>
  <si>
    <t xml:space="preserve">COTOVELO DE COBRE 90 GRAUS (REF 607) SEM ANEL DE SOLDA, BOLSA X BOLSA, 66 MM                                                                                                                                                                                                                                                                                                                                                                                                                              </t>
  </si>
  <si>
    <t>311,19</t>
  </si>
  <si>
    <t xml:space="preserve">COTOVELO DE COBRE 90 GRAUS (REF 607) SEM ANEL DE SOLDA, BOLSA X BOLSA, 79 MM                                                                                                                                                                                                                                                                                                                                                                                                                              </t>
  </si>
  <si>
    <t>298,41</t>
  </si>
  <si>
    <t xml:space="preserve">COTOVELO DE REDUCAO 90 GRAUS DE FERRO GALVANIZADO, COM ROSCA BSP, DE 1 1/2" X 1"                                                                                                                                                                                                                                                                                                                                                                                                                          </t>
  </si>
  <si>
    <t>38,90</t>
  </si>
  <si>
    <t xml:space="preserve">COTOVELO DE REDUCAO 90 GRAUS DE FERRO GALVANIZADO, COM ROSCA BSP, DE 1 1/2" X 3/4"                                                                                                                                                                                                                                                                                                                                                                                                                        </t>
  </si>
  <si>
    <t xml:space="preserve">COTOVELO DE REDUCAO 90 GRAUS DE FERRO GALVANIZADO, COM ROSCA BSP, DE 1 1/4" X 1"                                                                                                                                                                                                                                                                                                                                                                                                                          </t>
  </si>
  <si>
    <t>27,72</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</si>
  <si>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</si>
  <si>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</si>
  <si>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</si>
  <si>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98,77</t>
  </si>
  <si>
    <t xml:space="preserve">COTOVELO DE REDUCAO 90 GRAUS DE FERRO GALVANIZADO, COM ROSCA BSP, DE 2" X 1 1/2"                                                                                                                                                                                                                                                                                                                                                                                                                          </t>
  </si>
  <si>
    <t>55,78</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</si>
  <si>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</si>
  <si>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</si>
  <si>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</si>
  <si>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26,85</t>
  </si>
  <si>
    <t xml:space="preserve">COTOVELO 45 GRAUS DE FERRO GALVANIZADO, COM ROSCA BSP, DE 1/2"                                                                                                                                                                                                                                                                                                                                                                                                                                            </t>
  </si>
  <si>
    <t>7,58</t>
  </si>
  <si>
    <t xml:space="preserve">COTOVELO 45 GRAUS DE FERRO GALVANIZADO, COM ROSCA BSP, DE 1"                                                                                                                                                                                                                                                                                                                                                                                                                                              </t>
  </si>
  <si>
    <t xml:space="preserve">COTOVELO 45 GRAUS DE FERRO GALVANIZADO, COM ROSCA BSP, DE 2 1/2"                                                                                                                                                                                                                                                                                                                                                                                                                                          </t>
  </si>
  <si>
    <t xml:space="preserve">COTOVELO 45 GRAUS DE FERRO GALVANIZADO, COM ROSCA BSP, DE 2"                                                                                                                                                                                                                                                                                                                                                                                                                                              </t>
  </si>
  <si>
    <t>47,82</t>
  </si>
  <si>
    <t xml:space="preserve">COTOVELO 45 GRAUS DE FERRO GALVANIZADO, COM ROSCA BSP, DE 3/4"                                                                                                                                                                                                                                                                                                                                                                                                                                            </t>
  </si>
  <si>
    <t>11,33</t>
  </si>
  <si>
    <t xml:space="preserve">COTOVELO 45 GRAUS DE FERRO GALVANIZADO, COM ROSCA BSP, DE 3"                                                                                                                                                                                                                                                                                                                                                                                                                                              </t>
  </si>
  <si>
    <t>135,14</t>
  </si>
  <si>
    <t xml:space="preserve">COTOVELO 45 GRAUS DE FERRO GALVANIZADO, COM ROSCA BSP, DE 4"                                                                                                                                                                                                                                                                                                                                                                                                                                              </t>
  </si>
  <si>
    <t>236,80</t>
  </si>
  <si>
    <t xml:space="preserve">COTOVELO 45 GRAUS, PEAD PE 100, DE 125 MM, PARA ELETROFUSAO                                                                                                                                                                                                                                                                                                                                                                                                                                               </t>
  </si>
  <si>
    <t>232,23</t>
  </si>
  <si>
    <t xml:space="preserve">COTOVELO 45 GRAUS, PEAD PE 100, DE 200 MM, PARA ELETROFUSAO                                                                                                                                                                                                                                                                                                                                                                                                                                               </t>
  </si>
  <si>
    <t>1.518,32</t>
  </si>
  <si>
    <t xml:space="preserve">COTOVELO 45 GRAUS, PEAD PE 100, DE 32 MM, PARA ELETROFUSAO                                                                                                                                                                                                                                                                                                                                                                                                                                                </t>
  </si>
  <si>
    <t xml:space="preserve">COTOVELO 45 GRAUS, PEAD PE 100, DE 40 MM, PARA ELETROFUSAO                                                                                                                                                                                                                                                                                                                                                                                                                                                </t>
  </si>
  <si>
    <t>32,21</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</si>
  <si>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</si>
  <si>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</si>
  <si>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</si>
  <si>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</si>
  <si>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</si>
  <si>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</si>
  <si>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108,53</t>
  </si>
  <si>
    <t xml:space="preserve">COTOVELO 90 GRAUS DE FERRO GALVANIZADO, COM ROSCA BSP MACHO/FEMEA, DE 2"                                                                                                                                                                                                                                                                                                                                                                                                                                  </t>
  </si>
  <si>
    <t>53,57</t>
  </si>
  <si>
    <t xml:space="preserve">COTOVELO 90 GRAUS DE FERRO GALVANIZADO, COM ROSCA BSP MACHO/FEMEA, DE 3/4"                                                                                                                                                                                                                                                                                                                                                                                                                                </t>
  </si>
  <si>
    <t xml:space="preserve">COTOVELO 90 GRAUS DE FERRO GALVANIZADO, COM ROSCA BSP MACHO/FEMEA, DE 3"                                                                                                                                                                                                                                                                                                                                                                                                                                  </t>
  </si>
  <si>
    <t>165,07</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</si>
  <si>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</si>
  <si>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</si>
  <si>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</si>
  <si>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</si>
  <si>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</si>
  <si>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</si>
  <si>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</si>
  <si>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</si>
  <si>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</si>
  <si>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223,23</t>
  </si>
  <si>
    <t xml:space="preserve">COTOVELO 90 GRAUS DE FERRO GALVANIZADO, COM ROSCA BSP, DE 5"                                                                                                                                                                                                                                                                                                                                                                                                                                              </t>
  </si>
  <si>
    <t>325,72</t>
  </si>
  <si>
    <t xml:space="preserve">COTOVELO 90 GRAUS DE FERRO GALVANIZADO, COM ROSCA BSP, DE 6"                                                                                                                                                                                                                                                                                                                                                                                                                                              </t>
  </si>
  <si>
    <t>832,53</t>
  </si>
  <si>
    <t xml:space="preserve">COTOVELO 90 GRAUS, PEAD PE 100, DE 125 MM, PARA ELETROFUSAO                                                                                                                                                                                                                                                                                                                                                                                                                                               </t>
  </si>
  <si>
    <t xml:space="preserve">COTOVELO 90 GRAUS, PEAD PE 100, DE 20 MM, PARA ELETROFUSAO                                                                                                                                                                                                                                                                                                                                                                                                                                                </t>
  </si>
  <si>
    <t>29,10</t>
  </si>
  <si>
    <t xml:space="preserve">COTOVELO 90 GRAUS, PEAD PE 100, DE 200 MM, PARA ELETROFUSAO                                                                                                                                                                                                                                                                                                                                                                                                                                               </t>
  </si>
  <si>
    <t>2.165,34</t>
  </si>
  <si>
    <t xml:space="preserve">COTOVELO 90 GRAUS, PEAD PE 100, DE 32 MM, PARA ELETROFUSAO                                                                                                                                                                                                                                                                                                                                                                                                                                                </t>
  </si>
  <si>
    <t xml:space="preserve">COTOVELO 90 GRAUS, PEAD PE 100, DE 63 MM, PARA ELETROFUSAO                                                                                                                                                                                                                                                                                                                                                                                                                                                </t>
  </si>
  <si>
    <t>72,82</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</si>
  <si>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</si>
  <si>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</si>
  <si>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</si>
  <si>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</si>
  <si>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3,58</t>
  </si>
  <si>
    <t xml:space="preserve">COTOVELO/JOELHO 90 GRAUS, EM POLIPROPILENO, PN 16, PARA TUBOS PEAD, 32 X 32 MM - LIGACAO PREDIAL DE AGUA                                                                                                                                                                                                                                                                                                                                                                                                  </t>
  </si>
  <si>
    <t xml:space="preserve">CREMONA RETANGULAR INJETADA LISA COM CHAVE, COM CASTANHA / ALCA, EM LATAO, COM ACABAMENTO CROMADO, DE SOBREPOR / EMBUTIR                                                                                                                                                                                                                                                                                                                                                                                  </t>
  </si>
  <si>
    <t>171,15</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</si>
  <si>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</si>
  <si>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</si>
  <si>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</si>
  <si>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70,28</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</si>
  <si>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</si>
  <si>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</si>
  <si>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</si>
  <si>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</si>
  <si>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175,60</t>
  </si>
  <si>
    <t xml:space="preserve">CRUZETA DE FERRO GALVANIZADO, COM ROSCA BSP, DE 2"                                                                                                                                                                                                                                                                                                                                                                                                                                                        </t>
  </si>
  <si>
    <t>97,06</t>
  </si>
  <si>
    <t xml:space="preserve">CRUZETA DE FERRO GALVANIZADO, COM ROSCA BSP, DE 3/4"                                                                                                                                                                                                                                                                                                                                                                                                                                                      </t>
  </si>
  <si>
    <t>27,06</t>
  </si>
  <si>
    <t xml:space="preserve">CRUZETA DE FERRO GALVANIZADO, COM ROSCA BSP, DE 3"                                                                                                                                                                                                                                                                                                                                                                                                                                                        </t>
  </si>
  <si>
    <t>252,03</t>
  </si>
  <si>
    <t xml:space="preserve">CRUZETA DE MADEIRA TRATADA, *90 X 115 X 2400* MM, EM EUCALIPTO OU EQUIVALENTE DA REGIAO                                                                                                                                                                                                                                                                                                                                                                                                                   </t>
  </si>
  <si>
    <t>190,14</t>
  </si>
  <si>
    <t xml:space="preserve">CUBA ACO INOX (AISI 304) DE EMBUTIR COM VALVULA DE 3 1/2 ", DE *56 X 33 X 12* CM                                                                                                                                                                                                                                                                                                                                                                                                                          </t>
  </si>
  <si>
    <t>195,35</t>
  </si>
  <si>
    <t xml:space="preserve">CUBA ACO INOX (AISI 304) DE EMBUTIR COM VALVULA 3 1/2 ", DE *40 X 34 X 12* CM                                                                                                                                                                                                                                                                                                                                                                                                                             </t>
  </si>
  <si>
    <t>135,31</t>
  </si>
  <si>
    <t xml:space="preserve">CUBA ACO INOX (AISI 304) DE EMBUTIR COM VALVULA 3 1/2 ", DE *46 X 30 X 12* CM                                                                                                                                                                                                                                                                                                                                                                                                                             </t>
  </si>
  <si>
    <t>177,68</t>
  </si>
  <si>
    <t xml:space="preserve">CUMEEIRA ARTICULADA (ABA INFERIOR) PARA TELHA ONDULADA DE FIBROCIMENTO E = 4 MM, ABA *330* MM, COMPRIMENTO 500 MM (SEM AMIANTO)                                                                                                                                                                                                                                                                                                                                                                           </t>
  </si>
  <si>
    <t xml:space="preserve">CUMEEIRA NORMAL PARA TELHA ESTRUTURAL DE FIBROCIMENTO 2 ABAS, E = 6 MM, DE 1050 X 935 MM (SEM AMIANTO)                                                                                                                                                                                                                                                                                                                                                                                                    </t>
  </si>
  <si>
    <t>67,44</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</si>
  <si>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</si>
  <si>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</si>
  <si>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</si>
  <si>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</si>
  <si>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65,85</t>
  </si>
  <si>
    <t xml:space="preserve">CUMEEIRA UNIVERSAL PARA TELHA ONDULADA DE FIBROCIMENTO, E = 6 MM, ABA 210 MM, COMPRIMENTO 1100 MM (SEM AMIANTO)                                                                                                                                                                                                                                                                                                                                                                                           </t>
  </si>
  <si>
    <t>58,41</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</si>
  <si>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</si>
  <si>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</si>
  <si>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</si>
  <si>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</si>
  <si>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2,36</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</si>
  <si>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</si>
  <si>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</si>
  <si>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</si>
  <si>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</si>
  <si>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</si>
  <si>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</si>
  <si>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33,39</t>
  </si>
  <si>
    <t xml:space="preserve">CURVA DE PVC 45 GRAUS, SOLDAVEL, 85 MM, COR MARROM, PARA AGUA FRIA PREDIAL                                                                                                                                                                                                                                                                                                                                                                                                                                </t>
  </si>
  <si>
    <t>40,76</t>
  </si>
  <si>
    <t xml:space="preserve">CURVA DE PVC 90 GRAUS, SOLDAVEL, 110 MM, COR MARROM, PARA AGUA FRIA PREDIAL                                                                                                                                                                                                                                                                                                                                                                                                                               </t>
  </si>
  <si>
    <t>198,04</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</si>
  <si>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</si>
  <si>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</si>
  <si>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</si>
  <si>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</si>
  <si>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</si>
  <si>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</si>
  <si>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36,78</t>
  </si>
  <si>
    <t xml:space="preserve">CURVA DE PVC 90 GRAUS, SOLDAVEL, 75 MM, COR MARROM, PARA AGUA FRIA PREDIAL                                                                                                                                                                                                                                                                                                                                                                                                                                </t>
  </si>
  <si>
    <t>56,47</t>
  </si>
  <si>
    <t xml:space="preserve">CURVA DE PVC 90 GRAUS, SOLDAVEL, 85 MM, COR MARROM, PARA AGUA FRIA PREDIAL                                                                                                                                                                                                                                                                                                                                                                                                                                </t>
  </si>
  <si>
    <t>72,35</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</si>
  <si>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</si>
  <si>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</si>
  <si>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</si>
  <si>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</si>
  <si>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</si>
  <si>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</si>
  <si>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</si>
  <si>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</si>
  <si>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</si>
  <si>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</si>
  <si>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56,08</t>
  </si>
  <si>
    <t xml:space="preserve">CURVA LONGA PVC, PB, JE, 45 GRAUS, DN 150 MM, PARA REDE COLETORA ESGOTO                                                                                                                                                                                                                                                                                                                                                                                                                                   </t>
  </si>
  <si>
    <t>128,43</t>
  </si>
  <si>
    <t xml:space="preserve">CURVA LONGA PVC, PB, JE, 90 GRAUS, DN 100 MM, PARA REDE COLETORA ESGOTO                                                                                                                                                                                                                                                                                                                                                                                                                                   </t>
  </si>
  <si>
    <t xml:space="preserve">CURVA LONGA PVC, PB, JE, 90 GRAUS, DN 150 MM, PARA REDE COLETORA ESGOTO                                                                                                                                                                                                                                                                                                                                                                                                                                   </t>
  </si>
  <si>
    <t>155,49</t>
  </si>
  <si>
    <t xml:space="preserve">CURVA PPR 90 GRAUS, F/F, DN 20 MM, PARA AGUA QUENTE PREDIAL                                                                                                                                                                                                                                                                                                                                                                                                                                               </t>
  </si>
  <si>
    <t xml:space="preserve">CURVA PPR 90 GRAUS, F/F, DN 25 MM, PARA AGUA QUENTE PREDIAL                                                                                                                                                                                                                                                                                                                                                                                                                                               </t>
  </si>
  <si>
    <t xml:space="preserve">CURVA PVC CURTA 90 GRAUS, DN 100 MM, PARA ESGOTO PREDIAL                                                                                                                                                                                                                                                                                                                                                                                                                                                  </t>
  </si>
  <si>
    <t>23,80</t>
  </si>
  <si>
    <t xml:space="preserve">CURVA PVC CURTA 90 GRAUS, DN 40 MM, PARA ESGOTO PREDIAL                                                                                                                                                                                                                                                                                                                                                                                                                                                   </t>
  </si>
  <si>
    <t xml:space="preserve">CURVA PVC CURTA 90 GRAUS, DN 50 MM, PARA ESGOTO PREDIAL                                                                                                                                                                                                                                                                                                                                                                                                                                                   </t>
  </si>
  <si>
    <t xml:space="preserve">CURVA PVC CURTA 90 GRAUS, DN 75 MM, PARA ESGOTO PREDIAL                                                                                                                                                                                                                                                                                                                                                                                                                                                   </t>
  </si>
  <si>
    <t>24,48</t>
  </si>
  <si>
    <t xml:space="preserve">CURVA PVC LONGA 90 GRAUS, DN 100 MM, PARA ESGOTO PREDIAL                                                                                                                                                                                                                                                                                                                                                                                                                                                  </t>
  </si>
  <si>
    <t>59,49</t>
  </si>
  <si>
    <t xml:space="preserve">CURVA PVC LONGA 90 GRAUS, DN 40 MM, PARA ESGOTO PREDIAL                                                                                                                                                                                                                                                                                                                                                                                                                                                   </t>
  </si>
  <si>
    <t xml:space="preserve">CURVA PVC LONGA 90 GRAUS, DN 50 MM, PARA ESGOTO PREDIAL                                                                                                                                                                                                                                                                                                                                                                                                                                                   </t>
  </si>
  <si>
    <t xml:space="preserve">CURVA PVC LONGA 90 GRAUS, DN 75 MM, PARA ESGOTO PREDIAL                                                                                                                                                                                                                                                                                                                                                                                                                                                   </t>
  </si>
  <si>
    <t>45,45</t>
  </si>
  <si>
    <t xml:space="preserve">CURVA PVC PBA, JE, PB, 45 GRAUS, DN 100 / DE 110 MM, PARA REDE AGUA (NBR 10351)                                                                                                                                                                                                                                                                                                                                                                                                                           </t>
  </si>
  <si>
    <t>111,09</t>
  </si>
  <si>
    <t xml:space="preserve">CURVA PVC PBA, JE, PB, 45 GRAUS, DN 50 / DE 60 MM, PARA REDE AGUA (NBR 10351)                                                                                                                                                                                                                                                                                                                                                                                                                             </t>
  </si>
  <si>
    <t>24,25</t>
  </si>
  <si>
    <t xml:space="preserve">CURVA PVC PBA, JE, PB, 45 GRAUS, DN 75 / DE 85 MM, PARA REDE AGUA (NBR 10351)                                                                                                                                                                                                                                                                                                                                                                                                                             </t>
  </si>
  <si>
    <t>59,85</t>
  </si>
  <si>
    <t xml:space="preserve">CURVA PVC PBA, JE, PB, 90 GRAUS, DN 100 / DE 110 MM, PARA REDE AGUA (NBR 10351)                                                                                                                                                                                                                                                                                                                                                                                                                           </t>
  </si>
  <si>
    <t>135,56</t>
  </si>
  <si>
    <t xml:space="preserve">CURVA PVC PBA, JE, PB, 90 GRAUS, DN 50 / DE 60 MM, PARA REDE AGUA (NBR 10351)                                                                                                                                                                                                                                                                                                                                                                                                                             </t>
  </si>
  <si>
    <t xml:space="preserve">CURVA PVC PBA, JE, PB, 90 GRAUS, DN 75 / DE 85 MM, PARA REDE AGUA (NBR 10351)                                                                                                                                                                                                                                                                                                                                                                                                                             </t>
  </si>
  <si>
    <t>71,75</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</si>
  <si>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</si>
  <si>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</si>
  <si>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</si>
  <si>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</si>
  <si>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</si>
  <si>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436,80</t>
  </si>
  <si>
    <t xml:space="preserve">CURVA PVC, BB, JE, 90 GRAUS, DN 200 MM, PARA TUBO CORRUGADO E/OU LISO, REDE COLETORA ESGOTO                                                                                                                                                                                                                                                                                                                                                                                                               </t>
  </si>
  <si>
    <t>305,17</t>
  </si>
  <si>
    <t xml:space="preserve">CURVA PVC, BB, JE, 90 GRAUS, DN 250 MM, PARA TUBO CORRUGADO E/OU LISO, REDE COLETORA ESGOTO                                                                                                                                                                                                                                                                                                                                                                                                               </t>
  </si>
  <si>
    <t>584,53</t>
  </si>
  <si>
    <t xml:space="preserve">CURVA PVC, SERIE R, 87.30 GRAUS, CURTA, PARA PE-DE-COLUNA, DN 100 MM, PARA ESGOTO PREDIAL                                                                                                                                                                                                                                                                                                                                                                                                                 </t>
  </si>
  <si>
    <t xml:space="preserve">CURVA PVC, SERIE R, 87.30 GRAUS, CURTA, PARA PE-DE-COLUNA, DN 150 MM, PARA ESGOTO PREDIAL                                                                                                                                                                                                                                                                                                                                                                                                                 </t>
  </si>
  <si>
    <t>103,58</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</si>
  <si>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</si>
  <si>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</si>
  <si>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</si>
  <si>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</si>
  <si>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166,35</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</si>
  <si>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</si>
  <si>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</si>
  <si>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</si>
  <si>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7,56</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</si>
  <si>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</si>
  <si>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</si>
  <si>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</si>
  <si>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35,57</t>
  </si>
  <si>
    <t xml:space="preserve">CURVA 135 GRAUS, PARA ELETRODUTO, EM ACO GALVANIZADO ELETROLITICO, DIAMETRO DE 65 MM (2 1/2")                                                                                                                                                                                                                                                                                                                                                                                                             </t>
  </si>
  <si>
    <t xml:space="preserve">CURVA 135 GRAUS, PARA ELETRODUTO, EM ACO GALVANIZADO ELETROLITICO, DIAMETRO DE 80 MM (3")                                                                                                                                                                                                                                                                                                                                                                                                                 </t>
  </si>
  <si>
    <t>84,75</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</si>
  <si>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</si>
  <si>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</si>
  <si>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</si>
  <si>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</si>
  <si>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</si>
  <si>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10,11</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</si>
  <si>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</si>
  <si>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</si>
  <si>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</si>
  <si>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</si>
  <si>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</si>
  <si>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44,80</t>
  </si>
  <si>
    <t xml:space="preserve">CURVA 45 GRAUS DE COBRE (REF 606) SEM ANEL DE SOLDA, BOLSA X BOLSA, 42 MM                                                                                                                                                                                                                                                                                                                                                                                                                                 </t>
  </si>
  <si>
    <t>71,53</t>
  </si>
  <si>
    <t xml:space="preserve">CURVA 45 GRAUS DE COBRE (REF 606) SEM ANEL DE SOLDA, BOLSA X BOLSA, 54 MM                                                                                                                                                                                                                                                                                                                                                                                                                                 </t>
  </si>
  <si>
    <t>106,25</t>
  </si>
  <si>
    <t xml:space="preserve">CURVA 45 GRAUS DE COBRE (REF 606) SEM ANEL DE SOLDA, BOLSA X BOLSA, 66 MM                                                                                                                                                                                                                                                                                                                                                                                                                                 </t>
  </si>
  <si>
    <t>252,51</t>
  </si>
  <si>
    <t xml:space="preserve">CURVA 45 GRAUS DE FERRO GALVANIZADO, COM ROSCA BSP FEMEA, DE 1 1/2"                                                                                                                                                                                                                                                                                                                                                                                                                                       </t>
  </si>
  <si>
    <t>75,78</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</si>
  <si>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</si>
  <si>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</si>
  <si>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</si>
  <si>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</si>
  <si>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183,43</t>
  </si>
  <si>
    <t xml:space="preserve">CURVA 45 GRAUS DE FERRO GALVANIZADO, COM ROSCA BSP FEMEA, DE 2"                                                                                                                                                                                                                                                                                                                                                                                                                                           </t>
  </si>
  <si>
    <t>121,76</t>
  </si>
  <si>
    <t xml:space="preserve">CURVA 45 GRAUS DE FERRO GALVANIZADO, COM ROSCA BSP FEMEA, DE 3/4"                                                                                                                                                                                                                                                                                                                                                                                                                                         </t>
  </si>
  <si>
    <t xml:space="preserve">CURVA 45 GRAUS DE FERRO GALVANIZADO, COM ROSCA BSP FEMEA, DE 3"                                                                                                                                                                                                                                                                                                                                                                                                                                           </t>
  </si>
  <si>
    <t>266,77</t>
  </si>
  <si>
    <t xml:space="preserve">CURVA 45 GRAUS DE FERRO GALVANIZADO, COM ROSCA BSP FEMEA, DE 4"                                                                                                                                                                                                                                                                                                                                                                                                                                           </t>
  </si>
  <si>
    <t>549,96</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</si>
  <si>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</si>
  <si>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</si>
  <si>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</si>
  <si>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13,70</t>
  </si>
  <si>
    <t xml:space="preserve">CURVA 45 GRAUS DE FERRO GALVANIZADO, COM ROSCA BSP MACHO/FEMEA, DE 1"                                                                                                                                                                                                                                                                                                                                                                                                                                     </t>
  </si>
  <si>
    <t xml:space="preserve">CURVA 45 GRAUS DE FERRO GALVANIZADO, COM ROSCA BSP MACHO/FEMEA, DE 2 1/2"                                                                                                                                                                                                                                                                                                                                                                                                                                 </t>
  </si>
  <si>
    <t>164,20</t>
  </si>
  <si>
    <t xml:space="preserve">CURVA 45 GRAUS DE FERRO GALVANIZADO, COM ROSCA BSP MACHO/FEMEA, DE 2"                                                                                                                                                                                                                                                                                                                                                                                                                                     </t>
  </si>
  <si>
    <t>91,07</t>
  </si>
  <si>
    <t xml:space="preserve">CURVA 45 GRAUS DE FERRO GALVANIZADO, COM ROSCA BSP MACHO/FEMEA, DE 3/4"                                                                                                                                                                                                                                                                                                                                                                                                                                   </t>
  </si>
  <si>
    <t xml:space="preserve">CURVA 45 GRAUS DE FERRO GALVANIZADO, COM ROSCA BSP MACHO/FEMEA, DE 3"                                                                                                                                                                                                                                                                                                                                                                                                                                     </t>
  </si>
  <si>
    <t>229,90</t>
  </si>
  <si>
    <t xml:space="preserve">CURVA 45 GRAUS EM ACO CARBONO, SOLDAVEL, PRESSAO 3.000 LBS, DN 1 1/2"                                                                                                                                                                                                                                                                                                                                                                                                                                     </t>
  </si>
  <si>
    <t>89,73</t>
  </si>
  <si>
    <t xml:space="preserve">CURVA 45 GRAUS EM ACO CARBONO, SOLDAVEL, PRESSAO 3.000 LBS, DN 1 1/4"                                                                                                                                                                                                                                                                                                                                                                                                                                     </t>
  </si>
  <si>
    <t>61,43</t>
  </si>
  <si>
    <t xml:space="preserve">CURVA 45 GRAUS EM ACO CARBONO, SOLDAVEL, PRESSAO 3.000 LBS, DN 1/2"                                                                                                                                                                                                                                                                                                                                                                                                                                       </t>
  </si>
  <si>
    <t>21,24</t>
  </si>
  <si>
    <t xml:space="preserve">CURVA 45 GRAUS EM ACO CARBONO, SOLDAVEL, PRESSAO 3.000 LBS, DN 1"                                                                                                                                                                                                                                                                                                                                                                                                                                         </t>
  </si>
  <si>
    <t>40,19</t>
  </si>
  <si>
    <t xml:space="preserve">CURVA 45 GRAUS EM ACO CARBONO, SOLDAVEL, PRESSAO 3.000 LBS, DN 2 1/2"                                                                                                                                                                                                                                                                                                                                                                                                                                     </t>
  </si>
  <si>
    <t>254,88</t>
  </si>
  <si>
    <t xml:space="preserve">CURVA 45 GRAUS EM ACO CARBONO, SOLDAVEL, PRESSAO 3.000 LBS, DN 2"                                                                                                                                                                                                                                                                                                                                                                                                                                         </t>
  </si>
  <si>
    <t>127,58</t>
  </si>
  <si>
    <t xml:space="preserve">CURVA 45 GRAUS EM ACO CARBONO, SOLDAVEL, PRESSAO 3.000 LBS, DN 3/4"                                                                                                                                                                                                                                                                                                                                                                                                                                       </t>
  </si>
  <si>
    <t xml:space="preserve">CURVA 45 GRAUS EM ACO CARBONO, SOLDAVEL, PRESSAO 3.000 LBS, DN 3"                                                                                                                                                                                                                                                                                                                                                                                                                                         </t>
  </si>
  <si>
    <t>661,54</t>
  </si>
  <si>
    <t xml:space="preserve">CURVA 45 GRAUS RANHURADA EM FERRO FUNDIDO, DN 50 MM (2")                                                                                                                                                                                                                                                                                                                                                                                                                                                  </t>
  </si>
  <si>
    <t xml:space="preserve">CURVA 45 GRAUS RANHURADA EM FERRO FUNDIDO, DN 65 MM (2 1/2")                                                                                                                                                                                                                                                                                                                                                                                                                                              </t>
  </si>
  <si>
    <t xml:space="preserve">CURVA 45 GRAUS RANHURADA EM FERRO FUNDIDO, DN 80 MM (3")                                                                                                                                                                                                                                                                                                                                                                                                                                                  </t>
  </si>
  <si>
    <t>34,24</t>
  </si>
  <si>
    <t xml:space="preserve">CURVA 45 GRAUS, PARA ELETRODUTO, EM ACO GALVANIZADO ELETROLITICO, DIAMETRO DE 20 MM (3/4")                                                                                                                                                                                                                                                                                                                                                                                                                </t>
  </si>
  <si>
    <t>3,71</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</si>
  <si>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</si>
  <si>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</si>
  <si>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</si>
  <si>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</si>
  <si>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72,73</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</si>
  <si>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</si>
  <si>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</si>
  <si>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</si>
  <si>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</si>
  <si>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210,20</t>
  </si>
  <si>
    <t xml:space="preserve">CURVA 90 GRAUS DE FERRO GALVANIZADO, COM ROSCA BSP FEMEA, DE 2"                                                                                                                                                                                                                                                                                                                                                                                                                                           </t>
  </si>
  <si>
    <t xml:space="preserve">CURVA 90 GRAUS DE FERRO GALVANIZADO, COM ROSCA BSP FEMEA, DE 3/4"                                                                                                                                                                                                                                                                                                                                                                                                                                         </t>
  </si>
  <si>
    <t xml:space="preserve">CURVA 90 GRAUS DE FERRO GALVANIZADO, COM ROSCA BSP FEMEA, DE 3"                                                                                                                                                                                                                                                                                                                                                                                                                                           </t>
  </si>
  <si>
    <t>283,74</t>
  </si>
  <si>
    <t xml:space="preserve">CURVA 90 GRAUS DE FERRO GALVANIZADO, COM ROSCA BSP FEMEA, DE 4"                                                                                                                                                                                                                                                                                                                                                                                                                                           </t>
  </si>
  <si>
    <t>573,34</t>
  </si>
  <si>
    <t xml:space="preserve">CURVA 90 GRAUS DE FERRO GALVANIZADO, COM ROSCA BSP MACHO/FEMEA, DE 1 1/2"                                                                                                                                                                                                                                                                                                                                                                                                                                 </t>
  </si>
  <si>
    <t>68,19</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</si>
  <si>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</si>
  <si>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</si>
  <si>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</si>
  <si>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</si>
  <si>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192,05</t>
  </si>
  <si>
    <t xml:space="preserve">CURVA 90 GRAUS DE FERRO GALVANIZADO, COM ROSCA BSP MACHO/FEMEA, DE 2"                                                                                                                                                                                                                                                                                                                                                                                                                                     </t>
  </si>
  <si>
    <t>114,31</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</si>
  <si>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</si>
  <si>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</si>
  <si>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</si>
  <si>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550,64</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</si>
  <si>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</si>
  <si>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</si>
  <si>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</si>
  <si>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</si>
  <si>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</si>
  <si>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261,85</t>
  </si>
  <si>
    <t xml:space="preserve">CURVA 90 GRAUS DE FERRO GALVANIZADO, COM ROSCA BSP MACHO, DE 2"                                                                                                                                                                                                                                                                                                                                                                                                                                           </t>
  </si>
  <si>
    <t>117,17</t>
  </si>
  <si>
    <t xml:space="preserve">CURVA 90 GRAUS DE FERRO GALVANIZADO, COM ROSCA BSP MACHO, DE 3/4"                                                                                                                                                                                                                                                                                                                                                                                                                                         </t>
  </si>
  <si>
    <t xml:space="preserve">CURVA 90 GRAUS DE FERRO GALVANIZADO, COM ROSCA BSP MACHO, DE 3"                                                                                                                                                                                                                                                                                                                                                                                                                                           </t>
  </si>
  <si>
    <t>341,04</t>
  </si>
  <si>
    <t xml:space="preserve">CURVA 90 GRAUS DE FERRO GALVANIZADO, COM ROSCA BSP MACHO, DE 4"                                                                                                                                                                                                                                                                                                                                                                                                                                           </t>
  </si>
  <si>
    <t>651,10</t>
  </si>
  <si>
    <t xml:space="preserve">CURVA 90 GRAUS DE FERRO GALVANIZADO, COM ROSCA BSP MACHO, DE 6"                                                                                                                                                                                                                                                                                                                                                                                                                                           </t>
  </si>
  <si>
    <t>1.628,66</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</si>
  <si>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</si>
  <si>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</si>
  <si>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</si>
  <si>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</si>
  <si>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</si>
  <si>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273,80</t>
  </si>
  <si>
    <t xml:space="preserve">CURVA 90 GRAUS EM ACO CARBONO, RAIO CURTO, SOLDAVEL, PRESSAO 3.000 LBS, DN 2"                                                                                                                                                                                                                                                                                                                                                                                                                             </t>
  </si>
  <si>
    <t>139,41</t>
  </si>
  <si>
    <t xml:space="preserve">CURVA 90 GRAUS EM ACO CARBONO, RAIO CURTO, SOLDAVEL, PRESSAO 3.000 LBS, DN 3/4"                                                                                                                                                                                                                                                                                                                                                                                                                           </t>
  </si>
  <si>
    <t xml:space="preserve">CURVA 90 GRAUS EM ACO CARBONO, RAIO CURTO, SOLDAVEL, PRESSAO 3.000 LBS, DN 3"                                                                                                                                                                                                                                                                                                                                                                                                                             </t>
  </si>
  <si>
    <t>576,65</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</si>
  <si>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</si>
  <si>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</si>
  <si>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</si>
  <si>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</si>
  <si>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</si>
  <si>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</si>
  <si>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</si>
  <si>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</si>
  <si>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</si>
  <si>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</si>
  <si>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</si>
  <si>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</si>
  <si>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</si>
  <si>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</si>
  <si>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</si>
  <si>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</si>
  <si>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117,53</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</si>
  <si>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</si>
  <si>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</si>
  <si>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</si>
  <si>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</si>
  <si>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</si>
  <si>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</si>
  <si>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</si>
  <si>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52,78</t>
  </si>
  <si>
    <t xml:space="preserve">CURVA 90 GRAUS, PARA ELETRODUTO, EM ACO GALVANIZADO ELETROLITICO, DIAMETRO DE 80 MM (3")                                                                                                                                                                                                                                                                                                                                                                                                                  </t>
  </si>
  <si>
    <t>69,30</t>
  </si>
  <si>
    <t xml:space="preserve">DENTE PARA  FRESADORA                                                                                                                                                                                                                                                                                                                                                                                                                                                                                     </t>
  </si>
  <si>
    <t>59,75</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</si>
  <si>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</si>
  <si>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</si>
  <si>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</si>
  <si>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</si>
  <si>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</si>
  <si>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1.779,68</t>
  </si>
  <si>
    <t xml:space="preserve">DESENHISTA DETALHISTA (HORISTA)                                                                                                                                                                                                                                                                                                                                                                                                                                                                           </t>
  </si>
  <si>
    <t>21,88</t>
  </si>
  <si>
    <t xml:space="preserve">DESENHISTA DETALHISTA (MENSALISTA)                                                                                                                                                                                                                                                                                                                                                                                                                                                                        </t>
  </si>
  <si>
    <t>3.830,31</t>
  </si>
  <si>
    <t xml:space="preserve">DESENHISTA PROJETISTA (HORISTA)                                                                                                                                                                                                                                                                                                                                                                                                                                                                           </t>
  </si>
  <si>
    <t xml:space="preserve">DESENHISTA PROJETISTA (MENSALISTA)                                                                                                                                                                                                                                                                                                                                                                                                                                                                        </t>
  </si>
  <si>
    <t>2.629,90</t>
  </si>
  <si>
    <t xml:space="preserve">DESENHISTA TECNICO AUXILIAR (HORISTA)                                                                                                                                                                                                                                                                                                                                                                                                                                                                     </t>
  </si>
  <si>
    <t xml:space="preserve">DESENHISTA TECNICO AUXILIAR (MENSALISTA)                                                                                                                                                                                                                                                                                                                                                                                                                                                                  </t>
  </si>
  <si>
    <t>2.611,06</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</si>
  <si>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</si>
  <si>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</si>
  <si>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</si>
  <si>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</si>
  <si>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</si>
  <si>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</si>
  <si>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</si>
  <si>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</si>
  <si>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</si>
  <si>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66,92</t>
  </si>
  <si>
    <t xml:space="preserve">DISCO DE CORTE DIAMANTADO SEGMENTADO PARA CONCRETO, DIAMETRO DE 110 MM, FURO DE 20 MM                                                                                                                                                                                                                                                                                                                                                                                                                     </t>
  </si>
  <si>
    <t xml:space="preserve">DISCO DE CORTE DIAMANTADO SEGMENTADO PARA CONCRETO, DIAMETRO DE 350 MM, FURO DE 1 " (14 X 1 ")                                                                                                                                                                                                                                                                                                                                                                                                            </t>
  </si>
  <si>
    <t>384,25</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</si>
  <si>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</si>
  <si>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</si>
  <si>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</si>
  <si>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</si>
  <si>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1.560,40</t>
  </si>
  <si>
    <t xml:space="preserve">DISJUNTOR TERMOMAGNETICO AJUSTAVEL, TRIPOLAR DE 100 ATE 250A, CAPACIDADE DE INTERRUPCAO DE 35KA                                                                                                                                                                                                                                                                                                                                                                                                           </t>
  </si>
  <si>
    <t>1.227,50</t>
  </si>
  <si>
    <t xml:space="preserve">DISJUNTOR TERMOMAGNETICO AJUSTAVEL, TRIPOLAR DE 300 ATE 400A, CAPACIDADE DE INTERRUPCAO DE 35KA                                                                                                                                                                                                                                                                                                                                                                                                           </t>
  </si>
  <si>
    <t>1.900,56</t>
  </si>
  <si>
    <t xml:space="preserve">DISJUNTOR TERMOMAGNETICO AJUSTAVEL, TRIPOLAR DE 450 ATE 600A, CAPACIDADE DE INTERRUPCAO DE 35KA                                                                                                                                                                                                                                                                                                                                                                                                           </t>
  </si>
  <si>
    <t>4.440,31</t>
  </si>
  <si>
    <t xml:space="preserve">DISJUNTOR TERMOMAGNETICO PARA TRILHO DIN (IEC), BIPOLAR, 40 - 50 A                                                                                                                                                                                                                                                                                                                                                                                                                                        </t>
  </si>
  <si>
    <t>53,21</t>
  </si>
  <si>
    <t xml:space="preserve">DISJUNTOR TERMOMAGNETICO PARA TRILHO DIN (IEC), BIPOLAR, 6 - 32 A                                                                                                                                                                                                                                                                                                                                                                                                                                         </t>
  </si>
  <si>
    <t>54,04</t>
  </si>
  <si>
    <t xml:space="preserve">DISJUNTOR TERMOMAGNETICO PARA TRILHO DIN (IEC), BIPOLAR, 63 A                                                                                                                                                                                                                                                                                                                                                                                                                                             </t>
  </si>
  <si>
    <t>76,21</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</si>
  <si>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</si>
  <si>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</si>
  <si>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</si>
  <si>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</si>
  <si>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</si>
  <si>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79,08</t>
  </si>
  <si>
    <t xml:space="preserve">DISJUNTOR TERMOMAGNETICO TRIPOLAR 125 A / 425 V / ICC - 25 KA                                                                                                                                                                                                                                                                                                                                                                                                                                             </t>
  </si>
  <si>
    <t>361,14</t>
  </si>
  <si>
    <t xml:space="preserve">DISJUNTOR TERMOMAGNETICO TRIPOLAR 150 A / 600 V, TIPO FXD / ICC - 35 KA                                                                                                                                                                                                                                                                                                                                                                                                                                   </t>
  </si>
  <si>
    <t>409,70</t>
  </si>
  <si>
    <t xml:space="preserve">DISJUNTOR TERMOMAGNETICO TRIPOLAR 200 A / 600 V, TIPO FXD / ICC - 35 KA                                                                                                                                                                                                                                                                                                                                                                                                                                   </t>
  </si>
  <si>
    <t>574,98</t>
  </si>
  <si>
    <t xml:space="preserve">DISJUNTOR TERMOMAGNETICO TRIPOLAR 250 A / 600 V, TIPO FXD                                                                                                                                                                                                                                                                                                                                                                                                                                                 </t>
  </si>
  <si>
    <t>962,88</t>
  </si>
  <si>
    <t xml:space="preserve">DISJUNTOR TERMOMAGNETICO TRIPOLAR 3  X 250 A/ICC - 25 KA                                                                                                                                                                                                                                                                                                                                                                                                                                                  </t>
  </si>
  <si>
    <t>842,18</t>
  </si>
  <si>
    <t xml:space="preserve">DISJUNTOR TERMOMAGNETICO TRIPOLAR 3 X 350 A/ICC - 25 KA                                                                                                                                                                                                                                                                                                                                                                                                                                                   </t>
  </si>
  <si>
    <t>1.560,57</t>
  </si>
  <si>
    <t xml:space="preserve">DISJUNTOR TERMOMAGNETICO TRIPOLAR 300 A / 600 V, TIPO JXD / ICC - 40 KA                                                                                                                                                                                                                                                                                                                                                                                                                                   </t>
  </si>
  <si>
    <t>1.322,64</t>
  </si>
  <si>
    <t xml:space="preserve">DISJUNTOR TERMOMAGNETICO TRIPOLAR 400 A / 600 V, TIPO JXD / ICC - 40 KA                                                                                                                                                                                                                                                                                                                                                                                                                                   </t>
  </si>
  <si>
    <t xml:space="preserve">DISJUNTOR TERMOMAGNETICO TRIPOLAR 600 A / 600 V, TIPO LXD / ICC - 40 KA                                                                                                                                                                                                                                                                                                                                                                                                                                   </t>
  </si>
  <si>
    <t>2.178,38</t>
  </si>
  <si>
    <t xml:space="preserve">DISJUNTOR TERMOMAGNETICO TRIPOLAR 800 A / 600 V, TIPO LMXD                                                                                                                                                                                                                                                                                                                                                                                                                                                </t>
  </si>
  <si>
    <t>4.656,99</t>
  </si>
  <si>
    <t xml:space="preserve">DISJUNTOR TIPO NEMA, BIPOLAR 10  ATE  50 A, TENSAO MAXIMA 415 V                                                                                                                                                                                                                                                                                                                                                                                                                                           </t>
  </si>
  <si>
    <t xml:space="preserve">DISJUNTOR TIPO NEMA, BIPOLAR 60 ATE 100A, TENSAO MAXIMA 415 V                                                                                                                                                                                                                                                                                                                                                                                                                                             </t>
  </si>
  <si>
    <t xml:space="preserve">DISJUNTOR TIPO NEMA, MONOPOLAR DE 60 ATE 70A, TENSAO MAXIMA DE 240 V                                                                                                                                                                                                                                                                                                                                                                                                                                      </t>
  </si>
  <si>
    <t>32,09</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</si>
  <si>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</si>
  <si>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</si>
  <si>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</si>
  <si>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</si>
  <si>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115,48</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</si>
  <si>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</si>
  <si>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</si>
  <si>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</si>
  <si>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101,51</t>
  </si>
  <si>
    <t xml:space="preserve">DISPOSITIVO DPS CLASSE II, 1 POLO, TENSAO MAXIMA DE 175 V, CORRENTE MAXIMA DE *90* KA (TIPO AC)                                                                                                                                                                                                                                                                                                                                                                                                           </t>
  </si>
  <si>
    <t>180,44</t>
  </si>
  <si>
    <t xml:space="preserve">DISPOSITIVO DPS CLASSE II, 1 POLO, TENSAO MAXIMA DE 275 V, CORRENTE MAXIMA DE *20* KA (TIPO AC)                                                                                                                                                                                                                                                                                                                                                                                                           </t>
  </si>
  <si>
    <t>73,50</t>
  </si>
  <si>
    <t xml:space="preserve">DISPOSITIVO DPS CLASSE II, 1 POLO, TENSAO MAXIMA DE 275 V, CORRENTE MAXIMA DE *30* KA (TIPO AC)                                                                                                                                                                                                                                                                                                                                                                                                           </t>
  </si>
  <si>
    <t>90,31</t>
  </si>
  <si>
    <t xml:space="preserve">DISPOSITIVO DPS CLASSE II, 1 POLO, TENSAO MAXIMA DE 275 V, CORRENTE MAXIMA DE *45* KA (TIPO AC)                                                                                                                                                                                                                                                                                                                                                                                                           </t>
  </si>
  <si>
    <t xml:space="preserve">DISPOSITIVO DPS CLASSE II, 1 POLO, TENSAO MAXIMA DE 275 V, CORRENTE MAXIMA DE *90* KA (TIPO AC)                                                                                                                                                                                                                                                                                                                                                                                                           </t>
  </si>
  <si>
    <t>188,57</t>
  </si>
  <si>
    <t xml:space="preserve">DISPOSITIVO DPS CLASSE II, 1 POLO, TENSAO MAXIMA DE 385 V, CORRENTE MAXIMA DE *20* KA (TIPO AC)                                                                                                                                                                                                                                                                                                                                                                                                           </t>
  </si>
  <si>
    <t>121,82</t>
  </si>
  <si>
    <t xml:space="preserve">DISPOSITIVO DPS CLASSE II, 1 POLO, TENSAO MAXIMA DE 385 V, CORRENTE MAXIMA DE *30* KA (TIPO AC)                                                                                                                                                                                                                                                                                                                                                                                                           </t>
  </si>
  <si>
    <t>129,86</t>
  </si>
  <si>
    <t xml:space="preserve">DISPOSITIVO DPS CLASSE II, 1 POLO, TENSAO MAXIMA DE 385 V, CORRENTE MAXIMA DE *45* KA (TIPO AC)                                                                                                                                                                                                                                                                                                                                                                                                           </t>
  </si>
  <si>
    <t xml:space="preserve">DISPOSITIVO DPS CLASSE II, 1 POLO, TENSAO MAXIMA DE 385 V, CORRENTE MAXIMA DE *90* KA (TIPO AC)                                                                                                                                                                                                                                                                                                                                                                                                           </t>
  </si>
  <si>
    <t>277,37</t>
  </si>
  <si>
    <t xml:space="preserve">DISPOSITIVO DPS CLASSE II, 1 POLO, TENSAO MAXIMA DE 460 V, CORRENTE MAXIMA DE *20* KA (TIPO AC)                                                                                                                                                                                                                                                                                                                                                                                                           </t>
  </si>
  <si>
    <t>135,90</t>
  </si>
  <si>
    <t xml:space="preserve">DISPOSITIVO DPS CLASSE II, 1 POLO, TENSAO MAXIMA DE 460 V, CORRENTE MAXIMA DE *30* KA (TIPO AC)                                                                                                                                                                                                                                                                                                                                                                                                           </t>
  </si>
  <si>
    <t>140,10</t>
  </si>
  <si>
    <t xml:space="preserve">DISPOSITIVO DPS CLASSE II, 1 POLO, TENSAO MAXIMA DE 460 V, CORRENTE MAXIMA DE *45* KA (TIPO AC)                                                                                                                                                                                                                                                                                                                                                                                                           </t>
  </si>
  <si>
    <t xml:space="preserve">DISPOSITIVO DPS CLASSE II, 1 POLO, TENSAO MAXIMA DE 460 V, CORRENTE MAXIMA DE *90* KA (TIPO AC)                                                                                                                                                                                                                                                                                                                                                                                                           </t>
  </si>
  <si>
    <t>340,63</t>
  </si>
  <si>
    <t xml:space="preserve">DISPOSITIVO DR, 2 POLOS, SENSIBILIDADE DE 30 MA, CORRENTE DE 100 A, TIPO AC                                                                                                                                                                                                                                                                                                                                                                                                                               </t>
  </si>
  <si>
    <t>289,11</t>
  </si>
  <si>
    <t xml:space="preserve">DISPOSITIVO DR, 2 POLOS, SENSIBILIDADE DE 30 MA, CORRENTE DE 25 A, TIPO AC                                                                                                                                                                                                                                                                                                                                                                                                                                </t>
  </si>
  <si>
    <t>145,16</t>
  </si>
  <si>
    <t xml:space="preserve">DISPOSITIVO DR, 2 POLOS, SENSIBILIDADE DE 30 MA, CORRENTE DE 40 A, TIPO AC                                                                                                                                                                                                                                                                                                                                                                                                                                </t>
  </si>
  <si>
    <t>147,74</t>
  </si>
  <si>
    <t xml:space="preserve">DISPOSITIVO DR, 2 POLOS, SENSIBILIDADE DE 30 MA, CORRENTE DE 63 A, TIPO AC                                                                                                                                                                                                                                                                                                                                                                                                                                </t>
  </si>
  <si>
    <t>157,99</t>
  </si>
  <si>
    <t xml:space="preserve">DISPOSITIVO DR, 2 POLOS, SENSIBILIDADE DE 30 MA, CORRENTE DE 80 A, TIPO AC                                                                                                                                                                                                                                                                                                                                                                                                                                </t>
  </si>
  <si>
    <t>269,41</t>
  </si>
  <si>
    <t xml:space="preserve">DISPOSITIVO DR, 2 POLOS, SENSIBILIDADE DE 300 MA, CORRENTE DE 25 A, TIPO AC                                                                                                                                                                                                                                                                                                                                                                                                                               </t>
  </si>
  <si>
    <t>164,37</t>
  </si>
  <si>
    <t xml:space="preserve">DISPOSITIVO DR, 2 POLOS, SENSIBILIDADE DE 300 MA, CORRENTE DE 40 A, TIPO AC                                                                                                                                                                                                                                                                                                                                                                                                                               </t>
  </si>
  <si>
    <t xml:space="preserve">DISPOSITIVO DR, 2 POLOS, SENSIBILIDADE DE 300 MA, CORRENTE DE 63 A, TIPO AC                                                                                                                                                                                                                                                                                                                                                                                                                               </t>
  </si>
  <si>
    <t>180,35</t>
  </si>
  <si>
    <t xml:space="preserve">DISPOSITIVO DR, 2 POLOS, SENSIBILIDADE DE 300 MA, CORRENTE DE 80 A, TIPO  AC                                                                                                                                                                                                                                                                                                                                                                                                                              </t>
  </si>
  <si>
    <t>301,81</t>
  </si>
  <si>
    <t xml:space="preserve">DISPOSITIVO DR, 4 POLOS, SENSIBILIDADE DE 30 MA, CORRENTE DE 100 A, TIPO AC                                                                                                                                                                                                                                                                                                                                                                                                                               </t>
  </si>
  <si>
    <t>334,24</t>
  </si>
  <si>
    <t xml:space="preserve">DISPOSITIVO DR, 4 POLOS, SENSIBILIDADE DE 30 MA, CORRENTE DE 25 A, TIPO AC                                                                                                                                                                                                                                                                                                                                                                                                                                </t>
  </si>
  <si>
    <t>165,39</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</si>
  <si>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</si>
  <si>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</si>
  <si>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</si>
  <si>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336,70</t>
  </si>
  <si>
    <t xml:space="preserve">DISPOSITIVO DR, 4 POLOS, SENSIBILIDADE DE 300 MA, CORRENTE DE 100 A, TIPO AC                                                                                                                                                                                                                                                                                                                                                                                                                              </t>
  </si>
  <si>
    <t>541,44</t>
  </si>
  <si>
    <t xml:space="preserve">DISPOSITIVO DR, 4 POLOS, SENSIBILIDADE DE 300 MA, CORRENTE DE 25 A, TIPO AC                                                                                                                                                                                                                                                                                                                                                                                                                               </t>
  </si>
  <si>
    <t>205,35</t>
  </si>
  <si>
    <t xml:space="preserve">DISPOSITIVO DR, 4 POLOS, SENSIBILIDADE DE 300 MA, CORRENTE DE 40 A, TIPO AC                                                                                                                                                                                                                                                                                                                                                                                                                               </t>
  </si>
  <si>
    <t>240,63</t>
  </si>
  <si>
    <t xml:space="preserve">DISPOSITIVO DR, 4 POLOS, SENSIBILIDADE DE 300 MA, CORRENTE DE 63 A, TIPO AC                                                                                                                                                                                                                                                                                                                                                                                                                               </t>
  </si>
  <si>
    <t>231,90</t>
  </si>
  <si>
    <t xml:space="preserve">DISPOSITIVO DR, 4 POLOS, SENSIBILIDADE DE 300 MA, CORRENTE DE 80 A, TIPO AC                                                                                                                                                                                                                                                                                                                                                                                                                               </t>
  </si>
  <si>
    <t>537,24</t>
  </si>
  <si>
    <t xml:space="preserve">DISTRIBUIDOR DE AGREGADOS AUTOPROPELIDO, CAP 3 M3, A DIESEL, 6 CC, 176 CV                                                                                                                                                                                                                                                                                                                                                                                                                                 </t>
  </si>
  <si>
    <t>391.246,87</t>
  </si>
  <si>
    <t xml:space="preserve">DISTRIBUIDOR DE AGREGADOS REBOCAVEL, CAPACIDADE 1,9 M3, LARGURA DE TRABALHO 3,66 M                                                                                                                                                                                                                                                                                                                                                                                                                        </t>
  </si>
  <si>
    <t>89.991,11</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</si>
  <si>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</si>
  <si>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</si>
  <si>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</si>
  <si>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37,59</t>
  </si>
  <si>
    <t xml:space="preserve">DISTRIBUIDOR METALICO, COM ROSCA, 3 SAIDAS, DN 3/4" X 1/2", PARA CONEXAO COM ANEL DESLIZANTE EM TUBO PEX PARA INST. AGUA QUENTE/FRIA                                                                                                                                                                                                                                                                                                                                                                      </t>
  </si>
  <si>
    <t>25,99</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</si>
  <si>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</si>
  <si>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</si>
  <si>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139,16</t>
  </si>
  <si>
    <t xml:space="preserve">DISTRIBUIDOR, PLASTICO, 3 SAIDAS, DN 32 X 16 MM, PARA CONEXAO COM CRIMPAGEM, EM TUBO PEX PARA INST. AGUA QUENTE/FRIA                                                                                                                                                                                                                                                                                                                                                                                      </t>
  </si>
  <si>
    <t>133,37</t>
  </si>
  <si>
    <t xml:space="preserve">DISTRIBUIDOR, PLASTICO, 3 SAIDAS, DN 32 X 25 MM, PARA CONEXAO COM CRIMPAGEM, EM TUBO PEX PARA INST. AGUA QUENTE/FRIA                                                                                                                                                                                                                                                                                                                                                                                      </t>
  </si>
  <si>
    <t>162,34</t>
  </si>
  <si>
    <t xml:space="preserve">DIVISORIA EM GRANITO, COM DUAS FACES POLIDAS, TIPO ANDORINHA/ QUARTZ/ CASTELO/ CORUMBA OU OUTROS EQUIVALENTES DA REGIAO, E=  *3,0*  CM                                                                                                                                                                                                                                                                                                                                                                    </t>
  </si>
  <si>
    <t>752,83</t>
  </si>
  <si>
    <t xml:space="preserve">DIVISORIA EM MARMORE, COM DUAS FACES POLIDAS, BRANCO COMUM, E=  *3,0* CM                                                                                                                                                                                                                                                                                                                                                                                                                                  </t>
  </si>
  <si>
    <t>952,68</t>
  </si>
  <si>
    <t xml:space="preserve">DIVISORIA, PLACA  PRE-MOLDADA EM GRANILITE, MARMORITE OU GRANITINA,  E = *3 CM                                                                                                                                                                                                                                                                                                                                                                                                                            </t>
  </si>
  <si>
    <t>207,56</t>
  </si>
  <si>
    <t xml:space="preserve">DOBRADEIRA ELETROMECANICA DE VERGALHAO, PARA ACO DE DIAMETRO ATE 1 1/2", MOTOR ELETRICO TRIFASICO, POTENCIA DE 3 HP ATE 5 HP                                                                                                                                                                                                                                                                                                                                                                              </t>
  </si>
  <si>
    <t>153.175,76</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</si>
  <si>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</si>
  <si>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</si>
  <si>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</si>
  <si>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</si>
  <si>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</si>
  <si>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29,32</t>
  </si>
  <si>
    <t xml:space="preserve">DOBRADICA TIPO VAI-E-VEM EM ACO/FERRO, TAMANHO 3'', GALVANIZADO, COM PARAFUSOS                                                                                                                                                                                                                                                                                                                                                                                                                            </t>
  </si>
  <si>
    <t>78,61</t>
  </si>
  <si>
    <t xml:space="preserve">DOMOS INDIVIDUAL EM ACRILICO BRANCO *95 X 95* CM, SEM INSTALACAO                                                                                                                                                                                                                                                                                                                                                                                                                                          </t>
  </si>
  <si>
    <t>838,13</t>
  </si>
  <si>
    <t xml:space="preserve">DOSADOR DE AREIA, CAPACIDADE DE *26* LITROS                                                                                                                                                                                                                                                                                                                                                                                                                                                               </t>
  </si>
  <si>
    <t>1.542,06</t>
  </si>
  <si>
    <t xml:space="preserve">DUCHA / CHUVEIRO METALICO, DE PAREDE, ARTICULAVEL, COM BRACO/CANO, SEM DESVIADOR                                                                                                                                                                                                                                                                                                                                                                                                                          </t>
  </si>
  <si>
    <t>178,09</t>
  </si>
  <si>
    <t xml:space="preserve">DUCHA / CHUVEIRO METALICO, DE PAREDE, ARTICULAVEL, COM DESVIADOR E DUCHA MANUAL                                                                                                                                                                                                                                                                                                                                                                                                                           </t>
  </si>
  <si>
    <t>375,19</t>
  </si>
  <si>
    <t xml:space="preserve">DUCHA / CHUVEIRO PLASTICO SIMPLES, 5 '', BRANCO, PARA ACOPLAR EM HASTE 1/2 ", AGUA FRIA                                                                                                                                                                                                                                                                                                                                                                                                                   </t>
  </si>
  <si>
    <t xml:space="preserve">DUCHA HIGIENICA PLASTICA COM REGISTRO METALICO 1/2 "                                                                                                                                                                                                                                                                                                                                                                                                                                                      </t>
  </si>
  <si>
    <t>116,99</t>
  </si>
  <si>
    <t xml:space="preserve">DUMPER COM CAPACIDADE DE CARGA DE 1700 KG, PARTIDA ELETRICA, MOTOR DIESEL COM POTENCIA DE 16 CV                                                                                                                                                                                                                                                                                                                                                                                                           </t>
  </si>
  <si>
    <t>138.131,91</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</si>
  <si>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</si>
  <si>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</si>
  <si>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</si>
  <si>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</si>
  <si>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</si>
  <si>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</si>
  <si>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21,34</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</si>
  <si>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</si>
  <si>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</si>
  <si>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</si>
  <si>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36,96</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</si>
  <si>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</si>
  <si>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</si>
  <si>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</si>
  <si>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</si>
  <si>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</si>
  <si>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</si>
  <si>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</si>
  <si>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</si>
  <si>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3.089,73</t>
  </si>
  <si>
    <t xml:space="preserve">ELETRODO REVESTIDO AWS - E-6010, DIAMETRO IGUAL A 4,00 MM                                                                                                                                                                                                                                                                                                                                                                                                                                                 </t>
  </si>
  <si>
    <t>50,31</t>
  </si>
  <si>
    <t xml:space="preserve">ELETRODO REVESTIDO AWS - E6013, DIAMETRO IGUAL A 2,50 MM                                                                                                                                                                                                                                                                                                                                                                                                                                                  </t>
  </si>
  <si>
    <t xml:space="preserve">ELETRODO REVESTIDO AWS - E6013, DIAMETRO IGUAL A 4,00 MM                                                                                                                                                                                                                                                                                                                                                                                                                                                  </t>
  </si>
  <si>
    <t>44,29</t>
  </si>
  <si>
    <t xml:space="preserve">ELETRODO REVESTIDO AWS - E7018, DIAMETRO IGUAL A 4,00 MM                                                                                                                                                                                                                                                                                                                                                                                                                                                  </t>
  </si>
  <si>
    <t>48,00</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</si>
  <si>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</si>
  <si>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</si>
  <si>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</si>
  <si>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</si>
  <si>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</si>
  <si>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19,26</t>
  </si>
  <si>
    <t xml:space="preserve">ELETRODUTO DE PVC RIGIDO ROSCAVEL DE 2 1/2 ", SEM LUVA                                                                                                                                                                                                                                                                                                                                                                                                                                                    </t>
  </si>
  <si>
    <t>28,10</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</si>
  <si>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</si>
  <si>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</si>
  <si>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</si>
  <si>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</si>
  <si>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</si>
  <si>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</si>
  <si>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</si>
  <si>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</si>
  <si>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</si>
  <si>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</si>
  <si>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</si>
  <si>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</si>
  <si>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</si>
  <si>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</si>
  <si>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</si>
  <si>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</si>
  <si>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</si>
  <si>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</si>
  <si>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</si>
  <si>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</si>
  <si>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</si>
  <si>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</si>
  <si>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45,16</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</si>
  <si>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</si>
  <si>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</si>
  <si>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</si>
  <si>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</si>
  <si>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9,66</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</si>
  <si>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</si>
  <si>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</si>
  <si>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</si>
  <si>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</si>
  <si>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</si>
  <si>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2,10</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</si>
  <si>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</si>
  <si>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</si>
  <si>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</si>
  <si>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</si>
  <si>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</si>
  <si>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</si>
  <si>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</si>
  <si>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</si>
  <si>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</si>
  <si>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</si>
  <si>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</si>
  <si>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</si>
  <si>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</si>
  <si>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10,65</t>
  </si>
  <si>
    <t xml:space="preserve">ELETRODUTO/DUTO PEAD FLEXIVEL PAREDE SIMPLES, CORRUGACAO HELICOIDAL, COR PRETA, SEM ROSCA, DE 4", CRC 680 N, PARA CABEAMENTO SUBTERRANEO (NBR 15715)                                                                                                                                                                                                                                                                                                                                                      </t>
  </si>
  <si>
    <t xml:space="preserve">ELETROTECNICO (HORISTA)                                                                                                                                                                                                                                                                                                                                                                                                                                                                                   </t>
  </si>
  <si>
    <t xml:space="preserve">ELETROTECNICO (MENSALISTA)                                                                                                                                                                                                                                                                                                                                                                                                                                                                                </t>
  </si>
  <si>
    <t>3.679,93</t>
  </si>
  <si>
    <t xml:space="preserve">ELEVADOR DE CARGA A CABO, CABINE SEMI FECHADA 2,0 X 1,5 X 2,0 M, CAPACIDADE DE CARGA 1000 KG, TORRE  2,38 X 2,21 X 15 M, GUINCHO DE EMBREAGEM, FREIO DE SEGURANCA, LIMITADOR DE VELOCIDADE E CANCELA                                                                                                                                                                                                                                                                                                      </t>
  </si>
  <si>
    <t>70.127,20</t>
  </si>
  <si>
    <t xml:space="preserve">ELEVADOR DE CREMALHEIRA CABINE FECHADA 1,5 X 2,5 X 2,35 M (UMA POR TORRE), CAPACIDADE DE CARGA 1200 KG (15 PESSOAS), TORRE  24 M (16 MODULOS), FREIO DE SEGURANCA, LIMITADOR DE CARGA                                                                                                                                                                                                                                                                                                                     </t>
  </si>
  <si>
    <t>330.157,49</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</si>
  <si>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</si>
  <si>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</si>
  <si>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</si>
  <si>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</si>
  <si>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</si>
  <si>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</si>
  <si>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</si>
  <si>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</si>
  <si>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</si>
  <si>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</si>
  <si>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</si>
  <si>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</si>
  <si>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4.430,83</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</si>
  <si>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</si>
  <si>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</si>
  <si>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</si>
  <si>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</si>
  <si>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</si>
  <si>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85,07</t>
  </si>
  <si>
    <t xml:space="preserve">ENGATE/RABICHO FLEXIVEL PLASTICO (PVC OU ABS) BRANCO 1/2 " X 30 CM                                                                                                                                                                                                                                                                                                                                                                                                                                        </t>
  </si>
  <si>
    <t xml:space="preserve">ENGATE/RABICHO FLEXIVEL PLASTICO (PVC OU ABS) BRANCO 1/2 " X 40 CM                                                                                                                                                                                                                                                                                                                                                                                                                                        </t>
  </si>
  <si>
    <t xml:space="preserve">ENGENHEIRO CIVIL DE OBRA JUNIOR (HORISTA)                                                                                                                                                                                                                                                                                                                                                                                                                                                                 </t>
  </si>
  <si>
    <t>109,87</t>
  </si>
  <si>
    <t xml:space="preserve">ENGENHEIRO CIVIL DE OBRA JUNIOR (MENSALISTA)                                                                                                                                                                                                                                                                                                                                                                                                                                                              </t>
  </si>
  <si>
    <t>19.215,37</t>
  </si>
  <si>
    <t xml:space="preserve">ENGENHEIRO CIVIL DE OBRA PLENO (HORISTA)                                                                                                                                                                                                                                                                                                                                                                                                                                                                  </t>
  </si>
  <si>
    <t>115,99</t>
  </si>
  <si>
    <t xml:space="preserve">ENGENHEIRO CIVIL DE OBRA PLENO (MENSALISTA)                                                                                                                                                                                                                                                                                                                                                                                                                                                               </t>
  </si>
  <si>
    <t>20.287,15</t>
  </si>
  <si>
    <t xml:space="preserve">ENGENHEIRO CIVIL DE OBRA SENIOR (HORISTA)                                                                                                                                                                                                                                                                                                                                                                                                                                                                 </t>
  </si>
  <si>
    <t>138,33</t>
  </si>
  <si>
    <t xml:space="preserve">ENGENHEIRO CIVIL DE OBRA SENIOR (MENSALISTA)                                                                                                                                                                                                                                                                                                                                                                                                                                                              </t>
  </si>
  <si>
    <t>24.194,27</t>
  </si>
  <si>
    <t xml:space="preserve">ENXADA ESTREITA *25 X 23* CM COM CABO                                                                                                                                                                                                                                                                                                                                                                                                                                                                     </t>
  </si>
  <si>
    <t>49,54</t>
  </si>
  <si>
    <t xml:space="preserve">EPI - FAMILIA ALMOXARIFE - HORISTA (ENCARGOS COMPLEMENTARES - COLETADO CAIXA)                                                                                                                                                                                                                                                                                                                                                                                                                             </t>
  </si>
  <si>
    <t xml:space="preserve">EPI - FAMILIA ALMOXARIFE - MENSALISTA (ENCARGOS COMPLEMENTARES - COLETADO CAIXA)                                                                                                                                                                                                                                                                                                                                                                                                                          </t>
  </si>
  <si>
    <t>140,69</t>
  </si>
  <si>
    <t xml:space="preserve">EPI - FAMILIA CARPINTEIRO DE FORMAS - HORISTA (ENCARGOS COMPLEMENTARES - COLETADO CAIXA)                                                                                                                                                                                                                                                                                                                                                                                                                  </t>
  </si>
  <si>
    <t xml:space="preserve">EPI - FAMILIA CARPINTEIRO DE FORMAS - MENSALISTA (ENCARGOS COMPLEMENTARES - COLETADO CAIXA)                                                                                                                                                                                                                                                                                                                                                                                                               </t>
  </si>
  <si>
    <t>253,46</t>
  </si>
  <si>
    <t xml:space="preserve">EPI - FAMILIA ELETRICISTA - HORISTA (ENCARGOS COMPLEMENTARES - COLETADO CAIXA)                                                                                                                                                                                                                                                                                                                                                                                                                            </t>
  </si>
  <si>
    <t xml:space="preserve">EPI - FAMILIA ELETRICISTA - MENSALISTA (ENCARGOS COMPLEMENTARES - COLETADO CAIXA)                                                                                                                                                                                                                                                                                                                                                                                                                         </t>
  </si>
  <si>
    <t>214,40</t>
  </si>
  <si>
    <t xml:space="preserve">EPI - FAMILIA ENCANADOR - HORISTA (ENCARGOS COMPLEMENTARES - COLETADO CAIXA)                                                                                                                                                                                                                                                                                                                                                                                                                              </t>
  </si>
  <si>
    <t>1,01</t>
  </si>
  <si>
    <t xml:space="preserve">EPI - FAMILIA ENCANADOR - MENSALISTA (ENCARGOS COMPLEMENTARES - COLETADO CAIXA)                                                                                                                                                                                                                                                                                                                                                                                                                           </t>
  </si>
  <si>
    <t>189,52</t>
  </si>
  <si>
    <t xml:space="preserve">EPI - FAMILIA ENCARREGADO GERAL - HORISTA (ENCARGOS COMPLEMENTARES - COLETADO CAIXA)                                                                                                                                                                                                                                                                                                                                                                                                                      </t>
  </si>
  <si>
    <t xml:space="preserve">EPI - FAMILIA ENCARREGADO GERAL - MENSALISTA (ENCARGOS COMPLEMENTARES - COLETADO CAIXA)                                                                                                                                                                                                                                                                                                                                                                                                                   </t>
  </si>
  <si>
    <t>221,51</t>
  </si>
  <si>
    <t xml:space="preserve">EPI - FAMILIA ENGENHEIRO CIVIL - HORISTA (ENCARGOS COMPLEMENTARES - COLETADO CAIXA)                                                                                                                                                                                                                                                                                                                                                                                                                       </t>
  </si>
  <si>
    <t xml:space="preserve">EPI - FAMILIA ENGENHEIRO CIVIL - MENSALISTA (ENCARGOS COMPLEMENTARES - COLETADO CAIXA)                                                                                                                                                                                                                                                                                                                                                                                                                    </t>
  </si>
  <si>
    <t>133,45</t>
  </si>
  <si>
    <t xml:space="preserve">EPI - FAMILIA OPERADOR ESCAVADEIRA - HORISTA (ENCARGOS COMPLEMENTARES - COLETADO CAIXA)                                                                                                                                                                                                                                                                                                                                                                                                                   </t>
  </si>
  <si>
    <t xml:space="preserve">EPI - FAMILIA OPERADOR ESCAVADEIRA - MENSALISTA (ENCARGOS COMPLEMENTARES - COLETADO CAIXA)                                                                                                                                                                                                                                                                                                                                                                                                                </t>
  </si>
  <si>
    <t>154,53</t>
  </si>
  <si>
    <t xml:space="preserve">EPI - FAMILIA PEDREIRO - HORISTA (ENCARGOS COMPLEMENTARES - COLETADO CAIXA)                                                                                                                                                                                                                                                                                                                                                                                                                               </t>
  </si>
  <si>
    <t xml:space="preserve">EPI - FAMILIA PEDREIRO - MENSALISTA (ENCARGOS COMPLEMENTARES - COLETADO CAIXA)                                                                                                                                                                                                                                                                                                                                                                                                                            </t>
  </si>
  <si>
    <t>220,75</t>
  </si>
  <si>
    <t xml:space="preserve">EPI - FAMILIA PINTOR - HORISTA (ENCARGOS COMPLEMENTARES - COLETADO CAIXA)                                                                                                                                                                                                                                                                                                                                                                                                                                 </t>
  </si>
  <si>
    <t xml:space="preserve">EPI - FAMILIA PINTOR - MENSALISTA (ENCARGOS COMPLEMENTARES - COLETADO CAIXA)                                                                                                                                                                                                                                                                                                                                                                                                                              </t>
  </si>
  <si>
    <t>316,25</t>
  </si>
  <si>
    <t xml:space="preserve">EPI - FAMILIA SERVENTE - HORISTA (ENCARGOS COMPLEMENTARES - COLETADO CAIXA)                                                                                                                                                                                                                                                                                                                                                                                                                               </t>
  </si>
  <si>
    <t xml:space="preserve">EPI - FAMILIA SERVENTE - MENSALISTA (ENCARGOS COMPLEMENTARES - COLETADO CAIXA)                                                                                                                                                                                                                                                                                                                                                                                                                            </t>
  </si>
  <si>
    <t>235,50</t>
  </si>
  <si>
    <t xml:space="preserve">EPI - FAMILIA SOLDADOR - HORISTA (ENCARGOS COMPLEMENTARES - COLETADO CAIXA)                                                                                                                                                                                                                                                                                                                                                                                                                               </t>
  </si>
  <si>
    <t xml:space="preserve">EPI - FAMILIA SOLDADOR - MENSALISTA (ENCARGOS COMPLEMENTARES - COLETADO CAIXA)                                                                                                                                                                                                                                                                                                                                                                                                                            </t>
  </si>
  <si>
    <t>317,67</t>
  </si>
  <si>
    <t xml:space="preserve">EPI - FAMILIA TOPOGRAFO - HORISTA (ENCARGOS COMPLEMENTARES - COLETADO CAIXA)                                                                                                                                                                                                                                                                                                                                                                                                                              </t>
  </si>
  <si>
    <t>0,67</t>
  </si>
  <si>
    <t xml:space="preserve">EPI - FAMILIA TOPOGRAFO - MENSALISTA (ENCARGOS COMPLEMENTARES - COLETADO CAIXA)                                                                                                                                                                                                                                                                                                                                                                                                                           </t>
  </si>
  <si>
    <t>126,70</t>
  </si>
  <si>
    <t xml:space="preserve">EQUIPAMENTO DE LIMPEZA COMBINADO (VACUO/ALTA PRESSAO) 95% VACUO, TANQUE 7000 L, BOMBA 140 KGF/CM2 66 L/MIN COM MOTOR INDEPENDENTE A DIESEL DE 60 CV (INCLUI MONTAGEM, NAO INCLUI CAMINHAO)                                                                                                                                                                                                                                                                                                                </t>
  </si>
  <si>
    <t>565.124,71</t>
  </si>
  <si>
    <t xml:space="preserve">EQUIPAMENTO P/ DEMARCACAO DE FAIXAS DE TRAFEGO A QUENTE, A SER MONTADO SOBRE CAMINHAO DE PBT MIN. DE 17 T, DIST. MIN. ENTRE EIXOS 5,2 M, CAPACIDADE PARA 1.000 KG DE MATERIAL TERMOPLASTICO (INCLUI MONTAGEM, NAO INCLUI CAMINHAO, NEM COMPRESSOR DE AR)                                                                                                                                                                                                                                                  </t>
  </si>
  <si>
    <t>2.602.792,96</t>
  </si>
  <si>
    <t xml:space="preserve">EQUIPAMENTO PARA DEMARCACAO DE FAIXAS DE TRAFEGO A FRIO, A SER MONTADO SOBRE CAMINHAO DE PBT MINIMO DE 9 T E DISTANCIA MINIMA ENTRE EIXOS DE 4,3 M, CAPACIDADE PARA 800 L DE TINTA (INCLUI MONTAGEM, NAO INCLUI CAMINHAO)                                                                                                                                                                                                                                                                                 </t>
  </si>
  <si>
    <t>1.748.542,96</t>
  </si>
  <si>
    <t xml:space="preserve">ESCADA DUPLA DE ABRIR EM ALUMINIO, MODELO PINTOR, 8 DEGRAUS                                                                                                                                                                                                                                                                                                                                                                                                                                               </t>
  </si>
  <si>
    <t>372,37</t>
  </si>
  <si>
    <t xml:space="preserve">ESCADA EXTENSIVEL EM ALUMINIO COM 6,00 M ESTENDIDA                                                                                                                                                                                                                                                                                                                                                                                                                                                        </t>
  </si>
  <si>
    <t>1.054,55</t>
  </si>
  <si>
    <t xml:space="preserve">ESCAVADEIRA HIDRAULICA SOBRE ESTEIRA, COM GARRA GIRATORIA DE MANDIBULAS, PESO OPERACIONAL ENTRE 22,00 E 25,50 TON, POTENCIA LIQUIDA ENTRE 150 E 160 HP                                                                                                                                                                                                                                                                                                                                                    </t>
  </si>
  <si>
    <t>914.573,40</t>
  </si>
  <si>
    <t xml:space="preserve">ESCAVADEIRA HIDRAULICA SOBRE ESTEIRAS CACAMBA 0,40 A 1,20 M3, PESO OPERACIONAL 21,19 T, POTENCIA LIQUIDA 173 HP                                                                                                                                                                                                                                                                                                                                                                                           </t>
  </si>
  <si>
    <t>828.750,00</t>
  </si>
  <si>
    <t xml:space="preserve">ESCAVADEIRA HIDRAULICA SOBRE ESTEIRAS COM CACAMBA DE 1,20 M3, PESO OPERACIONAL 21 T, POTENCIA BRUTA 155 HP                                                                                                                                                                                                                                                                                                                                                                                                </t>
  </si>
  <si>
    <t>867.750,00</t>
  </si>
  <si>
    <t xml:space="preserve">ESCAVADEIRA HIDRAULICA SOBRE ESTEIRAS, CACAMBA  0,80 M3, PESO OPERACIONAL 17,8 T, POTENCIA LIQUIDA 110 HP                                                                                                                                                                                                                                                                                                                                                                                                 </t>
  </si>
  <si>
    <t>744.216,48</t>
  </si>
  <si>
    <t xml:space="preserve">ESCAVADEIRA HIDRAULICA SOBRE ESTEIRAS, CACAMBA 0,4 A 1,70 M3, PESO OPERACIONAL 23,2 T, POTENCIA BRUTA 183 HP                                                                                                                                                                                                                                                                                                                                                                                              </t>
  </si>
  <si>
    <t>889.200,00</t>
  </si>
  <si>
    <t xml:space="preserve">ESCAVADEIRA HIDRAULICA SOBRE ESTEIRAS, CACAMBA 0,62M3, PESO OPERACIONAL 12,61T, POTENCIA LIQUIDA 95HP                                                                                                                                                                                                                                                                                                                                                                                                     </t>
  </si>
  <si>
    <t>682.500,00</t>
  </si>
  <si>
    <t xml:space="preserve">ESCAVADEIRA HIDRAULICA SOBRE ESTEIRAS, CACAMBA 0,80 A 1,30 M3, PESO OPERACIONAL 22,18 T, POTENCIA LIQUIDA 170 HP                                                                                                                                                                                                                                                                                                                                                                                          </t>
  </si>
  <si>
    <t>814.125,00</t>
  </si>
  <si>
    <t xml:space="preserve">ESCAVADEIRA HIDRAULICA SOBRE ESTEIRAS, CACAMBA 0,80M3, PESO OPERACIONAL 17T, POTENCIA BRUTA 111HP                                                                                                                                                                                                                                                                                                                                                                                                         </t>
  </si>
  <si>
    <t>780.000,00</t>
  </si>
  <si>
    <t xml:space="preserve">ESCAVADEIRA HIDRAULICA SOBRE ESTEIRAS, CAPACIDADE DA CACAMBA ENTRE 1,20 E 1,50 M3, PESO OPERACIONAL ENTRE 20,00 E 22,00 TON, POTENCIA LIQUIDA ENTRE 150 E 155 HP, EQUIPADA COM CLAMSHELL                                                                                                                                                                                                                                                                                                                  </t>
  </si>
  <si>
    <t>880.448,40</t>
  </si>
  <si>
    <t xml:space="preserve">ESCORA PRE-MOLDADA EM CONCRETO, *10 X 10* CM, H = 2,30M                                                                                                                                                                                                                                                                                                                                                                                                                                                   </t>
  </si>
  <si>
    <t>49,84</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</si>
  <si>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</si>
  <si>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</si>
  <si>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</si>
  <si>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214,32</t>
  </si>
  <si>
    <t xml:space="preserve">ESGUICHO JATO REGULAVEL, TIPO ELKHART, ENGATE RAPIDO 2 1/2", PARA COMBATE A INCENDIO                                                                                                                                                                                                                                                                                                                                                                                                                      </t>
  </si>
  <si>
    <t>260,71</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</si>
  <si>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</si>
  <si>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</si>
  <si>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</si>
  <si>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71,09</t>
  </si>
  <si>
    <t xml:space="preserve">ESGUICHO TIPO JATO SOLIDO, EM LATAO, ENGATE RAPIDO 2 1/2" X 13 MM, PARA MANGUEIRA EM INSTALACAO PREDIAL COMBATE A INCENDIO                                                                                                                                                                                                                                                                                                                                                                                </t>
  </si>
  <si>
    <t>107,76</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</si>
  <si>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</si>
  <si>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</si>
  <si>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118,19</t>
  </si>
  <si>
    <t xml:space="preserve">ESMERILHADEIRA ANGULAR ELETRICA, DIAMETRO DO DISCO 7 '' (180 MM), ROTACAO 8500 RPM, POTENCIA 2400 W                                                                                                                                                                                                                                                                                                                                                                                                       </t>
  </si>
  <si>
    <t>1.269,00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</si>
  <si>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</si>
  <si>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</si>
  <si>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</si>
  <si>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</si>
  <si>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</si>
  <si>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</si>
  <si>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2,77</t>
  </si>
  <si>
    <t xml:space="preserve">ESPACADOR/SEPARADOR DE CORDOALHA TIPO DISCO 12 FUROS DE 14 MM, PARA TIRANTES                                                                                                                                                                                                                                                                                                                                                                                                                              </t>
  </si>
  <si>
    <t xml:space="preserve">ESPARGIDOR DE ASFALTO PRESSURIZADO, REBOCAVEL, TANQUE DE 2500 L, PNEUMATICO,  COM MOTOR A GASOLINA 3,4HP                                                                                                                                                                                                                                                                                                                                                                                                  </t>
  </si>
  <si>
    <t>116.000,00</t>
  </si>
  <si>
    <t xml:space="preserve">ESPARGIDOR DE ASFALTO PRESSURIZADO, TANQUE 6 M3 COM ISOLACAO TERMICA, AQUECIDO COM 2 MACARICOS, COM BARRA ESPARGIDORA 3,60 M, A SER MONTADO SOBRE CAMINHAO                                                                                                                                                                                                                                                                                                                                                </t>
  </si>
  <si>
    <t>246.246,87</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</si>
  <si>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</si>
  <si>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</si>
  <si>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</si>
  <si>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</si>
  <si>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</si>
  <si>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</si>
  <si>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2,06</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</si>
  <si>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</si>
  <si>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</si>
  <si>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</si>
  <si>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</si>
  <si>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</si>
  <si>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401,33</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</si>
  <si>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</si>
  <si>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</si>
  <si>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40,83</t>
  </si>
  <si>
    <t xml:space="preserve">ESPOLETA SIMPLES N 8.                                                                                                                                                                                                                                                                                                                                                                                                                                                                                     </t>
  </si>
  <si>
    <t xml:space="preserve">ESPUMA EXPANSIVA DE POLIURETANO, APLICACAO MANUAL - 500 ML                                                                                                                                                                                                                                                                                                                                                                                                                                                </t>
  </si>
  <si>
    <t>35,90</t>
  </si>
  <si>
    <t xml:space="preserve">ESQUADRO DE ACO 12 " (300 MM), CABO DE ALUMINIO                                                                                                                                                                                                                                                                                                                                                                                                                                                           </t>
  </si>
  <si>
    <t>31,79</t>
  </si>
  <si>
    <t xml:space="preserve">ESQUI TRIPLO, EM TUBO DE ACO CARBONO, PINTURA NO PROCESSO ELETROSTATICO - EQUIPAMENTO DE GINASTICA PARA ACADEMIA AO AR LIVRE / ACADEMIA DA TERCEIRA IDADE - ATI                                                                                                                                                                                                                                                                                                                                           </t>
  </si>
  <si>
    <t>6.025,10</t>
  </si>
  <si>
    <t xml:space="preserve">ESTABILIZADOR BIVOLT AUTOMATICO, 1000 VA                                                                                                                                                                                                                                                                                                                                                                                                                                                                  </t>
  </si>
  <si>
    <t>649,50</t>
  </si>
  <si>
    <t xml:space="preserve">ESTABILIZADOR BIVOLT AUTOMATICO, 1500 VA                                                                                                                                                                                                                                                                                                                                                                                                                                                                  </t>
  </si>
  <si>
    <t>1.178,08</t>
  </si>
  <si>
    <t xml:space="preserve">ESTABILIZADOR BIVOLT AUTOMATICO, 2000 VA                                                                                                                                                                                                                                                                                                                                                                                                                                                                  </t>
  </si>
  <si>
    <t>1.613,50</t>
  </si>
  <si>
    <t xml:space="preserve">ESTABILIZADOR BIVOLT AUTOMATICO, 300 VA                                                                                                                                                                                                                                                                                                                                                                                                                                                                   </t>
  </si>
  <si>
    <t>258,00</t>
  </si>
  <si>
    <t xml:space="preserve">ESTABILIZADOR BIVOLT AUTOMATICO, 500 VA                                                                                                                                                                                                                                                                                                                                                                                                                                                                   </t>
  </si>
  <si>
    <t>376,39</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</si>
  <si>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</si>
  <si>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</si>
  <si>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111,23</t>
  </si>
  <si>
    <t xml:space="preserve">ESTACA PRE-MOLDADA VAZADA DE CONCRETO CENTRIFUGADO, PARA CARGA DE 100 T, SECAO CIRCULAR, COM ANEL METALICO INCORPORADO A PECA (SOMENTE FORNECIMENTO)                                                                                                                                                                                                                                                                                                                                                      </t>
  </si>
  <si>
    <t>285,07</t>
  </si>
  <si>
    <t xml:space="preserve">ESTILETE DE METAL, LAMINA 18 MM                                                                                                                                                                                                                                                                                                                                                                                                                                                                           </t>
  </si>
  <si>
    <t>28,20</t>
  </si>
  <si>
    <t xml:space="preserve">ESTOPA                                                                                                                                                                                                                                                                                                                                                                                                                                                                                                    </t>
  </si>
  <si>
    <t xml:space="preserve">ESTOPIM SIMPLES                                                                                                                                                                                                                                                                                                                                                                                                                                                                                           </t>
  </si>
  <si>
    <t>12,10</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</si>
  <si>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</si>
  <si>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</si>
  <si>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</si>
  <si>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</si>
  <si>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215,56</t>
  </si>
  <si>
    <t xml:space="preserve">EXTENSAO DE SOLDA 201 ACETILENO, E = *1,5 A 2,5* MM                                                                                                                                                                                                                                                                                                                                                                                                                                                       </t>
  </si>
  <si>
    <t xml:space="preserve">EXTENSAO DE SOLDA 201 GLP, E = *2,5 A 4,0* MM                                                                                                                                                                                                                                                                                                                                                                                                                                                             </t>
  </si>
  <si>
    <t xml:space="preserve">EXTINTOR DE INCENDIO PORTATIL COM CARGA DE AGUA PRESSURIZADA DE 10 L, CLASSE A                                                                                                                                                                                                                                                                                                                                                                                                                            </t>
  </si>
  <si>
    <t>253,75</t>
  </si>
  <si>
    <t xml:space="preserve">EXTINTOR DE INCENDIO PORTATIL COM CARGA DE GAS CARBONICO CO2 DE 4 KG, CLASSE BC                                                                                                                                                                                                                                                                                                                                                                                                                           </t>
  </si>
  <si>
    <t>803,07</t>
  </si>
  <si>
    <t xml:space="preserve">EXTINTOR DE INCENDIO PORTATIL COM CARGA DE GAS CARBONICO CO2 DE 6 KG, CLASSE BC                                                                                                                                                                                                                                                                                                                                                                                                                           </t>
  </si>
  <si>
    <t>870,00</t>
  </si>
  <si>
    <t xml:space="preserve">EXTINTOR DE INCENDIO PORTATIL COM CARGA DE PO QUIMICO SECO (PQS) DE 12 KG, CLASSE BC                                                                                                                                                                                                                                                                                                                                                                                                                      </t>
  </si>
  <si>
    <t>401,53</t>
  </si>
  <si>
    <t xml:space="preserve">EXTINTOR DE INCENDIO PORTATIL COM CARGA DE PO QUIMICO SECO (PQS) DE 4 KG, CLASSE BC                                                                                                                                                                                                                                                                                                                                                                                                                       </t>
  </si>
  <si>
    <t>245,38</t>
  </si>
  <si>
    <t xml:space="preserve">EXTINTOR DE INCENDIO PORTATIL COM CARGA DE PO QUIMICO SECO (PQS) DE 6 KG, CLASSE BC                                                                                                                                                                                                                                                                                                                                                                                                                       </t>
  </si>
  <si>
    <t>290,00</t>
  </si>
  <si>
    <t xml:space="preserve">EXTINTOR DE INCENDIO PORTATIL COM CARGA DE PO QUIMICO SECO (PQS) DE 8 KG, CLASSE BC                                                                                                                                                                                                                                                                                                                                                                                                                       </t>
  </si>
  <si>
    <t>345,76</t>
  </si>
  <si>
    <t xml:space="preserve">EXTREMIDADE PVC PBA, BF, JE, DN 100/ DE 110 MM (NBR 10351)                                                                                                                                                                                                                                                                                                                                                                                                                                                </t>
  </si>
  <si>
    <t>163,39</t>
  </si>
  <si>
    <t xml:space="preserve">EXTREMIDADE PVC PBA, BF, JE, DN 75/ DE 85 MM (NBR 10351)                                                                                                                                                                                                                                                                                                                                                                                                                                                  </t>
  </si>
  <si>
    <t>103,15</t>
  </si>
  <si>
    <t xml:space="preserve">EXTREMIDADE PVC PBA, PF, JE, DN 100 / DE 110 MM (NBR 10351)                                                                                                                                                                                                                                                                                                                                                                                                                                               </t>
  </si>
  <si>
    <t>134,32</t>
  </si>
  <si>
    <t xml:space="preserve">EXTREMIDADE PVC PBA, PF, JE, DN 75 / DE 85 MM (NBR 10351)                                                                                                                                                                                                                                                                                                                                                                                                                                                 </t>
  </si>
  <si>
    <t>84,88</t>
  </si>
  <si>
    <t xml:space="preserve">EXTREMIDADE/TUBETE PARA HIDROMETRO PVC, COM ROSCA, CURTA, COM BUCHA LATAO, 3/4"                                                                                                                                                                                                                                                                                                                                                                                                                           </t>
  </si>
  <si>
    <t xml:space="preserve">FECHADRUA BICO DE PAPAGAIO PARA PORTA DE CORRER EXTERNA, EM ACO INOX COM ACABAMENTO CROMADO, MAQUINA COM 45 MM, INCLUINDO CHAVE TIPO CILINDRO                                                                                                                                                                                                                                                                                                                                                             </t>
  </si>
  <si>
    <t>101,76</t>
  </si>
  <si>
    <t xml:space="preserve">FECHADRUA BICO DE PAPAGAIO PARA PORTA DE CORRER INTERNA, EM ACO INOX COM ACABAMENTO CROMADO, MAQUINA COM 45 MM, INCLUINDO CHAVE TIPO BIPARTIDA                                                                                                                                                                                                                                                                                                                                                            </t>
  </si>
  <si>
    <t>84,24</t>
  </si>
  <si>
    <t xml:space="preserve">FECHADURA AUXILIAR DE SEGURANCA PARA PORTA EXTERNA, EM ACO INOX, BROCA DE 45 A 55 MM, LINGUETA COM 3 AVANCOS, INCLUINDO 2 CHAVES TIPO CILINDRO                                                                                                                                                                                                                                                                                                                                                            </t>
  </si>
  <si>
    <t>129,28</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</si>
  <si>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</si>
  <si>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</si>
  <si>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</si>
  <si>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60,65</t>
  </si>
  <si>
    <t xml:space="preserve">FECHADURA DE SOBREPOR PARA PORTAO, EM ACO INOX COM ACABAMENTO CROMADO, CAIXA DE 100 MM, INCLUINDO CHAVE TIPO TETRA                                                                                                                                                                                                                                                                                                                                                                                        </t>
  </si>
  <si>
    <t>94,17</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</si>
  <si>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</si>
  <si>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</si>
  <si>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54,96</t>
  </si>
  <si>
    <t xml:space="preserve">FECHADURA ESPELHO PARA PORTA DE BANHEIRO, EM ACO INOX (MAQUINA, TESTA E CONTRA-TESTA) E EM ZAMAC (MACANETA, LINGUETA E TRINCOS) COM ACABAMENTO CROMADO, MAQUINA DE 55 MM, INCLUINDO CHAVE TIPO TRANQUETA  (CONJUNTO DE FECHADURAS)                                                                                                                                                                                                                                                                        </t>
  </si>
  <si>
    <t>103,96</t>
  </si>
  <si>
    <t xml:space="preserve">FECHADURA ESPELHO PARA PORTA EXTERNA, EM ACO INOX (MAQUINA, TESTA E CONTRA-TESTA) E EM ZAMAC (MACANETA, LINGUETA E TRINCOS) COM ACABAMENTO CROMADO, MAQUINA DE 40 MM, INCLUINDO CHAVE TIPO CILINDRO                                                                                                                                                                                                                                                                                                       </t>
  </si>
  <si>
    <t>69,90</t>
  </si>
  <si>
    <t xml:space="preserve">FECHADURA ESPELHO PARA PORTA EXTERNA, EM ACO INOX (MAQUINA, TESTA E CONTRA-TESTA) E EM ZAMAC (MACANETA, LINGUETA E TRINCOS) COM ACABAMENTO CROMADO, MAQUINA DE 55 MM, INCLUINDO CHAVE TIPO CILINDRO                                                                                                                                                                                                                                                                                                       </t>
  </si>
  <si>
    <t>138,29</t>
  </si>
  <si>
    <t xml:space="preserve">FECHADURA ESPELHO PARA PORTA INTERNA, EM ACO INOX (MAQUINA, TESTA E CONTRA-TESTA) E EM ZAMAC (MACANETA, LINGUETA E TRINCOS) COM ACABAMENTO CROMADO, MAQUINA DE 40 MM, INCLUINDO CHAVE TIPO INTERNA                                                                                                                                                                                                                                                                                                        </t>
  </si>
  <si>
    <t>62,39</t>
  </si>
  <si>
    <t xml:space="preserve">FECHADURA ESPELHO PARA PORTA INTERNA, EM ACO INOX (MAQUINA, TESTA E CONTRA-TESTA) E EM ZAMAC (MACANETA, LINGUETA E TRINCOS) COM ACABAMENTO CROMADO, MAQUINA DE 55 MM, INCLUINDO CHAVE TIPO INTERNA                                                                                                                                                                                                                                                                                                        </t>
  </si>
  <si>
    <t>103,53</t>
  </si>
  <si>
    <t xml:space="preserve">FECHADURA PARA PORTA PIVOTANTE DE VIDRO TEMPERADO, EM ACO INOX COM ACABAMENTO CROMADO, RECORTE PADRAO SANTA MARINA, COM CILINDRO EM LATAO, INCLUINDO CHAVE TIPO CILINDRO                                                                                                                                                                                                                                                                                                                                  </t>
  </si>
  <si>
    <t>51,73</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</si>
  <si>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</si>
  <si>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</si>
  <si>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125,31</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</si>
  <si>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</si>
  <si>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</si>
  <si>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146,55</t>
  </si>
  <si>
    <t xml:space="preserve">FECHADURA ROSETA REDONDA PARA PORTA INTERNA, EM ACO INOX (MAQUINA, TESTA E CONTRA-TESTA) E EM ZAMAC (MACANETA, LINGUETA E TRINCOS) COM ACABAMENTO CROMADO, MAQUINA DE 40 MM, INCLUINDO CHAVE TIPO INTERNA (CONJUNTO DE FECHADURAS)                                                                                                                                                                                                                                                                        </t>
  </si>
  <si>
    <t>77,65</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</si>
  <si>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</si>
  <si>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</si>
  <si>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77,59</t>
  </si>
  <si>
    <t xml:space="preserve">FECHO / TRINCO TIPO AVIAO, EM ZAMAC CROMADO, *60* MM, PARA JANELAS - INCLUI PARAFUSOS                                                                                                                                                                                                                                                                                                                                                                                                                     </t>
  </si>
  <si>
    <t xml:space="preserve">FECHO DE SEGURANCA, TIPO BATOM, EM LATAO / ZAMAC, CROMADO, PARA PORTAS E JANELAS - INCLUI PARAFUSOS                                                                                                                                                                                                                                                                                                                                                                                                       </t>
  </si>
  <si>
    <t>27,53</t>
  </si>
  <si>
    <t xml:space="preserve">FECHO QUEBRA UNHA, EM LATAO COM ACABAMENTO CROMADO, DE EMBUTIR, COM COMANDO ALAVANCA, ALTURA DE DE 22 CM, LARGURA MINIMA DE 1,90 CM E ESPESSURA MINIMA DE 1,90 MM, PARA PORTAS E JANELAS (INCLUI PARAFUSOS)                                                                                                                                                                                                                                                                                               </t>
  </si>
  <si>
    <t>117,02</t>
  </si>
  <si>
    <t xml:space="preserve">FECHO QUEBRA UNHA, EM LATAO COM ACABAMENTO CROMADO, DE EMBUTIR, COM COMANDO ALAVANCA, ALTURA DE DE 40 CM, LARGURA MINIMA DE 1,90 CM E ESPESSURA MINIMA DE 1,90 MM, PARA PORTAS E JANELAS (INCLUI PARAFUSOS)                                                                                                                                                                                                                                                                                               </t>
  </si>
  <si>
    <t>153,05</t>
  </si>
  <si>
    <t xml:space="preserve">FECHO QUEBRA UNHA, EM LATAO COM ACABAMENTO CROMADO, DE EMBUTIR, COM COMANDO DESLIZANTE, ALTURA DE 12 CM, LARGURA MINIMA DE 1,90 CM E ESPESSURA MINIMA DE 1,90 MM                                                                                                                                                                                                                                                                                                                                          </t>
  </si>
  <si>
    <t>25,37</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</si>
  <si>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</si>
  <si>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</si>
  <si>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95,56</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</si>
  <si>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</si>
  <si>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</si>
  <si>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</si>
  <si>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</si>
  <si>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92,90</t>
  </si>
  <si>
    <t xml:space="preserve">FERRAMENTAS - FAMILIA ELETRICISTA - HORISTA (ENCARGOS COMPLEMENTARES - COLETADO CAIXA)                                                                                                                                                                                                                                                                                                                                                                                                                    </t>
  </si>
  <si>
    <t xml:space="preserve">FERRAMENTAS - FAMILIA ELETRICISTA - MENSALISTA (ENCARGOS COMPLEMENTARES - COLETADO CAIXA)                                                                                                                                                                                                                                                                                                                                                                                                                 </t>
  </si>
  <si>
    <t>161,79</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</si>
  <si>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</si>
  <si>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</si>
  <si>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</si>
  <si>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</si>
  <si>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21,49</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</si>
  <si>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</si>
  <si>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</si>
  <si>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</si>
  <si>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</si>
  <si>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</si>
  <si>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</si>
  <si>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158,88</t>
  </si>
  <si>
    <t xml:space="preserve">FERRAMENTAS - FAMILIA PINTOR - HORISTA (ENCARGOS COMPLEMENTARES - COLETADO CAIXA)                                                                                                                                                                                                                                                                                                                                                                                                                         </t>
  </si>
  <si>
    <t xml:space="preserve">FERRAMENTAS - FAMILIA PINTOR - MENSALISTA (ENCARGOS COMPLEMENTARES - COLETADO CAIXA)                                                                                                                                                                                                                                                                                                                                                                                                                      </t>
  </si>
  <si>
    <t>315,88</t>
  </si>
  <si>
    <t xml:space="preserve">FERRAMENTAS - FAMILIA SERVENTE - HORISTA (ENCARGOS COMPLEMENTARES - COLETADO CAIXA)                                                                                                                                                                                                                                                                                                                                                                                                                       </t>
  </si>
  <si>
    <t xml:space="preserve">FERRAMENTAS - FAMILIA SERVENTE - MENSALISTA (ENCARGOS COMPLEMENTARES - COLETADO CAIXA)                                                                                                                                                                                                                                                                                                                                                                                                                    </t>
  </si>
  <si>
    <t>110,64</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</si>
  <si>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</si>
  <si>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</si>
  <si>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</si>
  <si>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</si>
  <si>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</si>
  <si>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2,98</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</si>
  <si>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</si>
  <si>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</si>
  <si>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</si>
  <si>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13,03</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</si>
  <si>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</si>
  <si>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</si>
  <si>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</si>
  <si>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</si>
  <si>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</si>
  <si>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</si>
  <si>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11,97</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</si>
  <si>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</si>
  <si>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</si>
  <si>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</si>
  <si>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</si>
  <si>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</si>
  <si>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</si>
  <si>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</si>
  <si>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2.054,07</t>
  </si>
  <si>
    <t xml:space="preserve">FILTRO ANAEROBIO, EM POLIETILENO DE ALTA DENSIDADE (PEAD), CAPACIDADE *2800* LITROS (NBR 13969)                                                                                                                                                                                                                                                                                                                                                                                                           </t>
  </si>
  <si>
    <t>3.116,36</t>
  </si>
  <si>
    <t xml:space="preserve">FILTRO ANAEROBIO, EM POLIETILENO DE ALTA DENSIDADE (PEAD), CAPACIDADE *5000* LITROS (NBR 13969)                                                                                                                                                                                                                                                                                                                                                                                                           </t>
  </si>
  <si>
    <t>5.339,68</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</si>
  <si>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</si>
  <si>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</si>
  <si>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</si>
  <si>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</si>
  <si>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</si>
  <si>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</si>
  <si>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</si>
  <si>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</si>
  <si>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</si>
  <si>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84,41</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</si>
  <si>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</si>
  <si>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</si>
  <si>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</si>
  <si>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148,20</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</si>
  <si>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</si>
  <si>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</si>
  <si>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</si>
  <si>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</si>
  <si>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</si>
  <si>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</si>
  <si>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</si>
  <si>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</si>
  <si>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53,30</t>
  </si>
  <si>
    <t xml:space="preserve">FITA METALICA PERFURADA, L = 17 MM, ROLO DE 30 M, CARGA RECOMENDADA = *19* KGF                                                                                                                                                                                                                                                                                                                                                                                                                            </t>
  </si>
  <si>
    <t xml:space="preserve">FITA METALICA PERFURADA, L = 25 MM, ROLO DE 30 M, CARGA RECOMENDADA = *222,5* KGF                                                                                                                                                                                                                                                                                                                                                                                                                         </t>
  </si>
  <si>
    <t>143,21</t>
  </si>
  <si>
    <t xml:space="preserve">FITA VEDA ROSCA EM ROLOS DE 18 MM X 10 M (L X C)                                                                                                                                                                                                                                                                                                                                                                                                                                                          </t>
  </si>
  <si>
    <t>4,39</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</si>
  <si>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</si>
  <si>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</si>
  <si>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</si>
  <si>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</si>
  <si>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</si>
  <si>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</si>
  <si>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</si>
  <si>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</si>
  <si>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</si>
  <si>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</si>
  <si>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27,68</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</si>
  <si>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</si>
  <si>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</si>
  <si>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</si>
  <si>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</si>
  <si>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122,24</t>
  </si>
  <si>
    <t xml:space="preserve">FLANGE SEXTAVADO DE FERRO GALVANIZADO, COM ROSCA BSP, DE 4"                                                                                                                                                                                                                                                                                                                                                                                                                                               </t>
  </si>
  <si>
    <t>180,72</t>
  </si>
  <si>
    <t xml:space="preserve">FLANGE SEXTAVADO DE FERRO GALVANIZADO, COM ROSCA BSP, DE 6"                                                                                                                                                                                                                                                                                                                                                                                                                                               </t>
  </si>
  <si>
    <t>303,63</t>
  </si>
  <si>
    <t xml:space="preserve">FORRO COMPOSTO POR PAINEIS DE LA DE VIDRO, REVESTIDOS EM PVC MICROPERFURADO, DE *1250 X 625* MM, ESPESSURA 15 MM (COM COLOCACAO)                                                                                                                                                                                                                                                                                                                                                                          </t>
  </si>
  <si>
    <t>134,38</t>
  </si>
  <si>
    <t xml:space="preserve">FORRO DE FIBRA MINERAL EM PLACAS DE 1250 X 625 MM, E = 15 MM, BORDA RETA, COM PINTURA ANTIMOFO, APOIADO EM PERFIL DE ACO GALVANIZADO COM 24 MM DE BASE - INSTALADO                                                                                                                                                                                                                                                                                                                                        </t>
  </si>
  <si>
    <t>145,08</t>
  </si>
  <si>
    <t xml:space="preserve">FORRO DE FIBRA MINERAL EM PLACAS DE 625 X 625 MM, E = 15 MM, BORDA RETA, COM PINTURA ANTIMOFO, APOIADO EM PERFIL DE ACO GALVANIZADO COM 24 MM DE BASE - INSTALADO                                                                                                                                                                                                                                                                                                                                         </t>
  </si>
  <si>
    <t>158,24</t>
  </si>
  <si>
    <t xml:space="preserve">FORRO DE FIBRA MINERAL EM PLACAS DE 625 X 625 MM, E = 15/16 MM, BORDA REBAIXADA, COM PINTURA ANTIMOFO, APOIADO EM PERFIL DE ACO GALVANIZADO COM 24 MM DE BASE - INSTALADO                                                                                                                                                                                                                                                                                                                                 </t>
  </si>
  <si>
    <t>169,73</t>
  </si>
  <si>
    <t xml:space="preserve">FORRO DE MADEIRA CEDRINHO OU EQUIVALENTE DA REGIAO, ENCAIXE MACHO/FEMEA COM FRISO, *10 X 1* CM (SEM COLOCACAO)                                                                                                                                                                                                                                                                                                                                                                                            </t>
  </si>
  <si>
    <t>105,88</t>
  </si>
  <si>
    <t xml:space="preserve">FORRO DE MADEIRA CUMARU/IPE CHAMPANHE OU EQUIVALENTE DA REGIAO, ENCAIXE MACHO/FEMEA COM FRISO, *10 X 1* CM (SEM COLOCACAO)                                                                                                                                                                                                                                                                                                                                                                                </t>
  </si>
  <si>
    <t>160,00</t>
  </si>
  <si>
    <t xml:space="preserve">FORRO DE MADEIRA PINUS OU EQUIVALENTE DA REGIAO, ENCAIXE MACHO/FEMEA COM FRISO, *10 X 1* CM (SEM COLOCACAO)                                                                                                                                                                                                                                                                                                                                                                                               </t>
  </si>
  <si>
    <t xml:space="preserve">FORRO DE PVC LISO, BRANCO, REGUA DE 10 CM, ESPESSURA DE 8 MM A 10 MM (COM COLOCACAO / SEM ESTRUTURA METALICA)                                                                                                                                                                                                                                                                                                                                                                                             </t>
  </si>
  <si>
    <t>92,14</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</si>
  <si>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</si>
  <si>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</si>
  <si>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</si>
  <si>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</si>
  <si>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6.054,70</t>
  </si>
  <si>
    <t xml:space="preserve">FOSSA SEPTICA, SEM FILTRO, EM POLIETILENO DE ALTA DENSIDADE (PEAD), PARA 4 A 7 CONTRIBUINTES, CILINDRICA, COM TAMPA, CAPACIDADE APROXIMADA DE *1100* LITROS (NBR 7229)                                                                                                                                                                                                                                                                                                                                    </t>
  </si>
  <si>
    <t>1.849,75</t>
  </si>
  <si>
    <t xml:space="preserve">FOSSA SEPTICA, SEM FILTRO, EM POLIETILENO DE ALTA DENSIDADE (PEAD), PARA 8 A 14 CONTRIBUINTES, CILINDRICA, COM TAMPA, CAPACIDADE APROXIMADA DE *3000* LITROS (NBR 7229)                                                                                                                                                                                                                                                                                                                                   </t>
  </si>
  <si>
    <t>3.267,68</t>
  </si>
  <si>
    <t xml:space="preserve">FOSSA SEPTICA,SEM FILTRO, EM POLIETILENO DE ALTA DENSIDADE (PEAD), PARA 40 A 52 CONTRIBUINTES, CILINDRICA, COM TAMPA, CAPACIDADE APROXIMADA DE *10000* LITROS (NBR 7229)                                                                                                                                                                                                                                                                                                                                  </t>
  </si>
  <si>
    <t>12.770,97</t>
  </si>
  <si>
    <t xml:space="preserve">FRESADORA DE ASFALTO A FRIO SOBRE ESTEIRAS, LARG. FRESAGEM 2,00 M, POT. 410 KW/550 HP                                                                                                                                                                                                                                                                                                                                                                                                                     </t>
  </si>
  <si>
    <t>6.540.097,51</t>
  </si>
  <si>
    <t xml:space="preserve">FRESADORA DE ASFALTO A FRIO SOBRE RODAS, LARG. FRESAGEM 1,00 M, POT. 155 KW/208 HP                                                                                                                                                                                                                                                                                                                                                                                                                        </t>
  </si>
  <si>
    <t>2.799.718,20</t>
  </si>
  <si>
    <t xml:space="preserve">FUNDO ANTICORROSIVO PARA METAIS FERROSOS (ZARCAO)                                                                                                                                                                                                                                                                                                                                                                                                                                                         </t>
  </si>
  <si>
    <t>36,62</t>
  </si>
  <si>
    <t xml:space="preserve">FUNDO PREPARADOR ACRILICO BASE AGUA                                                                                                                                                                                                                                                                                                                                                                                                                                                                       </t>
  </si>
  <si>
    <t>16,20</t>
  </si>
  <si>
    <t xml:space="preserve">FUNDO SINTETICO NIVELADOR BRANCO FOSCO PARA MADEIRA                                                                                                                                                                                                                                                                                                                                                                                                                                                       </t>
  </si>
  <si>
    <t xml:space="preserve">FURO PARA TORNEIRA OU OUTROS ACESSORIOS  EM BANCADA DE MARMORE/ GRANITO OU OUTRO TIPO DE PEDRA NATURAL                                                                                                                                                                                                                                                                                                                                                                                                    </t>
  </si>
  <si>
    <t>33,31</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</si>
  <si>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</si>
  <si>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</si>
  <si>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</si>
  <si>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</si>
  <si>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</si>
  <si>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</si>
  <si>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</si>
  <si>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</si>
  <si>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</si>
  <si>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441,79</t>
  </si>
  <si>
    <t xml:space="preserve">GABIAO MANTA (COLCHAO) MALHA HEXAGONAL 6 X 8 CM (ZN/AL REVESTIDO COM POLIMERO), DIMENSOES 4,0 X 2,0 X 0,17 M (C X L X A) FIO 2 MM                                                                                                                                                                                                                                                                                                                                                                         </t>
  </si>
  <si>
    <t>1.213,31</t>
  </si>
  <si>
    <t xml:space="preserve">GABIAO MANTA (COLCHAO) MALHA HEXAGONAL 6 X 8 CM (ZN/AL REVESTIDO COM POLIMERO), FIO 2 MM, DIMENSOES 4,0 X 2,0 X 0,23 M (C X L X A)                                                                                                                                                                                                                                                                                                                                                                        </t>
  </si>
  <si>
    <t>1.308,97</t>
  </si>
  <si>
    <t xml:space="preserve">GABIAO MANTA (COLCHAO) MALHA HEXAGONAL 6 X 8 CM (ZN/AL REVESTIDO COM POLIMERO), FIO 2 MM, DIMENSOES 4,0 X 2,0 X 0,3 M (C X L X A)                                                                                                                                                                                                                                                                                                                                                                         </t>
  </si>
  <si>
    <t>1.439,96</t>
  </si>
  <si>
    <t xml:space="preserve">GABIAO MANTA (COLCHAO) MALHA HEXAGONAL 6 X 8 CM (ZN/AL REVESTIDO COM POLIMERO), FIO 2,0 MM, DIMENSOES 5,0 X 2,0 X 0,17 M (C X L X A)                                                                                                                                                                                                                                                                                                                                                                      </t>
  </si>
  <si>
    <t>116,40</t>
  </si>
  <si>
    <t xml:space="preserve">GABIAO MANTA (COLCHAO) MALHA HEXAGONAL 6 X 8 CM (ZN/AL REVESTIDO COM POLIMERO), FIO 2,0 MM, DIMENSOES 5,0 X 2,0 X 0,23 M (C X L X A)                                                                                                                                                                                                                                                                                                                                                                      </t>
  </si>
  <si>
    <t>125,94</t>
  </si>
  <si>
    <t xml:space="preserve">GABIAO MANTA (COLCHAO) MALHA HEXAGONAL 6 X 8 CM (ZN/AL REVESTIDO COM POLIMERO), FIO 2,0 MM, DIMENSOES 5,0 X 2,0 X 0,30 M (C X L X A)                                                                                                                                                                                                                                                                                                                                                                      </t>
  </si>
  <si>
    <t>138,14</t>
  </si>
  <si>
    <t xml:space="preserve">GABIAO SACO MALHA HEXAGONAL 8 X 10 CM (ZN/AL REVESTIDO COM POLIMERO),  FIO 2,4 MM, DIMENSOES 3,0 X 0,65 M                                                                                                                                                                                                                                                                                                                                                                                                 </t>
  </si>
  <si>
    <t>417,21</t>
  </si>
  <si>
    <t xml:space="preserve">GABIAO SACO MALHA HEXAGONAL 8 X 10 CM (ZN/AL REVESTIDO COM POLIMERO), FIO 2,4 MM, H = 0,65 M                                                                                                                                                                                                                                                                                                                                                                                                              </t>
  </si>
  <si>
    <t xml:space="preserve">GABIAO SACO MALHA HEXAGONAL 8 X 10 CM (ZN/AL), FIO 2,7 MM, DIMENSOES 4,0 X 0,65 M                                                                                                                                                                                                                                                                                                                                                                                                                         </t>
  </si>
  <si>
    <t>554,83</t>
  </si>
  <si>
    <t xml:space="preserve">GABIAO TIPO CAIXA MALHA HEXAGONAL 8 X 10 CM (ZN/AL REVESTIDO COM POLIMERO),  FIO 2,4 MM, DIMENSOES 2,0 X 1,0 X 1,0 M (C X L X A)                                                                                                                                                                                                                                                                                                                                                                          </t>
  </si>
  <si>
    <t>777,84</t>
  </si>
  <si>
    <t xml:space="preserve">GABIAO TIPO CAIXA MALHA HEXAGONAL 8 X 10 CM (ZN/AL REVESTIDO COM POLIMERO),  FIO 2,4 MM, H = 0,50 M                                                                                                                                                                                                                                                                                                                                                                                                       </t>
  </si>
  <si>
    <t>556,32</t>
  </si>
  <si>
    <t xml:space="preserve">GABIAO TIPO CAIXA MALHA HEXAGONAL 8 X 10 CM (ZN/AL), FIO 2,7 MM, DIMENSOES 2,0 X 1,0 X 1,0 M (C X L X A)                                                                                                                                                                                                                                                                                                                                                                                                  </t>
  </si>
  <si>
    <t>646,93</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</si>
  <si>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</si>
  <si>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</si>
  <si>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</si>
  <si>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1.028,94</t>
  </si>
  <si>
    <t xml:space="preserve">GABIAO TIPO CAIXA PARA SOLO REFORCADO, MALHA HEXAGONAL DE DUPLA TORCAO 8 X 10 CM (ZN/AL REVESTIDO COM POLIMERO), FIO 2,7 MM, DIMENSOES 2,0 X 1,0 X 1,0 M, COM CAUDA DE 4,0 M                                                                                                                                                                                                                                                                                                                              </t>
  </si>
  <si>
    <t>1.134,16</t>
  </si>
  <si>
    <t xml:space="preserve">GABIAO TIPO CAIXA PARA SOLO REFORCADO, MALHA HEXAGONAL 8 X 10 CM (ZN/AL REVESTIDO COM POLIMERO), FIO 2,7 MM, DIMENSOES 2,0 X 1,0 X 0,5 M, COM CAUDA DE 4,0 M                                                                                                                                                                                                                                                                                                                                              </t>
  </si>
  <si>
    <t>579,46</t>
  </si>
  <si>
    <t xml:space="preserve">GABIAO TIPO CAIXA PARA SOLO REFORCADO, MALHA HEXAGONAL 8 X 10 CM (ZN/AL REVESTIDO COM POLIMERO), FIO 2,7 MM, DIMENSOES 2,0 X 1,0 X 1,0 M, COM CAUDA DE 4,0 M                                                                                                                                                                                                                                                                                                                                              </t>
  </si>
  <si>
    <t>369,95</t>
  </si>
  <si>
    <t xml:space="preserve">GABIAO TIPO CAIXA TRAPEZOIDAL, MALHA HEXAGONAL 10 X 12 CM (ZN/AL REVESTIDO COM POLIMERO) FIO 2,7 MM, FACE COM 65 GRAUS, COM GEOSSINTETICO, DIMENSOES 2,0 X 1,5 X 1,0 M (C X L X A)                                                                                                                                                                                                                                                                                                                        </t>
  </si>
  <si>
    <t>311,01</t>
  </si>
  <si>
    <t xml:space="preserve">GABIAO TIPO CAIXA, MALHA HEXAGONAL 8 X 10 CM (ZN/AL REVESTIDO COM POLIMERO), FIO DE 2,4 MM, DIMENSOES 2,0 x 1,0 x 1,0 M (C X L X A)                                                                                                                                                                                                                                                                                                                                                                       </t>
  </si>
  <si>
    <t>388,92</t>
  </si>
  <si>
    <t xml:space="preserve">GABIAO TIPO CAIXA, MALHA HEXAGONAL 8 X 10 CM (ZN/AL REVESTIDO COM POLIMERO), FIO 2,4 MM, DIMENSOES 2,0 X 1,0 X 0,5 M (C X L X A)                                                                                                                                                                                                                                                                                                                                                                          </t>
  </si>
  <si>
    <t xml:space="preserve">GABIAO TIPO CAIXA, MALHA HEXAGONAL 8 X 10 CM (ZN/AL), FIO DE 2,7 MM, DIMENSOES 2,0 X 1,0 X 1,0 M (C X L X A)                                                                                                                                                                                                                                                                                                                                                                                              </t>
  </si>
  <si>
    <t>259,10</t>
  </si>
  <si>
    <t xml:space="preserve">GABIAO TIPO CAIXA, MALHA HEXAGONAL 8 X 10 CM (ZN/AL), FIO DE 2,7 MM, DIMENSOES 5,0 X 1,0 X 1,0 M (C X L X A)                                                                                                                                                                                                                                                                                                                                                                                              </t>
  </si>
  <si>
    <t>323,08</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</si>
  <si>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</si>
  <si>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</si>
  <si>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</si>
  <si>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</si>
  <si>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</si>
  <si>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46,96</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</si>
  <si>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</si>
  <si>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</si>
  <si>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</si>
  <si>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</si>
  <si>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</si>
  <si>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</si>
  <si>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</si>
  <si>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35,14</t>
  </si>
  <si>
    <t xml:space="preserve">GERADOR PORTATIL MONOFASICO, POTENCIA 5500 VA, MOTOR A GASOLINA, POTENCIA DO MOTOR 13 CV                                                                                                                                                                                                                                                                                                                                                                                                                  </t>
  </si>
  <si>
    <t>7.978,39</t>
  </si>
  <si>
    <t xml:space="preserve">GESSEIRO (HORISTA)                                                                                                                                                                                                                                                                                                                                                                                                                                                                                        </t>
  </si>
  <si>
    <t xml:space="preserve">GESSEIRO (MENSALISTA)                                                                                                                                                                                                                                                                                                                                                                                                                                                                                     </t>
  </si>
  <si>
    <t>3.695,70</t>
  </si>
  <si>
    <t xml:space="preserve">GESSO COLA, EM PO, PARA FIXACAO DE MOLDURAS, SANCAS E BLOCOS DE GESSO                                                                                                                                                                                                                                                                                                                                                                                                                                     </t>
  </si>
  <si>
    <t>2,95</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</si>
  <si>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</si>
  <si>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</si>
  <si>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</si>
  <si>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</si>
  <si>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</si>
  <si>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67.142,85</t>
  </si>
  <si>
    <t xml:space="preserve">GRADE DE DISCOS MECANICA 20X24" COM 20 DISCOS 24" X 6MM  COM PNEUS PARA TRANSPORTE                                                                                                                                                                                                                                                                                                                                                                                                                        </t>
  </si>
  <si>
    <t>52.640,00</t>
  </si>
  <si>
    <t xml:space="preserve">GRAMA BATATAIS EM PLACAS, SEM PLANTIO                                                                                                                                                                                                                                                                                                                                                                                                                                                                     </t>
  </si>
  <si>
    <t xml:space="preserve">GRAMA ESMERALDA OU SAO CARLOS OU CURITIBANA, EM PLACAS, SEM PLANTIO                                                                                                                                                                                                                                                                                                                                                                                                                                       </t>
  </si>
  <si>
    <t xml:space="preserve">GRAMPO DE ACO POLIDO 1 " X 9                                                                                                                                                                                                                                                                                                                                                                                                                                                                              </t>
  </si>
  <si>
    <t>20,50</t>
  </si>
  <si>
    <t xml:space="preserve">GRAMPO DE ACO POLIDO 7/8 " X 9                                                                                                                                                                                                                                                                                                                                                                                                                                                                            </t>
  </si>
  <si>
    <t>22,65</t>
  </si>
  <si>
    <t xml:space="preserve">GRAMPO LINHA VIVA DE LATAO ESTANHADO, DIAMETRO DO CONDUTOR PRINCIPAL DE 10 A 120 MM2, DIAMETRO DA DERIVACAO DE 10 A 70 MM2                                                                                                                                                                                                                                                                                                                                                                                </t>
  </si>
  <si>
    <t>69,44</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</si>
  <si>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</si>
  <si>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</si>
  <si>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</si>
  <si>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</si>
  <si>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</si>
  <si>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</si>
  <si>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</si>
  <si>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</si>
  <si>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</si>
  <si>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158,34</t>
  </si>
  <si>
    <t xml:space="preserve">GRANALHA DE ACO, ANGULAR (GRIT), PARA JATEAMENTO, PENEIRA 1,41 A 1,19 MM (SAE G16)                                                                                                                                                                                                                                                                                                                                                                                                                        </t>
  </si>
  <si>
    <t>137,59</t>
  </si>
  <si>
    <t xml:space="preserve">GRANALHA DE ACO, ESFERICA (SHOT), PARA JATEAMENTO, PENEIRA 0,40 A 1,00 MM (SAE S-170 A S-280)                                                                                                                                                                                                                                                                                                                                                                                                             </t>
  </si>
  <si>
    <t>164,24</t>
  </si>
  <si>
    <t xml:space="preserve">GRANALHA DE ACO, ESFERICA (SHOT), PARA JATEAMENTO, PENEIRA 1,19 A 1,00 MM  (SAE S390)                                                                                                                                                                                                                                                                                                                                                                                                                     </t>
  </si>
  <si>
    <t>185,00</t>
  </si>
  <si>
    <t xml:space="preserve">GRANILHA/ GRANA/ PEDRISCO OU AGREGADO EM MARMORE/ GRANITO/ QUARTZO E CALCARIO, PRETO, CINZA, PALHA OU BRANCO                                                                                                                                                                                                                                                                                                                                                                                              </t>
  </si>
  <si>
    <t xml:space="preserve">GRANITO PARA BANCADA, POLIDO, TIPO ANDORINHA/ QUARTZ/ CASTELO/ CORUMBA OU OUTROS EQUIVALENTES DA REGIAO, E=  *2,5* CM                                                                                                                                                                                                                                                                                                                                                                                     </t>
  </si>
  <si>
    <t>679,24</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</si>
  <si>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</si>
  <si>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</si>
  <si>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</si>
  <si>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</si>
  <si>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</si>
  <si>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278,66</t>
  </si>
  <si>
    <t xml:space="preserve">GRELHA FOFO SIMPLES COM REQUADRO, CARGA MAXIMA  12,5 T, *300 X 1000* MM, E= *15* MM, AREA ESTACIONAMENTO CARRO PASSEIO                                                                                                                                                                                                                                                                                                                                                                                    </t>
  </si>
  <si>
    <t>385,43</t>
  </si>
  <si>
    <t xml:space="preserve">GRELHA FOFO SIMPLES COM REQUADRO, CARGA MAXIMA 1,5 T, 150 X 1000 MM, E= *15* MM                                                                                                                                                                                                                                                                                                                                                                                                                           </t>
  </si>
  <si>
    <t>212,65</t>
  </si>
  <si>
    <t xml:space="preserve">GRELHA FOFO SIMPLES COM REQUADRO, CARGA MAXIMA 1,5 T, 200 X 1000 MM, E= *15* MM                                                                                                                                                                                                                                                                                                                                                                                                                           </t>
  </si>
  <si>
    <t>270,24</t>
  </si>
  <si>
    <t xml:space="preserve">GRUA ASCENCIONAL, LANCA DE 30 M, CAPACIDADE DE 1,0 T A 30 M, ALTURA ATE 39 M                                                                                                                                                                                                                                                                                                                                                                                                                              </t>
  </si>
  <si>
    <t>719.505,07</t>
  </si>
  <si>
    <t xml:space="preserve">GRUA ASCENCIONAL, LANCA DE 42 M, CAPACIDADE DE 1,5 T A 30 M, ALTURA ATE 39 M                                                                                                                                                                                                                                                                                                                                                                                                                              </t>
  </si>
  <si>
    <t>815.170,02</t>
  </si>
  <si>
    <t xml:space="preserve">GRUA ASCENCIONAL, LANCA DE 50 M, CAPACIDADE DE 2,33 T A 30 M, ALTURA ATE 48 M                                                                                                                                                                                                                                                                                                                                                                                                                             </t>
  </si>
  <si>
    <t>1.514.276,75</t>
  </si>
  <si>
    <t xml:space="preserve">GRUPO GERADOR A GASOLINA, POTENCIA NOMINAL 2,2 KW, TENSAO DE SAIDA 110/220 V, MOTOR POTENCIA 6,5 HP                                                                                                                                                                                                                                                                                                                                                                                                       </t>
  </si>
  <si>
    <t>4.308,33</t>
  </si>
  <si>
    <t xml:space="preserve">GRUPO GERADOR DE SOLDA ELETRICA, COM MAQUINA DE SOLDA, ATE 400 AMPERES E GERADOR A DIESEL 30 CV, MOTOR 4 CILINDROS, TANQUE COMBUST., CARENAGEM DE PROTECAO SOBRE RODAS                                                                                                                                                                                                                                                                                                                                    </t>
  </si>
  <si>
    <t>197.495,84</t>
  </si>
  <si>
    <t xml:space="preserve">GRUPO GERADOR DE SOLDA ELETRICA, COM MAQUINA DE SOLDA, ATE 400 AMPERES E GERADOR A DIESEL 60 CV, MOTOR 4 CILINDROS, TANQUE COMBUST., CARENAGEM DE PROTECAO SOBRE RODAS                                                                                                                                                                                                                                                                                                                                    </t>
  </si>
  <si>
    <t>220.940,03</t>
  </si>
  <si>
    <t xml:space="preserve">GRUPO GERADOR DIESEL, COM CARENAGEM, POTENCIA STANDART ENTRE 100 E 110 KVA, VELOCIDADE DE 1800 RPM, FREQUENCIA DE 60 HZ                                                                                                                                                                                                                                                                                                                                                                                   </t>
  </si>
  <si>
    <t>142.660,97</t>
  </si>
  <si>
    <t xml:space="preserve">GRUPO GERADOR DIESEL, COM CARENAGEM, POTENCIA STANDART ENTRE 140 E 150 KVA, VELOCIDADE DE 1800 RPM, FREQUENCIA DE 60 HZ                                                                                                                                                                                                                                                                                                                                                                                   </t>
  </si>
  <si>
    <t>167.331,66</t>
  </si>
  <si>
    <t xml:space="preserve">GRUPO GERADOR DIESEL, COM CARENAGEM, POTENCIA STANDART ENTRE 210 E 220 KVA, VELOCIDADE DE 1800 RPM, FREQUENCIA DE 60 HZ                                                                                                                                                                                                                                                                                                                                                                                   </t>
  </si>
  <si>
    <t>203.801,39</t>
  </si>
  <si>
    <t xml:space="preserve">GRUPO GERADOR DIESEL, COM CARENAGEM, POTENCIA STANDART ENTRE 250 E 260 KVA, VELOCIDADE DE 1800 RPM, FREQUENCIA DE 60 HZ                                                                                                                                                                                                                                                                                                                                                                                   </t>
  </si>
  <si>
    <t>235.980,55</t>
  </si>
  <si>
    <t xml:space="preserve">GRUPO GERADOR DIESEL, COM CARENAGEM, POTENCIA STANDART ENTRE 50 E 55 KVA, VELOCIDADE DE 1800 RPM, FREQUENCIA DE 60 HZ                                                                                                                                                                                                                                                                                                                                                                                     </t>
  </si>
  <si>
    <t>127.043,35</t>
  </si>
  <si>
    <t xml:space="preserve">GRUPO GERADOR DIESEL, SEM CARENAGEM, POTENCIA STANDART ENTRE 100 E 110 KVA, VELOCIDADE DE 1800 RPM, FREQUENCIA DE 60 HZ                                                                                                                                                                                                                                                                                                                                                                                   </t>
  </si>
  <si>
    <t>123.997,05</t>
  </si>
  <si>
    <t xml:space="preserve">GRUPO GERADOR DIESEL, SEM CARENAGEM, POTENCIA STANDART ENTRE 210 E 220 KVA, VELOCIDADE DE 1800 RPM, FREQUENCIA DE 60 HZ                                                                                                                                                                                                                                                                                                                                                                                   </t>
  </si>
  <si>
    <t>178.186,76</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</si>
  <si>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</si>
  <si>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</si>
  <si>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115.845,00</t>
  </si>
  <si>
    <t xml:space="preserve">GRUPO GERADOR ESTACIONARIO SILENCIADO, POTENCIA 50 KVA, MOTOR  DIESEL                                                                                                                                                                                                                                                                                                                                                                                                                                     </t>
  </si>
  <si>
    <t>96.739,81</t>
  </si>
  <si>
    <t xml:space="preserve">GRUPO GERADOR ESTACIONARIO, MOTOR DIESEL POTENCIA 170 KVA                                                                                                                                                                                                                                                                                                                                                                                                                                                 </t>
  </si>
  <si>
    <t>165.822,86</t>
  </si>
  <si>
    <t xml:space="preserve">GRUPO GERADOR ESTACIONARIO, POTENCIA 150 KVA, MOTOR DIESEL                                                                                                                                                                                                                                                                                                                                                                                                                                                </t>
  </si>
  <si>
    <t>147.639,49</t>
  </si>
  <si>
    <t xml:space="preserve">GRUPO GERADOR ESTACIONARIO, SILENCIADO, POTENCIA 180 KVA, MOTOR  DIESEL                                                                                                                                                                                                                                                                                                                                                                                                                                   </t>
  </si>
  <si>
    <t>177.490,95</t>
  </si>
  <si>
    <t xml:space="preserve">GRUPO GERADOR REBOCAVEL, POTENCIA *66* KVA, MOTOR A DIESEL                                                                                                                                                                                                                                                                                                                                                                                                                                                </t>
  </si>
  <si>
    <t>104.332,79</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</si>
  <si>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</si>
  <si>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</si>
  <si>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</si>
  <si>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288,11</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</si>
  <si>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</si>
  <si>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</si>
  <si>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253,16</t>
  </si>
  <si>
    <t xml:space="preserve">GUARNICAO/ALIZAR/VISTA, E = *1,3* CM, L = *7,0* CM, EM POLIESTIRENO, BRANCO (JOGO PARA 1 FACE)                                                                                                                                                                                                                                                                                                                                                                                                            </t>
  </si>
  <si>
    <t>288,73</t>
  </si>
  <si>
    <t xml:space="preserve">GUINCHO DE ALAVANCA MANUAL, CAPACIDADE DE 1,6 T, COM 20 M DE CABO DE ACO (AQUISICAO)                                                                                                                                                                                                                                                                                                                                                                                                                      </t>
  </si>
  <si>
    <t>2.365,63</t>
  </si>
  <si>
    <t xml:space="preserve">GUINCHO DE ALAVANCA MANUAL, CAPACIDADE 3,2 T COM 20 M DE CABO DE ACO DIAMETRO 16,3 MM                                                                                                                                                                                                                                                                                                                                                                                                                     </t>
  </si>
  <si>
    <t>2.700,63</t>
  </si>
  <si>
    <t xml:space="preserve">GUINCHO ELETRICO DE COLUNA, CAPACIDADE 400 KG, COM MOTO FREIO, MOTOR TRIFASICO DE 1,25 CV                                                                                                                                                                                                                                                                                                                                                                                                                 </t>
  </si>
  <si>
    <t>4.702,21</t>
  </si>
  <si>
    <t xml:space="preserve">GUINDASTE HIDRAULICO AUTOPROPELIDO, COM LANCA TELESCOPICA 28,80 M, CAPACIDADE MAXIMA 30 T, POTENCIA 97 KW, TRACAO  4 X 4                                                                                                                                                                                                                                                                                                                                                                                  </t>
  </si>
  <si>
    <t>1.258.165,24</t>
  </si>
  <si>
    <t xml:space="preserve">GUINDASTE HIDRAULICO AUTOPROPELIDO, COM LANCA TELESCOPICA 40 M, CAPACIDADE MAXIMA 60 T, POTENCIA 260 KW, TRACAO  6 X 6                                                                                                                                                                                                                                                                                                                                                                                    </t>
  </si>
  <si>
    <t>2.419.548,54</t>
  </si>
  <si>
    <t xml:space="preserve">GUINDASTE HIDRAULICO AUTOPROPELIDO, COM LANCA TELESCOPICA 50 M, CAPACIDADE MAXIMA 100 T, POTENCIA 350 KW,  TRACAO 10 X 6                                                                                                                                                                                                                                                                                                                                                                                  </t>
  </si>
  <si>
    <t>4.113.232,50</t>
  </si>
  <si>
    <t xml:space="preserve">GUINDAUTO HIDRAULICO, CAPACIDADE MAXIMA DE CARGA 10000 KG, MOMENTO MAXIMO DE CARGA 23 TM , ALCANCE MAXIMO HORIZONTAL 11,80 M, PARA MONTAGEM SOBRE CHASSI DE CAMINHAO PBT MINIMO 15000 KG (INCLUI MONTAGEM, NAO INCLUI CAMINHAO)                                                                                                                                                                                                                                                                           </t>
  </si>
  <si>
    <t>252.088,58</t>
  </si>
  <si>
    <t xml:space="preserve">GUINDAUTO HIDRAULICO, CAPACIDADE MAXIMA DE CARGA 14340 KG, MOMENTO MAXIMO DE CARGA 42,3 TM, ALCANCE MAXIMO HORIZONTAL 16,80 M, PARA MONTAGEM SOBRE CHASSI DE CAMINHAO PBT MINIMO 23000 KG (INCLUI MONTAGEM, NAO INCLUI CAMINHAO)                                                                                                                                                                                                                                                                          </t>
  </si>
  <si>
    <t>397.058,59</t>
  </si>
  <si>
    <t xml:space="preserve">GUINDAUTO HIDRAULICO, CAPACIDADE MAXIMA DE CARGA 30000 KG, MOMENTO MAXIMO DE CARGA 92,2 TM , ALCANCE MAXIMO HORIZONTAL  22,00 M, PARA MONTAGEM SOBRE CHASSI DE CAMINHAO PBT MINIMO 30000 KG (INCLUI MONTAGEM, NAO INCLUI CAMINHAO)                                                                                                                                                                                                                                                                        </t>
  </si>
  <si>
    <t>1.470.425,78</t>
  </si>
  <si>
    <t xml:space="preserve">GUINDAUTO HIDRAULICO, CAPACIDADE MAXIMA DE CARGA 3300 KG, MOMENTO MAXIMO DE CARGA 5,8 TM , ALCANCE MAXIMO HORIZONTAL  7,60 M, PARA MONTAGEM SOBRE CHASSI DE CAMINHAO PBT MINIMO 8000 KG (INCLUI MONTAGEM, NAO INCLUI CAMINHAO)                                                                                                                                                                                                                                                                            </t>
  </si>
  <si>
    <t>99.264,64</t>
  </si>
  <si>
    <t xml:space="preserve">GUINDAUTO HIDRAULICO, CAPACIDADE MAXIMA DE CARGA 6200 KG, MOMENTO MAXIMO DE CARGA 11,7 TM , ALCANCE MAXIMO HORIZONTAL  9,70 M, PARA MONTAGEM SOBRE CHASSI DE CAMINHAO PBT MINIMO 13000 KG (INCLUI MONTAGEM, NAO INCLUI CAMINHAO)                                                                                                                                                                                                                                                                          </t>
  </si>
  <si>
    <t>139.625,00</t>
  </si>
  <si>
    <t xml:space="preserve">GUINDAUTO HIDRAULICO, CAPACIDADE MAXIMA DE CARGA 8500 KG, MOMENTO MAXIMO DE CARGA 30,4 TM , ALCANCE MAXIMO HORIZONTAL  14,30 M, PARA MONTAGEM SOBRE CHASSI DE CAMINHAO PBT MINIMO 23000 KG (INCLUI MONTAGEM, NAO INCLUI CAMINHAO)                                                                                                                                                                                                                                                                         </t>
  </si>
  <si>
    <t>326.373,43</t>
  </si>
  <si>
    <t xml:space="preserve">HASTE ANCORA EM ACO GALVANIZADO, DIMENSOES 16 MM X 2000 MM                                                                                                                                                                                                                                                                                                                                                                                                                                                </t>
  </si>
  <si>
    <t>100,29</t>
  </si>
  <si>
    <t xml:space="preserve">HASTE DE ACO GALVANIZADO PARA FIXACAO DE CONCERTINA 2 "/3 M                                                                                                                                                                                                                                                                                                                                                                                                                                               </t>
  </si>
  <si>
    <t xml:space="preserve">HASTE DE ATERRAMENTO EM ACO COM 3,00 M DE COMPRIMENTO E DN = 3/4", REVESTIDA COM BAIXA CAMADA DE COBRE, SEM CONECTOR                                                                                                                                                                                                                                                                                                                                                                                      </t>
  </si>
  <si>
    <t>100,79</t>
  </si>
  <si>
    <t xml:space="preserve">HASTE DE ATERRAMENTO EM ACO COM 3,00 M DE COMPRIMENTO E DN = 5/8", REVESTIDA COM BAIXA CAMADA DE COBRE, COM CONECTOR TIPO GRAMPO                                                                                                                                                                                                                                                                                                                                                                          </t>
  </si>
  <si>
    <t>70,56</t>
  </si>
  <si>
    <t xml:space="preserve">HASTE DE ATERRAMENTO EM ACO COM 3,00 M DE COMPRIMENTO E DN = 5/8", REVESTIDA COM BAIXA CAMADA DE COBRE, SEM CONECTOR                                                                                                                                                                                                                                                                                                                                                                                      </t>
  </si>
  <si>
    <t>68,12</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</si>
  <si>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</si>
  <si>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</si>
  <si>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</si>
  <si>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</si>
  <si>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</si>
  <si>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</si>
  <si>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</si>
  <si>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5.920,00</t>
  </si>
  <si>
    <t xml:space="preserve">HIDRANTE DE COLUNA COMPLETO, EM FERRO FUNDIDO, DN = 75 MM, COM REGISTRO, CUNHA DE BORRACHA, CURVA DESSIMETRICA, EXTREMIDADE E TAMPAS (INCLUI KIT FIXACAO)                                                                                                                                                                                                                                                                                                                                                 </t>
  </si>
  <si>
    <t>5.362,18</t>
  </si>
  <si>
    <t xml:space="preserve">HIDRANTE SUBTERRANEO, EM FERRO FUNDIDO, COM CURVA CURTA E CAIXA, DN 75 MM                                                                                                                                                                                                                                                                                                                                                                                                                                 </t>
  </si>
  <si>
    <t>3.169,28</t>
  </si>
  <si>
    <t xml:space="preserve">HIDRANTE SUBTERRANEO, EM FERRO FUNDIDO, COM CURVA LONGA E CAIXA, DN 75 MM                                                                                                                                                                                                                                                                                                                                                                                                                                 </t>
  </si>
  <si>
    <t>3.337,87</t>
  </si>
  <si>
    <t xml:space="preserve">HIDROJATEADORA PARA DESOBSTRUCAO DE REDES E GALERIAS, TANQUE 7000 L, BOMBA TRIPLEX 120 KGF/CM2 128 L/MIN (INCLUI MONTAGEM, NAO INCLUI CAMINHAO)                                                                                                                                                                                                                                                                                                                                                           </t>
  </si>
  <si>
    <t>342.998,80</t>
  </si>
  <si>
    <t xml:space="preserve">HIDROJATEADORA PARA DESOBSTRUCAO DE REDES E GALERIAS, TANQUE 7000 L, BOMBA TRIPLEX 140 KGF/CM2 260 L/MIN ALIMENTADA POR MOTOR INDEPENDENTE A DIESEL POTENCIA 125 CV (INCLUI MONTAGEM, NAO INCLUI CAMINHAO)                                                                                                                                                                                                                                                                                                </t>
  </si>
  <si>
    <t>364.896,09</t>
  </si>
  <si>
    <t xml:space="preserve">HIDROMETRO MULTIJATO / MEDIDOR DE AGUA, DN 1 1/2", VAZAO MAXIMA DE 20 M3/H, PARA AGUA POTAVEL FRIA, RELOJOARIA PLANA, CLASSE B, HORIZONTAL (SEM CONEXOES)                                                                                                                                                                                                                                                                                                                                                 </t>
  </si>
  <si>
    <t>819,05</t>
  </si>
  <si>
    <t xml:space="preserve">HIDROMETRO MULTIJATO / MEDIDOR DE AGUA, DN 1", VAZAO MAXIMA DE 10 M3/H, PARA AGUA POTAVEL FRIA, RELOJOARIA PLANA, CLASSE B, HORIZONTAL (SEM CONEXOES)                                                                                                                                                                                                                                                                                                                                                     </t>
  </si>
  <si>
    <t>492,82</t>
  </si>
  <si>
    <t xml:space="preserve">HIDROMETRO MULTIJATO / MEDIDOR DE AGUA, DN 1", VAZAO MAXIMA DE 7 M3/H, PARA AGUA POTAVEL FRIA, RELOJOARIA PLANA, CLASSE B, HORIZONTAL (SEM CONEXOES)                                                                                                                                                                                                                                                                                                                                                      </t>
  </si>
  <si>
    <t>360,94</t>
  </si>
  <si>
    <t xml:space="preserve">HIDROMETRO MULTIJATO / MEDIDOR DE AGUA, DN 2", VAZAO MAXIMA DE 30 M3/H, PARA AGUA POTAVEL FRIA, RELOJOARIA PLANA, CLASSE B, HORIZONTAL (SEM CONEXOES)                                                                                                                                                                                                                                                                                                                                                     </t>
  </si>
  <si>
    <t>1.152,23</t>
  </si>
  <si>
    <t xml:space="preserve">HIDROMETRO UNIJATO / MEDIDOR DE AGUA, DN 1/2", VAZAO MAXIMA DE 1,5 M3/H, PARA AGUA POTAVEL FRIA, RELOJOARIA PLANA, CLASSE B, HORIZONTAL (SEM CONEXOES)                                                                                                                                                                                                                                                                                                                                                    </t>
  </si>
  <si>
    <t>94,40</t>
  </si>
  <si>
    <t xml:space="preserve">HIDROMETRO UNIJATO / MEDIDOR DE AGUA, DN 1/2", VAZAO MAXIMA DE 3 M3/H, PARA AGUA POTAVEL FRIA, RELOJOARIA PLANA, CLASSE B, HORIZONTAL (SEM CONEXOES)                                                                                                                                                                                                                                                                                                                                                      </t>
  </si>
  <si>
    <t>101,34</t>
  </si>
  <si>
    <t xml:space="preserve">HIDROMETRO UNIJATO / MEDIDOR DE AGUA, DN 3/4", VAZAO MAXIMA DE 5 M3/H, PARA AGUA POTAVEL FRIA, RELOJOARIA PLANA, CLASSE B, HORIZONTAL (SEM CONEXOES)0,                                                                                                                                                                                                                                                                                                                                                    </t>
  </si>
  <si>
    <t>124,94</t>
  </si>
  <si>
    <t xml:space="preserve">HIDROMETRO WOLTMANN, DN 2", VAZAO MAXIMA DE 50 M3/H, PARA AGUA POTAVEL FRIA, RELOJOARIA PLANA, TURBINA HORIZONTAL, EQUIPADO COM TELIMETRIA (SEM CONEXOES)                                                                                                                                                                                                                                                                                                                                                 </t>
  </si>
  <si>
    <t>1.860,23</t>
  </si>
  <si>
    <t xml:space="preserve">HIDROMETRO WOLTMANN, DN 3", VAZAO MAXIMA DE 80 M3/H, PARA AGUA POTAVEL FRIA, RELOJOARIA PLANA, TURBINA HORIZONTAL, EQUIPADO COM TELIMETRIA (SEM CONEXOES)                                                                                                                                                                                                                                                                                                                                                 </t>
  </si>
  <si>
    <t>2.429,41</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</si>
  <si>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</si>
  <si>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</si>
  <si>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</si>
  <si>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</si>
  <si>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</si>
  <si>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3.249,02</t>
  </si>
  <si>
    <t xml:space="preserve">IMPERMEABILIZANTE FLEXIVEL BRANCO DE BASE ACRILICA PARA COBERTURAS                                                                                                                                                                                                                                                                                                                                                                                                                                        </t>
  </si>
  <si>
    <t xml:space="preserve">IMPERMEABILIZANTE INCOLOR,  BASE SILICONE, PARA TRATAMENTO DE FACHADAS, TELHAS, PEDRAS E OUTRAS SUPERFICIES                                                                                                                                                                                                                                                                                                                                                                                               </t>
  </si>
  <si>
    <t>30,38</t>
  </si>
  <si>
    <t xml:space="preserve">IMUNIZANTE PARA MADEIRA, INCOLOR                                                                                                                                                                                                                                                                                                                                                                                                                                                                          </t>
  </si>
  <si>
    <t xml:space="preserve">INSTALADOR DE TUBULACOES (TUBOS/EQUIPAMENTOS) (MENSALISTA)                                                                                                                                                                                                                                                                                                                                                                                                                                                </t>
  </si>
  <si>
    <t>3.598,32</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</si>
  <si>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</si>
  <si>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</si>
  <si>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</si>
  <si>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</si>
  <si>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</si>
  <si>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</si>
  <si>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</si>
  <si>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</si>
  <si>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</si>
  <si>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</si>
  <si>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13,59</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</si>
  <si>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</si>
  <si>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</si>
  <si>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</si>
  <si>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</si>
  <si>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</si>
  <si>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</si>
  <si>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</si>
  <si>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</si>
  <si>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14,52</t>
  </si>
  <si>
    <t xml:space="preserve">INTERRUPTORES PARALELOS (3 MODULOS) 10A, 250V, CONJUNTO MONTADO PARA EMBUTIR 4" X 2" (PLACA + SUPORTE + MODULO)                                                                                                                                                                                                                                                                                                                                                                                           </t>
  </si>
  <si>
    <t>22,08</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</si>
  <si>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</si>
  <si>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</si>
  <si>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</si>
  <si>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</si>
  <si>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</si>
  <si>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1.181,67</t>
  </si>
  <si>
    <t xml:space="preserve">ISOLADOR DE PORCELANA SUSPENSO, DISCO TIPO GARFO OLHAL, DIAMETRO DE 152 MM, PARA TENSAO DE *15* KV                                                                                                                                                                                                                                                                                                                                                                                                        </t>
  </si>
  <si>
    <t xml:space="preserve">ISOLADOR DE PORCELANA, TIPO BUCHA, PARA TENSAO DE *15* KV                                                                                                                                                                                                                                                                                                                                                                                                                                                 </t>
  </si>
  <si>
    <t>509,60</t>
  </si>
  <si>
    <t xml:space="preserve">ISOLADOR DE PORCELANA, TIPO BUCHA, PARA TENSAO DE *35* KV                                                                                                                                                                                                                                                                                                                                                                                                                                                 </t>
  </si>
  <si>
    <t>867,65</t>
  </si>
  <si>
    <t xml:space="preserve">ISOLADOR DE PORCELANA, TIPO PINO MONOCORPO, PARA TENSAO DE *15* KV                                                                                                                                                                                                                                                                                                                                                                                                                                        </t>
  </si>
  <si>
    <t xml:space="preserve">ISOLADOR DE PORCELANA, TIPO PINO MONOCORPO, PARA TENSAO DE *35* KV                                                                                                                                                                                                                                                                                                                                                                                                                                        </t>
  </si>
  <si>
    <t>124,65</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</si>
  <si>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</si>
  <si>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</si>
  <si>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348,79</t>
  </si>
  <si>
    <t xml:space="preserve">JANELA BASCULANTE EM MADEIRA PINUS/ EUCALIPTO/ TAUARI/ VIROLA OU EQUIVALENTE DA REGIAO, CAIXA DO BATENTE/ MARCO *10* CM, *2* FOLHAS BASCULANTES PARA VIDRO, COM FERRAGENS (SEM VIDRO, SEM GUARNICAO/ALIZAR E SEM ACABAMENTO)                                                                                                                                                                                                                                                                              </t>
  </si>
  <si>
    <t>968,87</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</si>
  <si>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</si>
  <si>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</si>
  <si>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273,60</t>
  </si>
  <si>
    <t xml:space="preserve">JANELA DE ABRIR EM MADEIRA IMBUIA/CEDRO ARANA/CEDRO ROSA OU EQUIVALENTE DA REGIAO, CAIXA DO BATENTE/MARCO *10* CM, 2 FOLHAS DE ABRIR TIPO VENEZIANA E 2 FOLHAS DE ABRIR PARA VIDRO, COM GUARNICAO/ALIZAR, COM FERRAGENS, (SEM VIDRO E SEM ACABAMENTO)                                                                                                                                                                                                                                                     </t>
  </si>
  <si>
    <t>1.437,16</t>
  </si>
  <si>
    <t xml:space="preserve">JANELA DE ABRIR EM MADEIRA PINUS/EUCALIPTO/ TAUARI/ VIROLA OU EQUIVALENTE DA REGIAO, CAIXA DO BATENTE/MARCO *10* CM, 2 FOLHAS DE ABRIR TIPO VENEZIANA E 2 FOLHAS GUILHOTINA PARA VIDRO, COM FERRAGENS (SEM VIDRO,SEM GUARNICAO/ALIZAR E SEM ACABAMENTO)                                                                                                                                                                                                                                                   </t>
  </si>
  <si>
    <t>821,11</t>
  </si>
  <si>
    <t xml:space="preserve">JANELA DE CORRER, ACO, BATENTE/REQUADRO DE 6 A 14 CM, COM DIVISAO HORIZ , PINT ANTICORROSIVA, SEM VIDRO, BANDEIRA COM BASCULA, 4 FLS, 120 X 150 CM (A X L)                                                                                                                                                                                                                                                                                                                                                </t>
  </si>
  <si>
    <t>945,78</t>
  </si>
  <si>
    <t xml:space="preserve">JANELA DE CORRER, EM ALUMINIO PEFIL 25, 100 X 200 CM (A X L), 4 FLS, SEM BANDEIRA, ACABAMENTO BRANCO OU BRILHANTE, BATENTE DE 6 A 7 CM, COM VIDRO 4 MM, SEM GUARNICAO/ALIZAR                                                                                                                                                                                                                                                                                                                              </t>
  </si>
  <si>
    <t>951,60</t>
  </si>
  <si>
    <t xml:space="preserve">JANELA DE CORRER, EM ALUMINIO PERFIL 25, 100 X 120 CM (A X L), 2 FLS MOVEIS, SEM BANDEIRA, ACABAMENTO BRANCO OU BRILHANTE, BATENTE DE 6 A 7 CM, COM VIDRO 4 MM, SEM GUARNICAO                                                                                                                                                                                                                                                                                                                             </t>
  </si>
  <si>
    <t>529,90</t>
  </si>
  <si>
    <t xml:space="preserve">JANELA DE CORRER, EM ALUMINIO PERFIL 25, 100 X 150 CM (A X L), 2 FLS MOVEIS, SEM BANDEIRA, ACABAMENTO BRANCO OU BRILHANTE, BATENTE DE 6 A 7 CM, COM VIDRO 4 MM, SEM GUARNICAO                                                                                                                                                                                                                                                                                                                             </t>
  </si>
  <si>
    <t>682,96</t>
  </si>
  <si>
    <t xml:space="preserve">JANELA DE CORRER, EM ALUMINIO PERFIL 25, 100 X 150 CM (A X L), 4 FLS MOVEIS, SEM BANDEIRA, ACABAMENTO BRANCO OU BRILHANTE, BATENTE DE 6 A 7 CM, COM VIDRO 4 MM, SEM GUARNICAO/ALIZAR                                                                                                                                                                                                                                                                                                                      </t>
  </si>
  <si>
    <t>826,90</t>
  </si>
  <si>
    <t xml:space="preserve">JANELA DE CORRER, EM ALUMINIO PERFIL 25, 120 X 150 CM (A X L), 4 FLS, BANDEIRA COM BASCULA, ACABAMENTO BRANCO OU BRILHANTE, BATENTE/REQUADRO DE 6 A 14 CM, COM VIDRO 4 MM, SEM GUARNICAO/ALIZAR                                                                                                                                                                                                                                                                                                           </t>
  </si>
  <si>
    <t>897,73</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</si>
  <si>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</si>
  <si>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1.370,82</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</si>
  <si>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</si>
  <si>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1.737,35</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</si>
  <si>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</si>
  <si>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1.068,17</t>
  </si>
  <si>
    <t xml:space="preserve">JANELA EM MADEIRA CEDRINHO/ ANGELIM COMERCIAL/ CURUPIXA/ CUMARU OU EQUIVALENTE DA REGIAO, CAIXA DO BATENTE/MARCO *10* CM, 2 FOLHAS DE ABRIR TIPO VENEZIANA E 2 FOLHAS GUILHOTINA PARA VIDRO, COM GUARNICAO/ALIZAR, COM FERRAGENS (SEM VIDRO E SEM ACABAMENTO)                                                                                                                                                                                                                                             </t>
  </si>
  <si>
    <t>1.076,34</t>
  </si>
  <si>
    <t xml:space="preserve">JANELA FIXA, EM ALUMINIO PERFIL 20, 60  X 80 CM (A X L), BATENTE/REQUADRO DE 3 A 14 CM, COM VIDRO 4 MM, SEM GUARNICAO/ALIZAR, ACABAMENTO ALUM BRANCO OU BRILHANTE                                                                                                                                                                                                                                                                                                                                         </t>
  </si>
  <si>
    <t>966,42</t>
  </si>
  <si>
    <t xml:space="preserve">JANELA INTEGRADA VENEZIANA EM ALUMINIO PERFIL 25, 120 X 120 CM (A X L), 2 FLS ( 2 VIDROS) E VENEZIANA COM ACIONAMENTO MANUAL, SEM BANDEIRA, ACABAMENTO BRILHANTE, BATENTE DE 11,50 A 12,50 CM, COM VIDRO 4 MM, INCLUSO GUARNICAO                                                                                                                                                                                                                                                                          </t>
  </si>
  <si>
    <t>2.145,01</t>
  </si>
  <si>
    <t xml:space="preserve">JANELA MAXIM AR EM MADEIRA CEDRINHO/ ANGELIM COMERCIAL/ CURUPIXA/ CUMARU OU EQUIVALENTE DA REGIAO, CAIXA DO BATENTE/MARCO *10* CM, 1 FOLHA  PARA VIDRO, COM GUARNICAO/ALIZAR, COM FERRAGENS, (SEM VIDRO E SEM ACABAMENTO)                                                                                                                                                                                                                                                                                 </t>
  </si>
  <si>
    <t>1.517,90</t>
  </si>
  <si>
    <t xml:space="preserve">JANELA MAXIM AR, EM ALUMINIO PERFIL 25, 60 X 80 CM (A X L), ACABAMENTO BRANCO OU BRILHANTE, BATENTE DE 4 A 5 CM, COM VIDRO 4 MM, SEM GUARNICAO/ALIZAR                                                                                                                                                                                                                                                                                                                                                     </t>
  </si>
  <si>
    <t>390,22</t>
  </si>
  <si>
    <t xml:space="preserve">JANELA MAXIMO AR, ACO, BATENTE / REQUADRO DE 6 A 14 CM, PINT ANTICORROSIVA, SEM VIDRO, COM GRADE, 1 FL, 60  X 80 CM (A X L)                                                                                                                                                                                                                                                                                                                                                                               </t>
  </si>
  <si>
    <t>373,01</t>
  </si>
  <si>
    <t xml:space="preserve">JANELA VENEZIANA DE CORRER, EM ALUMINIO PERFIL 25, 100 X 120 CM (A X L), 3 FLS (2 VENEZIANAS E 1 VIDRO), SEM BANDEIRA, ACABAMENTO BRANCO OU BRILHANTE, BATENTE DE 8 A 9 CM, COM VIDRO 4 MM, SEM GUARNICAO/ALIZAR                                                                                                                                                                                                                                                                                          </t>
  </si>
  <si>
    <t>769,50</t>
  </si>
  <si>
    <t xml:space="preserve">JANELA VENEZIANA DE CORRER, EM ALUMINIO PERFIL 25, 100 X 150 CM (A X L), 6 FLS (4 VENEZIANAS E 2 VIDROS), SEM BANDEIRA, ACABAMENTO BRANCO OU BRILHANTE, BATENTE DE 8 A 9 CM, COM VIDRO 4 MM, SEM GUARNICAO / ALIZAR                                                                                                                                                                                                                                                                                       </t>
  </si>
  <si>
    <t>1.051,38</t>
  </si>
  <si>
    <t xml:space="preserve">JARDINEIRO (HORISTA)                                                                                                                                                                                                                                                                                                                                                                                                                                                                                      </t>
  </si>
  <si>
    <t xml:space="preserve">JARDINEIRO (MENSALISTA)                                                                                                                                                                                                                                                                                                                                                                                                                                                                                   </t>
  </si>
  <si>
    <t>3.125,47</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</si>
  <si>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</si>
  <si>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</si>
  <si>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</si>
  <si>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</si>
  <si>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</si>
  <si>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20,52</t>
  </si>
  <si>
    <t xml:space="preserve">JOELHO CPVC, SOLDAVEL, 45 GRAUS, 54 MM, PARA AGUA QUENTE                                                                                                                                                                                                                                                                                                                                                                                                                                                  </t>
  </si>
  <si>
    <t xml:space="preserve">JOELHO CPVC, SOLDAVEL, 45 GRAUS, 73 MM, PARA AGUA QUENTE                                                                                                                                                                                                                                                                                                                                                                                                                                                  </t>
  </si>
  <si>
    <t xml:space="preserve">JOELHO CPVC, SOLDAVEL, 45 GRAUS, 89 MM, PARA AGUA QUENTE                                                                                                                                                                                                                                                                                                                                                                                                                                                  </t>
  </si>
  <si>
    <t>159,30</t>
  </si>
  <si>
    <t xml:space="preserve">JOELHO CPVC, SOLDAVEL, 90 GRAUS, 114 MM, PARA AGUA QUENTE                                                                                                                                                                                                                                                                                                                                                                                                                                                 </t>
  </si>
  <si>
    <t>184,00</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</si>
  <si>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</si>
  <si>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</si>
  <si>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</si>
  <si>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</si>
  <si>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</si>
  <si>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</si>
  <si>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</si>
  <si>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114,49</t>
  </si>
  <si>
    <t xml:space="preserve">JOELHO CPVC, SOLDAVEL, 90 GRAUS, 89 MM, PARA AGUA QUENTE                                                                                                                                                                                                                                                                                                                                                                                                                                                  </t>
  </si>
  <si>
    <t>131,99</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</si>
  <si>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</si>
  <si>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</si>
  <si>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</si>
  <si>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</si>
  <si>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</si>
  <si>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</si>
  <si>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</si>
  <si>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</si>
  <si>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</si>
  <si>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</si>
  <si>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</si>
  <si>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</si>
  <si>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</si>
  <si>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</si>
  <si>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127,97</t>
  </si>
  <si>
    <t xml:space="preserve">JOELHO PPR, 45 GRAUS, SOLDAVEL, F/F, DN 32 MM, PARA AGUA QUENTE PREDIAL                                                                                                                                                                                                                                                                                                                                                                                                                                   </t>
  </si>
  <si>
    <t xml:space="preserve">JOELHO PPR, 90 GRAUS, SOLDAVEL, F/F, DN 110 MM, PARA AGUA QUENTE PREDIAL                                                                                                                                                                                                                                                                                                                                                                                                                                  </t>
  </si>
  <si>
    <t>278,90</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</si>
  <si>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</si>
  <si>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</si>
  <si>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</si>
  <si>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</si>
  <si>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</si>
  <si>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13,30</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</si>
  <si>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</si>
  <si>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</si>
  <si>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</si>
  <si>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79,50</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</si>
  <si>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</si>
  <si>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</si>
  <si>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</si>
  <si>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</si>
  <si>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</si>
  <si>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</si>
  <si>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</si>
  <si>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</si>
  <si>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</si>
  <si>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</si>
  <si>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</si>
  <si>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</si>
  <si>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</si>
  <si>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2,39</t>
  </si>
  <si>
    <t xml:space="preserve">JOELHO PVC, SOLDAVEL, BB, 90 GRAUS, SEM ANEL, DN 40 MM, PARA ESGOTO PREDIAL SECUNDARIO                                                                                                                                                                                                                                                                                                                                                                                                                    </t>
  </si>
  <si>
    <t>2,15</t>
  </si>
  <si>
    <t xml:space="preserve">JOELHO PVC, SOLDAVEL, COM BUCHA DE LATAO, 90 GRAUS, 20 MM X 1/2", PARA AGUA FRIA PREDIAL                                                                                                                                                                                                                                                                                                                                                                                                                  </t>
  </si>
  <si>
    <t>7,03</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</si>
  <si>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</si>
  <si>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</si>
  <si>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</si>
  <si>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</si>
  <si>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</si>
  <si>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</si>
  <si>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</si>
  <si>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3,87</t>
  </si>
  <si>
    <t xml:space="preserve">JOELHO PVC, SOLDAVEL, PB, 45 GRAUS, DN 75 MM, PARA ESGOTO PREDIAL                                                                                                                                                                                                                                                                                                                                                                                                                                         </t>
  </si>
  <si>
    <t xml:space="preserve">JOELHO PVC, SOLDAVEL, PB, 90 GRAUS, DN 100 MM, PARA ESGOTO PREDIAL                                                                                                                                                                                                                                                                                                                                                                                                                                        </t>
  </si>
  <si>
    <t xml:space="preserve">JOELHO PVC, SOLDAVEL, PB, 90 GRAUS, DN 150 MM, PARA ESGOTO PREDIAL                                                                                                                                                                                                                                                                                                                                                                                                                                        </t>
  </si>
  <si>
    <t>61,56</t>
  </si>
  <si>
    <t xml:space="preserve">JOELHO PVC, SOLDAVEL, PB, 90 GRAUS, DN 40 MM, PARA ESGOTO PREDIAL                                                                                                                                                                                                                                                                                                                                                                                                                                         </t>
  </si>
  <si>
    <t xml:space="preserve">JOELHO PVC, SOLDAVEL, PB, 90 GRAUS, DN 50 MM, PARA ESGOTO PREDIAL                                                                                                                                                                                                                                                                                                                                                                                                                                         </t>
  </si>
  <si>
    <t xml:space="preserve">JOELHO PVC, SOLDAVEL, PB, 90 GRAUS, DN 75 MM, PARA ESGOTO PREDIAL                                                                                                                                                                                                                                                                                                                                                                                                                                         </t>
  </si>
  <si>
    <t>7,10</t>
  </si>
  <si>
    <t xml:space="preserve">JOELHO PVC, SOLDAVEL, 90 GRAUS, 110 MM, COR MARROM, PARA AGUA FRIA PREDIAL                                                                                                                                                                                                                                                                                                                                                                                                                                </t>
  </si>
  <si>
    <t>223,10</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</si>
  <si>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</si>
  <si>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</si>
  <si>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</si>
  <si>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</si>
  <si>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</si>
  <si>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</si>
  <si>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</si>
  <si>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</si>
  <si>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</si>
  <si>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</si>
  <si>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</si>
  <si>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</si>
  <si>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30,85</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</si>
  <si>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</si>
  <si>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</si>
  <si>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</si>
  <si>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</si>
  <si>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</si>
  <si>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</si>
  <si>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</si>
  <si>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</si>
  <si>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</si>
  <si>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</si>
  <si>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14,67</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</si>
  <si>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</si>
  <si>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</si>
  <si>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</si>
  <si>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</si>
  <si>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</si>
  <si>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</si>
  <si>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</si>
  <si>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</si>
  <si>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</si>
  <si>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</si>
  <si>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</si>
  <si>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19,81</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</si>
  <si>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</si>
  <si>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</si>
  <si>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</si>
  <si>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</si>
  <si>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</si>
  <si>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</si>
  <si>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</si>
  <si>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4,47</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</si>
  <si>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</si>
  <si>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</si>
  <si>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</si>
  <si>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</si>
  <si>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70,35</t>
  </si>
  <si>
    <t xml:space="preserve">JOELHO, PVC SOLDAVEL, 45 GRAUS, 85 MM, COR MARROM, PARA AGUA FRIA PREDIAL                                                                                                                                                                                                                                                                                                                                                                                                                                 </t>
  </si>
  <si>
    <t>86,82</t>
  </si>
  <si>
    <t xml:space="preserve">JOELHO, PVC SOLDAVEL, 90 GRAUS, 75 MM, COR MARROM, PARA AGUA FRIA PREDIAL                                                                                                                                                                                                                                                                                                                                                                                                                                 </t>
  </si>
  <si>
    <t>92,09</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</si>
  <si>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</si>
  <si>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</si>
  <si>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</si>
  <si>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</si>
  <si>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</si>
  <si>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</si>
  <si>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119,66</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</si>
  <si>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</si>
  <si>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</si>
  <si>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</si>
  <si>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</si>
  <si>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</si>
  <si>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</si>
  <si>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</si>
  <si>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136,45</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</si>
  <si>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</si>
  <si>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</si>
  <si>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</si>
  <si>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</si>
  <si>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</si>
  <si>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24,51</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</si>
  <si>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</si>
  <si>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</si>
  <si>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</si>
  <si>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</si>
  <si>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</si>
  <si>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151,14</t>
  </si>
  <si>
    <t xml:space="preserve">JUNTA DE EXPANSAO BRONZE/LATAO (REF 900), PONTA X PONTA, 35 MM                                                                                                                                                                                                                                                                                                                                                                                                                                            </t>
  </si>
  <si>
    <t>605,28</t>
  </si>
  <si>
    <t xml:space="preserve">JUNTA DE EXPANSAO BRONZE/LATAO (REF 900), PONTA X PONTA, 42 MM                                                                                                                                                                                                                                                                                                                                                                                                                                            </t>
  </si>
  <si>
    <t>757,80</t>
  </si>
  <si>
    <t xml:space="preserve">JUNTA DE EXPANSAO BRONZE/LATAO (REF 900), PONTA X PONTA, 54 MM                                                                                                                                                                                                                                                                                                                                                                                                                                            </t>
  </si>
  <si>
    <t>1.051,04</t>
  </si>
  <si>
    <t xml:space="preserve">JUNTA DE EXPANSAO BRONZE/LATAO (REF 900), PONTA X PONTA, 66 MM                                                                                                                                                                                                                                                                                                                                                                                                                                            </t>
  </si>
  <si>
    <t>1.388,25</t>
  </si>
  <si>
    <t xml:space="preserve">JUNTA DE EXPANSAO DE COBRE (REF 900), PONTA X PONTA, 15 MM                                                                                                                                                                                                                                                                                                                                                                                                                                                </t>
  </si>
  <si>
    <t>415,08</t>
  </si>
  <si>
    <t xml:space="preserve">JUNTA DE EXPANSAO DE COBRE (REF 900), PONTA X PONTA, 22 MM                                                                                                                                                                                                                                                                                                                                                                                                                                                </t>
  </si>
  <si>
    <t>481,47</t>
  </si>
  <si>
    <t xml:space="preserve">JUNTA DE EXPANSAO DE COBRE (REF 900), PONTA X PONTA, 28 MM                                                                                                                                                                                                                                                                                                                                                                                                                                                </t>
  </si>
  <si>
    <t xml:space="preserve">JUNTA DILATACAO ELASTICA PARA CONCRETO (FUGENBAND) O-12, ATE 5 MCA                                                                                                                                                                                                                                                                                                                                                                                                                                        </t>
  </si>
  <si>
    <t>86,56</t>
  </si>
  <si>
    <t xml:space="preserve">JUNTA DILATACAO ELASTICA PARA CONCRETO (FUGENBAND) O-22, ATE 30 MCA                                                                                                                                                                                                                                                                                                                                                                                                                                       </t>
  </si>
  <si>
    <t>128,78</t>
  </si>
  <si>
    <t xml:space="preserve">JUNTA DILATACAO ELASTICA PARA CONCRETO (FUGENBAND) O-35/10, ATE 100 MCA                                                                                                                                                                                                                                                                                                                                                                                                                                   </t>
  </si>
  <si>
    <t>484,67</t>
  </si>
  <si>
    <t xml:space="preserve">JUNTA DILATACAO ELASTICA PARA CONCRETO (FUGENBAND) O-35/6, ATE 100 MCA                                                                                                                                                                                                                                                                                                                                                                                                                                    </t>
  </si>
  <si>
    <t>400,97</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</si>
  <si>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</si>
  <si>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</si>
  <si>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</si>
  <si>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</si>
  <si>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444,94</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</si>
  <si>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</si>
  <si>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</si>
  <si>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52,21</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</si>
  <si>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</si>
  <si>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</si>
  <si>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76,07</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</si>
  <si>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</si>
  <si>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</si>
  <si>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166,66</t>
  </si>
  <si>
    <t xml:space="preserve">KIT CHUVEIRO, INSTAL. PEX, QUADRO METALICO C/2 TRAVESSAS, SUPERIOR C/ ESPERA P/ CHUVEIRO E INFERIOR C/2 REGISTROS DE PRESSAO 1/2 ", *390* X *900* MM (L X H), CONEXAO COM CRIMPAGEM (CONJUNTO COMPLETO)                                                                                                                                                                                                                                                                                                   </t>
  </si>
  <si>
    <t>351,63</t>
  </si>
  <si>
    <t xml:space="preserve">KIT DE ACESSORIOS PARA BANHEIRO EM METAL CROMADO, 5 PECAS                                                                                                                                                                                                                                                                                                                                                                                                                                                 </t>
  </si>
  <si>
    <t>72,50</t>
  </si>
  <si>
    <t xml:space="preserve">KIT DE MATERIAIS PARA BRACADEIRA PARA FIXACAO EM POSTE CIRCULAR, CONTEM TRES FIXADORES E UM ROLO DE FITA DE 3 M EM ACO CARBONO                                                                                                                                                                                                                                                                                                                                                                            </t>
  </si>
  <si>
    <t>61,82</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</si>
  <si>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</si>
  <si>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</si>
  <si>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790,17</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</si>
  <si>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</si>
  <si>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644,88</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</si>
  <si>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</si>
  <si>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</si>
  <si>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655,44</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</si>
  <si>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</si>
  <si>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</si>
  <si>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666,56</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</si>
  <si>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</si>
  <si>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993,25</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</si>
  <si>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</si>
  <si>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713,24</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</si>
  <si>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</si>
  <si>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803,73</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</si>
  <si>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</si>
  <si>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884,10</t>
  </si>
  <si>
    <t xml:space="preserve">KIT PORTA PRONTA DE MADEIRA, FOLHA MEDIA (NBR 15930) DE 800 X 2100 MM, DE 35 MM A 40 MM DE ESPESSURA, NUCLEO SEMI-SOLIDO (SARRAFEADO), ESTRUTURA USINADA PARA FECHADURA, CAPA LISA EM HDF, ACABAMENTO MELAMINICO BRANCO (INCLUI MARCO, ALIZARES E DOBRADICAS)                                                                                                                                                                                                                                             </t>
  </si>
  <si>
    <t>1.023,54</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</si>
  <si>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</si>
  <si>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924,53</t>
  </si>
  <si>
    <t xml:space="preserve">KIT PORTA PRONTA DE MADEIRA, FOLHA MEDIA (NBR 15930) DE 900 X 2100 MM, DE 35 MM A 40 MM DE ESPESSURA, NUCLEO SEMI-SOLIDO (SARRAFEADO), ESTRUTURA USINADA PARA FECHADURA, CAPA LISA EM HDF, ACABAMENTO MELAMINICO BRANCO (INCLUI MARCO, ALIZARES E DOBRADICAS)                                                                                                                                                                                                                                             </t>
  </si>
  <si>
    <t>1.097,85</t>
  </si>
  <si>
    <t xml:space="preserve">KIT PORTA PRONTA DE MADEIRA, FOLHA PESADA (NBR 15930) DE 800 X 2100 MM, DE 40 MM  A 45 MM DE ESPESSURA, NUCLEO SOLIDO, CAPA LISA EM HDF, ACABAMENTO MELAMINICO BRANCO (INCLUI MARCO, ALIZARES, DOBRADICAS E FECHADURA EXTERNA)                                                                                                                                                                                                                                                                            </t>
  </si>
  <si>
    <t>1.197,84</t>
  </si>
  <si>
    <t xml:space="preserve">KIT PORTA PRONTA DE MADEIRA, FOLHA PESADA (NBR 15930) DE 800 X 2100 MM, DE 40 MM A 45 MM DE ESPESSURA , NUCLEO SOLIDO, ESTRUTURA USINADA PARA FECHADURA, CAPA LISA EM HDF, ACABAMENTO EM LAMINADO NATURAL COM VERNIZ (INCLUI MARCO, ALIZARES E DOBRADICAS)                                                                                                                                                                                                                                                </t>
  </si>
  <si>
    <t>1.477,34</t>
  </si>
  <si>
    <t xml:space="preserve">KIT PORTA PRONTA DE MADEIRA, FOLHA PESADA (NBR 15930) DE 800 X 2100 MM, DE 40 MM A 45 MM DE ESPESSURA, COM MARCO EM ACO, NUCLEO SOLIDO, CAPA LISA EM HDF, ACABAMENTO MELAMINICO BRANCO (INCLUI MARCO, ALIZARES, DOBRADICAS E FECHADURA)                                                                                                                                                                                                                                                                   </t>
  </si>
  <si>
    <t>1.164,46</t>
  </si>
  <si>
    <t xml:space="preserve">KIT PORTA PRONTA DE MADEIRA, FOLHA PESADA (NBR 15930) DE 900 X 2100 MM, DE 40 MM  A 45 MM DE ESPESSURA, NUCLEO SOLIDO, CAPA LISA EM HDF, ACABAMENTO MELAMINICO BRANCO (INCLUI MARCO, ALIZARES, DOBRADICAS E FECHADURA EXTERNA)                                                                                                                                                                                                                                                                            </t>
  </si>
  <si>
    <t>1.230,28</t>
  </si>
  <si>
    <t xml:space="preserve">KIT PORTA PRONTA DE MADEIRA, FOLHA PESADA (NBR 15930) DE 900 X 2100 MM, DE 40 MM A 45 MM DE ESPESSURA , NUCLEO SOLIDO, ESTRUTURA USINADA PARA FECHADURA, CAPA LISA EM HDF, ACABAMENTO EM LAMINADO NATURAL COM VERNIZ (INCLUI MARCO, ALIZARES E DOBRADICAS)                                                                                                                                                                                                                                                </t>
  </si>
  <si>
    <t>1.498,31</t>
  </si>
  <si>
    <t xml:space="preserve">KIT PORTA PRONTA DE MADEIRA, FOLHA PESADA (NBR 15930) DE 900 X 2100 MM, DE 40 MM A 45 MM DE ESPESSURA, COM MARCO EM ACO, NUCLEO SOLIDO, CAPA LISA EM HDF, ACABAMENTO MELAMINICO BRANCO (INCLUI MARCO, ALIZARES, DOBRADICAS E FECHADURA)                                                                                                                                                                                                                                                                   </t>
  </si>
  <si>
    <t>1.237,24</t>
  </si>
  <si>
    <t xml:space="preserve">LADRILHO HIDRAULICO, *20 x 20* CM, E= 2 CM, PADRAO COPACABANA, 2 CORES (PRETO E BRANCO)                                                                                                                                                                                                                                                                                                                                                                                                                   </t>
  </si>
  <si>
    <t>70,02</t>
  </si>
  <si>
    <t xml:space="preserve">LADRILHO HIDRAULICO, *20 X 20* CM, E= 2 CM, DADOS, COR NATURAL                                                                                                                                                                                                                                                                                                                                                                                                                                            </t>
  </si>
  <si>
    <t>65,00</t>
  </si>
  <si>
    <t xml:space="preserve">LADRILHO HIDRAULICO, *20 X 20* CM, E= 2 CM, RAMPA, NATURAL                                                                                                                                                                                                                                                                                                                                                                                                                                                </t>
  </si>
  <si>
    <t>65,38</t>
  </si>
  <si>
    <t xml:space="preserve">LADRILHO HIDRAULICO, *20 X 20* CM, E= 2 CM, TATIL ALERTA OU DIRECIONAL, AMARELO                                                                                                                                                                                                                                                                                                                                                                                                                           </t>
  </si>
  <si>
    <t>82,88</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</si>
  <si>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</si>
  <si>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</si>
  <si>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</si>
  <si>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54,20</t>
  </si>
  <si>
    <t xml:space="preserve">LAJE PRE-MOLDADA CONVENCIONAL (LAJOTAS + VIGOTAS) PARA FORRO, UNIDIRECIONAL, SOBRECARGA 100 KG/M2, VAO ATE 5,00 M (SEM COLOCACAO)                                                                                                                                                                                                                                                                                                                                                                         </t>
  </si>
  <si>
    <t>58,44</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</si>
  <si>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</si>
  <si>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</si>
  <si>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59,45</t>
  </si>
  <si>
    <t xml:space="preserve">LAJE PRE-MOLDADA CONVENCIONAL (LAJOTAS + VIGOTAS) PARA PISO, UNIDIRECIONAL, SOBRECARGA DE 200 KG/M2, VAO ATE 5,00 M (SEM COLOCACAO)                                                                                                                                                                                                                                                                                                                                                                       </t>
  </si>
  <si>
    <t>62,48</t>
  </si>
  <si>
    <t xml:space="preserve">LAJE PRE-MOLDADA CONVENCIONAL (LAJOTAS + VIGOTAS) PARA PISO, UNIDIRECIONAL, SOBRECARGA DE 350 KG/M2, VAO ATE 4,50 M (SEM COLOCACAO)                                                                                                                                                                                                                                                                                                                                                                       </t>
  </si>
  <si>
    <t>65,50</t>
  </si>
  <si>
    <t xml:space="preserve">LAJE PRE-MOLDADA CONVENCIONAL (LAJOTAS + VIGOTAS) PARA PISO, UNIDIRECIONAL, SOBRECARGA DE 350 KG/M2, VAO ATE 5,00 M (SEM COLOCACAO)                                                                                                                                                                                                                                                                                                                                                                       </t>
  </si>
  <si>
    <t>75,58</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</si>
  <si>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</si>
  <si>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</si>
  <si>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431,31</t>
  </si>
  <si>
    <t xml:space="preserve">LAJE PRE-MOLDADA DE TRANSICAO EXCENTRICA EM CONCRETO ARMADO, DN 1500 MM, FURO CIRCULAR DN 530 MM, ESPESSURA 15 CM                                                                                                                                                                                                                                                                                                                                                                                         </t>
  </si>
  <si>
    <t>735,15</t>
  </si>
  <si>
    <t xml:space="preserve">LAJE PRE-MOLDADA TRELICADA (LAJOTAS + VIGOTAS) PARA FORRO, UNIDIRECIONAL, SOBRECARGA DE 100 KG/M2, VAO ATE 6,00 M (SEM COLOCACAO)                                                                                                                                                                                                                                                                                                                                                                         </t>
  </si>
  <si>
    <t>78,40</t>
  </si>
  <si>
    <t xml:space="preserve">LAJE PRE-MOLDADA TRELICADA (LAJOTAS + VIGOTAS) PARA PISO, UNIDIRECIONAL, SOBRECARGA DE 200 KG/M2, VAO ATE 6,00 M (SEM COLOCACAO)                                                                                                                                                                                                                                                                                                                                                                          </t>
  </si>
  <si>
    <t>91,54</t>
  </si>
  <si>
    <t xml:space="preserve">LAMBRI EM ALUMINIO, DE APROXIMADAMENTE 0,6 KG/M, COM APROXIMADAMENTE 168,0 MM DE LARGURA, 6,0 MM DE ALTURA E 6,0 M DE EXTENSAO                                                                                                                                                                                                                                                                                                                                                                            </t>
  </si>
  <si>
    <t xml:space="preserve">LAMPADA FLUORESCENTE COMPACTA BRANCA 135 W, BASE E40 (127/220 V)                                                                                                                                                                                                                                                                                                                                                                                                                                          </t>
  </si>
  <si>
    <t>112,38</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</si>
  <si>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</si>
  <si>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</si>
  <si>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</si>
  <si>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</si>
  <si>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32,23</t>
  </si>
  <si>
    <t xml:space="preserve">LAMPADA FLUORESCENTE ESPIRAL BRANCA 65 W, BASE E27 (127/220 V)                                                                                                                                                                                                                                                                                                                                                                                                                                            </t>
  </si>
  <si>
    <t>58,32</t>
  </si>
  <si>
    <t xml:space="preserve">LAMPADA FLUORESCENTE TUBULAR T10, DE 20 OU 40 W, BIVOLT                                                                                                                                                                                                                                                                                                                                                                                                                                                   </t>
  </si>
  <si>
    <t xml:space="preserve">LAMPADA FLUORESCENTE TUBULAR T5 DE 14 W, BIVOLT                                                                                                                                                                                                                                                                                                                                                                                                                                                           </t>
  </si>
  <si>
    <t xml:space="preserve">LAMPADA FLUORESCENTE TUBULAR T8 DE 16/18 W, BIVOLT                                                                                                                                                                                                                                                                                                                                                                                                                                                        </t>
  </si>
  <si>
    <t>4,99</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</si>
  <si>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</si>
  <si>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</si>
  <si>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</si>
  <si>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</si>
  <si>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</si>
  <si>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</si>
  <si>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</si>
  <si>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</si>
  <si>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</si>
  <si>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39,32</t>
  </si>
  <si>
    <t xml:space="preserve">LAMPADA VAPOR MERCURIO 125 W (BASE E27)                                                                                                                                                                                                                                                                                                                                                                                                                                                                   </t>
  </si>
  <si>
    <t>13,46</t>
  </si>
  <si>
    <t xml:space="preserve">LAMPADA VAPOR MERCURIO 250 W (BASE E40)                                                                                                                                                                                                                                                                                                                                                                                                                                                                   </t>
  </si>
  <si>
    <t xml:space="preserve">LAMPADA VAPOR MERCURIO 400 W (BASE E40)                                                                                                                                                                                                                                                                                                                                                                                                                                                                   </t>
  </si>
  <si>
    <t>32,75</t>
  </si>
  <si>
    <t xml:space="preserve">LAMPADA VAPOR METALICO OVOIDE 150 W, BASE E27/E40                                                                                                                                                                                                                                                                                                                                                                                                                                                         </t>
  </si>
  <si>
    <t xml:space="preserve">LAMPADA VAPOR METALICO TUBULAR 400 W (BASE E40)                                                                                                                                                                                                                                                                                                                                                                                                                                                           </t>
  </si>
  <si>
    <t>54,03</t>
  </si>
  <si>
    <t xml:space="preserve">LAVADORA DE ALTA PRESSAO (LAVA - JATO) PARA AGUA FRIA, PRESSAO DE OPERACAO ENTRE 1400 E 1900 LIB/POL2, VAZAO MAXIMA ENTRE  400 E 700 L/H, POTENCIA DE OPERACAO ENTRE 2,50 E 3,00 CV                                                                                                                                                                                                                                                                                                                       </t>
  </si>
  <si>
    <t>2.454,50</t>
  </si>
  <si>
    <t xml:space="preserve">LAVATORIO / CUBA DE EMBUTIR, OVAL, DE LOUCA BRANCA, SEM LADRAO, DIMENSOES *50 X 35* CM (L X C)                                                                                                                                                                                                                                                                                                                                                                                                            </t>
  </si>
  <si>
    <t>90,08</t>
  </si>
  <si>
    <t xml:space="preserve">LAVATORIO / CUBA DE EMBUTIR, OVAL, DE LOUCA COLORIDA, SEM LADRAO, DIMENSOES *50 X 35* CM (L X C)                                                                                                                                                                                                                                                                                                                                                                                                          </t>
  </si>
  <si>
    <t xml:space="preserve">LAVATORIO / CUBA DE SOBREPOR, OVAL PEQUENA, DE LOUCA BRANCA, SEM LADRAO, DIMENSOES *44 X 31* CM (L X C)                                                                                                                                                                                                                                                                                                                                                                                                   </t>
  </si>
  <si>
    <t>159,34</t>
  </si>
  <si>
    <t xml:space="preserve">LAVATORIO / CUBA DE SOBREPOR, RETANGULAR, DE LOUCA BRANCA, COM LADRAO, DIMENSOES *52 X 45* CM (L X C)                                                                                                                                                                                                                                                                                                                                                                                                     </t>
  </si>
  <si>
    <t>445,89</t>
  </si>
  <si>
    <t xml:space="preserve">LAVATORIO / CUBA DE SOBREPOR, RETANGULAR, DE LOUCA COLORIDA, COM LADRAO, DIMENSOES *52 X 45* CM (L X C)                                                                                                                                                                                                                                                                                                                                                                                                   </t>
  </si>
  <si>
    <t>459,41</t>
  </si>
  <si>
    <t xml:space="preserve">LAVATORIO DE CANTO DE LOUCA BRANCA, SUSPENSO (SEM COLUNA), DIMENSOES *40 X 30* CM (L X C)                                                                                                                                                                                                                                                                                                                                                                                                                 </t>
  </si>
  <si>
    <t>143,34</t>
  </si>
  <si>
    <t xml:space="preserve">LAVATORIO DE LOUCA BRANCA, COM COLUNA, DIMENSOES *44 X 35* CM (L X C)                                                                                                                                                                                                                                                                                                                                                                                                                                     </t>
  </si>
  <si>
    <t>152,60</t>
  </si>
  <si>
    <t xml:space="preserve">LAVATORIO DE LOUCA BRANCA, COM COLUNA, DIMENSOES *54 X 44* CM (L X C)                                                                                                                                                                                                                                                                                                                                                                                                                                     </t>
  </si>
  <si>
    <t>170,88</t>
  </si>
  <si>
    <t xml:space="preserve">LAVATORIO DE LOUCA BRANCA, SUSPENSO (SEM COLUNA), DIMENSOES *40 X 30* CM                                                                                                                                                                                                                                                                                                                                                                                                                                  </t>
  </si>
  <si>
    <t xml:space="preserve">LAVATORIO DE LOUCA COLORIDA, COM COLUNA, DIMENSOES *54 X 44* CM (L X C)                                                                                                                                                                                                                                                                                                                                                                                                                                   </t>
  </si>
  <si>
    <t>296,79</t>
  </si>
  <si>
    <t xml:space="preserve">LAVATORIO DE LOUCA COLORIDA, SUSPENSO (SEM COLUNA), DIMENSOES *40 X 30* CM (L X C)                                                                                                                                                                                                                                                                                                                                                                                                                        </t>
  </si>
  <si>
    <t>146,41</t>
  </si>
  <si>
    <t xml:space="preserve">LEITURISTA OU CADASTRISTA DE REDES DE AGUA E ESGOTO (HORISTA)                                                                                                                                                                                                                                                                                                                                                                                                                                             </t>
  </si>
  <si>
    <t xml:space="preserve">LEITURISTA OU CADASTRISTA DE REDES DE AGUA E ESGOTO (MENSALISTA)                                                                                                                                                                                                                                                                                                                                                                                                                                          </t>
  </si>
  <si>
    <t>2.692,12</t>
  </si>
  <si>
    <t xml:space="preserve">LETRA ACO INOX (AISI 304), CHAPA NUM. 22, RECORTADO, H= 20 CM (SEM RELEVO)                                                                                                                                                                                                                                                                                                                                                                                                                                </t>
  </si>
  <si>
    <t>99,75</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</si>
  <si>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</si>
  <si>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</si>
  <si>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</si>
  <si>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295.000,00</t>
  </si>
  <si>
    <t xml:space="preserve">LIMPADORA DE SUCCAO TANQUE 7000 L, BOMBA 12 M3/MIN 95% VACUO (INCLUI MONTAGEM, NAO INCLUI CAMINHAO)                                                                                                                                                                                                                                                                                                                                                                                                       </t>
  </si>
  <si>
    <t>250.504,73</t>
  </si>
  <si>
    <t xml:space="preserve">LIMPADORA DE SUCCAO, TANQUE 11000 L, BOMBA 340 M3/MIN (INCLUI MONTAGEM, NAO INCLUI CAMINHAO)                                                                                                                                                                                                                                                                                                                                                                                                              </t>
  </si>
  <si>
    <t>419.376,48</t>
  </si>
  <si>
    <t xml:space="preserve">LIMPADORA DE SUCCAO, TANQUE 5500 L, BOMBA 60M3/MIN, VACUO 500 MBAR (INCLUI MONTAGEM, NAO INCLUI CAMINHAO)                                                                                                                                                                                                                                                                                                                                                                                                 </t>
  </si>
  <si>
    <t>711.748,80</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</si>
  <si>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</si>
  <si>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</si>
  <si>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</si>
  <si>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</si>
  <si>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</si>
  <si>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7.910,79</t>
  </si>
  <si>
    <t xml:space="preserve">LIXADEIRA ELETRICA ANGULAR, PARA DISCO DE 7 " (180 MM), POTENCIA DE 2.200 W, *5.000* RPM, 220 V                                                                                                                                                                                                                                                                                                                                                                                                           </t>
  </si>
  <si>
    <t>1.308,33</t>
  </si>
  <si>
    <t xml:space="preserve">LIXEIRA DUPLA, COM CAPACIDADE VOLUMETRICA DE 60L*, FABRICADA EM TUBO DE ACO CARBONO, CESTOS EM CHAPA DE ACO E PINTURA NO PROCESSO ELETROSTATICO - PARA ACADEMIA AO AR LIVRE / ACADEMIA DA TERCEIRA IDADE - ATI                                                                                                                                                                                                                                                                                            </t>
  </si>
  <si>
    <t>1.235,91</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</si>
  <si>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</si>
  <si>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</si>
  <si>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</si>
  <si>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704,37</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</si>
  <si>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</si>
  <si>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</si>
  <si>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</si>
  <si>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</si>
  <si>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</si>
  <si>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</si>
  <si>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</si>
  <si>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</si>
  <si>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1.112,50</t>
  </si>
  <si>
    <t xml:space="preserve">LOCACAO DE CONTAINER 2,30 X 4,30 M, ALT. 2,50 M, PARA SANITARIO, COM 3 BACIAS, 4 CHUVEIROS, 1 LAVATORIO E 1 MICTORIO (NAO INCLUI MOBILIZACAO/DESMOBILIZACAO)                                                                                                                                                                                                                                                                                                                                              </t>
  </si>
  <si>
    <t>1.010,52</t>
  </si>
  <si>
    <t xml:space="preserve">LOCACAO DE CONTAINER 2,30 X 6,00 M, ALT. 2,50 M, COM 1 SANITARIO, PARA ESCRITORIO, COMPLETO, SEM DIVISORIAS INTERNAS (NAO INCLUI MOBILIZACAO/DESMOBILIZACAO)                                                                                                                                                                                                                                                                                                                                              </t>
  </si>
  <si>
    <t>890,00</t>
  </si>
  <si>
    <t xml:space="preserve">LOCACAO DE CONTAINER 2,30 X 6,00 M, ALT. 2,50 M, PARA ESCRITORIO, SEM DIVISORIAS INTERNAS E SEM SANITARIO (NAO INCLUI MOBILIZACAO/DESMOBILIZACAO)                                                                                                                                                                                                                                                                                                                                                         </t>
  </si>
  <si>
    <t>695,31</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</si>
  <si>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</si>
  <si>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</si>
  <si>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</si>
  <si>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</si>
  <si>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</si>
  <si>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</si>
  <si>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</si>
  <si>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35,51</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</si>
  <si>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</si>
  <si>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</si>
  <si>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</si>
  <si>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612,50</t>
  </si>
  <si>
    <t xml:space="preserve">LOCACAO DE VIGA SANDUICHE METALICA VAZADA PARA TRAVAMENTO DE PILARES, ALTURA DE *8* CM, LARGURA DE *6* CM E EXTENSAO DE 2 M                                                                                                                                                                                                                                                                                                                                                                               </t>
  </si>
  <si>
    <t>19,60</t>
  </si>
  <si>
    <t xml:space="preserve">LONA PLASTICA EXTRA FORTE PRETA, E = 200 MICRA                                                                                                                                                                                                                                                                                                                                                                                                                                                            </t>
  </si>
  <si>
    <t xml:space="preserve">LONA PLASTICA PESADA PRETA, E = 150 MICRA                                                                                                                                                                                                                                                                                                                                                                                                                                                                 </t>
  </si>
  <si>
    <t>1,19</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</si>
  <si>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</si>
  <si>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</si>
  <si>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</si>
  <si>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</si>
  <si>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305,24</t>
  </si>
  <si>
    <t xml:space="preserve">LUMINARIA DE EMBUTIR EM CHAPA DE ACO PARA 4 LAMPADAS FLUORESCENTES DE 14 W *60 X 60 CM* ALETADA (NAO INCLUI REATOR E LAMPADAS)                                                                                                                                                                                                                                                                                                                                                                            </t>
  </si>
  <si>
    <t>323,95</t>
  </si>
  <si>
    <t xml:space="preserve">LUMINARIA DE EMERGENCIA 30 LEDS, POTENCIA 2 W, BATERIA DE LITIO, AUTONOMIA DE 6 HORAS                                                                                                                                                                                                                                                                                                                                                                                                                     </t>
  </si>
  <si>
    <t xml:space="preserve">LUMINARIA DE LED PARA ILUMINACAO PUBLICA, DE 138 W ATE 180 W, INVOLUCRO EM ALUMINIO OU ACO INOX                                                                                                                                                                                                                                                                                                                                                                                                           </t>
  </si>
  <si>
    <t>614,82</t>
  </si>
  <si>
    <t xml:space="preserve">LUMINARIA DE LED PARA ILUMINACAO PUBLICA, DE 181 W ATE 239 W, INVOLUCRO EM ALUMINIO OU ACO INOX                                                                                                                                                                                                                                                                                                                                                                                                           </t>
  </si>
  <si>
    <t>714,16</t>
  </si>
  <si>
    <t xml:space="preserve">LUMINARIA DE LED PARA ILUMINACAO PUBLICA, DE 240 W ATE 350 W, INVOLUCRO EM ALUMINIO OU ACO INOX                                                                                                                                                                                                                                                                                                                                                                                                           </t>
  </si>
  <si>
    <t>1.183,11</t>
  </si>
  <si>
    <t xml:space="preserve">LUMINARIA DE LED PARA ILUMINACAO PUBLICA, DE 33 W ATE 50 W, INVOLUCRO EM ALUMINIO OU ACO INOX                                                                                                                                                                                                                                                                                                                                                                                                             </t>
  </si>
  <si>
    <t xml:space="preserve">LUMINARIA DE LED PARA ILUMINACAO PUBLICA, DE 51 W ATE 67 W, INVOLUCRO EM ALUMINIO OU ACO INOX                                                                                                                                                                                                                                                                                                                                                                                                             </t>
  </si>
  <si>
    <t>340,95</t>
  </si>
  <si>
    <t xml:space="preserve">LUMINARIA DE LED PARA ILUMINACAO PUBLICA, DE 68 W ATE 97 W, INVOLUCRO EM ALUMINIO OU ACO INOX                                                                                                                                                                                                                                                                                                                                                                                                             </t>
  </si>
  <si>
    <t>377,41</t>
  </si>
  <si>
    <t xml:space="preserve">LUMINARIA DE LED PARA ILUMINACAO PUBLICA, DE 98 W ATE 137 W, INVOLUCRO EM ALUMINIO OU ACO INOX                                                                                                                                                                                                                                                                                                                                                                                                            </t>
  </si>
  <si>
    <t>455,09</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</si>
  <si>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</si>
  <si>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</si>
  <si>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</si>
  <si>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</si>
  <si>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20,73</t>
  </si>
  <si>
    <t xml:space="preserve">LUMINARIA DE SOBREPOR EM CHAPA DE ACO PARA 1 LAMPADA FLUORESCENTE DE *36* W, ALETADA, COMPLETA (LAMPADA E REATOR INCLUSOS)                                                                                                                                                                                                                                                                                                                                                                                </t>
  </si>
  <si>
    <t>118,91</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</si>
  <si>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</si>
  <si>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</si>
  <si>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111,69</t>
  </si>
  <si>
    <t xml:space="preserve">LUMINARIA DE SOBREPOR EM CHAPA DE ACO PARA 2 LAMPADAS FLUORESCENTES DE *18* W, PERFIL COMERCIAL (NAO INCLUI REATOR E LAMPADAS)                                                                                                                                                                                                                                                                                                                                                                            </t>
  </si>
  <si>
    <t>36,12</t>
  </si>
  <si>
    <t xml:space="preserve">LUMINARIA DE SOBREPOR EM CHAPA DE ACO PARA 2 LAMPADAS FLUORESCENTES DE *36* W, ALETADA, COMPLETA (LAMPADAS E REATOR INCLUSOS)                                                                                                                                                                                                                                                                                                                                                                             </t>
  </si>
  <si>
    <t>157,96</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</si>
  <si>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</si>
  <si>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</si>
  <si>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</si>
  <si>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422,94</t>
  </si>
  <si>
    <t xml:space="preserve">LUMINARIA FECHADA P/ ILUMINACAO PUBLICA, TIPO ABL 50/F OU EQUIV, P/ LAMPADA A VAPOR DE MERCURIO 400W                                                                                                                                                                                                                                                                                                                                                                                                      </t>
  </si>
  <si>
    <t>450,67</t>
  </si>
  <si>
    <t xml:space="preserve">LUMINARIA HERMETICA IP-65 PARA 2 DUAS LAMPADAS DE 14/16/18/20 W (NAO INCLUI REATOR E LAMPADAS)                                                                                                                                                                                                                                                                                                                                                                                                            </t>
  </si>
  <si>
    <t>200,24</t>
  </si>
  <si>
    <t xml:space="preserve">LUMINARIA HERMETICA IP-65 PARA 2 DUAS LAMPADAS DE 28/32/36/40 W (NAO INCLUI REATOR E LAMPADAS)                                                                                                                                                                                                                                                                                                                                                                                                            </t>
  </si>
  <si>
    <t>246,65</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</si>
  <si>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</si>
  <si>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</si>
  <si>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</si>
  <si>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</si>
  <si>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</si>
  <si>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</si>
  <si>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82,81</t>
  </si>
  <si>
    <t xml:space="preserve">LUMINARIA PROVA DE TEMPO PETERCO Y.31/1                                                                                                                                                                                                                                                                                                                                                                                                                                                                   </t>
  </si>
  <si>
    <t>242,67</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</si>
  <si>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</si>
  <si>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</si>
  <si>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124,20</t>
  </si>
  <si>
    <t xml:space="preserve">LUMINARIA SPOT DE SOBREPOR EM ALUMINIO COM ALETA PLASTICA PARA 2 LAMPADAS, BASE E27, POTENCIA MAXIMA 40/60 W (NAO INCLUI LAMPADA)                                                                                                                                                                                                                                                                                                                                                                         </t>
  </si>
  <si>
    <t>88,06</t>
  </si>
  <si>
    <t xml:space="preserve">LUMINARIA TIPO TARTARUGA A PROVA DE TEMPO, GASES, VAPOR E PO, EM ALUMINIO, COM GRADE, BASE E27, POTENCIA MAXIMA 100 W - REF Y 25/1 (NAO INCLUI LAMPADA)                                                                                                                                                                                                                                                                                                                                                   </t>
  </si>
  <si>
    <t>183,46</t>
  </si>
  <si>
    <t xml:space="preserve">LUMINARIA TIPO TARTARUGA PARA AREA EXTERNA EM ALUMINIO, COM GRADE, PARA 1 LAMPADA, BASE E27, POTENCIA MAXIMA 40/60 W (NAO INCLUI LAMPADA)                                                                                                                                                                                                                                                                                                                                                                 </t>
  </si>
  <si>
    <t>93,36</t>
  </si>
  <si>
    <t xml:space="preserve">LUVA CPVC, SOLDAVEL, 114 MM, PARA AGUA QUENTE PREDIAL                                                                                                                                                                                                                                                                                                                                                                                                                                                     </t>
  </si>
  <si>
    <t>150,58</t>
  </si>
  <si>
    <t xml:space="preserve">LUVA CPVC, SOLDAVEL, 15 MM, PARA AGUA QUENTE PREDIAL                                                                                                                                                                                                                                                                                                                                                                                                                                                      </t>
  </si>
  <si>
    <t>1,51</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</si>
  <si>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</si>
  <si>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</si>
  <si>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</si>
  <si>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</si>
  <si>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</si>
  <si>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</si>
  <si>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112,73</t>
  </si>
  <si>
    <t xml:space="preserve">LUVA CPVC, SOLDAVEL, 89 MM, PARA AGUA QUENTE PREDIAL                                                                                                                                                                                                                                                                                                                                                                                                                                                      </t>
  </si>
  <si>
    <t>129,50</t>
  </si>
  <si>
    <t xml:space="preserve">LUVA DE BORRACHA ISOLANTE PARA ALTA TENSAO, RESISTENTE A OZONIO, TENSAO DE ENSAIO 2,5 KV (PAR)                                                                                                                                                                                                                                                                                                                                                                                                            </t>
  </si>
  <si>
    <t xml:space="preserve">LUVA DE COBRE (REF 600) SEM ANEL DE SOLDA, BOLSA X BOLSA, 104 MM                                                                                                                                                                                                                                                                                                                                                                                                                                          </t>
  </si>
  <si>
    <t>345,43</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</si>
  <si>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</si>
  <si>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</si>
  <si>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</si>
  <si>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</si>
  <si>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22,79</t>
  </si>
  <si>
    <t xml:space="preserve">LUVA DE COBRE (REF 600) SEM ANEL DE SOLDA, BOLSA X BOLSA, 42 MM                                                                                                                                                                                                                                                                                                                                                                                                                                           </t>
  </si>
  <si>
    <t xml:space="preserve">LUVA DE COBRE (REF 600) SEM ANEL DE SOLDA, BOLSA X BOLSA, 54 MM                                                                                                                                                                                                                                                                                                                                                                                                                                           </t>
  </si>
  <si>
    <t>47,20</t>
  </si>
  <si>
    <t xml:space="preserve">LUVA DE COBRE (REF 600) SEM ANEL DE SOLDA, BOLSA X BOLSA, 66 MM                                                                                                                                                                                                                                                                                                                                                                                                                                           </t>
  </si>
  <si>
    <t>154,72</t>
  </si>
  <si>
    <t xml:space="preserve">LUVA DE COBRE (REF 600) SEM ANEL DE SOLDA, BOLSA X BOLSA, 79 MM                                                                                                                                                                                                                                                                                                                                                                                                                                           </t>
  </si>
  <si>
    <t>236,89</t>
  </si>
  <si>
    <t xml:space="preserve">LUVA DE CORRER DEFOFO, PVC, JE, DN 100 MM                                                                                                                                                                                                                                                                                                                                                                                                                                                                 </t>
  </si>
  <si>
    <t xml:space="preserve">LUVA DE CORRER DEFOFO, PVC, JE, DN 150 MM                                                                                                                                                                                                                                                                                                                                                                                                                                                                 </t>
  </si>
  <si>
    <t>94,80</t>
  </si>
  <si>
    <t xml:space="preserve">LUVA DE CORRER DEFOFO, PVC, JE, DN 200 MM                                                                                                                                                                                                                                                                                                                                                                                                                                                                 </t>
  </si>
  <si>
    <t>169,09</t>
  </si>
  <si>
    <t xml:space="preserve">LUVA DE CORRER DEFOFO, PVC, JE, DN 250 MM                                                                                                                                                                                                                                                                                                                                                                                                                                                                 </t>
  </si>
  <si>
    <t>307,99</t>
  </si>
  <si>
    <t xml:space="preserve">LUVA DE CORRER DEFOFO, PVC, JE, DN 300 MM                                                                                                                                                                                                                                                                                                                                                                                                                                                                 </t>
  </si>
  <si>
    <t>422,72</t>
  </si>
  <si>
    <t xml:space="preserve">LUVA DE CORRER PARA TUBO ROSCAVEL, PVC, 1 1/2", PARA AGUA FRIA PREDIAL                                                                                                                                                                                                                                                                                                                                                                                                                                    </t>
  </si>
  <si>
    <t xml:space="preserve">LUVA DE CORRER PARA TUBO ROSCAVEL, PVC, 1/2", PARA AGUA FRIA PREDIAL                                                                                                                                                                                                                                                                                                                                                                                                                                      </t>
  </si>
  <si>
    <t>15,11</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</si>
  <si>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</si>
  <si>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</si>
  <si>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</si>
  <si>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</si>
  <si>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23,64</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</si>
  <si>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</si>
  <si>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</si>
  <si>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</si>
  <si>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</si>
  <si>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201,74</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</si>
  <si>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</si>
  <si>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</si>
  <si>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</si>
  <si>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</si>
  <si>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</si>
  <si>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</si>
  <si>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42,62</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</si>
  <si>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</si>
  <si>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</si>
  <si>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</si>
  <si>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</si>
  <si>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</si>
  <si>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</si>
  <si>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18,83</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</si>
  <si>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</si>
  <si>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</si>
  <si>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</si>
  <si>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</si>
  <si>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</si>
  <si>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</si>
  <si>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</si>
  <si>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</si>
  <si>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</si>
  <si>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</si>
  <si>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</si>
  <si>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88,59</t>
  </si>
  <si>
    <t xml:space="preserve">LUVA DE FERRO GALVANIZADO, COM ROSCA BSP, DE 4"                                                                                                                                                                                                                                                                                                                                                                                                                                                           </t>
  </si>
  <si>
    <t>139,70</t>
  </si>
  <si>
    <t xml:space="preserve">LUVA DE FERRO GALVANIZADO, COM ROSCA BSP, DE 5"                                                                                                                                                                                                                                                                                                                                                                                                                                                           </t>
  </si>
  <si>
    <t>254,51</t>
  </si>
  <si>
    <t xml:space="preserve">LUVA DE FERRO GALVANIZADO, COM ROSCA BSP, DE 6"                                                                                                                                                                                                                                                                                                                                                                                                                                                           </t>
  </si>
  <si>
    <t>419,78</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</si>
  <si>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</si>
  <si>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</si>
  <si>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</si>
  <si>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</si>
  <si>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</si>
  <si>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</si>
  <si>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</si>
  <si>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</si>
  <si>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</si>
  <si>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</si>
  <si>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</si>
  <si>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</si>
  <si>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</si>
  <si>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18,43</t>
  </si>
  <si>
    <t xml:space="preserve">LUVA DE REDUCAO DE FERRO GALVANIZADO, COM ROSCA BSP, DE 1 1/4" X 3/4"                                                                                                                                                                                                                                                                                                                                                                                                                                     </t>
  </si>
  <si>
    <t xml:space="preserve">LUVA DE REDUCAO DE FERRO GALVANIZADO, COM ROSCA BSP, DE 1" X 1/2"                                                                                                                                                                                                                                                                                                                                                                                                                                         </t>
  </si>
  <si>
    <t xml:space="preserve">LUVA DE REDUCAO DE FERRO GALVANIZADO, COM ROSCA BSP, DE 1" X 3/4"                                                                                                                                                                                                                                                                                                                                                                                                                                         </t>
  </si>
  <si>
    <t>12,38</t>
  </si>
  <si>
    <t xml:space="preserve">LUVA DE REDUCAO DE FERRO GALVANIZADO, COM ROSCA BSP, DE 2 1/2" X 1 1/2"                                                                                                                                                                                                                                                                                                                                                                                                                                   </t>
  </si>
  <si>
    <t xml:space="preserve">LUVA DE REDUCAO DE FERRO GALVANIZADO, COM ROSCA BSP, DE 2 1/2" X 2"                                                                                                                                                                                                                                                                                                                                                                                                                                       </t>
  </si>
  <si>
    <t xml:space="preserve">LUVA DE REDUCAO DE FERRO GALVANIZADO, COM ROSCA BSP, DE 2" X 1 1/2"                                                                                                                                                                                                                                                                                                                                                                                                                                       </t>
  </si>
  <si>
    <t>35,75</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</si>
  <si>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</si>
  <si>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</si>
  <si>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</si>
  <si>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</si>
  <si>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95,53</t>
  </si>
  <si>
    <t xml:space="preserve">LUVA DE REDUCAO DE FERRO GALVANIZADO, COM ROSCA BSP, DE 3" X 2 1/2"                                                                                                                                                                                                                                                                                                                                                                                                                                       </t>
  </si>
  <si>
    <t xml:space="preserve">LUVA DE REDUCAO DE FERRO GALVANIZADO, COM ROSCA BSP, DE 3" X 2"                                                                                                                                                                                                                                                                                                                                                                                                                                           </t>
  </si>
  <si>
    <t xml:space="preserve">LUVA DE REDUCAO DE FERRO GALVANIZADO, COM ROSCA BSP, DE 4" X 2 1/2"                                                                                                                                                                                                                                                                                                                                                                                                                                       </t>
  </si>
  <si>
    <t>164,96</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</si>
  <si>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</si>
  <si>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</si>
  <si>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</si>
  <si>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</si>
  <si>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59,60</t>
  </si>
  <si>
    <t xml:space="preserve">LUVA DE REDUCAO EM ACO CARBONO, COM ENCAIXE PARA SOLDA DN SW, PRESSAO 3.000 LBS, DN 1 1/4"  X 1"                                                                                                                                                                                                                                                                                                                                                                                                          </t>
  </si>
  <si>
    <t>46,60</t>
  </si>
  <si>
    <t xml:space="preserve">LUVA DE REDUCAO EM ACO CARBONO, COM ENCAIXE PARA SOLDA DN SW, PRESSAO 3.000 LBS, DN 1" X 3/4"                                                                                                                                                                                                                                                                                                                                                                                                             </t>
  </si>
  <si>
    <t xml:space="preserve">LUVA DE REDUCAO EM ACO CARBONO, COM ENCAIXE PARA SOLDA DN SW, PRESSAO 3.000 LBS, DN 2 1/2" X 2"                                                                                                                                                                                                                                                                                                                                                                                                           </t>
  </si>
  <si>
    <t>189,10</t>
  </si>
  <si>
    <t xml:space="preserve">LUVA DE REDUCAO EM ACO CARBONO, COM ENCAIXE PARA SOLDA DN SW, PRESSAO 3.000 LBS, DN 2" X 1 1/2"                                                                                                                                                                                                                                                                                                                                                                                                           </t>
  </si>
  <si>
    <t>93,99</t>
  </si>
  <si>
    <t xml:space="preserve">LUVA DE REDUCAO EM ACO CARBONO, COM ENCAIXE PARA SOLDA DN SW, PRESSAO 3.000 LBS, DN 3" X 2 1/2"                                                                                                                                                                                                                                                                                                                                                                                                           </t>
  </si>
  <si>
    <t>255,72</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</si>
  <si>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</si>
  <si>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</si>
  <si>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</si>
  <si>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</si>
  <si>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</si>
  <si>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</si>
  <si>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</si>
  <si>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</si>
  <si>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</si>
  <si>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96,06</t>
  </si>
  <si>
    <t xml:space="preserve">LUVA DE TRANSICAO, CPVC, SOLDAVEL, 54 MM X 2", PARA AGUA QUENTE PREDIAL                                                                                                                                                                                                                                                                                                                                                                                                                                   </t>
  </si>
  <si>
    <t>152,65</t>
  </si>
  <si>
    <t xml:space="preserve">LUVA DE TRANSICAO, CPVC, 15 MM X 1/2", PARA AGUA QUENTE PREDIAL                                                                                                                                                                                                                                                                                                                                                                                                                                           </t>
  </si>
  <si>
    <t>9,82</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</si>
  <si>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</si>
  <si>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</si>
  <si>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</si>
  <si>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</si>
  <si>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</si>
  <si>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23,84</t>
  </si>
  <si>
    <t xml:space="preserve">LUVA EM ACO CARBONO, SOLDAVEL, PRESSAO 3.000 LBS, DN 2 1/2"                                                                                                                                                                                                                                                                                                                                                                                                                                               </t>
  </si>
  <si>
    <t xml:space="preserve">LUVA EM ACO CARBONO, SOLDAVEL, PRESSAO 3.000 LBS, DN 2"                                                                                                                                                                                                                                                                                                                                                                                                                                                   </t>
  </si>
  <si>
    <t>73,26</t>
  </si>
  <si>
    <t xml:space="preserve">LUVA EM ACO CARBONO, SOLDAVEL, PRESSAO 3.000 LBS, DN 3/4"                                                                                                                                                                                                                                                                                                                                                                                                                                                 </t>
  </si>
  <si>
    <t xml:space="preserve">LUVA EM ACO CARBONO, SOLDAVEL, PRESSAO 3.000 LBS, DN 3"                                                                                                                                                                                                                                                                                                                                                                                                                                                   </t>
  </si>
  <si>
    <t>199,28</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</si>
  <si>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</si>
  <si>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</si>
  <si>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</si>
  <si>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</si>
  <si>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</si>
  <si>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</si>
  <si>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</si>
  <si>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</si>
  <si>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</si>
  <si>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16,40</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</si>
  <si>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</si>
  <si>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</si>
  <si>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</si>
  <si>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</si>
  <si>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</si>
  <si>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</si>
  <si>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</si>
  <si>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5,90</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</si>
  <si>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</si>
  <si>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</si>
  <si>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</si>
  <si>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</si>
  <si>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</si>
  <si>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</si>
  <si>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</si>
  <si>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</si>
  <si>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</si>
  <si>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</si>
  <si>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80,33</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</si>
  <si>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</si>
  <si>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</si>
  <si>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</si>
  <si>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</si>
  <si>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</si>
  <si>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</si>
  <si>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</si>
  <si>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21,07</t>
  </si>
  <si>
    <t xml:space="preserve">LUVA PVC SOLDAVEL, 85 MM, PARA AGUA FRIA PREDIAL                                                                                                                                                                                                                                                                                                                                                                                                                                                          </t>
  </si>
  <si>
    <t>47,31</t>
  </si>
  <si>
    <t xml:space="preserve">LUVA PVC, ROSCAVEL, 1 1/2",  AGUA FRIA PREDIAL                                                                                                                                                                                                                                                                                                                                                                                                                                                            </t>
  </si>
  <si>
    <t>12,90</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</si>
  <si>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</si>
  <si>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</si>
  <si>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</si>
  <si>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</si>
  <si>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</si>
  <si>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81,65</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</si>
  <si>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</si>
  <si>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</si>
  <si>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</si>
  <si>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</si>
  <si>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</si>
  <si>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</si>
  <si>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20,79</t>
  </si>
  <si>
    <t xml:space="preserve">LUVA SIMPLES PPR, F/F, SOLDAVEL, DN 75 MM, PARA AGUA QUENTE PREDIAL                                                                                                                                                                                                                                                                                                                                                                                                                                       </t>
  </si>
  <si>
    <t>38,54</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</si>
  <si>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</si>
  <si>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</si>
  <si>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</si>
  <si>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13,51</t>
  </si>
  <si>
    <t xml:space="preserve">LUVA SIMPLES, PVC PBA, JE, DN 75 / DE 85 MM, PARA REDE AGUA (NBR 10351)                                                                                                                                                                                                                                                                                                                                                                                                                                   </t>
  </si>
  <si>
    <t>26,07</t>
  </si>
  <si>
    <t xml:space="preserve">LUVA SIMPLES, PVC SERIE R, 100 MM, PARA ESGOTO PREDIAL                                                                                                                                                                                                                                                                                                                                                                                                                                                    </t>
  </si>
  <si>
    <t xml:space="preserve">LUVA SIMPLES, PVC SERIE R, 150 MM, PARA ESGOTO PREDIAL                                                                                                                                                                                                                                                                                                                                                                                                                                                    </t>
  </si>
  <si>
    <t xml:space="preserve">LUVA SIMPLES, PVC SERIE R, 40 MM, PARA ESGOTO PREDIAL                                                                                                                                                                                                                                                                                                                                                                                                                                                     </t>
  </si>
  <si>
    <t>5,02</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</si>
  <si>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</si>
  <si>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</si>
  <si>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</si>
  <si>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</si>
  <si>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</si>
  <si>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</si>
  <si>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</si>
  <si>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</si>
  <si>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</si>
  <si>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6,45</t>
  </si>
  <si>
    <t xml:space="preserve">LUVA SOLDAVEL COM BUCHA DE LATAO, PVC, 25 MM X 3/4"                                                                                                                                                                                                                                                                                                                                                                                                                                                       </t>
  </si>
  <si>
    <t>7,08</t>
  </si>
  <si>
    <t xml:space="preserve">LUVA SOLDAVEL COM BUCHA DE LATAO, PVC, 32 MM X 1"                                                                                                                                                                                                                                                                                                                                                                                                                                                         </t>
  </si>
  <si>
    <t xml:space="preserve">LUVA SOLDAVEL COM ROSCA, PVC, 20 MM X 1/2", PARA AGUA FRIA PREDIAL                                                                                                                                                                                                                                                                                                                                                                                                                                        </t>
  </si>
  <si>
    <t>1,43</t>
  </si>
  <si>
    <t xml:space="preserve">LUVA SOLDAVEL COM ROSCA, PVC, 25 MM X 1/2", PARA AGUA FRIA PREDIAL                                                                                                                                                                                                                                                                                                                                                                                                                                        </t>
  </si>
  <si>
    <t xml:space="preserve">LUVA SOLDAVEL COM ROSCA, PVC, 25 MM X 3/4", PARA AGUA FRIA PREDIAL                                                                                                                                                                                                                                                                                                                                                                                                                                        </t>
  </si>
  <si>
    <t xml:space="preserve">LUVA SOLDAVEL COM ROSCA, PVC, 32 MM X 1", PARA AGUA FRIA PREDIAL                                                                                                                                                                                                                                                                                                                                                                                                                                          </t>
  </si>
  <si>
    <t>4,86</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</si>
  <si>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</si>
  <si>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</si>
  <si>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</si>
  <si>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</si>
  <si>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</si>
  <si>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</si>
  <si>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</si>
  <si>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</si>
  <si>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</si>
  <si>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</si>
  <si>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</si>
  <si>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</si>
  <si>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</si>
  <si>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21,32</t>
  </si>
  <si>
    <t xml:space="preserve">LUVA/UNIAO, PLASTICA, PARA CONEXAO COM CRIMPAGEM, DN 16 MM, EM TUBO PEX PARA INST. AGUA QUENTE/FRIA                                                                                                                                                                                                                                                                                                                                                                                                       </t>
  </si>
  <si>
    <t>5,76</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</si>
  <si>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</si>
  <si>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</si>
  <si>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</si>
  <si>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</si>
  <si>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2.665,96</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</si>
  <si>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</si>
  <si>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</si>
  <si>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</si>
  <si>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</si>
  <si>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210,82</t>
  </si>
  <si>
    <t xml:space="preserve">LUVA, PEAD PE 100, DE 32 MM, PARA ELETROFUSAO                                                                                                                                                                                                                                                                                                                                                                                                                                                             </t>
  </si>
  <si>
    <t xml:space="preserve">MACANETA ALAVANCA RETA OCA, EM ZAMAC COM ACABAMENTO CROMADO, COMPRIMENTO APROX DE 15 CM                                                                                                                                                                                                                                                                                                                                                                                                                   </t>
  </si>
  <si>
    <t>52,31</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</si>
  <si>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</si>
  <si>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</si>
  <si>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</si>
  <si>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103,52</t>
  </si>
  <si>
    <t xml:space="preserve">MACARIQUEIRO (HORISTA)                                                                                                                                                                                                                                                                                                                                                                                                                                                                                    </t>
  </si>
  <si>
    <t xml:space="preserve">MACARIQUEIRO (MENSALISTA)                                                                                                                                                                                                                                                                                                                                                                                                                                                                                 </t>
  </si>
  <si>
    <t>3.353,37</t>
  </si>
  <si>
    <t xml:space="preserve">MADEIRA ROLICA TRATADA, D = 12 A 15 CM, H = 3,00 M, EM EUCALIPTO OU EQUIVALENTE DA REGIAO                                                                                                                                                                                                                                                                                                                                                                                                                 </t>
  </si>
  <si>
    <t xml:space="preserve">MADEIRA ROLICA TRATADA, D = 16 A 20 CM, H = 6,00 M, EM EUCALIPTO OU EQUIVALENTE DA REGIAO                                                                                                                                                                                                                                                                                                                                                                                                                 </t>
  </si>
  <si>
    <t>72,57</t>
  </si>
  <si>
    <t xml:space="preserve">MADEIRA ROLICA TRATADA, D = 25 A 29 CM, H = 6,50 M, EM EUCALIPTO OU EQUIVALENTE DA REGIAO                                                                                                                                                                                                                                                                                                                                                                                                                 </t>
  </si>
  <si>
    <t>192,51</t>
  </si>
  <si>
    <t xml:space="preserve">MADEIRA ROLICA TRATADA, D = 30 A 34 CM, H = 6,50 M, EM EUCALIPTO OU EQUIVALENTE DA REGIAO                                                                                                                                                                                                                                                                                                                                                                                                                 </t>
  </si>
  <si>
    <t>280,45</t>
  </si>
  <si>
    <t xml:space="preserve">MADEIRA SERRADA EM PINUS, MISTA OU EQUIVALENTE DA REGIAO - BRUTA                                                                                                                                                                                                                                                                                                                                                                                                                                          </t>
  </si>
  <si>
    <t>1.741,57</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</si>
  <si>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</si>
  <si>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</si>
  <si>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</si>
  <si>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</si>
  <si>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</si>
  <si>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</si>
  <si>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</si>
  <si>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</si>
  <si>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</si>
  <si>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</si>
  <si>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471,00</t>
  </si>
  <si>
    <t xml:space="preserve">MANGUEIRA DE INCENDIO, TIPO 1, DE 1 1/2", COMPRIMENTO = 20 M, TECIDO EM FIO DE POLIESTER E TUBO INTERNO EM BORRACHA SINTETICA, COM UNIOES ENGATE RAPIDO                                                                                                                                                                                                                                                                                                                                                   </t>
  </si>
  <si>
    <t>580,58</t>
  </si>
  <si>
    <t xml:space="preserve">MANGUEIRA DE INCENDIO, TIPO 1, DE 1 1/2", COMPRIMENTO = 25 M, TECIDO EM FIO DE POLIESTER E TUBO INTERNO EM BORRACHA SINTETICA, COM UNIOES ENGATE RAPIDO                                                                                                                                                                                                                                                                                                                                                   </t>
  </si>
  <si>
    <t>722,82</t>
  </si>
  <si>
    <t xml:space="preserve">MANGUEIRA DE INCENDIO, TIPO 1, DE 1 1/2", COMPRIMENTO = 30 M, TECIDO EM FIO DE POLIESTER E TUBO INTERNO EM BORRACHA SINTETICA, COM UNIOES ENGATE RAPIDO                                                                                                                                                                                                                                                                                                                                                   </t>
  </si>
  <si>
    <t>771,78</t>
  </si>
  <si>
    <t xml:space="preserve">MANGUEIRA DE INCENDIO, TIPO 2, DE 1 1/2", COMPRIMENTO = 15 M, TECIDO EM FIO DE POLIESTER E TUBO INTERNO EM BORRACHA SINTETICA, COM UNIOES ENGATE RAPIDO                                                                                                                                                                                                                                                                                                                                                   </t>
  </si>
  <si>
    <t>697,17</t>
  </si>
  <si>
    <t xml:space="preserve">MANGUEIRA DE INCENDIO, TIPO 2, DE 1 1/2", COMPRIMENTO = 20 M, TECIDO EM FIO DE POLIESTER E TUBO INTERNO EM BORRACHA SINTETICA, COM UNIOES                                                                                                                                                                                                                                                                                                                                                                 </t>
  </si>
  <si>
    <t>831,24</t>
  </si>
  <si>
    <t xml:space="preserve">MANGUEIRA DE INCENDIO, TIPO 2, DE 1 1/2", COMPRIMENTO = 25 M, TECIDO EM FIO DE POLIESTER E TUBO INTERNO EM BORRACHA SINTETICA, COM UNIOES                                                                                                                                                                                                                                                                                                                                                                 </t>
  </si>
  <si>
    <t>839,40</t>
  </si>
  <si>
    <t xml:space="preserve">MANGUEIRA DE INCENDIO, TIPO 2, DE 1 1/2", COMPRIMENTO = 30 M, TECIDO EM FIO DE POLIESTER E TUBO INTERNO EM BORRACHA SINTETICA, COM UNIOES                                                                                                                                                                                                                                                                                                                                                                 </t>
  </si>
  <si>
    <t>1.095,89</t>
  </si>
  <si>
    <t xml:space="preserve">MANGUEIRA DE INCENDIO, TIPO 2, DE 2 1/2", COMPRIMENTO = 15 M, TECIDO EM FIO DE POLIESTER E TUBO INTERNO EM BORRACHA SINTETICA, COM UNIOES ENGATE RAPIDO                                                                                                                                                                                                                                                                                                                                                   </t>
  </si>
  <si>
    <t>935,00</t>
  </si>
  <si>
    <t xml:space="preserve">MANGUEIRA DE INCENDIO, TIPO 2, DE 2 1/2", COMPRIMENTO = 20 M, TECIDO EM FIO DE POLIESTER E TUBO INTERNO EM BORRACHA SINTETICA, COM UNIOES                                                                                                                                                                                                                                                                                                                                                                 </t>
  </si>
  <si>
    <t>1.177,50</t>
  </si>
  <si>
    <t xml:space="preserve">MANGUEIRA DE INCENDIO, TIPO 2, DE 2 1/2", COMPRIMENTO = 25 M, TECIDO EM FIO DE POLIESTER E TUBO INTERNO EM BORRACHA SINTETICA, COM UNIOES ENGATE RAPIDO                                                                                                                                                                                                                                                                                                                                                   </t>
  </si>
  <si>
    <t>1.431,65</t>
  </si>
  <si>
    <t xml:space="preserve">MANGUEIRA DE INCENDIO, TIPO 2, DE 2 1/2", COMPRIMENTO = 30 M, TECIDO EM FIO DE POLIESTER E TUBO INTERNO EM BORRACHA SINTETICA, COM UNIOES ENGATE RAPIDO                                                                                                                                                                                                                                                                                                                                                   </t>
  </si>
  <si>
    <t>1.632,17</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</si>
  <si>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</si>
  <si>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</si>
  <si>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</si>
  <si>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579.269,27</t>
  </si>
  <si>
    <t xml:space="preserve">MANIPULADOR TELESCOPICO, POTENCIA DE 85 HP, CAPACIDADE DE CARGA DE 3.500 KG, ALTURA MAXIMA DE ELEVACAO DE 12,3 M                                                                                                                                                                                                                                                                                                                                                                                          </t>
  </si>
  <si>
    <t>515.000,00</t>
  </si>
  <si>
    <t xml:space="preserve">MANOMETRO COM CAIXA EM ACO PINTADO, ESCALA *10* KGF/CM2 (*10* BAR), DIAMETRO NOMINAL DE *63* MM, CONEXAO DE 1/4"                                                                                                                                                                                                                                                                                                                                                                                          </t>
  </si>
  <si>
    <t>114,55</t>
  </si>
  <si>
    <t xml:space="preserve">MANOMETRO COM CAIXA EM ACO PINTADO, ESCALA *10* KGF/CM2 (*10* BAR), DIAMETRO NOMINAL DE 100 MM, CONEXAO DE 1/2"                                                                                                                                                                                                                                                                                                                                                                                           </t>
  </si>
  <si>
    <t>181,71</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</si>
  <si>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</si>
  <si>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</si>
  <si>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</si>
  <si>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</si>
  <si>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</si>
  <si>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</si>
  <si>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82,67</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</si>
  <si>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</si>
  <si>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</si>
  <si>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</si>
  <si>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58,34</t>
  </si>
  <si>
    <t xml:space="preserve">MANTA DE POLIETILENO EXPANDIDO (PEBD) ANTICHAMAS, E = 8 MM                                                                                                                                                                                                                                                                                                                                                                                                                                                </t>
  </si>
  <si>
    <t xml:space="preserve">MANTA DE POLIETILENO EXPANDIDO (PEBD), E = 5 MM                                                                                                                                                                                                                                                                                                                                                                                                                                                           </t>
  </si>
  <si>
    <t xml:space="preserve">MANTA DE POLIETILENO EXPANDIDO, COM 1 FACE METALIZADA PARA SUBCOBERTURA,  E = *5* MM                                                                                                                                                                                                                                                                                                                                                                                                                      </t>
  </si>
  <si>
    <t>23,59</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</si>
  <si>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</si>
  <si>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</si>
  <si>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</si>
  <si>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</si>
  <si>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</si>
  <si>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</si>
  <si>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</si>
  <si>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40,39</t>
  </si>
  <si>
    <t xml:space="preserve">MANTA TERMOPLASTICA, PEAD, GEOMEMBRANA LISA, E = 2,00 MM (NBR 15352)                                                                                                                                                                                                                                                                                                                                                                                                                                      </t>
  </si>
  <si>
    <t>54,11</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</si>
  <si>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</si>
  <si>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</si>
  <si>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</si>
  <si>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</si>
  <si>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</si>
  <si>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29,47</t>
  </si>
  <si>
    <t xml:space="preserve">MANTA TERMOPLASTICA, PEAD, GEOMEMBRANA TEXTURIZADA EM AMBAS AS FACES, E = 1,50 MM ( NBR 15352)                                                                                                                                                                                                                                                                                                                                                                                                            </t>
  </si>
  <si>
    <t>43,62</t>
  </si>
  <si>
    <t xml:space="preserve">MANTA TERMOPLASTICA, PEAD, GEOMEMBRANA TEXTURIZADA EM AMBAS AS FACES, E = 2,00 MM ( NBR 15352)                                                                                                                                                                                                                                                                                                                                                                                                            </t>
  </si>
  <si>
    <t>58,95</t>
  </si>
  <si>
    <t xml:space="preserve">MANTA TERMOPLASTICA, PEAD, GEOMEMBRANA TEXTURIZADA EM AMBAS AS FACES, E = 2,50 MM ( NBR 15352)                                                                                                                                                                                                                                                                                                                                                                                                            </t>
  </si>
  <si>
    <t>73,52</t>
  </si>
  <si>
    <t xml:space="preserve">MAQUINA DE 40 MM PARA FECHADURA DE EMBUTIR EXTERNA, EM ACO INOX                                                                                                                                                                                                                                                                                                                                                                                                                                           </t>
  </si>
  <si>
    <t>36,73</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</si>
  <si>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</si>
  <si>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</si>
  <si>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</si>
  <si>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</si>
  <si>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</si>
  <si>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</si>
  <si>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793.072,01</t>
  </si>
  <si>
    <t xml:space="preserve">MAQUINA EXTRUSORA DE CONCRETO PARA GUIAS E SARJETAS, COM MOTOR A DIESEL DE 14 CV                                                                                                                                                                                                                                                                                                                                                                                                                          </t>
  </si>
  <si>
    <t>67.315,72</t>
  </si>
  <si>
    <t xml:space="preserve">MAQUINA MANUAL TIPO PRENSA PARA PRODUCAO DE BLOCOS E PAVIMENTOS DE CONCRETO, COM MOTOR ELETRICO TRIFASICO PARA VIBRACAO, POTENCIA TOTAL INSTALADA DE 1,5 KW                                                                                                                                                                                                                                                                                                                                               </t>
  </si>
  <si>
    <t>28.180,14</t>
  </si>
  <si>
    <t xml:space="preserve">MAQUINA PARA CORTE COM DISCO ABRASIVO DE DIAMETRO DE 18'' (450 MM), COM MOTOR ELETRICO TRIFASICO DE 10 CV                                                                                                                                                                                                                                                                                                                                                                                                 </t>
  </si>
  <si>
    <t>22.361,62</t>
  </si>
  <si>
    <t xml:space="preserve">MAQUINA TIPO PRENSA HIDRAULICA, PARA FABRICACAO DE TUBOS DE CONCRETO PARA AGUAS PLUVIAIS, DN 200 A DN 600 MM X 1000 MM DE COMPRIMENTO, COM MOTOR PRINCIPAL DE 20 CV                                                                                                                                                                                                                                                                                                                                       </t>
  </si>
  <si>
    <t>279.690,59</t>
  </si>
  <si>
    <t xml:space="preserve">MAQUINA TIPO VASO/TANQUE/JATO DE PRESSAO PORTATIL P/ JATEAMENTO, CONTROLE AUTOMATICO E REMOTO, CAMARA DE 1 SAIDA, 280 L, DIAM. *670* MM, BICO JATO CURTO VENTURI 5/16", MANGUEIRA 1" DE 10 M, COMPLETA (VALVULAS POP UP E DOSADORA, FUNDO CONICO ETC)                                                                                                                                                                                                                                                     </t>
  </si>
  <si>
    <t>37.539,37</t>
  </si>
  <si>
    <t xml:space="preserve">MAQUINA TRANSFORMADORA MONOFASICA PARA SOLDA ELETRICA, TENSAO DE 220 V, FREQUENCIA DE 60 HZ, FAIXA DE CORRENTE ENTRE 80 A (+/- 10 A) E 250 A, POTENCIA ENTRE 14,00 KVA E 15,0 KVA, CICLO DE TRABALHO ENTRE 10% E 20% A 250 A                                                                                                                                                                                                                                                                              </t>
  </si>
  <si>
    <t>573,51</t>
  </si>
  <si>
    <t xml:space="preserve">MARCENEIRO (HORISTA)                                                                                                                                                                                                                                                                                                                                                                                                                                                                                      </t>
  </si>
  <si>
    <t xml:space="preserve">MARCENEIRO (MENSALISTA)                                                                                                                                                                                                                                                                                                                                                                                                                                                                                   </t>
  </si>
  <si>
    <t>3.037,92</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</si>
  <si>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</si>
  <si>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</si>
  <si>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</si>
  <si>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</si>
  <si>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13.030,43</t>
  </si>
  <si>
    <t xml:space="preserve">MARTELO DEMOLIDOR PNEUMATICO MANUAL, COM REDUCAO DE VIBRACAO, PESO DE 21 KG                                                                                                                                                                                                                                                                                                                                                                                                                               </t>
  </si>
  <si>
    <t>24.293,63</t>
  </si>
  <si>
    <t xml:space="preserve">MARTELO DEMOLIDOR PNEUMATICO MANUAL, COM REDUCAO DE VIBRACAO, PESO DE 31,5 KG                                                                                                                                                                                                                                                                                                                                                                                                                             </t>
  </si>
  <si>
    <t>27.955,76</t>
  </si>
  <si>
    <t xml:space="preserve">MARTELO DEMOLIDOR PNEUMATICO MANUAL, PADRAO, PESO DE 32 KG                                                                                                                                                                                                                                                                                                                                                                                                                                                </t>
  </si>
  <si>
    <t>26.403,80</t>
  </si>
  <si>
    <t xml:space="preserve">MARTELO DEMOLIDOR PNEUMATICO MANUAL, PESO  DE 28 KG, COM SILENCIADOR                                                                                                                                                                                                                                                                                                                                                                                                                                      </t>
  </si>
  <si>
    <t>29.707,87</t>
  </si>
  <si>
    <t xml:space="preserve">MARTELO PERFURADOR PNEUMATICO MANUAL, DE SUPERFICIE, COM AVANCO DE COLUNA, PESO DE 22 KG                                                                                                                                                                                                                                                                                                                                                                                                                  </t>
  </si>
  <si>
    <t>54.664,51</t>
  </si>
  <si>
    <t xml:space="preserve">MARTELO PERFURADOR PNEUMATICO MANUAL, HASTE 25 X 75 MM, 21 KG                                                                                                                                                                                                                                                                                                                                                                                                                                             </t>
  </si>
  <si>
    <t>30.572,47</t>
  </si>
  <si>
    <t xml:space="preserve">MARTELO PERFURADOR PNEUMATICO MANUAL, PESO DE 25 KG, COM SILENCIADOR                                                                                                                                                                                                                                                                                                                                                                                                                                      </t>
  </si>
  <si>
    <t>29.996,27</t>
  </si>
  <si>
    <t xml:space="preserve">MASCARA DE SEGURANCA PARA SOLDA COM ESCUDO DE CELERON E CARNEIRA DE PLASTICO COM REGULAGEM                                                                                                                                                                                                                                                                                                                                                                                                                </t>
  </si>
  <si>
    <t>36,61</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</si>
  <si>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</si>
  <si>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</si>
  <si>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</si>
  <si>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</si>
  <si>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</si>
  <si>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78,68</t>
  </si>
  <si>
    <t xml:space="preserve">MASSA EPOXI BICOMPONENTE PARA REPAROS                                                                                                                                                                                                                                                                                                                                                                                                                                                                     </t>
  </si>
  <si>
    <t>188,30</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</si>
  <si>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</si>
  <si>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</si>
  <si>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</si>
  <si>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</si>
  <si>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</si>
  <si>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</si>
  <si>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59,62</t>
  </si>
  <si>
    <t xml:space="preserve">MASTRO SIMPLES GALVANIZADO DIAMETRO NOMINAL 2"                                                                                                                                                                                                                                                                                                                                                                                                                                                            </t>
  </si>
  <si>
    <t xml:space="preserve">MASTRO TELESCOPICO DE 4 METROS (3 M X DN= 2" + 1 M X DN= 1 1/2")                                                                                                                                                                                                                                                                                                                                                                                                                                          </t>
  </si>
  <si>
    <t>475,89</t>
  </si>
  <si>
    <t xml:space="preserve">MASTRO TELESCOPICO GALVANIZADO 5 METROS (3 M X DN= 2" + 2 M X DN= 1 1/2")                                                                                                                                                                                                                                                                                                                                                                                                                                 </t>
  </si>
  <si>
    <t>498,55</t>
  </si>
  <si>
    <t xml:space="preserve">MASTRO TELESCOPICO GALVANIZADO 6 METROS (3 M X DN= 2" + 3 M X DN= 1Â½")                                                                                                                                                                                                                                                                                                                                                                                                                                   </t>
  </si>
  <si>
    <t>482,57</t>
  </si>
  <si>
    <t xml:space="preserve">MASTRO TELESCOPICO GALVANIZADO 7 METROS (6 M X DN= 2" + 1 M X DN= 1 1/2")                                                                                                                                                                                                                                                                                                                                                                                                                                 </t>
  </si>
  <si>
    <t>654,99</t>
  </si>
  <si>
    <t xml:space="preserve">MASTRO TELESCOPICO GALVANIZADO 9 METROS (6 M X DN= 2" + 3 M X DN= 1 1/2")                                                                                                                                                                                                                                                                                                                                                                                                                                 </t>
  </si>
  <si>
    <t>815,05</t>
  </si>
  <si>
    <t xml:space="preserve">MATERIAL FILTRANTE (PEDREGULHO) 0,6 A 25,46 MM (POSTO PEDREIRA/FORNECEDOR, SEM FRETE)                                                                                                                                                                                                                                                                                                                                                                                                                     </t>
  </si>
  <si>
    <t>2.071,92</t>
  </si>
  <si>
    <t xml:space="preserve">MATERIAL FILTRANTE (PEDREGULHO) 38 A 25,4 MM (POSTO PEDREIRA/FORNECEDOR, SEM FRETE)                                                                                                                                                                                                                                                                                                                                                                                                                       </t>
  </si>
  <si>
    <t xml:space="preserve">MECANICO DE EQUIPAMENTOS PESADOS (HORISTA)                                                                                                                                                                                                                                                                                                                                                                                                                                                                </t>
  </si>
  <si>
    <t>30,76</t>
  </si>
  <si>
    <t xml:space="preserve">MECANICO DE EQUIPAMENTOS PESADOS (MENSALISTA)                                                                                                                                                                                                                                                                                                                                                                                                                                                             </t>
  </si>
  <si>
    <t>5.382,68</t>
  </si>
  <si>
    <t xml:space="preserve">MECANICO DE REFRIGERACAO (HORISTA)                                                                                                                                                                                                                                                                                                                                                                                                                                                                        </t>
  </si>
  <si>
    <t xml:space="preserve">MECANICO DE REFRIGERACAO (MENSALISTA)                                                                                                                                                                                                                                                                                                                                                                                                                                                                     </t>
  </si>
  <si>
    <t>3.333,47</t>
  </si>
  <si>
    <t xml:space="preserve">MEDIDOR DE NIVEL ESTATICO E DINAMICO PARA POCO, COMPRIMENTO DE 200 M                                                                                                                                                                                                                                                                                                                                                                                                                                      </t>
  </si>
  <si>
    <t>2.824,64</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</si>
  <si>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</si>
  <si>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</si>
  <si>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</si>
  <si>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</si>
  <si>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</si>
  <si>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</si>
  <si>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</si>
  <si>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</si>
  <si>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</si>
  <si>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</si>
  <si>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</si>
  <si>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</si>
  <si>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</si>
  <si>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</si>
  <si>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</si>
  <si>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</si>
  <si>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</si>
  <si>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1,78</t>
  </si>
  <si>
    <t xml:space="preserve">MEIO-FIO OU GUIA DE CONCRETO PRE MOLDADO, COMP 1 M, *30 X 10/12* CM (H X L1/L2)                                                                                                                                                                                                                                                                                                                                                                                                                           </t>
  </si>
  <si>
    <t>30,86</t>
  </si>
  <si>
    <t xml:space="preserve">MEIO-FIO OU GUIA DE CONCRETO PRE MOLDADO, COMP 80 CM, *30 X 10/10* (H X L1/L2)                                                                                                                                                                                                                                                                                                                                                                                                                            </t>
  </si>
  <si>
    <t>22,71</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</si>
  <si>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</si>
  <si>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</si>
  <si>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</si>
  <si>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</si>
  <si>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</si>
  <si>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</si>
  <si>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</si>
  <si>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38,43</t>
  </si>
  <si>
    <t xml:space="preserve">MEMBRANA IMPERMEABILIZANTE A BASE DE POLIUREIA, BICOMPONENTE, APLICACAO A FRIO                                                                                                                                                                                                                                                                                                                                                                                                                            </t>
  </si>
  <si>
    <t xml:space="preserve">MEMBRANA IMPERMEABILIZANTE A BASE DE POLIURETANO                                                                                                                                                                                                                                                                                                                                                                                                                                                          </t>
  </si>
  <si>
    <t>65,13</t>
  </si>
  <si>
    <t xml:space="preserve">MEMBRANA IMPERMEABILIZANTE ACRILICA MONOCOMPONENTE                                                                                                                                                                                                                                                                                                                                                                                                                                                        </t>
  </si>
  <si>
    <t xml:space="preserve">MESA VIBRATORIA COM DIMENSOES DE 2,0 X 1,0 M, COM MOTOR ELETRICO DE 2 POLOS E POTENCIA DE 3 CV                                                                                                                                                                                                                                                                                                                                                                                                            </t>
  </si>
  <si>
    <t>9.629,80</t>
  </si>
  <si>
    <t xml:space="preserve">MESTRE DE OBRAS (HORISTA)                                                                                                                                                                                                                                                                                                                                                                                                                                                                                 </t>
  </si>
  <si>
    <t xml:space="preserve">MESTRE DE OBRAS (MENSALISTA)                                                                                                                                                                                                                                                                                                                                                                                                                                                                              </t>
  </si>
  <si>
    <t>5.754,06</t>
  </si>
  <si>
    <t xml:space="preserve">METACAULIM DE ALTA REATIVIDADE/CAULIM CALCINADO                                                                                                                                                                                                                                                                                                                                                                                                                                                           </t>
  </si>
  <si>
    <t xml:space="preserve">MICRO-TRATOR CORTADOR DE GRAMA COM LARGURA DO CORTE DE 107 CM, COM  2 LAMINAS E DESCARTE LATERAL                                                                                                                                                                                                                                                                                                                                                                                                          </t>
  </si>
  <si>
    <t>20.414,16</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</si>
  <si>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</si>
  <si>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</si>
  <si>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</si>
  <si>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682,51</t>
  </si>
  <si>
    <t xml:space="preserve">MICTORIO COLETIVO ACO INOX (AISI 304), E = 0,8 MM, DE *100 X 50 X 35* CM (C X A X P)                                                                                                                                                                                                                                                                                                                                                                                                                      </t>
  </si>
  <si>
    <t>814,20</t>
  </si>
  <si>
    <t xml:space="preserve">MICTORIO INDIVIDUAL ACO INOX (AISI 304), E = 0,8 MM, DE *50  X 45  X 35* (C X A X P)                                                                                                                                                                                                                                                                                                                                                                                                                      </t>
  </si>
  <si>
    <t>899,87</t>
  </si>
  <si>
    <t xml:space="preserve">MICTORIO INDIVIDUAL, SIFONADO, DE LOUCA BRANCA, SEM COMPLEMENTOS                                                                                                                                                                                                                                                                                                                                                                                                                                          </t>
  </si>
  <si>
    <t>333,38</t>
  </si>
  <si>
    <t xml:space="preserve">MICTORIO INDIVIDUAL, SIFONADO, VALVULA EMBUTIDA, DE LOUCA BRANCA, SEM COMPLEMENTOS - PADRAO ALTO                                                                                                                                                                                                                                                                                                                                                                                                          </t>
  </si>
  <si>
    <t>822,49</t>
  </si>
  <si>
    <t xml:space="preserve">MINICAPTOR, EM ACO GALVANIZADO A FOGO, FIXACAO COM ROSCA SOBERBA OU MECANICA, H=600 MM X DN=10 MM                                                                                                                                                                                                                                                                                                                                                                                                         </t>
  </si>
  <si>
    <t>12,13</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</si>
  <si>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</si>
  <si>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</si>
  <si>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</si>
  <si>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15,29</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</si>
  <si>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</si>
  <si>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</si>
  <si>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</si>
  <si>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</si>
  <si>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32,68</t>
  </si>
  <si>
    <t xml:space="preserve">MINICARREGADEIRA SOBRE RODAS, POTENCIA LIQUIDA DE *47* HP, CAPACIDADE NOMINAL DE OPERACAO DE *646* KG                                                                                                                                                                                                                                                                                                                                                                                                     </t>
  </si>
  <si>
    <t>320.000,00</t>
  </si>
  <si>
    <t xml:space="preserve">MINICARREGADEIRA SOBRE RODAS, POTENCIA LIQUIDA DE *72* HP, CAPACIDADE NOMINAL DE OPERACAO DE *1200* KG                                                                                                                                                                                                                                                                                                                                                                                                    </t>
  </si>
  <si>
    <t>493.853,88</t>
  </si>
  <si>
    <t xml:space="preserve">MINIESCAVADEIRA SOBRE ESTEIRAS, POTENCIA LIQUIDA DE *30* HP, PESO OPERACIONAL DE *3.500* KG                                                                                                                                                                                                                                                                                                                                                                                                               </t>
  </si>
  <si>
    <t>485.757,92</t>
  </si>
  <si>
    <t xml:space="preserve">MINIESCAVADEIRA SOBRE ESTEIRAS, POTENCIA LIQUIDA DE *42* HP, PESO OPERACIONAL DE *4.500* KG                                                                                                                                                                                                                                                                                                                                                                                                               </t>
  </si>
  <si>
    <t>592.624,67</t>
  </si>
  <si>
    <t xml:space="preserve">MINIESCAVADEIRA SOBRE ESTEIRAS, POTENCIA LIQUIDA DE *42* HP, PESO OPERACIONAL DE *5.300* KG                                                                                                                                                                                                                                                                                                                                                                                                               </t>
  </si>
  <si>
    <t>610.454,24</t>
  </si>
  <si>
    <t xml:space="preserve">MINUTERIA ELETRONICA COLETIVA COM POTENCIA MAXIMA RESISTIVA PARA LAMPADAS FLUORESCENTES DE *300* W ( 110 V ) / *600* W ( 110 V )                                                                                                                                                                                                                                                                                                                                                                          </t>
  </si>
  <si>
    <t>71,48</t>
  </si>
  <si>
    <t xml:space="preserve">MISTURADOR DE ARGAMASSA, EIXO HORIZONTAL, CAPACIDADE DE MISTURA 160 KG, MOTOR ELETRICO TRIFASICO 220/380 V, POTENCIA 3 CV                                                                                                                                                                                                                                                                                                                                                                                 </t>
  </si>
  <si>
    <t>11.663,89</t>
  </si>
  <si>
    <t xml:space="preserve">MISTURADOR DE ARGAMASSA, EIXO HORIZONTAL, CAPACIDADE DE MISTURA 300 KG, MOTOR ELETRICO TRIFASICO 220/380 V, POTENCIA 5 CV                                                                                                                                                                                                                                                                                                                                                                                 </t>
  </si>
  <si>
    <t>12.336,52</t>
  </si>
  <si>
    <t xml:space="preserve">MISTURADOR DE ARGAMASSA, EIXO HORIZONTAL, CAPACIDADE DE MISTURA 600 KG, MOTOR ELETRICO TRIFASICO 220/380 V, POTENCIA 7,5 CV                                                                                                                                                                                                                                                                                                                                                                               </t>
  </si>
  <si>
    <t>14.678,80</t>
  </si>
  <si>
    <t xml:space="preserve">MISTURADOR DE METAL CROMADO DE PAREDE PARA LAVATORIO (REF 1878)                                                                                                                                                                                                                                                                                                                                                                                                                                           </t>
  </si>
  <si>
    <t xml:space="preserve">MISTURADOR DE METAL CROMADO, DE MESA/BANCADA, COM BICA BAIXA, PARA LAVATORIO (REF 1875)                                                                                                                                                                                                                                                                                                                                                                                                                   </t>
  </si>
  <si>
    <t>400,74</t>
  </si>
  <si>
    <t xml:space="preserve">MISTURADOR DE PAREDE, DE METAL CROMADO, PARA COZINHA, BICA ALTA MOVEL, COM AREJADOR ARTICULADO (REF 1258)                                                                                                                                                                                                                                                                                                                                                                                                 </t>
  </si>
  <si>
    <t>490,85</t>
  </si>
  <si>
    <t xml:space="preserve">MISTURADOR DUPLO HORIZONTAL DE ALTA TURBULENCIA, CAPACIDADE / VOLUME 2 X 500 LITROS, MOTORES ELETRICOS MINIMO 5 CV CADA,  PARA NATA CIMENTO, ARGAMASSA E OUTROS                                                                                                                                                                                                                                                                                                                                           </t>
  </si>
  <si>
    <t>58.384,21</t>
  </si>
  <si>
    <t xml:space="preserve">MISTURADOR MANUAL DE TINTAS PARA FURADEIRA, HASTE METALICA *60* CM, COM HELICE  (MEXEDOR DE TINTA)                                                                                                                                                                                                                                                                                                                                                                                                        </t>
  </si>
  <si>
    <t xml:space="preserve">MISTURADOR METALICO, BASE PARA CHUVEIRO/BANHEIRA, 1/2 " OU 3/4 ", SOLDAVEL OU ROSCAVEL (NAO INCLUI ACABAMENTOS)                                                                                                                                                                                                                                                                                                                                                                                           </t>
  </si>
  <si>
    <t>240,79</t>
  </si>
  <si>
    <t xml:space="preserve">MISTURADOR MONOCOMANDO PARA CHUVEIRO, BASE BRUTA, METALICO COM ACABAMENTO CROMADO                                                                                                                                                                                                                                                                                                                                                                                                                         </t>
  </si>
  <si>
    <t>529,03</t>
  </si>
  <si>
    <t xml:space="preserve">MOLA HIDRAULICA AEREA, PARA PORTAS DE ATE 1.100 MM E PESO DE ATE 85 KG, COM CORPO EM ALUMINIO E BRACO EM ACO, SEM BRACO DE PARADA                                                                                                                                                                                                                                                                                                                                                                         </t>
  </si>
  <si>
    <t>260,54</t>
  </si>
  <si>
    <t xml:space="preserve">MOLA HIDRAULICA AEREA, PARA PORTAS DE ATE 850 MM E PESO DE ATE 50 KG, COM CORPO EM ALUMINIO E BRACO EM ACO, SEM BRACO DE PARADA                                                                                                                                                                                                                                                                                                                                                                           </t>
  </si>
  <si>
    <t>138,90</t>
  </si>
  <si>
    <t xml:space="preserve">MOLA HIDRAULICA AEREA, PARA PORTAS DE ATE 950 MM E PESO DE ATE 65 KG, COM CORPO EM ALUMINIO E BRACO EM ACO, SEM BRACO DE PARADA                                                                                                                                                                                                                                                                                                                                                                           </t>
  </si>
  <si>
    <t>201,10</t>
  </si>
  <si>
    <t xml:space="preserve">MOLA HIDRAULICA DE PISO, PARA PORTAS DE ATE 1100 MM E PESO DE ATE 120 KG, COM CORPO EM ACO INOX                                                                                                                                                                                                                                                                                                                                                                                                           </t>
  </si>
  <si>
    <t>868,23</t>
  </si>
  <si>
    <t xml:space="preserve">MONTADOR DE ELETROELETRONICOS (HORISTA)                                                                                                                                                                                                                                                                                                                                                                                                                                                                   </t>
  </si>
  <si>
    <t xml:space="preserve">MONTADOR DE ELETROELETRONICOS (MENSALISTA)                                                                                                                                                                                                                                                                                                                                                                                                                                                                </t>
  </si>
  <si>
    <t>2.776,07</t>
  </si>
  <si>
    <t xml:space="preserve">MONTADOR DE ESTRUTURAS METALICAS (MENSALISTA)                                                                                                                                                                                                                                                                                                                                                                                                                                                             </t>
  </si>
  <si>
    <t>3.940,12</t>
  </si>
  <si>
    <t xml:space="preserve">MONTADOR DE ESTRUTURAS METALICAS HORISTA                                                                                                                                                                                                                                                                                                                                                                                                                                                                  </t>
  </si>
  <si>
    <t xml:space="preserve">MONTADOR DE MAQUINAS (HORISTA)                                                                                                                                                                                                                                                                                                                                                                                                                                                                            </t>
  </si>
  <si>
    <t xml:space="preserve">MONTADOR DE MAQUINAS (MENSALISTA)                                                                                                                                                                                                                                                                                                                                                                                                                                                                         </t>
  </si>
  <si>
    <t>4.306,14</t>
  </si>
  <si>
    <t xml:space="preserve">MOTOBOMBA AUTOESCORVANTE MOTOR A GASOLINA, POTENCIA 6,0HP, BOCAIS 3" X 3", HM/Q = 5 MCA / 24 M3/H A 52,5 MCA / 5,0 M3/H                                                                                                                                                                                                                                                                                                                                                                                   </t>
  </si>
  <si>
    <t>3.179,41</t>
  </si>
  <si>
    <t xml:space="preserve">MOTOBOMBA AUTOESCORVANTE MOTOR ELETRICO TRIFASICO 7,4HP BOCA DIAMETRO DE SUCCAO X RECLAQUE: 2"X2", HM/ Q = 10 M / 73,5 M3/H A 28 M / 8,2 M3 /H                                                                                                                                                                                                                                                                                                                                                            </t>
  </si>
  <si>
    <t>8.494,79</t>
  </si>
  <si>
    <t xml:space="preserve">MOTOBOMBA AUTOESCORVANTE POTENCIA 5,42 HP, BOCAIS SUCCAO X RECALQUE 2" X 2", A GASOLINA, DIAMETRO DO ROTOR 122 MM HM/Q = 6 MCA / 33,0 M3/H A 28 MCA / 8,0 M3/H                                                                                                                                                                                                                                                                                                                                            </t>
  </si>
  <si>
    <t>4.222,21</t>
  </si>
  <si>
    <t xml:space="preserve">MOTOBOMBA CENTRIFUGA, MOTOR A GASOLINA, POTENCIA 5,42 HP, BOCAIS 1 1/2" X 1", DIAMETRO ROTOR 143 MM HM/Q = 6 MCA / 16,8 M3/H A 38 MCA / 6,6 M3/H                                                                                                                                                                                                                                                                                                                                                          </t>
  </si>
  <si>
    <t>3.968,37</t>
  </si>
  <si>
    <t xml:space="preserve">MOTOBOMBA TRASH (PARA AGUA SUJA) AUTO ESCORVANTE, MOTOR GASOLINA DE 6,41 HP, DIAMETROS DE SUCCAO X RECALQUE: 3" X 3", HM/Q: 10/60 A 23/0                                                                                                                                                                                                                                                                                                                                                                  </t>
  </si>
  <si>
    <t>4.893,47</t>
  </si>
  <si>
    <t xml:space="preserve">MOTONIVELADORA POTENCIA BASICA LIQUIDA (PRIMEIRA MARCHA) 125 HP , PESO BRUTO 13843 KG, LARGURA DA LAMINA DE 3,7 M                                                                                                                                                                                                                                                                                                                                                                                         </t>
  </si>
  <si>
    <t>1.190.000,00</t>
  </si>
  <si>
    <t xml:space="preserve">MOTONIVELADORA POTENCIA BASICA LIQUIDA (PRIMEIRA MARCHA) 171 HP, PESO BRUTO 14768 KG, LARGURA DA LAMINA DE 3,7 M                                                                                                                                                                                                                                                                                                                                                                                          </t>
  </si>
  <si>
    <t>1.478.723,39</t>
  </si>
  <si>
    <t xml:space="preserve">MOTONIVELADORA POTENCIA BASICA LIQUIDA (PRIMEIRA MARCHA) 186 HP, PESO BRUTO 15785 KG, LARGURA DA LAMINA DE 4,3 M                                                                                                                                                                                                                                                                                                                                                                                          </t>
  </si>
  <si>
    <t>1.556.547,13</t>
  </si>
  <si>
    <t xml:space="preserve">MOTOR A DIESEL PARA VIBRADOR DE IMERSAO, DE *4,7* CV                                                                                                                                                                                                                                                                                                                                                                                                                                                      </t>
  </si>
  <si>
    <t>3.919,12</t>
  </si>
  <si>
    <t xml:space="preserve">MOTOR A GASOLINA PARA VIBRADOR DE IMERSAO, 4 TEMPOS, DE 5,5 CV                                                                                                                                                                                                                                                                                                                                                                                                                                            </t>
  </si>
  <si>
    <t>1.943,37</t>
  </si>
  <si>
    <t xml:space="preserve">MOTOR ELETRICO PARA VIBRADOR DE IMERSAO, DE 2 CV, MONOFASICO, 110/220 V                                                                                                                                                                                                                                                                                                                                                                                                                                   </t>
  </si>
  <si>
    <t>1.600,96</t>
  </si>
  <si>
    <t xml:space="preserve">MOTOR ELETRICO PARA VIBRADOR DE IMERSAO, DE 2 CV, TRIFASICO, 220/380 V                                                                                                                                                                                                                                                                                                                                                                                                                                    </t>
  </si>
  <si>
    <t>1.566,14</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</si>
  <si>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</si>
  <si>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</si>
  <si>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</si>
  <si>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</si>
  <si>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</si>
  <si>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3.406,41</t>
  </si>
  <si>
    <t xml:space="preserve">MOTORISTA DE CAMINHAO-CARRETA (HORISTA)                                                                                                                                                                                                                                                                                                                                                                                                                                                                   </t>
  </si>
  <si>
    <t xml:space="preserve">MOTORISTA DE CAMINHAO-CARRETA (MENSALISTA)                                                                                                                                                                                                                                                                                                                                                                                                                                                                </t>
  </si>
  <si>
    <t>4.077,13</t>
  </si>
  <si>
    <t xml:space="preserve">MOTORISTA DE CARRO DE PASSEIO (HORISTA)                                                                                                                                                                                                                                                                                                                                                                                                                                                                   </t>
  </si>
  <si>
    <t xml:space="preserve">MOTORISTA DE CARRO DE PASSEIO (MENSALISTA)                                                                                                                                                                                                                                                                                                                                                                                                                                                                </t>
  </si>
  <si>
    <t>3.121,91</t>
  </si>
  <si>
    <t xml:space="preserve">MOTORISTA OPERADOR DE CAMINHAO COM MUNCK (HORISTA)                                                                                                                                                                                                                                                                                                                                                                                                                                                        </t>
  </si>
  <si>
    <t xml:space="preserve">MOTORISTA OPERADOR DE CAMINHAO COM MUNCK (MENSALISTA)                                                                                                                                                                                                                                                                                                                                                                                                                                                     </t>
  </si>
  <si>
    <t>3.493,49</t>
  </si>
  <si>
    <t xml:space="preserve">MOURAO CONCRETO CURVO, SECAO "T", H = 2,80 M + CURVA COM 0,45 M, COM FUROS PARA FIOS                                                                                                                                                                                                                                                                                                                                                                                                                      </t>
  </si>
  <si>
    <t>70,75</t>
  </si>
  <si>
    <t xml:space="preserve">MOURAO DE CONCRETO CURVO, *10 X 10* CM, H= *2,60* M + CURVA DE 0,40 M                                                                                                                                                                                                                                                                                                                                                                                                                                     </t>
  </si>
  <si>
    <t>62,99</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</si>
  <si>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</si>
  <si>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</si>
  <si>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</si>
  <si>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</si>
  <si>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</si>
  <si>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</si>
  <si>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</si>
  <si>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</si>
  <si>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</si>
  <si>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</si>
  <si>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</si>
  <si>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104,82</t>
  </si>
  <si>
    <t xml:space="preserve">MUDA DE PALMEIRA ARECA, H= *1,50* M                                                                                                                                                                                                                                                                                                                                                                                                                                                                       </t>
  </si>
  <si>
    <t>103,44</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</si>
  <si>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</si>
  <si>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</si>
  <si>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6.434,22</t>
  </si>
  <si>
    <t xml:space="preserve">NIPLE DE FERRO GALVANIZADO, COM ROSCA BSP, DE 1 1/2"                                                                                                                                                                                                                                                                                                                                                                                                                                                      </t>
  </si>
  <si>
    <t xml:space="preserve">NIPLE DE FERRO GALVANIZADO, COM ROSCA BSP, DE 1 1/4"                                                                                                                                                                                                                                                                                                                                                                                                                                                      </t>
  </si>
  <si>
    <t>15,59</t>
  </si>
  <si>
    <t xml:space="preserve">NIPLE DE FERRO GALVANIZADO, COM ROSCA BSP, DE 1/2"                                                                                                                                                                                                                                                                                                                                                                                                                                                        </t>
  </si>
  <si>
    <t xml:space="preserve">NIPLE DE FERRO GALVANIZADO, COM ROSCA BSP, DE 1"                                                                                                                                                                                                                                                                                                                                                                                                                                                          </t>
  </si>
  <si>
    <t xml:space="preserve">NIPLE DE FERRO GALVANIZADO, COM ROSCA BSP, DE 2 1/2"                                                                                                                                                                                                                                                                                                                                                                                                                                                      </t>
  </si>
  <si>
    <t>49,31</t>
  </si>
  <si>
    <t xml:space="preserve">NIPLE DE FERRO GALVANIZADO, COM ROSCA BSP, DE 2"                                                                                                                                                                                                                                                                                                                                                                                                                                                          </t>
  </si>
  <si>
    <t xml:space="preserve">NIPLE DE FERRO GALVANIZADO, COM ROSCA BSP, DE 3/4"                                                                                                                                                                                                                                                                                                                                                                                                                                                        </t>
  </si>
  <si>
    <t xml:space="preserve">NIPLE DE FERRO GALVANIZADO, COM ROSCA BSP, DE 3"                                                                                                                                                                                                                                                                                                                                                                                                                                                          </t>
  </si>
  <si>
    <t>80,21</t>
  </si>
  <si>
    <t xml:space="preserve">NIPLE DE FERRO GALVANIZADO, COM ROSCA BSP, DE 4"                                                                                                                                                                                                                                                                                                                                                                                                                                                          </t>
  </si>
  <si>
    <t>129,13</t>
  </si>
  <si>
    <t xml:space="preserve">NIPLE DE FERRO GALVANIZADO, COM ROSCA BSP, DE 5"                                                                                                                                                                                                                                                                                                                                                                                                                                                          </t>
  </si>
  <si>
    <t>285,04</t>
  </si>
  <si>
    <t xml:space="preserve">NIPLE DE FERRO GALVANIZADO, COM ROSCA BSP, DE 6"                                                                                                                                                                                                                                                                                                                                                                                                                                                          </t>
  </si>
  <si>
    <t>473,61</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</si>
  <si>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</si>
  <si>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</si>
  <si>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</si>
  <si>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</si>
  <si>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</si>
  <si>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</si>
  <si>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</si>
  <si>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</si>
  <si>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</si>
  <si>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</si>
  <si>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68,29</t>
  </si>
  <si>
    <t xml:space="preserve">NIPLE DE REDUCAO DE FERRO GALVANIZADO, COM ROSCA BSP, DE 2" X 1 1/2"                                                                                                                                                                                                                                                                                                                                                                                                                                      </t>
  </si>
  <si>
    <t>41,27</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</si>
  <si>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</si>
  <si>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</si>
  <si>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</si>
  <si>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</si>
  <si>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</si>
  <si>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110,15</t>
  </si>
  <si>
    <t xml:space="preserve">NIPLE SEXTAVADO EM ACO CARBONO, COM ROSCA BSP, PRESSAO 3.000 LBS, DN 1 1/2"                                                                                                                                                                                                                                                                                                                                                                                                                               </t>
  </si>
  <si>
    <t>56,95</t>
  </si>
  <si>
    <t xml:space="preserve">NIPLE SEXTAVADO EM ACO CARBONO, COM ROSCA BSP, PRESSAO 3.000 LBS, DN 1 1/4"                                                                                                                                                                                                                                                                                                                                                                                                                               </t>
  </si>
  <si>
    <t>38,42</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</si>
  <si>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</si>
  <si>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</si>
  <si>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</si>
  <si>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</si>
  <si>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</si>
  <si>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</si>
  <si>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</si>
  <si>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</si>
  <si>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89.963,15</t>
  </si>
  <si>
    <t xml:space="preserve">NOBREAK TRIFASICO, DE 15 KVA FATOR DE POTENCIA DE 0,8, AUTONOMIA MINIMA DE 30 MINUTOS A PLENA CARGA                                                                                                                                                                                                                                                                                                                                                                                                       </t>
  </si>
  <si>
    <t>131.318,13</t>
  </si>
  <si>
    <t xml:space="preserve">NOBREAK TRIFASICO, DE 20 KVA FATOR DE POTENCIA DE 0,8, AUTONOMIA MINIMA DE 30 MINUTOS A PLENA CARGA                                                                                                                                                                                                                                                                                                                                                                                                       </t>
  </si>
  <si>
    <t>158.916,43</t>
  </si>
  <si>
    <t xml:space="preserve">NOBREAK TRIFASICO, DE 25 KVA FATOR DE POTENCIA DE 0,8, AUTONOMIA MINIMA DE 30 MINUTOS A PLENA CARGA                                                                                                                                                                                                                                                                                                                                                                                                       </t>
  </si>
  <si>
    <t>248.946,17</t>
  </si>
  <si>
    <t xml:space="preserve">NOBREAK TRIFASICO, DE 5 KVA FATOR DE POTENCIA DE 0,8, AUTONOMIA MINIMA DE 30 MINUTOS A PLENA CARGA                                                                                                                                                                                                                                                                                                                                                                                                        </t>
  </si>
  <si>
    <t>71.933,59</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</si>
  <si>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</si>
  <si>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</si>
  <si>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</si>
  <si>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</si>
  <si>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</si>
  <si>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</si>
  <si>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</si>
  <si>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</si>
  <si>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3.653,76</t>
  </si>
  <si>
    <t xml:space="preserve">OPERADOR DE BETONEIRA (CAMINHAO) (MENSALISTA)                                                                                                                                                                                                                                                                                                                                                                                                                                                             </t>
  </si>
  <si>
    <t>3.993,95</t>
  </si>
  <si>
    <t xml:space="preserve">OPERADOR DE BETONEIRA ESTACIONARIA / MISTURADOR (HORISTA)                                                                                                                                                                                                                                                                                                                                                                                                                                                 </t>
  </si>
  <si>
    <t xml:space="preserve">OPERADOR DE BETONEIRA ESTACIONARIA / MISTURADOR (MENSALISTA)                                                                                                                                                                                                                                                                                                                                                                                                                                              </t>
  </si>
  <si>
    <t>3.507,35</t>
  </si>
  <si>
    <t xml:space="preserve">OPERADOR DE COMPRESSOR DE AR OU COMPRESSORISTA (HORISTA)                                                                                                                                                                                                                                                                                                                                                                                                                                                  </t>
  </si>
  <si>
    <t xml:space="preserve">OPERADOR DE COMPRESSOR DE AR OU COMPRESSORISTA (MENSALISTA)                                                                                                                                                                                                                                                                                                                                                                                                                                               </t>
  </si>
  <si>
    <t>3.092,88</t>
  </si>
  <si>
    <t xml:space="preserve">OPERADOR DE DEMARCADORA DE FAIXAS DE TRAFEGO (HORISTA)                                                                                                                                                                                                                                                                                                                                                                                                                                                    </t>
  </si>
  <si>
    <t xml:space="preserve">OPERADOR DE DEMARCADORA DE FAIXAS DE TRAFEGO (MENSALISTA)                                                                                                                                                                                                                                                                                                                                                                                                                                                 </t>
  </si>
  <si>
    <t xml:space="preserve">OPERADOR DE ESCAVADEIRA (HORISTA)                                                                                                                                                                                                                                                                                                                                                                                                                                                                         </t>
  </si>
  <si>
    <t>25,76</t>
  </si>
  <si>
    <t xml:space="preserve">OPERADOR DE ESCAVADEIRA (MENSALISTA)                                                                                                                                                                                                                                                                                                                                                                                                                                                                      </t>
  </si>
  <si>
    <t>4.506,19</t>
  </si>
  <si>
    <t xml:space="preserve">OPERADOR DE GUINCHO OU GUINCHEIRO (HORISTA)                                                                                                                                                                                                                                                                                                                                                                                                                                                               </t>
  </si>
  <si>
    <t xml:space="preserve">OPERADOR DE GUINCHO OU GUINCHEIRO (MENSALISTA)                                                                                                                                                                                                                                                                                                                                                                                                                                                            </t>
  </si>
  <si>
    <t>3.764,75</t>
  </si>
  <si>
    <t xml:space="preserve">OPERADOR DE GUINDASTE (HORISTA)                                                                                                                                                                                                                                                                                                                                                                                                                                                                           </t>
  </si>
  <si>
    <t xml:space="preserve">OPERADOR DE GUINDASTE (MENSALISTA)                                                                                                                                                                                                                                                                                                                                                                                                                                                                        </t>
  </si>
  <si>
    <t>4.686,06</t>
  </si>
  <si>
    <t xml:space="preserve">OPERADOR DE JATO ABRASIVO OU JATISTA (HORISTA)                                                                                                                                                                                                                                                                                                                                                                                                                                                            </t>
  </si>
  <si>
    <t xml:space="preserve">OPERADOR DE JATO ABRASIVO OU JATISTA (MENSALISTA)                                                                                                                                                                                                                                                                                                                                                                                                                                                         </t>
  </si>
  <si>
    <t>3.287,04</t>
  </si>
  <si>
    <t xml:space="preserve">OPERADOR DE MAQUINAS E TRATORES DIVERSOS - TERRAPLANAGEM (HORISTA)                                                                                                                                                                                                                                                                                                                                                                                                                                        </t>
  </si>
  <si>
    <t xml:space="preserve">OPERADOR DE MAQUINAS E TRATORES DIVERSOS - TERRAPLANAGEM (MENSALISTA)                                                                                                                                                                                                                                                                                                                                                                                                                                     </t>
  </si>
  <si>
    <t>4.004,70</t>
  </si>
  <si>
    <t xml:space="preserve">OPERADOR DE MARTELETE OU MARTELETEIRO (HORISTA)                                                                                                                                                                                                                                                                                                                                                                                                                                                           </t>
  </si>
  <si>
    <t xml:space="preserve">OPERADOR DE MARTELETE OU MARTELETEIRO (MENSALISTA)                                                                                                                                                                                                                                                                                                                                                                                                                                                        </t>
  </si>
  <si>
    <t>3.372,17</t>
  </si>
  <si>
    <t xml:space="preserve">OPERADOR DE MOTO SCRAPER (HORISTA)                                                                                                                                                                                                                                                                                                                                                                                                                                                                        </t>
  </si>
  <si>
    <t>33,60</t>
  </si>
  <si>
    <t xml:space="preserve">OPERADOR DE MOTO SCRAPER (MENSALISTA)                                                                                                                                                                                                                                                                                                                                                                                                                                                                     </t>
  </si>
  <si>
    <t>5.880,04</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</si>
  <si>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</si>
  <si>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</si>
  <si>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</si>
  <si>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</si>
  <si>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</si>
  <si>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</si>
  <si>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</si>
  <si>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</si>
  <si>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3.606,39</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</si>
  <si>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</si>
  <si>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</si>
  <si>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</si>
  <si>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</si>
  <si>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563.880,00</t>
  </si>
  <si>
    <t xml:space="preserve">PA CARREGADEIRA SOBRE RODAS, POTENCIA LIQUIDA 128 HP, CAPACIDADE DA CACAMBA DE 1,7 A 2,8 M3, PESO OPERACIONAL MAXIMO DE 11632 KG                                                                                                                                                                                                                                                                                                                                                                          </t>
  </si>
  <si>
    <t>635.000,00</t>
  </si>
  <si>
    <t xml:space="preserve">PA CARREGADEIRA SOBRE RODAS, POTENCIA LIQUIDA 197 HP, CAPACIDADE DA CACAMBA DE 2,5 A 3,5 M3, PESO OPERACIONAL MAXIMO DE 18338 KG                                                                                                                                                                                                                                                                                                                                                                          </t>
  </si>
  <si>
    <t>880.533,29</t>
  </si>
  <si>
    <t xml:space="preserve">PA CARREGADEIRA SOBRE RODAS, POTENCIA LIQUIDA 213 HP, CAPACIDADE DA CACAMBA DE 1,9 A 3,5 M3, PESO OPERACIONAL MAXIMO DE 19234 KG                                                                                                                                                                                                                                                                                                                                                                          </t>
  </si>
  <si>
    <t>1.002.453,29</t>
  </si>
  <si>
    <t xml:space="preserve">PA CARREGADEIRA SOBRE RODAS, POTENCIA 152 HP, CAPACIDADE DA CACAMBA DE 1,53 A 2,30 M3, PESO OPERACIONAL MAXIMO DE 10216 KG                                                                                                                                                                                                                                                                                                                                                                                </t>
  </si>
  <si>
    <t>585.046,64</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</si>
  <si>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</si>
  <si>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</si>
  <si>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</si>
  <si>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</si>
  <si>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</si>
  <si>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100,26</t>
  </si>
  <si>
    <t xml:space="preserve">PAINEL ESTRUTURAL PARA LAJE SECA REVESTIDO EM PLACA CIMENTICIA, DE 1,20 X 2,50 M, E = 23 MM                                                                                                                                                                                                                                                                                                                                                                                                               </t>
  </si>
  <si>
    <t>96,25</t>
  </si>
  <si>
    <t xml:space="preserve">PAINEL ESTRUTURAL PARA LAJE SECA REVESTIDO EM PLACA CIMENTICIA, DE 1,20 X 2,50 M, E = 40 MM                                                                                                                                                                                                                                                                                                                                                                                                               </t>
  </si>
  <si>
    <t>108,91</t>
  </si>
  <si>
    <t xml:space="preserve">PAINEL ESTRUTURAL PARA LAJE SECA REVESTIDO EM PLACA CIMENTICIA, DE 1,20 X 2,50 M, E = 55 MM                                                                                                                                                                                                                                                                                                                                                                                                               </t>
  </si>
  <si>
    <t>164,32</t>
  </si>
  <si>
    <t xml:space="preserve">PAINEL TERMOISOLANTE PARA FECHAMENTOS VERTICAIS (INCLUI PARAFUSOS DE FIXACAO) REVESTIDO EM ACO GALVALUME, LARGURA UTIL DE 1100 MM, REVESTIMENTO COM ESPESSURA DE 0,50 MM, COM PRE-PINTURA NAS DUAS FACES, NUCLEO EM POLIURETANO (PUR) COM ESPESSURA 40/50 MM                                                                                                                                                                                                                                              </t>
  </si>
  <si>
    <t>222,59</t>
  </si>
  <si>
    <t xml:space="preserve">PAINEL TERMOISOLANTE PARA FECHAMENTOS VERTICAIS (INCLUI PARAFUSOS DE FIXACAO) REVESTIDO EM ACO GALVALUME, LARGURA UTIL DE 1100 MM, REVESTIMENTO COM ESPESSURA DE 0,50 MM, COM PRE-PINTURA NAS DUAS FACES, NUCLEO EM POLIURETANO (PUR) COM ESPESSURA 70/80 MM                                                                                                                                                                                                                                              </t>
  </si>
  <si>
    <t>263,89</t>
  </si>
  <si>
    <t xml:space="preserve">PAPEL KRAFT BETUMADO                                                                                                                                                                                                                                                                                                                                                                                                                                                                                      </t>
  </si>
  <si>
    <t xml:space="preserve">PAPELEIRA DE PAREDE EM METAL CROMADO SEM TAMPA                                                                                                                                                                                                                                                                                                                                                                                                                                                            </t>
  </si>
  <si>
    <t>28,21</t>
  </si>
  <si>
    <t xml:space="preserve">PAPELEIRA PLASTICA TIPO DISPENSER PARA PAPEL HIGIENICO ROLAO                                                                                                                                                                                                                                                                                                                                                                                                                                              </t>
  </si>
  <si>
    <t>47,78</t>
  </si>
  <si>
    <t xml:space="preserve">PAR DE TABELAS DE BASQUETE EM COMPENSADO NAVAL, OFICIAL, 1800 X 1200 MM, INCLUINDO ARO DE METAL E REDE EM POLIPROPILENO 100% (SEM SUPORTE DE FIXACAO)                                                                                                                                                                                                                                                                                                                                                     </t>
  </si>
  <si>
    <t>3.632,50</t>
  </si>
  <si>
    <t xml:space="preserve">PARA-RAIOS DE DISTRIBUICAO, TENSAO NOMINAL 15 KV, CORRENTE NOMINAL DE DESCARGA 5 KA                                                                                                                                                                                                                                                                                                                                                                                                                       </t>
  </si>
  <si>
    <t>225,83</t>
  </si>
  <si>
    <t xml:space="preserve">PARA-RAIOS DE DISTRIBUICAO, TENSAO NOMINAL 30 KV, CORRENTE NOMINAL DE DESCARGA 10 KA                                                                                                                                                                                                                                                                                                                                                                                                                      </t>
  </si>
  <si>
    <t>410,01</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</si>
  <si>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</si>
  <si>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</si>
  <si>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</si>
  <si>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</si>
  <si>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</si>
  <si>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</si>
  <si>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</si>
  <si>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</si>
  <si>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</si>
  <si>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</si>
  <si>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</si>
  <si>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</si>
  <si>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</si>
  <si>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</si>
  <si>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</si>
  <si>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</si>
  <si>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</si>
  <si>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</si>
  <si>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</si>
  <si>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</si>
  <si>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</si>
  <si>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</si>
  <si>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</si>
  <si>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</si>
  <si>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</si>
  <si>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</si>
  <si>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</si>
  <si>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4,51</t>
  </si>
  <si>
    <t xml:space="preserve">PARAFUSO FRANCES ZINCADO, DIAMETRO 1/2", COMPRIMENTO 12", COM PORCA E ARRUELA LISA MEDIA                                                                                                                                                                                                                                                                                                                                                                                                                  </t>
  </si>
  <si>
    <t xml:space="preserve">PARAFUSO FRANCES ZINCADO, DIAMETRO 1/2", COMPRIMENTO 15", COM PORCA E ARRUELA LISA MEDIA                                                                                                                                                                                                                                                                                                                                                                                                                  </t>
  </si>
  <si>
    <t>26,19</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</si>
  <si>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</si>
  <si>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</si>
  <si>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</si>
  <si>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</si>
  <si>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</si>
  <si>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</si>
  <si>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</si>
  <si>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</si>
  <si>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</si>
  <si>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30,97</t>
  </si>
  <si>
    <t xml:space="preserve">PARAFUSO M16 EM ACO GALVANIZADO, COMPRIMENTO = 450 MM, DIAMETRO = 16 MM, ROSCA MAQUINA, CABECA QUADRADA                                                                                                                                                                                                                                                                                                                                                                                                   </t>
  </si>
  <si>
    <t xml:space="preserve">PARAFUSO M16 EM ACO GALVANIZADO, COMPRIMENTO = 500 MM, DIAMETRO = 16 MM, ROSCA MAQUINA, COM CABECA SEXTAVADA E PORCA                                                                                                                                                                                                                                                                                                                                                                                      </t>
  </si>
  <si>
    <t>38,20</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</si>
  <si>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</si>
  <si>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</si>
  <si>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</si>
  <si>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</si>
  <si>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</si>
  <si>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</si>
  <si>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</si>
  <si>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</si>
  <si>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</si>
  <si>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</si>
  <si>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</si>
  <si>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</si>
  <si>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</si>
  <si>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</si>
  <si>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</si>
  <si>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</si>
  <si>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</si>
  <si>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</si>
  <si>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</si>
  <si>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</si>
  <si>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37,87</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</si>
  <si>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</si>
  <si>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</si>
  <si>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</si>
  <si>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</si>
  <si>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</si>
  <si>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</si>
  <si>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0,93</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</si>
  <si>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</si>
  <si>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</si>
  <si>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</si>
  <si>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156,92</t>
  </si>
  <si>
    <t xml:space="preserve">PARAFUSO, AUTO ATARRACHANTE, CABECA CHATA, FENDA SIMPLES, 1/4" (6,35 MM) X 25 MM                                                                                                                                                                                                                                                                                                                                                                                                                          </t>
  </si>
  <si>
    <t xml:space="preserve">PARAFUSO, COMUM, ASTM A307, SEXTAVADO, DIAMETRO 1/2" (12,7 MM), COMPRIMENTO 1" (25,4 MM)                                                                                                                                                                                                                                                                                                                                                                                                                  </t>
  </si>
  <si>
    <t>257,03</t>
  </si>
  <si>
    <t xml:space="preserve">PARALELEPIPEDO GRANITICO OU BASALTICO, PARA PAVIMENTACAO, SEM FRETE (VARIACAO REGIONAL DE PECAS POR M2)                                                                                                                                                                                                                                                                                                                                                                                                   </t>
  </si>
  <si>
    <t>4.875,00</t>
  </si>
  <si>
    <t xml:space="preserve">PASTA LUBRIFICANTE PARA TUBOS E CONEXOES COM JUNTA ELASTICA, EMBALAGEM DE *400* GR (USO EM PVC, ACO, POLIETILENO E OUTROS)                                                                                                                                                                                                                                                                                                                                                                                </t>
  </si>
  <si>
    <t>31,44</t>
  </si>
  <si>
    <t xml:space="preserve">PASTA PARA SOLDA DE TUBOS E CONEXOES DE COBRE (EMBALAGEM COM 250 G)                                                                                                                                                                                                                                                                                                                                                                                                                                       </t>
  </si>
  <si>
    <t>49,67</t>
  </si>
  <si>
    <t xml:space="preserve">PASTA VEDA JUNTAS/ROSCA, EMBALAGEM DE *500* G, PARA INSTALACOES DE AGUA, GAS E OUTROS                                                                                                                                                                                                                                                                                                                                                                                                                     </t>
  </si>
  <si>
    <t xml:space="preserve">PASTILHA CERAMICA/PORCELANA, REVEST INT/EXT E  PISCINA, CORES BRANCA OU FRIAS, SOLIDAS, SEM MESCLAGEM/MISTURA, ACABAMENTO LISO *2,5 X 2,5* CM                                                                                                                                                                                                                                                                                                                                                             </t>
  </si>
  <si>
    <t>197,41</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</si>
  <si>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</si>
  <si>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</si>
  <si>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214,74</t>
  </si>
  <si>
    <t xml:space="preserve">PASTILHA CERAMICA/PORCELANA, REVEST INT/EXT E  PISCINA, CORES LISAS/SOLIDAS, QUENTES, SEM MESCLAGEM/MISTURA, *5 X 5* CM                                                                                                                                                                                                                                                                                                                                                                                   </t>
  </si>
  <si>
    <t>152,03</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</si>
  <si>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</si>
  <si>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</si>
  <si>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</si>
  <si>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</si>
  <si>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</si>
  <si>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28,15</t>
  </si>
  <si>
    <t xml:space="preserve">PATCH CORD (CABO DE REDE), CATEGORIA 6 (CAT 6) UTP, 23 AWG, 4 PARES, EXTENSAO DE 2,50 M                                                                                                                                                                                                                                                                                                                                                                                                                   </t>
  </si>
  <si>
    <t>38,09</t>
  </si>
  <si>
    <t xml:space="preserve">PATCH PANEL, 24 PORTAS, CATEGORIA 5E, COM RACKS DE 19" DE LARGURA E 1 U DE ALTURA                                                                                                                                                                                                                                                                                                                                                                                                                         </t>
  </si>
  <si>
    <t>268,73</t>
  </si>
  <si>
    <t xml:space="preserve">PATCH PANEL, 24 PORTAS, CATEGORIA 6, COM RACKS DE 19" DE LARGURA E 1 U DE ALTURA                                                                                                                                                                                                                                                                                                                                                                                                                          </t>
  </si>
  <si>
    <t>719,68</t>
  </si>
  <si>
    <t xml:space="preserve">PATCH PANEL, 48 PORTAS, CATEGORIA 5E, COM RACKS DE 19" DE LARGURA E 2 U DE ALTURA                                                                                                                                                                                                                                                                                                                                                                                                                         </t>
  </si>
  <si>
    <t>1.617,02</t>
  </si>
  <si>
    <t xml:space="preserve">PATCH PANEL, 48 PORTAS, CATEGORIA 6, COM RACKS DE 19" DE LARGURA E 2 U DE ALTURA                                                                                                                                                                                                                                                                                                                                                                                                                          </t>
  </si>
  <si>
    <t>2.536,52</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</si>
  <si>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</si>
  <si>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</si>
  <si>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</si>
  <si>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</si>
  <si>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100,23</t>
  </si>
  <si>
    <t xml:space="preserve">PEDRA BRITADA N. 0, OU PEDRISCO (4,8 A 9,5 MM) POSTO PEDREIRA/FORNECEDOR, SEM FRETE                                                                                                                                                                                                                                                                                                                                                                                                                       </t>
  </si>
  <si>
    <t>114,84</t>
  </si>
  <si>
    <t xml:space="preserve">PEDRA BRITADA N. 1 (9,5 a 19 MM) POSTO PEDREIRA/FORNECEDOR, SEM FRETE                                                                                                                                                                                                                                                                                                                                                                                                                                     </t>
  </si>
  <si>
    <t>99,47</t>
  </si>
  <si>
    <t xml:space="preserve">PEDRA BRITADA N. 2 (19 A 38 MM) POSTO PEDREIRA/FORNECEDOR, SEM FRETE                                                                                                                                                                                                                                                                                                                                                                                                                                      </t>
  </si>
  <si>
    <t xml:space="preserve">PEDRA BRITADA N. 3 (38 A 50 MM) POSTO PEDREIRA/FORNECEDOR, SEM FRETE                                                                                                                                                                                                                                                                                                                                                                                                                                      </t>
  </si>
  <si>
    <t>93,96</t>
  </si>
  <si>
    <t xml:space="preserve">PEDRA BRITADA N. 4 (50 A 76 MM) POSTO PEDREIRA/FORNECEDOR, SEM FRETE                                                                                                                                                                                                                                                                                                                                                                                                                                      </t>
  </si>
  <si>
    <t xml:space="preserve">PEDRA BRITADA N. 5 (76 A 100 MM) POSTO PEDREIRA/FORNECEDOR, SEM FRETE                                                                                                                                                                                                                                                                                                                                                                                                                                     </t>
  </si>
  <si>
    <t>85,26</t>
  </si>
  <si>
    <t xml:space="preserve">PEDRA BRITADA OU BICA CORRIDA, NAO CLASSIFICADA (POSTO PEDREIRA/FORNECEDOR, SEM FRETE)                                                                                                                                                                                                                                                                                                                                                                                                                    </t>
  </si>
  <si>
    <t>91,87</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</si>
  <si>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</si>
  <si>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</si>
  <si>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107,88</t>
  </si>
  <si>
    <t xml:space="preserve">PEDRA GRANITICA OU BASALTO, CACO, RETALHO, CAVACO, TIPO MIRACEMA, MADEIRA, PADUANA, RACHINHA, SANTA ISABEL OU OUTRAS SIMILARES, E=  *1,0 A *2,0 CM                                                                                                                                                                                                                                                                                                                                                        </t>
  </si>
  <si>
    <t>109,20</t>
  </si>
  <si>
    <t xml:space="preserve">PEDRA GRANITICA, SERRADA, TIPO MIRACEMA, MADEIRA, PADUANA, RACHINHA, SANTA ISABEL OU OUTRAS SIMILARES, *11,5 X  *23 CM, E=  *1,0 A *2,0 CM                                                                                                                                                                                                                                                                                                                                                                </t>
  </si>
  <si>
    <t>64,96</t>
  </si>
  <si>
    <t xml:space="preserve">PEDRA PORTUGUESA  OU PETIT PAVE, BRANCA OU PRETA                                                                                                                                                                                                                                                                                                                                                                                                                                                          </t>
  </si>
  <si>
    <t>126,00</t>
  </si>
  <si>
    <t xml:space="preserve">PEDRA QUARTZITO OU CALCARIO LAMINADO, CACO, TIPO CARIRI, ITACOLOMI, LAGOA SANTA, LUMINARIA, PIRENOPOLIS, SAO TOME OU OUTRAS SIMILARES DA REGIAO, E=  *1,5 A *2,5 CM                                                                                                                                                                                                                                                                                                                                       </t>
  </si>
  <si>
    <t>61,60</t>
  </si>
  <si>
    <t xml:space="preserve">PEDRA QUARTZITO OU CALCARIO LAMINADO, SERRADA, TIPO CARIRI, ITACOLOMI, LAGOA SANTA, LUMINARIA, PIRENOPOLIS, SAO TOME OU OUTRAS SIMILARES DA REGIAO, *20 X *40 CM, E=  *1,5 A *2,5 CM                                                                                                                                                                                                                                                                                                                      </t>
  </si>
  <si>
    <t>197,55</t>
  </si>
  <si>
    <t xml:space="preserve">PEDREGULHO OU PICARRA DE JAZIDA, AO NATURAL, PARA BASE DE PAVIMENTACAO (RETIRADO NA JAZIDA, SEM TRANSPORTE)                                                                                                                                                                                                                                                                                                                                                                                               </t>
  </si>
  <si>
    <t>69,83</t>
  </si>
  <si>
    <t xml:space="preserve">PEDREIRO (HORISTA)                                                                                                                                                                                                                                                                                                                                                                                                                                                                                        </t>
  </si>
  <si>
    <t xml:space="preserve">PEDREIRO (MENSALISTA)                                                                                                                                                                                                                                                                                                                                                                                                                                                                                     </t>
  </si>
  <si>
    <t xml:space="preserve">PEITORIL EM MARMORE, POLIDO, BRANCO COMUM, L= *15* CM, E=  *2,0* CM, COM PINGADEIRA                                                                                                                                                                                                                                                                                                                                                                                                                       </t>
  </si>
  <si>
    <t>147,60</t>
  </si>
  <si>
    <t xml:space="preserve">PEITORIL EM MARMORE, POLIDO, BRANCO COMUM, L= *15* CM, E=  *3* CM, CORTE RETO                                                                                                                                                                                                                                                                                                                                                                                                                             </t>
  </si>
  <si>
    <t>158,70</t>
  </si>
  <si>
    <t xml:space="preserve">PEITORIL PRE-MOLDADO EM GRANILITE, MARMORITE OU GRANITINA, L = *15* CM                                                                                                                                                                                                                                                                                                                                                                                                                                    </t>
  </si>
  <si>
    <t>94,34</t>
  </si>
  <si>
    <t xml:space="preserve">PEITORIL/ SOLEIRA EM MARMORE, POLIDO, BRANCO COMUM, L= *25* CM, E=  *3* CM, CORTE RETO                                                                                                                                                                                                                                                                                                                                                                                                                    </t>
  </si>
  <si>
    <t>219,68</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</si>
  <si>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</si>
  <si>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</si>
  <si>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</si>
  <si>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</si>
  <si>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13.658,25</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</si>
  <si>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</si>
  <si>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</si>
  <si>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</si>
  <si>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</si>
  <si>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</si>
  <si>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</si>
  <si>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</si>
  <si>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</si>
  <si>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</si>
  <si>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</si>
  <si>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</si>
  <si>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</si>
  <si>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</si>
  <si>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</si>
  <si>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</si>
  <si>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</si>
  <si>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</si>
  <si>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71,42</t>
  </si>
  <si>
    <t xml:space="preserve">PERFIL DE BORRACHA EPDM MACICO *12 X 15* MM PARA ESQUADRIAS                                                                                                                                                                                                                                                                                                                                                                                                                                               </t>
  </si>
  <si>
    <t xml:space="preserve">PERFIL ELASTOMERICO PRE-FORMADO EM EPMD, PARA JUNTA DE DILATACAO DE PISOS COM POUCA SOLICITACAO, 15 MM DE LARGURA, MOVIMENTACAO DE *11 A 19* MM                                                                                                                                                                                                                                                                                                                                                           </t>
  </si>
  <si>
    <t>197,44</t>
  </si>
  <si>
    <t xml:space="preserve">PERFIL ELASTOMERICO PRE-FORMADO EM EPMD, PARA JUNTA DE DILATACAO DE USO GERAL EM MEDIAS SOLICITACOES, 8 MM DE LARGURA, MOVIMENTACAO DE *5 A 11* MM                                                                                                                                                                                                                                                                                                                                                        </t>
  </si>
  <si>
    <t>89,24</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</si>
  <si>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</si>
  <si>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</si>
  <si>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</si>
  <si>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</si>
  <si>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</si>
  <si>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4,71</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</si>
  <si>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</si>
  <si>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</si>
  <si>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</si>
  <si>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</si>
  <si>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</si>
  <si>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</si>
  <si>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</si>
  <si>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</si>
  <si>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</si>
  <si>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</si>
  <si>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</si>
  <si>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</si>
  <si>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</si>
  <si>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</si>
  <si>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</si>
  <si>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3.828.157,86</t>
  </si>
  <si>
    <t xml:space="preserve">PERFURATRIZ COM TORRE METALICA PARA EXECUCAO DE ESTACA HELICE CONTINUA, PROFUNDIDADE MAXIMA DE 32 M, DIAMETRO MAXIMO DE 1000 MM, POTENCIA INSTALADA DE 350 HP, MESA ROTATIVA COM TORQUE MAXIMO DE 263 KNM                                                                                                                                                                                                                                                                                                 </t>
  </si>
  <si>
    <t>5.952.631,54</t>
  </si>
  <si>
    <t xml:space="preserve">PERFURATRIZ HIDRAULICA COM TRADO CURTO ACOPLADO, PROFUNDIDADE MAXIMA DE 20 M, DIAMETRO MAXIMO DE 1500 MM, POTENCIA INSTALADA DE 137 HP, MESA ROTATIVA COM TORQUE MAXIMO DE 30 KNM (INCLUI MONTAGEM, NAO INCLUI CAMINHAO)                                                                                                                                                                                                                                                                                  </t>
  </si>
  <si>
    <t>1.457.368,45</t>
  </si>
  <si>
    <t xml:space="preserve">PERFURATRIZ MANUAL, TORQUE MAXIMO 55 KGF.M, POTENCIA 5 CV, COM DIAMETRO MAXIMO 8 1/2" (INCLUI SUPORTE/CHASSI TIPO MESA)                                                                                                                                                                                                                                                                                                                                                                                   </t>
  </si>
  <si>
    <t>87.749,96</t>
  </si>
  <si>
    <t xml:space="preserve">PERFURATRIZ MANUAL, TORQUE MAXIMO 83 N.M, POTENCIA 5 CV, COM DIAMETRO MAXIMO 4" (NAO INCLUI SUPORTE / CHASSI)                                                                                                                                                                                                                                                                                                                                                                                             </t>
  </si>
  <si>
    <t>12.645,67</t>
  </si>
  <si>
    <t xml:space="preserve">PERFURATRIZ MANUAL, TORQUE MAXIMO 83 N.M, POTENCIA 5 CV, COM DIAMETRO MAXIMO 4", PARA SOLO GRAMPEADO (INCLUI SUPORTE OU CHASSI TIPO MESA)                                                                                                                                                                                                                                                                                                                                                                 </t>
  </si>
  <si>
    <t>39.586,45</t>
  </si>
  <si>
    <t xml:space="preserve">PERFURATRIZ PNEUMATICA MANUAL DE PESO MEDIO, 18KG, COMPRIMENTO DE CURSO DE 6 M, DIAMETRO DO PISTAO DE 5,5 CM                                                                                                                                                                                                                                                                                                                                                                                              </t>
  </si>
  <si>
    <t>21.650,39</t>
  </si>
  <si>
    <t xml:space="preserve">PERFURATRIZ SOBRE ESTEIRA, TORQUE MAXIMO DE 600 KGF, POTENCIA ENTRE 50 E 60 HP, DIAMETRO MAXIMO DE 10"                                                                                                                                                                                                                                                                                                                                                                                                    </t>
  </si>
  <si>
    <t>799.500,00</t>
  </si>
  <si>
    <t xml:space="preserve">PERFURATRIZ SOBRE ESTEIRA, TORQUE MAXIMO 600 KGF, PESO MEDIO 1000 KG, POTENCIA 20 HP, DIAMETRO MAXIMO 10"                                                                                                                                                                                                                                                                                                                                                                                                 </t>
  </si>
  <si>
    <t>834.167,72</t>
  </si>
  <si>
    <t xml:space="preserve">PICAPE CABINE SIMPLES COM MOTOR 1.6 FLEX, CAMBIO MANUAL, POTENCIA 101/104 CV, 2 PORTAS                                                                                                                                                                                                                                                                                                                                                                                                                    </t>
  </si>
  <si>
    <t>100.023,96</t>
  </si>
  <si>
    <t xml:space="preserve">PILAR QUADRADO NAO APARELHADO *10 X 10* CM, EM MACARANDUBA/MASSARANDUBA, ANGELIM OU EQUIVALENTE DA REGIAO - BRUTA                                                                                                                                                                                                                                                                                                                                                                                         </t>
  </si>
  <si>
    <t>57,09</t>
  </si>
  <si>
    <t xml:space="preserve">PILAR QUADRADO NAO APARELHADO *15 X 15* CM, EM MACARANDUBA/MASSARANDUBA, ANGELIM OU EQUIVALENTE DA REGIAO - BRUTA                                                                                                                                                                                                                                                                                                                                                                                         </t>
  </si>
  <si>
    <t>121,18</t>
  </si>
  <si>
    <t xml:space="preserve">PILAR QUADRADO NAO APARELHADO *20 X 20* CM, EM MACARANDUBA/MASSARANDUBA, ANGELIM OU EQUIVALENTE DA REGIAO - BRUTA                                                                                                                                                                                                                                                                                                                                                                                         </t>
  </si>
  <si>
    <t>210,84</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</si>
  <si>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</si>
  <si>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</si>
  <si>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</si>
  <si>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45,05</t>
  </si>
  <si>
    <t xml:space="preserve">PINO DE ACO COM FURO, HASTE = 27 MM (ACAO DIRETA)                                                                                                                                                                                                                                                                                                                                                                                                                                                         </t>
  </si>
  <si>
    <t xml:space="preserve">PINO DE ACO COM ROSCA 1/4 ", COMPRIMENTO DA HASTE = 30 MM E ROSCA = 20 MM (ACAO DIRETA)                                                                                                                                                                                                                                                                                                                                                                                                                   </t>
  </si>
  <si>
    <t>51,39</t>
  </si>
  <si>
    <t xml:space="preserve">PINO DE ACO LISO 1/4 ", HASTE = *36,5* MM (ACAO DIRETA)                                                                                                                                                                                                                                                                                                                                                                                                                                                   </t>
  </si>
  <si>
    <t xml:space="preserve">PINO DE ACO LISO 1/4 ", HASTE = *53* MM (ACAO DIRETA)                                                                                                                                                                                                                                                                                                                                                                                                                                                     </t>
  </si>
  <si>
    <t xml:space="preserve">PINO GUIA RETO, EM LATAO, CHAPA COM 3 MM DE ESPESSURA E GUIA COM ROLETE DE 9 MM                                                                                                                                                                                                                                                                                                                                                                                                                           </t>
  </si>
  <si>
    <t>9,65</t>
  </si>
  <si>
    <t xml:space="preserve">PINO ROSCA EXTERNA, EM ACO GALVANIZADO, PARA ISOLADOR DE 15KV, DIAMETRO 25 MM, COMPRIMENTO *290* MM                                                                                                                                                                                                                                                                                                                                                                                                       </t>
  </si>
  <si>
    <t>42,53</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</si>
  <si>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</si>
  <si>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</si>
  <si>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</si>
  <si>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</si>
  <si>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</si>
  <si>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3.183,07</t>
  </si>
  <si>
    <t xml:space="preserve">PINTOR PARA TINTA EPOXI (HORISTA)                                                                                                                                                                                                                                                                                                                                                                                                                                                                         </t>
  </si>
  <si>
    <t xml:space="preserve">PINTOR PARA TINTA EPOXI (MENSALISTA)                                                                                                                                                                                                                                                                                                                                                                                                                                                                      </t>
  </si>
  <si>
    <t xml:space="preserve">PISO DE BORRACHA CANELADO EM PLACAS 50 X 50 CM, E = *3,5* MM, PARA COLA                                                                                                                                                                                                                                                                                                                                                                                                                                   </t>
  </si>
  <si>
    <t>87,52</t>
  </si>
  <si>
    <t xml:space="preserve">PISO DE BORRACHA ESPORTIVO EM PLACAS 50 X 50 CM, E = 15 MM, PARA ARGAMASSA, PRETO                                                                                                                                                                                                                                                                                                                                                                                                                         </t>
  </si>
  <si>
    <t>398,59</t>
  </si>
  <si>
    <t xml:space="preserve">PISO DE BORRACHA FRISADO OU PASTILHADO, PRETO, EM PLACAS 50 X 50 CM, E = 7 MM, PARA ARGAMASSA                                                                                                                                                                                                                                                                                                                                                                                                             </t>
  </si>
  <si>
    <t>242,10</t>
  </si>
  <si>
    <t xml:space="preserve">PISO DE BORRACHA PASTILHADO EM PLACAS 50 X 50 CM, E = *3,5* MM, PARA COLA, PRETO                                                                                                                                                                                                                                                                                                                                                                                                                          </t>
  </si>
  <si>
    <t xml:space="preserve">PISO DE BORRACHA PASTILHADO EM PLACAS 50 X 50 CM, E = 15 MM, PARA ARGAMASSA, PRETO                                                                                                                                                                                                                                                                                                                                                                                                                        </t>
  </si>
  <si>
    <t>388,01</t>
  </si>
  <si>
    <t xml:space="preserve">PISO ELEVADO COM 2 PLACAS DE ACO COM ENCHIMENTO DE CONCRETO CELULAR, INCLUSO BASE/HASTE/CRUZETAS, 60 X 60 CM, H = *28* CM, RESISTENCIA CARGA CONCENTRADA 496 KG (COM COLOCACAO)                                                                                                                                                                                                                                                                                                                           </t>
  </si>
  <si>
    <t>431,93</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</si>
  <si>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</si>
  <si>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</si>
  <si>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</si>
  <si>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</si>
  <si>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108,50</t>
  </si>
  <si>
    <t xml:space="preserve">PISO EM GRANITO, POLIDO, TIPO AMENDOA/ AMARELO CAPRI/ AMARELO DOURADO CARIOCA OU OUTROS EQUIVALENTES DA REGIAO, FORMATO MENOR OU IGUAL A 3025 CM2, E=  *2* CM                                                                                                                                                                                                                                                                                                                                             </t>
  </si>
  <si>
    <t>450,00</t>
  </si>
  <si>
    <t xml:space="preserve">PISO EM GRANITO, POLIDO, TIPO ANDORINHA/ QUARTZ/ CASTELO/ CORUMBA OU OUTROS EQUIVALENTES DA REGIAO, FORMATO MENOR OU IGUAL A 3025 CM2, E=  *2* CM                                                                                                                                                                                                                                                                                                                                                         </t>
  </si>
  <si>
    <t>339,62</t>
  </si>
  <si>
    <t xml:space="preserve">PISO EM GRANITO, POLIDO, TIPO MARFIM, DALLAS, CARAVELAS OU OUTROS EQUIVALENTES DA REGIAO, FORMATO MENOR OU IGUAL A 3025 CM2, E=  *2*CM                                                                                                                                                                                                                                                                                                                                                                    </t>
  </si>
  <si>
    <t>433,96</t>
  </si>
  <si>
    <t xml:space="preserve">PISO EM GRANITO, POLIDO, TIPO PRETO SAO GABRIEL/ TIJUCA OU OUTROS EQUIVALENTES DA REGIAO, FORMATO MENOR OU IGUAL A 3025 CM2, E=  *2* CM                                                                                                                                                                                                                                                                                                                                                                   </t>
  </si>
  <si>
    <t>490,56</t>
  </si>
  <si>
    <t xml:space="preserve">PISO EM PORCELANATO RETIFICADO EXTRA, FORMATO MENOR OU IGUAL A 2025 CM2                                                                                                                                                                                                                                                                                                                                                                                                                                   </t>
  </si>
  <si>
    <t>86,67</t>
  </si>
  <si>
    <t xml:space="preserve">PISO EM REGUA VINILICA SEMIFLEXIVEL, ENCAIXE CLICADO, E = 4 MM (SEM COLOCACAO)                                                                                                                                                                                                                                                                                                                                                                                                                            </t>
  </si>
  <si>
    <t>194,92</t>
  </si>
  <si>
    <t xml:space="preserve">PISO EPOXI AUTONIVELANTE, ESPESSURA *4* MM (INCLUSO EXECUCAO)                                                                                                                                                                                                                                                                                                                                                                                                                                             </t>
  </si>
  <si>
    <t>208,32</t>
  </si>
  <si>
    <t xml:space="preserve">PISO EPOXI MULTILAYER, ESPESSURA *2* MM (INCLUSO EXECUCAO)                                                                                                                                                                                                                                                                                                                                                                                                                                                </t>
  </si>
  <si>
    <t>121,34</t>
  </si>
  <si>
    <t xml:space="preserve">PISO FULGET (GRANITO LAVADO) EM PLACAS DE *40 X 40* CM, E = 2,0 CM (SEM COLOCACAO)                                                                                                                                                                                                                                                                                                                                                                                                                        </t>
  </si>
  <si>
    <t>156,24</t>
  </si>
  <si>
    <t xml:space="preserve">PISO FULGET (GRANITO LAVADO) EM PLACAS DE *75 X 75* CM, E = 2,0 CM (SEM COLOCACAO)                                                                                                                                                                                                                                                                                                                                                                                                                        </t>
  </si>
  <si>
    <t>288,17</t>
  </si>
  <si>
    <t xml:space="preserve">PISO FULGET (GRANITO LAVADO) MOLDADO IN LOCO (INCLUSO EXECUCAO)                                                                                                                                                                                                                                                                                                                                                                                                                                           </t>
  </si>
  <si>
    <t>154,50</t>
  </si>
  <si>
    <t xml:space="preserve">PISO INDUSTRIAL EM CONCRETO ARMADO DE ACABAMENTO POLIDO, ESPESSURA 12 CM (CIMENTO QUEIMADO) (INCLUSO EXECUCAO)                                                                                                                                                                                                                                                                                                                                                                                            </t>
  </si>
  <si>
    <t>170,12</t>
  </si>
  <si>
    <t xml:space="preserve">PISO KORODUR (INCLUSO EXECUCAO)                                                                                                                                                                                                                                                                                                                                                                                                                                                                           </t>
  </si>
  <si>
    <t>130,20</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</si>
  <si>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</si>
  <si>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</si>
  <si>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</si>
  <si>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266,09</t>
  </si>
  <si>
    <t xml:space="preserve">PISO TATIL DE ALERTA OU DIRECIONAL DE BORRACHA, PRETO, 25 X 25 CM, E = 5 MM, PARA COLA                                                                                                                                                                                                                                                                                                                                                                                                                    </t>
  </si>
  <si>
    <t xml:space="preserve">PISO TATIL DE ALERTA OU DIRECIONAL, DE BORRACHA, COLORIDO, 25 X 25 CM, E = 12 MM, PARA ARGAMASSA                                                                                                                                                                                                                                                                                                                                                                                                          </t>
  </si>
  <si>
    <t>658,84</t>
  </si>
  <si>
    <t xml:space="preserve">PISO TATIL DE ALERTA OU DIRECIONAL, DE BORRACHA, PRETO, 25 X 25 CM, E = 12 MM, PARA ARGAMASSA                                                                                                                                                                                                                                                                                                                                                                                                             </t>
  </si>
  <si>
    <t>586,60</t>
  </si>
  <si>
    <t xml:space="preserve">PISO URETANO, VERSAO REVESTIMENTO AUTONIVELANTE, ESPESSURA VARIÁVEL DE 3 A 4 MM (INCLUSO EXECUCAO)                                                                                                                                                                                                                                                                                                                                                                                                        </t>
  </si>
  <si>
    <t>202,24</t>
  </si>
  <si>
    <t xml:space="preserve">PISO/ REVESTIMENTO EM GRANITO, POLIDO, TIPO ANDORINHA/ QUARTZ/ CASTELO/ CORUMBA OU OUTROS EQUIVALENTES DA REGIAO, FORMATO MAIOR OU IGUAL A 3025 CM2, E = *2*CM                                                                                                                                                                                                                                                                                                                                            </t>
  </si>
  <si>
    <t>358,49</t>
  </si>
  <si>
    <t xml:space="preserve">PISO/ REVESTIMENTO EM MARMORE, POLIDO, BRANCO COMUM, FORMATO MAIOR OU IGUAL A 3025 CM2, E = *2* CM                                                                                                                                                                                                                                                                                                                                                                                                        </t>
  </si>
  <si>
    <t>608,06</t>
  </si>
  <si>
    <t xml:space="preserve">PISO/ REVESTIMENTO EM MARMORE, POLIDO, BRANCO COMUM, FORMATO MENOR OU IGUAL A 3025 CM2, E = *2* CM                                                                                                                                                                                                                                                                                                                                                                                                        </t>
  </si>
  <si>
    <t>625,00</t>
  </si>
  <si>
    <t xml:space="preserve">PLACA / CHAPA DE GESSO ACARTONADO, ACABAMENTO VINILICO LISO EM UMA DAS FACES, COR BRANCA, BORDA QUADRADA, E = 9,5 MM, *625 X 1250* MM (L X C), PARA FORRO REMOVIVEL                                                                                                                                                                                                                                                                                                                                       </t>
  </si>
  <si>
    <t>45,12</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</si>
  <si>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</si>
  <si>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</si>
  <si>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29,11</t>
  </si>
  <si>
    <t xml:space="preserve">PLACA / CHAPA DE GESSO ACARTONADO, RESISTENTE A UMIDADE (RU), COR VERDE, E = 12,5 MM, 1200 X 2400 MM (L X C)                                                                                                                                                                                                                                                                                                                                                                                              </t>
  </si>
  <si>
    <t>28,39</t>
  </si>
  <si>
    <t xml:space="preserve">PLACA / CHAPA DE GESSO ACARTONADO, RESISTENTE A UMIDADE (RU), COR VERDE, E = 15 MM, 1200 X 2400 MM (L X C)                                                                                                                                                                                                                                                                                                                                                                                                </t>
  </si>
  <si>
    <t>30,62</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</si>
  <si>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</si>
  <si>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</si>
  <si>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</si>
  <si>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</si>
  <si>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</si>
  <si>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</si>
  <si>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</si>
  <si>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50,09</t>
  </si>
  <si>
    <t xml:space="preserve">PLACA CIMENTICIA LISA E = 6 MM, DE 1,20 X *2,50* M (SEM AMIANTO)                                                                                                                                                                                                                                                                                                                                                                                                                                          </t>
  </si>
  <si>
    <t>30,66</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</si>
  <si>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</si>
  <si>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</si>
  <si>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</si>
  <si>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67,20</t>
  </si>
  <si>
    <t xml:space="preserve">PLACA DE FIBRA MINERAL PARA FORRO, DE 625 X 625 MM, E = 15 MM, BORDA REBAIXADA PARA PERFIL 24 MM, COM PINTURA ANTIMOFO (NAO INCLUI PERFIS)                                                                                                                                                                                                                                                                                                                                                                </t>
  </si>
  <si>
    <t>56,66</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</si>
  <si>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</si>
  <si>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</si>
  <si>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</si>
  <si>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1.200,01</t>
  </si>
  <si>
    <t xml:space="preserve">PLACA DE INAUGURACAO METALICA, *40* CM X *60* CM                                                                                                                                                                                                                                                                                                                                                                                                                                                          </t>
  </si>
  <si>
    <t>753,75</t>
  </si>
  <si>
    <t xml:space="preserve">PLACA DE OBRA (PARA CONSTRUCAO CIVIL) EM CHAPA GALVANIZADA *N. 22*, ADESIVADA, DE *2,4 X 1,2* M (SEM POSTES PARA FIXACAO)                                                                                                                                                                                                                                                                                                                                                                                 </t>
  </si>
  <si>
    <t>250,00</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</si>
  <si>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</si>
  <si>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</si>
  <si>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</si>
  <si>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</si>
  <si>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</si>
  <si>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</si>
  <si>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</si>
  <si>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577,50</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</si>
  <si>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</si>
  <si>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</si>
  <si>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</si>
  <si>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</si>
  <si>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37,50</t>
  </si>
  <si>
    <t xml:space="preserve">PLACA ORIENTATIVA SOBRE EXERCICIOS, 2,00 M X 1,00 M ( CHAPA GALVANIZADA #20), ESTRUTURA EM TUBOS REDONDOS DE ACO CARBONO, PINTURA NO PROCESSO ELETROSTATICO, ADESIVO FRENTE E VERSO - PARA ACADEMIA AO AR LIVRE / ACADEMIA DA TERCEIRA IDADE - ATI                                                                                                                                                                                                                                                        </t>
  </si>
  <si>
    <t>2.090,75</t>
  </si>
  <si>
    <t xml:space="preserve">PLACA VINILICA SEMIFLEXIVEL PARA PISOS, E = 3,2 MM, 30 X 30 CM (SEM COLOCACAO)                                                                                                                                                                                                                                                                                                                                                                                                                            </t>
  </si>
  <si>
    <t>187,11</t>
  </si>
  <si>
    <t xml:space="preserve">PLACA VINILICA SEMIFLEXIVEL PARA REVESTIMENTO DE PISOS E PAREDES, E = 2 MM (SEM COLOCACAO)                                                                                                                                                                                                                                                                                                                                                                                                                </t>
  </si>
  <si>
    <t>112,50</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</si>
  <si>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</si>
  <si>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</si>
  <si>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</si>
  <si>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</si>
  <si>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</si>
  <si>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3,77</t>
  </si>
  <si>
    <t xml:space="preserve">PLUG OU BUJAO DE FERRO GALVANIZADO, DE 1"                                                                                                                                                                                                                                                                                                                                                                                                                                                                 </t>
  </si>
  <si>
    <t xml:space="preserve">PLUG OU BUJAO DE FERRO GALVANIZADO, DE 2 1/2"                                                                                                                                                                                                                                                                                                                                                                                                                                                             </t>
  </si>
  <si>
    <t xml:space="preserve">PLUG OU BUJAO DE FERRO GALVANIZADO, DE 2"                                                                                                                                                                                                                                                                                                                                                                                                                                                                 </t>
  </si>
  <si>
    <t>19,10</t>
  </si>
  <si>
    <t xml:space="preserve">PLUG OU BUJAO DE FERRO GALVANIZADO, DE 3/4"                                                                                                                                                                                                                                                                                                                                                                                                                                                               </t>
  </si>
  <si>
    <t xml:space="preserve">PLUG OU BUJAO DE FERRO GALVANIZADO, DE 3"                                                                                                                                                                                                                                                                                                                                                                                                                                                                 </t>
  </si>
  <si>
    <t xml:space="preserve">PLUG OU BUJAO DE FERRO GALVANIZADO, DE 4"                                                                                                                                                                                                                                                                                                                                                                                                                                                                 </t>
  </si>
  <si>
    <t>99,43</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</si>
  <si>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</si>
  <si>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</si>
  <si>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</si>
  <si>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</si>
  <si>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</si>
  <si>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21,28</t>
  </si>
  <si>
    <t xml:space="preserve">POCEIRO / ESCAVADOR DE VALAS E TUBULOES (MENSALISTA)                                                                                                                                                                                                                                                                                                                                                                                                                                                      </t>
  </si>
  <si>
    <t>3.724,49</t>
  </si>
  <si>
    <t xml:space="preserve">POLIDORA DE PISO (POLITRIZ) ELETRICA, MOTOR MONOFASICO DE 4 HP, PESO DE 100 KG, DIAMETRO DO TRABALHO DE 450 MM                                                                                                                                                                                                                                                                                                                                                                                            </t>
  </si>
  <si>
    <t>6.768,76</t>
  </si>
  <si>
    <t xml:space="preserve">POLIESTIRENO EXPANDIDO/EPS (ISOPOR), PEROLAS, PARA CONCRETO LEVE                                                                                                                                                                                                                                                                                                                                                                                                                                          </t>
  </si>
  <si>
    <t>76,28</t>
  </si>
  <si>
    <t xml:space="preserve">POLIESTIRENO EXPANDIDO/EPS (ISOPOR), TIPO 2F, BLOCO                                                                                                                                                                                                                                                                                                                                                                                                                                                       </t>
  </si>
  <si>
    <t>586,86</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</si>
  <si>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</si>
  <si>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</si>
  <si>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</si>
  <si>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33,05</t>
  </si>
  <si>
    <t xml:space="preserve">POLVORA NEGRA                                                                                                                                                                                                                                                                                                                                                                                                                                                                                             </t>
  </si>
  <si>
    <t>117,19</t>
  </si>
  <si>
    <t xml:space="preserve">PONTALETE *7,5 X 7,5* CM EM PINUS, MISTA OU EQUIVALENTE DA REGIAO - BRUTA                                                                                                                                                                                                                                                                                                                                                                                                                                 </t>
  </si>
  <si>
    <t>7,74</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</si>
  <si>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</si>
  <si>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</si>
  <si>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</si>
  <si>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107,99</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</si>
  <si>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</si>
  <si>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</si>
  <si>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</si>
  <si>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</si>
  <si>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</si>
  <si>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</si>
  <si>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</si>
  <si>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</si>
  <si>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</si>
  <si>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</si>
  <si>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</si>
  <si>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</si>
  <si>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7,53</t>
  </si>
  <si>
    <t xml:space="preserve">PORTA CORTA-FOGO PARA SAIDA DE EMERGENCIA, COM FECHADURA, VAO LUZ DE 90 X 210 CM, CLASSE P-90 (NBR 11742)                                                                                                                                                                                                                                                                                                                                                                                                 </t>
  </si>
  <si>
    <t>1.846,82</t>
  </si>
  <si>
    <t xml:space="preserve">PORTA DE ABRIR / GIRO, DE MADEIRA FOLHA MEDIA (NBR 15930) DE 1000 X 2100 MM, DE 35 MM A 40 MM DE ESPESSURA, NUCLEO SEMI-SOLIDO (SARRAFEADO), CAPA LISA EM HDF, ACABAMENTO EM LAMINADO NATURAL PARA VERNIZ                                                                                                                                                                                                                                                                                                 </t>
  </si>
  <si>
    <t>417,61</t>
  </si>
  <si>
    <t xml:space="preserve">PORTA DE ABRIR / GIRO, DE MADEIRA FOLHA MEDIA (NBR 15930) DE 1000 X 2100 MM, DE 35 MM A 40 MM DE ESPESSURA, NUCLEO SEMI-SOLIDO (SARRAFEADO), CAPA LISA EM HDF, ACABAMENTO EM PRIMER PARA PINTURA                                                                                                                                                                                                                                                                                                          </t>
  </si>
  <si>
    <t>391,70</t>
  </si>
  <si>
    <t xml:space="preserve">PORTA DE ABRIR / GIRO, DE MADEIRA FOLHA MEDIA (NBR 15930) DE 700 X 2100 MM, DE 35 MM A 40 MM DE ESPESSURA, NUCLEO SEMI-SOLIDO (SARRAFEADO), CAPA FRISADA EM HDF, ACABAMENTO MELAMINICO EM PADRAO MADEIRA                                                                                                                                                                                                                                                                                                  </t>
  </si>
  <si>
    <t>308,90</t>
  </si>
  <si>
    <t xml:space="preserve">PORTA DE ABRIR / GIRO, DE MADEIRA FOLHA MEDIA (NBR 15930) DE 700 X 2100 MM, DE 35 MM A 40 MM DE ESPESSURA, NUCLEO SEMI-SOLIDO (SARRAFEADO), CAPA LISA EM HDF, ACABAMENTO EM LAMINADO NATURAL PARA VERNIZ                                                                                                                                                                                                                                                                                                  </t>
  </si>
  <si>
    <t>275,00</t>
  </si>
  <si>
    <t xml:space="preserve">PORTA DE ABRIR / GIRO, DE MADEIRA FOLHA MEDIA (NBR 15930) DE 800 X 2100 MM, DE 35 MM A 40 MM DE ESPESSURA, NUCLEO SEMI-SOLIDO (SARRAFEADO), CAPA FRISADA EM HDF, ACABAMENTO MELAMINICO EM PADRAO MADEIRA                                                                                                                                                                                                                                                                                                  </t>
  </si>
  <si>
    <t>348,87</t>
  </si>
  <si>
    <t xml:space="preserve">PORTA DE ABRIR / GIRO, DE MADEIRA FOLHA MEDIA (NBR 15930) DE 800 X 2100 MM, DE 35 MM A 40 MM DE ESPESSURA, NUCLEO SEMI-SOLIDO (SARRAFEADO), CAPA LISA EM HDF, ACABAMENTO EM LAMINADO NATURAL PARA VERNIZ                                                                                                                                                                                                                                                                                                  </t>
  </si>
  <si>
    <t>340,78</t>
  </si>
  <si>
    <t xml:space="preserve">PORTA DE ABRIR / GIRO, DE MADEIRA FOLHA MEDIA (NBR 15930) DE 900 X 2100 MM, DE 35 MM A 40 MM DE ESPESSURA, NUCLEO SEMI-SOLIDO (SARRAFEADO), CAPA LISA EM HDF, ACABAMENTO EM LAMINADO NATURAL PARA VERNIZ                                                                                                                                                                                                                                                                                                  </t>
  </si>
  <si>
    <t>389,88</t>
  </si>
  <si>
    <t xml:space="preserve">PORTA DE ABRIR / GIRO, EM GRADIL FERRO, COM BARRA CHATA 3 CM X 1/4", COM REQUADRO E GUARNICAO - COMPLETO - ACABAMENTO NATURAL                                                                                                                                                                                                                                                                                                                                                                             </t>
  </si>
  <si>
    <t>782,25</t>
  </si>
  <si>
    <t xml:space="preserve">PORTA DE ABRIR EM ACO COM DIVISAO HORIZONTAL PARA VIDROS, COM FUNDO ANTICORROSIVO/PRIMER DE PROTECAO, SEM GUARNICAO/ALIZAR/VISTA, VIDROS NAO INCLUSOS, 90 X 210 CM                                                                                                                                                                                                                                                                                                                                        </t>
  </si>
  <si>
    <t>831,73</t>
  </si>
  <si>
    <t xml:space="preserve">PORTA DE ABRIR EM ACO TIPO VENEZIANA, COM FUNDO ANTICORROSIVO / PRIMER DE PROTECAO, SEM GUARNICAO/ALIZAR/VISTA, 90 X 210 CM                                                                                                                                                                                                                                                                                                                                                                               </t>
  </si>
  <si>
    <t>745,00</t>
  </si>
  <si>
    <t xml:space="preserve">PORTA DE ABRIR EM ALUMINIO COM DIVISAO HORIZONTAL  PARA VIDROS,  ACABAMENTO ANODIZADO NATURAL, VIDROS INCLUSOS, SEM GUARNICAO/ALIZAR/VISTA , 87 X 210 CM                                                                                                                                                                                                                                                                                                                                                  </t>
  </si>
  <si>
    <t>732,17</t>
  </si>
  <si>
    <t xml:space="preserve">PORTA DE ABRIR EM ALUMINIO COM LAMBRI HORIZONTAL/LAMINADA, ACABAMENTO ANODIZADO NATURAL, SEM GUARNICAO/ALIZAR/VISTA                                                                                                                                                                                                                                                                                                                                                                                       </t>
  </si>
  <si>
    <t>593,66</t>
  </si>
  <si>
    <t xml:space="preserve">PORTA DE ABRIR EM ALUMINIO TIPO VENEZIANA, ACABAMENTO ANODIZADO NATURAL, SEM GUARNICAO/ALIZAR/VISTA                                                                                                                                                                                                                                                                                                                                                                                                       </t>
  </si>
  <si>
    <t>409,99</t>
  </si>
  <si>
    <t xml:space="preserve">PORTA DE ABRIR EM ALUMINIO TIPO VENEZIANA, ACABAMENTO ANODIZADO NATURAL, SEM GUARNICAO/ALIZAR/VISTA, 87 X 210 CM                                                                                                                                                                                                                                                                                                                                                                                          </t>
  </si>
  <si>
    <t>750,77</t>
  </si>
  <si>
    <t xml:space="preserve">PORTA DE CORRER EM ALUMINIO, DUAS FOLHAS MOVEIS COM VIDRO, FECHADURA E PUXADOR EMBUTIDO, ACABAMENTO ANODIZADO NATURAL, SEM GUARNICAO/ALIZAR/VISTA                                                                                                                                                                                                                                                                                                                                                         </t>
  </si>
  <si>
    <t>380,30</t>
  </si>
  <si>
    <t xml:space="preserve">PORTA DE ENROLAR MANUAL COMPLETA, ARTICULADA RAIADA LARGA, EM ACO GALVANIZADO NATURAL, CHAPA NUMERO 24 (SEM INSTALACAO)                                                                                                                                                                                                                                                                                                                                                                                   </t>
  </si>
  <si>
    <t>328,16</t>
  </si>
  <si>
    <t xml:space="preserve">PORTA DE ENROLAR MANUAL COMPLETA, PERFIL MEIA CANA CEGA, EM ACO GALVANIZADO COM PINTURA ELETROSTATICA, CHAPA NUMERO 24 " (SEM INSTALACAO)                                                                                                                                                                                                                                                                                                                                                                 </t>
  </si>
  <si>
    <t>533,26</t>
  </si>
  <si>
    <t xml:space="preserve">PORTA DE ENROLAR MANUAL COMPLETA, PERFIL MEIA CANA CEGA, EM ACO GALVANIZADO NATURAL, CHAPA NUMERO 24 (SEM INSTALACAO)                                                                                                                                                                                                                                                                                                                                                                                     </t>
  </si>
  <si>
    <t>449,54</t>
  </si>
  <si>
    <t xml:space="preserve">PORTA DE ENROLAR MANUAL COMPLETA, PERFIL MEIA CANA VAZADA TIJOLINHO, EM ACO GALVANIZADO NATURAL, CHAPA NUMERO 24 (SEM INSTALACAO)                                                                                                                                                                                                                                                                                                                                                                         </t>
  </si>
  <si>
    <t>669,71</t>
  </si>
  <si>
    <t xml:space="preserve">PORTA DE MADEIRA QUADRICULADA PARA VIDRO, DE CORRER (EUCALIPTO OU EQUIVALENTE REGIONAL), E = *3,5* CM                                                                                                                                                                                                                                                                                                                                                                                                     </t>
  </si>
  <si>
    <t>381,19</t>
  </si>
  <si>
    <t xml:space="preserve">PORTA DE MADEIRA TIPO VENEZIANA (EUCALIPTO OU EQUIVALENTE REGIONAL), E = *3,5* CM                                                                                                                                                                                                                                                                                                                                                                                                                         </t>
  </si>
  <si>
    <t>257,32</t>
  </si>
  <si>
    <t xml:space="preserve">PORTA DE MADEIRA-DE-LEI QUADRICULADA PARA VIDRO, DE CORRER (ANGELIM OU EQUIVALENTE REGIONAL), E = *3,5* CM                                                                                                                                                                                                                                                                                                                                                                                                </t>
  </si>
  <si>
    <t>629,62</t>
  </si>
  <si>
    <t xml:space="preserve">PORTA DE MADEIRA-DE-LEI TIPO MEXICANA SEM EMENDA (ANGELIM OU EQUIVALENTE REGIONAL), E = *3,5* CM                                                                                                                                                                                                                                                                                                                                                                                                          </t>
  </si>
  <si>
    <t>522,91</t>
  </si>
  <si>
    <t xml:space="preserve">PORTA DE MADEIRA-DE-LEI TIPO VENEZIANA (ANGELIM OU EQUIVALENTE REGIONAL), E = *3,5* CM                                                                                                                                                                                                                                                                                                                                                                                                                    </t>
  </si>
  <si>
    <t>363,93</t>
  </si>
  <si>
    <t xml:space="preserve">PORTA DE MADEIRA, FOLHA LEVE (NBR 15930) DE 600 X 2100 MM, DE 35 MM A 40 MM DE ESPESSURA, NUCLEO COLMEIA, CAPA LISA EM HDF, ACABAMENTO EM PRIMER PARA PINTURA                                                                                                                                                                                                                                                                                                                                             </t>
  </si>
  <si>
    <t>236,25</t>
  </si>
  <si>
    <t xml:space="preserve">PORTA DE MADEIRA, FOLHA LEVE (NBR 15930) DE 700 X 2100 MM, DE 35 MM A 40 MM DE ESPESSURA, NUCLEO COLMEIA, CAPA LISA EM HDF, ACABAMENTO EM PRIMER PARA PINTURA                                                                                                                                                                                                                                                                                                                                             </t>
  </si>
  <si>
    <t>245,17</t>
  </si>
  <si>
    <t xml:space="preserve">PORTA DE MADEIRA, FOLHA LEVE (NBR 15930) DE 800 X 2100 MM, DE 35 MM A 40 MM DE ESPESSURA, NUCLEO COLMEIA, CAPA LISA EM HDF, ACABAMENTO EM PRIMER PARA PINTURA                                                                                                                                                                                                                                                                                                                                             </t>
  </si>
  <si>
    <t>260,61</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</si>
  <si>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</si>
  <si>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</si>
  <si>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284,18</t>
  </si>
  <si>
    <t xml:space="preserve">PORTA DE MADEIRA, FOLHA MEDIA (NBR 15930) DE 600 X 2100 MM, DE 35 MM A 40 MM DE ESPESSURA, NUCLEO SEMI-SOLIDO (SARRAFEADO), CAPA LISA EM HDF, ACABAMENTO EM PRIMER PARA PINTURA                                                                                                                                                                                                                                                                                                                           </t>
  </si>
  <si>
    <t>258,04</t>
  </si>
  <si>
    <t xml:space="preserve">PORTA DE MADEIRA, FOLHA MEDIA (NBR 15930) DE 600 X 2100 MM, DE 35 MM A 40 MM DE ESPESSURA, NUCLEO SEMI-SOLIDO (SARRAFEADO), CAPA LISA EM HDF, ACABAMENTO LAMINADO NATURAL PARA VERNIZ                                                                                                                                                                                                                                                                                                                     </t>
  </si>
  <si>
    <t>272,05</t>
  </si>
  <si>
    <t xml:space="preserve">PORTA DE MADEIRA, FOLHA MEDIA (NBR 15930) DE 700 X 2100 MM, DE 35 MM A 40 MM DE ESPESSURA, NUCLEO SEMI-SOLIDO (SARRAFEADO), CAPA LISA EM HDF, ACABAMENTO EM PRIMER PARA PINTURA                                                                                                                                                                                                                                                                                                                           </t>
  </si>
  <si>
    <t>260,32</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</si>
  <si>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</si>
  <si>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</si>
  <si>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377,46</t>
  </si>
  <si>
    <t xml:space="preserve">PORTA DE MADEIRA, FOLHA PESADA (NBR 15930) DE 800 X 2100 MM, DE 40 MM A 45 MM DE ESPESSURA, NUCLEO SOLIDO, CAPA LISA EM HDF, ACABAMENTO EM LAMINADO NATURAL PARA VERNIZ                                                                                                                                                                                                                                                                                                                                   </t>
  </si>
  <si>
    <t>530,04</t>
  </si>
  <si>
    <t xml:space="preserve">PORTA DE MADEIRA, FOLHA PESADA (NBR 15930) DE 800 X 2100 MM, DE 40 MM A 45 MM DE ESPESSURA, NUCLEO SOLIDO, CAPA LISA EM HDF, ACABAMENTO EM PRIMER PARA PINTURA                                                                                                                                                                                                                                                                                                                                            </t>
  </si>
  <si>
    <t>586,13</t>
  </si>
  <si>
    <t xml:space="preserve">PORTA DE MADEIRA, FOLHA PESADA (NBR 15930) DE 900 X 2100 MM, DE 40 MM A 45 MM DE ESPESSURA, NUCLEO SOLIDO, CAPA LISA EM HDF, ACABAMENTO EM LAMINADO NATURAL PARA VERNIZ                                                                                                                                                                                                                                                                                                                                   </t>
  </si>
  <si>
    <t>616,88</t>
  </si>
  <si>
    <t xml:space="preserve">PORTA DE MADEIRA, FOLHA PESADA (NBR 15930) DE 900 X 2100 MM, DE 40 MM A 45 MM DE ESPESSURA, NUCLEO SOLIDO, CAPA LISA EM HDF, ACABAMENTO EM PRIMER PARA PINTURA                                                                                                                                                                                                                                                                                                                                            </t>
  </si>
  <si>
    <t>664,78</t>
  </si>
  <si>
    <t xml:space="preserve">PORTA DENTE PARA  FRESADORA                                                                                                                                                                                                                                                                                                                                                                                                                                                                               </t>
  </si>
  <si>
    <t>562,62</t>
  </si>
  <si>
    <t xml:space="preserve">PORTA GRADE DE ENROLAR MANUAL COMPLETA, PERFIL TUBULAR TIJOLINHO 3/4 ", EM ACO GALVANIZADO NATURAL (SEM INSTALACAO)                                                                                                                                                                                                                                                                                                                                                                                       </t>
  </si>
  <si>
    <t>1.001,22</t>
  </si>
  <si>
    <t xml:space="preserve">PORTA TOALHA BANHO EM METAL CROMADO, TIPO BARRA                                                                                                                                                                                                                                                                                                                                                                                                                                                           </t>
  </si>
  <si>
    <t>33,56</t>
  </si>
  <si>
    <t xml:space="preserve">PORTA TOALHA ROSTO EM METAL CROMADO, TIPO ARGOLA                                                                                                                                                                                                                                                                                                                                                                                                                                                          </t>
  </si>
  <si>
    <t xml:space="preserve">PORTA VIDRO TEMPERADO INCOLOR, 2 FOLHAS DE CORRER, E = 10 MM (SEM FERRAGENS E SEM COLOCACAO)                                                                                                                                                                                                                                                                                                                                                                                                              </t>
  </si>
  <si>
    <t>359,28</t>
  </si>
  <si>
    <t xml:space="preserve">PORTAO BASCULANTE, MANUAL, EM ACO GALVANIZADO, CHAPA 26, TIPO LAMBRIL, COM REQUADRO, ACABAMENTO NATURAL                                                                                                                                                                                                                                                                                                                                                                                                   </t>
  </si>
  <si>
    <t xml:space="preserve">PORTAO DE ABRIR / GIRO, EM GRADIL DE METALON REDONDO DE 3/4"  VERTICAL, COM REQUADRO, ACABAMENTO NATURAL - COMPLETO                                                                                                                                                                                                                                                                                                                                                                                       </t>
  </si>
  <si>
    <t>748,88</t>
  </si>
  <si>
    <t xml:space="preserve">PORTAO DE CORRER EM CHAPA TIPO PAINEL LAMBRIL QUADRADO, COM PORTA SOCIAL COMPLETA INCLUIDA, COM REQUADRO, ACABAMENTO NATURAL, COM TRILHOS E ROLDANAS                                                                                                                                                                                                                                                                                                                                                      </t>
  </si>
  <si>
    <t>698,43</t>
  </si>
  <si>
    <t xml:space="preserve">PORTAO DE CORRER EM GRADIL FIXO DE BARRA DE FERRO CHATA DE 3 X 1/4" NA VERTICAL, SEM REQUADRO, ACABAMENTO NATURAL, COM TRILHOS E ROLDANAS                                                                                                                                                                                                                                                                                                                                                                 </t>
  </si>
  <si>
    <t>915,72</t>
  </si>
  <si>
    <t xml:space="preserve">POSTE CONICO CONTINUO EM ACO GALVANIZADO, CURVO, BRACO DUPLO, ENGASTADO,  H = 9 M, DIAMETRO INFERIOR = *135* MM                                                                                                                                                                                                                                                                                                                                                                                           </t>
  </si>
  <si>
    <t>1.954,32</t>
  </si>
  <si>
    <t xml:space="preserve">POSTE CONICO CONTINUO EM ACO GALVANIZADO, CURVO, BRACO DUPLO, FLANGEADO,  H = 9 M, DIAMETRO INFERIOR = *135* MM                                                                                                                                                                                                                                                                                                                                                                                           </t>
  </si>
  <si>
    <t>2.221,22</t>
  </si>
  <si>
    <t xml:space="preserve">POSTE CONICO CONTINUO EM ACO GALVANIZADO, CURVO, BRACO SIMPLES, ENGASTADO,  H = 9 M, DIAMETRO INFERIOR = *135* MM                                                                                                                                                                                                                                                                                                                                                                                         </t>
  </si>
  <si>
    <t>1.889,12</t>
  </si>
  <si>
    <t xml:space="preserve">POSTE CONICO CONTINUO EM ACO GALVANIZADO, CURVO, BRACO SIMPLES, FLANGEADO,  H = 9 M, DIAMETRO INFERIOR = *135* MM                                                                                                                                                                                                                                                                                                                                                                                         </t>
  </si>
  <si>
    <t>1.886,37</t>
  </si>
  <si>
    <t xml:space="preserve">POSTE CONICO CONTINUO EM ACO GALVANIZADO, CURVO, BRACO SIMPLES, FLANGEADO, H = 7 M, DIAMETRO INFERIOR = *125* MM                                                                                                                                                                                                                                                                                                                                                                                          </t>
  </si>
  <si>
    <t>1.407,50</t>
  </si>
  <si>
    <t xml:space="preserve">POSTE CONICO CONTINUO EM ACO GALVANIZADO, RETO, ENGASTADO,  H = 7 M, DIAMETRO INFERIOR = *125* MM                                                                                                                                                                                                                                                                                                                                                                                                         </t>
  </si>
  <si>
    <t>1.425,37</t>
  </si>
  <si>
    <t xml:space="preserve">POSTE CONICO CONTINUO EM ACO GALVANIZADO, RETO, ENGASTADO,  H = 9 M, DIAMETRO INFERIOR = *145* MM                                                                                                                                                                                                                                                                                                                                                                                                         </t>
  </si>
  <si>
    <t>1.974,65</t>
  </si>
  <si>
    <t xml:space="preserve">POSTE CONICO CONTINUO EM ACO GALVANIZADO, RETO, FLANGEADO,  H = 3 M, DIAMETRO INFERIOR = *95* MM                                                                                                                                                                                                                                                                                                                                                                                                          </t>
  </si>
  <si>
    <t>486,01</t>
  </si>
  <si>
    <t xml:space="preserve">POSTE DE CONCRETO ARMADO DE SECAO CIRCULAR, EXTENSAO DE 10,00 M, RESISTENCIA DE 150 A 200 DAN, TIPO C-14                                                                                                                                                                                                                                                                                                                                                                                                  </t>
  </si>
  <si>
    <t>1.287,84</t>
  </si>
  <si>
    <t xml:space="preserve">POSTE DE CONCRETO ARMADO DE SECAO CIRCULAR, EXTENSAO DE 11,00 M, RESISTENCIA DE 200 A 300 DAN, TIPO C-14                                                                                                                                                                                                                                                                                                                                                                                                  </t>
  </si>
  <si>
    <t>1.779,08</t>
  </si>
  <si>
    <t xml:space="preserve">POSTE DE CONCRETO ARMADO DE SECAO CIRCULAR, EXTENSAO DE 11,00 M, RESISTENCIA DE 300 A 400 DAN, TIPO C-17                                                                                                                                                                                                                                                                                                                                                                                                  </t>
  </si>
  <si>
    <t xml:space="preserve">POSTE DE CONCRETO ARMADO DE SECAO CIRCULAR, EXTENSAO DE 13,00 M, RESISTENCIA DE 1000 DAN, TIPO C-23                                                                                                                                                                                                                                                                                                                                                                                                       </t>
  </si>
  <si>
    <t>4.598,29</t>
  </si>
  <si>
    <t xml:space="preserve">POSTE DE CONCRETO ARMADO DE SECAO CIRCULAR, EXTENSAO DE 13,00 M, RESISTENCIA DE 1500 DAN, TIPO C-29                                                                                                                                                                                                                                                                                                                                                                                                       </t>
  </si>
  <si>
    <t>6.088,00</t>
  </si>
  <si>
    <t xml:space="preserve">POSTE DE CONCRETO ARMADO DE SECAO CIRCULAR, EXTENSAO DE 13,00 M, RESISTENCIA DE 2000 DAN, TIPO C-29                                                                                                                                                                                                                                                                                                                                                                                                       </t>
  </si>
  <si>
    <t>8.733,74</t>
  </si>
  <si>
    <t xml:space="preserve">POSTE DE CONCRETO ARMADO DE SECAO CIRCULAR, EXTENSAO DE 13,00 M, RESISTENCIA DE 2500 DAN, TIPO C-29                                                                                                                                                                                                                                                                                                                                                                                                       </t>
  </si>
  <si>
    <t>10.904,25</t>
  </si>
  <si>
    <t xml:space="preserve">POSTE DE CONCRETO ARMADO DE SECAO CIRCULAR, EXTENSAO DE 13,00 M, RESISTENCIA DE 3000 DAN, TIPO C-29                                                                                                                                                                                                                                                                                                                                                                                                       </t>
  </si>
  <si>
    <t>16.602,38</t>
  </si>
  <si>
    <t xml:space="preserve">POSTE DE CONCRETO ARMADO DE SECAO CIRCULAR, EXTENSAO DE 14,00 M, RESISTENCIA DE 1000 DAN, TIPO C-23                                                                                                                                                                                                                                                                                                                                                                                                       </t>
  </si>
  <si>
    <t>6.156,91</t>
  </si>
  <si>
    <t xml:space="preserve">POSTE DE CONCRETO ARMADO DE SECAO CIRCULAR, EXTENSAO DE 14,00 M, RESISTENCIA DE 1500 DAN, TIPO C-29                                                                                                                                                                                                                                                                                                                                                                                                       </t>
  </si>
  <si>
    <t>8.628,20</t>
  </si>
  <si>
    <t xml:space="preserve">POSTE DE CONCRETO ARMADO DE SECAO CIRCULAR, EXTENSAO DE 14,00 M, RESISTENCIA DE 2000 DAN, TIPO C-29                                                                                                                                                                                                                                                                                                                                                                                                       </t>
  </si>
  <si>
    <t>11.571,13</t>
  </si>
  <si>
    <t xml:space="preserve">POSTE DE CONCRETO ARMADO DE SECAO CIRCULAR, EXTENSAO DE 14,00 M, RESISTENCIA DE 2500 DAN, TIPO C-29                                                                                                                                                                                                                                                                                                                                                                                                       </t>
  </si>
  <si>
    <t>14.796,90</t>
  </si>
  <si>
    <t xml:space="preserve">POSTE DE CONCRETO ARMADO DE SECAO CIRCULAR, EXTENSAO DE 14,00 M, RESISTENCIA DE 300 A 400 DAN, TIPO C-17                                                                                                                                                                                                                                                                                                                                                                                                  </t>
  </si>
  <si>
    <t>3.138,20</t>
  </si>
  <si>
    <t xml:space="preserve">POSTE DE CONCRETO ARMADO DE SECAO CIRCULAR, EXTENSAO DE 14,00 M, RESISTENCIA DE 3000 DAN, TIPO C-29                                                                                                                                                                                                                                                                                                                                                                                                       </t>
  </si>
  <si>
    <t>19.022,96</t>
  </si>
  <si>
    <t xml:space="preserve">POSTE DE CONCRETO ARMADO DE SECAO CIRCULAR, EXTENSAO DE 15,00 M, RESISTENCIA DE 1000 DAN, TIPO C-23                                                                                                                                                                                                                                                                                                                                                                                                       </t>
  </si>
  <si>
    <t>6.615,52</t>
  </si>
  <si>
    <t xml:space="preserve">POSTE DE CONCRETO ARMADO DE SECAO CIRCULAR, EXTENSAO DE 15,00 M, RESISTENCIA DE 1500 DAN, TIPO C-29                                                                                                                                                                                                                                                                                                                                                                                                       </t>
  </si>
  <si>
    <t>10.144,65</t>
  </si>
  <si>
    <t xml:space="preserve">POSTE DE CONCRETO ARMADO DE SECAO CIRCULAR, EXTENSAO DE 15,00 M, RESISTENCIA DE 2000 DAN, TIPO C-29                                                                                                                                                                                                                                                                                                                                                                                                       </t>
  </si>
  <si>
    <t>10.575,72</t>
  </si>
  <si>
    <t xml:space="preserve">POSTE DE CONCRETO ARMADO DE SECAO CIRCULAR, EXTENSAO DE 15,00 M, RESISTENCIA DE 2500 DAN, TIPO C-29                                                                                                                                                                                                                                                                                                                                                                                                       </t>
  </si>
  <si>
    <t>17.280,37</t>
  </si>
  <si>
    <t xml:space="preserve">POSTE DE CONCRETO ARMADO DE SECAO CIRCULAR, EXTENSAO DE 15,00 M, RESISTENCIA DE 3000 DAN, TIPO C-29                                                                                                                                                                                                                                                                                                                                                                                                       </t>
  </si>
  <si>
    <t>20.619,40</t>
  </si>
  <si>
    <t xml:space="preserve">POSTE DE CONCRETO ARMADO DE SECAO CIRCULAR, EXTENSAO DE 9,00 M, RESISTENCIA DE 200 A 300 DAN, TIPO C-14                                                                                                                                                                                                                                                                                                                                                                                                   </t>
  </si>
  <si>
    <t>1.109,53</t>
  </si>
  <si>
    <t xml:space="preserve">POSTE DE CONCRETO ARMADO DE SECAO CIRCULAR, EXTENSAO DE 9,00 M, RESISTENCIA DE 300 A 400 DAN, TIPO C-17                                                                                                                                                                                                                                                                                                                                                                                                   </t>
  </si>
  <si>
    <t>1.326,87</t>
  </si>
  <si>
    <t xml:space="preserve">POSTE DE CONCRETO ARMADO DE SECAO DUPLO T, EXTENSAO DE 10,00 M, RESISTENCIA DE 1000 DAN, TIPO B-1,5                                                                                                                                                                                                                                                                                                                                                                                                       </t>
  </si>
  <si>
    <t>2.692,77</t>
  </si>
  <si>
    <t xml:space="preserve">POSTE DE CONCRETO ARMADO DE SECAO DUPLO T, EXTENSAO DE 10,00 M, RESISTENCIA DE 150 DAN, TIPO D                                                                                                                                                                                                                                                                                                                                                                                                            </t>
  </si>
  <si>
    <t>865,29</t>
  </si>
  <si>
    <t xml:space="preserve">POSTE DE CONCRETO ARMADO DE SECAO DUPLO T, EXTENSAO DE 10,00 M, RESISTENCIA DE 300 A 400 DAN, TIPO B OU D                                                                                                                                                                                                                                                                                                                                                                                                 </t>
  </si>
  <si>
    <t>1.171,44</t>
  </si>
  <si>
    <t xml:space="preserve">POSTE DE CONCRETO ARMADO DE SECAO DUPLO T, EXTENSAO DE 10,00 M, RESISTENCIA DE 600 DAN, TIPO B                                                                                                                                                                                                                                                                                                                                                                                                            </t>
  </si>
  <si>
    <t>1.684,15</t>
  </si>
  <si>
    <t xml:space="preserve">POSTE DE CONCRETO ARMADO DE SECAO DUPLO T, EXTENSAO DE 11,00 M, RESISTENCIA DE 1000 DAN, TIPO B-1,5                                                                                                                                                                                                                                                                                                                                                                                                       </t>
  </si>
  <si>
    <t>3.120,70</t>
  </si>
  <si>
    <t xml:space="preserve">POSTE DE CONCRETO ARMADO DE SECAO DUPLO T, EXTENSAO DE 11,00 M, RESISTENCIA DE 150 DAN, TIPO D                                                                                                                                                                                                                                                                                                                                                                                                            </t>
  </si>
  <si>
    <t>910,64</t>
  </si>
  <si>
    <t xml:space="preserve">POSTE DE CONCRETO ARMADO DE SECAO DUPLO T, EXTENSAO DE 11,00 M, RESISTENCIA DE 1500 DAN, TIPO B-3,0                                                                                                                                                                                                                                                                                                                                                                                                       </t>
  </si>
  <si>
    <t>4.114,51</t>
  </si>
  <si>
    <t xml:space="preserve">POSTE DE CONCRETO ARMADO DE SECAO DUPLO T, EXTENSAO DE 11,00 M, RESISTENCIA DE 200 DAN, TIPO D                                                                                                                                                                                                                                                                                                                                                                                                            </t>
  </si>
  <si>
    <t>956,18</t>
  </si>
  <si>
    <t xml:space="preserve">POSTE DE CONCRETO ARMADO DE SECAO DUPLO T, EXTENSAO DE 11,00 M, RESISTENCIA DE 2000 DAN, TIPO B-4,5                                                                                                                                                                                                                                                                                                                                                                                                       </t>
  </si>
  <si>
    <t>5.538,95</t>
  </si>
  <si>
    <t xml:space="preserve">POSTE DE CONCRETO ARMADO DE SECAO DUPLO T, EXTENSAO DE 11,00 M, RESISTENCIA DE 300 DAN, TIPO B                                                                                                                                                                                                                                                                                                                                                                                                            </t>
  </si>
  <si>
    <t>1.458,75</t>
  </si>
  <si>
    <t xml:space="preserve">POSTE DE CONCRETO ARMADO DE SECAO DUPLO T, EXTENSAO DE 11,00 M, RESISTENCIA DE 600 DAN, TIPO B                                                                                                                                                                                                                                                                                                                                                                                                            </t>
  </si>
  <si>
    <t>2.062,30</t>
  </si>
  <si>
    <t xml:space="preserve">POSTE DE CONCRETO ARMADO DE SECAO DUPLO T, EXTENSAO DE 12,00 M, RESISTENCIA DE 1000 DAN, TIPO B-1,5                                                                                                                                                                                                                                                                                                                                                                                                       </t>
  </si>
  <si>
    <t>3.445,02</t>
  </si>
  <si>
    <t xml:space="preserve">POSTE DE CONCRETO ARMADO DE SECAO DUPLO T, EXTENSAO DE 12,00 M, RESISTENCIA DE 150 DAN, TIPO D                                                                                                                                                                                                                                                                                                                                                                                                            </t>
  </si>
  <si>
    <t>1.205,96</t>
  </si>
  <si>
    <t xml:space="preserve">POSTE DE CONCRETO ARMADO DE SECAO DUPLO T, EXTENSAO DE 12,00 M, RESISTENCIA DE 1500 DAN, TIPO B-3,0                                                                                                                                                                                                                                                                                                                                                                                                       </t>
  </si>
  <si>
    <t>4.853,98</t>
  </si>
  <si>
    <t xml:space="preserve">POSTE DE CONCRETO ARMADO DE SECAO DUPLO T, EXTENSAO DE 12,00 M, RESISTENCIA DE 300 A 400 DAN, TIPO B OU D                                                                                                                                                                                                                                                                                                                                                                                                 </t>
  </si>
  <si>
    <t>1.634,36</t>
  </si>
  <si>
    <t xml:space="preserve">POSTE DE CONCRETO ARMADO DE SECAO DUPLO T, EXTENSAO DE 12,00 M, RESISTENCIA DE 3000 DAN, TIPO B-6,0                                                                                                                                                                                                                                                                                                                                                                                                       </t>
  </si>
  <si>
    <t>10.061,11</t>
  </si>
  <si>
    <t xml:space="preserve">POSTE DE CONCRETO ARMADO DE SECAO DUPLO T, EXTENSAO DE 12,00 M, RESISTENCIA DE 600 DAN, TIPO B                                                                                                                                                                                                                                                                                                                                                                                                            </t>
  </si>
  <si>
    <t>2.248,68</t>
  </si>
  <si>
    <t xml:space="preserve">POSTE DE CONCRETO ARMADO DE SECAO DUPLO T, EXTENSAO DE 13,00 M, RESISTENCIA DE 1000 DAN, TIPO B-1,5                                                                                                                                                                                                                                                                                                                                                                                                       </t>
  </si>
  <si>
    <t>4.212,07</t>
  </si>
  <si>
    <t xml:space="preserve">POSTE DE CONCRETO ARMADO DE SECAO DUPLO T, EXTENSAO DE 13,00 M, RESISTENCIA DE 1500 DAN, TIPO B-3,0                                                                                                                                                                                                                                                                                                                                                                                                       </t>
  </si>
  <si>
    <t>6.753,45</t>
  </si>
  <si>
    <t xml:space="preserve">POSTE DE CONCRETO ARMADO DE SECAO DUPLO T, EXTENSAO DE 13,00 M, RESISTENCIA DE 2000 DAN, TIPO B-4,5                                                                                                                                                                                                                                                                                                                                                                                                       </t>
  </si>
  <si>
    <t>9.056,59</t>
  </si>
  <si>
    <t xml:space="preserve">POSTE DE CONCRETO ARMADO DE SECAO DUPLO T, EXTENSAO DE 13,00 M, RESISTENCIA DE 300 DAN, TIPO B                                                                                                                                                                                                                                                                                                                                                                                                            </t>
  </si>
  <si>
    <t>1.909,56</t>
  </si>
  <si>
    <t xml:space="preserve">POSTE DE CONCRETO ARMADO DE SECAO DUPLO T, EXTENSAO DE 13,00 M, RESISTENCIA DE 600 DAN, TIPO B                                                                                                                                                                                                                                                                                                                                                                                                            </t>
  </si>
  <si>
    <t>2.875,11</t>
  </si>
  <si>
    <t xml:space="preserve">POSTE DE CONCRETO ARMADO DE SECAO DUPLO T, EXTENSAO DE 15,00 M, RESISTENCIA DE 1500 DAN, TIPO B-3,0                                                                                                                                                                                                                                                                                                                                                                                                       </t>
  </si>
  <si>
    <t>8.324,92</t>
  </si>
  <si>
    <t xml:space="preserve">POSTE DE CONCRETO ARMADO DE SECAO DUPLO T, EXTENSAO DE 15,00 M, RESISTENCIA DE 2000 DAN, TIPO B-4,5                                                                                                                                                                                                                                                                                                                                                                                                       </t>
  </si>
  <si>
    <t>11.913,06</t>
  </si>
  <si>
    <t xml:space="preserve">POSTE DE CONCRETO ARMADO DE SECAO DUPLO T, EXTENSAO DE 8,00 M, RESISTENCIA DE 150 DAN, TIPO D                                                                                                                                                                                                                                                                                                                                                                                                             </t>
  </si>
  <si>
    <t>612,29</t>
  </si>
  <si>
    <t xml:space="preserve">POSTE DE CONCRETO ARMADO DE SECAO DUPLO T, EXTENSAO DE 9,00 M, RESISTENCIA DE 1000 DAN, TIPO B-1,5                                                                                                                                                                                                                                                                                                                                                                                                        </t>
  </si>
  <si>
    <t xml:space="preserve">POSTE DE CONCRETO ARMADO DE SECAO DUPLO T, EXTENSAO DE 9,00 M, RESISTENCIA DE 150 DAN, TIPO D                                                                                                                                                                                                                                                                                                                                                                                                             </t>
  </si>
  <si>
    <t>758,98</t>
  </si>
  <si>
    <t xml:space="preserve">POSTE DE CONCRETO ARMADO DE SECAO DUPLO T, EXTENSAO DE 9,00 M, RESISTENCIA DE 300 A 400 DAN, TIPO B OU D                                                                                                                                                                                                                                                                                                                                                                                                  </t>
  </si>
  <si>
    <t>996,50</t>
  </si>
  <si>
    <t xml:space="preserve">POSTE DE CONCRETO ARMADO DE SECAO DUPLO T, EXTENSAO DE 9,00 M, RESISTENCIA DE 600 DAN, TIPO B                                                                                                                                                                                                                                                                                                                                                                                                             </t>
  </si>
  <si>
    <t>1.480,17</t>
  </si>
  <si>
    <t xml:space="preserve">POSTE DECORATIVO PARA JARDIM EM ACO TUBULAR, SEM LUMINARIA, H = *2,5* M                                                                                                                                                                                                                                                                                                                                                                                                                                   </t>
  </si>
  <si>
    <t>287,68</t>
  </si>
  <si>
    <t xml:space="preserve">POSTE ROLICO DE MADEIRA TRATADA, D = 20 A 25 CM, H = 12,00 M, EM EUCALIPTO OU EQUIVALENTE DA REGIAO                                                                                                                                                                                                                                                                                                                                                                                                       </t>
  </si>
  <si>
    <t xml:space="preserve">POSTES METALICOS AUTOPORTANTES, CONICO OU TELESCOPICO, PARA SPDA, ALTURA 10 METROS LIVRES                                                                                                                                                                                                                                                                                                                                                                                                                 </t>
  </si>
  <si>
    <t>1.768,67</t>
  </si>
  <si>
    <t xml:space="preserve">POSTES METALICOS AUTOPORTANTES, CONICO OU TELESCOPICO, PARA SPDA, ALTURA 12 METROS LIVRES                                                                                                                                                                                                                                                                                                                                                                                                                 </t>
  </si>
  <si>
    <t>2.469,15</t>
  </si>
  <si>
    <t xml:space="preserve">POSTES METALICOS AUTOPORTANTES, CONICO OU TELESCOPICO, PARA SPDA, ALTURA 15 METROS LIVRES                                                                                                                                                                                                                                                                                                                                                                                                                 </t>
  </si>
  <si>
    <t>3.444,27</t>
  </si>
  <si>
    <t xml:space="preserve">POSTES METALICOS AUTOPORTANTES, CONICO OU TELESCOPICO, PARA SPDA, ALTURA 20 METROS LIVRES                                                                                                                                                                                                                                                                                                                                                                                                                 </t>
  </si>
  <si>
    <t>4.696,09</t>
  </si>
  <si>
    <t xml:space="preserve">POZOLANA DE CLASSE  C                                                                                                                                                                                                                                                                                                                                                                                                                                                                                     </t>
  </si>
  <si>
    <t>381,33</t>
  </si>
  <si>
    <t xml:space="preserve">PRANCHA APARELHADA *4 X 30* CM, EM MACARANDUBA/MASSARANDUBA, ANGELIM OU EQUIVALENTE DA REGIAO                                                                                                                                                                                                                                                                                                                                                                                                             </t>
  </si>
  <si>
    <t xml:space="preserve">PRANCHA NAO APARELHADA *6 X 25* CM, EM MACARANDUBA/MASSARANDUBA, ANGELIM OU EQUIVALENTE DA REGIAO - BRUTA                                                                                                                                                                                                                                                                                                                                                                                                 </t>
  </si>
  <si>
    <t>49,68</t>
  </si>
  <si>
    <t xml:space="preserve">PRANCHA NAO APARELHADA *6 X 30* CM, EM MACARANDUBA/MASSARANDUBA, ANGELIM OU EQUIVALENTE DA REGIAO - BRUTA                                                                                                                                                                                                                                                                                                                                                                                                 </t>
  </si>
  <si>
    <t>59,58</t>
  </si>
  <si>
    <t xml:space="preserve">PRANCHA NAO APARELHADA *6 X 40* CM, EM MACARANDUBA/MASSARANDUBA, ANGELIM OU EQUIVALENTE DA REGIAO - BRUTA                                                                                                                                                                                                                                                                                                                                                                                                 </t>
  </si>
  <si>
    <t>137,50</t>
  </si>
  <si>
    <t xml:space="preserve">PRANCHAO APARELHADO *7,5 X 23* CM, EM MACARANDUBA/MASSARANDUBA, ANGELIM OU EQUIVALENTE DA REGIAO                                                                                                                                                                                                                                                                                                                                                                                                          </t>
  </si>
  <si>
    <t>91,67</t>
  </si>
  <si>
    <t xml:space="preserve">PRANCHAO APARELHADO *8 X 30* CM, EM MACARANDUBA/MASSARANDUBA, ANGELIM OU EQUIVALENTE DA REGIAO                                                                                                                                                                                                                                                                                                                                                                                                            </t>
  </si>
  <si>
    <t xml:space="preserve">PRANCHAO NAO APARELHADO *7,5 X 23* CM, EM MACARANDUBA/MASSARANDUBA, ANGELIM OU EQUIVALENTE DA REGIAO - BRUTA                                                                                                                                                                                                                                                                                                                                                                                              </t>
  </si>
  <si>
    <t>103,13</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</si>
  <si>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</si>
  <si>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</si>
  <si>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</si>
  <si>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</si>
  <si>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</si>
  <si>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26,74</t>
  </si>
  <si>
    <t xml:space="preserve">PREGO DE ACO POLIDO COM CABECA 14 X 18 (1 1/2 X 14)                                                                                                                                                                                                                                                                                                                                                                                                                                                       </t>
  </si>
  <si>
    <t>24,21</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</si>
  <si>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</si>
  <si>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</si>
  <si>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</si>
  <si>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</si>
  <si>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</si>
  <si>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20,29</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</si>
  <si>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</si>
  <si>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</si>
  <si>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</si>
  <si>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</si>
  <si>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</si>
  <si>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19,95</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</si>
  <si>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</si>
  <si>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</si>
  <si>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</si>
  <si>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</si>
  <si>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</si>
  <si>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</si>
  <si>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3.957,85</t>
  </si>
  <si>
    <t xml:space="preserve">PRIMER DE POLIURETANO                                                                                                                                                                                                                                                                                                                                                                                                                                                                                     </t>
  </si>
  <si>
    <t>609,10</t>
  </si>
  <si>
    <t xml:space="preserve">PRIMER EPOXI / EPOXIDICO                                                                                                                                                                                                                                                                                                                                                                                                                                                                                  </t>
  </si>
  <si>
    <t>105,46</t>
  </si>
  <si>
    <t xml:space="preserve">PRIMER PARA MANTA ASFALTICA A BASE DE ASFALTO MODIFICADO DILUIDO EM SOLVENTE, APLICACAO A FRIO                                                                                                                                                                                                                                                                                                                                                                                                            </t>
  </si>
  <si>
    <t xml:space="preserve">PROJETOR DE ARGAMASSA, CAPACIDADE DE PROJECAO 1,5 M3/H, ALCANCE DA PROJECAO 30 ATE 60 M, MOTOR ELETRICO TRIFASICO                                                                                                                                                                                                                                                                                                                                                                                         </t>
  </si>
  <si>
    <t>75.892,22</t>
  </si>
  <si>
    <t xml:space="preserve">PROJETOR DE ARGAMASSA, CAPACIDADE DE PROJECAO 2,0 M3/H, ALCANCE DA PROJECAO ATE 50 M, MOTOR ELETRICO TRIFASICO                                                                                                                                                                                                                                                                                                                                                                                            </t>
  </si>
  <si>
    <t>100.594,76</t>
  </si>
  <si>
    <t xml:space="preserve">PROJETOR PNEUMATICO DE ARGAMASSA PARA CHAPISCO E REBOCO COM RECIPIENTE ACOPLADO, TIPO CANEQUNHA, COM VOLUME DE 1,50 L, SEM COMPRESSOR                                                                                                                                                                                                                                                                                                                                                                     </t>
  </si>
  <si>
    <t>603,47</t>
  </si>
  <si>
    <t xml:space="preserve">PROJETOR RETANGULAR FECHADO PARA LAMPADA VAPOR DE MERCURIO/SODIO 250 W A 500 W, CABECEIRAS EM ALUMINIO FUNDIDO, CORPO EM ALUMINIO ANODIZADO, PARA LAMPADA E40 FECHAMENTO EM VIDRO TEMPERADO.                                                                                                                                                                                                                                                                                                              </t>
  </si>
  <si>
    <t>124,80</t>
  </si>
  <si>
    <t xml:space="preserve">PROLONGADOR/EXTENSOR PARA ROLO DE PINTURA 3 M                                                                                                                                                                                                                                                                                                                                                                                                                                                             </t>
  </si>
  <si>
    <t>78,55</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</si>
  <si>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</si>
  <si>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</si>
  <si>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</si>
  <si>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</si>
  <si>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</si>
  <si>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</si>
  <si>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230,52</t>
  </si>
  <si>
    <t xml:space="preserve">PROTETOR/PONTEIRA PLASTICA PARA PONTA DE VERGALHAO DE ATE 1", TIPO PROTETOR DE ESPERA                                                                                                                                                                                                                                                                                                                                                                                                                     </t>
  </si>
  <si>
    <t xml:space="preserve">PRUMO DE CENTRO EM ACO *400* G                                                                                                                                                                                                                                                                                                                                                                                                                                                                            </t>
  </si>
  <si>
    <t xml:space="preserve">PRUMO DE PAREDE EM ACO 700 A 750 G                                                                                                                                                                                                                                                                                                                                                                                                                                                                        </t>
  </si>
  <si>
    <t>45,84</t>
  </si>
  <si>
    <t xml:space="preserve">PULSADOR CAMPAINHA 10A, 250V (APENAS MODULO)                                                                                                                                                                                                                                                                                                                                                                                                                                                              </t>
  </si>
  <si>
    <t xml:space="preserve">PULSADOR CAMPAINHA 10A, 250V, CONJUNTO MONTADO PARA EMBUTIR 4" X 2" (PLACA + SUPORTE + MODULO)                                                                                                                                                                                                                                                                                                                                                                                                            </t>
  </si>
  <si>
    <t>8,25</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</si>
  <si>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</si>
  <si>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</si>
  <si>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</si>
  <si>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</si>
  <si>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</si>
  <si>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</si>
  <si>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159,32</t>
  </si>
  <si>
    <t xml:space="preserve">PUXADOR TUBULAR RETO SIMPLES, EM ALUMINIO CROMADO, COM COMPRIMENTO DE APROX 400 MM E DIAMETRO DE 25 MM                                                                                                                                                                                                                                                                                                                                                                                                    </t>
  </si>
  <si>
    <t>79,66</t>
  </si>
  <si>
    <t xml:space="preserve">QUADRO DE DISTRIBUICAO COM BARRAMENTO TRIFASICO, DE EMBUTIR, EM CHAPA DE ACO GALVANIZADO, PARA 12 DISJUNTORES DIN, 100 A                                                                                                                                                                                                                                                                                                                                                                                  </t>
  </si>
  <si>
    <t>340,49</t>
  </si>
  <si>
    <t xml:space="preserve">QUADRO DE DISTRIBUICAO COM BARRAMENTO TRIFASICO, DE EMBUTIR, EM CHAPA DE ACO GALVANIZADO, PARA 18 DISJUNTORES DIN, 100 A, INCLUINDO BARRAMENTO                                                                                                                                                                                                                                                                                                                                                            </t>
  </si>
  <si>
    <t>477,17</t>
  </si>
  <si>
    <t xml:space="preserve">QUADRO DE DISTRIBUICAO COM BARRAMENTO TRIFASICO, DE EMBUTIR, EM CHAPA DE ACO GALVANIZADO, PARA 24 DISJUNTORES DIN, 100 A                                                                                                                                                                                                                                                                                                                                                                                  </t>
  </si>
  <si>
    <t>501,45</t>
  </si>
  <si>
    <t xml:space="preserve">QUADRO DE DISTRIBUICAO COM BARRAMENTO TRIFASICO, DE EMBUTIR, EM CHAPA DE ACO GALVANIZADO, PARA 28 DISJUNTORES DIN, 100 A                                                                                                                                                                                                                                                                                                                                                                                  </t>
  </si>
  <si>
    <t>704,26</t>
  </si>
  <si>
    <t xml:space="preserve">QUADRO DE DISTRIBUICAO COM BARRAMENTO TRIFASICO, DE EMBUTIR, EM CHAPA DE ACO GALVANIZADO, PARA 30 DISJUNTORES DIN, 150 A                                                                                                                                                                                                                                                                                                                                                                                  </t>
  </si>
  <si>
    <t>575,07</t>
  </si>
  <si>
    <t xml:space="preserve">QUADRO DE DISTRIBUICAO COM BARRAMENTO TRIFASICO, DE EMBUTIR, EM CHAPA DE ACO GALVANIZADO, PARA 30 DISJUNTORES DIN, 225 A                                                                                                                                                                                                                                                                                                                                                                                  </t>
  </si>
  <si>
    <t>1.214,17</t>
  </si>
  <si>
    <t xml:space="preserve">QUADRO DE DISTRIBUICAO COM BARRAMENTO TRIFASICO, DE EMBUTIR, EM CHAPA DE ACO GALVANIZADO, PARA 36 DISJUNTORES DIN, 100 A                                                                                                                                                                                                                                                                                                                                                                                  </t>
  </si>
  <si>
    <t>577,98</t>
  </si>
  <si>
    <t xml:space="preserve">QUADRO DE DISTRIBUICAO COM BARRAMENTO TRIFASICO, DE EMBUTIR, EM CHAPA DE ACO GALVANIZADO, PARA 40 DISJUNTORES DIN, 100 A                                                                                                                                                                                                                                                                                                                                                                                  </t>
  </si>
  <si>
    <t>843,83</t>
  </si>
  <si>
    <t xml:space="preserve">QUADRO DE DISTRIBUICAO COM BARRAMENTO TRIFASICO, DE EMBUTIR, EM CHAPA DE ACO GALVANIZADO, PARA 48 DISJUNTORES DIN, 100 A                                                                                                                                                                                                                                                                                                                                                                                  </t>
  </si>
  <si>
    <t>987,59</t>
  </si>
  <si>
    <t xml:space="preserve">QUADRO DE DISTRIBUICAO COM BARRAMENTO TRIFASICO, DE SOBREPOR, EM CHAPA DE ACO GALVANIZADO, PARA *42* DISJUNTORES DIN, 100 A                                                                                                                                                                                                                                                                                                                                                                               </t>
  </si>
  <si>
    <t>984,34</t>
  </si>
  <si>
    <t xml:space="preserve">QUADRO DE DISTRIBUICAO COM BARRAMENTO TRIFASICO, DE SOBREPOR, EM CHAPA DE ACO GALVANIZADO, PARA 12 DISJUNTORES DIN, 100 A                                                                                                                                                                                                                                                                                                                                                                                 </t>
  </si>
  <si>
    <t>353,44</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</si>
  <si>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</si>
  <si>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</si>
  <si>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408,37</t>
  </si>
  <si>
    <t xml:space="preserve">QUADRO DE DISTRIBUICAO COM BARRAMENTO TRIFASICO, DE SOBREPOR, EM CHAPA DE ACO GALVANIZADO, PARA 30 DISJUNTORES DIN, 100 A                                                                                                                                                                                                                                                                                                                                                                                 </t>
  </si>
  <si>
    <t>595,14</t>
  </si>
  <si>
    <t xml:space="preserve">QUADRO DE DISTRIBUICAO COM BARRAMENTO TRIFASICO, DE SOBREPOR, EM CHAPA DE ACO GALVANIZADO, PARA 36 DISJUNTORES DIN, 100 A                                                                                                                                                                                                                                                                                                                                                                                 </t>
  </si>
  <si>
    <t>735,01</t>
  </si>
  <si>
    <t xml:space="preserve">QUADRO DE DISTRIBUICAO COM BARRAMENTO TRIFASICO, DE SOBREPOR, EM CHAPA DE ACO GALVANIZADO, PARA 48 DISJUNTORES DIN, 100 A                                                                                                                                                                                                                                                                                                                                                                                 </t>
  </si>
  <si>
    <t>883,50</t>
  </si>
  <si>
    <t xml:space="preserve">QUADRO DE DISTRIBUICAO, EM PVC, DE EMBUTIR, COM BARRAMENTO TERRA / NEUTRO, PARA 12 DISJUNTORES NEMA OU 16 DISJUNTORES DIN                                                                                                                                                                                                                                                                                                                                                                                 </t>
  </si>
  <si>
    <t>146,67</t>
  </si>
  <si>
    <t xml:space="preserve">QUADRO DE DISTRIBUICAO, EM PVC, DE EMBUTIR, COM BARRAMENTO TERRA / NEUTRO, PARA 18 DISJUNTORES NEMA OU 24 DISJUNTORES DIN                                                                                                                                                                                                                                                                                                                                                                                 </t>
  </si>
  <si>
    <t>271,74</t>
  </si>
  <si>
    <t xml:space="preserve">QUADRO DE DISTRIBUICAO, EM PVC, DE EMBUTIR, COM BARRAMENTO TERRA / NEUTRO, PARA 27 DISJUNTORES NEMA OU 36 DISJUNTORES DIN                                                                                                                                                                                                                                                                                                                                                                                 </t>
  </si>
  <si>
    <t>588,92</t>
  </si>
  <si>
    <t xml:space="preserve">QUADRO DE DISTRIBUICAO, EM PVC, DE EMBUTIR, COM BARRAMENTO TERRA / NEUTRO, PARA 48 DISJUNTORES DIN                                                                                                                                                                                                                                                                                                                                                                                                        </t>
  </si>
  <si>
    <t>460,41</t>
  </si>
  <si>
    <t xml:space="preserve">QUADRO DE DISTRIBUICAO, EM PVC, DE EMBUTIR, COM BARRAMENTO TERRA / NEUTRO, PARA 6 DISJUNTORES NEMA OU 8 DISJUNTORES DIN                                                                                                                                                                                                                                                                                                                                                                                   </t>
  </si>
  <si>
    <t>86,12</t>
  </si>
  <si>
    <t xml:space="preserve">QUADRO DE DISTRIBUICAO, SEM BARRAMENTO, EM PVC, DE EMBUTIR, PARA 12 DISJUNTORES NEMA OU 16 DISJUNTORES DIN                                                                                                                                                                                                                                                                                                                                                                                                </t>
  </si>
  <si>
    <t>89,20</t>
  </si>
  <si>
    <t xml:space="preserve">QUADRO DE DISTRIBUICAO, SEM BARRAMENTO, EM PVC, DE EMBUTIR, PARA 18 DISJUNTORES NEMA OU 24 DISJUNTORES DIN                                                                                                                                                                                                                                                                                                                                                                                                </t>
  </si>
  <si>
    <t>140,03</t>
  </si>
  <si>
    <t xml:space="preserve">QUADRO DE DISTRIBUICAO, SEM BARRAMENTO, EM PVC, DE EMBUTIR, PARA 27 DISJUNTORES NEMA OU 36 DISJUNTORES DIN                                                                                                                                                                                                                                                                                                                                                                                                </t>
  </si>
  <si>
    <t>240,19</t>
  </si>
  <si>
    <t xml:space="preserve">QUADRO DE DISTRIBUICAO, SEM BARRAMENTO, EM PVC, DE EMBUTIR, PARA 3 DISJUNTORES NEMA OU 4 DISJUNTORES DIN                                                                                                                                                                                                                                                                                                                                                                                                  </t>
  </si>
  <si>
    <t>37,86</t>
  </si>
  <si>
    <t xml:space="preserve">QUADRO DE DISTRIBUICAO, SEM BARRAMENTO, EM PVC, DE EMBUTIR, PARA 6 DISJUNTORES NEMA OU 8 DISJUNTORES DIN                                                                                                                                                                                                                                                                                                                                                                                                  </t>
  </si>
  <si>
    <t>59,82</t>
  </si>
  <si>
    <t xml:space="preserve">QUADRO DE DISTRIBUICAO, SEM BARRAMENTO, EM PVC, DE SOBREPOR,  PARA 3 DISJUNTORES NEMA OU 4 DISJUNTORES DIN                                                                                                                                                                                                                                                                                                                                                                                                </t>
  </si>
  <si>
    <t xml:space="preserve">QUADRO DE DISTRIBUICAO, SEM BARRAMENTO, EM PVC, DE SOBREPOR, PARA 12 DISJUNTORES NEMA OU 16 DISJUNTORES DIN                                                                                                                                                                                                                                                                                                                                                                                               </t>
  </si>
  <si>
    <t>126,31</t>
  </si>
  <si>
    <t xml:space="preserve">QUADRO DE DISTRIBUICAO, SEM BARRAMENTO, EM PVC, DE SOBREPOR, PARA 18 DISJUNTORES NEMA OU 24 DISJUNTORES DIN                                                                                                                                                                                                                                                                                                                                                                                               </t>
  </si>
  <si>
    <t>185,16</t>
  </si>
  <si>
    <t xml:space="preserve">QUADRO DE DISTRIBUICAO, SEM BARRAMENTO, EM PVC, DE SOBREPOR, PARA 27 DISJUNTORES NEMA OU 36 DISJUNTORES DIN                                                                                                                                                                                                                                                                                                                                                                                               </t>
  </si>
  <si>
    <t>258,30</t>
  </si>
  <si>
    <t xml:space="preserve">QUADRO DE DISTRIBUICAO, SEM BARRAMENTO, EM PVC, DE SOBREPOR, PARA 6 DISJUNTORES NEMA OU 8 DISJUNTORES DIN                                                                                                                                                                                                                                                                                                                                                                                                 </t>
  </si>
  <si>
    <t>75,18</t>
  </si>
  <si>
    <t xml:space="preserve">RACK DE PISO PARA SERVIDOR, ABERTO, EM COLUNA, 44U X *570* MM                                                                                                                                                                                                                                                                                                                                                                                                                                             </t>
  </si>
  <si>
    <t>1.074,72</t>
  </si>
  <si>
    <t xml:space="preserve">RACK DE PISO PARA SERVIDOR, FECHADO, 44U, COM PORTA, 44U X *570* MM                                                                                                                                                                                                                                                                                                                                                                                                                                       </t>
  </si>
  <si>
    <t>2.186,87</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</si>
  <si>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</si>
  <si>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</si>
  <si>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</si>
  <si>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</si>
  <si>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141,76</t>
  </si>
  <si>
    <t xml:space="preserve">RALO FOFO COM REQUADRO, QUADRADO 400 X 400 MM                                                                                                                                                                                                                                                                                                                                                                                                                                                             </t>
  </si>
  <si>
    <t>223,28</t>
  </si>
  <si>
    <t xml:space="preserve">RALO FOFO SEMIESFERICO, 100 MM, PARA LAJES/ CALHAS                                                                                                                                                                                                                                                                                                                                                                                                                                                        </t>
  </si>
  <si>
    <t xml:space="preserve">RALO FOFO SEMIESFERICO, 150 MM, PARA LAJES/ CALHAS                                                                                                                                                                                                                                                                                                                                                                                                                                                        </t>
  </si>
  <si>
    <t>57,23</t>
  </si>
  <si>
    <t xml:space="preserve">RALO FOFO SEMIESFERICO, 200 MM, PARA LAJES/ CALHAS                                                                                                                                                                                                                                                                                                                                                                                                                                                        </t>
  </si>
  <si>
    <t>131,57</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</si>
  <si>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</si>
  <si>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</si>
  <si>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</si>
  <si>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</si>
  <si>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</si>
  <si>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</si>
  <si>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</si>
  <si>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</si>
  <si>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33,16</t>
  </si>
  <si>
    <t xml:space="preserve">REATOR ELETRONICO BIVOLT PARA 1 LAMPADA FLUORESCENTE DE 36/40 W                                                                                                                                                                                                                                                                                                                                                                                                                                           </t>
  </si>
  <si>
    <t xml:space="preserve">REATOR ELETRONICO BIVOLT PARA 2 LAMPADAS FLUORESCENTES DE 14 W                                                                                                                                                                                                                                                                                                                                                                                                                                            </t>
  </si>
  <si>
    <t>82,49</t>
  </si>
  <si>
    <t xml:space="preserve">REATOR ELETRONICO BIVOLT PARA 2 LAMPADAS FLUORESCENTES DE 18/20 W                                                                                                                                                                                                                                                                                                                                                                                                                                         </t>
  </si>
  <si>
    <t>43,53</t>
  </si>
  <si>
    <t xml:space="preserve">REATOR ELETRONICO BIVOLT PARA 2 LAMPADAS FLUORESCENTES DE 36/40 W                                                                                                                                                                                                                                                                                                                                                                                                                                         </t>
  </si>
  <si>
    <t xml:space="preserve">REATOR INTERNO/INTEGRADO PARA LAMPADA VAPOR METALICO 400 W, ALTO FATOR DE POTENCIA                                                                                                                                                                                                                                                                                                                                                                                                                        </t>
  </si>
  <si>
    <t>159,00</t>
  </si>
  <si>
    <t xml:space="preserve">REATOR P/ LAMPADA VAPOR DE SODIO 250W USO EXT                                                                                                                                                                                                                                                                                                                                                                                                                                                             </t>
  </si>
  <si>
    <t>282,88</t>
  </si>
  <si>
    <t xml:space="preserve">REATOR P/ 1 LAMPADA VAPOR DE MERCURIO 125W USO EXT                                                                                                                                                                                                                                                                                                                                                                                                                                                        </t>
  </si>
  <si>
    <t>129,65</t>
  </si>
  <si>
    <t xml:space="preserve">REATOR P/ 1 LAMPADA VAPOR DE MERCURIO 250W USO EXT                                                                                                                                                                                                                                                                                                                                                                                                                                                        </t>
  </si>
  <si>
    <t>154,61</t>
  </si>
  <si>
    <t xml:space="preserve">REATOR P/ 1 LAMPADA VAPOR DE MERCURIO 400W USO EXT                                                                                                                                                                                                                                                                                                                                                                                                                                                        </t>
  </si>
  <si>
    <t>178,12</t>
  </si>
  <si>
    <t xml:space="preserve">REBITE DE REPUXO EM ALUMINIO VAZADO, DIAMETRO 3,2 X 8 MM DE COMPRIMENTO (1KG = 1025 UNIDADES)                                                                                                                                                                                                                                                                                                                                                                                                             </t>
  </si>
  <si>
    <t>116,44</t>
  </si>
  <si>
    <t xml:space="preserve">REBOLO ABRASIVO RETO DE USO GERAL GRAO 36, DE 6 X 1 " ( DIAMETRO X ALTURA)                                                                                                                                                                                                                                                                                                                                                                                                                                </t>
  </si>
  <si>
    <t xml:space="preserve">REBOLO ABRASIVO RETO DE USO GERAL GRAO 36, DE 6 X 3/4 " (DIAMETRO X ALTURA)                                                                                                                                                                                                                                                                                                                                                                                                                               </t>
  </si>
  <si>
    <t>30,63</t>
  </si>
  <si>
    <t xml:space="preserve">RECICLADORA DE ASFALTO A FRIO SOBRE RODAS, LARG. FRESAGEM 2,00 M, POT. 315 KW/422 HP                                                                                                                                                                                                                                                                                                                                                                                                                      </t>
  </si>
  <si>
    <t>5.682.927,11</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</si>
  <si>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</si>
  <si>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</si>
  <si>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</si>
  <si>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</si>
  <si>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</si>
  <si>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56,39</t>
  </si>
  <si>
    <t xml:space="preserve">REDUCAO EXCENTRICA PVC, SERIE R, DN 75 X 50 MM, PARA ESGOTO PREDIAL                                                                                                                                                                                                                                                                                                                                                                                                                                       </t>
  </si>
  <si>
    <t xml:space="preserve">REDUCAO FIXA TIPO STORZ, ENGATE RAPIDO 2.1/2" X 1.1/2", EM LATAO, PARA INSTALACAO PREDIAL COMBATE A INCENDIO PREDIAL                                                                                                                                                                                                                                                                                                                                                                                      </t>
  </si>
  <si>
    <t>130,35</t>
  </si>
  <si>
    <t xml:space="preserve">REDUCAO PVC PBA, JE, PB, DN 100 X 50 / DE 110 X 60 MM, PARA REDE DE AGUA                                                                                                                                                                                                                                                                                                                                                                                                                                  </t>
  </si>
  <si>
    <t xml:space="preserve">REDUCAO PVC PBA, JE, PB, DN 100 X 75 / DE 110 X 85 MM, PARA REDE DE AGUA                                                                                                                                                                                                                                                                                                                                                                                                                                  </t>
  </si>
  <si>
    <t>27,65</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</si>
  <si>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</si>
  <si>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</si>
  <si>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163,63</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</si>
  <si>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</si>
  <si>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</si>
  <si>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</si>
  <si>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</si>
  <si>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</si>
  <si>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</si>
  <si>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</si>
  <si>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</si>
  <si>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</si>
  <si>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</si>
  <si>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</si>
  <si>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23,01</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</si>
  <si>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</si>
  <si>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</si>
  <si>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</si>
  <si>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37,05</t>
  </si>
  <si>
    <t xml:space="preserve">REGISTRO DE ESFERA, PVC, COM VOLANTE, VS, SOLDAVEL, DN 40 MM, COM CORPO DIVIDIDO                                                                                                                                                                                                                                                                                                                                                                                                                          </t>
  </si>
  <si>
    <t>49,55</t>
  </si>
  <si>
    <t xml:space="preserve">REGISTRO DE ESFERA, PVC, COM VOLANTE, VS, SOLDAVEL, DN 50 MM, COM CORPO DIVIDIDO                                                                                                                                                                                                                                                                                                                                                                                                                          </t>
  </si>
  <si>
    <t>51,17</t>
  </si>
  <si>
    <t xml:space="preserve">REGISTRO DE ESFERA, PVC, COM VOLANTE, VS, SOLDAVEL, DN 60 MM, COM CORPO DIVIDIDO                                                                                                                                                                                                                                                                                                                                                                                                                          </t>
  </si>
  <si>
    <t xml:space="preserve">REGISTRO DE PRESSAO PVC, ROSCAVEL, VOLANTE SIMPLES, DE 1/2"                                                                                                                                                                                                                                                                                                                                                                                                                                               </t>
  </si>
  <si>
    <t>5,94</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</si>
  <si>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</si>
  <si>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</si>
  <si>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</si>
  <si>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</si>
  <si>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</si>
  <si>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77,37</t>
  </si>
  <si>
    <t xml:space="preserve">REGISTRO GAVETA BRUTO EM LATAO FORJADO, BITOLA 1 1/4 " (REF 1509)                                                                                                                                                                                                                                                                                                                                                                                                                                         </t>
  </si>
  <si>
    <t>61,28</t>
  </si>
  <si>
    <t xml:space="preserve">REGISTRO GAVETA BRUTO EM LATAO FORJADO, BITOLA 1/2 " (REF 1509)                                                                                                                                                                                                                                                                                                                                                                                                                                           </t>
  </si>
  <si>
    <t>27,01</t>
  </si>
  <si>
    <t xml:space="preserve">REGISTRO GAVETA BRUTO EM LATAO FORJADO, BITOLA 2 " (REF 1509)                                                                                                                                                                                                                                                                                                                                                                                                                                             </t>
  </si>
  <si>
    <t>107,77</t>
  </si>
  <si>
    <t xml:space="preserve">REGISTRO GAVETA BRUTO EM LATAO FORJADO, BITOLA 2 1/2 " (REF 1509)                                                                                                                                                                                                                                                                                                                                                                                                                                         </t>
  </si>
  <si>
    <t>223,50</t>
  </si>
  <si>
    <t xml:space="preserve">REGISTRO GAVETA BRUTO EM LATAO FORJADO, BITOLA 3 " (REF 1509)                                                                                                                                                                                                                                                                                                                                                                                                                                             </t>
  </si>
  <si>
    <t>270,59</t>
  </si>
  <si>
    <t xml:space="preserve">REGISTRO GAVETA BRUTO EM LATAO FORJADO, BITOLA 3/4 " (REF 1509)                                                                                                                                                                                                                                                                                                                                                                                                                                           </t>
  </si>
  <si>
    <t xml:space="preserve">REGISTRO GAVETA BRUTO EM LATAO FORJADO, BITOLA 4 " (REF 1509)                                                                                                                                                                                                                                                                                                                                                                                                                                             </t>
  </si>
  <si>
    <t>563,81</t>
  </si>
  <si>
    <t xml:space="preserve">REGISTRO GAVETA COM ACABAMENTO E CANOPLA CROMADOS, SIMPLES, BITOLA 1 " (REF 1509)                                                                                                                                                                                                                                                                                                                                                                                                                         </t>
  </si>
  <si>
    <t>85,08</t>
  </si>
  <si>
    <t xml:space="preserve">REGISTRO GAVETA COM ACABAMENTO E CANOPLA CROMADOS, SIMPLES, BITOLA 1 1/2 " (REF 1509)                                                                                                                                                                                                                                                                                                                                                                                                                     </t>
  </si>
  <si>
    <t>123,72</t>
  </si>
  <si>
    <t xml:space="preserve">REGISTRO GAVETA COM ACABAMENTO E CANOPLA CROMADOS, SIMPLES, BITOLA 1 1/4 " (REF 1509)                                                                                                                                                                                                                                                                                                                                                                                                                     </t>
  </si>
  <si>
    <t>118,28</t>
  </si>
  <si>
    <t xml:space="preserve">REGISTRO GAVETA COM ACABAMENTO E CANOPLA CROMADOS, SIMPLES, BITOLA 1/2 " (REF 1509)                                                                                                                                                                                                                                                                                                                                                                                                                       </t>
  </si>
  <si>
    <t xml:space="preserve">REGISTRO GAVETA COM ACABAMENTO E CANOPLA CROMADOS, SIMPLES, BITOLA 3/4 " (REF 1509)                                                                                                                                                                                                                                                                                                                                                                                                                       </t>
  </si>
  <si>
    <t>69,50</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</si>
  <si>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</si>
  <si>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</si>
  <si>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182,50</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</si>
  <si>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</si>
  <si>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</si>
  <si>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</si>
  <si>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63,41</t>
  </si>
  <si>
    <t xml:space="preserve">REGISTRO PRESSAO COM ACABAMENTO E CANOPLA CROMADA, SIMPLES, BITOLA 3/4 " (REF 1416)                                                                                                                                                                                                                                                                                                                                                                                                                       </t>
  </si>
  <si>
    <t xml:space="preserve">REGUA DE ALUMINIO PARA PEDREIRO 2 X 1 "                                                                                                                                                                                                                                                                                                                                                                                                                                                                   </t>
  </si>
  <si>
    <t>53,79</t>
  </si>
  <si>
    <t xml:space="preserve">REGUA VIBRADORA DUPLA PARA CONCRETO A GASOLINA 5,5 HP, PESO DE 60 KG, COMPRIMENTO 4 M                                                                                                                                                                                                                                                                                                                                                                                                                     </t>
  </si>
  <si>
    <t>6.173,11</t>
  </si>
  <si>
    <t xml:space="preserve">REGUA VIBRATORIA DE CONCRETO TRELICADA, EQUIPADA COM MOTOR A GASOLINA DE 9 HP                                                                                                                                                                                                                                                                                                                                                                                                                             </t>
  </si>
  <si>
    <t>13.369,66</t>
  </si>
  <si>
    <t xml:space="preserve">REJUNTE CIMENTICIO, QUALQUER COR                                                                                                                                                                                                                                                                                                                                                                                                                                                                          </t>
  </si>
  <si>
    <t xml:space="preserve">REJUNTE EPOXI, QUALQUER COR                                                                                                                                                                                                                                                                                                                                                                                                                                                                               </t>
  </si>
  <si>
    <t>105,12</t>
  </si>
  <si>
    <t xml:space="preserve">RELE FOTOELETRICO INTERNO E EXTERNO BIVOLT 1000 W, DE CONECTOR, SEM BASE                                                                                                                                                                                                                                                                                                                                                                                                                                  </t>
  </si>
  <si>
    <t>40,98</t>
  </si>
  <si>
    <t xml:space="preserve">RELE TERMICO BIMETAL PARA USO EM MOTORES TRIFASICOS, TENSAO 380 V, POTENCIA ATE 15 CV, CORRENTE NOMINAL MAXIMA 22 A                                                                                                                                                                                                                                                                                                                                                                                       </t>
  </si>
  <si>
    <t>195,58</t>
  </si>
  <si>
    <t xml:space="preserve">RESINA ACRILICA PREMIUM BASE AGUA - COR BRANCA                                                                                                                                                                                                                                                                                                                                                                                                                                                            </t>
  </si>
  <si>
    <t>34,13</t>
  </si>
  <si>
    <t xml:space="preserve">RESPIRADOR DESCARTAVEL SEM VALVULA DE EXALACAO, PFF 1                                                                                                                                                                                                                                                                                                                                                                                                                                                     </t>
  </si>
  <si>
    <t xml:space="preserve">RETARDO PARA CORDEL DETONANTE                                                                                                                                                                                                                                                                                                                                                                                                                                                                             </t>
  </si>
  <si>
    <t>116,96</t>
  </si>
  <si>
    <t xml:space="preserve">RETROESCAVADEIRA SOBRE RODAS COM CARREGADEIRA, TRACAO 4 X 2, POTENCIA LIQUIDA 79 HP, PESO OPERACIONAL MINIMO DE 6570 KG, CAPACIDADE DA CARREGADEIRA DE 1,00 M3 E DA  RETROESCAVADEIRA MINIMA DE 0,20 M3, PROFUNDIDADE DE ESCAVACAO MAXIMA DE 4,37 M                                                                                                                                                                                                                                                       </t>
  </si>
  <si>
    <t>417.182,91</t>
  </si>
  <si>
    <t xml:space="preserve">RETROESCAVADEIRA SOBRE RODAS COM CARREGADEIRA, TRACAO 4 X 4, POTENCIA LIQUIDA 72 HP, PESO OPERACIONAL MINIMO DE 7140 KG, CAPACIDADE MINIMA DA CARREGADEIRA DE 0,79 M3 E DA RETROESCAVADEIRA MINIMA DE 0,18 M3, PROFUNDIDADE DE ESCAVACAO MAXIMA DE 4,50 M                                                                                                                                                                                                                                                 </t>
  </si>
  <si>
    <t>452.500,00</t>
  </si>
  <si>
    <t xml:space="preserve">RETROESCAVADEIRA SOBRE RODAS COM CARREGADEIRA, TRACAO 4 X 4, POTENCIA LIQUIDA 88 HP, PESO OPERACIONAL MINIMO DE 6674 KG, CAPACIDADE DA CARREGADEIRA DE 1,00 M3 E DA  RETROESCAVADEIRA MINIMA DE 0,26 M3, PROFUNDIDADE DE ESCAVACAO MAXIMA DE 4,37 M                                                                                                                                                                                                                                                       </t>
  </si>
  <si>
    <t>469.054,84</t>
  </si>
  <si>
    <t xml:space="preserve">REVESTIMENTO DE PAREDE EM GRANILITE, MARMORITE OU GRANITINA - ESP = 5 MM (INCLUSO EXECUCAO)                                                                                                                                                                                                                                                                                                                                                                                                               </t>
  </si>
  <si>
    <t>256,62</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</si>
  <si>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</si>
  <si>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</si>
  <si>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</si>
  <si>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44,41</t>
  </si>
  <si>
    <t xml:space="preserve">REVESTIMENTO EM CERAMICA ESMALTADA EXTRA, PEI MENOR OU IGUAL A 3, FORMATO MENOR OU IGUAL A 2025 CM2                                                                                                                                                                                                                                                                                                                                                                                                       </t>
  </si>
  <si>
    <t>32,13</t>
  </si>
  <si>
    <t xml:space="preserve">REVESTIMENTO EPOXI DE ALTA RESISTENCIA QUIMICA, ISENTO DE SOLVENTES, BICOMPONENTE                                                                                                                                                                                                                                                                                                                                                                                                                         </t>
  </si>
  <si>
    <t>105,61</t>
  </si>
  <si>
    <t xml:space="preserve">REVESTIMENTO PARA ESCADA EM GRANILITE, MARMORITE OU GRANITINA ESP = 8 MM (INCLUSO EXECUCAO)                                                                                                                                                                                                                                                                                                                                                                                                               </t>
  </si>
  <si>
    <t>122,65</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</si>
  <si>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</si>
  <si>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</si>
  <si>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</si>
  <si>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</si>
  <si>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</si>
  <si>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</si>
  <si>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35,58</t>
  </si>
  <si>
    <t xml:space="preserve">RODAPE DE MADEIRA MACICA CUMARU/IPE CHAMPANHE OU EQUIVALENTE DA REGIAO, *1,5 X 7 CM                                                                                                                                                                                                                                                                                                                                                                                                                       </t>
  </si>
  <si>
    <t xml:space="preserve">RODAPE EM MARMORE, POLIDO, BRANCO COMUM, L= *7* CM, E=  *2* CM, CORTE RETO                                                                                                                                                                                                                                                                                                                                                                                                                                </t>
  </si>
  <si>
    <t>74,41</t>
  </si>
  <si>
    <t xml:space="preserve">RODAPE EM POLIESTIRENO, BRANCO, H = *5* CM, E = *1,5* CM                                                                                                                                                                                                                                                                                                                                                                                                                                                  </t>
  </si>
  <si>
    <t>35,42</t>
  </si>
  <si>
    <t xml:space="preserve">RODAPE OU RODABANCADA EM GRANITO, POLIDO, TIPO ANDORINHA/ QUARTZ/ CASTELO/ CORUMBA OU OUTROS EQUIVALENTES DA REGIAO, H= 10 CM, E=  *2,0* CM                                                                                                                                                                                                                                                                                                                                                               </t>
  </si>
  <si>
    <t>66,98</t>
  </si>
  <si>
    <t xml:space="preserve">RODAPE PLANO PARA PISO VINILICO, H = 5 CM                                                                                                                                                                                                                                                                                                                                                                                                                                                                 </t>
  </si>
  <si>
    <t xml:space="preserve">RODAPE PRE-MOLDADO DE GRANILITE, MARMORITE OU GRANITINA L = 10 CM                                                                                                                                                                                                                                                                                                                                                                                                                                         </t>
  </si>
  <si>
    <t>37,73</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</si>
  <si>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</si>
  <si>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</si>
  <si>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</si>
  <si>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</si>
  <si>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52,11</t>
  </si>
  <si>
    <t xml:space="preserve">ROLDANA PLASTICA COM PREGO, TAMANHO 30 X 30 MM, PARA INSTALACAO ELETRICA APARENTE                                                                                                                                                                                                                                                                                                                                                                                                                         </t>
  </si>
  <si>
    <t xml:space="preserve">ROLO COMPACTADOR DE PNEUS, ESTATICO, PRESSAO VARIAVEL, POTENCIA 110 HP, PESO SEM/COM LASTRO 10,8/27 T, LARGURA DE ROLAGEM 2,30 M                                                                                                                                                                                                                                                                                                                                                                          </t>
  </si>
  <si>
    <t>997.825,41</t>
  </si>
  <si>
    <t xml:space="preserve">ROLO COMPACTADOR DE PNEUS, ESTATICO, PRESSAO VARIAVEL, POTENCIA 111 HP, PESO SEM/COM LASTRO 9,5/26,0 T, LARGURA DE ROLAGEM 1,90 M                                                                                                                                                                                                                                                                                                                                                                         </t>
  </si>
  <si>
    <t>940.000,00</t>
  </si>
  <si>
    <t xml:space="preserve">ROLO COMPACTADOR PE DE CARNEIRO VIBRATORIO, POTENCIA 125 HP, PESO OPERACIONAL SEM/COM LASTRO 11,95/13,30 T, IMPACTO DINAMICO 38,5/22,5 T, LARGURA DE TRABALHO 2,15 M                                                                                                                                                                                                                                                                                                                                      </t>
  </si>
  <si>
    <t>833.762,51</t>
  </si>
  <si>
    <t xml:space="preserve">ROLO COMPACTADOR PE DE CARNEIRO VIBRATORIO, POTENCIA 80 HP, PESO OPERACIONAL SEM/COM LASTRO 7,4/8,8 T, LARGURA DE TRABALHO 1,68 M                                                                                                                                                                                                                                                                                                                                                                         </t>
  </si>
  <si>
    <t>625.341,67</t>
  </si>
  <si>
    <t xml:space="preserve">ROLO COMPACTADOR VIBRATORIO DE UM CILINDRO LISO DE ACO, POTENCIA 125 HP, PESO SEM/COM LASTRO 10,75/12,92 T, IMPACTO DINAMICO 31,5/18,5 T, LARGURA TRABALHO 2,15 M                                                                                                                                                                                                                                                                                                                                         </t>
  </si>
  <si>
    <t>806.866,86</t>
  </si>
  <si>
    <t xml:space="preserve">ROLO COMPACTADOR VIBRATORIO DE UM CILINDRO, ACO LISO, POTENCIA 80 HP, PESO OPERACIONAL MAXIMO 8,1 T, IMPACTO DINAMICO 16,15/9,5 T, LARGURA TRABALHO 1,68 M                                                                                                                                                                                                                                                                                                                                                </t>
  </si>
  <si>
    <t>601.465,48</t>
  </si>
  <si>
    <t xml:space="preserve">ROLO COMPACTADOR VIBRATORIO PE DE CARNEIRO, COM CONTROLE REMOTO POR RADIO, POTENCIA  12,5 KW, PESO OPERACIONAL DE 1,675 T, LARGURA DE TRABALHO 0,85 M                                                                                                                                                                                                                                                                                                                                                     </t>
  </si>
  <si>
    <t>821.828,55</t>
  </si>
  <si>
    <t xml:space="preserve">ROLO COMPACTADOR VIBRATORIO REBOCAVEL, CILINDRO DE ACO LISO, POTENCIA DE TRACAO DE 65 CV, PESO DE 4,7 T, IMPACTO DINAMICO TOTAL DE 18,3 T, LARGURA DO ROLO 1,67 M                                                                                                                                                                                                                                                                                                                                         </t>
  </si>
  <si>
    <t>181.554,32</t>
  </si>
  <si>
    <t xml:space="preserve">ROLO COMPACTADOR VIBRATORIO TANDEM, ACO LISO, POTENCIA 125 HP, PESO SEM/COM LASTRO 10,20/11,65 T, LARGURA DE TRABALHO 1,73 M                                                                                                                                                                                                                                                                                                                                                                              </t>
  </si>
  <si>
    <t>899.714,32</t>
  </si>
  <si>
    <t xml:space="preserve">ROLO COMPACTADOR VIBRATORIO TANDEM, ACO LISO, POTENCIA 58 CV, PESO SEM/COM LASTRO 6,5/9,4 T, LARGURA DE TRABALHO 1,20 M                                                                                                                                                                                                                                                                                                                                                                                   </t>
  </si>
  <si>
    <t>738.571,44</t>
  </si>
  <si>
    <t xml:space="preserve">ROLO DE ESPUMA POLIESTER 23 CM (SEM CABO)                                                                                                                                                                                                                                                                                                                                                                                                                                                                 </t>
  </si>
  <si>
    <t xml:space="preserve">ROLO DE LA DE CARNEIRO 23 CM (SEM CABO)                                                                                                                                                                                                                                                                                                                                                                                                                                                                   </t>
  </si>
  <si>
    <t xml:space="preserve">ROMPEDOR ELETRICO PESO 26 KG, POTENCIA OPERACIONAL DE 2,5 KW                                                                                                                                                                                                                                                                                                                                                                                                                                              </t>
  </si>
  <si>
    <t>33.857,82</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</si>
  <si>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</si>
  <si>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</si>
  <si>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</si>
  <si>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2.424,64</t>
  </si>
  <si>
    <t xml:space="preserve">ROTACAO VERTICAL DUPLO, EM TUBO DE ACO CARBONO, PINTURA NO PROCESSO ELETROSTATICO - EQUIPAMENTO DE GINASTICA PARA ACADEMIA AO AR LIVRE / ACADEMIA DA TERCEIRA IDADE - ATI                                                                                                                                                                                                                                                                                                                                 </t>
  </si>
  <si>
    <t>1.843,37</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</si>
  <si>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</si>
  <si>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</si>
  <si>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</si>
  <si>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</si>
  <si>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</si>
  <si>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</si>
  <si>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56,19</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</si>
  <si>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</si>
  <si>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</si>
  <si>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</si>
  <si>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45,90</t>
  </si>
  <si>
    <t xml:space="preserve">SACO DE RAFIA PARA ENTULHO, NOVO, LISO (SEM CLICHE), *60 x 90* CM                                                                                                                                                                                                                                                                                                                                                                                                                                         </t>
  </si>
  <si>
    <t xml:space="preserve">SAIBRO PARA ARGAMASSA (COLETADO NO COMERCIO)                                                                                                                                                                                                                                                                                                                                                                                                                                                              </t>
  </si>
  <si>
    <t xml:space="preserve">SAPATA DE PVC ADITIVADO NERVURADO D = 6"                                                                                                                                                                                                                                                                                                                                                                                                                                                                  </t>
  </si>
  <si>
    <t>270,93</t>
  </si>
  <si>
    <t xml:space="preserve">SAPATA DE PVC ADITIVADO NERVURADO D = 8"                                                                                                                                                                                                                                                                                                                                                                                                                                                                  </t>
  </si>
  <si>
    <t>356,56</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</si>
  <si>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</si>
  <si>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</si>
  <si>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</si>
  <si>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</si>
  <si>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</si>
  <si>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10,31</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</si>
  <si>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</si>
  <si>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</si>
  <si>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</si>
  <si>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</si>
  <si>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</si>
  <si>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</si>
  <si>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327,00</t>
  </si>
  <si>
    <t xml:space="preserve">SELADOR ACRILICO OPACO PREMIUM INTERIOR/EXTERIOR                                                                                                                                                                                                                                                                                                                                                                                                                                                          </t>
  </si>
  <si>
    <t xml:space="preserve">SELADOR HORIZONTAL PARA FITA DE ACO 1 "                                                                                                                                                                                                                                                                                                                                                                                                                                                                   </t>
  </si>
  <si>
    <t>424,62</t>
  </si>
  <si>
    <t xml:space="preserve">SELANTE A BASE DE ALCATRAO E POLIURETANO PARA JUNTAS HORIZONTAIS                                                                                                                                                                                                                                                                                                                                                                                                                                          </t>
  </si>
  <si>
    <t>79,58</t>
  </si>
  <si>
    <t xml:space="preserve">SELANTE ACRILICO PARA TRATAMENTO / ACABAMENTO SUPERFICIAL DE CONCRETO ESTAMPADO, APARENTE, PEDRAS E OUTROS                                                                                                                                                                                                                                                                                                                                                                                                </t>
  </si>
  <si>
    <t>30,06</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</si>
  <si>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</si>
  <si>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</si>
  <si>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</si>
  <si>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170,57</t>
  </si>
  <si>
    <t xml:space="preserve">SELANTE TIPO VEDA CALHA PARA METAL E FIBROCIMENTO                                                                                                                                                                                                                                                                                                                                                                                                                                                         </t>
  </si>
  <si>
    <t>57,21</t>
  </si>
  <si>
    <t xml:space="preserve">SELIM PVC, COM TRAVA, JE, 90 GRAUS, DN 125 X 100 MM OU 150 X 100 MM, PARA REDE COLETORA ESGOTO                                                                                                                                                                                                                                                                                                                                                                                                            </t>
  </si>
  <si>
    <t>32,95</t>
  </si>
  <si>
    <t xml:space="preserve">SEMIRREBOQUE COM DOIS EIXOS EM TANDEM TIPO BASCULANTE COM CACAMBA METALICA 14 M3  (INCLUI MONTAGEM, NAO INCLUI CAVALO MECANICO)                                                                                                                                                                                                                                                                                                                                                                           </t>
  </si>
  <si>
    <t>213.383,28</t>
  </si>
  <si>
    <t xml:space="preserve">SEMIRREBOQUE COM TRES EIXOS EM TANDEM TIPO BASCULANTE COM CACAMBA METALICA 18 M3 (INCLUI MONTAGEM, NAO INCLUI CAVALO MECANICO)                                                                                                                                                                                                                                                                                                                                                                            </t>
  </si>
  <si>
    <t>250.898,60</t>
  </si>
  <si>
    <t xml:space="preserve">SEMIRREBOQUE COM TRES EIXOS, PARA TRANSPORTE DE CARGA SECA, DIMENSOES APROXIMADAS 2,60 X 12,50 X 0,50 M (NAO INCLUI CAVALO MECANICO)                                                                                                                                                                                                                                                                                                                                                                      </t>
  </si>
  <si>
    <t>194.028,25</t>
  </si>
  <si>
    <t xml:space="preserve">SENSOR DE PRESENCA BIVOLT COM FOTOCELULA PARA QUALQUER TIPO DE LAMPADA, POTENCIA MAXIMA *1000* W, USO EXTERNO                                                                                                                                                                                                                                                                                                                                                                                             </t>
  </si>
  <si>
    <t>80,25</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</si>
  <si>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</si>
  <si>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</si>
  <si>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55,98</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</si>
  <si>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</si>
  <si>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</si>
  <si>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58,59</t>
  </si>
  <si>
    <t xml:space="preserve">SERRA CIRCULAR DE BANCADA COM MOTOR ELETRICO, POTENCIA DE *1600* W, PARA DISCO DE DIAMETRO DE 10" (250 MM)                                                                                                                                                                                                                                                                                                                                                                                                </t>
  </si>
  <si>
    <t>1.909,50</t>
  </si>
  <si>
    <t xml:space="preserve">SERRA CIRCULAR DE BANCADA, MODELO PICA-PAU, DIAMETRO DE 350 MM. CARACTERISTICAS DO MOTOR: TRIFASICO, POTENCIA DE 5 HP, FREQUENCIA DE 60 HZ                                                                                                                                                                                                                                                                                                                                                                </t>
  </si>
  <si>
    <t>7.693,23</t>
  </si>
  <si>
    <t xml:space="preserve">SERRALHEIRO (HORISTA)                                                                                                                                                                                                                                                                                                                                                                                                                                                                                     </t>
  </si>
  <si>
    <t xml:space="preserve">SERRALHEIRO (MENSALISTA)                                                                                                                                                                                                                                                                                                                                                                                                                                                                                  </t>
  </si>
  <si>
    <t>3.356,37</t>
  </si>
  <si>
    <t xml:space="preserve">SERVENTE DE OBRAS (HORISTA)                                                                                                                                                                                                                                                                                                                                                                                                                                                                               </t>
  </si>
  <si>
    <t xml:space="preserve">SERVENTE DE OBRAS (MENSALISTA)                                                                                                                                                                                                                                                                                                                                                                                                                                                                            </t>
  </si>
  <si>
    <t>2.445,25</t>
  </si>
  <si>
    <t xml:space="preserve">SERVICO DE BOMBEAMENTO DE CONCRETO COM CONSUMO MINIMO DE 40 M3, (DISPONIBILIZACAO DE BOMBA), SEM O LANCAMENTO                                                                                                                                                                                                                                                                                                                                                                                             </t>
  </si>
  <si>
    <t>58,35</t>
  </si>
  <si>
    <t xml:space="preserve">SIFAO / TUBO SINFONADO EXTENSIVEL/SANFONADO, UNIVERSAL/ SIMPLES, ENTRE *50 A 70* CM, DE PLASTICO BRANCO                                                                                                                                                                                                                                                                                                                                                                                                   </t>
  </si>
  <si>
    <t xml:space="preserve">SIFAO EM METAL CROMADO PARA PIA AMERICANA, 1.1/2 X 1.1/2 "                                                                                                                                                                                                                                                                                                                                                                                                                                                </t>
  </si>
  <si>
    <t>425,93</t>
  </si>
  <si>
    <t xml:space="preserve">SIFAO EM METAL CROMADO PARA PIA AMERICANA, 1.1/2 X 2 "                                                                                                                                                                                                                                                                                                                                                                                                                                                    </t>
  </si>
  <si>
    <t>431,14</t>
  </si>
  <si>
    <t xml:space="preserve">SIFAO EM METAL CROMADO PARA PIA OU LAVATORIO, 1 X 1.1/2 "                                                                                                                                                                                                                                                                                                                                                                                                                                                 </t>
  </si>
  <si>
    <t>338,90</t>
  </si>
  <si>
    <t xml:space="preserve">SIFAO EM METAL CROMADO PARA TANQUE, 1.1/4 X 1.1/2 "                                                                                                                                                                                                                                                                                                                                                                                                                                                       </t>
  </si>
  <si>
    <t>358,92</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</si>
  <si>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</si>
  <si>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</si>
  <si>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</si>
  <si>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</si>
  <si>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19,16</t>
  </si>
  <si>
    <t xml:space="preserve">SILICA ATIVA PARA ADICAO EM CONCRETO E  ARGAMASSA                                                                                                                                                                                                                                                                                                                                                                                                                                                         </t>
  </si>
  <si>
    <t xml:space="preserve">SILICONE ACETICO USO GERAL INCOLOR 280 G                                                                                                                                                                                                                                                                                                                                                                                                                                                                  </t>
  </si>
  <si>
    <t>24,81</t>
  </si>
  <si>
    <t xml:space="preserve">SIMULADOR DE CAMINHADA TRIPLO, EM TUBO DE ACO CARBONO, PINTURA NO PROCESSO ELETROSTATICO - EQUIPAMENTO DE GINASTICA PARA ACADEMIA AO AR LIVRE / ACADEMIA DA TERCEIRA IDADE - ATI                                                                                                                                                                                                                                                                                                                          </t>
  </si>
  <si>
    <t>4.789,18</t>
  </si>
  <si>
    <t xml:space="preserve">SIMULADOR DE CAVALGADA TRIPLO, EM TUBO DE ACO CARBONO, PINTURA NO PROCESSO ELETROSTATICO - EQUIPAMENTO DE GINASTICA PARA ACADEMIA AO AR LIVRE / ACADEMIA DA TERCEIRA IDADE - ATI                                                                                                                                                                                                                                                                                                                          </t>
  </si>
  <si>
    <t>5.175,40</t>
  </si>
  <si>
    <t xml:space="preserve">SIMULADOR DE REMO INDIVIDUAL, EM TUBO DE ACO CARBONO, PINTURA NO PROCESSO ELETROSTATICO - EQUIPAMENTO DE GINASTICA PARA ACADEMIA AO AR LIVRE / ACADEMIA DA TERCEIRA IDADE - ATI                                                                                                                                                                                                                                                                                                                           </t>
  </si>
  <si>
    <t>2.580,78</t>
  </si>
  <si>
    <t xml:space="preserve">SINALIZADOR NOTURNO SIMPLES PARA PARA-RAIOS, SEM RELE FOTOELETRICO                                                                                                                                                                                                                                                                                                                                                                                                                                        </t>
  </si>
  <si>
    <t>53,48</t>
  </si>
  <si>
    <t xml:space="preserve">SISAL EM FIBRA / ESTOPA SISAL PARA GESSO                                                                                                                                                                                                                                                                                                                                                                                                                                                                  </t>
  </si>
  <si>
    <t xml:space="preserve">SOLDA EM BARRA DE ESTANHO-CHUMBO 50/50                                                                                                                                                                                                                                                                                                                                                                                                                                                                    </t>
  </si>
  <si>
    <t>233,59</t>
  </si>
  <si>
    <t xml:space="preserve">SOLDA EM VARETA FOSCOPER, D = *2,5* MM  X COMPRIMENTO 500 MM                                                                                                                                                                                                                                                                                                                                                                                                                                              </t>
  </si>
  <si>
    <t>234,84</t>
  </si>
  <si>
    <t xml:space="preserve">SOLDA ESTANHO/COBRE PARA CONEXOES DE COBRE, FIO 2,5 MM, CARRETEL 500 GR (SEM CHUMBO)                                                                                                                                                                                                                                                                                                                                                                                                                      </t>
  </si>
  <si>
    <t>270,97</t>
  </si>
  <si>
    <t xml:space="preserve">SOLDADOR (HORISTA)                                                                                                                                                                                                                                                                                                                                                                                                                                                                                        </t>
  </si>
  <si>
    <t xml:space="preserve">SOLDADOR (MENSALISTA)                                                                                                                                                                                                                                                                                                                                                                                                                                                                                     </t>
  </si>
  <si>
    <t>3.439,92</t>
  </si>
  <si>
    <t xml:space="preserve">SOLDADOR ELETRICO (PARA SOLDA A SER TESTADA COM RAIOS "X") (HORISTA)                                                                                                                                                                                                                                                                                                                                                                                                                                      </t>
  </si>
  <si>
    <t xml:space="preserve">SOLDADOR ELETRICO (PARA SOLDA A SER TESTADA COM RAIOS "X") (MENSALISTA)                                                                                                                                                                                                                                                                                                                                                                                                                                   </t>
  </si>
  <si>
    <t>4.042,35</t>
  </si>
  <si>
    <t xml:space="preserve">SOLEIRA EM GRANITO, POLIDO, TIPO ANDORINHA/ QUARTZ/ CASTELO/ CORUMBA OU OUTROS EQUIVALENTES DA REGIAO, L= *15* CM, E=  *2,0* CM                                                                                                                                                                                                                                                                                                                                                                           </t>
  </si>
  <si>
    <t>94,81</t>
  </si>
  <si>
    <t xml:space="preserve">SOLEIRA PRE-MOLDADA EM GRANILITE, MARMORITE OU GRANITINA, L = *15 CM                                                                                                                                                                                                                                                                                                                                                                                                                                      </t>
  </si>
  <si>
    <t>103,78</t>
  </si>
  <si>
    <t xml:space="preserve">SOLEIRA/ PEITORIL EM MARMORE, POLIDO, BRANCO COMUM, L= *15* CM, E=  *2* CM,  CORTE RETO                                                                                                                                                                                                                                                                                                                                                                                                                   </t>
  </si>
  <si>
    <t>111,06</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</si>
  <si>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</si>
  <si>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</si>
  <si>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</si>
  <si>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</si>
  <si>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93,65</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</si>
  <si>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</si>
  <si>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</si>
  <si>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</si>
  <si>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</si>
  <si>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7,66</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</si>
  <si>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</si>
  <si>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</si>
  <si>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</si>
  <si>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55,16</t>
  </si>
  <si>
    <t xml:space="preserve">SPRINKLER TIPO PENDENTE, BULBO AMARELO DE RESPOSTA RAPIDA, 79 GRAUS CELSIUS, ACABAMENTO NATURAL, D = 20 MM (3/4")                                                                                                                                                                                                                                                                                                                                                                                         </t>
  </si>
  <si>
    <t xml:space="preserve">SPRINKLER TIPO PENDENTE, BULBO VERMELHO DE RESPOSTA RAPIDA, 68 GRAUS CELSIUS, ACABAMENTO CROMADO, D = 15 MM (1/2")                                                                                                                                                                                                                                                                                                                                                                                        </t>
  </si>
  <si>
    <t>48,54</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</si>
  <si>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</si>
  <si>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</si>
  <si>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</si>
  <si>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</si>
  <si>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182,88</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</si>
  <si>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</si>
  <si>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</si>
  <si>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</si>
  <si>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250,43</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</si>
  <si>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</si>
  <si>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</si>
  <si>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</si>
  <si>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</si>
  <si>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</si>
  <si>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</si>
  <si>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</si>
  <si>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</si>
  <si>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</si>
  <si>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2.701,34</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</si>
  <si>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</si>
  <si>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</si>
  <si>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</si>
  <si>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</si>
  <si>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137,01</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</si>
  <si>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</si>
  <si>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</si>
  <si>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</si>
  <si>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301,13</t>
  </si>
  <si>
    <t xml:space="preserve">TABUA DE  MADEIRA PARA PISO, CUMARU/IPE CHAMPANHE OU EQUIVALENTE DA REGIAO, ENCAIXE MACHO/FEMEA, *15 X 2* CM                                                                                                                                                                                                                                                                                                                                                                                              </t>
  </si>
  <si>
    <t>325,00</t>
  </si>
  <si>
    <t xml:space="preserve">TABUA DE  MADEIRA PARA PISO, IPE (CERNE) OU EQUIVALENTE DA REGIAO, ENCAIXE MACHO/FEMEA, *20 X 2* CM                                                                                                                                                                                                                                                                                                                                                                                                       </t>
  </si>
  <si>
    <t>403,40</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</si>
  <si>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</si>
  <si>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</si>
  <si>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</si>
  <si>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30,93</t>
  </si>
  <si>
    <t xml:space="preserve">TACO DE MADEIRA PARA PISO, IPE (CERNE) OU EQUIVALENTE DA REGIAO, 7 X 42 CM, E = 2 CM                                                                                                                                                                                                                                                                                                                                                                                                                      </t>
  </si>
  <si>
    <t>188,63</t>
  </si>
  <si>
    <t xml:space="preserve">TALABARTE DE SEGURANCA, 2 MOSQUETOES TRAVA DUPLA *53* MM DE ABERTURA, COM ABSORVEDOR DE ENERGIA                                                                                                                                                                                                                                                                                                                                                                                                           </t>
  </si>
  <si>
    <t xml:space="preserve">TALHA ELETRICA 3 T, VELOCIDADE  2,1 M / MIN, POTENCIA 1,3 KW                                                                                                                                                                                                                                                                                                                                                                                                                                              </t>
  </si>
  <si>
    <t>10.484,80</t>
  </si>
  <si>
    <t xml:space="preserve">TALHA MANUAL DE CORRENTE, CAPACIDADE DE 1 T COM ELEVACAO DE 3 M                                                                                                                                                                                                                                                                                                                                                                                                                                           </t>
  </si>
  <si>
    <t>758,61</t>
  </si>
  <si>
    <t xml:space="preserve">TALHA MANUAL DE CORRENTE, CAPACIDADE DE 2 T COM ELEVACAO DE 3 M                                                                                                                                                                                                                                                                                                                                                                                                                                           </t>
  </si>
  <si>
    <t>1.106,45</t>
  </si>
  <si>
    <t xml:space="preserve">TALHADEIRA COM PUNHO DE PROTECAO *20 X 250* MM                                                                                                                                                                                                                                                                                                                                                                                                                                                            </t>
  </si>
  <si>
    <t xml:space="preserve">TAMPA CEGA EM PVC PARA CONDULETE 4 X 2"                                                                                                                                                                                                                                                                                                                                                                                                                                                                   </t>
  </si>
  <si>
    <t xml:space="preserve">TAMPA DE CONCRETO ARMADO PARA FOSSA SEPTICA, DIAMETRO NOMINAL DE 3,00 M E ESPESSURA MINIMA DE 100 MM                                                                                                                                                                                                                                                                                                                                                                                                      </t>
  </si>
  <si>
    <t>2.001,94</t>
  </si>
  <si>
    <t xml:space="preserve">TAMPA DE CONCRETO ARMADO PARA FOSSA, D = *0,90* M, E = 0,05 M                                                                                                                                                                                                                                                                                                                                                                                                                                             </t>
  </si>
  <si>
    <t>128,68</t>
  </si>
  <si>
    <t xml:space="preserve">TAMPA DE CONCRETO ARMADO PARA FOSSA, D = *1,10* M, E = 0,05 M                                                                                                                                                                                                                                                                                                                                                                                                                                             </t>
  </si>
  <si>
    <t>163,97</t>
  </si>
  <si>
    <t xml:space="preserve">TAMPA DE CONCRETO ARMADO PARA FOSSA, D = *1,35* M, E = 0,05 M                                                                                                                                                                                                                                                                                                                                                                                                                                             </t>
  </si>
  <si>
    <t>253,43</t>
  </si>
  <si>
    <t xml:space="preserve">TAMPA DE CONCRETO ARMADO PARA FOSSA, D = 1,50 M, E = 0,05 M                                                                                                                                                                                                                                                                                                                                                                                                                                               </t>
  </si>
  <si>
    <t>378,66</t>
  </si>
  <si>
    <t xml:space="preserve">TAMPA DE CONCRETO ARMADO PARA FOSSA, D = 2,00 M, E = 0,05 M                                                                                                                                                                                                                                                                                                                                                                                                                                               </t>
  </si>
  <si>
    <t>752,93</t>
  </si>
  <si>
    <t xml:space="preserve">TAMPA DE CONCRETO ARMADO PARA FOSSA, D = 2,50 M, E = 0,05 M                                                                                                                                                                                                                                                                                                                                                                                                                                               </t>
  </si>
  <si>
    <t>1.386,10</t>
  </si>
  <si>
    <t xml:space="preserve">TAMPA DE CONCRETO ARMADO PARA POCO DE INSPECAO, COM FURO E TAMPINHA, DIAMETRO NOMINAL DE 3,00 M E ESPESSURA MINIMA DE 100 MM                                                                                                                                                                                                                                                                                                                                                                              </t>
  </si>
  <si>
    <t>2.434,71</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</si>
  <si>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</si>
  <si>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</si>
  <si>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</si>
  <si>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345,59</t>
  </si>
  <si>
    <t xml:space="preserve">TAMPA DE CONCRETO ARMADO PARA POCO, COM  FURO E TAMPINHA, D = 1,50 M, E = 0,05 M                                                                                                                                                                                                                                                                                                                                                                                                                          </t>
  </si>
  <si>
    <t>531,36</t>
  </si>
  <si>
    <t xml:space="preserve">TAMPA DE CONCRETO ARMADO PARA POCO, COM  FURO E TAMPINHA, D = 2,00 M, E = 0,05 M                                                                                                                                                                                                                                                                                                                                                                                                                          </t>
  </si>
  <si>
    <t>996,30</t>
  </si>
  <si>
    <t xml:space="preserve">TAMPA DE CONCRETO ARMADO PARA POCO, COM  FURO E TAMPINHA, D = 2,50 M, E = 0,05 M                                                                                                                                                                                                                                                                                                                                                                                                                          </t>
  </si>
  <si>
    <t>1.532,85</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</si>
  <si>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</si>
  <si>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</si>
  <si>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</si>
  <si>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</si>
  <si>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</si>
  <si>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</si>
  <si>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</si>
  <si>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</si>
  <si>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</si>
  <si>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</si>
  <si>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</si>
  <si>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71,26</t>
  </si>
  <si>
    <t xml:space="preserve">TAMPAO COM CORRENTE, EM LATAO, ENGATE RAPIDO 2 1/2", PARA INSTALACAO PREDIAL DE COMBATE A INCENDIO                                                                                                                                                                                                                                                                                                                                                                                                        </t>
  </si>
  <si>
    <t xml:space="preserve">TAMPAO FOFO ARTICULADO P/ REGISTRO, CLASSE A15 CARGA MAX 1,5 T, *200 X 200* MM                                                                                                                                                                                                                                                                                                                                                                                                                            </t>
  </si>
  <si>
    <t>99,23</t>
  </si>
  <si>
    <t xml:space="preserve">TAMPAO FOFO ARTICULADO P/ REGISTRO, CLASSE A15 CARGA MAXIMA 1,5 T, *400 X 400* MM                                                                                                                                                                                                                                                                                                                                                                                                                         </t>
  </si>
  <si>
    <t>248,09</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</si>
  <si>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</si>
  <si>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</si>
  <si>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770,86</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</si>
  <si>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</si>
  <si>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</si>
  <si>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</si>
  <si>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321,63</t>
  </si>
  <si>
    <t xml:space="preserve">TAMPAO FOFO SIMPLES COM BASE / REQUADRO, CLASSE B125 CARGA MAX. 12,5 T, REDONDO, TAMPA 500 MM (COM INSCRICAO EM RELEVO DO TIPO DE REDE)                                                                                                                                                                                                                                                                                                                                                                   </t>
  </si>
  <si>
    <t>496,18</t>
  </si>
  <si>
    <t xml:space="preserve">TAMPAO FOFO SIMPLES COM BASE / REQUADRO, CLASSE B125 CARGA MAX. 12,5 T, REDONDO, TAMPA 600 MM (COM INSCRICAO EM RELEVO DO TIPO DE REDE)                                                                                                                                                                                                                                                                                                                                                                   </t>
  </si>
  <si>
    <t>571,50</t>
  </si>
  <si>
    <t xml:space="preserve">TAMPAO FOFO SIMPLES COM BASE / REQUADRO, CLASSE D400 CARGA MAX. 40 T, REDONDO, TAMPA 600 MM, REDE PLUVIAL/ESGOTO (COM INSCRICAO EM RELEVO DO TIPO DE REDE)                                                                                                                                                                                                                                                                                                                                                </t>
  </si>
  <si>
    <t>756,68</t>
  </si>
  <si>
    <t xml:space="preserve">TAMPAO FOFO SIMPLES COM BASE / REQUADRO, CLASSE D400 CARGA MAX. 40 T, REDONDO, TAMPA 900 MM (COM INSCRICAO EM RELEVO DO TIPO DE REDE)                                                                                                                                                                                                                                                                                                                                                                     </t>
  </si>
  <si>
    <t>2.410,93</t>
  </si>
  <si>
    <t xml:space="preserve">TAMPAO FOFO SIMPLES COM BASE / REQUADRO, R-2, CLASSE A15 CARGA MAX. 1,5 T, 550 X 1100 MM (COM INSCRICAO EM RELEVO DO TIPO DE REDE)                                                                                                                                                                                                                                                                                                                                                                        </t>
  </si>
  <si>
    <t>816,04</t>
  </si>
  <si>
    <t xml:space="preserve">TANQUE ACO INOXIDAVEL (ACO 304) COM ESFREGADOR E VALVULA, DE *50 X 40 X 22* CM                                                                                                                                                                                                                                                                                                                                                                                                                            </t>
  </si>
  <si>
    <t>488,67</t>
  </si>
  <si>
    <t xml:space="preserve">TANQUE DE ACO CARBONO NAO REVESTIDO, PARA TRANSPORTE DE AGUA COM CAPACIDADE DE 10 M3, COM BOMBA CENTRIFUGA POR TOMADA DE FORCA, VAZAO MAXIMA *75* M3/H (INCLUI MONTAGEM, NAO INCLUI CAMINHAO)                                                                                                                                                                                                                                                                                                             </t>
  </si>
  <si>
    <t>82.950,00</t>
  </si>
  <si>
    <t xml:space="preserve">TANQUE DE ACO PARA TRANSPORTE DE AGUA COM CAPACIDADE DE 14 M3 (INCLUI MONTAGEM, NAO INCLUI CAMINHAO)                                                                                                                                                                                                                                                                                                                                                                                                      </t>
  </si>
  <si>
    <t>102.092,30</t>
  </si>
  <si>
    <t xml:space="preserve">TANQUE DE ACO PARA TRANSPORTE DE AGUA COM CAPACIDADE DE 4 M3 (INCLUI MONTAGEM, NAO INCLUI CAMINHAO)                                                                                                                                                                                                                                                                                                                                                                                                       </t>
  </si>
  <si>
    <t>58.259,19</t>
  </si>
  <si>
    <t xml:space="preserve">TANQUE DE ACO PARA TRANSPORTE DE AGUA COM CAPACIDADE DE 6 M3 (INCLUI MONTAGEM, NAO INCLUI CAMINHAO)                                                                                                                                                                                                                                                                                                                                                                                                       </t>
  </si>
  <si>
    <t>69.217,47</t>
  </si>
  <si>
    <t xml:space="preserve">TANQUE DE ACO PARA TRANSPORTE DE AGUA COM CAPACIDADE DE 8 M3 (INCLUI MONTAGEM, NAO INCLUI CAMINHAO)                                                                                                                                                                                                                                                                                                                                                                                                       </t>
  </si>
  <si>
    <t>55.068,81</t>
  </si>
  <si>
    <t xml:space="preserve">TANQUE DE ASFALTO ESTACIONARIO COM MACARICO, CAPACIDADE 20.000 L                                                                                                                                                                                                                                                                                                                                                                                                                                          </t>
  </si>
  <si>
    <t>115.339,33</t>
  </si>
  <si>
    <t xml:space="preserve">TANQUE DE ASFALTO ESTACIONARIO COM SERPENTINA, CAPACIDADE 20.000 L                                                                                                                                                                                                                                                                                                                                                                                                                                        </t>
  </si>
  <si>
    <t>120.887,83</t>
  </si>
  <si>
    <t xml:space="preserve">TANQUE DE ASFALTO ESTACIONARIO COM SERPENTINA, CAPACIDADE 30.000 L                                                                                                                                                                                                                                                                                                                                                                                                                                        </t>
  </si>
  <si>
    <t>141.902,75</t>
  </si>
  <si>
    <t xml:space="preserve">TANQUE DE LOUCA BRANCA, COM COLUNA, *30* L                                                                                                                                                                                                                                                                                                                                                                                                                                                                </t>
  </si>
  <si>
    <t>499,50</t>
  </si>
  <si>
    <t xml:space="preserve">TANQUE DE LOUCA BRANCA, SUSPENSO, *20* L                                                                                                                                                                                                                                                                                                                                                                                                                                                                  </t>
  </si>
  <si>
    <t>366,74</t>
  </si>
  <si>
    <t xml:space="preserve">TANQUE DUPLO EM MARMORE SINTETICO COM CUBA LISA E ESFREGADOR, *110 X 60* CM                                                                                                                                                                                                                                                                                                                                                                                                                               </t>
  </si>
  <si>
    <t>400,34</t>
  </si>
  <si>
    <t xml:space="preserve">TANQUE SIMPLES EM MARMORE SINTETICO COM COLUNA, CAPACIDADE *22* L, *60 X 46* CM                                                                                                                                                                                                                                                                                                                                                                                                                           </t>
  </si>
  <si>
    <t>490,52</t>
  </si>
  <si>
    <t xml:space="preserve">TANQUE SIMPLES EM MARMORE SINTETICO DE FIXAR NA PAREDE, CAPACIDADE *22* L, *60 X 46* CM                                                                                                                                                                                                                                                                                                                                                                                                                   </t>
  </si>
  <si>
    <t>260,58</t>
  </si>
  <si>
    <t xml:space="preserve">TANQUE SIMPLES EM MARMORE SINTETICO SUSPENSO, CAPACIDADE *38* L, *60 X 60* CM                                                                                                                                                                                                                                                                                                                                                                                                                             </t>
  </si>
  <si>
    <t>329,77</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</si>
  <si>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</si>
  <si>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</si>
  <si>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</si>
  <si>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</si>
  <si>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</si>
  <si>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</si>
  <si>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222,44</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</si>
  <si>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</si>
  <si>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</si>
  <si>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</si>
  <si>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</si>
  <si>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</si>
  <si>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</si>
  <si>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</si>
  <si>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153,15</t>
  </si>
  <si>
    <t xml:space="preserve">TE CPVC, SOLDAVEL, 90 GRAUS, 89 MM, PARA AGUA QUENTE PREDIAL                                                                                                                                                                                                                                                                                                                                                                                                                                              </t>
  </si>
  <si>
    <t xml:space="preserve">TE DE COBRE (REF 611) SEM ANEL DE SOLDA, BOLSA X BOLSA X BOLSA, 104 MM                                                                                                                                                                                                                                                                                                                                                                                                                                    </t>
  </si>
  <si>
    <t>1.301,12</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</si>
  <si>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</si>
  <si>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</si>
  <si>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</si>
  <si>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</si>
  <si>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52,47</t>
  </si>
  <si>
    <t xml:space="preserve">TE DE COBRE (REF 611) SEM ANEL DE SOLDA, BOLSA X BOLSA X BOLSA, 42 MM                                                                                                                                                                                                                                                                                                                                                                                                                                     </t>
  </si>
  <si>
    <t>67,60</t>
  </si>
  <si>
    <t xml:space="preserve">TE DE COBRE (REF 611) SEM ANEL DE SOLDA, BOLSA X BOLSA X BOLSA, 54 MM                                                                                                                                                                                                                                                                                                                                                                                                                                     </t>
  </si>
  <si>
    <t>133,62</t>
  </si>
  <si>
    <t xml:space="preserve">TE DE COBRE (REF 611) SEM ANEL DE SOLDA, BOLSA X BOLSA X BOLSA, 66 MM                                                                                                                                                                                                                                                                                                                                                                                                                                     </t>
  </si>
  <si>
    <t>380,35</t>
  </si>
  <si>
    <t xml:space="preserve">TE DE COBRE (REF 611) SEM ANEL DE SOLDA, BOLSA X BOLSA X BOLSA, 79 MM                                                                                                                                                                                                                                                                                                                                                                                                                                     </t>
  </si>
  <si>
    <t>595,08</t>
  </si>
  <si>
    <t xml:space="preserve">TE DE FERRO GALVANIZADO, DE 1 1/2"                                                                                                                                                                                                                                                                                                                                                                                                                                                                        </t>
  </si>
  <si>
    <t>38,38</t>
  </si>
  <si>
    <t xml:space="preserve">TE DE FERRO GALVANIZADO, DE 1 1/4"                                                                                                                                                                                                                                                                                                                                                                                                                                                                        </t>
  </si>
  <si>
    <t>30,29</t>
  </si>
  <si>
    <t xml:space="preserve">TE DE FERRO GALVANIZADO, DE 1/2"                                                                                                                                                                                                                                                                                                                                                                                                                                                                          </t>
  </si>
  <si>
    <t xml:space="preserve">TE DE FERRO GALVANIZADO, DE 1"                                                                                                                                                                                                                                                                                                                                                                                                                                                                            </t>
  </si>
  <si>
    <t xml:space="preserve">TE DE FERRO GALVANIZADO, DE 2 1/2"                                                                                                                                                                                                                                                                                                                                                                                                                                                                        </t>
  </si>
  <si>
    <t xml:space="preserve">TE DE FERRO GALVANIZADO, DE 2"                                                                                                                                                                                                                                                                                                                                                                                                                                                                            </t>
  </si>
  <si>
    <t>60,79</t>
  </si>
  <si>
    <t xml:space="preserve">TE DE FERRO GALVANIZADO, DE 3/4"                                                                                                                                                                                                                                                                                                                                                                                                                                                                          </t>
  </si>
  <si>
    <t xml:space="preserve">TE DE FERRO GALVANIZADO, DE 3"                                                                                                                                                                                                                                                                                                                                                                                                                                                                            </t>
  </si>
  <si>
    <t xml:space="preserve">TE DE FERRO GALVANIZADO, DE 4"                                                                                                                                                                                                                                                                                                                                                                                                                                                                            </t>
  </si>
  <si>
    <t xml:space="preserve">TE DE FERRO GALVANIZADO, DE 5"                                                                                                                                                                                                                                                                                                                                                                                                                                                                            </t>
  </si>
  <si>
    <t>407,18</t>
  </si>
  <si>
    <t xml:space="preserve">TE DE FERRO GALVANIZADO, DE 6"                                                                                                                                                                                                                                                                                                                                                                                                                                                                            </t>
  </si>
  <si>
    <t>954,39</t>
  </si>
  <si>
    <t xml:space="preserve">TE DE INSPECAO, PVC,  100 X 75 MM, SERIE NORMAL PARA ESGOTO PREDIAL                                                                                                                                                                                                                                                                                                                                                                                                                                       </t>
  </si>
  <si>
    <t>41,88</t>
  </si>
  <si>
    <t xml:space="preserve">TE DE INSPECAO, PVC, SERIE R, 100 X 75 MM, PARA ESGOTO PREDIAL                                                                                                                                                                                                                                                                                                                                                                                                                                            </t>
  </si>
  <si>
    <t xml:space="preserve">TE DE INSPECAO, PVC, SERIE R, 150 X 100 MM, PARA ESGOTO PREDIAL                                                                                                                                                                                                                                                                                                                                                                                                                                           </t>
  </si>
  <si>
    <t>234,15</t>
  </si>
  <si>
    <t xml:space="preserve">TE DE INSPECAO, PVC, SERIE R, 75 X 75 MM, PARA ESGOTO PREDIAL                                                                                                                                                                                                                                                                                                                                                                                                                                             </t>
  </si>
  <si>
    <t>30,00</t>
  </si>
  <si>
    <t xml:space="preserve">TE DE REDUCAO COM ROSCA, PVC, 90 GRAUS, 1 X 3/4", PARA AGUA FRIA PREDIAL                                                                                                                                                                                                                                                                                                                                                                                                                                  </t>
  </si>
  <si>
    <t xml:space="preserve">TE DE REDUCAO COM ROSCA, PVC, 90 GRAUS, 1.1/2" X 3/4", AGUA FRIA PREDIAL                                                                                                                                                                                                                                                                                                                                                                                                                                  </t>
  </si>
  <si>
    <t>24,82</t>
  </si>
  <si>
    <t xml:space="preserve">TE DE REDUCAO COM ROSCA, PVC, 90 GRAUS, 3/4 X 1/2", PARA AGUA FRIA PREDIAL                                                                                                                                                                                                                                                                                                                                                                                                                                </t>
  </si>
  <si>
    <t xml:space="preserve">TE DE REDUCAO DE FERRO GALVANIZADO, COM ROSCA BSP, DE 1 1/2" X 1"                                                                                                                                                                                                                                                                                                                                                                                                                                         </t>
  </si>
  <si>
    <t>45,09</t>
  </si>
  <si>
    <t xml:space="preserve">TE DE REDUCAO DE FERRO GALVANIZADO, COM ROSCA BSP, DE 1 1/2" X 3/4"                                                                                                                                                                                                                                                                                                                                                                                                                                       </t>
  </si>
  <si>
    <t xml:space="preserve">TE DE REDUCAO DE FERRO GALVANIZADO, COM ROSCA BSP, DE 1 1/4" X 3/4"                                                                                                                                                                                                                                                                                                                                                                                                                                       </t>
  </si>
  <si>
    <t>34,14</t>
  </si>
  <si>
    <t xml:space="preserve">TE DE REDUCAO DE FERRO GALVANIZADO, COM ROSCA BSP, DE 1" X 1/2"                                                                                                                                                                                                                                                                                                                                                                                                                                           </t>
  </si>
  <si>
    <t xml:space="preserve">TE DE REDUCAO DE FERRO GALVANIZADO, COM ROSCA BSP, DE 1" X 3/4"                                                                                                                                                                                                                                                                                                                                                                                                                                           </t>
  </si>
  <si>
    <t xml:space="preserve">TE DE REDUCAO DE FERRO GALVANIZADO, COM ROSCA BSP, DE 2 1/2" X 1 1/2"                                                                                                                                                                                                                                                                                                                                                                                                                                     </t>
  </si>
  <si>
    <t>124,77</t>
  </si>
  <si>
    <t xml:space="preserve">TE DE REDUCAO DE FERRO GALVANIZADO, COM ROSCA BSP, DE 2 1/2" X 1 1/4"                                                                                                                                                                                                                                                                                                                                                                                                                                     </t>
  </si>
  <si>
    <t xml:space="preserve">TE DE REDUCAO DE FERRO GALVANIZADO, COM ROSCA BSP, DE 2 1/2" X 1"                                                                                                                                                                                                                                                                                                                                                                                                                                         </t>
  </si>
  <si>
    <t xml:space="preserve">TE DE REDUCAO DE FERRO GALVANIZADO, COM ROSCA BSP, DE 2 1/2" X 2"                                                                                                                                                                                                                                                                                                                                                                                                                                         </t>
  </si>
  <si>
    <t>128,40</t>
  </si>
  <si>
    <t xml:space="preserve">TE DE REDUCAO DE FERRO GALVANIZADO, COM ROSCA BSP, DE 2" X 1 1/2"                                                                                                                                                                                                                                                                                                                                                                                                                                         </t>
  </si>
  <si>
    <t>67,30</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</si>
  <si>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</si>
  <si>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</si>
  <si>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</si>
  <si>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</si>
  <si>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179,48</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</si>
  <si>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</si>
  <si>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</si>
  <si>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</si>
  <si>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</si>
  <si>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</si>
  <si>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339,83</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</si>
  <si>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</si>
  <si>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</si>
  <si>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</si>
  <si>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</si>
  <si>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22,45</t>
  </si>
  <si>
    <t xml:space="preserve">TE DE REDUCAO, CPVC, 42 X 35 MM, PARA AGUA QUENTE PREDIAL                                                                                                                                                                                                                                                                                                                                                                                                                                                 </t>
  </si>
  <si>
    <t>33,88</t>
  </si>
  <si>
    <t xml:space="preserve">TE DE REDUCAO, PVC PBA, BBB, JE, DN 100 X 50 / DE 110 X 60 MM, PARA REDE AGUA (NBR 10351)                                                                                                                                                                                                                                                                                                                                                                                                                 </t>
  </si>
  <si>
    <t>75,22</t>
  </si>
  <si>
    <t xml:space="preserve">TE DE REDUCAO, PVC PBA, BBB, JE, DN 100 X 75 / DE 110 X 85 MM, PARA REDE AGUA (NBR 10351)                                                                                                                                                                                                                                                                                                                                                                                                                 </t>
  </si>
  <si>
    <t>63,56</t>
  </si>
  <si>
    <t xml:space="preserve">TE DE REDUCAO, PVC PBA, BBB, JE, DN 75 X 50 / DE 85 X 60 MM, PARA REDE AGUA (NBR 10351)                                                                                                                                                                                                                                                                                                                                                                                                                   </t>
  </si>
  <si>
    <t>36,66</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</si>
  <si>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</si>
  <si>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</si>
  <si>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</si>
  <si>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</si>
  <si>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</si>
  <si>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</si>
  <si>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</si>
  <si>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</si>
  <si>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</si>
  <si>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45,94</t>
  </si>
  <si>
    <t xml:space="preserve">TE DE REDUCAO, PVC, SOLDAVEL, 90 GRAUS, 85 MM X 60 MM, PARA AGUA FRIA PREDIAL                                                                                                                                                                                                                                                                                                                                                                                                                             </t>
  </si>
  <si>
    <t xml:space="preserve">TE DE SERVICO INTEGRADO, EM POLIPROPILENO (PP), PARA TUBOS EM PEAD/PVC, 60 X 20 MM - LIGACAO PREDIAL DE AGUA                                                                                                                                                                                                                                                                                                                                                                                              </t>
  </si>
  <si>
    <t>40,33</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</si>
  <si>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</si>
  <si>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</si>
  <si>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</si>
  <si>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191,41</t>
  </si>
  <si>
    <t xml:space="preserve">TE DE SERVICO, PEAD PE 100, DE 125 X 32 MM, PARA ELETROFUSAO                                                                                                                                                                                                                                                                                                                                                                                                                                              </t>
  </si>
  <si>
    <t>194,65</t>
  </si>
  <si>
    <t xml:space="preserve">TE DE SERVICO, PEAD PE 100, DE 125 X 63 MM, PARA ELETROFUSAO                                                                                                                                                                                                                                                                                                                                                                                                                                              </t>
  </si>
  <si>
    <t>295,04</t>
  </si>
  <si>
    <t xml:space="preserve">TE DE SERVICO, PEAD PE 100, DE 200 X 20 MM, PARA ELETROFUSAO                                                                                                                                                                                                                                                                                                                                                                                                                                              </t>
  </si>
  <si>
    <t>321,64</t>
  </si>
  <si>
    <t xml:space="preserve">TE DE SERVICO, PEAD PE 100, DE 200 X 32 MM, PARA ELETROFUSAO                                                                                                                                                                                                                                                                                                                                                                                                                                              </t>
  </si>
  <si>
    <t>326,68</t>
  </si>
  <si>
    <t xml:space="preserve">TE DE SERVICO, PEAD PE 100, DE 200 X 63 MM, PARA ELETROFUSAO                                                                                                                                                                                                                                                                                                                                                                                                                                              </t>
  </si>
  <si>
    <t>448,09</t>
  </si>
  <si>
    <t xml:space="preserve">TE DE SERVICO, PEAD PE 100, DE 63 X 20 MM, PARA ELETROFUSAO                                                                                                                                                                                                                                                                                                                                                                                                                                               </t>
  </si>
  <si>
    <t>151,92</t>
  </si>
  <si>
    <t xml:space="preserve">TE DE SERVICO, PEAD PE 100, DE 63 X 32 MM, PARA ELETROFUSAO                                                                                                                                                                                                                                                                                                                                                                                                                                               </t>
  </si>
  <si>
    <t xml:space="preserve">TE DE SERVICO, PEAD PE 100, DE 63 X 63 MM, PARA ELETROFUSAO                                                                                                                                                                                                                                                                                                                                                                                                                                               </t>
  </si>
  <si>
    <t>182,98</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</si>
  <si>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</si>
  <si>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</si>
  <si>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</si>
  <si>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</si>
  <si>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69,27</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</si>
  <si>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</si>
  <si>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</si>
  <si>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</si>
  <si>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</si>
  <si>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</si>
  <si>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</si>
  <si>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</si>
  <si>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</si>
  <si>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7,44</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</si>
  <si>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</si>
  <si>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</si>
  <si>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</si>
  <si>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241,08</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</si>
  <si>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</si>
  <si>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</si>
  <si>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</si>
  <si>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</si>
  <si>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</si>
  <si>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</si>
  <si>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</si>
  <si>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84,39</t>
  </si>
  <si>
    <t xml:space="preserve">TE NORMAL, PPR, F/F/F, SOLDAVEL, 90 GRAUS, DN 90 X 90 X 90 MM, PARA AGUA QUENTE PREDIAL                                                                                                                                                                                                                                                                                                                                                                                                                   </t>
  </si>
  <si>
    <t>113,25</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</si>
  <si>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</si>
  <si>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</si>
  <si>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</si>
  <si>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</si>
  <si>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</si>
  <si>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52,84</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</si>
  <si>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</si>
  <si>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</si>
  <si>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</si>
  <si>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10,79</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</si>
  <si>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</si>
  <si>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</si>
  <si>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</si>
  <si>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</si>
  <si>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</si>
  <si>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</si>
  <si>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</si>
  <si>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36,95</t>
  </si>
  <si>
    <t xml:space="preserve">TE RANHURADO EM FERRO FUNDIDO, DN 65 (2 1/2")                                                                                                                                                                                                                                                                                                                                                                                                                                                             </t>
  </si>
  <si>
    <t xml:space="preserve">TE RANHURADO EM FERRO FUNDIDO, DN 80 (3")                                                                                                                                                                                                                                                                                                                                                                                                                                                                 </t>
  </si>
  <si>
    <t>57,39</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</si>
  <si>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</si>
  <si>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</si>
  <si>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</si>
  <si>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</si>
  <si>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</si>
  <si>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</si>
  <si>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</si>
  <si>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3,78</t>
  </si>
  <si>
    <t xml:space="preserve">TE SANITARIO, PVC, DN 50 X 50 MM, SERIE NORMAL, PARA ESGOTO PREDIAL                                                                                                                                                                                                                                                                                                                                                                                                                                       </t>
  </si>
  <si>
    <t xml:space="preserve">TE SANITARIO, PVC, DN 75 X 75 MM, SERIE NORMAL PARA ESGOTO PREDIAL                                                                                                                                                                                                                                                                                                                                                                                                                                        </t>
  </si>
  <si>
    <t xml:space="preserve">TE SOLDAVEL, PVC, 90 GRAUS, 110 MM, PARA AGUA FRIA PREDIAL (NBR 5648)                                                                                                                                                                                                                                                                                                                                                                                                                                     </t>
  </si>
  <si>
    <t>180,87</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</si>
  <si>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</si>
  <si>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</si>
  <si>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</si>
  <si>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</si>
  <si>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</si>
  <si>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</si>
  <si>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</si>
  <si>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84,23</t>
  </si>
  <si>
    <t xml:space="preserve">TE SOLDAVEL, PVC, 90 GRAUS,50 MM, PARA AGUA FRIA PREDIAL (NBR 5648)                                                                                                                                                                                                                                                                                                                                                                                                                                       </t>
  </si>
  <si>
    <t xml:space="preserve">TE 45 GRAUS DE FERRO GALVANIZADO, COM ROSCA BSP, DE 1 1/2"                                                                                                                                                                                                                                                                                                                                                                                                                                                </t>
  </si>
  <si>
    <t xml:space="preserve">TE 45 GRAUS DE FERRO GALVANIZADO, COM ROSCA BSP, DE 1 1/4"                                                                                                                                                                                                                                                                                                                                                                                                                                                </t>
  </si>
  <si>
    <t>64,21</t>
  </si>
  <si>
    <t xml:space="preserve">TE 45 GRAUS DE FERRO GALVANIZADO, COM ROSCA BSP, DE 1/2"                                                                                                                                                                                                                                                                                                                                                                                                                                                  </t>
  </si>
  <si>
    <t xml:space="preserve">TE 45 GRAUS DE FERRO GALVANIZADO, COM ROSCA BSP, DE 1"                                                                                                                                                                                                                                                                                                                                                                                                                                                    </t>
  </si>
  <si>
    <t>39,84</t>
  </si>
  <si>
    <t xml:space="preserve">TE 45 GRAUS DE FERRO GALVANIZADO, COM ROSCA BSP, DE 2 1/2"                                                                                                                                                                                                                                                                                                                                                                                                                                                </t>
  </si>
  <si>
    <t>236,52</t>
  </si>
  <si>
    <t xml:space="preserve">TE 45 GRAUS DE FERRO GALVANIZADO, COM ROSCA BSP, DE 2"                                                                                                                                                                                                                                                                                                                                                                                                                                                    </t>
  </si>
  <si>
    <t xml:space="preserve">TE 45 GRAUS DE FERRO GALVANIZADO, COM ROSCA BSP, DE 3/4"                                                                                                                                                                                                                                                                                                                                                                                                                                                  </t>
  </si>
  <si>
    <t xml:space="preserve">TE 45 GRAUS DE FERRO GALVANIZADO, COM ROSCA BSP, DE 3"                                                                                                                                                                                                                                                                                                                                                                                                                                                    </t>
  </si>
  <si>
    <t>373,87</t>
  </si>
  <si>
    <t xml:space="preserve">TE 45 GRAUS DE FERRO GALVANIZADO, COM ROSCA BSP, DE 4"                                                                                                                                                                                                                                                                                                                                                                                                                                                    </t>
  </si>
  <si>
    <t>599,33</t>
  </si>
  <si>
    <t xml:space="preserve">TE 90 GRAUS EM ACO CARBONO, SOLDAVEL, PRESSAO 3.000 LBS, DN 1 1/2"                                                                                                                                                                                                                                                                                                                                                                                                                                        </t>
  </si>
  <si>
    <t>132,28</t>
  </si>
  <si>
    <t xml:space="preserve">TE 90 GRAUS EM ACO CARBONO, SOLDAVEL, PRESSAO 3.000 LBS, DN 1 1/4"                                                                                                                                                                                                                                                                                                                                                                                                                                        </t>
  </si>
  <si>
    <t xml:space="preserve">TE 90 GRAUS EM ACO CARBONO, SOLDAVEL, PRESSAO 3.000 LBS, DN 1/2"                                                                                                                                                                                                                                                                                                                                                                                                                                          </t>
  </si>
  <si>
    <t>32,66</t>
  </si>
  <si>
    <t xml:space="preserve">TE 90 GRAUS EM ACO CARBONO, SOLDAVEL, PRESSAO 3.000 LBS, DN 1"                                                                                                                                                                                                                                                                                                                                                                                                                                            </t>
  </si>
  <si>
    <t>66,09</t>
  </si>
  <si>
    <t xml:space="preserve">TE 90 GRAUS EM ACO CARBONO, SOLDAVEL, PRESSAO 3.000 LBS, DN 2 1/2"                                                                                                                                                                                                                                                                                                                                                                                                                                        </t>
  </si>
  <si>
    <t>424,39</t>
  </si>
  <si>
    <t xml:space="preserve">TE 90 GRAUS EM ACO CARBONO, SOLDAVEL, PRESSAO 3.000 LBS, DN 2"                                                                                                                                                                                                                                                                                                                                                                                                                                            </t>
  </si>
  <si>
    <t>217,34</t>
  </si>
  <si>
    <t xml:space="preserve">TE 90 GRAUS EM ACO CARBONO, SOLDAVEL, PRESSAO 3.000 LBS, DN 3/4"                                                                                                                                                                                                                                                                                                                                                                                                                                          </t>
  </si>
  <si>
    <t xml:space="preserve">TE 90 GRAUS EM ACO CARBONO, SOLDAVEL, PRESSAO 3.000 LBS, DN 3"                                                                                                                                                                                                                                                                                                                                                                                                                                            </t>
  </si>
  <si>
    <t>694,30</t>
  </si>
  <si>
    <t xml:space="preserve">TE, PLASTICO, DN 16 MM, PARA CONEXAO COM CRIMPAGEM, EM TUBO PEX PARA INST. AGUA QUENTE/FRIA                                                                                                                                                                                                                                                                                                                                                                                                               </t>
  </si>
  <si>
    <t xml:space="preserve">TE, PLASTICO, DN 20 MM, PARA CONEXAO COM CRIMPAGEM, EM TUBO PEX PARA INST. AGUA QUENTE/FRIA                                                                                                                                                                                                                                                                                                                                                                                                               </t>
  </si>
  <si>
    <t>16,46</t>
  </si>
  <si>
    <t xml:space="preserve">TE, PLASTICO, DN 25 MM, PARA CONEXAO COM CRIMPAGEM, EM TUBO PEX PARA INST. AGUA QUENTE/FRIA                                                                                                                                                                                                                                                                                                                                                                                                               </t>
  </si>
  <si>
    <t>27,80</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</si>
  <si>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</si>
  <si>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</si>
  <si>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</si>
  <si>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</si>
  <si>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</si>
  <si>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</si>
  <si>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</si>
  <si>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</si>
  <si>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118,32</t>
  </si>
  <si>
    <t xml:space="preserve">TE, PVC, SERIE R, 75 X 75 MM, PARA ESGOTO PREDIAL                                                                                                                                                                                                                                                                                                                                                                                                                                                         </t>
  </si>
  <si>
    <t>29,27</t>
  </si>
  <si>
    <t xml:space="preserve">TE, PVC, 90 GRAUS, BBB, JE, DN 200 MM, PARA REDE COLETORA ESGOTO                                                                                                                                                                                                                                                                                                                                                                                                                                          </t>
  </si>
  <si>
    <t>210,02</t>
  </si>
  <si>
    <t xml:space="preserve">TECNICO DE EDIFICACOES (HORISTA)                                                                                                                                                                                                                                                                                                                                                                                                                                                                          </t>
  </si>
  <si>
    <t>18,24</t>
  </si>
  <si>
    <t xml:space="preserve">TECNICO DE EDIFICACOES (MENSALISTA)                                                                                                                                                                                                                                                                                                                                                                                                                                                                       </t>
  </si>
  <si>
    <t>3.191,31</t>
  </si>
  <si>
    <t xml:space="preserve">TECNICO EM LABORATORIO E CAMPO DE CONSTRUCAO CIVIL (HORISTA)                                                                                                                                                                                                                                                                                                                                                                                                                                              </t>
  </si>
  <si>
    <t xml:space="preserve">TECNICO EM LABORATORIO E CAMPO DE CONSTRUCAO CIVIL (MENSALISTA)                                                                                                                                                                                                                                                                                                                                                                                                                                           </t>
  </si>
  <si>
    <t>5.084,91</t>
  </si>
  <si>
    <t xml:space="preserve">TECNICO EM SEGURANCA DO TRABALHO (HORISTA)                                                                                                                                                                                                                                                                                                                                                                                                                                                                </t>
  </si>
  <si>
    <t xml:space="preserve">TECNICO EM SEGURANCA DO TRABALHO (MENSALISTA)                                                                                                                                                                                                                                                                                                                                                                                                                                                             </t>
  </si>
  <si>
    <t>4.889,35</t>
  </si>
  <si>
    <t xml:space="preserve">TECNICO EM SONDAGEM (HORISTA)                                                                                                                                                                                                                                                                                                                                                                                                                                                                             </t>
  </si>
  <si>
    <t>45,04</t>
  </si>
  <si>
    <t xml:space="preserve">TECNICO EM SONDAGEM (MENSALISTA)                                                                                                                                                                                                                                                                                                                                                                                                                                                                          </t>
  </si>
  <si>
    <t>7.878,86</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</si>
  <si>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</si>
  <si>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</si>
  <si>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</si>
  <si>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</si>
  <si>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</si>
  <si>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</si>
  <si>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</si>
  <si>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</si>
  <si>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</si>
  <si>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</si>
  <si>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</si>
  <si>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</si>
  <si>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</si>
  <si>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36,71</t>
  </si>
  <si>
    <t xml:space="preserve">TELA DE ACO SOLDADA NERVURADA, CA-60, Q-61, (0,97 KG/M2), DIAMETRO DO FIO = 3,4 MM, LARGURA = 2,45 M, ESPACAMENTO DA MALHA = 15 X 15 CM                                                                                                                                                                                                                                                                                                                                                                   </t>
  </si>
  <si>
    <t>7,75</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</si>
  <si>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</si>
  <si>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</si>
  <si>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</si>
  <si>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</si>
  <si>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</si>
  <si>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</si>
  <si>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</si>
  <si>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</si>
  <si>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23,79</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</si>
  <si>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</si>
  <si>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</si>
  <si>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</si>
  <si>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</si>
  <si>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45,15</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</si>
  <si>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</si>
  <si>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</si>
  <si>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</si>
  <si>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</si>
  <si>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1.033,18</t>
  </si>
  <si>
    <t xml:space="preserve">TELA EM METAL PARA ESTUQUE (DEPLOYE)                                                                                                                                                                                                                                                                                                                                                                                                                                                                      </t>
  </si>
  <si>
    <t>5,23</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</si>
  <si>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</si>
  <si>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</si>
  <si>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</si>
  <si>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</si>
  <si>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</si>
  <si>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1.415,43</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</si>
  <si>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</si>
  <si>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</si>
  <si>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</si>
  <si>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52,54</t>
  </si>
  <si>
    <t xml:space="preserve">TELHA DE FIBROCIMENTO E = 6 MM, DE 3,00 X 1,06 M (SEM AMIANTO)                                                                                                                                                                                                                                                                                                                                                                                                                                            </t>
  </si>
  <si>
    <t>153,45</t>
  </si>
  <si>
    <t xml:space="preserve">TELHA DE FIBROCIMENTO E = 6 MM, DE 4,10 X 1,06 M (SEM AMIANTO)                                                                                                                                                                                                                                                                                                                                                                                                                                            </t>
  </si>
  <si>
    <t>228,42</t>
  </si>
  <si>
    <t xml:space="preserve">TELHA DE FIBROCIMENTO E = 6 MM, DE 4,60 X 1,06 M (SEM AMIANTO)                                                                                                                                                                                                                                                                                                                                                                                                                                            </t>
  </si>
  <si>
    <t>287,98</t>
  </si>
  <si>
    <t xml:space="preserve">TELHA DE FIBROCIMENTO E = 8 MM, DE 3,00 X 1,06 M (SEM AMIANTO)                                                                                                                                                                                                                                                                                                                                                                                                                                            </t>
  </si>
  <si>
    <t>174,69</t>
  </si>
  <si>
    <t xml:space="preserve">TELHA DE FIBROCIMENTO E = 8 MM, DE 4,10 X 1,06 M (SEM AMIANTO)                                                                                                                                                                                                                                                                                                                                                                                                                                            </t>
  </si>
  <si>
    <t>322,84</t>
  </si>
  <si>
    <t xml:space="preserve">TELHA DE FIBROCIMENTO E = 8 MM, DE 4,60 X 1,06 M (SEM AMIANTO)                                                                                                                                                                                                                                                                                                                                                                                                                                            </t>
  </si>
  <si>
    <t>382,23</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</si>
  <si>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</si>
  <si>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</si>
  <si>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</si>
  <si>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</si>
  <si>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</si>
  <si>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</si>
  <si>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</si>
  <si>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116,56</t>
  </si>
  <si>
    <t xml:space="preserve">TELHA DE FIBROCIMENTO ONDULADA E = 8 MM, DE 1,53 X 1,10 M (SEM AMIANTO)                                                                                                                                                                                                                                                                                                                                                                                                                                   </t>
  </si>
  <si>
    <t>104,43</t>
  </si>
  <si>
    <t xml:space="preserve">TELHA DE FIBROCIMENTO ONDULADA E = 8 MM, DE 1,83 X 1,10 M (SEM AMIANTO)                                                                                                                                                                                                                                                                                                                                                                                                                                   </t>
  </si>
  <si>
    <t>117,57</t>
  </si>
  <si>
    <t xml:space="preserve">TELHA DE FIBROCIMENTO ONDULADA E = 8 MM, DE 2,44 X 1,10 M (SEM AMIANTO)                                                                                                                                                                                                                                                                                                                                                                                                                                   </t>
  </si>
  <si>
    <t>136,64</t>
  </si>
  <si>
    <t xml:space="preserve">TELHA DE FIBROCIMENTO ONDULADA E = 8 MM, DE 3,66 X 1,10 M (SEM AMIANTO)                                                                                                                                                                                                                                                                                                                                                                                                                                   </t>
  </si>
  <si>
    <t>192,90</t>
  </si>
  <si>
    <t xml:space="preserve">TELHA DE VIDRO TIPO FRANCESA, *39 X 23* CM                                                                                                                                                                                                                                                                                                                                                                                                                                                                </t>
  </si>
  <si>
    <t xml:space="preserve">TELHA ESTRUTURAL DE FIBROCIMENTO 1 ABA, DE 0,52 X 2,00 M (SEM AMIANTO)                                                                                                                                                                                                                                                                                                                                                                                                                                    </t>
  </si>
  <si>
    <t>123,92</t>
  </si>
  <si>
    <t xml:space="preserve">TELHA ESTRUTURAL DE FIBROCIMENTO 1 ABA, DE 0,52 X 2,50 M (SEM AMIANTO)                                                                                                                                                                                                                                                                                                                                                                                                                                    </t>
  </si>
  <si>
    <t>138,09</t>
  </si>
  <si>
    <t xml:space="preserve">TELHA ESTRUTURAL DE FIBROCIMENTO 1 ABA, DE 0,52 X 3,60 M (SEM AMIANTO)                                                                                                                                                                                                                                                                                                                                                                                                                                    </t>
  </si>
  <si>
    <t>208,38</t>
  </si>
  <si>
    <t xml:space="preserve">TELHA ESTRUTURAL DE FIBROCIMENTO 1 ABA, DE 0,52 X 4,00 M (SEM AMIANTO)                                                                                                                                                                                                                                                                                                                                                                                                                                    </t>
  </si>
  <si>
    <t>253,87</t>
  </si>
  <si>
    <t xml:space="preserve">TELHA ESTRUTURAL DE FIBROCIMENTO 1 ABA, DE 0,52 X 5,00 M (SEM AMIANTO)                                                                                                                                                                                                                                                                                                                                                                                                                                    </t>
  </si>
  <si>
    <t>272,21</t>
  </si>
  <si>
    <t xml:space="preserve">TELHA ESTRUTURAL DE FIBROCIMENTO 1 ABA, DE 0,52 X 5,50 M (SEM AMIANTO)                                                                                                                                                                                                                                                                                                                                                                                                                                    </t>
  </si>
  <si>
    <t>290,49</t>
  </si>
  <si>
    <t xml:space="preserve">TELHA ESTRUTURAL DE FIBROCIMENTO 1 ABA, DE 0,52 X 6,50 M (SEM AMIANTO)                                                                                                                                                                                                                                                                                                                                                                                                                                    </t>
  </si>
  <si>
    <t>330,65</t>
  </si>
  <si>
    <t xml:space="preserve">TELHA ESTRUTURAL DE FIBROCIMENTO 1 ABA, DE 0,52 X 7,20 M (SEM AMIANTO)                                                                                                                                                                                                                                                                                                                                                                                                                                    </t>
  </si>
  <si>
    <t>363,31</t>
  </si>
  <si>
    <t xml:space="preserve">TELHA ESTRUTURAL DE FIBROCIMENTO 2 ABAS, DE 1,00 X 3,00 M (SEM AMIANTO)                                                                                                                                                                                                                                                                                                                                                                                                                                   </t>
  </si>
  <si>
    <t>230,29</t>
  </si>
  <si>
    <t xml:space="preserve">TELHA ESTRUTURAL DE FIBROCIMENTO 2 ABAS, DE 1,00 X 4,60 M (SEM AMIANTO)                                                                                                                                                                                                                                                                                                                                                                                                                                   </t>
  </si>
  <si>
    <t>383,38</t>
  </si>
  <si>
    <t xml:space="preserve">TELHA ESTRUTURAL DE FIBROCIMENTO 2 ABAS, DE 1,00 X 6,00 M (SEM AMIANTO)                                                                                                                                                                                                                                                                                                                                                                                                                                   </t>
  </si>
  <si>
    <t>543,86</t>
  </si>
  <si>
    <t xml:space="preserve">TELHA ESTRUTURAL DE FIBROCIMENTO 2 ABAS, DE 1,00 X 7,40 M (SEM AMIANTO)                                                                                                                                                                                                                                                                                                                                                                                                                                   </t>
  </si>
  <si>
    <t>671,34</t>
  </si>
  <si>
    <t xml:space="preserve">TELHA ESTRUTURAL DE FIBROCIMENTO 2 ABAS, DE 1,00 X 8,20 M (SEM AMIANTO)                                                                                                                                                                                                                                                                                                                                                                                                                                   </t>
  </si>
  <si>
    <t>750,66</t>
  </si>
  <si>
    <t xml:space="preserve">TELHA ESTRUTURAL DE FIBROCIMENTO 2 ABAS, DE 1,00 X 9,20 M (SEM AMIANTO)                                                                                                                                                                                                                                                                                                                                                                                                                                   </t>
  </si>
  <si>
    <t>861,12</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</si>
  <si>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</si>
  <si>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159,95</t>
  </si>
  <si>
    <t xml:space="preserve">TELHA ONDULADA EM ACO ZINCADO, ALTURA DE 17 MM, ESPESSURA DE 0,50 MM, LARGURA UTIL DE APROXIMADAMENTE 985 MM, SEM PINTURA                                                                                                                                                                                                                                                                                                                                                                                 </t>
  </si>
  <si>
    <t>45,77</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</si>
  <si>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</si>
  <si>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180,11</t>
  </si>
  <si>
    <t xml:space="preserve">TELHA TERMOISOLANTE REVESTIDA EM ACO GALVANIZADO, FACE SUPERIOR EM TELHA TRAPEZOIDAL E FACE INFERIOR EM CHAPA PLANA (SEM ACESSORIOS DE FIXACAO), REVESTIMENTO COM ESPESSURA DE 0,50 MM COM PRE-PINTURA NAS DUAS FACES, NUCLEO EM POLIESTIRENO (EPS) DE 30 MM                                                                                                                                                                                                                                              </t>
  </si>
  <si>
    <t>146,94</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</si>
  <si>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</si>
  <si>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</si>
  <si>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156,69</t>
  </si>
  <si>
    <t xml:space="preserve">TELHA TRAPEZOIDAL EM ACO ZINCADO, SEM PINTURA, ALTURA DE APROXIMADAMENTE 40 MM, ESPESSURA DE 0,50 MM E LARGURA UTIL DE 980 MM                                                                                                                                                                                                                                                                                                                                                                             </t>
  </si>
  <si>
    <t>47,83</t>
  </si>
  <si>
    <t xml:space="preserve">TELHA TRAPEZOIDAL EM ALUMINIO, ALTURA DE *38* MM E ESPESSURA DE 0,5 MM (LARGURA TOTAL DE 1056 MM E COMPRIMENTO DE 5000 MM)                                                                                                                                                                                                                                                                                                                                                                                </t>
  </si>
  <si>
    <t>352,37</t>
  </si>
  <si>
    <t xml:space="preserve">TELHA TRAPEZOIDAL EM ALUMINIO, ALTURA DE *38* MM E ESPESSURA DE 0,7 MM (LARGURA TOTAL DE 1056 MM E COMPRIMENTO DE 5000 MM)                                                                                                                                                                                                                                                                                                                                                                                </t>
  </si>
  <si>
    <t>445,16</t>
  </si>
  <si>
    <t xml:space="preserve">TELHA VIDRO TIPO CANAL OU COLONIAL, C = 46 A 50 CM                                                                                                                                                                                                                                                                                                                                                                                                                                                        </t>
  </si>
  <si>
    <t>30,32</t>
  </si>
  <si>
    <t xml:space="preserve">TELHADOR  (MENSALISTA)                                                                                                                                                                                                                                                                                                                                                                                                                                                                                    </t>
  </si>
  <si>
    <t>3.238,95</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</si>
  <si>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</si>
  <si>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</si>
  <si>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</si>
  <si>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</si>
  <si>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1,94</t>
  </si>
  <si>
    <t xml:space="preserve">TERMINAL A COMPRESSAO EM COBRE ESTANHADO PARA CABO 2,5 MM2, 1 FURO E 1 COMPRESSAO, PARA PARAFUSO DE FIXACAO M5                                                                                                                                                                                                                                                                                                                                                                                            </t>
  </si>
  <si>
    <t xml:space="preserve">TERMINAL A COMPRESSAO EM COBRE ESTANHADO PARA CABO 25 MM2, 1 FURO E 1 COMPRESSAO, PARA PARAFUSO DE FIXACAO M8                                                                                                                                                                                                                                                                                                                                                                                             </t>
  </si>
  <si>
    <t>2,68</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</si>
  <si>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</si>
  <si>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</si>
  <si>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</si>
  <si>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</si>
  <si>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</si>
  <si>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</si>
  <si>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</si>
  <si>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</si>
  <si>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</si>
  <si>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</si>
  <si>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24,98</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</si>
  <si>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</si>
  <si>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</si>
  <si>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</si>
  <si>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</si>
  <si>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</si>
  <si>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27,87</t>
  </si>
  <si>
    <t xml:space="preserve">TERMINAL METALICO A PRESSAO PARA 1 CABO DE 240 MM2, COM 1 FURO DE FIXACAO                                                                                                                                                                                                                                                                                                                                                                                                                                 </t>
  </si>
  <si>
    <t xml:space="preserve">TERMINAL METALICO A PRESSAO PARA 1 CABO DE 25 A 35 MM2, COM 2 FUROS PARA FIXACAO                                                                                                                                                                                                                                                                                                                                                                                                                          </t>
  </si>
  <si>
    <t>37,17</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</si>
  <si>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</si>
  <si>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</si>
  <si>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</si>
  <si>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</si>
  <si>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</si>
  <si>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</si>
  <si>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</si>
  <si>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</si>
  <si>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108,34</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</si>
  <si>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</si>
  <si>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</si>
  <si>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</si>
  <si>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1.415,98</t>
  </si>
  <si>
    <t xml:space="preserve">TERMOFUSORA PARA TUBOS E CONEXOES EM PPR COM DIAMETROS DE 75 A 110 MM, POTENCIA DE *1100* W, TENSAO 220 V                                                                                                                                                                                                                                                                                                                                                                                                 </t>
  </si>
  <si>
    <t>1.987,34</t>
  </si>
  <si>
    <t xml:space="preserve">TERRA VEGETAL (ENSACADA)                                                                                                                                                                                                                                                                                                                                                                                                                                                                                  </t>
  </si>
  <si>
    <t xml:space="preserve">TERRA VEGETAL (GRANEL)                                                                                                                                                                                                                                                                                                                                                                                                                                                                                    </t>
  </si>
  <si>
    <t>267,85</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</si>
  <si>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</si>
  <si>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</si>
  <si>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</si>
  <si>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</si>
  <si>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</si>
  <si>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</si>
  <si>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</si>
  <si>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</si>
  <si>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148,70</t>
  </si>
  <si>
    <t xml:space="preserve">TIL PARA LIGACAO PREDIAL, EM PVC, JE, BBB, DN 100 X 100 MM, PARA REDE COLETORA ESGOTO                                                                                                                                                                                                                                                                                                                                                                                                                     </t>
  </si>
  <si>
    <t>71,99</t>
  </si>
  <si>
    <t xml:space="preserve">TIL RADIAL, PVC, JE, BBB, DN 300 X 200 MM, PARA REDE COLETORA DE ESGOTO (NBR 10.569)                                                                                                                                                                                                                                                                                                                                                                                                                      </t>
  </si>
  <si>
    <t>1.554,82</t>
  </si>
  <si>
    <t xml:space="preserve">TINTA / REVESTIMENTO A BASE DE RESINA EPOXI COM ALCATRAO, BICOMPONENTE                                                                                                                                                                                                                                                                                                                                                                                                                                    </t>
  </si>
  <si>
    <t>79,39</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</si>
  <si>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</si>
  <si>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</si>
  <si>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</si>
  <si>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</si>
  <si>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</si>
  <si>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</si>
  <si>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</si>
  <si>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66,17</t>
  </si>
  <si>
    <t xml:space="preserve">TINTA EPOXI BASE AGUA PREMIUM, BRANCA                                                                                                                                                                                                                                                                                                                                                                                                                                                                     </t>
  </si>
  <si>
    <t>70,04</t>
  </si>
  <si>
    <t xml:space="preserve">TINTA ESMALTE BASE AGUA PREMIUM ACETINADO                                                                                                                                                                                                                                                                                                                                                                                                                                                                 </t>
  </si>
  <si>
    <t>36,22</t>
  </si>
  <si>
    <t xml:space="preserve">TINTA ESMALTE BASE AGUA PREMIUM BRILHANTE                                                                                                                                                                                                                                                                                                                                                                                                                                                                 </t>
  </si>
  <si>
    <t xml:space="preserve">TINTA ESMALTE SINTETICO PREMIUM ACETINADO                                                                                                                                                                                                                                                                                                                                                                                                                                                                 </t>
  </si>
  <si>
    <t>35,06</t>
  </si>
  <si>
    <t xml:space="preserve">TINTA ESMALTE SINTETICO PREMIUM BRILHANTE                                                                                                                                                                                                                                                                                                                                                                                                                                                                 </t>
  </si>
  <si>
    <t>33,95</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</si>
  <si>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</si>
  <si>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</si>
  <si>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</si>
  <si>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34,41</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</si>
  <si>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</si>
  <si>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</si>
  <si>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</si>
  <si>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</si>
  <si>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</si>
  <si>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30,80</t>
  </si>
  <si>
    <t xml:space="preserve">TINTA LATEX ACRILICA STANDARD, COR BRANCA                                                                                                                                                                                                                                                                                                                                                                                                                                                                 </t>
  </si>
  <si>
    <t xml:space="preserve">TINTA LATEX ACRILICA SUPER PREMIUM, COR BRANCO FOSCO                                                                                                                                                                                                                                                                                                                                                                                                                                                      </t>
  </si>
  <si>
    <t>37,54</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</si>
  <si>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</si>
  <si>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</si>
  <si>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</si>
  <si>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</si>
  <si>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</si>
  <si>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</si>
  <si>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</si>
  <si>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</si>
  <si>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</si>
  <si>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</si>
  <si>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</si>
  <si>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</si>
  <si>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</si>
  <si>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31,04</t>
  </si>
  <si>
    <t xml:space="preserve">TOMADA 2P+T 10A, 250V  (APENAS MODULO)                                                                                                                                                                                                                                                                                                                                                                                                                                                                    </t>
  </si>
  <si>
    <t>6,79</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</si>
  <si>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</si>
  <si>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</si>
  <si>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</si>
  <si>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</si>
  <si>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</si>
  <si>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</si>
  <si>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</si>
  <si>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4.038,99</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</si>
  <si>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</si>
  <si>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</si>
  <si>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73,70</t>
  </si>
  <si>
    <t xml:space="preserve">TORNEIRA DE BOIA CONVENCIONAL PARA CAIXA D'AGUA, AGUA FRIA, 1.1/2", COM HASTE E TORNEIRA METALICOS E BALAO PLASTICO                                                                                                                                                                                                                                                                                                                                                                                       </t>
  </si>
  <si>
    <t>160,95</t>
  </si>
  <si>
    <t xml:space="preserve">TORNEIRA DE BOIA CONVENCIONAL PARA CAIXA D'AGUA, AGUA FRIA, 1.1/4", COM HASTE E TORNEIRA METALICOS E BALAO PLASTICO                                                                                                                                                                                                                                                                                                                                                                                       </t>
  </si>
  <si>
    <t>132,05</t>
  </si>
  <si>
    <t xml:space="preserve">TORNEIRA DE BOIA CONVENCIONAL PARA CAIXA D'AGUA, AGUA FRIA, 1/2", COM HASTE E TORNEIRA METALICOS E BALAO PLASTICO                                                                                                                                                                                                                                                                                                                                                                                         </t>
  </si>
  <si>
    <t xml:space="preserve">TORNEIRA DE BOIA CONVENCIONAL PARA CAIXA D'AGUA, AGUA FRIA, 3/4", COM HASTE E TORNEIRA METALICOS E BALAO PLASTICO                                                                                                                                                                                                                                                                                                                                                                                         </t>
  </si>
  <si>
    <t>34,46</t>
  </si>
  <si>
    <t xml:space="preserve">TORNEIRA DE BOIA CONVENCIONAL PARA CAIXA D'AGUA, 1", AGUA FRIA, COM HASTE E TORNEIRA METALICOS E BALAO PLASTICO                                                                                                                                                                                                                                                                                                                                                                                           </t>
  </si>
  <si>
    <t>77,53</t>
  </si>
  <si>
    <t xml:space="preserve">TORNEIRA DE BOIA CONVENCIONAL PARA CAIXA D'AGUA, 2", AGUA FRIA, COM HASTE E TORNEIRA METALICOS E BALAO PLASTICO                                                                                                                                                                                                                                                                                                                                                                                           </t>
  </si>
  <si>
    <t>206,51</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</si>
  <si>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</si>
  <si>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</si>
  <si>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88,01</t>
  </si>
  <si>
    <t xml:space="preserve">TORNEIRA DE BOIA VAZAO TOTAL PARA CAIXA D'AGUA, AGUA FRIA, BITOLA 3/4", COM HASTE E TORNEIRA METALICOS E BALAO PLASTICO                                                                                                                                                                                                                                                                                                                                                                                   </t>
  </si>
  <si>
    <t xml:space="preserve">TORNEIRA DE MESA PARA LAVATORIO, METALICA CROMADA, COM MISTURADOR MONOCOMANDO, BICA BAIXA (REF 2875)                                                                                                                                                                                                                                                                                                                                                                                                      </t>
  </si>
  <si>
    <t>338,24</t>
  </si>
  <si>
    <t xml:space="preserve">TORNEIRA DE MESA PARA LAVATORIO, METALICA CROMADA, COM SENSOR DE APROXIMACAO ELETRICO, BIVOLT                                                                                                                                                                                                                                                                                                                                                                                                             </t>
  </si>
  <si>
    <t>2.246,36</t>
  </si>
  <si>
    <t xml:space="preserve">TORNEIRA DE MESA/BANCADA, PARA LAVATORIO, FIXA, METALICA CROMADA, PADRAO POPULAR, 1/2 " OU 3/4 " (REF 1193)                                                                                                                                                                                                                                                                                                                                                                                               </t>
  </si>
  <si>
    <t>73,75</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</si>
  <si>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</si>
  <si>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</si>
  <si>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</si>
  <si>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186,28</t>
  </si>
  <si>
    <t xml:space="preserve">TORNEIRA METALICA CROMADA CANO CURTO, SEM BICO, SEM AREJADOR, DE PAREDE, PARA TANQUE E USO GERAL, 1/2 " OU 3/4 " (REF 1143)                                                                                                                                                                                                                                                                                                                                                                               </t>
  </si>
  <si>
    <t>96,05</t>
  </si>
  <si>
    <t xml:space="preserve">TORNEIRA METALICA CROMADA DE MESA PARA LAVATORIO, BICA ALTA, COM AREJADOR (REF 1195)                                                                                                                                                                                                                                                                                                                                                                                                                      </t>
  </si>
  <si>
    <t>144,16</t>
  </si>
  <si>
    <t xml:space="preserve">TORNEIRA METALICA CROMADA DE MESA PARA LAVATORIO, COM SENSOR DE PRESENCA A PILHA, COM AREJADOR EMBUTIDO                                                                                                                                                                                                                                                                                                                                                                                                   </t>
  </si>
  <si>
    <t>1.822,72</t>
  </si>
  <si>
    <t xml:space="preserve">TORNEIRA METALICA CROMADA DE MESA, PARA LAVATORIO, TEMPORIZADA PRESSAO FECHAMENTO AUTOMATICO, BICA BAIXA                                                                                                                                                                                                                                                                                                                                                                                                  </t>
  </si>
  <si>
    <t>151,46</t>
  </si>
  <si>
    <t xml:space="preserve">TORNEIRA METALICA CROMADA DE PAREDE LONGA PARA LAVATORIO, COM AREJADOR, ACIONAMENTO ALAVANCA, 1/4 DE VOLTA (REF 1178)                                                                                                                                                                                                                                                                                                                                                                                     </t>
  </si>
  <si>
    <t>191,87</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</si>
  <si>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</si>
  <si>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</si>
  <si>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60,58</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</si>
  <si>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</si>
  <si>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</si>
  <si>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74,55</t>
  </si>
  <si>
    <t xml:space="preserve">TORNEIRA METALICA CROMADA, DE MESA/BANCADA, PARA COZINHA, BICA MOVEL, COM AREJADOR, 1/2 " OU 3/4 " (REF 1167 / 1168)                                                                                                                                                                                                                                                                                                                                                                                      </t>
  </si>
  <si>
    <t>128,12</t>
  </si>
  <si>
    <t xml:space="preserve">TORNEIRA METALICA CROMADA, RETA, DE PAREDE, PARA COZINHA, COM AREJADOR, PADRAO POPULAR, 1/2 " OU 3/4 " (REF 1159 / 1160)                                                                                                                                                                                                                                                                                                                                                                                  </t>
  </si>
  <si>
    <t>97,03</t>
  </si>
  <si>
    <t xml:space="preserve">TORNEIRA METALICA CROMADA, RETA, DE PAREDE, PARA COZINHA, SEM BICO, SEM AREJADOR, PADRAO POPULAR, 1/2 " OU 3/4 " (REF 1158)                                                                                                                                                                                                                                                                                                                                                                               </t>
  </si>
  <si>
    <t>86,18</t>
  </si>
  <si>
    <t xml:space="preserve">TORNEIRA PLASTICA DE BOIA CONVENCIONAL PARA CAIXA DE AGUA, AGUA FRIA, 3/4 ", COM HASTE METALICA E COM TORNEIRA E BALAO PLASTICOS (PADRAO POPULAR)                                                                                                                                                                                                                                                                                                                                                         </t>
  </si>
  <si>
    <t>20,00</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</si>
  <si>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</si>
  <si>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</si>
  <si>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</si>
  <si>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</si>
  <si>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143.004,11</t>
  </si>
  <si>
    <t xml:space="preserve">TRANSFORMADOR TRIFASICO DE DISTRIBUICAO, POTENCIA DE 112,5 KVA, TENSAO NOMINAL DE 15 KV, TENSAO SECUNDARIA DE 220/127V, EM OLEO ISOLANTE TIPO MINERAL                                                                                                                                                                                                                                                                                                                                                     </t>
  </si>
  <si>
    <t>22.105,37</t>
  </si>
  <si>
    <t xml:space="preserve">TRANSFORMADOR TRIFASICO DE DISTRIBUICAO, POTENCIA DE 15 KVA, TENSAO NOMINAL DE 15 KV, TENSAO SECUNDARIA DE 220/127V, EM OLEO ISOLANTE TIPO MINERAL                                                                                                                                                                                                                                                                                                                                                        </t>
  </si>
  <si>
    <t>10.140,08</t>
  </si>
  <si>
    <t xml:space="preserve">TRANSFORMADOR TRIFASICO DE DISTRIBUICAO, POTENCIA DE 150 KVA, TENSAO NOMINAL DE 15 KV, TENSAO SECUNDARIA DE 220/127V, EM OLEO ISOLANTE TIPO MINERAL                                                                                                                                                                                                                                                                                                                                                       </t>
  </si>
  <si>
    <t>27.880,15</t>
  </si>
  <si>
    <t xml:space="preserve">TRANSFORMADOR TRIFASICO DE DISTRIBUICAO, POTENCIA DE 1500 KVA, TENSAO NOMINAL DE 15 KV, TENSAO SECUNDARIA DE 220/127V, EM OLEO ISOLANTE TIPO MINERAL                                                                                                                                                                                                                                                                                                                                                      </t>
  </si>
  <si>
    <t>180.823,71</t>
  </si>
  <si>
    <t xml:space="preserve">TRANSFORMADOR TRIFASICO DE DISTRIBUICAO, POTENCIA DE 225 KVA, TENSAO NOMINAL DE 15 KV, TENSAO SECUNDARIA DE 220/127V, EM OLEO ISOLANTE TIPO MINERAL                                                                                                                                                                                                                                                                                                                                                       </t>
  </si>
  <si>
    <t>39.111,74</t>
  </si>
  <si>
    <t xml:space="preserve">TRANSFORMADOR TRIFASICO DE DISTRIBUICAO, POTENCIA DE 30 KVA, TENSAO NOMINAL DE 15 KV, TENSAO SECUNDARIA DE 220/127V, EM OLEO ISOLANTE TIPO MINERAL                                                                                                                                                                                                                                                                                                                                                        </t>
  </si>
  <si>
    <t>12.385,38</t>
  </si>
  <si>
    <t xml:space="preserve">TRANSFORMADOR TRIFASICO DE DISTRIBUICAO, POTENCIA DE 300 KVA, TENSAO NOMINAL DE 15 KV, TENSAO SECUNDARIA DE 220/127V, EM OLEO ISOLANTE TIPO MINERAL                                                                                                                                                                                                                                                                                                                                                       </t>
  </si>
  <si>
    <t>45.630,36</t>
  </si>
  <si>
    <t xml:space="preserve">TRANSFORMADOR TRIFASICO DE DISTRIBUICAO, POTENCIA DE 45 KVA, TENSAO NOMINAL DE 15 KV, TENSAO SECUNDARIA DE 220/127V, EM OLEO ISOLANTE TIPO MINERAL                                                                                                                                                                                                                                                                                                                                                        </t>
  </si>
  <si>
    <t>13.833,96</t>
  </si>
  <si>
    <t xml:space="preserve">TRANSFORMADOR TRIFASICO DE DISTRIBUICAO, POTENCIA DE 500 KVA, TENSAO NOMINAL DE 15 KV, TENSAO SECUNDARIA DE 220/127V, EM OLEO ISOLANTE TIPO MINERAL                                                                                                                                                                                                                                                                                                                                                       </t>
  </si>
  <si>
    <t>74.461,51</t>
  </si>
  <si>
    <t xml:space="preserve">TRANSFORMADOR TRIFASICO DE DISTRIBUICAO, POTENCIA DE 75 KVA, TENSAO NOMINAL DE 15 KV, TENSAO SECUNDARIA DE 220/127V, EM OLEO ISOLANTE TIPO MINERAL                                                                                                                                                                                                                                                                                                                                                        </t>
  </si>
  <si>
    <t>17.890,00</t>
  </si>
  <si>
    <t xml:space="preserve">TRANSFORMADOR TRIFASICO DE DISTRIBUICAO, POTENCIA DE 750 KVA, TENSAO NOMINAL DE 15 KV, TENSAO SECUNDARIA DE 220/127V, EM OLEO ISOLANTE TIPO MINERAL                                                                                                                                                                                                                                                                                                                                                       </t>
  </si>
  <si>
    <t>102.136,68</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</si>
  <si>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</si>
  <si>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</si>
  <si>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</si>
  <si>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985.932,68</t>
  </si>
  <si>
    <t xml:space="preserve">TRATOR DE ESTEIRAS, POTENCIA BRUTA DE 347 HP, PESO OPERACIONAL DE 38,5 T, COM ESCARIFICADOR E LAMINA COM CAPACIDADE DE 4,70M3                                                                                                                                                                                                                                                                                                                                                                             </t>
  </si>
  <si>
    <t>4.061.695,76</t>
  </si>
  <si>
    <t xml:space="preserve">TRATOR DE ESTEIRAS, POTENCIA DE 100 HP, PESO OPERACIONAL DE 9,4 T, COM LAMINA COM CAPACIDADE DE 2,19 M3                                                                                                                                                                                                                                                                                                                                                                                                   </t>
  </si>
  <si>
    <t>956.498,80</t>
  </si>
  <si>
    <t xml:space="preserve">TRATOR DE ESTEIRAS, POTENCIA DE 150 HP, PESO OPERACIONAL DE 16,7 T, COM RODA MOTRIZ ELEVADA E LAMINA COM CONTATO DE 3,18M3                                                                                                                                                                                                                                                                                                                                                                                </t>
  </si>
  <si>
    <t>1.240.000,00</t>
  </si>
  <si>
    <t xml:space="preserve">TRATOR DE ESTEIRAS, POTENCIA DE 170 HP, PESO OPERACIONAL DE 19 T, COM LAMINA COM CAPACIDADE DE 5,2 M3                                                                                                                                                                                                                                                                                                                                                                                                     </t>
  </si>
  <si>
    <t>1.232.415,78</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</si>
  <si>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</si>
  <si>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</si>
  <si>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1.826.705,75</t>
  </si>
  <si>
    <t xml:space="preserve">TRATOR DE ESTEIRAS, POTENCIA 125 HP, PESO OPERACIONAL DE 12,9 T, COM LAMINA COM CAPACIDADE DE 2,7 M3                                                                                                                                                                                                                                                                                                                                                                                                      </t>
  </si>
  <si>
    <t>1.001.100,85</t>
  </si>
  <si>
    <t xml:space="preserve">TRATOR DE PNEUS COM POTENCIA DE 105 CV, TRACAO 4 X 4, PESO COM LASTRO DE 5775 KG                                                                                                                                                                                                                                                                                                                                                                                                                          </t>
  </si>
  <si>
    <t>308.046,42</t>
  </si>
  <si>
    <t xml:space="preserve">TRATOR DE PNEUS COM POTENCIA DE 122 CV, TRACAO 4 X 4, PESO COM LASTRO DE 4510 KG                                                                                                                                                                                                                                                                                                                                                                                                                          </t>
  </si>
  <si>
    <t>356.942,68</t>
  </si>
  <si>
    <t xml:space="preserve">TRATOR DE PNEUS COM POTENCIA DE 15 CV, PESO COM LASTRO DE 1160 KG                                                                                                                                                                                                                                                                                                                                                                                                                                         </t>
  </si>
  <si>
    <t>105.126,94</t>
  </si>
  <si>
    <t xml:space="preserve">TRATOR DE PNEUS COM POTENCIA DE 50 CV, TRACAO 4 X 2, PESO COM LASTRO DE 2714 KG                                                                                                                                                                                                                                                                                                                                                                                                                           </t>
  </si>
  <si>
    <t>170.479,23</t>
  </si>
  <si>
    <t xml:space="preserve">TRATOR DE PNEUS COM POTENCIA DE 85 CV, TRACAO 4 X 4, PESO COM LASTRO DE 4675 KG                                                                                                                                                                                                                                                                                                                                                                                                                           </t>
  </si>
  <si>
    <t>261.595,00</t>
  </si>
  <si>
    <t xml:space="preserve">TRATOR DE PNEUS COM POTENCIA DE 85 CV, TURBO,  PESO COM LASTRO DE 4900 KG                                                                                                                                                                                                                                                                                                                                                                                                                                 </t>
  </si>
  <si>
    <t>251.999,09</t>
  </si>
  <si>
    <t xml:space="preserve">TRATOR DE PNEUS COM POTENCIA DE 95 CV, TRACAO 4 X 4, PESO MAXIMO DE 5225 KG                                                                                                                                                                                                                                                                                                                                                                                                                               </t>
  </si>
  <si>
    <t>281.153,49</t>
  </si>
  <si>
    <t xml:space="preserve">TRAVA / PRENDEDOR DE PORTA, EM LATAO CROMADO, MONTADO EM PISO                                                                                                                                                                                                                                                                                                                                                                                                                                             </t>
  </si>
  <si>
    <t>35,02</t>
  </si>
  <si>
    <t xml:space="preserve">TRAVA-QUEDAS EM ACO PARA CORDA DE 12 MM, EXTENSOR DE 25 X 300 MM, COM MOSQUETAO TIPO GANCHO TRAVA DUPLA                                                                                                                                                                                                                                                                                                                                                                                                   </t>
  </si>
  <si>
    <t>159,33</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</si>
  <si>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</si>
  <si>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</si>
  <si>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</si>
  <si>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</si>
  <si>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</si>
  <si>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612,54</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</si>
  <si>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</si>
  <si>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</si>
  <si>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</si>
  <si>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</si>
  <si>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39,80</t>
  </si>
  <si>
    <t xml:space="preserve">TUBO ACO CARBONO COM COSTURA, NBR 5580, CLASSE L, DN = 80 MM, E = 3,35 MM, 7,07 KG/M                                                                                                                                                                                                                                                                                                                                                                                                                      </t>
  </si>
  <si>
    <t>84,46</t>
  </si>
  <si>
    <t xml:space="preserve">TUBO ACO CARBONO COM COSTURA, NBR 5580, CLASSE M, DN = 25 MM, E = 3,35 MM, *2,50* KG//M                                                                                                                                                                                                                                                                                                                                                                                                                   </t>
  </si>
  <si>
    <t>29,36</t>
  </si>
  <si>
    <t xml:space="preserve">TUBO ACO CARBONO COM COSTURA, NBR 5580, CLASSE M, DN = 40 MM, E = 3,35 MM, *3,71* KG//M                                                                                                                                                                                                                                                                                                                                                                                                                   </t>
  </si>
  <si>
    <t>46,41</t>
  </si>
  <si>
    <t xml:space="preserve">TUBO ACO CARBONO COM COSTURA, NBR 5580, CLASSE M, DN = 80 MM, E = 4,05 MM, *8,47* KG/M                                                                                                                                                                                                                                                                                                                                                                                                                    </t>
  </si>
  <si>
    <t>99,44</t>
  </si>
  <si>
    <t xml:space="preserve">TUBO ACO CARBONO SEM COSTURA 1 1/2", E= *3,68 MM, SCHEDULE 40, 4,05 KG/M                                                                                                                                                                                                                                                                                                                                                                                                                                  </t>
  </si>
  <si>
    <t>94,38</t>
  </si>
  <si>
    <t xml:space="preserve">TUBO ACO CARBONO SEM COSTURA 1 1/4", E= *3,56 MM, SCHEDULE 40, *3,38* KG/M                                                                                                                                                                                                                                                                                                                                                                                                                                </t>
  </si>
  <si>
    <t xml:space="preserve">TUBO ACO CARBONO SEM COSTURA 1/2", E= *2,77 MM, SCHEDULE 40, *1,27 KG/M                                                                                                                                                                                                                                                                                                                                                                                                                                   </t>
  </si>
  <si>
    <t>42,10</t>
  </si>
  <si>
    <t xml:space="preserve">TUBO ACO CARBONO SEM COSTURA 1/2", E= *3,73 MM, SCHEDULE 80, *1,62 KG/M                                                                                                                                                                                                                                                                                                                                                                                                                                   </t>
  </si>
  <si>
    <t xml:space="preserve">TUBO ACO CARBONO SEM COSTURA 1", E= *3,38 MM, SCHEDULE 40, *2,50* KG/M                                                                                                                                                                                                                                                                                                                                                                                                                                    </t>
  </si>
  <si>
    <t>64,63</t>
  </si>
  <si>
    <t xml:space="preserve">TUBO ACO CARBONO SEM COSTURA 14", E= *11,13 MM, SCHEDULE 40, *94,55 KG/M                                                                                                                                                                                                                                                                                                                                                                                                                                  </t>
  </si>
  <si>
    <t>2.001,40</t>
  </si>
  <si>
    <t xml:space="preserve">TUBO ACO CARBONO SEM COSTURA 2 1/2", E = 5,16 MM, SCHEDULE 40 (8,62 KG/M)                                                                                                                                                                                                                                                                                                                                                                                                                                 </t>
  </si>
  <si>
    <t>187,65</t>
  </si>
  <si>
    <t xml:space="preserve">TUBO ACO CARBONO SEM COSTURA 2", E= *3,91* MM, SCHEDULE 40, *5,43* KG/M                                                                                                                                                                                                                                                                                                                                                                                                                                   </t>
  </si>
  <si>
    <t>115,82</t>
  </si>
  <si>
    <t xml:space="preserve">TUBO ACO CARBONO SEM COSTURA 20", E= *12,70 MM, SCHEDULE 30, *154,97 KG/M                                                                                                                                                                                                                                                                                                                                                                                                                                 </t>
  </si>
  <si>
    <t>3.840,29</t>
  </si>
  <si>
    <t xml:space="preserve">TUBO ACO CARBONO SEM COSTURA 20", E= *6,35 MM,  SCHEDULE 10, *78,46 KG/M                                                                                                                                                                                                                                                                                                                                                                                                                                  </t>
  </si>
  <si>
    <t>2.128,09</t>
  </si>
  <si>
    <t xml:space="preserve">TUBO ACO CARBONO SEM COSTURA 3/4", E= *2,87 MM, SCHEDULE 40, *1,69 KG/M                                                                                                                                                                                                                                                                                                                                                                                                                                   </t>
  </si>
  <si>
    <t>57,43</t>
  </si>
  <si>
    <t xml:space="preserve">TUBO ACO CARBONO SEM COSTURA 3/4", E= *3,91 MM, SCHEDULE 80, *2,19 KG/M.                                                                                                                                                                                                                                                                                                                                                                                                                                  </t>
  </si>
  <si>
    <t>72,36</t>
  </si>
  <si>
    <t xml:space="preserve">TUBO ACO CARBONO SEM COSTURA 3", E= *5,49 MM, SCHEDULE 40, *11,28* KG/M                                                                                                                                                                                                                                                                                                                                                                                                                                   </t>
  </si>
  <si>
    <t xml:space="preserve">TUBO ACO CARBONO SEM COSTURA 4", E= *6,02 MM, SCHEDULE 40, *16,06 KG/M                                                                                                                                                                                                                                                                                                                                                                                                                                    </t>
  </si>
  <si>
    <t>343,75</t>
  </si>
  <si>
    <t xml:space="preserve">TUBO ACO CARBONO SEM COSTURA 4", E= *8,56 MM, SCHEDULE 80, *22,31 KG/M                                                                                                                                                                                                                                                                                                                                                                                                                                    </t>
  </si>
  <si>
    <t>491,42</t>
  </si>
  <si>
    <t xml:space="preserve">TUBO ACO CARBONO SEM COSTURA 5", E= *6,55 MM, SCHEDULE 40, *21,75* KG/M                                                                                                                                                                                                                                                                                                                                                                                                                                   </t>
  </si>
  <si>
    <t xml:space="preserve">TUBO ACO CARBONO SEM COSTURA 6", E= *10,97 MM, SCHEDULE 80, *42,56 KG/M                                                                                                                                                                                                                                                                                                                                                                                                                                   </t>
  </si>
  <si>
    <t>926,54</t>
  </si>
  <si>
    <t xml:space="preserve">TUBO ACO CARBONO SEM COSTURA 6", E= 7,11 MM,  SCHEDULE 40, *28,26 KG/M                                                                                                                                                                                                                                                                                                                                                                                                                                    </t>
  </si>
  <si>
    <t>606,99</t>
  </si>
  <si>
    <t xml:space="preserve">TUBO ACO CARBONO SEM COSTURA 8", E= *12,70 MM, SCHEDULE 80, *64,64 KG/M                                                                                                                                                                                                                                                                                                                                                                                                                                   </t>
  </si>
  <si>
    <t>1.217,65</t>
  </si>
  <si>
    <t xml:space="preserve">TUBO ACO CARBONO SEM COSTURA 8", E= *6,35 MM,  SCHEDULE 20, *33,27 KG/M                                                                                                                                                                                                                                                                                                                                                                                                                                   </t>
  </si>
  <si>
    <t>704,25</t>
  </si>
  <si>
    <t xml:space="preserve">TUBO ACO CARBONO SEM COSTURA 8", E= *7,04 MM, SCHEDULE 30, *36,75 KG/M                                                                                                                                                                                                                                                                                                                                                                                                                                    </t>
  </si>
  <si>
    <t>768,27</t>
  </si>
  <si>
    <t xml:space="preserve">TUBO ACO CARBONO SEM COSTURA 8", E= *8,18 MM, SCHEDULE 40, *42,55 KG/M                                                                                                                                                                                                                                                                                                                                                                                                                                    </t>
  </si>
  <si>
    <t>913,92</t>
  </si>
  <si>
    <t xml:space="preserve">TUBO ACO GALVANIZADO COM COSTURA, CLASSE LEVE, DN 100 MM ( 4"),  E = 3,75 MM,  *10,55* KG/M (NBR 5580)                                                                                                                                                                                                                                                                                                                                                                                                    </t>
  </si>
  <si>
    <t>153,46</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</si>
  <si>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</si>
  <si>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</si>
  <si>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</si>
  <si>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31,34</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</si>
  <si>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</si>
  <si>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</si>
  <si>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</si>
  <si>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</si>
  <si>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92,16</t>
  </si>
  <si>
    <t xml:space="preserve">TUBO ACO GALVANIZADO COM COSTURA, CLASSE LEVE, DN 80 MM ( 3"),  E = 3,35 MM, *7,32* KG/M (NBR 5580)                                                                                                                                                                                                                                                                                                                                                                                                       </t>
  </si>
  <si>
    <t>105,89</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</si>
  <si>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</si>
  <si>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</si>
  <si>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</si>
  <si>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</si>
  <si>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</si>
  <si>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</si>
  <si>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72,86</t>
  </si>
  <si>
    <t xml:space="preserve">TUBO ACO GALVANIZADO COM COSTURA, CLASSE MEDIA, DN 3/4", E = *2,65* MM, PESO *1,58* KG/M (NBR 5580)                                                                                                                                                                                                                                                                                                                                                                                                       </t>
  </si>
  <si>
    <t xml:space="preserve">TUBO ACO GALVANIZADO COM COSTURA, CLASSE MEDIA, DN 3", E = *4,05* MM, PESO *8,47* KG/M (NBR 5580)                                                                                                                                                                                                                                                                                                                                                                                                         </t>
  </si>
  <si>
    <t>121,68</t>
  </si>
  <si>
    <t xml:space="preserve">TUBO ACO GALVANIZADO COM COSTURA, CLASSE MEDIA, DN 4", E = 4,50* MM, PESO 12,10* KG/M (NBR 5580)                                                                                                                                                                                                                                                                                                                                                                                                          </t>
  </si>
  <si>
    <t>167,57</t>
  </si>
  <si>
    <t xml:space="preserve">TUBO ACO GALVANIZADO COM COSTURA, CLASSE MEDIA, DN 5", E = *5,40* MM, PESO *17,80* KG/M (NBR 5580)                                                                                                                                                                                                                                                                                                                                                                                                        </t>
  </si>
  <si>
    <t>250,89</t>
  </si>
  <si>
    <t xml:space="preserve">TUBO ACO GALVANIZADO COM COSTURA, CLASSE MEDIA, DN 6", E = 4,85* MM, PESO 19,68* KG/M (NBR 5580)                                                                                                                                                                                                                                                                                                                                                                                                          </t>
  </si>
  <si>
    <t>272,10</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</si>
  <si>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</si>
  <si>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</si>
  <si>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</si>
  <si>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</si>
  <si>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213,69</t>
  </si>
  <si>
    <t xml:space="preserve">TUBO COLETOR DE ESGOTO PVC, JEI, DN 300 MM (NBR 7362)                                                                                                                                                                                                                                                                                                                                                                                                                                                     </t>
  </si>
  <si>
    <t>328,91</t>
  </si>
  <si>
    <t xml:space="preserve">TUBO COLETOR DE ESGOTO PVC, JEI, DN 350 MM (NBR 7362)                                                                                                                                                                                                                                                                                                                                                                                                                                                     </t>
  </si>
  <si>
    <t>464,83</t>
  </si>
  <si>
    <t xml:space="preserve">TUBO COLETOR DE ESGOTO PVC, JEI, DN 400 MM (NBR 7362)                                                                                                                                                                                                                                                                                                                                                                                                                                                     </t>
  </si>
  <si>
    <t>541,34</t>
  </si>
  <si>
    <t xml:space="preserve">TUBO COLETOR DE ESGOTO, PVC, JEI, DN 150 MM  (NBR 7362)                                                                                                                                                                                                                                                                                                                                                                                                                                                   </t>
  </si>
  <si>
    <t>80,34</t>
  </si>
  <si>
    <t xml:space="preserve">TUBO CORRUGADO PEAD, PAREDE DUPLA, INTERNA LISA, JEI DN/DI 500 MM (DRENAGEM/ESGOTO)                                                                                                                                                                                                                                                                                                                                                                                                                       </t>
  </si>
  <si>
    <t>529,89</t>
  </si>
  <si>
    <t xml:space="preserve">TUBO CORRUGADO PEAD, PAREDE DUPLA, INTERNA LISA, JEI, DN/DI *1000* MM, PARA SANEAMENTO (DRENAGEM/ESGOTO)                                                                                                                                                                                                                                                                                                                                                                                                  </t>
  </si>
  <si>
    <t>1.963,75</t>
  </si>
  <si>
    <t xml:space="preserve">TUBO CORRUGADO PEAD, PAREDE DUPLA, INTERNA LISA, JEI, DN/DI *400* MM, PARA SANEAMENTO (DRENAGEM/ESGOTO)                                                                                                                                                                                                                                                                                                                                                                                                   </t>
  </si>
  <si>
    <t>354,59</t>
  </si>
  <si>
    <t xml:space="preserve">TUBO CORRUGADO PEAD, PAREDE DUPLA, INTERNA LISA, JEI, DN/DI *800* MM, PARA SANEAMENTO (DRENAGEM/ESGOTO)                                                                                                                                                                                                                                                                                                                                                                                                   </t>
  </si>
  <si>
    <t>1.274,76</t>
  </si>
  <si>
    <t xml:space="preserve">TUBO CORRUGADO PEAD, PAREDE DUPLA, INTERNA LISA, JEI, DN/DI 1200 MM, PARA SANEAMENTO (DRENAGEM/ESGOTO)                                                                                                                                                                                                                                                                                                                                                                                                    </t>
  </si>
  <si>
    <t>2.714,02</t>
  </si>
  <si>
    <t xml:space="preserve">TUBO CORRUGADO PEAD, PAREDE DUPLA, INTERNA LISA, JEI, DN/DI 250 MM, PARA SANEAMENTO (DRENAGEM/ESGOTO)                                                                                                                                                                                                                                                                                                                                                                                                     </t>
  </si>
  <si>
    <t>139,65</t>
  </si>
  <si>
    <t xml:space="preserve">TUBO CORRUGADO PEAD, PAREDE DUPLA, INTERNA LISA, JEI, DN/DI 300 MM, PARA SANEAMENTO (DRENAGEM/ESGOTO)                                                                                                                                                                                                                                                                                                                                                                                                     </t>
  </si>
  <si>
    <t>218,78</t>
  </si>
  <si>
    <t xml:space="preserve">TUBO CORRUGADO PEAD, PAREDE DUPLA, INTERNA LISA, JEI, DN/DI 600 MM, PARA SANEAMENTO (DRENAGEM/ESGOTO)                                                                                                                                                                                                                                                                                                                                                                                                     </t>
  </si>
  <si>
    <t>783,73</t>
  </si>
  <si>
    <t xml:space="preserve">TUBO CPVC SOLDAVEL, 35 MM, AGUA QUENTE PREDIAL (NBR 15884)                                                                                                                                                                                                                                                                                                                                                                                                                                                </t>
  </si>
  <si>
    <t xml:space="preserve">TUBO CPVC, SOLDAVEL, 114 MM, AGUA QUENTE (NBR 15884)                                                                                                                                                                                                                                                                                                                                                                                                                                                      </t>
  </si>
  <si>
    <t>327,52</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</si>
  <si>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</si>
  <si>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</si>
  <si>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</si>
  <si>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</si>
  <si>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46,32</t>
  </si>
  <si>
    <t xml:space="preserve">TUBO CPVC, SOLDAVEL, 54 MM, AGUA QUENTE PREDIAL (NBR 15884)                                                                                                                                                                                                                                                                                                                                                                                                                                               </t>
  </si>
  <si>
    <t>67,80</t>
  </si>
  <si>
    <t xml:space="preserve">TUBO CPVC, SOLDAVEL, 73 MM, AGUA QUENTE PREDIAL (NBR 15884)                                                                                                                                                                                                                                                                                                                                                                                                                                               </t>
  </si>
  <si>
    <t>109,64</t>
  </si>
  <si>
    <t xml:space="preserve">TUBO CPVC, SOLDAVEL, 89 MM, AGUA QUENTE PREDIAL (NBR 15884)                                                                                                                                                                                                                                                                                                                                                                                                                                               </t>
  </si>
  <si>
    <t>172,09</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</si>
  <si>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</si>
  <si>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</si>
  <si>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61,78</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</si>
  <si>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</si>
  <si>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</si>
  <si>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</si>
  <si>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</si>
  <si>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48,76</t>
  </si>
  <si>
    <t xml:space="preserve">TUBO DE BORRACHA ELASTOMERICA FLEXIVEL, PRETA, PARA ISOLAMENTO TERMICO DE TUBULACAO, DN 2 1/8" (54 MM), E= 32 MM, COEFICIENTE DE CONDUTIVIDADE TERMICA 0,036W/mK, VAPOR DE AGUA MAIOR OU IGUAL A 10.000                                                                                                                                                                                                                                                                                                   </t>
  </si>
  <si>
    <t>84,37</t>
  </si>
  <si>
    <t xml:space="preserve">TUBO DE BORRACHA ELASTOMERICA FLEXIVEL, PRETA, PARA ISOLAMENTO TERMICO DE TUBULACAO, DN 2 5/8" (*64* MM), E= *32* MM, COEFICIENTE DE CONDUTIVIDADE TERMICA 0,036W/MK, VAPOR DE AGUA MAIOR OU IGUAL A 10.000                                                                                                                                                                                                                                                                                               </t>
  </si>
  <si>
    <t>85,57</t>
  </si>
  <si>
    <t xml:space="preserve">TUBO DE BORRACHA ELASTOMERICA FLEXIVEL, PRETA, PARA ISOLAMENTO TERMICO DE TUBULACAO, DN 3/4" (18 MM), E= 32 MM, COEFICIENTE DE CONDUTIVIDADE TERMICA 0,036W/mK, VAPOR DE AGUA MAIOR OU IGUAL A 10.000                                                                                                                                                                                                                                                                                                     </t>
  </si>
  <si>
    <t>46,82</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</si>
  <si>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</si>
  <si>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</si>
  <si>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</si>
  <si>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</si>
  <si>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91,33</t>
  </si>
  <si>
    <t xml:space="preserve">TUBO DE COBRE CLASSE "A", DN = 1 1/2 " (42 MM), PARA INSTALACOES DE MEDIA PRESSAO PARA GASES COMBUSTIVEIS E MEDICINAIS                                                                                                                                                                                                                                                                                                                                                                                    </t>
  </si>
  <si>
    <t>165,97</t>
  </si>
  <si>
    <t xml:space="preserve">TUBO DE COBRE CLASSE "A", DN = 1 1/4 " (35 MM), PARA INSTALACOES DE MEDIA PRESSAO PARA GASES COMBUSTIVEIS E MEDICINAIS                                                                                                                                                                                                                                                                                                                                                                                    </t>
  </si>
  <si>
    <t>137,95</t>
  </si>
  <si>
    <t xml:space="preserve">TUBO DE COBRE CLASSE "A", DN = 1/2 " (15 MM), PARA INSTALACOES DE MEDIA PRESSAO PARA GASES COMBUSTIVEIS E MEDICINAIS                                                                                                                                                                                                                                                                                                                                                                                      </t>
  </si>
  <si>
    <t>44,37</t>
  </si>
  <si>
    <t xml:space="preserve">TUBO DE COBRE CLASSE "A", DN = 2 1/2 " (66 MM), PARA INSTALACOES DE MEDIA PRESSAO PARA GASES COMBUSTIVEIS E MEDICINAIS                                                                                                                                                                                                                                                                                                                                                                                    </t>
  </si>
  <si>
    <t>305,51</t>
  </si>
  <si>
    <t xml:space="preserve">TUBO DE COBRE CLASSE "A", DN = 3 " (79 MM), PARA INSTALACOES DE MEDIA PRESSAO PARA GASES COMBUSTIVEIS E MEDICINAIS                                                                                                                                                                                                                                                                                                                                                                                        </t>
  </si>
  <si>
    <t>450,10</t>
  </si>
  <si>
    <t xml:space="preserve">TUBO DE COBRE CLASSE "A", DN = 3/4 " (22 MM), PARA INSTALACOES DE MEDIA PRESSAO PARA GASES COMBUSTIVEIS E MEDICINAIS                                                                                                                                                                                                                                                                                                                                                                                      </t>
  </si>
  <si>
    <t>71,80</t>
  </si>
  <si>
    <t xml:space="preserve">TUBO DE COBRE CLASSE "A", DN = 4 " (104 MM), PARA INSTALACOES DE MEDIA PRESSAO PARA GASES COMBUSTIVEIS E MEDICINAIS                                                                                                                                                                                                                                                                                                                                                                                       </t>
  </si>
  <si>
    <t>682,45</t>
  </si>
  <si>
    <t xml:space="preserve">TUBO DE COBRE CLASSE "E", DN = 104 MM, PARA INSTALACAO HIDRAULICA PREDIAL                                                                                                                                                                                                                                                                                                                                                                                                                                 </t>
  </si>
  <si>
    <t>540,38</t>
  </si>
  <si>
    <t xml:space="preserve">TUBO DE COBRE CLASSE "E", DN = 15 MM, PARA INSTALACAO HIDRAULICA PREDIAL                                                                                                                                                                                                                                                                                                                                                                                                                                  </t>
  </si>
  <si>
    <t xml:space="preserve">TUBO DE COBRE CLASSE "E", DN = 22 MM, PARA INSTALACAO HIDRAULICA PREDIAL                                                                                                                                                                                                                                                                                                                                                                                                                                  </t>
  </si>
  <si>
    <t>49,30</t>
  </si>
  <si>
    <t xml:space="preserve">TUBO DE COBRE CLASSE "E", DN = 28 MM, PARA INSTALACAO HIDRAULICA PREDIAL                                                                                                                                                                                                                                                                                                                                                                                                                                  </t>
  </si>
  <si>
    <t xml:space="preserve">TUBO DE COBRE CLASSE "E", DN = 35 MM, PARA INSTALACAO HIDRAULICA PREDIAL                                                                                                                                                                                                                                                                                                                                                                                                                                  </t>
  </si>
  <si>
    <t>90,86</t>
  </si>
  <si>
    <t xml:space="preserve">TUBO DE COBRE CLASSE "E", DN = 42 MM, PARA INSTALACAO HIDRAULICA PREDIAL                                                                                                                                                                                                                                                                                                                                                                                                                                  </t>
  </si>
  <si>
    <t>122,70</t>
  </si>
  <si>
    <t xml:space="preserve">TUBO DE COBRE CLASSE "E", DN = 54 MM, PARA INSTALACAO HIDRAULICA PREDIAL                                                                                                                                                                                                                                                                                                                                                                                                                                  </t>
  </si>
  <si>
    <t>177,94</t>
  </si>
  <si>
    <t xml:space="preserve">TUBO DE COBRE CLASSE "E", DN = 66 MM, PARA INSTALACAO HIDRAULICA PREDIAL                                                                                                                                                                                                                                                                                                                                                                                                                                  </t>
  </si>
  <si>
    <t>250,69</t>
  </si>
  <si>
    <t xml:space="preserve">TUBO DE COBRE CLASSE "E", DN = 79 MM, PARA INSTALACAO HIDRAULICA PREDIAL                                                                                                                                                                                                                                                                                                                                                                                                                                  </t>
  </si>
  <si>
    <t>366,47</t>
  </si>
  <si>
    <t xml:space="preserve">TUBO DE COBRE CLASSE "I", DN = 1 " (28 MM), PARA INSTALACOES INDUSTRIAIS DE ALTA PRESSAO E VAPOR                                                                                                                                                                                                                                                                                                                                                                                                          </t>
  </si>
  <si>
    <t>120,37</t>
  </si>
  <si>
    <t xml:space="preserve">TUBO DE COBRE CLASSE "I", DN = 1 1/2 " (42 MM), PARA INSTALACOES INDUSTRIAIS DE ALTA PRESSAO E VAPOR                                                                                                                                                                                                                                                                                                                                                                                                      </t>
  </si>
  <si>
    <t>211,55</t>
  </si>
  <si>
    <t xml:space="preserve">TUBO DE COBRE CLASSE "I", DN = 1 1/4 " (35 MM), PARA INSTALACOES INDUSTRIAIS DE ALTA PRESSAO E VAPOR                                                                                                                                                                                                                                                                                                                                                                                                      </t>
  </si>
  <si>
    <t>174,10</t>
  </si>
  <si>
    <t xml:space="preserve">TUBO DE COBRE CLASSE "I", DN = 1/2 " (15 MM), PARA INSTALACOES INDUSTRIAIS DE ALTA PRESSAO E VAPOR                                                                                                                                                                                                                                                                                                                                                                                                        </t>
  </si>
  <si>
    <t xml:space="preserve">TUBO DE COBRE CLASSE "I", DN = 2 " (54 MM), PARA INSTALACOES INDUSTRIAIS DE ALTA PRESSAO E VAPOR                                                                                                                                                                                                                                                                                                                                                                                                          </t>
  </si>
  <si>
    <t>292,96</t>
  </si>
  <si>
    <t xml:space="preserve">TUBO DE COBRE CLASSE "I", DN = 2 1/2 " (66 MM), PARA INSTALACOES INDUSTRIAIS DE ALTA PRESSAO E VAPOR                                                                                                                                                                                                                                                                                                                                                                                                      </t>
  </si>
  <si>
    <t>380,11</t>
  </si>
  <si>
    <t xml:space="preserve">TUBO DE COBRE CLASSE "I", DN = 3 " (79 MM), PARA INSTALACOES INDUSTRIAIS DE ALTA PRESSAO E VAPOR                                                                                                                                                                                                                                                                                                                                                                                                          </t>
  </si>
  <si>
    <t>562,97</t>
  </si>
  <si>
    <t xml:space="preserve">TUBO DE COBRE CLASSE "I", DN = 3/4 " (22 MM), PARA INSTALACOES INDUSTRIAIS DE ALTA PRESSAO E VAPOR                                                                                                                                                                                                                                                                                                                                                                                                        </t>
  </si>
  <si>
    <t>86,88</t>
  </si>
  <si>
    <t xml:space="preserve">TUBO DE COBRE CLASSE "I", DN = 4" (104 MM), PARA INSTALACOES INDUSTRIAIS DE ALTA PRESSAO E VAPOR                                                                                                                                                                                                                                                                                                                                                                                                          </t>
  </si>
  <si>
    <t>828,66</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</si>
  <si>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</si>
  <si>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</si>
  <si>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</si>
  <si>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</si>
  <si>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56,80</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</si>
  <si>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</si>
  <si>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</si>
  <si>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</si>
  <si>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46,97</t>
  </si>
  <si>
    <t xml:space="preserve">TUBO DE COBRE, CLASSE "A", DN = 2" (54 MM), PARA INSTALACOES DE MEDIA PRESSAO PARA GASES COMBUSTIVEIS E MEDICINAIS                                                                                                                                                                                                                                                                                                                                                                                        </t>
  </si>
  <si>
    <t>236,16</t>
  </si>
  <si>
    <t xml:space="preserve">TUBO DE CONCRETO ARMADO PARA AGUAS PLUVIAIS, CLASSE PA-1, COM ENCAIXE PONTA E BOLSA, DIAMETRO NOMINAL DE = 600 MM                                                                                                                                                                                                                                                                                                                                                                                         </t>
  </si>
  <si>
    <t>247,00</t>
  </si>
  <si>
    <t xml:space="preserve">TUBO DE CONCRETO ARMADO PARA AGUAS PLUVIAIS, CLASSE PA-1, COM ENCAIXE PONTA E BOLSA, DIAMETRO NOMINAL DE 1000 MM                                                                                                                                                                                                                                                                                                                                                                                          </t>
  </si>
  <si>
    <t>481,54</t>
  </si>
  <si>
    <t xml:space="preserve">TUBO DE CONCRETO ARMADO PARA AGUAS PLUVIAIS, CLASSE PA-1, COM ENCAIXE PONTA E BOLSA, DIAMETRO NOMINAL DE 1100 MM                                                                                                                                                                                                                                                                                                                                                                                          </t>
  </si>
  <si>
    <t>674,57</t>
  </si>
  <si>
    <t xml:space="preserve">TUBO DE CONCRETO ARMADO PARA AGUAS PLUVIAIS, CLASSE PA-1, COM ENCAIXE PONTA E BOLSA, DIAMETRO NOMINAL DE 1200 MM                                                                                                                                                                                                                                                                                                                                                                                          </t>
  </si>
  <si>
    <t>719,20</t>
  </si>
  <si>
    <t xml:space="preserve">TUBO DE CONCRETO ARMADO PARA AGUAS PLUVIAIS, CLASSE PA-1, COM ENCAIXE PONTA E BOLSA, DIAMETRO NOMINAL DE 1500 MM                                                                                                                                                                                                                                                                                                                                                                                          </t>
  </si>
  <si>
    <t>1.041,96</t>
  </si>
  <si>
    <t xml:space="preserve">TUBO DE CONCRETO ARMADO PARA AGUAS PLUVIAIS, CLASSE PA-1, COM ENCAIXE PONTA E BOLSA, DIAMETRO NOMINAL DE 2000 MM                                                                                                                                                                                                                                                                                                                                                                                          </t>
  </si>
  <si>
    <t>2.887,28</t>
  </si>
  <si>
    <t xml:space="preserve">TUBO DE CONCRETO ARMADO PARA AGUAS PLUVIAIS, CLASSE PA-1, COM ENCAIXE PONTA E BOLSA, DIAMETRO NOMINAL DE 300 MM                                                                                                                                                                                                                                                                                                                                                                                           </t>
  </si>
  <si>
    <t>113,12</t>
  </si>
  <si>
    <t xml:space="preserve">TUBO DE CONCRETO ARMADO PARA AGUAS PLUVIAIS, CLASSE PA-1, COM ENCAIXE PONTA E BOLSA, DIAMETRO NOMINAL DE 400 MM                                                                                                                                                                                                                                                                                                                                                                                           </t>
  </si>
  <si>
    <t>127,65</t>
  </si>
  <si>
    <t xml:space="preserve">TUBO DE CONCRETO ARMADO PARA AGUAS PLUVIAIS, CLASSE PA-1, COM ENCAIXE PONTA E BOLSA, DIAMETRO NOMINAL DE 500 MM                                                                                                                                                                                                                                                                                                                                                                                           </t>
  </si>
  <si>
    <t>152,55</t>
  </si>
  <si>
    <t xml:space="preserve">TUBO DE CONCRETO ARMADO PARA AGUAS PLUVIAIS, CLASSE PA-1, COM ENCAIXE PONTA E BOLSA, DIAMETRO NOMINAL DE 700 MM                                                                                                                                                                                                                                                                                                                                                                                           </t>
  </si>
  <si>
    <t>336,66</t>
  </si>
  <si>
    <t xml:space="preserve">TUBO DE CONCRETO ARMADO PARA AGUAS PLUVIAIS, CLASSE PA-1, COM ENCAIXE PONTA E BOLSA, DIAMETRO NOMINAL DE 800 MM                                                                                                                                                                                                                                                                                                                                                                                           </t>
  </si>
  <si>
    <t>410,97</t>
  </si>
  <si>
    <t xml:space="preserve">TUBO DE CONCRETO ARMADO PARA AGUAS PLUVIAIS, CLASSE PA-1, COM ENCAIXE PONTA E BOLSA, DIAMETRO NOMINAL DE 900 MM                                                                                                                                                                                                                                                                                                                                                                                           </t>
  </si>
  <si>
    <t>472,20</t>
  </si>
  <si>
    <t xml:space="preserve">TUBO DE CONCRETO ARMADO PARA AGUAS PLUVIAIS, CLASSE PA-2, COM ENCAIXE PONTA E BOLSA, DIAMETRO NOMINAL DE 1000 MM                                                                                                                                                                                                                                                                                                                                                                                          </t>
  </si>
  <si>
    <t>529,28</t>
  </si>
  <si>
    <t xml:space="preserve">TUBO DE CONCRETO ARMADO PARA AGUAS PLUVIAIS, CLASSE PA-2, COM ENCAIXE PONTA E BOLSA, DIAMETRO NOMINAL DE 1100 MM                                                                                                                                                                                                                                                                                                                                                                                          </t>
  </si>
  <si>
    <t>730,62</t>
  </si>
  <si>
    <t xml:space="preserve">TUBO DE CONCRETO ARMADO PARA AGUAS PLUVIAIS, CLASSE PA-2, COM ENCAIXE PONTA E BOLSA, DIAMETRO NOMINAL DE 1200 MM                                                                                                                                                                                                                                                                                                                                                                                          </t>
  </si>
  <si>
    <t>776,28</t>
  </si>
  <si>
    <t xml:space="preserve">TUBO DE CONCRETO ARMADO PARA AGUAS PLUVIAIS, CLASSE PA-2, COM ENCAIXE PONTA E BOLSA, DIAMETRO NOMINAL DE 1500 MM                                                                                                                                                                                                                                                                                                                                                                                          </t>
  </si>
  <si>
    <t>1.114,61</t>
  </si>
  <si>
    <t xml:space="preserve">TUBO DE CONCRETO ARMADO PARA AGUAS PLUVIAIS, CLASSE PA-2, COM ENCAIXE PONTA E BOLSA, DIAMETRO NOMINAL DE 2000 MM                                                                                                                                                                                                                                                                                                                                                                                          </t>
  </si>
  <si>
    <t>3.237,98</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</si>
  <si>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</si>
  <si>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</si>
  <si>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</si>
  <si>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</si>
  <si>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</si>
  <si>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327,94</t>
  </si>
  <si>
    <t xml:space="preserve">TUBO DE CONCRETO ARMADO PARA AGUAS PLUVIAIS, CLASSE PA-2, COM ENCAIXE PONTA E BOLSA, DIAMETRO NOMINAL DE 800 MM                                                                                                                                                                                                                                                                                                                                                                                           </t>
  </si>
  <si>
    <t xml:space="preserve">TUBO DE CONCRETO ARMADO PARA AGUAS PLUVIAIS, CLASSE PA-2, COM ENCAIXE PONTA E BOLSA, DIAMETRO NOMINAL DE 900 MM                                                                                                                                                                                                                                                                                                                                                                                           </t>
  </si>
  <si>
    <t>477,39</t>
  </si>
  <si>
    <t xml:space="preserve">TUBO DE CONCRETO ARMADO PARA AGUAS PLUVIAIS, CLASSE PA-3, COM ENCAIXE PONTA E BOLSA, DIAMETRO NOMINAL DE 1000 MM                                                                                                                                                                                                                                                                                                                                                                                          </t>
  </si>
  <si>
    <t xml:space="preserve">TUBO DE CONCRETO ARMADO PARA AGUAS PLUVIAIS, CLASSE PA-3, COM ENCAIXE PONTA E BOLSA, DIAMETRO NOMINAL DE 1100 MM                                                                                                                                                                                                                                                                                                                                                                                          </t>
  </si>
  <si>
    <t>887,33</t>
  </si>
  <si>
    <t xml:space="preserve">TUBO DE CONCRETO ARMADO PARA AGUAS PLUVIAIS, CLASSE PA-3, COM ENCAIXE PONTA E BOLSA, DIAMETRO NOMINAL DE 1200 MM                                                                                                                                                                                                                                                                                                                                                                                          </t>
  </si>
  <si>
    <t>1.072,89</t>
  </si>
  <si>
    <t xml:space="preserve">TUBO DE CONCRETO ARMADO PARA AGUAS PLUVIAIS, CLASSE PA-3, COM ENCAIXE PONTA E BOLSA, DIAMETRO NOMINAL DE 1500 MM                                                                                                                                                                                                                                                                                                                                                                                          </t>
  </si>
  <si>
    <t>1.629,36</t>
  </si>
  <si>
    <t xml:space="preserve">TUBO DE CONCRETO ARMADO PARA AGUAS PLUVIAIS, CLASSE PA-3, COM ENCAIXE PONTA E BOLSA, DIAMETRO NOMINAL DE 400 MM                                                                                                                                                                                                                                                                                                                                                                                           </t>
  </si>
  <si>
    <t>197,18</t>
  </si>
  <si>
    <t xml:space="preserve">TUBO DE CONCRETO ARMADO PARA AGUAS PLUVIAIS, CLASSE PA-3, COM ENCAIXE PONTA E BOLSA, DIAMETRO NOMINAL DE 500 MM                                                                                                                                                                                                                                                                                                                                                                                           </t>
  </si>
  <si>
    <t>265,68</t>
  </si>
  <si>
    <t xml:space="preserve">TUBO DE CONCRETO ARMADO PARA AGUAS PLUVIAIS, CLASSE PA-3, COM ENCAIXE PONTA E BOLSA, DIAMETRO NOMINAL DE 600 MM                                                                                                                                                                                                                                                                                                                                                                                           </t>
  </si>
  <si>
    <t>321,72</t>
  </si>
  <si>
    <t xml:space="preserve">TUBO DE CONCRETO ARMADO PARA AGUAS PLUVIAIS, CLASSE PA-3, COM ENCAIXE PONTA E BOLSA, DIAMETRO NOMINAL DE 700 MM                                                                                                                                                                                                                                                                                                                                                                                           </t>
  </si>
  <si>
    <t xml:space="preserve">TUBO DE CONCRETO ARMADO PARA AGUAS PLUVIAIS, CLASSE PA-3, COM ENCAIXE PONTA E BOLSA, DIAMETRO NOMINAL DE 800 MM                                                                                                                                                                                                                                                                                                                                                                                           </t>
  </si>
  <si>
    <t>577,44</t>
  </si>
  <si>
    <t xml:space="preserve">TUBO DE CONCRETO ARMADO PARA AGUAS PLUVIAIS, CLASSE PA-3, COM ENCAIXE PONTA E BOLSA, DIAMETRO NOMINAL DE 900 MM                                                                                                                                                                                                                                                                                                                                                                                           </t>
  </si>
  <si>
    <t>618,53</t>
  </si>
  <si>
    <t xml:space="preserve">TUBO DE CONCRETO ARMADO PARA ESGOTO SANITARIO, CLASSE EA-2, COM ENCAIXE PONTA E BOLSA, COM JUNTA ELASTICA, DIAMETRO NOMINAL DE 1000 MM                                                                                                                                                                                                                                                                                                                                                                    </t>
  </si>
  <si>
    <t>967,24</t>
  </si>
  <si>
    <t xml:space="preserve">TUBO DE CONCRETO ARMADO PARA ESGOTO SANITARIO, CLASSE EA-2, COM ENCAIXE PONTA E BOLSA, COM JUNTA ELASTICA, DIAMETRO NOMINAL DE 300 MM                                                                                                                                                                                                                                                                                                                                                                     </t>
  </si>
  <si>
    <t>202,37</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</si>
  <si>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</si>
  <si>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</si>
  <si>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383,99</t>
  </si>
  <si>
    <t xml:space="preserve">TUBO DE CONCRETO ARMADO PARA ESGOTO SANITARIO, CLASSE EA-2, COM ENCAIXE PONTA E BOLSA, COM JUNTA ELASTICA, DIAMETRO NOMINAL DE 600 MM                                                                                                                                                                                                                                                                                                                                                                     </t>
  </si>
  <si>
    <t>471,16</t>
  </si>
  <si>
    <t xml:space="preserve">TUBO DE CONCRETO ARMADO PARA ESGOTO SANITARIO, CLASSE EA-2, COM ENCAIXE PONTA E BOLSA, COM JUNTA ELASTICA, DIAMETRO NOMINAL DE 700 MM                                                                                                                                                                                                                                                                                                                                                                     </t>
  </si>
  <si>
    <t>615,42</t>
  </si>
  <si>
    <t xml:space="preserve">TUBO DE CONCRETO ARMADO PARA ESGOTO SANITARIO, CLASSE EA-2, COM ENCAIXE PONTA E BOLSA, COM JUNTA ELASTICA, DIAMETRO NOMINAL DE 800 MM                                                                                                                                                                                                                                                                                                                                                                     </t>
  </si>
  <si>
    <t>629,01</t>
  </si>
  <si>
    <t xml:space="preserve">TUBO DE CONCRETO ARMADO PARA ESGOTO SANITARIO, CLASSE EA-2, COM ENCAIXE PONTA E BOLSA, COM JUNTA ELASTICA, DIAMETRO NOMINAL DE 900 MM                                                                                                                                                                                                                                                                                                                                                                     </t>
  </si>
  <si>
    <t>953,75</t>
  </si>
  <si>
    <t xml:space="preserve">TUBO DE CONCRETO ARMADO PARA ESGOTO SANITARIO, CLASSE EA-3, COM ENCAIXE PONTA E BOLSA, COM JUNTA ELASTICA, DIAMETRO NOMINAL DE 1000 MM                                                                                                                                                                                                                                                                                                                                                                    </t>
  </si>
  <si>
    <t>1.235,00</t>
  </si>
  <si>
    <t xml:space="preserve">TUBO DE CONCRETO ARMADO PARA ESGOTO SANITARIO, CLASSE EA-3, COM ENCAIXE PONTA E BOLSA, COM JUNTA ELASTICA, DIAMETRO NOMINAL DE 400 MM                                                                                                                                                                                                                                                                                                                                                                     </t>
  </si>
  <si>
    <t>244,92</t>
  </si>
  <si>
    <t xml:space="preserve">TUBO DE CONCRETO ARMADO PARA ESGOTO SANITARIO, CLASSE EA-3, COM ENCAIXE PONTA E BOLSA, COM JUNTA ELASTICA, DIAMETRO NOMINAL DE 500 MM                                                                                                                                                                                                                                                                                                                                                                     </t>
  </si>
  <si>
    <t>510,60</t>
  </si>
  <si>
    <t xml:space="preserve">TUBO DE CONCRETO ARMADO PARA ESGOTO SANITARIO, CLASSE EA-3, COM ENCAIXE PONTA E BOLSA, COM JUNTA ELASTICA, DIAMETRO NOMINAL DE 600 MM                                                                                                                                                                                                                                                                                                                                                                     </t>
  </si>
  <si>
    <t>540,70</t>
  </si>
  <si>
    <t xml:space="preserve">TUBO DE CONCRETO ARMADO PARA ESGOTO SANITARIO, CLASSE EA-3, COM ENCAIXE PONTA E BOLSA, COM JUNTA ELASTICA, DIAMETRO NOMINAL DE 700 MM                                                                                                                                                                                                                                                                                                                                                                     </t>
  </si>
  <si>
    <t>705,71</t>
  </si>
  <si>
    <t xml:space="preserve">TUBO DE CONCRETO ARMADO PARA ESGOTO SANITARIO, CLASSE EA-3, COM ENCAIXE PONTA E BOLSA, COM JUNTA ELASTICA, DIAMETRO NOMINAL DE 800 MM                                                                                                                                                                                                                                                                                                                                                                     </t>
  </si>
  <si>
    <t>773,17</t>
  </si>
  <si>
    <t xml:space="preserve">TUBO DE CONCRETO ARMADO PARA ESGOTO SANITARIO, CLASSE EA-3, COM ENCAIXE PONTA E BOLSA, COM JUNTA ELASTICA, DIAMETRO NOMINAL DE 900 MM                                                                                                                                                                                                                                                                                                                                                                     </t>
  </si>
  <si>
    <t>1.094,89</t>
  </si>
  <si>
    <t xml:space="preserve">TUBO DE CONCRETO SIMPLES PARA AGUAS PLUVIAIS, CLASSE PS1, COM ENCAIXE MACHO E FEMEA, DIAMETRO NOMINAL DE 200 MM                                                                                                                                                                                                                                                                                                                                                                                           </t>
  </si>
  <si>
    <t xml:space="preserve">TUBO DE CONCRETO SIMPLES PARA AGUAS PLUVIAIS, CLASSE PS1, COM ENCAIXE MACHO E FEMEA, DIAMETRO NOMINAL DE 300 MM                                                                                                                                                                                                                                                                                                                                                                                           </t>
  </si>
  <si>
    <t>51,61</t>
  </si>
  <si>
    <t xml:space="preserve">TUBO DE CONCRETO SIMPLES PARA AGUAS PLUVIAIS, CLASSE PS1, COM ENCAIXE MACHO E FEMEA, DIAMETRO NOMINAL DE 400 MM                                                                                                                                                                                                                                                                                                                                                                                           </t>
  </si>
  <si>
    <t>72,05</t>
  </si>
  <si>
    <t xml:space="preserve">TUBO DE CONCRETO SIMPLES PARA AGUAS PLUVIAIS, CLASSE PS1, COM ENCAIXE MACHO E FEMEA, DIAMETRO NOMINAL DE 500 MM                                                                                                                                                                                                                                                                                                                                                                                           </t>
  </si>
  <si>
    <t>104,72</t>
  </si>
  <si>
    <t xml:space="preserve">TUBO DE CONCRETO SIMPLES PARA AGUAS PLUVIAIS, CLASSE PS1, COM ENCAIXE MACHO E FEMEA, DIAMETRO NOMINAL DE 600 MM                                                                                                                                                                                                                                                                                                                                                                                           </t>
  </si>
  <si>
    <t>120,60</t>
  </si>
  <si>
    <t xml:space="preserve">TUBO DE CONCRETO SIMPLES PARA AGUAS PLUVIAIS, CLASSE PS1, COM ENCAIXE PONTA E BOLSA, DIAMETRO NOMINAL DE 200 MM                                                                                                                                                                                                                                                                                                                                                                                           </t>
  </si>
  <si>
    <t>45,24</t>
  </si>
  <si>
    <t xml:space="preserve">TUBO DE CONCRETO SIMPLES PARA AGUAS PLUVIAIS, CLASSE PS1, COM ENCAIXE PONTA E BOLSA, DIAMETRO NOMINAL DE 300 MM                                                                                                                                                                                                                                                                                                                                                                                           </t>
  </si>
  <si>
    <t>62,00</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</si>
  <si>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</si>
  <si>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</si>
  <si>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</si>
  <si>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130,53</t>
  </si>
  <si>
    <t xml:space="preserve">TUBO DE CONCRETO SIMPLES PARA AGUAS PLUVIAIS, CLASSE PS2, COM ENCAIXE PONTA E BOLSA, DIAMETRO NOMINAL DE 200 MM                                                                                                                                                                                                                                                                                                                                                                                           </t>
  </si>
  <si>
    <t>46,25</t>
  </si>
  <si>
    <t xml:space="preserve">TUBO DE CONCRETO SIMPLES PARA AGUAS PLUVIAIS, CLASSE PS2, COM ENCAIXE PONTA E BOLSA, DIAMETRO NOMINAL DE 300 MM                                                                                                                                                                                                                                                                                                                                                                                           </t>
  </si>
  <si>
    <t>72,89</t>
  </si>
  <si>
    <t xml:space="preserve">TUBO DE CONCRETO SIMPLES PARA AGUAS PLUVIAIS, CLASSE PS2, COM ENCAIXE PONTA E BOLSA, DIAMETRO NOMINAL DE 400 MM                                                                                                                                                                                                                                                                                                                                                                                           </t>
  </si>
  <si>
    <t>80,43</t>
  </si>
  <si>
    <t xml:space="preserve">TUBO DE CONCRETO SIMPLES PARA AGUAS PLUVIAIS, CLASSE PS2, COM ENCAIXE PONTA E BOLSA, DIAMETRO NOMINAL DE 500 MM                                                                                                                                                                                                                                                                                                                                                                                           </t>
  </si>
  <si>
    <t>114,07</t>
  </si>
  <si>
    <t xml:space="preserve">TUBO DE CONCRETO SIMPLES PARA AGUAS PLUVIAIS, CLASSE PS2, COM ENCAIXE PONTA E BOLSA, DIAMETRO NOMINAL DE 600 MM                                                                                                                                                                                                                                                                                                                                                                                           </t>
  </si>
  <si>
    <t>134,72</t>
  </si>
  <si>
    <t xml:space="preserve">TUBO DE CONCRETO SIMPLES PARA ESGOTO SANITARIO, CLASSE ES, COM ENCAIXE PONTA E BOLSA, COM JUNTA ELASTICA, DIAMETRO NOMINAL DE 400 MM                                                                                                                                                                                                                                                                                                                                                                      </t>
  </si>
  <si>
    <t>117,29</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</si>
  <si>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</si>
  <si>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</si>
  <si>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192,70</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</si>
  <si>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</si>
  <si>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</si>
  <si>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</si>
  <si>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</si>
  <si>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</si>
  <si>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</si>
  <si>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</si>
  <si>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</si>
  <si>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</si>
  <si>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</si>
  <si>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</si>
  <si>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</si>
  <si>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</si>
  <si>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</si>
  <si>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</si>
  <si>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</si>
  <si>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</si>
  <si>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</si>
  <si>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5.109,86</t>
  </si>
  <si>
    <t xml:space="preserve">TUBO DE POLIETILENO DE ALTA DENSIDADE, PEAD, PE-80, DE = 110 MM X 10,0 MM PAREDE, ( SDR 11 - PN 12,5 ) PARA REDE DE AGUA OU ESGOTO ( NBR 15561)                                                                                                                                                                                                                                                                                                                                                           </t>
  </si>
  <si>
    <t>125,23</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</si>
  <si>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</si>
  <si>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</si>
  <si>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4.634,61</t>
  </si>
  <si>
    <t xml:space="preserve">TUBO DE POLIETILENO DE ALTA DENSIDADE, PEAD, PE-80, DE= 200 MM X 18,2 MM PAREDE, ( SDR 11 - PN 12,5 ) PARA REDE DE AGUA OU ESGOTO ( NBR 15561)                                                                                                                                                                                                                                                                                                                                                            </t>
  </si>
  <si>
    <t>419,05</t>
  </si>
  <si>
    <t xml:space="preserve">TUBO DE POLIETILENO DE ALTA DENSIDADE, PEAD, PE-80, DE= 315 MM X 28,7 MM PAREDE, ( SDR 11 - PN 12,5 ) PARA REDE DE AGUA OU ESGOTO ( NBR 15561)                                                                                                                                                                                                                                                                                                                                                            </t>
  </si>
  <si>
    <t>1.026,80</t>
  </si>
  <si>
    <t xml:space="preserve">TUBO DE POLIETILENO DE ALTA DENSIDADE, PEAD, PE-80, DE= 400 MM X 36,4 MM PAREDE, ( SDR 11 - PN 12,5 ) PARA REDE DE AGUA OU ESGOTO ( NBR 15561)                                                                                                                                                                                                                                                                                                                                                            </t>
  </si>
  <si>
    <t>1.653,80</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</si>
  <si>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</si>
  <si>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</si>
  <si>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2.903,46</t>
  </si>
  <si>
    <t xml:space="preserve">TUBO DE POLIETILENO DE ALTA DENSIDADE, PEAD, PE-80, DE= 630 MM X 57,3 MM PAREDE (SDR 11 - PN 12,5 ) PARA REDE DE AGUA OU ESGOTO ( NBR 15561)                                                                                                                                                                                                                                                                                                                                                              </t>
  </si>
  <si>
    <t>4.318,26</t>
  </si>
  <si>
    <t xml:space="preserve">TUBO DE POLIETILENO DE ALTA DENSIDADE, PEAD, PE-80, DE= 730 MM X 34,1 MM PAREDE, ( SDR 21 - PN 06 ) PARA REDE DE AGUA OU ESGOTO ( NBR 15561)                                                                                                                                                                                                                                                                                                                                                              </t>
  </si>
  <si>
    <t>2.165,50</t>
  </si>
  <si>
    <t xml:space="preserve">TUBO DE POLIETILENO DE ALTA DENSIDADE, PEAD, PE-80, DE= 75 MM X 6,9 MM PAREDE, ( SRD 11 - PN 12,5 ) PARA REDE DE AGUA OU ESGOTO ( NBR 15561)                                                                                                                                                                                                                                                                                                                                                              </t>
  </si>
  <si>
    <t>59,67</t>
  </si>
  <si>
    <t xml:space="preserve">TUBO DE POLIETILENO DE ALTA DENSIDADE, PEAD, PE-80, DE= 800 MM X 30,8 MM PAREDE, ( SDR 26 - PN 05 ) PARA REDE DE AGUA OU ESGOTO ( NBR 15561)                                                                                                                                                                                                                                                                                                                                                              </t>
  </si>
  <si>
    <t>2.825,25</t>
  </si>
  <si>
    <t xml:space="preserve">TUBO DE PVC, PBL, TIPO LEVE, DN = 250 MM,  PARA VENTILACAO                                                                                                                                                                                                                                                                                                                                                                                                                                                </t>
  </si>
  <si>
    <t>126,21</t>
  </si>
  <si>
    <t xml:space="preserve">TUBO DE PVC, PBL, TIPO LEVE, DN = 300 MM,  PARA VENTILACAO                                                                                                                                                                                                                                                                                                                                                                                                                                                </t>
  </si>
  <si>
    <t>155,37</t>
  </si>
  <si>
    <t xml:space="preserve">TUBO DE REVESTIMENTO, EM ACO, CORPO SCHEDULE 40, PONTEIRA SCHEDULE 80, ROSQUEAVEL E SEGMENTADO PARA PERFURACAO, DIAMETRO 10'' (310 MM)                                                                                                                                                                                                                                                                                                                                                                    </t>
  </si>
  <si>
    <t>3.622,24</t>
  </si>
  <si>
    <t xml:space="preserve">TUBO DE REVESTIMENTO, EM ACO, CORPO SCHEDULE 40, PONTEIRA SCHEDULE 80, ROSQUEAVEL E SEGMENTADO PARA PERFURACAO, DIAMETRO 12" (320 MM)                                                                                                                                                                                                                                                                                                                                                                     </t>
  </si>
  <si>
    <t>4.442,32</t>
  </si>
  <si>
    <t xml:space="preserve">TUBO DE REVESTIMENTO, EM ACO, CORPO SCHEDULE 40, PONTEIRA SCHEDULE 80, ROSQUEAVEL E SEGMENTADO PARA PERFURACAO, DIAMETRO 14'' (400 MM)                                                                                                                                                                                                                                                                                                                                                                    </t>
  </si>
  <si>
    <t>5.149,01</t>
  </si>
  <si>
    <t xml:space="preserve">TUBO DE REVESTIMENTO, EM ACO, CORPO SCHEDULE 40, PONTEIRA SCHEDULE 80, ROSQUEAVEL E SEGMENTADO PARA PERFURACAO, DIAMETRO 16'' (450 MM)                                                                                                                                                                                                                                                                                                                                                                    </t>
  </si>
  <si>
    <t>6.801,12</t>
  </si>
  <si>
    <t xml:space="preserve">TUBO DE REVESTIMENTO, EM ACO, CORPO SCHEDULE 40, PONTEIRA SCHEDULE 80, ROSQUEAVEL E SEGMENTADO PARA PERFURACAO, DIAMETRO 4'' (450 MM)                                                                                                                                                                                                                                                                                                                                                                     </t>
  </si>
  <si>
    <t>1.205,47</t>
  </si>
  <si>
    <t xml:space="preserve">TUBO DE REVESTIMENTO, EM ACO, CORPO SCHEDULE 40, PONTEIRA SCHEDULE 80, ROSQUEAVEL E SEGMENTADO PARA PERFURACAO, DIAMETRO 6'' (200 MM)                                                                                                                                                                                                                                                                                                                                                                     </t>
  </si>
  <si>
    <t>1.678,91</t>
  </si>
  <si>
    <t xml:space="preserve">TUBO DE REVESTIMENTO, EM ACO, CORPO SCHEDULE 40, PONTEIRA SCHEDULE 80, ROSQUEAVEL E SEGMENTADO PARA PERFURACAO, DIAMETRO 8'' (200 MM)                                                                                                                                                                                                                                                                                                                                                                     </t>
  </si>
  <si>
    <t>2.390,68</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</si>
  <si>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</si>
  <si>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</si>
  <si>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</si>
  <si>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</si>
  <si>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</si>
  <si>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</si>
  <si>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</si>
  <si>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</si>
  <si>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</si>
  <si>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</si>
  <si>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9,67</t>
  </si>
  <si>
    <t xml:space="preserve">TUBO MULTICAMADA PEX, DN 20 MM, PARA INSTALACOES A GAS (AMARELO)                                                                                                                                                                                                                                                                                                                                                                                                                                          </t>
  </si>
  <si>
    <t xml:space="preserve">TUBO MULTICAMADA PEX, DN 32 MM, PARA INSTALACOES A GAS (AMARELO)                                                                                                                                                                                                                                                                                                                                                                                                                                          </t>
  </si>
  <si>
    <t>30,58</t>
  </si>
  <si>
    <t xml:space="preserve">TUBO PPR PN 20, DN 20 MM, PARA AGUA QUENTE PREDIAL                                                                                                                                                                                                                                                                                                                                                                                                                                                        </t>
  </si>
  <si>
    <t xml:space="preserve">TUBO PPR PN 20, DN 25 MM, PARA AGUA QUENTE PREDIAL                                                                                                                                                                                                                                                                                                                                                                                                                                                        </t>
  </si>
  <si>
    <t xml:space="preserve">TUBO PPR, CLASSE PN 12, DN 110 MM                                                                                                                                                                                                                                                                                                                                                                                                                                                                         </t>
  </si>
  <si>
    <t>118,60</t>
  </si>
  <si>
    <t xml:space="preserve">TUBO PPR, CLASSE PN 12, DN 32 MM                                                                                                                                                                                                                                                                                                                                                                                                                                                                          </t>
  </si>
  <si>
    <t xml:space="preserve">TUBO PPR, CLASSE PN 12, DN 40 MM                                                                                                                                                                                                                                                                                                                                                                                                                                                                          </t>
  </si>
  <si>
    <t xml:space="preserve">TUBO PPR, CLASSE PN 12, DN 50 MM                                                                                                                                                                                                                                                                                                                                                                                                                                                                          </t>
  </si>
  <si>
    <t xml:space="preserve">TUBO PPR, CLASSE PN 12, DN 63 MM                                                                                                                                                                                                                                                                                                                                                                                                                                                                          </t>
  </si>
  <si>
    <t>36,01</t>
  </si>
  <si>
    <t xml:space="preserve">TUBO PPR, CLASSE PN 12, DN 75 MM                                                                                                                                                                                                                                                                                                                                                                                                                                                                          </t>
  </si>
  <si>
    <t xml:space="preserve">TUBO PPR, CLASSE PN 12, DN 90 MM                                                                                                                                                                                                                                                                                                                                                                                                                                                                          </t>
  </si>
  <si>
    <t>79,38</t>
  </si>
  <si>
    <t xml:space="preserve">TUBO PPR, CLASSE PN 20, SOLDAVEL, DN 32 MM PARA AGUA FRIA OU QUENTE PREDIAL                                                                                                                                                                                                                                                                                                                                                                                                                               </t>
  </si>
  <si>
    <t xml:space="preserve">TUBO PPR, CLASSE PN 25, DN 110 MM, PARA AGUA QUENTE E FRIA PREDIAL                                                                                                                                                                                                                                                                                                                                                                                                                                        </t>
  </si>
  <si>
    <t>239,62</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</si>
  <si>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</si>
  <si>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</si>
  <si>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</si>
  <si>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</si>
  <si>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</si>
  <si>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41,46</t>
  </si>
  <si>
    <t xml:space="preserve">TUBO PPR, CLASSE PN 25, DN 63 MM, PARA AGUA QUENTE E FRIA PREDIAL                                                                                                                                                                                                                                                                                                                                                                                                                                         </t>
  </si>
  <si>
    <t>72,96</t>
  </si>
  <si>
    <t xml:space="preserve">TUBO PPR, CLASSE PN 25, DN 75 MM, PARA AGUA QUENTE E FRIA PREDIAL                                                                                                                                                                                                                                                                                                                                                                                                                                         </t>
  </si>
  <si>
    <t>100,30</t>
  </si>
  <si>
    <t xml:space="preserve">TUBO PPR, CLASSE PN 25, DN 90 MM, PARA AGUA QUENTE E FRIA PREDIAL                                                                                                                                                                                                                                                                                                                                                                                                                                         </t>
  </si>
  <si>
    <t>172,44</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</si>
  <si>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</si>
  <si>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</si>
  <si>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</si>
  <si>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</si>
  <si>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</si>
  <si>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102,16</t>
  </si>
  <si>
    <t xml:space="preserve">TUBO PVC CORRUGADO, PAREDE DUPLA, JE, DN 250 MM/ DE 250 MM, REDE COLETORA ESGOTO                                                                                                                                                                                                                                                                                                                                                                                                                          </t>
  </si>
  <si>
    <t>160,04</t>
  </si>
  <si>
    <t xml:space="preserve">TUBO PVC CORRUGADO, PAREDE DUPLA, JE, DN 300 MM/ DE 315 MM , REDE COLETORA ESGOTO                                                                                                                                                                                                                                                                                                                                                                                                                         </t>
  </si>
  <si>
    <t>235,44</t>
  </si>
  <si>
    <t xml:space="preserve">TUBO PVC CORRUGADO, PAREDE DUPLA, JE, DN 350 MM/ DE 355 MM, REDE COLETORA ESGOTO                                                                                                                                                                                                                                                                                                                                                                                                                          </t>
  </si>
  <si>
    <t>317,17</t>
  </si>
  <si>
    <t xml:space="preserve">TUBO PVC CORRUGADO, PAREDE DUPLA, JE, DN 400 MM/ DE 400 MM, REDE COLETORA ESGOTO                                                                                                                                                                                                                                                                                                                                                                                                                          </t>
  </si>
  <si>
    <t>418,93</t>
  </si>
  <si>
    <t xml:space="preserve">TUBO PVC DE REVESTIMENTO GEOMECANICO NERVURADO REFORCADO, DN = 150 MM, COMPRIMENTO = 2 M                                                                                                                                                                                                                                                                                                                                                                                                                  </t>
  </si>
  <si>
    <t>147,75</t>
  </si>
  <si>
    <t xml:space="preserve">TUBO PVC DE REVESTIMENTO GEOMECANICO NERVURADO REFORCADO, DN = 200 MM, COMPRIMENTO = 2 M                                                                                                                                                                                                                                                                                                                                                                                                                  </t>
  </si>
  <si>
    <t>262,74</t>
  </si>
  <si>
    <t xml:space="preserve">TUBO PVC DE REVESTIMENTO GEOMECANICO NERVURADO STANDARD, DN = 154 MM, COMPRIMENTO = 2 M                                                                                                                                                                                                                                                                                                                                                                                                                   </t>
  </si>
  <si>
    <t>115,12</t>
  </si>
  <si>
    <t xml:space="preserve">TUBO PVC DE REVESTIMENTO GEOMECANICO NERVURADO STANDARD, DN = 206 MM, COMPRIMENTO = 2 M                                                                                                                                                                                                                                                                                                                                                                                                                   </t>
  </si>
  <si>
    <t>199,62</t>
  </si>
  <si>
    <t xml:space="preserve">TUBO PVC DEFOFO, JEI, 1 MPA, DN 100 MM, PARA REDE DE AGUA (NBR 7665)                                                                                                                                                                                                                                                                                                                                                                                                                                      </t>
  </si>
  <si>
    <t xml:space="preserve">TUBO PVC DEFOFO, JEI, 1 MPA, DN 150 MM, PARA REDE DE  AGUA (NBR 7665)                                                                                                                                                                                                                                                                                                                                                                                                                                     </t>
  </si>
  <si>
    <t>103,23</t>
  </si>
  <si>
    <t xml:space="preserve">TUBO PVC DEFOFO, JEI, 1 MPA, DN 200 MM, PARA REDE DE AGUA (NBR 7665)                                                                                                                                                                                                                                                                                                                                                                                                                                      </t>
  </si>
  <si>
    <t>174,95</t>
  </si>
  <si>
    <t xml:space="preserve">TUBO PVC DEFOFO, JEI, 1 MPA, DN 250 MM, PARA REDE DE AGUA (NBR 7665)                                                                                                                                                                                                                                                                                                                                                                                                                                      </t>
  </si>
  <si>
    <t>266,33</t>
  </si>
  <si>
    <t xml:space="preserve">TUBO PVC DEFOFO, JEI, 1 MPA, DN 300 MM, PARA REDE DE AGUA (NBR 7665)                                                                                                                                                                                                                                                                                                                                                                                                                                      </t>
  </si>
  <si>
    <t>378,19</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</si>
  <si>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</si>
  <si>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</si>
  <si>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</si>
  <si>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</si>
  <si>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</si>
  <si>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</si>
  <si>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</si>
  <si>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</si>
  <si>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</si>
  <si>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</si>
  <si>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</si>
  <si>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</si>
  <si>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14,40</t>
  </si>
  <si>
    <t xml:space="preserve">TUBO PVC, RIGIDO, CORRUGADO, PERFURADO DN 100 MM, PARA DRENAGEM, SISTEMA IRRIGACAO                                                                                                                                                                                                                                                                                                                                                                                                                        </t>
  </si>
  <si>
    <t>59,55</t>
  </si>
  <si>
    <t xml:space="preserve">TUBO PVC, ROSCAVEL,  2 1/2", AGUA FRIA PREDIAL                                                                                                                                                                                                                                                                                                                                                                                                                                                            </t>
  </si>
  <si>
    <t>66,27</t>
  </si>
  <si>
    <t xml:space="preserve">TUBO PVC, ROSCAVEL,  2", PARA AGUA FRIA PREDIAL                                                                                                                                                                                                                                                                                                                                                                                                                                                           </t>
  </si>
  <si>
    <t>48,37</t>
  </si>
  <si>
    <t xml:space="preserve">TUBO PVC, ROSCAVEL, 1 1/2",  AGUA FRIA PREDIAL                                                                                                                                                                                                                                                                                                                                                                                                                                                            </t>
  </si>
  <si>
    <t xml:space="preserve">TUBO PVC, ROSCAVEL, 1 1/4", AGUA FRIA PREDIAL                                                                                                                                                                                                                                                                                                                                                                                                                                                             </t>
  </si>
  <si>
    <t>26,55</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</si>
  <si>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</si>
  <si>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</si>
  <si>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</si>
  <si>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</si>
  <si>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60,50</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</si>
  <si>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</si>
  <si>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</si>
  <si>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</si>
  <si>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</si>
  <si>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98,83</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</si>
  <si>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</si>
  <si>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</si>
  <si>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</si>
  <si>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</si>
  <si>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</si>
  <si>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</si>
  <si>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</si>
  <si>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</si>
  <si>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63,16</t>
  </si>
  <si>
    <t xml:space="preserve">TUBO 26" EM CHAPA PRETA, E= 3/16", 147 KG/6 M                                                                                                                                                                                                                                                                                                                                                                                                                                                             </t>
  </si>
  <si>
    <t>3.418,70</t>
  </si>
  <si>
    <t xml:space="preserve">TUBO 30" EM CHAPA PRETA, E= 1/4", 175 KG/6 M                                                                                                                                                                                                                                                                                                                                                                                                                                                              </t>
  </si>
  <si>
    <t>4.358,03</t>
  </si>
  <si>
    <t xml:space="preserve">TUBO 30" EM CHAPA PRETA, E= 3/8", 177 KG/6 M                                                                                                                                                                                                                                                                                                                                                                                                                                                              </t>
  </si>
  <si>
    <t>4.407,84</t>
  </si>
  <si>
    <t xml:space="preserve">UNIAO COM ASSENTO CONICO DE BRONZE, DIAMETRO 1/2"                                                                                                                                                                                                                                                                                                                                                                                                                                                         </t>
  </si>
  <si>
    <t xml:space="preserve">UNIAO COM ASSENTO CONICO DE BRONZE, DIAMETRO 1"                                                                                                                                                                                                                                                                                                                                                                                                                                                           </t>
  </si>
  <si>
    <t>57,18</t>
  </si>
  <si>
    <t xml:space="preserve">UNIAO COM ASSENTO CONICO DE BRONZE, DIAMETRO 2 1/2"                                                                                                                                                                                                                                                                                                                                                                                                                                                       </t>
  </si>
  <si>
    <t>237,34</t>
  </si>
  <si>
    <t xml:space="preserve">UNIAO COM ASSENTO CONICO DE BRONZE, DIAMETRO 2'                                                                                                                                                                                                                                                                                                                                                                                                                                                           </t>
  </si>
  <si>
    <t>152,34</t>
  </si>
  <si>
    <t xml:space="preserve">UNIAO COM ASSENTO CONICO DE BRONZE, DIAMETRO 3/4"                                                                                                                                                                                                                                                                                                                                                                                                                                                         </t>
  </si>
  <si>
    <t xml:space="preserve">UNIAO COM ASSENTO CONICO DE BRONZE, DIAMETRO 3"                                                                                                                                                                                                                                                                                                                                                                                                                                                           </t>
  </si>
  <si>
    <t>383,79</t>
  </si>
  <si>
    <t xml:space="preserve">UNIAO COM ASSENTO CONICO DE BRONZE, DIAMETRO 4"                                                                                                                                                                                                                                                                                                                                                                                                                                                           </t>
  </si>
  <si>
    <t>653,15</t>
  </si>
  <si>
    <t xml:space="preserve">UNIAO COM ASSENTO CONICO DE FERRO LONGO (MACHO-FEMEA), DIAMETRO 1 1/2"                                                                                                                                                                                                                                                                                                                                                                                                                                    </t>
  </si>
  <si>
    <t xml:space="preserve">UNIAO COM ASSENTO CONICO DE FERRO LONGO (MACHO-FEMEA), DIAMETRO 1/2"                                                                                                                                                                                                                                                                                                                                                                                                                                      </t>
  </si>
  <si>
    <t>43,77</t>
  </si>
  <si>
    <t xml:space="preserve">UNIAO COM ASSENTO CONICO DE FERRO LONGO (MACHO-FEMEA), DIAMETRO 1"                                                                                                                                                                                                                                                                                                                                                                                                                                        </t>
  </si>
  <si>
    <t>85,51</t>
  </si>
  <si>
    <t xml:space="preserve">UNIAO COM ASSENTO CONICO DE FERRO LONGO (MACHO-FEMEA), DIAMETRO 2 1/2"                                                                                                                                                                                                                                                                                                                                                                                                                                    </t>
  </si>
  <si>
    <t>264,65</t>
  </si>
  <si>
    <t xml:space="preserve">UNIAO COM ASSENTO CONICO DE FERRO LONGO (MACHO-FEMEA), DIAMETRO 2"                                                                                                                                                                                                                                                                                                                                                                                                                                        </t>
  </si>
  <si>
    <t xml:space="preserve">UNIAO COM ASSENTO CONICO DE FERRO LONGO (MACHO-FEMEA), DIAMETRO 3/4"                                                                                                                                                                                                                                                                                                                                                                                                                                      </t>
  </si>
  <si>
    <t xml:space="preserve">UNIAO COM ASSENTO CONICO DE FERRO LONGO (MACHO-FEMEA), DIAMETRO 3'                                                                                                                                                                                                                                                                                                                                                                                                                                        </t>
  </si>
  <si>
    <t>386,81</t>
  </si>
  <si>
    <t xml:space="preserve">UNIAO COM ASSENTO CONICO DE FERRO LONGO (MACHO-FEMEA), DIAMETRO 4"                                                                                                                                                                                                                                                                                                                                                                                                                                        </t>
  </si>
  <si>
    <t>488,62</t>
  </si>
  <si>
    <t xml:space="preserve">UNIAO COM FLANGE PPR, COM PARAFUSOS, DN 40 MM, PARA AGUA QUENTE PREDIAL                                                                                                                                                                                                                                                                                                                                                                                                                                   </t>
  </si>
  <si>
    <t>132,33</t>
  </si>
  <si>
    <t xml:space="preserve">UNIAO DE FERRO GALVANIZADO, COM ASSENTO CONICO DE BRONZE, DE 1 1/2"                                                                                                                                                                                                                                                                                                                                                                                                                                       </t>
  </si>
  <si>
    <t>88,05</t>
  </si>
  <si>
    <t xml:space="preserve">UNIAO DE FERRO GALVANIZADO, COM ASSENTO CONICO DE BRONZE, DE 1 1/4"                                                                                                                                                                                                                                                                                                                                                                                                                                       </t>
  </si>
  <si>
    <t xml:space="preserve">UNIAO DE FERRO GALVANIZADO, COM ROSCA BSP, COM ASSENTO PLANO, DE 1 1/2"                                                                                                                                                                                                                                                                                                                                                                                                                                   </t>
  </si>
  <si>
    <t>63,48</t>
  </si>
  <si>
    <t xml:space="preserve">UNIAO DE FERRO GALVANIZADO, COM ROSCA BSP, COM ASSENTO PLANO, DE 1 1/4"                                                                                                                                                                                                                                                                                                                                                                                                                                   </t>
  </si>
  <si>
    <t>51,00</t>
  </si>
  <si>
    <t xml:space="preserve">UNIAO DE FERRO GALVANIZADO, COM ROSCA BSP, COM ASSENTO PLANO, DE 1/2"                                                                                                                                                                                                                                                                                                                                                                                                                                     </t>
  </si>
  <si>
    <t xml:space="preserve">UNIAO DE FERRO GALVANIZADO, COM ROSCA BSP, COM ASSENTO PLANO, DE 1"                                                                                                                                                                                                                                                                                                                                                                                                                                       </t>
  </si>
  <si>
    <t>30,48</t>
  </si>
  <si>
    <t xml:space="preserve">UNIAO DE FERRO GALVANIZADO, COM ROSCA BSP, COM ASSENTO PLANO, DE 2 1/2"                                                                                                                                                                                                                                                                                                                                                                                                                                   </t>
  </si>
  <si>
    <t>154,44</t>
  </si>
  <si>
    <t xml:space="preserve">UNIAO DE FERRO GALVANIZADO, COM ROSCA BSP, COM ASSENTO PLANO, DE 2"                                                                                                                                                                                                                                                                                                                                                                                                                                       </t>
  </si>
  <si>
    <t>93,34</t>
  </si>
  <si>
    <t xml:space="preserve">UNIAO DE FERRO GALVANIZADO, COM ROSCA BSP, COM ASSENTO PLANO, DE 3/4"                                                                                                                                                                                                                                                                                                                                                                                                                                     </t>
  </si>
  <si>
    <t xml:space="preserve">UNIAO DE FERRO GALVANIZADO, COM ROSCA BSP, COM ASSENTO PLANO, DE 3"                                                                                                                                                                                                                                                                                                                                                                                                                                       </t>
  </si>
  <si>
    <t>239,26</t>
  </si>
  <si>
    <t xml:space="preserve">UNIAO DE FERRO GALVANIZADO, COM ROSCA BSP, COM ASSENTO PLANO, DE 4"                                                                                                                                                                                                                                                                                                                                                                                                                                       </t>
  </si>
  <si>
    <t>335,88</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</si>
  <si>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</si>
  <si>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</si>
  <si>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</si>
  <si>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</si>
  <si>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</si>
  <si>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</si>
  <si>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</si>
  <si>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</si>
  <si>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</si>
  <si>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410,88</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</si>
  <si>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</si>
  <si>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</si>
  <si>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</si>
  <si>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</si>
  <si>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</si>
  <si>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29,81</t>
  </si>
  <si>
    <t xml:space="preserve">UNIAO PVC, SOLDAVEL, 60 MM,  PARA AGUA FRIA PREDIAL                                                                                                                                                                                                                                                                                                                                                                                                                                                       </t>
  </si>
  <si>
    <t xml:space="preserve">UNIAO PVC, SOLDAVEL, 75 MM,  PARA AGUA FRIA PREDIAL                                                                                                                                                                                                                                                                                                                                                                                                                                                       </t>
  </si>
  <si>
    <t>157,95</t>
  </si>
  <si>
    <t xml:space="preserve">UNIAO PVC, SOLDAVEL, 85 MM,  PARA AGUA FRIA PREDIAL                                                                                                                                                                                                                                                                                                                                                                                                                                                       </t>
  </si>
  <si>
    <t>186,49</t>
  </si>
  <si>
    <t xml:space="preserve">UNIAO TIPO STORZ, COM EMPATACAO INTERNA TIPO ANEL DE EXPANSAO, ENGATE RAPIDO 1 1/2", PARA MANGUEIRA DE COMBATE A INCENDIO PREDIAL                                                                                                                                                                                                                                                                                                                                                                         </t>
  </si>
  <si>
    <t>111,76</t>
  </si>
  <si>
    <t xml:space="preserve">UNIAO TIPO STORZ, COM EMPATACAO INTERNA TIPO ANEL DE EXPANSAO, ENGATE RAPIDO 2 1/2", PARA MANGUEIRA DE COMBATE A INCENDIO PREDIAL                                                                                                                                                                                                                                                                                                                                                                         </t>
  </si>
  <si>
    <t>159,90</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</si>
  <si>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</si>
  <si>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</si>
  <si>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</si>
  <si>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</si>
  <si>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</si>
  <si>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</si>
  <si>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99,25</t>
  </si>
  <si>
    <t xml:space="preserve">UNIAO, CPVC, SOLDAVEL, 73 MM, PARA AGUA QUENTE PREDIAL                                                                                                                                                                                                                                                                                                                                                                                                                                                    </t>
  </si>
  <si>
    <t>129,37</t>
  </si>
  <si>
    <t xml:space="preserve">UNIAO, CPVC, SOLDAVEL, 89 MM, PARA AGUA QUENTE PREDIAL                                                                                                                                                                                                                                                                                                                                                                                                                                                    </t>
  </si>
  <si>
    <t>197,00</t>
  </si>
  <si>
    <t xml:space="preserve">USINA DE ASFALTO A FRIO, CAPACIDADE DE 30 A 40 T/H, ELETRICA, POTENCIA DE 30 CV                                                                                                                                                                                                                                                                                                                                                                                                                           </t>
  </si>
  <si>
    <t>116.611,15</t>
  </si>
  <si>
    <t xml:space="preserve">USINA DE ASFALTO A FRIO, CAPACIDADE DE 40 A 60 T/H, ELETRICA, POTENCIA DE 30 CV                                                                                                                                                                                                                                                                                                                                                                                                                           </t>
  </si>
  <si>
    <t>145.237,64</t>
  </si>
  <si>
    <t xml:space="preserve">USINA DE ASFALTO A QUENTE, FIXA, TIPO CONTRA FLUXO, CAPACIDADE DE 100 A 140 T/H, POTENCIA DE 280 KW, COM MISTURADOR EXTERNO ROTATIVO                                                                                                                                                                                                                                                                                                                                                                      </t>
  </si>
  <si>
    <t>2.825.161,76</t>
  </si>
  <si>
    <t xml:space="preserve">USINA DE ASFALTO, GRAVIMETRICA, CAPACIDADE DE 150 T/H, POTENCIA DE 400  KW                                                                                                                                                                                                                                                                                                                                                                                                                                </t>
  </si>
  <si>
    <t>7.438.551,21</t>
  </si>
  <si>
    <t xml:space="preserve">USINA DE CONCRETO FIXA, CAPACIDADE NOMINAL DE 40 M3/H, SEM SILO                                                                                                                                                                                                                                                                                                                                                                                                                                           </t>
  </si>
  <si>
    <t>399.604,75</t>
  </si>
  <si>
    <t xml:space="preserve">USINA DE CONCRETO FIXA, CAPACIDADE NOMINAL DE 60 M3/H, SEM SILO                                                                                                                                                                                                                                                                                                                                                                                                                                           </t>
  </si>
  <si>
    <t>537.335,18</t>
  </si>
  <si>
    <t xml:space="preserve">USINA DE CONCRETO FIXA, CAPACIDADE NOMINAL DE 80 M3/H, SEM SILO                                                                                                                                                                                                                                                                                                                                                                                                                                           </t>
  </si>
  <si>
    <t>658.491,12</t>
  </si>
  <si>
    <t xml:space="preserve">USINA DE CONCRETO FIXA, CAPACIDADE NOMINAL DE 90 A 120 M3/H, SEM SILO                                                                                                                                                                                                                                                                                                                                                                                                                                     </t>
  </si>
  <si>
    <t>712.400,00</t>
  </si>
  <si>
    <t xml:space="preserve">USINA DE LAMA ASFALTICA, PROD 30 A 50 T/H, SILO DE AGREGADO 7 M3, RESERVATORIOS PARA EMULSAO E AGUA DE 2,3 M3 CADA, MISTURADOR TIPO PUGG-MILL A SER MONTADO SOBRE CAMINHAO                                                                                                                                                                                                                                                                                                                                </t>
  </si>
  <si>
    <t>665.336,65</t>
  </si>
  <si>
    <t xml:space="preserve">USINA DE MISTURAS ASFALTICAS A QUENTE, MOVEL, TIPO CONTRA FLUXO, CAPACIDADE DE 40 A 80 T/H                                                                                                                                                                                                                                                                                                                                                                                                                </t>
  </si>
  <si>
    <t>2.300.000,00</t>
  </si>
  <si>
    <t xml:space="preserve">USINA MISTURADORA DE SOLOS,  DOSADORES TRIPLOS, CALHA VIBRATORIA CAPACIDADE DE 200 A 500 T/H, POTENCIA DE 75 KW                                                                                                                                                                                                                                                                                                                                                                                           </t>
  </si>
  <si>
    <t>1.186.448,79</t>
  </si>
  <si>
    <t xml:space="preserve">VALVULA DE DESCARGA EM METAL CROMADO PARA MICTORIO COM ACIONAMENTO POR PRESSAO E FECHAMENTO AUTOMATICO                                                                                                                                                                                                                                                                                                                                                                                                    </t>
  </si>
  <si>
    <t>200,44</t>
  </si>
  <si>
    <t xml:space="preserve">VALVULA DE DESCARGA METALICA, BASE 1 1/2 " E ACABAMENTO METALICO CROMADO                                                                                                                                                                                                                                                                                                                                                                                                                                  </t>
  </si>
  <si>
    <t>232,86</t>
  </si>
  <si>
    <t xml:space="preserve">VALVULA DE DESCARGA METALICA, BASE 1 1/4 " E ACABAMENTO METALICO CROMADO                                                                                                                                                                                                                                                                                                                                                                                                                                  </t>
  </si>
  <si>
    <t xml:space="preserve">VALVULA DE ESCOAMENTO PARA TANQUE, EM METAL CROMADO, 1.1/2 ", SEM LADRAO, COM TAMPAO PLASTICO                                                                                                                                                                                                                                                                                                                                                                                                             </t>
  </si>
  <si>
    <t>106,61</t>
  </si>
  <si>
    <t xml:space="preserve">VALVULA DE ESFERA BRUTA EM BRONZE, BITOLA 1 " (REF 1552-B)                                                                                                                                                                                                                                                                                                                                                                                                                                                </t>
  </si>
  <si>
    <t>63,09</t>
  </si>
  <si>
    <t xml:space="preserve">VALVULA DE ESFERA BRUTA EM BRONZE, BITOLA 1 1/2 " (REF 1552-B)                                                                                                                                                                                                                                                                                                                                                                                                                                            </t>
  </si>
  <si>
    <t>113,31</t>
  </si>
  <si>
    <t xml:space="preserve">VALVULA DE ESFERA BRUTA EM BRONZE, BITOLA 1 1/4 " (REF 1552-B)                                                                                                                                                                                                                                                                                                                                                                                                                                            </t>
  </si>
  <si>
    <t>94,03</t>
  </si>
  <si>
    <t xml:space="preserve">VALVULA DE ESFERA BRUTA EM BRONZE, BITOLA 1/2 " (REF 1552-B)                                                                                                                                                                                                                                                                                                                                                                                                                                              </t>
  </si>
  <si>
    <t xml:space="preserve">VALVULA DE ESFERA BRUTA EM BRONZE, BITOLA 2 " (REF 1552-B)                                                                                                                                                                                                                                                                                                                                                                                                                                                </t>
  </si>
  <si>
    <t>174,73</t>
  </si>
  <si>
    <t xml:space="preserve">VALVULA DE ESFERA BRUTA EM BRONZE, BITOLA 3/4 " (REF 1552-B)                                                                                                                                                                                                                                                                                                                                                                                                                                              </t>
  </si>
  <si>
    <t>46,73</t>
  </si>
  <si>
    <t xml:space="preserve">VALVULA DE RETENCAO DE BRONZE, PE COM CRIVOS, EXTREMIDADE COM ROSCA, DE 1 1/2", PARA FUNDO DE POCO                                                                                                                                                                                                                                                                                                                                                                                                        </t>
  </si>
  <si>
    <t>103,62</t>
  </si>
  <si>
    <t xml:space="preserve">VALVULA DE RETENCAO DE BRONZE, PE COM CRIVOS, EXTREMIDADE COM ROSCA, DE 1 1/4", PARA FUNDO DE POCO                                                                                                                                                                                                                                                                                                                                                                                                        </t>
  </si>
  <si>
    <t>97,10</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</si>
  <si>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</si>
  <si>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</si>
  <si>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</si>
  <si>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156,96</t>
  </si>
  <si>
    <t xml:space="preserve">VALVULA DE RETENCAO DE BRONZE, PE COM CRIVOS, EXTREMIDADE COM ROSCA, DE 3/4", PARA FUNDO DE POCO                                                                                                                                                                                                                                                                                                                                                                                                          </t>
  </si>
  <si>
    <t xml:space="preserve">VALVULA DE RETENCAO DE BRONZE, PE COM CRIVOS, EXTREMIDADE COM ROSCA, DE 3", PARA FUNDO DE POCO                                                                                                                                                                                                                                                                                                                                                                                                            </t>
  </si>
  <si>
    <t>384,54</t>
  </si>
  <si>
    <t xml:space="preserve">VALVULA DE RETENCAO DE BRONZE, PE COM CRIVOS, EXTREMIDADE COM ROSCA, DE 4", PARA FUNDO DE POCO                                                                                                                                                                                                                                                                                                                                                                                                            </t>
  </si>
  <si>
    <t>676,75</t>
  </si>
  <si>
    <t xml:space="preserve">VALVULA DE RETENCAO HORIZONTAL, DE BRONZE (PN-25), 1 1/2", 400 PSI, TAMPA DE PORCA DE UNIAO, EXTREMIDADES COM ROSCA                                                                                                                                                                                                                                                                                                                                                                                       </t>
  </si>
  <si>
    <t>201,05</t>
  </si>
  <si>
    <t xml:space="preserve">VALVULA DE RETENCAO HORIZONTAL, DE BRONZE (PN-25), 1 1/4", 400 PSI, TAMPA DE PORCA DE UNIAO, EXTREMIDADES COM ROSCA                                                                                                                                                                                                                                                                                                                                                                                       </t>
  </si>
  <si>
    <t>179,90</t>
  </si>
  <si>
    <t xml:space="preserve">VALVULA DE RETENCAO HORIZONTAL, DE BRONZE (PN-25), 1/2", 400 PSI, TAMPA DE PORCA DE UNIAO, EXTREMIDADES COM ROSCA                                                                                                                                                                                                                                                                                                                                                                                         </t>
  </si>
  <si>
    <t xml:space="preserve">VALVULA DE RETENCAO HORIZONTAL, DE BRONZE (PN-25), 1", 400 PSI, TAMPA DE PORCA DE UNIAO, EXTREMIDADES COM ROSCA                                                                                                                                                                                                                                                                                                                                                                                           </t>
  </si>
  <si>
    <t>120,17</t>
  </si>
  <si>
    <t xml:space="preserve">VALVULA DE RETENCAO HORIZONTAL, DE BRONZE (PN-25), 2 1/2", 400 PSI, TAMPA DE PORCA DE UNIAO, EXTREMIDADES COM ROSCA                                                                                                                                                                                                                                                                                                                                                                                       </t>
  </si>
  <si>
    <t>402,81</t>
  </si>
  <si>
    <t xml:space="preserve">VALVULA DE RETENCAO HORIZONTAL, DE BRONZE (PN-25), 2", 400 PSI, TAMPA DE PORCA DE UNIAO, EXTREMIDADES COM ROSCA                                                                                                                                                                                                                                                                                                                                                                                           </t>
  </si>
  <si>
    <t>281,68</t>
  </si>
  <si>
    <t xml:space="preserve">VALVULA DE RETENCAO HORIZONTAL, DE BRONZE (PN-25), 3/4", 400 PSI, TAMPA DE PORCA DE UNIAO, EXTREMIDADES COM ROSCA                                                                                                                                                                                                                                                                                                                                                                                         </t>
  </si>
  <si>
    <t xml:space="preserve">VALVULA DE RETENCAO HORIZONTAL, DE BRONZE (PN-25), 3", 400 PSI, TAMPA DE PORCA DE UNIAO, EXTREMIDADES COM ROSCA                                                                                                                                                                                                                                                                                                                                                                                           </t>
  </si>
  <si>
    <t>556,37</t>
  </si>
  <si>
    <t xml:space="preserve">VALVULA DE RETENCAO HORIZONTAL, DE BRONZE (PN-25), 4", 400 PSI, TAMPA DE PORCA DE UNIAO, EXTREMIDADES COM ROSCA                                                                                                                                                                                                                                                                                                                                                                                           </t>
  </si>
  <si>
    <t>862,93</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</si>
  <si>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</si>
  <si>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</si>
  <si>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</si>
  <si>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</si>
  <si>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61,93</t>
  </si>
  <si>
    <t xml:space="preserve">VALVULA DE RETENCAO VERTICAL, DE BRONZE (PN-16), 2 1/2", 200 PSI, EXTREMIDADES COM ROSCA                                                                                                                                                                                                                                                                                                                                                                                                                  </t>
  </si>
  <si>
    <t>249,91</t>
  </si>
  <si>
    <t xml:space="preserve">VALVULA DE RETENCAO VERTICAL, DE BRONZE (PN-16), 2", 200 PSI, EXTREMIDADES COM ROSCA                                                                                                                                                                                                                                                                                                                                                                                                                      </t>
  </si>
  <si>
    <t>155,96</t>
  </si>
  <si>
    <t xml:space="preserve">VALVULA DE RETENCAO VERTICAL, DE BRONZE (PN-16), 3/4", 200 PSI, EXTREMIDADES COM ROSCA                                                                                                                                                                                                                                                                                                                                                                                                                    </t>
  </si>
  <si>
    <t xml:space="preserve">VALVULA DE RETENCAO VERTICAL, DE BRONZE (PN-16), 3", 200 PSI, EXTREMIDADES COM ROSCA                                                                                                                                                                                                                                                                                                                                                                                                                      </t>
  </si>
  <si>
    <t>341,27</t>
  </si>
  <si>
    <t xml:space="preserve">VALVULA DE RETENCAO VERTICAL, DE BRONZE (PN-16), 4", 200 PSI, EXTREMIDADES COM ROSCA                                                                                                                                                                                                                                                                                                                                                                                                                      </t>
  </si>
  <si>
    <t>592,29</t>
  </si>
  <si>
    <t xml:space="preserve">VALVULA EM METAL CROMADO PARA LAVATORIO, 1 " SEM LADRAO                                                                                                                                                                                                                                                                                                                                                                                                                                                   </t>
  </si>
  <si>
    <t xml:space="preserve">VALVULA EM METAL CROMADO PARA PIA AMERICANA 3.1/2 X 1.1/2 "                                                                                                                                                                                                                                                                                                                                                                                                                                               </t>
  </si>
  <si>
    <t>115,74</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</si>
  <si>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</si>
  <si>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</si>
  <si>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</si>
  <si>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</si>
  <si>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</si>
  <si>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</si>
  <si>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</si>
  <si>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</si>
  <si>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41,56</t>
  </si>
  <si>
    <t xml:space="preserve">VARIADOR DE LUMINOSIDADE ROTATIVO (DIMMER) 127V, 300W, CONJUNTO MONTADO PARA EMBUTIR 4" X 2" (PLACA + SUPORTE + MODULO)                                                                                                                                                                                                                                                                                                                                                                                   </t>
  </si>
  <si>
    <t>53,45</t>
  </si>
  <si>
    <t xml:space="preserve">VARIADOR DE LUMINOSIDADE ROTATIVO (DIMMER) 220 V, 600 W (APENAS MODULO)                                                                                                                                                                                                                                                                                                                                                                                                                                   </t>
  </si>
  <si>
    <t xml:space="preserve">VARIADOR DE LUMINOSIDADE ROTATIVO (DIMMER) 220V, 600W, CONJUNTO MONTADO PARA EMBUTIR 4" X 2" (PLACA + SUPORTE + MODULO)                                                                                                                                                                                                                                                                                                                                                                                   </t>
  </si>
  <si>
    <t>69,84</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</si>
  <si>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</si>
  <si>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</si>
  <si>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44,52</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</si>
  <si>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</si>
  <si>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</si>
  <si>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46,02</t>
  </si>
  <si>
    <t xml:space="preserve">VASSOURA MECANICA REBOCAVEL COM ESCOVA CILINDRICA LARGURA UTIL DE VARRIMENTO = 2,44M                                                                                                                                                                                                                                                                                                                                                                                                                      </t>
  </si>
  <si>
    <t>71.171,42</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</si>
  <si>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</si>
  <si>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</si>
  <si>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</si>
  <si>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</si>
  <si>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</si>
  <si>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36,45</t>
  </si>
  <si>
    <t xml:space="preserve">VERNIZ TIPO COPAL PARA MADEIRA, BRILHANTE, USO INTERNO                                                                                                                                                                                                                                                                                                                                                                                                                                                    </t>
  </si>
  <si>
    <t xml:space="preserve">VEU DE POLIESTER PARA IMPERMEABILIZACAO                                                                                                                                                                                                                                                                                                                                                                                                                                                                   </t>
  </si>
  <si>
    <t>10,83</t>
  </si>
  <si>
    <t xml:space="preserve">VEU DE VIDRO/VEU DE SUPERFICIE 30 A 35 G/M2                                                                                                                                                                                                                                                                                                                                                                                                                                                               </t>
  </si>
  <si>
    <t>50,92</t>
  </si>
  <si>
    <t xml:space="preserve">VIBRADOR DE IMERSAO, COM PONTEIRA DE *35* MM, MANGOTE DE 5 M, SEM MOTOR                                                                                                                                                                                                                                                                                                                                                                                                                                   </t>
  </si>
  <si>
    <t>1.277,07</t>
  </si>
  <si>
    <t xml:space="preserve">VIBRADOR DE IMERSAO, COM PONTEIRA DE *45* MM, MANGOTE DE 5 M, SEM MOTOR.                                                                                                                                                                                                                                                                                                                                                                                                                                  </t>
  </si>
  <si>
    <t>1.388,12</t>
  </si>
  <si>
    <t xml:space="preserve">VIBRADOR DE IMERSAO, COM PONTEIRA DE *60* MM, MANGOTE DE 5 M, SEM MOTOR.                                                                                                                                                                                                                                                                                                                                                                                                                                  </t>
  </si>
  <si>
    <t>1.557,13</t>
  </si>
  <si>
    <t xml:space="preserve">VIBRADOR DE IMERSAO, DIAMETRO DA PONTEIRA DE *35* MM, COM MOTOR 4 TEMPOS A GASOLINA DE 5,5 HP (5,5 CV)                                                                                                                                                                                                                                                                                                                                                                                                    </t>
  </si>
  <si>
    <t>3.350,00</t>
  </si>
  <si>
    <t xml:space="preserve">VIBRADOR DE IMERSAO, DIAMETRO DA PONTEIRA DE *45* MM, COM MOTOR ELETRICO TRIFASICO DE 2 HP (2 CV)                                                                                                                                                                                                                                                                                                                                                                                                         </t>
  </si>
  <si>
    <t>3.005,24</t>
  </si>
  <si>
    <t xml:space="preserve">VIBRADOR DE IMERSAO, DIAMETRO DA PONTEIRA DE *45* MM, COM MOTOR 4 TEMPOS A GASOLINA DE 5,5 HP (5,5 CV)                                                                                                                                                                                                                                                                                                                                                                                                    </t>
  </si>
  <si>
    <t>3.660,75</t>
  </si>
  <si>
    <t xml:space="preserve">VIBROACABADORA DE ASFALTO SOBRE ESTEIRAS, LARG. PAVIM. MAX. 8,00 M, POT. 100 KW/ 134 HP, CAP.  600 T/ H                                                                                                                                                                                                                                                                                                                                                                                                   </t>
  </si>
  <si>
    <t>4.561.370,04</t>
  </si>
  <si>
    <t xml:space="preserve">VIBROACABADORA DE ASFALTO SOBRE ESTEIRAS, LARG. PAVIM. 2,13 M A 4,55 M, POT. 74 KW/ 100 HP, CAP. 400  T/ H                                                                                                                                                                                                                                                                                                                                                                                                </t>
  </si>
  <si>
    <t>1.920.283,84</t>
  </si>
  <si>
    <t xml:space="preserve">VIBROACABADORA DE ASFALTO SOBRE ESTEIRAS, LARG. PAVIM. 2,60 M A 5,75 M, POT. 110 HP, CAP. 450 T/ H                                                                                                                                                                                                                                                                                                                                                                                                        </t>
  </si>
  <si>
    <t>1.934.199,08</t>
  </si>
  <si>
    <t xml:space="preserve">VIBROACABADORA DE ASFALTO SOBRE ESTEIRAS, LARG. PAVIMENT. 1,90 A 5,3 M, POT. 78 KW/105 HP, CAP. 450 T/H                                                                                                                                                                                                                                                                                                                                                                                                   </t>
  </si>
  <si>
    <t>2.343.303,00</t>
  </si>
  <si>
    <t xml:space="preserve">VIBROACABADORA DE ASFALTO SOBRE RODAS, LARGURA DE PAVIMENTACAO DE 1,70 A 4,20 M, POTENCIA 78 KW/105 HP, CAPACIDADE 300 T/H                                                                                                                                                                                                                                                                                                                                                                                </t>
  </si>
  <si>
    <t>2.076.132,94</t>
  </si>
  <si>
    <t xml:space="preserve">VIDRACEIRO (HORISTA)                                                                                                                                                                                                                                                                                                                                                                                                                                                                                      </t>
  </si>
  <si>
    <t xml:space="preserve">VIDRACEIRO (MENSALISTA)                                                                                                                                                                                                                                                                                                                                                                                                                                                                                   </t>
  </si>
  <si>
    <t>2.826,47</t>
  </si>
  <si>
    <t xml:space="preserve">VIDRO COMUM LAMINADO LISO INCOLOR DUPLO, ESPESSURA TOTAL 8 MM (CADA CAMADA DE 4 MM) - COLOCADO                                                                                                                                                                                                                                                                                                                                                                                                            </t>
  </si>
  <si>
    <t>670,25</t>
  </si>
  <si>
    <t xml:space="preserve">VIDRO COMUM LAMINADO, LISO, INCOLOR, DUPLO, ESPESSURA TOTAL 6 MM (CADA CAMADA E= 3 MM) - COLOCADO                                                                                                                                                                                                                                                                                                                                                                                                         </t>
  </si>
  <si>
    <t>583,33</t>
  </si>
  <si>
    <t xml:space="preserve">VIDRO COMUM LAMINADO, LISO, INCOLOR, TRIPLO, ESPESSURA TOTAL 12 MM (CADA CAMADA E=  4 MM) - COLOCADO                                                                                                                                                                                                                                                                                                                                                                                                      </t>
  </si>
  <si>
    <t>1.516,66</t>
  </si>
  <si>
    <t xml:space="preserve">VIDRO COMUM LAMINADO, LISO, INCOLOR, TRIPLO, ESPESSURA TOTAL 15 MM (CADA CAMADA E = 5 MM) - COLOCADO                                                                                                                                                                                                                                                                                                                                                                                                      </t>
  </si>
  <si>
    <t>1.773,33</t>
  </si>
  <si>
    <t xml:space="preserve">VIDRO CRISTAL COLORIDO, 10 MM, PINTADO NA COR BRANCA                                                                                                                                                                                                                                                                                                                                                                                                                                                      </t>
  </si>
  <si>
    <t>522,66</t>
  </si>
  <si>
    <t xml:space="preserve">VIDRO CRISTAL COLORIDO, 4 MM, PINTADO NA COR BRANCA                                                                                                                                                                                                                                                                                                                                                                                                                                                       </t>
  </si>
  <si>
    <t>163,33</t>
  </si>
  <si>
    <t xml:space="preserve">VIDRO CRISTAL COLORIDO, 6 MM, PINTADO NA COR BRANCA                                                                                                                                                                                                                                                                                                                                                                                                                                                       </t>
  </si>
  <si>
    <t>232,14</t>
  </si>
  <si>
    <t xml:space="preserve">VIDRO CRISTAL COLORIDO, 8 MM, PINTADO NA COR BRANCA                                                                                                                                                                                                                                                                                                                                                                                                                                                       </t>
  </si>
  <si>
    <t>376,83</t>
  </si>
  <si>
    <t xml:space="preserve">VIDRO LISO FUME E = 4MM - SEM COLOCACAO                                                                                                                                                                                                                                                                                                                                                                                                                                                                   </t>
  </si>
  <si>
    <t>186,66</t>
  </si>
  <si>
    <t xml:space="preserve">VIDRO LISO FUME E = 6MM - SEM COLOCACAO                                                                                                                                                                                                                                                                                                                                                                                                                                                                   </t>
  </si>
  <si>
    <t>280,00</t>
  </si>
  <si>
    <t xml:space="preserve">VIDRO LISO FUME, E = 5 MM - SEM COLOCACAO                                                                                                                                                                                                                                                                                                                                                                                                                                                                 </t>
  </si>
  <si>
    <t>201,50</t>
  </si>
  <si>
    <t xml:space="preserve">VIDRO LISO INCOLOR 10 MM - SEM COLOCACAO                                                                                                                                                                                                                                                                                                                                                                                                                                                                  </t>
  </si>
  <si>
    <t>350,00</t>
  </si>
  <si>
    <t xml:space="preserve">VIDRO LISO INCOLOR 2 A 3 MM - SEM COLOCACAO                                                                                                                                                                                                                                                                                                                                                                                                                                                               </t>
  </si>
  <si>
    <t>122,50</t>
  </si>
  <si>
    <t xml:space="preserve">VIDRO LISO INCOLOR 4MM - SEM COLOCACAO                                                                                                                                                                                                                                                                                                                                                                                                                                                                    </t>
  </si>
  <si>
    <t>140,00</t>
  </si>
  <si>
    <t xml:space="preserve">VIDRO LISO INCOLOR 5MM - SEM COLOCACAO                                                                                                                                                                                                                                                                                                                                                                                                                                                                    </t>
  </si>
  <si>
    <t xml:space="preserve">VIDRO LISO INCOLOR 6 MM - SEM COLOCACAO                                                                                                                                                                                                                                                                                                                                                                                                                                                                   </t>
  </si>
  <si>
    <t xml:space="preserve">VIDRO LISO INCOLOR 8MM  -  SEM COLOCACAO                                                                                                                                                                                                                                                                                                                                                                                                                                                                  </t>
  </si>
  <si>
    <t>289,33</t>
  </si>
  <si>
    <t xml:space="preserve">VIDRO MARTELADO OU CANELADO, 4 MM - SEM COLOCACAO                                                                                                                                                                                                                                                                                                                                                                                                                                                         </t>
  </si>
  <si>
    <t>116,66</t>
  </si>
  <si>
    <t xml:space="preserve">VIDRO PLANO ARAMADO E = 6 MM - SEM COLOCACAO                                                                                                                                                                                                                                                                                                                                                                                                                                                              </t>
  </si>
  <si>
    <t xml:space="preserve">VIDRO PLANO ARAMADO E = 7MM - SEM COLOCACAO                                                                                                                                                                                                                                                                                                                                                                                                                                                               </t>
  </si>
  <si>
    <t>361,66</t>
  </si>
  <si>
    <t xml:space="preserve">VIDRO TEMPERADO INCOLOR E = 10 MM, SEM COLOCACAO                                                                                                                                                                                                                                                                                                                                                                                                                                                          </t>
  </si>
  <si>
    <t>350,40</t>
  </si>
  <si>
    <t xml:space="preserve">VIDRO TEMPERADO INCOLOR E = 6 MM, SEM COLOCACAO                                                                                                                                                                                                                                                                                                                                                                                                                                                           </t>
  </si>
  <si>
    <t>206,76</t>
  </si>
  <si>
    <t xml:space="preserve">VIDRO TEMPERADO INCOLOR E = 8 MM, SEM COLOCACAO                                                                                                                                                                                                                                                                                                                                                                                                                                                           </t>
  </si>
  <si>
    <t>269,91</t>
  </si>
  <si>
    <t xml:space="preserve">VIDRO TEMPERADO INCOLOR PARA PORTA DE ABRIR, E = 10 MM (SEM FERRAGENS E SEM COLOCACAO)                                                                                                                                                                                                                                                                                                                                                                                                                    </t>
  </si>
  <si>
    <t>379,00</t>
  </si>
  <si>
    <t xml:space="preserve">VIDRO TEMPERADO VERDE E = 10 MM, SEM COLOCACAO                                                                                                                                                                                                                                                                                                                                                                                                                                                            </t>
  </si>
  <si>
    <t xml:space="preserve">VIDRO TEMPERADO VERDE E = 6 MM, SEM COLOCACAO                                                                                                                                                                                                                                                                                                                                                                                                                                                             </t>
  </si>
  <si>
    <t>249,50</t>
  </si>
  <si>
    <t xml:space="preserve">VIDRO TEMPERADO VERDE E = 8 MM, SEM COLOCACAO                                                                                                                                                                                                                                                                                                                                                                                                                                                             </t>
  </si>
  <si>
    <t>337,08</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</si>
  <si>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</si>
  <si>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</si>
  <si>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</si>
  <si>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28,99</t>
  </si>
  <si>
    <t xml:space="preserve">VIGA APARELHADA *6 X 16* CM, EM MACARANDUBA/MASSARANDUBA, ANGELIM OU EQUIVALENTE DA REGIAO                                                                                                                                                                                                                                                                                                                                                                                                                </t>
  </si>
  <si>
    <t xml:space="preserve">VIGA DE ESCORAMAENTO H20, DE MADEIRA, PESO DE 5,00 A 5,20 KG/M, COM EXTREMIDADES PLASTICAS                                                                                                                                                                                                                                                                                                                                                                                                                </t>
  </si>
  <si>
    <t>126,05</t>
  </si>
  <si>
    <t xml:space="preserve">VIGA NAO APARELHADA *6 X 12* CM, EM MACARANDUBA/MASSARANDUBA, ANGELIM OU EQUIVALENTE DA REGIAO - BRUTA                                                                                                                                                                                                                                                                                                                                                                                                    </t>
  </si>
  <si>
    <t xml:space="preserve">VIGA NAO APARELHADA *6 X 16* CM, EM MACARANDUBA/MASSARANDUBA, ANGELIM OU EQUIVALENTE DA REGIAO - BRUTA                                                                                                                                                                                                                                                                                                                                                                                                    </t>
  </si>
  <si>
    <t>39,63</t>
  </si>
  <si>
    <t xml:space="preserve">VIGA NAO APARELHADA *6 X 20* CM, EM MACARANDUBA/MASSARANDUBA, ANGELIM OU EQUIVALENTE DA REGIAO - BRUTA                                                                                                                                                                                                                                                                                                                                                                                                    </t>
  </si>
  <si>
    <t>57,29</t>
  </si>
  <si>
    <t xml:space="preserve">VIGA NAO APARELHADA *8 X 16* CM EM MACARANDUBA/MASSARANDUBA, ANGELIM OU EQUIVALENTE DA REGIAO - BRUTA                                                                                                                                                                                                                                                                                                                                                                                                     </t>
  </si>
  <si>
    <t xml:space="preserve">VIGIA DIURNO (HORISTA)                                                                                                                                                                                                                                                                                                                                                                                                                                                                                    </t>
  </si>
  <si>
    <t xml:space="preserve">VIGIA DIURNO (MENSALISTA)                                                                                                                                                                                                                                                                                                                                                                                                                                                                                 </t>
  </si>
  <si>
    <t xml:space="preserve">VIGIA NOTURNO, HORA EFETIVAMENTE TRABALHADA DE 22 H AS 5 H (COM ADICIONAL NOTURNO)                                                                                                                                                                                                                                                                                                                                                                                                                        </t>
  </si>
  <si>
    <t>01/11/2023 00:00</t>
  </si>
  <si>
    <t>Termoplástico pré-formado (REF SICRO M2064)</t>
  </si>
  <si>
    <t>Tachão refletivo monodirecional (REF SICRO M3870)</t>
  </si>
  <si>
    <t>Cola poliéster (REF SICRO M2041)</t>
  </si>
  <si>
    <t>Tachão refletiva monodirecional  (REF SICRO M3870)</t>
  </si>
  <si>
    <t>Tachão refletiva bidirecional (REF SICRO M3869)</t>
  </si>
  <si>
    <t xml:space="preserve">Cola poliéster (REF SICRO M2041) </t>
  </si>
  <si>
    <t>Tinta acrílica emulsificada em água para demarcação viária com secagem rápida e resitência à abrasão conforme norma ABNT NBR 13.699 - ACQUAPLAST - INDUTIL (REF SICRO M2036)</t>
  </si>
  <si>
    <t>Elaboração de projeto executivo***DESATIVADO***</t>
  </si>
  <si>
    <t>Transporte de material em rodovia pavimentada (sem carga, descarga e manobra) - DNIT - Port. 1078 de 11 de Agosto de 2015 (REF. SCO TC 05.05.0150) - SICRO 5914622</t>
  </si>
  <si>
    <t>Tinta acrílica emulsificada em água para demarcação viária com secagem rápida e resistência à abrasão conforme norma ABNT NBR 13.699 (REF SICRO M2036) - balde 18l</t>
  </si>
  <si>
    <t>Tacha refletiva monodirecional (REF SICRO M3829)</t>
  </si>
  <si>
    <t>Termoplástico para extrusão (REF SICRO M1585)</t>
  </si>
  <si>
    <t>Tinta bicomponente acrílico-epóxi cor vermelha (Componente A+B) (REF SICRO M3520) - balde-18l</t>
  </si>
  <si>
    <t>MIUC00451</t>
  </si>
  <si>
    <t>Argamassa polimérica monocomponente para reparos estruturais (SICRO M1379)</t>
  </si>
  <si>
    <t>MIUC00435</t>
  </si>
  <si>
    <t>Cordoalha nua tipo CP 190 RB - D = 15,2 mm (SICRO M0428)</t>
  </si>
  <si>
    <t>MIUC00453</t>
  </si>
  <si>
    <t>Disco de corte abrasivo para policorte - D = 300 mm (SICRO M0076)</t>
  </si>
  <si>
    <t>MIUC00455</t>
  </si>
  <si>
    <t>Bainha metálica para protensão - D = 75 mm (SICRO M2472)</t>
  </si>
  <si>
    <t>MIUC00456</t>
  </si>
  <si>
    <t>Luva para bainha metálica - D = 75 mm (SICRO M3136)</t>
  </si>
  <si>
    <t>MCTIU0005</t>
  </si>
  <si>
    <t>Lote 5 - Rede coletora/ ligações/ coletor tronco/ interceptor/ EEEB exposição</t>
  </si>
  <si>
    <t>MIUC00055</t>
  </si>
  <si>
    <t>Parafuso de cabeça abaulada em aço inox com porca e arruela - D = 6 mm (M6) e C = 30 mm (SICRO M2419)</t>
  </si>
  <si>
    <t>MIUC00457</t>
  </si>
  <si>
    <t>Purgador plástico (SICRO M3353)</t>
  </si>
  <si>
    <t>MIUC00440</t>
  </si>
  <si>
    <t>Fabricação de Pre-lajes pre fabricadas, para pontes</t>
  </si>
  <si>
    <t>MCTIU0007</t>
  </si>
  <si>
    <t>Lote 3 - ETE Souza Dias</t>
  </si>
  <si>
    <t>MCTIU0009</t>
  </si>
  <si>
    <t>Lote 5 - Rede coletora/ ligações domiciliares/ EEEB viaduto</t>
  </si>
  <si>
    <t>MCTIU0003</t>
  </si>
  <si>
    <t>Lote 3 - Interceptor a margem esquerda do Corrego laranja Doce e EEEB Monaco</t>
  </si>
  <si>
    <t>MCTIU0004</t>
  </si>
  <si>
    <t>Lote 4 - Rede coletora de esgotos / ligaçoes</t>
  </si>
  <si>
    <t>MCTIU0006</t>
  </si>
  <si>
    <t>Lote 2 - Coletores e Elevatorias</t>
  </si>
  <si>
    <t>MIUC00054</t>
  </si>
  <si>
    <t>Chumbador em aço CA 25 Ref SICRO M2979</t>
  </si>
  <si>
    <t>MIUC00450</t>
  </si>
  <si>
    <t>Ponteiro para martelete - D = 22 mm e C = 1,00 m Ref SICRO M1391</t>
  </si>
  <si>
    <t>MIUC00452</t>
  </si>
  <si>
    <t>Junta de dilatação em elastômero e perfil VV - L = 35 mm e H = 60 mm ( SICRO M1142)</t>
  </si>
  <si>
    <t>MIUC00395</t>
  </si>
  <si>
    <t>Tela de PVC Galinheiro malha de 5 cm</t>
  </si>
  <si>
    <t>MCTIU0002</t>
  </si>
  <si>
    <t>Lote 2 - Ampliação da ETE IPE</t>
  </si>
  <si>
    <t>MCTIU0008</t>
  </si>
  <si>
    <t>Lote 4 - Rede coletora de esgotos e ligaçoes domiciliares</t>
  </si>
  <si>
    <t>MIUD00301</t>
  </si>
  <si>
    <t>Mangueira para sistema de sucção a vácuo com vazão de entrada de até 3,6 m³/h (60 l/min) - D = 72,5 mm (3") (SICRO M3728)</t>
  </si>
  <si>
    <t>MIUC00441</t>
  </si>
  <si>
    <t>Laje de concreto alveolar para pontes</t>
  </si>
  <si>
    <t>MIUC00454</t>
  </si>
  <si>
    <t>Ancoragem ativa para 10 cordoalhas - D = 15,2 mm (Ref. SICRO M0110)</t>
  </si>
  <si>
    <t>MIUD00201</t>
  </si>
  <si>
    <t>Gabião tipo caixa em liga de zinco e alumínio revestido com polímero de malha hexagonal - C = 2,00 m, L = 1,00 m e H = 1,00 m (SICRO M0233)</t>
  </si>
  <si>
    <t>MIUD00300</t>
  </si>
  <si>
    <t>Mangueira para hidrojateamento com pressão de trabalho de até 17,5 MPa (2.538 psi) - D = 25 mm (1") (SICRO M3727)</t>
  </si>
  <si>
    <t>Tachão refletivo bidirecional amarelo.(REF SICRO M3869)</t>
  </si>
  <si>
    <t>Massa termoplástica para extrusão (REF SICRO M1585)</t>
  </si>
  <si>
    <t>Argamassa expansiva. (REF SICRO M0421)</t>
  </si>
  <si>
    <t>Tacha refletiva bidirecional.(REF SICRO M3821)</t>
  </si>
  <si>
    <t>Adesivo a base de resina poliéster.(REF SICRO M2041)</t>
  </si>
  <si>
    <t xml:space="preserve">Fita de espuma EPDM para vedação com adesivo uma face de 4 x 40mm (REF SICRO M1797) </t>
  </si>
  <si>
    <t>Técnico especial - Topógrafo (Ref. Sicro P8028)</t>
  </si>
  <si>
    <t>Projeto Executivo***DESATIVADO***</t>
  </si>
  <si>
    <t>Topógrafo chefe (Ref. DNIT P8163)</t>
  </si>
  <si>
    <t>Elaboração do projeto de engenharia***DESATIVADO***</t>
  </si>
  <si>
    <t>Projeto executivo de engenharia***DESATIVADO***</t>
  </si>
  <si>
    <t>Elaboração de Projeto de Engenharia***DESATIVADO***</t>
  </si>
  <si>
    <t>P5000</t>
  </si>
  <si>
    <t>Biologo Junior (Ref Sicro P8032)</t>
  </si>
  <si>
    <t>T1110</t>
  </si>
  <si>
    <t>Sondador (Ref. Sicro P8139)</t>
  </si>
  <si>
    <t>Motobomba centrífuga p/ água suja bocais 3" x 2 1/2" c/ motor diesel ou gasolina * 6hp hm/q = 10m/18m³/h a 65m/3m³/h* Ref: SICRO E9548</t>
  </si>
  <si>
    <t>Equipamento para desobstruçao de galerias (Bucket-Machine), modelo M90 de 12 CV. Aluguel produtivo. (REF. SICRO A9299)</t>
  </si>
  <si>
    <t>EIU00029</t>
  </si>
  <si>
    <t>Grupo gerador - 2,5/3 kVA (SICRO E9521)</t>
  </si>
  <si>
    <t>EIU00038</t>
  </si>
  <si>
    <t>Conjunto bomba e macaco hidráulico para protensão com capacidade de 2.500 kN - 7 kW (SICRO E9723)</t>
  </si>
  <si>
    <t>EIU00042</t>
  </si>
  <si>
    <t>Bomba para injeção de nata de cimento com capacidade de 2 MPa - 2,20 kW (SICRO E9026)</t>
  </si>
  <si>
    <t>EIU00044</t>
  </si>
  <si>
    <t>Misturador de nata cimento - 1,50 kW (SICRO E9024)</t>
  </si>
  <si>
    <t>EIU00046</t>
  </si>
  <si>
    <t>Guindaste móvel sobre pneus com 6 eixos com capacidade máxima de 350 t - 450 kW (SiCRO E9094)</t>
  </si>
  <si>
    <t>EIU20070</t>
  </si>
  <si>
    <t>Câmara hiperbárica com filtro, serpentina e reservatório de ar - D = 1,80 m e H = 2,22 m. Ref SICRO E9243</t>
  </si>
  <si>
    <t>EIU20071</t>
  </si>
  <si>
    <t>Campânula de ar comprimido com capacidade de 3 m³. Ref SICRO E9659</t>
  </si>
  <si>
    <t>EIU20072</t>
  </si>
  <si>
    <t>Compressor de ar portátil de 33,51 l/s (71 PCM) - 14 kW Ref SICRO E9640</t>
  </si>
  <si>
    <t>EIU00030</t>
  </si>
  <si>
    <t>EIU00032</t>
  </si>
  <si>
    <t>Martelete perfurador/rompedor elétrico - 1,50 Kw (SICRO E9675)</t>
  </si>
  <si>
    <t>EIU00033</t>
  </si>
  <si>
    <t>Serra para corte de concreto e asfalto - 10 Kw (SICRO E9591)</t>
  </si>
  <si>
    <t>EIU00034</t>
  </si>
  <si>
    <t>EIU00035</t>
  </si>
  <si>
    <t>Máquina policorte - 2,20 kW (SICRO E9717)</t>
  </si>
  <si>
    <t>EIU00040</t>
  </si>
  <si>
    <t>Talha manual com capacidade de 3 t (SICRO E9719)</t>
  </si>
  <si>
    <t>EIU00041</t>
  </si>
  <si>
    <t>EIU00043</t>
  </si>
  <si>
    <t>EIU00045</t>
  </si>
  <si>
    <t>EIU10053</t>
  </si>
  <si>
    <t>Cavalo mecânico com dolly pneumático de 4 eixos e mesas de giro com capacidade de 57 t - 323 kW (SICRO E9169)</t>
  </si>
  <si>
    <t>EIU00047</t>
  </si>
  <si>
    <t>Caminhão com sistema de hidrojateamento de alta pressão e vácuo para limpeza e desobstrução de bueiros com capacidade total de 15.600 l - 188 kW (SICRO E9199)</t>
  </si>
  <si>
    <t>EIU00036</t>
  </si>
  <si>
    <t>EIU00037</t>
  </si>
  <si>
    <t>EIU00008</t>
  </si>
  <si>
    <t>Caminhão carroceria com guindauto com capacidade de 45 t.m - 188 kW Ref SICRO E9041</t>
  </si>
  <si>
    <t>EIU00031</t>
  </si>
  <si>
    <t>EIU20073</t>
  </si>
  <si>
    <t>Compressor de ar portátil de 430,42 l/s (912 PCM) - 242 kW Ref SICRO  E9517</t>
  </si>
  <si>
    <t>EIU00039</t>
  </si>
  <si>
    <t>EIU10054</t>
  </si>
  <si>
    <t>Equipamento para desobstrução mecanica de galerias (Bucket-Machine), sem operador, com material de operação e material de manutenção, com as seguintes especificações minimas: motor diesel de 12CV, avanço mecanico, jogo completo de acessorios e rebocavel. (REF. SICRO A9299)</t>
  </si>
  <si>
    <t>MIUC00599</t>
  </si>
  <si>
    <t>Marolo (nome popular), Annonacrassiflora (Nome científico)</t>
  </si>
  <si>
    <t>MIUC00598</t>
  </si>
  <si>
    <t>Cagaita (nome popular), Eugenia dysentericaDc (Nome científico)</t>
  </si>
  <si>
    <t>MIUC00600</t>
  </si>
  <si>
    <t>Araticum (nome popular), Annonacoriacea (Nome científico)</t>
  </si>
  <si>
    <t>MIUC00601</t>
  </si>
  <si>
    <t>Jatobá (nome Popular), Hymenaeastigonocarpa (Nome científico)</t>
  </si>
  <si>
    <t>MIUC00602</t>
  </si>
  <si>
    <t>Tarumã (nome popular), Vitexpolygama (Nome científico)</t>
  </si>
  <si>
    <t>MIUC00603</t>
  </si>
  <si>
    <t>Louro-preto (nome popular), Cordiaglabrata (Nome científico)</t>
  </si>
  <si>
    <t>MIUC00604</t>
  </si>
  <si>
    <t>Xibuva (nome popular), Enterolobiumcontortisiliquum (Nome científico)</t>
  </si>
  <si>
    <t>MIUC00605</t>
  </si>
  <si>
    <t>Barbatimão (nome popular), Stryphnodendronadstringens (Nome científico)</t>
  </si>
  <si>
    <t>MIUC00606</t>
  </si>
  <si>
    <t>Amendoin bravo (nome popular), Pterogynenitens (Nome científico)</t>
  </si>
  <si>
    <t>MIUC00607</t>
  </si>
  <si>
    <t>Farinha-seca (nome popular), Albizianiopoides (Nome científico)</t>
  </si>
  <si>
    <t>MIUC00608</t>
  </si>
  <si>
    <t>Fava-de -arara (nome popular), Dimorphandramollis (Nome científico)</t>
  </si>
  <si>
    <t>MIUC00609</t>
  </si>
  <si>
    <t>Capororoca (nome popular), Myrsine guianenses (Nome científico)</t>
  </si>
  <si>
    <t>MIUC00610</t>
  </si>
  <si>
    <t>Vinhatico (nome popular), Plathymenia foliosa (Nome científico)</t>
  </si>
  <si>
    <t>MIUC00611</t>
  </si>
  <si>
    <t>Guatambu (nome popular), Aspidospermaparvifolium (Nome científico)</t>
  </si>
  <si>
    <t>MIUC00612</t>
  </si>
  <si>
    <t>Murici (nome popular), Byrsonimacrassifolia (Nome científico)</t>
  </si>
  <si>
    <t>MIUC00613</t>
  </si>
  <si>
    <t>Cedro (nome popular), Cedrellafissilis (Nome científico)</t>
  </si>
  <si>
    <t>MIUC00614</t>
  </si>
  <si>
    <t>Ipê verde (nome popular), Cybistaxantisyphilitica (Nome científico)</t>
  </si>
  <si>
    <t>MIUC00615</t>
  </si>
  <si>
    <t>Chico-magro (nome popular), Guazumaulmifolia (Nome científico)</t>
  </si>
  <si>
    <t>MIUC00616</t>
  </si>
  <si>
    <t>Açoita-cavalo (nome popular), Lueheapaniculata (Nome científico)</t>
  </si>
  <si>
    <t>MIUC00617</t>
  </si>
  <si>
    <t>Balsamo (nome popular), Myroxylonperuiferum (Nome científico)</t>
  </si>
  <si>
    <t>MIUC00618</t>
  </si>
  <si>
    <t>Sucupira-branca (nome popular), Pterodonemarginatus (Nome científico)</t>
  </si>
  <si>
    <t>MIUC00619</t>
  </si>
  <si>
    <t>Eucalipto(nome popular), Eucalyptus (Nome científico)</t>
  </si>
  <si>
    <t>MIUC00620</t>
  </si>
  <si>
    <t>Mangueira (nome popular), Mangifera indica (Nome científico)</t>
  </si>
  <si>
    <t>MIUC00621</t>
  </si>
  <si>
    <t>Coqueiro (nome popular), Cocos nucifera (Nome científico)</t>
  </si>
  <si>
    <t>MIUC00622</t>
  </si>
  <si>
    <t>Limoeiro (nome popular), Citrus limon (Nome científico)</t>
  </si>
  <si>
    <t>EIU10055</t>
  </si>
  <si>
    <t>Furadeira de impacto de 12,5 mm - 0,80 kW (SICRO E9568)</t>
  </si>
  <si>
    <t>EIU10056</t>
  </si>
  <si>
    <t>40,12</t>
  </si>
  <si>
    <t>40,13</t>
  </si>
  <si>
    <t>44,87</t>
  </si>
  <si>
    <t>51,05</t>
  </si>
  <si>
    <t>81,90</t>
  </si>
  <si>
    <t>94,24</t>
  </si>
  <si>
    <t>136,31</t>
  </si>
  <si>
    <t>42,20</t>
  </si>
  <si>
    <t>47,33</t>
  </si>
  <si>
    <t>67,93</t>
  </si>
  <si>
    <t>78,22</t>
  </si>
  <si>
    <t>88,51</t>
  </si>
  <si>
    <t>102,21</t>
  </si>
  <si>
    <t>112,86</t>
  </si>
  <si>
    <t>46,12</t>
  </si>
  <si>
    <t>88,13</t>
  </si>
  <si>
    <t>147,62</t>
  </si>
  <si>
    <t>229,38</t>
  </si>
  <si>
    <t>351,01</t>
  </si>
  <si>
    <t>494,38</t>
  </si>
  <si>
    <t>578,07</t>
  </si>
  <si>
    <t>69,00</t>
  </si>
  <si>
    <t>114,64</t>
  </si>
  <si>
    <t>180,05</t>
  </si>
  <si>
    <t>268,03</t>
  </si>
  <si>
    <t>350,44</t>
  </si>
  <si>
    <t>465,43</t>
  </si>
  <si>
    <t>840,96</t>
  </si>
  <si>
    <t>24,83</t>
  </si>
  <si>
    <t>34,26</t>
  </si>
  <si>
    <t>48,29</t>
  </si>
  <si>
    <t>52,97</t>
  </si>
  <si>
    <t>67,00</t>
  </si>
  <si>
    <t>4,22</t>
  </si>
  <si>
    <t>5,27</t>
  </si>
  <si>
    <t>148,56</t>
  </si>
  <si>
    <t>232,31</t>
  </si>
  <si>
    <t>1.365,80</t>
  </si>
  <si>
    <t>2.103,01</t>
  </si>
  <si>
    <t>2.897,24</t>
  </si>
  <si>
    <t>47,52</t>
  </si>
  <si>
    <t>60,56</t>
  </si>
  <si>
    <t>85,71</t>
  </si>
  <si>
    <t>95,06</t>
  </si>
  <si>
    <t>123,20</t>
  </si>
  <si>
    <t>151,25</t>
  </si>
  <si>
    <t>228,06</t>
  </si>
  <si>
    <t>237,93</t>
  </si>
  <si>
    <t>424,36</t>
  </si>
  <si>
    <t>519,53</t>
  </si>
  <si>
    <t>677,08</t>
  </si>
  <si>
    <t>699,43</t>
  </si>
  <si>
    <t>1.041,09</t>
  </si>
  <si>
    <t>1.066,76</t>
  </si>
  <si>
    <t>235,72</t>
  </si>
  <si>
    <t>247,46</t>
  </si>
  <si>
    <t>436,19</t>
  </si>
  <si>
    <t>24,99</t>
  </si>
  <si>
    <t>533,36</t>
  </si>
  <si>
    <t>692,95</t>
  </si>
  <si>
    <t>38,26</t>
  </si>
  <si>
    <t>1.061,37</t>
  </si>
  <si>
    <t>1.089,03</t>
  </si>
  <si>
    <t>181,19</t>
  </si>
  <si>
    <t>217,64</t>
  </si>
  <si>
    <t>326,55</t>
  </si>
  <si>
    <t>430,34</t>
  </si>
  <si>
    <t>597,69</t>
  </si>
  <si>
    <t>623,75</t>
  </si>
  <si>
    <t>190,73</t>
  </si>
  <si>
    <t>229,47</t>
  </si>
  <si>
    <t>340,41</t>
  </si>
  <si>
    <t>446,45</t>
  </si>
  <si>
    <t>538,43</t>
  </si>
  <si>
    <t>617,69</t>
  </si>
  <si>
    <t>646,13</t>
  </si>
  <si>
    <t>49,72</t>
  </si>
  <si>
    <t>60,52</t>
  </si>
  <si>
    <t>72,14</t>
  </si>
  <si>
    <t>97,14</t>
  </si>
  <si>
    <t>111,33</t>
  </si>
  <si>
    <t>127,77</t>
  </si>
  <si>
    <t>900,65</t>
  </si>
  <si>
    <t>159,88</t>
  </si>
  <si>
    <t>1.288,43</t>
  </si>
  <si>
    <t>215,22</t>
  </si>
  <si>
    <t>99,70</t>
  </si>
  <si>
    <t>115,14</t>
  </si>
  <si>
    <t>131,33</t>
  </si>
  <si>
    <t>927,03</t>
  </si>
  <si>
    <t>1.320,82</t>
  </si>
  <si>
    <t>247,61</t>
  </si>
  <si>
    <t>155,25</t>
  </si>
  <si>
    <t>162,69</t>
  </si>
  <si>
    <t>102,60</t>
  </si>
  <si>
    <t>172,83</t>
  </si>
  <si>
    <t>134,71</t>
  </si>
  <si>
    <t>184,66</t>
  </si>
  <si>
    <t>18,41</t>
  </si>
  <si>
    <t>6,20</t>
  </si>
  <si>
    <t>7,36</t>
  </si>
  <si>
    <t>36,32</t>
  </si>
  <si>
    <t>88,07</t>
  </si>
  <si>
    <t>93,95</t>
  </si>
  <si>
    <t>103,45</t>
  </si>
  <si>
    <t>119,14</t>
  </si>
  <si>
    <t>128,65</t>
  </si>
  <si>
    <t>153,85</t>
  </si>
  <si>
    <t>46,93</t>
  </si>
  <si>
    <t>55,89</t>
  </si>
  <si>
    <t>100,60</t>
  </si>
  <si>
    <t>164,97</t>
  </si>
  <si>
    <t>187,32</t>
  </si>
  <si>
    <t>251,69</t>
  </si>
  <si>
    <t>274,05</t>
  </si>
  <si>
    <t>338,42</t>
  </si>
  <si>
    <t>360,78</t>
  </si>
  <si>
    <t>405,49</t>
  </si>
  <si>
    <t>492,22</t>
  </si>
  <si>
    <t>536,94</t>
  </si>
  <si>
    <t>623,66</t>
  </si>
  <si>
    <t>668,38</t>
  </si>
  <si>
    <t>799,82</t>
  </si>
  <si>
    <t>61,42</t>
  </si>
  <si>
    <t>74,82</t>
  </si>
  <si>
    <t>108,39</t>
  </si>
  <si>
    <t>141,89</t>
  </si>
  <si>
    <t>238,46</t>
  </si>
  <si>
    <t>271,99</t>
  </si>
  <si>
    <t>368,55</t>
  </si>
  <si>
    <t>402,08</t>
  </si>
  <si>
    <t>498,65</t>
  </si>
  <si>
    <t>532,17</t>
  </si>
  <si>
    <t>599,25</t>
  </si>
  <si>
    <t>729,33</t>
  </si>
  <si>
    <t>796,41</t>
  </si>
  <si>
    <t>926,49</t>
  </si>
  <si>
    <t>993,57</t>
  </si>
  <si>
    <t>1.190,73</t>
  </si>
  <si>
    <t>36,94</t>
  </si>
  <si>
    <t>91,49</t>
  </si>
  <si>
    <t>102,67</t>
  </si>
  <si>
    <t>134,86</t>
  </si>
  <si>
    <t>146,03</t>
  </si>
  <si>
    <t>178,22</t>
  </si>
  <si>
    <t>189,39</t>
  </si>
  <si>
    <t>211,75</t>
  </si>
  <si>
    <t>255,11</t>
  </si>
  <si>
    <t>277,47</t>
  </si>
  <si>
    <t>320,78</t>
  </si>
  <si>
    <t>408,91</t>
  </si>
  <si>
    <t>126,28</t>
  </si>
  <si>
    <t>270,35</t>
  </si>
  <si>
    <t>420,97</t>
  </si>
  <si>
    <t>1.032,71</t>
  </si>
  <si>
    <t>1.665,12</t>
  </si>
  <si>
    <t>2.921,14</t>
  </si>
  <si>
    <t>4.344,19</t>
  </si>
  <si>
    <t>2.862,03</t>
  </si>
  <si>
    <t>4.677,75</t>
  </si>
  <si>
    <t>5.159,37</t>
  </si>
  <si>
    <t>18,14</t>
  </si>
  <si>
    <t>37,12</t>
  </si>
  <si>
    <t>46,19</t>
  </si>
  <si>
    <t>51,97</t>
  </si>
  <si>
    <t>52,80</t>
  </si>
  <si>
    <t>74,25</t>
  </si>
  <si>
    <t>117,15</t>
  </si>
  <si>
    <t>132,00</t>
  </si>
  <si>
    <t>243,81</t>
  </si>
  <si>
    <t>2.731,96</t>
  </si>
  <si>
    <t>1.551,31</t>
  </si>
  <si>
    <t>32,39</t>
  </si>
  <si>
    <t>44,75</t>
  </si>
  <si>
    <t>83,21</t>
  </si>
  <si>
    <t>2.198,33</t>
  </si>
  <si>
    <t>172,70</t>
  </si>
  <si>
    <t>203,76</t>
  </si>
  <si>
    <t>387,64</t>
  </si>
  <si>
    <t>392,68</t>
  </si>
  <si>
    <t>514,09</t>
  </si>
  <si>
    <t>1.182,16</t>
  </si>
  <si>
    <t>1.199,31</t>
  </si>
  <si>
    <t>950,55</t>
  </si>
  <si>
    <t>953,82</t>
  </si>
  <si>
    <t>622,41</t>
  </si>
  <si>
    <t>610,34</t>
  </si>
  <si>
    <t>1.031,93</t>
  </si>
  <si>
    <t>1.029,88</t>
  </si>
  <si>
    <t>6.941,40</t>
  </si>
  <si>
    <t>10.804,55</t>
  </si>
  <si>
    <t>291,34</t>
  </si>
  <si>
    <t>475,32</t>
  </si>
  <si>
    <t>944,27</t>
  </si>
  <si>
    <t>1.315,40</t>
  </si>
  <si>
    <t>163,40</t>
  </si>
  <si>
    <t>141,75</t>
  </si>
  <si>
    <t>143,90</t>
  </si>
  <si>
    <t>192,67</t>
  </si>
  <si>
    <t>245,57</t>
  </si>
  <si>
    <t>166,61</t>
  </si>
  <si>
    <t>208,07</t>
  </si>
  <si>
    <t>204,93</t>
  </si>
  <si>
    <t>209,33</t>
  </si>
  <si>
    <t>183,70</t>
  </si>
  <si>
    <t>186,36</t>
  </si>
  <si>
    <t>242,48</t>
  </si>
  <si>
    <t>308,10</t>
  </si>
  <si>
    <t>213,81</t>
  </si>
  <si>
    <t>267,12</t>
  </si>
  <si>
    <t>155,13</t>
  </si>
  <si>
    <t>118,49</t>
  </si>
  <si>
    <t>6.107,07</t>
  </si>
  <si>
    <t>9.184,59</t>
  </si>
  <si>
    <t>208,19</t>
  </si>
  <si>
    <t>150,28</t>
  </si>
  <si>
    <t>166,15</t>
  </si>
  <si>
    <t>207,03</t>
  </si>
  <si>
    <t>222,92</t>
  </si>
  <si>
    <t>220,21</t>
  </si>
  <si>
    <t>398,65</t>
  </si>
  <si>
    <t>174,34</t>
  </si>
  <si>
    <t>263,19</t>
  </si>
  <si>
    <t>250,79</t>
  </si>
  <si>
    <t>663,68</t>
  </si>
  <si>
    <t>167,43</t>
  </si>
  <si>
    <t>138,19</t>
  </si>
  <si>
    <t>207,21</t>
  </si>
  <si>
    <t>216,06</t>
  </si>
  <si>
    <t>326,20</t>
  </si>
  <si>
    <t>281,49</t>
  </si>
  <si>
    <t>267,35</t>
  </si>
  <si>
    <t>184,05</t>
  </si>
  <si>
    <t>225,51</t>
  </si>
  <si>
    <t>261,50</t>
  </si>
  <si>
    <t>219,31</t>
  </si>
  <si>
    <t>TANQUE DE ASFALTO ESTACIONÁRIO COM SERPENTINA, CAPACIDADE 30.000 L - CHP DIURNO. AF_05/2023</t>
  </si>
  <si>
    <t>281,52</t>
  </si>
  <si>
    <t>231,26</t>
  </si>
  <si>
    <t>188,90</t>
  </si>
  <si>
    <t>200,09</t>
  </si>
  <si>
    <t>169,43</t>
  </si>
  <si>
    <t>253,99</t>
  </si>
  <si>
    <t>ESPARGIDOR DE ASFALTO PRESSURIZADO, TANQUE 6 M3 COM ISOLAÇÃO TÉRMICA, AQUECIDO COM 2 MAÇARICOS, COM BARRA ESPARGIDORA 3,60 M, MONTADO SOBRE CAMINHÃO  TOCO, PBT 14.300 KG, POTÊNCIA 185 CV - CHP DIURNO. AF_05/2023</t>
  </si>
  <si>
    <t>281,30</t>
  </si>
  <si>
    <t>99,03</t>
  </si>
  <si>
    <t>BETONEIRA CAPACIDADE NOMINAL 400 L, CAPACIDADE DE MISTURA 310 L, MOTOR A DIESEL POTÊNCIA 5,0 HP, SEM CARREGADOR - CHP DIURNO. AF_05/2023</t>
  </si>
  <si>
    <t>MISTURADOR DE ARGAMASSA, EIXO HORIZONTAL, CAPACIDADE DE MISTURA 300 KG, MOTOR ELÉTRICO POTÊNCIA 5 CV - CHP DIURNO. AF_05/2023</t>
  </si>
  <si>
    <t>5,37</t>
  </si>
  <si>
    <t>MISTURADOR DE ARGAMASSA, EIXO HORIZONTAL, CAPACIDADE DE MISTURA 600 KG, MOTOR ELÉTRICO POTÊNCIA 7,5 CV - CHP DIURNO. AF_05/2023</t>
  </si>
  <si>
    <t>7,50</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</si>
  <si>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</si>
  <si>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</si>
  <si>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210,36</t>
  </si>
  <si>
    <t>247,37</t>
  </si>
  <si>
    <t>TANQUE DE ASFALTO ESTACIONÁRIO COM MAÇARICO, CAPACIDADE 20.000 L - CHP DIURNO. AF_05/2023</t>
  </si>
  <si>
    <t>189,37</t>
  </si>
  <si>
    <t>189,38</t>
  </si>
  <si>
    <t>131,45</t>
  </si>
  <si>
    <t>BETONEIRA CAPACIDADE NOMINAL DE 600 L, CAPACIDADE DE MISTURA 360 L, MOTOR ELÉTRICO TRIFÁSICO POTÊNCIA DE 4 CV, SEM CARREGADOR - CHP DIURNO. AF_05/2023</t>
  </si>
  <si>
    <t>607,40</t>
  </si>
  <si>
    <t>1.244,14</t>
  </si>
  <si>
    <t>344,09</t>
  </si>
  <si>
    <t>218,35</t>
  </si>
  <si>
    <t>BETONEIRA CAPACIDADE NOMINAL DE 600 L, CAPACIDADE DE MISTURA 440 L, MOTOR A DIESEL POTÊNCIA 10 HP, COM CARREGADOR - CHP DIURNO. AF_05/2023</t>
  </si>
  <si>
    <t>339,50</t>
  </si>
  <si>
    <t>375,42</t>
  </si>
  <si>
    <t>141,31</t>
  </si>
  <si>
    <t>PROJETOR PNEUMÁTICO DE ARGAMASSA PARA CHAPISCO E REBOCO COM RECIPIENTE ACOPLADO, TIPO CANEQUINHA, COM COMPRESSOR DE AR REBOCÁVEL VAZÃO 89 PCM E MOTOR DIESEL DE 20 CV - CHP DIURNO. AF_05/2023</t>
  </si>
  <si>
    <t>667,63</t>
  </si>
  <si>
    <t>411,97</t>
  </si>
  <si>
    <t>MANIPULADOR TELESCÓPICO, POTÊNCIA DE 85 HP, CAPACIDADE DE CARGA DE 3.500 KG, ALTURA MÁXIMA DE ELEVAÇÃO DE 12,3 M - CHP DIURNO. AF_05/2023</t>
  </si>
  <si>
    <t>161,96</t>
  </si>
  <si>
    <t>132,07</t>
  </si>
  <si>
    <t>80,89</t>
  </si>
  <si>
    <t>208,95</t>
  </si>
  <si>
    <t>202,51</t>
  </si>
  <si>
    <t>106,93</t>
  </si>
  <si>
    <t>265,43</t>
  </si>
  <si>
    <t>273,67</t>
  </si>
  <si>
    <t>490,98</t>
  </si>
  <si>
    <t>CAMINHÃO PARA EQUIPAMENTO DE LIMPEZA A SUCÇÃO, COM CAMINHÃO TRUCADO DE PESO BRUTO TOTAL 23000 KG, CARGA ÚTIL MÁXIMA 15935 KG, DISTÂNCIA ENTRE EIXOS 4,80 M, POTÊNCIA 230 CV, INCLUSIVE LIMPADORA A SUCÇÃO, TANQUE 12000 L - CHP DIURNO. AF_05/2023</t>
  </si>
  <si>
    <t>345,80</t>
  </si>
  <si>
    <t>PENEIRA ROTATIVA COM MOTOR ELÉTRICO TRIFÁSICO DE 2 CV, CILINDRO DE 1 M X 0,60 M, COM FUROS DE 3,17 MM - CHP DIURNO. AF_05/2023</t>
  </si>
  <si>
    <t>DOSADOR DE AREIA, CAPACIDADE DE 26 LITROS - CHP DIURNO. AF_05/2023</t>
  </si>
  <si>
    <t>71,71</t>
  </si>
  <si>
    <t>424,51</t>
  </si>
  <si>
    <t>APARELHO PARA CORTE E SOLDA OXI-ACETILENO SOBRE RODAS, INCLUSIVE CILINDROS E MAÇARICOS - CHP DIURNO. AF_05/2023</t>
  </si>
  <si>
    <t>94,33</t>
  </si>
  <si>
    <t>19,76</t>
  </si>
  <si>
    <t>GRUA ASCENSIONAL, LANCA DE 30 M, CAPACIDADE DE 1,0 T A 30 M, ALTURA ATE 39 M - CHP DIURNO. AF_05/2023</t>
  </si>
  <si>
    <t>109,69</t>
  </si>
  <si>
    <t>27,86</t>
  </si>
  <si>
    <t>346,87</t>
  </si>
  <si>
    <t>275,65</t>
  </si>
  <si>
    <t>MÁQUINA JATO DE PRESSAO PORTÁTIL, CAMARA DE 1 SAIDA, CAPACIDADE 280 L, DIAMETRO 670 MM, BICO DE JATO CURTO VENTURI DE 5/16 , MANGUEIRA DE 1 COM COMPRESSOR DE AR REBOCÁVEL 189 PCM E MOTOR DIESEL 63 CV - CHP DIURNO. AF_05/2023</t>
  </si>
  <si>
    <t>91,27</t>
  </si>
  <si>
    <t>79,98</t>
  </si>
  <si>
    <t>182,02</t>
  </si>
  <si>
    <t>USINA DE MISTURA ASFÁLTICA À QUENTE, TIPO CONTRA FLUXO, PROD 40 A 80 TON/HORA - CHP DIURNO. AF_05/2023</t>
  </si>
  <si>
    <t>2.674,68</t>
  </si>
  <si>
    <t>USINA DE ASFALTO À FRIO, CAPACIDADE DE 40 A 60 TON/HORA, ELÉTRICA POTÊNCIA 30 CV - CHP DIURNO. AF_05/2023</t>
  </si>
  <si>
    <t>252,15</t>
  </si>
  <si>
    <t>225,57</t>
  </si>
  <si>
    <t>183,06</t>
  </si>
  <si>
    <t>GRUA ASCENCIONAL, LANCA DE 42 M, CAPACIDADE DE 1,5 T A 30 M, ALTURA ATE 39 M - CHP DIURNO. AF_05/2023</t>
  </si>
  <si>
    <t>119,68</t>
  </si>
  <si>
    <t>POLIDORA DE PISO (POLITRIZ), PESO DE 100KG, DIÂMETRO 450 MM, MOTOR ELÉTRICO, POTÊNCIA 4 HP - CHP DIURNO. AF_05/2023</t>
  </si>
  <si>
    <t>DESEMPENADEIRA DE CONCRETO, PESO DE 78 KG, 4 PÁS, MOTOR A GASOLINA, POTÊNCIA 5,5 HP - CHP DIURNO. AF_05/2023</t>
  </si>
  <si>
    <t>240,04</t>
  </si>
  <si>
    <t>139,66</t>
  </si>
  <si>
    <t>249,16</t>
  </si>
  <si>
    <t>308,70</t>
  </si>
  <si>
    <t>182,75</t>
  </si>
  <si>
    <t>139,89</t>
  </si>
  <si>
    <t>284,11</t>
  </si>
  <si>
    <t>140,39</t>
  </si>
  <si>
    <t>145,92</t>
  </si>
  <si>
    <t>117,23</t>
  </si>
  <si>
    <t>226,44</t>
  </si>
  <si>
    <t>LAVADORA DE ALTA PRESSAO (LAVA-JATO) PARA AGUA FRIA, PRESSAO DE OPERACAO ENTRE 1400 E 1900 LIB/POL2, VAZAO MAXIMA ENTRE 400 E 700 L/H - CHP DIURNO. AF_05/2023</t>
  </si>
  <si>
    <t>4.945,83</t>
  </si>
  <si>
    <t>6.589,05</t>
  </si>
  <si>
    <t>85,74</t>
  </si>
  <si>
    <t>63,72</t>
  </si>
  <si>
    <t>159,93</t>
  </si>
  <si>
    <t>154,24</t>
  </si>
  <si>
    <t>83,13</t>
  </si>
  <si>
    <t>209,54</t>
  </si>
  <si>
    <t>51,95</t>
  </si>
  <si>
    <t>52,46</t>
  </si>
  <si>
    <t>3,44</t>
  </si>
  <si>
    <t>67,29</t>
  </si>
  <si>
    <t>102,71</t>
  </si>
  <si>
    <t>72,42</t>
  </si>
  <si>
    <t>89,80</t>
  </si>
  <si>
    <t>59,15</t>
  </si>
  <si>
    <t>56,70</t>
  </si>
  <si>
    <t>TANQUE DE ASFALTO ESTACIONÁRIO COM SERPENTINA, CAPACIDADE 30.000 L - CHI DIURNO. AF_05/2023</t>
  </si>
  <si>
    <t>5,82</t>
  </si>
  <si>
    <t>81,66</t>
  </si>
  <si>
    <t>60,42</t>
  </si>
  <si>
    <t>38,30</t>
  </si>
  <si>
    <t>83,20</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</si>
  <si>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</si>
  <si>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</si>
  <si>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</si>
  <si>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</si>
  <si>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</si>
  <si>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72,43</t>
  </si>
  <si>
    <t>91,95</t>
  </si>
  <si>
    <t>0,56</t>
  </si>
  <si>
    <t>TANQUE DE ASFALTO ESTACIONÁRIO COM MAÇARICO, CAPACIDADE 20.000 L - CHI DIURNO. AF_05/2023</t>
  </si>
  <si>
    <t>4,74</t>
  </si>
  <si>
    <t>70,43</t>
  </si>
  <si>
    <t>45,27</t>
  </si>
  <si>
    <t>88,83</t>
  </si>
  <si>
    <t>BETONEIRA CAPACIDADE NOMINAL DE 600 L, CAPACIDADE DE MISTURA 360 L, MOTOR ELÉTRICO TRIFÁSICO POTÊNCIA DE 4 CV, SEM CARREGADOR - CHI DIURNO. AF_05/2023</t>
  </si>
  <si>
    <t>198,24</t>
  </si>
  <si>
    <t>426,41</t>
  </si>
  <si>
    <t>374,12</t>
  </si>
  <si>
    <t>131,35</t>
  </si>
  <si>
    <t>106,90</t>
  </si>
  <si>
    <t>BETONEIRA CAPACIDADE NOMINAL DE 600 L, CAPACIDADE DE MISTURA 440 L, MOTOR A DIESEL POTÊNCIA 10 HP, COM CARREGADOR - CHI DIURNO. AF_05/2023</t>
  </si>
  <si>
    <t>84,40</t>
  </si>
  <si>
    <t>83,97</t>
  </si>
  <si>
    <t>PROJETOR PNEUMÁTICO DE ARGAMASSA PARA CHAPISCO E REBOCO COM RECIPIENTE ACOPLADO, TIPO CANEQUINHA, COM COMPRESSOR DE AR REBOCÁVEL VAZÃO 89 PCM E MOTOR DIESEL DE 20 CV - CHI DIURNO. AF_05/2023</t>
  </si>
  <si>
    <t>286,37</t>
  </si>
  <si>
    <t>172,76</t>
  </si>
  <si>
    <t>MANIPULADOR TELESCÓPICO, POTÊNCIA DE 85 HP, CAPACIDADE DE CARGA DE 3.500 KG, ALTURA MÁXIMA DE ELEVAÇÃO DE 12,3 M - CHI DIURNO. AF_05/2023</t>
  </si>
  <si>
    <t>65,99</t>
  </si>
  <si>
    <t>63,59</t>
  </si>
  <si>
    <t>70,22</t>
  </si>
  <si>
    <t>ESPARGIDOR DE ASFALTO PRESSURIZADO, TANQUE 6 M3 COM ISOLAÇÃO TÉRMICA, AQUECIDO COM 2 MAÇARICOS, COM BARRA ESPARGIDORA 3,60 M, MONTADO SOBRE CAMINHÃO  TOCO, PBT 14.300 KG, POTÊNCIA 185 CV - CHI DIURNO. AF_05/2023</t>
  </si>
  <si>
    <t>58,64</t>
  </si>
  <si>
    <t>95,64</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</si>
  <si>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</si>
  <si>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</si>
  <si>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</si>
  <si>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41,14</t>
  </si>
  <si>
    <t>APARELHO PARA CORTE E SOLDA OXI-ACETILENO SOBRE RODAS, INCLUSIVE CILINDROS E MAÇARICOS - CHI DIURNO. AF_05/2023</t>
  </si>
  <si>
    <t>429,98</t>
  </si>
  <si>
    <t>67,56</t>
  </si>
  <si>
    <t>GRUA ASCENSIONAL, LANÇA DE 30 M, CAPACIDADE DE 1,0 T A 30 M, ALTURA ATÉ 39 M - CHI DIURNO. AF_05/2023</t>
  </si>
  <si>
    <t>176,35</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</si>
  <si>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</si>
  <si>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</si>
  <si>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268,68</t>
  </si>
  <si>
    <t>USINA DE ASFALTO À FRIO, CAPACIDADE DE 40 A 60 TON/HORA, ELÉTRICA POTÊNCIA 30 CV - CHI DIURNO. AF_05/2023</t>
  </si>
  <si>
    <t>126,64</t>
  </si>
  <si>
    <t>188,28</t>
  </si>
  <si>
    <t>GRUA ASCENCIONAL, LANÇA DE 42 M, CAPACIDADE DE 1,5 T A 30 M, ALTURA ATÉ 39 M - CHI DIURNO. AF_05/2023</t>
  </si>
  <si>
    <t>76,33</t>
  </si>
  <si>
    <t>POLIDORA DE PISO (POLITRIZ), PESO DE 100KG, DIÂMETRO 450 MM, MOTOR ELÉTRICO, POTÊNCIA 4 HP - CHI DIURNO. AF_05/2023</t>
  </si>
  <si>
    <t>DESEMPENADEIRA DE CONCRETO, PESO DE 78 KG, 4 PÁS, MOTOR A GASOLINA, POTÊNCIA 5,5 HP - CHI DIURNO. AF_05/2023</t>
  </si>
  <si>
    <t>86,04</t>
  </si>
  <si>
    <t>81,63</t>
  </si>
  <si>
    <t>95,26</t>
  </si>
  <si>
    <t>92,85</t>
  </si>
  <si>
    <t>56,51</t>
  </si>
  <si>
    <t>56,24</t>
  </si>
  <si>
    <t>50,07</t>
  </si>
  <si>
    <t>64,86</t>
  </si>
  <si>
    <t>92,67</t>
  </si>
  <si>
    <t>LAVADORA DE ALTA PRESSAO (LAVA-JATO) PARA AGUA FRIA, PRESSAO DE OPERACAO ENTRE 1400 E 1900 LIB/POL2, VAZAO MAXIMA ENTRE 400 E 700 L/H - CHI DIURNO. AF_05/2023</t>
  </si>
  <si>
    <t>228,18</t>
  </si>
  <si>
    <t>440,76</t>
  </si>
  <si>
    <t>41,71</t>
  </si>
  <si>
    <t>32,83</t>
  </si>
  <si>
    <t>27,37</t>
  </si>
  <si>
    <t>40,07</t>
  </si>
  <si>
    <t>59,32</t>
  </si>
  <si>
    <t>150,67</t>
  </si>
  <si>
    <t>70,93</t>
  </si>
  <si>
    <t>111,88</t>
  </si>
  <si>
    <t>98,72</t>
  </si>
  <si>
    <t>53,18</t>
  </si>
  <si>
    <t>49,26</t>
  </si>
  <si>
    <t>43,02</t>
  </si>
  <si>
    <t>54,81</t>
  </si>
  <si>
    <t>53,70</t>
  </si>
  <si>
    <t>76,51</t>
  </si>
  <si>
    <t>74,08</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</si>
  <si>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</si>
  <si>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</si>
  <si>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</si>
  <si>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</si>
  <si>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270,03</t>
  </si>
  <si>
    <t>62,69</t>
  </si>
  <si>
    <t>55,61</t>
  </si>
  <si>
    <t>85,80</t>
  </si>
  <si>
    <t>101,80</t>
  </si>
  <si>
    <t>106,65</t>
  </si>
  <si>
    <t>35,62</t>
  </si>
  <si>
    <t>68,94</t>
  </si>
  <si>
    <t>120,07</t>
  </si>
  <si>
    <t>63,50</t>
  </si>
  <si>
    <t>2,37</t>
  </si>
  <si>
    <t>49,64</t>
  </si>
  <si>
    <t>33,33</t>
  </si>
  <si>
    <t>187,55</t>
  </si>
  <si>
    <t>36,54</t>
  </si>
  <si>
    <t>44,47</t>
  </si>
  <si>
    <t>52,85</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</si>
  <si>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</si>
  <si>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</si>
  <si>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</si>
  <si>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</si>
  <si>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</si>
  <si>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</si>
  <si>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</si>
  <si>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</si>
  <si>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</si>
  <si>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</si>
  <si>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</si>
  <si>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</si>
  <si>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</si>
  <si>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</si>
  <si>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</si>
  <si>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</si>
  <si>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1,21</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</si>
  <si>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</si>
  <si>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</si>
  <si>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</si>
  <si>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</si>
  <si>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41,67</t>
  </si>
  <si>
    <t>52,09</t>
  </si>
  <si>
    <t>67,22</t>
  </si>
  <si>
    <t>55,66</t>
  </si>
  <si>
    <t>82,27</t>
  </si>
  <si>
    <t>26,26</t>
  </si>
  <si>
    <t>60,74</t>
  </si>
  <si>
    <t>94,68</t>
  </si>
  <si>
    <t>55,64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</si>
  <si>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</si>
  <si>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</si>
  <si>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</si>
  <si>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</si>
  <si>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180,02</t>
  </si>
  <si>
    <t>29,74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</si>
  <si>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</si>
  <si>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</si>
  <si>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</si>
  <si>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</si>
  <si>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47,60</t>
  </si>
  <si>
    <t>130,74</t>
  </si>
  <si>
    <t>233,21</t>
  </si>
  <si>
    <t>175,95</t>
  </si>
  <si>
    <t>305,42</t>
  </si>
  <si>
    <t>93,52</t>
  </si>
  <si>
    <t>544,79</t>
  </si>
  <si>
    <t>465,31</t>
  </si>
  <si>
    <t>265,39</t>
  </si>
  <si>
    <t>473,38</t>
  </si>
  <si>
    <t>396,64</t>
  </si>
  <si>
    <t>123,47</t>
  </si>
  <si>
    <t>89,27</t>
  </si>
  <si>
    <t>28,00</t>
  </si>
  <si>
    <t>21,90</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</si>
  <si>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</si>
  <si>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</si>
  <si>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</si>
  <si>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</si>
  <si>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185,66</t>
  </si>
  <si>
    <t>42,79</t>
  </si>
  <si>
    <t>55,63</t>
  </si>
  <si>
    <t>7,19</t>
  </si>
  <si>
    <t>7,32</t>
  </si>
  <si>
    <t>3,89</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</si>
  <si>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</si>
  <si>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</si>
  <si>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</si>
  <si>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</si>
  <si>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204,04</t>
  </si>
  <si>
    <t>54,74</t>
  </si>
  <si>
    <t>255,33</t>
  </si>
  <si>
    <t>101,87</t>
  </si>
  <si>
    <t>30,82</t>
  </si>
  <si>
    <t>96,57</t>
  </si>
  <si>
    <t>MANIPULADOR TELESCÓPICO, POTÊNCIA DE 85 HP, CAPACIDADE DE CARGA DE 3.500 KG, ALTURA MÁXIMA DE ELEVAÇÃO DE 12,3 M - DEPRECIAÇÃO. AF_05/2023</t>
  </si>
  <si>
    <t>30,90</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</si>
  <si>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</si>
  <si>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</si>
  <si>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36,05</t>
  </si>
  <si>
    <t>MANIPULADOR TELESCÓPICO, POTÊNCIA DE 85 HP, CAPACIDADE DE CARGA DE 3.500 KG, ALTURA MÁXIMA DE ELEVAÇÃO DE 12,3 M - MATERIAIS NA OPERAÇÃO. AF_05/2023</t>
  </si>
  <si>
    <t>25,60</t>
  </si>
  <si>
    <t>41,95</t>
  </si>
  <si>
    <t>8,46</t>
  </si>
  <si>
    <t>165,56</t>
  </si>
  <si>
    <t>86,68</t>
  </si>
  <si>
    <t>4,18</t>
  </si>
  <si>
    <t>47,37</t>
  </si>
  <si>
    <t>154,47</t>
  </si>
  <si>
    <t>149,31</t>
  </si>
  <si>
    <t>3,69</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</si>
  <si>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</si>
  <si>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</si>
  <si>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</si>
  <si>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</si>
  <si>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171,80</t>
  </si>
  <si>
    <t>140,93</t>
  </si>
  <si>
    <t>43,23</t>
  </si>
  <si>
    <t>78,20</t>
  </si>
  <si>
    <t>317,14</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</si>
  <si>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</si>
  <si>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</si>
  <si>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</si>
  <si>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</si>
  <si>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69,86</t>
  </si>
  <si>
    <t>CAMINHÃO PARA EQUIPAMENTO DE LIMPEZA A SUCÇÃO COM CAMINHÃO TRUCADO DE PESO BRUTO TOTAL 23000 KG, CARGA ÚTIL MÁX. 15935 KG, DISTÂNCIA ENTRE EIXOS 4,80 M, POTÊNCIA 230 CV, INCLUSIVE LIMPADORA A SUCÇÃO, TANQUE 12000 L - MATERIAIS NA OPERAÇÃO. AF_05/2023</t>
  </si>
  <si>
    <t>185,65</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</si>
  <si>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</si>
  <si>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</si>
  <si>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</si>
  <si>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</si>
  <si>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</si>
  <si>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</si>
  <si>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</si>
  <si>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4,04</t>
  </si>
  <si>
    <t>5,12</t>
  </si>
  <si>
    <t>290,74</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</si>
  <si>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</si>
  <si>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</si>
  <si>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</si>
  <si>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</si>
  <si>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93,87</t>
  </si>
  <si>
    <t>317,27</t>
  </si>
  <si>
    <t>85,12</t>
  </si>
  <si>
    <t>397,04</t>
  </si>
  <si>
    <t>164,49</t>
  </si>
  <si>
    <t>2,33</t>
  </si>
  <si>
    <t>GRUA ASCENCIONAL, LANÇA DE 30 M, CAPACIDADE DE 1,0 T A 30 M, ALTURA ATÉ 39 M   DEPRECIAÇÃO. AF_05/2023</t>
  </si>
  <si>
    <t>28,78</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</si>
  <si>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</si>
  <si>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</si>
  <si>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</si>
  <si>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34,11</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</si>
  <si>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</si>
  <si>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</si>
  <si>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</si>
  <si>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</si>
  <si>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49,65</t>
  </si>
  <si>
    <t>70,62</t>
  </si>
  <si>
    <t>168,77</t>
  </si>
  <si>
    <t>USINA DE MISTURA ASFÁLTICA À QUENTE, TIPO CONTRA FLUXO, PROD 40 A 80 TON/HORA - DEPRECIAÇÃO. AF_05/2023</t>
  </si>
  <si>
    <t>115,00</t>
  </si>
  <si>
    <t>USINA DE MISTURA ASFÁLTICA À QUENTE, TIPO CONTRA FLUXO, PROD 40 A 80 TON/HORA - JUROS. AF_05/2023</t>
  </si>
  <si>
    <t>36,34</t>
  </si>
  <si>
    <t>USINA DE MISTURA ASFÁLTICA À QUENTE, TIPO CONTRA FLUXO, PROD 40 A 80 TON/HORA - MANUTENÇÃO. AF_05/2023</t>
  </si>
  <si>
    <t>138,00</t>
  </si>
  <si>
    <t>USINA DE MISTURA ASFÁLTICA À QUENTE, TIPO CONTRA FLUXO, PROD 40 A 80 TON/HORA - MATERIAIS NA OPERAÇÃO. AF_05/2023</t>
  </si>
  <si>
    <t>2.268,00</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</si>
  <si>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</si>
  <si>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</si>
  <si>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</si>
  <si>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</si>
  <si>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118,25</t>
  </si>
  <si>
    <t>155,04</t>
  </si>
  <si>
    <t>47,90</t>
  </si>
  <si>
    <t>GRUA ASCENCIONAL, LANÇA DE 42 M, CAPACIDADE DE 1,5 T A 30 M, ALTURA ATÉ 39 M   DEPRECIAÇÃO. AF_05/2023</t>
  </si>
  <si>
    <t>32,60</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</si>
  <si>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</si>
  <si>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</si>
  <si>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</si>
  <si>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</si>
  <si>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</si>
  <si>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</si>
  <si>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</si>
  <si>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</si>
  <si>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</si>
  <si>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</si>
  <si>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</si>
  <si>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</si>
  <si>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60,01</t>
  </si>
  <si>
    <t>42,61</t>
  </si>
  <si>
    <t>51,21</t>
  </si>
  <si>
    <t>64,02</t>
  </si>
  <si>
    <t>287,53</t>
  </si>
  <si>
    <t>9,43</t>
  </si>
  <si>
    <t>24,94</t>
  </si>
  <si>
    <t>24,71</t>
  </si>
  <si>
    <t>58,63</t>
  </si>
  <si>
    <t>31,29</t>
  </si>
  <si>
    <t>39,11</t>
  </si>
  <si>
    <t>34,00</t>
  </si>
  <si>
    <t>51,72</t>
  </si>
  <si>
    <t>66,55</t>
  </si>
  <si>
    <t>14,26</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</si>
  <si>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</si>
  <si>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</si>
  <si>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</si>
  <si>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</si>
  <si>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145,21</t>
  </si>
  <si>
    <t>181,65</t>
  </si>
  <si>
    <t>4.536,00</t>
  </si>
  <si>
    <t>297,54</t>
  </si>
  <si>
    <t>104,88</t>
  </si>
  <si>
    <t>478,29</t>
  </si>
  <si>
    <t>5.670,00</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</si>
  <si>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</si>
  <si>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</si>
  <si>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</si>
  <si>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</si>
  <si>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</si>
  <si>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189,00</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</si>
  <si>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</si>
  <si>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</si>
  <si>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</si>
  <si>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</si>
  <si>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</si>
  <si>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</si>
  <si>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</si>
  <si>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</si>
  <si>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</si>
  <si>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</si>
  <si>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3,42</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</si>
  <si>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</si>
  <si>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</si>
  <si>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</si>
  <si>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</si>
  <si>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</si>
  <si>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102,22</t>
  </si>
  <si>
    <t>PERFURATRIZ PARA FURO DIRECIONAL HORIZONTAL (HDD) COM CAPACIDADE DE 201 KN A 560 KN, POTÊNCIA 200 HP A 260 HP (INCLUSO FERRAMENTAS E LOCALIZADOR) - MATERIAIS NA OPERAÇÃO. AF_05/2023</t>
  </si>
  <si>
    <t>108,09</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</si>
  <si>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</si>
  <si>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</si>
  <si>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</si>
  <si>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</si>
  <si>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</si>
  <si>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</si>
  <si>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</si>
  <si>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473,25</t>
  </si>
  <si>
    <t>104694</t>
  </si>
  <si>
    <t>PERFURATRIZ DE COROA DIAMANTADA PARA CONCRETO, DIÂMETRO ATÉ 250 MM, MOTOR ELÉTRICO 220 V, POTÊNCIA 2.500 W - MATERIAIS NA OPERAÇÃO. AF_05/2023</t>
  </si>
  <si>
    <t>104703</t>
  </si>
  <si>
    <t>CAMINHÃO TANQUE PARA HIDROSSEMEADURA, COM CAPACIDADE DE 8.000 LITROS, INCLUINDO BOMBA PARA LANÇAMENTO COM MOTOR DIESEL COM POTÊNCIA DE 105 CV - MATERIAIS NA OPERAÇÃO. AF_06/2023</t>
  </si>
  <si>
    <t>97,39</t>
  </si>
  <si>
    <t>104709</t>
  </si>
  <si>
    <t>GUINDASTE HIDRÁULICO AUTOPROPELIDO, COM LANÇA TRELICADA 41 M, CAPACIDADE MÁXIMA DE ELEVAÇÃO 43 T, POTÊNCIA 230 KW, EQUIPADO COM CAÇAMBA DE ARRASTO (DRAGLINE) DE 0,76 M3 - MATERIAIS NA OPERAÇÃO. AF_06/2023</t>
  </si>
  <si>
    <t>1.231,65</t>
  </si>
  <si>
    <t>104715</t>
  </si>
  <si>
    <t>ESCAVADEIRA HIDRÁULICA DE BRAÇO LONGO (LONGO ALCANCE) SOBRE ESTEIRAS, CAÇAMBA 0,52 M3, PESO OPERACIONAL 24 T, POTÊNCIA LÍQUIDA 155 HP  - MATERIAIS NA OPERAÇÃO. AF_06/2023</t>
  </si>
  <si>
    <t>491,49</t>
  </si>
  <si>
    <t>549,58</t>
  </si>
  <si>
    <t>605,89</t>
  </si>
  <si>
    <t>696,57</t>
  </si>
  <si>
    <t>82,72</t>
  </si>
  <si>
    <t>107,49</t>
  </si>
  <si>
    <t>1.056,27</t>
  </si>
  <si>
    <t>1.293,88</t>
  </si>
  <si>
    <t>1.374,86</t>
  </si>
  <si>
    <t>1.529,78</t>
  </si>
  <si>
    <t>1.896,12</t>
  </si>
  <si>
    <t>2.344,32</t>
  </si>
  <si>
    <t>2.448,46</t>
  </si>
  <si>
    <t>2.659,16</t>
  </si>
  <si>
    <t>3.036,05</t>
  </si>
  <si>
    <t>3.155,47</t>
  </si>
  <si>
    <t>1.040,41</t>
  </si>
  <si>
    <t>1.266,09</t>
  </si>
  <si>
    <t>1.347,06</t>
  </si>
  <si>
    <t>1.513,91</t>
  </si>
  <si>
    <t>1.866,58</t>
  </si>
  <si>
    <t>2.304,08</t>
  </si>
  <si>
    <t>2.409,31</t>
  </si>
  <si>
    <t>2.592,22</t>
  </si>
  <si>
    <t>2.957,77</t>
  </si>
  <si>
    <t>3.059,59</t>
  </si>
  <si>
    <t>39,91</t>
  </si>
  <si>
    <t>28,65</t>
  </si>
  <si>
    <t>17,20</t>
  </si>
  <si>
    <t>42,46</t>
  </si>
  <si>
    <t>44,83</t>
  </si>
  <si>
    <t>36,90</t>
  </si>
  <si>
    <t>52,41</t>
  </si>
  <si>
    <t>45,95</t>
  </si>
  <si>
    <t>120,46</t>
  </si>
  <si>
    <t>67,04</t>
  </si>
  <si>
    <t>193,05</t>
  </si>
  <si>
    <t>104807</t>
  </si>
  <si>
    <t>COMPOSIÇÃO PARAMÉTRICA PARA EXECUÇÃO DE COBERTURA EM CASAS COM ESTRUTURA DE TESOURA DE MADEIRA, DUAS ÁGUAS, TELHA CERÂMICA DE ENCAIXE E SEM PLATIBANDA. AF_11/2023</t>
  </si>
  <si>
    <t>224,99</t>
  </si>
  <si>
    <t>104809</t>
  </si>
  <si>
    <t>COMPOSIÇÃO PARAMÉTRICA PARA EXECUÇÃO DE COBERTURA EM CASAS COM ESTRUTURA DE PONTALETES DE MADEIRA, DUAS ÁGUAS, TELHA CERÂMICA DE ENCAIXE E SEM PLATIBANDA. AF_11/2023</t>
  </si>
  <si>
    <t>174,25</t>
  </si>
  <si>
    <t>104810</t>
  </si>
  <si>
    <t>COMPOSIÇÃO PARAMÉTRICA PARA EXECUÇÃO DE COBERTURA EM CASAS COM ESTRUTURA DE PONTALETES DE MADEIRA, DUAS ÁGUAS, TELHA DE FIBROCIMENTO E SEM PLATIBANDA. AF_11/2023</t>
  </si>
  <si>
    <t>107,23</t>
  </si>
  <si>
    <t>104811</t>
  </si>
  <si>
    <t>COMPOSIÇÃO PARAMÉTRICA PARA EXECUÇÃO DE COBERTURA EM CASAS COM ESTRUTURA DE TESOURA METÁLICA, DUAS ÁGUAS, TELHA CERÂMICA DE ENCAIXE E SEM PLATIBANDA. AF_11/2023</t>
  </si>
  <si>
    <t>287,42</t>
  </si>
  <si>
    <t>104812</t>
  </si>
  <si>
    <t>COMPOSIÇÃO PARAMÉTRICA PARA EXECUÇÃO DE COBERTURA EM CASAS COM ESTRUTURA DE TESOURA METÁLICA, DUAS ÁGUAS, TELHA DE FIBROCIMENTO E SEM PLATIBANDA. AF_11/2023</t>
  </si>
  <si>
    <t>199,21</t>
  </si>
  <si>
    <t>104813</t>
  </si>
  <si>
    <t>COMPOSIÇÃO PARAMÉTRICA PARA EXECUÇÃO DE COBERTURA EM CASAS SEM ESTRUTURA DE APOIO PARA A TRAMA, COM DUAS ÁGUAS, TELHA CERÂMICA E SEM PLATIBANDA. AF_11/2023</t>
  </si>
  <si>
    <t>134,34</t>
  </si>
  <si>
    <t>104814</t>
  </si>
  <si>
    <t>COMPOSIÇÃO PARAMÉTRICA PARA EXECUÇÃO DE COBERTURA EM CASAS SEM ESTRUTURA DE APOIO PARA A TRAMA, COM DUAS ÁGUAS, TELHA DE FIBROCIMENTO E SEM PLATIBANDA. AF_11/2023</t>
  </si>
  <si>
    <t>81,78</t>
  </si>
  <si>
    <t>104815</t>
  </si>
  <si>
    <t>COMPOSIÇÃO PARAMÉTRICA PARA EXECUÇÃO DE COBERTURA EM CASAS COM ESTRUTURA DE PONTALETES DE MADEIRA, UMA ÁGUA, TELHA DE FIBROCIMENTO E COM PLATIBANDA. AF_11/2023</t>
  </si>
  <si>
    <t>159,15</t>
  </si>
  <si>
    <t>104808</t>
  </si>
  <si>
    <t>COMPOSIÇÃO PARAMÉTRICA PARA EXECUÇÃO DE COBERTURA EM CASAS COM ESTRUTURA DE TESOURA DE MADEIRA, DUAS ÁGUAS, TELHA DE FIBROCIMENTO E SEM PLATIBANDA. AF_11/2023</t>
  </si>
  <si>
    <t>171,49</t>
  </si>
  <si>
    <t>104816</t>
  </si>
  <si>
    <t>COMPOSIÇÃO PARAMÉTRICA PARA EXECUÇÃO DE COBERTURA DE EDIFICAÇÕES COM ESTRUTURA EM PONTALETES DE MADEIRA, DUAS ÁGUAS, TELHA DE FIBROCIMENTO ONDULADA E COM PLATIBANDA. AF_11/2023</t>
  </si>
  <si>
    <t>1.670,31</t>
  </si>
  <si>
    <t>104817</t>
  </si>
  <si>
    <t>COMPOSIÇÃO PARAMÉTRICA PARA EXECUÇÃO DE COBERTURA DE EDIFICAÇÕES COM ESTRUTURA EM PONTALETES DE MADEIRA, DUAS ÁGUAS, TELHA CERÂMICA E SEM PLATIBANDA. AF_11/2023</t>
  </si>
  <si>
    <t>104819</t>
  </si>
  <si>
    <t>COMPOSIÇÃO PARAMÉTRICA PARA EXECUÇÃO DE COBERTURA DE EDIFICAÇÕES COM ESTRUTURA EM TESOURA METÁLICA, DUAS ÁGUAS, TELHA CERÂMICA E SEM PLATIBANDA. AF_11/2023</t>
  </si>
  <si>
    <t>104821</t>
  </si>
  <si>
    <t>COMPOSIÇÃO PARAMÉTRICA PARA EXECUÇÃO DE COBERTURA DE EDIFICAÇÕES COM ESTRUTURA EM TESOURA DE MADEIRA, DUAS ÁGUAS, TELHA CERÂMICA E SEM PLATIBANDA. AF_11/2023</t>
  </si>
  <si>
    <t>104822</t>
  </si>
  <si>
    <t>COMPOSIÇÃO PARAMÉTRICA PARA EXECUÇÃO DE COBERTURA DE EDIFICAÇÕES COM ESTRUTURA EM PONTALETES DE MADEIRA, MAIS DE DUAS ÁGUAS, GEOMETRIA RECORTADA EM PLANTA, TELHA CERÂMICA E COM PLATIBANDA. AF_11/2023</t>
  </si>
  <si>
    <t>245,30</t>
  </si>
  <si>
    <t>104823</t>
  </si>
  <si>
    <t>COMPOSIÇÃO PARAMÉTRICA PARA EXECUÇÃO DE COBERTURA DE EDIFICAÇÕES COM ESTRUTURA EM PONTALETES DE MADEIRA, MAIS DE DUAS ÁGUAS, GEOMETRIA RECORTADA EM PLANTA, TELHA CERÂMICA E SEM PLATIBANDA. AF_11/2023</t>
  </si>
  <si>
    <t>215,98</t>
  </si>
  <si>
    <t>32,18</t>
  </si>
  <si>
    <t>25,98</t>
  </si>
  <si>
    <t>78,67</t>
  </si>
  <si>
    <t>88,02</t>
  </si>
  <si>
    <t>85,50</t>
  </si>
  <si>
    <t>59,86</t>
  </si>
  <si>
    <t>18,29</t>
  </si>
  <si>
    <t>163,50</t>
  </si>
  <si>
    <t>64,13</t>
  </si>
  <si>
    <t>87,76</t>
  </si>
  <si>
    <t>170,05</t>
  </si>
  <si>
    <t>204,65</t>
  </si>
  <si>
    <t>252,37</t>
  </si>
  <si>
    <t>299,42</t>
  </si>
  <si>
    <t>375,09</t>
  </si>
  <si>
    <t>137,24</t>
  </si>
  <si>
    <t>76,74</t>
  </si>
  <si>
    <t>48,89</t>
  </si>
  <si>
    <t>38,73</t>
  </si>
  <si>
    <t>149,14</t>
  </si>
  <si>
    <t>75,65</t>
  </si>
  <si>
    <t>52,04</t>
  </si>
  <si>
    <t>765,32</t>
  </si>
  <si>
    <t>895,11</t>
  </si>
  <si>
    <t>1.024,90</t>
  </si>
  <si>
    <t>1.297,57</t>
  </si>
  <si>
    <t>1.427,36</t>
  </si>
  <si>
    <t>1.604,20</t>
  </si>
  <si>
    <t>1.861,99</t>
  </si>
  <si>
    <t>2.073,00</t>
  </si>
  <si>
    <t>2.202,79</t>
  </si>
  <si>
    <t>2.365,41</t>
  </si>
  <si>
    <t>FABRICAÇÃO E INSTALAÇÃO DE TESOURA INTEIRA EM AÇO, VÃO DE 3 M, PARA TELHA ONDULADA DE FIBROCIMENTO, METÁLICA, PLÁSTICA OU TERMOACÚSTICA, INCLUSO IÇAMENTO. AF_12/2015</t>
  </si>
  <si>
    <t>862,28</t>
  </si>
  <si>
    <t>992,07</t>
  </si>
  <si>
    <t>1.231,91</t>
  </si>
  <si>
    <t>1.361,70</t>
  </si>
  <si>
    <t>1.538,54</t>
  </si>
  <si>
    <t>1.730,67</t>
  </si>
  <si>
    <t>1.974,51</t>
  </si>
  <si>
    <t>2.104,30</t>
  </si>
  <si>
    <t>2.234,09</t>
  </si>
  <si>
    <t>1.473,09</t>
  </si>
  <si>
    <t>1.555,87</t>
  </si>
  <si>
    <t>1.727,38</t>
  </si>
  <si>
    <t>2.134,69</t>
  </si>
  <si>
    <t>2.864,41</t>
  </si>
  <si>
    <t>2.965,63</t>
  </si>
  <si>
    <t>3.219,37</t>
  </si>
  <si>
    <t>3.687,97</t>
  </si>
  <si>
    <t>3.959,72</t>
  </si>
  <si>
    <t>1.069,24</t>
  </si>
  <si>
    <t>1.433,94</t>
  </si>
  <si>
    <t>1.516,73</t>
  </si>
  <si>
    <t>1.809,50</t>
  </si>
  <si>
    <t>2.030,31</t>
  </si>
  <si>
    <t>2.685,57</t>
  </si>
  <si>
    <t>2.785,86</t>
  </si>
  <si>
    <t>2.982,51</t>
  </si>
  <si>
    <t>3.335,13</t>
  </si>
  <si>
    <t>3.258,14</t>
  </si>
  <si>
    <t>495,72</t>
  </si>
  <si>
    <t>26,32</t>
  </si>
  <si>
    <t>29,50</t>
  </si>
  <si>
    <t>588,34</t>
  </si>
  <si>
    <t>33,35</t>
  </si>
  <si>
    <t>88,76</t>
  </si>
  <si>
    <t>63,54</t>
  </si>
  <si>
    <t>57,67</t>
  </si>
  <si>
    <t>67,87</t>
  </si>
  <si>
    <t>123,28</t>
  </si>
  <si>
    <t>100,16</t>
  </si>
  <si>
    <t>168,67</t>
  </si>
  <si>
    <t>156,86</t>
  </si>
  <si>
    <t>169,14</t>
  </si>
  <si>
    <t>146,43</t>
  </si>
  <si>
    <t>156,79</t>
  </si>
  <si>
    <t>169,80</t>
  </si>
  <si>
    <t>168,23</t>
  </si>
  <si>
    <t>227,20</t>
  </si>
  <si>
    <t>209,00</t>
  </si>
  <si>
    <t>181,24</t>
  </si>
  <si>
    <t>240,23</t>
  </si>
  <si>
    <t>217,42</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</si>
  <si>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</si>
  <si>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</si>
  <si>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92,11</t>
  </si>
  <si>
    <t>73,61</t>
  </si>
  <si>
    <t>DRENO ESPINHA DE PEIXE (SEÇÃO 0,40 X 0,40 M), COM TUBO DE PVC CORRUGADO RÍGIDO PERFURADO, DN 100 MM, ENCHIMENTO COM BRITA, ENVOLVIDO COM MANTA GEOTÊXTIL, INCLUSIVE CONEXÕES. AF_07/2021</t>
  </si>
  <si>
    <t>126,63</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</si>
  <si>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</si>
  <si>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</si>
  <si>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127,54</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</si>
  <si>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</si>
  <si>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</si>
  <si>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175,50</t>
  </si>
  <si>
    <t>10,99</t>
  </si>
  <si>
    <t>62,93</t>
  </si>
  <si>
    <t>74,85</t>
  </si>
  <si>
    <t>130,29</t>
  </si>
  <si>
    <t>134,43</t>
  </si>
  <si>
    <t>137,03</t>
  </si>
  <si>
    <t>141,17</t>
  </si>
  <si>
    <t>31,48</t>
  </si>
  <si>
    <t>42,94</t>
  </si>
  <si>
    <t>601,51</t>
  </si>
  <si>
    <t>558,64</t>
  </si>
  <si>
    <t>735,49</t>
  </si>
  <si>
    <t>659,80</t>
  </si>
  <si>
    <t>811,07</t>
  </si>
  <si>
    <t>717,09</t>
  </si>
  <si>
    <t>837,45</t>
  </si>
  <si>
    <t>1.400,70</t>
  </si>
  <si>
    <t>1.726,55</t>
  </si>
  <si>
    <t>2.050,84</t>
  </si>
  <si>
    <t>572,17</t>
  </si>
  <si>
    <t>521,26</t>
  </si>
  <si>
    <t>217,77</t>
  </si>
  <si>
    <t>248,15</t>
  </si>
  <si>
    <t>284,88</t>
  </si>
  <si>
    <t>639,39</t>
  </si>
  <si>
    <t>116,23</t>
  </si>
  <si>
    <t>129,55</t>
  </si>
  <si>
    <t>161,42</t>
  </si>
  <si>
    <t>131,58</t>
  </si>
  <si>
    <t>146,53</t>
  </si>
  <si>
    <t>178,52</t>
  </si>
  <si>
    <t>193,42</t>
  </si>
  <si>
    <t>129,84</t>
  </si>
  <si>
    <t>152,16</t>
  </si>
  <si>
    <t>136,03</t>
  </si>
  <si>
    <t>147,28</t>
  </si>
  <si>
    <t>171,03</t>
  </si>
  <si>
    <t>157,98</t>
  </si>
  <si>
    <t>181,37</t>
  </si>
  <si>
    <t>141,83</t>
  </si>
  <si>
    <t>174,68</t>
  </si>
  <si>
    <t>188,50</t>
  </si>
  <si>
    <t>141,00</t>
  </si>
  <si>
    <t>156,51</t>
  </si>
  <si>
    <t>188,80</t>
  </si>
  <si>
    <t>137,06</t>
  </si>
  <si>
    <t>159,87</t>
  </si>
  <si>
    <t>139,78</t>
  </si>
  <si>
    <t>162,36</t>
  </si>
  <si>
    <t>154,14</t>
  </si>
  <si>
    <t>235,35</t>
  </si>
  <si>
    <t>219,15</t>
  </si>
  <si>
    <t>209,37</t>
  </si>
  <si>
    <t>202,47</t>
  </si>
  <si>
    <t>196,98</t>
  </si>
  <si>
    <t>248,96</t>
  </si>
  <si>
    <t>231,84</t>
  </si>
  <si>
    <t>214,39</t>
  </si>
  <si>
    <t>208,70</t>
  </si>
  <si>
    <t>221,39</t>
  </si>
  <si>
    <t>205,21</t>
  </si>
  <si>
    <t>195,50</t>
  </si>
  <si>
    <t>185,89</t>
  </si>
  <si>
    <t>183,21</t>
  </si>
  <si>
    <t>234,99</t>
  </si>
  <si>
    <t>217,91</t>
  </si>
  <si>
    <t>200,59</t>
  </si>
  <si>
    <t>188,83</t>
  </si>
  <si>
    <t>EXECUÇÃO DE PROTEÇÃO DA CABEÇA DO TIRANTE COM USO DE FÔRMAS METÁLICAS, 50 UTILIZAÇÕES, E CONCRETO FCK =15 MPA. AF_11/2023</t>
  </si>
  <si>
    <t>895,06</t>
  </si>
  <si>
    <t>546,62</t>
  </si>
  <si>
    <t>706,14</t>
  </si>
  <si>
    <t>444,82</t>
  </si>
  <si>
    <t>13,50</t>
  </si>
  <si>
    <t>745,77</t>
  </si>
  <si>
    <t>104841</t>
  </si>
  <si>
    <t>EXECUÇÃO DE PERFURAÇÃO PARA TIRANTE, COMPRIMENTO MAIOR OU IGUAL A 14 M E MENOR QUE 22 M, COM DIÂMETRO DE FURO DE 100 MM EXECUTADO COM HASTE E TUBOS DE REVESTIMENTO UTILIZANDO PERFURATRIZ SOBRE ESTEIRA. AF_11/2023</t>
  </si>
  <si>
    <t>104842</t>
  </si>
  <si>
    <t>EXECUÇÃO DE PERFURAÇÃO PARA TIRANTE, COMPRIMENTO MAIOR OU IGUAL A 22 M E MENOR QUE 30 M, COM DIÂMETRO DE FURO DE 100 MM EXECUTADO COM HASTE E TUBOS DE REVESTIMENTO UTILIZANDO PERFURATRIZ SOBRE ESTEIRA. AF_11/2023</t>
  </si>
  <si>
    <t>73,46</t>
  </si>
  <si>
    <t>104843</t>
  </si>
  <si>
    <t>EXECUÇÃO DE PERFURAÇÃO PARA TIRANTE, COMPRIMENTO MAIOR OU IGUAL A 6 M E MENOR QUE 14 M, COM DIÂMETRO DE FURO DE 150 MM EXECUTADO COM HASTE E TUBOS DE REVESTIMENTO UTILIZANDO PERFURATRIZ SOBRE ESTEIRA. AF_11/2023</t>
  </si>
  <si>
    <t>104844</t>
  </si>
  <si>
    <t>EXECUÇÃO DE PERFURAÇÃO PARA TIRANTE, COMPRIMENTO MAIOR OU IGUAL A 14 M E MENOR QUE 22 M, COM DIÂMETRO DE FURO DE 150 MM EXECUTADO COM HASTE E TUBOS DE REVESTIMENTO UTILIZANDO PERFURATRIZ SOBRE ESTEIRA. AF_11/2023</t>
  </si>
  <si>
    <t>93,31</t>
  </si>
  <si>
    <t>104845</t>
  </si>
  <si>
    <t>EXECUÇÃO DE PERFURAÇÃO PARA TIRANTE, COMPRIMENTO MAIOR OU IGUAL A 6 M E MENOR QUE 14 M, COM DIÂMETRO DE FURO DE 200 MM EXECUTADO COM HASTE E TUBOS DE REVESTIMENTO UTILIZANDO PERFURATRIZ SOBRE ESTEIRA. AF_11/2023</t>
  </si>
  <si>
    <t>129,99</t>
  </si>
  <si>
    <t>104846</t>
  </si>
  <si>
    <t>EXECUÇÃO DE PERFURAÇÃO PARA TIRANTE, COMPRIMENTO MAIOR OU IGUAL A 14 M E MENOR QUE 22 M, COM DIÂMETRO DE FURO DE 200 MM EXECUTADO COM HASTE E TUBOS DE REVESTIMENTO UTILIZANDO PERFURATRIZ SOBRE ESTEIRA. AF_11/2023</t>
  </si>
  <si>
    <t>104847</t>
  </si>
  <si>
    <t>EXECUÇÃO DE PERFURAÇÃO PARA TIRANTE, COMPRIMENTO MAIOR OU IGUAL A 22 M E MENOR QUE 30 M, COM DIÂMETRO DE FURO DE 200 MM EXECUTADO COM HASTE E TUBOS DE REVESTIMENTO UTILIZANDO PERFURATRIZ SOBRE ESTEIRA. AF_11/2023</t>
  </si>
  <si>
    <t>90,60</t>
  </si>
  <si>
    <t>104848</t>
  </si>
  <si>
    <t>EXECUÇÃO DE PERFURAÇÃO PARA TIRANTE, COMPRIMENTO MAIOR OU IGUAL A 6 M E MENOR QUE 14 M, COM DIÂMETRO DE FURO DE 100 MM EXECUTADO COM HASTE UTILIZANDO PERFURATRIZ MANUAL SOBRE BASE DE MONTAGEM. AF_11/2023</t>
  </si>
  <si>
    <t>70,34</t>
  </si>
  <si>
    <t>104849</t>
  </si>
  <si>
    <t>EXECUÇÃO DE PERFURAÇÃO PARA TIRANTE, COMPRIMENTO MAIOR OU IGUAL A 14 M E MENOR QUE 22 M, COM DIÂMETRO DE FURO DE 100 MM EXECUTADO COM HASTE UTILIZANDO PERFURATRIZ MANUAL SOBRE BASE DE MONTAGEM. AF_11/2023</t>
  </si>
  <si>
    <t>104850</t>
  </si>
  <si>
    <t>EXECUÇÃO DE PERFURAÇÃO PARA TIRANTE, COMPRIMENTO MAIOR OU IGUAL A 22 M E MENOR QUE 30 M, COM DIÂMETRO DE FURO DE 100 MM EXECUTADO COM HASTE UTILIZANDO PERFURATRIZ MANUAL SOBRE BASE DE MONTAGEM. AF_11/2023</t>
  </si>
  <si>
    <t>104851</t>
  </si>
  <si>
    <t>EXECUÇÃO DE PERFURAÇÃO PARA TIRANTE, COMPRIMENTO MAIOR OU IGUAL A 6 M E MENOR QUE 14 M, COM DIÂMETRO DE FURO DE 150 MM EXECUTADO COM HASTE UTILIZANDO PERFURATRIZ MANUAL SOBRE BASE DE MONTAGEM. AF_11/2023</t>
  </si>
  <si>
    <t>77,45</t>
  </si>
  <si>
    <t>104852</t>
  </si>
  <si>
    <t>EXECUÇÃO DE PERFURAÇÃO PARA TIRANTE, COMPRIMENTO MAIOR OU IGUAL A 14 M E MENOR QUE 22 M, COM DIÂMETRO DE FURO DE 150 MM EXECUTADO COM HASTE UTILIZANDO PERFURATRIZ MANUAL SOBRE BASE DE MONTAGEM. AF_11/2023</t>
  </si>
  <si>
    <t>66,84</t>
  </si>
  <si>
    <t>104853</t>
  </si>
  <si>
    <t>EXECUÇÃO DE PERFURAÇÃO PARA TIRANTE, COMPRIMENTO MAIOR OU IGUAL A 22 M E MENOR QUE 30 M, COM DIÂMETRO DE FURO DE 150 MM EXECUTADO COM HASTE UTILIZANDO PERFURATRIZ MANUAL SOBRE BASE DE MONTAGEM. AF_11/2023</t>
  </si>
  <si>
    <t>104854</t>
  </si>
  <si>
    <t>EXECUÇÃO DE PERFURAÇÃO PARA TIRANTE, COMPRIMENTO MAIOR OU IGUAL A 14 M E MENOR QUE 22 M, COM DIÂMETRO DE FURO DE 200 MM EXECUTADO COM HASTE UTILIZANDO PERFURATRIZ MANUAL SOBRE BASE DE MONTAGEM. AF_11/2023</t>
  </si>
  <si>
    <t>75,32</t>
  </si>
  <si>
    <t>104855</t>
  </si>
  <si>
    <t>EXECUÇÃO DE PERFURAÇÃO PARA TIRANTE, COMPRIMENTO MAIOR OU IGUAL A 22 M E MENOR QUE 30 M, COM DIÂMETRO DE FURO DE 200 MM EXECUTADO COM HASTE UTILIZANDO PERFURATRIZ MANUAL SOBRE BASE DE MONTAGEM. AF_11/2023</t>
  </si>
  <si>
    <t>66,81</t>
  </si>
  <si>
    <t>104876</t>
  </si>
  <si>
    <t>PERFURAÇÃO DE CORTINA PRÉ-MOLDADA COM MARTELETE ROMPEDOR. AF_11/2023</t>
  </si>
  <si>
    <t>104877</t>
  </si>
  <si>
    <t>EXECUÇÃO DE LONGARINA, PARA TIRANTES PROVISÓRIOS, COM PERFIL METÁLICO, INCLUINDO CUNHA E SOLIDARIZAÇÃO. AF_11/2023</t>
  </si>
  <si>
    <t>705,83</t>
  </si>
  <si>
    <t>104878</t>
  </si>
  <si>
    <t>EXECUÇÃO DE LONGARINA, PARA TIRANTES PERMANENTES, COM PERFIL METÁLICO, INCLUINDO CUNHA E SOLIDARIZAÇÃO. AF_11/2023</t>
  </si>
  <si>
    <t>2.781,06</t>
  </si>
  <si>
    <t>104879</t>
  </si>
  <si>
    <t>EXECUÇÃO DE PERFURAÇÃO PARA TIRANTE, COMPRIMENTO MAIOR OU IGUAL A 22 M E MENOR QUE 30 M, COM DIÂMETRO DE FURO DE 150 MM EXECUTADO COM HASTE E TUBOS DE REVESTIMENTO UTILIZANDO PERFURATRIZ SOBRE ESTEIRA. AF_11/2023</t>
  </si>
  <si>
    <t>80,36</t>
  </si>
  <si>
    <t>104880</t>
  </si>
  <si>
    <t>EXECUÇÃO DE PERFURAÇÃO PARA TIRANTE, COMPRIMENTO MAIOR OU IGUAL A 6 M E MENOR QUE 14 M, COM DIÂMETRO DE FURO DE 200 MM EXECUTADO COM HASTE UTILIZANDO PERFURATRIZ MANUAL SOBRE BASE DE MONTAGEM. AF_11/2023</t>
  </si>
  <si>
    <t>88,00</t>
  </si>
  <si>
    <t>104886</t>
  </si>
  <si>
    <t>EXECUÇÃO DE PERFURAÇÃO PARA TIRANTE, COMPRIMENTO MAIOR OU IGUAL A 6 M E MENOR QUE 14 M, COM DIÂMETRO DE FURO DE 100 MM EXECUTADO COM HASTE UTILIZANDO PERFURATRIZ SOBRE ESTEIRA. AF_11/2023</t>
  </si>
  <si>
    <t>104887</t>
  </si>
  <si>
    <t>EXECUÇÃO DE PERFURAÇÃO PARA TIRANTE, COMPRIMENTO MAIOR OU IGUAL A 14 M E MENOR QUE 22 M, COM DIÂMETRO DE FURO DE 100 MM EXECUTADO COM HASTE UTILIZANDO PERFURATRIZ SOBRE ESTEIRA. AF_11/2023</t>
  </si>
  <si>
    <t>104888</t>
  </si>
  <si>
    <t>EXECUÇÃO DE PERFURAÇÃO PARA TIRANTE, COMPRIMENTO MAIOR OU IGUAL A 22 M E MENOR QUE 30 M, COM DIÂMETRO DE FURO DE 100 MM EXECUTADO COM HASTE UTILIZANDO PERFURATRIZ SOBRE ESTEIRA. AF_11/2023</t>
  </si>
  <si>
    <t>104889</t>
  </si>
  <si>
    <t>EXECUÇÃO DE PERFURAÇÃO PARA TIRANTE, COMPRIMENTO MAIOR OU IGUAL A 6 M E MENOR QUE 14 M, COM DIÂMETRO DE FURO DE 200 MM EXECUTADO COM HASTE UTILIZANDO PERFURATRIZ SOBRE ESTEIRA. AF_11/2023</t>
  </si>
  <si>
    <t>61,21</t>
  </si>
  <si>
    <t>104890</t>
  </si>
  <si>
    <t>EXECUÇÃO DE PERFURAÇÃO PARA TIRANTE, COMPRIMENTO MAIOR OU IGUAL A 14 M E MENOR QUE 22 M, COM DIÂMETRO DE FURO DE 200 MM EXECUTADO COM HASTE UTILIZANDO PERFURATRIZ SOBRE ESTEIRA. AF_11/2023</t>
  </si>
  <si>
    <t>53,94</t>
  </si>
  <si>
    <t>104891</t>
  </si>
  <si>
    <t>EXECUÇÃO DE PERFURAÇÃO PARA TIRANTE, COMPRIMENTO MAIOR OU IGUAL A 22 M E MENOR QUE 30 M, COM DIÂMETRO DE FURO DE 200 MM EXECUTADO COM HASTE UTILIZANDO PERFURATRIZ SOBRE ESTEIRA. AF_11/2023</t>
  </si>
  <si>
    <t>104892</t>
  </si>
  <si>
    <t>EXECUÇÃO DE PERFURAÇÃO PARA TIRANTE, COMPRIMENTO MAIOR OU IGUAL A 6 M E MENOR QUE 14 M, COM DIÂMETRO DE FURO DE 100 MM EXECUTADO COM HASTE E TUBOS DE REVESTIMENTO UTILIZANDO PERFURATRIZ SOBRE ESTEIRA. AF_11/2023</t>
  </si>
  <si>
    <t>104,37</t>
  </si>
  <si>
    <t>37,34</t>
  </si>
  <si>
    <t>45,41</t>
  </si>
  <si>
    <t>58,86</t>
  </si>
  <si>
    <t>87,08</t>
  </si>
  <si>
    <t>113,35</t>
  </si>
  <si>
    <t>194,43</t>
  </si>
  <si>
    <t>50,51</t>
  </si>
  <si>
    <t>71,49</t>
  </si>
  <si>
    <t>95,61</t>
  </si>
  <si>
    <t>116,00</t>
  </si>
  <si>
    <t>412,07</t>
  </si>
  <si>
    <t>593,57</t>
  </si>
  <si>
    <t>813,63</t>
  </si>
  <si>
    <t>1.078,70</t>
  </si>
  <si>
    <t>1.156,82</t>
  </si>
  <si>
    <t>2.407,46</t>
  </si>
  <si>
    <t>905,92</t>
  </si>
  <si>
    <t>1.931,44</t>
  </si>
  <si>
    <t>1.826,68</t>
  </si>
  <si>
    <t>3.360,33</t>
  </si>
  <si>
    <t>1.774,20</t>
  </si>
  <si>
    <t>3.104,64</t>
  </si>
  <si>
    <t>2.890,84</t>
  </si>
  <si>
    <t>4.984,29</t>
  </si>
  <si>
    <t>1.390,71</t>
  </si>
  <si>
    <t>3.000,07</t>
  </si>
  <si>
    <t>1.422,99</t>
  </si>
  <si>
    <t>2.534,45</t>
  </si>
  <si>
    <t>2.373,11</t>
  </si>
  <si>
    <t>4.436,17</t>
  </si>
  <si>
    <t>677,51</t>
  </si>
  <si>
    <t>1.126,58</t>
  </si>
  <si>
    <t>1.607,31</t>
  </si>
  <si>
    <t>1.001,81</t>
  </si>
  <si>
    <t>2.069,96</t>
  </si>
  <si>
    <t>1.184,76</t>
  </si>
  <si>
    <t>552,64</t>
  </si>
  <si>
    <t>1.427,73</t>
  </si>
  <si>
    <t>736,47</t>
  </si>
  <si>
    <t>3.037,03</t>
  </si>
  <si>
    <t>1.670,63</t>
  </si>
  <si>
    <t>1.010,21</t>
  </si>
  <si>
    <t>3.898,06</t>
  </si>
  <si>
    <t>2.035,11</t>
  </si>
  <si>
    <t>2.564,26</t>
  </si>
  <si>
    <t>1.286,40</t>
  </si>
  <si>
    <t>3.242,53</t>
  </si>
  <si>
    <t>1.537,59</t>
  </si>
  <si>
    <t>1.788,82</t>
  </si>
  <si>
    <t>2.040,01</t>
  </si>
  <si>
    <t>5.308,48</t>
  </si>
  <si>
    <t>2.291,25</t>
  </si>
  <si>
    <t>2.542,51</t>
  </si>
  <si>
    <t>6.672,89</t>
  </si>
  <si>
    <t>2.793,70</t>
  </si>
  <si>
    <t>4.020,60</t>
  </si>
  <si>
    <t>4.905,79</t>
  </si>
  <si>
    <t>5.766,19</t>
  </si>
  <si>
    <t>6.626,57</t>
  </si>
  <si>
    <t>7.487,05</t>
  </si>
  <si>
    <t>8.347,41</t>
  </si>
  <si>
    <t>3.067,94</t>
  </si>
  <si>
    <t>5.936,81</t>
  </si>
  <si>
    <t>2.314,32</t>
  </si>
  <si>
    <t>6.962,87</t>
  </si>
  <si>
    <t>2.565,51</t>
  </si>
  <si>
    <t>8.043,80</t>
  </si>
  <si>
    <t>2.816,76</t>
  </si>
  <si>
    <t>9.076,76</t>
  </si>
  <si>
    <t>10.109,83</t>
  </si>
  <si>
    <t>3.323,90</t>
  </si>
  <si>
    <t>8.254,36</t>
  </si>
  <si>
    <t>2.821,57</t>
  </si>
  <si>
    <t>9.505,78</t>
  </si>
  <si>
    <t>3.072,74</t>
  </si>
  <si>
    <t>10.757,20</t>
  </si>
  <si>
    <t>12.008,64</t>
  </si>
  <si>
    <t>3.579,90</t>
  </si>
  <si>
    <t>10.993,37</t>
  </si>
  <si>
    <t>3.328,71</t>
  </si>
  <si>
    <t>12.434,75</t>
  </si>
  <si>
    <t>13.876,13</t>
  </si>
  <si>
    <t>3.835,95</t>
  </si>
  <si>
    <t>14.112,36</t>
  </si>
  <si>
    <t>15.743,54</t>
  </si>
  <si>
    <t>4.091,93</t>
  </si>
  <si>
    <t>17.611,03</t>
  </si>
  <si>
    <t>4.300,96</t>
  </si>
  <si>
    <t>306,19</t>
  </si>
  <si>
    <t>947,22</t>
  </si>
  <si>
    <t>2.552,74</t>
  </si>
  <si>
    <t>5.990,65</t>
  </si>
  <si>
    <t>3.920,74</t>
  </si>
  <si>
    <t>4.599,00</t>
  </si>
  <si>
    <t>418,07</t>
  </si>
  <si>
    <t>1.302,24</t>
  </si>
  <si>
    <t>732,77</t>
  </si>
  <si>
    <t>1.711,04</t>
  </si>
  <si>
    <t>2.931,26</t>
  </si>
  <si>
    <t>1.570,46</t>
  </si>
  <si>
    <t>4.778,71</t>
  </si>
  <si>
    <t>1.005,15</t>
  </si>
  <si>
    <t>1.950,80</t>
  </si>
  <si>
    <t>3.770,42</t>
  </si>
  <si>
    <t>1.919,36</t>
  </si>
  <si>
    <t>2.498,02</t>
  </si>
  <si>
    <t>1.231,49</t>
  </si>
  <si>
    <t>5.616,21</t>
  </si>
  <si>
    <t>3.158,01</t>
  </si>
  <si>
    <t>1.471,25</t>
  </si>
  <si>
    <t>2.190,60</t>
  </si>
  <si>
    <t>3.817,94</t>
  </si>
  <si>
    <t>4.477,92</t>
  </si>
  <si>
    <t>515,95</t>
  </si>
  <si>
    <t>671,98</t>
  </si>
  <si>
    <t>6.453,66</t>
  </si>
  <si>
    <t>1.078,97</t>
  </si>
  <si>
    <t>1.522,91</t>
  </si>
  <si>
    <t>5.169,13</t>
  </si>
  <si>
    <t>992,52</t>
  </si>
  <si>
    <t>2.430,41</t>
  </si>
  <si>
    <t>415,82</t>
  </si>
  <si>
    <t>5.833,01</t>
  </si>
  <si>
    <t>1.986,55</t>
  </si>
  <si>
    <t>2.693,88</t>
  </si>
  <si>
    <t>1.105,37</t>
  </si>
  <si>
    <t>7.291,23</t>
  </si>
  <si>
    <t>1.355,26</t>
  </si>
  <si>
    <t>6.496,99</t>
  </si>
  <si>
    <t>9.256,55</t>
  </si>
  <si>
    <t>549,68</t>
  </si>
  <si>
    <t>2.670,17</t>
  </si>
  <si>
    <t>3.916,45</t>
  </si>
  <si>
    <t>2.457,63</t>
  </si>
  <si>
    <t>1.337,94</t>
  </si>
  <si>
    <t>8.128,68</t>
  </si>
  <si>
    <t>2.933,62</t>
  </si>
  <si>
    <t>2.929,53</t>
  </si>
  <si>
    <t>10.474,48</t>
  </si>
  <si>
    <t>3.173,33</t>
  </si>
  <si>
    <t>11.692,44</t>
  </si>
  <si>
    <t>5.782,01</t>
  </si>
  <si>
    <t>3.417,18</t>
  </si>
  <si>
    <t>10.704,25</t>
  </si>
  <si>
    <t>3.177,43</t>
  </si>
  <si>
    <t>12.107,26</t>
  </si>
  <si>
    <t>2.210,22</t>
  </si>
  <si>
    <t>13.510,28</t>
  </si>
  <si>
    <t>3.661,07</t>
  </si>
  <si>
    <t>13.740,09</t>
  </si>
  <si>
    <t>6.781,08</t>
  </si>
  <si>
    <t>15.328,03</t>
  </si>
  <si>
    <t>3.904,90</t>
  </si>
  <si>
    <t>17.145,88</t>
  </si>
  <si>
    <t>2.449,98</t>
  </si>
  <si>
    <t>305,18</t>
  </si>
  <si>
    <t>880,80</t>
  </si>
  <si>
    <t>7.835,01</t>
  </si>
  <si>
    <t>2.689,79</t>
  </si>
  <si>
    <t>8.840,98</t>
  </si>
  <si>
    <t>9.847,05</t>
  </si>
  <si>
    <t>8.038,62</t>
  </si>
  <si>
    <t>4.108,79</t>
  </si>
  <si>
    <t>1.504,94</t>
  </si>
  <si>
    <t>1.061,10</t>
  </si>
  <si>
    <t>523,49</t>
  </si>
  <si>
    <t>472,33</t>
  </si>
  <si>
    <t>563,96</t>
  </si>
  <si>
    <t>2.884,44</t>
  </si>
  <si>
    <t>1.789,91</t>
  </si>
  <si>
    <t>2.764,80</t>
  </si>
  <si>
    <t>2.722,84</t>
  </si>
  <si>
    <t>1.724,50</t>
  </si>
  <si>
    <t>35,44</t>
  </si>
  <si>
    <t>57,59</t>
  </si>
  <si>
    <t>102,04</t>
  </si>
  <si>
    <t>110,08</t>
  </si>
  <si>
    <t>50,48</t>
  </si>
  <si>
    <t>49,35</t>
  </si>
  <si>
    <t>44,04</t>
  </si>
  <si>
    <t>71,36</t>
  </si>
  <si>
    <t>77,66</t>
  </si>
  <si>
    <t>55,80</t>
  </si>
  <si>
    <t>58,29</t>
  </si>
  <si>
    <t>70,79</t>
  </si>
  <si>
    <t>81,35</t>
  </si>
  <si>
    <t>193,58</t>
  </si>
  <si>
    <t>4.224,56</t>
  </si>
  <si>
    <t>5.282,85</t>
  </si>
  <si>
    <t>7.137,72</t>
  </si>
  <si>
    <t>8.552,56</t>
  </si>
  <si>
    <t>37,07</t>
  </si>
  <si>
    <t>13,06</t>
  </si>
  <si>
    <t>717,56</t>
  </si>
  <si>
    <t>1.098,29</t>
  </si>
  <si>
    <t>2.257,21</t>
  </si>
  <si>
    <t>3.789,75</t>
  </si>
  <si>
    <t>5.692,31</t>
  </si>
  <si>
    <t>8.004,25</t>
  </si>
  <si>
    <t>13.884,08</t>
  </si>
  <si>
    <t>4.587,07</t>
  </si>
  <si>
    <t>6.887,40</t>
  </si>
  <si>
    <t>9.699,65</t>
  </si>
  <si>
    <t>16.846,93</t>
  </si>
  <si>
    <t>8.552,80</t>
  </si>
  <si>
    <t>11.992,10</t>
  </si>
  <si>
    <t>20.626,67</t>
  </si>
  <si>
    <t>2.756,27</t>
  </si>
  <si>
    <t>4.809,53</t>
  </si>
  <si>
    <t>7.686,28</t>
  </si>
  <si>
    <t>11.409,12</t>
  </si>
  <si>
    <t>21.730,00</t>
  </si>
  <si>
    <t>10.751,43</t>
  </si>
  <si>
    <t>16.010,95</t>
  </si>
  <si>
    <t>29.840,33</t>
  </si>
  <si>
    <t>13.830,38</t>
  </si>
  <si>
    <t>20.633,71</t>
  </si>
  <si>
    <t>38.100,95</t>
  </si>
  <si>
    <t>13.094,22</t>
  </si>
  <si>
    <t>20.324,70</t>
  </si>
  <si>
    <t>28.263,77</t>
  </si>
  <si>
    <t>40.036,76</t>
  </si>
  <si>
    <t>16.312,50</t>
  </si>
  <si>
    <t>24.683,54</t>
  </si>
  <si>
    <t>34.518,36</t>
  </si>
  <si>
    <t>48.439,27</t>
  </si>
  <si>
    <t>18.905,77</t>
  </si>
  <si>
    <t>29.096,44</t>
  </si>
  <si>
    <t>40.669,29</t>
  </si>
  <si>
    <t>57.426,59</t>
  </si>
  <si>
    <t>7.293,58</t>
  </si>
  <si>
    <t>10.902,64</t>
  </si>
  <si>
    <t>16.511,77</t>
  </si>
  <si>
    <t>24.432,92</t>
  </si>
  <si>
    <t>8.391,39</t>
  </si>
  <si>
    <t>12.451,58</t>
  </si>
  <si>
    <t>13.829,04</t>
  </si>
  <si>
    <t>18.340,37</t>
  </si>
  <si>
    <t>28.393,50</t>
  </si>
  <si>
    <t>9.317,72</t>
  </si>
  <si>
    <t>15.174,35</t>
  </si>
  <si>
    <t>19.976,05</t>
  </si>
  <si>
    <t>32.889,95</t>
  </si>
  <si>
    <t>26.579,75</t>
  </si>
  <si>
    <t>43.200,36</t>
  </si>
  <si>
    <t>58.086,01</t>
  </si>
  <si>
    <t>83.229,70</t>
  </si>
  <si>
    <t>28.347,97</t>
  </si>
  <si>
    <t>45.679,89</t>
  </si>
  <si>
    <t>64.720,00</t>
  </si>
  <si>
    <t>79.226,47</t>
  </si>
  <si>
    <t>28.949,48</t>
  </si>
  <si>
    <t>50.135,77</t>
  </si>
  <si>
    <t>70.145,08</t>
  </si>
  <si>
    <t>84.120,90</t>
  </si>
  <si>
    <t>17,96</t>
  </si>
  <si>
    <t>51,80</t>
  </si>
  <si>
    <t>44,88</t>
  </si>
  <si>
    <t>41,79</t>
  </si>
  <si>
    <t>56,81</t>
  </si>
  <si>
    <t>72,38</t>
  </si>
  <si>
    <t>65,84</t>
  </si>
  <si>
    <t>89,77</t>
  </si>
  <si>
    <t>89,51</t>
  </si>
  <si>
    <t>1.022,38</t>
  </si>
  <si>
    <t>1.023,97</t>
  </si>
  <si>
    <t>1.055,84</t>
  </si>
  <si>
    <t>1.236,63</t>
  </si>
  <si>
    <t>1.302,87</t>
  </si>
  <si>
    <t>865,31</t>
  </si>
  <si>
    <t>872,14</t>
  </si>
  <si>
    <t>878,96</t>
  </si>
  <si>
    <t>885,77</t>
  </si>
  <si>
    <t>KIT DE PORTA-PRONTA DE MADEIRA EM ACABAMENTO MELAMÍNICO BRANCO, FOLHA PESADA OU SUPERPESADA, E BATENTE METÁLICO, 80X210CM, FIXAÇÃO COM ARGAMASSA - FORNECIMENTO E INSTALAÇÃO. AF_12/2019_PS</t>
  </si>
  <si>
    <t>1.296,41</t>
  </si>
  <si>
    <t>KIT DE PORTA-PRONTA DE MADEIRA EM ACABAMENTO MELAMÍNICO BRANCO, FOLHA PESADA OU SUPERPESADA, E BATENTE METÁLICO, 90X210CM, FIXAÇÃO COM ARGAMASSA - FORNECIMENTO E INSTALAÇÃO. AF_12/2019_PS</t>
  </si>
  <si>
    <t>1.336,50</t>
  </si>
  <si>
    <t>350,09</t>
  </si>
  <si>
    <t>436,71</t>
  </si>
  <si>
    <t>378,51</t>
  </si>
  <si>
    <t>385,19</t>
  </si>
  <si>
    <t>413,14</t>
  </si>
  <si>
    <t>511,10</t>
  </si>
  <si>
    <t>735,30</t>
  </si>
  <si>
    <t>820,02</t>
  </si>
  <si>
    <t>171,58</t>
  </si>
  <si>
    <t>1.093,79</t>
  </si>
  <si>
    <t>1.103,13</t>
  </si>
  <si>
    <t>1.154,53</t>
  </si>
  <si>
    <t>1.255,15</t>
  </si>
  <si>
    <t>1.476,69</t>
  </si>
  <si>
    <t>1.564,07</t>
  </si>
  <si>
    <t>942,99</t>
  </si>
  <si>
    <t>952,33</t>
  </si>
  <si>
    <t>982,95</t>
  </si>
  <si>
    <t>1.083,57</t>
  </si>
  <si>
    <t>1.305,11</t>
  </si>
  <si>
    <t>1.392,49</t>
  </si>
  <si>
    <t>392,52</t>
  </si>
  <si>
    <t>399,87</t>
  </si>
  <si>
    <t>470,03</t>
  </si>
  <si>
    <t>523,52</t>
  </si>
  <si>
    <t>957,00</t>
  </si>
  <si>
    <t>967,01</t>
  </si>
  <si>
    <t>1.039,84</t>
  </si>
  <si>
    <t>1.095,99</t>
  </si>
  <si>
    <t>252,04</t>
  </si>
  <si>
    <t>338,66</t>
  </si>
  <si>
    <t>404,65</t>
  </si>
  <si>
    <t>433,77</t>
  </si>
  <si>
    <t>478,12</t>
  </si>
  <si>
    <t>740,65</t>
  </si>
  <si>
    <t>1.027,65</t>
  </si>
  <si>
    <t>103,75</t>
  </si>
  <si>
    <t>87,88</t>
  </si>
  <si>
    <t>906,36</t>
  </si>
  <si>
    <t>898,95</t>
  </si>
  <si>
    <t>943,99</t>
  </si>
  <si>
    <t>1.043,73</t>
  </si>
  <si>
    <t>1.266,15</t>
  </si>
  <si>
    <t>1.352,65</t>
  </si>
  <si>
    <t>802,61</t>
  </si>
  <si>
    <t>840,80</t>
  </si>
  <si>
    <t>940,54</t>
  </si>
  <si>
    <t>1.162,96</t>
  </si>
  <si>
    <t>1.249,46</t>
  </si>
  <si>
    <t>816,62</t>
  </si>
  <si>
    <t>825,75</t>
  </si>
  <si>
    <t>897,69</t>
  </si>
  <si>
    <t>952,96</t>
  </si>
  <si>
    <t>969,13</t>
  </si>
  <si>
    <t>828,75</t>
  </si>
  <si>
    <t>1.000,91</t>
  </si>
  <si>
    <t>859,65</t>
  </si>
  <si>
    <t>1.047,93</t>
  </si>
  <si>
    <t>905,78</t>
  </si>
  <si>
    <t>1.310,46</t>
  </si>
  <si>
    <t>1.168,31</t>
  </si>
  <si>
    <t>1.597,46</t>
  </si>
  <si>
    <t>1.455,31</t>
  </si>
  <si>
    <t>1.162,19</t>
  </si>
  <si>
    <t>206,91</t>
  </si>
  <si>
    <t>1.107,80</t>
  </si>
  <si>
    <t>920,37</t>
  </si>
  <si>
    <t>1.117,81</t>
  </si>
  <si>
    <t>1.151,71</t>
  </si>
  <si>
    <t>947,53</t>
  </si>
  <si>
    <t>1.211,42</t>
  </si>
  <si>
    <t>1.000,88</t>
  </si>
  <si>
    <t>1.267,57</t>
  </si>
  <si>
    <t>1.056,15</t>
  </si>
  <si>
    <t>1.119,93</t>
  </si>
  <si>
    <t>1.219,51</t>
  </si>
  <si>
    <t>1.008,97</t>
  </si>
  <si>
    <t>1.482,04</t>
  </si>
  <si>
    <t>1.271,50</t>
  </si>
  <si>
    <t>1.769,04</t>
  </si>
  <si>
    <t>1.558,50</t>
  </si>
  <si>
    <t>54,50</t>
  </si>
  <si>
    <t>60,63</t>
  </si>
  <si>
    <t>72,94</t>
  </si>
  <si>
    <t>974,05</t>
  </si>
  <si>
    <t>913,63</t>
  </si>
  <si>
    <t>1.192,08</t>
  </si>
  <si>
    <t>936,85</t>
  </si>
  <si>
    <t>1.552,90</t>
  </si>
  <si>
    <t>1.835,12</t>
  </si>
  <si>
    <t>1.104,51</t>
  </si>
  <si>
    <t>1.497,41</t>
  </si>
  <si>
    <t>1.864,27</t>
  </si>
  <si>
    <t>1.195,09</t>
  </si>
  <si>
    <t>805,64</t>
  </si>
  <si>
    <t>647,87</t>
  </si>
  <si>
    <t>603,48</t>
  </si>
  <si>
    <t>65,10</t>
  </si>
  <si>
    <t>451,52</t>
  </si>
  <si>
    <t>1.140,96</t>
  </si>
  <si>
    <t>99,56</t>
  </si>
  <si>
    <t>97,36</t>
  </si>
  <si>
    <t>560,33</t>
  </si>
  <si>
    <t>684,39</t>
  </si>
  <si>
    <t>1.993,77</t>
  </si>
  <si>
    <t>906,71</t>
  </si>
  <si>
    <t>724,86</t>
  </si>
  <si>
    <t>817,91</t>
  </si>
  <si>
    <t>926,78</t>
  </si>
  <si>
    <t>841,73</t>
  </si>
  <si>
    <t>479,40</t>
  </si>
  <si>
    <t>943,17</t>
  </si>
  <si>
    <t>244,43</t>
  </si>
  <si>
    <t>33,84</t>
  </si>
  <si>
    <t>73,01</t>
  </si>
  <si>
    <t>81,89</t>
  </si>
  <si>
    <t>154,43</t>
  </si>
  <si>
    <t>194,54</t>
  </si>
  <si>
    <t>119,21</t>
  </si>
  <si>
    <t>163,89</t>
  </si>
  <si>
    <t>228,05</t>
  </si>
  <si>
    <t>196,64</t>
  </si>
  <si>
    <t>234,81</t>
  </si>
  <si>
    <t>305,55</t>
  </si>
  <si>
    <t>308,31</t>
  </si>
  <si>
    <t>366,61</t>
  </si>
  <si>
    <t>267,77</t>
  </si>
  <si>
    <t>285,27</t>
  </si>
  <si>
    <t>331,93</t>
  </si>
  <si>
    <t>319,60</t>
  </si>
  <si>
    <t>289,55</t>
  </si>
  <si>
    <t>371,22</t>
  </si>
  <si>
    <t>356,97</t>
  </si>
  <si>
    <t>408,98</t>
  </si>
  <si>
    <t>261,93</t>
  </si>
  <si>
    <t>468,10</t>
  </si>
  <si>
    <t>452,88</t>
  </si>
  <si>
    <t>860,94</t>
  </si>
  <si>
    <t>1.685,36</t>
  </si>
  <si>
    <t>1.925,25</t>
  </si>
  <si>
    <t>359,94</t>
  </si>
  <si>
    <t>477,00</t>
  </si>
  <si>
    <t>956,58</t>
  </si>
  <si>
    <t>1.923,92</t>
  </si>
  <si>
    <t>1.879,75</t>
  </si>
  <si>
    <t>3.769,97</t>
  </si>
  <si>
    <t>909,34</t>
  </si>
  <si>
    <t>682,82</t>
  </si>
  <si>
    <t>548,17</t>
  </si>
  <si>
    <t>754,91</t>
  </si>
  <si>
    <t>1.006,40</t>
  </si>
  <si>
    <t>TUBULÃO A CÉU ABERTO, DIÂMETRO DO FUSTE DE 70CM, ESCAVAÇÃO MANUAL, SEM ALARGAMENTO DE BASE, CONCRETO FEITO EM OBRA E LANÇADO COM JERICA. AF_05/2020_PA</t>
  </si>
  <si>
    <t>1.261,52</t>
  </si>
  <si>
    <t>TUBULÃO A CÉU ABERTO, DIÂMETRO DO FUSTE DE 80CM, ESCAVAÇÃO MANUAL, SEM ALARGAMENTO DE BASE, CONCRETO FEITO EM OBRA E LANÇADO COM JERICA. AF_05/2020_PA</t>
  </si>
  <si>
    <t>1.193,52</t>
  </si>
  <si>
    <t>TUBULÃO A CÉU ABERTO, DIÂMETRO DO FUSTE DE 100CM, ESCAVAÇÃO MANUAL, SEM ALARGAMENTO DE BASE, CONCRETO FEITO EM OBRA E LANÇADO COM JERICA. AF_05/2020_PA</t>
  </si>
  <si>
    <t>1.107,04</t>
  </si>
  <si>
    <t>TUBULÃO A CÉU ABERTO, DIÂMETRO DO FUSTE DE 120CM, ESCAVAÇÃO MANUAL, SEM ALARGAMENTO DE BASE, CONCRETO FEITO EM OBRA E LANÇADO COM JERICA. AF_05/2020_PA</t>
  </si>
  <si>
    <t>1.013,77</t>
  </si>
  <si>
    <t>TUBULÃO A CÉU ABERTO, DIÂMETRO DO FUSTE DE 70CM, ESCAVAÇÃO MECÂNICA, SEM ALARGAMENTO DE BASE, CONCRETO FEITO EM OBRA E LANÇADO COM JERICA. AF_05/2020_PA</t>
  </si>
  <si>
    <t>923,96</t>
  </si>
  <si>
    <t>TUBULÃO A CÉU ABERTO, DIÂMETRO DO FUSTE DE 80CM, ESCAVAÇÃO MECÂNICA, SEM ALARGAMENTO DE BASE, CONCRETO FEITO EM OBRA E LANÇADO COM JERICA (EXCLUSIVE MOBILIZAÇÃO E DESMOBILIZAÇÃO). AF_05/2020_PA</t>
  </si>
  <si>
    <t>902,74</t>
  </si>
  <si>
    <t>TUBULÃO A CÉU ABERTO, DIÂMETRO DO FUSTE DE 100CM, ESCAVAÇÃO MECÂNICA, SEM ALARGAMENTO DE BASE, CONCRETO FEITO EM OBRA E LANÇADO COM JERICA (EXCLUSIVE MOBILIZAÇÃO E DESMOBILIZAÇÃO). AF_05/2020_PA</t>
  </si>
  <si>
    <t>880,79</t>
  </si>
  <si>
    <t>TUBULÃO A CÉU ABERTO, DIÂMETRO DO FUSTE DE 120CM, ESCAVAÇÃO MECÂNICA, SEM ALARGAMENTO DE BASE, CONCRETO FEITO EM OBRA E LANÇADO COM JERICA (EXCLUSIVE MOBILIZAÇÃO E DESMOBILIZAÇÃO). AF_05/2020_PA</t>
  </si>
  <si>
    <t>829,44</t>
  </si>
  <si>
    <t>TUBULÃO A CÉU ABERTO, DIÂMETRO DO FUSTE DE 70CM, ESCAVAÇÃO MANUAL, SEM ALARGAMENTO DE BASE, CONCRETO USINADO E LANÇADO COM BOMBA OU DIRETAMENTE DO CAMINHÃO (EXCLUSIVE BOMBEAMENTO). AF_05/2020_PA</t>
  </si>
  <si>
    <t>1.385,99</t>
  </si>
  <si>
    <t>TUBULÃO A CÉU ABERTO, DIÂMETRO DO FUSTE DE 80CM, ESCAVAÇÃO MANUAL, SEM ALARGAMENTO DE BASE, CONCRETO USINADO E LANÇADO COM BOMBA OU DIRETAMENTE DO CAMINHÃO (EXCLUSIVE BOMBEAMENTO). AF_05/2020_PA</t>
  </si>
  <si>
    <t>1.316,15</t>
  </si>
  <si>
    <t>TUBULÃO A CÉU ABERTO, DIÂMETRO DO FUSTE DE 100CM, ESCAVAÇÃO MANUAL, SEM ALARGAMENTO DE BASE, CONCRETO USINADO E LANÇADO COM BOMBA OU DIRETAMENTE DO CAMINHÃO (EXCLUSIVE BOMBEAMENTO). AF_05/2020_PA</t>
  </si>
  <si>
    <t>1.227,31</t>
  </si>
  <si>
    <t>TUBULÃO A CÉU ABERTO, DIÂMETRO DO FUSTE DE 120CM, ESCAVAÇÃO MANUAL, SEM ALARGAMENTO DE BASE, CONCRETO USINADO E LANÇADO COM BOMBA OU DIRETAMENTE DO CAMINHÃO (EXCLUSIVE BOMBEAMENTO). AF_05/2020_PA</t>
  </si>
  <si>
    <t>1.130,33</t>
  </si>
  <si>
    <t>TUBULÃO A CÉU ABERTO, DIÂMETRO DO FUSTE DE 70CM, ESCAVAÇÃO MECÂNICA, SEM ALARGAMENTO DE BASE, CONCRETO USINADO E LANÇADO COM BOMBA OU DIRETAMENTE DO CAMINHÃO (EXCLUSIVE BOMBEAMENTO, MOBILIZAÇÃO E DESMOBILIZAÇÃO). AF_05/2020_PA</t>
  </si>
  <si>
    <t>1.043,31</t>
  </si>
  <si>
    <t>TUBULÃO A CÉU ABERTO, DIÂMETRO DO FUSTE DE 80CM, ESCAVAÇÃO MECÂNICA, SEM ALARGAMENTO DE BASE, CONCRETO USINADO E LANÇADO COM BOMBA OU DIRETAMENTE DO CAMINHÃO (EXCLUSIVE BOMBEAMENTO, MOBILIZAÇÃO E DESMOBILIZAÇÃO). AF_05/2020_PA</t>
  </si>
  <si>
    <t>1.020,51</t>
  </si>
  <si>
    <t>TUBULÃO A CÉU ABERTO, DIÂMETRO DO FUSTE DE 100CM, ESCAVAÇÃO MECÂNICA, SEM ALARGAMENTO DE BASE, CONCRETO USINADO E LANÇADO COM BOMBA OU DIRETAMENTE DO CAMINHÃO (EXCLUSIVE BOMBEAMENTO, MOBILIZAÇÃO E DESMOBILIZAÇÃO). AF_05/2020_PA</t>
  </si>
  <si>
    <t>996,79</t>
  </si>
  <si>
    <t>TUBULÃO A CÉU ABERTO, DIÂMETRO DO FUSTE DE 120CM, ESCAVAÇÃO MECÂNICA, SEM ALARGAMENTO DE BASE, CONCRETO USINADO E LANÇADO COM BOMBA OU DIRETAMENTE DO CAMINHÃO (EXCLUSIVE BOMBEAMENTO, MOBILIZAÇÃO E DESMOBILIZAÇÃO). AF_05/2020_PA</t>
  </si>
  <si>
    <t>942,32</t>
  </si>
  <si>
    <t>895,66</t>
  </si>
  <si>
    <t>ALARGAMENTO DE BASE DE TUBULÃO A CÉU ABERTO, ESCAVAÇÃO MANUAL, CONCRETO USINADO E LANÇADO COM BOMBA OU DIRETAMENTE DO CAMINHÃO (EXCLUSIVE BOMBEAMENTO). AF_05/2020</t>
  </si>
  <si>
    <t>1.026,35</t>
  </si>
  <si>
    <t>45,56</t>
  </si>
  <si>
    <t>70,71</t>
  </si>
  <si>
    <t>31,15</t>
  </si>
  <si>
    <t>39,49</t>
  </si>
  <si>
    <t>ESTACA HÉLICE CONTÍNUA, DIÂMETRO DE 30 CM, INCLUSO CONCRETO FCK=30MPA E ARMADURA MÍNIMA (EXCLUSIVE BOMBEAMENTO, MOBILIZAÇÃO E DESMOBILIZAÇÃO). AF_12/2019_PA</t>
  </si>
  <si>
    <t>146,59</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</si>
  <si>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</si>
  <si>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</si>
  <si>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483,75</t>
  </si>
  <si>
    <t>ESTACA HÉLICE CONTÍNUA, DIÂMETRO DE 80 CM, INCLUSO CONCRETO FCK=30MPA E ARMADURA MÍNIMA (EXCLUSIVE BOMBEAMENTO, MOBILIZAÇÃO E DESMOBILIZAÇÃO). AF_12/2019_PA</t>
  </si>
  <si>
    <t>647,03</t>
  </si>
  <si>
    <t>ESTACA HÉLICE CONTÍNUA, DIÂMETRO DE 90 CM, INCLUSO CONCRETO FCK=30MPA E ARMADURA MÍNIMA (EXCLUSIVE BOMBEAMENTO, MOBILIZAÇÃO E DESMOBILIZAÇÃO). AF_12/2019_PA</t>
  </si>
  <si>
    <t>755,23</t>
  </si>
  <si>
    <t>116,77</t>
  </si>
  <si>
    <t>151,32</t>
  </si>
  <si>
    <t>350,84</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</si>
  <si>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</si>
  <si>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</si>
  <si>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131,56</t>
  </si>
  <si>
    <t>ESTACA ESCAVADA MECANICAMENTE, SEM FLUIDO ESTABILIZANTE, COM 60CM DE DIÂMETRO, CONCRETO LANÇADO POR CAMINHÃO BETONEIRA (EXCLUSIVE MOBILIZAÇÃO E DESMOBILIZAÇÃO). AF_01/2020_PA</t>
  </si>
  <si>
    <t>257,47</t>
  </si>
  <si>
    <t>ESTACA ESCAVADA MECANICAMENTE, SEM FLUIDO ESTABILIZANTE, COM 25CM DE DIÂMETRO, CONCRETO LANÇADO MANUALMENTE (EXCLUSIVE MOBILIZAÇÃO E DESMOBILIZAÇÃO). AF_01/2020_PA</t>
  </si>
  <si>
    <t>88,16</t>
  </si>
  <si>
    <t>ESTACA ESCAVADA MECANICAMENTE, SEM FLUIDO ESTABILIZANTE, COM 60CM DE DIÂMETRO, CONCRETO LANÇADO POR BOMBA LANÇA (EXCLUSIVE BOMBEAMENTO, MOBILIZAÇÃO E DESMOBILIZAÇÃO). AF_01/2020_PA</t>
  </si>
  <si>
    <t>296,21</t>
  </si>
  <si>
    <t>58,02</t>
  </si>
  <si>
    <t>110,52</t>
  </si>
  <si>
    <t>ESTACA BROCA DE CONCRETO, DIÂMETRO DE 30CM, ESCAVAÇÃO MANUAL COM TRADO CONCHA, INTEIRAMENTE ARMADA. AF_05/2020_PA</t>
  </si>
  <si>
    <t>107,11</t>
  </si>
  <si>
    <t>157,13</t>
  </si>
  <si>
    <t>207,16</t>
  </si>
  <si>
    <t>29,56</t>
  </si>
  <si>
    <t>614,90</t>
  </si>
  <si>
    <t>591,52</t>
  </si>
  <si>
    <t>220,01</t>
  </si>
  <si>
    <t>151,23</t>
  </si>
  <si>
    <t>204,01</t>
  </si>
  <si>
    <t>145,59</t>
  </si>
  <si>
    <t>121,96</t>
  </si>
  <si>
    <t>709,04</t>
  </si>
  <si>
    <t>178,32</t>
  </si>
  <si>
    <t>226,26</t>
  </si>
  <si>
    <t>270,75</t>
  </si>
  <si>
    <t>138,76</t>
  </si>
  <si>
    <t>145,29</t>
  </si>
  <si>
    <t>387,53</t>
  </si>
  <si>
    <t>219,21</t>
  </si>
  <si>
    <t>150,99</t>
  </si>
  <si>
    <t>198,93</t>
  </si>
  <si>
    <t>243,42</t>
  </si>
  <si>
    <t>294,32</t>
  </si>
  <si>
    <t>360,21</t>
  </si>
  <si>
    <t>223,35</t>
  </si>
  <si>
    <t>125,25</t>
  </si>
  <si>
    <t>172,18</t>
  </si>
  <si>
    <t>62,96</t>
  </si>
  <si>
    <t>105,95</t>
  </si>
  <si>
    <t>122,19</t>
  </si>
  <si>
    <t>182,35</t>
  </si>
  <si>
    <t>37,69</t>
  </si>
  <si>
    <t>140,52</t>
  </si>
  <si>
    <t>92,05</t>
  </si>
  <si>
    <t>158,15</t>
  </si>
  <si>
    <t>101,93</t>
  </si>
  <si>
    <t>70,40</t>
  </si>
  <si>
    <t>59,54</t>
  </si>
  <si>
    <t>71,54</t>
  </si>
  <si>
    <t>56,44</t>
  </si>
  <si>
    <t>68,04</t>
  </si>
  <si>
    <t>65,51</t>
  </si>
  <si>
    <t>49,34</t>
  </si>
  <si>
    <t>60,24</t>
  </si>
  <si>
    <t>300,80</t>
  </si>
  <si>
    <t>159,28</t>
  </si>
  <si>
    <t>277,31</t>
  </si>
  <si>
    <t>303,67</t>
  </si>
  <si>
    <t>189,01</t>
  </si>
  <si>
    <t>177,95</t>
  </si>
  <si>
    <t>236,77</t>
  </si>
  <si>
    <t>272,75</t>
  </si>
  <si>
    <t>154,34</t>
  </si>
  <si>
    <t>205,42</t>
  </si>
  <si>
    <t>253,44</t>
  </si>
  <si>
    <t>130,76</t>
  </si>
  <si>
    <t>122,17</t>
  </si>
  <si>
    <t>189,57</t>
  </si>
  <si>
    <t>241,50</t>
  </si>
  <si>
    <t>118,47</t>
  </si>
  <si>
    <t>115,95</t>
  </si>
  <si>
    <t>152,10</t>
  </si>
  <si>
    <t>236,37</t>
  </si>
  <si>
    <t>98,68</t>
  </si>
  <si>
    <t>138,53</t>
  </si>
  <si>
    <t>229,79</t>
  </si>
  <si>
    <t>105,25</t>
  </si>
  <si>
    <t>127,60</t>
  </si>
  <si>
    <t>224,18</t>
  </si>
  <si>
    <t>82,97</t>
  </si>
  <si>
    <t>100,34</t>
  </si>
  <si>
    <t>104,04</t>
  </si>
  <si>
    <t>212,95</t>
  </si>
  <si>
    <t>67,83</t>
  </si>
  <si>
    <t>336,37</t>
  </si>
  <si>
    <t>227,87</t>
  </si>
  <si>
    <t>109,62</t>
  </si>
  <si>
    <t>104,05</t>
  </si>
  <si>
    <t>99,48</t>
  </si>
  <si>
    <t>66,89</t>
  </si>
  <si>
    <t>95,96</t>
  </si>
  <si>
    <t>89,49</t>
  </si>
  <si>
    <t>59,11</t>
  </si>
  <si>
    <t>112,36</t>
  </si>
  <si>
    <t>76,29</t>
  </si>
  <si>
    <t>94,99</t>
  </si>
  <si>
    <t>59,96</t>
  </si>
  <si>
    <t>52,58</t>
  </si>
  <si>
    <t>81,31</t>
  </si>
  <si>
    <t>81,40</t>
  </si>
  <si>
    <t>253,20</t>
  </si>
  <si>
    <t>200,53</t>
  </si>
  <si>
    <t>188,45</t>
  </si>
  <si>
    <t>221,05</t>
  </si>
  <si>
    <t>131,37</t>
  </si>
  <si>
    <t>214,79</t>
  </si>
  <si>
    <t>88,80</t>
  </si>
  <si>
    <t>77,18</t>
  </si>
  <si>
    <t>262,61</t>
  </si>
  <si>
    <t>130,62</t>
  </si>
  <si>
    <t>182,36</t>
  </si>
  <si>
    <t>89,25</t>
  </si>
  <si>
    <t>206,42</t>
  </si>
  <si>
    <t>15,98</t>
  </si>
  <si>
    <t>202,88</t>
  </si>
  <si>
    <t>153,82</t>
  </si>
  <si>
    <t>474,13</t>
  </si>
  <si>
    <t>405,07</t>
  </si>
  <si>
    <t>296,29</t>
  </si>
  <si>
    <t>277,62</t>
  </si>
  <si>
    <t>242,99</t>
  </si>
  <si>
    <t>215,79</t>
  </si>
  <si>
    <t>198,67</t>
  </si>
  <si>
    <t>217,27</t>
  </si>
  <si>
    <t>154,90</t>
  </si>
  <si>
    <t>264,26</t>
  </si>
  <si>
    <t>209,51</t>
  </si>
  <si>
    <t>161,07</t>
  </si>
  <si>
    <t>239,92</t>
  </si>
  <si>
    <t>216,16</t>
  </si>
  <si>
    <t>156,54</t>
  </si>
  <si>
    <t>311,03</t>
  </si>
  <si>
    <t>223,79</t>
  </si>
  <si>
    <t>169,41</t>
  </si>
  <si>
    <t>216,56</t>
  </si>
  <si>
    <t>333,69</t>
  </si>
  <si>
    <t>425,87</t>
  </si>
  <si>
    <t>291,03</t>
  </si>
  <si>
    <t>271,33</t>
  </si>
  <si>
    <t>241,93</t>
  </si>
  <si>
    <t>213,15</t>
  </si>
  <si>
    <t>195,02</t>
  </si>
  <si>
    <t>469,63</t>
  </si>
  <si>
    <t>393,70</t>
  </si>
  <si>
    <t>296,96</t>
  </si>
  <si>
    <t>275,35</t>
  </si>
  <si>
    <t>238,54</t>
  </si>
  <si>
    <t>210,61</t>
  </si>
  <si>
    <t>195,12</t>
  </si>
  <si>
    <t>538,46</t>
  </si>
  <si>
    <t>452,68</t>
  </si>
  <si>
    <t>288,01</t>
  </si>
  <si>
    <t>266,06</t>
  </si>
  <si>
    <t>206,19</t>
  </si>
  <si>
    <t>190,30</t>
  </si>
  <si>
    <t>494,24</t>
  </si>
  <si>
    <t>413,01</t>
  </si>
  <si>
    <t>298,43</t>
  </si>
  <si>
    <t>273,75</t>
  </si>
  <si>
    <t>238,01</t>
  </si>
  <si>
    <t>210,75</t>
  </si>
  <si>
    <t>194,40</t>
  </si>
  <si>
    <t>551,24</t>
  </si>
  <si>
    <t>472,50</t>
  </si>
  <si>
    <t>280,43</t>
  </si>
  <si>
    <t>254,57</t>
  </si>
  <si>
    <t>225,39</t>
  </si>
  <si>
    <t>196,69</t>
  </si>
  <si>
    <t>180,78</t>
  </si>
  <si>
    <t>459,78</t>
  </si>
  <si>
    <t>387,61</t>
  </si>
  <si>
    <t>278,32</t>
  </si>
  <si>
    <t>261,43</t>
  </si>
  <si>
    <t>226,87</t>
  </si>
  <si>
    <t>199,24</t>
  </si>
  <si>
    <t>183,95</t>
  </si>
  <si>
    <t>419,81</t>
  </si>
  <si>
    <t>259,64</t>
  </si>
  <si>
    <t>242,45</t>
  </si>
  <si>
    <t>214,81</t>
  </si>
  <si>
    <t>188,10</t>
  </si>
  <si>
    <t>176,38</t>
  </si>
  <si>
    <t>ESCADA EM CONCRETO ARMADO MOLDADO IN LOCO, FCK 25 MPA, COM 1 LANCE E LAJE PLANA, FÔRMA EM CHAPA DE MADEIRA COMPENSADA RESINADA. AF_11/2020_PA</t>
  </si>
  <si>
    <t>3.713,30</t>
  </si>
  <si>
    <t>ESCADA EM CONCRETO ARMADO MOLDADO IN LOCO, FCK 25 MPA, COM 2 LANCES EM  U  E LAJE PLANA, FÔRMA EM CHAPA DE MADEIRA COMPENSADA RESINADA. AF_11/2020_PA</t>
  </si>
  <si>
    <t>4.437,52</t>
  </si>
  <si>
    <t>ESCADA EM CONCRETO ARMADO MOLDADO IN LOCO, FCK 25 MPA, COM 2 LANCES EM  L  E LAJE PLANA, FÔRMA EM CHAPA DE MADEIRA COMPENSADA RESINADA. AF_11/2020_PA</t>
  </si>
  <si>
    <t>4.603,66</t>
  </si>
  <si>
    <t>ESCADA EM CONCRETO ARMADO MOLDADO IN LOCO, FCK 25 MPA, COM 2 LANCES EM  X  E LAJE PLANA, FÔRMA EM CHAPA DE MADEIRA COMPENSADA RESINADA. AF_11/2020_PA</t>
  </si>
  <si>
    <t>4.741,42</t>
  </si>
  <si>
    <t>ESCADA EM CONCRETO ARMADO MOLDADO IN LOCO, FCK 25 MPA, COM 1 LANCE E LAJE CASCATA, FÔRMA EM CHAPA DE MADEIRA COMPENSADA RESINADA. AF_11/2020_PA</t>
  </si>
  <si>
    <t>5.130,13</t>
  </si>
  <si>
    <t>ESCADA EM CONCRETO ARMADO MOLDADO IN LOCO, FCK 25 MPA, COM 2 LANCES EM  U  E LAJE CASCATA, FÔRMA EM CHAPA DE MADEIRA COMPENSADA RESINADA. AF_11/2020_PA</t>
  </si>
  <si>
    <t>5.270,96</t>
  </si>
  <si>
    <t>ESCADA EM CONCRETO ARMADO MOLDADO IN LOCO, FCK 25 MPA, COM 2 LANCES EM  L  E LAJE CASCATA, FÔRMA EM CHAPA DE MADEIRA COMPENSADA RESINADA. AF_11/2020_PA</t>
  </si>
  <si>
    <t>5.045,05</t>
  </si>
  <si>
    <t>ESCADA EM CONCRETO ARMADO MOLDADO IN LOCO, FCK 25 MPA, COM 2 LANCES EM  X  E LAJE CASCATA, FÔRMA EM CHAPA DE MADEIRA COMPENSADA RESINADA. AF_11/2020_PA</t>
  </si>
  <si>
    <t>4.448,98</t>
  </si>
  <si>
    <t>213,96</t>
  </si>
  <si>
    <t>163,10</t>
  </si>
  <si>
    <t>240,11</t>
  </si>
  <si>
    <t>205,55</t>
  </si>
  <si>
    <t>147,85</t>
  </si>
  <si>
    <t>281,31</t>
  </si>
  <si>
    <t>122,36</t>
  </si>
  <si>
    <t>80,59</t>
  </si>
  <si>
    <t>59,51</t>
  </si>
  <si>
    <t>13,65</t>
  </si>
  <si>
    <t>10,35</t>
  </si>
  <si>
    <t>10,49</t>
  </si>
  <si>
    <t>MONTAGEM DE ARMADURA DE ESTACAS, DIÂMETRO = 32,0 MM. AF_09/2021_PS</t>
  </si>
  <si>
    <t>21,25</t>
  </si>
  <si>
    <t>11,52</t>
  </si>
  <si>
    <t>13,09</t>
  </si>
  <si>
    <t>986,19</t>
  </si>
  <si>
    <t>855,26</t>
  </si>
  <si>
    <t>503,89</t>
  </si>
  <si>
    <t>558,07</t>
  </si>
  <si>
    <t>619,88</t>
  </si>
  <si>
    <t>723,63</t>
  </si>
  <si>
    <t>491,83</t>
  </si>
  <si>
    <t>545,98</t>
  </si>
  <si>
    <t>612,48</t>
  </si>
  <si>
    <t>722,31</t>
  </si>
  <si>
    <t>381,78</t>
  </si>
  <si>
    <t>425,54</t>
  </si>
  <si>
    <t>467,20</t>
  </si>
  <si>
    <t>486,83</t>
  </si>
  <si>
    <t>504,22</t>
  </si>
  <si>
    <t>577,93</t>
  </si>
  <si>
    <t>378,34</t>
  </si>
  <si>
    <t>419,00</t>
  </si>
  <si>
    <t>454,24</t>
  </si>
  <si>
    <t>480,20</t>
  </si>
  <si>
    <t>497,60</t>
  </si>
  <si>
    <t>569,49</t>
  </si>
  <si>
    <t>431,02</t>
  </si>
  <si>
    <t>470,12</t>
  </si>
  <si>
    <t>680,57</t>
  </si>
  <si>
    <t>760,03</t>
  </si>
  <si>
    <t>769,18</t>
  </si>
  <si>
    <t>776,33</t>
  </si>
  <si>
    <t>746,67</t>
  </si>
  <si>
    <t>770,28</t>
  </si>
  <si>
    <t>748,28</t>
  </si>
  <si>
    <t>808,75</t>
  </si>
  <si>
    <t>774,13</t>
  </si>
  <si>
    <t>750,92</t>
  </si>
  <si>
    <t>828,77</t>
  </si>
  <si>
    <t>791,02</t>
  </si>
  <si>
    <t>796,53</t>
  </si>
  <si>
    <t>757,97</t>
  </si>
  <si>
    <t>525,98</t>
  </si>
  <si>
    <t>566,61</t>
  </si>
  <si>
    <t>613,60</t>
  </si>
  <si>
    <t>632,99</t>
  </si>
  <si>
    <t>669,56</t>
  </si>
  <si>
    <t>723,92</t>
  </si>
  <si>
    <t>523,15</t>
  </si>
  <si>
    <t>560,56</t>
  </si>
  <si>
    <t>601,14</t>
  </si>
  <si>
    <t>630,41</t>
  </si>
  <si>
    <t>662,73</t>
  </si>
  <si>
    <t>723,19</t>
  </si>
  <si>
    <t>578,25</t>
  </si>
  <si>
    <t>612,24</t>
  </si>
  <si>
    <t>554,73</t>
  </si>
  <si>
    <t>795,81</t>
  </si>
  <si>
    <t>1.008,49</t>
  </si>
  <si>
    <t>268,69</t>
  </si>
  <si>
    <t>783,36</t>
  </si>
  <si>
    <t>CONCRETAGEM DE PILARES, FCK = 25 MPA, COM USO DE BOMBA - LANÇAMENTO, ADENSAMENTO E ACABAMENTO. AF_02/2022_PS</t>
  </si>
  <si>
    <t>734,96</t>
  </si>
  <si>
    <t>37,74</t>
  </si>
  <si>
    <t>CONCRETAGEM DE VIGAS E LAJES, FCK=25 MPA, PARA LAJES PREMOLDADAS COM USO DE BOMBA - LANÇAMENTO, ADENSAMENTO E ACABAMENTO. AF_02/2022_PS</t>
  </si>
  <si>
    <t>753,36</t>
  </si>
  <si>
    <t>CONCRETAGEM DE VIGAS E LAJES, FCK=25 MPA, PARA LAJES MACIÇAS OU NERVURADAS COM USO DE BOMBA - LANÇAMENTO, ADENSAMENTO E ACABAMENTO. AF_02/2022_PS</t>
  </si>
  <si>
    <t>735,45</t>
  </si>
  <si>
    <t>1.059,60</t>
  </si>
  <si>
    <t>905,57</t>
  </si>
  <si>
    <t>973,52</t>
  </si>
  <si>
    <t>867,35</t>
  </si>
  <si>
    <t>910,08</t>
  </si>
  <si>
    <t>806,84</t>
  </si>
  <si>
    <t>1.024,73</t>
  </si>
  <si>
    <t>1.285,61</t>
  </si>
  <si>
    <t>CONCRETAGEM DE RESERVATÓRIOS, FCK=25 MPA, COM USO DE BOMBA - LANÇAMENTO, ADENSAMENTO E ACABAMENTO. AF_02/2022_PS</t>
  </si>
  <si>
    <t>750,94</t>
  </si>
  <si>
    <t>CONCRETAGEM DE MURETAS, FCK=25 MPA, COM USO DE BOMBA - LANÇAMENTO, ADENSAMENTO E ACABAMENTO. AF_02/2022_PS</t>
  </si>
  <si>
    <t>739,57</t>
  </si>
  <si>
    <t>CONCRETAGEM DE ESCADAS, FCK=25 MPA, COM USO DE BOMBA - LANÇAMENTO, ADENSAMENTO E ACABAMENTO. AF_02/2022_PS</t>
  </si>
  <si>
    <t>793,76</t>
  </si>
  <si>
    <t>1.120,21</t>
  </si>
  <si>
    <t>899,65</t>
  </si>
  <si>
    <t>LAJE PRÉ-MOLDADA UNIDIRECIONAL, BIAPOIADA, PARA PISO, ENCHIMENTO EM CERÂMICA, VIGOTA CONVENCIONAL, ALTURA TOTAL DA LAJE (ENCHIMENTO+CAPA) = (8+4). AF_11/2020_PA</t>
  </si>
  <si>
    <t>186,98</t>
  </si>
  <si>
    <t>LAJE PRÉ-MOLDADA UNIDIRECIONAL, BIAPOIADA, PARA FORRO, ENCHIMENTO EM CERÂMICA, VIGOTA CONVENCIONAL, ALTURA TOTAL DA LAJE (ENCHIMENTO+CAPA) = (8+3). AF_11/2020_PA</t>
  </si>
  <si>
    <t>174,05</t>
  </si>
  <si>
    <t>953,43</t>
  </si>
  <si>
    <t>655,83</t>
  </si>
  <si>
    <t>TRATAMENTO DE JUNTA DE DILATAÇÃO, COM TARUGO DE POLIETILENO E SELANTE PU, INCLUSO PREENCHIMENTO COM ESPUMA EXPANSIVA PU. AF_09/2023</t>
  </si>
  <si>
    <t>66,68</t>
  </si>
  <si>
    <t>TRATAMENTO DE JUNTA DE DILATAÇÃO COM MANTA ASFÁLTICA ADERIDA COM MAÇARICO. AF_09/2023</t>
  </si>
  <si>
    <t>TRATAMENTO DE JUNTA SERRADA, COM TARUGO DE POLIETILENO E SELANTE À BASE DE SILICONE. AF_09/2023</t>
  </si>
  <si>
    <t>50,84</t>
  </si>
  <si>
    <t>64,77</t>
  </si>
  <si>
    <t>63,82</t>
  </si>
  <si>
    <t>94,28</t>
  </si>
  <si>
    <t>87,50</t>
  </si>
  <si>
    <t>108,63</t>
  </si>
  <si>
    <t>49,75</t>
  </si>
  <si>
    <t>91,56</t>
  </si>
  <si>
    <t>102,87</t>
  </si>
  <si>
    <t>26,21</t>
  </si>
  <si>
    <t>65,64</t>
  </si>
  <si>
    <t>3.174,69</t>
  </si>
  <si>
    <t>2.764,95</t>
  </si>
  <si>
    <t>2.291,51</t>
  </si>
  <si>
    <t>1.478,37</t>
  </si>
  <si>
    <t>3.059,17</t>
  </si>
  <si>
    <t>5.177,38</t>
  </si>
  <si>
    <t>2.797,22</t>
  </si>
  <si>
    <t>2.088,15</t>
  </si>
  <si>
    <t>159,69</t>
  </si>
  <si>
    <t>127,11</t>
  </si>
  <si>
    <t>118,35</t>
  </si>
  <si>
    <t>162,00</t>
  </si>
  <si>
    <t>142,02</t>
  </si>
  <si>
    <t>185,32</t>
  </si>
  <si>
    <t>201,37</t>
  </si>
  <si>
    <t>196,67</t>
  </si>
  <si>
    <t>636,08</t>
  </si>
  <si>
    <t>647,37</t>
  </si>
  <si>
    <t>658,68</t>
  </si>
  <si>
    <t>669,97</t>
  </si>
  <si>
    <t>692,56</t>
  </si>
  <si>
    <t>87,47</t>
  </si>
  <si>
    <t>161,38</t>
  </si>
  <si>
    <t>226,16</t>
  </si>
  <si>
    <t>307,04</t>
  </si>
  <si>
    <t>16,26</t>
  </si>
  <si>
    <t>17,56</t>
  </si>
  <si>
    <t>16,42</t>
  </si>
  <si>
    <t>22,14</t>
  </si>
  <si>
    <t>53,98</t>
  </si>
  <si>
    <t>733,37</t>
  </si>
  <si>
    <t>401,52</t>
  </si>
  <si>
    <t>482,56</t>
  </si>
  <si>
    <t>620,37</t>
  </si>
  <si>
    <t>1.745,54</t>
  </si>
  <si>
    <t>1.432,10</t>
  </si>
  <si>
    <t>1.160,22</t>
  </si>
  <si>
    <t>725,04</t>
  </si>
  <si>
    <t>539,46</t>
  </si>
  <si>
    <t>512,27</t>
  </si>
  <si>
    <t>1.578,46</t>
  </si>
  <si>
    <t>40,62</t>
  </si>
  <si>
    <t>2.350,81</t>
  </si>
  <si>
    <t>3.864,61</t>
  </si>
  <si>
    <t>3.075,62</t>
  </si>
  <si>
    <t>3.293,07</t>
  </si>
  <si>
    <t>2.688,97</t>
  </si>
  <si>
    <t>2.636,86</t>
  </si>
  <si>
    <t>4.018,12</t>
  </si>
  <si>
    <t>2.542,77</t>
  </si>
  <si>
    <t>IMPERMEABILIZAÇÃO DE SUPERFÍCIE COM ARGAMASSA DE CIMENTO E AREIA, COM ADITIVO IMPERMEABILIZANTE, E = 1,5CM. AF_09/2023</t>
  </si>
  <si>
    <t>IMPERMEABILIZAÇÃO DE SUPERFÍCIE COM ARGAMASSA POLIMÉRICA / MEMBRANA ACRÍLICA, 3 DEMÃOS. AF_09/2023</t>
  </si>
  <si>
    <t>30,08</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</si>
  <si>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</si>
  <si>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</si>
  <si>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</si>
  <si>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</si>
  <si>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155,58</t>
  </si>
  <si>
    <t>IMPERMEABILIZAÇÃO DE SUPERFÍCIE COM MANTA ASFÁLTICA, DUAS CAMADAS, INCLUSIVE APLICAÇÃO DE PRIMER ASFÁLTICO, E=3MM E E=4MM. AF_09/2023</t>
  </si>
  <si>
    <t>267,47</t>
  </si>
  <si>
    <t>IMPERMEABILIZAÇÃO DE SUPERFÍCIE COM MEMBRANA À BASE DE POLIURETANO, 2 DEMÃOS. AF_09/2023</t>
  </si>
  <si>
    <t>176,46</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</si>
  <si>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</si>
  <si>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</si>
  <si>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</si>
  <si>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</si>
  <si>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47,81</t>
  </si>
  <si>
    <t>PROTEÇÃO MECÂNICA DE SUPERFICIE HORIZONTAL COM ARGAMASSA DE CIMENTO E AREIA, TRAÇO 1:3, E=3CM. AF_09/2023</t>
  </si>
  <si>
    <t>50,71</t>
  </si>
  <si>
    <t>PROTEÇÃO MECÂNICA DE SUPERFÍCIE VERTICAL COM ARGAMASSA DE CIMENTO E AREIA, TRAÇO 1:3, E=3CM. AF_09/2023</t>
  </si>
  <si>
    <t>62,52</t>
  </si>
  <si>
    <t>PROTEÇÃO MECÂNICA DE SUPERFICIE HORIZONTAL COM ARGAMASSA DE CIMENTO E AREIA, TRAÇO 1:3, E=4CM. AF_09/2023</t>
  </si>
  <si>
    <t>64,64</t>
  </si>
  <si>
    <t>PROTEÇÃO MECÂNICA DE SUPERFÍCIE VERTICAL COM ARGAMASSA DE CIMENTO E AREIA, TRAÇO 1:3, E=4CM. AF_09/2023</t>
  </si>
  <si>
    <t>76,44</t>
  </si>
  <si>
    <t>PROTEÇÃO MECÂNICA DE SUPERFICIE HORIZONTAL COM ARGAMASSA DE CIMENTO E AREIA, TRAÇO 1:3, E=5CM. AF_09/2023</t>
  </si>
  <si>
    <t>PROTEÇÃO MECÂNICA DE SUPERFÍCIE VERTICAL COM ARGAMASSA DE CIMENTO E AREIA, TRAÇO 1:3, E=5CM. AF_09/2023</t>
  </si>
  <si>
    <t>91,14</t>
  </si>
  <si>
    <t>PROTEÇÃO MECÂNICA DE SUPERFICIE HORIZONTAL COM CONCRETO 15 MPA, E=4CM. AF_09/2023</t>
  </si>
  <si>
    <t>PROTEÇÃO MECÂNICA DE SUPERFICIE HORIZONTAL COM CONCRETO 15 MPA, E=5CM. AF_09/2023</t>
  </si>
  <si>
    <t>PROTEÇÃO MECÂNICA DE SUPERFÍCIE VERTICAL COM CONCRETO 15 MPA, E=5CM. AF_09/2023</t>
  </si>
  <si>
    <t>68,34</t>
  </si>
  <si>
    <t>19,96</t>
  </si>
  <si>
    <t>24,80</t>
  </si>
  <si>
    <t>7,89</t>
  </si>
  <si>
    <t>70,83</t>
  </si>
  <si>
    <t>9,79</t>
  </si>
  <si>
    <t>11,49</t>
  </si>
  <si>
    <t>24,97</t>
  </si>
  <si>
    <t>35,49</t>
  </si>
  <si>
    <t>15,57</t>
  </si>
  <si>
    <t>23,55</t>
  </si>
  <si>
    <t>15,73</t>
  </si>
  <si>
    <t>93,60</t>
  </si>
  <si>
    <t>121,67</t>
  </si>
  <si>
    <t>147,22</t>
  </si>
  <si>
    <t>180,46</t>
  </si>
  <si>
    <t>238,99</t>
  </si>
  <si>
    <t>309,08</t>
  </si>
  <si>
    <t>27,22</t>
  </si>
  <si>
    <t>33,18</t>
  </si>
  <si>
    <t>54,08</t>
  </si>
  <si>
    <t>10,43</t>
  </si>
  <si>
    <t>25,66</t>
  </si>
  <si>
    <t>28,67</t>
  </si>
  <si>
    <t>138,77</t>
  </si>
  <si>
    <t>220,20</t>
  </si>
  <si>
    <t>427,23</t>
  </si>
  <si>
    <t>843,25</t>
  </si>
  <si>
    <t>1.303,10</t>
  </si>
  <si>
    <t>251,12</t>
  </si>
  <si>
    <t>487,24</t>
  </si>
  <si>
    <t>659,60</t>
  </si>
  <si>
    <t>759,33</t>
  </si>
  <si>
    <t>191,60</t>
  </si>
  <si>
    <t>361,42</t>
  </si>
  <si>
    <t>499,13</t>
  </si>
  <si>
    <t>564,88</t>
  </si>
  <si>
    <t>21,87</t>
  </si>
  <si>
    <t>34,44</t>
  </si>
  <si>
    <t>12,56</t>
  </si>
  <si>
    <t>60,32</t>
  </si>
  <si>
    <t>62,63</t>
  </si>
  <si>
    <t>65,39</t>
  </si>
  <si>
    <t>73,94</t>
  </si>
  <si>
    <t>79,10</t>
  </si>
  <si>
    <t>83,24</t>
  </si>
  <si>
    <t>89,65</t>
  </si>
  <si>
    <t>98,00</t>
  </si>
  <si>
    <t>3.473,72</t>
  </si>
  <si>
    <t>6.698,41</t>
  </si>
  <si>
    <t>8.931,22</t>
  </si>
  <si>
    <t>1.719,41</t>
  </si>
  <si>
    <t>370,34</t>
  </si>
  <si>
    <t>77,67</t>
  </si>
  <si>
    <t>53,47</t>
  </si>
  <si>
    <t>511,32</t>
  </si>
  <si>
    <t>535,56</t>
  </si>
  <si>
    <t>616,92</t>
  </si>
  <si>
    <t>885,70</t>
  </si>
  <si>
    <t>1.256,19</t>
  </si>
  <si>
    <t>510,55</t>
  </si>
  <si>
    <t>74,30</t>
  </si>
  <si>
    <t>437,43</t>
  </si>
  <si>
    <t>659,70</t>
  </si>
  <si>
    <t>1.057,41</t>
  </si>
  <si>
    <t>1.417,17</t>
  </si>
  <si>
    <t>2.272,91</t>
  </si>
  <si>
    <t>4.751,52</t>
  </si>
  <si>
    <t>201,58</t>
  </si>
  <si>
    <t>248,48</t>
  </si>
  <si>
    <t>519,73</t>
  </si>
  <si>
    <t>1.931,64</t>
  </si>
  <si>
    <t>104,39</t>
  </si>
  <si>
    <t>22,27</t>
  </si>
  <si>
    <t>31,96</t>
  </si>
  <si>
    <t>30,30</t>
  </si>
  <si>
    <t>51,40</t>
  </si>
  <si>
    <t>65,09</t>
  </si>
  <si>
    <t>49,69</t>
  </si>
  <si>
    <t>53,74</t>
  </si>
  <si>
    <t>61,10</t>
  </si>
  <si>
    <t>77,88</t>
  </si>
  <si>
    <t>99,71</t>
  </si>
  <si>
    <t>44,58</t>
  </si>
  <si>
    <t>86,72</t>
  </si>
  <si>
    <t>32,07</t>
  </si>
  <si>
    <t>43,55</t>
  </si>
  <si>
    <t>49,44</t>
  </si>
  <si>
    <t>36,64</t>
  </si>
  <si>
    <t>46,33</t>
  </si>
  <si>
    <t>53,52</t>
  </si>
  <si>
    <t>63,21</t>
  </si>
  <si>
    <t>93,49</t>
  </si>
  <si>
    <t>107,62</t>
  </si>
  <si>
    <t>53,44</t>
  </si>
  <si>
    <t>40,73</t>
  </si>
  <si>
    <t>59,14</t>
  </si>
  <si>
    <t>60,12</t>
  </si>
  <si>
    <t>69,81</t>
  </si>
  <si>
    <t>64,11</t>
  </si>
  <si>
    <t>92,87</t>
  </si>
  <si>
    <t>131,18</t>
  </si>
  <si>
    <t>125,64</t>
  </si>
  <si>
    <t>171,91</t>
  </si>
  <si>
    <t>317,19</t>
  </si>
  <si>
    <t>122,84</t>
  </si>
  <si>
    <t>147,67</t>
  </si>
  <si>
    <t>124,44</t>
  </si>
  <si>
    <t>75,00</t>
  </si>
  <si>
    <t>75,66</t>
  </si>
  <si>
    <t>22,48</t>
  </si>
  <si>
    <t>61,94</t>
  </si>
  <si>
    <t>61,75</t>
  </si>
  <si>
    <t>55,04</t>
  </si>
  <si>
    <t>251,30</t>
  </si>
  <si>
    <t>343,84</t>
  </si>
  <si>
    <t>41,25</t>
  </si>
  <si>
    <t>67,34</t>
  </si>
  <si>
    <t>68,21</t>
  </si>
  <si>
    <t>49,14</t>
  </si>
  <si>
    <t>1.369,35</t>
  </si>
  <si>
    <t>1.463,51</t>
  </si>
  <si>
    <t>1.490,24</t>
  </si>
  <si>
    <t>1.628,38</t>
  </si>
  <si>
    <t>1.356,19</t>
  </si>
  <si>
    <t>1.450,35</t>
  </si>
  <si>
    <t>1.477,08</t>
  </si>
  <si>
    <t>1.615,22</t>
  </si>
  <si>
    <t>1.614,43</t>
  </si>
  <si>
    <t>1.756,95</t>
  </si>
  <si>
    <t>1.797,41</t>
  </si>
  <si>
    <t>1.991,94</t>
  </si>
  <si>
    <t>1.608,79</t>
  </si>
  <si>
    <t>1.751,31</t>
  </si>
  <si>
    <t>1.791,77</t>
  </si>
  <si>
    <t>1.986,30</t>
  </si>
  <si>
    <t>1.721,22</t>
  </si>
  <si>
    <t>1.911,26</t>
  </si>
  <si>
    <t>1.965,20</t>
  </si>
  <si>
    <t>2.215,12</t>
  </si>
  <si>
    <t>1.781,11</t>
  </si>
  <si>
    <t>1.971,15</t>
  </si>
  <si>
    <t>2.025,09</t>
  </si>
  <si>
    <t>2.275,01</t>
  </si>
  <si>
    <t>757,50</t>
  </si>
  <si>
    <t>870,50</t>
  </si>
  <si>
    <t>902,57</t>
  </si>
  <si>
    <t>1.034,31</t>
  </si>
  <si>
    <t>744,34</t>
  </si>
  <si>
    <t>857,34</t>
  </si>
  <si>
    <t>889,41</t>
  </si>
  <si>
    <t>1.021,15</t>
  </si>
  <si>
    <t>1.016,83</t>
  </si>
  <si>
    <t>1.186,32</t>
  </si>
  <si>
    <t>1.234,43</t>
  </si>
  <si>
    <t>1.432,03</t>
  </si>
  <si>
    <t>1.011,19</t>
  </si>
  <si>
    <t>1.180,68</t>
  </si>
  <si>
    <t>1.228,79</t>
  </si>
  <si>
    <t>1.426,39</t>
  </si>
  <si>
    <t>1.139,36</t>
  </si>
  <si>
    <t>1.365,35</t>
  </si>
  <si>
    <t>1.429,50</t>
  </si>
  <si>
    <t>1.692,97</t>
  </si>
  <si>
    <t>1.199,25</t>
  </si>
  <si>
    <t>1.425,24</t>
  </si>
  <si>
    <t>1.489,39</t>
  </si>
  <si>
    <t>1.752,86</t>
  </si>
  <si>
    <t>115,73</t>
  </si>
  <si>
    <t>60,94</t>
  </si>
  <si>
    <t>98,17</t>
  </si>
  <si>
    <t>168,36</t>
  </si>
  <si>
    <t>218,91</t>
  </si>
  <si>
    <t>79,24</t>
  </si>
  <si>
    <t>187,96</t>
  </si>
  <si>
    <t>98,23</t>
  </si>
  <si>
    <t>33,62</t>
  </si>
  <si>
    <t>117,94</t>
  </si>
  <si>
    <t>187,12</t>
  </si>
  <si>
    <t>291,88</t>
  </si>
  <si>
    <t>163,61</t>
  </si>
  <si>
    <t>36,47</t>
  </si>
  <si>
    <t>155,71</t>
  </si>
  <si>
    <t>150,65</t>
  </si>
  <si>
    <t>30,41</t>
  </si>
  <si>
    <t>34,96</t>
  </si>
  <si>
    <t>69,87</t>
  </si>
  <si>
    <t>555,02</t>
  </si>
  <si>
    <t>289,44</t>
  </si>
  <si>
    <t>262,92</t>
  </si>
  <si>
    <t>419,11</t>
  </si>
  <si>
    <t>455,57</t>
  </si>
  <si>
    <t>533,25</t>
  </si>
  <si>
    <t>692,98</t>
  </si>
  <si>
    <t>792,32</t>
  </si>
  <si>
    <t>1.261,27</t>
  </si>
  <si>
    <t>115,19</t>
  </si>
  <si>
    <t>743,90</t>
  </si>
  <si>
    <t>35,85</t>
  </si>
  <si>
    <t>384,07</t>
  </si>
  <si>
    <t>214,12</t>
  </si>
  <si>
    <t>464,60</t>
  </si>
  <si>
    <t>509,65</t>
  </si>
  <si>
    <t>553,97</t>
  </si>
  <si>
    <t>611,71</t>
  </si>
  <si>
    <t>555,77</t>
  </si>
  <si>
    <t>603,81</t>
  </si>
  <si>
    <t>602,11</t>
  </si>
  <si>
    <t>678,72</t>
  </si>
  <si>
    <t>649,95</t>
  </si>
  <si>
    <t>709,51</t>
  </si>
  <si>
    <t>714,88</t>
  </si>
  <si>
    <t>773,53</t>
  </si>
  <si>
    <t>713,52</t>
  </si>
  <si>
    <t>762,17</t>
  </si>
  <si>
    <t>764,03</t>
  </si>
  <si>
    <t>846,69</t>
  </si>
  <si>
    <t>915,48</t>
  </si>
  <si>
    <t>1.027,16</t>
  </si>
  <si>
    <t>1.054,36</t>
  </si>
  <si>
    <t>1.146,47</t>
  </si>
  <si>
    <t>487,59</t>
  </si>
  <si>
    <t>576,08</t>
  </si>
  <si>
    <t>727,78</t>
  </si>
  <si>
    <t>917,03</t>
  </si>
  <si>
    <t>1.403,04</t>
  </si>
  <si>
    <t>612,06</t>
  </si>
  <si>
    <t>960,92</t>
  </si>
  <si>
    <t>1.457,08</t>
  </si>
  <si>
    <t>629,13</t>
  </si>
  <si>
    <t>982,55</t>
  </si>
  <si>
    <t>1.485,92</t>
  </si>
  <si>
    <t>646,21</t>
  </si>
  <si>
    <t>804,92</t>
  </si>
  <si>
    <t>1.003,80</t>
  </si>
  <si>
    <t>1.514,06</t>
  </si>
  <si>
    <t>842,84</t>
  </si>
  <si>
    <t>1.045,97</t>
  </si>
  <si>
    <t>1.573,08</t>
  </si>
  <si>
    <t>1.087,90</t>
  </si>
  <si>
    <t>1.637,85</t>
  </si>
  <si>
    <t>596,51</t>
  </si>
  <si>
    <t>2.869,34</t>
  </si>
  <si>
    <t>3.330,38</t>
  </si>
  <si>
    <t>2.448,71</t>
  </si>
  <si>
    <t>2.640,04</t>
  </si>
  <si>
    <t>350,11</t>
  </si>
  <si>
    <t>360,65</t>
  </si>
  <si>
    <t>97,59</t>
  </si>
  <si>
    <t>99,72</t>
  </si>
  <si>
    <t>118,18</t>
  </si>
  <si>
    <t>120,31</t>
  </si>
  <si>
    <t>12.827,67</t>
  </si>
  <si>
    <t>14.288,93</t>
  </si>
  <si>
    <t>18.366,65</t>
  </si>
  <si>
    <t>22.603,76</t>
  </si>
  <si>
    <t>28.391,22</t>
  </si>
  <si>
    <t>39.669,85</t>
  </si>
  <si>
    <t>46.217,43</t>
  </si>
  <si>
    <t>270,71</t>
  </si>
  <si>
    <t>74.970,76</t>
  </si>
  <si>
    <t>102.735,77</t>
  </si>
  <si>
    <t>143.692,46</t>
  </si>
  <si>
    <t>150,43</t>
  </si>
  <si>
    <t>323,67</t>
  </si>
  <si>
    <t>129,90</t>
  </si>
  <si>
    <t>166,62</t>
  </si>
  <si>
    <t>277,69</t>
  </si>
  <si>
    <t>305,57</t>
  </si>
  <si>
    <t>CORDOALHA DE COBRE NU 35 MM², NÃO ENTERRADA, COM ISOLADOR - FORNECIMENTO E INSTALAÇÃO. AF_08/2023</t>
  </si>
  <si>
    <t>64,87</t>
  </si>
  <si>
    <t>CORDOALHA DE COBRE NU 50 MM², NÃO ENTERRADA, COM ISOLADOR - FORNECIMENTO E INSTALAÇÃO. AF_08/2023</t>
  </si>
  <si>
    <t>83,79</t>
  </si>
  <si>
    <t>CORDOALHA DE COBRE NU 70 MM², NÃO ENTERRADA, COM ISOLADOR - FORNECIMENTO E INSTALAÇÃO. AF_08/2023</t>
  </si>
  <si>
    <t>103,73</t>
  </si>
  <si>
    <t>CORDOALHA DE COBRE NU 95 MM², NÃO ENTERRADA, COM ISOLADOR - FORNECIMENTO E INSTALAÇÃO. AF_08/2023</t>
  </si>
  <si>
    <t>137,00</t>
  </si>
  <si>
    <t>CORDOALHA DE COBRE NU 50 MM², ENTERRADA - FORNECIMENTO E INSTALAÇÃO. AF_08/2023</t>
  </si>
  <si>
    <t>54,17</t>
  </si>
  <si>
    <t>CORDOALHA DE COBRE NU 70 MM², ENTERRADA - FORNECIMENTO E INSTALAÇÃO. AF_08/2023</t>
  </si>
  <si>
    <t>71,39</t>
  </si>
  <si>
    <t>CORDOALHA DE COBRE NU 95 MM², ENTERRADA - FORNECIMENTO E INSTALAÇÃO. AF_08/2023</t>
  </si>
  <si>
    <t>102,17</t>
  </si>
  <si>
    <t>ELETRODUTO PVC RÍGIDO, DIÂMETRO 40MM, COM 3 METROS, PARA SPDA - FORNECIMENTO E INSTALAÇÃO. AF_08/2023</t>
  </si>
  <si>
    <t>HASTE DE ATERRAMENTO, DIÂMETRO 5/8", COM 3 METROS - FORNECIMENTO E INSTALAÇÃO. AF_08/2023</t>
  </si>
  <si>
    <t>79,48</t>
  </si>
  <si>
    <t>HASTE DE ATERRAMENTO, DIÂMETRO 3/4", COM 3 METROS - FORNECIMENTO E INSTALAÇÃO. AF_08/2023</t>
  </si>
  <si>
    <t>118,54</t>
  </si>
  <si>
    <t>BASE METÁLICA PARA MASTRO 1 ½"  PARA SPDA - FORNECIMENTO E INSTALAÇÃO. AF_08/2023</t>
  </si>
  <si>
    <t>MASTRO 1 ½", COM 3 METROS, PARA SPDA - FORNECIMENTO E INSTALAÇÃO. AF_08/2023</t>
  </si>
  <si>
    <t>CAPTOR TIPO FRANKLIN PARA SPDA - FORNECIMENTO E INSTALAÇÃO. AF_08/2023</t>
  </si>
  <si>
    <t>156,15</t>
  </si>
  <si>
    <t>SUPORTE ISOLADOR PARA FIXAÇÃO DA CORDOALHA DE COBRE EM ALVENARIA OU CONCRETO - FORNECIMENTO E INSTALAÇÃO. AF_08/2023</t>
  </si>
  <si>
    <t>104746</t>
  </si>
  <si>
    <t>MINI CAPTOR PARA SPDA - FORNECIMENTO E INSTALAÇÃO. AF_08/2023</t>
  </si>
  <si>
    <t>104749</t>
  </si>
  <si>
    <t>CONECTOR GRAMPO METÁLICO TIPO OLHAL, PARA SPDA, PARA HASTE DE ATERRAMENTO DE 3/4'' E CABOS DE 10 A 50 MM2 - FORNECIMENTO E INSTALAÇÃO. AF_08/2023</t>
  </si>
  <si>
    <t>104750</t>
  </si>
  <si>
    <t>CONECTOR GRAMPO METÁLICO TIPO OLHAL, PARA SPDA, PARA HASTE DE ATERRAMENTO DE 5/8'' E CABOS DE 10 A 50 MM2 - FORNECIMENTO E INSTALAÇÃO. AF_08/2023</t>
  </si>
  <si>
    <t>104751</t>
  </si>
  <si>
    <t>CONECTOR GRAMPO PARALELO METÁLICO, PARA SPDA, PARA CABOS DE 6 A 50 MM2 - FORNECIMENTO E INSTALAÇÃO. AF_08/2023</t>
  </si>
  <si>
    <t>104752</t>
  </si>
  <si>
    <t>CONECTOR SPLIT-BOLT, PARA SPDA, PARA CABOS ATÉ 35 MM2 - FORNECIMENTO E INSTALAÇÃO. AF_08/2023</t>
  </si>
  <si>
    <t>104753</t>
  </si>
  <si>
    <t>CONECTOR SPLIT-BOLT, PARA SPDA, PARA CABOS ATÉ 50 MM2 - FORNECIMENTO E INSTALAÇÃO. AF_08/2023</t>
  </si>
  <si>
    <t>104754</t>
  </si>
  <si>
    <t>CONECTOR SPLIT-BOLT, PARA SPDA, PARA CABOS ATÉ 70 MM2 - FORNECIMENTO E INSTALAÇÃO. AF_08/2023</t>
  </si>
  <si>
    <t>29,28</t>
  </si>
  <si>
    <t>104755</t>
  </si>
  <si>
    <t>CONECTOR SPLIT-BOLT, PARA SPDA, PARA CABOS ATÉ 95 MM2 - FORNECIMENTO E INSTALAÇÃO. AF_08/2023</t>
  </si>
  <si>
    <t>2.904,75</t>
  </si>
  <si>
    <t>749,11</t>
  </si>
  <si>
    <t>104758</t>
  </si>
  <si>
    <t>FURO MANUAL EM ALVENARIA, PARA INSTALAÇÕES ELÉTRICAS, DIÂMETROS MENORES OU IGUAIS A 40 MM. AF_09/2023</t>
  </si>
  <si>
    <t>104759</t>
  </si>
  <si>
    <t>FURO MANUAL EM ALVENARIA, PARA INSTALAÇÕES ELÉTRICAS, DIÂMETROS MAIORES QUE 40 MM E MENORES OU IGUAIS A 75 MM. AF_09/2023</t>
  </si>
  <si>
    <t>104760</t>
  </si>
  <si>
    <t>FURO MANUAL EM ALVENARIA, PARA INSTALAÇÕES ELÉTRICAS, DIÂMETROS MAIORES QUE 75 MM E MENORES OU IGUAIS A 100 MM. AF_09/2023</t>
  </si>
  <si>
    <t>104761</t>
  </si>
  <si>
    <t>FURO MECANIZADO EM CONCRETO, COM MARTELO DEMOLIDOR, PARA INSTALAÇÕES ELÉTRICAS, DIÂMETROS MENORES OU IGUAIS A 40 MM. AF_09/2023</t>
  </si>
  <si>
    <t>104762</t>
  </si>
  <si>
    <t>FURO MECANIZADO EM CONCRETO, COM MARTELO DEMOLIDOR, PARA INSTALAÇÕES ELÉTRICAS, DIÂMETROS MAIORES QUE 40 MM E MENORES OU IGUAIS A 75 MM. AF_09/2023</t>
  </si>
  <si>
    <t>104763</t>
  </si>
  <si>
    <t>FURO MECANIZADO EM CONCRETO, COM MARTELO DEMOLIDOR, PARA INSTALAÇÕES ELÉTRICAS, DIÂMETROS MAIORES QUE 75 MM E MENORES OU IGUAIS A 150 MM. AF_09/2023</t>
  </si>
  <si>
    <t>36,09</t>
  </si>
  <si>
    <t>104764</t>
  </si>
  <si>
    <t>SUPORTE PARA 2 ELETRODUTOS, ESPAÇADO A CADA 80 CM, EM PERFILADO COM COMPRIMENTO DE 25 CM FIXADO EM LAJE, POR METRO DE ELETRODUTO FIXADO. AF_09/2023</t>
  </si>
  <si>
    <t>104765</t>
  </si>
  <si>
    <t>SUPORTE PARA 4 ELETRODUTOS, ESPAÇADO A CADA 80 CM, EM PERFILADO COM COMPRIMENTO DE 42 CM FIXADO EM LAJE, POR METRO DE ELETRODUTO FIXADO. AF_09/2023</t>
  </si>
  <si>
    <t>104766</t>
  </si>
  <si>
    <t>CHUMBAMENTO LINEAR EM ALVENARIA PARA ELETRODUTOS COM DIÂMETROS MENORES OU IGUAIS A 40 MM. AF_09/2023</t>
  </si>
  <si>
    <t>104768</t>
  </si>
  <si>
    <t>FURO MECANIZADO EM ALVENARIA, PARA INSTALAÇÕES ELÉTRICAS, DIÂMETROS MENORES OU IGUAIS A 40 MM. AF_09/2023</t>
  </si>
  <si>
    <t>104770</t>
  </si>
  <si>
    <t>FURO MECANIZADO EM ALVENARIA, PARA INSTALAÇÕES ELÉTRICAS, DIÂMETROS MAIORES QUE 40 MM E MENORES OU IGUAIS A 75 MM. AF_09/2023</t>
  </si>
  <si>
    <t>1,52</t>
  </si>
  <si>
    <t>104772</t>
  </si>
  <si>
    <t>FURO MECANIZADO EM ALVENARIA, PARA INSTALAÇÕES ELÉTRICAS, DIÂMETROS MAIORES QUE 75 MM E MENORES OU IGUAIS A 100 MM. AF_09/2023</t>
  </si>
  <si>
    <t>104774</t>
  </si>
  <si>
    <t>FURO MECANIZADO EM CONCRETO, COM PERFURATRIZ, PARA INSTALAÇÕES ELÉTRICAS, DIÂMETROS MENORES OU IGUAIS A 40 MM. AF_09/2023</t>
  </si>
  <si>
    <t>104776</t>
  </si>
  <si>
    <t>FURO MECANIZADO EM CONCRETO, COM PERFURATRIZ, PARA INSTALAÇÕES ELÉTRICAS, DIÂMETROS MAIORES QUE 40 MM E MENORES OU IGUAIS A 75 MM. AF_09/2023</t>
  </si>
  <si>
    <t>104778</t>
  </si>
  <si>
    <t>FURO MECANIZADO EM CONCRETO, COM PERFURATRIZ, PARA INSTALAÇÕES ELÉTRICAS, DIÂMETROS MAIORES QUE 75 MM E MENORES OU IGUAIS A 150 MM. AF_09/2023</t>
  </si>
  <si>
    <t>104780</t>
  </si>
  <si>
    <t>RASGO LINEAR MECANIZADO EM ALVENARIA, PARA ELETRODUTOS, DIÂMETROS MENORES OU IGUAIS A 40 MM. AF_09/2023</t>
  </si>
  <si>
    <t>104785</t>
  </si>
  <si>
    <t>FIXAÇÃO DE ELETRODUTOS, DIÂMETROS MENORES OU IGUAIS A 40 MM, COM ABRAÇADEIRA METÁLICA RÍGIDA TIPO D COM PARAFUSO DE FIXAÇÃO 1 1/4", FIXADA DIRETAMENTE NA LAJE OU PAREDE. AF_09/2023</t>
  </si>
  <si>
    <t>1.754,43</t>
  </si>
  <si>
    <t>275,51</t>
  </si>
  <si>
    <t>824,83</t>
  </si>
  <si>
    <t>891,76</t>
  </si>
  <si>
    <t>267,14</t>
  </si>
  <si>
    <t>311,76</t>
  </si>
  <si>
    <t>367,52</t>
  </si>
  <si>
    <t>423,29</t>
  </si>
  <si>
    <t>2.194,20</t>
  </si>
  <si>
    <t>499,35</t>
  </si>
  <si>
    <t>634,60</t>
  </si>
  <si>
    <t>477,19</t>
  </si>
  <si>
    <t>3.536,17</t>
  </si>
  <si>
    <t>151,47</t>
  </si>
  <si>
    <t>4,52</t>
  </si>
  <si>
    <t>447,37</t>
  </si>
  <si>
    <t>182,45</t>
  </si>
  <si>
    <t>280,85</t>
  </si>
  <si>
    <t>403,63</t>
  </si>
  <si>
    <t>559,71</t>
  </si>
  <si>
    <t>364,72</t>
  </si>
  <si>
    <t>887,12</t>
  </si>
  <si>
    <t>2.275,68</t>
  </si>
  <si>
    <t>1.792,65</t>
  </si>
  <si>
    <t>1.956,00</t>
  </si>
  <si>
    <t>2.526,92</t>
  </si>
  <si>
    <t>2.062,96</t>
  </si>
  <si>
    <t>2.217,13</t>
  </si>
  <si>
    <t>3.674,20</t>
  </si>
  <si>
    <t>2.899,32</t>
  </si>
  <si>
    <t>3.211,81</t>
  </si>
  <si>
    <t>5.012,21</t>
  </si>
  <si>
    <t>3.745,37</t>
  </si>
  <si>
    <t>4.192,35</t>
  </si>
  <si>
    <t>9.318,57</t>
  </si>
  <si>
    <t>5.316,64</t>
  </si>
  <si>
    <t>10.418,71</t>
  </si>
  <si>
    <t>5.608,77</t>
  </si>
  <si>
    <t>5.761,84</t>
  </si>
  <si>
    <t>11.752,91</t>
  </si>
  <si>
    <t>7.370,41</t>
  </si>
  <si>
    <t>16.334,29</t>
  </si>
  <si>
    <t>9.158,87</t>
  </si>
  <si>
    <t>19.692,96</t>
  </si>
  <si>
    <t>10.229,19</t>
  </si>
  <si>
    <t>5.816,30</t>
  </si>
  <si>
    <t>6.906,52</t>
  </si>
  <si>
    <t>7.150,88</t>
  </si>
  <si>
    <t>7.423,24</t>
  </si>
  <si>
    <t>10.519,56</t>
  </si>
  <si>
    <t>10.865,91</t>
  </si>
  <si>
    <t>11.186,66</t>
  </si>
  <si>
    <t>12.815,55</t>
  </si>
  <si>
    <t>12.749,05</t>
  </si>
  <si>
    <t>13.379,06</t>
  </si>
  <si>
    <t>24.721,13</t>
  </si>
  <si>
    <t>31.641,50</t>
  </si>
  <si>
    <t>13,38</t>
  </si>
  <si>
    <t>44,61</t>
  </si>
  <si>
    <t>55,87</t>
  </si>
  <si>
    <t>7.185,87</t>
  </si>
  <si>
    <t>13.032,57</t>
  </si>
  <si>
    <t>552,46</t>
  </si>
  <si>
    <t>1.003,41</t>
  </si>
  <si>
    <t>3.100,43</t>
  </si>
  <si>
    <t>2.233,80</t>
  </si>
  <si>
    <t>2.180,93</t>
  </si>
  <si>
    <t>1.121,66</t>
  </si>
  <si>
    <t>30,26</t>
  </si>
  <si>
    <t>49,81</t>
  </si>
  <si>
    <t>37,44</t>
  </si>
  <si>
    <t>33,08</t>
  </si>
  <si>
    <t>22,15</t>
  </si>
  <si>
    <t>25,53</t>
  </si>
  <si>
    <t>31,92</t>
  </si>
  <si>
    <t>35,54</t>
  </si>
  <si>
    <t>37,37</t>
  </si>
  <si>
    <t>49,87</t>
  </si>
  <si>
    <t>117,14</t>
  </si>
  <si>
    <t>183,08</t>
  </si>
  <si>
    <t>27,58</t>
  </si>
  <si>
    <t>66,44</t>
  </si>
  <si>
    <t>96,01</t>
  </si>
  <si>
    <t>129,23</t>
  </si>
  <si>
    <t>186,82</t>
  </si>
  <si>
    <t>262,33</t>
  </si>
  <si>
    <t>101,09</t>
  </si>
  <si>
    <t>117,20</t>
  </si>
  <si>
    <t>160,09</t>
  </si>
  <si>
    <t>202,22</t>
  </si>
  <si>
    <t>273,99</t>
  </si>
  <si>
    <t>350,72</t>
  </si>
  <si>
    <t>108,48</t>
  </si>
  <si>
    <t>124,81</t>
  </si>
  <si>
    <t>45,37</t>
  </si>
  <si>
    <t>74,71</t>
  </si>
  <si>
    <t>95,34</t>
  </si>
  <si>
    <t>123,51</t>
  </si>
  <si>
    <t>146,12</t>
  </si>
  <si>
    <t>87,29</t>
  </si>
  <si>
    <t>107,32</t>
  </si>
  <si>
    <t>141,54</t>
  </si>
  <si>
    <t>146,82</t>
  </si>
  <si>
    <t>96,61</t>
  </si>
  <si>
    <t>116,68</t>
  </si>
  <si>
    <t>151,00</t>
  </si>
  <si>
    <t>70,64</t>
  </si>
  <si>
    <t>127,33</t>
  </si>
  <si>
    <t>52,95</t>
  </si>
  <si>
    <t>85,09</t>
  </si>
  <si>
    <t>138,48</t>
  </si>
  <si>
    <t>74,15</t>
  </si>
  <si>
    <t>107,16</t>
  </si>
  <si>
    <t>89,38</t>
  </si>
  <si>
    <t>109,02</t>
  </si>
  <si>
    <t>142,86</t>
  </si>
  <si>
    <t>73,39</t>
  </si>
  <si>
    <t>93,91</t>
  </si>
  <si>
    <t>95,16</t>
  </si>
  <si>
    <t>158,12</t>
  </si>
  <si>
    <t>199,22</t>
  </si>
  <si>
    <t>268,48</t>
  </si>
  <si>
    <t>367,45</t>
  </si>
  <si>
    <t>526,40</t>
  </si>
  <si>
    <t>25,38</t>
  </si>
  <si>
    <t>40,63</t>
  </si>
  <si>
    <t>83,11</t>
  </si>
  <si>
    <t>116,71</t>
  </si>
  <si>
    <t>54,09</t>
  </si>
  <si>
    <t>207,73</t>
  </si>
  <si>
    <t>372,64</t>
  </si>
  <si>
    <t>103,65</t>
  </si>
  <si>
    <t>36,82</t>
  </si>
  <si>
    <t>16,17</t>
  </si>
  <si>
    <t>60,27</t>
  </si>
  <si>
    <t>97,72</t>
  </si>
  <si>
    <t>142,26</t>
  </si>
  <si>
    <t>36,55</t>
  </si>
  <si>
    <t>90,58</t>
  </si>
  <si>
    <t>122,04</t>
  </si>
  <si>
    <t>201,75</t>
  </si>
  <si>
    <t>277,10</t>
  </si>
  <si>
    <t>16,80</t>
  </si>
  <si>
    <t>95,05</t>
  </si>
  <si>
    <t>135,00</t>
  </si>
  <si>
    <t>34,70</t>
  </si>
  <si>
    <t>119,05</t>
  </si>
  <si>
    <t>190,18</t>
  </si>
  <si>
    <t>62,79</t>
  </si>
  <si>
    <t>95,85</t>
  </si>
  <si>
    <t>173,47</t>
  </si>
  <si>
    <t>187,94</t>
  </si>
  <si>
    <t>90,75</t>
  </si>
  <si>
    <t>180,65</t>
  </si>
  <si>
    <t>219,32</t>
  </si>
  <si>
    <t>303,24</t>
  </si>
  <si>
    <t>392,97</t>
  </si>
  <si>
    <t>129,89</t>
  </si>
  <si>
    <t>69,20</t>
  </si>
  <si>
    <t>111,02</t>
  </si>
  <si>
    <t>151,72</t>
  </si>
  <si>
    <t>617,02</t>
  </si>
  <si>
    <t>24,27</t>
  </si>
  <si>
    <t>41,60</t>
  </si>
  <si>
    <t>22,18</t>
  </si>
  <si>
    <t>201,29</t>
  </si>
  <si>
    <t>373,68</t>
  </si>
  <si>
    <t>177,50</t>
  </si>
  <si>
    <t>202,76</t>
  </si>
  <si>
    <t>279,37</t>
  </si>
  <si>
    <t>360,08</t>
  </si>
  <si>
    <t>188,06</t>
  </si>
  <si>
    <t>378,74</t>
  </si>
  <si>
    <t>182,56</t>
  </si>
  <si>
    <t>207,82</t>
  </si>
  <si>
    <t>171,99</t>
  </si>
  <si>
    <t>286,98</t>
  </si>
  <si>
    <t>370,22</t>
  </si>
  <si>
    <t>63,91</t>
  </si>
  <si>
    <t>113,96</t>
  </si>
  <si>
    <t>70,03</t>
  </si>
  <si>
    <t>86,19</t>
  </si>
  <si>
    <t>118,74</t>
  </si>
  <si>
    <t>136,86</t>
  </si>
  <si>
    <t>58,77</t>
  </si>
  <si>
    <t>73,74</t>
  </si>
  <si>
    <t>30,69</t>
  </si>
  <si>
    <t>20,14</t>
  </si>
  <si>
    <t>8,03</t>
  </si>
  <si>
    <t>5,16</t>
  </si>
  <si>
    <t>42,05</t>
  </si>
  <si>
    <t>26,98</t>
  </si>
  <si>
    <t>106,53</t>
  </si>
  <si>
    <t>84,79</t>
  </si>
  <si>
    <t>103,81</t>
  </si>
  <si>
    <t>89,34</t>
  </si>
  <si>
    <t>36,08</t>
  </si>
  <si>
    <t>18,70</t>
  </si>
  <si>
    <t>28,33</t>
  </si>
  <si>
    <t>33,97</t>
  </si>
  <si>
    <t>46,38</t>
  </si>
  <si>
    <t>78,77</t>
  </si>
  <si>
    <t>33,07</t>
  </si>
  <si>
    <t>92,10</t>
  </si>
  <si>
    <t>68,15</t>
  </si>
  <si>
    <t>74,90</t>
  </si>
  <si>
    <t>152,23</t>
  </si>
  <si>
    <t>41,57</t>
  </si>
  <si>
    <t>42,39</t>
  </si>
  <si>
    <t>47,92</t>
  </si>
  <si>
    <t>129,12</t>
  </si>
  <si>
    <t>125,92</t>
  </si>
  <si>
    <t>154,05</t>
  </si>
  <si>
    <t>25,35</t>
  </si>
  <si>
    <t>50,96</t>
  </si>
  <si>
    <t>20,96</t>
  </si>
  <si>
    <t>169,66</t>
  </si>
  <si>
    <t>61,27</t>
  </si>
  <si>
    <t>200,45</t>
  </si>
  <si>
    <t>41,74</t>
  </si>
  <si>
    <t>48,53</t>
  </si>
  <si>
    <t>82,24</t>
  </si>
  <si>
    <t>62,21</t>
  </si>
  <si>
    <t>108,22</t>
  </si>
  <si>
    <t>125,74</t>
  </si>
  <si>
    <t>27,99</t>
  </si>
  <si>
    <t>22,36</t>
  </si>
  <si>
    <t>25,87</t>
  </si>
  <si>
    <t>34,50</t>
  </si>
  <si>
    <t>26,65</t>
  </si>
  <si>
    <t>70,20</t>
  </si>
  <si>
    <t>75,51</t>
  </si>
  <si>
    <t>119,98</t>
  </si>
  <si>
    <t>87,49</t>
  </si>
  <si>
    <t>277,75</t>
  </si>
  <si>
    <t>87,18</t>
  </si>
  <si>
    <t>82,05</t>
  </si>
  <si>
    <t>258,79</t>
  </si>
  <si>
    <t>195,25</t>
  </si>
  <si>
    <t>147,17</t>
  </si>
  <si>
    <t>26,31</t>
  </si>
  <si>
    <t>21,65</t>
  </si>
  <si>
    <t>27,36</t>
  </si>
  <si>
    <t>7,38</t>
  </si>
  <si>
    <t>19,92</t>
  </si>
  <si>
    <t>27,24</t>
  </si>
  <si>
    <t>47,36</t>
  </si>
  <si>
    <t>72,72</t>
  </si>
  <si>
    <t>31,86</t>
  </si>
  <si>
    <t>37,58</t>
  </si>
  <si>
    <t>31,53</t>
  </si>
  <si>
    <t>67,05</t>
  </si>
  <si>
    <t>131,72</t>
  </si>
  <si>
    <t>157,07</t>
  </si>
  <si>
    <t>184,38</t>
  </si>
  <si>
    <t>58,27</t>
  </si>
  <si>
    <t>28,44</t>
  </si>
  <si>
    <t>78,60</t>
  </si>
  <si>
    <t>34,77</t>
  </si>
  <si>
    <t>104,74</t>
  </si>
  <si>
    <t>51,10</t>
  </si>
  <si>
    <t>37,38</t>
  </si>
  <si>
    <t>43,40</t>
  </si>
  <si>
    <t>164,28</t>
  </si>
  <si>
    <t>111,01</t>
  </si>
  <si>
    <t>127,34</t>
  </si>
  <si>
    <t>143,98</t>
  </si>
  <si>
    <t>151,44</t>
  </si>
  <si>
    <t>54,75</t>
  </si>
  <si>
    <t>177,70</t>
  </si>
  <si>
    <t>214,14</t>
  </si>
  <si>
    <t>45,53</t>
  </si>
  <si>
    <t>81,22</t>
  </si>
  <si>
    <t>103,72</t>
  </si>
  <si>
    <t>109,03</t>
  </si>
  <si>
    <t>55,09</t>
  </si>
  <si>
    <t>333,33</t>
  </si>
  <si>
    <t>39,19</t>
  </si>
  <si>
    <t>171,64</t>
  </si>
  <si>
    <t>85,61</t>
  </si>
  <si>
    <t>157,47</t>
  </si>
  <si>
    <t>409,81</t>
  </si>
  <si>
    <t>11,68</t>
  </si>
  <si>
    <t>37,14</t>
  </si>
  <si>
    <t>22,67</t>
  </si>
  <si>
    <t>61,01</t>
  </si>
  <si>
    <t>60,99</t>
  </si>
  <si>
    <t>80,74</t>
  </si>
  <si>
    <t>90,15</t>
  </si>
  <si>
    <t>122,60</t>
  </si>
  <si>
    <t>90,70</t>
  </si>
  <si>
    <t>88,61</t>
  </si>
  <si>
    <t>139,19</t>
  </si>
  <si>
    <t>129,97</t>
  </si>
  <si>
    <t>185,73</t>
  </si>
  <si>
    <t>167,97</t>
  </si>
  <si>
    <t>118,12</t>
  </si>
  <si>
    <t>177,93</t>
  </si>
  <si>
    <t>222,25</t>
  </si>
  <si>
    <t>34,01</t>
  </si>
  <si>
    <t>39,31</t>
  </si>
  <si>
    <t>40,89</t>
  </si>
  <si>
    <t>82,23</t>
  </si>
  <si>
    <t>91,64</t>
  </si>
  <si>
    <t>117,27</t>
  </si>
  <si>
    <t>125,65</t>
  </si>
  <si>
    <t>48,97</t>
  </si>
  <si>
    <t>46,72</t>
  </si>
  <si>
    <t>62,20</t>
  </si>
  <si>
    <t>71,47</t>
  </si>
  <si>
    <t>90,62</t>
  </si>
  <si>
    <t>141,46</t>
  </si>
  <si>
    <t>190,31</t>
  </si>
  <si>
    <t>172,55</t>
  </si>
  <si>
    <t>63,15</t>
  </si>
  <si>
    <t>117,98</t>
  </si>
  <si>
    <t>180,91</t>
  </si>
  <si>
    <t>228,37</t>
  </si>
  <si>
    <t>29,90</t>
  </si>
  <si>
    <t>48,63</t>
  </si>
  <si>
    <t>108,46</t>
  </si>
  <si>
    <t>34,30</t>
  </si>
  <si>
    <t>48,12</t>
  </si>
  <si>
    <t>43,64</t>
  </si>
  <si>
    <t>55,42</t>
  </si>
  <si>
    <t>72,16</t>
  </si>
  <si>
    <t>70,07</t>
  </si>
  <si>
    <t>119,32</t>
  </si>
  <si>
    <t>164,55</t>
  </si>
  <si>
    <t>146,79</t>
  </si>
  <si>
    <t>46,57</t>
  </si>
  <si>
    <t>58,67</t>
  </si>
  <si>
    <t>68,61</t>
  </si>
  <si>
    <t>151,41</t>
  </si>
  <si>
    <t>193,98</t>
  </si>
  <si>
    <t>33,67</t>
  </si>
  <si>
    <t>29,24</t>
  </si>
  <si>
    <t>48,50</t>
  </si>
  <si>
    <t>24,07</t>
  </si>
  <si>
    <t>62,50</t>
  </si>
  <si>
    <t>122,14</t>
  </si>
  <si>
    <t>185,87</t>
  </si>
  <si>
    <t>273,27</t>
  </si>
  <si>
    <t>74,72</t>
  </si>
  <si>
    <t>89,42</t>
  </si>
  <si>
    <t>122,10</t>
  </si>
  <si>
    <t>187,36</t>
  </si>
  <si>
    <t>276,32</t>
  </si>
  <si>
    <t>65,31</t>
  </si>
  <si>
    <t>109,76</t>
  </si>
  <si>
    <t>172,57</t>
  </si>
  <si>
    <t>259,13</t>
  </si>
  <si>
    <t>51,87</t>
  </si>
  <si>
    <t>94,13</t>
  </si>
  <si>
    <t>126,96</t>
  </si>
  <si>
    <t>129,54</t>
  </si>
  <si>
    <t>33,87</t>
  </si>
  <si>
    <t>42,14</t>
  </si>
  <si>
    <t>95,62</t>
  </si>
  <si>
    <t>132,59</t>
  </si>
  <si>
    <t>80,83</t>
  </si>
  <si>
    <t>115,40</t>
  </si>
  <si>
    <t>485,51</t>
  </si>
  <si>
    <t>534,11</t>
  </si>
  <si>
    <t>45,60</t>
  </si>
  <si>
    <t>40,97</t>
  </si>
  <si>
    <t>768,09</t>
  </si>
  <si>
    <t>67,88</t>
  </si>
  <si>
    <t>57,70</t>
  </si>
  <si>
    <t>1.064,73</t>
  </si>
  <si>
    <t>157,80</t>
  </si>
  <si>
    <t>1.405,17</t>
  </si>
  <si>
    <t>420,36</t>
  </si>
  <si>
    <t>488,01</t>
  </si>
  <si>
    <t>44,38</t>
  </si>
  <si>
    <t>536,41</t>
  </si>
  <si>
    <t>420,51</t>
  </si>
  <si>
    <t>489,86</t>
  </si>
  <si>
    <t>79,07</t>
  </si>
  <si>
    <t>539,72</t>
  </si>
  <si>
    <t>53,99</t>
  </si>
  <si>
    <t>79,57</t>
  </si>
  <si>
    <t>15,93</t>
  </si>
  <si>
    <t>23,97</t>
  </si>
  <si>
    <t>124,14</t>
  </si>
  <si>
    <t>274,65</t>
  </si>
  <si>
    <t>74,46</t>
  </si>
  <si>
    <t>65,05</t>
  </si>
  <si>
    <t>108,31</t>
  </si>
  <si>
    <t>99,93</t>
  </si>
  <si>
    <t>69,08</t>
  </si>
  <si>
    <t>71,17</t>
  </si>
  <si>
    <t>106,57</t>
  </si>
  <si>
    <t>115,79</t>
  </si>
  <si>
    <t>146,60</t>
  </si>
  <si>
    <t>164,36</t>
  </si>
  <si>
    <t>91,94</t>
  </si>
  <si>
    <t>193,61</t>
  </si>
  <si>
    <t>181,67</t>
  </si>
  <si>
    <t>269,71</t>
  </si>
  <si>
    <t>378,25</t>
  </si>
  <si>
    <t>125,35</t>
  </si>
  <si>
    <t>142,23</t>
  </si>
  <si>
    <t>347,17</t>
  </si>
  <si>
    <t>288,49</t>
  </si>
  <si>
    <t>341,00</t>
  </si>
  <si>
    <t>779,97</t>
  </si>
  <si>
    <t>430,08</t>
  </si>
  <si>
    <t>654,09</t>
  </si>
  <si>
    <t>1.360,13</t>
  </si>
  <si>
    <t>36,41</t>
  </si>
  <si>
    <t>36,51</t>
  </si>
  <si>
    <t>56,85</t>
  </si>
  <si>
    <t>75,25</t>
  </si>
  <si>
    <t>74,60</t>
  </si>
  <si>
    <t>108,27</t>
  </si>
  <si>
    <t>56,27</t>
  </si>
  <si>
    <t>75,96</t>
  </si>
  <si>
    <t>145,17</t>
  </si>
  <si>
    <t>107,42</t>
  </si>
  <si>
    <t>258,17</t>
  </si>
  <si>
    <t>233,11</t>
  </si>
  <si>
    <t>16,92</t>
  </si>
  <si>
    <t>60,73</t>
  </si>
  <si>
    <t>89,29</t>
  </si>
  <si>
    <t>73,28</t>
  </si>
  <si>
    <t>133,36</t>
  </si>
  <si>
    <t>230,00</t>
  </si>
  <si>
    <t>37,99</t>
  </si>
  <si>
    <t>253,23</t>
  </si>
  <si>
    <t>352,23</t>
  </si>
  <si>
    <t>27,17</t>
  </si>
  <si>
    <t>35,48</t>
  </si>
  <si>
    <t>295,97</t>
  </si>
  <si>
    <t>433,93</t>
  </si>
  <si>
    <t>1.295,21</t>
  </si>
  <si>
    <t>167,64</t>
  </si>
  <si>
    <t>28,26</t>
  </si>
  <si>
    <t>156,62</t>
  </si>
  <si>
    <t>208,63</t>
  </si>
  <si>
    <t>82,25</t>
  </si>
  <si>
    <t>170,26</t>
  </si>
  <si>
    <t>211,31</t>
  </si>
  <si>
    <t>255,65</t>
  </si>
  <si>
    <t>32,82</t>
  </si>
  <si>
    <t>36,16</t>
  </si>
  <si>
    <t>59,70</t>
  </si>
  <si>
    <t>82,04</t>
  </si>
  <si>
    <t>34,99</t>
  </si>
  <si>
    <t>37,51</t>
  </si>
  <si>
    <t>40,85</t>
  </si>
  <si>
    <t>88,24</t>
  </si>
  <si>
    <t>242,04</t>
  </si>
  <si>
    <t>333,43</t>
  </si>
  <si>
    <t>439,36</t>
  </si>
  <si>
    <t>121,65</t>
  </si>
  <si>
    <t>58,37</t>
  </si>
  <si>
    <t>28,96</t>
  </si>
  <si>
    <t>19,32</t>
  </si>
  <si>
    <t>82,43</t>
  </si>
  <si>
    <t>90,98</t>
  </si>
  <si>
    <t>103,01</t>
  </si>
  <si>
    <t>307,26</t>
  </si>
  <si>
    <t>7,11</t>
  </si>
  <si>
    <t>21,51</t>
  </si>
  <si>
    <t>32,01</t>
  </si>
  <si>
    <t>51,78</t>
  </si>
  <si>
    <t>100,54</t>
  </si>
  <si>
    <t>110,88</t>
  </si>
  <si>
    <t>144,60</t>
  </si>
  <si>
    <t>100,63</t>
  </si>
  <si>
    <t>80,71</t>
  </si>
  <si>
    <t>307,38</t>
  </si>
  <si>
    <t>39,67</t>
  </si>
  <si>
    <t>108,57</t>
  </si>
  <si>
    <t>137,43</t>
  </si>
  <si>
    <t>279,04</t>
  </si>
  <si>
    <t>368,67</t>
  </si>
  <si>
    <t>189,48</t>
  </si>
  <si>
    <t>115,21</t>
  </si>
  <si>
    <t>34,56</t>
  </si>
  <si>
    <t>20,37</t>
  </si>
  <si>
    <t>45,62</t>
  </si>
  <si>
    <t>30,72</t>
  </si>
  <si>
    <t>44,82</t>
  </si>
  <si>
    <t>39,16</t>
  </si>
  <si>
    <t>38,98</t>
  </si>
  <si>
    <t>44,49</t>
  </si>
  <si>
    <t>49,94</t>
  </si>
  <si>
    <t>168,55</t>
  </si>
  <si>
    <t>199,98</t>
  </si>
  <si>
    <t>60,19</t>
  </si>
  <si>
    <t>39,58</t>
  </si>
  <si>
    <t>44,08</t>
  </si>
  <si>
    <t>49,73</t>
  </si>
  <si>
    <t>111,26</t>
  </si>
  <si>
    <t>127,13</t>
  </si>
  <si>
    <t>139,99</t>
  </si>
  <si>
    <t>168,06</t>
  </si>
  <si>
    <t>185,44</t>
  </si>
  <si>
    <t>131,59</t>
  </si>
  <si>
    <t>231,78</t>
  </si>
  <si>
    <t>246,84</t>
  </si>
  <si>
    <t>303,28</t>
  </si>
  <si>
    <t>317,40</t>
  </si>
  <si>
    <t>336,32</t>
  </si>
  <si>
    <t>730,83</t>
  </si>
  <si>
    <t>645,94</t>
  </si>
  <si>
    <t>291,68</t>
  </si>
  <si>
    <t>508,32</t>
  </si>
  <si>
    <t>787,34</t>
  </si>
  <si>
    <t>50,91</t>
  </si>
  <si>
    <t>77,74</t>
  </si>
  <si>
    <t>96,07</t>
  </si>
  <si>
    <t>177,61</t>
  </si>
  <si>
    <t>219,51</t>
  </si>
  <si>
    <t>237,09</t>
  </si>
  <si>
    <t>293,53</t>
  </si>
  <si>
    <t>160,90</t>
  </si>
  <si>
    <t>172,73</t>
  </si>
  <si>
    <t>299,03</t>
  </si>
  <si>
    <t>317,95</t>
  </si>
  <si>
    <t>716,18</t>
  </si>
  <si>
    <t>631,29</t>
  </si>
  <si>
    <t>88,28</t>
  </si>
  <si>
    <t>167,94</t>
  </si>
  <si>
    <t>262,10</t>
  </si>
  <si>
    <t>483,78</t>
  </si>
  <si>
    <t>767,85</t>
  </si>
  <si>
    <t>71,51</t>
  </si>
  <si>
    <t>164,91</t>
  </si>
  <si>
    <t>206,81</t>
  </si>
  <si>
    <t>220,40</t>
  </si>
  <si>
    <t>276,84</t>
  </si>
  <si>
    <t>76,39</t>
  </si>
  <si>
    <t>106,89</t>
  </si>
  <si>
    <t>147,65</t>
  </si>
  <si>
    <t>159,48</t>
  </si>
  <si>
    <t>279,89</t>
  </si>
  <si>
    <t>298,81</t>
  </si>
  <si>
    <t>691,22</t>
  </si>
  <si>
    <t>606,33</t>
  </si>
  <si>
    <t>83,58</t>
  </si>
  <si>
    <t>121,71</t>
  </si>
  <si>
    <t>462,05</t>
  </si>
  <si>
    <t>734,54</t>
  </si>
  <si>
    <t>27,00</t>
  </si>
  <si>
    <t>51,35</t>
  </si>
  <si>
    <t>70,36</t>
  </si>
  <si>
    <t>16,41</t>
  </si>
  <si>
    <t>423,18</t>
  </si>
  <si>
    <t>495,37</t>
  </si>
  <si>
    <t>28,71</t>
  </si>
  <si>
    <t>86,57</t>
  </si>
  <si>
    <t>547,22</t>
  </si>
  <si>
    <t>33,77</t>
  </si>
  <si>
    <t>24,66</t>
  </si>
  <si>
    <t>36,99</t>
  </si>
  <si>
    <t>35,34</t>
  </si>
  <si>
    <t>422,75</t>
  </si>
  <si>
    <t>16,91</t>
  </si>
  <si>
    <t>492,00</t>
  </si>
  <si>
    <t>23,26</t>
  </si>
  <si>
    <t>541,77</t>
  </si>
  <si>
    <t>31,03</t>
  </si>
  <si>
    <t>423,17</t>
  </si>
  <si>
    <t>491,45</t>
  </si>
  <si>
    <t>540,40</t>
  </si>
  <si>
    <t>16,45</t>
  </si>
  <si>
    <t>35,72</t>
  </si>
  <si>
    <t>40,78</t>
  </si>
  <si>
    <t>17,31</t>
  </si>
  <si>
    <t>35,94</t>
  </si>
  <si>
    <t>TE DE REDUÇÃO, CPVC, SOLDÁVEL, DN 28 X 22 MM, INSTALADO EM RAMAL DE DISTRIBUIÇÃO DE ÁGUA - FORNECIMENTO E INSTALAÇÃO. AF_06/2022</t>
  </si>
  <si>
    <t>48,38</t>
  </si>
  <si>
    <t>36,20</t>
  </si>
  <si>
    <t>107,21</t>
  </si>
  <si>
    <t>56,79</t>
  </si>
  <si>
    <t>144,81</t>
  </si>
  <si>
    <t>94,60</t>
  </si>
  <si>
    <t>271,58</t>
  </si>
  <si>
    <t>83,27</t>
  </si>
  <si>
    <t>185,53</t>
  </si>
  <si>
    <t>137,45</t>
  </si>
  <si>
    <t>246,47</t>
  </si>
  <si>
    <t>82,03</t>
  </si>
  <si>
    <t>151,48</t>
  </si>
  <si>
    <t>6,77</t>
  </si>
  <si>
    <t>41,72</t>
  </si>
  <si>
    <t>46,81</t>
  </si>
  <si>
    <t>104576</t>
  </si>
  <si>
    <t>LUVA DE REDUÇÃO, PARA INSTALAÇÕES EM PEX ÁGUA, DN 20 X 16 MM, COM ANEL DESLIZANTE - FORNECIMENTO E INSTALAÇÃO. AF_02/2023</t>
  </si>
  <si>
    <t>104577</t>
  </si>
  <si>
    <t>LUVA DE REDUÇÃO, PARA INSTALAÇÕES EM PEX ÁGUA, DN 25 X 16 MM, COM ANEL DESLIZANTE - FORNECIMENTO E INSTALAÇÃO. AF_02/2023</t>
  </si>
  <si>
    <t>104578</t>
  </si>
  <si>
    <t>LUVA DE REDUÇÃO, PARA INSTALAÇÕES EM PEX ÁGUA, DN 25 X 20 MM, COM ANEL DESLIZANTE - FORNECIMENTO E INSTALAÇÃO. AF_02/2023</t>
  </si>
  <si>
    <t>104579</t>
  </si>
  <si>
    <t>LUVA DE REDUÇÃO, PARA INSTALAÇÕES EM PEX ÁGUA, DN 32 X 25 MM, COM ANEL DESLIZANTE - FORNECIMENTO E INSTALAÇÃO. AF_02/2023</t>
  </si>
  <si>
    <t>104581</t>
  </si>
  <si>
    <t>LUVA , PARA INSTALAÇÕES EM PEX ÁGUA, DN 16 MM, COM ANEL DESLIZANTE - FORNECIMENTO E INSTALAÇÃO. AF_02/2023</t>
  </si>
  <si>
    <t>104582</t>
  </si>
  <si>
    <t>LUVA , PARA INSTALAÇÕES EM PEX ÁGUA, DN 20 MM, COM ANEL DESLIZANTE - FORNECIMENTO E INSTALAÇÃO. AF_02/2023</t>
  </si>
  <si>
    <t>104583</t>
  </si>
  <si>
    <t>LUVA , PARA INSTALAÇÕES EM PEX ÁGUA, DN 25 MM, COM ANEL DESLIZANTE - FORNECIMENTO E INSTALAÇÃO. AF_02/2023</t>
  </si>
  <si>
    <t>104584</t>
  </si>
  <si>
    <t>LUVA , PARA INSTALAÇÕES EM PEX ÁGUA, DN 32 MM, COM ANEL DESLIZANTE - FORNECIMENTO E INSTALAÇÃO. AF_02/2023</t>
  </si>
  <si>
    <t>196,97</t>
  </si>
  <si>
    <t>365,23</t>
  </si>
  <si>
    <t>472,84</t>
  </si>
  <si>
    <t>894,07</t>
  </si>
  <si>
    <t>178,45</t>
  </si>
  <si>
    <t>280,24</t>
  </si>
  <si>
    <t>546,16</t>
  </si>
  <si>
    <t>758,35</t>
  </si>
  <si>
    <t>901,77</t>
  </si>
  <si>
    <t>227,09</t>
  </si>
  <si>
    <t>423,05</t>
  </si>
  <si>
    <t>601,27</t>
  </si>
  <si>
    <t>715,88</t>
  </si>
  <si>
    <t>186,60</t>
  </si>
  <si>
    <t>354,48</t>
  </si>
  <si>
    <t>615,69</t>
  </si>
  <si>
    <t>1.017,10</t>
  </si>
  <si>
    <t>461,90</t>
  </si>
  <si>
    <t>173,55</t>
  </si>
  <si>
    <t>271,83</t>
  </si>
  <si>
    <t>527,29</t>
  </si>
  <si>
    <t>732,47</t>
  </si>
  <si>
    <t>868,30</t>
  </si>
  <si>
    <t>221,75</t>
  </si>
  <si>
    <t>411,17</t>
  </si>
  <si>
    <t>584,30</t>
  </si>
  <si>
    <t>692,96</t>
  </si>
  <si>
    <t>5,46</t>
  </si>
  <si>
    <t>294,26</t>
  </si>
  <si>
    <t>453,73</t>
  </si>
  <si>
    <t>485,60</t>
  </si>
  <si>
    <t>1.114,39</t>
  </si>
  <si>
    <t>1.265,89</t>
  </si>
  <si>
    <t>2.176,81</t>
  </si>
  <si>
    <t>489,45</t>
  </si>
  <si>
    <t>703,05</t>
  </si>
  <si>
    <t>681,23</t>
  </si>
  <si>
    <t>1.047,84</t>
  </si>
  <si>
    <t>1.315,04</t>
  </si>
  <si>
    <t>1.947,06</t>
  </si>
  <si>
    <t>3.553,24</t>
  </si>
  <si>
    <t>4.284,68</t>
  </si>
  <si>
    <t>5.768,64</t>
  </si>
  <si>
    <t>8.403,00</t>
  </si>
  <si>
    <t>12.942,69</t>
  </si>
  <si>
    <t>626,41</t>
  </si>
  <si>
    <t>875,77</t>
  </si>
  <si>
    <t>100,70</t>
  </si>
  <si>
    <t>69,11</t>
  </si>
  <si>
    <t>702,09</t>
  </si>
  <si>
    <t>489,84</t>
  </si>
  <si>
    <t>669,31</t>
  </si>
  <si>
    <t>381,24</t>
  </si>
  <si>
    <t>112,08</t>
  </si>
  <si>
    <t>121,21</t>
  </si>
  <si>
    <t>347,31</t>
  </si>
  <si>
    <t>89,76</t>
  </si>
  <si>
    <t>468,34</t>
  </si>
  <si>
    <t>812,20</t>
  </si>
  <si>
    <t>885,09</t>
  </si>
  <si>
    <t>357,81</t>
  </si>
  <si>
    <t>381,53</t>
  </si>
  <si>
    <t>408,87</t>
  </si>
  <si>
    <t>206,05</t>
  </si>
  <si>
    <t>140,35</t>
  </si>
  <si>
    <t>329,19</t>
  </si>
  <si>
    <t>366,76</t>
  </si>
  <si>
    <t>414,93</t>
  </si>
  <si>
    <t>497,88</t>
  </si>
  <si>
    <t>133,24</t>
  </si>
  <si>
    <t>131,32</t>
  </si>
  <si>
    <t>100,74</t>
  </si>
  <si>
    <t>147,14</t>
  </si>
  <si>
    <t>23,83</t>
  </si>
  <si>
    <t>927,57</t>
  </si>
  <si>
    <t>780,45</t>
  </si>
  <si>
    <t>748,30</t>
  </si>
  <si>
    <t>1.049,97</t>
  </si>
  <si>
    <t>546,82</t>
  </si>
  <si>
    <t>747,67</t>
  </si>
  <si>
    <t>715,52</t>
  </si>
  <si>
    <t>470,37</t>
  </si>
  <si>
    <t>438,22</t>
  </si>
  <si>
    <t>459,60</t>
  </si>
  <si>
    <t>427,45</t>
  </si>
  <si>
    <t>480,63</t>
  </si>
  <si>
    <t>558,10</t>
  </si>
  <si>
    <t>498,93</t>
  </si>
  <si>
    <t>488,16</t>
  </si>
  <si>
    <t>339,92</t>
  </si>
  <si>
    <t>265,09</t>
  </si>
  <si>
    <t>599,74</t>
  </si>
  <si>
    <t>439,02</t>
  </si>
  <si>
    <t>1.420,60</t>
  </si>
  <si>
    <t>1.063,05</t>
  </si>
  <si>
    <t>269,72</t>
  </si>
  <si>
    <t>258,95</t>
  </si>
  <si>
    <t>1.603,06</t>
  </si>
  <si>
    <t>734,07</t>
  </si>
  <si>
    <t>1.252,62</t>
  </si>
  <si>
    <t>1.703,62</t>
  </si>
  <si>
    <t>293,38</t>
  </si>
  <si>
    <t>302,84</t>
  </si>
  <si>
    <t>724,19</t>
  </si>
  <si>
    <t>733,65</t>
  </si>
  <si>
    <t>31,11</t>
  </si>
  <si>
    <t>37,77</t>
  </si>
  <si>
    <t>55,46</t>
  </si>
  <si>
    <t>526,17</t>
  </si>
  <si>
    <t>49,43</t>
  </si>
  <si>
    <t>99,95</t>
  </si>
  <si>
    <t>225,95</t>
  </si>
  <si>
    <t>352,43</t>
  </si>
  <si>
    <t>1.842,33</t>
  </si>
  <si>
    <t>38,77</t>
  </si>
  <si>
    <t>620,18</t>
  </si>
  <si>
    <t>942,18</t>
  </si>
  <si>
    <t>99,50</t>
  </si>
  <si>
    <t>37,91</t>
  </si>
  <si>
    <t>673,02</t>
  </si>
  <si>
    <t>735,33</t>
  </si>
  <si>
    <t>635,55</t>
  </si>
  <si>
    <t>353,14</t>
  </si>
  <si>
    <t>373,69</t>
  </si>
  <si>
    <t>387,36</t>
  </si>
  <si>
    <t>397,85</t>
  </si>
  <si>
    <t>340,70</t>
  </si>
  <si>
    <t>366,12</t>
  </si>
  <si>
    <t>382,35</t>
  </si>
  <si>
    <t>392,49</t>
  </si>
  <si>
    <t>1.175,85</t>
  </si>
  <si>
    <t>622,01</t>
  </si>
  <si>
    <t>2.137,36</t>
  </si>
  <si>
    <t>2.935,86</t>
  </si>
  <si>
    <t>4.806,48</t>
  </si>
  <si>
    <t>6.526,47</t>
  </si>
  <si>
    <t>7.632,01</t>
  </si>
  <si>
    <t>9.072,40</t>
  </si>
  <si>
    <t>1.809,38</t>
  </si>
  <si>
    <t>3.917,89</t>
  </si>
  <si>
    <t>5.455,07</t>
  </si>
  <si>
    <t>7.603,93</t>
  </si>
  <si>
    <t>3.180,02</t>
  </si>
  <si>
    <t>4.852,19</t>
  </si>
  <si>
    <t>5.623,83</t>
  </si>
  <si>
    <t>7.815,03</t>
  </si>
  <si>
    <t>4.524,20</t>
  </si>
  <si>
    <t>6.027,99</t>
  </si>
  <si>
    <t>8.509,68</t>
  </si>
  <si>
    <t>11.429,64</t>
  </si>
  <si>
    <t>13.063,09</t>
  </si>
  <si>
    <t>14.265,01</t>
  </si>
  <si>
    <t>3.809,66</t>
  </si>
  <si>
    <t>5.966,78</t>
  </si>
  <si>
    <t>9.276,62</t>
  </si>
  <si>
    <t>12.069,05</t>
  </si>
  <si>
    <t>13.915,37</t>
  </si>
  <si>
    <t>16.386,95</t>
  </si>
  <si>
    <t>4.270,47</t>
  </si>
  <si>
    <t>7.473,30</t>
  </si>
  <si>
    <t>9.592,97</t>
  </si>
  <si>
    <t>14.198,72</t>
  </si>
  <si>
    <t>3.509,24</t>
  </si>
  <si>
    <t>4.623,68</t>
  </si>
  <si>
    <t>6.476,94</t>
  </si>
  <si>
    <t>8.776,49</t>
  </si>
  <si>
    <t>9.903,95</t>
  </si>
  <si>
    <t>10.567,70</t>
  </si>
  <si>
    <t>3.038,86</t>
  </si>
  <si>
    <t>4.803,96</t>
  </si>
  <si>
    <t>7.548,73</t>
  </si>
  <si>
    <t>9.862,36</t>
  </si>
  <si>
    <t>11.456,54</t>
  </si>
  <si>
    <t>13.524,85</t>
  </si>
  <si>
    <t>2.547,92</t>
  </si>
  <si>
    <t>4.348,70</t>
  </si>
  <si>
    <t>5.689,38</t>
  </si>
  <si>
    <t>8.402,60</t>
  </si>
  <si>
    <t>750,56</t>
  </si>
  <si>
    <t>390,70</t>
  </si>
  <si>
    <t>51,96</t>
  </si>
  <si>
    <t>94,14</t>
  </si>
  <si>
    <t>688,12</t>
  </si>
  <si>
    <t>205,03</t>
  </si>
  <si>
    <t>556,43</t>
  </si>
  <si>
    <t>37,75</t>
  </si>
  <si>
    <t>40,93</t>
  </si>
  <si>
    <t>744,58</t>
  </si>
  <si>
    <t>259,81</t>
  </si>
  <si>
    <t>75,38</t>
  </si>
  <si>
    <t>69,73</t>
  </si>
  <si>
    <t>79,33</t>
  </si>
  <si>
    <t>57,85</t>
  </si>
  <si>
    <t>59,47</t>
  </si>
  <si>
    <t>109,16</t>
  </si>
  <si>
    <t>70,38</t>
  </si>
  <si>
    <t>89,18</t>
  </si>
  <si>
    <t>243,86</t>
  </si>
  <si>
    <t>596,14</t>
  </si>
  <si>
    <t>96,63</t>
  </si>
  <si>
    <t>88,84</t>
  </si>
  <si>
    <t>147,43</t>
  </si>
  <si>
    <t>180,99</t>
  </si>
  <si>
    <t>43,74</t>
  </si>
  <si>
    <t>51,71</t>
  </si>
  <si>
    <t>69,78</t>
  </si>
  <si>
    <t>125,12</t>
  </si>
  <si>
    <t>189,96</t>
  </si>
  <si>
    <t>93,40</t>
  </si>
  <si>
    <t>126,86</t>
  </si>
  <si>
    <t>212,86</t>
  </si>
  <si>
    <t>296,91</t>
  </si>
  <si>
    <t>581,85</t>
  </si>
  <si>
    <t>895,26</t>
  </si>
  <si>
    <t>56,37</t>
  </si>
  <si>
    <t>61,66</t>
  </si>
  <si>
    <t>102,01</t>
  </si>
  <si>
    <t>118,84</t>
  </si>
  <si>
    <t>171,19</t>
  </si>
  <si>
    <t>366,75</t>
  </si>
  <si>
    <t>624,62</t>
  </si>
  <si>
    <t>273,62</t>
  </si>
  <si>
    <t>76,22</t>
  </si>
  <si>
    <t>270,27</t>
  </si>
  <si>
    <t>57,80</t>
  </si>
  <si>
    <t>109,52</t>
  </si>
  <si>
    <t>164,57</t>
  </si>
  <si>
    <t>290,68</t>
  </si>
  <si>
    <t>397,27</t>
  </si>
  <si>
    <t>692,91</t>
  </si>
  <si>
    <t>224,00</t>
  </si>
  <si>
    <t>202,86</t>
  </si>
  <si>
    <t>38,17</t>
  </si>
  <si>
    <t>44,24</t>
  </si>
  <si>
    <t>59,24</t>
  </si>
  <si>
    <t>64,45</t>
  </si>
  <si>
    <t>18,72</t>
  </si>
  <si>
    <t>23,10</t>
  </si>
  <si>
    <t>37,96</t>
  </si>
  <si>
    <t>226,12</t>
  </si>
  <si>
    <t>239,06</t>
  </si>
  <si>
    <t>328,93</t>
  </si>
  <si>
    <t>511,40</t>
  </si>
  <si>
    <t>621,73</t>
  </si>
  <si>
    <t>796,20</t>
  </si>
  <si>
    <t>289,61</t>
  </si>
  <si>
    <t>428,18</t>
  </si>
  <si>
    <t>560,35</t>
  </si>
  <si>
    <t>387,83</t>
  </si>
  <si>
    <t>578,05</t>
  </si>
  <si>
    <t>758,13</t>
  </si>
  <si>
    <t>459,56</t>
  </si>
  <si>
    <t>791,40</t>
  </si>
  <si>
    <t>1.156,08</t>
  </si>
  <si>
    <t>1.501,25</t>
  </si>
  <si>
    <t>570,30</t>
  </si>
  <si>
    <t>1.011,39</t>
  </si>
  <si>
    <t>1.489,82</t>
  </si>
  <si>
    <t>1.943,22</t>
  </si>
  <si>
    <t>234,40</t>
  </si>
  <si>
    <t>439,93</t>
  </si>
  <si>
    <t>615,86</t>
  </si>
  <si>
    <t>876,23</t>
  </si>
  <si>
    <t>300,54</t>
  </si>
  <si>
    <t>573,39</t>
  </si>
  <si>
    <t>865,61</t>
  </si>
  <si>
    <t>1.139,93</t>
  </si>
  <si>
    <t>245,58</t>
  </si>
  <si>
    <t>466,37</t>
  </si>
  <si>
    <t>697,10</t>
  </si>
  <si>
    <t>914,10</t>
  </si>
  <si>
    <t>322,39</t>
  </si>
  <si>
    <t>598,41</t>
  </si>
  <si>
    <t>898,46</t>
  </si>
  <si>
    <t>1.200,87</t>
  </si>
  <si>
    <t>114,53</t>
  </si>
  <si>
    <t>121,47</t>
  </si>
  <si>
    <t>148,26</t>
  </si>
  <si>
    <t>136,09</t>
  </si>
  <si>
    <t>162,14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</si>
  <si>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</si>
  <si>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</si>
  <si>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</si>
  <si>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</si>
  <si>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</si>
  <si>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</si>
  <si>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35,78</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</si>
  <si>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</si>
  <si>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</si>
  <si>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</si>
  <si>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</si>
  <si>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</si>
  <si>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</si>
  <si>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</si>
  <si>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</si>
  <si>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</si>
  <si>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</si>
  <si>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</si>
  <si>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</si>
  <si>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</si>
  <si>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</si>
  <si>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42,37</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</si>
  <si>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</si>
  <si>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</si>
  <si>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</si>
  <si>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</si>
  <si>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</si>
  <si>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</si>
  <si>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</si>
  <si>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</si>
  <si>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</si>
  <si>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</si>
  <si>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</si>
  <si>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</si>
  <si>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</si>
  <si>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</si>
  <si>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</si>
  <si>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</si>
  <si>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</si>
  <si>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</si>
  <si>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</si>
  <si>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</si>
  <si>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</si>
  <si>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</si>
  <si>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</si>
  <si>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</si>
  <si>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</si>
  <si>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</si>
  <si>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</si>
  <si>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69,24</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</si>
  <si>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</si>
  <si>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</si>
  <si>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</si>
  <si>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</si>
  <si>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2.460,24</t>
  </si>
  <si>
    <t>1.733,76</t>
  </si>
  <si>
    <t>1.370,87</t>
  </si>
  <si>
    <t>1.154,86</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</si>
  <si>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</si>
  <si>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</si>
  <si>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</si>
  <si>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32,93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</si>
  <si>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</si>
  <si>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</si>
  <si>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1.591,51</t>
  </si>
  <si>
    <t>1.650,70</t>
  </si>
  <si>
    <t>1.044,14</t>
  </si>
  <si>
    <t>1.321,27</t>
  </si>
  <si>
    <t>1.681,27</t>
  </si>
  <si>
    <t>1.062,03</t>
  </si>
  <si>
    <t>126,89</t>
  </si>
  <si>
    <t>1.706,38</t>
  </si>
  <si>
    <t>2.985,65</t>
  </si>
  <si>
    <t>1.823,70</t>
  </si>
  <si>
    <t>2.495,01</t>
  </si>
  <si>
    <t>137,16</t>
  </si>
  <si>
    <t>171,61</t>
  </si>
  <si>
    <t>8.497,22</t>
  </si>
  <si>
    <t>181,42</t>
  </si>
  <si>
    <t>197,40</t>
  </si>
  <si>
    <t>3.578,76</t>
  </si>
  <si>
    <t>5.926,22</t>
  </si>
  <si>
    <t>7.868,25</t>
  </si>
  <si>
    <t>7.927,61</t>
  </si>
  <si>
    <t>11.933,93</t>
  </si>
  <si>
    <t>104660</t>
  </si>
  <si>
    <t>CONJUNTO DE PONTOS HIDRÁULICOS DE ÁGUA FRIA PARA BANHEIRO (RAMAL/SUB-RAMAL E DISTRIBUIÇÃO) EM PVC, COM TUBOS, CONEXÕES, REGISTROS, CORTES E FIXAÇÕES EM PRÉDIO COM TUBULAÇÕES EMBUTIDAS COM RASGO. AF_05/2023</t>
  </si>
  <si>
    <t>1.256,04</t>
  </si>
  <si>
    <t>104661</t>
  </si>
  <si>
    <t>CONJUNTO DE PONTOS HIDRÁULICOS DE ÁGUA FRIA PARA COZINHA (RAMAL/SUB-RAMAL E DISTRIBUIÇÃO) EM PVC, COM TUBOS, CONEXÕES, REGISTROS, CORTES E FIXAÇÕES EM PRÉDIO COM TUBULAÇÕES EMBUTIDAS COM RASGO. AF_05/2023</t>
  </si>
  <si>
    <t>552,85</t>
  </si>
  <si>
    <t>104662</t>
  </si>
  <si>
    <t>CONJUNTO DE PONTOS HIDRÁULICOS DE ÁGUA FRIA PARA ÁREA DE SERVIÇO (RAMAL/SUB-RAMAL E DISTRIBUIÇÃO) EM PVC, COM TUBOS, CONEXÕES, REGISTROS, CORTES E FIXAÇÕES EM PRÉDIO COM TUBULAÇÕES EMBUTIDAS COM RASGO. AF_05/2023</t>
  </si>
  <si>
    <t>386,82</t>
  </si>
  <si>
    <t>104663</t>
  </si>
  <si>
    <t>CONJUNTO DE PONTOS HIDRÁULICOS DE ÁGUA FRIA PARA BANHEIRO (RAMAL/SUB-RAMAL E DISTRIBUIÇÃO) EM PVC, COM TUBOS, CONEXÕES, REGISTROS, CORTES E FIXAÇÕES EM PRÉDIO (PRUMADA INDIVIDUAL), COM TUBULAÇÕES APARENTES OU EMBUTIDAS SEM RASGO. AF_05/2023</t>
  </si>
  <si>
    <t>481,25</t>
  </si>
  <si>
    <t>104664</t>
  </si>
  <si>
    <t>CONJUNTO DE PONTOS HIDRÁULICOS DE ÁGUA FRIA PARA COZINHA OU SERVIÇO (RAMAL/SUB-RAMAL E DISTRIBUIÇÃO) EM PVC, COM TUBOS, CONEXÕES, REGISTROS, CORTES E FIXAÇÕES EM PRÉDIO (PRUMADA INDIVIDUAL), COM TUBULAÇÕES APARENTES OU EMBUTIDAS SEM RASGO. AF_05/2023</t>
  </si>
  <si>
    <t>149,16</t>
  </si>
  <si>
    <t>104665</t>
  </si>
  <si>
    <t>CONJUNTO DE PONTOS HIDRÁULICOS DE ÁGUA FRIA PARA BANHEIRO (RAMAL/SUB-RAMAL E DISTRIBUIÇÃO) EM PVC, COM TUBOS, CONEXÕES, REGISTROS, CORTES E FIXAÇÕES EM PRÉDIO (PRUMADA COLETIVA), COM TUBULAÇÕES APARENTES OU EMBUTIDAS SEM RASGO. AF_05/2023</t>
  </si>
  <si>
    <t>621,49</t>
  </si>
  <si>
    <t>104666</t>
  </si>
  <si>
    <t>CONJUNTO DE PONTOS HIDRÁULICOS DE ÁGUA FRIA PARA COZINHA OU SERVIÇO (RAMAL/SUB-RAMAL E DISTRIBUIÇÃO) EM PVC, COM  TUBOS, CONEXÕES, REGISTROS, CORTES E FIXAÇÕES EM PRÉDIO (PRUMADA COLETIVA) SEM RASGO . AF_05/2023</t>
  </si>
  <si>
    <t>297,17</t>
  </si>
  <si>
    <t>104667</t>
  </si>
  <si>
    <t>COMPOSIÇÃO PARAMÉTRICA DE INSTALAÇÃO DE TUBOS DE PVC SOLDÁVEL PARA ÁGUA FRIA (PRUMADA INDIVIDUAL), POR APARTAMENTO, COM  CONEXÕES, CORTES E FIXAÇÕES, PARA PRÉDIO COM ATÉ 4 PAVIMENTOS. AF_05/2023</t>
  </si>
  <si>
    <t>125,57</t>
  </si>
  <si>
    <t>104668</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</si>
  <si>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</si>
  <si>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</si>
  <si>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140,91</t>
  </si>
  <si>
    <t>104669</t>
  </si>
  <si>
    <t>COMPOSIÇÃO PARAMÉTRICA DE INSTALAÇÃO DE TUBOS DE PVC SOLDÁVEL PARA ÁGUA FRIA, POR PAVIMENTO (PRUMADA COLETIVA), COM  CONEXÕES, CORTES E FIXAÇÕES, PARA PRÉDIO ENTRE 5 E 8 PAVIMENTOS, COM 4 APARTAMENTOS ALIMENTADOS POR PRUMADA E PAVIMENTO. AF_05/2023</t>
  </si>
  <si>
    <t>165,30</t>
  </si>
  <si>
    <t>104670</t>
  </si>
  <si>
    <t>COMPOSIÇÃO PARAMÉTRICA DE INSTALAÇÃO DE TUBOS DE PVC SOLDÁVEL PARA ÁGUA FRIA, POR PAVIMENTO (PRUMADA COLETIVA), COM  CONEXÕES, CORTES E FIXAÇÕES, PARA PRÉDIO ENTRE 9 E 12 PAVIMENTOS, COM 4 APARTAMENTOS ALIMENTADOS POR PRUMADA E PAVIMENTO. AF_05/2023</t>
  </si>
  <si>
    <t>240,62</t>
  </si>
  <si>
    <t>104671</t>
  </si>
  <si>
    <t>CONJUNTO DE PONTOS HIDRÁULICOS DE ÁGUA QUENTE PARA BANHEIRO (RAMAL/SUB-RAMAL E DISTRIBUIÇÃO) EM CPVC, COM  TUBOS, CONEXÕES, REGISTROS, CORTES E FIXAÇÕES EM PRÉDIO COM TUBULAÇÕES EMBUTIDAS EM RASGO. AF_05/2023</t>
  </si>
  <si>
    <t>1.087,47</t>
  </si>
  <si>
    <t>104672</t>
  </si>
  <si>
    <t>CONJUNTO DE PONTOS HIDRÁULICOS DE ÁGUA QUENTE PARA COZINHA (RAMAL/SUB-RAMAL E DISTRIBUIÇÃO) EM CPVC, COM  TUBOS, CONEXÕES, REGISTROS, CORTES E FIXAÇÕES EM PRÉDIO COM TUBULAÇÕES EMBUTIDAS EM RASGO. AF_05/2023</t>
  </si>
  <si>
    <t>401,51</t>
  </si>
  <si>
    <t>104673</t>
  </si>
  <si>
    <t>CONJUNTO DE PONTOS HIDRÁULICOS DE ÁGUA QUENTE PARA BANHEIRO(RAMAL/SUB-RAMAL E DISTRIBUIÇÃO) EM CPVC, COM  TUBOS, CONEXÕES, REGISTROS, CORTES E FIXAÇÕES EM PRÉDIO COM TUBULAÇÕES APARENTES OU EMBUTIDAS SEM RASGO. AF_05/2023</t>
  </si>
  <si>
    <t>661,57</t>
  </si>
  <si>
    <t>104674</t>
  </si>
  <si>
    <t>COMPOSIÇÃO PARAMÉTRICA DE INSTALAÇÃO DE TUBOS DE PVC, SÉRIE R, PARA COLETA DE ÁGUA PLUVIAL EM VARANDA, INSTALADO EM RAMAL DE ENCAMINHAMENTO E CONDUTOR VERTICAL, COM  CONEXÕES, RALOS, CORTES E FIXAÇÕES, PARA PRÉDIO. AF_05/2023</t>
  </si>
  <si>
    <t>227,95</t>
  </si>
  <si>
    <t>104675</t>
  </si>
  <si>
    <t>COMPOSIÇÃO PARAMÉTRICA DE INSTALAÇÃO DE TUBOS DE PVC, SÉRIE R, PARA COLETA DE ÁGUA PLUVIAL EM COBERTURA, INSTALADOS EM CONDUTORES VERTICAIS, POR PAVIMENTO, COM  CONEXÕES, CORTES E FIXAÇÕES, PARA PRÉDIO DE MÚLTIPLOS PAVIMENTOS. AF_05/2023</t>
  </si>
  <si>
    <t>M2XPAV</t>
  </si>
  <si>
    <t>104676</t>
  </si>
  <si>
    <t>CONJUNTO DE PONTOS DE COLETA DE ESGOTO PARA BANHEIRO (RAMAL DE ESGOTO SANITÁRIO), EM PVC SÉRIE NORMAL, COM  TUBOS, CONEXÕES, RALOS, CAIXAS SIFONADAS, CORTES E FIXAÇÕES EM PRÉDIO COM PRUMADA DE DESCIDA DE ESGOTO DENTRO DO BANHEIRO. AF_05/2023</t>
  </si>
  <si>
    <t>382,50</t>
  </si>
  <si>
    <t>104677</t>
  </si>
  <si>
    <t>CONJUNTO DE PONTOS DE COLETA DE ESGOTO PARA BANHEIRO (RAMAL DE ESGOTO SANITÁRIO), EM PVC SÉRIE NORMAL, COM  TUBOS, CONEXÕES, RALOS, CAIXAS SIFONADAS, CORTES E FIXAÇÕES EM PRÉDIO COM PRUMADA DE DESCIDA DE ESGOTO FORA DO BANHEIRO. AF_05/2023</t>
  </si>
  <si>
    <t>626,95</t>
  </si>
  <si>
    <t>104678</t>
  </si>
  <si>
    <t>CONJUNTO DE PONTOS DE COLETA DE ESGOTO PARA COZINHA (RAMAL DE ESGOTO SANITÁRIO), EM PVC SÉRIE NORMAL, COM  TUBOS, CONEXÕES, CORTES E FIXAÇÕES EM PRÉDIO. AF_05/2023</t>
  </si>
  <si>
    <t>144,80</t>
  </si>
  <si>
    <t>104679</t>
  </si>
  <si>
    <t>CONJUNTO DE PONTOS DE COLETA DE ESGOTO PARA ÁREA DE SERVIÇO (RAMAL DE ESGOTO SANITÁRIO), EM PVC SÉRIE NORMAL, COM  TUBOS, CONEXÕES, RALOS, CAIXAS SIFONADAS, CORTES E FIXAÇÕES EM PRÉDIO. AF_05/2023</t>
  </si>
  <si>
    <t>154,97</t>
  </si>
  <si>
    <t>104680</t>
  </si>
  <si>
    <t>COMPOSIÇÃO PARAMÉTRICA DE INSTALAÇÃO DE TUBOS DE PVC SÉRIE NORMAL (PRUMADA DE ESGOTO SANITÁRIO), DN 100MM, POR AMBIENTE HIDRÁULICO, COM  CONEXÕES, CORTES E FIXAÇÕES PARA PRÉDIO. AF_05/2023</t>
  </si>
  <si>
    <t>155,63</t>
  </si>
  <si>
    <t>104681</t>
  </si>
  <si>
    <t>COMPOSIÇÃO PARAMÉTRICA DE INSTALAÇÃO DE TUBOS DE PVC SÉRIE NORMAL (PRUMADA DE ESGOTO SANITÁRIO), DN 75MM, POR AMBIENTE HIDRÁULICO, COM  CONEXÕES, CORTES E FIXAÇÕES PARA PRÉDIO. AF_05/2023</t>
  </si>
  <si>
    <t>111,75</t>
  </si>
  <si>
    <t>104682</t>
  </si>
  <si>
    <t>COMPOSIÇÃO PARAMÉTRICA DE INSTALAÇÃO DE TUBOS DE PVC SÉRIE NORMAL (PRUMADA DE VENTILAÇÃO), DN 100MM, POR APARTAMENTO (2 BANHEIROS) E DESCIDA DE ESGOTO NO BANHEIRO, COM  CONEXÕES, CORTES E FIXAÇÕES PARA PRÉDIO COM MAIS DO QUE 4 PAVIMENTOS. AF_05/2023</t>
  </si>
  <si>
    <t>594,13</t>
  </si>
  <si>
    <t>104683</t>
  </si>
  <si>
    <t>COMPOSIÇÃO PARAMÉTRICA DE INSTALAÇÃO DE TUBOS DE PVC SÉRIE NORMAL (PRUMADA DE VENTILAÇÃO), DN 75MM, POR APARTAMENTO (1 BANHEIRO) E DESCIDA DE ESGOTO FORA DO BANHEIRO, COM  CONEXÕES, CORTES E FIXAÇÕES PARA PRÉDIO COM ATÉ 4 PAVIMENTOS. AF_05/2023</t>
  </si>
  <si>
    <t>104767</t>
  </si>
  <si>
    <t>FURO MECANIZADO EM ALVENARIA, PARA INSTALAÇÕES HIDRÁULICAS, DIÂMETROS MENORES OU IGUAIS A 40 MM. AF_09/2023</t>
  </si>
  <si>
    <t>104769</t>
  </si>
  <si>
    <t>FURO MECANIZADO EM ALVENARIA, PARA INSTALAÇÕES HIDRÁULICAS, DIÂMETROS MAIORES QUE 40 MM E MENORES OU IGUAIS A 75 MM. AF_09/2023</t>
  </si>
  <si>
    <t>104771</t>
  </si>
  <si>
    <t>FURO MECANIZADO EM ALVENARIA, PARA INSTALAÇÕES HIDRÁULICAS, DIÂMETROS MAIORES QUE 75 MM E MENORES OU IGUAIS A 100 MM. AF_09/2023</t>
  </si>
  <si>
    <t>104773</t>
  </si>
  <si>
    <t>FURO MECANIZADO EM CONCRETO, COM PERFURATRIZ, PARA INSTALAÇÕES HIDRÁULICAS, DIÂMETROS MENORES OU IGUAIS A 40 MM. AF_09/2023</t>
  </si>
  <si>
    <t>104775</t>
  </si>
  <si>
    <t>FURO MECANIZADO EM CONCRETO, COM PERFURATRIZ, PARA INSTALAÇÕES HIDRÁULICAS, DIÂMETROS MAIORES QUE 40 MM E MENORES OU IGUAIS A 75 MM. AF_09/2023</t>
  </si>
  <si>
    <t>104777</t>
  </si>
  <si>
    <t>FURO MECANIZADO EM CONCRETO, COM PERFURATRIZ, PARA INSTALAÇÕES HIDRÁULICAS, DIÂMETROS MAIORES QUE 75 MM E MENORES OU IGUAIS A 150 MM. AF_09/2023</t>
  </si>
  <si>
    <t>104779</t>
  </si>
  <si>
    <t>RASGO LINEAR MECANIZADO EM ALVENARIA, PARA RAMAIS/ DISTRIBUIÇÃO DE INSTALAÇÕES HIDRÁULICAS, DIÂMETROS MENORES OU IGUAIS A 40 MM. AF_09/2023</t>
  </si>
  <si>
    <t>104781</t>
  </si>
  <si>
    <t>RASGO LINEAR MECANIZADO EM ALVENARIA, PARA RAMAIS/ DISTRIBUIÇÃO DE INSTALAÇÕES HIDRÁULICAS, DIÂMETROS MAIORES QUE 40 MM E MENORES OU IGUAIS A 75 MM. AF_09/2023</t>
  </si>
  <si>
    <t>104782</t>
  </si>
  <si>
    <t>PASSANTE TIPO PEÇA EM FÔRMA DE MADEIRA, FIXADO EM LAJE, PARA PASSAGEM DE NO MÁXIMO 5 TUBOS DE 50 MM DE DIÂMETRO. AF_09/2023</t>
  </si>
  <si>
    <t>104783</t>
  </si>
  <si>
    <t>PASSANTE TIPO TUBO COM DIÂMETRO DE 50 MM, FIXADO EM LAJE, PARA PASSAGEM DE TUBULAÇÕES COM NO MÁXIMO 40 MM DE DIÂMETRO. AF_09/2023</t>
  </si>
  <si>
    <t>104784</t>
  </si>
  <si>
    <t>PASSANTE TIPO TUBO COM DIÂMETRO DE 150 MM, FIXADO EM LAJE, PARA PASSAGEM DE TUBULAÇÕES COM NO MÁXIMO 100 MM DE DIÂMETRO. AF_09/2023</t>
  </si>
  <si>
    <t>104786</t>
  </si>
  <si>
    <t>RASGO LINEAR MECANIZADO EM CONCRETO, PARA RAMAIS/ DISTRIBUIÇÃO DE INSTALAÇÕES HIDRÁULICAS, DIÂMETROS MENORES OU IGUAIS A 40 MM. AF_09/2023</t>
  </si>
  <si>
    <t>104787</t>
  </si>
  <si>
    <t>RASGO LINEAR MECANIZADO EM CONCRETO, PARA RAMAIS/ DISTRIBUIÇÃO DE INSTALAÇÕES HIDRÁULICAS, DIÂMETROS MAIORES QUE 40 MM E MENORES OU IGUAIS A 75 MM. AF_09/2023</t>
  </si>
  <si>
    <t>104788</t>
  </si>
  <si>
    <t>RASGO LINEAR MECANIZADO EM CONCRETO, PARA RAMAIS/ DISTRIBUIÇÃO DE INSTALAÇÕES HIDRÁULICAS, DIÂMETROS MAIORES QUE 75 MM E MENORES OU IGUAIS A 100 MM. AF_09/2023</t>
  </si>
  <si>
    <t>33,91</t>
  </si>
  <si>
    <t>67,58</t>
  </si>
  <si>
    <t>COMPOSIÇÃO PARAMÉTRICA DE LIGAÇÃO PREDIAL DE ÁGUA, REDE DN 50 MM, RAMAL PREDIAL DE 20 MM, L = 2,0 M, LARGURA DA VALA = 0,65 M; COM COLAR DE TOMADA DE PVC; ESCAVAÇÃO MECANIZADA, PREPARO DE FUNDO DE VALA E REATERRO COMPACTADO. AF_06/2022</t>
  </si>
  <si>
    <t>135,97</t>
  </si>
  <si>
    <t>COMPOSIÇÃO PARAMÉTRICA DE LIGAÇÃO PREDIAL DE ÁGUA, REDE DN 50 MM, RAMAL PREDIAL DE 20 MM, L = 4,0 M, LARGURA DA VALA = 0,65 M; COM COLAR DE TOMADA DE PVC; ESCAVAÇÃO MECANIZADA, PREPARO DE FUNDO DE VALA E REATERRO COMPACTADO. AF_06/2022</t>
  </si>
  <si>
    <t>203,45</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</si>
  <si>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</si>
  <si>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</si>
  <si>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227,64</t>
  </si>
  <si>
    <t>COMPOSIÇÃO PARAMÉTRICA DE LIGAÇÃO PREDIAL DE ÁGUA, REDE DN 50 MM, RAMAL PREDIAL DE 20 MM, L = 4,0 M, LARGURA DA VALA = 0,65 M; COM COLAR DE TOMADA DE PVC; ESCAVAÇÃO MANUAL, PREPARO DE FUNDO DE VALA E REATERRO COMPACTADO. AF_06/2022</t>
  </si>
  <si>
    <t>358,75</t>
  </si>
  <si>
    <t>COMPOSIÇÃO PARAMÉTRICA DE LIGAÇÃO PREDIAL DE ÁGUA, REDE DN 50 MM, RAMAL PREDIAL DE 20 MM, L = 6,0 M, LARGURA DA VALA = 0,65 M; COM COLAR DE TOMADA DE PVC; ESCAVAÇÃO MANUAL, PREPARO DE FUNDO DE VALA E REATERRO COMPACTADO. AF_06/2022</t>
  </si>
  <si>
    <t>489,87</t>
  </si>
  <si>
    <t>71,00</t>
  </si>
  <si>
    <t>174,99</t>
  </si>
  <si>
    <t>147,93</t>
  </si>
  <si>
    <t>272,01</t>
  </si>
  <si>
    <t>43,39</t>
  </si>
  <si>
    <t>29,05</t>
  </si>
  <si>
    <t>71,37</t>
  </si>
  <si>
    <t>52,10</t>
  </si>
  <si>
    <t>94,79</t>
  </si>
  <si>
    <t>COMPOSIÇÃO PARAMÉTRICA DE LIGAÇÃO PREDIAL DE ESGOTO, REDE DN 150 MM, COLETOR PREDIAL DN 100 MM, L = 2,0 M, LARGURA DA VALA = 0,65 M; COM SELIM E CURVA 90 GRAUS; ESCAVAÇÃO MECANIZADA, PREPARO DE FUNDO DE VALA E REATERRO COMPACTADO. AF_06/2022</t>
  </si>
  <si>
    <t>325,62</t>
  </si>
  <si>
    <t>COMPOSIÇÃO PARAMÉTRICA DE LIGAÇÃO PREDIAL DE ESGOTO, REDE DN 150 MM, COLETOR PREDIAL DN 100 MM, L = 4,0 M, LARGURA DA VALA = 0,65 M; COM SELIM E CURVA 90 GRAUS; ESCAVAÇÃO MECANIZADA, PREPARO DE FUNDO DE VALA E REATERRO COMPACTADO. AF_06/2022</t>
  </si>
  <si>
    <t>497,43</t>
  </si>
  <si>
    <t>COMPOSIÇÃO PARAMÉTRICA DE LIGAÇÃO PREDIAL DE ESGOTO, REDE DN 150 MM, COLETOR PREDIAL DN 100 MM, L = 6,0 M, LARGURA DA VALA = 0,65 M; COM SELIM E CURVA 90 GRAUS; ESCAVAÇÃO MECANIZADA, PREPARO DE FUNDO DE VALA E REATERRO COMPACTADO. AF_06/2022</t>
  </si>
  <si>
    <t>670,28</t>
  </si>
  <si>
    <t>COMPOSIÇÃO PARAMÉTRICA DE LIGAÇÃO PREDIAL DE ESGOTO, REDE DN 150 MM, COLETOR PREDIAL DN 100 MM, L = 2,0 M, LARGURA DA VALA = 0,65 M; COM SELIM E CURVA 90 GRAUS; ESCAVAÇÃO MANUAL, PREPARO DE FUNDO DE VALA E REATERRO COMPACTADO. AF_06/2022</t>
  </si>
  <si>
    <t>459,83</t>
  </si>
  <si>
    <t>COMPOSIÇÃO PARAMÉTRICA DE LIGAÇÃO PREDIAL DE ESGOTO, REDE DN 150 MM, COLETOR PREDIAL DN 100 MM, L = 4,0 M, LARGURA DA VALA = 0,65 M; COM SELIM E CURVA 90 GRAUS; ESCAVAÇÃO MANUAL, PREPARO DE FUNDO DE VALA E REATERRO COMPACTADO. AF_06/2022</t>
  </si>
  <si>
    <t>720,87</t>
  </si>
  <si>
    <t>COMPOSIÇÃO PARAMÉTRICA DE LIGAÇÃO PREDIAL DE ESGOTO, REDE DN 150 MM, COLETOR PREDIAL DN 100 MM, L = 6,0 M, LARGURA DA VALA = 0,65 M; COM SELIM E CURVA 90 GRAUS; ESCAVAÇÃO MANUAL, PREPARO DE FUNDO DE VALA E REATERRO COMPACTADO. AF_06/2022</t>
  </si>
  <si>
    <t>984,57</t>
  </si>
  <si>
    <t>99,98</t>
  </si>
  <si>
    <t>89,75</t>
  </si>
  <si>
    <t>182,17</t>
  </si>
  <si>
    <t>283,34</t>
  </si>
  <si>
    <t>117,87</t>
  </si>
  <si>
    <t>213,02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</si>
  <si>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</si>
  <si>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</si>
  <si>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11,06</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</si>
  <si>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</si>
  <si>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</si>
  <si>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</si>
  <si>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</si>
  <si>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</si>
  <si>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22,55</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</si>
  <si>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</si>
  <si>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</si>
  <si>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</si>
  <si>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</si>
  <si>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</si>
  <si>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</si>
  <si>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</si>
  <si>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</si>
  <si>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</si>
  <si>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17,95</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</si>
  <si>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</si>
  <si>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</si>
  <si>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</si>
  <si>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29,21</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</si>
  <si>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</si>
  <si>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</si>
  <si>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</si>
  <si>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</si>
  <si>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</si>
  <si>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</si>
  <si>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</si>
  <si>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</si>
  <si>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</si>
  <si>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</si>
  <si>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</si>
  <si>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</si>
  <si>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</si>
  <si>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</si>
  <si>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</si>
  <si>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</si>
  <si>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</si>
  <si>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</si>
  <si>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</si>
  <si>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</si>
  <si>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</si>
  <si>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</si>
  <si>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20,11</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</si>
  <si>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</si>
  <si>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</si>
  <si>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</si>
  <si>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</si>
  <si>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</si>
  <si>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</si>
  <si>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</si>
  <si>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</si>
  <si>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</si>
  <si>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</si>
  <si>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</si>
  <si>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</si>
  <si>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</si>
  <si>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</si>
  <si>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</si>
  <si>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</si>
  <si>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</si>
  <si>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</si>
  <si>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</si>
  <si>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</si>
  <si>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</si>
  <si>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</si>
  <si>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</si>
  <si>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</si>
  <si>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</si>
  <si>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</si>
  <si>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</si>
  <si>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</si>
  <si>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</si>
  <si>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</si>
  <si>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24,67</t>
  </si>
  <si>
    <t>ESCAVAÇÃO VERTICAL PARA INFRAESTRUTURA, COM CARGA, DESCARGA E TRANSPORTE DE SOLO DE 1ª CATEGORIA, COM ESCAVADEIRA HIDRÁULICA (CAÇAMBA: 1,2 M³ / 155HP), FROTA DE 12 CAMINHÕES BASCULANTES DE 10 M³, DMT DE 6 KM E VELOCIDADE MÉDIA22 KM/H. AF_05/2020</t>
  </si>
  <si>
    <t>160,25</t>
  </si>
  <si>
    <t>187,69</t>
  </si>
  <si>
    <t>23,58</t>
  </si>
  <si>
    <t>15,01</t>
  </si>
  <si>
    <t>14,82</t>
  </si>
  <si>
    <t>15,19</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</si>
  <si>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</si>
  <si>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</si>
  <si>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62,95</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</si>
  <si>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</si>
  <si>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</si>
  <si>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</si>
  <si>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59,07</t>
  </si>
  <si>
    <t>ATERRO MANUAL DE VALAS COM SOLO ARGILO-ARENOSO. AF_08/2023</t>
  </si>
  <si>
    <t>71,02</t>
  </si>
  <si>
    <t>ATERRO MECANIZADO DE VALA COM ESCAVADEIRA HIDRÁULICA (CAPACIDADE DA CAÇAMBA: 0,8 M³/POTÊNCIA: 111 HP), LARGURA ATÉ 2,5 M, PROFUNDIDADE ATÉ 1,5 M, COM AREIA PARA ATERRO. AF_08/2023</t>
  </si>
  <si>
    <t>88,39</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</si>
  <si>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</si>
  <si>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</si>
  <si>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79,29</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</si>
  <si>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</si>
  <si>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</si>
  <si>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78,24</t>
  </si>
  <si>
    <t>ATERRO MANUAL DE VALAS COM AREIA PARA ATERRO. AF_08/2023</t>
  </si>
  <si>
    <t>90,19</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</si>
  <si>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</si>
  <si>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</si>
  <si>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19,65</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</si>
  <si>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</si>
  <si>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</si>
  <si>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</si>
  <si>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</si>
  <si>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</si>
  <si>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</si>
  <si>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</si>
  <si>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</si>
  <si>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104728</t>
  </si>
  <si>
    <t>REATERRO MECANIZADO DE VALA COM ESCAVADEIRA HIDRÁULICA (CAPACIDADE DA CAÇAMBA: 0,8 M³/POTÊNCIA: 111 HP), LARGURA DE 1,5 A 2,5 M, PROFUNDIDADE ATÉ 1,5 M, COM SOLO (SEM SUBSTITUIÇÃO) DE 1ª CATEGORIA, COM PLACA VIBRATÓRIA. AF_08/2023</t>
  </si>
  <si>
    <t>104729</t>
  </si>
  <si>
    <t>REATERRO MECANIZADO DE VALA COM ESCAVADEIRA HIDRÁULICA (CAPACIDADE DA CAÇAMBA: 0,8 M³/POTÊNCIA: 111 HP), LARGURA ATÉ 1,5 M, PROFUNDIDADE DE 1,5 A 3,0 M, COM SOLO (SEM SUBSTITUIÇÃO) DE 1ª CATEGORIA, COM PLACA VIBRATÓRIA. AF_08/2023</t>
  </si>
  <si>
    <t>104730</t>
  </si>
  <si>
    <t>REATERRO MECANIZADO DE VALA COM ESCAVADEIRA HIDRÁULICA (CAPACIDADE DA CAÇAMBA: 0,8 M³/POTÊNCIA: 111 HP), LARGURA DE 1,5 A 2,5 M, PROFUNDIDADE DE 1,5 A 3,0 M, COM SOLO (SEM SUBSTITUIÇÃO) DE 1ª CATEGORIA, COM PLACA VIBRATÓRIA. AF_08/2023</t>
  </si>
  <si>
    <t>104731</t>
  </si>
  <si>
    <t>REATERRO MECANIZADO DE VALA COM ESCAVADEIRA HIDRÁULICA (CAPACIDADE DA CAÇAMBA: 0,8 M³/POTÊNCIA: 111 HP), LARGURA ATÉ 1,5 M, PROFUNDIDADE DE 3,0 A 6,0 M, COM SOLO (SEM SUBSTITUIÇÃO) DE 1ª CATEGORIA, COM PLACA VIBRATÓRIA. AF_08/2023</t>
  </si>
  <si>
    <t>104732</t>
  </si>
  <si>
    <t>REATERRO MECANIZADO DE VALA COM ESCAVADEIRA HIDRÁULICA (CAPACIDADE DA CAÇAMBA: 0,8 M³/POTÊNCIA: 111 HP), LARGURA DE 1,5 A 2,5 M, PROFUNDIDADE DE 3,0 A 6,0 M, COM SOLO (SEM SUBSTITUIÇÃO) DE 1ª CATEGORIA, COM PLACA VIBRATÓRIA. AF_08/2023</t>
  </si>
  <si>
    <t>104733</t>
  </si>
  <si>
    <t>REATERRO MECANIZADO DE VALA COM RETROESCAVADEIRA (CAPACIDADE   DA   CAÇAMBA   DA RETRO: 0,26 M³/POTÊNCIA: 88 HP), LARGURA ATÉ 0,8 M, PROFUNDIDADE ATÉ 1,5 M, COM SOLO (SEM SUBSTITUIÇÃO) DE 1ª CATEGORIA, COM PLACA VIBRATÓRIA. AF_08/2023</t>
  </si>
  <si>
    <t>104734</t>
  </si>
  <si>
    <t>REATERRO MECANIZADO DE VALA COM RETROESCAVADEIRA (CAPACIDADE   DA   CAÇAMBA   DA RETRO: 0,26 M³/POTÊNCIA: 88 HP), LARGURA DE 0,8 A 1,5 M, PROFUNDIDADE ATÉ 1,5 M, COM SOLO (SEM SUBSTITUIÇÃO) DE 1ª CATEGORIA, COM PLACA VIBRATÓRIA. AF_08/2023</t>
  </si>
  <si>
    <t>104735</t>
  </si>
  <si>
    <t>REATERRO MECANIZADO DE VALA COM RETROESCAVADEIRA (CAPACIDADE   DA   CAÇAMBA   DA RETRO: 0,26 M³/POTÊNCIA: 88 HP), LARGURA ATÉ 0,8 M, PROFUNDIDADE DE 1,5 A 3,0 M, COM SOLO (SEM SUBSTITUIÇÃO) DE 1ª CATEGORIA, COM PLACA VIBRATÓRIA. AF_08/2023</t>
  </si>
  <si>
    <t>104736</t>
  </si>
  <si>
    <t>REATERRO MECANIZADO DE VALA COM RETROESCAVADEIRA (CAPACIDADE   DA   CAÇAMBA   DA RETRO: 0,26 M³/POTÊNCIA: 88 HP), LARGURA DE 0,8 A 1,5 M, PROFUNDIDADE DE 1,5 A 3,0 M, COM SOLO (SEM SUBSTITUIÇÃO) DE 1ª CATEGORIA, COM PLACA VIBRATÓRIA. AF_08/2023</t>
  </si>
  <si>
    <t>104737</t>
  </si>
  <si>
    <t>REATERRO MANUAL DE VALAS, COM PLACA VIBRATÓRIA. AF_08/2023</t>
  </si>
  <si>
    <t>104738</t>
  </si>
  <si>
    <t>ATERRO MECANIZADO DE VALA COM MINICARREGADEIRA, COM SOLO ARGILO-ARENOSO. AF_08/2023</t>
  </si>
  <si>
    <t>104739</t>
  </si>
  <si>
    <t>ATERRO MECANIZADO DE VALA COM MINICARREGADEIRA, COM AREIA PARA ATERRO. AF_08/2023</t>
  </si>
  <si>
    <t>104740</t>
  </si>
  <si>
    <t>REATERRO MECANIZADO DE VALA COM MINICARREGADEIRA, COM COMPACTADOR DE SOLOS DE PERCUSSÃO. AF_08/2023</t>
  </si>
  <si>
    <t>104741</t>
  </si>
  <si>
    <t>REATERRO MECANIZADO DE VALA COM MINICARREGADEIRA, COM PLACA VIBRATÓRIA. AF_08/2023</t>
  </si>
  <si>
    <t>104742</t>
  </si>
  <si>
    <t>COMPACTAÇÃO DE VALAS COM ROLO COMPRESSOR. AF_08/2023</t>
  </si>
  <si>
    <t>8,43</t>
  </si>
  <si>
    <t>266,40</t>
  </si>
  <si>
    <t>195,57</t>
  </si>
  <si>
    <t>243,06</t>
  </si>
  <si>
    <t>198,18</t>
  </si>
  <si>
    <t>240,84</t>
  </si>
  <si>
    <t>196,66</t>
  </si>
  <si>
    <t>159,56</t>
  </si>
  <si>
    <t>77,63</t>
  </si>
  <si>
    <t>92,37</t>
  </si>
  <si>
    <t>86,27</t>
  </si>
  <si>
    <t>87,16</t>
  </si>
  <si>
    <t>80,87</t>
  </si>
  <si>
    <t>112,96</t>
  </si>
  <si>
    <t>113,98</t>
  </si>
  <si>
    <t>138,25</t>
  </si>
  <si>
    <t>140,02</t>
  </si>
  <si>
    <t>170,47</t>
  </si>
  <si>
    <t>171,77</t>
  </si>
  <si>
    <t>55,30</t>
  </si>
  <si>
    <t>71,70</t>
  </si>
  <si>
    <t>72,83</t>
  </si>
  <si>
    <t>80,48</t>
  </si>
  <si>
    <t>81,73</t>
  </si>
  <si>
    <t>82,09</t>
  </si>
  <si>
    <t>95,11</t>
  </si>
  <si>
    <t>151,76</t>
  </si>
  <si>
    <t>74,32</t>
  </si>
  <si>
    <t>115,81</t>
  </si>
  <si>
    <t>117,05</t>
  </si>
  <si>
    <t>82,77</t>
  </si>
  <si>
    <t>83,61</t>
  </si>
  <si>
    <t>108,47</t>
  </si>
  <si>
    <t>131,81</t>
  </si>
  <si>
    <t>133,05</t>
  </si>
  <si>
    <t>112,35</t>
  </si>
  <si>
    <t>113,45</t>
  </si>
  <si>
    <t>105,81</t>
  </si>
  <si>
    <t>ALVENARIA DE BLOCOS DE CONCRETO ESTRUTURAL 14X19X29 CM (ESPESSURA 14 CM), FBK = 14,0 MPA, UTILIZANDO PALHETA. AF_10/2022</t>
  </si>
  <si>
    <t>97,26</t>
  </si>
  <si>
    <t>130,37</t>
  </si>
  <si>
    <t>151,99</t>
  </si>
  <si>
    <t>222,71</t>
  </si>
  <si>
    <t>536,11</t>
  </si>
  <si>
    <t>544,80</t>
  </si>
  <si>
    <t>PAREDE COM SISTEMA EM CHAPAS DE GESSO PARA DRYWALL, USO INTERNO, COM DUAS FACES SIMPLES E ESTRUTURA METÁLICA COM GUIAS SIMPLES, SEM VÃOS. AF_07/2023_PS</t>
  </si>
  <si>
    <t>95,49</t>
  </si>
  <si>
    <t>PAREDE COM SISTEMA EM CHAPAS DE GESSO PARA DRYWALL, USO INTERNO, COM DUAS FACES SIMPLES E ESTRUTURA METÁLICA COM GUIAS SIMPLES PARA PAREDES COM ÁREA LÍQUIDA MAIOR OU IGUAL A 6 M2, COM VÃOS. AF_07/2023_PS</t>
  </si>
  <si>
    <t>106,73</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</si>
  <si>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</si>
  <si>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</si>
  <si>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144,59</t>
  </si>
  <si>
    <t>PAREDE COM SISTEMA EM CHAPAS DE GESSO PARA DRYWALL, USO INTERNO, COM UMA FACE SIMPLES E OUTRA FACE DUPLA E ESTRUTURA METÁLICA COM GUIAS SIMPLES, SEM VÃOS. AF_07/2023_PS</t>
  </si>
  <si>
    <t>124,49</t>
  </si>
  <si>
    <t>PAREDE COM SISTEMA EM CHAPAS DE GESSO PARA DRYWALL, USO INTERNO, COM UMA FACE SIMPLES E OUTRA FACE DUPLA E ESTRUTURA METÁLICA COM GUIAS SIMPLES PARA PAREDES COM ÁREA LÍQUIDA MAIOR OU IGUAL A 6 M2, COM VÃOS. AF_07/2023_PS</t>
  </si>
  <si>
    <t>136,34</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</si>
  <si>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</si>
  <si>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</si>
  <si>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174,23</t>
  </si>
  <si>
    <t>PAREDE COM SISTEMA EM CHAPAS DE GESSO PARA DRYWALL, USO INTERNO, COM DUAS FACES DUPLAS E ESTRUTURA METÁLICA COM GUIAS SIMPLES, SEM VÃOS. AF_07/2023_PS</t>
  </si>
  <si>
    <t>153,51</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</si>
  <si>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</si>
  <si>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</si>
  <si>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181,38</t>
  </si>
  <si>
    <t>PAREDE COM SISTEMA EM CHAPAS DE GESSO PARA DRYWALL, USO INTERNO, COM DUAS FACES DUPLAS E ESTRUTURA METÁLICA COM GUIAS DUPLAS PARA PAREDES COM ÁREA LÍQUIDA MAIOR OU IGUAL A 6 M2, COM VÃOS. AF_07/2023_PS</t>
  </si>
  <si>
    <t>203,85</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</si>
  <si>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</si>
  <si>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</si>
  <si>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73,54</t>
  </si>
  <si>
    <t>INSTALAÇÃO DE REFORÇO METÁLICO EM PAREDE DRYWALL. AF_07/2023</t>
  </si>
  <si>
    <t>INSTALAÇÃO DE REFORÇO DE MADEIRA EM PAREDE DRYWALL. AF_07/2023</t>
  </si>
  <si>
    <t>DIVISÓRIA FIXA EM VIDRO TEMPERADO 10 MM, SEM ABERTURA. AF_01/2021_PS</t>
  </si>
  <si>
    <t>441,46</t>
  </si>
  <si>
    <t>907,28</t>
  </si>
  <si>
    <t>1.117,12</t>
  </si>
  <si>
    <t>924,97</t>
  </si>
  <si>
    <t>1.124,82</t>
  </si>
  <si>
    <t>325,97</t>
  </si>
  <si>
    <t>364,09</t>
  </si>
  <si>
    <t>104718</t>
  </si>
  <si>
    <t>PAREDE COM SISTEMA EM CHAPAS DE GESSO PARA DRYWALL, USO INTERNO, COM DUAS FACES SIMPLES E ESTRUTURA METÁLICA COM GUIAS SIMPLES PARA PAREDES COM ÁREA LÍQUIDA MENOR QUE 6 M2, COM VÃOS. AF_07/2023_PS</t>
  </si>
  <si>
    <t>104719</t>
  </si>
  <si>
    <t>PAREDE COM SISTEMA EM CHAPAS DE GESSO PARA DRYWALL, USO INTERNO, COM DUAS FACES SIMPLES E ESTRUTURA METÁLICA COM GUIAS DUPLAS PARA PAREDES COM ÁREA LÍQUIDA MENOR QUE 6 M2, COM VÃOS. AF_07/2023_PS</t>
  </si>
  <si>
    <t>181,92</t>
  </si>
  <si>
    <t>104720</t>
  </si>
  <si>
    <t>PAREDE COM SISTEMA EM CHAPAS DE GESSO PARA DRYWALL, USO INTERNO, COM UMA FACE SIMPLES E OUTRA FACE DUPLA E ESTRUTURA METÁLICA COM GUIAS SIMPLES PARA PAREDES COM ÁREA LÍQUIDA MENOR QUE 6 M2, COM VÃOS. AF_07/2023_PS</t>
  </si>
  <si>
    <t>157,79</t>
  </si>
  <si>
    <t>104721</t>
  </si>
  <si>
    <t>PAREDE COM SISTEMA EM CHAPAS DE GESSO PARA DRYWALL, USO INTERNO, COM UMA FACE SIMPLES E OUTRA FACE DUPLA E ESTRUTURA METÁLICA COM GUIAS DUPLAS PARA PAREDES COM ÁREA LÍQUIDA MENOR QUE 6 M2, COM VÃOS. AF_07/2023_PS</t>
  </si>
  <si>
    <t>212,74</t>
  </si>
  <si>
    <t>104722</t>
  </si>
  <si>
    <t>PAREDE COM SISTEMA EM CHAPAS DE GESSO PARA DRYWALL, USO INTERNO, COM DUAS FACES DUPLAS E ESTRUTURA METÁLICA COM GUIAS SIMPLES PARA PAREDES COM ÁREA LÍQUIDA MENOR QUE 6 M2, COM VÃOS. AF_07/2023_PS</t>
  </si>
  <si>
    <t>104723</t>
  </si>
  <si>
    <t>PAREDE COM SISTEMA EM CHAPAS DE GESSO PARA DRYWALL, USO INTERNO, COM DUAS FACES DUPLAS E ESTRUTURA METÁLICA COM GUIAS DUPLAS PARA PAREDES COM ÁREA LÍQUIDA MENOR QUE 6 M2, COM VÃOS. AF_07/2023_PS</t>
  </si>
  <si>
    <t>243,59</t>
  </si>
  <si>
    <t>104724</t>
  </si>
  <si>
    <t>PAREDE COM SISTEMA EM CHAPAS DE GESSO PARA DRYWALL, USO INTERNO, COM UMA FACE SIMPLES E ESTRUTURA METÁLICA COM GUIAS SIMPLES PARA PAREDES COM ÁREA LÍQUIDA MENOR QUE 6 M2, COM VÃOS. AF_07/2023_PS</t>
  </si>
  <si>
    <t>92,56</t>
  </si>
  <si>
    <t>125,46</t>
  </si>
  <si>
    <t>176,43</t>
  </si>
  <si>
    <t>259,35</t>
  </si>
  <si>
    <t>67,35</t>
  </si>
  <si>
    <t>60,26</t>
  </si>
  <si>
    <t>39,22</t>
  </si>
  <si>
    <t>114,28</t>
  </si>
  <si>
    <t>150,89</t>
  </si>
  <si>
    <t>184,97</t>
  </si>
  <si>
    <t>218,14</t>
  </si>
  <si>
    <t>250,87</t>
  </si>
  <si>
    <t>196,36</t>
  </si>
  <si>
    <t>182,68</t>
  </si>
  <si>
    <t>263,77</t>
  </si>
  <si>
    <t>295,29</t>
  </si>
  <si>
    <t>326,38</t>
  </si>
  <si>
    <t>250,64</t>
  </si>
  <si>
    <t>282,43</t>
  </si>
  <si>
    <t>313,80</t>
  </si>
  <si>
    <t>272,06</t>
  </si>
  <si>
    <t>63,31</t>
  </si>
  <si>
    <t>130,55</t>
  </si>
  <si>
    <t>212,21</t>
  </si>
  <si>
    <t>95,10</t>
  </si>
  <si>
    <t>176,19</t>
  </si>
  <si>
    <t>207,71</t>
  </si>
  <si>
    <t>163,06</t>
  </si>
  <si>
    <t>194,85</t>
  </si>
  <si>
    <t>226,22</t>
  </si>
  <si>
    <t>184,48</t>
  </si>
  <si>
    <t>56,63</t>
  </si>
  <si>
    <t>70,63</t>
  </si>
  <si>
    <t>25,00</t>
  </si>
  <si>
    <t>32,10</t>
  </si>
  <si>
    <t>30,10</t>
  </si>
  <si>
    <t>2.082,68</t>
  </si>
  <si>
    <t>51,94</t>
  </si>
  <si>
    <t>152,71</t>
  </si>
  <si>
    <t>171,52</t>
  </si>
  <si>
    <t>237,04</t>
  </si>
  <si>
    <t>323,53</t>
  </si>
  <si>
    <t>117,54</t>
  </si>
  <si>
    <t>153,58</t>
  </si>
  <si>
    <t>105,28</t>
  </si>
  <si>
    <t>91,65</t>
  </si>
  <si>
    <t>172,69</t>
  </si>
  <si>
    <t>204,26</t>
  </si>
  <si>
    <t>235,30</t>
  </si>
  <si>
    <t>193,71</t>
  </si>
  <si>
    <t>222,77</t>
  </si>
  <si>
    <t>EXECUÇÃO E COMPACTAÇÃO DE BASE E OU SUB BASE PARA PAVIMENTAÇÃO DE SOLO ESTABILIZADO GRANULOMETRICAMENTE SEM MISTURA DE SOLOS - EXCLUSIVE SOLO, ESCAVAÇÃO, CARGA E TRANSPORTE. AF_11/2023</t>
  </si>
  <si>
    <t>63,94</t>
  </si>
  <si>
    <t>67,27</t>
  </si>
  <si>
    <t>83,69</t>
  </si>
  <si>
    <t>74,59</t>
  </si>
  <si>
    <t>65,06</t>
  </si>
  <si>
    <t>84,95</t>
  </si>
  <si>
    <t>75,52</t>
  </si>
  <si>
    <t>183,02</t>
  </si>
  <si>
    <t>208,82</t>
  </si>
  <si>
    <t>238,08</t>
  </si>
  <si>
    <t>263,07</t>
  </si>
  <si>
    <t>252,17</t>
  </si>
  <si>
    <t>227,62</t>
  </si>
  <si>
    <t>2,09</t>
  </si>
  <si>
    <t>21,92</t>
  </si>
  <si>
    <t>195,34</t>
  </si>
  <si>
    <t>209,40</t>
  </si>
  <si>
    <t>69,99</t>
  </si>
  <si>
    <t>140,55</t>
  </si>
  <si>
    <t>148,58</t>
  </si>
  <si>
    <t>178,69</t>
  </si>
  <si>
    <t>157,38</t>
  </si>
  <si>
    <t>177,33</t>
  </si>
  <si>
    <t>202,41</t>
  </si>
  <si>
    <t>230,96</t>
  </si>
  <si>
    <t>255,24</t>
  </si>
  <si>
    <t>128,13</t>
  </si>
  <si>
    <t>149,75</t>
  </si>
  <si>
    <t>162,85</t>
  </si>
  <si>
    <t>188,25</t>
  </si>
  <si>
    <t>215,14</t>
  </si>
  <si>
    <t>228,58</t>
  </si>
  <si>
    <t>70,17</t>
  </si>
  <si>
    <t>103689</t>
  </si>
  <si>
    <t>FORNECIMENTO E INSTALAÇÃO DE PLACA DE OBRA COM CHAPA GALVANIZADA E ESTRUTURA DE MADEIRA. AF_03/2022_PS</t>
  </si>
  <si>
    <t>306,85</t>
  </si>
  <si>
    <t>90,67</t>
  </si>
  <si>
    <t>126,45</t>
  </si>
  <si>
    <t>115,89</t>
  </si>
  <si>
    <t>1.651,19</t>
  </si>
  <si>
    <t>1.428,62</t>
  </si>
  <si>
    <t>157,78</t>
  </si>
  <si>
    <t>221,43</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</si>
  <si>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</si>
  <si>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</si>
  <si>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</si>
  <si>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</si>
  <si>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</si>
  <si>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</si>
  <si>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</si>
  <si>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</si>
  <si>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17,09</t>
  </si>
  <si>
    <t>TEXTURA ACRÍLICA, APLICAÇÃO MANUAL EM PAREDE, UMA DEMÃO. AF_04/2023</t>
  </si>
  <si>
    <t>TEXTURA ACRÍLICA, APLICAÇÃO MANUAL EM TETO, UMA DEMÃO. AF_04/2023</t>
  </si>
  <si>
    <t>26,95</t>
  </si>
  <si>
    <t>38,22</t>
  </si>
  <si>
    <t>41,81</t>
  </si>
  <si>
    <t>104639</t>
  </si>
  <si>
    <t>PINTURA LÁTEX ACRÍLICA ECONÔMICA, APLICAÇÃO MANUAL EM TETO, DUAS DEMÃOS. AF_04/2023</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</si>
  <si>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</si>
  <si>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</si>
  <si>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</si>
  <si>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</si>
  <si>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</si>
  <si>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</si>
  <si>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7,43</t>
  </si>
  <si>
    <t>28,97</t>
  </si>
  <si>
    <t>22,58</t>
  </si>
  <si>
    <t>21,54</t>
  </si>
  <si>
    <t>22,35</t>
  </si>
  <si>
    <t>35,67</t>
  </si>
  <si>
    <t>26,52</t>
  </si>
  <si>
    <t>44,06</t>
  </si>
  <si>
    <t>3,24</t>
  </si>
  <si>
    <t>44,53</t>
  </si>
  <si>
    <t>50,13</t>
  </si>
  <si>
    <t>359,37</t>
  </si>
  <si>
    <t>63,93</t>
  </si>
  <si>
    <t>51,16</t>
  </si>
  <si>
    <t>68,17</t>
  </si>
  <si>
    <t>51,33</t>
  </si>
  <si>
    <t>96,66</t>
  </si>
  <si>
    <t>87,78</t>
  </si>
  <si>
    <t>151,55</t>
  </si>
  <si>
    <t>131,78</t>
  </si>
  <si>
    <t>172,82</t>
  </si>
  <si>
    <t>159,61</t>
  </si>
  <si>
    <t>150,07</t>
  </si>
  <si>
    <t>56,96</t>
  </si>
  <si>
    <t>58,07</t>
  </si>
  <si>
    <t>111,77</t>
  </si>
  <si>
    <t>98,85</t>
  </si>
  <si>
    <t>88,23</t>
  </si>
  <si>
    <t>177,25</t>
  </si>
  <si>
    <t>162,31</t>
  </si>
  <si>
    <t>47,53</t>
  </si>
  <si>
    <t>54,49</t>
  </si>
  <si>
    <t>186,19</t>
  </si>
  <si>
    <t>136,17</t>
  </si>
  <si>
    <t>458,15</t>
  </si>
  <si>
    <t>789,20</t>
  </si>
  <si>
    <t>446,08</t>
  </si>
  <si>
    <t>63,89</t>
  </si>
  <si>
    <t>258,53</t>
  </si>
  <si>
    <t>175,83</t>
  </si>
  <si>
    <t>277,42</t>
  </si>
  <si>
    <t>183,18</t>
  </si>
  <si>
    <t>292,30</t>
  </si>
  <si>
    <t>446,97</t>
  </si>
  <si>
    <t>458,18</t>
  </si>
  <si>
    <t>108,49</t>
  </si>
  <si>
    <t>130,69</t>
  </si>
  <si>
    <t>3,28</t>
  </si>
  <si>
    <t>468,07</t>
  </si>
  <si>
    <t>799,12</t>
  </si>
  <si>
    <t>133,29</t>
  </si>
  <si>
    <t>735,42</t>
  </si>
  <si>
    <t>802,88</t>
  </si>
  <si>
    <t>89,87</t>
  </si>
  <si>
    <t>88,50</t>
  </si>
  <si>
    <t>822,57</t>
  </si>
  <si>
    <t>104658</t>
  </si>
  <si>
    <t>PISO PODOTÁTIL DE ALERTA OU DIRECIONAL, DE CONCRETO, ASSENTADO SOBRE ARGAMASSA. AF_05/2023</t>
  </si>
  <si>
    <t>142,82</t>
  </si>
  <si>
    <t>77,69</t>
  </si>
  <si>
    <t>39,30</t>
  </si>
  <si>
    <t>43,16</t>
  </si>
  <si>
    <t>126,09</t>
  </si>
  <si>
    <t>45,22</t>
  </si>
  <si>
    <t>120,40</t>
  </si>
  <si>
    <t>149,47</t>
  </si>
  <si>
    <t>149,80</t>
  </si>
  <si>
    <t>162,37</t>
  </si>
  <si>
    <t>41,86</t>
  </si>
  <si>
    <t>115,24</t>
  </si>
  <si>
    <t>123,44</t>
  </si>
  <si>
    <t>46,70</t>
  </si>
  <si>
    <t>119,90</t>
  </si>
  <si>
    <t>53,61</t>
  </si>
  <si>
    <t>58,36</t>
  </si>
  <si>
    <t>133,54</t>
  </si>
  <si>
    <t>143,62</t>
  </si>
  <si>
    <t>36,79</t>
  </si>
  <si>
    <t>34,57</t>
  </si>
  <si>
    <t>172,10</t>
  </si>
  <si>
    <t>183,65</t>
  </si>
  <si>
    <t>85,46</t>
  </si>
  <si>
    <t>185,15</t>
  </si>
  <si>
    <t>197,72</t>
  </si>
  <si>
    <t>101,26</t>
  </si>
  <si>
    <t>209,06</t>
  </si>
  <si>
    <t>223,52</t>
  </si>
  <si>
    <t>42,66</t>
  </si>
  <si>
    <t>48,17</t>
  </si>
  <si>
    <t>7,72</t>
  </si>
  <si>
    <t>7,34</t>
  </si>
  <si>
    <t>4,76</t>
  </si>
  <si>
    <t>38,39</t>
  </si>
  <si>
    <t>38,65</t>
  </si>
  <si>
    <t>84,00</t>
  </si>
  <si>
    <t>80,99</t>
  </si>
  <si>
    <t>79,92</t>
  </si>
  <si>
    <t>29,14</t>
  </si>
  <si>
    <t>24,39</t>
  </si>
  <si>
    <t>50,67</t>
  </si>
  <si>
    <t>46,87</t>
  </si>
  <si>
    <t>53,85</t>
  </si>
  <si>
    <t>87,63</t>
  </si>
  <si>
    <t>115,11</t>
  </si>
  <si>
    <t>134,83</t>
  </si>
  <si>
    <t>84,42</t>
  </si>
  <si>
    <t>90,06</t>
  </si>
  <si>
    <t>99,31</t>
  </si>
  <si>
    <t>62,81</t>
  </si>
  <si>
    <t>117,74</t>
  </si>
  <si>
    <t>63,39</t>
  </si>
  <si>
    <t>68,65</t>
  </si>
  <si>
    <t>126,33</t>
  </si>
  <si>
    <t>103,20</t>
  </si>
  <si>
    <t>85,52</t>
  </si>
  <si>
    <t>129,38</t>
  </si>
  <si>
    <t>91,34</t>
  </si>
  <si>
    <t>96,12</t>
  </si>
  <si>
    <t>118,17</t>
  </si>
  <si>
    <t>EMBOÇO OU MASSA ÚNICA EM ARGAMASSA TRAÇO 1:2:8, PREPARO MANUAL, APLICADA MANUALMENTE EM SUPERFÍCIES EXTERNAS DA SACADA, ESPESSURA MAIOR OU IGUAL A 50 MM, SEM USO DE TELA METÁLICA DE REFORÇO CONTRA FISSURAÇÃO. AF_08/2022</t>
  </si>
  <si>
    <t>123,43</t>
  </si>
  <si>
    <t>170,29</t>
  </si>
  <si>
    <t>67,07</t>
  </si>
  <si>
    <t>70,55</t>
  </si>
  <si>
    <t>108,20</t>
  </si>
  <si>
    <t>86,09</t>
  </si>
  <si>
    <t>201,36</t>
  </si>
  <si>
    <t>139,91</t>
  </si>
  <si>
    <t>193,93</t>
  </si>
  <si>
    <t>133,33</t>
  </si>
  <si>
    <t>208,34</t>
  </si>
  <si>
    <t>145,28</t>
  </si>
  <si>
    <t>199,11</t>
  </si>
  <si>
    <t>136,85</t>
  </si>
  <si>
    <t>211,72</t>
  </si>
  <si>
    <t>155,51</t>
  </si>
  <si>
    <t>197,68</t>
  </si>
  <si>
    <t>218,10</t>
  </si>
  <si>
    <t>156,68</t>
  </si>
  <si>
    <t>209,41</t>
  </si>
  <si>
    <t>148,81</t>
  </si>
  <si>
    <t>225,12</t>
  </si>
  <si>
    <t>162,07</t>
  </si>
  <si>
    <t>214,57</t>
  </si>
  <si>
    <t>228,48</t>
  </si>
  <si>
    <t>172,31</t>
  </si>
  <si>
    <t>150,05</t>
  </si>
  <si>
    <t>172,63</t>
  </si>
  <si>
    <t>47,16</t>
  </si>
  <si>
    <t>71,32</t>
  </si>
  <si>
    <t>86,42</t>
  </si>
  <si>
    <t>63,46</t>
  </si>
  <si>
    <t>99,85</t>
  </si>
  <si>
    <t>118,94</t>
  </si>
  <si>
    <t>88,49</t>
  </si>
  <si>
    <t>51,41</t>
  </si>
  <si>
    <t>61,04</t>
  </si>
  <si>
    <t>111,05</t>
  </si>
  <si>
    <t>66,47</t>
  </si>
  <si>
    <t>72,39</t>
  </si>
  <si>
    <t>130,77</t>
  </si>
  <si>
    <t>84,54</t>
  </si>
  <si>
    <t>144,10</t>
  </si>
  <si>
    <t>35,82</t>
  </si>
  <si>
    <t>53,62</t>
  </si>
  <si>
    <t>123,67</t>
  </si>
  <si>
    <t>62,80</t>
  </si>
  <si>
    <t>97,58</t>
  </si>
  <si>
    <t>78,31</t>
  </si>
  <si>
    <t>122,87</t>
  </si>
  <si>
    <t>85,55</t>
  </si>
  <si>
    <t>141,30</t>
  </si>
  <si>
    <t>92,08</t>
  </si>
  <si>
    <t>113,58</t>
  </si>
  <si>
    <t>162,28</t>
  </si>
  <si>
    <t>109,38</t>
  </si>
  <si>
    <t>61,90</t>
  </si>
  <si>
    <t>196,51</t>
  </si>
  <si>
    <t>233,50</t>
  </si>
  <si>
    <t>63,23</t>
  </si>
  <si>
    <t>66,63</t>
  </si>
  <si>
    <t>71,18</t>
  </si>
  <si>
    <t>277,88</t>
  </si>
  <si>
    <t>331,67</t>
  </si>
  <si>
    <t>79,45</t>
  </si>
  <si>
    <t>80,09</t>
  </si>
  <si>
    <t>67,76</t>
  </si>
  <si>
    <t>193,57</t>
  </si>
  <si>
    <t>278,59</t>
  </si>
  <si>
    <t>287,78</t>
  </si>
  <si>
    <t>182,29</t>
  </si>
  <si>
    <t>242,88</t>
  </si>
  <si>
    <t>41,29</t>
  </si>
  <si>
    <t>FORRO EM MADEIRA PINUS, PARA AMBIENTES RESIDENCIAIS, INCLUSIVE ESTRUTURA UNIDIRECIONAL DE FIXAÇÃO. AF_08/2023</t>
  </si>
  <si>
    <t>139,72</t>
  </si>
  <si>
    <t>ACABAMENTOS PARA FORRO (RODA-FORRO EM MADEIRA PINUS). AF_08/2023</t>
  </si>
  <si>
    <t>104756</t>
  </si>
  <si>
    <t>FORRO EM MADEIRA PINUS, PARA AMBIENTES RESIDENCIAIS E COMERCIAIS, INCLUSIVE ESTRUTURA BIDIRECIONAL DE FIXAÇÃO. AF_08/2023</t>
  </si>
  <si>
    <t>194,21</t>
  </si>
  <si>
    <t>FORRO EM PLACAS DE GESSO, PARA AMBIENTES RESIDENCIAIS. AF_08/2023_PS</t>
  </si>
  <si>
    <t>FORRO EM DRYWALL PARA AMBIENTES RESIDENCIAIS, INCLUSIVE ESTRUTURA UNIDIRECIONAL DE FIXAÇÃO. AF_08/2023_PS</t>
  </si>
  <si>
    <t>75,54</t>
  </si>
  <si>
    <t>FORRO EM PLACAS DE GESSO, PARA AMBIENTES COMERCIAIS. AF_08/2023_PS</t>
  </si>
  <si>
    <t>45,98</t>
  </si>
  <si>
    <t>FORRO EM DRYWALL, PARA AMBIENTES COMERCIAIS, INCLUSIVE ESTRUTURA BIRECIONAL DE FIXAÇÃO. AF_08/2023_PS</t>
  </si>
  <si>
    <t>76,52</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</si>
  <si>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</si>
  <si>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</si>
  <si>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</si>
  <si>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</si>
  <si>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</si>
  <si>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</si>
  <si>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</si>
  <si>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77,68</t>
  </si>
  <si>
    <t>FORRO EM RÉGUAS DE PVC, LISO, PARA AMBIENTES COMERCIAIS, INCLUSIVE ESTRUTURA BIDIRECIONAL DE FIXAÇÃO. AF_08/2023_PS</t>
  </si>
  <si>
    <t>422,00</t>
  </si>
  <si>
    <t>449,14</t>
  </si>
  <si>
    <t>435,74</t>
  </si>
  <si>
    <t>583,23</t>
  </si>
  <si>
    <t>558,05</t>
  </si>
  <si>
    <t>565,82</t>
  </si>
  <si>
    <t>550,72</t>
  </si>
  <si>
    <t>582,20</t>
  </si>
  <si>
    <t>549,90</t>
  </si>
  <si>
    <t>572,42</t>
  </si>
  <si>
    <t>536,35</t>
  </si>
  <si>
    <t>668,79</t>
  </si>
  <si>
    <t>433,27</t>
  </si>
  <si>
    <t>601,80</t>
  </si>
  <si>
    <t>586,45</t>
  </si>
  <si>
    <t>539,68</t>
  </si>
  <si>
    <t>516,33</t>
  </si>
  <si>
    <t>500,85</t>
  </si>
  <si>
    <t>432,01</t>
  </si>
  <si>
    <t>416,88</t>
  </si>
  <si>
    <t>525,22</t>
  </si>
  <si>
    <t>511,88</t>
  </si>
  <si>
    <t>477,01</t>
  </si>
  <si>
    <t>455,73</t>
  </si>
  <si>
    <t>4.427,19</t>
  </si>
  <si>
    <t>4.430,86</t>
  </si>
  <si>
    <t>4.546,31</t>
  </si>
  <si>
    <t>4.543,06</t>
  </si>
  <si>
    <t>4.453,89</t>
  </si>
  <si>
    <t>4.464,46</t>
  </si>
  <si>
    <t>460,11</t>
  </si>
  <si>
    <t>391,75</t>
  </si>
  <si>
    <t>418,37</t>
  </si>
  <si>
    <t>607,95</t>
  </si>
  <si>
    <t>536,91</t>
  </si>
  <si>
    <t>571,55</t>
  </si>
  <si>
    <t>527,27</t>
  </si>
  <si>
    <t>563,22</t>
  </si>
  <si>
    <t>548,81</t>
  </si>
  <si>
    <t>557,46</t>
  </si>
  <si>
    <t>536,23</t>
  </si>
  <si>
    <t>805,89</t>
  </si>
  <si>
    <t>668,07</t>
  </si>
  <si>
    <t>630,79</t>
  </si>
  <si>
    <t>681,99</t>
  </si>
  <si>
    <t>604,14</t>
  </si>
  <si>
    <t>609,58</t>
  </si>
  <si>
    <t>545,32</t>
  </si>
  <si>
    <t>508,21</t>
  </si>
  <si>
    <t>468,25</t>
  </si>
  <si>
    <t>483,67</t>
  </si>
  <si>
    <t>401,22</t>
  </si>
  <si>
    <t>616,02</t>
  </si>
  <si>
    <t>531,11</t>
  </si>
  <si>
    <t>490,11</t>
  </si>
  <si>
    <t>520,17</t>
  </si>
  <si>
    <t>432,37</t>
  </si>
  <si>
    <t>4.372,83</t>
  </si>
  <si>
    <t>4.341,47</t>
  </si>
  <si>
    <t>4.484,02</t>
  </si>
  <si>
    <t>4.438,85</t>
  </si>
  <si>
    <t>4.439,62</t>
  </si>
  <si>
    <t>4.411,10</t>
  </si>
  <si>
    <t>4.383,80</t>
  </si>
  <si>
    <t>522,71</t>
  </si>
  <si>
    <t>552,75</t>
  </si>
  <si>
    <t>670,70</t>
  </si>
  <si>
    <t>658,25</t>
  </si>
  <si>
    <t>652,03</t>
  </si>
  <si>
    <t>642,84</t>
  </si>
  <si>
    <t>777,15</t>
  </si>
  <si>
    <t>691,37</t>
  </si>
  <si>
    <t>642,65</t>
  </si>
  <si>
    <t>611,18</t>
  </si>
  <si>
    <t>531,88</t>
  </si>
  <si>
    <t>629,29</t>
  </si>
  <si>
    <t>566,44</t>
  </si>
  <si>
    <t>4.499,73</t>
  </si>
  <si>
    <t>4.599,47</t>
  </si>
  <si>
    <t>4.535,01</t>
  </si>
  <si>
    <t>1.809,30</t>
  </si>
  <si>
    <t>1.802,76</t>
  </si>
  <si>
    <t>1.790,13</t>
  </si>
  <si>
    <t>2.122,17</t>
  </si>
  <si>
    <t>2.109,84</t>
  </si>
  <si>
    <t>2.098,88</t>
  </si>
  <si>
    <t>5.034,58</t>
  </si>
  <si>
    <t>5.050,80</t>
  </si>
  <si>
    <t>5.071,56</t>
  </si>
  <si>
    <t>5.606,84</t>
  </si>
  <si>
    <t>5.653,20</t>
  </si>
  <si>
    <t>5.696,02</t>
  </si>
  <si>
    <t>3.534,57</t>
  </si>
  <si>
    <t>3.553,09</t>
  </si>
  <si>
    <t>3.569,33</t>
  </si>
  <si>
    <t>1.987,45</t>
  </si>
  <si>
    <t>2.300,01</t>
  </si>
  <si>
    <t>5.877,70</t>
  </si>
  <si>
    <t>3.763,00</t>
  </si>
  <si>
    <t>5.234,44</t>
  </si>
  <si>
    <t>5.241,45</t>
  </si>
  <si>
    <t>1.843,18</t>
  </si>
  <si>
    <t>1.827,37</t>
  </si>
  <si>
    <t>908,23</t>
  </si>
  <si>
    <t>554,49</t>
  </si>
  <si>
    <t>629,42</t>
  </si>
  <si>
    <t>556,08</t>
  </si>
  <si>
    <t>637,94</t>
  </si>
  <si>
    <t>471,97</t>
  </si>
  <si>
    <t>569,02</t>
  </si>
  <si>
    <t>547,81</t>
  </si>
  <si>
    <t>808,88</t>
  </si>
  <si>
    <t>583,51</t>
  </si>
  <si>
    <t>540,89</t>
  </si>
  <si>
    <t>517,11</t>
  </si>
  <si>
    <t>673,73</t>
  </si>
  <si>
    <t>546,09</t>
  </si>
  <si>
    <t>493,43</t>
  </si>
  <si>
    <t>490,66</t>
  </si>
  <si>
    <t>464,25</t>
  </si>
  <si>
    <t>719,35</t>
  </si>
  <si>
    <t>789,53</t>
  </si>
  <si>
    <t>705,51</t>
  </si>
  <si>
    <t>684,77</t>
  </si>
  <si>
    <t>798,53</t>
  </si>
  <si>
    <t>618,38</t>
  </si>
  <si>
    <t>670,91</t>
  </si>
  <si>
    <t>617,91</t>
  </si>
  <si>
    <t>593,26</t>
  </si>
  <si>
    <t>703,65</t>
  </si>
  <si>
    <t>517,58</t>
  </si>
  <si>
    <t>540,51</t>
  </si>
  <si>
    <t>550,04</t>
  </si>
  <si>
    <t>482,93</t>
  </si>
  <si>
    <t>713,98</t>
  </si>
  <si>
    <t>613,81</t>
  </si>
  <si>
    <t>1.349,05</t>
  </si>
  <si>
    <t>975,13</t>
  </si>
  <si>
    <t>489,66</t>
  </si>
  <si>
    <t>2,55</t>
  </si>
  <si>
    <t>76,91</t>
  </si>
  <si>
    <t>57,68</t>
  </si>
  <si>
    <t>36,80</t>
  </si>
  <si>
    <t>108,44</t>
  </si>
  <si>
    <t>78,79</t>
  </si>
  <si>
    <t>63,84</t>
  </si>
  <si>
    <t>47,11</t>
  </si>
  <si>
    <t>38,57</t>
  </si>
  <si>
    <t>78,16</t>
  </si>
  <si>
    <t>49,53</t>
  </si>
  <si>
    <t>288,32</t>
  </si>
  <si>
    <t>11,21</t>
  </si>
  <si>
    <t>744,61</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</si>
  <si>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</si>
  <si>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</si>
  <si>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</si>
  <si>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</si>
  <si>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98,01</t>
  </si>
  <si>
    <t>DEMOLIÇÃO DE ALVENARIA PARA QUALQUER TIPO DE BLOCO, DE FORMA MECANIZADA, SEM REAPROVEITAMENTO. AF_09/2023</t>
  </si>
  <si>
    <t>54,26</t>
  </si>
  <si>
    <t>DEMOLIÇÃO DE PILARES E VIGAS EM CONCRETO ARMADO, DE FORMA MANUAL, SEM REAPROVEITAMENTO. AF_09/2023</t>
  </si>
  <si>
    <t>523,93</t>
  </si>
  <si>
    <t>DEMOLIÇÃO DE PILARES E VIGAS EM CONCRETO ARMADO, DE FORMA MECANIZADA COM MARTELETE, SEM REAPROVEITAMENTO. AF_09/2023</t>
  </si>
  <si>
    <t>182,89</t>
  </si>
  <si>
    <t>DEMOLIÇÃO DE LAJES, EM CONCRETO ARMADO, DE FORMA MANUAL, SEM REAPROVEITAMENTO. AF_09/2023</t>
  </si>
  <si>
    <t>244,01</t>
  </si>
  <si>
    <t>DEMOLIÇÃO DE LAJES, EM CONCRETO ARMADO, DE FORMA MECANIZADA COM MARTELETE, SEM REAPROVEITAMENTO. AF_09/2023</t>
  </si>
  <si>
    <t>85,17</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</si>
  <si>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</si>
  <si>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</si>
  <si>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</si>
  <si>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</si>
  <si>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</si>
  <si>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</si>
  <si>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</si>
  <si>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</si>
  <si>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</si>
  <si>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</si>
  <si>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</si>
  <si>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</si>
  <si>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</si>
  <si>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23,18</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</si>
  <si>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</si>
  <si>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</si>
  <si>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</si>
  <si>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</si>
  <si>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</si>
  <si>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</si>
  <si>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</si>
  <si>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76,58</t>
  </si>
  <si>
    <t>REMOÇÃO DE TESOURAS DE MADEIRA, COM VÃO MAIOR OU IGUAL A 8M, DE FORMA MANUAL, SEM REAPROVEITAMENTO. AF_09/2023</t>
  </si>
  <si>
    <t>173,61</t>
  </si>
  <si>
    <t>REMOÇÃO DE TESOURAS DE MADEIRA, COM VÃO MENOR QUE 8M, DE FORMA MECANIZADA, COM REAPROVEITAMENTO. AF_09/2023</t>
  </si>
  <si>
    <t>REMOÇÃO DE TESOURAS DE MADEIRA, COM VÃO MAIOR OU IGUAL A 8M, DE FORMA MECANIZADA, COM REAPROVEITAMENTO. AF_09/2023</t>
  </si>
  <si>
    <t>170,54</t>
  </si>
  <si>
    <t>REMOÇÃO DE TRAMA METÁLICA PARA COBERTURA, DE FORMA MANUAL, SEM REAPROVEITAMENTO. AF_09/2023</t>
  </si>
  <si>
    <t>REMOÇÃO DE TESOURAS METÁLICAS, COM VÃO MENOR QUE 8M, DE FORMA MANUAL, SEM REAPROVEITAMENTO. AF_09/2023</t>
  </si>
  <si>
    <t>304,84</t>
  </si>
  <si>
    <t>REMOÇÃO DE TESOURAS METÁLICAS, COM VÃO MAIOR OU IGUAL A 8M, DE FORMA MANUAL, SEM REAPROVEITAMENTO. AF_09/2023</t>
  </si>
  <si>
    <t>604,24</t>
  </si>
  <si>
    <t>REMOÇÃO DE TESOURAS METÁLICAS, COM VÃO MENOR QUE 8M, DE FORMA MECANIZADA, COM REAPROVEITAMENTO. AF_09/2023</t>
  </si>
  <si>
    <t>210,48</t>
  </si>
  <si>
    <t>REMOÇÃO DE TESOURAS METÁLICAS, COM VÃO MAIOR OU IGUAL A 8M, DE FORMA MECANIZADA, COM REAPROVEITAMENTO. AF_09/2023</t>
  </si>
  <si>
    <t>288,43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</si>
  <si>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</si>
  <si>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</si>
  <si>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</si>
  <si>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</si>
  <si>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</si>
  <si>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</si>
  <si>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</si>
  <si>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104789</t>
  </si>
  <si>
    <t>DEMOLIÇÃO DE PISO DE CONCRETO SIMPLES, DE FORMA MANUAL, SEM REAPROVEITAMENTO. AF_09/2023</t>
  </si>
  <si>
    <t>183,47</t>
  </si>
  <si>
    <t>104790</t>
  </si>
  <si>
    <t>DEMOLIÇÃO DE PISO DE CONCRETO SIMPLES, DE FORMA MECANIZADA COM MARTELETE, SEM REAPROVEITAMENTO. AF_09/2023</t>
  </si>
  <si>
    <t>110,63</t>
  </si>
  <si>
    <t>104791</t>
  </si>
  <si>
    <t>DEMOLIÇÃO DE ARGAMASSAS, DE FORMA DE FORMA MECANIZADA COM MARTELETE, SEM REAPROVEITAMENTO. AF_09/2023</t>
  </si>
  <si>
    <t>104792</t>
  </si>
  <si>
    <t>REMOÇÃO DE CABOS ELÉTRICOS, COM SEÇÃO DE ATÉ 2,5 MM², DE FORMA MANUAL, SEM REAPROVEITAMENTO. AF_09/2023</t>
  </si>
  <si>
    <t>104793</t>
  </si>
  <si>
    <t>REMOÇÃO DE CABOS ELÉTRICOS, COM SEÇÃO MAIOR QUE 2,5 MM² E MENOR QUE 10 MM², DE FORMA MANUAL, SEM REAPROVEITAMENTO. AF_09/2023</t>
  </si>
  <si>
    <t>104794</t>
  </si>
  <si>
    <t>REMOÇÃO DE CABOS ELÉTRICOS, COM SEÇÃO DE 16 MM², FORMA MANUAL, SEM REAPROVEITAMENTO. AF_09/2023</t>
  </si>
  <si>
    <t>104795</t>
  </si>
  <si>
    <t>REMOÇÃO DE CABOS ELÉTRICOS, COM SEÇÃO DE 25 MM², FORMA MANUAL, SEM REAPROVEITAMENTO. AF_09/2023</t>
  </si>
  <si>
    <t>104796</t>
  </si>
  <si>
    <t>DEMOLIÇÃO DE GUIAS, SARJETAS OU SARJETÕES, DE FORMA MECANIZADA, SEM REAPROVEITAMENTO. AF_09/2023</t>
  </si>
  <si>
    <t>104797</t>
  </si>
  <si>
    <t>REMOÇAO DE GUIAS PRÉ-FABRICADAS DE CONCRETO, DE FORMA MECANIZADA, COM REAPROVEITAMENTO. AF_09/2023</t>
  </si>
  <si>
    <t>104798</t>
  </si>
  <si>
    <t>REMOÇÃO DE SUPORTE METÁLICO OU DE MADEIRA PARA PLACAS DE SINALIZAÇÃO VIÁRIA, DE FORMA MANUAL, SEM REAPROVEITAMENTO. AF_09/2023</t>
  </si>
  <si>
    <t>104799</t>
  </si>
  <si>
    <t>REMOÇÃO DE PLACAS DE SINALIZAÇÃO VIÁRIA, DE FORMA MANUAL, SEM REAPROVEITAMENTO. AF_09/2023</t>
  </si>
  <si>
    <t>104800</t>
  </si>
  <si>
    <t>REMOÇÃO DE CERCAS E MOURÕES, DE FORMA MANUAL, SEM REAPROVEITAMENTO. AF_09/2023</t>
  </si>
  <si>
    <t>104801</t>
  </si>
  <si>
    <t>REMOÇÃO DE ALAMBRADOS PARA QUADRAS POLIESPORTIVAS, ESTRUTURADO POR TUBOS DE AÇO GALVANIZADO, COM TELA DE ARAME GALVANIZADO, DE FORMA MANUAL, SEM REAPROVEITAMENTO. AF_09/2023</t>
  </si>
  <si>
    <t>104802</t>
  </si>
  <si>
    <t>REMOÇÃO DE TELA DE ARAME GALVANIZADO DE ALAMBRADOS PARA QUADRAS POLIESPORTIVAS, DE FORMA MANUAL, SEM REMOÇÃO DA ESTRUTURA DE SUSTENTAÇÃO, SEM REAPROVEITAMENTO. AF_09/2023</t>
  </si>
  <si>
    <t>104803</t>
  </si>
  <si>
    <t>REMOÇÃO CALHAS E RUFOS, DE FORMA MANUAL, SEM REAPROVEITAMENTO. AF_09/2023</t>
  </si>
  <si>
    <t>148,09</t>
  </si>
  <si>
    <t>152,64</t>
  </si>
  <si>
    <t>100,38</t>
  </si>
  <si>
    <t>2,73</t>
  </si>
  <si>
    <t>1,61</t>
  </si>
  <si>
    <t>4,33</t>
  </si>
  <si>
    <t>8,65</t>
  </si>
  <si>
    <t>565,42</t>
  </si>
  <si>
    <t>164,73</t>
  </si>
  <si>
    <t>280,64</t>
  </si>
  <si>
    <t>45,20</t>
  </si>
  <si>
    <t>28,23</t>
  </si>
  <si>
    <t>17,91</t>
  </si>
  <si>
    <t>66,16</t>
  </si>
  <si>
    <t>147,45</t>
  </si>
  <si>
    <t>132,82</t>
  </si>
  <si>
    <t>84,15</t>
  </si>
  <si>
    <t>61,73</t>
  </si>
  <si>
    <t>55,70</t>
  </si>
  <si>
    <t>116,20</t>
  </si>
  <si>
    <t>83,50</t>
  </si>
  <si>
    <t>84,30</t>
  </si>
  <si>
    <t>56,60</t>
  </si>
  <si>
    <t>68,44</t>
  </si>
  <si>
    <t>155,76</t>
  </si>
  <si>
    <t>167,51</t>
  </si>
  <si>
    <t>188,96</t>
  </si>
  <si>
    <t>45,36</t>
  </si>
  <si>
    <t>69,67</t>
  </si>
  <si>
    <t>131,48</t>
  </si>
  <si>
    <t>154,31</t>
  </si>
  <si>
    <t>65,40</t>
  </si>
  <si>
    <t>6.141,28</t>
  </si>
  <si>
    <t>6.481,81</t>
  </si>
  <si>
    <t>4.868,65</t>
  </si>
  <si>
    <t>5.236,51</t>
  </si>
  <si>
    <t>2.623,54</t>
  </si>
  <si>
    <t>4.074,38</t>
  </si>
  <si>
    <t>2.373,02</t>
  </si>
  <si>
    <t>2.526,66</t>
  </si>
  <si>
    <t>1.945,39</t>
  </si>
  <si>
    <t>2.803,36</t>
  </si>
  <si>
    <t>2.187,23</t>
  </si>
  <si>
    <t>4.088,31</t>
  </si>
  <si>
    <t>2.386,95</t>
  </si>
  <si>
    <t>2.540,59</t>
  </si>
  <si>
    <t>1.959,32</t>
  </si>
  <si>
    <t>2.817,29</t>
  </si>
  <si>
    <t>2.285,93</t>
  </si>
  <si>
    <t>1.244,62</t>
  </si>
  <si>
    <t>1.329,68</t>
  </si>
  <si>
    <t>1.282,54</t>
  </si>
  <si>
    <t>288,08</t>
  </si>
  <si>
    <t>280,18</t>
  </si>
  <si>
    <t>4.030,45</t>
  </si>
  <si>
    <t>84,10</t>
  </si>
  <si>
    <t>181,03</t>
  </si>
  <si>
    <t>264,72</t>
  </si>
  <si>
    <t>66,90</t>
  </si>
  <si>
    <t>285,65</t>
  </si>
  <si>
    <t>326,61</t>
  </si>
  <si>
    <t>840,47</t>
  </si>
  <si>
    <t>1.323,91</t>
  </si>
  <si>
    <t>22,78</t>
  </si>
  <si>
    <t>27,23</t>
  </si>
  <si>
    <t>31,01</t>
  </si>
  <si>
    <t>MOTORISTA DE VEÍCULO LEVE COM ENCARGOS COMPLEMENTARES</t>
  </si>
  <si>
    <t>24,76</t>
  </si>
  <si>
    <t>23,89</t>
  </si>
  <si>
    <t>26,36</t>
  </si>
  <si>
    <t>29,83</t>
  </si>
  <si>
    <t>31,33</t>
  </si>
  <si>
    <t>47,62</t>
  </si>
  <si>
    <t>24,73</t>
  </si>
  <si>
    <t>110,69</t>
  </si>
  <si>
    <t>122,69</t>
  </si>
  <si>
    <t>113,50</t>
  </si>
  <si>
    <t>4.128,86</t>
  </si>
  <si>
    <t>4.216,03</t>
  </si>
  <si>
    <t>3.010,80</t>
  </si>
  <si>
    <t>2.991,88</t>
  </si>
  <si>
    <t>3.769,18</t>
  </si>
  <si>
    <t>3.683,35</t>
  </si>
  <si>
    <t>19.803,86</t>
  </si>
  <si>
    <t>3.273,81</t>
  </si>
  <si>
    <t>20.888,13</t>
  </si>
  <si>
    <t>24.840,81</t>
  </si>
  <si>
    <t>19.348,58</t>
  </si>
  <si>
    <t>20.476,30</t>
  </si>
  <si>
    <t>21.442,31</t>
  </si>
  <si>
    <t>4.976,49</t>
  </si>
  <si>
    <t>6.321,89</t>
  </si>
  <si>
    <t>4.435,85</t>
  </si>
  <si>
    <t>224,05</t>
  </si>
  <si>
    <t>236,54</t>
  </si>
  <si>
    <t>282,10</t>
  </si>
  <si>
    <t>123,91</t>
  </si>
  <si>
    <t>131,27</t>
  </si>
  <si>
    <t>137,57</t>
  </si>
  <si>
    <t>25,21</t>
  </si>
  <si>
    <t>69,42</t>
  </si>
  <si>
    <t>3.041,56</t>
  </si>
  <si>
    <t>5.338,51</t>
  </si>
  <si>
    <t>3.616,36</t>
  </si>
  <si>
    <t>45,31</t>
  </si>
  <si>
    <t>74,83</t>
  </si>
  <si>
    <t>29,60</t>
  </si>
  <si>
    <t>28,50</t>
  </si>
  <si>
    <t>67,68</t>
  </si>
  <si>
    <t>91,05</t>
  </si>
  <si>
    <t>89,71</t>
  </si>
  <si>
    <t>46,54</t>
  </si>
  <si>
    <t>33,66</t>
  </si>
  <si>
    <t>35,36</t>
  </si>
  <si>
    <t>45,17</t>
  </si>
  <si>
    <t>41,05</t>
  </si>
  <si>
    <t>48,67</t>
  </si>
  <si>
    <t>29,94</t>
  </si>
  <si>
    <t>36,48</t>
  </si>
  <si>
    <t>30,57</t>
  </si>
  <si>
    <t>71,77</t>
  </si>
  <si>
    <t>3.625,39</t>
  </si>
  <si>
    <t>3.673,65</t>
  </si>
  <si>
    <t>3.400,30</t>
  </si>
  <si>
    <t>3.704,84</t>
  </si>
  <si>
    <t>3.884,36</t>
  </si>
  <si>
    <t>3.671,35</t>
  </si>
  <si>
    <t>4.370,64</t>
  </si>
  <si>
    <t>3.142,35</t>
  </si>
  <si>
    <t>3.535,90</t>
  </si>
  <si>
    <t>3.508,96</t>
  </si>
  <si>
    <t>4.627,30</t>
  </si>
  <si>
    <t>3.631,86</t>
  </si>
  <si>
    <t>3.792,09</t>
  </si>
  <si>
    <t>2.199,93</t>
  </si>
  <si>
    <t>4.315,34</t>
  </si>
  <si>
    <t>4.379,00</t>
  </si>
  <si>
    <t>4.086,80</t>
  </si>
  <si>
    <t>4.058,83</t>
  </si>
  <si>
    <t>3.598,59</t>
  </si>
  <si>
    <t>4.152,22</t>
  </si>
  <si>
    <t>4.337,37</t>
  </si>
  <si>
    <t>3.869,12</t>
  </si>
  <si>
    <t>4.433,94</t>
  </si>
  <si>
    <t>4.240,21</t>
  </si>
  <si>
    <t>4.829,07</t>
  </si>
  <si>
    <t>4.257,97</t>
  </si>
  <si>
    <t>4.792,23</t>
  </si>
  <si>
    <t>4.366,31</t>
  </si>
  <si>
    <t>4.478,05</t>
  </si>
  <si>
    <t>4.200,90</t>
  </si>
  <si>
    <t>3.082,68</t>
  </si>
  <si>
    <t>4.622,64</t>
  </si>
  <si>
    <t>4.102,94</t>
  </si>
  <si>
    <t>6.255,82</t>
  </si>
  <si>
    <t>4.465,70</t>
  </si>
  <si>
    <t>3.903,18</t>
  </si>
  <si>
    <t>4.813,79</t>
  </si>
  <si>
    <t>5.393,86</t>
  </si>
  <si>
    <t>4.257,88</t>
  </si>
  <si>
    <t>4.931,30</t>
  </si>
  <si>
    <t>3.972,24</t>
  </si>
  <si>
    <t>4.376,44</t>
  </si>
  <si>
    <t>2.926,40</t>
  </si>
  <si>
    <t>4.515,54</t>
  </si>
  <si>
    <t>4.857,97</t>
  </si>
  <si>
    <t>4.368,17</t>
  </si>
  <si>
    <t>3.950,98</t>
  </si>
  <si>
    <t>5.385,02</t>
  </si>
  <si>
    <t>4.651,20</t>
  </si>
  <si>
    <t>5.584,43</t>
  </si>
  <si>
    <t>4.154,76</t>
  </si>
  <si>
    <t>4.878,96</t>
  </si>
  <si>
    <t>4.232,10</t>
  </si>
  <si>
    <t>6.756,45</t>
  </si>
  <si>
    <t>4.467,86</t>
  </si>
  <si>
    <t>4.395,68</t>
  </si>
  <si>
    <t>4.631,50</t>
  </si>
  <si>
    <t>4.535,55</t>
  </si>
  <si>
    <t>4.624,65</t>
  </si>
  <si>
    <t>4.449,81</t>
  </si>
  <si>
    <t>3.515,58</t>
  </si>
  <si>
    <t>4.692,91</t>
  </si>
  <si>
    <t>5.300,83</t>
  </si>
  <si>
    <t>5.498,05</t>
  </si>
  <si>
    <t>8.788,41</t>
  </si>
  <si>
    <t>4.298,05</t>
  </si>
  <si>
    <t>3.922,29</t>
  </si>
  <si>
    <t>3.484,45</t>
  </si>
  <si>
    <t>Execução e compactação de base em bica corrida com 5% de cimento</t>
  </si>
  <si>
    <t>Meio-fio com sarjeta, concreto fck=20 MPa, seção 717cm², moldado no local, inclusive escavação e pintura a cal</t>
  </si>
  <si>
    <t>Execução e compactação de base estabilizada granulometricamente (para tapa buraco)</t>
  </si>
  <si>
    <t>Confecção suporte e travessa metálicos para fixação de placa de sinalização***DESATIVADO***</t>
  </si>
  <si>
    <t>Meio-fio com sarjeta, concreto fck = 20MPa, seção 523cm2, moldado no local, inclusive escavação e pintura a cal</t>
  </si>
  <si>
    <t>Meio-fio com sarjeta, concreto fck = 20MPa, seção 679cm2, moldado no local, inclusive escavação e pintura a cal</t>
  </si>
  <si>
    <t>Meio-fio com sarjeta, concreto fck=20MPa, seção 560cm², moldado no local, inclusive escavação e pintura a cal</t>
  </si>
  <si>
    <t>Elaboração de projetos geométrico, terraplenagem, pavimentação, drenagem, acessibilidade e sinalização viária</t>
  </si>
  <si>
    <t xml:space="preserve">Elaboração projeto de restauração funcional do pavimento, sinalização viária e acessibilidade exclusive estudos topográficos e geotécnicos e projetos drenagem, </t>
  </si>
  <si>
    <t>Sinalização de advertência de obra com placa (fundo laranja) sobre cavalete, conforme ABNT-NBR-7678 - estrutura de madeira</t>
  </si>
  <si>
    <t>Caixa de passagem em concreto nas dimensões 2,99 x 4,45 m (externo).</t>
  </si>
  <si>
    <t>Meio-fio (guia), concreto fck = 20MPa, seção 285cm2, moldado no local, inclusive escavação e pintura a cal</t>
  </si>
  <si>
    <t>Elaboração de projeto estrutural de ponte em concreto armado inclusive estudos topográfico, geotécnico, hidrológico,de acessibilidade e sinalização viária.</t>
  </si>
  <si>
    <t>Caixa de passagem em concreto nas dimensões 3,17 x 1,30 m (externo).</t>
  </si>
  <si>
    <t>Meio-fio com sarjeta, concreto fck=20 MPa, seção 615 cm², moldado no local, inclusive escavação e pintura a cal em uma demão</t>
  </si>
  <si>
    <t>Execução e compactação de base estabilizada granulometricamente, com mistura na pista de até três materiais exclusive material</t>
  </si>
  <si>
    <t>Tento (acabamento de limpa-rodas), concreto fck = 20 MPa, seção 330cm²</t>
  </si>
  <si>
    <t>CP 1 - Caixa de passagem 2,32x2,32m (medidas externas), em tijolos maciços conforme projeto tipo</t>
  </si>
  <si>
    <t>Boca de dragão***DESATIVADA***</t>
  </si>
  <si>
    <t>Caixa de passagem em concreto nas dimensões 1,90 x 2,80 m (externo).</t>
  </si>
  <si>
    <t>Meio-fio com sarjeta, concreto fck = 20MPa, seção 615 cm²</t>
  </si>
  <si>
    <t>Galeria celular em aduela pré-moldada em concreto armado, 2,00m x 2,00m (4080kg/m), aquisição, assentamento e rejuntamento. Exclusive transporte***DESATIVADO***</t>
  </si>
  <si>
    <t>Galeria celular em aduela pré-moldada em concreto armado, 2,50m x 2,50m (5000kg/m), aquisição, assentamento e rejuntamento. Exclusive transporte***DESATIVADO***</t>
  </si>
  <si>
    <t>Execução e compactação de base de solo - brita (30/70), mistura em pista, compactação 100% proctor intermediário, exclusive escavação, carga e transporte</t>
  </si>
  <si>
    <t>Levantamento topográfico por GPS em áreas de difícil acesso, relevo acidentado e muito pouco habitadas.</t>
  </si>
  <si>
    <t>Execução e compactação de sub-base (reforço) estabilizada granulometricamente, sem mistura - exclusive material</t>
  </si>
  <si>
    <t>Galeria celular em aduela pré-moldada em concreto armado, 1,50m x 1,50m (2950kg/m), aquisição, assentamento e rejuntamento. Exclusive transporte.***DESATIVADO***</t>
  </si>
  <si>
    <t>Execução e compactação de Base de solo - brita (40/60), mistura em pista, compactação 100% proctor intermediário, exclusive escavação, carga e transporte</t>
  </si>
  <si>
    <t>Caixa de passagem 1,70 x 1,70 m, em alvenaria de tijolo comum de 1 vez assentada e revestida internamente com argamassa de cimento e areia 1:3, lastro de brita 12 cm, berço de 18 cm em concreto 15,0 MPa, laje de 12 cm em concreto armado 20,0 MPpa.</t>
  </si>
  <si>
    <t>Boca-de-bueiro simples celular - 2,50m x 2,50m, -  esconsidade 0º em concreto armado fck 20 MPa, conforme projeto DNIT Ref SICRO 0705241.</t>
  </si>
  <si>
    <t>Execução e compactação de sub-base estabilizada granulometricamente, com mistura na pista de até três materiais exclusive material</t>
  </si>
  <si>
    <t>Execução e compactação de base para pavimentação com pedra britada ou bica corrida</t>
  </si>
  <si>
    <t>Execução e compactação de base de solo estabilizado sem mistura, compactação 100% proctor normal, exclusive escavação, carga e transporte do solo. Ref. Sinapi 72911.</t>
  </si>
  <si>
    <t>IUD30390</t>
  </si>
  <si>
    <t>Assentamento de tubo de pead corrugado de dupla parede para rede coletora de aguas pluviais, dn 150 mm, junta elástica, não inclui fornecimento, ref. SINAPI 90740</t>
  </si>
  <si>
    <t>IUC10255</t>
  </si>
  <si>
    <t>Escavação manual de fuste de tubulão a ar comprimido em material de 2ª categoria na profundidade de até 10 m</t>
  </si>
  <si>
    <t>IUC20174</t>
  </si>
  <si>
    <t>Junta de dilatação em elastômero e perfil VV - L = 35 mm e H = 60 mm - fornecimento e instalação ( SICRO 307735)</t>
  </si>
  <si>
    <t>IUC20177</t>
  </si>
  <si>
    <t>Transporte em cavalo mecânico com dolly de 4 eixos com capacidade de 57 t - rodovia pavimentada (SICRO 5915327)</t>
  </si>
  <si>
    <t>PIU00021</t>
  </si>
  <si>
    <t>Orçamento de obras pavimentação e drenagem, cronograma, composições, cotações e plano de execução das obras</t>
  </si>
  <si>
    <t>IUD30751</t>
  </si>
  <si>
    <t>Descida d'água de aterros em degraus - DAD 12</t>
  </si>
  <si>
    <t>IUC10256</t>
  </si>
  <si>
    <t>IUP30354</t>
  </si>
  <si>
    <t>Execução de base e ou sub base para pavimentação com mistura de materiais, utilizando recicladora. Exclusive materiais e transportes  (REF. SICRO COD. 4011347 e 4011342, DB 07/2023 e SINAPI 100566 db 09-2023)</t>
  </si>
  <si>
    <t>IUD30391</t>
  </si>
  <si>
    <t>Assentamento de tubo de pead corrugado de dupla parede para rede coletora de aguas pluviais, dn 200 mm, junta elástica, não inclui fornecimento, ref. SINAPI 90741</t>
  </si>
  <si>
    <t>IUD30392</t>
  </si>
  <si>
    <t>Assentamento de tubo de pead corrugado de dupla parede para rede coletora de aguas pluviais, dn 250 mm, junta elástica, não inclui fornecimento, ref. SINAPI 90742</t>
  </si>
  <si>
    <t>IUD30398</t>
  </si>
  <si>
    <t>Assentamento de tubo de pead corrugado de dupla parede para rede coletora de aguas pluviais, dn 800 mm, junta elástica integrada, não inclui fornecimento, ref. SINAPI 94876</t>
  </si>
  <si>
    <t>IUD30400</t>
  </si>
  <si>
    <t>Assentamento de tubo de pead corrugado de dupla parede para rede coletora de aguas pluviais, dn 1000 mm, junta elástica integrada, não inclui fornecimento, ref. SINAPI 94880</t>
  </si>
  <si>
    <t>IUD30401</t>
  </si>
  <si>
    <t>Assentamento de tubo de pead corrugado de dupla parede para rede coletora de aguas pluviais, dn 1200 mm, junta elástica integrada, não inclui fornecimento, ref. SINAPI 94882</t>
  </si>
  <si>
    <t>IUS87018</t>
  </si>
  <si>
    <t>Placa em aço nº 16 galvanizado com película retrorrefletiva tipo I + III - confecção Ref SICRO 5213417</t>
  </si>
  <si>
    <t>IUS87019</t>
  </si>
  <si>
    <t>Placa em aço nº 16 galvanizado com película retrorrefletiva tipo III + III - confecção Ref SICRO 5213418</t>
  </si>
  <si>
    <t>IUS87020</t>
  </si>
  <si>
    <t>Implantação em poste de madeira de placa para sinalização vertical, exceto fornecimento da placa  - Ref. SICRO cod. 5213572</t>
  </si>
  <si>
    <t>IUD30411</t>
  </si>
  <si>
    <t>Dissipador de energia - DEB 06, Ref. Cód. Sicro 2003459 - areia, brita e pedra de mão comerciais</t>
  </si>
  <si>
    <t>IUD30412</t>
  </si>
  <si>
    <t>Dissipador de energia - DEB 07, Ref. Cód. Sicro 2003461 - areia, brita e pedra de mão comerciais</t>
  </si>
  <si>
    <t>IUD30413</t>
  </si>
  <si>
    <t>Dissipador de energia - DEB 08, Ref. Cód. Sicro 2003463 - areia, brita e pedra de mão comerciais</t>
  </si>
  <si>
    <t>IUD30419</t>
  </si>
  <si>
    <t>Dissipador de energia - DES 01, Ref. Cód. Sicro 2003441 - areia, brita e pedra de mão comerciais</t>
  </si>
  <si>
    <t>IUP30146</t>
  </si>
  <si>
    <t>Execução e compactação de base e ou sub base para pavimentação de pedra rachão - exclusive pedra rachão, carga e transporte. Ref. SINAPI 96339</t>
  </si>
  <si>
    <t>IUC10024</t>
  </si>
  <si>
    <t>Lábios poliméricos em junta de pavimento de concreto - L = 20 mm e H = 30 mm - confecção e assentamento</t>
  </si>
  <si>
    <t>IUC10247</t>
  </si>
  <si>
    <t>Cordoalha CP 190 RB D = 15,2 mm - fornecimento e instalação (SICRO 4507957)</t>
  </si>
  <si>
    <t>EHAU002</t>
  </si>
  <si>
    <t>Elaboração de estudo hidrológico de área rural</t>
  </si>
  <si>
    <t>PEP00002</t>
  </si>
  <si>
    <t xml:space="preserve"> Elaboração de projeto estrutural de ponte em concreto armado</t>
  </si>
  <si>
    <t>PIU00022</t>
  </si>
  <si>
    <t>Elaboração projeto executivo de ciclovia e ciclofaixa em via urbana, incluindo estudos topográficos e projeto de sinalização viária e acessibilidade</t>
  </si>
  <si>
    <t>PIU00023</t>
  </si>
  <si>
    <t>Licenciamento Ambiental para projeto de lançamento de drenagem de águas pluviais</t>
  </si>
  <si>
    <t>IUD30225</t>
  </si>
  <si>
    <t>Dreno profundo (seção 0,50 x 1,50 m), com tubo de pead corrugado perfurado, dn 150 mm, enchimento com brita (0,25m3/m), envolvido com manta geotêxtil Ref SINPI 102670</t>
  </si>
  <si>
    <t>CTIU0003</t>
  </si>
  <si>
    <t>Ampliação do Sistema de esgotamento Sanitario de Dourados-Lote 3 - Interceptor a margem esquerda do Corrego laranja Doce e EEEB Monaco</t>
  </si>
  <si>
    <t>CTIU0006</t>
  </si>
  <si>
    <t>Ampliação do Sistema de esgotamento Sanitario de Tres Lagoas-Lote 2 - Coletores e Elevatorias</t>
  </si>
  <si>
    <t>Meio-fio (guia) com sarjeta, concreto fck = 20mpa, seção 615 cm², moldado no local com extrusora. Inclusive e pintura a cal</t>
  </si>
  <si>
    <t>Meio-fio (guia) simples, concreto fck = 20mpa, seção 285 cm², moldado no local em trecho reto com extrusora. Inclusive pintura a cal</t>
  </si>
  <si>
    <t>IUD30133</t>
  </si>
  <si>
    <t>CP-1 - Caixa de passagem, com dimensões internas de 1,98m x 1,98m x 1,5m (bxbxh),medidas internas, em alvenaria de bloco de concreto de vedação, conforme projeto tipo</t>
  </si>
  <si>
    <t>IUP30147</t>
  </si>
  <si>
    <t>Remoção mecanizada com motoniveladora de revestimento asfáltico REF SICRO 4915667</t>
  </si>
  <si>
    <t>IUP40014</t>
  </si>
  <si>
    <t xml:space="preserve"> Piso podotátil direcional com ladrilho hidraulico de 20x20x2 cm, incluindo fornecimento e assentamento com cimento colante sobre contrapiso ou piso rústico</t>
  </si>
  <si>
    <t>IUD30394</t>
  </si>
  <si>
    <t>Assentamento de tubo de pead corrugado de dupla parede para rede coletora de aguas pluviais, dn 350 mm, junta elástica, não inclui fornecimento, ref. SINAPI 90744</t>
  </si>
  <si>
    <t>Acréscimo para poço de visita retangular para drenagem, em alvenaria com tijolos maciços cerâmicos assentados em 1 vez (20 cm), dimensões externas = 2,32x2,32 m.</t>
  </si>
  <si>
    <t>IUD30403</t>
  </si>
  <si>
    <t>Assentamento de tubo de pead corrugado de dupla parede para rede coletora de aguas pluviais, dn 600 mm, junta elástica integrada, não inclui fornecimento, ref. SINAPI 90747</t>
  </si>
  <si>
    <t>IUD30404</t>
  </si>
  <si>
    <t>Assentamento de tubo de pead corrugado de dupla parede para rede coletora de aguas pluviais, dn 1500 mm, junta elástica integrada, não inclui fornecimento, ref. SINAPI 94884</t>
  </si>
  <si>
    <t>CTIU0004</t>
  </si>
  <si>
    <t>Ampliação do Sistema de esgotamento Sanitario de Dourados-Lote 4 - Rede coletora de esgotos / ligaçoes</t>
  </si>
  <si>
    <t>CTIU0007</t>
  </si>
  <si>
    <t>Ampliação do Sistema de esgotamento Sanitario de Tres Lagoas-Lote 3 - ETE Souza Dias</t>
  </si>
  <si>
    <t>CTIU0008</t>
  </si>
  <si>
    <t>Ampliação do Sistema de esgotamento Sanitario de Tres Lagoas-Lote 4 - Rede coletora de esgotos e ligaçoes domiciliares</t>
  </si>
  <si>
    <t>Sinalização de advertência de obra com placa (fundo laranja) sobre cavalete, conforme ABNT-NBR-7678 - estrutura de madeira confecção***DESATIVADO***</t>
  </si>
  <si>
    <t>IUC10252</t>
  </si>
  <si>
    <t>Escavação manual de base alargada de tubulão a ar comprimido em material de 1ª categoria na profundidade de até 10 m</t>
  </si>
  <si>
    <t>IUC10254</t>
  </si>
  <si>
    <t>Escavação manual de fuste de tubulão a ar comprimido em material de 1ª categoria na profundidade de até 10 m</t>
  </si>
  <si>
    <t>CTIU0009</t>
  </si>
  <si>
    <t>Ampliação do Sistema de esgotamento Sanitario de Tres Lagoas-Lote 5 - Rede coletora/ ligações domiciliares/ EEEB viaduto</t>
  </si>
  <si>
    <t>IUC10251</t>
  </si>
  <si>
    <t>Colocação e retirada de campânula de ar comprimido em tubulão com apoio de guindaste Ref SICRO 6106218</t>
  </si>
  <si>
    <t>IUC10253</t>
  </si>
  <si>
    <t>Escavação manual de base alargada de tubulão a ar comprimido em material de 2ª categoria na profundidade de até 10 m</t>
  </si>
  <si>
    <t>CTIU0002</t>
  </si>
  <si>
    <t>Ampliação do Sistema de esgotamento Sanitario de Dourados-Lote 2 - Ampliação da ETE IPE</t>
  </si>
  <si>
    <t>IUD30212</t>
  </si>
  <si>
    <t>Desobstrução manual de PV e BL. REF SICRO 4915713</t>
  </si>
  <si>
    <t>IUD30134</t>
  </si>
  <si>
    <t>Acrescimo para poço de visita retangular para drenagem, em alvenaria com blocos de concreto de vedação, dimensoes internas 2,0x2,0m</t>
  </si>
  <si>
    <t>IUC10246</t>
  </si>
  <si>
    <t>Lançamento de pré-laje com utilização de guindauto Ref SICRO 3806426</t>
  </si>
  <si>
    <t>IUC10248</t>
  </si>
  <si>
    <t>Ancoragem ativa com 10 cordoalhas aderentes D = 15,2 mm - fornecimento e instalação (SICRO 4507738)</t>
  </si>
  <si>
    <t>IUC10249</t>
  </si>
  <si>
    <t>Bainha metálica redonda D = 75 mm para 10 cordoalhas D = 15,2 mm - fornecimento, instalação e injeção de nata de cimento (SICRO 4507839)</t>
  </si>
  <si>
    <t>IUC20175</t>
  </si>
  <si>
    <t>Lançamento de viga pré-moldada de até 500 kN com utilização de guindaste</t>
  </si>
  <si>
    <t>IUC20176</t>
  </si>
  <si>
    <t>Carga, descarga e manobra de vigas pré-moldadas de até 500 kN em cavalo mecânico com dolly de 4 eixos com capacidade de 57 t (SICRO 5915400)</t>
  </si>
  <si>
    <t>IUC20167</t>
  </si>
  <si>
    <t xml:space="preserve">Fornecimento e instalação de tela galinheiro em PVC, em talude para plantio de grama (exclusive fornecimento de grama) </t>
  </si>
  <si>
    <t>IUC10093</t>
  </si>
  <si>
    <t>Alambrado com tela de aço galvanizado, fio 14, malha 1½" , três fios de arame liso, poste, 10x10cm, curvo de concreto com altura de 1,80m, mureta de alvenaria com altura de 0,30 m.</t>
  </si>
  <si>
    <t>IUD30645</t>
  </si>
  <si>
    <t>Boca-de-bueiro simples celular - 2,50m x 2,50m, - esconsidade 0º em concreto armado fck 20 MPa, conforme projeto DNIT Ref SICRO 0705243</t>
  </si>
  <si>
    <t>IUD30253</t>
  </si>
  <si>
    <t>Gabião caixa 2 x 1 x 1 m - Zn/Al + PVC - D = 2,4 mm - pedra de mão comercial - fornecimento e assentamento (Ref SICRO 3205866)</t>
  </si>
  <si>
    <t>CTIU0005</t>
  </si>
  <si>
    <t>Ampliação do Sistema de esgotamento Sanitario de Dourados-Lote 5 - Rede coletora/ ligações/ coletor tronco/ interceptor/ EEEB exposição</t>
  </si>
  <si>
    <t>IUP30353</t>
  </si>
  <si>
    <t>Execução e compactação de base e ou sub base para pavimentação de solo estabilizado granulometricamente sem mistura de solos - exclusive solo, escavação, carga e transporte Ref SiCRO 4011219 - prod 52,5m3</t>
  </si>
  <si>
    <t>IUI00004</t>
  </si>
  <si>
    <t>Sinalização de advertência de obra com placa (fundo laranja) sobre cavalete, conforme ABNT-NBR-7678 - estrutura de metalica confecção</t>
  </si>
  <si>
    <t>IUD30393</t>
  </si>
  <si>
    <t>Assentamento de tubo de pead corrugado de dupla parede para rede coletora de aguas pluviais, dn 300 mm, junta elástica, não inclui fornecimento, ref. SINAPI 90743</t>
  </si>
  <si>
    <t>IUD30396</t>
  </si>
  <si>
    <t>Assentamento de tubo de pead corrugado de dupla parede para rede coletora de aguas pluviais, dn 450 mm, junta elástica integrada, não inclui fornecimento, ref. SINAPI 90746</t>
  </si>
  <si>
    <t>IUD20119</t>
  </si>
  <si>
    <t>Galeria celular em aduela pré-moldada em concreto armado, 1,50m x1,50m, assentamento e rejuntamento. Exclusive aquisição e transporte. REF SINAPI 104491</t>
  </si>
  <si>
    <t>IUD20120</t>
  </si>
  <si>
    <t>Galeria celular em aduela pré-moldada em concreto armado, 2,00m x2,00m, assentamento e rejuntamento. Exclusive aquisição e transporte. REF SINAPI 104492</t>
  </si>
  <si>
    <t>IUD20121</t>
  </si>
  <si>
    <t>Galeria celular em aduela pré-moldada em concreto armado, 2,50m x2,50m, assentamento e rejuntamento. Exclusive aquisição e transporte. REF SINAPI 104494</t>
  </si>
  <si>
    <t>IUD30213</t>
  </si>
  <si>
    <t>Limpeza e desobstrução mecanizada de tubulações com diâmetro de até 1,00 m, inclusive carga, exclusive transp. REF SICRO 4915633</t>
  </si>
  <si>
    <t>IUD30214</t>
  </si>
  <si>
    <t>Limpeza e desobstrução mecanizada de tubulações com diâmetro acima de 1,00 até 1,50 m, inclusive carga exclusive transp. REF SICRO 4915634</t>
  </si>
  <si>
    <t>IUC10257</t>
  </si>
  <si>
    <t>Montagem de premoldados com utilização de guindaste  Ref SICRO 3806401</t>
  </si>
  <si>
    <t>Implantação de placa em alumínio modulada aérea em braço projetado metálico exclusive material</t>
  </si>
  <si>
    <t>IUD30416</t>
  </si>
  <si>
    <t>Dissipador de energia - DEB 11, Ref. Cód. Sicro 2003469 - areia, brita e pedra de mão comerciais</t>
  </si>
  <si>
    <t>IUD30417</t>
  </si>
  <si>
    <t>Dissipador de energia - DEB 12, Ref. Cód. Sicro 2003471 - areia, brita e pedra de mão comerciais</t>
  </si>
  <si>
    <t>IUD30418</t>
  </si>
  <si>
    <t>Dissipador de energia - DEB 13, Ref. Cód. Sicro 2003473 - areia, brita e pedra de mão comerciais</t>
  </si>
  <si>
    <t>IUD30420</t>
  </si>
  <si>
    <t>Dissipador de energia - DES 03, Ref. Cód. Sicro 2003445 - areia, brita e pedra de mão comerciais</t>
  </si>
  <si>
    <t>IUD30395</t>
  </si>
  <si>
    <t>Assentamento de tubo de pead corrugado de dupla parede para rede coletora de aguas pluviais, dn 400 mm, junta elástica, não inclui fornecimento, ref. SINAPI 90745</t>
  </si>
  <si>
    <t>IUD30399</t>
  </si>
  <si>
    <t>Assentamento de tubo de pead corrugado de dupla parede para rede coletora de aguas pluviais, dn 900 mm, junta elástica integrada, não inclui fornecimento, ref. SINAPI 94878</t>
  </si>
  <si>
    <t>IUD30803</t>
  </si>
  <si>
    <t>Boca de saída para dreno subsuperficial - BSD 03 - areia e brita comerciais Ref. SICRO 2003613</t>
  </si>
  <si>
    <t>Meio-fio com sarjeta, concreto fck=20 MPa, seção 508 cm², moldado no local, inclusive escavação e pintura a cal</t>
  </si>
  <si>
    <t>Elaboração de projeto executivo de calçadas e acessibilidade em vias urbanas, exclusive topografia.</t>
  </si>
  <si>
    <t>Tubo corrugado PEAD - ponta e bolsa -D = 400 mm, paredes duplas interna lisa para drenagem - (SICRO - M0131).</t>
  </si>
  <si>
    <t>Elaboração de projeto executivo de bacia de amortecimento de drenagem de águas pluviais , incluindo serviços topográficos e geotécnicos. Exclusive projeto estrutural.</t>
  </si>
  <si>
    <t>Caixa de passagem 0,85 x 0,85 m, em alvenaria de tijolo comum de 1 vez assentada e revestida internamente com argamassa de cimento e areia 1:3, lastro de brita 12 cm, berço de 18 cm em concreto 15,0 MPa, laje de 12 cm em concreto armado 20,0 MPpa.</t>
  </si>
  <si>
    <t>Meio-fio com sarjeta, concreto fck=20 MPa, seção 510,98cm², moldado no local, inclusive escavação e pintura a cal</t>
  </si>
  <si>
    <t>Sinalização de advertência de obra com placa (fundo laranja) sobre cavalete, conforme ABNT-NBR-7678 ***DESATIVADA***</t>
  </si>
  <si>
    <t>Confecção de placa de sinalização tot. refletiva ***DESATIVADO***</t>
  </si>
  <si>
    <t>Fornecimento e implantação placa sinalização tot.refletiva***DESATIVADO***</t>
  </si>
  <si>
    <t>APV-1 - Acréscimo para Poço de Visita, com dimensões internas de 1,98m x1,98m, em alvenaria de blocos de concreto estrutural fbk 14MPa.</t>
  </si>
  <si>
    <t>APV-2 - Acréscimo para Poço de Visita, com dimensões internas de 1,98m x 2,68m, em alvenaria de blocos de concreto estrutural fbk 14MPa.</t>
  </si>
  <si>
    <t>Fornecimento e implantação de placa em aço - pelicula III+III - exceto fornecimento de poste - Ref. SICRO cod. 5213572</t>
  </si>
  <si>
    <t>Meio com sarjeta, concreto fck=20Mpa, seção 510,92, extrusado, inclusive escavação e pintura e cal</t>
  </si>
  <si>
    <t>Meio-fio com sarjeta, concreto fck=20 MPa, seção 1.050cm², moldado no local, inclusive escavação e pintura a cal</t>
  </si>
  <si>
    <t>Caixa de passagem 1,0 x 1,0m, em alvenaria de tijolo comum de 1 vez assentada e revestida internamente com argamassa de cimento e areia 1:3, lastro de brita 12 cm, berço de 18 cm em concreto 15,0 MPa, laje de 12 cm em concreto armado 20,0 MPpa.</t>
  </si>
  <si>
    <t>Meio-fio (guia) para rotatórias, concreto fck=20 MPa, seção 875cm², moldado no local, inclusive escavação e pintura a cal</t>
  </si>
  <si>
    <t>CP-1 - Caixa de passagem, com dimensões internas de 1,90m x 1,90m x 1,5m (bxbxh), medidas internas, em alvenaria e bloco de concreto estrutural fbx 14MPa, conforme projeto tipo</t>
  </si>
  <si>
    <t>Placa de obra em chapa de aço galvanizado (REF 74209/001)</t>
  </si>
  <si>
    <t>Fornecimento e implantação em poste de madeira de placa em aço adesivada retrorefletiva. Ref. Cód. Sicro 5213572.</t>
  </si>
  <si>
    <t>Estaca pré-moldada de concreto, seção quadrada, capacidade até  50  toneladas, incluso emenda (exclusive mobilização e desmobilização) -  (REF SICRO 2306097 e SINAPI 100657)</t>
  </si>
  <si>
    <t>Meio-fio (guia), concreto fck = 20MPa, seção 275cm2, moldado no local, inclusive escavação e pintura a cal</t>
  </si>
  <si>
    <t>Execeção e compactação de sub-base de concreto compactado com rolo - brita comercial (Ref. Sicro 4011214)</t>
  </si>
  <si>
    <t>Caixa de Passagem, com dimensões internas de 1,98m x 3,48m x 2,00m (bxbxh), em alvenaria de bloco de concreto estrutural fbk 14mpa.</t>
  </si>
  <si>
    <t>Remendo Superficial / Tapa Buraco - (exclusive CBUQ e transporte de materiais de base)</t>
  </si>
  <si>
    <t>Elaboração de projeto executivo de bacia de amortecimento de drenagem de aguas pluviais volume inferior 100.000 m3. Exclusive serviços topográficos e geotécnicos e projeto estrutural de contenção de talude</t>
  </si>
  <si>
    <t>Remendo profundo (exclusive CBUQ e transportes)</t>
  </si>
  <si>
    <t>Dispositivo de segurança na travessia de pedrestre - guarda corpo em tubo galvanizado diam 3" e tela fio1,24mm malha 25x25 mm, modulo 1,17m com altura 0,68m</t>
  </si>
  <si>
    <t>Meio fio, concreto fck=20Mpa, seção 340 cm2, extrusado, inclusive escavação e pintura e cal</t>
  </si>
  <si>
    <t>Execução e compactação de base estabilizada granulometricamente com mistura solo brita (70% - 30%) na pista com material de jazida e brita comercial (REF SICRO 4011256)</t>
  </si>
  <si>
    <t>Galeria celular em aduela pré-moldada em concreto armado, 3,00m x3,00m, assentamento e rejuntamento. Exclusive aquisição e transporte. Ref SINAPI 104497</t>
  </si>
  <si>
    <t>Meio-fio com sarjeta, concreto fck=20 MPa, seção 450cm², moldado no local, inclusive escavação e pintura a cal</t>
  </si>
  <si>
    <t>2.183,08</t>
  </si>
  <si>
    <t>2.250,76</t>
  </si>
  <si>
    <t>2.902,19</t>
  </si>
  <si>
    <t>2.793,29</t>
  </si>
  <si>
    <t>2.817,98</t>
  </si>
  <si>
    <t>16.213,89</t>
  </si>
  <si>
    <t>98,25</t>
  </si>
  <si>
    <t>17.177,05</t>
  </si>
  <si>
    <t>102,96</t>
  </si>
  <si>
    <t>18.002,10</t>
  </si>
  <si>
    <t>1.958,37</t>
  </si>
  <si>
    <t>2.279,17</t>
  </si>
  <si>
    <t>2.101,53</t>
  </si>
  <si>
    <t>2.478,04</t>
  </si>
  <si>
    <t>3.627,74</t>
  </si>
  <si>
    <t>2.353,63</t>
  </si>
  <si>
    <t>1.562,62</t>
  </si>
  <si>
    <t>3.374,37</t>
  </si>
  <si>
    <t>2.754,04</t>
  </si>
  <si>
    <t>2.552,34</t>
  </si>
  <si>
    <t>2.653,54</t>
  </si>
  <si>
    <t>2.582,48</t>
  </si>
  <si>
    <t>1.529,96</t>
  </si>
  <si>
    <t>3.292,87</t>
  </si>
  <si>
    <t>2.260,89</t>
  </si>
  <si>
    <t>2.244,69</t>
  </si>
  <si>
    <t>2.656,20</t>
  </si>
  <si>
    <t>3.163,58</t>
  </si>
  <si>
    <t>3.809,13</t>
  </si>
  <si>
    <t>94,49</t>
  </si>
  <si>
    <t>16.519,20</t>
  </si>
  <si>
    <t>17.440,60</t>
  </si>
  <si>
    <t>118,96</t>
  </si>
  <si>
    <t>20.799,50</t>
  </si>
  <si>
    <t>3.177,14</t>
  </si>
  <si>
    <t>2.793,14</t>
  </si>
  <si>
    <t>3.093,43</t>
  </si>
  <si>
    <t>15,35</t>
  </si>
  <si>
    <t>2.686,93</t>
  </si>
  <si>
    <t>2.314,38</t>
  </si>
  <si>
    <t>2.882,85</t>
  </si>
  <si>
    <t>2.611,66</t>
  </si>
  <si>
    <t>26,45</t>
  </si>
  <si>
    <t>4.627,42</t>
  </si>
  <si>
    <t>2.865,74</t>
  </si>
  <si>
    <t>4.946,69</t>
  </si>
  <si>
    <t>2.386,55</t>
  </si>
  <si>
    <t>3.387,27</t>
  </si>
  <si>
    <t>3.701,93</t>
  </si>
  <si>
    <t>2.928,44</t>
  </si>
  <si>
    <t>3.505,06</t>
  </si>
  <si>
    <t>15,34</t>
  </si>
  <si>
    <t>2.683,87</t>
  </si>
  <si>
    <t>3.003,31</t>
  </si>
  <si>
    <t>3.141,09</t>
  </si>
  <si>
    <t>3.433,55</t>
  </si>
  <si>
    <t>3.015,22</t>
  </si>
  <si>
    <t>2.658,91</t>
  </si>
  <si>
    <t>3.873,91</t>
  </si>
  <si>
    <t>3.236,51</t>
  </si>
  <si>
    <t>4.028,55</t>
  </si>
  <si>
    <t>2.825,82</t>
  </si>
  <si>
    <t>3.442,79</t>
  </si>
  <si>
    <t>2.899,01</t>
  </si>
  <si>
    <t>5.054,99</t>
  </si>
  <si>
    <t>3.100,36</t>
  </si>
  <si>
    <t>2.736,44</t>
  </si>
  <si>
    <t>3.201,89</t>
  </si>
  <si>
    <t>2.885,42</t>
  </si>
  <si>
    <t>2.102,14</t>
  </si>
  <si>
    <t>2.957,26</t>
  </si>
  <si>
    <t>3.475,15</t>
  </si>
  <si>
    <t>2.743,52</t>
  </si>
  <si>
    <t>4.371,43</t>
  </si>
  <si>
    <t>4.203,31</t>
  </si>
  <si>
    <t>6.773,36</t>
  </si>
  <si>
    <t>2.784,48</t>
  </si>
  <si>
    <t>3.472,27</t>
  </si>
  <si>
    <t>2.429,88</t>
  </si>
  <si>
    <t>sc</t>
  </si>
  <si>
    <t>Tinta para pré-marcação (REF. SICRO M2044) - balde 18 l</t>
  </si>
  <si>
    <t>Tachão refletiva monodirecional (REF SICRO M3870)</t>
  </si>
  <si>
    <t>Tinta bicomponente acrílico-epóxi cor vermelha (Componente A+B) (REF SICRO M3520) - balde -18l</t>
  </si>
  <si>
    <t>Fabricação de Pre-lajes pre-fabricadas, para pontes</t>
  </si>
  <si>
    <t>unLote 4 - Rede coletora de esgotos / ligaçoes</t>
  </si>
  <si>
    <t>Biologo Junior (Ref Sicro P8032)***DESATIVADO***</t>
  </si>
  <si>
    <t>Sondador (Ref. Sicro P8139)***DESATIVADO***</t>
  </si>
  <si>
    <t>Arquiteto/Profissional sênior (Ref SICRO P8015)***DESATIVADO***</t>
  </si>
  <si>
    <t>Engenheiro de segurança do Trabalho (Ref Sicro P9864)***DESATIVADO***</t>
  </si>
  <si>
    <t>Coordenador (Ref. Sicro P8061)***DESATIVADO***</t>
  </si>
  <si>
    <t>Topógrafo (Ref. DNIT P8163)***DESATIVADO***</t>
  </si>
  <si>
    <t>concreto</t>
  </si>
  <si>
    <t>28,41</t>
  </si>
  <si>
    <t>37,42</t>
  </si>
  <si>
    <t>60,80</t>
  </si>
  <si>
    <t>13,77</t>
  </si>
  <si>
    <t>31,42</t>
  </si>
  <si>
    <t>65,68</t>
  </si>
  <si>
    <t>89,00</t>
  </si>
  <si>
    <t>116,93</t>
  </si>
  <si>
    <t>129,07</t>
  </si>
  <si>
    <t>30,09</t>
  </si>
  <si>
    <t>34,95</t>
  </si>
  <si>
    <t>44,68</t>
  </si>
  <si>
    <t>54,41</t>
  </si>
  <si>
    <t>96,72</t>
  </si>
  <si>
    <t>106,79</t>
  </si>
  <si>
    <t>87,79</t>
  </si>
  <si>
    <t>228,93</t>
  </si>
  <si>
    <t>350,51</t>
  </si>
  <si>
    <t>493,82</t>
  </si>
  <si>
    <t>577,55</t>
  </si>
  <si>
    <t>114,20</t>
  </si>
  <si>
    <t>179,55</t>
  </si>
  <si>
    <t>267,48</t>
  </si>
  <si>
    <t>349,84</t>
  </si>
  <si>
    <t>464,87</t>
  </si>
  <si>
    <t>840,22</t>
  </si>
  <si>
    <t>22,39</t>
  </si>
  <si>
    <t>148,48</t>
  </si>
  <si>
    <t>232,18</t>
  </si>
  <si>
    <t>1.364,65</t>
  </si>
  <si>
    <t>2.101,38</t>
  </si>
  <si>
    <t>39,45</t>
  </si>
  <si>
    <t>2.895,30</t>
  </si>
  <si>
    <t>85,90</t>
  </si>
  <si>
    <t>98,64</t>
  </si>
  <si>
    <t>136,70</t>
  </si>
  <si>
    <t>227,55</t>
  </si>
  <si>
    <t>423,58</t>
  </si>
  <si>
    <t>518,60</t>
  </si>
  <si>
    <t>698,23</t>
  </si>
  <si>
    <t>1.039,76</t>
  </si>
  <si>
    <t>21,10</t>
  </si>
  <si>
    <t>1.065,28</t>
  </si>
  <si>
    <t>234,76</t>
  </si>
  <si>
    <t>246,25</t>
  </si>
  <si>
    <t>434,70</t>
  </si>
  <si>
    <t>531,62</t>
  </si>
  <si>
    <t>27,70</t>
  </si>
  <si>
    <t>690,96</t>
  </si>
  <si>
    <t>31,69</t>
  </si>
  <si>
    <t>715,17</t>
  </si>
  <si>
    <t>36,00</t>
  </si>
  <si>
    <t>1.058,84</t>
  </si>
  <si>
    <t>40,18</t>
  </si>
  <si>
    <t>1.086,23</t>
  </si>
  <si>
    <t>178,30</t>
  </si>
  <si>
    <t>425,52</t>
  </si>
  <si>
    <t>514,90</t>
  </si>
  <si>
    <t>591,46</t>
  </si>
  <si>
    <t>616,76</t>
  </si>
  <si>
    <t>187,26</t>
  </si>
  <si>
    <t>225,25</t>
  </si>
  <si>
    <t>335,42</t>
  </si>
  <si>
    <t>531,84</t>
  </si>
  <si>
    <t>610,26</t>
  </si>
  <si>
    <t>637,82</t>
  </si>
  <si>
    <t>46,83</t>
  </si>
  <si>
    <t>57,01</t>
  </si>
  <si>
    <t>67,98</t>
  </si>
  <si>
    <t>91,61</t>
  </si>
  <si>
    <t>120,78</t>
  </si>
  <si>
    <t>891,89</t>
  </si>
  <si>
    <t>151,12</t>
  </si>
  <si>
    <t>1.276,63</t>
  </si>
  <si>
    <t>203,42</t>
  </si>
  <si>
    <t>43,47</t>
  </si>
  <si>
    <t>81,01</t>
  </si>
  <si>
    <t>108,55</t>
  </si>
  <si>
    <t>123,90</t>
  </si>
  <si>
    <t>141,84</t>
  </si>
  <si>
    <t>916,70</t>
  </si>
  <si>
    <t>175,93</t>
  </si>
  <si>
    <t>1.307,09</t>
  </si>
  <si>
    <t>233,88</t>
  </si>
  <si>
    <t>152,97</t>
  </si>
  <si>
    <t>159,98</t>
  </si>
  <si>
    <t>100,32</t>
  </si>
  <si>
    <t>122,28</t>
  </si>
  <si>
    <t>131,24</t>
  </si>
  <si>
    <t>39,43</t>
  </si>
  <si>
    <t>51,30</t>
  </si>
  <si>
    <t>56,35</t>
  </si>
  <si>
    <t>83,28</t>
  </si>
  <si>
    <t>88,81</t>
  </si>
  <si>
    <t>112,61</t>
  </si>
  <si>
    <t>121,57</t>
  </si>
  <si>
    <t>95,91</t>
  </si>
  <si>
    <t>156,91</t>
  </si>
  <si>
    <t>239,09</t>
  </si>
  <si>
    <t>260,27</t>
  </si>
  <si>
    <t>321,28</t>
  </si>
  <si>
    <t>342,47</t>
  </si>
  <si>
    <t>384,84</t>
  </si>
  <si>
    <t>467,03</t>
  </si>
  <si>
    <t>509,41</t>
  </si>
  <si>
    <t>591,58</t>
  </si>
  <si>
    <t>633,97</t>
  </si>
  <si>
    <t>758,52</t>
  </si>
  <si>
    <t>103,27</t>
  </si>
  <si>
    <t>135,04</t>
  </si>
  <si>
    <t>226,56</t>
  </si>
  <si>
    <t>258,32</t>
  </si>
  <si>
    <t>349,83</t>
  </si>
  <si>
    <t>381,61</t>
  </si>
  <si>
    <t>473,12</t>
  </si>
  <si>
    <t>504,87</t>
  </si>
  <si>
    <t>568,45</t>
  </si>
  <si>
    <t>691,73</t>
  </si>
  <si>
    <t>755,31</t>
  </si>
  <si>
    <t>878,57</t>
  </si>
  <si>
    <t>942,13</t>
  </si>
  <si>
    <t>1.128,97</t>
  </si>
  <si>
    <t>31,35</t>
  </si>
  <si>
    <t>87,28</t>
  </si>
  <si>
    <t>97,86</t>
  </si>
  <si>
    <t>128,38</t>
  </si>
  <si>
    <t>169,47</t>
  </si>
  <si>
    <t>201,24</t>
  </si>
  <si>
    <t>242,33</t>
  </si>
  <si>
    <t>263,52</t>
  </si>
  <si>
    <t>304,55</t>
  </si>
  <si>
    <t>325,80</t>
  </si>
  <si>
    <t>388,07</t>
  </si>
  <si>
    <t>270,19</t>
  </si>
  <si>
    <t>420,77</t>
  </si>
  <si>
    <t>1.032,51</t>
  </si>
  <si>
    <t>1.664,73</t>
  </si>
  <si>
    <t>2.920,55</t>
  </si>
  <si>
    <t>4.343,35</t>
  </si>
  <si>
    <t>2.860,83</t>
  </si>
  <si>
    <t>4.676,34</t>
  </si>
  <si>
    <t>5.157,74</t>
  </si>
  <si>
    <t>33,30</t>
  </si>
  <si>
    <t>37,01</t>
  </si>
  <si>
    <t>41,44</t>
  </si>
  <si>
    <t>59,22</t>
  </si>
  <si>
    <t>66,62</t>
  </si>
  <si>
    <t>82,90</t>
  </si>
  <si>
    <t>93,27</t>
  </si>
  <si>
    <t>118,44</t>
  </si>
  <si>
    <t>240,42</t>
  </si>
  <si>
    <t>2.725,18</t>
  </si>
  <si>
    <t>32,02</t>
  </si>
  <si>
    <t>55,90</t>
  </si>
  <si>
    <t>1.547,92</t>
  </si>
  <si>
    <t>82,14</t>
  </si>
  <si>
    <t>2.194,94</t>
  </si>
  <si>
    <t>201,63</t>
  </si>
  <si>
    <t>380,86</t>
  </si>
  <si>
    <t>385,90</t>
  </si>
  <si>
    <t>507,31</t>
  </si>
  <si>
    <t>1.135,60</t>
  </si>
  <si>
    <t>1.171,94</t>
  </si>
  <si>
    <t>930,72</t>
  </si>
  <si>
    <t>918,92</t>
  </si>
  <si>
    <t>605,39</t>
  </si>
  <si>
    <t>589,12</t>
  </si>
  <si>
    <t>1.003,90</t>
  </si>
  <si>
    <t>992,27</t>
  </si>
  <si>
    <t>6.896,64</t>
  </si>
  <si>
    <t>10.745,69</t>
  </si>
  <si>
    <t>284,37</t>
  </si>
  <si>
    <t>463,58</t>
  </si>
  <si>
    <t>922,89</t>
  </si>
  <si>
    <t>1.289,84</t>
  </si>
  <si>
    <t>157,69</t>
  </si>
  <si>
    <t>160,38</t>
  </si>
  <si>
    <t>188,78</t>
  </si>
  <si>
    <t>239,20</t>
  </si>
  <si>
    <t>164,38</t>
  </si>
  <si>
    <t>204,08</t>
  </si>
  <si>
    <t>201,78</t>
  </si>
  <si>
    <t>205,70</t>
  </si>
  <si>
    <t>182,04</t>
  </si>
  <si>
    <t>184,42</t>
  </si>
  <si>
    <t>237,56</t>
  </si>
  <si>
    <t>299,36</t>
  </si>
  <si>
    <t>210,83</t>
  </si>
  <si>
    <t>261,15</t>
  </si>
  <si>
    <t>152,99</t>
  </si>
  <si>
    <t>116,50</t>
  </si>
  <si>
    <t>192,36</t>
  </si>
  <si>
    <t>6.080,70</t>
  </si>
  <si>
    <t>9.144,75</t>
  </si>
  <si>
    <t>204,53</t>
  </si>
  <si>
    <t>146,62</t>
  </si>
  <si>
    <t>163,25</t>
  </si>
  <si>
    <t>204,28</t>
  </si>
  <si>
    <t>210,14</t>
  </si>
  <si>
    <t>395,43</t>
  </si>
  <si>
    <t>171,10</t>
  </si>
  <si>
    <t>259,95</t>
  </si>
  <si>
    <t>247,55</t>
  </si>
  <si>
    <t>660,44</t>
  </si>
  <si>
    <t>164,53</t>
  </si>
  <si>
    <t>134,53</t>
  </si>
  <si>
    <t>213,41</t>
  </si>
  <si>
    <t>278,64</t>
  </si>
  <si>
    <t>180,83</t>
  </si>
  <si>
    <t>222,29</t>
  </si>
  <si>
    <t>216,41</t>
  </si>
  <si>
    <t>228,36</t>
  </si>
  <si>
    <t>166,53</t>
  </si>
  <si>
    <t>251,34</t>
  </si>
  <si>
    <t>278,65</t>
  </si>
  <si>
    <t>207,12</t>
  </si>
  <si>
    <t>243,71</t>
  </si>
  <si>
    <t>186,14</t>
  </si>
  <si>
    <t>128,21</t>
  </si>
  <si>
    <t>604,18</t>
  </si>
  <si>
    <t>1.433,29</t>
  </si>
  <si>
    <t>1.240,92</t>
  </si>
  <si>
    <t>340,87</t>
  </si>
  <si>
    <t>214,55</t>
  </si>
  <si>
    <t>207,84</t>
  </si>
  <si>
    <t>336,75</t>
  </si>
  <si>
    <t>372,67</t>
  </si>
  <si>
    <t>664,39</t>
  </si>
  <si>
    <t>408,73</t>
  </si>
  <si>
    <t>158,74</t>
  </si>
  <si>
    <t>128,85</t>
  </si>
  <si>
    <t>262,78</t>
  </si>
  <si>
    <t>270,92</t>
  </si>
  <si>
    <t>234,98</t>
  </si>
  <si>
    <t>487,69</t>
  </si>
  <si>
    <t>343,15</t>
  </si>
  <si>
    <t>69,21</t>
  </si>
  <si>
    <t>421,22</t>
  </si>
  <si>
    <t>988,27</t>
  </si>
  <si>
    <t>343,07</t>
  </si>
  <si>
    <t>272,80</t>
  </si>
  <si>
    <t>2.661,90</t>
  </si>
  <si>
    <t>239,37</t>
  </si>
  <si>
    <t>308,13</t>
  </si>
  <si>
    <t>222,33</t>
  </si>
  <si>
    <t>179,84</t>
  </si>
  <si>
    <t>115,88</t>
  </si>
  <si>
    <t>237,14</t>
  </si>
  <si>
    <t>136,42</t>
  </si>
  <si>
    <t>250,30</t>
  </si>
  <si>
    <t>245,50</t>
  </si>
  <si>
    <t>180,01</t>
  </si>
  <si>
    <t>179,51</t>
  </si>
  <si>
    <t>136,65</t>
  </si>
  <si>
    <t>281,36</t>
  </si>
  <si>
    <t>137,15</t>
  </si>
  <si>
    <t>142,70</t>
  </si>
  <si>
    <t>113,57</t>
  </si>
  <si>
    <t>223,54</t>
  </si>
  <si>
    <t>4.941,09</t>
  </si>
  <si>
    <t>6.584,31</t>
  </si>
  <si>
    <t>62,98</t>
  </si>
  <si>
    <t>54,83</t>
  </si>
  <si>
    <t>147,15</t>
  </si>
  <si>
    <t>151,02</t>
  </si>
  <si>
    <t>79,55</t>
  </si>
  <si>
    <t>79,89</t>
  </si>
  <si>
    <t>72,25</t>
  </si>
  <si>
    <t>58,89</t>
  </si>
  <si>
    <t>67,25</t>
  </si>
  <si>
    <t>54,05</t>
  </si>
  <si>
    <t>85,87</t>
  </si>
  <si>
    <t>69,19</t>
  </si>
  <si>
    <t>42,03</t>
  </si>
  <si>
    <t>82,93</t>
  </si>
  <si>
    <t>423,19</t>
  </si>
  <si>
    <t>370,90</t>
  </si>
  <si>
    <t>103,10</t>
  </si>
  <si>
    <t>85,22</t>
  </si>
  <si>
    <t>80,73</t>
  </si>
  <si>
    <t>283,13</t>
  </si>
  <si>
    <t>169,52</t>
  </si>
  <si>
    <t>62,77</t>
  </si>
  <si>
    <t>92,35</t>
  </si>
  <si>
    <t>38,64</t>
  </si>
  <si>
    <t>26,75</t>
  </si>
  <si>
    <t>426,74</t>
  </si>
  <si>
    <t>64,66</t>
  </si>
  <si>
    <t>255,90</t>
  </si>
  <si>
    <t>113,86</t>
  </si>
  <si>
    <t>47,73</t>
  </si>
  <si>
    <t>72,53</t>
  </si>
  <si>
    <t>83,14</t>
  </si>
  <si>
    <t>91,60</t>
  </si>
  <si>
    <t>46,56</t>
  </si>
  <si>
    <t>61,24</t>
  </si>
  <si>
    <t>223,44</t>
  </si>
  <si>
    <t>436,02</t>
  </si>
  <si>
    <t>478,31</t>
  </si>
  <si>
    <t>530,13</t>
  </si>
  <si>
    <t>580,37</t>
  </si>
  <si>
    <t>661,26</t>
  </si>
  <si>
    <t>87,21</t>
  </si>
  <si>
    <t>104,35</t>
  </si>
  <si>
    <t>1.019,60</t>
  </si>
  <si>
    <t>1.245,46</t>
  </si>
  <si>
    <t>1.326,44</t>
  </si>
  <si>
    <t>1.475,09</t>
  </si>
  <si>
    <t>1.817,92</t>
  </si>
  <si>
    <t>2.260,05</t>
  </si>
  <si>
    <t>2.364,19</t>
  </si>
  <si>
    <t>2.565,10</t>
  </si>
  <si>
    <t>2.918,51</t>
  </si>
  <si>
    <t>3.037,93</t>
  </si>
  <si>
    <t>1.003,74</t>
  </si>
  <si>
    <t>1.217,67</t>
  </si>
  <si>
    <t>1.298,64</t>
  </si>
  <si>
    <t>1.459,22</t>
  </si>
  <si>
    <t>1.788,38</t>
  </si>
  <si>
    <t>2.219,81</t>
  </si>
  <si>
    <t>2.325,04</t>
  </si>
  <si>
    <t>2.498,16</t>
  </si>
  <si>
    <t>2.840,23</t>
  </si>
  <si>
    <t>2.942,05</t>
  </si>
  <si>
    <t>49,83</t>
  </si>
  <si>
    <t>55,14</t>
  </si>
  <si>
    <t>44,44</t>
  </si>
  <si>
    <t>54,27</t>
  </si>
  <si>
    <t>50,98</t>
  </si>
  <si>
    <t>55,76</t>
  </si>
  <si>
    <t>45,32</t>
  </si>
  <si>
    <t>119,77</t>
  </si>
  <si>
    <t>192,76</t>
  </si>
  <si>
    <t>168,57</t>
  </si>
  <si>
    <t>105,55</t>
  </si>
  <si>
    <t>281,89</t>
  </si>
  <si>
    <t>195,83</t>
  </si>
  <si>
    <t>80,61</t>
  </si>
  <si>
    <t>156,49</t>
  </si>
  <si>
    <t>167,08</t>
  </si>
  <si>
    <t>1.642,92</t>
  </si>
  <si>
    <t>222,57</t>
  </si>
  <si>
    <t>192,83</t>
  </si>
  <si>
    <t>238,09</t>
  </si>
  <si>
    <t>208,23</t>
  </si>
  <si>
    <t>54,82</t>
  </si>
  <si>
    <t>87,70</t>
  </si>
  <si>
    <t>85,27</t>
  </si>
  <si>
    <t>58,90</t>
  </si>
  <si>
    <t>162,50</t>
  </si>
  <si>
    <t>60,77</t>
  </si>
  <si>
    <t>86,20</t>
  </si>
  <si>
    <t>276,44</t>
  </si>
  <si>
    <t>343,42</t>
  </si>
  <si>
    <t>135,64</t>
  </si>
  <si>
    <t>76,05</t>
  </si>
  <si>
    <t>48,58</t>
  </si>
  <si>
    <t>143,88</t>
  </si>
  <si>
    <t>137,79</t>
  </si>
  <si>
    <t>69,60</t>
  </si>
  <si>
    <t>38,47</t>
  </si>
  <si>
    <t>146,50</t>
  </si>
  <si>
    <t>51,11</t>
  </si>
  <si>
    <t>748,05</t>
  </si>
  <si>
    <t>1.007,63</t>
  </si>
  <si>
    <t>1.272,20</t>
  </si>
  <si>
    <t>1.401,99</t>
  </si>
  <si>
    <t>1.573,42</t>
  </si>
  <si>
    <t>1.828,61</t>
  </si>
  <si>
    <t>2.030,93</t>
  </si>
  <si>
    <t>2.160,72</t>
  </si>
  <si>
    <t>2.323,34</t>
  </si>
  <si>
    <t>845,01</t>
  </si>
  <si>
    <t>974,80</t>
  </si>
  <si>
    <t>1.206,54</t>
  </si>
  <si>
    <t>1.336,33</t>
  </si>
  <si>
    <t>1.507,76</t>
  </si>
  <si>
    <t>1.697,29</t>
  </si>
  <si>
    <t>1.932,44</t>
  </si>
  <si>
    <t>2.062,23</t>
  </si>
  <si>
    <t>2.192,02</t>
  </si>
  <si>
    <t>1.064,30</t>
  </si>
  <si>
    <t>1.412,91</t>
  </si>
  <si>
    <t>1.495,69</t>
  </si>
  <si>
    <t>1.660,93</t>
  </si>
  <si>
    <t>2.044,75</t>
  </si>
  <si>
    <t>2.768,40</t>
  </si>
  <si>
    <t>2.869,62</t>
  </si>
  <si>
    <t>3.113,57</t>
  </si>
  <si>
    <t>3.558,67</t>
  </si>
  <si>
    <t>3.830,42</t>
  </si>
  <si>
    <t>1.032,57</t>
  </si>
  <si>
    <t>1.373,76</t>
  </si>
  <si>
    <t>1.456,55</t>
  </si>
  <si>
    <t>1.743,05</t>
  </si>
  <si>
    <t>1.940,37</t>
  </si>
  <si>
    <t>2.589,56</t>
  </si>
  <si>
    <t>2.689,85</t>
  </si>
  <si>
    <t>2.876,71</t>
  </si>
  <si>
    <t>3.205,83</t>
  </si>
  <si>
    <t>3.128,84</t>
  </si>
  <si>
    <t>494,82</t>
  </si>
  <si>
    <t>137,11</t>
  </si>
  <si>
    <t>526,39</t>
  </si>
  <si>
    <t>67,21</t>
  </si>
  <si>
    <t>96,96</t>
  </si>
  <si>
    <t>166,28</t>
  </si>
  <si>
    <t>153,56</t>
  </si>
  <si>
    <t>108,93</t>
  </si>
  <si>
    <t>167,46</t>
  </si>
  <si>
    <t>155,48</t>
  </si>
  <si>
    <t>225,31</t>
  </si>
  <si>
    <t>206,73</t>
  </si>
  <si>
    <t>179,94</t>
  </si>
  <si>
    <t>238,48</t>
  </si>
  <si>
    <t>215,41</t>
  </si>
  <si>
    <t>91,08</t>
  </si>
  <si>
    <t>173,96</t>
  </si>
  <si>
    <t>44,25</t>
  </si>
  <si>
    <t>132,98</t>
  </si>
  <si>
    <t>133,80</t>
  </si>
  <si>
    <t>137,94</t>
  </si>
  <si>
    <t>586,44</t>
  </si>
  <si>
    <t>551,35</t>
  </si>
  <si>
    <t>717,37</t>
  </si>
  <si>
    <t>649,57</t>
  </si>
  <si>
    <t>791,17</t>
  </si>
  <si>
    <t>705,09</t>
  </si>
  <si>
    <t>822,56</t>
  </si>
  <si>
    <t>1.380,24</t>
  </si>
  <si>
    <t>1.702,93</t>
  </si>
  <si>
    <t>2.024,20</t>
  </si>
  <si>
    <t>561,67</t>
  </si>
  <si>
    <t>511,60</t>
  </si>
  <si>
    <t>212,82</t>
  </si>
  <si>
    <t>242,24</t>
  </si>
  <si>
    <t>277,90</t>
  </si>
  <si>
    <t>628,65</t>
  </si>
  <si>
    <t>113,03</t>
  </si>
  <si>
    <t>166,98</t>
  </si>
  <si>
    <t>126,71</t>
  </si>
  <si>
    <t>141,28</t>
  </si>
  <si>
    <t>168,94</t>
  </si>
  <si>
    <t>127,64</t>
  </si>
  <si>
    <t>133,26</t>
  </si>
  <si>
    <t>143,27</t>
  </si>
  <si>
    <t>166,70</t>
  </si>
  <si>
    <t>152,91</t>
  </si>
  <si>
    <t>176,02</t>
  </si>
  <si>
    <t>123,81</t>
  </si>
  <si>
    <t>137,30</t>
  </si>
  <si>
    <t>165,95</t>
  </si>
  <si>
    <t>179,54</t>
  </si>
  <si>
    <t>135,16</t>
  </si>
  <si>
    <t>150,25</t>
  </si>
  <si>
    <t>178,15</t>
  </si>
  <si>
    <t>193,53</t>
  </si>
  <si>
    <t>134,11</t>
  </si>
  <si>
    <t>156,72</t>
  </si>
  <si>
    <t>136,58</t>
  </si>
  <si>
    <t>173,33</t>
  </si>
  <si>
    <t>156,74</t>
  </si>
  <si>
    <t>180,52</t>
  </si>
  <si>
    <t>222,49</t>
  </si>
  <si>
    <t>192,41</t>
  </si>
  <si>
    <t>187,39</t>
  </si>
  <si>
    <t>235,89</t>
  </si>
  <si>
    <t>220,24</t>
  </si>
  <si>
    <t>210,86</t>
  </si>
  <si>
    <t>204,22</t>
  </si>
  <si>
    <t>199,01</t>
  </si>
  <si>
    <t>185,33</t>
  </si>
  <si>
    <t>176,59</t>
  </si>
  <si>
    <t>222,38</t>
  </si>
  <si>
    <t>206,74</t>
  </si>
  <si>
    <t>197,42</t>
  </si>
  <si>
    <t>190,86</t>
  </si>
  <si>
    <t>179,80</t>
  </si>
  <si>
    <t>886,91</t>
  </si>
  <si>
    <t>540,50</t>
  </si>
  <si>
    <t>699,26</t>
  </si>
  <si>
    <t>439,46</t>
  </si>
  <si>
    <t>742,85</t>
  </si>
  <si>
    <t>82,55</t>
  </si>
  <si>
    <t>110,97</t>
  </si>
  <si>
    <t>87,85</t>
  </si>
  <si>
    <t>75,05</t>
  </si>
  <si>
    <t>58,17</t>
  </si>
  <si>
    <t>695,78</t>
  </si>
  <si>
    <t>2.771,01</t>
  </si>
  <si>
    <t>78,05</t>
  </si>
  <si>
    <t>85,13</t>
  </si>
  <si>
    <t>52,27</t>
  </si>
  <si>
    <t>101,07</t>
  </si>
  <si>
    <t>57,14</t>
  </si>
  <si>
    <t>85,15</t>
  </si>
  <si>
    <t>110,77</t>
  </si>
  <si>
    <t>191,40</t>
  </si>
  <si>
    <t>68,53</t>
  </si>
  <si>
    <t>87,68</t>
  </si>
  <si>
    <t>292,51</t>
  </si>
  <si>
    <t>409,55</t>
  </si>
  <si>
    <t>575,16</t>
  </si>
  <si>
    <t>788,26</t>
  </si>
  <si>
    <t>1.046,41</t>
  </si>
  <si>
    <t>1.152,88</t>
  </si>
  <si>
    <t>2.350,89</t>
  </si>
  <si>
    <t>889,14</t>
  </si>
  <si>
    <t>1.847,62</t>
  </si>
  <si>
    <t>1.767,11</t>
  </si>
  <si>
    <t>3.252,01</t>
  </si>
  <si>
    <t>1.693,27</t>
  </si>
  <si>
    <t>2.960,51</t>
  </si>
  <si>
    <t>2.780,76</t>
  </si>
  <si>
    <t>4.796,49</t>
  </si>
  <si>
    <t>1.350,36</t>
  </si>
  <si>
    <t>2.915,48</t>
  </si>
  <si>
    <t>1.361,11</t>
  </si>
  <si>
    <t>2.420,49</t>
  </si>
  <si>
    <t>2.289,44</t>
  </si>
  <si>
    <t>4.282,85</t>
  </si>
  <si>
    <t>509,95</t>
  </si>
  <si>
    <t>665,52</t>
  </si>
  <si>
    <t>1.076,12</t>
  </si>
  <si>
    <t>1.533,12</t>
  </si>
  <si>
    <t>974,61</t>
  </si>
  <si>
    <t>1.977,41</t>
  </si>
  <si>
    <t>1.124,75</t>
  </si>
  <si>
    <t>548,37</t>
  </si>
  <si>
    <t>1.354,53</t>
  </si>
  <si>
    <t>731,46</t>
  </si>
  <si>
    <t>2.906,73</t>
  </si>
  <si>
    <t>1.584,21</t>
  </si>
  <si>
    <t>1.003,82</t>
  </si>
  <si>
    <t>3.736,64</t>
  </si>
  <si>
    <t>1.928,87</t>
  </si>
  <si>
    <t>2.453,91</t>
  </si>
  <si>
    <t>1.221,01</t>
  </si>
  <si>
    <t>3.104,16</t>
  </si>
  <si>
    <t>1.459,24</t>
  </si>
  <si>
    <t>1.697,53</t>
  </si>
  <si>
    <t>1.935,76</t>
  </si>
  <si>
    <t>5.086,04</t>
  </si>
  <si>
    <t>2.174,05</t>
  </si>
  <si>
    <t>2.412,35</t>
  </si>
  <si>
    <t>6.394,35</t>
  </si>
  <si>
    <t>2.650,59</t>
  </si>
  <si>
    <t>3.854,85</t>
  </si>
  <si>
    <t>4.706,87</t>
  </si>
  <si>
    <t>5.534,10</t>
  </si>
  <si>
    <t>6.361,28</t>
  </si>
  <si>
    <t>7.188,61</t>
  </si>
  <si>
    <t>8.015,79</t>
  </si>
  <si>
    <t>2.910,81</t>
  </si>
  <si>
    <t>5.699,06</t>
  </si>
  <si>
    <t>2.196,05</t>
  </si>
  <si>
    <t>6.686,82</t>
  </si>
  <si>
    <t>2.434,29</t>
  </si>
  <si>
    <t>7.729,46</t>
  </si>
  <si>
    <t>2.672,59</t>
  </si>
  <si>
    <t>8.724,16</t>
  </si>
  <si>
    <t>9.718,92</t>
  </si>
  <si>
    <t>3.153,62</t>
  </si>
  <si>
    <t>7.942,55</t>
  </si>
  <si>
    <t>2.677,18</t>
  </si>
  <si>
    <t>9.150,42</t>
  </si>
  <si>
    <t>2.915,39</t>
  </si>
  <si>
    <t>10.358,30</t>
  </si>
  <si>
    <t>11.566,21</t>
  </si>
  <si>
    <t>3.396,43</t>
  </si>
  <si>
    <t>10.589,19</t>
  </si>
  <si>
    <t>3.158,20</t>
  </si>
  <si>
    <t>11.981,87</t>
  </si>
  <si>
    <t>13.374,58</t>
  </si>
  <si>
    <t>3.639,31</t>
  </si>
  <si>
    <t>13.605,55</t>
  </si>
  <si>
    <t>15.182,84</t>
  </si>
  <si>
    <t>3.882,13</t>
  </si>
  <si>
    <t>16.991,23</t>
  </si>
  <si>
    <t>4.080,14</t>
  </si>
  <si>
    <t>304,01</t>
  </si>
  <si>
    <t>900,10</t>
  </si>
  <si>
    <t>2.440,74</t>
  </si>
  <si>
    <t>5.740,15</t>
  </si>
  <si>
    <t>3.754,34</t>
  </si>
  <si>
    <t>4.404,61</t>
  </si>
  <si>
    <t>414,50</t>
  </si>
  <si>
    <t>1.273,91</t>
  </si>
  <si>
    <t>1.620,18</t>
  </si>
  <si>
    <t>2.801,56</t>
  </si>
  <si>
    <t>1.484,61</t>
  </si>
  <si>
    <t>4.580,51</t>
  </si>
  <si>
    <t>998,78</t>
  </si>
  <si>
    <t>1.847,05</t>
  </si>
  <si>
    <t>3.609,71</t>
  </si>
  <si>
    <t>1.813,76</t>
  </si>
  <si>
    <t>2.388,04</t>
  </si>
  <si>
    <t>1.166,41</t>
  </si>
  <si>
    <t>5.384,97</t>
  </si>
  <si>
    <t>3.020,11</t>
  </si>
  <si>
    <t>1.393,28</t>
  </si>
  <si>
    <t>2.073,96</t>
  </si>
  <si>
    <t>3.652,13</t>
  </si>
  <si>
    <t>4.284,21</t>
  </si>
  <si>
    <t>505,24</t>
  </si>
  <si>
    <t>660,02</t>
  </si>
  <si>
    <t>6.189,35</t>
  </si>
  <si>
    <t>1.028,77</t>
  </si>
  <si>
    <t>1.449,20</t>
  </si>
  <si>
    <t>4.947,47</t>
  </si>
  <si>
    <t>965,38</t>
  </si>
  <si>
    <t>2.300,88</t>
  </si>
  <si>
    <t>412,26</t>
  </si>
  <si>
    <t>5.583,40</t>
  </si>
  <si>
    <t>1.894,47</t>
  </si>
  <si>
    <t>2.550,21</t>
  </si>
  <si>
    <t>1.045,80</t>
  </si>
  <si>
    <t>6.993,88</t>
  </si>
  <si>
    <t>1.322,38</t>
  </si>
  <si>
    <t>6.219,44</t>
  </si>
  <si>
    <t>8.902,59</t>
  </si>
  <si>
    <t>545,44</t>
  </si>
  <si>
    <t>2.527,75</t>
  </si>
  <si>
    <t>3.751,28</t>
  </si>
  <si>
    <t>2.346,17</t>
  </si>
  <si>
    <t>1.265,26</t>
  </si>
  <si>
    <t>7.798,29</t>
  </si>
  <si>
    <t>2.777,05</t>
  </si>
  <si>
    <t>2.773,18</t>
  </si>
  <si>
    <t>10.077,17</t>
  </si>
  <si>
    <t>3.003,90</t>
  </si>
  <si>
    <t>11.251,79</t>
  </si>
  <si>
    <t>5.545,14</t>
  </si>
  <si>
    <t>3.234,63</t>
  </si>
  <si>
    <t>10.301,70</t>
  </si>
  <si>
    <t>3.007,77</t>
  </si>
  <si>
    <t>11.656,22</t>
  </si>
  <si>
    <t>2.092,54</t>
  </si>
  <si>
    <t>13.010,79</t>
  </si>
  <si>
    <t>3.465,42</t>
  </si>
  <si>
    <t>13.235,38</t>
  </si>
  <si>
    <t>6.506,06</t>
  </si>
  <si>
    <t>14.769,67</t>
  </si>
  <si>
    <t>3.696,16</t>
  </si>
  <si>
    <t>16.528,69</t>
  </si>
  <si>
    <t>2.319,41</t>
  </si>
  <si>
    <t>303,00</t>
  </si>
  <si>
    <t>834,05</t>
  </si>
  <si>
    <t>7.521,85</t>
  </si>
  <si>
    <t>2.546,33</t>
  </si>
  <si>
    <t>8.489,71</t>
  </si>
  <si>
    <t>9.457,61</t>
  </si>
  <si>
    <t>7.728,02</t>
  </si>
  <si>
    <t>3.889,05</t>
  </si>
  <si>
    <t>1.454,87</t>
  </si>
  <si>
    <t>1.030,05</t>
  </si>
  <si>
    <t>492,13</t>
  </si>
  <si>
    <t>443,88</t>
  </si>
  <si>
    <t>556,92</t>
  </si>
  <si>
    <t>2.771,51</t>
  </si>
  <si>
    <t>1.752,88</t>
  </si>
  <si>
    <t>2.711,55</t>
  </si>
  <si>
    <t>2.669,83</t>
  </si>
  <si>
    <t>1.689,81</t>
  </si>
  <si>
    <t>33,75</t>
  </si>
  <si>
    <t>36,85</t>
  </si>
  <si>
    <t>46,15</t>
  </si>
  <si>
    <t>81,28</t>
  </si>
  <si>
    <t>106,54</t>
  </si>
  <si>
    <t>47,23</t>
  </si>
  <si>
    <t>48,45</t>
  </si>
  <si>
    <t>67,75</t>
  </si>
  <si>
    <t>92,76</t>
  </si>
  <si>
    <t>103,54</t>
  </si>
  <si>
    <t>55,97</t>
  </si>
  <si>
    <t>68,35</t>
  </si>
  <si>
    <t>77,78</t>
  </si>
  <si>
    <t>4.217,67</t>
  </si>
  <si>
    <t>5.274,41</t>
  </si>
  <si>
    <t>7.127,83</t>
  </si>
  <si>
    <t>8.539,48</t>
  </si>
  <si>
    <t>37,03</t>
  </si>
  <si>
    <t>91,19</t>
  </si>
  <si>
    <t>713,16</t>
  </si>
  <si>
    <t>1.067,89</t>
  </si>
  <si>
    <t>2.197,73</t>
  </si>
  <si>
    <t>3.692,48</t>
  </si>
  <si>
    <t>5.549,91</t>
  </si>
  <si>
    <t>7.808,90</t>
  </si>
  <si>
    <t>13.553,91</t>
  </si>
  <si>
    <t>4.469,70</t>
  </si>
  <si>
    <t>6.715,93</t>
  </si>
  <si>
    <t>9.464,32</t>
  </si>
  <si>
    <t>16.449,37</t>
  </si>
  <si>
    <t>8.342,53</t>
  </si>
  <si>
    <t>11.704,53</t>
  </si>
  <si>
    <t>20.145,62</t>
  </si>
  <si>
    <t>2.684,91</t>
  </si>
  <si>
    <t>4.690,91</t>
  </si>
  <si>
    <t>7.503,52</t>
  </si>
  <si>
    <t>11.146,53</t>
  </si>
  <si>
    <t>21.245,82</t>
  </si>
  <si>
    <t>10.502,28</t>
  </si>
  <si>
    <t>15.652,15</t>
  </si>
  <si>
    <t>29.193,20</t>
  </si>
  <si>
    <t>13.514,31</t>
  </si>
  <si>
    <t>20.177,94</t>
  </si>
  <si>
    <t>37.286,53</t>
  </si>
  <si>
    <t>12.736,40</t>
  </si>
  <si>
    <t>19.813,03</t>
  </si>
  <si>
    <t>27.574,73</t>
  </si>
  <si>
    <t>39.138,45</t>
  </si>
  <si>
    <t>15.869,15</t>
  </si>
  <si>
    <t>24.064,53</t>
  </si>
  <si>
    <t>33.682,40</t>
  </si>
  <si>
    <t>47.362,41</t>
  </si>
  <si>
    <t>18.403,93</t>
  </si>
  <si>
    <t>28.369,74</t>
  </si>
  <si>
    <t>39.688,40</t>
  </si>
  <si>
    <t>56.162,70</t>
  </si>
  <si>
    <t>7.113,92</t>
  </si>
  <si>
    <t>10.632,56</t>
  </si>
  <si>
    <t>16.101,78</t>
  </si>
  <si>
    <t>23.995,81</t>
  </si>
  <si>
    <t>8.184,84</t>
  </si>
  <si>
    <t>12.143,31</t>
  </si>
  <si>
    <t>13.513,70</t>
  </si>
  <si>
    <t>17.912,00</t>
  </si>
  <si>
    <t>27.942,82</t>
  </si>
  <si>
    <t>9.115,40</t>
  </si>
  <si>
    <t>14.857,77</t>
  </si>
  <si>
    <t>19.564,31</t>
  </si>
  <si>
    <t>32.328,46</t>
  </si>
  <si>
    <t>25.988,26</t>
  </si>
  <si>
    <t>42.296,74</t>
  </si>
  <si>
    <t>56.965,24</t>
  </si>
  <si>
    <t>81.661,90</t>
  </si>
  <si>
    <t>27.717,37</t>
  </si>
  <si>
    <t>44.733,37</t>
  </si>
  <si>
    <t>63.421,18</t>
  </si>
  <si>
    <t>77.662,67</t>
  </si>
  <si>
    <t>28.303,81</t>
  </si>
  <si>
    <t>49.093,48</t>
  </si>
  <si>
    <t>68.746,94</t>
  </si>
  <si>
    <t>82.459,51</t>
  </si>
  <si>
    <t>28,24</t>
  </si>
  <si>
    <t>30,43</t>
  </si>
  <si>
    <t>79,22</t>
  </si>
  <si>
    <t>62,64</t>
  </si>
  <si>
    <t>124,27</t>
  </si>
  <si>
    <t>103,79</t>
  </si>
  <si>
    <t>85,35</t>
  </si>
  <si>
    <t>1.020,77</t>
  </si>
  <si>
    <t>1.022,19</t>
  </si>
  <si>
    <t>1.053,89</t>
  </si>
  <si>
    <t>1.233,99</t>
  </si>
  <si>
    <t>1.299,59</t>
  </si>
  <si>
    <t>858,43</t>
  </si>
  <si>
    <t>864,54</t>
  </si>
  <si>
    <t>870,64</t>
  </si>
  <si>
    <t>876,76</t>
  </si>
  <si>
    <t>1.287,06</t>
  </si>
  <si>
    <t>1.326,36</t>
  </si>
  <si>
    <t>340,48</t>
  </si>
  <si>
    <t>419,73</t>
  </si>
  <si>
    <t>374,01</t>
  </si>
  <si>
    <t>380,22</t>
  </si>
  <si>
    <t>407,71</t>
  </si>
  <si>
    <t>505,20</t>
  </si>
  <si>
    <t>727,76</t>
  </si>
  <si>
    <t>811,83</t>
  </si>
  <si>
    <t>148,11</t>
  </si>
  <si>
    <t>1.067,32</t>
  </si>
  <si>
    <t>1.076,14</t>
  </si>
  <si>
    <t>1.126,20</t>
  </si>
  <si>
    <t>1.226,30</t>
  </si>
  <si>
    <t>1.446,25</t>
  </si>
  <si>
    <t>1.532,93</t>
  </si>
  <si>
    <t>919,21</t>
  </si>
  <si>
    <t>928,03</t>
  </si>
  <si>
    <t>958,14</t>
  </si>
  <si>
    <t>1.058,24</t>
  </si>
  <si>
    <t>1.278,19</t>
  </si>
  <si>
    <t>1.364,87</t>
  </si>
  <si>
    <t>388,02</t>
  </si>
  <si>
    <t>394,90</t>
  </si>
  <si>
    <t>517,62</t>
  </si>
  <si>
    <t>933,22</t>
  </si>
  <si>
    <t>942,71</t>
  </si>
  <si>
    <t>1.015,03</t>
  </si>
  <si>
    <t>1.070,66</t>
  </si>
  <si>
    <t>242,40</t>
  </si>
  <si>
    <t>321,65</t>
  </si>
  <si>
    <t>400,15</t>
  </si>
  <si>
    <t>428,80</t>
  </si>
  <si>
    <t>472,69</t>
  </si>
  <si>
    <t>735,22</t>
  </si>
  <si>
    <t>1.020,11</t>
  </si>
  <si>
    <t>99,67</t>
  </si>
  <si>
    <t>85,19</t>
  </si>
  <si>
    <t>879,85</t>
  </si>
  <si>
    <t>871,92</t>
  </si>
  <si>
    <t>915,63</t>
  </si>
  <si>
    <t>1.014,85</t>
  </si>
  <si>
    <t>1.235,68</t>
  </si>
  <si>
    <t>1.321,48</t>
  </si>
  <si>
    <t>778,79</t>
  </si>
  <si>
    <t>786,73</t>
  </si>
  <si>
    <t>815,96</t>
  </si>
  <si>
    <t>915,18</t>
  </si>
  <si>
    <t>1.136,01</t>
  </si>
  <si>
    <t>1.221,81</t>
  </si>
  <si>
    <t>792,80</t>
  </si>
  <si>
    <t>801,41</t>
  </si>
  <si>
    <t>872,85</t>
  </si>
  <si>
    <t>927,60</t>
  </si>
  <si>
    <t>945,35</t>
  </si>
  <si>
    <t>804,93</t>
  </si>
  <si>
    <t>976,61</t>
  </si>
  <si>
    <t>835,31</t>
  </si>
  <si>
    <t>1.023,12</t>
  </si>
  <si>
    <t>880,94</t>
  </si>
  <si>
    <t>1.285,65</t>
  </si>
  <si>
    <t>1.143,47</t>
  </si>
  <si>
    <t>1.570,54</t>
  </si>
  <si>
    <t>1.428,36</t>
  </si>
  <si>
    <t>1.159,80</t>
  </si>
  <si>
    <t>1.081,33</t>
  </si>
  <si>
    <t>893,86</t>
  </si>
  <si>
    <t>1.090,82</t>
  </si>
  <si>
    <t>1.124,72</t>
  </si>
  <si>
    <t>920,50</t>
  </si>
  <si>
    <t>1.183,09</t>
  </si>
  <si>
    <t>972,52</t>
  </si>
  <si>
    <t>1.238,72</t>
  </si>
  <si>
    <t>1.027,27</t>
  </si>
  <si>
    <t>1.093,46</t>
  </si>
  <si>
    <t>905,99</t>
  </si>
  <si>
    <t>1.191,18</t>
  </si>
  <si>
    <t>980,61</t>
  </si>
  <si>
    <t>1.453,71</t>
  </si>
  <si>
    <t>1.243,14</t>
  </si>
  <si>
    <t>1.738,60</t>
  </si>
  <si>
    <t>1.528,03</t>
  </si>
  <si>
    <t>54,38</t>
  </si>
  <si>
    <t>956,33</t>
  </si>
  <si>
    <t>886,60</t>
  </si>
  <si>
    <t>1.185,99</t>
  </si>
  <si>
    <t>930,76</t>
  </si>
  <si>
    <t>1.546,81</t>
  </si>
  <si>
    <t>1.821,41</t>
  </si>
  <si>
    <t>1.095,74</t>
  </si>
  <si>
    <t>1.490,64</t>
  </si>
  <si>
    <t>1.857,50</t>
  </si>
  <si>
    <t>1.188,32</t>
  </si>
  <si>
    <t>803,74</t>
  </si>
  <si>
    <t>630,59</t>
  </si>
  <si>
    <t>595,58</t>
  </si>
  <si>
    <t>531,06</t>
  </si>
  <si>
    <t>426,01</t>
  </si>
  <si>
    <t>1.126,17</t>
  </si>
  <si>
    <t>95,39</t>
  </si>
  <si>
    <t>522,78</t>
  </si>
  <si>
    <t>645,38</t>
  </si>
  <si>
    <t>1.980,24</t>
  </si>
  <si>
    <t>905,40</t>
  </si>
  <si>
    <t>723,44</t>
  </si>
  <si>
    <t>815,51</t>
  </si>
  <si>
    <t>923,39</t>
  </si>
  <si>
    <t>838,16</t>
  </si>
  <si>
    <t>478,36</t>
  </si>
  <si>
    <t>935,43</t>
  </si>
  <si>
    <t>235,84</t>
  </si>
  <si>
    <t>71,15</t>
  </si>
  <si>
    <t>190,15</t>
  </si>
  <si>
    <t>114,91</t>
  </si>
  <si>
    <t>161,14</t>
  </si>
  <si>
    <t>225,30</t>
  </si>
  <si>
    <t>194,45</t>
  </si>
  <si>
    <t>232,62</t>
  </si>
  <si>
    <t>222,21</t>
  </si>
  <si>
    <t>303,88</t>
  </si>
  <si>
    <t>307,07</t>
  </si>
  <si>
    <t>365,52</t>
  </si>
  <si>
    <t>264,45</t>
  </si>
  <si>
    <t>281,95</t>
  </si>
  <si>
    <t>278,77</t>
  </si>
  <si>
    <t>287,51</t>
  </si>
  <si>
    <t>369,18</t>
  </si>
  <si>
    <t>355,45</t>
  </si>
  <si>
    <t>407,65</t>
  </si>
  <si>
    <t>258,61</t>
  </si>
  <si>
    <t>465,44</t>
  </si>
  <si>
    <t>450,84</t>
  </si>
  <si>
    <t>1.678,92</t>
  </si>
  <si>
    <t>1.919,35</t>
  </si>
  <si>
    <t>353,20</t>
  </si>
  <si>
    <t>402,23</t>
  </si>
  <si>
    <t>470,97</t>
  </si>
  <si>
    <t>948,42</t>
  </si>
  <si>
    <t>1.906,47</t>
  </si>
  <si>
    <t>1.865,92</t>
  </si>
  <si>
    <t>3.741,22</t>
  </si>
  <si>
    <t>903,04</t>
  </si>
  <si>
    <t>475,46</t>
  </si>
  <si>
    <t>680,24</t>
  </si>
  <si>
    <t>544,62</t>
  </si>
  <si>
    <t>1.003,73</t>
  </si>
  <si>
    <t>1.188,73</t>
  </si>
  <si>
    <t>1.128,52</t>
  </si>
  <si>
    <t>1.052,95</t>
  </si>
  <si>
    <t>966,84</t>
  </si>
  <si>
    <t>902,96</t>
  </si>
  <si>
    <t>882,80</t>
  </si>
  <si>
    <t>862,60</t>
  </si>
  <si>
    <t>812,46</t>
  </si>
  <si>
    <t>1.325,35</t>
  </si>
  <si>
    <t>1.263,08</t>
  </si>
  <si>
    <t>1.184,78</t>
  </si>
  <si>
    <t>1.094,52</t>
  </si>
  <si>
    <t>1.035,15</t>
  </si>
  <si>
    <t>1.013,16</t>
  </si>
  <si>
    <t>990,72</t>
  </si>
  <si>
    <t>936,94</t>
  </si>
  <si>
    <t>852,29</t>
  </si>
  <si>
    <t>994,89</t>
  </si>
  <si>
    <t>23,96</t>
  </si>
  <si>
    <t>116,48</t>
  </si>
  <si>
    <t>37,36</t>
  </si>
  <si>
    <t>145,01</t>
  </si>
  <si>
    <t>285,35</t>
  </si>
  <si>
    <t>481,15</t>
  </si>
  <si>
    <t>644,10</t>
  </si>
  <si>
    <t>752,75</t>
  </si>
  <si>
    <t>115,13</t>
  </si>
  <si>
    <t>149,60</t>
  </si>
  <si>
    <t>348,53</t>
  </si>
  <si>
    <t>130,47</t>
  </si>
  <si>
    <t>256,15</t>
  </si>
  <si>
    <t>84,97</t>
  </si>
  <si>
    <t>294,46</t>
  </si>
  <si>
    <t>104,20</t>
  </si>
  <si>
    <t>96,09</t>
  </si>
  <si>
    <t>140,98</t>
  </si>
  <si>
    <t>185,86</t>
  </si>
  <si>
    <t>585,76</t>
  </si>
  <si>
    <t>564,89</t>
  </si>
  <si>
    <t>208,60</t>
  </si>
  <si>
    <t>147,16</t>
  </si>
  <si>
    <t>194,32</t>
  </si>
  <si>
    <t>51,51</t>
  </si>
  <si>
    <t>112,71</t>
  </si>
  <si>
    <t>707,11</t>
  </si>
  <si>
    <t>175,94</t>
  </si>
  <si>
    <t>223,59</t>
  </si>
  <si>
    <t>267,84</t>
  </si>
  <si>
    <t>136,48</t>
  </si>
  <si>
    <t>318,33</t>
  </si>
  <si>
    <t>383,88</t>
  </si>
  <si>
    <t>176,23</t>
  </si>
  <si>
    <t>216,79</t>
  </si>
  <si>
    <t>196,54</t>
  </si>
  <si>
    <t>291,28</t>
  </si>
  <si>
    <t>356,83</t>
  </si>
  <si>
    <t>163,94</t>
  </si>
  <si>
    <t>218,65</t>
  </si>
  <si>
    <t>121,48</t>
  </si>
  <si>
    <t>62,84</t>
  </si>
  <si>
    <t>119,47</t>
  </si>
  <si>
    <t>178,96</t>
  </si>
  <si>
    <t>37,04</t>
  </si>
  <si>
    <t>198,41</t>
  </si>
  <si>
    <t>130,97</t>
  </si>
  <si>
    <t>150,06</t>
  </si>
  <si>
    <t>82,38</t>
  </si>
  <si>
    <t>96,37</t>
  </si>
  <si>
    <t>67,23</t>
  </si>
  <si>
    <t>59,56</t>
  </si>
  <si>
    <t>64,40</t>
  </si>
  <si>
    <t>51,91</t>
  </si>
  <si>
    <t>47,21</t>
  </si>
  <si>
    <t>197,35</t>
  </si>
  <si>
    <t>151,98</t>
  </si>
  <si>
    <t>267,57</t>
  </si>
  <si>
    <t>294,16</t>
  </si>
  <si>
    <t>182,09</t>
  </si>
  <si>
    <t>170,22</t>
  </si>
  <si>
    <t>228,30</t>
  </si>
  <si>
    <t>264,58</t>
  </si>
  <si>
    <t>148,51</t>
  </si>
  <si>
    <t>140,14</t>
  </si>
  <si>
    <t>197,97</t>
  </si>
  <si>
    <t>246,20</t>
  </si>
  <si>
    <t>125,72</t>
  </si>
  <si>
    <t>182,78</t>
  </si>
  <si>
    <t>234,96</t>
  </si>
  <si>
    <t>113,94</t>
  </si>
  <si>
    <t>146,45</t>
  </si>
  <si>
    <t>224,40</t>
  </si>
  <si>
    <t>219,20</t>
  </si>
  <si>
    <t>96,48</t>
  </si>
  <si>
    <t>100,12</t>
  </si>
  <si>
    <t>208,75</t>
  </si>
  <si>
    <t>87,12</t>
  </si>
  <si>
    <t>217,36</t>
  </si>
  <si>
    <t>150,97</t>
  </si>
  <si>
    <t>92,25</t>
  </si>
  <si>
    <t>61,53</t>
  </si>
  <si>
    <t>86,31</t>
  </si>
  <si>
    <t>108,68</t>
  </si>
  <si>
    <t>74,14</t>
  </si>
  <si>
    <t>57,99</t>
  </si>
  <si>
    <t>50,77</t>
  </si>
  <si>
    <t>78,44</t>
  </si>
  <si>
    <t>72,95</t>
  </si>
  <si>
    <t>43,12</t>
  </si>
  <si>
    <t>67,69</t>
  </si>
  <si>
    <t>39,00</t>
  </si>
  <si>
    <t>245,87</t>
  </si>
  <si>
    <t>190,41</t>
  </si>
  <si>
    <t>179,29</t>
  </si>
  <si>
    <t>329,87</t>
  </si>
  <si>
    <t>188,65</t>
  </si>
  <si>
    <t>202,75</t>
  </si>
  <si>
    <t>112,63</t>
  </si>
  <si>
    <t>83,74</t>
  </si>
  <si>
    <t>136,55</t>
  </si>
  <si>
    <t>73,08</t>
  </si>
  <si>
    <t>183,19</t>
  </si>
  <si>
    <t>245,43</t>
  </si>
  <si>
    <t>115,58</t>
  </si>
  <si>
    <t>168,66</t>
  </si>
  <si>
    <t>16,54</t>
  </si>
  <si>
    <t>195,09</t>
  </si>
  <si>
    <t>199,99</t>
  </si>
  <si>
    <t>150,93</t>
  </si>
  <si>
    <t>450,35</t>
  </si>
  <si>
    <t>386,13</t>
  </si>
  <si>
    <t>280,01</t>
  </si>
  <si>
    <t>264,54</t>
  </si>
  <si>
    <t>231,95</t>
  </si>
  <si>
    <t>205,61</t>
  </si>
  <si>
    <t>188,99</t>
  </si>
  <si>
    <t>213,88</t>
  </si>
  <si>
    <t>151,51</t>
  </si>
  <si>
    <t>260,94</t>
  </si>
  <si>
    <t>206,03</t>
  </si>
  <si>
    <t>157,59</t>
  </si>
  <si>
    <t>236,48</t>
  </si>
  <si>
    <t>212,25</t>
  </si>
  <si>
    <t>152,63</t>
  </si>
  <si>
    <t>307,45</t>
  </si>
  <si>
    <t>220,55</t>
  </si>
  <si>
    <t>166,17</t>
  </si>
  <si>
    <t>255,03</t>
  </si>
  <si>
    <t>212,70</t>
  </si>
  <si>
    <t>151,73</t>
  </si>
  <si>
    <t>330,02</t>
  </si>
  <si>
    <t>468,31</t>
  </si>
  <si>
    <t>407,42</t>
  </si>
  <si>
    <t>274,23</t>
  </si>
  <si>
    <t>257,66</t>
  </si>
  <si>
    <t>230,55</t>
  </si>
  <si>
    <t>202,68</t>
  </si>
  <si>
    <t>185,09</t>
  </si>
  <si>
    <t>374,93</t>
  </si>
  <si>
    <t>261,84</t>
  </si>
  <si>
    <t>227,24</t>
  </si>
  <si>
    <t>185,26</t>
  </si>
  <si>
    <t>515,05</t>
  </si>
  <si>
    <t>434,09</t>
  </si>
  <si>
    <t>270,80</t>
  </si>
  <si>
    <t>252,02</t>
  </si>
  <si>
    <t>223,24</t>
  </si>
  <si>
    <t>195,55</t>
  </si>
  <si>
    <t>470,59</t>
  </si>
  <si>
    <t>394,32</t>
  </si>
  <si>
    <t>281,96</t>
  </si>
  <si>
    <t>260,55</t>
  </si>
  <si>
    <t>226,90</t>
  </si>
  <si>
    <t>200,51</t>
  </si>
  <si>
    <t>528,00</t>
  </si>
  <si>
    <t>454,08</t>
  </si>
  <si>
    <t>263,30</t>
  </si>
  <si>
    <t>240,65</t>
  </si>
  <si>
    <t>213,85</t>
  </si>
  <si>
    <t>186,11</t>
  </si>
  <si>
    <t>170,73</t>
  </si>
  <si>
    <t>438,24</t>
  </si>
  <si>
    <t>370,48</t>
  </si>
  <si>
    <t>264,00</t>
  </si>
  <si>
    <t>249,83</t>
  </si>
  <si>
    <t>217,22</t>
  </si>
  <si>
    <t>190,40</t>
  </si>
  <si>
    <t>175,57</t>
  </si>
  <si>
    <t>466,43</t>
  </si>
  <si>
    <t>402,93</t>
  </si>
  <si>
    <t>245,01</t>
  </si>
  <si>
    <t>230,48</t>
  </si>
  <si>
    <t>204,94</t>
  </si>
  <si>
    <t>179,08</t>
  </si>
  <si>
    <t>167,95</t>
  </si>
  <si>
    <t>3.580,69</t>
  </si>
  <si>
    <t>4.289,69</t>
  </si>
  <si>
    <t>4.450,16</t>
  </si>
  <si>
    <t>4.591,59</t>
  </si>
  <si>
    <t>4.931,40</t>
  </si>
  <si>
    <t>5.075,26</t>
  </si>
  <si>
    <t>4.857,76</t>
  </si>
  <si>
    <t>4.299,55</t>
  </si>
  <si>
    <t>210,71</t>
  </si>
  <si>
    <t>236,72</t>
  </si>
  <si>
    <t>202,03</t>
  </si>
  <si>
    <t>277,76</t>
  </si>
  <si>
    <t>56,76</t>
  </si>
  <si>
    <t>12,53</t>
  </si>
  <si>
    <t>12,78</t>
  </si>
  <si>
    <t>10,44</t>
  </si>
  <si>
    <t>15,48</t>
  </si>
  <si>
    <t>941,13</t>
  </si>
  <si>
    <t>824,11</t>
  </si>
  <si>
    <t>911,21</t>
  </si>
  <si>
    <t>495,08</t>
  </si>
  <si>
    <t>548,41</t>
  </si>
  <si>
    <t>610,23</t>
  </si>
  <si>
    <t>714,21</t>
  </si>
  <si>
    <t>483,31</t>
  </si>
  <si>
    <t>536,66</t>
  </si>
  <si>
    <t>603,16</t>
  </si>
  <si>
    <t>713,14</t>
  </si>
  <si>
    <t>372,90</t>
  </si>
  <si>
    <t>457,58</t>
  </si>
  <si>
    <t>478,05</t>
  </si>
  <si>
    <t>495,52</t>
  </si>
  <si>
    <t>568,68</t>
  </si>
  <si>
    <t>370,35</t>
  </si>
  <si>
    <t>411,32</t>
  </si>
  <si>
    <t>446,57</t>
  </si>
  <si>
    <t>472,70</t>
  </si>
  <si>
    <t>490,15</t>
  </si>
  <si>
    <t>561,81</t>
  </si>
  <si>
    <t>418,39</t>
  </si>
  <si>
    <t>457,64</t>
  </si>
  <si>
    <t>731,64</t>
  </si>
  <si>
    <t>767,11</t>
  </si>
  <si>
    <t>773,52</t>
  </si>
  <si>
    <t>745,06</t>
  </si>
  <si>
    <t>767,56</t>
  </si>
  <si>
    <t>745,75</t>
  </si>
  <si>
    <t>804,80</t>
  </si>
  <si>
    <t>771,01</t>
  </si>
  <si>
    <t>748,11</t>
  </si>
  <si>
    <t>822,72</t>
  </si>
  <si>
    <t>788,97</t>
  </si>
  <si>
    <t>793,89</t>
  </si>
  <si>
    <t>755,14</t>
  </si>
  <si>
    <t>516,93</t>
  </si>
  <si>
    <t>557,61</t>
  </si>
  <si>
    <t>603,69</t>
  </si>
  <si>
    <t>624,46</t>
  </si>
  <si>
    <t>660,14</t>
  </si>
  <si>
    <t>715,39</t>
  </si>
  <si>
    <t>593,23</t>
  </si>
  <si>
    <t>654,92</t>
  </si>
  <si>
    <t>715,38</t>
  </si>
  <si>
    <t>565,59</t>
  </si>
  <si>
    <t>599,70</t>
  </si>
  <si>
    <t>788,99</t>
  </si>
  <si>
    <t>980,50</t>
  </si>
  <si>
    <t>240,70</t>
  </si>
  <si>
    <t>778,82</t>
  </si>
  <si>
    <t>731,06</t>
  </si>
  <si>
    <t>747,45</t>
  </si>
  <si>
    <t>731,43</t>
  </si>
  <si>
    <t>1.026,38</t>
  </si>
  <si>
    <t>888,35</t>
  </si>
  <si>
    <t>949,34</t>
  </si>
  <si>
    <t>854,15</t>
  </si>
  <si>
    <t>892,06</t>
  </si>
  <si>
    <t>799,75</t>
  </si>
  <si>
    <t>995,08</t>
  </si>
  <si>
    <t>1.228,78</t>
  </si>
  <si>
    <t>745,28</t>
  </si>
  <si>
    <t>735,10</t>
  </si>
  <si>
    <t>783,42</t>
  </si>
  <si>
    <t>1.080,53</t>
  </si>
  <si>
    <t>883,03</t>
  </si>
  <si>
    <t>183,50</t>
  </si>
  <si>
    <t>170,75</t>
  </si>
  <si>
    <t>913,86</t>
  </si>
  <si>
    <t>623,35</t>
  </si>
  <si>
    <t>49,62</t>
  </si>
  <si>
    <t>63,42</t>
  </si>
  <si>
    <t>91,51</t>
  </si>
  <si>
    <t>104,83</t>
  </si>
  <si>
    <t>84,90</t>
  </si>
  <si>
    <t>105,75</t>
  </si>
  <si>
    <t>52,14</t>
  </si>
  <si>
    <t>88,79</t>
  </si>
  <si>
    <t>16,73</t>
  </si>
  <si>
    <t>2.956,83</t>
  </si>
  <si>
    <t>2.569,94</t>
  </si>
  <si>
    <t>2.144,81</t>
  </si>
  <si>
    <t>1.421,78</t>
  </si>
  <si>
    <t>2.885,06</t>
  </si>
  <si>
    <t>4.941,33</t>
  </si>
  <si>
    <t>2.642,08</t>
  </si>
  <si>
    <t>2.014,13</t>
  </si>
  <si>
    <t>157,67</t>
  </si>
  <si>
    <t>125,79</t>
  </si>
  <si>
    <t>160,50</t>
  </si>
  <si>
    <t>147,64</t>
  </si>
  <si>
    <t>141,14</t>
  </si>
  <si>
    <t>184,02</t>
  </si>
  <si>
    <t>173,67</t>
  </si>
  <si>
    <t>209,20</t>
  </si>
  <si>
    <t>200,42</t>
  </si>
  <si>
    <t>195,87</t>
  </si>
  <si>
    <t>614,81</t>
  </si>
  <si>
    <t>625,89</t>
  </si>
  <si>
    <t>648,05</t>
  </si>
  <si>
    <t>670,19</t>
  </si>
  <si>
    <t>82,96</t>
  </si>
  <si>
    <t>103,26</t>
  </si>
  <si>
    <t>156,40</t>
  </si>
  <si>
    <t>220,88</t>
  </si>
  <si>
    <t>301,45</t>
  </si>
  <si>
    <t>15,92</t>
  </si>
  <si>
    <t>77,22</t>
  </si>
  <si>
    <t>727,37</t>
  </si>
  <si>
    <t>385,94</t>
  </si>
  <si>
    <t>462,78</t>
  </si>
  <si>
    <t>599,56</t>
  </si>
  <si>
    <t>1.690,77</t>
  </si>
  <si>
    <t>1.392,62</t>
  </si>
  <si>
    <t>1.123,61</t>
  </si>
  <si>
    <t>700,54</t>
  </si>
  <si>
    <t>520,25</t>
  </si>
  <si>
    <t>1.542,02</t>
  </si>
  <si>
    <t>39,23</t>
  </si>
  <si>
    <t>29,73</t>
  </si>
  <si>
    <t>2.298,86</t>
  </si>
  <si>
    <t>3.722,84</t>
  </si>
  <si>
    <t>2.984,33</t>
  </si>
  <si>
    <t>3.187,86</t>
  </si>
  <si>
    <t>2.617,22</t>
  </si>
  <si>
    <t>2.580,34</t>
  </si>
  <si>
    <t>3.864,83</t>
  </si>
  <si>
    <t>2.488,71</t>
  </si>
  <si>
    <t>152,66</t>
  </si>
  <si>
    <t>262,81</t>
  </si>
  <si>
    <t>174,89</t>
  </si>
  <si>
    <t>50,90</t>
  </si>
  <si>
    <t>45,61</t>
  </si>
  <si>
    <t>59,34</t>
  </si>
  <si>
    <t>74,42</t>
  </si>
  <si>
    <t>86,02</t>
  </si>
  <si>
    <t>65,58</t>
  </si>
  <si>
    <t>18,22</t>
  </si>
  <si>
    <t>23,35</t>
  </si>
  <si>
    <t>17,78</t>
  </si>
  <si>
    <t>33,82</t>
  </si>
  <si>
    <t>2,63</t>
  </si>
  <si>
    <t>14,79</t>
  </si>
  <si>
    <t>51,85</t>
  </si>
  <si>
    <t>71,89</t>
  </si>
  <si>
    <t>93,00</t>
  </si>
  <si>
    <t>146,39</t>
  </si>
  <si>
    <t>179,47</t>
  </si>
  <si>
    <t>237,77</t>
  </si>
  <si>
    <t>307,60</t>
  </si>
  <si>
    <t>20,46</t>
  </si>
  <si>
    <t>27,77</t>
  </si>
  <si>
    <t>26,28</t>
  </si>
  <si>
    <t>43,86</t>
  </si>
  <si>
    <t>25,94</t>
  </si>
  <si>
    <t>38,80</t>
  </si>
  <si>
    <t>56,90</t>
  </si>
  <si>
    <t>216,46</t>
  </si>
  <si>
    <t>420,65</t>
  </si>
  <si>
    <t>832,25</t>
  </si>
  <si>
    <t>1.288,07</t>
  </si>
  <si>
    <t>458,76</t>
  </si>
  <si>
    <t>620,83</t>
  </si>
  <si>
    <t>719,57</t>
  </si>
  <si>
    <t>179,73</t>
  </si>
  <si>
    <t>340,06</t>
  </si>
  <si>
    <t>469,44</t>
  </si>
  <si>
    <t>22,44</t>
  </si>
  <si>
    <t>58,85</t>
  </si>
  <si>
    <t>61,99</t>
  </si>
  <si>
    <t>67,53</t>
  </si>
  <si>
    <t>74,96</t>
  </si>
  <si>
    <t>78,14</t>
  </si>
  <si>
    <t>81,92</t>
  </si>
  <si>
    <t>87,69</t>
  </si>
  <si>
    <t>95,25</t>
  </si>
  <si>
    <t>3.456,01</t>
  </si>
  <si>
    <t>6.671,84</t>
  </si>
  <si>
    <t>8.895,78</t>
  </si>
  <si>
    <t>1.715,31</t>
  </si>
  <si>
    <t>367,74</t>
  </si>
  <si>
    <t>75,99</t>
  </si>
  <si>
    <t>503,96</t>
  </si>
  <si>
    <t>532,65</t>
  </si>
  <si>
    <t>613,43</t>
  </si>
  <si>
    <t>882,18</t>
  </si>
  <si>
    <t>1.252,69</t>
  </si>
  <si>
    <t>507,67</t>
  </si>
  <si>
    <t>653,29</t>
  </si>
  <si>
    <t>1.051,00</t>
  </si>
  <si>
    <t>1.410,76</t>
  </si>
  <si>
    <t>2.266,50</t>
  </si>
  <si>
    <t>4.745,11</t>
  </si>
  <si>
    <t>200,89</t>
  </si>
  <si>
    <t>247,52</t>
  </si>
  <si>
    <t>517,77</t>
  </si>
  <si>
    <t>1.927,85</t>
  </si>
  <si>
    <t>102,29</t>
  </si>
  <si>
    <t>143,31</t>
  </si>
  <si>
    <t>60,88</t>
  </si>
  <si>
    <t>57,10</t>
  </si>
  <si>
    <t>59,73</t>
  </si>
  <si>
    <t>73,13</t>
  </si>
  <si>
    <t>78,45</t>
  </si>
  <si>
    <t>54,44</t>
  </si>
  <si>
    <t>67,84</t>
  </si>
  <si>
    <t>75,90</t>
  </si>
  <si>
    <t>39,83</t>
  </si>
  <si>
    <t>28,82</t>
  </si>
  <si>
    <t>36,97</t>
  </si>
  <si>
    <t>68,93</t>
  </si>
  <si>
    <t>50,61</t>
  </si>
  <si>
    <t>59,48</t>
  </si>
  <si>
    <t>72,88</t>
  </si>
  <si>
    <t>87,91</t>
  </si>
  <si>
    <t>32,63</t>
  </si>
  <si>
    <t>45,54</t>
  </si>
  <si>
    <t>47,02</t>
  </si>
  <si>
    <t>56,12</t>
  </si>
  <si>
    <t>65,19</t>
  </si>
  <si>
    <t>50,83</t>
  </si>
  <si>
    <t>124,15</t>
  </si>
  <si>
    <t>170,42</t>
  </si>
  <si>
    <t>315,92</t>
  </si>
  <si>
    <t>95,99</t>
  </si>
  <si>
    <t>120,35</t>
  </si>
  <si>
    <t>146,06</t>
  </si>
  <si>
    <t>122,34</t>
  </si>
  <si>
    <t>74,31</t>
  </si>
  <si>
    <t>69,89</t>
  </si>
  <si>
    <t>36,04</t>
  </si>
  <si>
    <t>52,50</t>
  </si>
  <si>
    <t>61,05</t>
  </si>
  <si>
    <t>60,86</t>
  </si>
  <si>
    <t>54,15</t>
  </si>
  <si>
    <t>248,31</t>
  </si>
  <si>
    <t>340,85</t>
  </si>
  <si>
    <t>65,72</t>
  </si>
  <si>
    <t>47,42</t>
  </si>
  <si>
    <t>1.420,06</t>
  </si>
  <si>
    <t>1.449,65</t>
  </si>
  <si>
    <t>1.586,25</t>
  </si>
  <si>
    <t>1.316,61</t>
  </si>
  <si>
    <t>1.408,68</t>
  </si>
  <si>
    <t>1.438,27</t>
  </si>
  <si>
    <t>1.574,87</t>
  </si>
  <si>
    <t>1.570,06</t>
  </si>
  <si>
    <t>1.709,42</t>
  </si>
  <si>
    <t>1.754,21</t>
  </si>
  <si>
    <t>1.946,97</t>
  </si>
  <si>
    <t>1.565,82</t>
  </si>
  <si>
    <t>1.705,18</t>
  </si>
  <si>
    <t>1.749,97</t>
  </si>
  <si>
    <t>1.942,73</t>
  </si>
  <si>
    <t>1.673,88</t>
  </si>
  <si>
    <t>1.859,69</t>
  </si>
  <si>
    <t>1.919,41</t>
  </si>
  <si>
    <t>2.167,34</t>
  </si>
  <si>
    <t>1.735,11</t>
  </si>
  <si>
    <t>1.920,92</t>
  </si>
  <si>
    <t>1.980,64</t>
  </si>
  <si>
    <t>2.228,57</t>
  </si>
  <si>
    <t>739,63</t>
  </si>
  <si>
    <t>850,11</t>
  </si>
  <si>
    <t>885,62</t>
  </si>
  <si>
    <t>728,25</t>
  </si>
  <si>
    <t>838,73</t>
  </si>
  <si>
    <t>874,24</t>
  </si>
  <si>
    <t>1.005,45</t>
  </si>
  <si>
    <t>995,59</t>
  </si>
  <si>
    <t>1.161,32</t>
  </si>
  <si>
    <t>1.214,58</t>
  </si>
  <si>
    <t>1.411,39</t>
  </si>
  <si>
    <t>991,34</t>
  </si>
  <si>
    <t>1.157,07</t>
  </si>
  <si>
    <t>1.210,33</t>
  </si>
  <si>
    <t>1.407,14</t>
  </si>
  <si>
    <t>1.114,76</t>
  </si>
  <si>
    <t>1.335,73</t>
  </si>
  <si>
    <t>1.406,75</t>
  </si>
  <si>
    <t>1.669,16</t>
  </si>
  <si>
    <t>1.175,98</t>
  </si>
  <si>
    <t>1.396,95</t>
  </si>
  <si>
    <t>1.467,97</t>
  </si>
  <si>
    <t>1.730,38</t>
  </si>
  <si>
    <t>111,78</t>
  </si>
  <si>
    <t>59,83</t>
  </si>
  <si>
    <t>165,03</t>
  </si>
  <si>
    <t>214,48</t>
  </si>
  <si>
    <t>184,26</t>
  </si>
  <si>
    <t>31,05</t>
  </si>
  <si>
    <t>98,04</t>
  </si>
  <si>
    <t>90,20</t>
  </si>
  <si>
    <t>117,93</t>
  </si>
  <si>
    <t>290,94</t>
  </si>
  <si>
    <t>162,67</t>
  </si>
  <si>
    <t>108,96</t>
  </si>
  <si>
    <t>151,77</t>
  </si>
  <si>
    <t>33,86</t>
  </si>
  <si>
    <t>40,43</t>
  </si>
  <si>
    <t>68,91</t>
  </si>
  <si>
    <t>550,42</t>
  </si>
  <si>
    <t>281,58</t>
  </si>
  <si>
    <t>261,08</t>
  </si>
  <si>
    <t>417,27</t>
  </si>
  <si>
    <t>531,41</t>
  </si>
  <si>
    <t>691,14</t>
  </si>
  <si>
    <t>790,48</t>
  </si>
  <si>
    <t>1.259,43</t>
  </si>
  <si>
    <t>738,23</t>
  </si>
  <si>
    <t>34,07</t>
  </si>
  <si>
    <t>381,21</t>
  </si>
  <si>
    <t>210,88</t>
  </si>
  <si>
    <t>450,83</t>
  </si>
  <si>
    <t>494,86</t>
  </si>
  <si>
    <t>534,68</t>
  </si>
  <si>
    <t>516,68</t>
  </si>
  <si>
    <t>588,28</t>
  </si>
  <si>
    <t>539,84</t>
  </si>
  <si>
    <t>583,00</t>
  </si>
  <si>
    <t>585,01</t>
  </si>
  <si>
    <t>653,91</t>
  </si>
  <si>
    <t>631,51</t>
  </si>
  <si>
    <t>685,08</t>
  </si>
  <si>
    <t>691,54</t>
  </si>
  <si>
    <t>744,17</t>
  </si>
  <si>
    <t>692,23</t>
  </si>
  <si>
    <t>735,92</t>
  </si>
  <si>
    <t>741,15</t>
  </si>
  <si>
    <t>815,47</t>
  </si>
  <si>
    <t>887,78</t>
  </si>
  <si>
    <t>988,29</t>
  </si>
  <si>
    <t>1.019,64</t>
  </si>
  <si>
    <t>1.102,54</t>
  </si>
  <si>
    <t>475,95</t>
  </si>
  <si>
    <t>558,99</t>
  </si>
  <si>
    <t>702,50</t>
  </si>
  <si>
    <t>881,49</t>
  </si>
  <si>
    <t>1.340,83</t>
  </si>
  <si>
    <t>594,45</t>
  </si>
  <si>
    <t>924,00</t>
  </si>
  <si>
    <t>1.392,29</t>
  </si>
  <si>
    <t>611,30</t>
  </si>
  <si>
    <t>944,93</t>
  </si>
  <si>
    <t>1.419,70</t>
  </si>
  <si>
    <t>628,18</t>
  </si>
  <si>
    <t>777,90</t>
  </si>
  <si>
    <t>965,53</t>
  </si>
  <si>
    <t>1.446,39</t>
  </si>
  <si>
    <t>815,00</t>
  </si>
  <si>
    <t>1.006,39</t>
  </si>
  <si>
    <t>1.502,33</t>
  </si>
  <si>
    <t>1.047,02</t>
  </si>
  <si>
    <t>1.564,20</t>
  </si>
  <si>
    <t>584,90</t>
  </si>
  <si>
    <t>2.861,79</t>
  </si>
  <si>
    <t>3.319,64</t>
  </si>
  <si>
    <t>2.436,05</t>
  </si>
  <si>
    <t>2.624,20</t>
  </si>
  <si>
    <t>348,62</t>
  </si>
  <si>
    <t>359,16</t>
  </si>
  <si>
    <t>95,89</t>
  </si>
  <si>
    <t>98,02</t>
  </si>
  <si>
    <t>116,18</t>
  </si>
  <si>
    <t>118,31</t>
  </si>
  <si>
    <t>12.785,03</t>
  </si>
  <si>
    <t>14.245,54</t>
  </si>
  <si>
    <t>18.322,02</t>
  </si>
  <si>
    <t>22.557,86</t>
  </si>
  <si>
    <t>28.344,58</t>
  </si>
  <si>
    <t>39.620,51</t>
  </si>
  <si>
    <t>46.166,40</t>
  </si>
  <si>
    <t>268,57</t>
  </si>
  <si>
    <t>74.921,17</t>
  </si>
  <si>
    <t>102.677,72</t>
  </si>
  <si>
    <t>143.625,99</t>
  </si>
  <si>
    <t>140,20</t>
  </si>
  <si>
    <t>302,80</t>
  </si>
  <si>
    <t>261,27</t>
  </si>
  <si>
    <t>105,06</t>
  </si>
  <si>
    <t>289,69</t>
  </si>
  <si>
    <t>81,23</t>
  </si>
  <si>
    <t>100,86</t>
  </si>
  <si>
    <t>133,83</t>
  </si>
  <si>
    <t>71,20</t>
  </si>
  <si>
    <t>101,95</t>
  </si>
  <si>
    <t>116,67</t>
  </si>
  <si>
    <t>116,29</t>
  </si>
  <si>
    <t>185,67</t>
  </si>
  <si>
    <t>26,59</t>
  </si>
  <si>
    <t>702,83</t>
  </si>
  <si>
    <t>46,89</t>
  </si>
  <si>
    <t>1.740,02</t>
  </si>
  <si>
    <t>273,34</t>
  </si>
  <si>
    <t>822,66</t>
  </si>
  <si>
    <t>889,59</t>
  </si>
  <si>
    <t>264,97</t>
  </si>
  <si>
    <t>309,59</t>
  </si>
  <si>
    <t>365,35</t>
  </si>
  <si>
    <t>421,12</t>
  </si>
  <si>
    <t>2.178,51</t>
  </si>
  <si>
    <t>494,17</t>
  </si>
  <si>
    <t>628,11</t>
  </si>
  <si>
    <t>476,51</t>
  </si>
  <si>
    <t>3.515,08</t>
  </si>
  <si>
    <t>147,47</t>
  </si>
  <si>
    <t>38,23</t>
  </si>
  <si>
    <t>125,08</t>
  </si>
  <si>
    <t>442,37</t>
  </si>
  <si>
    <t>96,98</t>
  </si>
  <si>
    <t>275,16</t>
  </si>
  <si>
    <t>397,12</t>
  </si>
  <si>
    <t>532,92</t>
  </si>
  <si>
    <t>360,37</t>
  </si>
  <si>
    <t>879,94</t>
  </si>
  <si>
    <t>2.264,29</t>
  </si>
  <si>
    <t>1.781,26</t>
  </si>
  <si>
    <t>1.944,61</t>
  </si>
  <si>
    <t>2.515,53</t>
  </si>
  <si>
    <t>2.051,57</t>
  </si>
  <si>
    <t>2.205,74</t>
  </si>
  <si>
    <t>3.661,89</t>
  </si>
  <si>
    <t>2.887,01</t>
  </si>
  <si>
    <t>3.199,50</t>
  </si>
  <si>
    <t>4.999,35</t>
  </si>
  <si>
    <t>3.732,51</t>
  </si>
  <si>
    <t>4.179,49</t>
  </si>
  <si>
    <t>9.299,69</t>
  </si>
  <si>
    <t>5.297,76</t>
  </si>
  <si>
    <t>10.399,32</t>
  </si>
  <si>
    <t>5.589,38</t>
  </si>
  <si>
    <t>5.742,45</t>
  </si>
  <si>
    <t>11.731,62</t>
  </si>
  <si>
    <t>7.349,12</t>
  </si>
  <si>
    <t>16.305,41</t>
  </si>
  <si>
    <t>9.129,99</t>
  </si>
  <si>
    <t>19.664,08</t>
  </si>
  <si>
    <t>10.200,31</t>
  </si>
  <si>
    <t>5.796,92</t>
  </si>
  <si>
    <t>6.887,14</t>
  </si>
  <si>
    <t>7.130,73</t>
  </si>
  <si>
    <t>7.403,09</t>
  </si>
  <si>
    <t>10.496,37</t>
  </si>
  <si>
    <t>10.842,72</t>
  </si>
  <si>
    <t>11.155,66</t>
  </si>
  <si>
    <t>12.784,55</t>
  </si>
  <si>
    <t>12.718,05</t>
  </si>
  <si>
    <t>13.348,06</t>
  </si>
  <si>
    <t>24.681,88</t>
  </si>
  <si>
    <t>31.601,24</t>
  </si>
  <si>
    <t>55,36</t>
  </si>
  <si>
    <t>6.835,07</t>
  </si>
  <si>
    <t>12.273,95</t>
  </si>
  <si>
    <t>9,53</t>
  </si>
  <si>
    <t>522,45</t>
  </si>
  <si>
    <t>973,40</t>
  </si>
  <si>
    <t>3.040,79</t>
  </si>
  <si>
    <t>2.228,84</t>
  </si>
  <si>
    <t>39,47</t>
  </si>
  <si>
    <t>2.121,29</t>
  </si>
  <si>
    <t>1.116,70</t>
  </si>
  <si>
    <t>19,77</t>
  </si>
  <si>
    <t>68,45</t>
  </si>
  <si>
    <t>43,82</t>
  </si>
  <si>
    <t>55,18</t>
  </si>
  <si>
    <t>116,91</t>
  </si>
  <si>
    <t>182,81</t>
  </si>
  <si>
    <t>128,82</t>
  </si>
  <si>
    <t>186,29</t>
  </si>
  <si>
    <t>261,68</t>
  </si>
  <si>
    <t>116,83</t>
  </si>
  <si>
    <t>201,70</t>
  </si>
  <si>
    <t>273,36</t>
  </si>
  <si>
    <t>349,97</t>
  </si>
  <si>
    <t>56,50</t>
  </si>
  <si>
    <t>47,28</t>
  </si>
  <si>
    <t>107,38</t>
  </si>
  <si>
    <t>123,62</t>
  </si>
  <si>
    <t>43,63</t>
  </si>
  <si>
    <t>120,77</t>
  </si>
  <si>
    <t>142,61</t>
  </si>
  <si>
    <t>86,03</t>
  </si>
  <si>
    <t>105,86</t>
  </si>
  <si>
    <t>143,97</t>
  </si>
  <si>
    <t>221,17</t>
  </si>
  <si>
    <t>114,21</t>
  </si>
  <si>
    <t>148,33</t>
  </si>
  <si>
    <t>126,57</t>
  </si>
  <si>
    <t>203,08</t>
  </si>
  <si>
    <t>84,08</t>
  </si>
  <si>
    <t>103,49</t>
  </si>
  <si>
    <t>137,17</t>
  </si>
  <si>
    <t>106,18</t>
  </si>
  <si>
    <t>129,70</t>
  </si>
  <si>
    <t>206,21</t>
  </si>
  <si>
    <t>87,90</t>
  </si>
  <si>
    <t>141,08</t>
  </si>
  <si>
    <t>71,91</t>
  </si>
  <si>
    <t>92,40</t>
  </si>
  <si>
    <t>195,98</t>
  </si>
  <si>
    <t>265,24</t>
  </si>
  <si>
    <t>363,92</t>
  </si>
  <si>
    <t>522,87</t>
  </si>
  <si>
    <t>114,16</t>
  </si>
  <si>
    <t>41,43</t>
  </si>
  <si>
    <t>118,72</t>
  </si>
  <si>
    <t>205,00</t>
  </si>
  <si>
    <t>369,91</t>
  </si>
  <si>
    <t>103,05</t>
  </si>
  <si>
    <t>59,10</t>
  </si>
  <si>
    <t>140,58</t>
  </si>
  <si>
    <t>19,68</t>
  </si>
  <si>
    <t>89,22</t>
  </si>
  <si>
    <t>120,44</t>
  </si>
  <si>
    <t>199,86</t>
  </si>
  <si>
    <t>274,82</t>
  </si>
  <si>
    <t>17,55</t>
  </si>
  <si>
    <t>93,23</t>
  </si>
  <si>
    <t>132,14</t>
  </si>
  <si>
    <t>116,86</t>
  </si>
  <si>
    <t>187,99</t>
  </si>
  <si>
    <t>247,68</t>
  </si>
  <si>
    <t>39,74</t>
  </si>
  <si>
    <t>62,44</t>
  </si>
  <si>
    <t>143,83</t>
  </si>
  <si>
    <t>173,06</t>
  </si>
  <si>
    <t>187,29</t>
  </si>
  <si>
    <t>90,53</t>
  </si>
  <si>
    <t>125,07</t>
  </si>
  <si>
    <t>180,33</t>
  </si>
  <si>
    <t>218,97</t>
  </si>
  <si>
    <t>302,79</t>
  </si>
  <si>
    <t>392,45</t>
  </si>
  <si>
    <t>94,32</t>
  </si>
  <si>
    <t>67,59</t>
  </si>
  <si>
    <t>108,59</t>
  </si>
  <si>
    <t>148,59</t>
  </si>
  <si>
    <t>54,66</t>
  </si>
  <si>
    <t>599,05</t>
  </si>
  <si>
    <t>37,79</t>
  </si>
  <si>
    <t>198,34</t>
  </si>
  <si>
    <t>369,69</t>
  </si>
  <si>
    <t>173,51</t>
  </si>
  <si>
    <t>162,94</t>
  </si>
  <si>
    <t>273,40</t>
  </si>
  <si>
    <t>352,11</t>
  </si>
  <si>
    <t>186,54</t>
  </si>
  <si>
    <t>374,20</t>
  </si>
  <si>
    <t>178,02</t>
  </si>
  <si>
    <t>203,28</t>
  </si>
  <si>
    <t>167,45</t>
  </si>
  <si>
    <t>280,17</t>
  </si>
  <si>
    <t>361,15</t>
  </si>
  <si>
    <t>62,45</t>
  </si>
  <si>
    <t>76,02</t>
  </si>
  <si>
    <t>111,73</t>
  </si>
  <si>
    <t>67,91</t>
  </si>
  <si>
    <t>116,51</t>
  </si>
  <si>
    <t>134,36</t>
  </si>
  <si>
    <t>30,12</t>
  </si>
  <si>
    <t>20,99</t>
  </si>
  <si>
    <t>41,33</t>
  </si>
  <si>
    <t>83,90</t>
  </si>
  <si>
    <t>126,11</t>
  </si>
  <si>
    <t>88,36</t>
  </si>
  <si>
    <t>41,01</t>
  </si>
  <si>
    <t>30,89</t>
  </si>
  <si>
    <t>65,59</t>
  </si>
  <si>
    <t>54,21</t>
  </si>
  <si>
    <t>45,78</t>
  </si>
  <si>
    <t>91,35</t>
  </si>
  <si>
    <t>151,01</t>
  </si>
  <si>
    <t>37,29</t>
  </si>
  <si>
    <t>41,09</t>
  </si>
  <si>
    <t>42,13</t>
  </si>
  <si>
    <t>126,88</t>
  </si>
  <si>
    <t>123,68</t>
  </si>
  <si>
    <t>151,81</t>
  </si>
  <si>
    <t>14,29</t>
  </si>
  <si>
    <t>19,37</t>
  </si>
  <si>
    <t>199,79</t>
  </si>
  <si>
    <t>41,12</t>
  </si>
  <si>
    <t>81,07</t>
  </si>
  <si>
    <t>106,91</t>
  </si>
  <si>
    <t>124,62</t>
  </si>
  <si>
    <t>69,33</t>
  </si>
  <si>
    <t>74,02</t>
  </si>
  <si>
    <t>276,26</t>
  </si>
  <si>
    <t>47,35</t>
  </si>
  <si>
    <t>85,45</t>
  </si>
  <si>
    <t>17,33</t>
  </si>
  <si>
    <t>80,52</t>
  </si>
  <si>
    <t>255,81</t>
  </si>
  <si>
    <t>192,68</t>
  </si>
  <si>
    <t>187,61</t>
  </si>
  <si>
    <t>38,24</t>
  </si>
  <si>
    <t>72,55</t>
  </si>
  <si>
    <t>33,44</t>
  </si>
  <si>
    <t>66,39</t>
  </si>
  <si>
    <t>56,69</t>
  </si>
  <si>
    <t>130,87</t>
  </si>
  <si>
    <t>126,48</t>
  </si>
  <si>
    <t>156,04</t>
  </si>
  <si>
    <t>48,93</t>
  </si>
  <si>
    <t>41,87</t>
  </si>
  <si>
    <t>35,10</t>
  </si>
  <si>
    <t>44,81</t>
  </si>
  <si>
    <t>104,42</t>
  </si>
  <si>
    <t>50,75</t>
  </si>
  <si>
    <t>36,58</t>
  </si>
  <si>
    <t>50,21</t>
  </si>
  <si>
    <t>37,89</t>
  </si>
  <si>
    <t>110,58</t>
  </si>
  <si>
    <t>126,77</t>
  </si>
  <si>
    <t>150,76</t>
  </si>
  <si>
    <t>218,26</t>
  </si>
  <si>
    <t>83,95</t>
  </si>
  <si>
    <t>176,56</t>
  </si>
  <si>
    <t>212,76</t>
  </si>
  <si>
    <t>44,22</t>
  </si>
  <si>
    <t>68,31</t>
  </si>
  <si>
    <t>332,01</t>
  </si>
  <si>
    <t>60,17</t>
  </si>
  <si>
    <t>170,77</t>
  </si>
  <si>
    <t>84,51</t>
  </si>
  <si>
    <t>156,03</t>
  </si>
  <si>
    <t>408,06</t>
  </si>
  <si>
    <t>57,92</t>
  </si>
  <si>
    <t>110,62</t>
  </si>
  <si>
    <t>86,11</t>
  </si>
  <si>
    <t>84,02</t>
  </si>
  <si>
    <t>134,19</t>
  </si>
  <si>
    <t>124,97</t>
  </si>
  <si>
    <t>180,32</t>
  </si>
  <si>
    <t>162,56</t>
  </si>
  <si>
    <t>171,26</t>
  </si>
  <si>
    <t>215,05</t>
  </si>
  <si>
    <t>43,88</t>
  </si>
  <si>
    <t>57,91</t>
  </si>
  <si>
    <t>57,89</t>
  </si>
  <si>
    <t>88,15</t>
  </si>
  <si>
    <t>121,72</t>
  </si>
  <si>
    <t>45,48</t>
  </si>
  <si>
    <t>53,93</t>
  </si>
  <si>
    <t>127,00</t>
  </si>
  <si>
    <t>184,41</t>
  </si>
  <si>
    <t>166,65</t>
  </si>
  <si>
    <t>72,46</t>
  </si>
  <si>
    <t>173,92</t>
  </si>
  <si>
    <t>220,51</t>
  </si>
  <si>
    <t>34,32</t>
  </si>
  <si>
    <t>65,56</t>
  </si>
  <si>
    <t>74,97</t>
  </si>
  <si>
    <t>106,40</t>
  </si>
  <si>
    <t>41,37</t>
  </si>
  <si>
    <t>69,57</t>
  </si>
  <si>
    <t>67,48</t>
  </si>
  <si>
    <t>161,44</t>
  </si>
  <si>
    <t>143,68</t>
  </si>
  <si>
    <t>89,92</t>
  </si>
  <si>
    <t>147,63</t>
  </si>
  <si>
    <t>189,85</t>
  </si>
  <si>
    <t>119,07</t>
  </si>
  <si>
    <t>269,67</t>
  </si>
  <si>
    <t>49,89</t>
  </si>
  <si>
    <t>119,04</t>
  </si>
  <si>
    <t>183,87</t>
  </si>
  <si>
    <t>272,39</t>
  </si>
  <si>
    <t>108,04</t>
  </si>
  <si>
    <t>170,69</t>
  </si>
  <si>
    <t>257,07</t>
  </si>
  <si>
    <t>41,31</t>
  </si>
  <si>
    <t>90,80</t>
  </si>
  <si>
    <t>123,63</t>
  </si>
  <si>
    <t>45,50</t>
  </si>
  <si>
    <t>128,66</t>
  </si>
  <si>
    <t>50,45</t>
  </si>
  <si>
    <t>78,95</t>
  </si>
  <si>
    <t>485,23</t>
  </si>
  <si>
    <t>533,75</t>
  </si>
  <si>
    <t>29,23</t>
  </si>
  <si>
    <t>611,60</t>
  </si>
  <si>
    <t>40,46</t>
  </si>
  <si>
    <t>767,54</t>
  </si>
  <si>
    <t>57,07</t>
  </si>
  <si>
    <t>1.064,01</t>
  </si>
  <si>
    <t>1.404,30</t>
  </si>
  <si>
    <t>26,48</t>
  </si>
  <si>
    <t>419,88</t>
  </si>
  <si>
    <t>487,46</t>
  </si>
  <si>
    <t>535,80</t>
  </si>
  <si>
    <t>30,87</t>
  </si>
  <si>
    <t>420,02</t>
  </si>
  <si>
    <t>489,13</t>
  </si>
  <si>
    <t>78,11</t>
  </si>
  <si>
    <t>538,76</t>
  </si>
  <si>
    <t>123,06</t>
  </si>
  <si>
    <t>273,33</t>
  </si>
  <si>
    <t>46,28</t>
  </si>
  <si>
    <t>46,30</t>
  </si>
  <si>
    <t>72,81</t>
  </si>
  <si>
    <t>63,40</t>
  </si>
  <si>
    <t>97,87</t>
  </si>
  <si>
    <t>66,60</t>
  </si>
  <si>
    <t>104,09</t>
  </si>
  <si>
    <t>88,64</t>
  </si>
  <si>
    <t>143,29</t>
  </si>
  <si>
    <t>267,58</t>
  </si>
  <si>
    <t>376,12</t>
  </si>
  <si>
    <t>122,43</t>
  </si>
  <si>
    <t>139,31</t>
  </si>
  <si>
    <t>344,25</t>
  </si>
  <si>
    <t>285,57</t>
  </si>
  <si>
    <t>337,83</t>
  </si>
  <si>
    <t>776,80</t>
  </si>
  <si>
    <t>179,46</t>
  </si>
  <si>
    <t>426,19</t>
  </si>
  <si>
    <t>649,86</t>
  </si>
  <si>
    <t>1.355,90</t>
  </si>
  <si>
    <t>15,41</t>
  </si>
  <si>
    <t>24,09</t>
  </si>
  <si>
    <t>49,40</t>
  </si>
  <si>
    <t>110,27</t>
  </si>
  <si>
    <t>255,87</t>
  </si>
  <si>
    <t>230,81</t>
  </si>
  <si>
    <t>24,33</t>
  </si>
  <si>
    <t>87,55</t>
  </si>
  <si>
    <t>226,93</t>
  </si>
  <si>
    <t>199,66</t>
  </si>
  <si>
    <t>44,69</t>
  </si>
  <si>
    <t>65,82</t>
  </si>
  <si>
    <t>251,76</t>
  </si>
  <si>
    <t>350,76</t>
  </si>
  <si>
    <t>309,54</t>
  </si>
  <si>
    <t>21,60</t>
  </si>
  <si>
    <t>26,82</t>
  </si>
  <si>
    <t>42,12</t>
  </si>
  <si>
    <t>295,15</t>
  </si>
  <si>
    <t>432,29</t>
  </si>
  <si>
    <t>144,92</t>
  </si>
  <si>
    <t>1.293,57</t>
  </si>
  <si>
    <t>166,00</t>
  </si>
  <si>
    <t>64,68</t>
  </si>
  <si>
    <t>125,90</t>
  </si>
  <si>
    <t>154,16</t>
  </si>
  <si>
    <t>48,08</t>
  </si>
  <si>
    <t>80,63</t>
  </si>
  <si>
    <t>208,04</t>
  </si>
  <si>
    <t>252,38</t>
  </si>
  <si>
    <t>58,97</t>
  </si>
  <si>
    <t>81,06</t>
  </si>
  <si>
    <t>240,57</t>
  </si>
  <si>
    <t>331,96</t>
  </si>
  <si>
    <t>437,89</t>
  </si>
  <si>
    <t>120,83</t>
  </si>
  <si>
    <t>49,50</t>
  </si>
  <si>
    <t>51,86</t>
  </si>
  <si>
    <t>57,47</t>
  </si>
  <si>
    <t>58,04</t>
  </si>
  <si>
    <t>39,55</t>
  </si>
  <si>
    <t>7,02</t>
  </si>
  <si>
    <t>88,87</t>
  </si>
  <si>
    <t>100,51</t>
  </si>
  <si>
    <t>304,25</t>
  </si>
  <si>
    <t>6,56</t>
  </si>
  <si>
    <t>17,49</t>
  </si>
  <si>
    <t>50,36</t>
  </si>
  <si>
    <t>77,07</t>
  </si>
  <si>
    <t>98,54</t>
  </si>
  <si>
    <t>59,41</t>
  </si>
  <si>
    <t>108,07</t>
  </si>
  <si>
    <t>274,88</t>
  </si>
  <si>
    <t>73,87</t>
  </si>
  <si>
    <t>98,57</t>
  </si>
  <si>
    <t>14,45</t>
  </si>
  <si>
    <t>304,28</t>
  </si>
  <si>
    <t>38,07</t>
  </si>
  <si>
    <t>134,81</t>
  </si>
  <si>
    <t>274,93</t>
  </si>
  <si>
    <t>366,81</t>
  </si>
  <si>
    <t>102,32</t>
  </si>
  <si>
    <t>186,99</t>
  </si>
  <si>
    <t>110,94</t>
  </si>
  <si>
    <t>33,12</t>
  </si>
  <si>
    <t>25,27</t>
  </si>
  <si>
    <t>28,52</t>
  </si>
  <si>
    <t>44,01</t>
  </si>
  <si>
    <t>47,91</t>
  </si>
  <si>
    <t>197,45</t>
  </si>
  <si>
    <t>48,99</t>
  </si>
  <si>
    <t>47,51</t>
  </si>
  <si>
    <t>89,56</t>
  </si>
  <si>
    <t>91,36</t>
  </si>
  <si>
    <t>123,80</t>
  </si>
  <si>
    <t>136,59</t>
  </si>
  <si>
    <t>164,14</t>
  </si>
  <si>
    <t>181,01</t>
  </si>
  <si>
    <t>127,74</t>
  </si>
  <si>
    <t>227,52</t>
  </si>
  <si>
    <t>242,16</t>
  </si>
  <si>
    <t>298,60</t>
  </si>
  <si>
    <t>189,13</t>
  </si>
  <si>
    <t>329,93</t>
  </si>
  <si>
    <t>723,82</t>
  </si>
  <si>
    <t>638,93</t>
  </si>
  <si>
    <t>283,98</t>
  </si>
  <si>
    <t>499,80</t>
  </si>
  <si>
    <t>778,00</t>
  </si>
  <si>
    <t>34,03</t>
  </si>
  <si>
    <t>75,93</t>
  </si>
  <si>
    <t>93,81</t>
  </si>
  <si>
    <t>114,54</t>
  </si>
  <si>
    <t>174,67</t>
  </si>
  <si>
    <t>216,57</t>
  </si>
  <si>
    <t>233,47</t>
  </si>
  <si>
    <t>289,91</t>
  </si>
  <si>
    <t>80,55</t>
  </si>
  <si>
    <t>157,52</t>
  </si>
  <si>
    <t>169,35</t>
  </si>
  <si>
    <t>294,61</t>
  </si>
  <si>
    <t>313,53</t>
  </si>
  <si>
    <t>710,75</t>
  </si>
  <si>
    <t>625,86</t>
  </si>
  <si>
    <t>127,24</t>
  </si>
  <si>
    <t>257,58</t>
  </si>
  <si>
    <t>477,90</t>
  </si>
  <si>
    <t>760,60</t>
  </si>
  <si>
    <t>55,94</t>
  </si>
  <si>
    <t>57,26</t>
  </si>
  <si>
    <t>163,34</t>
  </si>
  <si>
    <t>205,24</t>
  </si>
  <si>
    <t>218,57</t>
  </si>
  <si>
    <t>275,01</t>
  </si>
  <si>
    <t>51,88</t>
  </si>
  <si>
    <t>105,18</t>
  </si>
  <si>
    <t>145,69</t>
  </si>
  <si>
    <t>277,54</t>
  </si>
  <si>
    <t>296,46</t>
  </si>
  <si>
    <t>688,46</t>
  </si>
  <si>
    <t>603,57</t>
  </si>
  <si>
    <t>153,11</t>
  </si>
  <si>
    <t>241,81</t>
  </si>
  <si>
    <t>458,50</t>
  </si>
  <si>
    <t>730,89</t>
  </si>
  <si>
    <t>42,41</t>
  </si>
  <si>
    <t>115,06</t>
  </si>
  <si>
    <t>41,40</t>
  </si>
  <si>
    <t>24,34</t>
  </si>
  <si>
    <t>422,40</t>
  </si>
  <si>
    <t>494,05</t>
  </si>
  <si>
    <t>84,78</t>
  </si>
  <si>
    <t>545,43</t>
  </si>
  <si>
    <t>422,02</t>
  </si>
  <si>
    <t>491,03</t>
  </si>
  <si>
    <t>47,40</t>
  </si>
  <si>
    <t>19,35</t>
  </si>
  <si>
    <t>22,09</t>
  </si>
  <si>
    <t>540,60</t>
  </si>
  <si>
    <t>45,44</t>
  </si>
  <si>
    <t>422,39</t>
  </si>
  <si>
    <t>490,53</t>
  </si>
  <si>
    <t>539,36</t>
  </si>
  <si>
    <t>35,11</t>
  </si>
  <si>
    <t>40,05</t>
  </si>
  <si>
    <t>27,27</t>
  </si>
  <si>
    <t>23,46</t>
  </si>
  <si>
    <t>47,74</t>
  </si>
  <si>
    <t>34,53</t>
  </si>
  <si>
    <t>106,63</t>
  </si>
  <si>
    <t>52,16</t>
  </si>
  <si>
    <t>118,64</t>
  </si>
  <si>
    <t>143,57</t>
  </si>
  <si>
    <t>68,26</t>
  </si>
  <si>
    <t>93,78</t>
  </si>
  <si>
    <t>270,76</t>
  </si>
  <si>
    <t>244,82</t>
  </si>
  <si>
    <t>176,62</t>
  </si>
  <si>
    <t>148,98</t>
  </si>
  <si>
    <t>38,51</t>
  </si>
  <si>
    <t>45,46</t>
  </si>
  <si>
    <t>364,51</t>
  </si>
  <si>
    <t>471,51</t>
  </si>
  <si>
    <t>883,58</t>
  </si>
  <si>
    <t>168,15</t>
  </si>
  <si>
    <t>263,98</t>
  </si>
  <si>
    <t>515,27</t>
  </si>
  <si>
    <t>715,31</t>
  </si>
  <si>
    <t>854,97</t>
  </si>
  <si>
    <t>213,82</t>
  </si>
  <si>
    <t>399,12</t>
  </si>
  <si>
    <t>567,12</t>
  </si>
  <si>
    <t>679,61</t>
  </si>
  <si>
    <t>186,03</t>
  </si>
  <si>
    <t>333,91</t>
  </si>
  <si>
    <t>579,40</t>
  </si>
  <si>
    <t>957,53</t>
  </si>
  <si>
    <t>244,08</t>
  </si>
  <si>
    <t>434,34</t>
  </si>
  <si>
    <t>163,28</t>
  </si>
  <si>
    <t>255,62</t>
  </si>
  <si>
    <t>496,50</t>
  </si>
  <si>
    <t>689,57</t>
  </si>
  <si>
    <t>821,69</t>
  </si>
  <si>
    <t>208,51</t>
  </si>
  <si>
    <t>387,31</t>
  </si>
  <si>
    <t>550,25</t>
  </si>
  <si>
    <t>656,81</t>
  </si>
  <si>
    <t>293,76</t>
  </si>
  <si>
    <t>453,12</t>
  </si>
  <si>
    <t>484,88</t>
  </si>
  <si>
    <t>1.113,44</t>
  </si>
  <si>
    <t>1.264,61</t>
  </si>
  <si>
    <t>2.175,20</t>
  </si>
  <si>
    <t>488,91</t>
  </si>
  <si>
    <t>702,44</t>
  </si>
  <si>
    <t>680,51</t>
  </si>
  <si>
    <t>1.046,90</t>
  </si>
  <si>
    <t>1.945,52</t>
  </si>
  <si>
    <t>3.536,23</t>
  </si>
  <si>
    <t>4.267,67</t>
  </si>
  <si>
    <t>5.751,63</t>
  </si>
  <si>
    <t>8.385,99</t>
  </si>
  <si>
    <t>12.925,68</t>
  </si>
  <si>
    <t>614,96</t>
  </si>
  <si>
    <t>862,74</t>
  </si>
  <si>
    <t>100,96</t>
  </si>
  <si>
    <t>67,10</t>
  </si>
  <si>
    <t>695,92</t>
  </si>
  <si>
    <t>486,95</t>
  </si>
  <si>
    <t>665,80</t>
  </si>
  <si>
    <t>111,50</t>
  </si>
  <si>
    <t>120,63</t>
  </si>
  <si>
    <t>346,39</t>
  </si>
  <si>
    <t>89,26</t>
  </si>
  <si>
    <t>465,38</t>
  </si>
  <si>
    <t>806,21</t>
  </si>
  <si>
    <t>879,10</t>
  </si>
  <si>
    <t>354,33</t>
  </si>
  <si>
    <t>374,42</t>
  </si>
  <si>
    <t>401,76</t>
  </si>
  <si>
    <t>204,46</t>
  </si>
  <si>
    <t>137,55</t>
  </si>
  <si>
    <t>325,95</t>
  </si>
  <si>
    <t>147,70</t>
  </si>
  <si>
    <t>413,40</t>
  </si>
  <si>
    <t>76,42</t>
  </si>
  <si>
    <t>497,13</t>
  </si>
  <si>
    <t>130,94</t>
  </si>
  <si>
    <t>55,48</t>
  </si>
  <si>
    <t>100,24</t>
  </si>
  <si>
    <t>146,83</t>
  </si>
  <si>
    <t>920,04</t>
  </si>
  <si>
    <t>773,09</t>
  </si>
  <si>
    <t>740,94</t>
  </si>
  <si>
    <t>1.045,08</t>
  </si>
  <si>
    <t>574,72</t>
  </si>
  <si>
    <t>542,57</t>
  </si>
  <si>
    <t>742,97</t>
  </si>
  <si>
    <t>710,82</t>
  </si>
  <si>
    <t>466,47</t>
  </si>
  <si>
    <t>434,32</t>
  </si>
  <si>
    <t>455,87</t>
  </si>
  <si>
    <t>423,72</t>
  </si>
  <si>
    <t>554,64</t>
  </si>
  <si>
    <t>494,21</t>
  </si>
  <si>
    <t>483,61</t>
  </si>
  <si>
    <t>337,47</t>
  </si>
  <si>
    <t>671,48</t>
  </si>
  <si>
    <t>595,44</t>
  </si>
  <si>
    <t>434,28</t>
  </si>
  <si>
    <t>1.411,33</t>
  </si>
  <si>
    <t>1.055,50</t>
  </si>
  <si>
    <t>266,63</t>
  </si>
  <si>
    <t>256,03</t>
  </si>
  <si>
    <t>1.589,12</t>
  </si>
  <si>
    <t>722,49</t>
  </si>
  <si>
    <t>1.243,30</t>
  </si>
  <si>
    <t>1.693,50</t>
  </si>
  <si>
    <t>291,35</t>
  </si>
  <si>
    <t>300,81</t>
  </si>
  <si>
    <t>719,97</t>
  </si>
  <si>
    <t>50,59</t>
  </si>
  <si>
    <t>123,61</t>
  </si>
  <si>
    <t>524,14</t>
  </si>
  <si>
    <t>48,92</t>
  </si>
  <si>
    <t>224,36</t>
  </si>
  <si>
    <t>1.840,19</t>
  </si>
  <si>
    <t>538,31</t>
  </si>
  <si>
    <t>616,84</t>
  </si>
  <si>
    <t>935,17</t>
  </si>
  <si>
    <t>98,03</t>
  </si>
  <si>
    <t>668,31</t>
  </si>
  <si>
    <t>633,45</t>
  </si>
  <si>
    <t>349,99</t>
  </si>
  <si>
    <t>370,54</t>
  </si>
  <si>
    <t>384,21</t>
  </si>
  <si>
    <t>394,70</t>
  </si>
  <si>
    <t>337,55</t>
  </si>
  <si>
    <t>362,97</t>
  </si>
  <si>
    <t>379,20</t>
  </si>
  <si>
    <t>389,34</t>
  </si>
  <si>
    <t>1.171,65</t>
  </si>
  <si>
    <t>617,27</t>
  </si>
  <si>
    <t>2.109,06</t>
  </si>
  <si>
    <t>2.897,89</t>
  </si>
  <si>
    <t>4.766,17</t>
  </si>
  <si>
    <t>6.471,01</t>
  </si>
  <si>
    <t>7.572,63</t>
  </si>
  <si>
    <t>8.999,16</t>
  </si>
  <si>
    <t>1.776,30</t>
  </si>
  <si>
    <t>3.868,49</t>
  </si>
  <si>
    <t>5.383,19</t>
  </si>
  <si>
    <t>7.504,91</t>
  </si>
  <si>
    <t>3.147,78</t>
  </si>
  <si>
    <t>4.804,44</t>
  </si>
  <si>
    <t>5.573,61</t>
  </si>
  <si>
    <t>7.748,46</t>
  </si>
  <si>
    <t>4.315,33</t>
  </si>
  <si>
    <t>5.748,55</t>
  </si>
  <si>
    <t>8.113,13</t>
  </si>
  <si>
    <t>10.893,04</t>
  </si>
  <si>
    <t>12.450,74</t>
  </si>
  <si>
    <t>13.599,53</t>
  </si>
  <si>
    <t>3.632,63</t>
  </si>
  <si>
    <t>5.687,64</t>
  </si>
  <si>
    <t>8.841,20</t>
  </si>
  <si>
    <t>11.502,19</t>
  </si>
  <si>
    <t>13.260,86</t>
  </si>
  <si>
    <t>15.615,95</t>
  </si>
  <si>
    <t>4.092,06</t>
  </si>
  <si>
    <t>7.160,31</t>
  </si>
  <si>
    <t>9.187,98</t>
  </si>
  <si>
    <t>13.596,81</t>
  </si>
  <si>
    <t>3.344,45</t>
  </si>
  <si>
    <t>4.404,62</t>
  </si>
  <si>
    <t>6.167,11</t>
  </si>
  <si>
    <t>8.352,92</t>
  </si>
  <si>
    <t>9.425,50</t>
  </si>
  <si>
    <t>10.057,82</t>
  </si>
  <si>
    <t>2.897,70</t>
  </si>
  <si>
    <t>4.578,49</t>
  </si>
  <si>
    <t>7.192,80</t>
  </si>
  <si>
    <t>9.396,82</t>
  </si>
  <si>
    <t>10.914,94</t>
  </si>
  <si>
    <t>12.885,19</t>
  </si>
  <si>
    <t>2.435,73</t>
  </si>
  <si>
    <t>4.156,08</t>
  </si>
  <si>
    <t>5.434,90</t>
  </si>
  <si>
    <t>8.024,04</t>
  </si>
  <si>
    <t>706,08</t>
  </si>
  <si>
    <t>389,32</t>
  </si>
  <si>
    <t>92,04</t>
  </si>
  <si>
    <t>682,99</t>
  </si>
  <si>
    <t>192,31</t>
  </si>
  <si>
    <t>252,00</t>
  </si>
  <si>
    <t>78,29</t>
  </si>
  <si>
    <t>108,29</t>
  </si>
  <si>
    <t>121,39</t>
  </si>
  <si>
    <t>241,70</t>
  </si>
  <si>
    <t>293,36</t>
  </si>
  <si>
    <t>592,71</t>
  </si>
  <si>
    <t>130,75</t>
  </si>
  <si>
    <t>138,62</t>
  </si>
  <si>
    <t>87,62</t>
  </si>
  <si>
    <t>145,78</t>
  </si>
  <si>
    <t>178,83</t>
  </si>
  <si>
    <t>229,58</t>
  </si>
  <si>
    <t>123,88</t>
  </si>
  <si>
    <t>188,35</t>
  </si>
  <si>
    <t>92,88</t>
  </si>
  <si>
    <t>126,16</t>
  </si>
  <si>
    <t>188,04</t>
  </si>
  <si>
    <t>211,62</t>
  </si>
  <si>
    <t>295,30</t>
  </si>
  <si>
    <t>421,01</t>
  </si>
  <si>
    <t>579,14</t>
  </si>
  <si>
    <t>891,83</t>
  </si>
  <si>
    <t>67,92</t>
  </si>
  <si>
    <t>117,60</t>
  </si>
  <si>
    <t>169,58</t>
  </si>
  <si>
    <t>364,04</t>
  </si>
  <si>
    <t>621,19</t>
  </si>
  <si>
    <t>269,23</t>
  </si>
  <si>
    <t>75,88</t>
  </si>
  <si>
    <t>268,11</t>
  </si>
  <si>
    <t>64,15</t>
  </si>
  <si>
    <t>101,16</t>
  </si>
  <si>
    <t>108,90</t>
  </si>
  <si>
    <t>163,76</t>
  </si>
  <si>
    <t>289,59</t>
  </si>
  <si>
    <t>395,92</t>
  </si>
  <si>
    <t>691,19</t>
  </si>
  <si>
    <t>220,19</t>
  </si>
  <si>
    <t>200,70</t>
  </si>
  <si>
    <t>43,54</t>
  </si>
  <si>
    <t>58,28</t>
  </si>
  <si>
    <t>94,19</t>
  </si>
  <si>
    <t>219,13</t>
  </si>
  <si>
    <t>230,98</t>
  </si>
  <si>
    <t>313,35</t>
  </si>
  <si>
    <t>484,73</t>
  </si>
  <si>
    <t>590,96</t>
  </si>
  <si>
    <t>764,53</t>
  </si>
  <si>
    <t>277,52</t>
  </si>
  <si>
    <t>410,30</t>
  </si>
  <si>
    <t>537,09</t>
  </si>
  <si>
    <t>374,23</t>
  </si>
  <si>
    <t>557,86</t>
  </si>
  <si>
    <t>731,83</t>
  </si>
  <si>
    <t>452,17</t>
  </si>
  <si>
    <t>778,44</t>
  </si>
  <si>
    <t>1.136,91</t>
  </si>
  <si>
    <t>1.476,31</t>
  </si>
  <si>
    <t>562,10</t>
  </si>
  <si>
    <t>996,81</t>
  </si>
  <si>
    <t>1.468,17</t>
  </si>
  <si>
    <t>1.915,02</t>
  </si>
  <si>
    <t>227,74</t>
  </si>
  <si>
    <t>427,06</t>
  </si>
  <si>
    <t>595,71</t>
  </si>
  <si>
    <t>849,73</t>
  </si>
  <si>
    <t>292,60</t>
  </si>
  <si>
    <t>557,72</t>
  </si>
  <si>
    <t>841,59</t>
  </si>
  <si>
    <t>1.108,33</t>
  </si>
  <si>
    <t>238,62</t>
  </si>
  <si>
    <t>452,65</t>
  </si>
  <si>
    <t>886,39</t>
  </si>
  <si>
    <t>314,09</t>
  </si>
  <si>
    <t>582,05</t>
  </si>
  <si>
    <t>873,33</t>
  </si>
  <si>
    <t>1.167,81</t>
  </si>
  <si>
    <t>112,37</t>
  </si>
  <si>
    <t>119,31</t>
  </si>
  <si>
    <t>145,76</t>
  </si>
  <si>
    <t>135,06</t>
  </si>
  <si>
    <t>155,24</t>
  </si>
  <si>
    <t>26,63</t>
  </si>
  <si>
    <t>2.376,14</t>
  </si>
  <si>
    <t>1.658,98</t>
  </si>
  <si>
    <t>1.302,77</t>
  </si>
  <si>
    <t>1.092,27</t>
  </si>
  <si>
    <t>1.588,48</t>
  </si>
  <si>
    <t>992,42</t>
  </si>
  <si>
    <t>1.260,22</t>
  </si>
  <si>
    <t>1.603,40</t>
  </si>
  <si>
    <t>1.049,25</t>
  </si>
  <si>
    <t>114,11</t>
  </si>
  <si>
    <t>2.966,96</t>
  </si>
  <si>
    <t>1.810,17</t>
  </si>
  <si>
    <t>120,34</t>
  </si>
  <si>
    <t>2.481,13</t>
  </si>
  <si>
    <t>153,99</t>
  </si>
  <si>
    <t>8.478,53</t>
  </si>
  <si>
    <t>162,73</t>
  </si>
  <si>
    <t>176,97</t>
  </si>
  <si>
    <t>3.568,04</t>
  </si>
  <si>
    <t>5.923,28</t>
  </si>
  <si>
    <t>7.864,02</t>
  </si>
  <si>
    <t>7.905,94</t>
  </si>
  <si>
    <t>11.911,44</t>
  </si>
  <si>
    <t>1.176,85</t>
  </si>
  <si>
    <t>513,22</t>
  </si>
  <si>
    <t>361,94</t>
  </si>
  <si>
    <t>450,54</t>
  </si>
  <si>
    <t>582,29</t>
  </si>
  <si>
    <t>278,99</t>
  </si>
  <si>
    <t>136,80</t>
  </si>
  <si>
    <t>160,70</t>
  </si>
  <si>
    <t>235,12</t>
  </si>
  <si>
    <t>1.035,66</t>
  </si>
  <si>
    <t>378,76</t>
  </si>
  <si>
    <t>631,16</t>
  </si>
  <si>
    <t>222,66</t>
  </si>
  <si>
    <t>360,95</t>
  </si>
  <si>
    <t>592,21</t>
  </si>
  <si>
    <t>149,30</t>
  </si>
  <si>
    <t>108,02</t>
  </si>
  <si>
    <t>573,69</t>
  </si>
  <si>
    <t>72,28</t>
  </si>
  <si>
    <t>31,20</t>
  </si>
  <si>
    <t>65,92</t>
  </si>
  <si>
    <t>128,88</t>
  </si>
  <si>
    <t>192,53</t>
  </si>
  <si>
    <t>256,17</t>
  </si>
  <si>
    <t>209,75</t>
  </si>
  <si>
    <t>329,46</t>
  </si>
  <si>
    <t>66,78</t>
  </si>
  <si>
    <t>174,33</t>
  </si>
  <si>
    <t>147,27</t>
  </si>
  <si>
    <t>271,00</t>
  </si>
  <si>
    <t>71,04</t>
  </si>
  <si>
    <t>81,25</t>
  </si>
  <si>
    <t>93,84</t>
  </si>
  <si>
    <t>315,53</t>
  </si>
  <si>
    <t>647,78</t>
  </si>
  <si>
    <t>433,99</t>
  </si>
  <si>
    <t>678,32</t>
  </si>
  <si>
    <t>925,05</t>
  </si>
  <si>
    <t>93,22</t>
  </si>
  <si>
    <t>43,41</t>
  </si>
  <si>
    <t>125,71</t>
  </si>
  <si>
    <t>80,42</t>
  </si>
  <si>
    <t>253,65</t>
  </si>
  <si>
    <t>105,62</t>
  </si>
  <si>
    <t>206,32</t>
  </si>
  <si>
    <t>3,39</t>
  </si>
  <si>
    <t>19,88</t>
  </si>
  <si>
    <t>25,36</t>
  </si>
  <si>
    <t>23,14</t>
  </si>
  <si>
    <t>32,11</t>
  </si>
  <si>
    <t>153,42</t>
  </si>
  <si>
    <t>68,78</t>
  </si>
  <si>
    <t>81,38</t>
  </si>
  <si>
    <t>82,78</t>
  </si>
  <si>
    <t>87,95</t>
  </si>
  <si>
    <t>72,06</t>
  </si>
  <si>
    <t>91,23</t>
  </si>
  <si>
    <t>206,93</t>
  </si>
  <si>
    <t>251,73</t>
  </si>
  <si>
    <t>186,01</t>
  </si>
  <si>
    <t>191,19</t>
  </si>
  <si>
    <t>232,33</t>
  </si>
  <si>
    <t>191,44</t>
  </si>
  <si>
    <t>155,45</t>
  </si>
  <si>
    <t>129,61</t>
  </si>
  <si>
    <t>56,15</t>
  </si>
  <si>
    <t>73,15</t>
  </si>
  <si>
    <t>74,18</t>
  </si>
  <si>
    <t>89,74</t>
  </si>
  <si>
    <t>76,31</t>
  </si>
  <si>
    <t>104,69</t>
  </si>
  <si>
    <t>129,44</t>
  </si>
  <si>
    <t>131,04</t>
  </si>
  <si>
    <t>159,10</t>
  </si>
  <si>
    <t>160,27</t>
  </si>
  <si>
    <t>69,10</t>
  </si>
  <si>
    <t>70,13</t>
  </si>
  <si>
    <t>77,08</t>
  </si>
  <si>
    <t>78,58</t>
  </si>
  <si>
    <t>90,39</t>
  </si>
  <si>
    <t>91,92</t>
  </si>
  <si>
    <t>80,70</t>
  </si>
  <si>
    <t>143,35</t>
  </si>
  <si>
    <t>92,22</t>
  </si>
  <si>
    <t>111,47</t>
  </si>
  <si>
    <t>79,14</t>
  </si>
  <si>
    <t>84,43</t>
  </si>
  <si>
    <t>103,43</t>
  </si>
  <si>
    <t>113,99</t>
  </si>
  <si>
    <t>125,21</t>
  </si>
  <si>
    <t>215,02</t>
  </si>
  <si>
    <t>520,46</t>
  </si>
  <si>
    <t>529,07</t>
  </si>
  <si>
    <t>93,48</t>
  </si>
  <si>
    <t>120,97</t>
  </si>
  <si>
    <t>141,80</t>
  </si>
  <si>
    <t>122,13</t>
  </si>
  <si>
    <t>149,62</t>
  </si>
  <si>
    <t>171,01</t>
  </si>
  <si>
    <t>150,79</t>
  </si>
  <si>
    <t>162,82</t>
  </si>
  <si>
    <t>178,29</t>
  </si>
  <si>
    <t>200,19</t>
  </si>
  <si>
    <t>72,01</t>
  </si>
  <si>
    <t>897,56</t>
  </si>
  <si>
    <t>1.107,40</t>
  </si>
  <si>
    <t>906,18</t>
  </si>
  <si>
    <t>1.106,03</t>
  </si>
  <si>
    <t>317,20</t>
  </si>
  <si>
    <t>347,01</t>
  </si>
  <si>
    <t>124,06</t>
  </si>
  <si>
    <t>178,24</t>
  </si>
  <si>
    <t>154,33</t>
  </si>
  <si>
    <t>208,50</t>
  </si>
  <si>
    <t>184,60</t>
  </si>
  <si>
    <t>238,77</t>
  </si>
  <si>
    <t>122,30</t>
  </si>
  <si>
    <t>172,26</t>
  </si>
  <si>
    <t>253,70</t>
  </si>
  <si>
    <t>63,71</t>
  </si>
  <si>
    <t>102,42</t>
  </si>
  <si>
    <t>206,28</t>
  </si>
  <si>
    <t>239,01</t>
  </si>
  <si>
    <t>184,50</t>
  </si>
  <si>
    <t>251,91</t>
  </si>
  <si>
    <t>283,43</t>
  </si>
  <si>
    <t>314,52</t>
  </si>
  <si>
    <t>238,78</t>
  </si>
  <si>
    <t>270,57</t>
  </si>
  <si>
    <t>301,94</t>
  </si>
  <si>
    <t>260,00</t>
  </si>
  <si>
    <t>62,16</t>
  </si>
  <si>
    <t>129,40</t>
  </si>
  <si>
    <t>107,63</t>
  </si>
  <si>
    <t>206,56</t>
  </si>
  <si>
    <t>161,91</t>
  </si>
  <si>
    <t>193,70</t>
  </si>
  <si>
    <t>225,07</t>
  </si>
  <si>
    <t>183,13</t>
  </si>
  <si>
    <t>47,88</t>
  </si>
  <si>
    <t>71,88</t>
  </si>
  <si>
    <t>31,37</t>
  </si>
  <si>
    <t>2.052,04</t>
  </si>
  <si>
    <t>152,07</t>
  </si>
  <si>
    <t>322,72</t>
  </si>
  <si>
    <t>116,95</t>
  </si>
  <si>
    <t>171,71</t>
  </si>
  <si>
    <t>158,58</t>
  </si>
  <si>
    <t>221,79</t>
  </si>
  <si>
    <t>134,08</t>
  </si>
  <si>
    <t>74,84</t>
  </si>
  <si>
    <t>96,76</t>
  </si>
  <si>
    <t>96,50</t>
  </si>
  <si>
    <t>74,63</t>
  </si>
  <si>
    <t>143,22</t>
  </si>
  <si>
    <t>162,63</t>
  </si>
  <si>
    <t>181,20</t>
  </si>
  <si>
    <t>206,88</t>
  </si>
  <si>
    <t>236,07</t>
  </si>
  <si>
    <t>260,88</t>
  </si>
  <si>
    <t>250,01</t>
  </si>
  <si>
    <t>225,63</t>
  </si>
  <si>
    <t>207,04</t>
  </si>
  <si>
    <t>67,78</t>
  </si>
  <si>
    <t>146,92</t>
  </si>
  <si>
    <t>176,48</t>
  </si>
  <si>
    <t>155,68</t>
  </si>
  <si>
    <t>175,51</t>
  </si>
  <si>
    <t>200,47</t>
  </si>
  <si>
    <t>228,95</t>
  </si>
  <si>
    <t>253,05</t>
  </si>
  <si>
    <t>126,90</t>
  </si>
  <si>
    <t>148,40</t>
  </si>
  <si>
    <t>161,36</t>
  </si>
  <si>
    <t>186,59</t>
  </si>
  <si>
    <t>213,37</t>
  </si>
  <si>
    <t>226,73</t>
  </si>
  <si>
    <t>303,01</t>
  </si>
  <si>
    <t>97,35</t>
  </si>
  <si>
    <t>87,06</t>
  </si>
  <si>
    <t>119,94</t>
  </si>
  <si>
    <t>1.646,63</t>
  </si>
  <si>
    <t>1.425,35</t>
  </si>
  <si>
    <t>157,58</t>
  </si>
  <si>
    <t>221,22</t>
  </si>
  <si>
    <t>309,42</t>
  </si>
  <si>
    <t>52,59</t>
  </si>
  <si>
    <t>40,84</t>
  </si>
  <si>
    <t>54,94</t>
  </si>
  <si>
    <t>69,96</t>
  </si>
  <si>
    <t>229,88</t>
  </si>
  <si>
    <t>357,75</t>
  </si>
  <si>
    <t>235,09</t>
  </si>
  <si>
    <t>61,72</t>
  </si>
  <si>
    <t>105,35</t>
  </si>
  <si>
    <t>94,77</t>
  </si>
  <si>
    <t>86,73</t>
  </si>
  <si>
    <t>148,29</t>
  </si>
  <si>
    <t>137,52</t>
  </si>
  <si>
    <t>130,16</t>
  </si>
  <si>
    <t>169,33</t>
  </si>
  <si>
    <t>157,04</t>
  </si>
  <si>
    <t>52,83</t>
  </si>
  <si>
    <t>108,71</t>
  </si>
  <si>
    <t>96,81</t>
  </si>
  <si>
    <t>159,58</t>
  </si>
  <si>
    <t>72,56</t>
  </si>
  <si>
    <t>52,29</t>
  </si>
  <si>
    <t>46,45</t>
  </si>
  <si>
    <t>88,48</t>
  </si>
  <si>
    <t>180,85</t>
  </si>
  <si>
    <t>146,74</t>
  </si>
  <si>
    <t>134,28</t>
  </si>
  <si>
    <t>453,77</t>
  </si>
  <si>
    <t>784,82</t>
  </si>
  <si>
    <t>444,57</t>
  </si>
  <si>
    <t>33,81</t>
  </si>
  <si>
    <t>42,85</t>
  </si>
  <si>
    <t>63,51</t>
  </si>
  <si>
    <t>115,03</t>
  </si>
  <si>
    <t>187,43</t>
  </si>
  <si>
    <t>132,91</t>
  </si>
  <si>
    <t>241,60</t>
  </si>
  <si>
    <t>167,73</t>
  </si>
  <si>
    <t>272,33</t>
  </si>
  <si>
    <t>181,57</t>
  </si>
  <si>
    <t>216,66</t>
  </si>
  <si>
    <t>289,64</t>
  </si>
  <si>
    <t>444,31</t>
  </si>
  <si>
    <t>455,52</t>
  </si>
  <si>
    <t>128,99</t>
  </si>
  <si>
    <t>462,64</t>
  </si>
  <si>
    <t>793,69</t>
  </si>
  <si>
    <t>131,28</t>
  </si>
  <si>
    <t>30,68</t>
  </si>
  <si>
    <t>709,31</t>
  </si>
  <si>
    <t>794,54</t>
  </si>
  <si>
    <t>72,99</t>
  </si>
  <si>
    <t>78,10</t>
  </si>
  <si>
    <t>94,25</t>
  </si>
  <si>
    <t>814,23</t>
  </si>
  <si>
    <t>138,52</t>
  </si>
  <si>
    <t>76,54</t>
  </si>
  <si>
    <t>81,94</t>
  </si>
  <si>
    <t>37,81</t>
  </si>
  <si>
    <t>102,91</t>
  </si>
  <si>
    <t>110,42</t>
  </si>
  <si>
    <t>48,73</t>
  </si>
  <si>
    <t>133,72</t>
  </si>
  <si>
    <t>38,83</t>
  </si>
  <si>
    <t>118,88</t>
  </si>
  <si>
    <t>128,11</t>
  </si>
  <si>
    <t>146,76</t>
  </si>
  <si>
    <t>48,11</t>
  </si>
  <si>
    <t>147,95</t>
  </si>
  <si>
    <t>159,47</t>
  </si>
  <si>
    <t>91,71</t>
  </si>
  <si>
    <t>47,57</t>
  </si>
  <si>
    <t>51,07</t>
  </si>
  <si>
    <t>112,67</t>
  </si>
  <si>
    <t>43,94</t>
  </si>
  <si>
    <t>116,55</t>
  </si>
  <si>
    <t>130,66</t>
  </si>
  <si>
    <t>29,19</t>
  </si>
  <si>
    <t>78,04</t>
  </si>
  <si>
    <t>169,72</t>
  </si>
  <si>
    <t>182,55</t>
  </si>
  <si>
    <t>194,07</t>
  </si>
  <si>
    <t>91,24</t>
  </si>
  <si>
    <t>97,41</t>
  </si>
  <si>
    <t>219,28</t>
  </si>
  <si>
    <t>46,05</t>
  </si>
  <si>
    <t>26,89</t>
  </si>
  <si>
    <t>34,82</t>
  </si>
  <si>
    <t>36,98</t>
  </si>
  <si>
    <t>81,95</t>
  </si>
  <si>
    <t>78,32</t>
  </si>
  <si>
    <t>49,19</t>
  </si>
  <si>
    <t>45,80</t>
  </si>
  <si>
    <t>49,95</t>
  </si>
  <si>
    <t>110,89</t>
  </si>
  <si>
    <t>66,97</t>
  </si>
  <si>
    <t>71,58</t>
  </si>
  <si>
    <t>143,73</t>
  </si>
  <si>
    <t>71,07</t>
  </si>
  <si>
    <t>52,32</t>
  </si>
  <si>
    <t>96,27</t>
  </si>
  <si>
    <t>54,58</t>
  </si>
  <si>
    <t>114,58</t>
  </si>
  <si>
    <t>123,18</t>
  </si>
  <si>
    <t>97,65</t>
  </si>
  <si>
    <t>78,42</t>
  </si>
  <si>
    <t>81,85</t>
  </si>
  <si>
    <t>122,89</t>
  </si>
  <si>
    <t>84,11</t>
  </si>
  <si>
    <t>141,20</t>
  </si>
  <si>
    <t>113,08</t>
  </si>
  <si>
    <t>162,23</t>
  </si>
  <si>
    <t>103,33</t>
  </si>
  <si>
    <t>79,37</t>
  </si>
  <si>
    <t>199,02</t>
  </si>
  <si>
    <t>138,03</t>
  </si>
  <si>
    <t>192,27</t>
  </si>
  <si>
    <t>205,49</t>
  </si>
  <si>
    <t>197,12</t>
  </si>
  <si>
    <t>135,26</t>
  </si>
  <si>
    <t>207,51</t>
  </si>
  <si>
    <t>151,75</t>
  </si>
  <si>
    <t>194,83</t>
  </si>
  <si>
    <t>139,87</t>
  </si>
  <si>
    <t>154,28</t>
  </si>
  <si>
    <t>207,40</t>
  </si>
  <si>
    <t>147,19</t>
  </si>
  <si>
    <t>212,22</t>
  </si>
  <si>
    <t>150,36</t>
  </si>
  <si>
    <t>223,75</t>
  </si>
  <si>
    <t>168,02</t>
  </si>
  <si>
    <t>209,95</t>
  </si>
  <si>
    <t>154,98</t>
  </si>
  <si>
    <t>146,96</t>
  </si>
  <si>
    <t>32,87</t>
  </si>
  <si>
    <t>67,06</t>
  </si>
  <si>
    <t>81,54</t>
  </si>
  <si>
    <t>39,08</t>
  </si>
  <si>
    <t>71,97</t>
  </si>
  <si>
    <t>93,20</t>
  </si>
  <si>
    <t>110,84</t>
  </si>
  <si>
    <t>46,85</t>
  </si>
  <si>
    <t>126,85</t>
  </si>
  <si>
    <t>69,46</t>
  </si>
  <si>
    <t>73,64</t>
  </si>
  <si>
    <t>139,75</t>
  </si>
  <si>
    <t>76,70</t>
  </si>
  <si>
    <t>36,30</t>
  </si>
  <si>
    <t>69,36</t>
  </si>
  <si>
    <t>49,61</t>
  </si>
  <si>
    <t>93,80</t>
  </si>
  <si>
    <t>112,11</t>
  </si>
  <si>
    <t>61,37</t>
  </si>
  <si>
    <t>120,80</t>
  </si>
  <si>
    <t>59,89</t>
  </si>
  <si>
    <t>59,52</t>
  </si>
  <si>
    <t>92,63</t>
  </si>
  <si>
    <t>71,96</t>
  </si>
  <si>
    <t>117,07</t>
  </si>
  <si>
    <t>79,72</t>
  </si>
  <si>
    <t>135,38</t>
  </si>
  <si>
    <t>104,28</t>
  </si>
  <si>
    <t>155,06</t>
  </si>
  <si>
    <t>102,12</t>
  </si>
  <si>
    <t>36,07</t>
  </si>
  <si>
    <t>192,25</t>
  </si>
  <si>
    <t>228,55</t>
  </si>
  <si>
    <t>59,64</t>
  </si>
  <si>
    <t>62,49</t>
  </si>
  <si>
    <t>273,46</t>
  </si>
  <si>
    <t>326,57</t>
  </si>
  <si>
    <t>60,30</t>
  </si>
  <si>
    <t>76,82</t>
  </si>
  <si>
    <t>189,94</t>
  </si>
  <si>
    <t>198,14</t>
  </si>
  <si>
    <t>283,16</t>
  </si>
  <si>
    <t>179,31</t>
  </si>
  <si>
    <t>134,17</t>
  </si>
  <si>
    <t>189,07</t>
  </si>
  <si>
    <t>47,00</t>
  </si>
  <si>
    <t>72,70</t>
  </si>
  <si>
    <t>67,31</t>
  </si>
  <si>
    <t>75,46</t>
  </si>
  <si>
    <t>18,09</t>
  </si>
  <si>
    <t>420,37</t>
  </si>
  <si>
    <t>436,93</t>
  </si>
  <si>
    <t>547,66</t>
  </si>
  <si>
    <t>552,09</t>
  </si>
  <si>
    <t>539,56</t>
  </si>
  <si>
    <t>569,51</t>
  </si>
  <si>
    <t>538,01</t>
  </si>
  <si>
    <t>556,82</t>
  </si>
  <si>
    <t>525,88</t>
  </si>
  <si>
    <t>656,32</t>
  </si>
  <si>
    <t>422,37</t>
  </si>
  <si>
    <t>588,12</t>
  </si>
  <si>
    <t>575,42</t>
  </si>
  <si>
    <t>529,42</t>
  </si>
  <si>
    <t>528,27</t>
  </si>
  <si>
    <t>502,65</t>
  </si>
  <si>
    <t>489,48</t>
  </si>
  <si>
    <t>407,01</t>
  </si>
  <si>
    <t>513,04</t>
  </si>
  <si>
    <t>501,97</t>
  </si>
  <si>
    <t>463,93</t>
  </si>
  <si>
    <t>445,83</t>
  </si>
  <si>
    <t>4.415,01</t>
  </si>
  <si>
    <t>4.420,82</t>
  </si>
  <si>
    <t>4.533,45</t>
  </si>
  <si>
    <t>4.533,37</t>
  </si>
  <si>
    <t>4.440,67</t>
  </si>
  <si>
    <t>4.455,31</t>
  </si>
  <si>
    <t>443,64</t>
  </si>
  <si>
    <t>383,08</t>
  </si>
  <si>
    <t>477,66</t>
  </si>
  <si>
    <t>409,28</t>
  </si>
  <si>
    <t>590,46</t>
  </si>
  <si>
    <t>527,72</t>
  </si>
  <si>
    <t>549,23</t>
  </si>
  <si>
    <t>539,33</t>
  </si>
  <si>
    <t>543,70</t>
  </si>
  <si>
    <t>524,52</t>
  </si>
  <si>
    <t>776,71</t>
  </si>
  <si>
    <t>654,59</t>
  </si>
  <si>
    <t>621,75</t>
  </si>
  <si>
    <t>658,45</t>
  </si>
  <si>
    <t>589,53</t>
  </si>
  <si>
    <t>549,06</t>
  </si>
  <si>
    <t>588,60</t>
  </si>
  <si>
    <t>531,81</t>
  </si>
  <si>
    <t>499,14</t>
  </si>
  <si>
    <t>459,74</t>
  </si>
  <si>
    <t>465,60</t>
  </si>
  <si>
    <t>392,38</t>
  </si>
  <si>
    <t>593,09</t>
  </si>
  <si>
    <t>517,69</t>
  </si>
  <si>
    <t>481,73</t>
  </si>
  <si>
    <t>501,70</t>
  </si>
  <si>
    <t>450,90</t>
  </si>
  <si>
    <t>424,21</t>
  </si>
  <si>
    <t>4.357,68</t>
  </si>
  <si>
    <t>4.331,78</t>
  </si>
  <si>
    <t>4.464,59</t>
  </si>
  <si>
    <t>4.427,23</t>
  </si>
  <si>
    <t>4.431,51</t>
  </si>
  <si>
    <t>4.394,58</t>
  </si>
  <si>
    <t>4.375,28</t>
  </si>
  <si>
    <t>501,00</t>
  </si>
  <si>
    <t>530,36</t>
  </si>
  <si>
    <t>648,13</t>
  </si>
  <si>
    <t>635,49</t>
  </si>
  <si>
    <t>656,87</t>
  </si>
  <si>
    <t>629,58</t>
  </si>
  <si>
    <t>620,97</t>
  </si>
  <si>
    <t>753,74</t>
  </si>
  <si>
    <t>669,22</t>
  </si>
  <si>
    <t>620,34</t>
  </si>
  <si>
    <t>588,44</t>
  </si>
  <si>
    <t>510,17</t>
  </si>
  <si>
    <t>607,14</t>
  </si>
  <si>
    <t>545,01</t>
  </si>
  <si>
    <t>4.478,33</t>
  </si>
  <si>
    <t>4.577,62</t>
  </si>
  <si>
    <t>4.513,88</t>
  </si>
  <si>
    <t>1.796,73</t>
  </si>
  <si>
    <t>1.792,89</t>
  </si>
  <si>
    <t>1.783,04</t>
  </si>
  <si>
    <t>2.107,17</t>
  </si>
  <si>
    <t>2.098,50</t>
  </si>
  <si>
    <t>2.090,59</t>
  </si>
  <si>
    <t>5.021,92</t>
  </si>
  <si>
    <t>5.041,02</t>
  </si>
  <si>
    <t>5.064,47</t>
  </si>
  <si>
    <t>5.590,43</t>
  </si>
  <si>
    <t>5.639,89</t>
  </si>
  <si>
    <t>5.685,86</t>
  </si>
  <si>
    <t>3.518,16</t>
  </si>
  <si>
    <t>3.539,78</t>
  </si>
  <si>
    <t>3.559,17</t>
  </si>
  <si>
    <t>1.962,14</t>
  </si>
  <si>
    <t>2.272,82</t>
  </si>
  <si>
    <t>5.845,98</t>
  </si>
  <si>
    <t>3.731,28</t>
  </si>
  <si>
    <t>5.216,73</t>
  </si>
  <si>
    <t>5.228,16</t>
  </si>
  <si>
    <t>1.831,22</t>
  </si>
  <si>
    <t>1.818,40</t>
  </si>
  <si>
    <t>891,56</t>
  </si>
  <si>
    <t>543,55</t>
  </si>
  <si>
    <t>611,77</t>
  </si>
  <si>
    <t>546,43</t>
  </si>
  <si>
    <t>620,72</t>
  </si>
  <si>
    <t>462,49</t>
  </si>
  <si>
    <t>552,36</t>
  </si>
  <si>
    <t>790,05</t>
  </si>
  <si>
    <t>568,51</t>
  </si>
  <si>
    <t>530,99</t>
  </si>
  <si>
    <t>510,19</t>
  </si>
  <si>
    <t>654,58</t>
  </si>
  <si>
    <t>536,92</t>
  </si>
  <si>
    <t>484,26</t>
  </si>
  <si>
    <t>528,60</t>
  </si>
  <si>
    <t>480,70</t>
  </si>
  <si>
    <t>457,67</t>
  </si>
  <si>
    <t>708,78</t>
  </si>
  <si>
    <t>769,45</t>
  </si>
  <si>
    <t>677,40</t>
  </si>
  <si>
    <t>780,64</t>
  </si>
  <si>
    <t>608,48</t>
  </si>
  <si>
    <t>653,96</t>
  </si>
  <si>
    <t>607,19</t>
  </si>
  <si>
    <t>585,93</t>
  </si>
  <si>
    <t>686,46</t>
  </si>
  <si>
    <t>508,46</t>
  </si>
  <si>
    <t>531,94</t>
  </si>
  <si>
    <t>541,65</t>
  </si>
  <si>
    <t>475,01</t>
  </si>
  <si>
    <t>704,65</t>
  </si>
  <si>
    <t>605,16</t>
  </si>
  <si>
    <t>42,54</t>
  </si>
  <si>
    <t>1.211,75</t>
  </si>
  <si>
    <t>875,89</t>
  </si>
  <si>
    <t>468,32</t>
  </si>
  <si>
    <t>2,75</t>
  </si>
  <si>
    <t>69,09</t>
  </si>
  <si>
    <t>51,79</t>
  </si>
  <si>
    <t>2,56</t>
  </si>
  <si>
    <t>69,02</t>
  </si>
  <si>
    <t>77,00</t>
  </si>
  <si>
    <t>62,53</t>
  </si>
  <si>
    <t>136,73</t>
  </si>
  <si>
    <t>285,52</t>
  </si>
  <si>
    <t>717,50</t>
  </si>
  <si>
    <t>46,77</t>
  </si>
  <si>
    <t>143,26</t>
  </si>
  <si>
    <t>87,92</t>
  </si>
  <si>
    <t>53,03</t>
  </si>
  <si>
    <t>470,00</t>
  </si>
  <si>
    <t>164,16</t>
  </si>
  <si>
    <t>68,63</t>
  </si>
  <si>
    <t>155,60</t>
  </si>
  <si>
    <t>134,04</t>
  </si>
  <si>
    <t>162,51</t>
  </si>
  <si>
    <t>31,76</t>
  </si>
  <si>
    <t>287,44</t>
  </si>
  <si>
    <t>569,75</t>
  </si>
  <si>
    <t>201,95</t>
  </si>
  <si>
    <t>274,71</t>
  </si>
  <si>
    <t>164,58</t>
  </si>
  <si>
    <t>12,52</t>
  </si>
  <si>
    <t>53,41</t>
  </si>
  <si>
    <t>144,05</t>
  </si>
  <si>
    <t>94,08</t>
  </si>
  <si>
    <t>1,88</t>
  </si>
  <si>
    <t>544,14</t>
  </si>
  <si>
    <t>158,54</t>
  </si>
  <si>
    <t>270,07</t>
  </si>
  <si>
    <t>33,79</t>
  </si>
  <si>
    <t>64,38</t>
  </si>
  <si>
    <t>186,95</t>
  </si>
  <si>
    <t>143,51</t>
  </si>
  <si>
    <t>58,71</t>
  </si>
  <si>
    <t>53,46</t>
  </si>
  <si>
    <t>111,39</t>
  </si>
  <si>
    <t>79,41</t>
  </si>
  <si>
    <t>38,28</t>
  </si>
  <si>
    <t>162,83</t>
  </si>
  <si>
    <t>184,28</t>
  </si>
  <si>
    <t>128,74</t>
  </si>
  <si>
    <t>342,60</t>
  </si>
  <si>
    <t>148,86</t>
  </si>
  <si>
    <t>6.128,89</t>
  </si>
  <si>
    <t>6.476,74</t>
  </si>
  <si>
    <t>4.860,18</t>
  </si>
  <si>
    <t>5.230,00</t>
  </si>
  <si>
    <t>2.618,98</t>
  </si>
  <si>
    <t>4.065,77</t>
  </si>
  <si>
    <t>2.365,95</t>
  </si>
  <si>
    <t>2.519,59</t>
  </si>
  <si>
    <t>1.938,32</t>
  </si>
  <si>
    <t>2.796,29</t>
  </si>
  <si>
    <t>2.179,97</t>
  </si>
  <si>
    <t>2.377,32</t>
  </si>
  <si>
    <t>2.530,96</t>
  </si>
  <si>
    <t>1.949,69</t>
  </si>
  <si>
    <t>2.807,66</t>
  </si>
  <si>
    <t>2.268,47</t>
  </si>
  <si>
    <t>1.240,72</t>
  </si>
  <si>
    <t>1.321,04</t>
  </si>
  <si>
    <t>1.278,76</t>
  </si>
  <si>
    <t>277,94</t>
  </si>
  <si>
    <t>3.987,37</t>
  </si>
  <si>
    <t>247,26</t>
  </si>
  <si>
    <t>59,91</t>
  </si>
  <si>
    <t>265,30</t>
  </si>
  <si>
    <t>115,30</t>
  </si>
  <si>
    <t>310,70</t>
  </si>
  <si>
    <t>802,00</t>
  </si>
  <si>
    <t>1.259,07</t>
  </si>
  <si>
    <t>24,35</t>
  </si>
  <si>
    <t>101,03</t>
  </si>
  <si>
    <t>97,88</t>
  </si>
  <si>
    <t>103,22</t>
  </si>
  <si>
    <t>122,73</t>
  </si>
  <si>
    <t>3.667,08</t>
  </si>
  <si>
    <t>3.676,43</t>
  </si>
  <si>
    <t>1.906,44</t>
  </si>
  <si>
    <t>2.640,30</t>
  </si>
  <si>
    <t>2.624,04</t>
  </si>
  <si>
    <t>3.293,59</t>
  </si>
  <si>
    <t>3.219,81</t>
  </si>
  <si>
    <t>17.076,25</t>
  </si>
  <si>
    <t>2.867,74</t>
  </si>
  <si>
    <t>18.008,39</t>
  </si>
  <si>
    <t>21.406,46</t>
  </si>
  <si>
    <t>16.684,85</t>
  </si>
  <si>
    <t>17.654,34</t>
  </si>
  <si>
    <t>18.484,81</t>
  </si>
  <si>
    <t>4.344,38</t>
  </si>
  <si>
    <t>5.500,99</t>
  </si>
  <si>
    <t>3.865,41</t>
  </si>
  <si>
    <t>192,61</t>
  </si>
  <si>
    <t>203,35</t>
  </si>
  <si>
    <t>242,52</t>
  </si>
  <si>
    <t>112,85</t>
  </si>
  <si>
    <t>118,27</t>
  </si>
  <si>
    <t>82,85</t>
  </si>
  <si>
    <t>2.668,07</t>
  </si>
  <si>
    <t>4.642,73</t>
  </si>
  <si>
    <t>3.162,21</t>
  </si>
  <si>
    <t>38,95</t>
  </si>
  <si>
    <t>64,33</t>
  </si>
  <si>
    <t>30,99</t>
  </si>
  <si>
    <t>58,18</t>
  </si>
  <si>
    <t>77,12</t>
  </si>
  <si>
    <t>24,32</t>
  </si>
  <si>
    <t>36,06</t>
  </si>
  <si>
    <t>53,63</t>
  </si>
  <si>
    <t>3.265,83</t>
  </si>
  <si>
    <t>3.306,84</t>
  </si>
  <si>
    <t>3.040,74</t>
  </si>
  <si>
    <t>3.334,13</t>
  </si>
  <si>
    <t>3.523,90</t>
  </si>
  <si>
    <t>3.300,64</t>
  </si>
  <si>
    <t>3.906,52</t>
  </si>
  <si>
    <t>2.818,98</t>
  </si>
  <si>
    <t>3.188,90</t>
  </si>
  <si>
    <t>3.147,59</t>
  </si>
  <si>
    <t>4.031,31</t>
  </si>
  <si>
    <t>3.271,40</t>
  </si>
  <si>
    <t>3.404,45</t>
  </si>
  <si>
    <t>1.943,21</t>
  </si>
  <si>
    <t>3.760,97</t>
  </si>
  <si>
    <t>3.913,70</t>
  </si>
  <si>
    <t>3.630,92</t>
  </si>
  <si>
    <t>3.638,46</t>
  </si>
  <si>
    <t>3.238,13</t>
  </si>
  <si>
    <t>3.714,08</t>
  </si>
  <si>
    <t>3.873,25</t>
  </si>
  <si>
    <t>3.443,78</t>
  </si>
  <si>
    <t>3.960,45</t>
  </si>
  <si>
    <t>3.793,90</t>
  </si>
  <si>
    <t>4.300,13</t>
  </si>
  <si>
    <t>3.791,51</t>
  </si>
  <si>
    <t>4.268,95</t>
  </si>
  <si>
    <t>3.902,79</t>
  </si>
  <si>
    <t>3.967,27</t>
  </si>
  <si>
    <t>3.760,60</t>
  </si>
  <si>
    <t>2.703,42</t>
  </si>
  <si>
    <t>4.145,44</t>
  </si>
  <si>
    <t>3.671,71</t>
  </si>
  <si>
    <t>5.495,60</t>
  </si>
  <si>
    <t>3.987,75</t>
  </si>
  <si>
    <t>3.504,16</t>
  </si>
  <si>
    <t>4.255,90</t>
  </si>
  <si>
    <t>4.785,68</t>
  </si>
  <si>
    <t>3.777,99</t>
  </si>
  <si>
    <t>4.356,93</t>
  </si>
  <si>
    <t>3.532,43</t>
  </si>
  <si>
    <t>3.879,92</t>
  </si>
  <si>
    <t>2.567,75</t>
  </si>
  <si>
    <t>3.999,50</t>
  </si>
  <si>
    <t>4.293,88</t>
  </si>
  <si>
    <t>3.872,80</t>
  </si>
  <si>
    <t>3.514,15</t>
  </si>
  <si>
    <t>4.746,98</t>
  </si>
  <si>
    <t>4.116,13</t>
  </si>
  <si>
    <t>4.918,41</t>
  </si>
  <si>
    <t>3.689,34</t>
  </si>
  <si>
    <t>4.311,93</t>
  </si>
  <si>
    <t>3.755,83</t>
  </si>
  <si>
    <t>5.925,98</t>
  </si>
  <si>
    <t>3.958,50</t>
  </si>
  <si>
    <t>3.928,05</t>
  </si>
  <si>
    <t>4.166,20</t>
  </si>
  <si>
    <t>4.083,71</t>
  </si>
  <si>
    <t>4.093,30</t>
  </si>
  <si>
    <t>3.974,57</t>
  </si>
  <si>
    <t>3.166,73</t>
  </si>
  <si>
    <t>4.205,86</t>
  </si>
  <si>
    <t>4.728,46</t>
  </si>
  <si>
    <t>4.779,89</t>
  </si>
  <si>
    <t>7.672,84</t>
  </si>
  <si>
    <t>3.839,44</t>
  </si>
  <si>
    <t>3.521,08</t>
  </si>
  <si>
    <t>3.139,97</t>
  </si>
  <si>
    <t>Mobilização e desmobilização de Equipe Técnica, distancia acima de 20km***DESATIVADO***</t>
  </si>
  <si>
    <t>Mobilização e desmobilização de Equipe topográfica, distancia acima de 20Km***DESATIVADO***</t>
  </si>
  <si>
    <t>Levantamento topográfico planialtimetrico ***DESATIVADO***</t>
  </si>
  <si>
    <t>Galeria celular em aduela pré-moldada em concreto armado, 2,50m x 2,50m (5000kg/m), aquisição, assentamento e rejuntamento. Exclusive transporte.***DESATIVADO***</t>
  </si>
  <si>
    <t>Boca-de-bueiro simples celular - 2,50m x 2,50m, - esconsidade 0º em concreto armado fck 20 MPa, conforme projeto DNIT Ref SICRO 0705241.</t>
  </si>
  <si>
    <t>Estaca pré-moldada de concreto, seção quadrada, capacidade até 50  toneladas, incluso emenda (exclusive mobilização e desmobilização) -  (REF SICRO 2306097 e SINAPI 100657)</t>
  </si>
  <si>
    <t xml:space="preserve"> Meio-fio com sarjeta, concreto fck=20 MPa, seção 614cm², moldado no local, inclusive escavação e pintura a cal</t>
  </si>
  <si>
    <t>Elaboração de projeto executivo de bacia de amortecimento de drenagem de aguas pluviais volume inferior 100.000m3. Exclusive serviços topográficos e geotécnicos e projeto estrutural de contenção de talude***DESATIVADO***</t>
  </si>
  <si>
    <t>Orçamento de obras pavimentação e drenagem, cronograma, composições, cotações e plano de execução das obras ***DESATIVADO***</t>
  </si>
  <si>
    <t>Elaboração projeto executivo de ciclovia e ciclofaixa em via urbana, incluindo estudos topográficos e projeto de sinalização viária e acessibilidade ***DESATIVADO***</t>
  </si>
  <si>
    <t>Elaboração de Projeto executivo de bacia de amortecimento de drenagem de aguas pluviais, para volume superioir a 100.000 m3. Exclusive serviços topograficos e geotecnicos e projeto estrutural de contenção de talude ***DESATIVADO***</t>
  </si>
  <si>
    <t>CP-1 - Caixa de passagem, com dimensões internas de 1,90m x 1,90m x 1,5m (bxbxh),medidas internas, em alvenaria e bloco de concreto estrutural fbx 14MPa, conforme projeto tipo</t>
  </si>
  <si>
    <t>PROJETO:</t>
  </si>
  <si>
    <t xml:space="preserve">TUBULAÇÃO EM </t>
  </si>
  <si>
    <t>EQUAÇÃO DE CHUVA</t>
  </si>
  <si>
    <t>LOCAL:</t>
  </si>
  <si>
    <r>
      <t>I = a.Tr</t>
    </r>
    <r>
      <rPr>
        <vertAlign val="superscript"/>
        <sz val="12"/>
        <rFont val="Arial"/>
        <family val="2"/>
      </rPr>
      <t>b</t>
    </r>
    <r>
      <rPr>
        <sz val="12"/>
        <rFont val="Arial"/>
        <family val="2"/>
      </rPr>
      <t xml:space="preserve"> / (tc + c)</t>
    </r>
    <r>
      <rPr>
        <vertAlign val="superscript"/>
        <sz val="12"/>
        <rFont val="Arial"/>
        <family val="2"/>
      </rPr>
      <t>d</t>
    </r>
  </si>
  <si>
    <t>ESTUDO DA PIEZOMÉTRICA</t>
  </si>
  <si>
    <t>DATA:</t>
  </si>
  <si>
    <t>11/2021</t>
  </si>
  <si>
    <t>a =</t>
  </si>
  <si>
    <t>c =</t>
  </si>
  <si>
    <t>FORMULA INTENSIDADE</t>
  </si>
  <si>
    <t>AUTOR:</t>
  </si>
  <si>
    <t>b =</t>
  </si>
  <si>
    <t>d =</t>
  </si>
  <si>
    <t>Tr =</t>
  </si>
  <si>
    <t>PLANILHA DE CÁLCULO - MICRODRENAGEM - GALERIAS DE ÁGUAS PLUVIAIS</t>
  </si>
  <si>
    <t>Coeficiente de Manning=</t>
  </si>
  <si>
    <t>POÇO DE VISITA - COTAS (m)</t>
  </si>
  <si>
    <t>LINHA DE ENERGIA JUSANTE</t>
  </si>
  <si>
    <t>BACIA LOCAL</t>
  </si>
  <si>
    <t>COEF.</t>
  </si>
  <si>
    <t>TEMPO</t>
  </si>
  <si>
    <t>INTENS.</t>
  </si>
  <si>
    <t>DEFLÚVIO</t>
  </si>
  <si>
    <t>VAZÃO A</t>
  </si>
  <si>
    <t>DECLIVIDADE   (%)</t>
  </si>
  <si>
    <t>Nº DE LINHAS</t>
  </si>
  <si>
    <t>TEMPO DE</t>
  </si>
  <si>
    <t>TRECHOS À</t>
  </si>
  <si>
    <t>COTA DE FUNDO</t>
  </si>
  <si>
    <t>CHECK</t>
  </si>
  <si>
    <t>NÍVEL D'ÁGUA</t>
  </si>
  <si>
    <t>RAMAIS MONTANTE</t>
  </si>
  <si>
    <t>EXTEN.</t>
  </si>
  <si>
    <t>RUN</t>
  </si>
  <si>
    <t>DISTR.</t>
  </si>
  <si>
    <t>CONC.</t>
  </si>
  <si>
    <t>PLUVIOM.</t>
  </si>
  <si>
    <t>DEFL.</t>
  </si>
  <si>
    <t>LOCAL</t>
  </si>
  <si>
    <t>ESCOAR</t>
  </si>
  <si>
    <t>TERRENO</t>
  </si>
  <si>
    <t>GALERIA</t>
  </si>
  <si>
    <t>DIÂMETRO (m)</t>
  </si>
  <si>
    <t>(m)</t>
  </si>
  <si>
    <t>PERCURSO</t>
  </si>
  <si>
    <t>JUS</t>
  </si>
  <si>
    <t>DE MONTANTE</t>
  </si>
  <si>
    <t>CONCENTRAÇÃO</t>
  </si>
  <si>
    <t>F1</t>
  </si>
  <si>
    <t>F2</t>
  </si>
  <si>
    <t>F3</t>
  </si>
  <si>
    <t>C1</t>
  </si>
  <si>
    <t>G1</t>
  </si>
  <si>
    <t>G2</t>
  </si>
  <si>
    <t>G3</t>
  </si>
  <si>
    <t>UP</t>
  </si>
  <si>
    <t>TAMPA</t>
  </si>
  <si>
    <t>FUNDO</t>
  </si>
  <si>
    <t>PROF.</t>
  </si>
  <si>
    <t>MONT</t>
  </si>
  <si>
    <t>A</t>
  </si>
  <si>
    <t>B</t>
  </si>
  <si>
    <t>(ha)</t>
  </si>
  <si>
    <t>OFF</t>
  </si>
  <si>
    <t>(n)</t>
  </si>
  <si>
    <t>(min)</t>
  </si>
  <si>
    <t>(mm/h)</t>
  </si>
  <si>
    <t>(f)</t>
  </si>
  <si>
    <t>(l/s)</t>
  </si>
  <si>
    <t>NATURAL</t>
  </si>
  <si>
    <t>PROJETO</t>
  </si>
  <si>
    <t>MÍNIMA</t>
  </si>
  <si>
    <t>Nº</t>
  </si>
  <si>
    <t>F</t>
  </si>
  <si>
    <t>NORMAL</t>
  </si>
  <si>
    <t>CRÍTICA</t>
  </si>
  <si>
    <t>(m/s)</t>
  </si>
  <si>
    <t>hc&lt;30</t>
  </si>
  <si>
    <t>30&gt;hc&gt;85</t>
  </si>
  <si>
    <t>hc&gt;85</t>
  </si>
  <si>
    <t>PIZOMÉTRICA</t>
  </si>
  <si>
    <t>bigode</t>
  </si>
  <si>
    <t>CORGUINHO / MS</t>
  </si>
  <si>
    <t>CONCRETO</t>
  </si>
  <si>
    <t>TR-10</t>
  </si>
  <si>
    <t>TR-11</t>
  </si>
  <si>
    <t>TR-12</t>
  </si>
  <si>
    <t>TR-13</t>
  </si>
  <si>
    <t>TR-14</t>
  </si>
  <si>
    <t>TR-15</t>
  </si>
  <si>
    <t>TR-16</t>
  </si>
  <si>
    <t>TR-17</t>
  </si>
  <si>
    <t>TR-18</t>
  </si>
  <si>
    <t>TR-19</t>
  </si>
  <si>
    <t>TR-20</t>
  </si>
  <si>
    <t>TR-21</t>
  </si>
  <si>
    <t>TR-22</t>
  </si>
  <si>
    <t>TR-23</t>
  </si>
  <si>
    <t>TR-24</t>
  </si>
  <si>
    <t>TR-25</t>
  </si>
  <si>
    <t>TR-26</t>
  </si>
  <si>
    <t>TR-27</t>
  </si>
  <si>
    <t>TR-28</t>
  </si>
  <si>
    <r>
      <rPr>
        <b/>
        <sz val="14"/>
        <rFont val="Calibri"/>
        <family val="2"/>
        <scheme val="minor"/>
      </rPr>
      <t>Município</t>
    </r>
    <r>
      <rPr>
        <sz val="14"/>
        <rFont val="Calibri"/>
        <family val="2"/>
        <scheme val="minor"/>
      </rPr>
      <t>: CORGUINHO - MS</t>
    </r>
  </si>
  <si>
    <r>
      <rPr>
        <b/>
        <sz val="14"/>
        <rFont val="Calibri"/>
        <family val="2"/>
        <scheme val="minor"/>
      </rPr>
      <t>Local</t>
    </r>
    <r>
      <rPr>
        <sz val="14"/>
        <rFont val="Calibri"/>
        <family val="2"/>
        <scheme val="minor"/>
      </rPr>
      <t>: VILA VERIDIANA</t>
    </r>
  </si>
  <si>
    <t>OBRA INFRAESTRUTURA URBANA - PAVIMENTAÇÃO ASFÁLTICA E DRENAGEM DE ÁGUAS PLUVIAIS EM CORGUINHO/MS</t>
  </si>
  <si>
    <t>CIDADE: CORGUINHO/MS</t>
  </si>
  <si>
    <t>PREFEITURA MUNICIPAL DE  CORGUINHO - MS</t>
  </si>
  <si>
    <t>LOCAL: VILA VERIDIANA</t>
  </si>
  <si>
    <t>SERVIÇOS COMPLEMENTARES</t>
  </si>
  <si>
    <t>SINAPI DEIURB 11/2023</t>
  </si>
  <si>
    <t>02.12</t>
  </si>
  <si>
    <t>02.13</t>
  </si>
  <si>
    <t>02.16</t>
  </si>
  <si>
    <t>02.20</t>
  </si>
  <si>
    <t>02.21</t>
  </si>
  <si>
    <t>02.22</t>
  </si>
  <si>
    <t>02.23</t>
  </si>
  <si>
    <t>03.01.04</t>
  </si>
  <si>
    <t>03.01.05</t>
  </si>
  <si>
    <t>03.01.06</t>
  </si>
  <si>
    <t>03.01.07</t>
  </si>
  <si>
    <t>03.01.08</t>
  </si>
  <si>
    <t>03.01.09</t>
  </si>
  <si>
    <t>03.01.10</t>
  </si>
  <si>
    <t>03.01.11</t>
  </si>
  <si>
    <t>03.01.12</t>
  </si>
  <si>
    <t>03.01.13</t>
  </si>
  <si>
    <t>04.01</t>
  </si>
  <si>
    <t>04.02</t>
  </si>
  <si>
    <t>04.03</t>
  </si>
  <si>
    <t>04.04</t>
  </si>
  <si>
    <t>07</t>
  </si>
  <si>
    <t>07.01</t>
  </si>
  <si>
    <t>07.02</t>
  </si>
  <si>
    <t>07.03</t>
  </si>
  <si>
    <t>07.04</t>
  </si>
  <si>
    <t>07.05</t>
  </si>
  <si>
    <t>07.06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</si>
</sst>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8" formatCode="&quot;R$&quot;\ #,##0.00;[Red]\-&quot;R$&quot;\ #,##0.00"/>
    <numFmt numFmtId="43" formatCode="_-* #,##0.00_-;\-* #,##0.00_-;_-* &quot;-&quot;??_-;_-@_-"/>
    <numFmt numFmtId="164" formatCode="#,##0.000_);\(#,##0.000\)"/>
    <numFmt numFmtId="165" formatCode="_(* #,##0.00_);_(* \(#,##0.00\);_(* &quot;-&quot;??_);_(@_)"/>
    <numFmt numFmtId="166" formatCode="0.000"/>
    <numFmt numFmtId="167" formatCode="###,##0.00"/>
    <numFmt numFmtId="168" formatCode="0.0000"/>
    <numFmt numFmtId="169" formatCode="#,##0.000;\-#,##0.000"/>
    <numFmt numFmtId="170" formatCode="#,##0.00_);\(#,##0.00\)"/>
    <numFmt numFmtId="171" formatCode="#,##0_);\(#,##0\)"/>
    <numFmt numFmtId="172" formatCode="_(* #,##0.000_);_(* \(#,##0.000\);_(* &quot;-&quot;??_);_(@_)"/>
    <numFmt numFmtId="173" formatCode="0.000000%"/>
    <numFmt numFmtId="174" formatCode="#,##0.000"/>
    <numFmt numFmtId="175" formatCode="0.00000"/>
    <numFmt numFmtId="176" formatCode="#,##0.000_);[Red]\(#,##0.000\)"/>
    <numFmt numFmtId="177" formatCode="#,##0.000;[Red]\-#,##0.000"/>
    <numFmt numFmtId="178" formatCode="#,##0.00000_);[Red]\(#,##0.00000\)"/>
    <numFmt numFmtId="179" formatCode="#,##0.000000_);[Red]\(#,##0.000000\)"/>
  </numFmts>
  <fonts count="91" x14ac:knownFonts="1">
    <font>
      <sz val="11"/>
      <color theme="1"/>
      <name val="Calibri"/>
      <family val="2"/>
      <scheme val="minor"/>
    </font>
    <font>
      <sz val="11"/>
      <color theme="1"/>
      <name val="Calibri"/>
      <family val="2"/>
      <scheme val="minor"/>
    </font>
    <font>
      <sz val="10"/>
      <name val="Arial"/>
      <family val="2"/>
    </font>
    <font>
      <sz val="11"/>
      <name val="Calibri"/>
      <family val="2"/>
      <scheme val="minor"/>
    </font>
    <font>
      <b/>
      <sz val="11"/>
      <name val="Calibri"/>
      <family val="2"/>
      <scheme val="minor"/>
    </font>
    <font>
      <sz val="8"/>
      <color theme="1"/>
      <name val="Arial"/>
      <family val="2"/>
    </font>
    <font>
      <b/>
      <sz val="12"/>
      <name val="Calibri"/>
      <family val="2"/>
      <scheme val="minor"/>
    </font>
    <font>
      <b/>
      <sz val="8"/>
      <color theme="1"/>
      <name val="Arial"/>
      <family val="2"/>
    </font>
    <font>
      <b/>
      <sz val="8"/>
      <name val="Arial"/>
      <family val="2"/>
    </font>
    <font>
      <sz val="8"/>
      <color rgb="FF00B050"/>
      <name val="Arial"/>
      <family val="2"/>
    </font>
    <font>
      <sz val="8"/>
      <color rgb="FF0070C0"/>
      <name val="Arial"/>
      <family val="2"/>
    </font>
    <font>
      <sz val="11"/>
      <color rgb="FF00B050"/>
      <name val="Calibri"/>
      <family val="2"/>
      <scheme val="minor"/>
    </font>
    <font>
      <b/>
      <sz val="11"/>
      <color theme="1"/>
      <name val="Calibri"/>
      <family val="2"/>
      <scheme val="minor"/>
    </font>
    <font>
      <b/>
      <sz val="12"/>
      <color theme="1"/>
      <name val="Calibri"/>
      <family val="2"/>
      <scheme val="minor"/>
    </font>
    <font>
      <b/>
      <sz val="10"/>
      <color theme="1"/>
      <name val="Calibri"/>
      <family val="2"/>
      <scheme val="minor"/>
    </font>
    <font>
      <b/>
      <sz val="10"/>
      <name val="Arial"/>
      <family val="2"/>
    </font>
    <font>
      <sz val="8"/>
      <name val="Arial"/>
      <family val="2"/>
    </font>
    <font>
      <sz val="11"/>
      <color rgb="FFFF0000"/>
      <name val="Calibri"/>
      <family val="2"/>
      <scheme val="minor"/>
    </font>
    <font>
      <b/>
      <sz val="15"/>
      <color theme="0"/>
      <name val="Arial"/>
      <family val="2"/>
    </font>
    <font>
      <b/>
      <sz val="11"/>
      <color theme="0"/>
      <name val="Arial"/>
      <family val="2"/>
    </font>
    <font>
      <b/>
      <sz val="11"/>
      <name val="Arial"/>
      <family val="2"/>
    </font>
    <font>
      <sz val="9"/>
      <name val="Arial"/>
      <family val="2"/>
    </font>
    <font>
      <sz val="11"/>
      <name val="Arial"/>
      <family val="2"/>
    </font>
    <font>
      <b/>
      <sz val="15"/>
      <name val="Arial"/>
      <family val="2"/>
    </font>
    <font>
      <i/>
      <sz val="10"/>
      <name val="Arial"/>
      <family val="2"/>
    </font>
    <font>
      <b/>
      <sz val="11"/>
      <color indexed="8"/>
      <name val="Arial"/>
      <family val="2"/>
    </font>
    <font>
      <b/>
      <i/>
      <sz val="14"/>
      <name val="Arial"/>
      <family val="2"/>
    </font>
    <font>
      <b/>
      <i/>
      <sz val="11"/>
      <name val="Arial"/>
      <family val="2"/>
    </font>
    <font>
      <sz val="8"/>
      <name val="Calibri"/>
      <family val="2"/>
      <scheme val="minor"/>
    </font>
    <font>
      <sz val="10"/>
      <name val="Courier New"/>
      <family val="3"/>
    </font>
    <font>
      <sz val="11"/>
      <color theme="0"/>
      <name val="Calibri"/>
      <family val="2"/>
      <scheme val="minor"/>
    </font>
    <font>
      <b/>
      <sz val="14"/>
      <color theme="0"/>
      <name val="Calibri"/>
      <family val="2"/>
      <scheme val="minor"/>
    </font>
    <font>
      <sz val="10"/>
      <name val="Arial"/>
      <family val="2"/>
    </font>
    <font>
      <b/>
      <sz val="10"/>
      <name val="Calibri"/>
      <family val="2"/>
      <scheme val="minor"/>
    </font>
    <font>
      <sz val="12"/>
      <name val="Calibri"/>
      <family val="2"/>
      <scheme val="minor"/>
    </font>
    <font>
      <sz val="10"/>
      <name val="Calibri"/>
      <family val="2"/>
      <scheme val="minor"/>
    </font>
    <font>
      <b/>
      <i/>
      <sz val="10"/>
      <name val="Calibri"/>
      <family val="2"/>
      <scheme val="minor"/>
    </font>
    <font>
      <b/>
      <i/>
      <sz val="8"/>
      <name val="Calibri"/>
      <family val="2"/>
      <scheme val="minor"/>
    </font>
    <font>
      <b/>
      <vertAlign val="subscript"/>
      <sz val="11"/>
      <name val="Calibri"/>
      <family val="2"/>
      <scheme val="minor"/>
    </font>
    <font>
      <b/>
      <sz val="8"/>
      <name val="Calibri"/>
      <family val="2"/>
      <scheme val="minor"/>
    </font>
    <font>
      <b/>
      <sz val="22"/>
      <name val="Calibri"/>
      <family val="2"/>
      <scheme val="minor"/>
    </font>
    <font>
      <sz val="11"/>
      <color theme="0"/>
      <name val="Arial"/>
      <family val="2"/>
    </font>
    <font>
      <sz val="14"/>
      <name val="Calibri"/>
      <family val="2"/>
      <scheme val="minor"/>
    </font>
    <font>
      <b/>
      <sz val="9"/>
      <name val="Arial"/>
      <family val="2"/>
    </font>
    <font>
      <b/>
      <sz val="14"/>
      <color rgb="FF00B0F0"/>
      <name val="Calibri"/>
      <family val="2"/>
      <scheme val="minor"/>
    </font>
    <font>
      <b/>
      <sz val="11"/>
      <color theme="0"/>
      <name val="Calibri"/>
      <family val="2"/>
      <scheme val="minor"/>
    </font>
    <font>
      <b/>
      <sz val="11"/>
      <color theme="0"/>
      <name val="Calibri"/>
      <family val="2"/>
    </font>
    <font>
      <b/>
      <u/>
      <sz val="8"/>
      <name val="Arial"/>
      <family val="2"/>
    </font>
    <font>
      <b/>
      <sz val="7"/>
      <name val="Arial"/>
      <family val="2"/>
    </font>
    <font>
      <u/>
      <sz val="10"/>
      <name val="Arial"/>
      <family val="2"/>
    </font>
    <font>
      <sz val="7"/>
      <name val="Arial"/>
      <family val="2"/>
    </font>
    <font>
      <b/>
      <vertAlign val="superscript"/>
      <sz val="10"/>
      <name val="Arial"/>
      <family val="2"/>
    </font>
    <font>
      <b/>
      <sz val="8"/>
      <color rgb="FFFF0000"/>
      <name val="Arial"/>
      <family val="2"/>
    </font>
    <font>
      <sz val="9"/>
      <name val="Calibri"/>
      <family val="2"/>
      <scheme val="minor"/>
    </font>
    <font>
      <u/>
      <sz val="11"/>
      <name val="Calibri"/>
      <family val="2"/>
      <scheme val="minor"/>
    </font>
    <font>
      <sz val="10"/>
      <name val="Courier New"/>
      <family val="3"/>
    </font>
    <font>
      <sz val="11"/>
      <color indexed="8"/>
      <name val="Calibri"/>
      <family val="2"/>
    </font>
    <font>
      <sz val="10"/>
      <color indexed="8"/>
      <name val="Arial"/>
      <family val="2"/>
    </font>
    <font>
      <b/>
      <sz val="10"/>
      <color indexed="8"/>
      <name val="Arial"/>
      <family val="2"/>
    </font>
    <font>
      <sz val="10"/>
      <name val="Times New Roman"/>
      <family val="1"/>
      <charset val="204"/>
    </font>
    <font>
      <b/>
      <sz val="10"/>
      <color indexed="8"/>
      <name val="Calibri"/>
      <family val="2"/>
      <scheme val="minor"/>
    </font>
    <font>
      <sz val="10"/>
      <color indexed="8"/>
      <name val="Calibri"/>
      <family val="2"/>
      <scheme val="minor"/>
    </font>
    <font>
      <b/>
      <sz val="9"/>
      <color indexed="8"/>
      <name val="Arial"/>
      <family val="1"/>
      <charset val="204"/>
    </font>
    <font>
      <b/>
      <sz val="10"/>
      <color indexed="8"/>
      <name val="Arial"/>
      <family val="1"/>
      <charset val="204"/>
    </font>
    <font>
      <sz val="10"/>
      <color indexed="8"/>
      <name val="Arial"/>
      <family val="1"/>
      <charset val="204"/>
    </font>
    <font>
      <b/>
      <sz val="9"/>
      <color indexed="8"/>
      <name val="Arial"/>
      <family val="2"/>
    </font>
    <font>
      <sz val="9"/>
      <color indexed="8"/>
      <name val="Arial"/>
      <family val="2"/>
    </font>
    <font>
      <sz val="9"/>
      <color theme="1"/>
      <name val="Arial"/>
      <family val="2"/>
    </font>
    <font>
      <sz val="11"/>
      <color theme="1"/>
      <name val="Times New Roman"/>
      <family val="1"/>
    </font>
    <font>
      <sz val="14"/>
      <color theme="1"/>
      <name val="Times New Roman"/>
      <family val="1"/>
    </font>
    <font>
      <sz val="10"/>
      <color rgb="FF000000"/>
      <name val="Times New Roman"/>
      <family val="1"/>
    </font>
    <font>
      <b/>
      <sz val="12"/>
      <name val="Arial"/>
      <family val="2"/>
    </font>
    <font>
      <sz val="10"/>
      <color rgb="FFFF0000"/>
      <name val="Arial"/>
      <family val="2"/>
    </font>
    <font>
      <b/>
      <sz val="14"/>
      <color theme="1"/>
      <name val="Arial"/>
      <family val="2"/>
    </font>
    <font>
      <b/>
      <sz val="11"/>
      <color rgb="FFFF0000"/>
      <name val="Calibri"/>
      <family val="2"/>
      <scheme val="minor"/>
    </font>
    <font>
      <b/>
      <sz val="11"/>
      <color rgb="FFFFFF00"/>
      <name val="Calibri"/>
      <family val="2"/>
      <scheme val="minor"/>
    </font>
    <font>
      <sz val="14"/>
      <color theme="1"/>
      <name val="Arial"/>
      <family val="2"/>
    </font>
    <font>
      <sz val="16"/>
      <color theme="1"/>
      <name val="Arial"/>
      <family val="2"/>
    </font>
    <font>
      <b/>
      <sz val="16"/>
      <color rgb="FFFFFF00"/>
      <name val="Arial"/>
      <family val="2"/>
    </font>
    <font>
      <b/>
      <sz val="14"/>
      <color rgb="FFFFFF00"/>
      <name val="Arial"/>
      <family val="2"/>
    </font>
    <font>
      <sz val="12"/>
      <name val="Arial"/>
      <family val="2"/>
    </font>
    <font>
      <sz val="8"/>
      <name val="Arial"/>
      <family val="2"/>
    </font>
    <font>
      <b/>
      <sz val="18"/>
      <name val="Calibri"/>
      <family val="2"/>
      <scheme val="minor"/>
    </font>
    <font>
      <b/>
      <sz val="12"/>
      <color rgb="FFFF0000"/>
      <name val="Calibri"/>
      <family val="2"/>
      <scheme val="minor"/>
    </font>
    <font>
      <sz val="10"/>
      <name val="MS Sans Serif"/>
    </font>
    <font>
      <sz val="10"/>
      <name val="Courier"/>
    </font>
    <font>
      <vertAlign val="superscript"/>
      <sz val="12"/>
      <name val="Arial"/>
      <family val="2"/>
    </font>
    <font>
      <sz val="12"/>
      <color indexed="48"/>
      <name val="Arial"/>
      <family val="2"/>
    </font>
    <font>
      <b/>
      <sz val="14"/>
      <name val="Calibri"/>
      <family val="2"/>
      <scheme val="minor"/>
    </font>
    <font>
      <b/>
      <sz val="14"/>
      <color rgb="FFFFFF00"/>
      <name val="Calibri"/>
      <family val="2"/>
      <scheme val="minor"/>
    </font>
    <font>
      <sz val="9"/>
      <color rgb="FFFF0000"/>
      <name val="Arial"/>
      <family val="2"/>
    </font>
  </fonts>
  <fills count="37">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rgb="FFCCCCCC"/>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0" tint="-0.249977111117893"/>
        <bgColor indexed="64"/>
      </patternFill>
    </fill>
    <fill>
      <patternFill patternType="gray125">
        <bgColor theme="9" tint="0.79998168889431442"/>
      </patternFill>
    </fill>
    <fill>
      <patternFill patternType="solid">
        <fgColor theme="5" tint="0.79998168889431442"/>
        <bgColor indexed="64"/>
      </patternFill>
    </fill>
    <fill>
      <patternFill patternType="solid">
        <fgColor theme="6" tint="0.79998168889431442"/>
        <bgColor indexed="64"/>
      </patternFill>
    </fill>
    <fill>
      <patternFill patternType="solid">
        <fgColor indexed="65"/>
        <bgColor indexed="64"/>
      </patternFill>
    </fill>
    <fill>
      <patternFill patternType="solid">
        <fgColor theme="0" tint="-0.34998626667073579"/>
        <bgColor indexed="64"/>
      </patternFill>
    </fill>
    <fill>
      <patternFill patternType="solid">
        <fgColor theme="3"/>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theme="3" tint="0.79998168889431442"/>
        <bgColor indexed="64"/>
      </patternFill>
    </fill>
    <fill>
      <patternFill patternType="solid">
        <fgColor theme="9" tint="0.79995117038483843"/>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8" tint="-0.499984740745262"/>
        <bgColor indexed="64"/>
      </patternFill>
    </fill>
    <fill>
      <patternFill patternType="solid">
        <fgColor rgb="FFFFFFFF"/>
        <bgColor rgb="FF000000"/>
      </patternFill>
    </fill>
    <fill>
      <patternFill patternType="solid">
        <fgColor rgb="FFFFFFFF"/>
        <bgColor indexed="64"/>
      </patternFill>
    </fill>
    <fill>
      <patternFill patternType="solid">
        <fgColor rgb="FFBEBEBE"/>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2"/>
        <bgColor indexed="64"/>
      </patternFill>
    </fill>
    <fill>
      <patternFill patternType="solid">
        <fgColor theme="9" tint="0.59999389629810485"/>
        <bgColor indexed="64"/>
      </patternFill>
    </fill>
    <fill>
      <patternFill patternType="solid">
        <fgColor rgb="FFFF0000"/>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rgb="FF00B0F0"/>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auto="1"/>
      </top>
      <bottom style="thin">
        <color auto="1"/>
      </bottom>
      <diagonal/>
    </border>
    <border>
      <left/>
      <right style="thin">
        <color indexed="64"/>
      </right>
      <top/>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auto="1"/>
      </left>
      <right/>
      <top style="medium">
        <color auto="1"/>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auto="1"/>
      </left>
      <right style="dotted">
        <color auto="1"/>
      </right>
      <top style="dotted">
        <color auto="1"/>
      </top>
      <bottom style="dotted">
        <color auto="1"/>
      </bottom>
      <diagonal/>
    </border>
    <border>
      <left style="dotted">
        <color indexed="64"/>
      </left>
      <right style="medium">
        <color indexed="64"/>
      </right>
      <top style="dotted">
        <color indexed="64"/>
      </top>
      <bottom style="dotted">
        <color indexed="64"/>
      </bottom>
      <diagonal/>
    </border>
    <border>
      <left/>
      <right style="medium">
        <color indexed="64"/>
      </right>
      <top style="thin">
        <color auto="1"/>
      </top>
      <bottom style="thin">
        <color auto="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medium">
        <color indexed="64"/>
      </top>
      <bottom style="medium">
        <color indexed="64"/>
      </bottom>
      <diagonal/>
    </border>
    <border>
      <left/>
      <right/>
      <top style="thin">
        <color auto="1"/>
      </top>
      <bottom/>
      <diagonal/>
    </border>
    <border>
      <left/>
      <right/>
      <top style="thin">
        <color auto="1"/>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dotted">
        <color indexed="64"/>
      </left>
      <right style="dotted">
        <color indexed="64"/>
      </right>
      <top style="thin">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auto="1"/>
      </left>
      <right/>
      <top style="dotted">
        <color auto="1"/>
      </top>
      <bottom style="dotted">
        <color auto="1"/>
      </bottom>
      <diagonal/>
    </border>
    <border>
      <left/>
      <right style="dotted">
        <color indexed="64"/>
      </right>
      <top style="thin">
        <color indexed="64"/>
      </top>
      <bottom style="dotted">
        <color indexed="64"/>
      </bottom>
      <diagonal/>
    </border>
    <border>
      <left style="thin">
        <color indexed="64"/>
      </left>
      <right style="medium">
        <color indexed="64"/>
      </right>
      <top style="thin">
        <color indexed="64"/>
      </top>
      <bottom/>
      <diagonal/>
    </border>
    <border>
      <left/>
      <right style="hair">
        <color indexed="64"/>
      </right>
      <top style="hair">
        <color indexed="64"/>
      </top>
      <bottom style="hair">
        <color indexed="64"/>
      </bottom>
      <diagonal/>
    </border>
    <border>
      <left style="dotted">
        <color auto="1"/>
      </left>
      <right style="dotted">
        <color auto="1"/>
      </right>
      <top/>
      <bottom style="dotted">
        <color auto="1"/>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right/>
      <top/>
      <bottom style="thin">
        <color rgb="FF000000"/>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medium">
        <color indexed="64"/>
      </left>
      <right style="thin">
        <color indexed="64"/>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thin">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style="thin">
        <color indexed="64"/>
      </left>
      <right style="double">
        <color indexed="64"/>
      </right>
      <top/>
      <bottom style="double">
        <color indexed="64"/>
      </bottom>
      <diagonal/>
    </border>
  </borders>
  <cellStyleXfs count="15">
    <xf numFmtId="0" fontId="0" fillId="0" borderId="0"/>
    <xf numFmtId="0" fontId="1" fillId="0" borderId="0"/>
    <xf numFmtId="0" fontId="2" fillId="0" borderId="0"/>
    <xf numFmtId="0" fontId="56" fillId="0" borderId="0"/>
    <xf numFmtId="9" fontId="1" fillId="0" borderId="0" applyFont="0" applyFill="0" applyBorder="0" applyAlignment="0" applyProtection="0"/>
    <xf numFmtId="0" fontId="1" fillId="0" borderId="0"/>
    <xf numFmtId="0" fontId="7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40" fontId="84" fillId="0" borderId="0" applyFont="0" applyFill="0" applyBorder="0" applyAlignment="0" applyProtection="0"/>
    <xf numFmtId="164" fontId="85" fillId="0" borderId="0"/>
  </cellStyleXfs>
  <cellXfs count="949">
    <xf numFmtId="0" fontId="0" fillId="0" borderId="0" xfId="0"/>
    <xf numFmtId="0" fontId="3" fillId="0" borderId="0" xfId="0" applyFont="1"/>
    <xf numFmtId="0" fontId="5" fillId="0" borderId="0" xfId="0" applyFont="1"/>
    <xf numFmtId="0" fontId="1" fillId="0" borderId="0" xfId="0" applyFont="1"/>
    <xf numFmtId="10" fontId="1" fillId="0" borderId="0" xfId="0" applyNumberFormat="1" applyFont="1"/>
    <xf numFmtId="0" fontId="7" fillId="4" borderId="1" xfId="0" applyFont="1" applyFill="1" applyBorder="1"/>
    <xf numFmtId="10" fontId="7" fillId="4" borderId="1" xfId="0" applyNumberFormat="1" applyFont="1" applyFill="1" applyBorder="1"/>
    <xf numFmtId="10" fontId="8" fillId="4" borderId="1" xfId="0" applyNumberFormat="1" applyFont="1" applyFill="1" applyBorder="1"/>
    <xf numFmtId="0" fontId="5" fillId="0" borderId="1" xfId="0" applyFont="1" applyBorder="1"/>
    <xf numFmtId="10" fontId="5" fillId="0" borderId="1" xfId="0" applyNumberFormat="1" applyFont="1" applyBorder="1"/>
    <xf numFmtId="10" fontId="9" fillId="0" borderId="1" xfId="0" applyNumberFormat="1" applyFont="1" applyBorder="1"/>
    <xf numFmtId="10" fontId="10" fillId="0" borderId="1" xfId="0" applyNumberFormat="1" applyFont="1" applyBorder="1"/>
    <xf numFmtId="0" fontId="11" fillId="0" borderId="0" xfId="0" applyFont="1"/>
    <xf numFmtId="49" fontId="3" fillId="0" borderId="0" xfId="0" applyNumberFormat="1" applyFont="1"/>
    <xf numFmtId="166" fontId="3" fillId="0" borderId="0" xfId="0" applyNumberFormat="1" applyFont="1"/>
    <xf numFmtId="4" fontId="0" fillId="0" borderId="0" xfId="0" applyNumberFormat="1"/>
    <xf numFmtId="0" fontId="0" fillId="0" borderId="0" xfId="0" applyAlignment="1">
      <alignment horizontal="center"/>
    </xf>
    <xf numFmtId="37" fontId="15" fillId="0" borderId="0" xfId="0" applyNumberFormat="1" applyFont="1" applyAlignment="1">
      <alignment horizontal="center" vertical="center" wrapText="1"/>
    </xf>
    <xf numFmtId="37" fontId="2" fillId="0" borderId="0" xfId="0" applyNumberFormat="1" applyFont="1" applyAlignment="1">
      <alignment horizontal="center" vertical="center" wrapText="1"/>
    </xf>
    <xf numFmtId="39" fontId="2" fillId="0" borderId="0" xfId="0" applyNumberFormat="1" applyFont="1" applyAlignment="1">
      <alignment horizontal="center" vertical="center" wrapText="1"/>
    </xf>
    <xf numFmtId="169" fontId="2" fillId="0" borderId="0" xfId="0" applyNumberFormat="1" applyFont="1" applyAlignment="1">
      <alignment horizontal="center" vertical="center" wrapText="1"/>
    </xf>
    <xf numFmtId="39" fontId="8" fillId="2" borderId="4" xfId="0" applyNumberFormat="1" applyFont="1" applyFill="1" applyBorder="1" applyAlignment="1">
      <alignment horizontal="center" vertical="center" wrapText="1"/>
    </xf>
    <xf numFmtId="39" fontId="16" fillId="0" borderId="0" xfId="0" applyNumberFormat="1" applyFont="1" applyAlignment="1">
      <alignment horizontal="center" vertical="center" wrapText="1"/>
    </xf>
    <xf numFmtId="39" fontId="22" fillId="0" borderId="0" xfId="0" applyNumberFormat="1" applyFont="1" applyAlignment="1">
      <alignment horizontal="center" vertical="center" wrapText="1"/>
    </xf>
    <xf numFmtId="39" fontId="15" fillId="0" borderId="0" xfId="0" applyNumberFormat="1" applyFont="1" applyAlignment="1">
      <alignment horizontal="center" vertical="center" wrapText="1"/>
    </xf>
    <xf numFmtId="0" fontId="2" fillId="0" borderId="0" xfId="0" applyFont="1" applyAlignment="1">
      <alignment horizontal="center" vertical="center" wrapText="1"/>
    </xf>
    <xf numFmtId="0" fontId="16" fillId="0" borderId="0" xfId="0" applyFont="1" applyAlignment="1">
      <alignment horizontal="center" vertical="center" wrapText="1"/>
    </xf>
    <xf numFmtId="0" fontId="15" fillId="0" borderId="0" xfId="0" applyFont="1" applyAlignment="1">
      <alignment horizontal="center" vertical="center" wrapText="1"/>
    </xf>
    <xf numFmtId="0" fontId="8" fillId="0" borderId="0" xfId="0" applyFont="1" applyAlignment="1">
      <alignment horizontal="center" vertical="center" wrapText="1"/>
    </xf>
    <xf numFmtId="0" fontId="8" fillId="9" borderId="4" xfId="0" applyFont="1" applyFill="1" applyBorder="1" applyAlignment="1">
      <alignment horizontal="center" vertical="center" wrapText="1"/>
    </xf>
    <xf numFmtId="43" fontId="22" fillId="5" borderId="0" xfId="0" applyNumberFormat="1" applyFont="1" applyFill="1"/>
    <xf numFmtId="0" fontId="2" fillId="0" borderId="0" xfId="0" applyFont="1"/>
    <xf numFmtId="172" fontId="24" fillId="0" borderId="0" xfId="0" applyNumberFormat="1" applyFont="1" applyAlignment="1">
      <alignment vertical="top"/>
    </xf>
    <xf numFmtId="172" fontId="22" fillId="0" borderId="0" xfId="0" applyNumberFormat="1" applyFont="1" applyAlignment="1">
      <alignment vertical="top"/>
    </xf>
    <xf numFmtId="0" fontId="22" fillId="0" borderId="0" xfId="0" applyFont="1"/>
    <xf numFmtId="4" fontId="2" fillId="0" borderId="0" xfId="0" applyNumberFormat="1" applyFont="1"/>
    <xf numFmtId="173" fontId="2" fillId="0" borderId="0" xfId="0" applyNumberFormat="1" applyFont="1"/>
    <xf numFmtId="3" fontId="21" fillId="8" borderId="49" xfId="0" applyNumberFormat="1" applyFont="1" applyFill="1" applyBorder="1" applyAlignment="1">
      <alignment horizontal="center" vertical="center" wrapText="1"/>
    </xf>
    <xf numFmtId="4" fontId="21" fillId="8" borderId="49" xfId="0" applyNumberFormat="1" applyFont="1" applyFill="1" applyBorder="1" applyAlignment="1">
      <alignment horizontal="center" vertical="center" wrapText="1"/>
    </xf>
    <xf numFmtId="0" fontId="21" fillId="8" borderId="49" xfId="0" applyFont="1" applyFill="1" applyBorder="1" applyAlignment="1">
      <alignment horizontal="center" vertical="center" wrapText="1"/>
    </xf>
    <xf numFmtId="4" fontId="21" fillId="0" borderId="49" xfId="0" applyNumberFormat="1" applyFont="1" applyBorder="1" applyAlignment="1">
      <alignment horizontal="center" vertical="center" wrapText="1"/>
    </xf>
    <xf numFmtId="9" fontId="21" fillId="8" borderId="49" xfId="0" applyNumberFormat="1" applyFont="1" applyFill="1" applyBorder="1" applyAlignment="1">
      <alignment horizontal="center" vertical="center" wrapText="1"/>
    </xf>
    <xf numFmtId="168" fontId="32" fillId="0" borderId="0" xfId="0" applyNumberFormat="1" applyFont="1"/>
    <xf numFmtId="0" fontId="32" fillId="0" borderId="0" xfId="0" applyFont="1"/>
    <xf numFmtId="168" fontId="34" fillId="0" borderId="0" xfId="0" applyNumberFormat="1" applyFont="1"/>
    <xf numFmtId="164" fontId="35" fillId="5" borderId="0" xfId="0" applyNumberFormat="1" applyFont="1" applyFill="1" applyAlignment="1">
      <alignment vertical="center"/>
    </xf>
    <xf numFmtId="49" fontId="6" fillId="5" borderId="0" xfId="0" applyNumberFormat="1" applyFont="1" applyFill="1" applyAlignment="1">
      <alignment vertical="center"/>
    </xf>
    <xf numFmtId="164" fontId="34" fillId="5" borderId="0" xfId="0" applyNumberFormat="1" applyFont="1" applyFill="1" applyAlignment="1">
      <alignment vertical="center"/>
    </xf>
    <xf numFmtId="164" fontId="35" fillId="0" borderId="0" xfId="0" applyNumberFormat="1" applyFont="1" applyAlignment="1">
      <alignment vertical="center"/>
    </xf>
    <xf numFmtId="164" fontId="35" fillId="0" borderId="0" xfId="0" applyNumberFormat="1" applyFont="1" applyAlignment="1">
      <alignment horizontal="center" vertical="center"/>
    </xf>
    <xf numFmtId="164" fontId="35" fillId="5" borderId="0" xfId="0" applyNumberFormat="1" applyFont="1" applyFill="1" applyAlignment="1">
      <alignment horizontal="center" vertical="center"/>
    </xf>
    <xf numFmtId="164" fontId="36" fillId="5" borderId="0" xfId="0" applyNumberFormat="1" applyFont="1" applyFill="1" applyAlignment="1">
      <alignment vertical="center"/>
    </xf>
    <xf numFmtId="164" fontId="34" fillId="5" borderId="0" xfId="0" applyNumberFormat="1" applyFont="1" applyFill="1"/>
    <xf numFmtId="49" fontId="35" fillId="0" borderId="0" xfId="0" applyNumberFormat="1" applyFont="1" applyAlignment="1">
      <alignment vertical="center"/>
    </xf>
    <xf numFmtId="49" fontId="35" fillId="0" borderId="0" xfId="0" applyNumberFormat="1" applyFont="1" applyAlignment="1">
      <alignment horizontal="center" vertical="center"/>
    </xf>
    <xf numFmtId="164" fontId="35" fillId="0" borderId="0" xfId="0" applyNumberFormat="1" applyFont="1" applyAlignment="1">
      <alignment horizontal="left" vertical="center"/>
    </xf>
    <xf numFmtId="164" fontId="35" fillId="0" borderId="4" xfId="0" applyNumberFormat="1" applyFont="1" applyBorder="1" applyAlignment="1">
      <alignment horizontal="left" vertical="center"/>
    </xf>
    <xf numFmtId="164" fontId="36" fillId="0" borderId="0" xfId="0" applyNumberFormat="1" applyFont="1" applyAlignment="1">
      <alignment vertical="center"/>
    </xf>
    <xf numFmtId="164" fontId="28" fillId="0" borderId="0" xfId="0" applyNumberFormat="1" applyFont="1" applyAlignment="1">
      <alignment vertical="center"/>
    </xf>
    <xf numFmtId="164" fontId="28" fillId="0" borderId="0" xfId="0" applyNumberFormat="1" applyFont="1" applyAlignment="1">
      <alignment horizontal="center" vertical="center"/>
    </xf>
    <xf numFmtId="164" fontId="28" fillId="0" borderId="0" xfId="0" applyNumberFormat="1" applyFont="1" applyAlignment="1">
      <alignment vertical="center" wrapText="1"/>
    </xf>
    <xf numFmtId="164" fontId="37" fillId="0" borderId="0" xfId="0" applyNumberFormat="1" applyFont="1" applyAlignment="1">
      <alignment vertical="center"/>
    </xf>
    <xf numFmtId="2" fontId="28" fillId="0" borderId="0" xfId="0" applyNumberFormat="1" applyFont="1" applyAlignment="1">
      <alignment vertical="center"/>
    </xf>
    <xf numFmtId="164" fontId="6" fillId="0" borderId="0" xfId="0" applyNumberFormat="1" applyFont="1" applyAlignment="1">
      <alignment vertical="center"/>
    </xf>
    <xf numFmtId="164" fontId="4" fillId="0" borderId="35" xfId="0" applyNumberFormat="1" applyFont="1" applyBorder="1" applyAlignment="1">
      <alignment vertical="center"/>
    </xf>
    <xf numFmtId="4" fontId="4" fillId="0" borderId="25" xfId="0" applyNumberFormat="1" applyFont="1" applyBorder="1" applyAlignment="1">
      <alignment vertical="center"/>
    </xf>
    <xf numFmtId="164" fontId="4" fillId="0" borderId="41" xfId="0" applyNumberFormat="1" applyFont="1" applyBorder="1" applyAlignment="1">
      <alignment horizontal="right" vertical="center"/>
    </xf>
    <xf numFmtId="2" fontId="4" fillId="0" borderId="26" xfId="0" applyNumberFormat="1" applyFont="1" applyBorder="1" applyAlignment="1">
      <alignment horizontal="right" vertical="center"/>
    </xf>
    <xf numFmtId="164" fontId="39" fillId="0" borderId="0" xfId="0" applyNumberFormat="1" applyFont="1" applyAlignment="1">
      <alignment vertical="center"/>
    </xf>
    <xf numFmtId="164" fontId="4" fillId="0" borderId="38" xfId="0" applyNumberFormat="1" applyFont="1" applyBorder="1" applyAlignment="1">
      <alignment vertical="center"/>
    </xf>
    <xf numFmtId="164" fontId="4" fillId="0" borderId="4" xfId="0" applyNumberFormat="1" applyFont="1" applyBorder="1" applyAlignment="1">
      <alignment vertical="center"/>
    </xf>
    <xf numFmtId="164" fontId="4" fillId="0" borderId="12" xfId="0" applyNumberFormat="1" applyFont="1" applyBorder="1" applyAlignment="1">
      <alignment horizontal="right" vertical="center"/>
    </xf>
    <xf numFmtId="1" fontId="4" fillId="0" borderId="42" xfId="0" applyNumberFormat="1" applyFont="1" applyBorder="1" applyAlignment="1">
      <alignment vertical="center"/>
    </xf>
    <xf numFmtId="164" fontId="4" fillId="0" borderId="54" xfId="0" applyNumberFormat="1" applyFont="1" applyBorder="1" applyAlignment="1">
      <alignment vertical="center"/>
    </xf>
    <xf numFmtId="164" fontId="4" fillId="0" borderId="28" xfId="0" applyNumberFormat="1" applyFont="1" applyBorder="1" applyAlignment="1">
      <alignment vertical="center"/>
    </xf>
    <xf numFmtId="164" fontId="4" fillId="0" borderId="53" xfId="0" applyNumberFormat="1" applyFont="1" applyBorder="1" applyAlignment="1">
      <alignment horizontal="right" vertical="center"/>
    </xf>
    <xf numFmtId="166" fontId="4" fillId="0" borderId="30" xfId="0" applyNumberFormat="1" applyFont="1" applyBorder="1" applyAlignment="1">
      <alignment vertical="center"/>
    </xf>
    <xf numFmtId="0" fontId="3" fillId="0" borderId="0" xfId="0" applyFont="1" applyAlignment="1">
      <alignment vertical="center"/>
    </xf>
    <xf numFmtId="4" fontId="3" fillId="0" borderId="0" xfId="0" applyNumberFormat="1" applyFont="1" applyAlignment="1">
      <alignment vertical="center"/>
    </xf>
    <xf numFmtId="2" fontId="3" fillId="0" borderId="0" xfId="0" applyNumberFormat="1" applyFont="1" applyAlignment="1">
      <alignment vertical="center"/>
    </xf>
    <xf numFmtId="166" fontId="3" fillId="0" borderId="55" xfId="0" applyNumberFormat="1" applyFont="1" applyBorder="1" applyAlignment="1">
      <alignment horizontal="center" vertical="center"/>
    </xf>
    <xf numFmtId="166" fontId="31" fillId="15" borderId="55" xfId="0" applyNumberFormat="1" applyFont="1" applyFill="1" applyBorder="1" applyAlignment="1">
      <alignment horizontal="center" vertical="center"/>
    </xf>
    <xf numFmtId="166" fontId="3" fillId="0" borderId="0" xfId="0" applyNumberFormat="1" applyFont="1" applyAlignment="1">
      <alignment vertical="center"/>
    </xf>
    <xf numFmtId="4" fontId="3" fillId="0" borderId="43" xfId="0" applyNumberFormat="1" applyFont="1" applyBorder="1" applyAlignment="1">
      <alignment horizontal="center" vertical="center"/>
    </xf>
    <xf numFmtId="166" fontId="3" fillId="0" borderId="43" xfId="0" applyNumberFormat="1" applyFont="1" applyBorder="1" applyAlignment="1">
      <alignment horizontal="center" vertical="center"/>
    </xf>
    <xf numFmtId="4" fontId="30" fillId="15" borderId="43" xfId="0" applyNumberFormat="1" applyFont="1" applyFill="1" applyBorder="1" applyAlignment="1">
      <alignment horizontal="center" vertical="center"/>
    </xf>
    <xf numFmtId="166" fontId="3" fillId="8" borderId="43" xfId="0" applyNumberFormat="1" applyFont="1" applyFill="1" applyBorder="1" applyAlignment="1">
      <alignment horizontal="center" vertical="center"/>
    </xf>
    <xf numFmtId="4" fontId="3" fillId="5" borderId="43" xfId="0" applyNumberFormat="1" applyFont="1" applyFill="1" applyBorder="1" applyAlignment="1">
      <alignment horizontal="center" vertical="center"/>
    </xf>
    <xf numFmtId="2" fontId="3" fillId="17" borderId="43" xfId="0" applyNumberFormat="1" applyFont="1" applyFill="1" applyBorder="1" applyAlignment="1">
      <alignment horizontal="center" vertical="center"/>
    </xf>
    <xf numFmtId="2" fontId="3" fillId="0" borderId="43" xfId="0" applyNumberFormat="1" applyFont="1" applyBorder="1" applyAlignment="1">
      <alignment horizontal="center" vertical="center"/>
    </xf>
    <xf numFmtId="166" fontId="3" fillId="5" borderId="43" xfId="0" applyNumberFormat="1" applyFont="1" applyFill="1" applyBorder="1" applyAlignment="1">
      <alignment horizontal="center" vertical="center"/>
    </xf>
    <xf numFmtId="2" fontId="3" fillId="0" borderId="44" xfId="0" applyNumberFormat="1" applyFont="1" applyBorder="1" applyAlignment="1">
      <alignment horizontal="center" vertical="center"/>
    </xf>
    <xf numFmtId="166" fontId="31" fillId="15" borderId="58" xfId="0" applyNumberFormat="1" applyFont="1" applyFill="1" applyBorder="1" applyAlignment="1">
      <alignment horizontal="center" vertical="center"/>
    </xf>
    <xf numFmtId="0" fontId="4" fillId="14" borderId="4" xfId="0" applyFont="1" applyFill="1" applyBorder="1" applyAlignment="1">
      <alignment horizontal="center" vertical="center"/>
    </xf>
    <xf numFmtId="166" fontId="42" fillId="16" borderId="4" xfId="0" applyNumberFormat="1" applyFont="1" applyFill="1" applyBorder="1" applyAlignment="1">
      <alignment horizontal="center" vertical="center"/>
    </xf>
    <xf numFmtId="37" fontId="15" fillId="2" borderId="12" xfId="0" applyNumberFormat="1" applyFont="1" applyFill="1" applyBorder="1" applyAlignment="1">
      <alignment horizontal="center" vertical="center" wrapText="1"/>
    </xf>
    <xf numFmtId="37" fontId="15" fillId="2" borderId="4" xfId="0" applyNumberFormat="1" applyFont="1" applyFill="1" applyBorder="1" applyAlignment="1">
      <alignment horizontal="center" vertical="center" wrapText="1"/>
    </xf>
    <xf numFmtId="4" fontId="21" fillId="8" borderId="4" xfId="0" applyNumberFormat="1" applyFont="1" applyFill="1" applyBorder="1" applyAlignment="1">
      <alignment horizontal="center" vertical="center" wrapText="1"/>
    </xf>
    <xf numFmtId="37" fontId="2"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center" vertical="center" wrapText="1"/>
    </xf>
    <xf numFmtId="4" fontId="21" fillId="0" borderId="60" xfId="0" applyNumberFormat="1" applyFont="1" applyBorder="1" applyAlignment="1">
      <alignment horizontal="center" vertical="center" wrapText="1"/>
    </xf>
    <xf numFmtId="39" fontId="2" fillId="8" borderId="4" xfId="0" applyNumberFormat="1" applyFont="1" applyFill="1" applyBorder="1" applyAlignment="1">
      <alignment horizontal="center" vertical="center" wrapText="1"/>
    </xf>
    <xf numFmtId="166" fontId="44" fillId="0" borderId="57" xfId="0" applyNumberFormat="1" applyFont="1" applyBorder="1" applyAlignment="1">
      <alignment horizontal="center" vertical="center"/>
    </xf>
    <xf numFmtId="174" fontId="3" fillId="5" borderId="43" xfId="0" applyNumberFormat="1" applyFont="1" applyFill="1" applyBorder="1" applyAlignment="1">
      <alignment horizontal="center" vertical="center"/>
    </xf>
    <xf numFmtId="166" fontId="3" fillId="0" borderId="61" xfId="0" applyNumberFormat="1" applyFont="1" applyBorder="1" applyAlignment="1">
      <alignment horizontal="center" vertical="center"/>
    </xf>
    <xf numFmtId="2" fontId="4" fillId="0" borderId="61" xfId="0" applyNumberFormat="1" applyFont="1" applyBorder="1" applyAlignment="1">
      <alignment horizontal="center" vertical="center"/>
    </xf>
    <xf numFmtId="166" fontId="3" fillId="8" borderId="61" xfId="0" applyNumberFormat="1" applyFont="1" applyFill="1" applyBorder="1" applyAlignment="1">
      <alignment horizontal="center" vertical="center"/>
    </xf>
    <xf numFmtId="4" fontId="4" fillId="14" borderId="28" xfId="0" applyNumberFormat="1" applyFont="1" applyFill="1" applyBorder="1" applyAlignment="1">
      <alignment horizontal="center" vertical="center"/>
    </xf>
    <xf numFmtId="0" fontId="4" fillId="14" borderId="28" xfId="0" applyFont="1" applyFill="1" applyBorder="1" applyAlignment="1">
      <alignment horizontal="center" vertical="center"/>
    </xf>
    <xf numFmtId="2" fontId="4" fillId="14" borderId="28" xfId="0" applyNumberFormat="1" applyFont="1" applyFill="1" applyBorder="1" applyAlignment="1">
      <alignment horizontal="center" vertical="center"/>
    </xf>
    <xf numFmtId="0" fontId="4" fillId="14" borderId="30" xfId="0" applyFont="1" applyFill="1" applyBorder="1" applyAlignment="1">
      <alignment horizontal="center" vertical="center"/>
    </xf>
    <xf numFmtId="1" fontId="4" fillId="0" borderId="61" xfId="0" applyNumberFormat="1" applyFont="1" applyBorder="1" applyAlignment="1">
      <alignment horizontal="center" vertical="center"/>
    </xf>
    <xf numFmtId="4" fontId="21" fillId="8" borderId="62" xfId="0" applyNumberFormat="1" applyFont="1" applyFill="1" applyBorder="1" applyAlignment="1">
      <alignment horizontal="center" vertical="center" wrapText="1"/>
    </xf>
    <xf numFmtId="3" fontId="21" fillId="8" borderId="62" xfId="0" applyNumberFormat="1" applyFont="1" applyFill="1" applyBorder="1" applyAlignment="1">
      <alignment horizontal="center" vertical="center" wrapText="1"/>
    </xf>
    <xf numFmtId="0" fontId="21" fillId="8" borderId="62" xfId="0" applyFont="1" applyFill="1" applyBorder="1" applyAlignment="1">
      <alignment horizontal="center" vertical="center" wrapText="1"/>
    </xf>
    <xf numFmtId="4" fontId="21" fillId="0" borderId="62" xfId="0" applyNumberFormat="1" applyFont="1" applyBorder="1" applyAlignment="1">
      <alignment horizontal="center" vertical="center" wrapText="1"/>
    </xf>
    <xf numFmtId="9" fontId="21" fillId="8" borderId="62" xfId="0" applyNumberFormat="1" applyFont="1" applyFill="1" applyBorder="1" applyAlignment="1">
      <alignment horizontal="center" vertical="center" wrapText="1"/>
    </xf>
    <xf numFmtId="4" fontId="21" fillId="8" borderId="12" xfId="0" applyNumberFormat="1" applyFont="1" applyFill="1" applyBorder="1" applyAlignment="1">
      <alignment horizontal="center" vertical="center" wrapText="1"/>
    </xf>
    <xf numFmtId="0" fontId="2" fillId="0" borderId="0" xfId="0" applyFont="1" applyAlignment="1">
      <alignment horizontal="center"/>
    </xf>
    <xf numFmtId="0" fontId="16" fillId="0" borderId="4" xfId="0" applyFont="1" applyBorder="1"/>
    <xf numFmtId="0" fontId="45" fillId="23" borderId="0" xfId="0" applyFont="1" applyFill="1" applyAlignment="1">
      <alignment horizontal="center"/>
    </xf>
    <xf numFmtId="0" fontId="46" fillId="23" borderId="0" xfId="0" applyFont="1" applyFill="1" applyAlignment="1">
      <alignment horizontal="center"/>
    </xf>
    <xf numFmtId="0" fontId="45" fillId="23" borderId="0" xfId="0" applyFont="1" applyFill="1"/>
    <xf numFmtId="2" fontId="45" fillId="23" borderId="0" xfId="0" applyNumberFormat="1" applyFont="1" applyFill="1" applyAlignment="1">
      <alignment horizontal="center"/>
    </xf>
    <xf numFmtId="0" fontId="12" fillId="0" borderId="0" xfId="0" applyFont="1"/>
    <xf numFmtId="2" fontId="0" fillId="0" borderId="0" xfId="0" applyNumberFormat="1" applyAlignment="1">
      <alignment horizontal="center"/>
    </xf>
    <xf numFmtId="0" fontId="0" fillId="9" borderId="0" xfId="0" applyFill="1"/>
    <xf numFmtId="0" fontId="12" fillId="9" borderId="0" xfId="0" applyFont="1" applyFill="1" applyAlignment="1">
      <alignment horizontal="center"/>
    </xf>
    <xf numFmtId="2" fontId="12" fillId="9" borderId="0" xfId="0" applyNumberFormat="1" applyFont="1" applyFill="1" applyAlignment="1">
      <alignment horizontal="center"/>
    </xf>
    <xf numFmtId="0" fontId="31" fillId="0" borderId="18" xfId="0" applyFont="1" applyBorder="1"/>
    <xf numFmtId="0" fontId="31" fillId="5" borderId="18" xfId="0" applyFont="1" applyFill="1" applyBorder="1"/>
    <xf numFmtId="0" fontId="31" fillId="5" borderId="50" xfId="0" applyFont="1" applyFill="1" applyBorder="1"/>
    <xf numFmtId="0" fontId="48" fillId="2" borderId="14" xfId="0" applyFont="1" applyFill="1" applyBorder="1" applyAlignment="1">
      <alignment horizontal="center"/>
    </xf>
    <xf numFmtId="0" fontId="15" fillId="2" borderId="20" xfId="0" applyFont="1" applyFill="1" applyBorder="1" applyAlignment="1">
      <alignment horizontal="center" vertical="center"/>
    </xf>
    <xf numFmtId="0" fontId="8" fillId="2" borderId="20" xfId="0" applyFont="1" applyFill="1" applyBorder="1" applyAlignment="1">
      <alignment horizontal="center"/>
    </xf>
    <xf numFmtId="0" fontId="48" fillId="2" borderId="20" xfId="0" applyFont="1" applyFill="1" applyBorder="1" applyAlignment="1">
      <alignment horizontal="center"/>
    </xf>
    <xf numFmtId="0" fontId="8" fillId="2" borderId="22" xfId="0" applyFont="1" applyFill="1" applyBorder="1" applyAlignment="1">
      <alignment horizontal="center"/>
    </xf>
    <xf numFmtId="0" fontId="8" fillId="2" borderId="21" xfId="0" applyFont="1" applyFill="1" applyBorder="1" applyAlignment="1">
      <alignment horizontal="center"/>
    </xf>
    <xf numFmtId="0" fontId="8" fillId="2" borderId="23" xfId="0" applyFont="1" applyFill="1" applyBorder="1" applyAlignment="1">
      <alignment horizontal="center"/>
    </xf>
    <xf numFmtId="0" fontId="51" fillId="0" borderId="20" xfId="0" applyFont="1" applyBorder="1" applyAlignment="1">
      <alignment horizontal="center" vertical="top"/>
    </xf>
    <xf numFmtId="0" fontId="8" fillId="2" borderId="15" xfId="0" applyFont="1" applyFill="1" applyBorder="1" applyAlignment="1">
      <alignment horizontal="center"/>
    </xf>
    <xf numFmtId="0" fontId="0" fillId="2" borderId="50" xfId="0" applyFill="1" applyBorder="1" applyAlignment="1">
      <alignment horizontal="center" vertical="center"/>
    </xf>
    <xf numFmtId="0" fontId="8" fillId="0" borderId="29" xfId="0" applyFont="1" applyBorder="1" applyAlignment="1">
      <alignment horizontal="center"/>
    </xf>
    <xf numFmtId="0" fontId="8" fillId="0" borderId="0" xfId="0" applyFont="1" applyAlignment="1">
      <alignment horizontal="center"/>
    </xf>
    <xf numFmtId="0" fontId="0" fillId="0" borderId="40" xfId="0" applyBorder="1"/>
    <xf numFmtId="49" fontId="8" fillId="0" borderId="48" xfId="0" applyNumberFormat="1" applyFont="1" applyBorder="1" applyAlignment="1">
      <alignment horizontal="center" wrapText="1"/>
    </xf>
    <xf numFmtId="4" fontId="16" fillId="0" borderId="28" xfId="0" applyNumberFormat="1" applyFont="1" applyBorder="1" applyAlignment="1">
      <alignment horizontal="center"/>
    </xf>
    <xf numFmtId="174" fontId="35" fillId="0" borderId="28" xfId="0" applyNumberFormat="1" applyFont="1" applyBorder="1" applyAlignment="1">
      <alignment horizontal="center" vertical="center"/>
    </xf>
    <xf numFmtId="166" fontId="16" fillId="0" borderId="28" xfId="0" applyNumberFormat="1" applyFont="1" applyBorder="1" applyAlignment="1">
      <alignment horizontal="center"/>
    </xf>
    <xf numFmtId="174" fontId="52" fillId="0" borderId="28" xfId="0" applyNumberFormat="1" applyFont="1" applyBorder="1" applyAlignment="1">
      <alignment horizontal="center"/>
    </xf>
    <xf numFmtId="166" fontId="16" fillId="6" borderId="28" xfId="0" applyNumberFormat="1" applyFont="1" applyFill="1" applyBorder="1" applyAlignment="1">
      <alignment horizontal="center"/>
    </xf>
    <xf numFmtId="166" fontId="8" fillId="0" borderId="28" xfId="0" applyNumberFormat="1" applyFont="1" applyBorder="1" applyAlignment="1">
      <alignment horizontal="center"/>
    </xf>
    <xf numFmtId="168" fontId="16" fillId="0" borderId="28" xfId="0" applyNumberFormat="1" applyFont="1" applyBorder="1" applyAlignment="1">
      <alignment horizontal="center"/>
    </xf>
    <xf numFmtId="166" fontId="16" fillId="0" borderId="30" xfId="0" applyNumberFormat="1" applyFont="1" applyBorder="1" applyAlignment="1">
      <alignment horizontal="center"/>
    </xf>
    <xf numFmtId="49" fontId="8" fillId="0" borderId="0" xfId="0" applyNumberFormat="1" applyFont="1" applyAlignment="1">
      <alignment horizontal="center" wrapText="1"/>
    </xf>
    <xf numFmtId="4" fontId="16" fillId="0" borderId="0" xfId="0" applyNumberFormat="1" applyFont="1" applyAlignment="1">
      <alignment horizontal="center"/>
    </xf>
    <xf numFmtId="166" fontId="35" fillId="0" borderId="0" xfId="0" applyNumberFormat="1" applyFont="1" applyAlignment="1">
      <alignment horizontal="center" vertical="center"/>
    </xf>
    <xf numFmtId="166" fontId="16" fillId="0" borderId="0" xfId="0" applyNumberFormat="1" applyFont="1" applyAlignment="1">
      <alignment horizontal="center"/>
    </xf>
    <xf numFmtId="174" fontId="52" fillId="0" borderId="0" xfId="0" applyNumberFormat="1" applyFont="1" applyAlignment="1">
      <alignment horizontal="center"/>
    </xf>
    <xf numFmtId="166" fontId="16" fillId="19" borderId="0" xfId="0" applyNumberFormat="1" applyFont="1" applyFill="1" applyAlignment="1">
      <alignment horizontal="center"/>
    </xf>
    <xf numFmtId="166" fontId="8" fillId="0" borderId="0" xfId="0" applyNumberFormat="1" applyFont="1" applyAlignment="1">
      <alignment horizontal="center"/>
    </xf>
    <xf numFmtId="168" fontId="16" fillId="0" borderId="0" xfId="0" applyNumberFormat="1" applyFont="1" applyAlignment="1">
      <alignment horizontal="center"/>
    </xf>
    <xf numFmtId="2" fontId="0" fillId="0" borderId="0" xfId="0" applyNumberFormat="1"/>
    <xf numFmtId="0" fontId="16" fillId="0" borderId="0" xfId="0" applyFont="1"/>
    <xf numFmtId="0" fontId="20" fillId="0" borderId="4" xfId="0" applyFont="1" applyBorder="1" applyAlignment="1">
      <alignment horizontal="center" vertical="center"/>
    </xf>
    <xf numFmtId="0" fontId="20" fillId="0" borderId="4" xfId="0" applyFont="1" applyBorder="1" applyAlignment="1">
      <alignment horizontal="center"/>
    </xf>
    <xf numFmtId="0" fontId="20" fillId="0" borderId="4" xfId="0" applyFont="1" applyBorder="1" applyAlignment="1">
      <alignment horizontal="center" wrapText="1"/>
    </xf>
    <xf numFmtId="166" fontId="22" fillId="0" borderId="4" xfId="0" applyNumberFormat="1" applyFont="1" applyBorder="1" applyAlignment="1">
      <alignment horizontal="center"/>
    </xf>
    <xf numFmtId="0" fontId="21" fillId="8" borderId="60" xfId="0" applyFont="1" applyFill="1" applyBorder="1" applyAlignment="1">
      <alignment horizontal="center" vertical="center" wrapText="1"/>
    </xf>
    <xf numFmtId="39" fontId="2" fillId="8" borderId="0" xfId="0" applyNumberFormat="1" applyFont="1" applyFill="1" applyAlignment="1">
      <alignment horizontal="center" vertical="center" wrapText="1"/>
    </xf>
    <xf numFmtId="37" fontId="2" fillId="8" borderId="0" xfId="0" applyNumberFormat="1" applyFont="1" applyFill="1" applyAlignment="1">
      <alignment horizontal="center" vertical="center" wrapText="1"/>
    </xf>
    <xf numFmtId="169" fontId="2" fillId="8" borderId="0" xfId="0" applyNumberFormat="1" applyFont="1" applyFill="1" applyAlignment="1">
      <alignment horizontal="center" vertical="center" wrapText="1"/>
    </xf>
    <xf numFmtId="0" fontId="0" fillId="0" borderId="0" xfId="0" applyAlignment="1">
      <alignment vertical="justify"/>
    </xf>
    <xf numFmtId="4" fontId="21" fillId="8" borderId="63" xfId="0" applyNumberFormat="1" applyFont="1" applyFill="1" applyBorder="1" applyAlignment="1">
      <alignment horizontal="center" vertical="center" wrapText="1"/>
    </xf>
    <xf numFmtId="0" fontId="19" fillId="15" borderId="4" xfId="0" applyFont="1" applyFill="1" applyBorder="1" applyAlignment="1">
      <alignment horizontal="center" vertical="center"/>
    </xf>
    <xf numFmtId="0" fontId="19" fillId="15" borderId="4" xfId="0" applyFont="1" applyFill="1" applyBorder="1" applyAlignment="1">
      <alignment horizontal="center"/>
    </xf>
    <xf numFmtId="43" fontId="2" fillId="0" borderId="0" xfId="0" applyNumberFormat="1" applyFont="1"/>
    <xf numFmtId="0" fontId="21" fillId="0" borderId="0" xfId="0" applyFont="1" applyAlignment="1" applyProtection="1">
      <alignment horizontal="left" vertical="center"/>
      <protection locked="0"/>
    </xf>
    <xf numFmtId="3" fontId="21" fillId="8" borderId="60" xfId="0" applyNumberFormat="1" applyFont="1" applyFill="1" applyBorder="1" applyAlignment="1">
      <alignment horizontal="center" vertical="center" wrapText="1"/>
    </xf>
    <xf numFmtId="37" fontId="20" fillId="2" borderId="4" xfId="0" applyNumberFormat="1" applyFont="1" applyFill="1" applyBorder="1" applyAlignment="1">
      <alignment horizontal="center" vertical="center" wrapText="1"/>
    </xf>
    <xf numFmtId="39" fontId="20" fillId="2" borderId="4" xfId="0" applyNumberFormat="1" applyFont="1" applyFill="1" applyBorder="1" applyAlignment="1">
      <alignment horizontal="center" vertical="center" wrapText="1"/>
    </xf>
    <xf numFmtId="37" fontId="8" fillId="2" borderId="4" xfId="0" applyNumberFormat="1" applyFont="1" applyFill="1" applyBorder="1" applyAlignment="1">
      <alignment horizontal="center" vertical="center" wrapText="1"/>
    </xf>
    <xf numFmtId="1" fontId="21" fillId="8" borderId="49" xfId="0" applyNumberFormat="1" applyFont="1" applyFill="1" applyBorder="1" applyAlignment="1">
      <alignment horizontal="center" vertical="center" wrapText="1"/>
    </xf>
    <xf numFmtId="0" fontId="21" fillId="0" borderId="65" xfId="0" applyFont="1" applyBorder="1" applyAlignment="1">
      <alignment horizontal="center" vertical="center" wrapText="1"/>
    </xf>
    <xf numFmtId="0" fontId="21" fillId="0" borderId="66" xfId="0" applyFont="1" applyBorder="1" applyAlignment="1">
      <alignment horizontal="center" vertical="center" wrapText="1"/>
    </xf>
    <xf numFmtId="1" fontId="21" fillId="8" borderId="62" xfId="0" applyNumberFormat="1" applyFont="1" applyFill="1" applyBorder="1" applyAlignment="1">
      <alignment horizontal="center" vertical="center" wrapText="1"/>
    </xf>
    <xf numFmtId="1" fontId="8" fillId="0" borderId="60" xfId="0" applyNumberFormat="1" applyFont="1" applyBorder="1" applyAlignment="1">
      <alignment horizontal="center" vertical="center"/>
    </xf>
    <xf numFmtId="2" fontId="21" fillId="8" borderId="60" xfId="0" applyNumberFormat="1" applyFont="1" applyFill="1" applyBorder="1" applyAlignment="1">
      <alignment horizontal="center" vertical="center" wrapText="1"/>
    </xf>
    <xf numFmtId="4" fontId="21" fillId="8" borderId="60" xfId="0" applyNumberFormat="1" applyFont="1" applyFill="1" applyBorder="1" applyAlignment="1">
      <alignment horizontal="center" vertical="center" wrapText="1"/>
    </xf>
    <xf numFmtId="1" fontId="21" fillId="8" borderId="60" xfId="0" applyNumberFormat="1" applyFont="1" applyFill="1" applyBorder="1" applyAlignment="1">
      <alignment horizontal="center" vertical="center" wrapText="1"/>
    </xf>
    <xf numFmtId="9" fontId="21" fillId="8" borderId="60" xfId="0" applyNumberFormat="1" applyFont="1" applyFill="1" applyBorder="1" applyAlignment="1">
      <alignment horizontal="center" vertical="center" wrapText="1"/>
    </xf>
    <xf numFmtId="0" fontId="21" fillId="0" borderId="67" xfId="0" applyFont="1" applyBorder="1" applyAlignment="1">
      <alignment horizontal="center" vertical="center" wrapText="1"/>
    </xf>
    <xf numFmtId="2" fontId="43" fillId="0" borderId="68" xfId="0" applyNumberFormat="1" applyFont="1" applyBorder="1" applyAlignment="1">
      <alignment horizontal="center" vertical="center"/>
    </xf>
    <xf numFmtId="37" fontId="8" fillId="5" borderId="11" xfId="0" applyNumberFormat="1" applyFont="1" applyFill="1" applyBorder="1" applyAlignment="1">
      <alignment horizontal="center" vertical="center" wrapText="1"/>
    </xf>
    <xf numFmtId="170" fontId="15" fillId="9" borderId="10" xfId="0" applyNumberFormat="1" applyFont="1" applyFill="1" applyBorder="1" applyAlignment="1">
      <alignment horizontal="center" vertical="center" wrapText="1"/>
    </xf>
    <xf numFmtId="0" fontId="8" fillId="11" borderId="4" xfId="0" applyFont="1" applyFill="1" applyBorder="1" applyAlignment="1">
      <alignment horizontal="center" vertical="center" wrapText="1"/>
    </xf>
    <xf numFmtId="0" fontId="8" fillId="12" borderId="4" xfId="0" applyFont="1" applyFill="1" applyBorder="1" applyAlignment="1">
      <alignment horizontal="center" vertical="center" wrapText="1"/>
    </xf>
    <xf numFmtId="170" fontId="2" fillId="8" borderId="49" xfId="0" applyNumberFormat="1" applyFont="1" applyFill="1" applyBorder="1" applyAlignment="1">
      <alignment horizontal="center" vertical="center" wrapText="1"/>
    </xf>
    <xf numFmtId="0" fontId="2" fillId="8" borderId="49" xfId="0" applyFont="1" applyFill="1" applyBorder="1" applyAlignment="1">
      <alignment horizontal="center" vertical="center" wrapText="1"/>
    </xf>
    <xf numFmtId="171" fontId="2" fillId="8" borderId="49" xfId="0" applyNumberFormat="1" applyFont="1" applyFill="1" applyBorder="1" applyAlignment="1">
      <alignment horizontal="center" vertical="center" wrapText="1"/>
    </xf>
    <xf numFmtId="164" fontId="2" fillId="5" borderId="49" xfId="0" applyNumberFormat="1" applyFont="1" applyFill="1" applyBorder="1" applyAlignment="1">
      <alignment horizontal="center" vertical="center" wrapText="1"/>
    </xf>
    <xf numFmtId="170" fontId="2" fillId="5" borderId="49" xfId="0" applyNumberFormat="1" applyFont="1" applyFill="1" applyBorder="1" applyAlignment="1">
      <alignment horizontal="center" vertical="center" wrapText="1"/>
    </xf>
    <xf numFmtId="170" fontId="2" fillId="0" borderId="49" xfId="0" applyNumberFormat="1" applyFont="1" applyBorder="1" applyAlignment="1">
      <alignment horizontal="center" vertical="center" wrapText="1"/>
    </xf>
    <xf numFmtId="170" fontId="2" fillId="10" borderId="49" xfId="0" applyNumberFormat="1" applyFont="1" applyFill="1" applyBorder="1" applyAlignment="1">
      <alignment horizontal="center" vertical="center" wrapText="1"/>
    </xf>
    <xf numFmtId="170" fontId="2" fillId="3" borderId="49" xfId="0" applyNumberFormat="1" applyFont="1" applyFill="1" applyBorder="1" applyAlignment="1">
      <alignment horizontal="center" vertical="center" wrapText="1"/>
    </xf>
    <xf numFmtId="170" fontId="2" fillId="21" borderId="49" xfId="0" applyNumberFormat="1" applyFont="1" applyFill="1" applyBorder="1" applyAlignment="1">
      <alignment horizontal="center" vertical="center" wrapText="1"/>
    </xf>
    <xf numFmtId="9" fontId="2" fillId="0" borderId="49" xfId="0" applyNumberFormat="1" applyFont="1" applyBorder="1" applyAlignment="1">
      <alignment horizontal="center" vertical="center" wrapText="1"/>
    </xf>
    <xf numFmtId="2" fontId="2" fillId="20" borderId="49" xfId="0" applyNumberFormat="1" applyFont="1" applyFill="1" applyBorder="1" applyAlignment="1">
      <alignment horizontal="center" vertical="center" wrapText="1"/>
    </xf>
    <xf numFmtId="164" fontId="2" fillId="0" borderId="49" xfId="0" applyNumberFormat="1" applyFont="1" applyBorder="1" applyAlignment="1">
      <alignment horizontal="center" vertical="center" wrapText="1"/>
    </xf>
    <xf numFmtId="170" fontId="2" fillId="8" borderId="64" xfId="0" applyNumberFormat="1" applyFont="1" applyFill="1" applyBorder="1" applyAlignment="1">
      <alignment horizontal="center" vertical="center" wrapText="1"/>
    </xf>
    <xf numFmtId="170" fontId="2" fillId="8" borderId="68" xfId="0" applyNumberFormat="1" applyFont="1" applyFill="1" applyBorder="1" applyAlignment="1">
      <alignment horizontal="center" vertical="center" wrapText="1"/>
    </xf>
    <xf numFmtId="0" fontId="2" fillId="8" borderId="60" xfId="0" applyFont="1" applyFill="1" applyBorder="1" applyAlignment="1">
      <alignment horizontal="center" vertical="center" wrapText="1"/>
    </xf>
    <xf numFmtId="170" fontId="2" fillId="8" borderId="60" xfId="0" applyNumberFormat="1" applyFont="1" applyFill="1" applyBorder="1" applyAlignment="1">
      <alignment horizontal="center" vertical="center" wrapText="1"/>
    </xf>
    <xf numFmtId="171" fontId="2" fillId="8" borderId="60" xfId="0" applyNumberFormat="1" applyFont="1" applyFill="1" applyBorder="1" applyAlignment="1">
      <alignment horizontal="center" vertical="center" wrapText="1"/>
    </xf>
    <xf numFmtId="164" fontId="2" fillId="5" borderId="60" xfId="0" applyNumberFormat="1" applyFont="1" applyFill="1" applyBorder="1" applyAlignment="1">
      <alignment horizontal="center" vertical="center" wrapText="1"/>
    </xf>
    <xf numFmtId="170" fontId="2" fillId="5" borderId="60" xfId="0" applyNumberFormat="1" applyFont="1" applyFill="1" applyBorder="1" applyAlignment="1">
      <alignment horizontal="center" vertical="center" wrapText="1"/>
    </xf>
    <xf numFmtId="170" fontId="2" fillId="0" borderId="60" xfId="0" applyNumberFormat="1" applyFont="1" applyBorder="1" applyAlignment="1">
      <alignment horizontal="center" vertical="center" wrapText="1"/>
    </xf>
    <xf numFmtId="170" fontId="2" fillId="10" borderId="60" xfId="0" applyNumberFormat="1" applyFont="1" applyFill="1" applyBorder="1" applyAlignment="1">
      <alignment horizontal="center" vertical="center" wrapText="1"/>
    </xf>
    <xf numFmtId="170" fontId="2" fillId="3" borderId="60" xfId="0" applyNumberFormat="1" applyFont="1" applyFill="1" applyBorder="1" applyAlignment="1">
      <alignment horizontal="center" vertical="center" wrapText="1"/>
    </xf>
    <xf numFmtId="170" fontId="2" fillId="21" borderId="60" xfId="0" applyNumberFormat="1" applyFont="1" applyFill="1" applyBorder="1" applyAlignment="1">
      <alignment horizontal="center" vertical="center" wrapText="1"/>
    </xf>
    <xf numFmtId="9" fontId="2" fillId="0" borderId="60" xfId="0" applyNumberFormat="1" applyFont="1" applyBorder="1" applyAlignment="1">
      <alignment horizontal="center" vertical="center" wrapText="1"/>
    </xf>
    <xf numFmtId="2" fontId="2" fillId="20" borderId="60" xfId="0" applyNumberFormat="1" applyFont="1" applyFill="1" applyBorder="1" applyAlignment="1">
      <alignment horizontal="center" vertical="center" wrapText="1"/>
    </xf>
    <xf numFmtId="164" fontId="2" fillId="0" borderId="60" xfId="0" applyNumberFormat="1" applyFont="1" applyBorder="1" applyAlignment="1">
      <alignment horizontal="center" vertical="center" wrapText="1"/>
    </xf>
    <xf numFmtId="170" fontId="15" fillId="9" borderId="13" xfId="0" applyNumberFormat="1" applyFont="1" applyFill="1" applyBorder="1" applyAlignment="1">
      <alignment horizontal="center" vertical="center" wrapText="1"/>
    </xf>
    <xf numFmtId="0" fontId="33" fillId="5" borderId="0" xfId="0" applyFont="1" applyFill="1"/>
    <xf numFmtId="0" fontId="53" fillId="2" borderId="4" xfId="0" applyFont="1" applyFill="1" applyBorder="1" applyAlignment="1">
      <alignment horizontal="center" vertical="center"/>
    </xf>
    <xf numFmtId="0" fontId="53" fillId="2" borderId="4" xfId="0" applyFont="1" applyFill="1" applyBorder="1" applyAlignment="1">
      <alignment horizontal="center" vertical="center" wrapText="1"/>
    </xf>
    <xf numFmtId="0" fontId="53" fillId="5" borderId="0" xfId="0" applyFont="1" applyFill="1"/>
    <xf numFmtId="4" fontId="53" fillId="5" borderId="4" xfId="0" applyNumberFormat="1" applyFont="1" applyFill="1" applyBorder="1" applyAlignment="1">
      <alignment horizontal="center" vertical="center"/>
    </xf>
    <xf numFmtId="0" fontId="53" fillId="5" borderId="4" xfId="0" applyFont="1" applyFill="1" applyBorder="1" applyAlignment="1">
      <alignment horizontal="center" vertical="center"/>
    </xf>
    <xf numFmtId="0" fontId="53" fillId="0" borderId="4" xfId="0" applyFont="1" applyBorder="1" applyAlignment="1">
      <alignment horizontal="center" vertical="center" wrapText="1"/>
    </xf>
    <xf numFmtId="166" fontId="53" fillId="5" borderId="4" xfId="0" applyNumberFormat="1" applyFont="1" applyFill="1" applyBorder="1" applyAlignment="1">
      <alignment horizontal="center" vertical="center"/>
    </xf>
    <xf numFmtId="2" fontId="53" fillId="5" borderId="4" xfId="0" applyNumberFormat="1" applyFont="1" applyFill="1" applyBorder="1" applyAlignment="1">
      <alignment horizontal="center" vertical="center"/>
    </xf>
    <xf numFmtId="166" fontId="16" fillId="0" borderId="4" xfId="0" applyNumberFormat="1" applyFont="1" applyBorder="1" applyAlignment="1">
      <alignment horizontal="center"/>
    </xf>
    <xf numFmtId="166" fontId="53" fillId="0" borderId="4" xfId="0" applyNumberFormat="1" applyFont="1" applyBorder="1" applyAlignment="1">
      <alignment horizontal="center" vertical="center"/>
    </xf>
    <xf numFmtId="2" fontId="53" fillId="0" borderId="4" xfId="0" applyNumberFormat="1" applyFont="1" applyBorder="1" applyAlignment="1">
      <alignment horizontal="center" vertical="center"/>
    </xf>
    <xf numFmtId="0" fontId="53" fillId="0" borderId="4" xfId="0" applyFont="1" applyBorder="1" applyAlignment="1">
      <alignment horizontal="center" vertical="center"/>
    </xf>
    <xf numFmtId="4" fontId="53" fillId="5" borderId="0" xfId="0" applyNumberFormat="1" applyFont="1" applyFill="1"/>
    <xf numFmtId="0" fontId="53" fillId="0" borderId="0" xfId="0" applyFont="1"/>
    <xf numFmtId="164" fontId="4" fillId="0" borderId="51" xfId="0" applyNumberFormat="1" applyFont="1" applyBorder="1" applyAlignment="1">
      <alignment vertical="center"/>
    </xf>
    <xf numFmtId="164" fontId="4" fillId="0" borderId="51" xfId="0" applyNumberFormat="1" applyFont="1" applyBorder="1" applyAlignment="1">
      <alignment horizontal="right" vertical="center"/>
    </xf>
    <xf numFmtId="166" fontId="4" fillId="0" borderId="51" xfId="0" applyNumberFormat="1" applyFont="1" applyBorder="1" applyAlignment="1">
      <alignment vertical="center"/>
    </xf>
    <xf numFmtId="166" fontId="54" fillId="8" borderId="61" xfId="0" applyNumberFormat="1" applyFont="1" applyFill="1" applyBorder="1" applyAlignment="1">
      <alignment horizontal="center" vertical="center"/>
    </xf>
    <xf numFmtId="0" fontId="8" fillId="9" borderId="42" xfId="0" applyFont="1" applyFill="1" applyBorder="1" applyAlignment="1">
      <alignment horizontal="center" vertical="center" wrapText="1"/>
    </xf>
    <xf numFmtId="0" fontId="8" fillId="11" borderId="42" xfId="0" applyFont="1" applyFill="1" applyBorder="1" applyAlignment="1">
      <alignment horizontal="center" vertical="center" wrapText="1"/>
    </xf>
    <xf numFmtId="0" fontId="8" fillId="11" borderId="30" xfId="0" applyFont="1" applyFill="1" applyBorder="1" applyAlignment="1">
      <alignment horizontal="center" vertical="center" wrapText="1"/>
    </xf>
    <xf numFmtId="0" fontId="55" fillId="0" borderId="0" xfId="0" applyFont="1" applyAlignment="1">
      <alignment horizontal="center"/>
    </xf>
    <xf numFmtId="0" fontId="33" fillId="5" borderId="0" xfId="1" applyFont="1" applyFill="1" applyAlignment="1">
      <alignment vertical="center"/>
    </xf>
    <xf numFmtId="0" fontId="57" fillId="0" borderId="0" xfId="3" applyFont="1" applyAlignment="1" applyProtection="1">
      <alignment horizontal="center" vertical="center"/>
      <protection hidden="1"/>
    </xf>
    <xf numFmtId="0" fontId="1" fillId="0" borderId="0" xfId="1"/>
    <xf numFmtId="0" fontId="59" fillId="0" borderId="0" xfId="1" applyFont="1" applyAlignment="1">
      <alignment vertical="top" wrapText="1"/>
    </xf>
    <xf numFmtId="0" fontId="14" fillId="25" borderId="0" xfId="1" applyFont="1" applyFill="1" applyAlignment="1">
      <alignment horizontal="left" vertical="top" wrapText="1"/>
    </xf>
    <xf numFmtId="0" fontId="60" fillId="26" borderId="0" xfId="1" applyFont="1" applyFill="1" applyAlignment="1">
      <alignment horizontal="left" vertical="top"/>
    </xf>
    <xf numFmtId="0" fontId="35" fillId="0" borderId="0" xfId="1" applyFont="1" applyAlignment="1">
      <alignment vertical="top" wrapText="1"/>
    </xf>
    <xf numFmtId="0" fontId="33" fillId="0" borderId="0" xfId="1" applyFont="1" applyAlignment="1">
      <alignment vertical="top" wrapText="1"/>
    </xf>
    <xf numFmtId="0" fontId="61" fillId="26" borderId="0" xfId="1" applyFont="1" applyFill="1" applyAlignment="1">
      <alignment horizontal="left" vertical="top"/>
    </xf>
    <xf numFmtId="0" fontId="62" fillId="27" borderId="70" xfId="1" applyFont="1" applyFill="1" applyBorder="1" applyAlignment="1">
      <alignment horizontal="left" vertical="center"/>
    </xf>
    <xf numFmtId="0" fontId="63" fillId="27" borderId="71" xfId="1" applyFont="1" applyFill="1" applyBorder="1" applyAlignment="1">
      <alignment horizontal="center" vertical="center"/>
    </xf>
    <xf numFmtId="0" fontId="63" fillId="27" borderId="72" xfId="1" applyFont="1" applyFill="1" applyBorder="1" applyAlignment="1">
      <alignment horizontal="center" vertical="center"/>
    </xf>
    <xf numFmtId="0" fontId="62" fillId="26" borderId="73" xfId="1" applyFont="1" applyFill="1" applyBorder="1" applyAlignment="1">
      <alignment horizontal="left"/>
    </xf>
    <xf numFmtId="10" fontId="64" fillId="26" borderId="74" xfId="4" applyNumberFormat="1" applyFont="1" applyFill="1" applyBorder="1" applyAlignment="1">
      <alignment horizontal="center"/>
    </xf>
    <xf numFmtId="10" fontId="64" fillId="0" borderId="75" xfId="4" applyNumberFormat="1" applyFont="1" applyBorder="1" applyAlignment="1">
      <alignment horizontal="center"/>
    </xf>
    <xf numFmtId="0" fontId="62" fillId="14" borderId="73" xfId="1" applyFont="1" applyFill="1" applyBorder="1" applyAlignment="1">
      <alignment horizontal="left" wrapText="1"/>
    </xf>
    <xf numFmtId="0" fontId="64" fillId="14" borderId="74" xfId="1" applyFont="1" applyFill="1" applyBorder="1" applyAlignment="1">
      <alignment horizontal="center"/>
    </xf>
    <xf numFmtId="10" fontId="58" fillId="14" borderId="75" xfId="4" applyNumberFormat="1" applyFont="1" applyFill="1" applyBorder="1" applyAlignment="1">
      <alignment horizontal="center"/>
    </xf>
    <xf numFmtId="0" fontId="65" fillId="26" borderId="76" xfId="1" applyFont="1" applyFill="1" applyBorder="1" applyAlignment="1">
      <alignment horizontal="right" wrapText="1"/>
    </xf>
    <xf numFmtId="0" fontId="66" fillId="26" borderId="77" xfId="1" applyFont="1" applyFill="1" applyBorder="1" applyAlignment="1">
      <alignment horizontal="center"/>
    </xf>
    <xf numFmtId="0" fontId="66" fillId="26" borderId="78" xfId="1" applyFont="1" applyFill="1" applyBorder="1" applyAlignment="1">
      <alignment horizontal="right"/>
    </xf>
    <xf numFmtId="10" fontId="66" fillId="0" borderId="75" xfId="4" applyNumberFormat="1" applyFont="1" applyBorder="1" applyAlignment="1">
      <alignment horizontal="center"/>
    </xf>
    <xf numFmtId="0" fontId="21" fillId="0" borderId="0" xfId="1" applyFont="1" applyAlignment="1">
      <alignment vertical="top" wrapText="1"/>
    </xf>
    <xf numFmtId="0" fontId="67" fillId="0" borderId="0" xfId="1" applyFont="1"/>
    <xf numFmtId="10" fontId="63" fillId="14" borderId="81" xfId="4" applyNumberFormat="1" applyFont="1" applyFill="1" applyBorder="1" applyAlignment="1">
      <alignment horizontal="center" vertical="center"/>
    </xf>
    <xf numFmtId="0" fontId="59" fillId="0" borderId="0" xfId="1" applyFont="1" applyAlignment="1">
      <alignment vertical="center" wrapText="1"/>
    </xf>
    <xf numFmtId="0" fontId="1" fillId="0" borderId="0" xfId="1" applyAlignment="1">
      <alignment vertical="center"/>
    </xf>
    <xf numFmtId="0" fontId="58" fillId="26" borderId="0" xfId="1" applyFont="1" applyFill="1" applyAlignment="1">
      <alignment horizontal="left" vertical="top"/>
    </xf>
    <xf numFmtId="0" fontId="64" fillId="26" borderId="0" xfId="1" applyFont="1" applyFill="1" applyAlignment="1">
      <alignment horizontal="left" vertical="top"/>
    </xf>
    <xf numFmtId="0" fontId="68" fillId="0" borderId="0" xfId="5" applyFont="1" applyAlignment="1">
      <alignment vertical="center"/>
    </xf>
    <xf numFmtId="0" fontId="69" fillId="0" borderId="0" xfId="5" applyFont="1" applyAlignment="1">
      <alignment vertical="center"/>
    </xf>
    <xf numFmtId="0" fontId="68" fillId="0" borderId="0" xfId="5" applyFont="1" applyAlignment="1">
      <alignment horizontal="center" vertical="center"/>
    </xf>
    <xf numFmtId="49" fontId="53" fillId="0" borderId="4" xfId="0" applyNumberFormat="1" applyFont="1" applyBorder="1" applyAlignment="1">
      <alignment horizontal="center" vertical="center" wrapText="1"/>
    </xf>
    <xf numFmtId="175" fontId="53" fillId="5" borderId="4" xfId="0" applyNumberFormat="1" applyFont="1" applyFill="1" applyBorder="1" applyAlignment="1">
      <alignment horizontal="center" vertical="center"/>
    </xf>
    <xf numFmtId="1" fontId="71" fillId="2" borderId="12" xfId="0" applyNumberFormat="1" applyFont="1" applyFill="1" applyBorder="1" applyAlignment="1">
      <alignment horizontal="center" vertical="center" wrapText="1"/>
    </xf>
    <xf numFmtId="1" fontId="71" fillId="8" borderId="12" xfId="0" applyNumberFormat="1" applyFont="1" applyFill="1" applyBorder="1" applyAlignment="1">
      <alignment horizontal="center" vertical="center" wrapText="1"/>
    </xf>
    <xf numFmtId="39" fontId="8" fillId="2" borderId="24" xfId="0" applyNumberFormat="1" applyFont="1" applyFill="1" applyBorder="1" applyAlignment="1">
      <alignment horizontal="center" vertical="center" wrapText="1"/>
    </xf>
    <xf numFmtId="39" fontId="20" fillId="2" borderId="24" xfId="0" applyNumberFormat="1" applyFont="1" applyFill="1" applyBorder="1" applyAlignment="1">
      <alignment horizontal="center" vertical="center" wrapText="1"/>
    </xf>
    <xf numFmtId="4" fontId="21" fillId="0" borderId="84" xfId="0" applyNumberFormat="1" applyFont="1" applyBorder="1" applyAlignment="1">
      <alignment horizontal="center" vertical="center" wrapText="1"/>
    </xf>
    <xf numFmtId="4" fontId="21" fillId="0" borderId="85" xfId="0" applyNumberFormat="1" applyFont="1" applyBorder="1" applyAlignment="1">
      <alignment horizontal="center" vertical="center" wrapText="1"/>
    </xf>
    <xf numFmtId="4" fontId="21" fillId="0" borderId="86" xfId="0" applyNumberFormat="1" applyFont="1" applyBorder="1" applyAlignment="1">
      <alignment horizontal="center" vertical="center" wrapText="1"/>
    </xf>
    <xf numFmtId="39" fontId="20" fillId="2" borderId="3" xfId="0" applyNumberFormat="1" applyFont="1" applyFill="1" applyBorder="1" applyAlignment="1">
      <alignment horizontal="center" vertical="center" wrapText="1"/>
    </xf>
    <xf numFmtId="4" fontId="21" fillId="0" borderId="68" xfId="0" applyNumberFormat="1" applyFont="1" applyBorder="1" applyAlignment="1">
      <alignment horizontal="center" vertical="center" wrapText="1"/>
    </xf>
    <xf numFmtId="4" fontId="21" fillId="0" borderId="64" xfId="0" applyNumberFormat="1" applyFont="1" applyBorder="1" applyAlignment="1">
      <alignment horizontal="center" vertical="center" wrapText="1"/>
    </xf>
    <xf numFmtId="4" fontId="21" fillId="0" borderId="63" xfId="0" applyNumberFormat="1" applyFont="1" applyBorder="1" applyAlignment="1">
      <alignment horizontal="center" vertical="center" wrapText="1"/>
    </xf>
    <xf numFmtId="39" fontId="8" fillId="2" borderId="25" xfId="0" applyNumberFormat="1" applyFont="1" applyFill="1" applyBorder="1" applyAlignment="1">
      <alignment horizontal="center" vertical="center" wrapText="1"/>
    </xf>
    <xf numFmtId="39" fontId="20" fillId="2" borderId="25" xfId="0" applyNumberFormat="1" applyFont="1" applyFill="1" applyBorder="1" applyAlignment="1">
      <alignment horizontal="center" vertical="center" wrapText="1"/>
    </xf>
    <xf numFmtId="4" fontId="21" fillId="0" borderId="88" xfId="0" applyNumberFormat="1" applyFont="1" applyBorder="1" applyAlignment="1">
      <alignment horizontal="center" vertical="center" wrapText="1"/>
    </xf>
    <xf numFmtId="4" fontId="21" fillId="0" borderId="89" xfId="0" applyNumberFormat="1" applyFont="1" applyBorder="1" applyAlignment="1">
      <alignment horizontal="center" vertical="center" wrapText="1"/>
    </xf>
    <xf numFmtId="4" fontId="21" fillId="0" borderId="90" xfId="0" applyNumberFormat="1" applyFont="1" applyBorder="1" applyAlignment="1">
      <alignment horizontal="center" vertical="center" wrapText="1"/>
    </xf>
    <xf numFmtId="39" fontId="8" fillId="2" borderId="28" xfId="0" applyNumberFormat="1" applyFont="1" applyFill="1" applyBorder="1" applyAlignment="1">
      <alignment horizontal="center" vertical="center" wrapText="1"/>
    </xf>
    <xf numFmtId="39" fontId="20" fillId="2" borderId="28" xfId="0" applyNumberFormat="1" applyFont="1" applyFill="1" applyBorder="1" applyAlignment="1">
      <alignment horizontal="center" vertical="center" wrapText="1"/>
    </xf>
    <xf numFmtId="4" fontId="21" fillId="0" borderId="91" xfId="0" applyNumberFormat="1" applyFont="1" applyBorder="1" applyAlignment="1">
      <alignment horizontal="center" vertical="center" wrapText="1"/>
    </xf>
    <xf numFmtId="4" fontId="21" fillId="0" borderId="92" xfId="0" applyNumberFormat="1" applyFont="1" applyBorder="1" applyAlignment="1">
      <alignment horizontal="center" vertical="center" wrapText="1"/>
    </xf>
    <xf numFmtId="39" fontId="8" fillId="2" borderId="3" xfId="0" applyNumberFormat="1" applyFont="1" applyFill="1" applyBorder="1" applyAlignment="1">
      <alignment horizontal="center" vertical="center" wrapText="1"/>
    </xf>
    <xf numFmtId="39" fontId="8" fillId="2" borderId="87" xfId="0" applyNumberFormat="1" applyFont="1" applyFill="1" applyBorder="1" applyAlignment="1">
      <alignment horizontal="center" vertical="center" wrapText="1"/>
    </xf>
    <xf numFmtId="39" fontId="8" fillId="2" borderId="48" xfId="0" applyNumberFormat="1" applyFont="1" applyFill="1" applyBorder="1" applyAlignment="1">
      <alignment horizontal="center" vertical="center" wrapText="1"/>
    </xf>
    <xf numFmtId="4" fontId="21" fillId="0" borderId="93" xfId="0" applyNumberFormat="1" applyFont="1" applyBorder="1" applyAlignment="1">
      <alignment horizontal="center" vertical="center" wrapText="1"/>
    </xf>
    <xf numFmtId="1" fontId="2" fillId="6" borderId="0" xfId="0" applyNumberFormat="1" applyFont="1" applyFill="1" applyAlignment="1">
      <alignment horizontal="center" vertical="center" wrapText="1"/>
    </xf>
    <xf numFmtId="0" fontId="21" fillId="8" borderId="63" xfId="0" applyFont="1" applyFill="1" applyBorder="1" applyAlignment="1">
      <alignment horizontal="center" vertical="center" wrapText="1"/>
    </xf>
    <xf numFmtId="4" fontId="21" fillId="2" borderId="11" xfId="0" applyNumberFormat="1" applyFont="1" applyFill="1" applyBorder="1" applyAlignment="1">
      <alignment horizontal="center" vertical="center" wrapText="1"/>
    </xf>
    <xf numFmtId="4" fontId="21" fillId="2" borderId="5" xfId="0" applyNumberFormat="1" applyFont="1" applyFill="1" applyBorder="1" applyAlignment="1">
      <alignment horizontal="center" vertical="center" wrapText="1"/>
    </xf>
    <xf numFmtId="4" fontId="21" fillId="2" borderId="94" xfId="0" applyNumberFormat="1" applyFont="1" applyFill="1" applyBorder="1" applyAlignment="1">
      <alignment horizontal="center" vertical="center" wrapText="1"/>
    </xf>
    <xf numFmtId="4" fontId="21" fillId="2" borderId="95" xfId="0" applyNumberFormat="1" applyFont="1" applyFill="1" applyBorder="1" applyAlignment="1">
      <alignment horizontal="center" vertical="center" wrapText="1"/>
    </xf>
    <xf numFmtId="4" fontId="21" fillId="2" borderId="6" xfId="0" applyNumberFormat="1" applyFont="1" applyFill="1" applyBorder="1" applyAlignment="1">
      <alignment horizontal="center" vertical="center" wrapText="1"/>
    </xf>
    <xf numFmtId="0" fontId="21" fillId="2" borderId="11" xfId="0" applyFont="1" applyFill="1" applyBorder="1" applyAlignment="1">
      <alignment horizontal="center" vertical="center" wrapText="1"/>
    </xf>
    <xf numFmtId="1" fontId="2" fillId="28" borderId="4" xfId="0" applyNumberFormat="1" applyFont="1" applyFill="1" applyBorder="1" applyAlignment="1">
      <alignment horizontal="center" vertical="center" wrapText="1"/>
    </xf>
    <xf numFmtId="1" fontId="72" fillId="28" borderId="4" xfId="0" applyNumberFormat="1" applyFont="1" applyFill="1" applyBorder="1" applyAlignment="1">
      <alignment horizontal="center" vertical="center" wrapText="1"/>
    </xf>
    <xf numFmtId="39" fontId="8" fillId="2" borderId="4" xfId="0" applyNumberFormat="1" applyFont="1" applyFill="1" applyBorder="1" applyAlignment="1">
      <alignment horizontal="left" vertical="center" wrapText="1"/>
    </xf>
    <xf numFmtId="37" fontId="15" fillId="28" borderId="12" xfId="0" applyNumberFormat="1" applyFont="1" applyFill="1" applyBorder="1" applyAlignment="1">
      <alignment horizontal="center" vertical="center" wrapText="1"/>
    </xf>
    <xf numFmtId="1" fontId="2" fillId="28" borderId="12" xfId="0" applyNumberFormat="1" applyFont="1" applyFill="1" applyBorder="1" applyAlignment="1">
      <alignment horizontal="center" vertical="center" wrapText="1"/>
    </xf>
    <xf numFmtId="37" fontId="15" fillId="29" borderId="26" xfId="0" applyNumberFormat="1" applyFont="1" applyFill="1" applyBorder="1" applyAlignment="1">
      <alignment horizontal="center" vertical="center" wrapText="1"/>
    </xf>
    <xf numFmtId="4" fontId="21" fillId="29" borderId="42" xfId="0" applyNumberFormat="1" applyFont="1" applyFill="1" applyBorder="1" applyAlignment="1">
      <alignment horizontal="center" vertical="center" wrapText="1"/>
    </xf>
    <xf numFmtId="4" fontId="21" fillId="29" borderId="30" xfId="0" applyNumberFormat="1" applyFont="1" applyFill="1" applyBorder="1" applyAlignment="1">
      <alignment horizontal="center" vertical="center" wrapText="1"/>
    </xf>
    <xf numFmtId="1" fontId="20" fillId="29" borderId="87" xfId="0" applyNumberFormat="1" applyFont="1" applyFill="1" applyBorder="1" applyAlignment="1">
      <alignment horizontal="center" vertical="center" wrapText="1"/>
    </xf>
    <xf numFmtId="1" fontId="20" fillId="29" borderId="33" xfId="0" applyNumberFormat="1" applyFont="1" applyFill="1" applyBorder="1" applyAlignment="1">
      <alignment horizontal="center" vertical="center" wrapText="1"/>
    </xf>
    <xf numFmtId="1" fontId="20" fillId="29" borderId="48" xfId="0" applyNumberFormat="1" applyFont="1" applyFill="1" applyBorder="1" applyAlignment="1">
      <alignment horizontal="center" vertical="center" wrapText="1"/>
    </xf>
    <xf numFmtId="1" fontId="2" fillId="0" borderId="0" xfId="0" applyNumberFormat="1" applyFont="1" applyAlignment="1">
      <alignment horizontal="center" vertical="center" wrapText="1"/>
    </xf>
    <xf numFmtId="39" fontId="20" fillId="30" borderId="3" xfId="0" applyNumberFormat="1" applyFont="1" applyFill="1" applyBorder="1" applyAlignment="1">
      <alignment horizontal="center" vertical="center" wrapText="1"/>
    </xf>
    <xf numFmtId="4" fontId="21" fillId="30" borderId="64" xfId="0" applyNumberFormat="1" applyFont="1" applyFill="1" applyBorder="1" applyAlignment="1">
      <alignment horizontal="center" vertical="center" wrapText="1"/>
    </xf>
    <xf numFmtId="4" fontId="21" fillId="30" borderId="63" xfId="0" applyNumberFormat="1" applyFont="1" applyFill="1" applyBorder="1" applyAlignment="1">
      <alignment horizontal="center" vertical="center" wrapText="1"/>
    </xf>
    <xf numFmtId="4" fontId="21" fillId="30" borderId="6" xfId="0" applyNumberFormat="1" applyFont="1" applyFill="1" applyBorder="1" applyAlignment="1">
      <alignment horizontal="center" vertical="center" wrapText="1"/>
    </xf>
    <xf numFmtId="4" fontId="21" fillId="30" borderId="96" xfId="0" applyNumberFormat="1" applyFont="1" applyFill="1" applyBorder="1" applyAlignment="1">
      <alignment horizontal="center" vertical="center" wrapText="1"/>
    </xf>
    <xf numFmtId="4" fontId="21" fillId="30" borderId="97" xfId="0" applyNumberFormat="1" applyFont="1" applyFill="1" applyBorder="1" applyAlignment="1">
      <alignment horizontal="center" vertical="center" wrapText="1"/>
    </xf>
    <xf numFmtId="4" fontId="21" fillId="30" borderId="98" xfId="0" applyNumberFormat="1" applyFont="1" applyFill="1" applyBorder="1" applyAlignment="1">
      <alignment horizontal="center" vertical="center" wrapText="1"/>
    </xf>
    <xf numFmtId="39" fontId="20" fillId="30" borderId="4" xfId="0" applyNumberFormat="1" applyFont="1" applyFill="1" applyBorder="1" applyAlignment="1">
      <alignment horizontal="center" vertical="center" wrapText="1"/>
    </xf>
    <xf numFmtId="0" fontId="21" fillId="30" borderId="67" xfId="0" applyFont="1" applyFill="1" applyBorder="1" applyAlignment="1">
      <alignment horizontal="center" vertical="center" wrapText="1"/>
    </xf>
    <xf numFmtId="0" fontId="21" fillId="30" borderId="65" xfId="0" applyFont="1" applyFill="1" applyBorder="1" applyAlignment="1">
      <alignment horizontal="center" vertical="center" wrapText="1"/>
    </xf>
    <xf numFmtId="0" fontId="21" fillId="30" borderId="66" xfId="0" applyFont="1" applyFill="1" applyBorder="1" applyAlignment="1">
      <alignment horizontal="center" vertical="center" wrapText="1"/>
    </xf>
    <xf numFmtId="4" fontId="21" fillId="30" borderId="11" xfId="0" applyNumberFormat="1" applyFont="1" applyFill="1" applyBorder="1" applyAlignment="1">
      <alignment horizontal="center" vertical="center" wrapText="1"/>
    </xf>
    <xf numFmtId="4" fontId="13" fillId="11" borderId="0" xfId="7" applyNumberFormat="1" applyFont="1" applyFill="1" applyBorder="1" applyAlignment="1">
      <alignment horizontal="center" vertical="center"/>
    </xf>
    <xf numFmtId="4" fontId="13" fillId="6" borderId="0" xfId="7" applyNumberFormat="1" applyFont="1" applyFill="1" applyBorder="1" applyAlignment="1">
      <alignment horizontal="center" vertical="center"/>
    </xf>
    <xf numFmtId="0" fontId="0" fillId="0" borderId="0" xfId="0" applyAlignment="1">
      <alignment horizontal="right"/>
    </xf>
    <xf numFmtId="4" fontId="1" fillId="31" borderId="6" xfId="12" applyNumberFormat="1" applyFill="1" applyBorder="1" applyAlignment="1">
      <alignment horizontal="center" vertical="center" wrapText="1"/>
    </xf>
    <xf numFmtId="0" fontId="1" fillId="31" borderId="47" xfId="12" applyFill="1" applyBorder="1" applyAlignment="1">
      <alignment horizontal="center" vertical="center"/>
    </xf>
    <xf numFmtId="0" fontId="12" fillId="31" borderId="11" xfId="12" applyFont="1" applyFill="1" applyBorder="1" applyAlignment="1">
      <alignment horizontal="center" vertical="center"/>
    </xf>
    <xf numFmtId="0" fontId="12" fillId="31" borderId="45" xfId="12" applyFont="1" applyFill="1" applyBorder="1" applyAlignment="1">
      <alignment horizontal="center" vertical="center"/>
    </xf>
    <xf numFmtId="4" fontId="1" fillId="31" borderId="95" xfId="12" applyNumberFormat="1" applyFill="1" applyBorder="1" applyAlignment="1">
      <alignment horizontal="center" vertical="center" wrapText="1"/>
    </xf>
    <xf numFmtId="0" fontId="1" fillId="31" borderId="99" xfId="12" applyFill="1" applyBorder="1" applyAlignment="1">
      <alignment horizontal="center" vertical="center"/>
    </xf>
    <xf numFmtId="0" fontId="12" fillId="31" borderId="46" xfId="12" applyFont="1" applyFill="1" applyBorder="1" applyAlignment="1">
      <alignment horizontal="center" vertical="center"/>
    </xf>
    <xf numFmtId="0" fontId="12" fillId="31" borderId="47" xfId="12" applyFont="1" applyFill="1" applyBorder="1" applyAlignment="1">
      <alignment horizontal="center" vertical="center"/>
    </xf>
    <xf numFmtId="4" fontId="76" fillId="31" borderId="15" xfId="12" applyNumberFormat="1" applyFont="1" applyFill="1" applyBorder="1" applyAlignment="1">
      <alignment horizontal="center" vertical="center" wrapText="1"/>
    </xf>
    <xf numFmtId="166" fontId="79" fillId="32" borderId="6" xfId="12" applyNumberFormat="1" applyFont="1" applyFill="1" applyBorder="1" applyAlignment="1">
      <alignment horizontal="center" vertical="center" wrapText="1"/>
    </xf>
    <xf numFmtId="0" fontId="79" fillId="32" borderId="7" xfId="12" applyFont="1" applyFill="1" applyBorder="1" applyAlignment="1">
      <alignment horizontal="center" vertical="center"/>
    </xf>
    <xf numFmtId="0" fontId="80" fillId="0" borderId="0" xfId="0" applyFont="1" applyAlignment="1">
      <alignment horizontal="center" vertical="center"/>
    </xf>
    <xf numFmtId="0" fontId="16" fillId="0" borderId="4" xfId="0" applyFont="1" applyBorder="1" applyAlignment="1">
      <alignment horizontal="center"/>
    </xf>
    <xf numFmtId="167" fontId="16" fillId="0" borderId="4" xfId="0" applyNumberFormat="1" applyFont="1" applyBorder="1"/>
    <xf numFmtId="0" fontId="0" fillId="0" borderId="101" xfId="0" applyBorder="1" applyAlignment="1">
      <alignment horizontal="center" vertical="center" wrapText="1"/>
    </xf>
    <xf numFmtId="0" fontId="0" fillId="0" borderId="101" xfId="0" applyBorder="1" applyAlignment="1">
      <alignment vertical="center" wrapText="1"/>
    </xf>
    <xf numFmtId="14" fontId="0" fillId="0" borderId="101" xfId="0" applyNumberFormat="1" applyBorder="1" applyAlignment="1">
      <alignment horizontal="center" vertical="center" wrapText="1"/>
    </xf>
    <xf numFmtId="0" fontId="2" fillId="0" borderId="101" xfId="0" applyFont="1" applyBorder="1" applyAlignment="1">
      <alignment horizontal="center" vertical="center" wrapText="1"/>
    </xf>
    <xf numFmtId="0" fontId="2" fillId="0" borderId="101" xfId="0" applyFont="1" applyBorder="1" applyAlignment="1">
      <alignment vertical="center" wrapText="1"/>
    </xf>
    <xf numFmtId="14" fontId="2" fillId="0" borderId="101" xfId="0" applyNumberFormat="1" applyFont="1" applyBorder="1" applyAlignment="1">
      <alignment horizontal="center" vertical="center" wrapText="1"/>
    </xf>
    <xf numFmtId="0" fontId="2" fillId="0" borderId="0" xfId="0" applyFont="1" applyAlignment="1">
      <alignment vertical="justify"/>
    </xf>
    <xf numFmtId="0" fontId="0" fillId="0" borderId="0" xfId="0" applyAlignment="1">
      <alignment horizontal="center" vertical="center"/>
    </xf>
    <xf numFmtId="0" fontId="29" fillId="0" borderId="0" xfId="0" applyFont="1" applyAlignment="1">
      <alignment horizontal="left"/>
    </xf>
    <xf numFmtId="0" fontId="29" fillId="0" borderId="0" xfId="0" applyFont="1" applyAlignment="1">
      <alignment horizontal="right"/>
    </xf>
    <xf numFmtId="0" fontId="81" fillId="0" borderId="4" xfId="0" applyFont="1" applyBorder="1"/>
    <xf numFmtId="167" fontId="81" fillId="0" borderId="4" xfId="0" applyNumberFormat="1" applyFont="1" applyBorder="1"/>
    <xf numFmtId="0" fontId="81" fillId="0" borderId="4" xfId="0" applyFont="1" applyBorder="1" applyAlignment="1">
      <alignment wrapText="1"/>
    </xf>
    <xf numFmtId="0" fontId="16" fillId="0" borderId="4" xfId="0" applyFont="1" applyBorder="1" applyAlignment="1">
      <alignment wrapText="1"/>
    </xf>
    <xf numFmtId="0" fontId="13" fillId="5" borderId="0" xfId="5" applyFont="1" applyFill="1" applyAlignment="1">
      <alignment horizontal="left" vertical="center"/>
    </xf>
    <xf numFmtId="0" fontId="68" fillId="0" borderId="0" xfId="5" applyFont="1" applyAlignment="1">
      <alignment horizontal="right" vertical="center"/>
    </xf>
    <xf numFmtId="2" fontId="83" fillId="5" borderId="0" xfId="5" applyNumberFormat="1" applyFont="1" applyFill="1" applyAlignment="1">
      <alignment horizontal="center" vertical="center"/>
    </xf>
    <xf numFmtId="3" fontId="13" fillId="5" borderId="0" xfId="5" applyNumberFormat="1" applyFont="1" applyFill="1" applyAlignment="1">
      <alignment horizontal="left" vertical="center"/>
    </xf>
    <xf numFmtId="0" fontId="13" fillId="11" borderId="0" xfId="5" applyFont="1" applyFill="1" applyAlignment="1">
      <alignment horizontal="center" vertical="center"/>
    </xf>
    <xf numFmtId="0" fontId="13" fillId="33" borderId="0" xfId="5" applyFont="1" applyFill="1" applyAlignment="1">
      <alignment horizontal="center" vertical="center"/>
    </xf>
    <xf numFmtId="2" fontId="13" fillId="3" borderId="0" xfId="5" applyNumberFormat="1" applyFont="1" applyFill="1" applyAlignment="1">
      <alignment horizontal="center" vertical="center"/>
    </xf>
    <xf numFmtId="0" fontId="13" fillId="3" borderId="0" xfId="5" applyFont="1" applyFill="1" applyAlignment="1">
      <alignment vertical="center"/>
    </xf>
    <xf numFmtId="4" fontId="13" fillId="33" borderId="0" xfId="7" applyNumberFormat="1" applyFont="1" applyFill="1" applyBorder="1" applyAlignment="1">
      <alignment horizontal="center" vertical="center"/>
    </xf>
    <xf numFmtId="8" fontId="0" fillId="0" borderId="101" xfId="0" applyNumberFormat="1" applyBorder="1" applyAlignment="1">
      <alignment horizontal="right" vertical="center" wrapText="1"/>
    </xf>
    <xf numFmtId="8" fontId="2" fillId="0" borderId="101" xfId="0" applyNumberFormat="1" applyFont="1" applyBorder="1" applyAlignment="1">
      <alignment horizontal="right" vertical="center" wrapText="1"/>
    </xf>
    <xf numFmtId="0" fontId="13" fillId="6" borderId="0" xfId="5" applyFont="1" applyFill="1" applyAlignment="1">
      <alignment horizontal="center" vertical="center"/>
    </xf>
    <xf numFmtId="0" fontId="76" fillId="31" borderId="50" xfId="12" applyFont="1" applyFill="1" applyBorder="1" applyAlignment="1">
      <alignment horizontal="center" vertical="center"/>
    </xf>
    <xf numFmtId="0" fontId="3" fillId="0" borderId="0" xfId="0" applyFont="1" applyAlignment="1">
      <alignment horizontal="center" vertical="center"/>
    </xf>
    <xf numFmtId="0" fontId="3" fillId="2" borderId="0" xfId="0" applyFont="1" applyFill="1" applyAlignment="1">
      <alignment horizontal="center" vertical="center"/>
    </xf>
    <xf numFmtId="49" fontId="3" fillId="0" borderId="0" xfId="0" applyNumberFormat="1" applyFont="1" applyAlignment="1">
      <alignment horizontal="center" vertical="center"/>
    </xf>
    <xf numFmtId="0" fontId="3" fillId="0" borderId="0" xfId="0" quotePrefix="1" applyFont="1" applyAlignment="1">
      <alignment horizontal="center" vertical="center"/>
    </xf>
    <xf numFmtId="0" fontId="3" fillId="0" borderId="0" xfId="0" applyFont="1" applyAlignment="1">
      <alignment horizontal="left" vertical="center" wrapText="1"/>
    </xf>
    <xf numFmtId="4" fontId="3" fillId="0" borderId="0" xfId="0" applyNumberFormat="1" applyFont="1" applyAlignment="1">
      <alignment horizontal="right" vertical="center"/>
    </xf>
    <xf numFmtId="0" fontId="3" fillId="0" borderId="0" xfId="0" applyFont="1" applyAlignment="1">
      <alignment horizontal="right" vertical="center"/>
    </xf>
    <xf numFmtId="10" fontId="3" fillId="0" borderId="0" xfId="0" applyNumberFormat="1" applyFont="1" applyAlignment="1">
      <alignment horizontal="right" vertical="center"/>
    </xf>
    <xf numFmtId="10" fontId="3" fillId="0" borderId="0" xfId="0" applyNumberFormat="1" applyFont="1" applyAlignment="1">
      <alignment horizontal="center" vertical="center"/>
    </xf>
    <xf numFmtId="166" fontId="3" fillId="0" borderId="0" xfId="0" applyNumberFormat="1" applyFont="1" applyAlignment="1">
      <alignment horizontal="center" vertical="center"/>
    </xf>
    <xf numFmtId="43" fontId="3" fillId="0" borderId="0" xfId="0" applyNumberFormat="1" applyFont="1" applyAlignment="1">
      <alignment horizontal="right" vertical="center"/>
    </xf>
    <xf numFmtId="49" fontId="3" fillId="13" borderId="0" xfId="0" applyNumberFormat="1" applyFont="1" applyFill="1" applyAlignment="1">
      <alignment horizontal="center" vertical="center"/>
    </xf>
    <xf numFmtId="0" fontId="3" fillId="5" borderId="0" xfId="0" applyFont="1" applyFill="1" applyAlignment="1">
      <alignment horizontal="center" vertical="center"/>
    </xf>
    <xf numFmtId="0" fontId="3" fillId="5" borderId="0" xfId="0" quotePrefix="1" applyFont="1" applyFill="1" applyAlignment="1">
      <alignment horizontal="center" vertical="center"/>
    </xf>
    <xf numFmtId="4" fontId="3" fillId="5" borderId="0" xfId="0" applyNumberFormat="1" applyFont="1" applyFill="1" applyAlignment="1">
      <alignment horizontal="right" vertical="center"/>
    </xf>
    <xf numFmtId="10" fontId="3" fillId="5" borderId="0" xfId="0" applyNumberFormat="1" applyFont="1" applyFill="1" applyAlignment="1">
      <alignment horizontal="right" vertical="center"/>
    </xf>
    <xf numFmtId="0" fontId="4" fillId="5" borderId="0" xfId="0" applyFont="1" applyFill="1" applyAlignment="1">
      <alignment vertical="center" wrapText="1"/>
    </xf>
    <xf numFmtId="0" fontId="4" fillId="5" borderId="0" xfId="0" applyFont="1" applyFill="1" applyAlignment="1">
      <alignment vertical="center"/>
    </xf>
    <xf numFmtId="4" fontId="4" fillId="5" borderId="0" xfId="0" applyNumberFormat="1" applyFont="1" applyFill="1" applyAlignment="1">
      <alignment horizontal="right" vertical="center" wrapText="1"/>
    </xf>
    <xf numFmtId="10" fontId="3" fillId="5" borderId="0" xfId="0" applyNumberFormat="1" applyFont="1" applyFill="1" applyAlignment="1">
      <alignment horizontal="center" vertical="center"/>
    </xf>
    <xf numFmtId="166" fontId="3" fillId="5" borderId="0" xfId="0" applyNumberFormat="1" applyFont="1" applyFill="1" applyAlignment="1">
      <alignment horizontal="center" vertical="center"/>
    </xf>
    <xf numFmtId="0" fontId="3" fillId="0" borderId="0" xfId="0" applyFont="1" applyAlignment="1">
      <alignment horizontal="left" vertical="center"/>
    </xf>
    <xf numFmtId="4" fontId="4" fillId="6" borderId="0" xfId="0" applyNumberFormat="1" applyFont="1" applyFill="1" applyAlignment="1">
      <alignment horizontal="right" vertical="center"/>
    </xf>
    <xf numFmtId="10" fontId="4" fillId="6" borderId="0" xfId="0" applyNumberFormat="1" applyFont="1" applyFill="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left" vertical="center"/>
    </xf>
    <xf numFmtId="14" fontId="3" fillId="0" borderId="0" xfId="0" applyNumberFormat="1" applyFont="1" applyAlignment="1">
      <alignment horizontal="right" vertical="center"/>
    </xf>
    <xf numFmtId="177" fontId="80" fillId="0" borderId="51" xfId="13" applyNumberFormat="1" applyFont="1" applyBorder="1"/>
    <xf numFmtId="40" fontId="80" fillId="0" borderId="51" xfId="14" applyNumberFormat="1" applyFont="1" applyBorder="1"/>
    <xf numFmtId="39" fontId="80" fillId="0" borderId="51" xfId="13" applyNumberFormat="1" applyFont="1" applyBorder="1"/>
    <xf numFmtId="40" fontId="80" fillId="0" borderId="51" xfId="13" applyFont="1" applyBorder="1"/>
    <xf numFmtId="40" fontId="80" fillId="19" borderId="11" xfId="13" applyFont="1" applyFill="1" applyBorder="1"/>
    <xf numFmtId="40" fontId="80" fillId="19" borderId="9" xfId="13" applyFont="1" applyFill="1" applyBorder="1"/>
    <xf numFmtId="37" fontId="80" fillId="19" borderId="9" xfId="13" applyNumberFormat="1" applyFont="1" applyFill="1" applyBorder="1" applyAlignment="1" applyProtection="1">
      <alignment horizontal="right"/>
    </xf>
    <xf numFmtId="37" fontId="80" fillId="19" borderId="9" xfId="13" applyNumberFormat="1" applyFont="1" applyFill="1" applyBorder="1" applyAlignment="1" applyProtection="1">
      <alignment horizontal="left"/>
    </xf>
    <xf numFmtId="40" fontId="80" fillId="19" borderId="12" xfId="13" applyFont="1" applyFill="1" applyBorder="1"/>
    <xf numFmtId="38" fontId="80" fillId="0" borderId="51" xfId="13" applyNumberFormat="1" applyFont="1" applyBorder="1"/>
    <xf numFmtId="40" fontId="80" fillId="19" borderId="102" xfId="13" applyFont="1" applyFill="1" applyBorder="1" applyAlignment="1">
      <alignment horizontal="centerContinuous"/>
    </xf>
    <xf numFmtId="40" fontId="80" fillId="19" borderId="9" xfId="13" applyFont="1" applyFill="1" applyBorder="1" applyAlignment="1" applyProtection="1">
      <alignment horizontal="centerContinuous"/>
    </xf>
    <xf numFmtId="40" fontId="80" fillId="19" borderId="12" xfId="13" applyFont="1" applyFill="1" applyBorder="1" applyAlignment="1">
      <alignment horizontal="centerContinuous"/>
    </xf>
    <xf numFmtId="38" fontId="80" fillId="0" borderId="0" xfId="14" applyNumberFormat="1" applyFont="1"/>
    <xf numFmtId="40" fontId="80" fillId="0" borderId="0" xfId="14" applyNumberFormat="1" applyFont="1" applyAlignment="1">
      <alignment horizontal="center"/>
    </xf>
    <xf numFmtId="40" fontId="80" fillId="0" borderId="0" xfId="14" applyNumberFormat="1" applyFont="1"/>
    <xf numFmtId="164" fontId="80" fillId="0" borderId="0" xfId="14" applyFont="1"/>
    <xf numFmtId="177" fontId="80" fillId="0" borderId="0" xfId="13" applyNumberFormat="1" applyFont="1" applyBorder="1"/>
    <xf numFmtId="39" fontId="80" fillId="0" borderId="0" xfId="13" applyNumberFormat="1" applyFont="1" applyBorder="1"/>
    <xf numFmtId="40" fontId="80" fillId="0" borderId="0" xfId="13" applyFont="1" applyBorder="1"/>
    <xf numFmtId="40" fontId="80" fillId="0" borderId="0" xfId="13" applyFont="1" applyBorder="1" applyAlignment="1" applyProtection="1">
      <alignment horizontal="left"/>
    </xf>
    <xf numFmtId="40" fontId="80" fillId="0" borderId="0" xfId="13" applyFont="1" applyFill="1" applyBorder="1"/>
    <xf numFmtId="38" fontId="80" fillId="0" borderId="0" xfId="13" applyNumberFormat="1" applyFont="1" applyBorder="1" applyAlignment="1" applyProtection="1">
      <alignment horizontal="left"/>
    </xf>
    <xf numFmtId="40" fontId="80" fillId="19" borderId="103" xfId="13" applyFont="1" applyFill="1" applyBorder="1" applyAlignment="1">
      <alignment horizontal="centerContinuous"/>
    </xf>
    <xf numFmtId="40" fontId="80" fillId="19" borderId="2" xfId="13" applyFont="1" applyFill="1" applyBorder="1" applyAlignment="1">
      <alignment horizontal="centerContinuous"/>
    </xf>
    <xf numFmtId="40" fontId="80" fillId="19" borderId="7" xfId="13" applyFont="1" applyFill="1" applyBorder="1" applyAlignment="1">
      <alignment horizontal="centerContinuous"/>
    </xf>
    <xf numFmtId="40" fontId="80" fillId="0" borderId="0" xfId="13" applyFont="1" applyBorder="1" applyAlignment="1" applyProtection="1">
      <alignment horizontal="center"/>
    </xf>
    <xf numFmtId="38" fontId="80" fillId="0" borderId="0" xfId="13" applyNumberFormat="1" applyFont="1" applyBorder="1" applyAlignment="1">
      <alignment horizontal="center"/>
    </xf>
    <xf numFmtId="40" fontId="80" fillId="19" borderId="107" xfId="13" applyFont="1" applyFill="1" applyBorder="1" applyAlignment="1">
      <alignment horizontal="right"/>
    </xf>
    <xf numFmtId="177" fontId="80" fillId="19" borderId="0" xfId="13" applyNumberFormat="1" applyFont="1" applyFill="1" applyBorder="1"/>
    <xf numFmtId="40" fontId="80" fillId="19" borderId="8" xfId="13" applyFont="1" applyFill="1" applyBorder="1" applyAlignment="1" applyProtection="1">
      <alignment horizontal="right"/>
    </xf>
    <xf numFmtId="38" fontId="80" fillId="19" borderId="10" xfId="13" applyNumberFormat="1" applyFont="1" applyFill="1" applyBorder="1" applyAlignment="1">
      <alignment horizontal="right"/>
    </xf>
    <xf numFmtId="164" fontId="80" fillId="0" borderId="0" xfId="14" applyFont="1" applyAlignment="1">
      <alignment horizontal="left"/>
    </xf>
    <xf numFmtId="40" fontId="80" fillId="0" borderId="0" xfId="13" applyFont="1" applyBorder="1" applyAlignment="1" applyProtection="1">
      <alignment horizontal="centerContinuous"/>
    </xf>
    <xf numFmtId="40" fontId="80" fillId="0" borderId="0" xfId="13" applyFont="1" applyBorder="1" applyAlignment="1">
      <alignment horizontal="centerContinuous"/>
    </xf>
    <xf numFmtId="38" fontId="80" fillId="0" borderId="0" xfId="13" applyNumberFormat="1" applyFont="1" applyBorder="1" applyAlignment="1" applyProtection="1">
      <alignment horizontal="center"/>
    </xf>
    <xf numFmtId="40" fontId="80" fillId="19" borderId="107" xfId="13" applyFont="1" applyFill="1" applyBorder="1" applyAlignment="1" applyProtection="1">
      <alignment horizontal="right"/>
    </xf>
    <xf numFmtId="177" fontId="80" fillId="19" borderId="10" xfId="13" applyNumberFormat="1" applyFont="1" applyFill="1" applyBorder="1" applyAlignment="1" applyProtection="1">
      <alignment horizontal="right"/>
    </xf>
    <xf numFmtId="38" fontId="80" fillId="0" borderId="0" xfId="14" applyNumberFormat="1" applyFont="1" applyAlignment="1">
      <alignment horizontal="center"/>
    </xf>
    <xf numFmtId="37" fontId="80" fillId="0" borderId="8" xfId="13" applyNumberFormat="1" applyFont="1" applyBorder="1"/>
    <xf numFmtId="176" fontId="80" fillId="0" borderId="0" xfId="13" applyNumberFormat="1" applyFont="1" applyBorder="1" applyAlignment="1" applyProtection="1">
      <alignment horizontal="fill"/>
    </xf>
    <xf numFmtId="40" fontId="80" fillId="0" borderId="0" xfId="13" applyFont="1" applyBorder="1" applyAlignment="1" applyProtection="1">
      <alignment horizontal="fill"/>
    </xf>
    <xf numFmtId="38" fontId="80" fillId="19" borderId="0" xfId="13" applyNumberFormat="1" applyFont="1" applyFill="1" applyBorder="1" applyAlignment="1" applyProtection="1">
      <alignment horizontal="center"/>
    </xf>
    <xf numFmtId="40" fontId="80" fillId="19" borderId="10" xfId="13" applyFont="1" applyFill="1" applyBorder="1" applyAlignment="1" applyProtection="1">
      <alignment horizontal="center"/>
    </xf>
    <xf numFmtId="179" fontId="80" fillId="0" borderId="0" xfId="14" applyNumberFormat="1" applyFont="1"/>
    <xf numFmtId="37" fontId="80" fillId="0" borderId="114" xfId="13" applyNumberFormat="1" applyFont="1" applyBorder="1"/>
    <xf numFmtId="176" fontId="80" fillId="0" borderId="0" xfId="13" applyNumberFormat="1" applyFont="1" applyFill="1" applyBorder="1" applyAlignment="1" applyProtection="1">
      <alignment horizontal="fill"/>
    </xf>
    <xf numFmtId="40" fontId="80" fillId="0" borderId="0" xfId="14" applyNumberFormat="1" applyFont="1" applyAlignment="1">
      <alignment horizontal="fill"/>
    </xf>
    <xf numFmtId="177" fontId="80" fillId="0" borderId="0" xfId="13" applyNumberFormat="1" applyFont="1" applyBorder="1" applyAlignment="1" applyProtection="1">
      <alignment horizontal="fill"/>
    </xf>
    <xf numFmtId="39" fontId="80" fillId="0" borderId="0" xfId="13" applyNumberFormat="1" applyFont="1" applyBorder="1" applyAlignment="1" applyProtection="1">
      <alignment horizontal="fill"/>
    </xf>
    <xf numFmtId="40" fontId="80" fillId="0" borderId="0" xfId="13" applyFont="1" applyBorder="1" applyAlignment="1" applyProtection="1">
      <alignment horizontal="right"/>
    </xf>
    <xf numFmtId="176" fontId="80" fillId="0" borderId="10" xfId="13" applyNumberFormat="1" applyFont="1" applyFill="1" applyBorder="1"/>
    <xf numFmtId="0" fontId="80" fillId="0" borderId="0" xfId="14" applyNumberFormat="1" applyFont="1"/>
    <xf numFmtId="37" fontId="80" fillId="19" borderId="115" xfId="13" applyNumberFormat="1" applyFont="1" applyFill="1" applyBorder="1"/>
    <xf numFmtId="176" fontId="80" fillId="19" borderId="115" xfId="13" applyNumberFormat="1" applyFont="1" applyFill="1" applyBorder="1" applyAlignment="1" applyProtection="1">
      <alignment horizontal="centerContinuous"/>
    </xf>
    <xf numFmtId="176" fontId="80" fillId="19" borderId="116" xfId="13" applyNumberFormat="1" applyFont="1" applyFill="1" applyBorder="1" applyAlignment="1" applyProtection="1">
      <alignment horizontal="centerContinuous"/>
    </xf>
    <xf numFmtId="40" fontId="80" fillId="19" borderId="116" xfId="14" applyNumberFormat="1" applyFont="1" applyFill="1" applyBorder="1" applyAlignment="1">
      <alignment horizontal="centerContinuous"/>
    </xf>
    <xf numFmtId="177" fontId="80" fillId="19" borderId="116" xfId="13" applyNumberFormat="1" applyFont="1" applyFill="1" applyBorder="1" applyAlignment="1" applyProtection="1">
      <alignment horizontal="centerContinuous"/>
    </xf>
    <xf numFmtId="39" fontId="80" fillId="19" borderId="116" xfId="13" applyNumberFormat="1" applyFont="1" applyFill="1" applyBorder="1" applyAlignment="1" applyProtection="1">
      <alignment horizontal="centerContinuous"/>
    </xf>
    <xf numFmtId="39" fontId="80" fillId="19" borderId="117" xfId="13" applyNumberFormat="1" applyFont="1" applyFill="1" applyBorder="1" applyAlignment="1" applyProtection="1">
      <alignment horizontal="centerContinuous"/>
    </xf>
    <xf numFmtId="40" fontId="80" fillId="19" borderId="115" xfId="13" applyFont="1" applyFill="1" applyBorder="1" applyAlignment="1" applyProtection="1">
      <alignment horizontal="center"/>
    </xf>
    <xf numFmtId="40" fontId="80" fillId="19" borderId="105" xfId="13" applyFont="1" applyFill="1" applyBorder="1" applyAlignment="1" applyProtection="1">
      <alignment horizontal="centerContinuous"/>
    </xf>
    <xf numFmtId="40" fontId="80" fillId="19" borderId="118" xfId="13" applyFont="1" applyFill="1" applyBorder="1" applyAlignment="1" applyProtection="1">
      <alignment horizontal="centerContinuous"/>
    </xf>
    <xf numFmtId="40" fontId="80" fillId="19" borderId="120" xfId="13" applyFont="1" applyFill="1" applyBorder="1" applyAlignment="1" applyProtection="1">
      <alignment horizontal="center"/>
    </xf>
    <xf numFmtId="38" fontId="80" fillId="19" borderId="121" xfId="14" applyNumberFormat="1" applyFont="1" applyFill="1" applyBorder="1" applyAlignment="1">
      <alignment horizontal="centerContinuous"/>
    </xf>
    <xf numFmtId="38" fontId="80" fillId="19" borderId="122" xfId="14" applyNumberFormat="1" applyFont="1" applyFill="1" applyBorder="1" applyAlignment="1">
      <alignment horizontal="centerContinuous"/>
    </xf>
    <xf numFmtId="38" fontId="80" fillId="19" borderId="123" xfId="14" applyNumberFormat="1" applyFont="1" applyFill="1" applyBorder="1" applyAlignment="1">
      <alignment horizontal="centerContinuous"/>
    </xf>
    <xf numFmtId="40" fontId="80" fillId="0" borderId="0" xfId="14" applyNumberFormat="1" applyFont="1" applyAlignment="1">
      <alignment horizontal="centerContinuous"/>
    </xf>
    <xf numFmtId="40" fontId="80" fillId="0" borderId="0" xfId="14" applyNumberFormat="1" applyFont="1" applyAlignment="1">
      <alignment horizontal="left"/>
    </xf>
    <xf numFmtId="40" fontId="80" fillId="19" borderId="124" xfId="13" applyFont="1" applyFill="1" applyBorder="1" applyAlignment="1" applyProtection="1">
      <alignment horizontal="center"/>
    </xf>
    <xf numFmtId="164" fontId="80" fillId="19" borderId="120" xfId="14" applyFont="1" applyFill="1" applyBorder="1" applyAlignment="1">
      <alignment horizontal="centerContinuous"/>
    </xf>
    <xf numFmtId="164" fontId="80" fillId="19" borderId="125" xfId="14" applyFont="1" applyFill="1" applyBorder="1" applyAlignment="1">
      <alignment horizontal="centerContinuous"/>
    </xf>
    <xf numFmtId="37" fontId="80" fillId="19" borderId="8" xfId="13" applyNumberFormat="1" applyFont="1" applyFill="1" applyBorder="1" applyAlignment="1">
      <alignment horizontal="center"/>
    </xf>
    <xf numFmtId="176" fontId="80" fillId="19" borderId="11" xfId="13" applyNumberFormat="1" applyFont="1" applyFill="1" applyBorder="1" applyAlignment="1" applyProtection="1">
      <alignment horizontal="centerContinuous"/>
    </xf>
    <xf numFmtId="176" fontId="80" fillId="19" borderId="9" xfId="13" applyNumberFormat="1" applyFont="1" applyFill="1" applyBorder="1" applyAlignment="1" applyProtection="1">
      <alignment horizontal="centerContinuous"/>
    </xf>
    <xf numFmtId="40" fontId="80" fillId="19" borderId="9" xfId="14" applyNumberFormat="1" applyFont="1" applyFill="1" applyBorder="1" applyAlignment="1">
      <alignment horizontal="centerContinuous"/>
    </xf>
    <xf numFmtId="177" fontId="80" fillId="19" borderId="11" xfId="13" applyNumberFormat="1" applyFont="1" applyFill="1" applyBorder="1" applyAlignment="1" applyProtection="1">
      <alignment horizontal="centerContinuous"/>
    </xf>
    <xf numFmtId="177" fontId="80" fillId="19" borderId="9" xfId="13" applyNumberFormat="1" applyFont="1" applyFill="1" applyBorder="1" applyAlignment="1" applyProtection="1">
      <alignment horizontal="centerContinuous"/>
    </xf>
    <xf numFmtId="39" fontId="80" fillId="19" borderId="5" xfId="13" applyNumberFormat="1" applyFont="1" applyFill="1" applyBorder="1" applyAlignment="1">
      <alignment horizontal="center"/>
    </xf>
    <xf numFmtId="39" fontId="80" fillId="19" borderId="11" xfId="13" applyNumberFormat="1" applyFont="1" applyFill="1" applyBorder="1" applyAlignment="1" applyProtection="1">
      <alignment horizontal="centerContinuous"/>
    </xf>
    <xf numFmtId="39" fontId="80" fillId="19" borderId="9" xfId="13" applyNumberFormat="1" applyFont="1" applyFill="1" applyBorder="1" applyAlignment="1" applyProtection="1">
      <alignment horizontal="centerContinuous"/>
    </xf>
    <xf numFmtId="39" fontId="80" fillId="19" borderId="12" xfId="13" applyNumberFormat="1" applyFont="1" applyFill="1" applyBorder="1" applyAlignment="1" applyProtection="1">
      <alignment horizontal="centerContinuous"/>
    </xf>
    <xf numFmtId="40" fontId="80" fillId="19" borderId="8" xfId="13" applyFont="1" applyFill="1" applyBorder="1" applyAlignment="1">
      <alignment horizontal="center"/>
    </xf>
    <xf numFmtId="40" fontId="80" fillId="19" borderId="8" xfId="13" applyFont="1" applyFill="1" applyBorder="1" applyAlignment="1" applyProtection="1">
      <alignment horizontal="center"/>
    </xf>
    <xf numFmtId="40" fontId="80" fillId="19" borderId="8" xfId="13" applyFont="1" applyFill="1" applyBorder="1"/>
    <xf numFmtId="40" fontId="80" fillId="19" borderId="8" xfId="13" applyFont="1" applyFill="1" applyBorder="1" applyAlignment="1" applyProtection="1">
      <alignment horizontal="centerContinuous"/>
    </xf>
    <xf numFmtId="40" fontId="80" fillId="19" borderId="6" xfId="13" applyFont="1" applyFill="1" applyBorder="1" applyAlignment="1" applyProtection="1">
      <alignment horizontal="centerContinuous"/>
    </xf>
    <xf numFmtId="40" fontId="80" fillId="19" borderId="7" xfId="13" applyFont="1" applyFill="1" applyBorder="1" applyAlignment="1" applyProtection="1">
      <alignment horizontal="centerContinuous"/>
    </xf>
    <xf numFmtId="38" fontId="80" fillId="19" borderId="6" xfId="13" applyNumberFormat="1" applyFont="1" applyFill="1" applyBorder="1" applyAlignment="1" applyProtection="1">
      <alignment horizontal="centerContinuous"/>
    </xf>
    <xf numFmtId="40" fontId="80" fillId="19" borderId="2" xfId="13" applyFont="1" applyFill="1" applyBorder="1" applyAlignment="1" applyProtection="1">
      <alignment horizontal="centerContinuous"/>
    </xf>
    <xf numFmtId="40" fontId="80" fillId="19" borderId="13" xfId="13" applyFont="1" applyFill="1" applyBorder="1" applyAlignment="1" applyProtection="1">
      <alignment horizontal="center"/>
    </xf>
    <xf numFmtId="38" fontId="80" fillId="19" borderId="126" xfId="14" applyNumberFormat="1" applyFont="1" applyFill="1" applyBorder="1" applyAlignment="1">
      <alignment horizontal="center"/>
    </xf>
    <xf numFmtId="38" fontId="80" fillId="19" borderId="4" xfId="14" applyNumberFormat="1" applyFont="1" applyFill="1" applyBorder="1" applyAlignment="1">
      <alignment horizontal="centerContinuous"/>
    </xf>
    <xf numFmtId="38" fontId="80" fillId="19" borderId="127" xfId="14" applyNumberFormat="1" applyFont="1" applyFill="1" applyBorder="1" applyAlignment="1">
      <alignment horizontal="centerContinuous"/>
    </xf>
    <xf numFmtId="40" fontId="80" fillId="19" borderId="107" xfId="13" applyFont="1" applyFill="1" applyBorder="1" applyAlignment="1" applyProtection="1">
      <alignment horizontal="center"/>
    </xf>
    <xf numFmtId="39" fontId="80" fillId="19" borderId="24" xfId="13" applyNumberFormat="1" applyFont="1" applyFill="1" applyBorder="1" applyAlignment="1">
      <alignment horizontal="center"/>
    </xf>
    <xf numFmtId="39" fontId="80" fillId="19" borderId="4" xfId="13" applyNumberFormat="1" applyFont="1" applyFill="1" applyBorder="1" applyAlignment="1" applyProtection="1">
      <alignment horizontal="centerContinuous"/>
    </xf>
    <xf numFmtId="39" fontId="80" fillId="19" borderId="128" xfId="13" applyNumberFormat="1" applyFont="1" applyFill="1" applyBorder="1" applyAlignment="1">
      <alignment horizontal="center"/>
    </xf>
    <xf numFmtId="37" fontId="80" fillId="19" borderId="114" xfId="13" applyNumberFormat="1" applyFont="1" applyFill="1" applyBorder="1" applyAlignment="1">
      <alignment horizontal="center"/>
    </xf>
    <xf numFmtId="176" fontId="80" fillId="19" borderId="114" xfId="13" applyNumberFormat="1" applyFont="1" applyFill="1" applyBorder="1" applyAlignment="1" applyProtection="1">
      <alignment horizontal="center"/>
    </xf>
    <xf numFmtId="40" fontId="80" fillId="19" borderId="114" xfId="14" applyNumberFormat="1" applyFont="1" applyFill="1" applyBorder="1" applyAlignment="1">
      <alignment horizontal="center"/>
    </xf>
    <xf numFmtId="177" fontId="80" fillId="19" borderId="114" xfId="13" applyNumberFormat="1" applyFont="1" applyFill="1" applyBorder="1" applyAlignment="1" applyProtection="1">
      <alignment horizontal="center"/>
    </xf>
    <xf numFmtId="39" fontId="80" fillId="19" borderId="114" xfId="13" applyNumberFormat="1" applyFont="1" applyFill="1" applyBorder="1" applyAlignment="1">
      <alignment horizontal="center"/>
    </xf>
    <xf numFmtId="39" fontId="80" fillId="19" borderId="129" xfId="13" applyNumberFormat="1" applyFont="1" applyFill="1" applyBorder="1" applyAlignment="1">
      <alignment horizontal="center"/>
    </xf>
    <xf numFmtId="40" fontId="80" fillId="19" borderId="114" xfId="13" applyFont="1" applyFill="1" applyBorder="1" applyAlignment="1">
      <alignment horizontal="center"/>
    </xf>
    <xf numFmtId="40" fontId="80" fillId="19" borderId="114" xfId="13" applyFont="1" applyFill="1" applyBorder="1" applyAlignment="1" applyProtection="1">
      <alignment horizontal="center"/>
    </xf>
    <xf numFmtId="38" fontId="80" fillId="19" borderId="114" xfId="13" applyNumberFormat="1" applyFont="1" applyFill="1" applyBorder="1" applyAlignment="1" applyProtection="1">
      <alignment horizontal="center"/>
    </xf>
    <xf numFmtId="40" fontId="80" fillId="19" borderId="129" xfId="13" applyFont="1" applyFill="1" applyBorder="1" applyAlignment="1" applyProtection="1">
      <alignment horizontal="center"/>
    </xf>
    <xf numFmtId="38" fontId="80" fillId="19" borderId="130" xfId="14" applyNumberFormat="1" applyFont="1" applyFill="1" applyBorder="1" applyAlignment="1">
      <alignment horizontal="center"/>
    </xf>
    <xf numFmtId="38" fontId="80" fillId="19" borderId="131" xfId="14" applyNumberFormat="1" applyFont="1" applyFill="1" applyBorder="1" applyAlignment="1">
      <alignment horizontal="center"/>
    </xf>
    <xf numFmtId="38" fontId="80" fillId="19" borderId="132" xfId="14" applyNumberFormat="1" applyFont="1" applyFill="1" applyBorder="1" applyAlignment="1">
      <alignment horizontal="center"/>
    </xf>
    <xf numFmtId="40" fontId="80" fillId="19" borderId="133" xfId="13" applyFont="1" applyFill="1" applyBorder="1" applyAlignment="1" applyProtection="1">
      <alignment horizontal="center"/>
    </xf>
    <xf numFmtId="40" fontId="80" fillId="19" borderId="134" xfId="14" applyNumberFormat="1" applyFont="1" applyFill="1" applyBorder="1" applyAlignment="1">
      <alignment horizontal="center"/>
    </xf>
    <xf numFmtId="37" fontId="80" fillId="0" borderId="13" xfId="13" applyNumberFormat="1" applyFont="1" applyBorder="1" applyAlignment="1" applyProtection="1">
      <alignment horizontal="center"/>
    </xf>
    <xf numFmtId="176" fontId="80" fillId="0" borderId="13" xfId="14" applyNumberFormat="1" applyFont="1" applyBorder="1" applyAlignment="1">
      <alignment horizontal="center"/>
    </xf>
    <xf numFmtId="176" fontId="80" fillId="0" borderId="13" xfId="13" applyNumberFormat="1" applyFont="1" applyFill="1" applyBorder="1" applyAlignment="1" applyProtection="1">
      <alignment horizontal="center"/>
    </xf>
    <xf numFmtId="40" fontId="80" fillId="0" borderId="13" xfId="14" applyNumberFormat="1" applyFont="1" applyBorder="1" applyAlignment="1">
      <alignment horizontal="center"/>
    </xf>
    <xf numFmtId="177" fontId="80" fillId="0" borderId="0" xfId="13" applyNumberFormat="1" applyFont="1" applyBorder="1" applyAlignment="1" applyProtection="1">
      <alignment horizontal="center"/>
    </xf>
    <xf numFmtId="177" fontId="80" fillId="0" borderId="13" xfId="13" applyNumberFormat="1" applyFont="1" applyBorder="1" applyAlignment="1" applyProtection="1">
      <alignment horizontal="center"/>
    </xf>
    <xf numFmtId="39" fontId="80" fillId="0" borderId="13" xfId="13" applyNumberFormat="1" applyFont="1" applyBorder="1" applyAlignment="1" applyProtection="1">
      <alignment horizontal="center"/>
    </xf>
    <xf numFmtId="39" fontId="80" fillId="0" borderId="0" xfId="13" applyNumberFormat="1" applyFont="1" applyBorder="1" applyAlignment="1" applyProtection="1">
      <alignment horizontal="center"/>
    </xf>
    <xf numFmtId="39" fontId="80" fillId="0" borderId="13" xfId="14" applyNumberFormat="1" applyFont="1" applyBorder="1" applyAlignment="1">
      <alignment horizontal="center"/>
    </xf>
    <xf numFmtId="40" fontId="80" fillId="0" borderId="13" xfId="13" applyFont="1" applyBorder="1" applyAlignment="1" applyProtection="1">
      <alignment horizontal="center"/>
    </xf>
    <xf numFmtId="40" fontId="80" fillId="0" borderId="13" xfId="13" applyFont="1" applyBorder="1" applyAlignment="1" applyProtection="1">
      <alignment horizontal="right" vertical="center"/>
    </xf>
    <xf numFmtId="40" fontId="80" fillId="3" borderId="13" xfId="13" applyFont="1" applyFill="1" applyBorder="1" applyAlignment="1" applyProtection="1">
      <alignment horizontal="center"/>
    </xf>
    <xf numFmtId="38" fontId="80" fillId="3" borderId="13" xfId="13" applyNumberFormat="1" applyFont="1" applyFill="1" applyBorder="1" applyAlignment="1" applyProtection="1">
      <alignment horizontal="center"/>
    </xf>
    <xf numFmtId="38" fontId="87" fillId="0" borderId="0" xfId="14" applyNumberFormat="1" applyFont="1" applyAlignment="1">
      <alignment horizontal="center"/>
    </xf>
    <xf numFmtId="37" fontId="80" fillId="0" borderId="13" xfId="14" applyNumberFormat="1" applyFont="1" applyBorder="1" applyAlignment="1">
      <alignment horizontal="center"/>
    </xf>
    <xf numFmtId="0" fontId="80" fillId="0" borderId="0" xfId="14" applyNumberFormat="1" applyFont="1" applyAlignment="1">
      <alignment horizontal="center"/>
    </xf>
    <xf numFmtId="0" fontId="80" fillId="0" borderId="8" xfId="14" applyNumberFormat="1" applyFont="1" applyBorder="1" applyAlignment="1">
      <alignment horizontal="center"/>
    </xf>
    <xf numFmtId="0" fontId="80" fillId="0" borderId="13" xfId="14" applyNumberFormat="1" applyFont="1" applyBorder="1" applyAlignment="1">
      <alignment horizontal="center"/>
    </xf>
    <xf numFmtId="176" fontId="80" fillId="0" borderId="120" xfId="14" applyNumberFormat="1" applyFont="1" applyBorder="1" applyAlignment="1">
      <alignment horizontal="center"/>
    </xf>
    <xf numFmtId="164" fontId="80" fillId="0" borderId="120" xfId="14" applyFont="1" applyBorder="1"/>
    <xf numFmtId="39" fontId="80" fillId="0" borderId="120" xfId="13" applyNumberFormat="1" applyFont="1" applyBorder="1" applyAlignment="1" applyProtection="1">
      <alignment horizontal="center"/>
    </xf>
    <xf numFmtId="164" fontId="80" fillId="0" borderId="13" xfId="14" applyFont="1" applyBorder="1"/>
    <xf numFmtId="38" fontId="80" fillId="0" borderId="13" xfId="13" applyNumberFormat="1" applyFont="1" applyBorder="1" applyAlignment="1" applyProtection="1">
      <alignment horizontal="center"/>
    </xf>
    <xf numFmtId="37" fontId="80" fillId="0" borderId="0" xfId="13" applyNumberFormat="1" applyFont="1"/>
    <xf numFmtId="176" fontId="80" fillId="0" borderId="0" xfId="13" applyNumberFormat="1" applyFont="1"/>
    <xf numFmtId="176" fontId="80" fillId="0" borderId="0" xfId="13" applyNumberFormat="1" applyFont="1" applyFill="1"/>
    <xf numFmtId="177" fontId="80" fillId="0" borderId="0" xfId="13" applyNumberFormat="1" applyFont="1"/>
    <xf numFmtId="39" fontId="80" fillId="0" borderId="0" xfId="13" applyNumberFormat="1" applyFont="1"/>
    <xf numFmtId="40" fontId="80" fillId="0" borderId="0" xfId="13" applyFont="1"/>
    <xf numFmtId="40" fontId="80" fillId="0" borderId="0" xfId="13" applyFont="1" applyAlignment="1">
      <alignment horizontal="right"/>
    </xf>
    <xf numFmtId="38" fontId="80" fillId="0" borderId="0" xfId="13" applyNumberFormat="1" applyFont="1"/>
    <xf numFmtId="4" fontId="4" fillId="5" borderId="0" xfId="0" applyNumberFormat="1" applyFont="1" applyFill="1" applyAlignment="1">
      <alignment horizontal="right" vertical="center"/>
    </xf>
    <xf numFmtId="0" fontId="88" fillId="28" borderId="0" xfId="0" applyFont="1" applyFill="1" applyAlignment="1">
      <alignment vertical="center"/>
    </xf>
    <xf numFmtId="4" fontId="88" fillId="28" borderId="0" xfId="0" applyNumberFormat="1" applyFont="1" applyFill="1" applyAlignment="1">
      <alignment horizontal="right" vertical="center"/>
    </xf>
    <xf numFmtId="4" fontId="4" fillId="28" borderId="0" xfId="0" applyNumberFormat="1" applyFont="1" applyFill="1" applyAlignment="1">
      <alignment horizontal="right" vertical="center"/>
    </xf>
    <xf numFmtId="0" fontId="4" fillId="5" borderId="0" xfId="0" applyFont="1" applyFill="1" applyAlignment="1">
      <alignment horizontal="left" vertical="center" wrapText="1"/>
    </xf>
    <xf numFmtId="43" fontId="3" fillId="5" borderId="0" xfId="0" applyNumberFormat="1" applyFont="1" applyFill="1" applyAlignment="1">
      <alignment horizontal="right" vertical="center"/>
    </xf>
    <xf numFmtId="0" fontId="4" fillId="28" borderId="0" xfId="0" applyFont="1" applyFill="1" applyAlignment="1">
      <alignment horizontal="center" vertical="center" wrapText="1"/>
    </xf>
    <xf numFmtId="49" fontId="4" fillId="28" borderId="0" xfId="0" applyNumberFormat="1" applyFont="1" applyFill="1" applyAlignment="1">
      <alignment horizontal="center" vertical="center" wrapText="1"/>
    </xf>
    <xf numFmtId="4" fontId="4" fillId="28" borderId="0" xfId="0" applyNumberFormat="1" applyFont="1" applyFill="1" applyAlignment="1">
      <alignment horizontal="center" vertical="center" wrapText="1"/>
    </xf>
    <xf numFmtId="43" fontId="4" fillId="28" borderId="0" xfId="0" applyNumberFormat="1" applyFont="1" applyFill="1" applyAlignment="1">
      <alignment horizontal="center" vertical="center" wrapText="1"/>
    </xf>
    <xf numFmtId="10" fontId="4" fillId="28" borderId="0" xfId="0" applyNumberFormat="1" applyFont="1" applyFill="1" applyAlignment="1">
      <alignment horizontal="center" vertical="center" wrapText="1"/>
    </xf>
    <xf numFmtId="0" fontId="3" fillId="28" borderId="0" xfId="0" applyFont="1" applyFill="1" applyAlignment="1">
      <alignment horizontal="center" vertical="center"/>
    </xf>
    <xf numFmtId="49" fontId="4" fillId="28" borderId="0" xfId="0" applyNumberFormat="1" applyFont="1" applyFill="1" applyAlignment="1">
      <alignment horizontal="center" vertical="center"/>
    </xf>
    <xf numFmtId="0" fontId="4" fillId="28" borderId="0" xfId="0" applyFont="1" applyFill="1" applyAlignment="1">
      <alignment horizontal="center" vertical="center"/>
    </xf>
    <xf numFmtId="43" fontId="3" fillId="28" borderId="0" xfId="0" applyNumberFormat="1" applyFont="1" applyFill="1" applyAlignment="1">
      <alignment horizontal="right" vertical="center"/>
    </xf>
    <xf numFmtId="10" fontId="4" fillId="28" borderId="0" xfId="0" applyNumberFormat="1" applyFont="1" applyFill="1" applyAlignment="1">
      <alignment horizontal="right" vertical="center"/>
    </xf>
    <xf numFmtId="4" fontId="3" fillId="28" borderId="0" xfId="0" applyNumberFormat="1" applyFont="1" applyFill="1" applyAlignment="1">
      <alignment horizontal="right" vertical="center"/>
    </xf>
    <xf numFmtId="10" fontId="3" fillId="28" borderId="0" xfId="0" applyNumberFormat="1" applyFont="1" applyFill="1" applyAlignment="1">
      <alignment horizontal="right" vertical="center"/>
    </xf>
    <xf numFmtId="0" fontId="4" fillId="28" borderId="0" xfId="0" applyFont="1" applyFill="1" applyAlignment="1">
      <alignment horizontal="left" vertical="center" wrapText="1"/>
    </xf>
    <xf numFmtId="10" fontId="2" fillId="5" borderId="4" xfId="0" applyNumberFormat="1" applyFont="1" applyFill="1" applyBorder="1" applyAlignment="1">
      <alignment horizontal="center" vertical="center"/>
    </xf>
    <xf numFmtId="10" fontId="15" fillId="5" borderId="4" xfId="0" applyNumberFormat="1" applyFont="1" applyFill="1" applyBorder="1" applyAlignment="1">
      <alignment horizontal="center" vertical="center"/>
    </xf>
    <xf numFmtId="165" fontId="2" fillId="5" borderId="4" xfId="0" applyNumberFormat="1" applyFont="1" applyFill="1" applyBorder="1" applyAlignment="1">
      <alignment horizontal="center" vertical="center"/>
    </xf>
    <xf numFmtId="165" fontId="15" fillId="5" borderId="4" xfId="0" applyNumberFormat="1" applyFont="1" applyFill="1" applyBorder="1" applyAlignment="1">
      <alignment horizontal="center" vertical="center"/>
    </xf>
    <xf numFmtId="43" fontId="20" fillId="5" borderId="4" xfId="0" applyNumberFormat="1" applyFont="1" applyFill="1" applyBorder="1" applyAlignment="1">
      <alignment horizontal="right" vertical="center"/>
    </xf>
    <xf numFmtId="10" fontId="20" fillId="5" borderId="4" xfId="0" applyNumberFormat="1" applyFont="1" applyFill="1" applyBorder="1" applyAlignment="1">
      <alignment horizontal="center" vertical="center"/>
    </xf>
    <xf numFmtId="4" fontId="27" fillId="5" borderId="4" xfId="0" applyNumberFormat="1" applyFont="1" applyFill="1" applyBorder="1"/>
    <xf numFmtId="4" fontId="20" fillId="5" borderId="4" xfId="0" applyNumberFormat="1" applyFont="1" applyFill="1" applyBorder="1" applyAlignment="1">
      <alignment horizontal="right" vertical="center"/>
    </xf>
    <xf numFmtId="4" fontId="27" fillId="5" borderId="4" xfId="0" applyNumberFormat="1" applyFont="1" applyFill="1" applyBorder="1" applyAlignment="1">
      <alignment horizontal="right" vertical="center"/>
    </xf>
    <xf numFmtId="4" fontId="4" fillId="0" borderId="0" xfId="0" applyNumberFormat="1" applyFont="1" applyAlignment="1">
      <alignment horizontal="right" vertical="center"/>
    </xf>
    <xf numFmtId="4" fontId="17" fillId="28" borderId="0" xfId="0" applyNumberFormat="1" applyFont="1" applyFill="1" applyAlignment="1">
      <alignment horizontal="right" vertical="center"/>
    </xf>
    <xf numFmtId="49" fontId="3" fillId="5" borderId="0" xfId="0" applyNumberFormat="1" applyFont="1" applyFill="1" applyAlignment="1">
      <alignment horizontal="center" vertical="center"/>
    </xf>
    <xf numFmtId="0" fontId="3" fillId="5" borderId="0" xfId="0" applyFont="1" applyFill="1" applyAlignment="1">
      <alignment horizontal="left" vertical="center" wrapText="1"/>
    </xf>
    <xf numFmtId="0" fontId="3" fillId="5" borderId="0" xfId="0" applyFont="1" applyFill="1" applyAlignment="1">
      <alignment horizontal="right" vertical="center"/>
    </xf>
    <xf numFmtId="49" fontId="42" fillId="5" borderId="0" xfId="0" applyNumberFormat="1" applyFont="1" applyFill="1" applyAlignment="1">
      <alignment vertical="center"/>
    </xf>
    <xf numFmtId="49" fontId="42" fillId="6" borderId="0" xfId="0" applyNumberFormat="1" applyFont="1" applyFill="1" applyAlignment="1">
      <alignment vertical="center"/>
    </xf>
    <xf numFmtId="37" fontId="20" fillId="33" borderId="4" xfId="0" applyNumberFormat="1" applyFont="1" applyFill="1" applyBorder="1" applyAlignment="1">
      <alignment horizontal="center" vertical="center" wrapText="1"/>
    </xf>
    <xf numFmtId="37" fontId="20" fillId="11" borderId="4" xfId="0" applyNumberFormat="1" applyFont="1" applyFill="1" applyBorder="1" applyAlignment="1">
      <alignment horizontal="center" vertical="center" wrapText="1"/>
    </xf>
    <xf numFmtId="2" fontId="43" fillId="11" borderId="68" xfId="0" applyNumberFormat="1" applyFont="1" applyFill="1" applyBorder="1" applyAlignment="1">
      <alignment horizontal="center" vertical="center"/>
    </xf>
    <xf numFmtId="3" fontId="21" fillId="11" borderId="49" xfId="0" applyNumberFormat="1" applyFont="1" applyFill="1" applyBorder="1" applyAlignment="1">
      <alignment horizontal="center" vertical="center" wrapText="1"/>
    </xf>
    <xf numFmtId="1" fontId="8" fillId="11" borderId="60" xfId="0" applyNumberFormat="1" applyFont="1" applyFill="1" applyBorder="1" applyAlignment="1">
      <alignment horizontal="center" vertical="center"/>
    </xf>
    <xf numFmtId="4" fontId="21" fillId="11" borderId="49" xfId="0" applyNumberFormat="1" applyFont="1" applyFill="1" applyBorder="1" applyAlignment="1">
      <alignment horizontal="center" vertical="center" wrapText="1"/>
    </xf>
    <xf numFmtId="0" fontId="21" fillId="11" borderId="49" xfId="0" applyFont="1" applyFill="1" applyBorder="1" applyAlignment="1">
      <alignment horizontal="center" vertical="center" wrapText="1"/>
    </xf>
    <xf numFmtId="2" fontId="21" fillId="11" borderId="60" xfId="0" applyNumberFormat="1" applyFont="1" applyFill="1" applyBorder="1" applyAlignment="1">
      <alignment horizontal="center" vertical="center" wrapText="1"/>
    </xf>
    <xf numFmtId="1" fontId="21" fillId="11" borderId="49" xfId="0" applyNumberFormat="1" applyFont="1" applyFill="1" applyBorder="1" applyAlignment="1">
      <alignment horizontal="center" vertical="center" wrapText="1"/>
    </xf>
    <xf numFmtId="4" fontId="21" fillId="11" borderId="85" xfId="0" applyNumberFormat="1" applyFont="1" applyFill="1" applyBorder="1" applyAlignment="1">
      <alignment horizontal="center" vertical="center" wrapText="1"/>
    </xf>
    <xf numFmtId="4" fontId="21" fillId="11" borderId="89" xfId="0" applyNumberFormat="1" applyFont="1" applyFill="1" applyBorder="1" applyAlignment="1">
      <alignment horizontal="center" vertical="center" wrapText="1"/>
    </xf>
    <xf numFmtId="4" fontId="21" fillId="11" borderId="60" xfId="0" applyNumberFormat="1" applyFont="1" applyFill="1" applyBorder="1" applyAlignment="1">
      <alignment horizontal="center" vertical="center" wrapText="1"/>
    </xf>
    <xf numFmtId="4" fontId="21" fillId="11" borderId="91" xfId="0" applyNumberFormat="1" applyFont="1" applyFill="1" applyBorder="1" applyAlignment="1">
      <alignment horizontal="center" vertical="center" wrapText="1"/>
    </xf>
    <xf numFmtId="4" fontId="21" fillId="11" borderId="64" xfId="0" applyNumberFormat="1" applyFont="1" applyFill="1" applyBorder="1" applyAlignment="1">
      <alignment horizontal="center" vertical="center" wrapText="1"/>
    </xf>
    <xf numFmtId="9" fontId="21" fillId="11" borderId="49" xfId="0" applyNumberFormat="1" applyFont="1" applyFill="1" applyBorder="1" applyAlignment="1">
      <alignment horizontal="center" vertical="center" wrapText="1"/>
    </xf>
    <xf numFmtId="4" fontId="21" fillId="11" borderId="93" xfId="0" applyNumberFormat="1" applyFont="1" applyFill="1" applyBorder="1" applyAlignment="1">
      <alignment horizontal="center" vertical="center" wrapText="1"/>
    </xf>
    <xf numFmtId="4" fontId="21" fillId="11" borderId="88" xfId="0" applyNumberFormat="1" applyFont="1" applyFill="1" applyBorder="1" applyAlignment="1">
      <alignment horizontal="center" vertical="center" wrapText="1"/>
    </xf>
    <xf numFmtId="4" fontId="21" fillId="11" borderId="84" xfId="0" applyNumberFormat="1" applyFont="1" applyFill="1" applyBorder="1" applyAlignment="1">
      <alignment horizontal="center" vertical="center" wrapText="1"/>
    </xf>
    <xf numFmtId="4" fontId="21" fillId="11" borderId="68" xfId="0" applyNumberFormat="1" applyFont="1" applyFill="1" applyBorder="1" applyAlignment="1">
      <alignment horizontal="center" vertical="center" wrapText="1"/>
    </xf>
    <xf numFmtId="4" fontId="21" fillId="11" borderId="97" xfId="0" applyNumberFormat="1" applyFont="1" applyFill="1" applyBorder="1" applyAlignment="1">
      <alignment horizontal="center" vertical="center" wrapText="1"/>
    </xf>
    <xf numFmtId="0" fontId="21" fillId="11" borderId="65" xfId="0" applyFont="1" applyFill="1" applyBorder="1" applyAlignment="1">
      <alignment horizontal="center" vertical="center" wrapText="1"/>
    </xf>
    <xf numFmtId="39" fontId="22" fillId="11" borderId="0" xfId="0" applyNumberFormat="1" applyFont="1" applyFill="1" applyAlignment="1">
      <alignment horizontal="center" vertical="center" wrapText="1"/>
    </xf>
    <xf numFmtId="176" fontId="80" fillId="11" borderId="13" xfId="13" applyNumberFormat="1" applyFont="1" applyFill="1" applyBorder="1" applyAlignment="1" applyProtection="1">
      <alignment horizontal="center"/>
    </xf>
    <xf numFmtId="177" fontId="80" fillId="11" borderId="13" xfId="13" applyNumberFormat="1" applyFont="1" applyFill="1" applyBorder="1" applyAlignment="1" applyProtection="1">
      <alignment horizontal="center"/>
    </xf>
    <xf numFmtId="37" fontId="80" fillId="11" borderId="13" xfId="13" applyNumberFormat="1" applyFont="1" applyFill="1" applyBorder="1" applyAlignment="1" applyProtection="1">
      <alignment horizontal="center"/>
    </xf>
    <xf numFmtId="176" fontId="80" fillId="11" borderId="13" xfId="14" applyNumberFormat="1" applyFont="1" applyFill="1" applyBorder="1" applyAlignment="1">
      <alignment horizontal="center"/>
    </xf>
    <xf numFmtId="40" fontId="80" fillId="11" borderId="13" xfId="14" applyNumberFormat="1" applyFont="1" applyFill="1" applyBorder="1" applyAlignment="1">
      <alignment horizontal="center"/>
    </xf>
    <xf numFmtId="177" fontId="80" fillId="11" borderId="0" xfId="13" applyNumberFormat="1" applyFont="1" applyFill="1" applyBorder="1" applyAlignment="1" applyProtection="1">
      <alignment horizontal="center"/>
    </xf>
    <xf numFmtId="39" fontId="80" fillId="11" borderId="13" xfId="13" applyNumberFormat="1" applyFont="1" applyFill="1" applyBorder="1" applyAlignment="1" applyProtection="1">
      <alignment horizontal="center"/>
    </xf>
    <xf numFmtId="39" fontId="80" fillId="11" borderId="0" xfId="13" applyNumberFormat="1" applyFont="1" applyFill="1" applyBorder="1" applyAlignment="1" applyProtection="1">
      <alignment horizontal="center"/>
    </xf>
    <xf numFmtId="39" fontId="80" fillId="11" borderId="13" xfId="14" applyNumberFormat="1" applyFont="1" applyFill="1" applyBorder="1" applyAlignment="1">
      <alignment horizontal="center"/>
    </xf>
    <xf numFmtId="40" fontId="80" fillId="11" borderId="0" xfId="13" applyFont="1" applyFill="1" applyBorder="1" applyAlignment="1" applyProtection="1">
      <alignment horizontal="center"/>
    </xf>
    <xf numFmtId="40" fontId="80" fillId="11" borderId="13" xfId="13" applyFont="1" applyFill="1" applyBorder="1" applyAlignment="1" applyProtection="1">
      <alignment horizontal="center"/>
    </xf>
    <xf numFmtId="40" fontId="80" fillId="11" borderId="13" xfId="13" applyFont="1" applyFill="1" applyBorder="1" applyAlignment="1" applyProtection="1">
      <alignment horizontal="right" vertical="center"/>
    </xf>
    <xf numFmtId="40" fontId="80" fillId="11" borderId="0" xfId="13" applyFont="1" applyFill="1" applyBorder="1" applyAlignment="1" applyProtection="1">
      <alignment horizontal="right"/>
    </xf>
    <xf numFmtId="38" fontId="80" fillId="11" borderId="13" xfId="13" applyNumberFormat="1" applyFont="1" applyFill="1" applyBorder="1" applyAlignment="1" applyProtection="1">
      <alignment horizontal="center"/>
    </xf>
    <xf numFmtId="38" fontId="87" fillId="11" borderId="0" xfId="14" applyNumberFormat="1" applyFont="1" applyFill="1" applyAlignment="1">
      <alignment horizontal="center"/>
    </xf>
    <xf numFmtId="37" fontId="80" fillId="11" borderId="13" xfId="14" applyNumberFormat="1" applyFont="1" applyFill="1" applyBorder="1" applyAlignment="1">
      <alignment horizontal="center"/>
    </xf>
    <xf numFmtId="0" fontId="80" fillId="11" borderId="0" xfId="14" applyNumberFormat="1" applyFont="1" applyFill="1" applyAlignment="1">
      <alignment horizontal="center"/>
    </xf>
    <xf numFmtId="0" fontId="80" fillId="11" borderId="8" xfId="14" applyNumberFormat="1" applyFont="1" applyFill="1" applyBorder="1" applyAlignment="1">
      <alignment horizontal="center"/>
    </xf>
    <xf numFmtId="0" fontId="80" fillId="11" borderId="13" xfId="14" applyNumberFormat="1" applyFont="1" applyFill="1" applyBorder="1" applyAlignment="1">
      <alignment horizontal="center"/>
    </xf>
    <xf numFmtId="40" fontId="80" fillId="11" borderId="0" xfId="14" applyNumberFormat="1" applyFont="1" applyFill="1" applyAlignment="1">
      <alignment horizontal="center"/>
    </xf>
    <xf numFmtId="40" fontId="80" fillId="11" borderId="0" xfId="14" applyNumberFormat="1" applyFont="1" applyFill="1"/>
    <xf numFmtId="164" fontId="80" fillId="11" borderId="0" xfId="14" applyFont="1" applyFill="1"/>
    <xf numFmtId="164" fontId="80" fillId="11" borderId="13" xfId="14" applyFont="1" applyFill="1" applyBorder="1"/>
    <xf numFmtId="176" fontId="80" fillId="6" borderId="13" xfId="13" applyNumberFormat="1" applyFont="1" applyFill="1" applyBorder="1" applyAlignment="1" applyProtection="1">
      <alignment horizontal="center"/>
    </xf>
    <xf numFmtId="37" fontId="80" fillId="6" borderId="13" xfId="13" applyNumberFormat="1" applyFont="1" applyFill="1" applyBorder="1" applyAlignment="1" applyProtection="1">
      <alignment horizontal="center"/>
    </xf>
    <xf numFmtId="176" fontId="80" fillId="6" borderId="13" xfId="14" applyNumberFormat="1" applyFont="1" applyFill="1" applyBorder="1" applyAlignment="1">
      <alignment horizontal="center"/>
    </xf>
    <xf numFmtId="40" fontId="80" fillId="6" borderId="13" xfId="14" applyNumberFormat="1" applyFont="1" applyFill="1" applyBorder="1" applyAlignment="1">
      <alignment horizontal="center"/>
    </xf>
    <xf numFmtId="177" fontId="80" fillId="6" borderId="0" xfId="13" applyNumberFormat="1" applyFont="1" applyFill="1" applyBorder="1" applyAlignment="1" applyProtection="1">
      <alignment horizontal="center"/>
    </xf>
    <xf numFmtId="177" fontId="80" fillId="6" borderId="13" xfId="13" applyNumberFormat="1" applyFont="1" applyFill="1" applyBorder="1" applyAlignment="1" applyProtection="1">
      <alignment horizontal="center"/>
    </xf>
    <xf numFmtId="39" fontId="80" fillId="6" borderId="13" xfId="13" applyNumberFormat="1" applyFont="1" applyFill="1" applyBorder="1" applyAlignment="1" applyProtection="1">
      <alignment horizontal="center"/>
    </xf>
    <xf numFmtId="39" fontId="80" fillId="6" borderId="0" xfId="13" applyNumberFormat="1" applyFont="1" applyFill="1" applyBorder="1" applyAlignment="1" applyProtection="1">
      <alignment horizontal="center"/>
    </xf>
    <xf numFmtId="39" fontId="80" fillId="6" borderId="13" xfId="14" applyNumberFormat="1" applyFont="1" applyFill="1" applyBorder="1" applyAlignment="1">
      <alignment horizontal="center"/>
    </xf>
    <xf numFmtId="4" fontId="80" fillId="6" borderId="0" xfId="14" applyNumberFormat="1" applyFont="1" applyFill="1" applyAlignment="1">
      <alignment horizontal="center"/>
    </xf>
    <xf numFmtId="40" fontId="80" fillId="6" borderId="0" xfId="13" applyFont="1" applyFill="1" applyBorder="1" applyAlignment="1" applyProtection="1">
      <alignment horizontal="center"/>
    </xf>
    <xf numFmtId="40" fontId="80" fillId="6" borderId="13" xfId="13" applyFont="1" applyFill="1" applyBorder="1" applyAlignment="1" applyProtection="1">
      <alignment horizontal="center"/>
    </xf>
    <xf numFmtId="40" fontId="80" fillId="6" borderId="13" xfId="13" applyFont="1" applyFill="1" applyBorder="1" applyAlignment="1" applyProtection="1">
      <alignment horizontal="right" vertical="center"/>
    </xf>
    <xf numFmtId="40" fontId="80" fillId="6" borderId="0" xfId="13" applyFont="1" applyFill="1" applyBorder="1" applyAlignment="1" applyProtection="1">
      <alignment horizontal="right"/>
    </xf>
    <xf numFmtId="38" fontId="80" fillId="6" borderId="13" xfId="13" applyNumberFormat="1" applyFont="1" applyFill="1" applyBorder="1" applyAlignment="1" applyProtection="1">
      <alignment horizontal="center"/>
    </xf>
    <xf numFmtId="38" fontId="87" fillId="6" borderId="0" xfId="14" applyNumberFormat="1" applyFont="1" applyFill="1" applyAlignment="1">
      <alignment horizontal="center"/>
    </xf>
    <xf numFmtId="37" fontId="80" fillId="6" borderId="13" xfId="14" applyNumberFormat="1" applyFont="1" applyFill="1" applyBorder="1" applyAlignment="1">
      <alignment horizontal="center"/>
    </xf>
    <xf numFmtId="0" fontId="80" fillId="6" borderId="0" xfId="14" applyNumberFormat="1" applyFont="1" applyFill="1" applyAlignment="1">
      <alignment horizontal="center"/>
    </xf>
    <xf numFmtId="0" fontId="80" fillId="6" borderId="8" xfId="14" applyNumberFormat="1" applyFont="1" applyFill="1" applyBorder="1" applyAlignment="1">
      <alignment horizontal="center"/>
    </xf>
    <xf numFmtId="0" fontId="80" fillId="6" borderId="13" xfId="14" applyNumberFormat="1" applyFont="1" applyFill="1" applyBorder="1" applyAlignment="1">
      <alignment horizontal="center"/>
    </xf>
    <xf numFmtId="40" fontId="80" fillId="6" borderId="0" xfId="14" applyNumberFormat="1" applyFont="1" applyFill="1" applyAlignment="1">
      <alignment horizontal="center"/>
    </xf>
    <xf numFmtId="40" fontId="80" fillId="6" borderId="0" xfId="14" applyNumberFormat="1" applyFont="1" applyFill="1"/>
    <xf numFmtId="164" fontId="80" fillId="6" borderId="0" xfId="14" applyFont="1" applyFill="1"/>
    <xf numFmtId="164" fontId="80" fillId="6" borderId="13" xfId="14" applyFont="1" applyFill="1" applyBorder="1"/>
    <xf numFmtId="176" fontId="80" fillId="34" borderId="13" xfId="13" applyNumberFormat="1" applyFont="1" applyFill="1" applyBorder="1" applyAlignment="1" applyProtection="1">
      <alignment horizontal="center"/>
    </xf>
    <xf numFmtId="166" fontId="89" fillId="15" borderId="58" xfId="0" applyNumberFormat="1" applyFont="1" applyFill="1" applyBorder="1" applyAlignment="1">
      <alignment horizontal="center" vertical="center"/>
    </xf>
    <xf numFmtId="166" fontId="89" fillId="15" borderId="55" xfId="0" applyNumberFormat="1" applyFont="1" applyFill="1" applyBorder="1" applyAlignment="1">
      <alignment horizontal="center" vertical="center"/>
    </xf>
    <xf numFmtId="37" fontId="80" fillId="8" borderId="13" xfId="13" applyNumberFormat="1" applyFont="1" applyFill="1" applyBorder="1" applyAlignment="1" applyProtection="1">
      <alignment horizontal="center"/>
    </xf>
    <xf numFmtId="176" fontId="80" fillId="8" borderId="13" xfId="14" applyNumberFormat="1" applyFont="1" applyFill="1" applyBorder="1" applyAlignment="1">
      <alignment horizontal="center"/>
    </xf>
    <xf numFmtId="176" fontId="80" fillId="8" borderId="13" xfId="13" applyNumberFormat="1" applyFont="1" applyFill="1" applyBorder="1" applyAlignment="1" applyProtection="1">
      <alignment horizontal="center"/>
    </xf>
    <xf numFmtId="40" fontId="80" fillId="8" borderId="13" xfId="14" applyNumberFormat="1" applyFont="1" applyFill="1" applyBorder="1" applyAlignment="1">
      <alignment horizontal="center"/>
    </xf>
    <xf numFmtId="177" fontId="80" fillId="8" borderId="0" xfId="13" applyNumberFormat="1" applyFont="1" applyFill="1" applyBorder="1" applyAlignment="1" applyProtection="1">
      <alignment horizontal="center"/>
    </xf>
    <xf numFmtId="177" fontId="80" fillId="8" borderId="13" xfId="13" applyNumberFormat="1" applyFont="1" applyFill="1" applyBorder="1" applyAlignment="1" applyProtection="1">
      <alignment horizontal="center"/>
    </xf>
    <xf numFmtId="39" fontId="80" fillId="8" borderId="13" xfId="13" applyNumberFormat="1" applyFont="1" applyFill="1" applyBorder="1" applyAlignment="1" applyProtection="1">
      <alignment horizontal="center"/>
    </xf>
    <xf numFmtId="39" fontId="80" fillId="8" borderId="0" xfId="13" applyNumberFormat="1" applyFont="1" applyFill="1" applyBorder="1" applyAlignment="1" applyProtection="1">
      <alignment horizontal="center"/>
    </xf>
    <xf numFmtId="39" fontId="80" fillId="8" borderId="13" xfId="14" applyNumberFormat="1" applyFont="1" applyFill="1" applyBorder="1" applyAlignment="1">
      <alignment horizontal="center"/>
    </xf>
    <xf numFmtId="40" fontId="80" fillId="8" borderId="0" xfId="13" applyFont="1" applyFill="1" applyBorder="1" applyAlignment="1" applyProtection="1">
      <alignment horizontal="center"/>
    </xf>
    <xf numFmtId="40" fontId="80" fillId="8" borderId="13" xfId="13" applyFont="1" applyFill="1" applyBorder="1" applyAlignment="1" applyProtection="1">
      <alignment horizontal="center"/>
    </xf>
    <xf numFmtId="40" fontId="80" fillId="8" borderId="13" xfId="13" applyFont="1" applyFill="1" applyBorder="1" applyAlignment="1" applyProtection="1">
      <alignment horizontal="right" vertical="center"/>
    </xf>
    <xf numFmtId="40" fontId="80" fillId="8" borderId="0" xfId="13" applyFont="1" applyFill="1" applyBorder="1" applyAlignment="1" applyProtection="1">
      <alignment horizontal="right"/>
    </xf>
    <xf numFmtId="38" fontId="80" fillId="8" borderId="13" xfId="13" applyNumberFormat="1" applyFont="1" applyFill="1" applyBorder="1" applyAlignment="1" applyProtection="1">
      <alignment horizontal="center"/>
    </xf>
    <xf numFmtId="40" fontId="80" fillId="6" borderId="51" xfId="13" applyFont="1" applyFill="1" applyBorder="1"/>
    <xf numFmtId="40" fontId="80" fillId="6" borderId="0" xfId="13" applyFont="1" applyFill="1" applyBorder="1"/>
    <xf numFmtId="164" fontId="80" fillId="6" borderId="0" xfId="14" applyFont="1" applyFill="1" applyAlignment="1">
      <alignment horizontal="left"/>
    </xf>
    <xf numFmtId="40" fontId="80" fillId="6" borderId="0" xfId="13" applyFont="1" applyFill="1" applyBorder="1" applyAlignment="1">
      <alignment horizontal="center"/>
    </xf>
    <xf numFmtId="40" fontId="80" fillId="6" borderId="118" xfId="13" applyFont="1" applyFill="1" applyBorder="1" applyAlignment="1">
      <alignment horizontal="centerContinuous"/>
    </xf>
    <xf numFmtId="40" fontId="80" fillId="6" borderId="8" xfId="13" applyFont="1" applyFill="1" applyBorder="1" applyAlignment="1" applyProtection="1">
      <alignment horizontal="center"/>
    </xf>
    <xf numFmtId="40" fontId="80" fillId="6" borderId="114" xfId="13" applyFont="1" applyFill="1" applyBorder="1" applyAlignment="1" applyProtection="1">
      <alignment horizontal="center"/>
    </xf>
    <xf numFmtId="40" fontId="80" fillId="6" borderId="0" xfId="13" applyFont="1" applyFill="1"/>
    <xf numFmtId="49" fontId="4" fillId="6" borderId="56" xfId="0" applyNumberFormat="1" applyFont="1" applyFill="1" applyBorder="1" applyAlignment="1">
      <alignment horizontal="center" vertical="center"/>
    </xf>
    <xf numFmtId="166" fontId="42" fillId="0" borderId="0" xfId="0" applyNumberFormat="1" applyFont="1" applyAlignment="1">
      <alignment horizontal="center" vertical="center"/>
    </xf>
    <xf numFmtId="4" fontId="3" fillId="0" borderId="0" xfId="0" applyNumberFormat="1" applyFont="1" applyAlignment="1">
      <alignment horizontal="center" vertical="center"/>
    </xf>
    <xf numFmtId="49" fontId="4" fillId="35" borderId="56" xfId="0" applyNumberFormat="1" applyFont="1" applyFill="1" applyBorder="1" applyAlignment="1">
      <alignment horizontal="center" vertical="center"/>
    </xf>
    <xf numFmtId="2" fontId="3" fillId="0" borderId="43" xfId="0" applyNumberFormat="1" applyFont="1" applyFill="1" applyBorder="1" applyAlignment="1">
      <alignment horizontal="center" vertical="center"/>
    </xf>
    <xf numFmtId="4" fontId="3" fillId="0" borderId="0" xfId="0" applyNumberFormat="1" applyFont="1" applyFill="1" applyAlignment="1">
      <alignment horizontal="center" vertical="center"/>
    </xf>
    <xf numFmtId="0" fontId="3" fillId="0" borderId="0" xfId="0" applyFont="1" applyFill="1" applyAlignment="1">
      <alignment horizontal="center" vertical="center"/>
    </xf>
    <xf numFmtId="166" fontId="3" fillId="0" borderId="43" xfId="0" applyNumberFormat="1" applyFont="1" applyFill="1" applyBorder="1" applyAlignment="1">
      <alignment horizontal="center" vertical="center"/>
    </xf>
    <xf numFmtId="166" fontId="3" fillId="0" borderId="55" xfId="0" applyNumberFormat="1" applyFont="1" applyFill="1" applyBorder="1" applyAlignment="1">
      <alignment horizontal="center" vertical="center"/>
    </xf>
    <xf numFmtId="166" fontId="3" fillId="0" borderId="61" xfId="0" applyNumberFormat="1" applyFont="1" applyFill="1" applyBorder="1" applyAlignment="1">
      <alignment horizontal="center" vertical="center"/>
    </xf>
    <xf numFmtId="1" fontId="4" fillId="0" borderId="61" xfId="0" applyNumberFormat="1" applyFont="1" applyFill="1" applyBorder="1" applyAlignment="1">
      <alignment horizontal="center" vertical="center"/>
    </xf>
    <xf numFmtId="2" fontId="4" fillId="0" borderId="61" xfId="0" applyNumberFormat="1" applyFont="1" applyFill="1" applyBorder="1" applyAlignment="1">
      <alignment horizontal="center" vertical="center"/>
    </xf>
    <xf numFmtId="166" fontId="44" fillId="0" borderId="57" xfId="0" applyNumberFormat="1" applyFont="1" applyFill="1" applyBorder="1" applyAlignment="1">
      <alignment horizontal="center" vertical="center"/>
    </xf>
    <xf numFmtId="166" fontId="42" fillId="0" borderId="0" xfId="0" applyNumberFormat="1" applyFont="1" applyFill="1" applyAlignment="1">
      <alignment horizontal="center" vertical="center"/>
    </xf>
    <xf numFmtId="4" fontId="3" fillId="0" borderId="43" xfId="0" applyNumberFormat="1" applyFont="1" applyFill="1" applyBorder="1" applyAlignment="1">
      <alignment horizontal="center" vertical="center"/>
    </xf>
    <xf numFmtId="174" fontId="3" fillId="0" borderId="43" xfId="0" applyNumberFormat="1" applyFont="1" applyFill="1" applyBorder="1" applyAlignment="1">
      <alignment horizontal="center" vertical="center"/>
    </xf>
    <xf numFmtId="2" fontId="3" fillId="0" borderId="44" xfId="0" applyNumberFormat="1" applyFont="1" applyFill="1" applyBorder="1" applyAlignment="1">
      <alignment horizontal="center" vertical="center"/>
    </xf>
    <xf numFmtId="0" fontId="3" fillId="0" borderId="0" xfId="0" applyFont="1" applyFill="1" applyAlignment="1">
      <alignment vertical="center"/>
    </xf>
    <xf numFmtId="0" fontId="3" fillId="21" borderId="0" xfId="0" applyFont="1" applyFill="1" applyAlignment="1">
      <alignment horizontal="center" vertical="center"/>
    </xf>
    <xf numFmtId="49" fontId="3" fillId="21" borderId="0" xfId="0" applyNumberFormat="1" applyFont="1" applyFill="1" applyAlignment="1">
      <alignment horizontal="center" vertical="center"/>
    </xf>
    <xf numFmtId="0" fontId="3" fillId="21" borderId="0" xfId="0" quotePrefix="1" applyFont="1" applyFill="1" applyAlignment="1">
      <alignment horizontal="center" vertical="center"/>
    </xf>
    <xf numFmtId="0" fontId="3" fillId="21" borderId="0" xfId="0" applyFont="1" applyFill="1" applyAlignment="1">
      <alignment horizontal="left" vertical="center" wrapText="1"/>
    </xf>
    <xf numFmtId="4" fontId="3" fillId="21" borderId="0" xfId="0" applyNumberFormat="1" applyFont="1" applyFill="1" applyAlignment="1">
      <alignment horizontal="right" vertical="center"/>
    </xf>
    <xf numFmtId="0" fontId="3" fillId="21" borderId="0" xfId="0" applyFont="1" applyFill="1" applyAlignment="1">
      <alignment horizontal="right" vertical="center"/>
    </xf>
    <xf numFmtId="10" fontId="3" fillId="21" borderId="0" xfId="0" applyNumberFormat="1" applyFont="1" applyFill="1" applyAlignment="1">
      <alignment horizontal="right" vertical="center"/>
    </xf>
    <xf numFmtId="10" fontId="3" fillId="21" borderId="0" xfId="0" applyNumberFormat="1" applyFont="1" applyFill="1" applyAlignment="1">
      <alignment horizontal="center" vertical="center"/>
    </xf>
    <xf numFmtId="166" fontId="3" fillId="21" borderId="0" xfId="0" applyNumberFormat="1" applyFont="1" applyFill="1" applyAlignment="1">
      <alignment horizontal="center" vertical="center"/>
    </xf>
    <xf numFmtId="0" fontId="3" fillId="32" borderId="0" xfId="0" applyFont="1" applyFill="1" applyAlignment="1">
      <alignment horizontal="center" vertical="center"/>
    </xf>
    <xf numFmtId="49" fontId="3" fillId="32" borderId="0" xfId="0" applyNumberFormat="1" applyFont="1" applyFill="1" applyAlignment="1">
      <alignment horizontal="center" vertical="center"/>
    </xf>
    <xf numFmtId="0" fontId="3" fillId="32" borderId="0" xfId="0" quotePrefix="1" applyFont="1" applyFill="1" applyAlignment="1">
      <alignment horizontal="center" vertical="center"/>
    </xf>
    <xf numFmtId="0" fontId="3" fillId="32" borderId="0" xfId="0" applyFont="1" applyFill="1" applyAlignment="1">
      <alignment horizontal="left" vertical="center" wrapText="1"/>
    </xf>
    <xf numFmtId="4" fontId="3" fillId="32" borderId="0" xfId="0" applyNumberFormat="1" applyFont="1" applyFill="1" applyAlignment="1">
      <alignment horizontal="right" vertical="center"/>
    </xf>
    <xf numFmtId="0" fontId="3" fillId="32" borderId="0" xfId="0" applyFont="1" applyFill="1" applyAlignment="1">
      <alignment horizontal="right" vertical="center"/>
    </xf>
    <xf numFmtId="10" fontId="3" fillId="32" borderId="0" xfId="0" applyNumberFormat="1" applyFont="1" applyFill="1" applyAlignment="1">
      <alignment horizontal="right" vertical="center"/>
    </xf>
    <xf numFmtId="10" fontId="3" fillId="32" borderId="0" xfId="0" applyNumberFormat="1" applyFont="1" applyFill="1" applyAlignment="1">
      <alignment horizontal="center" vertical="center"/>
    </xf>
    <xf numFmtId="166" fontId="3" fillId="32" borderId="0" xfId="0" applyNumberFormat="1" applyFont="1" applyFill="1" applyAlignment="1">
      <alignment horizontal="center" vertical="center"/>
    </xf>
    <xf numFmtId="4" fontId="90" fillId="2" borderId="6" xfId="0" applyNumberFormat="1" applyFont="1" applyFill="1" applyBorder="1" applyAlignment="1">
      <alignment horizontal="center" vertical="center" wrapText="1"/>
    </xf>
    <xf numFmtId="0" fontId="3" fillId="36" borderId="0" xfId="0" applyFont="1" applyFill="1" applyAlignment="1">
      <alignment horizontal="center" vertical="center"/>
    </xf>
    <xf numFmtId="49" fontId="3" fillId="36" borderId="0" xfId="0" applyNumberFormat="1" applyFont="1" applyFill="1" applyAlignment="1">
      <alignment horizontal="center" vertical="center"/>
    </xf>
    <xf numFmtId="0" fontId="3" fillId="36" borderId="0" xfId="0" quotePrefix="1" applyFont="1" applyFill="1" applyAlignment="1">
      <alignment horizontal="center" vertical="center"/>
    </xf>
    <xf numFmtId="0" fontId="3" fillId="36" borderId="0" xfId="0" applyFont="1" applyFill="1" applyAlignment="1">
      <alignment horizontal="left" vertical="center" wrapText="1"/>
    </xf>
    <xf numFmtId="4" fontId="3" fillId="36" borderId="0" xfId="0" applyNumberFormat="1" applyFont="1" applyFill="1" applyAlignment="1">
      <alignment horizontal="right" vertical="center"/>
    </xf>
    <xf numFmtId="0" fontId="3" fillId="36" borderId="0" xfId="0" applyFont="1" applyFill="1" applyAlignment="1">
      <alignment horizontal="right" vertical="center"/>
    </xf>
    <xf numFmtId="10" fontId="3" fillId="36" borderId="0" xfId="0" applyNumberFormat="1" applyFont="1" applyFill="1" applyAlignment="1">
      <alignment horizontal="right" vertical="center"/>
    </xf>
    <xf numFmtId="10" fontId="3" fillId="36" borderId="0" xfId="0" applyNumberFormat="1" applyFont="1" applyFill="1" applyAlignment="1">
      <alignment horizontal="center" vertical="center"/>
    </xf>
    <xf numFmtId="166" fontId="3" fillId="36" borderId="0" xfId="0" applyNumberFormat="1" applyFont="1" applyFill="1" applyAlignment="1">
      <alignment horizontal="center" vertical="center"/>
    </xf>
    <xf numFmtId="0" fontId="45" fillId="23" borderId="0" xfId="0" applyFont="1" applyFill="1" applyAlignment="1">
      <alignment horizontal="center"/>
    </xf>
    <xf numFmtId="0" fontId="31" fillId="24" borderId="15" xfId="0" applyFont="1" applyFill="1" applyBorder="1" applyAlignment="1">
      <alignment horizontal="center"/>
    </xf>
    <xf numFmtId="0" fontId="31" fillId="24" borderId="18" xfId="0" applyFont="1" applyFill="1" applyBorder="1" applyAlignment="1">
      <alignment horizontal="center"/>
    </xf>
    <xf numFmtId="0" fontId="8" fillId="2" borderId="14" xfId="0" applyFont="1" applyFill="1" applyBorder="1" applyAlignment="1">
      <alignment horizontal="center" vertical="center"/>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8" fillId="2" borderId="15" xfId="0" applyFont="1" applyFill="1" applyBorder="1" applyAlignment="1">
      <alignment horizontal="center" vertical="center"/>
    </xf>
    <xf numFmtId="0" fontId="0" fillId="2" borderId="50" xfId="0" applyFill="1" applyBorder="1" applyAlignment="1">
      <alignment horizontal="center" vertical="center"/>
    </xf>
    <xf numFmtId="0" fontId="8" fillId="2" borderId="16" xfId="0" applyFont="1" applyFill="1" applyBorder="1" applyAlignment="1">
      <alignment horizontal="center" vertical="center"/>
    </xf>
    <xf numFmtId="0" fontId="0" fillId="2" borderId="21" xfId="0" applyFill="1" applyBorder="1" applyAlignment="1">
      <alignment horizontal="center" vertical="center"/>
    </xf>
    <xf numFmtId="0" fontId="8" fillId="2" borderId="17" xfId="0" applyFont="1" applyFill="1" applyBorder="1" applyAlignment="1">
      <alignment horizontal="center" vertical="center"/>
    </xf>
    <xf numFmtId="0" fontId="0" fillId="2" borderId="22" xfId="0" applyFill="1" applyBorder="1" applyAlignment="1">
      <alignment horizontal="center" vertical="center"/>
    </xf>
    <xf numFmtId="0" fontId="47" fillId="0" borderId="14" xfId="0" applyFont="1" applyBorder="1" applyAlignment="1">
      <alignment horizontal="center"/>
    </xf>
    <xf numFmtId="0" fontId="49" fillId="0" borderId="19" xfId="0" applyFont="1" applyBorder="1" applyAlignment="1">
      <alignment horizontal="center"/>
    </xf>
    <xf numFmtId="0" fontId="48" fillId="2" borderId="14" xfId="0" applyFont="1" applyFill="1" applyBorder="1" applyAlignment="1">
      <alignment horizontal="center" vertical="justify"/>
    </xf>
    <xf numFmtId="0" fontId="50" fillId="2" borderId="20" xfId="0" applyFont="1" applyFill="1" applyBorder="1" applyAlignment="1">
      <alignment horizontal="center"/>
    </xf>
    <xf numFmtId="0" fontId="0" fillId="2" borderId="26" xfId="0" applyFill="1" applyBorder="1" applyAlignment="1">
      <alignment horizontal="center" vertical="center"/>
    </xf>
    <xf numFmtId="0" fontId="0" fillId="2" borderId="59" xfId="0" applyFill="1" applyBorder="1" applyAlignment="1">
      <alignment horizontal="center" vertical="center"/>
    </xf>
    <xf numFmtId="0" fontId="64" fillId="26" borderId="0" xfId="1" applyFont="1" applyFill="1" applyAlignment="1">
      <alignment horizontal="left" vertical="top" wrapText="1"/>
    </xf>
    <xf numFmtId="0" fontId="33" fillId="5" borderId="0" xfId="1" applyFont="1" applyFill="1" applyAlignment="1">
      <alignment horizontal="center" vertical="center"/>
    </xf>
    <xf numFmtId="0" fontId="50" fillId="25" borderId="0" xfId="2" applyFont="1" applyFill="1" applyAlignment="1" applyProtection="1">
      <alignment horizontal="center" vertical="center"/>
      <protection hidden="1"/>
    </xf>
    <xf numFmtId="0" fontId="22" fillId="25" borderId="0" xfId="2" applyFont="1" applyFill="1" applyAlignment="1" applyProtection="1">
      <alignment horizontal="center" vertical="center"/>
      <protection hidden="1"/>
    </xf>
    <xf numFmtId="0" fontId="58" fillId="14" borderId="18" xfId="1" applyFont="1" applyFill="1" applyBorder="1" applyAlignment="1">
      <alignment horizontal="center" vertical="center"/>
    </xf>
    <xf numFmtId="0" fontId="14" fillId="0" borderId="39" xfId="1" applyFont="1" applyBorder="1" applyAlignment="1">
      <alignment horizontal="center" vertical="top"/>
    </xf>
    <xf numFmtId="0" fontId="33" fillId="0" borderId="39" xfId="1" applyFont="1" applyBorder="1" applyAlignment="1">
      <alignment horizontal="center" vertical="center" wrapText="1"/>
    </xf>
    <xf numFmtId="0" fontId="33" fillId="0" borderId="69" xfId="1" applyFont="1" applyBorder="1" applyAlignment="1">
      <alignment horizontal="center" vertical="center" wrapText="1"/>
    </xf>
    <xf numFmtId="0" fontId="62" fillId="14" borderId="79" xfId="1" applyFont="1" applyFill="1" applyBorder="1" applyAlignment="1">
      <alignment horizontal="left" vertical="center"/>
    </xf>
    <xf numFmtId="0" fontId="62" fillId="14" borderId="80" xfId="1" applyFont="1" applyFill="1" applyBorder="1" applyAlignment="1">
      <alignment horizontal="left" vertical="center"/>
    </xf>
    <xf numFmtId="0" fontId="4" fillId="5" borderId="0" xfId="0" applyFont="1" applyFill="1" applyAlignment="1">
      <alignment horizontal="center" vertical="center" wrapText="1"/>
    </xf>
    <xf numFmtId="0" fontId="42" fillId="5" borderId="0" xfId="0" applyFont="1" applyFill="1" applyAlignment="1">
      <alignment horizontal="left" vertical="center"/>
    </xf>
    <xf numFmtId="0" fontId="82" fillId="5" borderId="0" xfId="0" applyFont="1" applyFill="1" applyAlignment="1">
      <alignment horizontal="center" vertical="center" wrapText="1"/>
    </xf>
    <xf numFmtId="49" fontId="42" fillId="5" borderId="0" xfId="0" applyNumberFormat="1" applyFont="1" applyFill="1" applyAlignment="1">
      <alignment horizontal="left" vertical="center"/>
    </xf>
    <xf numFmtId="0" fontId="4" fillId="28" borderId="0" xfId="0" applyFont="1" applyFill="1" applyAlignment="1">
      <alignment horizontal="left" vertical="center" wrapText="1"/>
    </xf>
    <xf numFmtId="0" fontId="88" fillId="28" borderId="0" xfId="0" applyFont="1" applyFill="1" applyAlignment="1">
      <alignment horizontal="right" vertical="center"/>
    </xf>
    <xf numFmtId="0" fontId="20" fillId="5" borderId="4" xfId="0" applyFont="1" applyFill="1" applyBorder="1" applyAlignment="1">
      <alignment horizontal="left" vertical="center"/>
    </xf>
    <xf numFmtId="0" fontId="25" fillId="0" borderId="0" xfId="0" applyFont="1" applyAlignment="1">
      <alignment horizontal="center" vertical="top" wrapText="1"/>
    </xf>
    <xf numFmtId="0" fontId="20" fillId="18" borderId="4" xfId="0" applyFont="1" applyFill="1" applyBorder="1" applyAlignment="1">
      <alignment horizontal="center" vertical="center"/>
    </xf>
    <xf numFmtId="0" fontId="19" fillId="15" borderId="4"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4" xfId="0" applyFont="1" applyFill="1" applyBorder="1" applyAlignment="1">
      <alignment horizontal="left" vertical="center"/>
    </xf>
    <xf numFmtId="0" fontId="2" fillId="5" borderId="4" xfId="0" applyFont="1" applyFill="1" applyBorder="1" applyAlignment="1">
      <alignment horizontal="left" vertical="center" wrapText="1"/>
    </xf>
    <xf numFmtId="0" fontId="41" fillId="15" borderId="4" xfId="0" applyFont="1" applyFill="1" applyBorder="1" applyAlignment="1">
      <alignment horizontal="center" vertical="center"/>
    </xf>
    <xf numFmtId="172" fontId="24" fillId="0" borderId="0" xfId="0" applyNumberFormat="1" applyFont="1" applyAlignment="1">
      <alignment vertical="top"/>
    </xf>
    <xf numFmtId="172" fontId="24" fillId="0" borderId="0" xfId="0" applyNumberFormat="1" applyFont="1" applyAlignment="1">
      <alignment horizontal="left" vertical="top"/>
    </xf>
    <xf numFmtId="0" fontId="26" fillId="0" borderId="0" xfId="0" applyFont="1" applyAlignment="1">
      <alignment horizontal="center"/>
    </xf>
    <xf numFmtId="0" fontId="19" fillId="15" borderId="4" xfId="0" applyFont="1" applyFill="1" applyBorder="1" applyAlignment="1">
      <alignment horizontal="center"/>
    </xf>
    <xf numFmtId="43" fontId="2" fillId="5" borderId="4" xfId="0" applyNumberFormat="1" applyFont="1" applyFill="1" applyBorder="1" applyAlignment="1">
      <alignment horizontal="left" vertical="center"/>
    </xf>
    <xf numFmtId="10" fontId="2" fillId="5" borderId="4" xfId="0" applyNumberFormat="1" applyFont="1" applyFill="1" applyBorder="1" applyAlignment="1">
      <alignment horizontal="center" vertical="center"/>
    </xf>
    <xf numFmtId="0" fontId="8" fillId="11" borderId="5" xfId="0" applyFont="1" applyFill="1" applyBorder="1" applyAlignment="1">
      <alignment horizontal="center" vertical="center" wrapText="1"/>
    </xf>
    <xf numFmtId="0" fontId="8" fillId="11" borderId="8" xfId="0" applyFont="1" applyFill="1" applyBorder="1" applyAlignment="1">
      <alignment horizontal="center" vertical="center" wrapText="1"/>
    </xf>
    <xf numFmtId="0" fontId="8" fillId="9" borderId="4" xfId="0" applyFont="1" applyFill="1" applyBorder="1" applyAlignment="1">
      <alignment horizontal="center" vertical="center" wrapText="1"/>
    </xf>
    <xf numFmtId="0" fontId="8" fillId="12" borderId="4" xfId="0" applyFont="1" applyFill="1" applyBorder="1" applyAlignment="1">
      <alignment horizontal="center" vertical="center" wrapText="1"/>
    </xf>
    <xf numFmtId="0" fontId="23" fillId="2" borderId="5" xfId="0" applyFont="1" applyFill="1" applyBorder="1" applyAlignment="1">
      <alignment horizontal="center" vertical="center" textRotation="90" wrapText="1"/>
    </xf>
    <xf numFmtId="0" fontId="23" fillId="2" borderId="8" xfId="0" applyFont="1" applyFill="1" applyBorder="1" applyAlignment="1">
      <alignment horizontal="center" vertical="center" textRotation="90" wrapText="1"/>
    </xf>
    <xf numFmtId="0" fontId="15" fillId="2" borderId="4" xfId="0" applyFont="1" applyFill="1" applyBorder="1" applyAlignment="1">
      <alignment horizontal="center" vertical="center" wrapText="1"/>
    </xf>
    <xf numFmtId="0" fontId="8" fillId="11" borderId="4" xfId="0" applyFont="1" applyFill="1" applyBorder="1" applyAlignment="1">
      <alignment horizontal="center" vertical="center" wrapText="1"/>
    </xf>
    <xf numFmtId="0" fontId="8" fillId="9" borderId="24" xfId="0" applyFont="1" applyFill="1" applyBorder="1" applyAlignment="1">
      <alignment horizontal="center" vertical="center" wrapText="1"/>
    </xf>
    <xf numFmtId="0" fontId="8" fillId="9" borderId="13" xfId="0" applyFont="1" applyFill="1" applyBorder="1" applyAlignment="1">
      <alignment horizontal="center" vertical="center" wrapText="1"/>
    </xf>
    <xf numFmtId="0" fontId="8" fillId="2" borderId="82" xfId="0" applyFont="1" applyFill="1" applyBorder="1" applyAlignment="1">
      <alignment horizontal="center" vertical="center" wrapText="1"/>
    </xf>
    <xf numFmtId="0" fontId="8" fillId="2" borderId="8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77" fillId="5" borderId="38" xfId="12" applyFont="1" applyFill="1" applyBorder="1" applyAlignment="1">
      <alignment horizontal="center" vertical="center" wrapText="1"/>
    </xf>
    <xf numFmtId="0" fontId="77" fillId="5" borderId="9" xfId="12" applyFont="1" applyFill="1" applyBorder="1" applyAlignment="1">
      <alignment horizontal="center" vertical="center" wrapText="1"/>
    </xf>
    <xf numFmtId="0" fontId="77" fillId="5" borderId="45" xfId="12" applyFont="1" applyFill="1" applyBorder="1" applyAlignment="1">
      <alignment horizontal="center" vertical="center" wrapText="1"/>
    </xf>
    <xf numFmtId="4" fontId="77" fillId="8" borderId="38" xfId="12" applyNumberFormat="1" applyFont="1" applyFill="1" applyBorder="1" applyAlignment="1">
      <alignment horizontal="center" vertical="center"/>
    </xf>
    <xf numFmtId="4" fontId="77" fillId="8" borderId="9" xfId="12" applyNumberFormat="1" applyFont="1" applyFill="1" applyBorder="1" applyAlignment="1">
      <alignment horizontal="center" vertical="center"/>
    </xf>
    <xf numFmtId="4" fontId="77" fillId="8" borderId="45" xfId="12" applyNumberFormat="1" applyFont="1" applyFill="1" applyBorder="1" applyAlignment="1">
      <alignment horizontal="center" vertical="center"/>
    </xf>
    <xf numFmtId="0" fontId="77" fillId="31" borderId="15" xfId="12" applyFont="1" applyFill="1" applyBorder="1" applyAlignment="1">
      <alignment horizontal="center" vertical="center" wrapText="1"/>
    </xf>
    <xf numFmtId="0" fontId="77" fillId="31" borderId="18" xfId="12" applyFont="1" applyFill="1" applyBorder="1" applyAlignment="1">
      <alignment horizontal="center" vertical="center" wrapText="1"/>
    </xf>
    <xf numFmtId="0" fontId="77" fillId="31" borderId="50" xfId="12" applyFont="1" applyFill="1" applyBorder="1" applyAlignment="1">
      <alignment horizontal="center" vertical="center" wrapText="1"/>
    </xf>
    <xf numFmtId="4" fontId="77" fillId="8" borderId="15" xfId="12" applyNumberFormat="1" applyFont="1" applyFill="1" applyBorder="1" applyAlignment="1">
      <alignment horizontal="center" vertical="center"/>
    </xf>
    <xf numFmtId="4" fontId="77" fillId="8" borderId="18" xfId="12" applyNumberFormat="1" applyFont="1" applyFill="1" applyBorder="1" applyAlignment="1">
      <alignment horizontal="center" vertical="center"/>
    </xf>
    <xf numFmtId="4" fontId="77" fillId="8" borderId="50" xfId="12" applyNumberFormat="1" applyFont="1" applyFill="1" applyBorder="1" applyAlignment="1">
      <alignment horizontal="center" vertical="center"/>
    </xf>
    <xf numFmtId="0" fontId="82" fillId="5" borderId="0" xfId="5" applyFont="1" applyFill="1" applyAlignment="1">
      <alignment horizontal="center" vertical="center" wrapText="1"/>
    </xf>
    <xf numFmtId="0" fontId="13" fillId="5" borderId="0" xfId="5" applyFont="1" applyFill="1" applyAlignment="1">
      <alignment horizontal="right" vertical="center"/>
    </xf>
    <xf numFmtId="0" fontId="13" fillId="33" borderId="0" xfId="5" applyFont="1" applyFill="1" applyAlignment="1">
      <alignment horizontal="right" vertical="center"/>
    </xf>
    <xf numFmtId="0" fontId="13" fillId="3" borderId="0" xfId="5" applyFont="1" applyFill="1" applyAlignment="1">
      <alignment horizontal="center" vertical="center"/>
    </xf>
    <xf numFmtId="0" fontId="77" fillId="22" borderId="38" xfId="12" applyFont="1" applyFill="1" applyBorder="1" applyAlignment="1">
      <alignment horizontal="center" vertical="center" wrapText="1"/>
    </xf>
    <xf numFmtId="0" fontId="77" fillId="22" borderId="9" xfId="12" applyFont="1" applyFill="1" applyBorder="1" applyAlignment="1">
      <alignment horizontal="center" vertical="center" wrapText="1"/>
    </xf>
    <xf numFmtId="0" fontId="77" fillId="22" borderId="45" xfId="12" applyFont="1" applyFill="1" applyBorder="1" applyAlignment="1">
      <alignment horizontal="center" vertical="center" wrapText="1"/>
    </xf>
    <xf numFmtId="2" fontId="77" fillId="8" borderId="38" xfId="12" applyNumberFormat="1" applyFont="1" applyFill="1" applyBorder="1" applyAlignment="1">
      <alignment horizontal="center" vertical="center"/>
    </xf>
    <xf numFmtId="2" fontId="77" fillId="8" borderId="9" xfId="12" applyNumberFormat="1" applyFont="1" applyFill="1" applyBorder="1" applyAlignment="1">
      <alignment horizontal="center" vertical="center"/>
    </xf>
    <xf numFmtId="2" fontId="77" fillId="8" borderId="45" xfId="12" applyNumberFormat="1" applyFont="1" applyFill="1" applyBorder="1" applyAlignment="1">
      <alignment horizontal="center" vertical="center"/>
    </xf>
    <xf numFmtId="0" fontId="73" fillId="31" borderId="15" xfId="12" applyFont="1" applyFill="1" applyBorder="1" applyAlignment="1">
      <alignment horizontal="center" vertical="center" wrapText="1"/>
    </xf>
    <xf numFmtId="0" fontId="73" fillId="31" borderId="18" xfId="12" applyFont="1" applyFill="1" applyBorder="1" applyAlignment="1">
      <alignment horizontal="center" vertical="center" wrapText="1"/>
    </xf>
    <xf numFmtId="0" fontId="73" fillId="31" borderId="50" xfId="12" applyFont="1" applyFill="1" applyBorder="1" applyAlignment="1">
      <alignment horizontal="center" vertical="center" wrapText="1"/>
    </xf>
    <xf numFmtId="0" fontId="1" fillId="31" borderId="15" xfId="12" applyFill="1" applyBorder="1" applyAlignment="1">
      <alignment horizontal="center" vertical="center"/>
    </xf>
    <xf numFmtId="0" fontId="1" fillId="31" borderId="18" xfId="12" applyFill="1" applyBorder="1" applyAlignment="1">
      <alignment horizontal="center" vertical="center"/>
    </xf>
    <xf numFmtId="0" fontId="1" fillId="31" borderId="50" xfId="12" applyFill="1" applyBorder="1" applyAlignment="1">
      <alignment horizontal="center" vertical="center"/>
    </xf>
    <xf numFmtId="0" fontId="12" fillId="31" borderId="15" xfId="12" applyFont="1" applyFill="1" applyBorder="1" applyAlignment="1">
      <alignment horizontal="center" vertical="center"/>
    </xf>
    <xf numFmtId="0" fontId="12" fillId="31" borderId="50" xfId="12" applyFont="1" applyFill="1" applyBorder="1" applyAlignment="1">
      <alignment horizontal="center" vertical="center"/>
    </xf>
    <xf numFmtId="0" fontId="1" fillId="22" borderId="35" xfId="12" applyFill="1" applyBorder="1" applyAlignment="1">
      <alignment horizontal="center" vertical="center" wrapText="1"/>
    </xf>
    <xf numFmtId="0" fontId="1" fillId="22" borderId="36" xfId="12" applyFill="1" applyBorder="1" applyAlignment="1">
      <alignment horizontal="center" vertical="center" wrapText="1"/>
    </xf>
    <xf numFmtId="0" fontId="1" fillId="22" borderId="37" xfId="12" applyFill="1" applyBorder="1" applyAlignment="1">
      <alignment horizontal="center" vertical="center" wrapText="1"/>
    </xf>
    <xf numFmtId="2" fontId="1" fillId="8" borderId="35" xfId="12" applyNumberFormat="1" applyFill="1" applyBorder="1" applyAlignment="1">
      <alignment horizontal="center" vertical="center"/>
    </xf>
    <xf numFmtId="2" fontId="1" fillId="8" borderId="36" xfId="12" applyNumberFormat="1" applyFill="1" applyBorder="1" applyAlignment="1">
      <alignment horizontal="center" vertical="center"/>
    </xf>
    <xf numFmtId="2" fontId="1" fillId="8" borderId="41" xfId="12" applyNumberFormat="1" applyFill="1" applyBorder="1" applyAlignment="1">
      <alignment horizontal="center" vertical="center"/>
    </xf>
    <xf numFmtId="0" fontId="1" fillId="31" borderId="15" xfId="12" applyFill="1" applyBorder="1" applyAlignment="1">
      <alignment horizontal="center" vertical="center" wrapText="1"/>
    </xf>
    <xf numFmtId="0" fontId="1" fillId="31" borderId="18" xfId="12" applyFill="1" applyBorder="1" applyAlignment="1">
      <alignment horizontal="center" vertical="center" wrapText="1"/>
    </xf>
    <xf numFmtId="0" fontId="1" fillId="31" borderId="50" xfId="12" applyFill="1" applyBorder="1" applyAlignment="1">
      <alignment horizontal="center" vertical="center" wrapText="1"/>
    </xf>
    <xf numFmtId="0" fontId="75" fillId="32" borderId="38" xfId="12" applyFont="1" applyFill="1" applyBorder="1" applyAlignment="1">
      <alignment horizontal="center" vertical="center" wrapText="1"/>
    </xf>
    <xf numFmtId="0" fontId="75" fillId="32" borderId="9" xfId="12" applyFont="1" applyFill="1" applyBorder="1" applyAlignment="1">
      <alignment horizontal="center" vertical="center" wrapText="1"/>
    </xf>
    <xf numFmtId="0" fontId="75" fillId="32" borderId="45" xfId="12" applyFont="1" applyFill="1" applyBorder="1" applyAlignment="1">
      <alignment horizontal="center" vertical="center" wrapText="1"/>
    </xf>
    <xf numFmtId="2" fontId="1" fillId="8" borderId="38" xfId="12" applyNumberFormat="1" applyFill="1" applyBorder="1" applyAlignment="1">
      <alignment horizontal="center" vertical="center"/>
    </xf>
    <xf numFmtId="2" fontId="1" fillId="8" borderId="9" xfId="12" applyNumberFormat="1" applyFill="1" applyBorder="1" applyAlignment="1">
      <alignment horizontal="center" vertical="center"/>
    </xf>
    <xf numFmtId="2" fontId="1" fillId="8" borderId="12" xfId="12" applyNumberFormat="1" applyFill="1" applyBorder="1" applyAlignment="1">
      <alignment horizontal="center" vertical="center"/>
    </xf>
    <xf numFmtId="0" fontId="1" fillId="22" borderId="38" xfId="12" applyFill="1" applyBorder="1" applyAlignment="1">
      <alignment horizontal="center" vertical="center" wrapText="1"/>
    </xf>
    <xf numFmtId="0" fontId="1" fillId="22" borderId="9" xfId="12" applyFill="1" applyBorder="1" applyAlignment="1">
      <alignment horizontal="center" vertical="center" wrapText="1"/>
    </xf>
    <xf numFmtId="0" fontId="1" fillId="22" borderId="45" xfId="12" applyFill="1" applyBorder="1" applyAlignment="1">
      <alignment horizontal="center" vertical="center" wrapText="1"/>
    </xf>
    <xf numFmtId="2" fontId="1" fillId="8" borderId="54" xfId="12" applyNumberFormat="1" applyFill="1" applyBorder="1" applyAlignment="1">
      <alignment horizontal="center" vertical="center"/>
    </xf>
    <xf numFmtId="2" fontId="1" fillId="8" borderId="52" xfId="12" applyNumberFormat="1" applyFill="1" applyBorder="1" applyAlignment="1">
      <alignment horizontal="center" vertical="center"/>
    </xf>
    <xf numFmtId="2" fontId="1" fillId="8" borderId="53" xfId="12" applyNumberFormat="1" applyFill="1" applyBorder="1" applyAlignment="1">
      <alignment horizontal="center" vertical="center"/>
    </xf>
    <xf numFmtId="0" fontId="75" fillId="32" borderId="54" xfId="12" applyFont="1" applyFill="1" applyBorder="1" applyAlignment="1">
      <alignment horizontal="center" vertical="center" wrapText="1"/>
    </xf>
    <xf numFmtId="0" fontId="75" fillId="32" borderId="52" xfId="12" applyFont="1" applyFill="1" applyBorder="1" applyAlignment="1">
      <alignment horizontal="center" vertical="center" wrapText="1"/>
    </xf>
    <xf numFmtId="0" fontId="75" fillId="32" borderId="99" xfId="12" applyFont="1" applyFill="1" applyBorder="1" applyAlignment="1">
      <alignment horizontal="center" vertical="center" wrapText="1"/>
    </xf>
    <xf numFmtId="166" fontId="75" fillId="32" borderId="15" xfId="12" applyNumberFormat="1" applyFont="1" applyFill="1" applyBorder="1" applyAlignment="1">
      <alignment horizontal="center" vertical="center"/>
    </xf>
    <xf numFmtId="166" fontId="75" fillId="32" borderId="18" xfId="12" applyNumberFormat="1" applyFont="1" applyFill="1" applyBorder="1" applyAlignment="1">
      <alignment horizontal="center" vertical="center"/>
    </xf>
    <xf numFmtId="166" fontId="75" fillId="32" borderId="50" xfId="12" applyNumberFormat="1" applyFont="1" applyFill="1" applyBorder="1" applyAlignment="1">
      <alignment horizontal="center" vertical="center"/>
    </xf>
    <xf numFmtId="0" fontId="76" fillId="31" borderId="15" xfId="12" applyFont="1" applyFill="1" applyBorder="1" applyAlignment="1">
      <alignment horizontal="center" vertical="center"/>
    </xf>
    <xf numFmtId="0" fontId="76" fillId="31" borderId="18" xfId="12" applyFont="1" applyFill="1" applyBorder="1" applyAlignment="1">
      <alignment horizontal="center" vertical="center"/>
    </xf>
    <xf numFmtId="0" fontId="76" fillId="31" borderId="50" xfId="12" applyFont="1" applyFill="1" applyBorder="1" applyAlignment="1">
      <alignment horizontal="center" vertical="center"/>
    </xf>
    <xf numFmtId="0" fontId="76" fillId="31" borderId="15" xfId="12" applyFont="1" applyFill="1" applyBorder="1" applyAlignment="1">
      <alignment horizontal="center" vertical="center" wrapText="1"/>
    </xf>
    <xf numFmtId="0" fontId="76" fillId="31" borderId="18" xfId="12" applyFont="1" applyFill="1" applyBorder="1" applyAlignment="1">
      <alignment horizontal="center" vertical="center" wrapText="1"/>
    </xf>
    <xf numFmtId="0" fontId="76" fillId="31" borderId="50" xfId="12" applyFont="1" applyFill="1" applyBorder="1" applyAlignment="1">
      <alignment horizontal="center" vertical="center" wrapText="1"/>
    </xf>
    <xf numFmtId="0" fontId="73" fillId="31" borderId="17" xfId="12" applyFont="1" applyFill="1" applyBorder="1" applyAlignment="1">
      <alignment horizontal="center" vertical="center"/>
    </xf>
    <xf numFmtId="0" fontId="73" fillId="31" borderId="16" xfId="12" applyFont="1" applyFill="1" applyBorder="1" applyAlignment="1">
      <alignment horizontal="center" vertical="center"/>
    </xf>
    <xf numFmtId="0" fontId="73" fillId="31" borderId="29" xfId="12" applyFont="1" applyFill="1" applyBorder="1" applyAlignment="1">
      <alignment horizontal="center" vertical="center"/>
    </xf>
    <xf numFmtId="0" fontId="73" fillId="31" borderId="40" xfId="12" applyFont="1" applyFill="1" applyBorder="1" applyAlignment="1">
      <alignment horizontal="center" vertical="center"/>
    </xf>
    <xf numFmtId="0" fontId="73" fillId="31" borderId="22" xfId="12" applyFont="1" applyFill="1" applyBorder="1" applyAlignment="1">
      <alignment horizontal="center" vertical="center"/>
    </xf>
    <xf numFmtId="0" fontId="73" fillId="31" borderId="21" xfId="12" applyFont="1" applyFill="1" applyBorder="1" applyAlignment="1">
      <alignment horizontal="center" vertical="center"/>
    </xf>
    <xf numFmtId="0" fontId="13" fillId="6" borderId="0" xfId="5" applyFont="1" applyFill="1" applyAlignment="1">
      <alignment horizontal="center" vertical="center"/>
    </xf>
    <xf numFmtId="0" fontId="13" fillId="11" borderId="0" xfId="5" applyFont="1" applyFill="1" applyAlignment="1">
      <alignment horizontal="right" vertical="center"/>
    </xf>
    <xf numFmtId="0" fontId="77" fillId="22" borderId="35" xfId="12" applyFont="1" applyFill="1" applyBorder="1" applyAlignment="1">
      <alignment horizontal="center" vertical="center" wrapText="1"/>
    </xf>
    <xf numFmtId="0" fontId="77" fillId="22" borderId="36" xfId="12" applyFont="1" applyFill="1" applyBorder="1" applyAlignment="1">
      <alignment horizontal="center" vertical="center" wrapText="1"/>
    </xf>
    <xf numFmtId="0" fontId="77" fillId="22" borderId="37" xfId="12" applyFont="1" applyFill="1" applyBorder="1" applyAlignment="1">
      <alignment horizontal="center" vertical="center" wrapText="1"/>
    </xf>
    <xf numFmtId="2" fontId="77" fillId="8" borderId="35" xfId="12" applyNumberFormat="1" applyFont="1" applyFill="1" applyBorder="1" applyAlignment="1">
      <alignment horizontal="center" vertical="center"/>
    </xf>
    <xf numFmtId="2" fontId="77" fillId="8" borderId="36" xfId="12" applyNumberFormat="1" applyFont="1" applyFill="1" applyBorder="1" applyAlignment="1">
      <alignment horizontal="center" vertical="center"/>
    </xf>
    <xf numFmtId="2" fontId="77" fillId="8" borderId="37" xfId="12" applyNumberFormat="1" applyFont="1" applyFill="1" applyBorder="1" applyAlignment="1">
      <alignment horizontal="center" vertical="center"/>
    </xf>
    <xf numFmtId="4" fontId="73" fillId="31" borderId="17" xfId="12" applyNumberFormat="1" applyFont="1" applyFill="1" applyBorder="1" applyAlignment="1">
      <alignment horizontal="center" vertical="center" wrapText="1"/>
    </xf>
    <xf numFmtId="4" fontId="73" fillId="31" borderId="16" xfId="12" applyNumberFormat="1" applyFont="1" applyFill="1" applyBorder="1" applyAlignment="1">
      <alignment horizontal="center" vertical="center" wrapText="1"/>
    </xf>
    <xf numFmtId="4" fontId="73" fillId="31" borderId="29" xfId="12" applyNumberFormat="1" applyFont="1" applyFill="1" applyBorder="1" applyAlignment="1">
      <alignment horizontal="center" vertical="center" wrapText="1"/>
    </xf>
    <xf numFmtId="4" fontId="73" fillId="31" borderId="40" xfId="12" applyNumberFormat="1" applyFont="1" applyFill="1" applyBorder="1" applyAlignment="1">
      <alignment horizontal="center" vertical="center" wrapText="1"/>
    </xf>
    <xf numFmtId="0" fontId="78" fillId="32" borderId="35" xfId="12" applyFont="1" applyFill="1" applyBorder="1" applyAlignment="1">
      <alignment horizontal="center" vertical="center" wrapText="1"/>
    </xf>
    <xf numFmtId="0" fontId="78" fillId="32" borderId="36" xfId="12" applyFont="1" applyFill="1" applyBorder="1" applyAlignment="1">
      <alignment horizontal="center" vertical="center" wrapText="1"/>
    </xf>
    <xf numFmtId="0" fontId="78" fillId="32" borderId="37" xfId="12" applyFont="1" applyFill="1" applyBorder="1" applyAlignment="1">
      <alignment horizontal="center" vertical="center" wrapText="1"/>
    </xf>
    <xf numFmtId="166" fontId="78" fillId="32" borderId="15" xfId="12" applyNumberFormat="1" applyFont="1" applyFill="1" applyBorder="1" applyAlignment="1">
      <alignment horizontal="center" vertical="center"/>
    </xf>
    <xf numFmtId="166" fontId="78" fillId="32" borderId="18" xfId="12" applyNumberFormat="1" applyFont="1" applyFill="1" applyBorder="1" applyAlignment="1">
      <alignment horizontal="center" vertical="center"/>
    </xf>
    <xf numFmtId="166" fontId="78" fillId="32" borderId="100" xfId="12" applyNumberFormat="1" applyFont="1" applyFill="1" applyBorder="1" applyAlignment="1">
      <alignment horizontal="center" vertical="center"/>
    </xf>
    <xf numFmtId="4" fontId="77" fillId="8" borderId="35" xfId="12" applyNumberFormat="1" applyFont="1" applyFill="1" applyBorder="1" applyAlignment="1">
      <alignment horizontal="center" vertical="center"/>
    </xf>
    <xf numFmtId="4" fontId="77" fillId="8" borderId="36" xfId="12" applyNumberFormat="1" applyFont="1" applyFill="1" applyBorder="1" applyAlignment="1">
      <alignment horizontal="center" vertical="center"/>
    </xf>
    <xf numFmtId="4" fontId="77" fillId="8" borderId="37" xfId="12" applyNumberFormat="1" applyFont="1" applyFill="1" applyBorder="1" applyAlignment="1">
      <alignment horizontal="center" vertical="center"/>
    </xf>
    <xf numFmtId="164" fontId="6" fillId="6" borderId="15" xfId="0" applyNumberFormat="1" applyFont="1" applyFill="1" applyBorder="1" applyAlignment="1">
      <alignment horizontal="center" vertical="center"/>
    </xf>
    <xf numFmtId="164" fontId="6" fillId="6" borderId="18" xfId="0" applyNumberFormat="1" applyFont="1" applyFill="1" applyBorder="1" applyAlignment="1">
      <alignment horizontal="center" vertical="center"/>
    </xf>
    <xf numFmtId="164" fontId="6" fillId="6" borderId="50" xfId="0" applyNumberFormat="1" applyFont="1" applyFill="1" applyBorder="1" applyAlignment="1">
      <alignment horizontal="center" vertical="center"/>
    </xf>
    <xf numFmtId="0" fontId="33"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33" fillId="2" borderId="12" xfId="0" applyFont="1" applyFill="1" applyBorder="1" applyAlignment="1">
      <alignment horizontal="center" vertical="center"/>
    </xf>
    <xf numFmtId="0" fontId="53" fillId="2" borderId="4" xfId="0" applyFont="1" applyFill="1" applyBorder="1" applyAlignment="1">
      <alignment horizontal="center" vertical="center"/>
    </xf>
    <xf numFmtId="0" fontId="53" fillId="2" borderId="24" xfId="0" applyFont="1" applyFill="1" applyBorder="1" applyAlignment="1">
      <alignment horizontal="center" vertical="center"/>
    </xf>
    <xf numFmtId="0" fontId="53" fillId="2" borderId="13" xfId="0" applyFont="1" applyFill="1" applyBorder="1" applyAlignment="1">
      <alignment horizontal="center" vertical="center"/>
    </xf>
    <xf numFmtId="0" fontId="53" fillId="2" borderId="3" xfId="0" applyFont="1" applyFill="1" applyBorder="1" applyAlignment="1">
      <alignment horizontal="center" vertical="center"/>
    </xf>
    <xf numFmtId="4" fontId="53" fillId="2" borderId="4" xfId="0" applyNumberFormat="1" applyFont="1" applyFill="1" applyBorder="1" applyAlignment="1">
      <alignment horizontal="center" vertical="center" wrapText="1"/>
    </xf>
    <xf numFmtId="0" fontId="53" fillId="2" borderId="11" xfId="0" applyFont="1" applyFill="1" applyBorder="1" applyAlignment="1">
      <alignment horizontal="center" vertical="center"/>
    </xf>
    <xf numFmtId="0" fontId="53" fillId="2" borderId="9" xfId="0" applyFont="1" applyFill="1" applyBorder="1" applyAlignment="1">
      <alignment horizontal="center" vertical="center"/>
    </xf>
    <xf numFmtId="0" fontId="53" fillId="2" borderId="4" xfId="0" applyFont="1" applyFill="1" applyBorder="1" applyAlignment="1">
      <alignment horizontal="center" vertical="center" wrapText="1"/>
    </xf>
    <xf numFmtId="0" fontId="4" fillId="14" borderId="31" xfId="0" applyFont="1" applyFill="1" applyBorder="1" applyAlignment="1">
      <alignment horizontal="center" vertical="center"/>
    </xf>
    <xf numFmtId="0" fontId="4" fillId="14" borderId="32" xfId="0" applyFont="1" applyFill="1" applyBorder="1" applyAlignment="1">
      <alignment horizontal="center" vertical="center"/>
    </xf>
    <xf numFmtId="0" fontId="4" fillId="14" borderId="34" xfId="0" applyFont="1" applyFill="1" applyBorder="1" applyAlignment="1">
      <alignment horizontal="center" vertical="center"/>
    </xf>
    <xf numFmtId="2" fontId="4" fillId="14" borderId="25" xfId="0" applyNumberFormat="1" applyFont="1" applyFill="1" applyBorder="1" applyAlignment="1">
      <alignment horizontal="center" vertical="center"/>
    </xf>
    <xf numFmtId="2" fontId="3" fillId="14" borderId="4" xfId="0" applyNumberFormat="1" applyFont="1" applyFill="1" applyBorder="1" applyAlignment="1">
      <alignment horizontal="center" vertical="center"/>
    </xf>
    <xf numFmtId="164" fontId="35" fillId="0" borderId="0" xfId="0" applyNumberFormat="1" applyFont="1" applyAlignment="1">
      <alignment horizontal="left" vertical="center" wrapText="1"/>
    </xf>
    <xf numFmtId="164" fontId="35" fillId="0" borderId="0" xfId="0" applyNumberFormat="1" applyFont="1" applyAlignment="1">
      <alignment horizontal="left" vertical="center"/>
    </xf>
    <xf numFmtId="49" fontId="40" fillId="14" borderId="15" xfId="0" applyNumberFormat="1" applyFont="1" applyFill="1" applyBorder="1" applyAlignment="1">
      <alignment horizontal="center" vertical="center"/>
    </xf>
    <xf numFmtId="49" fontId="40" fillId="14" borderId="18" xfId="0" applyNumberFormat="1" applyFont="1" applyFill="1" applyBorder="1" applyAlignment="1">
      <alignment horizontal="center" vertical="center"/>
    </xf>
    <xf numFmtId="49" fontId="40" fillId="14" borderId="50" xfId="0" applyNumberFormat="1" applyFont="1" applyFill="1" applyBorder="1" applyAlignment="1">
      <alignment horizontal="center" vertical="center"/>
    </xf>
    <xf numFmtId="0" fontId="4" fillId="14" borderId="25" xfId="0" applyFont="1" applyFill="1" applyBorder="1" applyAlignment="1">
      <alignment horizontal="center" vertical="center"/>
    </xf>
    <xf numFmtId="0" fontId="4" fillId="14" borderId="4" xfId="0" applyFont="1" applyFill="1" applyBorder="1" applyAlignment="1">
      <alignment horizontal="center" vertical="center"/>
    </xf>
    <xf numFmtId="0" fontId="3" fillId="14" borderId="25" xfId="0" applyFont="1" applyFill="1" applyBorder="1" applyAlignment="1">
      <alignment horizontal="center" vertical="center"/>
    </xf>
    <xf numFmtId="0" fontId="3" fillId="14" borderId="4" xfId="0" applyFont="1" applyFill="1" applyBorder="1" applyAlignment="1">
      <alignment horizontal="center" vertical="center"/>
    </xf>
    <xf numFmtId="4" fontId="4" fillId="14" borderId="25" xfId="0" applyNumberFormat="1" applyFont="1" applyFill="1" applyBorder="1" applyAlignment="1">
      <alignment horizontal="center" vertical="center"/>
    </xf>
    <xf numFmtId="4" fontId="3" fillId="14" borderId="4" xfId="0" applyNumberFormat="1" applyFont="1" applyFill="1" applyBorder="1" applyAlignment="1">
      <alignment horizontal="center" vertical="center"/>
    </xf>
    <xf numFmtId="0" fontId="4" fillId="14" borderId="26" xfId="0" applyFont="1" applyFill="1" applyBorder="1" applyAlignment="1">
      <alignment horizontal="center" vertical="center"/>
    </xf>
    <xf numFmtId="0" fontId="4" fillId="14" borderId="42" xfId="0" applyFont="1" applyFill="1" applyBorder="1" applyAlignment="1">
      <alignment horizontal="center" vertical="center"/>
    </xf>
    <xf numFmtId="0" fontId="4" fillId="14" borderId="27" xfId="0" applyFont="1" applyFill="1" applyBorder="1" applyAlignment="1">
      <alignment horizontal="center" vertical="center" wrapText="1"/>
    </xf>
    <xf numFmtId="0" fontId="3" fillId="14" borderId="3" xfId="0" applyFont="1" applyFill="1" applyBorder="1" applyAlignment="1">
      <alignment horizontal="center" vertical="center" wrapText="1"/>
    </xf>
    <xf numFmtId="39" fontId="8" fillId="2" borderId="4" xfId="0" applyNumberFormat="1" applyFont="1" applyFill="1" applyBorder="1" applyAlignment="1">
      <alignment horizontal="center" vertical="center" wrapText="1"/>
    </xf>
    <xf numFmtId="39" fontId="8" fillId="2" borderId="24" xfId="0" applyNumberFormat="1" applyFont="1" applyFill="1" applyBorder="1" applyAlignment="1">
      <alignment horizontal="center" vertical="center" wrapText="1"/>
    </xf>
    <xf numFmtId="39" fontId="8" fillId="30" borderId="3" xfId="0" applyNumberFormat="1" applyFont="1" applyFill="1" applyBorder="1" applyAlignment="1">
      <alignment horizontal="center" vertical="center" wrapText="1"/>
    </xf>
    <xf numFmtId="39" fontId="8" fillId="2" borderId="87" xfId="0" applyNumberFormat="1" applyFont="1" applyFill="1" applyBorder="1" applyAlignment="1">
      <alignment horizontal="center" vertical="center" wrapText="1"/>
    </xf>
    <xf numFmtId="39" fontId="8" fillId="2" borderId="33" xfId="0" applyNumberFormat="1" applyFont="1" applyFill="1" applyBorder="1" applyAlignment="1">
      <alignment horizontal="center" vertical="center" wrapText="1"/>
    </xf>
    <xf numFmtId="39" fontId="8" fillId="2" borderId="48" xfId="0" applyNumberFormat="1" applyFont="1" applyFill="1" applyBorder="1" applyAlignment="1">
      <alignment horizontal="center" vertical="center" wrapText="1"/>
    </xf>
    <xf numFmtId="39" fontId="8" fillId="2" borderId="3" xfId="0" applyNumberFormat="1" applyFont="1" applyFill="1" applyBorder="1" applyAlignment="1">
      <alignment horizontal="center" vertical="center" wrapText="1"/>
    </xf>
    <xf numFmtId="39" fontId="8" fillId="2" borderId="38" xfId="0" applyNumberFormat="1" applyFont="1" applyFill="1" applyBorder="1" applyAlignment="1">
      <alignment horizontal="center" vertical="center" wrapText="1"/>
    </xf>
    <xf numFmtId="0" fontId="18" fillId="7" borderId="4" xfId="0" applyFont="1" applyFill="1" applyBorder="1" applyAlignment="1">
      <alignment horizontal="center" vertical="center" textRotation="90" wrapText="1"/>
    </xf>
    <xf numFmtId="0" fontId="18" fillId="7" borderId="11" xfId="0" applyFont="1" applyFill="1" applyBorder="1" applyAlignment="1">
      <alignment horizontal="center" vertical="center" textRotation="90" wrapText="1"/>
    </xf>
    <xf numFmtId="0" fontId="20" fillId="2" borderId="4" xfId="0" applyFont="1" applyFill="1" applyBorder="1" applyAlignment="1">
      <alignment horizontal="center" vertical="center"/>
    </xf>
    <xf numFmtId="37" fontId="8" fillId="2" borderId="4" xfId="0" applyNumberFormat="1" applyFont="1" applyFill="1" applyBorder="1" applyAlignment="1">
      <alignment horizontal="center" vertical="center" wrapText="1"/>
    </xf>
    <xf numFmtId="37" fontId="80" fillId="19" borderId="111" xfId="13" applyNumberFormat="1" applyFont="1" applyFill="1" applyBorder="1" applyAlignment="1">
      <alignment horizontal="center"/>
    </xf>
    <xf numFmtId="37" fontId="80" fillId="19" borderId="112" xfId="13" applyNumberFormat="1" applyFont="1" applyFill="1" applyBorder="1" applyAlignment="1">
      <alignment horizontal="center"/>
    </xf>
    <xf numFmtId="37" fontId="80" fillId="19" borderId="113" xfId="13" applyNumberFormat="1" applyFont="1" applyFill="1" applyBorder="1" applyAlignment="1">
      <alignment horizontal="center"/>
    </xf>
    <xf numFmtId="38" fontId="80" fillId="19" borderId="118" xfId="13" applyNumberFormat="1" applyFont="1" applyFill="1" applyBorder="1" applyAlignment="1" applyProtection="1">
      <alignment horizontal="center"/>
    </xf>
    <xf numFmtId="38" fontId="80" fillId="19" borderId="105" xfId="13" applyNumberFormat="1" applyFont="1" applyFill="1" applyBorder="1" applyAlignment="1" applyProtection="1">
      <alignment horizontal="center"/>
    </xf>
    <xf numFmtId="38" fontId="80" fillId="19" borderId="119" xfId="13" applyNumberFormat="1" applyFont="1" applyFill="1" applyBorder="1" applyAlignment="1" applyProtection="1">
      <alignment horizontal="center"/>
    </xf>
    <xf numFmtId="37" fontId="71" fillId="19" borderId="4" xfId="13" applyNumberFormat="1" applyFont="1" applyFill="1" applyBorder="1" applyAlignment="1" applyProtection="1">
      <alignment horizontal="left" vertical="center"/>
    </xf>
    <xf numFmtId="176" fontId="80" fillId="0" borderId="4" xfId="13" applyNumberFormat="1" applyFont="1" applyFill="1" applyBorder="1" applyAlignment="1">
      <alignment horizontal="left" vertical="center"/>
    </xf>
    <xf numFmtId="37" fontId="71" fillId="19" borderId="4" xfId="13" applyNumberFormat="1" applyFont="1" applyFill="1" applyBorder="1" applyAlignment="1">
      <alignment horizontal="left" vertical="center"/>
    </xf>
    <xf numFmtId="38" fontId="80" fillId="19" borderId="104" xfId="14" applyNumberFormat="1" applyFont="1" applyFill="1" applyBorder="1" applyAlignment="1">
      <alignment horizontal="left" vertical="center"/>
    </xf>
    <xf numFmtId="38" fontId="80" fillId="19" borderId="105" xfId="14" applyNumberFormat="1" applyFont="1" applyFill="1" applyBorder="1" applyAlignment="1">
      <alignment horizontal="left" vertical="center"/>
    </xf>
    <xf numFmtId="38" fontId="80" fillId="19" borderId="106" xfId="14" applyNumberFormat="1" applyFont="1" applyFill="1" applyBorder="1" applyAlignment="1">
      <alignment horizontal="left" vertical="center"/>
    </xf>
    <xf numFmtId="49" fontId="80" fillId="0" borderId="4" xfId="13" quotePrefix="1" applyNumberFormat="1" applyFont="1" applyFill="1" applyBorder="1" applyAlignment="1">
      <alignment horizontal="left" vertical="center"/>
    </xf>
    <xf numFmtId="38" fontId="80" fillId="19" borderId="108" xfId="14" applyNumberFormat="1" applyFont="1" applyFill="1" applyBorder="1" applyAlignment="1">
      <alignment horizontal="left" vertical="center"/>
    </xf>
    <xf numFmtId="38" fontId="80" fillId="19" borderId="109" xfId="14" applyNumberFormat="1" applyFont="1" applyFill="1" applyBorder="1" applyAlignment="1">
      <alignment horizontal="left" vertical="center"/>
    </xf>
    <xf numFmtId="38" fontId="80" fillId="19" borderId="110" xfId="14" applyNumberFormat="1" applyFont="1" applyFill="1" applyBorder="1" applyAlignment="1">
      <alignment horizontal="left" vertical="center"/>
    </xf>
    <xf numFmtId="178" fontId="80" fillId="0" borderId="4" xfId="13" applyNumberFormat="1" applyFont="1" applyBorder="1" applyAlignment="1">
      <alignment horizontal="left" vertical="center"/>
    </xf>
    <xf numFmtId="0" fontId="6" fillId="3" borderId="2" xfId="0" applyFont="1" applyFill="1" applyBorder="1" applyAlignment="1">
      <alignment horizontal="center"/>
    </xf>
    <xf numFmtId="0" fontId="22" fillId="0" borderId="11" xfId="0" applyFont="1" applyBorder="1" applyAlignment="1">
      <alignment horizontal="center" vertical="center"/>
    </xf>
    <xf numFmtId="0" fontId="22" fillId="0" borderId="9" xfId="0" applyFont="1" applyBorder="1" applyAlignment="1">
      <alignment horizontal="center" vertical="center"/>
    </xf>
    <xf numFmtId="0" fontId="22" fillId="0" borderId="12" xfId="0" applyFont="1" applyBorder="1" applyAlignment="1">
      <alignment horizontal="center" vertical="center"/>
    </xf>
  </cellXfs>
  <cellStyles count="15">
    <cellStyle name="Normal" xfId="0" builtinId="0"/>
    <cellStyle name="Normal 2" xfId="14"/>
    <cellStyle name="Normal 2 2 2 15" xfId="1"/>
    <cellStyle name="Normal 2 2 33" xfId="8"/>
    <cellStyle name="Normal 2 2 37" xfId="6"/>
    <cellStyle name="Normal 3 10 2" xfId="2"/>
    <cellStyle name="Normal 39" xfId="12"/>
    <cellStyle name="Normal 6 37" xfId="3"/>
    <cellStyle name="Normal 7 10 2" xfId="5"/>
    <cellStyle name="Porcentagem 2 80" xfId="4"/>
    <cellStyle name="Separador de milhares 10" xfId="9"/>
    <cellStyle name="Separador de milhares 10 2" xfId="11"/>
    <cellStyle name="Vírgula 2" xfId="13"/>
    <cellStyle name="Vírgula 5 5" xfId="7"/>
    <cellStyle name="Vírgula 5 5 2" xfId="10"/>
  </cellStyles>
  <dxfs count="6">
    <dxf>
      <fill>
        <patternFill>
          <bgColor theme="5" tint="0.79998168889431442"/>
        </patternFill>
      </fill>
    </dxf>
    <dxf>
      <font>
        <color rgb="FF9C0006"/>
      </font>
      <fill>
        <patternFill>
          <bgColor rgb="FFFFC7CE"/>
        </patternFill>
      </fill>
    </dxf>
    <dxf>
      <font>
        <b/>
        <i val="0"/>
        <color auto="1"/>
      </font>
      <fill>
        <patternFill>
          <bgColor rgb="FF92D050"/>
        </patternFill>
      </fill>
    </dxf>
    <dxf>
      <font>
        <b/>
        <i val="0"/>
        <color auto="1"/>
      </font>
      <fill>
        <patternFill>
          <bgColor rgb="FF92D050"/>
        </patternFill>
      </fill>
    </dxf>
    <dxf>
      <font>
        <b/>
        <i val="0"/>
        <color auto="1"/>
      </font>
      <fill>
        <patternFill>
          <bgColor rgb="FF92D050"/>
        </patternFill>
      </fill>
    </dxf>
    <dxf>
      <font>
        <b/>
        <i val="0"/>
        <color auto="1"/>
      </font>
      <fill>
        <patternFill>
          <bgColor rgb="FF92D050"/>
        </patternFill>
      </fill>
    </dxf>
  </dxfs>
  <tableStyles count="0" defaultTableStyle="TableStyleMedium2" defaultPivotStyle="PivotStyleMedium9"/>
  <colors>
    <mruColors>
      <color rgb="FF2A4B74"/>
      <color rgb="FF235591"/>
      <color rgb="FFFF9797"/>
      <color rgb="FF66FFFF"/>
      <color rgb="FF3EDC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3.xml"/><Relationship Id="rId19" Type="http://schemas.openxmlformats.org/officeDocument/2006/relationships/externalLink" Target="externalLinks/externalLink1.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19</xdr:col>
      <xdr:colOff>97398</xdr:colOff>
      <xdr:row>9</xdr:row>
      <xdr:rowOff>30578</xdr:rowOff>
    </xdr:to>
    <xdr:pic>
      <xdr:nvPicPr>
        <xdr:cNvPr id="5" name="Imagem 4">
          <a:extLst>
            <a:ext uri="{FF2B5EF4-FFF2-40B4-BE49-F238E27FC236}">
              <a16:creationId xmlns:a16="http://schemas.microsoft.com/office/drawing/2014/main" id="{07D5EA42-BF23-5841-03C9-730E9A067E8B}"/>
            </a:ext>
          </a:extLst>
        </xdr:cNvPr>
        <xdr:cNvPicPr>
          <a:picLocks noChangeAspect="1"/>
        </xdr:cNvPicPr>
      </xdr:nvPicPr>
      <xdr:blipFill>
        <a:blip xmlns:r="http://schemas.openxmlformats.org/officeDocument/2006/relationships" r:embed="rId1"/>
        <a:stretch>
          <a:fillRect/>
        </a:stretch>
      </xdr:blipFill>
      <xdr:spPr>
        <a:xfrm>
          <a:off x="6286500" y="190500"/>
          <a:ext cx="6266667" cy="1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352425</xdr:colOff>
      <xdr:row>20</xdr:row>
      <xdr:rowOff>133350</xdr:rowOff>
    </xdr:from>
    <xdr:to>
      <xdr:col>5</xdr:col>
      <xdr:colOff>171450</xdr:colOff>
      <xdr:row>24</xdr:row>
      <xdr:rowOff>123825</xdr:rowOff>
    </xdr:to>
    <xdr:grpSp>
      <xdr:nvGrpSpPr>
        <xdr:cNvPr id="2" name="Grupo 1">
          <a:extLst>
            <a:ext uri="{FF2B5EF4-FFF2-40B4-BE49-F238E27FC236}">
              <a16:creationId xmlns:a16="http://schemas.microsoft.com/office/drawing/2014/main" id="{A9B66DD1-AD1E-4D78-BA3E-5F6B323EFFF0}"/>
            </a:ext>
          </a:extLst>
        </xdr:cNvPr>
        <xdr:cNvGrpSpPr/>
      </xdr:nvGrpSpPr>
      <xdr:grpSpPr>
        <a:xfrm>
          <a:off x="504825" y="4657725"/>
          <a:ext cx="4943475" cy="752475"/>
          <a:chOff x="914400" y="3448050"/>
          <a:chExt cx="5086350" cy="752475"/>
        </a:xfrm>
      </xdr:grpSpPr>
      <xdr:pic>
        <xdr:nvPicPr>
          <xdr:cNvPr id="3" name="Imagem 2">
            <a:extLst>
              <a:ext uri="{FF2B5EF4-FFF2-40B4-BE49-F238E27FC236}">
                <a16:creationId xmlns:a16="http://schemas.microsoft.com/office/drawing/2014/main" id="{5A13E6CA-1959-1670-3D79-CBBD6E282F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3448050"/>
            <a:ext cx="4524375"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Imagem 3">
            <a:extLst>
              <a:ext uri="{FF2B5EF4-FFF2-40B4-BE49-F238E27FC236}">
                <a16:creationId xmlns:a16="http://schemas.microsoft.com/office/drawing/2014/main" id="{73A1EB3D-FF1C-55E7-A8E8-08EB3BFC1F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05450" y="3752850"/>
            <a:ext cx="257175" cy="2000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Imagem 4">
            <a:extLst>
              <a:ext uri="{FF2B5EF4-FFF2-40B4-BE49-F238E27FC236}">
                <a16:creationId xmlns:a16="http://schemas.microsoft.com/office/drawing/2014/main" id="{4635E6D5-1D5F-6EAC-E8CD-5983938A1E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19775" y="3667125"/>
            <a:ext cx="180975" cy="2381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1895475</xdr:colOff>
      <xdr:row>1</xdr:row>
      <xdr:rowOff>479810</xdr:rowOff>
    </xdr:from>
    <xdr:to>
      <xdr:col>3</xdr:col>
      <xdr:colOff>4248930</xdr:colOff>
      <xdr:row>4</xdr:row>
      <xdr:rowOff>27238</xdr:rowOff>
    </xdr:to>
    <xdr:pic>
      <xdr:nvPicPr>
        <xdr:cNvPr id="4" name="Imagem 3">
          <a:extLst>
            <a:ext uri="{FF2B5EF4-FFF2-40B4-BE49-F238E27FC236}">
              <a16:creationId xmlns:a16="http://schemas.microsoft.com/office/drawing/2014/main" id="{D33BC50A-33DB-4F25-BF8B-EE1916F44A78}"/>
            </a:ext>
          </a:extLst>
        </xdr:cNvPr>
        <xdr:cNvPicPr>
          <a:picLocks noChangeAspect="1"/>
        </xdr:cNvPicPr>
      </xdr:nvPicPr>
      <xdr:blipFill>
        <a:blip xmlns:r="http://schemas.openxmlformats.org/officeDocument/2006/relationships" r:embed="rId1"/>
        <a:stretch>
          <a:fillRect/>
        </a:stretch>
      </xdr:blipFill>
      <xdr:spPr>
        <a:xfrm>
          <a:off x="4610100" y="994160"/>
          <a:ext cx="2353455" cy="1090478"/>
        </a:xfrm>
        <a:prstGeom prst="rect">
          <a:avLst/>
        </a:prstGeom>
      </xdr:spPr>
    </xdr:pic>
    <xdr:clientData/>
  </xdr:twoCellAnchor>
  <xdr:twoCellAnchor editAs="oneCell">
    <xdr:from>
      <xdr:col>13</xdr:col>
      <xdr:colOff>181094</xdr:colOff>
      <xdr:row>1</xdr:row>
      <xdr:rowOff>190500</xdr:rowOff>
    </xdr:from>
    <xdr:to>
      <xdr:col>14</xdr:col>
      <xdr:colOff>468674</xdr:colOff>
      <xdr:row>4</xdr:row>
      <xdr:rowOff>389164</xdr:rowOff>
    </xdr:to>
    <xdr:pic>
      <xdr:nvPicPr>
        <xdr:cNvPr id="5" name="Imagem 4">
          <a:extLst>
            <a:ext uri="{FF2B5EF4-FFF2-40B4-BE49-F238E27FC236}">
              <a16:creationId xmlns:a16="http://schemas.microsoft.com/office/drawing/2014/main" id="{FCB548FC-0C07-4E1E-A8A6-D0EDD09DEBC3}"/>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642" t="12033" r="29663" b="9866"/>
        <a:stretch/>
      </xdr:blipFill>
      <xdr:spPr bwMode="auto">
        <a:xfrm>
          <a:off x="18202394" y="704850"/>
          <a:ext cx="1554405" cy="1741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aniela\3&#170;%20MP%20ago_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PATO26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PATO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equipe\ENGENHARIA\Normas%20e%20Especifica&#231;&#245;es\Dnit\PROPOSTAS%20DNIT\BR%20163%20C%20405\Pato%2016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bricio\c\CST\Medi&#231;&#245;es%20dos%20Servi&#231;os%20CST-Ourinhos\Lote%2003\Terraplenagem\CSTL\Altinopolis\DIVERSOS\Prod.%20de%20Fresa%20Ag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PD0013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BR-1581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rojetos/1%20-%20Ponta%20Por&#227;/01.90%20-%20Vila%20&#193;urea%20e%20Panambi/9.%20Planilha%20M&#250;ltipla%20-%20CAIXA/Vila%20&#193;urea%20e%20Jd.%20Panambi%20-%20Planilha%20M&#250;ltipla_R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JRFM/Transenge/GO-2012/PROPOSTA%20EDITAL%200144_12%20DNIT-CORR_BDI_JRF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Paulo%20Vicente/Desktop/Pasta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UIZ\C_LUIZ\Arq_Excel\SID_NI_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Meus%20Documentos\FV-DNE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0798\TECNICO\TEACOMP\LOTE06\P09\P10\RELAT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MG%20CONSTRUTORA\Contorno%20Vi&#225;rio%20de%20Caarap&#243;\Reprograma&#231;&#245;es\PATO\Documents%20and%20Settings\USER\Meus%20documentos\Dnit\Documentos\PATO\BR-262-PATONOV06-ANASTACIO-MIRAND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Projetos/Bonito/12.%20Bairro%20Nsa%20Aparecida/2.%20Emenda%20900K/3.%20Multipla%20Caixa/Nsa%20Aparecida%20-%20PLANILHA%20M&#218;LTIPLA%20V3.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Meus%20documentos/DER-SP/PLANILHA%20OFICI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GA_DEPTECNICO3\Users\DOCUME~1\RAPHAE~1.POR\CONFIG~1\Temp\Rar$DI00.610\Acabamentos2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7DC6B00E\BR%20262%20CORUMBA%20COM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FERNANDA\DIMENSIONAMENTO%20DE%20CALHAS\Mem&#243;ria%20-%20Drenagem%20Predial.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Projetos/1%20-%20Ponta%20Por&#227;/01.19%20-%20Projeto%20B&#225;sico%20de%20Bueiros%20e%20Galerias/01.%20BUEIRO%20TRIPLO%20-%20RUA%20ALFENEIRO/02.%20Planilhas/Or&#231;amento%20e%20Mem&#243;ria%20-%20BTCC%20Rua%20Alfeneiro_R05.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bsa00535\c$\PATO%20-%20BR%20-%20425%20aditiv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uliana\projetos\Meus%20documentos\Egesa-antigos\TO-134\Meus%20Documentos\FV-DNE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My%20Documents\Particular\Mestrado\FX-B-RE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Users\Jean%20Dorneles\Desktop\Or&#231;amento%20-%20Infra\Composi&#231;&#227;o%20de%20BDI%20-%20Ac&#243;rd&#227;o%202622-2013%20%20Rodovia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Matrizes%20Controle\Matriz%20ACOMPANHAMENTO%20DE%20RESULTAD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rojetos%20em%20andamento/DNIT%20Construtoras/DNIT%20PIR-IV%20Corredor%202007/SP%20-%208a%20UNIT/PIR%20IV%20BR-116/PASSO%20FUNDO%20COMPOSI&#199;&#213;ES/Documents%20and%20Settings/Pedro/Meus%20documentos/CPU%20Extra%20em%20excel%20de%20Br11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uliana\projetos\Meus%20documentos\Egesa-antigos\TO-134\0798\TECNICO\TEACOMP\LOTE06\P09\P10\RELAT6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EGESA-Projetos\TO-050PALMAS-TAQUARALTO\Meus%20documentos\EGESA\Br-482mg\Volume1\CANA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Users\user\Documents\Obras\Conserva&#231;&#227;o%20CGR\Users\user\Documents\Servi;os\Conserva&#231;&#227;o%20Mafrenze\MP%20010708%20(Salvo%20automaticamente).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Meus%20documentos\EGESA\Br-482mg\Volume1\CANA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MG%20CONSTRUTORA\Contorno%20Vi&#225;rio%20de%20Caarap&#243;\Reprograma&#231;&#245;es\EMAIL\AEROPORTO%20PORTO%20MURTINHO\2&#170;%20MEDI&#199;&#195;O%20PORTO%20MURTINHO\PatoBR-359.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Daniela\3&#170;%20MP%20ago_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Meus%20documentos\Egesa-antigos\TO-134\0798\TECNICO\TEACOMP\LOTE06\P09\P10\RELAT6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Users\Luiz%20Fernando\AppData\Roaming\Microsoft\Excel\CONCORRENCIA%20DEZEMBRO%202011\CC%2078%202011%20BALSAMO%20PMCG\Documents%20and%20Settings\Luiz\Meus%20documentos\CONCORRENCIAS%20EQUIPE\CONCORRENCIA%20NOVEMBRO%202008\BR%20262%20CORUMB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Cliente/Documents/Projeto%20CREMA%201a%20Etapa/CD-01/Projetos/BR-364%20MT2_Exe_Def_10_07_02/Vol04_Or&#231;amento/Lote_08/Documents%20and%20Settings/bruno/Meus%20documentos/Servi&#231;o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email.terra.com.br/Documents%20and%20Settings/NATALINA.FABIO/Meus%20documentos/DNIT-Licita&#231;&#245;es/Lote%2033-conc.114-25-10-04/Proposta%20BR-116-L33%20ed.114%20%2025-10-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aniela\3&#170;%20MP%20ago_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Users\user\Documents\Obras\Conserva&#231;&#227;o%20CGR\21&#170;%20MP%20-%20SITRAN%20-%20BR-26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001-asdop-01\&#225;rea%20comum\COLVES%20OBRA%20418\CUSTO%20OBRA%20418\I001%20a%20I011%2009-07%20&#224;%2012-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001-asdop-01\&#225;rea%20comum\Documents%20and%20Settings\FIDENS\Configura&#231;&#245;es%20locais\Temp\Detalhamento%20das%20Despesas%20Diretas%2020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RESULTA\PROPOSTA\BDPR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MEDIÇAO"/>
      <sheetName val="Recomp. revest. CBUQ"/>
      <sheetName val="T. BURACO"/>
      <sheetName val="correção"/>
      <sheetName val="LIMPEZA MF_SDAGUA"/>
      <sheetName val="TRANSPORTE"/>
      <sheetName val="MBUQ"/>
      <sheetName val="ISSQN"/>
      <sheetName val="Avanço Físico"/>
      <sheetName val="BOLETIM"/>
    </sheetNames>
    <sheetDataSet>
      <sheetData sheetId="0">
        <row r="6">
          <cell r="B6" t="str">
            <v>CGR ENGENHARIA LTDA.</v>
          </cell>
        </row>
      </sheetData>
      <sheetData sheetId="1"/>
      <sheetData sheetId="2">
        <row r="41">
          <cell r="F41">
            <v>23.643999999999998</v>
          </cell>
        </row>
      </sheetData>
      <sheetData sheetId="3">
        <row r="26">
          <cell r="I26">
            <v>8.4499999999999993</v>
          </cell>
        </row>
      </sheetData>
      <sheetData sheetId="4"/>
      <sheetData sheetId="5">
        <row r="17">
          <cell r="J17" t="e">
            <v>#REF!</v>
          </cell>
        </row>
      </sheetData>
      <sheetData sheetId="6">
        <row r="19">
          <cell r="E19" t="e">
            <v>#REF!</v>
          </cell>
        </row>
      </sheetData>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TCB5"/>
      <sheetName val="TEB4"/>
      <sheetName val="TCC4"/>
      <sheetName val="TBMB"/>
      <sheetName val="ORÇAMENTO"/>
      <sheetName val="CONS_CORR"/>
      <sheetName val="CONS_PREV"/>
      <sheetName val="MELHORAM"/>
      <sheetName val="EMERGENCIA"/>
      <sheetName val="SERV_AUX"/>
      <sheetName val="IND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D13">
            <v>1.76</v>
          </cell>
        </row>
        <row r="16">
          <cell r="D16">
            <v>10</v>
          </cell>
        </row>
        <row r="17">
          <cell r="D17">
            <v>20.76</v>
          </cell>
          <cell r="K17">
            <v>31.11</v>
          </cell>
          <cell r="M17">
            <v>16.96</v>
          </cell>
        </row>
        <row r="18">
          <cell r="D18">
            <v>20.76</v>
          </cell>
          <cell r="K18">
            <v>16.55</v>
          </cell>
          <cell r="M18">
            <v>6.57</v>
          </cell>
        </row>
        <row r="19">
          <cell r="D19">
            <v>20.76</v>
          </cell>
        </row>
        <row r="30">
          <cell r="K30">
            <v>22.72</v>
          </cell>
          <cell r="M30">
            <v>11.27</v>
          </cell>
        </row>
        <row r="32">
          <cell r="K32">
            <v>2.14</v>
          </cell>
          <cell r="M32">
            <v>1.84</v>
          </cell>
        </row>
        <row r="33">
          <cell r="K33">
            <v>2.39</v>
          </cell>
          <cell r="M33">
            <v>2.06</v>
          </cell>
        </row>
        <row r="34">
          <cell r="K34">
            <v>0.79</v>
          </cell>
          <cell r="M34">
            <v>0.61</v>
          </cell>
        </row>
        <row r="35">
          <cell r="K35">
            <v>36.82</v>
          </cell>
          <cell r="M35">
            <v>15.59</v>
          </cell>
        </row>
        <row r="36">
          <cell r="K36">
            <v>70.88</v>
          </cell>
          <cell r="M36">
            <v>34.54</v>
          </cell>
        </row>
        <row r="37">
          <cell r="K37">
            <v>17.38</v>
          </cell>
          <cell r="M37">
            <v>12.28</v>
          </cell>
        </row>
        <row r="38">
          <cell r="K38">
            <v>13.11</v>
          </cell>
          <cell r="M38">
            <v>9.0299999999999994</v>
          </cell>
        </row>
        <row r="39">
          <cell r="D39">
            <v>0.03</v>
          </cell>
          <cell r="K39">
            <v>16.559999999999999</v>
          </cell>
          <cell r="M39">
            <v>10.16</v>
          </cell>
        </row>
        <row r="41">
          <cell r="K41">
            <v>27.38</v>
          </cell>
          <cell r="M41">
            <v>14.7</v>
          </cell>
        </row>
        <row r="45">
          <cell r="K45">
            <v>3</v>
          </cell>
          <cell r="M45">
            <v>2.31</v>
          </cell>
        </row>
        <row r="46">
          <cell r="D46">
            <v>0.16</v>
          </cell>
        </row>
        <row r="58">
          <cell r="K58">
            <v>4.3099999999999996</v>
          </cell>
          <cell r="M58">
            <v>3.01</v>
          </cell>
        </row>
        <row r="70">
          <cell r="K70">
            <v>25.44</v>
          </cell>
          <cell r="M70">
            <v>10.61</v>
          </cell>
        </row>
        <row r="72">
          <cell r="D72">
            <v>170.24</v>
          </cell>
          <cell r="K72">
            <v>30.32</v>
          </cell>
          <cell r="M72">
            <v>11.35</v>
          </cell>
        </row>
        <row r="73">
          <cell r="D73">
            <v>234.5</v>
          </cell>
        </row>
        <row r="74">
          <cell r="D74">
            <v>182.44</v>
          </cell>
        </row>
        <row r="75">
          <cell r="D75">
            <v>233.6</v>
          </cell>
          <cell r="K75">
            <v>17.690000000000001</v>
          </cell>
          <cell r="M75">
            <v>7.42</v>
          </cell>
        </row>
        <row r="76">
          <cell r="D76">
            <v>254.13</v>
          </cell>
        </row>
        <row r="83">
          <cell r="K83">
            <v>12.64</v>
          </cell>
          <cell r="M83">
            <v>1.87</v>
          </cell>
        </row>
        <row r="84">
          <cell r="D84">
            <v>70.298000000000002</v>
          </cell>
        </row>
        <row r="86">
          <cell r="D86">
            <v>77.400000000000006</v>
          </cell>
        </row>
        <row r="87">
          <cell r="D87">
            <v>63.45</v>
          </cell>
        </row>
        <row r="88">
          <cell r="D88">
            <v>63.45</v>
          </cell>
        </row>
        <row r="89">
          <cell r="D89">
            <v>63.45</v>
          </cell>
        </row>
        <row r="118">
          <cell r="M118">
            <v>4.2699999999999996</v>
          </cell>
        </row>
        <row r="119">
          <cell r="M119">
            <v>8.01</v>
          </cell>
        </row>
        <row r="126">
          <cell r="C126" t="str">
            <v>BR-158/BR-262/MS</v>
          </cell>
        </row>
        <row r="127">
          <cell r="C127" t="str">
            <v>DIV. GO/MS - DIV. MS/SP; DIV. SP/MS - FR. BRASIL/BOLIVIA</v>
          </cell>
          <cell r="M127">
            <v>2.27</v>
          </cell>
        </row>
        <row r="128">
          <cell r="C128" t="str">
            <v>ENTR. MS-444(SELVIRIA) - TRÊS LAGOAS; DIV.SP/MS - POSTO MUTUM</v>
          </cell>
          <cell r="M128">
            <v>2.27</v>
          </cell>
        </row>
        <row r="129">
          <cell r="C129" t="str">
            <v>256,7 KM</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s>
    <sheetDataSet>
      <sheetData sheetId="0">
        <row r="21">
          <cell r="D21">
            <v>45.9</v>
          </cell>
        </row>
        <row r="36">
          <cell r="D36">
            <v>2.2400000000000002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
      <sheetName val="Croqui"/>
      <sheetName val="Comparativo"/>
      <sheetName val="Mat. Bet."/>
      <sheetName val="Calc.transporte"/>
      <sheetName val="Preço MBet."/>
      <sheetName val="TLCB5"/>
      <sheetName val="TLMR"/>
      <sheetName val="TLBM"/>
      <sheetName val="TCCC"/>
      <sheetName val="TLCB10"/>
      <sheetName val="TLCC4"/>
      <sheetName val="TCCB10"/>
      <sheetName val="Quadro res. transp."/>
      <sheetName val="CURVA ABC"/>
      <sheetName val="Orçamento"/>
      <sheetName val="Serviços"/>
      <sheetName val="Cronograma 1º"/>
      <sheetName val="Cronograma 2º"/>
      <sheetName val="Instalação"/>
      <sheetName val="Mobiliz."/>
      <sheetName val="Cpu Trans."/>
      <sheetName val="CAP-CM30"/>
      <sheetName val="Plan1"/>
      <sheetName val="Rotineira"/>
      <sheetName val="Veíc."/>
      <sheetName val="Serv.Aux."/>
      <sheetName val="Const. Dren."/>
      <sheetName val="Aux.Dren"/>
      <sheetName val="Serv. Adm."/>
      <sheetName val="CPUMat.Bet."/>
      <sheetName val="M Obra"/>
      <sheetName val="Equip."/>
      <sheetName val="Materiais"/>
      <sheetName val="DIVISÓRIAS"/>
      <sheetName val="Modelo"/>
      <sheetName val="Medição"/>
      <sheetName val="Memória de Cálculo"/>
      <sheetName val="sid_ni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1">
          <cell r="G11">
            <v>185700</v>
          </cell>
        </row>
        <row r="12">
          <cell r="G12">
            <v>158.464</v>
          </cell>
        </row>
        <row r="13">
          <cell r="G13">
            <v>237.696</v>
          </cell>
        </row>
        <row r="17">
          <cell r="G17">
            <v>450</v>
          </cell>
        </row>
        <row r="18">
          <cell r="G18">
            <v>170</v>
          </cell>
        </row>
        <row r="20">
          <cell r="G20">
            <v>420</v>
          </cell>
        </row>
        <row r="21">
          <cell r="G21">
            <v>1285</v>
          </cell>
        </row>
        <row r="22">
          <cell r="G22">
            <v>74.28</v>
          </cell>
        </row>
        <row r="23">
          <cell r="G23">
            <v>74.28</v>
          </cell>
        </row>
        <row r="25">
          <cell r="G25">
            <v>247.6</v>
          </cell>
        </row>
        <row r="26">
          <cell r="G26">
            <v>160.94</v>
          </cell>
        </row>
        <row r="27">
          <cell r="G27">
            <v>185.7</v>
          </cell>
        </row>
        <row r="28">
          <cell r="G28">
            <v>309.5</v>
          </cell>
        </row>
        <row r="29">
          <cell r="G29">
            <v>742.8</v>
          </cell>
        </row>
        <row r="30">
          <cell r="G30">
            <v>185.7</v>
          </cell>
        </row>
        <row r="32">
          <cell r="G32">
            <v>28</v>
          </cell>
        </row>
        <row r="33">
          <cell r="G33">
            <v>75000</v>
          </cell>
        </row>
        <row r="34">
          <cell r="G34">
            <v>13500</v>
          </cell>
        </row>
        <row r="35">
          <cell r="G35">
            <v>13500</v>
          </cell>
        </row>
        <row r="36">
          <cell r="G36">
            <v>500</v>
          </cell>
        </row>
        <row r="37">
          <cell r="G37">
            <v>375</v>
          </cell>
        </row>
        <row r="38">
          <cell r="G38">
            <v>1000</v>
          </cell>
        </row>
        <row r="39">
          <cell r="G39">
            <v>250</v>
          </cell>
        </row>
        <row r="41">
          <cell r="G41">
            <v>100</v>
          </cell>
        </row>
        <row r="42">
          <cell r="G42">
            <v>247.6</v>
          </cell>
        </row>
        <row r="43">
          <cell r="G43">
            <v>433.3</v>
          </cell>
        </row>
        <row r="44">
          <cell r="G44">
            <v>123.8</v>
          </cell>
        </row>
        <row r="45">
          <cell r="G45">
            <v>185.7</v>
          </cell>
        </row>
        <row r="46">
          <cell r="G46">
            <v>185.7</v>
          </cell>
        </row>
        <row r="47">
          <cell r="G47">
            <v>60000</v>
          </cell>
        </row>
        <row r="49">
          <cell r="G49">
            <v>200</v>
          </cell>
        </row>
        <row r="50">
          <cell r="G50">
            <v>6565.0659999999998</v>
          </cell>
        </row>
        <row r="51">
          <cell r="G51">
            <v>70</v>
          </cell>
        </row>
        <row r="52">
          <cell r="G52">
            <v>70</v>
          </cell>
        </row>
        <row r="53">
          <cell r="G53">
            <v>192000</v>
          </cell>
        </row>
        <row r="54">
          <cell r="G54">
            <v>122194.66320000001</v>
          </cell>
        </row>
        <row r="55">
          <cell r="G55">
            <v>82140.130999999994</v>
          </cell>
        </row>
        <row r="56">
          <cell r="G56">
            <v>10250.674560000001</v>
          </cell>
        </row>
        <row r="57">
          <cell r="G57">
            <v>5615.3190000000004</v>
          </cell>
        </row>
        <row r="58">
          <cell r="G58">
            <v>371372.78499999997</v>
          </cell>
        </row>
        <row r="59">
          <cell r="G59">
            <v>12</v>
          </cell>
        </row>
        <row r="60">
          <cell r="G60">
            <v>192</v>
          </cell>
        </row>
        <row r="61">
          <cell r="G61">
            <v>960</v>
          </cell>
        </row>
        <row r="62">
          <cell r="G62">
            <v>60</v>
          </cell>
        </row>
        <row r="63">
          <cell r="G63">
            <v>120</v>
          </cell>
        </row>
        <row r="64">
          <cell r="G64">
            <v>160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1">
          <cell r="G11">
            <v>0</v>
          </cell>
        </row>
      </sheetData>
      <sheetData sheetId="37"/>
      <sheetData sheetId="3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sagem de Pista Ago-98"/>
      <sheetName val="Fresagem de Pista Ago_98"/>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erencia"/>
      <sheetName val="MAO DE OBRA"/>
      <sheetName val="EQUIPAMENTO"/>
      <sheetName val="MÃO DE OBRA"/>
      <sheetName val="RR-1C"/>
      <sheetName val="CM-30"/>
      <sheetName val="TRANSP. 4M3"/>
      <sheetName val="TRANSP.5M³"/>
      <sheetName val="GRAMA"/>
      <sheetName val="CAPINA"/>
      <sheetName val="ROÇADA "/>
      <sheetName val="ROÇ. COL."/>
      <sheetName val="RECOMP.MEC."/>
      <sheetName val="RECOMP.MANUAL"/>
      <sheetName val="VALETA"/>
      <sheetName val="MEIO FIO"/>
      <sheetName val="correção"/>
      <sheetName val="REM. MEC"/>
      <sheetName val="REM. MANUAL"/>
      <sheetName val="T. BURACO"/>
      <sheetName val="ESC. MANUAL"/>
      <sheetName val="LIMP.PONTE"/>
      <sheetName val="MBUF"/>
      <sheetName val="SOLO"/>
      <sheetName val="REGUL."/>
      <sheetName val="REAJ.AQUIS"/>
      <sheetName val="REAJ.TRANSP"/>
      <sheetName val="REAJUST"/>
      <sheetName val="DIVERSOS"/>
      <sheetName val="RELET"/>
      <sheetName val="F. MEDIÇAO"/>
      <sheetName val="REC.REV. PRIM."/>
      <sheetName val="M.BETUM."/>
      <sheetName val="TRANSPORTE10"/>
      <sheetName val="TRANSPORTE"/>
      <sheetName val="ROÇADA"/>
      <sheetName val="RECOMPOSIÇÃO"/>
      <sheetName val="capa selante"/>
      <sheetName val="REM. MECANIZADO"/>
      <sheetName val="T. BURACO (emer)"/>
      <sheetName val="ENROCAMENTO JOGADO"/>
      <sheetName val="ENROCAMENTO"/>
      <sheetName val="CONCRETO"/>
      <sheetName val="PONTE E CAIAÇÃO"/>
      <sheetName val="RECONF. E ESCAVAÇ."/>
      <sheetName val="REAJ.AQUIS (2)"/>
      <sheetName val="RELET 1"/>
      <sheetName val="RELET 2"/>
      <sheetName val="BOLETIM"/>
      <sheetName val="COMPOSIÇO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ETUM."/>
      <sheetName val="TRANSPORTE"/>
      <sheetName val="CAPINA "/>
      <sheetName val="ROÇADA "/>
      <sheetName val="RECOMP.MEC."/>
      <sheetName val="RECOMP.MANUAL"/>
      <sheetName val="correção"/>
      <sheetName val="REM. MEC"/>
      <sheetName val="REM. MANUAL"/>
      <sheetName val="T. BURACO"/>
      <sheetName val="ENROCAMENTO"/>
      <sheetName val="CONCRETO"/>
      <sheetName val="MBUF"/>
      <sheetName val="SOLO"/>
      <sheetName val="MEIO FIO E VALETA"/>
      <sheetName val="PONTE E CAIAÇÃO"/>
      <sheetName val="REGUL. E ESCAVAÇ."/>
      <sheetName val="REAJ.AQUIS (2)"/>
      <sheetName val="REAJ.AQUIS"/>
      <sheetName val="REAJ.TRANSP"/>
      <sheetName val="DIVERSOS "/>
      <sheetName val="RELET"/>
      <sheetName val="F. MEDIÇAO"/>
      <sheetName val="REC.REV. PRIM."/>
      <sheetName val="TRANSPORTE10"/>
      <sheetName val="CAPINA"/>
      <sheetName val="ROÇADA"/>
      <sheetName val="RECOMPOSIÇÃO"/>
      <sheetName val="capa selante"/>
      <sheetName val="REM. MECANIZADO"/>
      <sheetName val="T. BURACO (emer)"/>
      <sheetName val="ENROCAMENTO JOGADO"/>
      <sheetName val="MEIO FIO"/>
      <sheetName val="RECONF. E ESCAVAÇ."/>
      <sheetName val="DIVERSOS"/>
      <sheetName val="RELET 1"/>
      <sheetName val="RELET 2"/>
      <sheetName val="BOLETIM"/>
      <sheetName val="COMPOSIÇOES"/>
      <sheetName val="F__MEDIÇAO"/>
      <sheetName val="M_BETUM_"/>
      <sheetName val="CAPINA_"/>
      <sheetName val="ROÇADA_"/>
      <sheetName val="RECOMP_MEC_"/>
      <sheetName val="RECOMP_MANUAL"/>
      <sheetName val="REM__MEC"/>
      <sheetName val="REM__MANUAL"/>
      <sheetName val="T__BURACO"/>
      <sheetName val="MEIO_FIO_E_VALETA"/>
      <sheetName val="PONTE_E_CAIAÇÃO"/>
      <sheetName val="REGUL__E_ESCAVAÇ_"/>
      <sheetName val="REAJ_AQUIS_(2)"/>
      <sheetName val="REAJ_AQUIS"/>
      <sheetName val="REAJ_TRANSP"/>
      <sheetName val="DIVERSOS_"/>
      <sheetName val="REC_REV__PRIM_"/>
      <sheetName val="capa_selante"/>
      <sheetName val="REM__MECANIZADO"/>
      <sheetName val="T__BURACO_(emer)"/>
      <sheetName val="ENROCAMENTO_JOGADO"/>
      <sheetName val="MEIO_FIO"/>
      <sheetName val="RECONF__E_ESCAVAÇ_"/>
      <sheetName val="RELET_1"/>
      <sheetName val="RELET_2"/>
      <sheetName val="M_BETUM_1"/>
      <sheetName val="CAPINA_1"/>
      <sheetName val="ROÇADA_1"/>
      <sheetName val="RECOMP_MEC_1"/>
      <sheetName val="RECOMP_MANUAL1"/>
      <sheetName val="REM__MEC1"/>
      <sheetName val="REM__MANUAL1"/>
      <sheetName val="T__BURACO1"/>
      <sheetName val="MEIO_FIO_E_VALETA1"/>
      <sheetName val="PONTE_E_CAIAÇÃO1"/>
      <sheetName val="REGUL__E_ESCAVAÇ_1"/>
      <sheetName val="REAJ_AQUIS_(2)1"/>
      <sheetName val="REAJ_AQUIS1"/>
      <sheetName val="REAJ_TRANSP1"/>
      <sheetName val="DIVERSOS_1"/>
      <sheetName val="F__MEDIÇAO1"/>
      <sheetName val="REC_REV__PRIM_1"/>
      <sheetName val="capa_selante1"/>
      <sheetName val="REM__MECANIZADO1"/>
      <sheetName val="T__BURACO_(emer)1"/>
      <sheetName val="ENROCAMENTO_JOGADO1"/>
      <sheetName val="MEIO_FIO1"/>
      <sheetName val="RECONF__E_ESCAVAÇ_1"/>
      <sheetName val="RELET_11"/>
      <sheetName val="RELET_21"/>
    </sheetNames>
    <sheetDataSet>
      <sheetData sheetId="0">
        <row r="12">
          <cell r="J12">
            <v>37.46</v>
          </cell>
        </row>
      </sheetData>
      <sheetData sheetId="1">
        <row r="12">
          <cell r="J12">
            <v>37.46</v>
          </cell>
        </row>
      </sheetData>
      <sheetData sheetId="2">
        <row r="12">
          <cell r="J12">
            <v>37.46</v>
          </cell>
        </row>
      </sheetData>
      <sheetData sheetId="3">
        <row r="12">
          <cell r="J12">
            <v>37.46</v>
          </cell>
        </row>
      </sheetData>
      <sheetData sheetId="4">
        <row r="12">
          <cell r="J12">
            <v>37.46</v>
          </cell>
        </row>
      </sheetData>
      <sheetData sheetId="5">
        <row r="12">
          <cell r="J12">
            <v>37.46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2">
          <cell r="J12">
            <v>37.46</v>
          </cell>
        </row>
      </sheetData>
      <sheetData sheetId="20">
        <row r="12">
          <cell r="J12">
            <v>37.46</v>
          </cell>
        </row>
      </sheetData>
      <sheetData sheetId="21">
        <row r="12">
          <cell r="J12">
            <v>37.46</v>
          </cell>
        </row>
      </sheetData>
      <sheetData sheetId="22">
        <row r="12">
          <cell r="J12">
            <v>37.46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ow r="4">
          <cell r="O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Proposta"/>
      <sheetName val="ANALISES"/>
      <sheetName val="Custo do CM-30"/>
      <sheetName val="Cálculo"/>
      <sheetName val="Quadro + Gráfico"/>
      <sheetName val="memória de calculo_liquida"/>
      <sheetName val="Preços"/>
      <sheetName val="Desp. Apoio"/>
      <sheetName val="Viga_Benkellman"/>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COMPOS1"/>
      <sheetName val="Carimbo de Nota"/>
      <sheetName val="Fresagem de Pista Ago-98"/>
      <sheetName val="P3"/>
      <sheetName val="PLANILHA ATUALIZADA"/>
      <sheetName val="Auxiliar"/>
      <sheetName val="Tela"/>
      <sheetName val="Atualizacao"/>
      <sheetName val="Chuvas"/>
      <sheetName val="Medição"/>
      <sheetName val="RELATA"/>
      <sheetName val="Custo da Imprimação"/>
      <sheetName val="Custo da Pintura de Ligação"/>
      <sheetName val="Conc 20"/>
      <sheetName val="CRON.NOVO.ARIPUANA"/>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RESUMO_AUT1"/>
      <sheetName val="Resumo Financeiro"/>
      <sheetName val=""/>
      <sheetName val="RP-1 SB (3)"/>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ROSTO"/>
      <sheetName val="7CONT FIN"/>
      <sheetName val="DG"/>
      <sheetName val="Resumo Geral"/>
      <sheetName val="BD"/>
      <sheetName val="TABELAS"/>
      <sheetName val="Read 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 Mat."/>
      <sheetName val="M.O. Sal"/>
      <sheetName val="Anexo M.O."/>
      <sheetName val="C. Equip."/>
      <sheetName val="C. Equip. Formula (A FAZER)"/>
      <sheetName val="Anexo C. Equip. VR"/>
      <sheetName val="Anexo C. Equip. VU"/>
      <sheetName val="BDI"/>
      <sheetName val="DMT"/>
      <sheetName val="COMPOSIÇÃO"/>
      <sheetName val="Aux"/>
      <sheetName val="1 A 00 301 00"/>
      <sheetName val="1 A 00 302 00"/>
      <sheetName val="1 A 00 716 00"/>
      <sheetName val="1 A 00 717 00"/>
      <sheetName val="1 A 00 963 00"/>
      <sheetName val="1 A 01 100 01"/>
      <sheetName val="1 A 01 100 02"/>
      <sheetName val="1 A 01 105 01"/>
      <sheetName val="1 A 01 105 02"/>
      <sheetName val="1 A 01 111 01"/>
      <sheetName val="1 A 01 120 01"/>
      <sheetName val="1 A 01 150 01"/>
      <sheetName val="1 A 01 170 01"/>
      <sheetName val="1 A 01 200 01"/>
      <sheetName val="1 A 01 390 72"/>
      <sheetName val="1 A 01 401 01"/>
      <sheetName val="1 A 01 410 51"/>
      <sheetName val="1 A 01 412 51"/>
      <sheetName val="1 A 01 415 01"/>
      <sheetName val="1 A 01 415 51"/>
      <sheetName val="1 A 01 418 51"/>
      <sheetName val="1 A 01 422 51"/>
      <sheetName val="1 A 01 580 02"/>
      <sheetName val="1 A 01 606 51"/>
      <sheetName val="1 A 01 720 50"/>
      <sheetName val="1 A 01 720 02"/>
      <sheetName val="1 A 01 780 01"/>
      <sheetName val="1 A 01 790 02"/>
      <sheetName val="1 A 01 890 01"/>
      <sheetName val="1 A 01 891 01"/>
      <sheetName val="1 A 01 893 01"/>
      <sheetName val="1 A 01 894 51"/>
      <sheetName val="2 S 04 401 01"/>
      <sheetName val="2 S 04 900 01"/>
      <sheetName val="2 S 04 910 55"/>
      <sheetName val="2 S 04 940 02"/>
      <sheetName val="3 S 03 950 00"/>
      <sheetName val="Q15-Manut-1° Ano"/>
      <sheetName val="Q15-Manut-2° Ano"/>
      <sheetName val="3 S 08 101 02"/>
      <sheetName val="3 S 08 109 04"/>
      <sheetName val="3 S 08 200 50"/>
      <sheetName val="3 S 08 200 51"/>
      <sheetName val="3 S 08 300 01"/>
      <sheetName val="3 S 08 301 01"/>
      <sheetName val="3 S 08 301 03"/>
      <sheetName val="3 S 08 302 01"/>
      <sheetName val="3 S 08 401 00"/>
      <sheetName val="3 S 08 402 00"/>
      <sheetName val="3 S 08 500 00"/>
      <sheetName val="3 S 08 900 00"/>
      <sheetName val="3 S 08 901 00"/>
      <sheetName val="3 S 08 910 00"/>
      <sheetName val="4 S 06 100 11"/>
      <sheetName val="5 S 01 000 00"/>
      <sheetName val="5 S 01 000 13"/>
      <sheetName val="5 S 01 011 00"/>
      <sheetName val="5 S 01 511 00"/>
      <sheetName val="5 S 02 300 00"/>
      <sheetName val="5 S 02 400 00"/>
      <sheetName val="5 S 02 501 51"/>
      <sheetName val="5 S 02 540 71"/>
      <sheetName val="5 S 02 511 51"/>
      <sheetName val="5 S 02 511 52"/>
      <sheetName val="5 S 02 993 04"/>
      <sheetName val="CBUQ Sem codigo"/>
      <sheetName val="Aux. Usinagem"/>
      <sheetName val="Tranp"/>
      <sheetName val="1 A 00 002 00"/>
      <sheetName val="1 A 00 002 03"/>
      <sheetName val="1 A 00 002 04"/>
      <sheetName val="1 A 00 002 07"/>
      <sheetName val="1 A 00 002 40"/>
      <sheetName val="1 A 00 002 41"/>
      <sheetName val="1 A 00 002 90"/>
      <sheetName val="1 A 00 002 91"/>
      <sheetName val="1 A 00 102 00"/>
      <sheetName val="2 S 01 000 00"/>
      <sheetName val="1 A 01 120 01 cant"/>
      <sheetName val="2 S 01 511 00"/>
      <sheetName val="Prep. Area Estoc."/>
      <sheetName val="Manut. Cant."/>
      <sheetName val="Mont. Usina Asfal."/>
      <sheetName val="1 A 01 422 51 Cant."/>
      <sheetName val="Aluguel Lab."/>
      <sheetName val="Aluguel Top."/>
      <sheetName val="Aluguel Resid."/>
      <sheetName val="Aluguel Aloj."/>
      <sheetName val="Manut. Canteiro"/>
      <sheetName val="Resumo Canteiro"/>
      <sheetName val="Inst. de Canteiro"/>
      <sheetName val="Mobilização"/>
      <sheetName val="SINAPI"/>
      <sheetName val="MB"/>
      <sheetName val="AQ_CAP"/>
      <sheetName val="AQ_CM30"/>
      <sheetName val="AQ_RR1C"/>
      <sheetName val="AQ_RR2C"/>
      <sheetName val="AQ_RC1C"/>
      <sheetName val="TRANSP MB"/>
      <sheetName val="T_CAP"/>
      <sheetName val="T_CM30"/>
      <sheetName val="T_RR1C"/>
      <sheetName val="T_RR2C"/>
      <sheetName val="T_RC1C"/>
      <sheetName val="QUADRO 06_RESUMO"/>
      <sheetName val="QUADRO 08-ROBERTO"/>
      <sheetName val="QUADRO 08_PROPOSTA"/>
      <sheetName val="QUADRO 10"/>
      <sheetName val="Q09-Esc salarial"/>
      <sheetName val="Quadro 11"/>
    </sheetNames>
    <sheetDataSet>
      <sheetData sheetId="0">
        <row r="4">
          <cell r="B4" t="str">
            <v>0144/2012-12</v>
          </cell>
        </row>
        <row r="5">
          <cell r="B5" t="str">
            <v>Lote Único</v>
          </cell>
        </row>
        <row r="11">
          <cell r="B11" t="str">
            <v>Transenge Engenharia e Construções Ltda</v>
          </cell>
        </row>
        <row r="12">
          <cell r="B12" t="str">
            <v>Engº José Roberto Fagiolo - CREA 516 -D/MS</v>
          </cell>
        </row>
        <row r="13">
          <cell r="B13" t="str">
            <v>PROCESSO N° 50600.012693/2012-34</v>
          </cell>
        </row>
        <row r="14">
          <cell r="B14">
            <v>40909</v>
          </cell>
        </row>
        <row r="16">
          <cell r="B16" t="str">
            <v>Jan/2012</v>
          </cell>
        </row>
      </sheetData>
      <sheetData sheetId="1"/>
      <sheetData sheetId="2"/>
      <sheetData sheetId="3"/>
      <sheetData sheetId="4"/>
      <sheetData sheetId="5"/>
      <sheetData sheetId="6"/>
      <sheetData sheetId="7"/>
      <sheetData sheetId="8"/>
      <sheetData sheetId="9">
        <row r="13">
          <cell r="C13">
            <v>8.7200000000000006</v>
          </cell>
        </row>
        <row r="14">
          <cell r="C14">
            <v>20.28</v>
          </cell>
        </row>
        <row r="15">
          <cell r="C15">
            <v>35.979999999999997</v>
          </cell>
        </row>
        <row r="16">
          <cell r="C16">
            <v>12.72</v>
          </cell>
        </row>
        <row r="18">
          <cell r="C18">
            <v>31.94</v>
          </cell>
        </row>
        <row r="20">
          <cell r="C20">
            <v>20.28</v>
          </cell>
        </row>
        <row r="21">
          <cell r="C21">
            <v>31.94</v>
          </cell>
        </row>
        <row r="22">
          <cell r="C22">
            <v>0</v>
          </cell>
        </row>
        <row r="23">
          <cell r="C23">
            <v>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5">
          <cell r="H65">
            <v>99.79</v>
          </cell>
        </row>
      </sheetData>
      <sheetData sheetId="45">
        <row r="65">
          <cell r="H65">
            <v>64.34</v>
          </cell>
        </row>
      </sheetData>
      <sheetData sheetId="46">
        <row r="65">
          <cell r="H65">
            <v>33.42</v>
          </cell>
        </row>
      </sheetData>
      <sheetData sheetId="47">
        <row r="65">
          <cell r="H65">
            <v>85.94</v>
          </cell>
        </row>
      </sheetData>
      <sheetData sheetId="48"/>
      <sheetData sheetId="49">
        <row r="23">
          <cell r="F23">
            <v>205338.11</v>
          </cell>
        </row>
      </sheetData>
      <sheetData sheetId="50">
        <row r="22">
          <cell r="F22">
            <v>108516.43</v>
          </cell>
        </row>
      </sheetData>
      <sheetData sheetId="51"/>
      <sheetData sheetId="52"/>
      <sheetData sheetId="53">
        <row r="65">
          <cell r="H65">
            <v>112.52</v>
          </cell>
        </row>
      </sheetData>
      <sheetData sheetId="54"/>
      <sheetData sheetId="55"/>
      <sheetData sheetId="56"/>
      <sheetData sheetId="57"/>
      <sheetData sheetId="58"/>
      <sheetData sheetId="59">
        <row r="65">
          <cell r="H65">
            <v>178.84</v>
          </cell>
        </row>
      </sheetData>
      <sheetData sheetId="60"/>
      <sheetData sheetId="61"/>
      <sheetData sheetId="62"/>
      <sheetData sheetId="63"/>
      <sheetData sheetId="64"/>
      <sheetData sheetId="65">
        <row r="65">
          <cell r="H65">
            <v>9.91</v>
          </cell>
        </row>
      </sheetData>
      <sheetData sheetId="66"/>
      <sheetData sheetId="67"/>
      <sheetData sheetId="68"/>
      <sheetData sheetId="69"/>
      <sheetData sheetId="70">
        <row r="65">
          <cell r="H65">
            <v>0.19</v>
          </cell>
        </row>
      </sheetData>
      <sheetData sheetId="71"/>
      <sheetData sheetId="72">
        <row r="67">
          <cell r="H67">
            <v>3.41</v>
          </cell>
        </row>
      </sheetData>
      <sheetData sheetId="73">
        <row r="65">
          <cell r="H65">
            <v>67.59</v>
          </cell>
        </row>
      </sheetData>
      <sheetData sheetId="74">
        <row r="67">
          <cell r="H67">
            <v>1.94</v>
          </cell>
        </row>
      </sheetData>
      <sheetData sheetId="75">
        <row r="67">
          <cell r="H67">
            <v>3.71</v>
          </cell>
        </row>
      </sheetData>
      <sheetData sheetId="76"/>
      <sheetData sheetId="77">
        <row r="65">
          <cell r="H65">
            <v>109.43</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65">
          <cell r="H65">
            <v>8672.75</v>
          </cell>
        </row>
      </sheetData>
      <sheetData sheetId="101"/>
      <sheetData sheetId="102">
        <row r="65">
          <cell r="H65">
            <v>159738.88</v>
          </cell>
        </row>
      </sheetData>
      <sheetData sheetId="103"/>
      <sheetData sheetId="104">
        <row r="65">
          <cell r="H65">
            <v>590.14</v>
          </cell>
        </row>
      </sheetData>
      <sheetData sheetId="105"/>
      <sheetData sheetId="106">
        <row r="65">
          <cell r="H65">
            <v>1341.6</v>
          </cell>
        </row>
      </sheetData>
      <sheetData sheetId="107">
        <row r="65">
          <cell r="H65">
            <v>2059.1999999999998</v>
          </cell>
        </row>
      </sheetData>
      <sheetData sheetId="108">
        <row r="65">
          <cell r="H65">
            <v>1081</v>
          </cell>
        </row>
      </sheetData>
      <sheetData sheetId="109">
        <row r="65">
          <cell r="H65">
            <v>1223.5999999999999</v>
          </cell>
        </row>
      </sheetData>
      <sheetData sheetId="110">
        <row r="65">
          <cell r="H65">
            <v>1674.4</v>
          </cell>
        </row>
      </sheetData>
      <sheetData sheetId="111">
        <row r="23">
          <cell r="C23">
            <v>1.0447</v>
          </cell>
        </row>
      </sheetData>
      <sheetData sheetId="112">
        <row r="65">
          <cell r="H65">
            <v>84.74</v>
          </cell>
        </row>
      </sheetData>
      <sheetData sheetId="113">
        <row r="65">
          <cell r="H65">
            <v>45</v>
          </cell>
        </row>
      </sheetData>
      <sheetData sheetId="114">
        <row r="65">
          <cell r="H65">
            <v>45</v>
          </cell>
        </row>
      </sheetData>
      <sheetData sheetId="115">
        <row r="65">
          <cell r="H65">
            <v>45</v>
          </cell>
        </row>
      </sheetData>
      <sheetData sheetId="116">
        <row r="65">
          <cell r="H65">
            <v>45</v>
          </cell>
        </row>
      </sheetData>
      <sheetData sheetId="117"/>
      <sheetData sheetId="118"/>
      <sheetData sheetId="119"/>
      <sheetData sheetId="120"/>
      <sheetData sheetId="121"/>
      <sheetData sheetId="1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eiro"/>
      <sheetName val="AVS"/>
      <sheetName val="Ctr. (3)"/>
      <sheetName val="DMT"/>
      <sheetName val="Equipamentos"/>
      <sheetName val="Materiais"/>
      <sheetName val="Mão de Obra"/>
      <sheetName val="Diversos"/>
      <sheetName val="Trechos"/>
      <sheetName val="Vínculo (2)"/>
      <sheetName val="COLAR (2)"/>
      <sheetName val="Ctr. (2)"/>
      <sheetName val="Reciclagem de Base 1"/>
      <sheetName val="Reciclagem de Base 2"/>
      <sheetName val="CBUQ pol"/>
      <sheetName val="CBUQ Massa Fina"/>
      <sheetName val="Lama Grossa"/>
      <sheetName val="TSSp"/>
      <sheetName val="TSD"/>
      <sheetName val="Remoção CBUQ"/>
      <sheetName val="Selagem de trinca"/>
      <sheetName val="Micro Rev. 2 Cam."/>
      <sheetName val="AAUQ"/>
      <sheetName val="DCD 02 "/>
      <sheetName val="RBAM"/>
      <sheetName val="Base Solo Estab."/>
      <sheetName val="DPS 01"/>
      <sheetName val="Esc mat 1ª cat 600 a 800"/>
      <sheetName val="Compact 100% PN"/>
      <sheetName val="STC 03"/>
      <sheetName val="EDA 01"/>
      <sheetName val="Gabião"/>
      <sheetName val="Hidrossemeadura"/>
      <sheetName val="BSD 03"/>
      <sheetName val="DSS 03"/>
      <sheetName val="BSD 01"/>
      <sheetName val="Reciclagem de Base com BRITA"/>
      <sheetName val="TSS"/>
      <sheetName val="RBSM"/>
      <sheetName val="RBAM(FS)"/>
      <sheetName val="Fresagem Cont."/>
      <sheetName val="Vínculo"/>
      <sheetName val="COLAR"/>
      <sheetName val="Ctr."/>
    </sheetNames>
    <sheetDataSet>
      <sheetData sheetId="0"/>
      <sheetData sheetId="1"/>
      <sheetData sheetId="2"/>
      <sheetData sheetId="3"/>
      <sheetData sheetId="4"/>
      <sheetData sheetId="5"/>
      <sheetData sheetId="6"/>
      <sheetData sheetId="7"/>
      <sheetData sheetId="8"/>
      <sheetData sheetId="9">
        <row r="8">
          <cell r="Y8">
            <v>108.2</v>
          </cell>
        </row>
        <row r="9">
          <cell r="Y9">
            <v>185.5</v>
          </cell>
        </row>
        <row r="10">
          <cell r="Y10">
            <v>128.19999999999999</v>
          </cell>
        </row>
        <row r="11">
          <cell r="Y11">
            <v>185.5</v>
          </cell>
        </row>
        <row r="12">
          <cell r="Y12">
            <v>223.2</v>
          </cell>
        </row>
        <row r="13">
          <cell r="Y13">
            <v>165.7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D_NI_5"/>
      <sheetName val="Capa"/>
      <sheetName val="Plan1"/>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Vínculo (2)"/>
      <sheetName val="PRO-08"/>
      <sheetName val="DADOS"/>
      <sheetName val="TransComerc_Basc10m³"/>
      <sheetName val="TapaBuraco"/>
      <sheetName val="PLANILHA ATUALIZADA"/>
      <sheetName val="Quadro Geral"/>
      <sheetName val="PRO_08"/>
      <sheetName val="Capa Memória de Calc"/>
      <sheetName val="Capa Resumo"/>
      <sheetName val="Capa Apres"/>
      <sheetName val="Capa Documentação"/>
      <sheetName val="Capa Anexo I"/>
      <sheetName val="Capa Anexo II"/>
      <sheetName val="Capa Anexo III"/>
      <sheetName val="Capa Anexo IV"/>
      <sheetName val="Capa Mapa"/>
      <sheetName val="Capa Premissas"/>
      <sheetName val="Capa Caract. Seg."/>
      <sheetName val="Capa Caract_ Seg_"/>
      <sheetName val="Teor"/>
      <sheetName val="Serviços"/>
      <sheetName val="Especif"/>
      <sheetName val="RESUMO_AUT1"/>
      <sheetName val="RESUMO DE MEDIÇÃO"/>
      <sheetName val="Plan1"/>
      <sheetName val="LISTAS"/>
      <sheetName val="RESUMO TOTAL LOTE"/>
      <sheetName val="BR 146"/>
      <sheetName val="8ª MP_BR_459"/>
      <sheetName val="RBE ACT mi"/>
      <sheetName val="C"/>
      <sheetName val="FV-DNER"/>
      <sheetName val="orçamento_global"/>
      <sheetName val="Plan 2.7"/>
      <sheetName val="CUSTO ZONA SUL"/>
      <sheetName val="Sub-base"/>
      <sheetName val="Resumo"/>
      <sheetName val="DMT Terrap."/>
      <sheetName val="Reajustamento"/>
      <sheetName val="Vínculo"/>
      <sheetName val="FIDENS-R$mil"/>
      <sheetName val="COMPOS1"/>
      <sheetName val="DG"/>
      <sheetName val="LISTA_MATERIAIS"/>
      <sheetName val="MATERIAIS"/>
      <sheetName val="points"/>
      <sheetName val="Mat"/>
      <sheetName val="8ª MP_BR-459"/>
      <sheetName val="QuQuant"/>
      <sheetName val="PLANILHA CONTRATUAL"/>
      <sheetName val="Equipamentos"/>
      <sheetName val="Relatorio"/>
      <sheetName val="Resumo_Transp_Aquis_Mat_Bet"/>
      <sheetName val="NOVO_Transp_Aquis_Mat_Bet (2)"/>
      <sheetName val="COMPARA_PREGAO"/>
      <sheetName val="COMPARATIVO REV01"/>
      <sheetName val="COMPARATIVO"/>
      <sheetName val="1A MED PARC"/>
      <sheetName val="Moto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_ORIGINAL"/>
      <sheetName val="RESUMO_AUT1"/>
      <sheetName val="PROJETO"/>
      <sheetName val="Teor"/>
      <sheetName val="lista_comp"/>
      <sheetName val="Serviços"/>
      <sheetName val="Página 16"/>
      <sheetName val="QuQuant"/>
      <sheetName val="Planilha Original"/>
      <sheetName val="DADOS"/>
      <sheetName val="TransComerc_Basc10m³"/>
      <sheetName val="TapaBuraco"/>
      <sheetName val="eq"/>
      <sheetName val="mo"/>
      <sheetName val="RESUMO"/>
      <sheetName val="RELAT610"/>
      <sheetName val="PQ"/>
      <sheetName val="CARTA PROPOSTA"/>
      <sheetName val="PROJETO BR_146 (2)"/>
      <sheetName val="TABELA"/>
      <sheetName val="PLANILHA CONTRATUAL"/>
      <sheetName val="Quadro de qntd"/>
      <sheetName val="Medição"/>
      <sheetName val="FIDENS-R$mil"/>
      <sheetName val="TRANSP"/>
      <sheetName val="geral"/>
      <sheetName val="Mat. Betum. - Port. 1078.15"/>
      <sheetName val="8ª MP_BR_459"/>
      <sheetName val="8ª MP_BR-459"/>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ÁRIO"/>
      <sheetName val="TREVOS"/>
      <sheetName val="CROQUIS"/>
      <sheetName val="MB"/>
      <sheetName val="AQ TR MB"/>
      <sheetName val="MOBIL-CANT"/>
      <sheetName val="MAT PLACA"/>
      <sheetName val="SERVIÇOS"/>
      <sheetName val="ORÇAMENTO"/>
      <sheetName val="TLCB5"/>
      <sheetName val="TLMR"/>
      <sheetName val="TLCC4"/>
      <sheetName val="TLMB"/>
      <sheetName val="TCCB10"/>
      <sheetName val="CRONOGAMA 1º"/>
      <sheetName val="CRONOGAMA 2º"/>
      <sheetName val="COMPAUTO"/>
      <sheetName val="COMPSERVENC"/>
      <sheetName val="COMPMOTSER"/>
      <sheetName val="COMPOSIÇÕES2 (2)"/>
    </sheetNames>
    <sheetDataSet>
      <sheetData sheetId="0" refreshError="1">
        <row r="3">
          <cell r="B3">
            <v>0.23899999999999999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row r="5">
          <cell r="F5" t="str">
            <v>MUNICÍPIO DE BONITO</v>
          </cell>
        </row>
        <row r="6">
          <cell r="F6" t="str">
            <v>BONITO/MS</v>
          </cell>
        </row>
        <row r="7">
          <cell r="F7" t="str">
            <v>1075406-78</v>
          </cell>
        </row>
        <row r="8">
          <cell r="F8" t="str">
            <v>915181/2021</v>
          </cell>
        </row>
        <row r="16">
          <cell r="F16" t="str">
            <v>PAVIMENTAÇÃO ASFÁLTICA E DRENAGEM DE ÁGUAS PLUVIAIS</v>
          </cell>
        </row>
        <row r="17">
          <cell r="F17" t="str">
            <v>BAIRRO NOSSA SENHORA APARECIDA</v>
          </cell>
        </row>
        <row r="18">
          <cell r="F18" t="str">
            <v>NÃO DESONERADO</v>
          </cell>
        </row>
        <row r="22">
          <cell r="F22" t="str">
            <v>LÁZARO BARBOSA MACHADO</v>
          </cell>
        </row>
        <row r="23">
          <cell r="F23" t="str">
            <v>22039/MG</v>
          </cell>
        </row>
        <row r="24">
          <cell r="F24" t="str">
            <v>1320220012530</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 H-UTIL.-EQIP."/>
      <sheetName val="CÓD.-SERVIÇO"/>
      <sheetName val="PROD-EQUIPE"/>
      <sheetName val="01.100.00"/>
      <sheetName val="BONIFICAÇÃO"/>
      <sheetName val="TPU-MARÇO_2002"/>
      <sheetName val="TPU_MARÇO_2002"/>
    </sheetNames>
    <sheetDataSet>
      <sheetData sheetId="0" refreshError="1"/>
      <sheetData sheetId="1" refreshError="1"/>
      <sheetData sheetId="2" refreshError="1"/>
      <sheetData sheetId="3" refreshError="1"/>
      <sheetData sheetId="4" refreshError="1"/>
      <sheetData sheetId="5" refreshError="1">
        <row r="2">
          <cell r="B2" t="str">
            <v>Cód. Colinas</v>
          </cell>
          <cell r="D2" t="str">
            <v>Código</v>
          </cell>
          <cell r="E2" t="str">
            <v>Serviços</v>
          </cell>
          <cell r="F2" t="str">
            <v>Unid.</v>
          </cell>
          <cell r="H2" t="str">
            <v>Cód.</v>
          </cell>
          <cell r="L2" t="str">
            <v>K</v>
          </cell>
        </row>
        <row r="3">
          <cell r="H3" t="str">
            <v>TER</v>
          </cell>
          <cell r="L3">
            <v>0</v>
          </cell>
        </row>
        <row r="4">
          <cell r="H4" t="str">
            <v>PAV</v>
          </cell>
          <cell r="L4">
            <v>0</v>
          </cell>
        </row>
        <row r="5">
          <cell r="D5" t="str">
            <v xml:space="preserve">FASE 21 - SERVIÇOS PRELIMINARES :  </v>
          </cell>
          <cell r="H5" t="str">
            <v>PAV1</v>
          </cell>
          <cell r="L5">
            <v>0</v>
          </cell>
        </row>
        <row r="6">
          <cell r="B6" t="str">
            <v>0.1.1</v>
          </cell>
          <cell r="D6" t="str">
            <v>21.01.01</v>
          </cell>
          <cell r="E6" t="str">
            <v>Sondagem a percussão até 15 m</v>
          </cell>
          <cell r="F6" t="str">
            <v>m</v>
          </cell>
          <cell r="H6" t="str">
            <v>PAV2</v>
          </cell>
          <cell r="L6">
            <v>0</v>
          </cell>
        </row>
        <row r="7">
          <cell r="B7" t="str">
            <v>0.1.2</v>
          </cell>
          <cell r="D7" t="str">
            <v xml:space="preserve">21.01.02 </v>
          </cell>
          <cell r="E7" t="str">
            <v>Sondagem a perc. até 15 m loc.alag.&lt;50cm</v>
          </cell>
          <cell r="F7" t="str">
            <v>m</v>
          </cell>
          <cell r="H7" t="str">
            <v>PAV3</v>
          </cell>
          <cell r="L7">
            <v>0</v>
          </cell>
        </row>
        <row r="8">
          <cell r="B8" t="str">
            <v>0.1.3</v>
          </cell>
          <cell r="D8" t="str">
            <v>21.01.03</v>
          </cell>
          <cell r="E8" t="str">
            <v>Sondagem a percussão de 15 a 30 m</v>
          </cell>
          <cell r="F8" t="str">
            <v>m</v>
          </cell>
          <cell r="H8" t="str">
            <v>PAV4</v>
          </cell>
          <cell r="L8">
            <v>0</v>
          </cell>
        </row>
        <row r="9">
          <cell r="B9" t="str">
            <v>0.1.4</v>
          </cell>
          <cell r="D9" t="str">
            <v xml:space="preserve">21.01.04 </v>
          </cell>
          <cell r="E9" t="str">
            <v>Sondagem a perc.15a30m loc.alag.&lt;50cm</v>
          </cell>
          <cell r="F9" t="str">
            <v>m</v>
          </cell>
          <cell r="H9" t="str">
            <v>PAV5</v>
          </cell>
          <cell r="L9">
            <v>0</v>
          </cell>
        </row>
        <row r="10">
          <cell r="B10" t="str">
            <v>0.1.5</v>
          </cell>
          <cell r="D10" t="str">
            <v>21.01.05</v>
          </cell>
          <cell r="E10" t="str">
            <v>Sondagem percussão superior 30 m</v>
          </cell>
          <cell r="F10" t="str">
            <v>m</v>
          </cell>
          <cell r="H10" t="str">
            <v>PAV6</v>
          </cell>
          <cell r="L10">
            <v>0</v>
          </cell>
        </row>
        <row r="11">
          <cell r="B11" t="str">
            <v>0.1.6</v>
          </cell>
          <cell r="D11" t="str">
            <v xml:space="preserve">21.01.06 </v>
          </cell>
          <cell r="E11" t="str">
            <v>Sondagem perc.+30 m loc.alag.&lt; 50 cm</v>
          </cell>
          <cell r="F11" t="str">
            <v>m</v>
          </cell>
          <cell r="H11" t="str">
            <v>PAV7</v>
          </cell>
          <cell r="L11">
            <v>0</v>
          </cell>
        </row>
        <row r="12">
          <cell r="B12" t="str">
            <v>0.1.7</v>
          </cell>
          <cell r="D12" t="str">
            <v>21.01.07</v>
          </cell>
          <cell r="E12" t="str">
            <v>Sondagem perc. - taxa fixa de instalação</v>
          </cell>
          <cell r="F12" t="str">
            <v>un</v>
          </cell>
          <cell r="H12" t="str">
            <v>DRE</v>
          </cell>
          <cell r="L12">
            <v>0</v>
          </cell>
        </row>
        <row r="13">
          <cell r="B13" t="str">
            <v>0.1.8</v>
          </cell>
          <cell r="D13" t="str">
            <v xml:space="preserve">21.01.08 </v>
          </cell>
          <cell r="E13" t="str">
            <v>Sondagem rotativa - taxa fixa instalação</v>
          </cell>
          <cell r="F13" t="str">
            <v>un</v>
          </cell>
          <cell r="H13" t="str">
            <v>VDT</v>
          </cell>
          <cell r="L13">
            <v>0</v>
          </cell>
        </row>
        <row r="14">
          <cell r="B14" t="str">
            <v>0.1.9</v>
          </cell>
          <cell r="D14" t="str">
            <v>21.01.09</v>
          </cell>
          <cell r="E14" t="str">
            <v>Sondagem - transporte de equipamento</v>
          </cell>
          <cell r="F14" t="str">
            <v>km x equip.</v>
          </cell>
          <cell r="H14" t="str">
            <v>IMO</v>
          </cell>
          <cell r="L14">
            <v>0</v>
          </cell>
        </row>
        <row r="15">
          <cell r="B15" t="str">
            <v>0.1.10</v>
          </cell>
          <cell r="D15" t="str">
            <v xml:space="preserve">21.01.10 </v>
          </cell>
          <cell r="E15" t="str">
            <v>Sondagem - deslocamento de equipamento</v>
          </cell>
          <cell r="F15" t="str">
            <v>m</v>
          </cell>
        </row>
        <row r="16">
          <cell r="B16" t="str">
            <v>0.1.11</v>
          </cell>
          <cell r="D16" t="str">
            <v>21.01.11</v>
          </cell>
          <cell r="E16" t="str">
            <v>Sondagem perc. - plataforma ou banqueta</v>
          </cell>
          <cell r="F16" t="str">
            <v>equip.</v>
          </cell>
        </row>
        <row r="17">
          <cell r="B17" t="str">
            <v>0.1.12</v>
          </cell>
          <cell r="D17" t="str">
            <v>21.01.12</v>
          </cell>
          <cell r="E17" t="str">
            <v>Sondagem rotativa - plataforma ou banqueta</v>
          </cell>
          <cell r="F17" t="str">
            <v>equip.</v>
          </cell>
        </row>
        <row r="18">
          <cell r="B18" t="str">
            <v>0.1.13</v>
          </cell>
          <cell r="D18" t="str">
            <v>21.01.13</v>
          </cell>
          <cell r="E18" t="str">
            <v>Abertura de picada</v>
          </cell>
          <cell r="F18" t="str">
            <v>m</v>
          </cell>
        </row>
        <row r="19">
          <cell r="B19" t="str">
            <v>0.1.14</v>
          </cell>
          <cell r="D19" t="str">
            <v>21.01.14</v>
          </cell>
          <cell r="E19" t="str">
            <v>Sondagem - flutuante</v>
          </cell>
          <cell r="F19" t="str">
            <v>obra</v>
          </cell>
        </row>
        <row r="20">
          <cell r="B20" t="str">
            <v>0.1.15</v>
          </cell>
          <cell r="D20" t="str">
            <v>21.01.15</v>
          </cell>
          <cell r="E20" t="str">
            <v>Sondagem percussão instalação flutuante</v>
          </cell>
          <cell r="F20" t="str">
            <v>sond.</v>
          </cell>
        </row>
        <row r="21">
          <cell r="B21" t="str">
            <v>0.1.16</v>
          </cell>
          <cell r="D21" t="str">
            <v>21.01.16</v>
          </cell>
          <cell r="E21" t="str">
            <v>Sondagem rotativa - instalação flutuante</v>
          </cell>
          <cell r="F21" t="str">
            <v>sond.</v>
          </cell>
        </row>
        <row r="22">
          <cell r="B22" t="str">
            <v>0.1.17</v>
          </cell>
          <cell r="D22" t="str">
            <v xml:space="preserve">21.01.17 </v>
          </cell>
          <cell r="E22" t="str">
            <v>Sondagem rotativa solo 57,10mm (AX)</v>
          </cell>
          <cell r="F22" t="str">
            <v>m</v>
          </cell>
        </row>
        <row r="23">
          <cell r="B23" t="str">
            <v>0.1.18</v>
          </cell>
          <cell r="D23" t="str">
            <v>21.01.18</v>
          </cell>
          <cell r="E23" t="str">
            <v>Sondagem rotativa solo 73,00mm (BX)</v>
          </cell>
          <cell r="F23" t="str">
            <v>m</v>
          </cell>
        </row>
        <row r="24">
          <cell r="B24" t="str">
            <v>0.1.19</v>
          </cell>
          <cell r="D24" t="str">
            <v xml:space="preserve">21.01.19 </v>
          </cell>
          <cell r="E24" t="str">
            <v>Sondagem rotativa solo 88,9mm (NX)</v>
          </cell>
          <cell r="F24" t="str">
            <v>m</v>
          </cell>
        </row>
        <row r="25">
          <cell r="B25" t="str">
            <v>0.1.20</v>
          </cell>
          <cell r="D25" t="str">
            <v xml:space="preserve">21.01.20 </v>
          </cell>
          <cell r="E25" t="str">
            <v>Sondagem rotativa solo 114,30mm (HX)</v>
          </cell>
          <cell r="F25" t="str">
            <v>m</v>
          </cell>
        </row>
        <row r="26">
          <cell r="B26" t="str">
            <v>0.1.21</v>
          </cell>
          <cell r="D26" t="str">
            <v>21.01.21</v>
          </cell>
          <cell r="E26" t="str">
            <v>Sondagem rotativa rocha alt. 57,1mm (AX)</v>
          </cell>
          <cell r="F26" t="str">
            <v>m</v>
          </cell>
        </row>
        <row r="27">
          <cell r="B27" t="str">
            <v>0.1.22</v>
          </cell>
          <cell r="D27" t="str">
            <v>21.01.22</v>
          </cell>
          <cell r="E27" t="str">
            <v>Sondagem rotativa rocha alt. 73,0mm (BX)</v>
          </cell>
          <cell r="F27" t="str">
            <v>m</v>
          </cell>
        </row>
        <row r="28">
          <cell r="B28" t="str">
            <v>0.1.23</v>
          </cell>
          <cell r="D28" t="str">
            <v>21.01.23</v>
          </cell>
          <cell r="E28" t="str">
            <v>Sondagem rotativa rocha alt. 88,9mm (NX)</v>
          </cell>
          <cell r="F28" t="str">
            <v>m</v>
          </cell>
        </row>
        <row r="29">
          <cell r="B29" t="str">
            <v>0.1.24</v>
          </cell>
          <cell r="D29" t="str">
            <v>21.01.24</v>
          </cell>
          <cell r="E29" t="str">
            <v>Sondagem rotativa rocha alt. 114,3mm (HX)</v>
          </cell>
          <cell r="F29" t="str">
            <v>m</v>
          </cell>
        </row>
        <row r="30">
          <cell r="B30" t="str">
            <v>0.1.25</v>
          </cell>
          <cell r="D30" t="str">
            <v xml:space="preserve">21.01.25 </v>
          </cell>
          <cell r="E30" t="str">
            <v>Sondagem rotativa rocha sã 57,10mm (AX)</v>
          </cell>
          <cell r="F30" t="str">
            <v>m</v>
          </cell>
        </row>
        <row r="31">
          <cell r="B31" t="str">
            <v>0.1.26</v>
          </cell>
          <cell r="D31" t="str">
            <v>21.01.26</v>
          </cell>
          <cell r="E31" t="str">
            <v>Sondagem rotativa rocha sã 73,00mm (BX)</v>
          </cell>
          <cell r="F31" t="str">
            <v>m</v>
          </cell>
        </row>
        <row r="32">
          <cell r="B32" t="str">
            <v>0.1.27</v>
          </cell>
          <cell r="D32" t="str">
            <v>21.01.27</v>
          </cell>
          <cell r="E32" t="str">
            <v xml:space="preserve">Sondagem rotativa rocha sã 88,90mm (NX) </v>
          </cell>
          <cell r="F32" t="str">
            <v>m</v>
          </cell>
        </row>
        <row r="33">
          <cell r="B33" t="str">
            <v>0.1.28</v>
          </cell>
          <cell r="D33" t="str">
            <v>21.01.28</v>
          </cell>
          <cell r="E33" t="str">
            <v>Sondagem rotativa rocha sã 114,3mm (HX)</v>
          </cell>
          <cell r="F33" t="str">
            <v>m</v>
          </cell>
        </row>
        <row r="34">
          <cell r="B34" t="str">
            <v>0.1.29</v>
          </cell>
          <cell r="D34" t="str">
            <v>21.01.29</v>
          </cell>
          <cell r="E34" t="str">
            <v>Sondagem à trado profundidade até 5 m</v>
          </cell>
          <cell r="F34" t="str">
            <v>m</v>
          </cell>
        </row>
        <row r="35">
          <cell r="B35" t="str">
            <v>0.1.30</v>
          </cell>
          <cell r="D35" t="str">
            <v>21.01.30</v>
          </cell>
          <cell r="E35" t="str">
            <v>Sondagem à trado profundidade 5 a 10 m</v>
          </cell>
          <cell r="F35" t="str">
            <v>m</v>
          </cell>
        </row>
        <row r="36">
          <cell r="B36" t="str">
            <v>0.1.31</v>
          </cell>
          <cell r="D36" t="str">
            <v>21.02.01</v>
          </cell>
          <cell r="E36" t="str">
            <v>Lev. até 10.000</v>
          </cell>
          <cell r="F36" t="str">
            <v>m²</v>
          </cell>
        </row>
        <row r="37">
          <cell r="B37" t="str">
            <v>0.1.32</v>
          </cell>
          <cell r="D37" t="str">
            <v>21.02.02</v>
          </cell>
          <cell r="E37" t="str">
            <v>Lev. até 10.000 m² em vegetação densa</v>
          </cell>
          <cell r="F37" t="str">
            <v>m²</v>
          </cell>
        </row>
        <row r="38">
          <cell r="B38" t="str">
            <v>0.1.33</v>
          </cell>
          <cell r="D38" t="str">
            <v>21.02.03</v>
          </cell>
          <cell r="E38" t="str">
            <v xml:space="preserve">Lev. até 10.000 m² em zona urbana </v>
          </cell>
          <cell r="F38" t="str">
            <v>m²</v>
          </cell>
        </row>
        <row r="39">
          <cell r="B39" t="str">
            <v>0.1.34</v>
          </cell>
          <cell r="D39" t="str">
            <v>21.02.04</v>
          </cell>
          <cell r="E39" t="str">
            <v>Lev. até 10.000 m² em zona suburbana</v>
          </cell>
          <cell r="F39" t="str">
            <v>m²</v>
          </cell>
        </row>
        <row r="40">
          <cell r="B40" t="str">
            <v>0.1.35</v>
          </cell>
          <cell r="D40" t="str">
            <v>21.02.05</v>
          </cell>
          <cell r="E40" t="str">
            <v>Lev. de 10.000 a 50.000 m²</v>
          </cell>
          <cell r="F40" t="str">
            <v>m²</v>
          </cell>
        </row>
        <row r="41">
          <cell r="B41" t="str">
            <v>0.1.36</v>
          </cell>
          <cell r="D41" t="str">
            <v>21.02.06</v>
          </cell>
          <cell r="E41" t="str">
            <v>Lev. de 10.000 a 50.000 m² vegetação densa</v>
          </cell>
          <cell r="F41" t="str">
            <v>m²</v>
          </cell>
        </row>
        <row r="42">
          <cell r="B42" t="str">
            <v>0.1.37</v>
          </cell>
          <cell r="D42" t="str">
            <v>21.02.07</v>
          </cell>
          <cell r="E42" t="str">
            <v>Lev. de 10.000 a 50.000 m² zona urbana</v>
          </cell>
          <cell r="F42" t="str">
            <v>m²</v>
          </cell>
        </row>
        <row r="43">
          <cell r="B43" t="str">
            <v>0.1.38</v>
          </cell>
          <cell r="D43" t="str">
            <v>21.02.08</v>
          </cell>
          <cell r="E43" t="str">
            <v>Lev. de 10.000 a 50.000 m² zona suburbana</v>
          </cell>
          <cell r="F43" t="str">
            <v>m²</v>
          </cell>
        </row>
        <row r="44">
          <cell r="B44" t="str">
            <v>0.1.39</v>
          </cell>
          <cell r="D44" t="str">
            <v>21.02.09</v>
          </cell>
          <cell r="E44" t="str">
            <v>Lev. superior a 50.000 m²</v>
          </cell>
          <cell r="F44" t="str">
            <v>m²</v>
          </cell>
        </row>
        <row r="45">
          <cell r="B45" t="str">
            <v>0.1.40</v>
          </cell>
          <cell r="D45" t="str">
            <v>21.02.10</v>
          </cell>
          <cell r="E45" t="str">
            <v>Lev. superior a 50.000 m² vegetação densa</v>
          </cell>
          <cell r="F45" t="str">
            <v>m²</v>
          </cell>
        </row>
        <row r="46">
          <cell r="B46" t="str">
            <v>0.1.41</v>
          </cell>
          <cell r="D46" t="str">
            <v>21.02.11</v>
          </cell>
          <cell r="E46" t="str">
            <v>Lev. superior a 50.000 m² zona urbana</v>
          </cell>
          <cell r="F46" t="str">
            <v>m²</v>
          </cell>
        </row>
        <row r="47">
          <cell r="B47" t="str">
            <v>0.1.42</v>
          </cell>
          <cell r="D47" t="str">
            <v xml:space="preserve">21.02.12 </v>
          </cell>
          <cell r="E47" t="str">
            <v>Lev. superior a 50.000 m² zona suburbana</v>
          </cell>
          <cell r="F47" t="str">
            <v>m²</v>
          </cell>
        </row>
        <row r="48">
          <cell r="B48" t="str">
            <v>0.1.43</v>
          </cell>
          <cell r="D48" t="str">
            <v>21.02.13</v>
          </cell>
          <cell r="E48" t="str">
            <v>Transp. Coordenadas</v>
          </cell>
          <cell r="F48" t="str">
            <v>km</v>
          </cell>
        </row>
        <row r="49">
          <cell r="B49" t="str">
            <v>0.1.44</v>
          </cell>
          <cell r="D49" t="str">
            <v>21.02.14</v>
          </cell>
          <cell r="E49" t="str">
            <v>Transp. Coord. Vgt</v>
          </cell>
          <cell r="F49" t="str">
            <v>km</v>
          </cell>
        </row>
        <row r="50">
          <cell r="B50" t="str">
            <v>0.1.45</v>
          </cell>
          <cell r="D50" t="str">
            <v>21.02.15</v>
          </cell>
          <cell r="E50" t="str">
            <v>Transporte coordenadas zona urbana</v>
          </cell>
          <cell r="F50" t="str">
            <v>km</v>
          </cell>
        </row>
        <row r="51">
          <cell r="B51" t="str">
            <v>0.1.46</v>
          </cell>
          <cell r="D51" t="str">
            <v>21.02.16</v>
          </cell>
          <cell r="E51" t="str">
            <v>Transporte coordenadas zona suburbana</v>
          </cell>
          <cell r="F51" t="str">
            <v>km</v>
          </cell>
        </row>
        <row r="52">
          <cell r="B52" t="str">
            <v>0.1.47</v>
          </cell>
          <cell r="D52" t="str">
            <v>21.02.17</v>
          </cell>
          <cell r="E52" t="str">
            <v>Transporte de turma</v>
          </cell>
          <cell r="F52" t="str">
            <v>km</v>
          </cell>
        </row>
        <row r="53">
          <cell r="B53" t="str">
            <v>0.1.48</v>
          </cell>
          <cell r="D53" t="str">
            <v>21.02.18</v>
          </cell>
          <cell r="E53" t="str">
            <v>Locação de anteprojeto região ondulada</v>
          </cell>
          <cell r="F53" t="str">
            <v>km</v>
          </cell>
        </row>
        <row r="54">
          <cell r="B54" t="str">
            <v>0.1.49</v>
          </cell>
          <cell r="D54" t="str">
            <v>21.02.19</v>
          </cell>
          <cell r="E54" t="str">
            <v>Locação anteprojeto região montanhosa</v>
          </cell>
          <cell r="F54" t="str">
            <v>km</v>
          </cell>
        </row>
        <row r="55">
          <cell r="B55" t="str">
            <v>0.1.50</v>
          </cell>
          <cell r="D55" t="str">
            <v>21.02.20</v>
          </cell>
          <cell r="E55" t="str">
            <v>Locação linha ensaio região ondulada</v>
          </cell>
          <cell r="F55" t="str">
            <v>km</v>
          </cell>
        </row>
        <row r="56">
          <cell r="B56" t="str">
            <v>0.1.51</v>
          </cell>
          <cell r="D56" t="str">
            <v>21.02.21</v>
          </cell>
          <cell r="E56" t="str">
            <v>Locação linha ensaio região montanhosa</v>
          </cell>
          <cell r="F56" t="str">
            <v>km</v>
          </cell>
        </row>
        <row r="57">
          <cell r="B57" t="str">
            <v>0.1.52</v>
          </cell>
          <cell r="D57" t="str">
            <v>21.02.22</v>
          </cell>
          <cell r="E57" t="str">
            <v>Locação linha expl.em região montanhosa</v>
          </cell>
          <cell r="F57" t="str">
            <v>km</v>
          </cell>
        </row>
        <row r="58">
          <cell r="B58" t="str">
            <v>0.1.53</v>
          </cell>
          <cell r="D58" t="str">
            <v>21.02.23</v>
          </cell>
          <cell r="E58" t="str">
            <v>Locação linha expl.região escarpada</v>
          </cell>
          <cell r="F58" t="str">
            <v>km</v>
          </cell>
        </row>
        <row r="59">
          <cell r="B59" t="str">
            <v>0.1.54</v>
          </cell>
          <cell r="D59" t="str">
            <v>21.02.24</v>
          </cell>
          <cell r="E59" t="str">
            <v>Locação projeto região plana</v>
          </cell>
          <cell r="F59" t="str">
            <v>km</v>
          </cell>
        </row>
        <row r="60">
          <cell r="B60" t="str">
            <v>0.1.55</v>
          </cell>
          <cell r="D60" t="str">
            <v>21.02.25</v>
          </cell>
          <cell r="E60" t="str">
            <v>Locação projeto região plana veget.densa</v>
          </cell>
          <cell r="F60" t="str">
            <v>km</v>
          </cell>
        </row>
        <row r="61">
          <cell r="B61" t="str">
            <v>0.1.56</v>
          </cell>
          <cell r="D61" t="str">
            <v>21.02.26</v>
          </cell>
          <cell r="E61" t="str">
            <v>Locação projeto reg. plana zona urbana</v>
          </cell>
          <cell r="F61" t="str">
            <v>km</v>
          </cell>
        </row>
        <row r="62">
          <cell r="B62" t="str">
            <v>0.1.57</v>
          </cell>
          <cell r="D62" t="str">
            <v>21.02.27</v>
          </cell>
          <cell r="E62" t="str">
            <v>Locação projeto reg.plana zona suburbana</v>
          </cell>
          <cell r="F62" t="str">
            <v>km</v>
          </cell>
        </row>
        <row r="63">
          <cell r="B63" t="str">
            <v>0.1.58</v>
          </cell>
          <cell r="D63" t="str">
            <v xml:space="preserve">21.02.28 </v>
          </cell>
          <cell r="E63" t="str">
            <v>Locação projeto reg.ondulada</v>
          </cell>
          <cell r="F63" t="str">
            <v>km</v>
          </cell>
        </row>
        <row r="64">
          <cell r="B64" t="str">
            <v>0.1.59</v>
          </cell>
          <cell r="D64" t="str">
            <v>21.02.29</v>
          </cell>
          <cell r="E64" t="str">
            <v>Locação projeto reg. ondulada veget.densa</v>
          </cell>
          <cell r="F64" t="str">
            <v>km</v>
          </cell>
        </row>
        <row r="65">
          <cell r="B65" t="str">
            <v>0.1.60</v>
          </cell>
          <cell r="D65" t="str">
            <v>21.02.30</v>
          </cell>
          <cell r="E65" t="str">
            <v>Locação projeto reg. ondulada zona urbana</v>
          </cell>
          <cell r="F65" t="str">
            <v>km</v>
          </cell>
        </row>
        <row r="66">
          <cell r="B66" t="str">
            <v>0.1.61</v>
          </cell>
          <cell r="D66" t="str">
            <v>21.02.31</v>
          </cell>
          <cell r="E66" t="str">
            <v>Locação projeto reg. ondulada zona suburbana</v>
          </cell>
          <cell r="F66" t="str">
            <v>km</v>
          </cell>
        </row>
        <row r="67">
          <cell r="B67" t="str">
            <v>0.1.62</v>
          </cell>
          <cell r="D67" t="str">
            <v>21.02.32</v>
          </cell>
          <cell r="E67" t="str">
            <v>Locação projeto região montanhosa</v>
          </cell>
          <cell r="F67" t="str">
            <v>km</v>
          </cell>
        </row>
        <row r="68">
          <cell r="B68" t="str">
            <v>0.1.63</v>
          </cell>
          <cell r="D68" t="str">
            <v>21.02.33</v>
          </cell>
          <cell r="E68" t="str">
            <v>Locação projeto reg. montanhosa veget.densa</v>
          </cell>
          <cell r="F68" t="str">
            <v>km</v>
          </cell>
        </row>
        <row r="69">
          <cell r="B69" t="str">
            <v>0.1.64</v>
          </cell>
          <cell r="D69" t="str">
            <v>21.02.34</v>
          </cell>
          <cell r="E69" t="str">
            <v>Locação projeto reg. montanhosa zona urbana</v>
          </cell>
          <cell r="F69" t="str">
            <v>km</v>
          </cell>
        </row>
        <row r="70">
          <cell r="B70" t="str">
            <v>0.1.65</v>
          </cell>
          <cell r="D70" t="str">
            <v>21.02.35</v>
          </cell>
          <cell r="E70" t="str">
            <v>Locação projeto reg. montanhosa zona suburbana</v>
          </cell>
          <cell r="F70" t="str">
            <v>km</v>
          </cell>
        </row>
        <row r="71">
          <cell r="B71" t="str">
            <v>0.1.66</v>
          </cell>
          <cell r="D71" t="str">
            <v>21.02.36</v>
          </cell>
          <cell r="E71" t="str">
            <v>Locação projeto região escarpada</v>
          </cell>
          <cell r="F71" t="str">
            <v>km</v>
          </cell>
        </row>
        <row r="72">
          <cell r="B72" t="str">
            <v>0.1.67</v>
          </cell>
          <cell r="D72" t="str">
            <v>21.02.37</v>
          </cell>
          <cell r="E72" t="str">
            <v>Locação projeto reg. escarpada veget. densa</v>
          </cell>
          <cell r="F72" t="str">
            <v>km</v>
          </cell>
        </row>
        <row r="73">
          <cell r="B73" t="str">
            <v>0.1.68</v>
          </cell>
          <cell r="D73" t="str">
            <v>21.02.38</v>
          </cell>
          <cell r="E73" t="str">
            <v>Locação projeto reg. escarpada z. urbana</v>
          </cell>
          <cell r="F73" t="str">
            <v>km</v>
          </cell>
        </row>
        <row r="74">
          <cell r="B74" t="str">
            <v>0.1.69</v>
          </cell>
          <cell r="D74" t="str">
            <v>21.02.39</v>
          </cell>
          <cell r="E74" t="str">
            <v>Locação projeto reg. escarpada z.suburbana</v>
          </cell>
          <cell r="F74" t="str">
            <v>km</v>
          </cell>
        </row>
        <row r="75">
          <cell r="B75" t="str">
            <v>0.1.70</v>
          </cell>
          <cell r="D75" t="str">
            <v>21.02.40</v>
          </cell>
          <cell r="E75" t="str">
            <v>Cadastro região ondulada</v>
          </cell>
          <cell r="F75" t="str">
            <v>km</v>
          </cell>
        </row>
        <row r="76">
          <cell r="B76" t="str">
            <v>0.1.71</v>
          </cell>
          <cell r="D76" t="str">
            <v>21.02.41</v>
          </cell>
          <cell r="E76" t="str">
            <v>Cadastro reg.ondulada veget.densa</v>
          </cell>
          <cell r="F76" t="str">
            <v>km</v>
          </cell>
        </row>
        <row r="77">
          <cell r="B77" t="str">
            <v>0.1.72</v>
          </cell>
          <cell r="D77" t="str">
            <v>21.02.42</v>
          </cell>
          <cell r="E77" t="str">
            <v>Cadastro reg.ondulada zona urbana</v>
          </cell>
          <cell r="F77" t="str">
            <v>km</v>
          </cell>
        </row>
        <row r="78">
          <cell r="B78" t="str">
            <v>0.1.73</v>
          </cell>
          <cell r="D78" t="str">
            <v>21.02.43</v>
          </cell>
          <cell r="E78" t="str">
            <v>Cadastro reg.ondulada zona suburbana</v>
          </cell>
          <cell r="F78" t="str">
            <v>km</v>
          </cell>
        </row>
        <row r="79">
          <cell r="B79" t="str">
            <v>0.1.74</v>
          </cell>
          <cell r="D79" t="str">
            <v>21.02.44</v>
          </cell>
          <cell r="E79" t="str">
            <v>Cadastro região montanhosa</v>
          </cell>
          <cell r="F79" t="str">
            <v>km</v>
          </cell>
        </row>
        <row r="80">
          <cell r="B80" t="str">
            <v>0.1.75</v>
          </cell>
          <cell r="D80" t="str">
            <v>21.02.45</v>
          </cell>
          <cell r="E80" t="str">
            <v>Cadastro região montanhosa veget. densa</v>
          </cell>
          <cell r="F80" t="str">
            <v>km</v>
          </cell>
        </row>
        <row r="81">
          <cell r="B81" t="str">
            <v>0.1.76</v>
          </cell>
          <cell r="D81" t="str">
            <v>21.02.46</v>
          </cell>
          <cell r="E81" t="str">
            <v>Cadastro reg. montanhosa zona urbana</v>
          </cell>
          <cell r="F81" t="str">
            <v>km</v>
          </cell>
        </row>
        <row r="82">
          <cell r="B82" t="str">
            <v>0.1.77</v>
          </cell>
          <cell r="D82" t="str">
            <v>21.02.47</v>
          </cell>
          <cell r="E82" t="str">
            <v>Cadastro região montanhosa zona suburbana</v>
          </cell>
          <cell r="F82" t="str">
            <v>km</v>
          </cell>
        </row>
        <row r="83">
          <cell r="B83" t="str">
            <v>0.1.78</v>
          </cell>
          <cell r="D83" t="str">
            <v>21.02.48</v>
          </cell>
          <cell r="E83" t="str">
            <v>Cadastro região escarpada</v>
          </cell>
          <cell r="F83" t="str">
            <v>km</v>
          </cell>
        </row>
        <row r="84">
          <cell r="B84" t="str">
            <v>0.1.79</v>
          </cell>
          <cell r="D84" t="str">
            <v>21.02.49</v>
          </cell>
          <cell r="E84" t="str">
            <v>Cadastro reg. escarpada vegetação densa</v>
          </cell>
          <cell r="F84" t="str">
            <v>km</v>
          </cell>
        </row>
        <row r="85">
          <cell r="B85" t="str">
            <v>0.1.80</v>
          </cell>
          <cell r="D85" t="str">
            <v>21.02.50</v>
          </cell>
          <cell r="E85" t="str">
            <v>Cadastro reg. escarpada zona urbana</v>
          </cell>
          <cell r="F85" t="str">
            <v>km</v>
          </cell>
        </row>
        <row r="86">
          <cell r="B86" t="str">
            <v>0.1.81</v>
          </cell>
          <cell r="D86" t="str">
            <v>21.02.51</v>
          </cell>
          <cell r="E86" t="str">
            <v>Cadastro reg. escarpada zona suburbana</v>
          </cell>
          <cell r="F86" t="str">
            <v>km</v>
          </cell>
        </row>
        <row r="87">
          <cell r="B87" t="str">
            <v>0.1.82</v>
          </cell>
          <cell r="D87" t="str">
            <v>21.02.52</v>
          </cell>
          <cell r="E87" t="str">
            <v>Lev.bat.áreas até 100000 m²</v>
          </cell>
          <cell r="F87" t="str">
            <v>m²</v>
          </cell>
        </row>
        <row r="88">
          <cell r="B88" t="str">
            <v>0.1.83</v>
          </cell>
          <cell r="D88" t="str">
            <v>21.02.53</v>
          </cell>
          <cell r="E88" t="str">
            <v>Lev.bat.áreas até 100000 m² veget.densa</v>
          </cell>
          <cell r="F88" t="str">
            <v>m²</v>
          </cell>
        </row>
        <row r="89">
          <cell r="B89" t="str">
            <v>0.1.84</v>
          </cell>
          <cell r="D89" t="str">
            <v>21.02.54</v>
          </cell>
          <cell r="E89" t="str">
            <v>Lev.bat.áreas até 100000 m² zona urbana</v>
          </cell>
          <cell r="F89" t="str">
            <v>m²</v>
          </cell>
        </row>
        <row r="90">
          <cell r="B90" t="str">
            <v>0.1.85</v>
          </cell>
          <cell r="D90" t="str">
            <v>21.02.55</v>
          </cell>
          <cell r="E90" t="str">
            <v>Lev.bat.áreas até 100000 m² z. suburbana</v>
          </cell>
          <cell r="F90" t="str">
            <v>m²</v>
          </cell>
        </row>
        <row r="91">
          <cell r="B91" t="str">
            <v>0.1.86</v>
          </cell>
          <cell r="D91" t="str">
            <v>21.02.56</v>
          </cell>
          <cell r="E91" t="str">
            <v>Lev.bat.áreas 100000 a 500000 m²</v>
          </cell>
          <cell r="F91" t="str">
            <v>m²</v>
          </cell>
        </row>
        <row r="92">
          <cell r="B92" t="str">
            <v>0.1.87</v>
          </cell>
          <cell r="D92" t="str">
            <v>21.02.57</v>
          </cell>
          <cell r="E92" t="str">
            <v>Lev.bat.áreas 100000/500000m² veg. densa</v>
          </cell>
          <cell r="F92" t="str">
            <v>m²</v>
          </cell>
        </row>
        <row r="93">
          <cell r="B93" t="str">
            <v>0.1.88</v>
          </cell>
          <cell r="D93" t="str">
            <v>21.02.58</v>
          </cell>
          <cell r="E93" t="str">
            <v>Lev.bat.áreas 100000/500000 m² z.urbana</v>
          </cell>
          <cell r="F93" t="str">
            <v>m²</v>
          </cell>
        </row>
        <row r="94">
          <cell r="B94" t="str">
            <v>0.1.89</v>
          </cell>
          <cell r="D94" t="str">
            <v>21.02.59</v>
          </cell>
          <cell r="E94" t="str">
            <v>Lev.bat.áreas 100000/500000m² z.suburbana</v>
          </cell>
          <cell r="F94" t="str">
            <v>m²</v>
          </cell>
        </row>
        <row r="95">
          <cell r="B95" t="str">
            <v>0.1.90</v>
          </cell>
          <cell r="D95" t="str">
            <v>21.02.60</v>
          </cell>
          <cell r="E95" t="str">
            <v>Lev.bat.áreas acima de 500000 m²</v>
          </cell>
          <cell r="F95" t="str">
            <v>m²</v>
          </cell>
        </row>
        <row r="96">
          <cell r="B96" t="str">
            <v>0.1.91</v>
          </cell>
          <cell r="D96" t="str">
            <v>21.02.61</v>
          </cell>
          <cell r="E96" t="str">
            <v>Lev.bat.áreas acima de 500000m² veget.densa</v>
          </cell>
          <cell r="F96" t="str">
            <v>m²</v>
          </cell>
        </row>
        <row r="97">
          <cell r="B97" t="str">
            <v>0.1.92</v>
          </cell>
          <cell r="D97" t="str">
            <v>21.02.62</v>
          </cell>
          <cell r="E97" t="str">
            <v>Lev.bat.áreas acima de 500000 m² z.urbana</v>
          </cell>
          <cell r="F97" t="str">
            <v>m²</v>
          </cell>
        </row>
        <row r="98">
          <cell r="B98" t="str">
            <v>0.1.93</v>
          </cell>
          <cell r="D98" t="str">
            <v>21.02.63</v>
          </cell>
          <cell r="E98" t="str">
            <v>Lev.bat.áreas acima de 500000 m² z. suburbana.</v>
          </cell>
          <cell r="F98" t="str">
            <v>m²</v>
          </cell>
        </row>
        <row r="99">
          <cell r="B99" t="str">
            <v>0.1.94</v>
          </cell>
          <cell r="D99" t="str">
            <v>21.02.64</v>
          </cell>
          <cell r="E99" t="str">
            <v>Lev.batimetrico</v>
          </cell>
          <cell r="F99" t="str">
            <v>km</v>
          </cell>
        </row>
        <row r="100">
          <cell r="B100" t="str">
            <v>0.1.95</v>
          </cell>
          <cell r="D100" t="str">
            <v>21.02.65</v>
          </cell>
          <cell r="E100" t="str">
            <v>Lev.Batimetrico em vegetação densa</v>
          </cell>
          <cell r="F100" t="str">
            <v>km</v>
          </cell>
        </row>
        <row r="101">
          <cell r="B101" t="str">
            <v>0.1.96</v>
          </cell>
          <cell r="D101" t="str">
            <v>21.02.66</v>
          </cell>
          <cell r="E101" t="str">
            <v>Lev.Batimetrico em zona urbana</v>
          </cell>
          <cell r="F101" t="str">
            <v>km</v>
          </cell>
        </row>
        <row r="102">
          <cell r="B102" t="str">
            <v>0.1.97</v>
          </cell>
          <cell r="D102" t="str">
            <v>21.02.67</v>
          </cell>
          <cell r="E102" t="str">
            <v>Lev.Batimetrico em zona suburbana</v>
          </cell>
          <cell r="F102" t="str">
            <v>km</v>
          </cell>
        </row>
        <row r="103">
          <cell r="B103" t="str">
            <v>0.1.98</v>
          </cell>
          <cell r="D103" t="str">
            <v>21.02.68</v>
          </cell>
          <cell r="E103" t="str">
            <v>Serv.hidrologia/drenagem reg. ondulada</v>
          </cell>
          <cell r="F103" t="str">
            <v>km</v>
          </cell>
        </row>
        <row r="104">
          <cell r="B104" t="str">
            <v>0.1.99</v>
          </cell>
          <cell r="D104" t="str">
            <v>21.02.69</v>
          </cell>
          <cell r="E104" t="str">
            <v>Serv.hidrologia/drenagem reg. montanhosa</v>
          </cell>
          <cell r="F104" t="str">
            <v>km</v>
          </cell>
        </row>
        <row r="105">
          <cell r="B105" t="str">
            <v>0.1.100</v>
          </cell>
          <cell r="D105" t="str">
            <v>21.02.70</v>
          </cell>
          <cell r="E105" t="str">
            <v>Serv.hidrologia/drenagem reg. escarpada</v>
          </cell>
          <cell r="F105" t="str">
            <v>km</v>
          </cell>
        </row>
        <row r="106">
          <cell r="B106" t="str">
            <v>0.1.101</v>
          </cell>
          <cell r="D106" t="str">
            <v>21.03.01</v>
          </cell>
          <cell r="E106" t="str">
            <v>Remoção cerca arame, incl. Transporte</v>
          </cell>
          <cell r="F106" t="str">
            <v>m</v>
          </cell>
        </row>
        <row r="107">
          <cell r="B107" t="str">
            <v>0.1.102</v>
          </cell>
          <cell r="D107" t="str">
            <v>21.03.02</v>
          </cell>
          <cell r="E107" t="str">
            <v>Remoção de defensa métalica simples</v>
          </cell>
          <cell r="F107" t="str">
            <v>m</v>
          </cell>
        </row>
        <row r="108">
          <cell r="B108" t="str">
            <v>0.1.103</v>
          </cell>
          <cell r="D108" t="str">
            <v>21.03.03</v>
          </cell>
          <cell r="E108" t="str">
            <v>Remoção de defensa metálica dupla</v>
          </cell>
          <cell r="F108" t="str">
            <v>m</v>
          </cell>
        </row>
        <row r="109">
          <cell r="B109" t="str">
            <v>0.1.104</v>
          </cell>
          <cell r="D109" t="str">
            <v>21.03.06</v>
          </cell>
          <cell r="E109" t="str">
            <v>Remoção canalização D&gt;0,60m</v>
          </cell>
          <cell r="F109" t="str">
            <v>m</v>
          </cell>
        </row>
        <row r="110">
          <cell r="B110" t="str">
            <v>0.1.105</v>
          </cell>
          <cell r="D110" t="str">
            <v>21.03.07</v>
          </cell>
          <cell r="E110" t="str">
            <v>Remoção canalização D&lt;0,60m</v>
          </cell>
          <cell r="F110" t="str">
            <v>m</v>
          </cell>
        </row>
        <row r="111">
          <cell r="B111" t="str">
            <v>0.1.106</v>
          </cell>
          <cell r="D111" t="str">
            <v>21.03.08</v>
          </cell>
          <cell r="E111" t="str">
            <v>Remoção e transporte de guia pré-moldada</v>
          </cell>
          <cell r="F111" t="str">
            <v>m</v>
          </cell>
        </row>
        <row r="112">
          <cell r="B112" t="str">
            <v>0.1.107</v>
          </cell>
          <cell r="D112" t="str">
            <v>21.03.09</v>
          </cell>
          <cell r="E112" t="str">
            <v>Remoção de estaca de eucalipto</v>
          </cell>
          <cell r="F112" t="str">
            <v>m</v>
          </cell>
        </row>
        <row r="113">
          <cell r="B113" t="str">
            <v>0.1.108</v>
          </cell>
          <cell r="D113" t="str">
            <v>21.03.10</v>
          </cell>
          <cell r="E113" t="str">
            <v>Remoção de tacha refletiva</v>
          </cell>
          <cell r="F113" t="str">
            <v>un</v>
          </cell>
        </row>
        <row r="114">
          <cell r="B114" t="str">
            <v>0.1.109</v>
          </cell>
          <cell r="D114" t="str">
            <v>21.03.11.07</v>
          </cell>
          <cell r="E114" t="str">
            <v>Remoção de pintura demarcatória de via</v>
          </cell>
          <cell r="F114" t="str">
            <v>m²</v>
          </cell>
        </row>
        <row r="115">
          <cell r="B115" t="str">
            <v>0.1.110</v>
          </cell>
          <cell r="D115" t="str">
            <v>21.04.01</v>
          </cell>
          <cell r="E115" t="str">
            <v>Cerca de arame farpado c/ 4 fios</v>
          </cell>
          <cell r="F115" t="str">
            <v>m</v>
          </cell>
        </row>
        <row r="116">
          <cell r="B116" t="str">
            <v>0.1.111</v>
          </cell>
          <cell r="D116" t="str">
            <v>21.04.02</v>
          </cell>
          <cell r="E116" t="str">
            <v>Cerca de arame farpado c/ 6 fios</v>
          </cell>
          <cell r="F116" t="str">
            <v>m</v>
          </cell>
        </row>
        <row r="117">
          <cell r="B117" t="str">
            <v>0.1.112</v>
          </cell>
          <cell r="D117" t="str">
            <v>21.04.03</v>
          </cell>
          <cell r="E117" t="str">
            <v>Cerca arame farpado por reaproveitamento</v>
          </cell>
          <cell r="F117" t="str">
            <v>m</v>
          </cell>
        </row>
        <row r="118">
          <cell r="B118" t="str">
            <v>0.1.113</v>
          </cell>
          <cell r="D118" t="str">
            <v>21.05.01</v>
          </cell>
          <cell r="E118" t="str">
            <v>Demolição de concreto Armado</v>
          </cell>
          <cell r="F118" t="str">
            <v>m³</v>
          </cell>
        </row>
        <row r="119">
          <cell r="B119" t="str">
            <v>0.1.114</v>
          </cell>
          <cell r="D119" t="str">
            <v>21.05.02</v>
          </cell>
          <cell r="E119" t="str">
            <v>Demolição de concreto simples</v>
          </cell>
          <cell r="F119" t="str">
            <v>m³</v>
          </cell>
        </row>
        <row r="120">
          <cell r="B120" t="str">
            <v>0.1.115</v>
          </cell>
          <cell r="D120" t="str">
            <v>21.05.04</v>
          </cell>
          <cell r="E120" t="str">
            <v>Demolição de Pavimento Rígido</v>
          </cell>
          <cell r="F120" t="str">
            <v>m³</v>
          </cell>
        </row>
        <row r="121">
          <cell r="B121" t="str">
            <v>0.1.116</v>
          </cell>
          <cell r="D121" t="str">
            <v>21.05.05</v>
          </cell>
          <cell r="E121" t="str">
            <v>Demolição de Edificação em Alvenaria</v>
          </cell>
          <cell r="F121" t="str">
            <v>m²</v>
          </cell>
        </row>
        <row r="122">
          <cell r="B122" t="str">
            <v>0.1.117</v>
          </cell>
          <cell r="D122" t="str">
            <v>21.05.06</v>
          </cell>
          <cell r="E122" t="str">
            <v>Demolição de Edificação em Madeira</v>
          </cell>
          <cell r="F122" t="str">
            <v>m²</v>
          </cell>
        </row>
        <row r="123">
          <cell r="B123" t="str">
            <v>0.1.118</v>
          </cell>
          <cell r="D123" t="str">
            <v>21.05.07</v>
          </cell>
          <cell r="E123" t="str">
            <v>Demolição pavi.flex, incl.transp.até 1km</v>
          </cell>
          <cell r="F123" t="str">
            <v>m³</v>
          </cell>
        </row>
        <row r="124">
          <cell r="B124" t="str">
            <v>0.1.119</v>
          </cell>
          <cell r="D124" t="str">
            <v>21.05.08</v>
          </cell>
          <cell r="E124" t="str">
            <v>Limpeza de dispositivo de drenagem</v>
          </cell>
          <cell r="F124" t="str">
            <v>m</v>
          </cell>
        </row>
        <row r="125">
          <cell r="B125" t="str">
            <v>0.1.120</v>
          </cell>
          <cell r="D125" t="str">
            <v>21.05.09</v>
          </cell>
          <cell r="E125" t="str">
            <v>Limpeza manual de terreno</v>
          </cell>
          <cell r="F125" t="str">
            <v>m²</v>
          </cell>
        </row>
        <row r="126">
          <cell r="B126" t="str">
            <v>0.1.121</v>
          </cell>
          <cell r="D126" t="str">
            <v>21.05.10</v>
          </cell>
          <cell r="E126" t="str">
            <v>Limpeza de dispositivo de drenagem para plataforma</v>
          </cell>
          <cell r="F126" t="str">
            <v>m</v>
          </cell>
        </row>
        <row r="128">
          <cell r="B128" t="str">
            <v>Cód. Colinas</v>
          </cell>
          <cell r="D128" t="str">
            <v>Código</v>
          </cell>
          <cell r="E128" t="str">
            <v>Serviços</v>
          </cell>
          <cell r="F128" t="str">
            <v>Unid.</v>
          </cell>
        </row>
        <row r="131">
          <cell r="D131" t="str">
            <v>FASE 22 - TERRAPLENAGEM</v>
          </cell>
        </row>
        <row r="132">
          <cell r="B132" t="str">
            <v>1.1.1</v>
          </cell>
          <cell r="D132" t="str">
            <v>22.01.01</v>
          </cell>
          <cell r="E132" t="str">
            <v>Limp. terreno s/destocamento de árvores</v>
          </cell>
          <cell r="F132" t="str">
            <v>m²</v>
          </cell>
        </row>
        <row r="133">
          <cell r="B133" t="str">
            <v>1.1.2</v>
          </cell>
          <cell r="D133" t="str">
            <v>22.01.02</v>
          </cell>
          <cell r="E133" t="str">
            <v>Limp. terreno c/ dest.arv.perímetro&lt;= 78cm</v>
          </cell>
          <cell r="F133" t="str">
            <v>m²</v>
          </cell>
        </row>
        <row r="134">
          <cell r="B134" t="str">
            <v>1.1.3</v>
          </cell>
          <cell r="D134" t="str">
            <v>22.01.03</v>
          </cell>
          <cell r="E134" t="str">
            <v>Limp manual terreno amont. de materiais</v>
          </cell>
          <cell r="F134" t="str">
            <v>m²</v>
          </cell>
        </row>
        <row r="135">
          <cell r="B135" t="str">
            <v>1.1.4</v>
          </cell>
          <cell r="D135" t="str">
            <v>22.01.04</v>
          </cell>
          <cell r="E135" t="str">
            <v>Derrub.dest.arv.P&gt;78</v>
          </cell>
          <cell r="F135" t="str">
            <v>un</v>
          </cell>
        </row>
        <row r="136">
          <cell r="B136" t="str">
            <v>1.1.5</v>
          </cell>
          <cell r="D136" t="str">
            <v>22.01.05</v>
          </cell>
          <cell r="E136" t="str">
            <v>Destocamento árv. com perímetro maior que 78cm</v>
          </cell>
          <cell r="F136" t="str">
            <v>un</v>
          </cell>
        </row>
        <row r="137">
          <cell r="B137" t="str">
            <v>1.1.6</v>
          </cell>
          <cell r="D137" t="str">
            <v>22.01.06</v>
          </cell>
          <cell r="E137" t="str">
            <v>Raspagem do terreno</v>
          </cell>
          <cell r="F137" t="str">
            <v>m²</v>
          </cell>
        </row>
        <row r="138">
          <cell r="B138" t="str">
            <v>1.1.7</v>
          </cell>
          <cell r="D138" t="str">
            <v>22.01.07</v>
          </cell>
          <cell r="E138" t="str">
            <v>Carga de material de limpeza de escavação</v>
          </cell>
          <cell r="F138" t="str">
            <v>m³</v>
          </cell>
        </row>
        <row r="139">
          <cell r="B139" t="str">
            <v>1.1.8</v>
          </cell>
          <cell r="D139" t="str">
            <v>22.02.01.01</v>
          </cell>
          <cell r="E139" t="str">
            <v>Escavação 1/2ª cat. trator + pá carreg.</v>
          </cell>
          <cell r="F139" t="str">
            <v>m³</v>
          </cell>
        </row>
        <row r="140">
          <cell r="B140" t="str">
            <v>1.1.9</v>
          </cell>
          <cell r="D140" t="str">
            <v>22.02.01.02</v>
          </cell>
          <cell r="E140" t="str">
            <v>Escavação 1/2ª cat. c/ motoscraper</v>
          </cell>
          <cell r="F140" t="str">
            <v>m³</v>
          </cell>
        </row>
        <row r="141">
          <cell r="B141" t="str">
            <v>1.1.10</v>
          </cell>
          <cell r="D141" t="str">
            <v>22.02.01.03</v>
          </cell>
          <cell r="E141" t="str">
            <v>Escavação 1/2ª cat. c/ escav. Hidraúlica</v>
          </cell>
          <cell r="F141" t="str">
            <v>m³</v>
          </cell>
        </row>
        <row r="142">
          <cell r="B142" t="str">
            <v>1.1.11</v>
          </cell>
          <cell r="D142" t="str">
            <v>22.02.02</v>
          </cell>
          <cell r="E142" t="str">
            <v>Escavação e carga material 2ª cat. c/ripper</v>
          </cell>
          <cell r="F142" t="str">
            <v>m³</v>
          </cell>
        </row>
        <row r="143">
          <cell r="B143" t="str">
            <v>1.1.12</v>
          </cell>
          <cell r="D143" t="str">
            <v>22.02.03</v>
          </cell>
          <cell r="E143" t="str">
            <v>Escavação carga material 2ª cat. com explosivo</v>
          </cell>
          <cell r="F143" t="str">
            <v>m³</v>
          </cell>
        </row>
        <row r="144">
          <cell r="B144" t="str">
            <v>1.1.13</v>
          </cell>
          <cell r="D144" t="str">
            <v>22.02.04</v>
          </cell>
          <cell r="E144" t="str">
            <v>Escavação e carga material de 3ª cat.</v>
          </cell>
          <cell r="F144" t="str">
            <v>m³</v>
          </cell>
        </row>
        <row r="145">
          <cell r="B145" t="str">
            <v>1.1.14</v>
          </cell>
          <cell r="D145" t="str">
            <v>22.02.05</v>
          </cell>
          <cell r="E145" t="str">
            <v>Escavação Carga solo mole sob lâmina d'agua</v>
          </cell>
          <cell r="F145" t="str">
            <v>m³</v>
          </cell>
        </row>
        <row r="146">
          <cell r="B146" t="str">
            <v>1.1.15</v>
          </cell>
          <cell r="D146" t="str">
            <v>22.02.06</v>
          </cell>
          <cell r="E146" t="str">
            <v>Carga de material limpeza</v>
          </cell>
          <cell r="F146" t="str">
            <v>m³</v>
          </cell>
        </row>
        <row r="147">
          <cell r="B147" t="str">
            <v>1.1.16</v>
          </cell>
          <cell r="D147" t="str">
            <v>22.02.07</v>
          </cell>
          <cell r="E147" t="str">
            <v>Escavação, carga e desc. Mat. Sil-arg. No corte</v>
          </cell>
          <cell r="F147" t="str">
            <v>m³</v>
          </cell>
        </row>
        <row r="148">
          <cell r="B148" t="str">
            <v>1.1.17</v>
          </cell>
          <cell r="D148" t="str">
            <v>22.02.08</v>
          </cell>
          <cell r="E148" t="str">
            <v>Aquis. Mat. Espal. Conf. Rolagem mat. Sil. Arg</v>
          </cell>
          <cell r="F148" t="str">
            <v>m³</v>
          </cell>
        </row>
        <row r="149">
          <cell r="B149" t="str">
            <v>1.1.18</v>
          </cell>
          <cell r="D149" t="str">
            <v>22.02.09</v>
          </cell>
          <cell r="E149" t="str">
            <v>Espalhamento/Regularização/Compactação/ de Material em bota-Fora</v>
          </cell>
          <cell r="F149" t="str">
            <v>m³</v>
          </cell>
        </row>
        <row r="150">
          <cell r="B150" t="str">
            <v>1.1.19</v>
          </cell>
          <cell r="D150" t="str">
            <v>22.03.01</v>
          </cell>
          <cell r="E150" t="str">
            <v xml:space="preserve">Transporte de 1ª/2ª categoria até 1 km </v>
          </cell>
          <cell r="F150" t="str">
            <v>m³xkm</v>
          </cell>
        </row>
        <row r="151">
          <cell r="B151" t="str">
            <v>1.1.20</v>
          </cell>
          <cell r="D151" t="str">
            <v>22.03.02</v>
          </cell>
          <cell r="E151" t="str">
            <v>Transporte de 1ª/2ª categoria até 2 km</v>
          </cell>
          <cell r="F151" t="str">
            <v>m³xkm</v>
          </cell>
        </row>
        <row r="152">
          <cell r="B152" t="str">
            <v>1.1.21</v>
          </cell>
          <cell r="D152" t="str">
            <v>22.03.03</v>
          </cell>
          <cell r="E152" t="str">
            <v xml:space="preserve">Transporte de 1ª/2ª categoria até 5 km </v>
          </cell>
          <cell r="F152" t="str">
            <v>m³xkm</v>
          </cell>
        </row>
        <row r="153">
          <cell r="B153" t="str">
            <v>1.1.22</v>
          </cell>
          <cell r="D153" t="str">
            <v>22.03.04</v>
          </cell>
          <cell r="E153" t="str">
            <v>Transporte de 1ª/2ª categoria até 10 km</v>
          </cell>
          <cell r="F153" t="str">
            <v>m³xkm</v>
          </cell>
        </row>
        <row r="154">
          <cell r="B154" t="str">
            <v>1.1.23</v>
          </cell>
          <cell r="D154" t="str">
            <v>22.03.05</v>
          </cell>
          <cell r="E154" t="str">
            <v>Transporte de 1ª/2ª categoria até 15 km</v>
          </cell>
          <cell r="F154" t="str">
            <v>m³xkm</v>
          </cell>
        </row>
        <row r="155">
          <cell r="B155" t="str">
            <v>1.1.24</v>
          </cell>
          <cell r="D155" t="str">
            <v>22.03.06</v>
          </cell>
          <cell r="E155" t="str">
            <v>Transporte de 1ª/2ª categoria alem 15 km</v>
          </cell>
          <cell r="F155" t="str">
            <v>m³xkm</v>
          </cell>
        </row>
        <row r="156">
          <cell r="B156" t="str">
            <v>1.1.25</v>
          </cell>
          <cell r="D156" t="str">
            <v>22.03.07</v>
          </cell>
          <cell r="E156" t="str">
            <v>Transporte de 3ª categoria até 1 km</v>
          </cell>
          <cell r="F156" t="str">
            <v>m³xkm</v>
          </cell>
        </row>
        <row r="157">
          <cell r="B157" t="str">
            <v>1.1.26</v>
          </cell>
          <cell r="D157" t="str">
            <v>22.03.08</v>
          </cell>
          <cell r="E157" t="str">
            <v xml:space="preserve">Transporte de 3ª categoria alem de 1 km </v>
          </cell>
          <cell r="F157" t="str">
            <v>m³xkm</v>
          </cell>
        </row>
        <row r="158">
          <cell r="B158" t="str">
            <v>1.1.27</v>
          </cell>
          <cell r="D158" t="str">
            <v>22.03.09</v>
          </cell>
          <cell r="E158" t="str">
            <v xml:space="preserve">Transporte de solo mole até 2 km </v>
          </cell>
          <cell r="F158" t="str">
            <v>m³xkm</v>
          </cell>
        </row>
        <row r="159">
          <cell r="B159" t="str">
            <v>1.1.28</v>
          </cell>
          <cell r="D159" t="str">
            <v>22.03.10</v>
          </cell>
          <cell r="E159" t="str">
            <v xml:space="preserve">Transporte de solo mole alem 2 km </v>
          </cell>
          <cell r="F159" t="str">
            <v>m³xkm</v>
          </cell>
        </row>
        <row r="160">
          <cell r="B160" t="str">
            <v>1.1.29</v>
          </cell>
          <cell r="D160" t="str">
            <v>22.03.11</v>
          </cell>
          <cell r="E160" t="str">
            <v>Transporte material de limpeza até 1km</v>
          </cell>
          <cell r="F160" t="str">
            <v>m³xkm</v>
          </cell>
        </row>
        <row r="161">
          <cell r="B161" t="str">
            <v>1.1.30</v>
          </cell>
          <cell r="D161" t="str">
            <v>22.03.12</v>
          </cell>
          <cell r="E161" t="str">
            <v xml:space="preserve">Transporte material de limpeza além de 1km </v>
          </cell>
          <cell r="F161" t="str">
            <v>m³xkm</v>
          </cell>
        </row>
        <row r="162">
          <cell r="B162" t="str">
            <v>1.1.31</v>
          </cell>
          <cell r="D162" t="str">
            <v>22.04.01</v>
          </cell>
          <cell r="E162" t="str">
            <v xml:space="preserve">Compactação de aterro maior/igual 95%PS </v>
          </cell>
          <cell r="F162" t="str">
            <v>m³</v>
          </cell>
        </row>
        <row r="163">
          <cell r="B163" t="str">
            <v>1.1.32</v>
          </cell>
          <cell r="D163" t="str">
            <v>22.06.01</v>
          </cell>
          <cell r="E163" t="str">
            <v>Lastro fundação de aterro c/areia lavada</v>
          </cell>
          <cell r="F163" t="str">
            <v>m³</v>
          </cell>
        </row>
        <row r="164">
          <cell r="B164" t="str">
            <v>1.1.33</v>
          </cell>
          <cell r="D164" t="str">
            <v>22.06.04</v>
          </cell>
          <cell r="E164" t="str">
            <v>Lastro fundação de aterro c/pedra rachão</v>
          </cell>
          <cell r="F164" t="str">
            <v>m³</v>
          </cell>
        </row>
        <row r="165">
          <cell r="B165" t="str">
            <v>1.1.34</v>
          </cell>
          <cell r="D165" t="str">
            <v>22.06.05</v>
          </cell>
          <cell r="E165" t="str">
            <v xml:space="preserve">Espalhamento Adensamento Material de Fund. de Aterro </v>
          </cell>
          <cell r="F165" t="str">
            <v>m³</v>
          </cell>
        </row>
        <row r="166">
          <cell r="B166" t="str">
            <v>1.1.35</v>
          </cell>
          <cell r="D166" t="str">
            <v>22.07.01</v>
          </cell>
          <cell r="E166" t="str">
            <v>Valeta de proteção manual</v>
          </cell>
          <cell r="F166" t="str">
            <v>m</v>
          </cell>
        </row>
        <row r="168">
          <cell r="B168" t="str">
            <v>Cód. Colinas</v>
          </cell>
          <cell r="D168" t="str">
            <v>Código</v>
          </cell>
          <cell r="E168" t="str">
            <v>Serviços</v>
          </cell>
          <cell r="F168" t="str">
            <v>Unid.</v>
          </cell>
        </row>
        <row r="171">
          <cell r="D171" t="str">
            <v>FASE 23 - PAVIMENTAÇÃO</v>
          </cell>
        </row>
        <row r="172">
          <cell r="B172" t="str">
            <v>3.1.1</v>
          </cell>
          <cell r="D172" t="str">
            <v>23.01.01</v>
          </cell>
          <cell r="E172" t="str">
            <v>Dem. Pav. Flex. m³ 3,95</v>
          </cell>
          <cell r="F172" t="str">
            <v>m³</v>
          </cell>
        </row>
        <row r="173">
          <cell r="B173" t="str">
            <v>3.1.2</v>
          </cell>
          <cell r="D173" t="str">
            <v>23.02.01</v>
          </cell>
          <cell r="E173" t="str">
            <v>Melhoria/preparo sub-leito - 100% PN</v>
          </cell>
          <cell r="F173" t="str">
            <v>m²</v>
          </cell>
        </row>
        <row r="174">
          <cell r="B174" t="str">
            <v>3.1.3</v>
          </cell>
          <cell r="D174" t="str">
            <v>23.02.02</v>
          </cell>
          <cell r="E174" t="str">
            <v xml:space="preserve">Melhoria/preparo sub-leito - 100% PI </v>
          </cell>
          <cell r="F174" t="str">
            <v>m²</v>
          </cell>
        </row>
        <row r="175">
          <cell r="B175" t="str">
            <v>3.1.4</v>
          </cell>
          <cell r="D175" t="str">
            <v>23.03.01</v>
          </cell>
          <cell r="E175" t="str">
            <v>Reforço sub-leito escav.solo escolhido</v>
          </cell>
          <cell r="F175" t="str">
            <v>m³</v>
          </cell>
        </row>
        <row r="176">
          <cell r="B176" t="str">
            <v>3.1.5</v>
          </cell>
          <cell r="D176" t="str">
            <v>23.03.02.01</v>
          </cell>
          <cell r="E176" t="str">
            <v xml:space="preserve">Reforço de sub-leito - transp até 01km </v>
          </cell>
          <cell r="F176" t="str">
            <v>m³xkm</v>
          </cell>
        </row>
        <row r="177">
          <cell r="B177" t="str">
            <v>3.1.6</v>
          </cell>
          <cell r="D177" t="str">
            <v>23.03.02.02</v>
          </cell>
          <cell r="E177" t="str">
            <v xml:space="preserve">Reforço de sub-leito - transp até 02km </v>
          </cell>
          <cell r="F177" t="str">
            <v>m³xkm</v>
          </cell>
        </row>
        <row r="178">
          <cell r="B178" t="str">
            <v>3.1.7</v>
          </cell>
          <cell r="D178" t="str">
            <v>23.03.02.03</v>
          </cell>
          <cell r="E178" t="str">
            <v>Reforço de sub-leito - transp até 05km</v>
          </cell>
          <cell r="F178" t="str">
            <v>m³xkm</v>
          </cell>
        </row>
        <row r="179">
          <cell r="B179" t="str">
            <v>3.1.8</v>
          </cell>
          <cell r="D179" t="str">
            <v>23.03.02.04</v>
          </cell>
          <cell r="E179" t="str">
            <v xml:space="preserve">Reforço de sub-leito - transp até 10km </v>
          </cell>
          <cell r="F179" t="str">
            <v>m³xkm</v>
          </cell>
        </row>
        <row r="180">
          <cell r="B180" t="str">
            <v>3.1.9</v>
          </cell>
          <cell r="D180" t="str">
            <v>23.03.02.05</v>
          </cell>
          <cell r="E180" t="str">
            <v>Reforço de sub-leito - transp até 15km</v>
          </cell>
          <cell r="F180" t="str">
            <v>m³xkm</v>
          </cell>
        </row>
        <row r="181">
          <cell r="B181" t="str">
            <v>3.1.10</v>
          </cell>
          <cell r="D181" t="str">
            <v>23.03.02.06</v>
          </cell>
          <cell r="E181" t="str">
            <v xml:space="preserve">Reforço de sub-leito - transp. + 15km </v>
          </cell>
          <cell r="F181" t="str">
            <v>m³xkm</v>
          </cell>
        </row>
        <row r="182">
          <cell r="B182" t="str">
            <v>3.1.11</v>
          </cell>
          <cell r="D182" t="str">
            <v>23.03.03</v>
          </cell>
          <cell r="E182" t="str">
            <v xml:space="preserve">Reforço de sub-leito compact 100% PI </v>
          </cell>
          <cell r="F182" t="str">
            <v>m³</v>
          </cell>
        </row>
        <row r="183">
          <cell r="B183" t="str">
            <v>3.1.12</v>
          </cell>
          <cell r="D183" t="str">
            <v>23.03.04</v>
          </cell>
          <cell r="E183" t="str">
            <v xml:space="preserve">Reforço de sub-leito compact 100% PN </v>
          </cell>
          <cell r="F183" t="str">
            <v>m³</v>
          </cell>
        </row>
        <row r="184">
          <cell r="B184" t="str">
            <v>3.1.13</v>
          </cell>
          <cell r="D184" t="str">
            <v>23.04.01.01.26</v>
          </cell>
          <cell r="E184" t="str">
            <v>Sub-base ou base solo cim 3% - Usina</v>
          </cell>
          <cell r="F184" t="str">
            <v>m³</v>
          </cell>
        </row>
        <row r="185">
          <cell r="B185" t="str">
            <v>3.1.14</v>
          </cell>
          <cell r="D185" t="str">
            <v>23.04.01.02</v>
          </cell>
          <cell r="E185" t="str">
            <v>Sub-base ou base solo cim 4% - Usina</v>
          </cell>
          <cell r="F185" t="str">
            <v>m³</v>
          </cell>
        </row>
        <row r="186">
          <cell r="B186" t="str">
            <v>3.1.15</v>
          </cell>
          <cell r="D186" t="str">
            <v>23.04.01.03</v>
          </cell>
          <cell r="E186" t="str">
            <v>Sub-base ou base solo cim 5% - Usina</v>
          </cell>
          <cell r="F186" t="str">
            <v>m³</v>
          </cell>
        </row>
        <row r="187">
          <cell r="B187" t="str">
            <v>3.1.16</v>
          </cell>
          <cell r="D187" t="str">
            <v>23.04.01.04</v>
          </cell>
          <cell r="E187" t="str">
            <v>Sub-base ou base solo cim 6% - Usina</v>
          </cell>
          <cell r="F187" t="str">
            <v>m³</v>
          </cell>
        </row>
        <row r="188">
          <cell r="B188" t="str">
            <v>3.1.17</v>
          </cell>
          <cell r="D188" t="str">
            <v>23.04.01.05</v>
          </cell>
          <cell r="E188" t="str">
            <v>Sub-base ou base solo cim 7% - Usina</v>
          </cell>
          <cell r="F188" t="str">
            <v>m³</v>
          </cell>
        </row>
        <row r="189">
          <cell r="B189" t="str">
            <v>3.1.18</v>
          </cell>
          <cell r="D189" t="str">
            <v>23.04.01.06</v>
          </cell>
          <cell r="E189" t="str">
            <v>Sub-base ou base solo cim 8% - Usina</v>
          </cell>
          <cell r="F189" t="str">
            <v>m³</v>
          </cell>
        </row>
        <row r="190">
          <cell r="B190" t="str">
            <v>3.1.19</v>
          </cell>
          <cell r="D190" t="str">
            <v>23.04.01.07</v>
          </cell>
          <cell r="E190" t="str">
            <v>Sub-base ou base solo cim 9% - Usina</v>
          </cell>
          <cell r="F190" t="str">
            <v>m³</v>
          </cell>
        </row>
        <row r="191">
          <cell r="B191" t="str">
            <v>3.1.20</v>
          </cell>
          <cell r="D191" t="str">
            <v>23.04.01.08</v>
          </cell>
          <cell r="E191" t="str">
            <v>Sub-base ou base solo cim 10% - Usina</v>
          </cell>
          <cell r="F191" t="str">
            <v>m³</v>
          </cell>
        </row>
        <row r="192">
          <cell r="B192" t="str">
            <v>3.1.21</v>
          </cell>
          <cell r="D192" t="str">
            <v>23.04.01.09</v>
          </cell>
          <cell r="E192" t="str">
            <v>Sub-base ou base solo cim 11% - Usina</v>
          </cell>
          <cell r="F192" t="str">
            <v>m³</v>
          </cell>
        </row>
        <row r="193">
          <cell r="B193" t="str">
            <v>3.1.22</v>
          </cell>
          <cell r="D193" t="str">
            <v>23.04.01.10</v>
          </cell>
          <cell r="E193" t="str">
            <v>Sub-base ou base solo cim 12% - Usina</v>
          </cell>
          <cell r="F193" t="str">
            <v>m³</v>
          </cell>
        </row>
        <row r="194">
          <cell r="B194" t="str">
            <v>3.1.23</v>
          </cell>
          <cell r="D194" t="str">
            <v>23.04.01.11</v>
          </cell>
          <cell r="E194" t="str">
            <v>Sub-base ou base solo cim 3% - Pulv.</v>
          </cell>
          <cell r="F194" t="str">
            <v>m³</v>
          </cell>
        </row>
        <row r="195">
          <cell r="B195" t="str">
            <v>3.1.24</v>
          </cell>
          <cell r="D195" t="str">
            <v>23.04.01.12</v>
          </cell>
          <cell r="E195" t="str">
            <v>Sub-base ou base solo cim 4% - Pulv.</v>
          </cell>
          <cell r="F195" t="str">
            <v>m³</v>
          </cell>
        </row>
        <row r="196">
          <cell r="B196" t="str">
            <v>3.1.25</v>
          </cell>
          <cell r="D196" t="str">
            <v>23.04.01.13</v>
          </cell>
          <cell r="E196" t="str">
            <v xml:space="preserve">Sub-base ou base solo cim 5% - Pulv. </v>
          </cell>
          <cell r="F196" t="str">
            <v>m³</v>
          </cell>
        </row>
        <row r="197">
          <cell r="B197" t="str">
            <v>3.1.26</v>
          </cell>
          <cell r="D197" t="str">
            <v>23.04.01.14</v>
          </cell>
          <cell r="E197" t="str">
            <v>Sub-base ou base solo cim 6% - Pulv.</v>
          </cell>
          <cell r="F197" t="str">
            <v>m³</v>
          </cell>
        </row>
        <row r="198">
          <cell r="B198" t="str">
            <v>3.1.27</v>
          </cell>
          <cell r="D198" t="str">
            <v>23.04.01.15</v>
          </cell>
          <cell r="E198" t="str">
            <v xml:space="preserve">Sub-base ou base solo cim 7% - Pulv. </v>
          </cell>
          <cell r="F198" t="str">
            <v>m³</v>
          </cell>
        </row>
        <row r="199">
          <cell r="B199" t="str">
            <v>3.1.28</v>
          </cell>
          <cell r="D199" t="str">
            <v>23.04.01.16</v>
          </cell>
          <cell r="E199" t="str">
            <v xml:space="preserve">Sub-base ou base solo cim 8% - Pulv. </v>
          </cell>
          <cell r="F199" t="str">
            <v>m³</v>
          </cell>
        </row>
        <row r="200">
          <cell r="B200" t="str">
            <v>3.1.29</v>
          </cell>
          <cell r="D200" t="str">
            <v>23.04.01.17</v>
          </cell>
          <cell r="E200" t="str">
            <v xml:space="preserve">Sub-base ou base solo cim 9% - Pulv. </v>
          </cell>
          <cell r="F200" t="str">
            <v>m³</v>
          </cell>
        </row>
        <row r="201">
          <cell r="B201" t="str">
            <v>3.1.30</v>
          </cell>
          <cell r="D201" t="str">
            <v>23.04.01.18</v>
          </cell>
          <cell r="E201" t="str">
            <v xml:space="preserve">Sub-base ou base solo cim 10% - Pulv. </v>
          </cell>
          <cell r="F201" t="str">
            <v>m³</v>
          </cell>
        </row>
        <row r="202">
          <cell r="B202" t="str">
            <v>3.1.31</v>
          </cell>
          <cell r="D202" t="str">
            <v>23.04.01.19</v>
          </cell>
          <cell r="E202" t="str">
            <v xml:space="preserve">Sub-base ou base solo cim 11% - Pulv. </v>
          </cell>
          <cell r="F202" t="str">
            <v>m³</v>
          </cell>
        </row>
        <row r="203">
          <cell r="B203" t="str">
            <v>3.1.32</v>
          </cell>
          <cell r="D203" t="str">
            <v>23.04.01.20</v>
          </cell>
          <cell r="E203" t="str">
            <v xml:space="preserve">Sub-base ou base solo cim 12% - Pulv. </v>
          </cell>
          <cell r="F203" t="str">
            <v>m³</v>
          </cell>
        </row>
        <row r="204">
          <cell r="B204" t="str">
            <v>3.1.33</v>
          </cell>
          <cell r="D204" t="str">
            <v>23.04.02.01</v>
          </cell>
          <cell r="E204" t="str">
            <v xml:space="preserve">Sub-base ou base solo brita c/ cim.3% </v>
          </cell>
          <cell r="F204" t="str">
            <v>m³</v>
          </cell>
        </row>
        <row r="205">
          <cell r="B205" t="str">
            <v>3.1.34</v>
          </cell>
          <cell r="D205" t="str">
            <v>23.04.02.02</v>
          </cell>
          <cell r="E205" t="str">
            <v xml:space="preserve">Sub-base ou base solo brita c/ cim.4% </v>
          </cell>
          <cell r="F205" t="str">
            <v>m³</v>
          </cell>
        </row>
        <row r="206">
          <cell r="B206" t="str">
            <v>3.1.35</v>
          </cell>
          <cell r="D206" t="str">
            <v>23.04.02.03</v>
          </cell>
          <cell r="E206" t="str">
            <v xml:space="preserve">Sub-base ou base solo brita c/ cim.5% </v>
          </cell>
          <cell r="F206" t="str">
            <v>m³</v>
          </cell>
        </row>
        <row r="207">
          <cell r="B207" t="str">
            <v>3.1.36</v>
          </cell>
          <cell r="D207" t="str">
            <v>23.04.02.04</v>
          </cell>
          <cell r="E207" t="str">
            <v xml:space="preserve">Sub-base ou base solo brita c/ cim.6% </v>
          </cell>
          <cell r="F207" t="str">
            <v>m³</v>
          </cell>
        </row>
        <row r="208">
          <cell r="B208" t="str">
            <v>3.1.37</v>
          </cell>
          <cell r="D208" t="str">
            <v>23.04.02.05</v>
          </cell>
          <cell r="E208" t="str">
            <v xml:space="preserve">Sub-base ou base de solo brita 50% brita </v>
          </cell>
          <cell r="F208" t="str">
            <v>m³</v>
          </cell>
        </row>
        <row r="209">
          <cell r="B209" t="str">
            <v>3.1.38</v>
          </cell>
          <cell r="D209" t="str">
            <v>23.04.02.07</v>
          </cell>
          <cell r="E209" t="str">
            <v>Sub-base ou base de solo brita 60% brita</v>
          </cell>
          <cell r="F209" t="str">
            <v>m³</v>
          </cell>
        </row>
        <row r="210">
          <cell r="B210" t="str">
            <v>3.1.39</v>
          </cell>
          <cell r="D210" t="str">
            <v>23.04.02.09</v>
          </cell>
          <cell r="E210" t="str">
            <v>Sub-base ou base de solo brita 70% brita</v>
          </cell>
          <cell r="F210" t="str">
            <v>m³</v>
          </cell>
        </row>
        <row r="211">
          <cell r="B211" t="str">
            <v>3.1.40</v>
          </cell>
          <cell r="D211" t="str">
            <v>23.04.02.11</v>
          </cell>
          <cell r="E211" t="str">
            <v xml:space="preserve">Sub-base ou base de solo brita 80% brita </v>
          </cell>
          <cell r="F211" t="str">
            <v>m³</v>
          </cell>
        </row>
        <row r="212">
          <cell r="B212" t="str">
            <v>3.1.41</v>
          </cell>
          <cell r="D212" t="str">
            <v>23.04.02.13</v>
          </cell>
          <cell r="E212" t="str">
            <v>Sub-base ou base de solo brita 90% brita</v>
          </cell>
          <cell r="F212" t="str">
            <v>m³</v>
          </cell>
        </row>
        <row r="213">
          <cell r="B213" t="str">
            <v>3.1.42</v>
          </cell>
          <cell r="D213" t="str">
            <v>23.04.03.01</v>
          </cell>
          <cell r="E213" t="str">
            <v xml:space="preserve">Sub-base ou base brita grad. simples </v>
          </cell>
          <cell r="F213" t="str">
            <v>m³</v>
          </cell>
        </row>
        <row r="214">
          <cell r="B214" t="str">
            <v>3.1.43</v>
          </cell>
          <cell r="D214" t="str">
            <v>23.04.03.02</v>
          </cell>
          <cell r="E214" t="str">
            <v>Sub-base ou base de Pedra Britada</v>
          </cell>
          <cell r="F214" t="str">
            <v>m³</v>
          </cell>
        </row>
        <row r="215">
          <cell r="B215" t="str">
            <v>3.1.44</v>
          </cell>
          <cell r="D215" t="str">
            <v>23.04.03.03</v>
          </cell>
          <cell r="E215" t="str">
            <v>Sub-base ou base de Bica Corrida</v>
          </cell>
          <cell r="F215" t="str">
            <v>m³</v>
          </cell>
        </row>
        <row r="216">
          <cell r="B216" t="str">
            <v>3.1.45</v>
          </cell>
          <cell r="D216" t="str">
            <v>23.04.03.04</v>
          </cell>
          <cell r="E216" t="str">
            <v>Sub-base ou base de Pedra Rachão, Conf. ET-POO/042 (DERSA)</v>
          </cell>
          <cell r="F216" t="str">
            <v>m³</v>
          </cell>
        </row>
        <row r="217">
          <cell r="B217" t="str">
            <v>3.1.46</v>
          </cell>
          <cell r="D217" t="str">
            <v>23.04.04.01</v>
          </cell>
          <cell r="E217" t="str">
            <v>Sub-base/base brita grad.c/ cim 1% vol.</v>
          </cell>
          <cell r="F217" t="str">
            <v>m³</v>
          </cell>
        </row>
        <row r="218">
          <cell r="B218" t="str">
            <v>3.1.47</v>
          </cell>
          <cell r="D218" t="str">
            <v>23.04.04.02</v>
          </cell>
          <cell r="E218" t="str">
            <v xml:space="preserve">Sub-base/base brita grad.c/cim 2% vol. </v>
          </cell>
          <cell r="F218" t="str">
            <v>m³</v>
          </cell>
        </row>
        <row r="219">
          <cell r="B219" t="str">
            <v>3.1.48</v>
          </cell>
          <cell r="D219" t="str">
            <v>23.04.04.03</v>
          </cell>
          <cell r="E219" t="str">
            <v xml:space="preserve">Sub-base/base brita grad.c/cim 3% vol. </v>
          </cell>
          <cell r="F219" t="str">
            <v>m³</v>
          </cell>
        </row>
        <row r="220">
          <cell r="B220" t="str">
            <v>3.1.49</v>
          </cell>
          <cell r="D220" t="str">
            <v>23.04.04.04</v>
          </cell>
          <cell r="E220" t="str">
            <v xml:space="preserve">Sub-base/base brita grad.c/cim 4% vol. </v>
          </cell>
          <cell r="F220" t="str">
            <v>m³</v>
          </cell>
        </row>
        <row r="221">
          <cell r="B221" t="str">
            <v>3.1.50</v>
          </cell>
          <cell r="D221" t="str">
            <v>23.04.05.01</v>
          </cell>
          <cell r="E221" t="str">
            <v>Sub-base/base solo estabiliz. Granulometr.</v>
          </cell>
          <cell r="F221" t="str">
            <v>m³</v>
          </cell>
        </row>
        <row r="222">
          <cell r="B222" t="str">
            <v>3.1.51</v>
          </cell>
          <cell r="D222" t="str">
            <v>23.04.06.01</v>
          </cell>
          <cell r="E222" t="str">
            <v>Sub-base/base macadame hidraúlico</v>
          </cell>
          <cell r="F222" t="str">
            <v>m³</v>
          </cell>
        </row>
        <row r="223">
          <cell r="B223" t="str">
            <v>3.1.52</v>
          </cell>
          <cell r="D223" t="str">
            <v>23.04.06.02</v>
          </cell>
          <cell r="E223" t="str">
            <v>Sub-base/base macadame betum.</v>
          </cell>
          <cell r="F223" t="str">
            <v>m³</v>
          </cell>
        </row>
        <row r="224">
          <cell r="B224" t="str">
            <v>3.1.53</v>
          </cell>
          <cell r="D224" t="str">
            <v>23.04.07.01</v>
          </cell>
          <cell r="E224" t="str">
            <v xml:space="preserve">Sub-base/base solo aren. fino 95%PI </v>
          </cell>
          <cell r="F224" t="str">
            <v>m³</v>
          </cell>
        </row>
        <row r="225">
          <cell r="B225" t="str">
            <v>3.1.54</v>
          </cell>
          <cell r="D225" t="str">
            <v>23.04.07.03</v>
          </cell>
          <cell r="E225" t="str">
            <v xml:space="preserve">Sub-base/base solo estabiliz. quimic. </v>
          </cell>
          <cell r="F225" t="str">
            <v>m³</v>
          </cell>
        </row>
        <row r="226">
          <cell r="B226" t="str">
            <v>3.1.55</v>
          </cell>
          <cell r="D226" t="str">
            <v>23.05.01</v>
          </cell>
          <cell r="E226" t="str">
            <v xml:space="preserve">Imprimadura bet. impermeabilizante </v>
          </cell>
          <cell r="F226" t="str">
            <v>m²</v>
          </cell>
        </row>
        <row r="227">
          <cell r="B227" t="str">
            <v>3.1.56</v>
          </cell>
          <cell r="D227" t="str">
            <v>23.05.02</v>
          </cell>
          <cell r="E227" t="str">
            <v xml:space="preserve">Imprimadura betuminosa ligante </v>
          </cell>
          <cell r="F227" t="str">
            <v>m²</v>
          </cell>
        </row>
        <row r="228">
          <cell r="B228" t="str">
            <v>3.1.57</v>
          </cell>
          <cell r="D228" t="str">
            <v>23.05.03</v>
          </cell>
          <cell r="E228" t="str">
            <v xml:space="preserve">Imprimadura bet. auxiliar de ligação </v>
          </cell>
          <cell r="F228" t="str">
            <v>m²</v>
          </cell>
        </row>
        <row r="229">
          <cell r="B229" t="str">
            <v>3.1.58</v>
          </cell>
          <cell r="D229" t="str">
            <v>23.05.04</v>
          </cell>
          <cell r="E229" t="str">
            <v>Imprimadura betuminosa ligante modif. Polimero</v>
          </cell>
          <cell r="F229" t="str">
            <v>m²</v>
          </cell>
        </row>
        <row r="230">
          <cell r="B230" t="str">
            <v>3.1.59</v>
          </cell>
          <cell r="D230" t="str">
            <v>23.06.01</v>
          </cell>
          <cell r="E230" t="str">
            <v xml:space="preserve">Tratamento superficial simples </v>
          </cell>
          <cell r="F230" t="str">
            <v>m²</v>
          </cell>
        </row>
        <row r="231">
          <cell r="B231" t="str">
            <v>3.1.60</v>
          </cell>
          <cell r="D231" t="str">
            <v>23.06.02</v>
          </cell>
          <cell r="E231" t="str">
            <v xml:space="preserve">Tratamento superficial duplo </v>
          </cell>
          <cell r="F231" t="str">
            <v>m³</v>
          </cell>
        </row>
        <row r="232">
          <cell r="B232" t="str">
            <v>3.1.61</v>
          </cell>
          <cell r="D232" t="str">
            <v>23.06.03</v>
          </cell>
          <cell r="E232" t="str">
            <v xml:space="preserve">Tratamento superficial triplo </v>
          </cell>
          <cell r="F232" t="str">
            <v>m³</v>
          </cell>
        </row>
        <row r="233">
          <cell r="B233" t="str">
            <v>3.1.62</v>
          </cell>
          <cell r="D233" t="str">
            <v>23.06.04</v>
          </cell>
          <cell r="E233" t="str">
            <v>Micro Pavimento c/ Polimero Com Fibra</v>
          </cell>
          <cell r="F233" t="str">
            <v>m²</v>
          </cell>
        </row>
        <row r="234">
          <cell r="B234" t="str">
            <v>3.1.63</v>
          </cell>
          <cell r="D234" t="str">
            <v>23.06.04.01</v>
          </cell>
          <cell r="E234" t="str">
            <v>Micro Pavimento c/ Polimero Sem Fibra</v>
          </cell>
          <cell r="F234" t="str">
            <v>m²</v>
          </cell>
        </row>
        <row r="235">
          <cell r="B235" t="str">
            <v>3.1.64</v>
          </cell>
          <cell r="D235" t="str">
            <v>23.06.05</v>
          </cell>
          <cell r="E235" t="str">
            <v xml:space="preserve">Tratamento superf. c/ lama asfáltica </v>
          </cell>
          <cell r="F235" t="str">
            <v>m²</v>
          </cell>
        </row>
        <row r="236">
          <cell r="B236" t="str">
            <v>3.1.65</v>
          </cell>
          <cell r="D236" t="str">
            <v>23.06.06</v>
          </cell>
          <cell r="E236" t="str">
            <v xml:space="preserve">Tratamento sup.cam. lama asfáltica grossa </v>
          </cell>
          <cell r="F236" t="str">
            <v>m²</v>
          </cell>
        </row>
        <row r="237">
          <cell r="B237" t="str">
            <v>3.1.66</v>
          </cell>
          <cell r="D237" t="str">
            <v>23.06.07</v>
          </cell>
          <cell r="E237" t="str">
            <v xml:space="preserve">Tratamento superf. simples modif. p/polimero </v>
          </cell>
          <cell r="F237" t="str">
            <v>m²</v>
          </cell>
        </row>
        <row r="238">
          <cell r="B238" t="str">
            <v>3.1.67</v>
          </cell>
          <cell r="D238" t="str">
            <v>23.06.08</v>
          </cell>
          <cell r="E238" t="str">
            <v xml:space="preserve">Tratamento superf. duplo modif. p/polimero </v>
          </cell>
          <cell r="F238" t="str">
            <v>m³</v>
          </cell>
        </row>
        <row r="239">
          <cell r="B239" t="str">
            <v>3.1.68</v>
          </cell>
          <cell r="D239" t="str">
            <v>23.06.09</v>
          </cell>
          <cell r="E239" t="str">
            <v xml:space="preserve">Tratamento superf. triplo modif. p/polimero </v>
          </cell>
          <cell r="F239" t="str">
            <v>m³</v>
          </cell>
        </row>
        <row r="240">
          <cell r="B240" t="str">
            <v>3.1.69</v>
          </cell>
          <cell r="D240" t="str">
            <v>23.07.01</v>
          </cell>
          <cell r="E240" t="str">
            <v xml:space="preserve">Camada Base Pré-misturado a frio </v>
          </cell>
          <cell r="F240" t="str">
            <v>m³</v>
          </cell>
        </row>
        <row r="241">
          <cell r="B241" t="str">
            <v>3.1.70</v>
          </cell>
          <cell r="D241" t="str">
            <v>23.08.01.01</v>
          </cell>
          <cell r="E241" t="str">
            <v xml:space="preserve">Conc. asf. us.quente - Binder grad. A s/DOP </v>
          </cell>
          <cell r="F241" t="str">
            <v>m³</v>
          </cell>
        </row>
        <row r="242">
          <cell r="B242" t="str">
            <v>3.1.71</v>
          </cell>
          <cell r="D242" t="str">
            <v>23.08.02</v>
          </cell>
          <cell r="E242" t="str">
            <v xml:space="preserve">Conc. asf. us.quente - Binder grad. B c/DOP </v>
          </cell>
          <cell r="F242" t="str">
            <v>m³</v>
          </cell>
        </row>
        <row r="243">
          <cell r="B243" t="str">
            <v>3.1.72</v>
          </cell>
          <cell r="D243" t="str">
            <v>23.08.02.01</v>
          </cell>
          <cell r="E243" t="str">
            <v xml:space="preserve">Conc. asf. us.quente - Binder grad. B s/DOP </v>
          </cell>
          <cell r="F243" t="str">
            <v>m³</v>
          </cell>
        </row>
        <row r="244">
          <cell r="B244" t="str">
            <v>3.1.73</v>
          </cell>
          <cell r="D244" t="str">
            <v>23.08.03.01</v>
          </cell>
          <cell r="E244" t="str">
            <v xml:space="preserve">Camada Rolante -CBUQ Graduação - "C" s/DOP </v>
          </cell>
          <cell r="F244" t="str">
            <v>m³</v>
          </cell>
        </row>
        <row r="245">
          <cell r="B245" t="str">
            <v>3.1.74</v>
          </cell>
          <cell r="D245" t="str">
            <v>23.08.03.03</v>
          </cell>
          <cell r="E245" t="str">
            <v xml:space="preserve">Camada Rolante -CBUQ Graduação - "C" c/DOP </v>
          </cell>
          <cell r="F245" t="str">
            <v>m³</v>
          </cell>
        </row>
        <row r="246">
          <cell r="B246" t="str">
            <v>3.1.75</v>
          </cell>
          <cell r="D246" t="str">
            <v>23.08.06</v>
          </cell>
          <cell r="E246" t="str">
            <v>Conc. asfaltico modificado / 15% em peso de Borracha ( CONTINUO)</v>
          </cell>
          <cell r="F246" t="str">
            <v>m³</v>
          </cell>
        </row>
        <row r="247">
          <cell r="B247" t="str">
            <v>3.1.76</v>
          </cell>
          <cell r="D247" t="str">
            <v>23.09.01</v>
          </cell>
          <cell r="E247" t="str">
            <v>Capa selante tipo 2</v>
          </cell>
          <cell r="F247" t="str">
            <v>m²</v>
          </cell>
        </row>
        <row r="248">
          <cell r="B248" t="str">
            <v>3.1.77</v>
          </cell>
          <cell r="D248" t="str">
            <v>23.09.02</v>
          </cell>
          <cell r="E248" t="str">
            <v xml:space="preserve">Capa selante tipo 3 </v>
          </cell>
          <cell r="F248" t="str">
            <v>m²</v>
          </cell>
        </row>
        <row r="249">
          <cell r="B249" t="str">
            <v>3.1.78</v>
          </cell>
          <cell r="D249" t="str">
            <v>23.10.01</v>
          </cell>
          <cell r="E249" t="str">
            <v xml:space="preserve">Fresagem de pav., indep. espessura </v>
          </cell>
          <cell r="F249" t="str">
            <v>m³</v>
          </cell>
        </row>
        <row r="250">
          <cell r="B250" t="str">
            <v>3.1.79</v>
          </cell>
          <cell r="D250" t="str">
            <v>23.11.01</v>
          </cell>
          <cell r="E250" t="str">
            <v>Pavimento de conc. pobre rolado</v>
          </cell>
          <cell r="F250" t="str">
            <v>m³</v>
          </cell>
        </row>
        <row r="251">
          <cell r="B251" t="str">
            <v>3.1.80</v>
          </cell>
          <cell r="D251" t="str">
            <v>23.11.03</v>
          </cell>
          <cell r="E251" t="str">
            <v xml:space="preserve">Pavimento de conc. Mecanico </v>
          </cell>
          <cell r="F251" t="str">
            <v>m³</v>
          </cell>
        </row>
        <row r="252">
          <cell r="B252" t="str">
            <v>3.1.81</v>
          </cell>
          <cell r="D252" t="str">
            <v>23.12.01</v>
          </cell>
          <cell r="E252" t="str">
            <v xml:space="preserve">Pavimento conc intertr. 6 cm </v>
          </cell>
          <cell r="F252" t="str">
            <v>m²</v>
          </cell>
        </row>
        <row r="253">
          <cell r="B253" t="str">
            <v>3.1.82</v>
          </cell>
          <cell r="D253" t="str">
            <v>23.12.02</v>
          </cell>
          <cell r="E253" t="str">
            <v xml:space="preserve">Pavimento conc intertr. 8 cm </v>
          </cell>
          <cell r="F253" t="str">
            <v>m²</v>
          </cell>
        </row>
        <row r="254">
          <cell r="B254" t="str">
            <v>3.1.83</v>
          </cell>
          <cell r="D254" t="str">
            <v>23.12.03</v>
          </cell>
          <cell r="E254" t="str">
            <v>Pavimento conc intertr. 10 cm</v>
          </cell>
          <cell r="F254" t="str">
            <v>m²</v>
          </cell>
        </row>
        <row r="256">
          <cell r="B256" t="str">
            <v>Cód. Colinas</v>
          </cell>
          <cell r="D256" t="str">
            <v>Código</v>
          </cell>
          <cell r="E256" t="str">
            <v>Serviços</v>
          </cell>
          <cell r="F256" t="str">
            <v>Unid.</v>
          </cell>
        </row>
        <row r="259">
          <cell r="D259" t="str">
            <v>FASE 24 - OBRAS DE ARTE CORRENTE E DRENAGEM</v>
          </cell>
        </row>
        <row r="260">
          <cell r="B260" t="str">
            <v>4.1.1</v>
          </cell>
          <cell r="D260" t="str">
            <v>24.01.01</v>
          </cell>
          <cell r="E260" t="str">
            <v xml:space="preserve">Aterro de acesso </v>
          </cell>
          <cell r="F260" t="str">
            <v>m³</v>
          </cell>
        </row>
        <row r="261">
          <cell r="B261" t="str">
            <v>4.1.2</v>
          </cell>
          <cell r="D261" t="str">
            <v>24.02.01</v>
          </cell>
          <cell r="E261" t="str">
            <v xml:space="preserve">Escavação manual para obras sem explosivos </v>
          </cell>
          <cell r="F261" t="str">
            <v>m³</v>
          </cell>
        </row>
        <row r="262">
          <cell r="B262" t="str">
            <v>4.1.3</v>
          </cell>
          <cell r="D262" t="str">
            <v>24.02.02</v>
          </cell>
          <cell r="E262" t="str">
            <v xml:space="preserve">Escavação mecânica para obras sem explosivos </v>
          </cell>
          <cell r="F262" t="str">
            <v>m³</v>
          </cell>
        </row>
        <row r="263">
          <cell r="B263" t="str">
            <v>4.1.4</v>
          </cell>
          <cell r="D263" t="str">
            <v>24.02.03</v>
          </cell>
          <cell r="E263" t="str">
            <v xml:space="preserve">Escavação mecânica para obras com explosivo </v>
          </cell>
          <cell r="F263" t="str">
            <v>m³</v>
          </cell>
        </row>
        <row r="264">
          <cell r="B264" t="str">
            <v>4.1.5</v>
          </cell>
          <cell r="D264" t="str">
            <v>24.02.04</v>
          </cell>
          <cell r="E264" t="str">
            <v xml:space="preserve">Escavação corta-rio sem explosivo </v>
          </cell>
          <cell r="F264" t="str">
            <v>m³</v>
          </cell>
        </row>
        <row r="265">
          <cell r="B265" t="str">
            <v>4.1.6</v>
          </cell>
          <cell r="D265" t="str">
            <v>24.02.05</v>
          </cell>
          <cell r="E265" t="str">
            <v xml:space="preserve">Escavação corta-rio com explosivo </v>
          </cell>
          <cell r="F265" t="str">
            <v>m³</v>
          </cell>
        </row>
        <row r="266">
          <cell r="B266" t="str">
            <v>4.1.7</v>
          </cell>
          <cell r="D266" t="str">
            <v>24.02.08</v>
          </cell>
          <cell r="E266" t="str">
            <v xml:space="preserve">Escavação fund., bueiro ou dreno sem expl. até 2 m </v>
          </cell>
          <cell r="F266" t="str">
            <v>m³</v>
          </cell>
        </row>
        <row r="267">
          <cell r="B267" t="str">
            <v>4.1.8</v>
          </cell>
          <cell r="D267" t="str">
            <v xml:space="preserve">24.02.09 </v>
          </cell>
          <cell r="E267" t="str">
            <v xml:space="preserve">Acresc. p/Escav. 1,5 m profundidade, além 2m </v>
          </cell>
          <cell r="F267" t="str">
            <v>m³</v>
          </cell>
        </row>
        <row r="268">
          <cell r="B268" t="str">
            <v>4.1.9</v>
          </cell>
          <cell r="D268" t="str">
            <v>24.02.10</v>
          </cell>
          <cell r="E268" t="str">
            <v xml:space="preserve">Escavação fund., bueiro ou dreno c/expl. até 2 m </v>
          </cell>
          <cell r="F268" t="str">
            <v>m³</v>
          </cell>
        </row>
        <row r="269">
          <cell r="B269" t="str">
            <v>4.1.10</v>
          </cell>
          <cell r="D269" t="str">
            <v>24.02.11</v>
          </cell>
          <cell r="E269" t="str">
            <v xml:space="preserve">Acresc.esc. ensec.explos.c/ 1,5m prof. além 2m </v>
          </cell>
          <cell r="F269" t="str">
            <v>m³</v>
          </cell>
        </row>
        <row r="270">
          <cell r="B270" t="str">
            <v>4.1.11</v>
          </cell>
          <cell r="D270" t="str">
            <v>24.02.12</v>
          </cell>
          <cell r="E270" t="str">
            <v xml:space="preserve">Escavação fund. dentro ensec. sem expl. até 3m </v>
          </cell>
          <cell r="F270" t="str">
            <v>m³</v>
          </cell>
        </row>
        <row r="271">
          <cell r="B271" t="str">
            <v>4.1.12</v>
          </cell>
          <cell r="D271" t="str">
            <v>24.02.13</v>
          </cell>
          <cell r="E271" t="str">
            <v xml:space="preserve">Acresc. p/escav. ensec. p/cada 1m prof. além 3m </v>
          </cell>
          <cell r="F271" t="str">
            <v>m³</v>
          </cell>
        </row>
        <row r="272">
          <cell r="B272" t="str">
            <v>4.1.13</v>
          </cell>
          <cell r="D272" t="str">
            <v>24.02.14</v>
          </cell>
          <cell r="E272" t="str">
            <v xml:space="preserve">Escavação fund. dentro ensec. com expl. até 3 m </v>
          </cell>
          <cell r="F272" t="str">
            <v>m³</v>
          </cell>
        </row>
        <row r="273">
          <cell r="B273" t="str">
            <v>4.1.14</v>
          </cell>
          <cell r="D273" t="str">
            <v>24.02.15</v>
          </cell>
          <cell r="E273" t="str">
            <v>Acresc. p/escav. ensec.c/explos.c/ 1,5m além 3m</v>
          </cell>
          <cell r="F273" t="str">
            <v>m³</v>
          </cell>
        </row>
        <row r="274">
          <cell r="B274" t="str">
            <v>4.1.15</v>
          </cell>
          <cell r="D274" t="str">
            <v>24.03.01</v>
          </cell>
          <cell r="E274" t="str">
            <v xml:space="preserve">Parede ensecadeira com prancha - esp. 0,05m </v>
          </cell>
          <cell r="F274" t="str">
            <v>m²</v>
          </cell>
        </row>
        <row r="275">
          <cell r="B275" t="str">
            <v>4.1.16</v>
          </cell>
          <cell r="D275" t="str">
            <v>24.03.02</v>
          </cell>
          <cell r="E275" t="str">
            <v>Parede ensecadeira com prancha - esp. 0,075m</v>
          </cell>
          <cell r="F275" t="str">
            <v>m²</v>
          </cell>
        </row>
        <row r="276">
          <cell r="B276" t="str">
            <v>4.1.17</v>
          </cell>
          <cell r="D276" t="str">
            <v>24.03.04</v>
          </cell>
          <cell r="E276" t="str">
            <v xml:space="preserve">Argila ench. ensecadeira, incl. apiloamento </v>
          </cell>
          <cell r="F276" t="str">
            <v>m³</v>
          </cell>
        </row>
        <row r="277">
          <cell r="B277" t="str">
            <v>4.1.18</v>
          </cell>
          <cell r="D277" t="str">
            <v>24.03.05</v>
          </cell>
          <cell r="E277" t="str">
            <v xml:space="preserve">Esgotamento continuo água </v>
          </cell>
          <cell r="F277" t="str">
            <v>m³</v>
          </cell>
        </row>
        <row r="278">
          <cell r="B278" t="str">
            <v>4.1.19</v>
          </cell>
          <cell r="D278" t="str">
            <v>24.03.06</v>
          </cell>
          <cell r="E278" t="str">
            <v>Escoramento de valas/cavas p/ fund. contínuo</v>
          </cell>
          <cell r="F278" t="str">
            <v>m²</v>
          </cell>
        </row>
        <row r="279">
          <cell r="B279" t="str">
            <v>4.1.20</v>
          </cell>
          <cell r="D279" t="str">
            <v>24.03.07</v>
          </cell>
          <cell r="E279" t="str">
            <v xml:space="preserve">Escoramento de valas/cavas para fund. descont. </v>
          </cell>
          <cell r="F279" t="str">
            <v>m²</v>
          </cell>
        </row>
        <row r="280">
          <cell r="B280" t="str">
            <v>4.1.21</v>
          </cell>
          <cell r="D280" t="str">
            <v>24.03.08</v>
          </cell>
          <cell r="E280" t="str">
            <v>Escoramento para formas</v>
          </cell>
          <cell r="F280" t="str">
            <v>m²</v>
          </cell>
        </row>
        <row r="281">
          <cell r="B281" t="str">
            <v>4.1.22</v>
          </cell>
          <cell r="D281" t="str">
            <v>24.04.01</v>
          </cell>
          <cell r="E281" t="str">
            <v xml:space="preserve">Cimbramento de passagem secundária e galeria ret. </v>
          </cell>
          <cell r="F281" t="str">
            <v>m³</v>
          </cell>
        </row>
        <row r="282">
          <cell r="B282" t="str">
            <v>4.1.23</v>
          </cell>
          <cell r="D282" t="str">
            <v>24.04.02</v>
          </cell>
          <cell r="E282" t="str">
            <v>Cimbramento de galeria em abóboda</v>
          </cell>
          <cell r="F282" t="str">
            <v>m³</v>
          </cell>
        </row>
        <row r="283">
          <cell r="B283" t="str">
            <v>4.1.24</v>
          </cell>
          <cell r="D283" t="str">
            <v>24.04.03</v>
          </cell>
          <cell r="E283" t="str">
            <v>Andaime de madeira</v>
          </cell>
          <cell r="F283" t="str">
            <v>m³</v>
          </cell>
        </row>
        <row r="284">
          <cell r="B284" t="str">
            <v>4.1.25</v>
          </cell>
          <cell r="D284" t="str">
            <v>24.04.04</v>
          </cell>
          <cell r="E284" t="str">
            <v xml:space="preserve">Andaime tubular </v>
          </cell>
          <cell r="F284" t="str">
            <v>m³</v>
          </cell>
        </row>
        <row r="285">
          <cell r="B285" t="str">
            <v>4.1.26</v>
          </cell>
          <cell r="D285" t="str">
            <v>24.05.01</v>
          </cell>
          <cell r="E285" t="str">
            <v xml:space="preserve">Forma plana para concreto comum </v>
          </cell>
          <cell r="F285" t="str">
            <v>m²</v>
          </cell>
        </row>
        <row r="286">
          <cell r="B286" t="str">
            <v>4.1.27</v>
          </cell>
          <cell r="D286" t="str">
            <v>24.05.02</v>
          </cell>
          <cell r="E286" t="str">
            <v xml:space="preserve">Forma plana para concreto aparente </v>
          </cell>
          <cell r="F286" t="str">
            <v>m²</v>
          </cell>
        </row>
        <row r="287">
          <cell r="B287" t="str">
            <v>4.1.28</v>
          </cell>
          <cell r="D287" t="str">
            <v>24.06.01</v>
          </cell>
          <cell r="E287" t="str">
            <v xml:space="preserve">Aço CA-25 </v>
          </cell>
          <cell r="F287" t="str">
            <v>kg</v>
          </cell>
        </row>
        <row r="288">
          <cell r="B288" t="str">
            <v>4.1.29</v>
          </cell>
          <cell r="D288" t="str">
            <v>24.06.02</v>
          </cell>
          <cell r="E288" t="str">
            <v xml:space="preserve">Aço CA-50 </v>
          </cell>
          <cell r="F288" t="str">
            <v>kg</v>
          </cell>
        </row>
        <row r="289">
          <cell r="B289" t="str">
            <v>4.1.30</v>
          </cell>
          <cell r="D289" t="str">
            <v xml:space="preserve">24.06.03 </v>
          </cell>
          <cell r="E289" t="str">
            <v xml:space="preserve">Aço CA-60 </v>
          </cell>
          <cell r="F289" t="str">
            <v>kg</v>
          </cell>
        </row>
        <row r="290">
          <cell r="B290" t="str">
            <v>4.1.31</v>
          </cell>
          <cell r="D290" t="str">
            <v>24.06.04</v>
          </cell>
          <cell r="E290" t="str">
            <v xml:space="preserve">Tela metálica </v>
          </cell>
          <cell r="F290" t="str">
            <v>m³</v>
          </cell>
        </row>
        <row r="291">
          <cell r="B291" t="str">
            <v>4.1.32</v>
          </cell>
          <cell r="D291" t="str">
            <v>24.07.01</v>
          </cell>
          <cell r="E291" t="str">
            <v xml:space="preserve">Concreto Fck 10 Mpa </v>
          </cell>
          <cell r="F291" t="str">
            <v>m³</v>
          </cell>
        </row>
        <row r="292">
          <cell r="B292" t="str">
            <v>4.1.33</v>
          </cell>
          <cell r="D292" t="str">
            <v>24.07.02</v>
          </cell>
          <cell r="E292" t="str">
            <v xml:space="preserve">Concreto Fck 15 MPa </v>
          </cell>
          <cell r="F292" t="str">
            <v>m³</v>
          </cell>
        </row>
        <row r="293">
          <cell r="B293" t="str">
            <v>4.1.34</v>
          </cell>
          <cell r="D293" t="str">
            <v>24.07.03</v>
          </cell>
          <cell r="E293" t="str">
            <v xml:space="preserve">Concreto Fck 18 MPa </v>
          </cell>
          <cell r="F293" t="str">
            <v>m³</v>
          </cell>
        </row>
        <row r="294">
          <cell r="B294" t="str">
            <v>4.1.35</v>
          </cell>
          <cell r="D294" t="str">
            <v>24.07.04</v>
          </cell>
          <cell r="E294" t="str">
            <v>Concreto Fck 20 MPa</v>
          </cell>
          <cell r="F294" t="str">
            <v>m³</v>
          </cell>
        </row>
        <row r="295">
          <cell r="B295" t="str">
            <v>4.1.36</v>
          </cell>
          <cell r="D295" t="str">
            <v>24.07.05</v>
          </cell>
          <cell r="E295" t="str">
            <v xml:space="preserve">Concreto Fck 25 Mpa </v>
          </cell>
          <cell r="F295" t="str">
            <v>m³</v>
          </cell>
        </row>
        <row r="296">
          <cell r="B296" t="str">
            <v>4.1.37</v>
          </cell>
          <cell r="D296" t="str">
            <v>24.07.07</v>
          </cell>
          <cell r="E296" t="str">
            <v xml:space="preserve">Concreto Fck 30 MPa </v>
          </cell>
          <cell r="F296" t="str">
            <v>m³</v>
          </cell>
        </row>
        <row r="297">
          <cell r="B297" t="str">
            <v>4.1.38</v>
          </cell>
          <cell r="D297" t="str">
            <v>24.07.08</v>
          </cell>
          <cell r="E297" t="str">
            <v xml:space="preserve">Concreto Ciclópico </v>
          </cell>
          <cell r="F297" t="str">
            <v>m³</v>
          </cell>
        </row>
        <row r="298">
          <cell r="B298" t="str">
            <v>4.1.39</v>
          </cell>
          <cell r="D298" t="str">
            <v>24.07.09</v>
          </cell>
          <cell r="E298" t="str">
            <v>Bombeamento p/ concreto qualquer resistência</v>
          </cell>
          <cell r="F298" t="str">
            <v>m³</v>
          </cell>
        </row>
        <row r="299">
          <cell r="B299" t="str">
            <v>4.1.40</v>
          </cell>
          <cell r="D299" t="str">
            <v>24.07.10</v>
          </cell>
          <cell r="E299" t="str">
            <v xml:space="preserve">Concreto Fck 12 Mpa </v>
          </cell>
          <cell r="F299" t="str">
            <v>m³</v>
          </cell>
        </row>
        <row r="300">
          <cell r="B300" t="str">
            <v>4.1.41</v>
          </cell>
          <cell r="D300" t="str">
            <v>24.07.11</v>
          </cell>
          <cell r="E300" t="str">
            <v xml:space="preserve">Concreto Fck 16 MPa </v>
          </cell>
          <cell r="F300" t="str">
            <v>m³</v>
          </cell>
        </row>
        <row r="301">
          <cell r="B301" t="str">
            <v>4.1.42</v>
          </cell>
          <cell r="D301" t="str">
            <v>24.07.12</v>
          </cell>
          <cell r="E301" t="str">
            <v>Concreto Fck 35 MPa</v>
          </cell>
          <cell r="F301" t="str">
            <v>m³</v>
          </cell>
        </row>
        <row r="302">
          <cell r="B302" t="str">
            <v>4.1.43</v>
          </cell>
          <cell r="D302" t="str">
            <v>24.07.13</v>
          </cell>
          <cell r="E302" t="str">
            <v xml:space="preserve">Concreto Fck 40 MPa </v>
          </cell>
          <cell r="F302" t="str">
            <v>m³</v>
          </cell>
        </row>
        <row r="303">
          <cell r="B303" t="str">
            <v>4.1.44</v>
          </cell>
          <cell r="D303" t="str">
            <v>24.08.01</v>
          </cell>
          <cell r="E303" t="str">
            <v>Junta elástica em PVC tipo O-12</v>
          </cell>
          <cell r="F303" t="str">
            <v>m</v>
          </cell>
        </row>
        <row r="304">
          <cell r="B304" t="str">
            <v>4.1.45</v>
          </cell>
          <cell r="D304" t="str">
            <v>24.08.02</v>
          </cell>
          <cell r="E304" t="str">
            <v xml:space="preserve">Junta elástica em PVC tipo O-22 </v>
          </cell>
          <cell r="F304" t="str">
            <v>m</v>
          </cell>
        </row>
        <row r="305">
          <cell r="B305" t="str">
            <v>4.1.46</v>
          </cell>
          <cell r="D305" t="str">
            <v>24.09.01</v>
          </cell>
          <cell r="E305" t="str">
            <v xml:space="preserve">Enrocamento pedra arrumada </v>
          </cell>
          <cell r="F305" t="str">
            <v>m³</v>
          </cell>
        </row>
        <row r="306">
          <cell r="B306" t="str">
            <v>4.1.47</v>
          </cell>
          <cell r="D306" t="str">
            <v>24.09.02</v>
          </cell>
          <cell r="E306" t="str">
            <v xml:space="preserve">Enrocamento pedra arrumada e rejuntada </v>
          </cell>
          <cell r="F306" t="str">
            <v>m³</v>
          </cell>
        </row>
        <row r="307">
          <cell r="B307" t="str">
            <v>4.1.48</v>
          </cell>
          <cell r="D307" t="str">
            <v>24.09.03</v>
          </cell>
          <cell r="E307" t="str">
            <v xml:space="preserve">Enrrocamento pedra jogada </v>
          </cell>
          <cell r="F307" t="str">
            <v>m³</v>
          </cell>
        </row>
        <row r="308">
          <cell r="B308" t="str">
            <v>4.1.49</v>
          </cell>
          <cell r="D308" t="str">
            <v>24.09.04</v>
          </cell>
          <cell r="E308" t="str">
            <v>Gabião tipo caixa 50cm - tela galv.</v>
          </cell>
          <cell r="F308" t="str">
            <v>m³</v>
          </cell>
        </row>
        <row r="309">
          <cell r="B309" t="str">
            <v>4.1.50</v>
          </cell>
        </row>
        <row r="310">
          <cell r="B310" t="str">
            <v>4.1.51</v>
          </cell>
        </row>
        <row r="311">
          <cell r="B311" t="str">
            <v>4.1.52</v>
          </cell>
          <cell r="D311" t="str">
            <v>24.09.05.01</v>
          </cell>
          <cell r="E311" t="str">
            <v xml:space="preserve">Gabião tipo colchão espessura 17cm - tela galv. </v>
          </cell>
          <cell r="F311" t="str">
            <v>m²</v>
          </cell>
        </row>
        <row r="312">
          <cell r="B312" t="str">
            <v>4.1.53</v>
          </cell>
          <cell r="D312" t="str">
            <v>24.09.06.01</v>
          </cell>
          <cell r="E312" t="str">
            <v xml:space="preserve">Gabião tipo colchão espessura 23cm - tela galv. </v>
          </cell>
          <cell r="F312" t="str">
            <v>m²</v>
          </cell>
        </row>
        <row r="313">
          <cell r="B313" t="str">
            <v>4.1.54</v>
          </cell>
          <cell r="D313" t="str">
            <v>24.09.07.01</v>
          </cell>
          <cell r="E313" t="str">
            <v>Gabião tipo colchão espessura 30cm - tela galv.</v>
          </cell>
          <cell r="F313" t="str">
            <v>m²</v>
          </cell>
        </row>
        <row r="314">
          <cell r="B314" t="str">
            <v>4.1.55</v>
          </cell>
          <cell r="D314" t="str">
            <v>24.09.08.01</v>
          </cell>
          <cell r="E314" t="str">
            <v>Gabião tipo colchão espessura 17cm - tela pvc</v>
          </cell>
          <cell r="F314" t="str">
            <v>m²</v>
          </cell>
        </row>
        <row r="315">
          <cell r="B315" t="str">
            <v>4.1.56</v>
          </cell>
          <cell r="D315" t="str">
            <v>24.09.09.01</v>
          </cell>
          <cell r="E315" t="str">
            <v>Gabião tipo colchão espessura 23cm - tela pvc</v>
          </cell>
          <cell r="F315" t="str">
            <v>m²</v>
          </cell>
        </row>
        <row r="316">
          <cell r="B316" t="str">
            <v>4.1.57</v>
          </cell>
          <cell r="D316" t="str">
            <v>24.09.10.01</v>
          </cell>
          <cell r="E316" t="str">
            <v>Gabião tipo colchão espessura 30cm - tela pvc</v>
          </cell>
          <cell r="F316" t="str">
            <v>m²</v>
          </cell>
        </row>
        <row r="317">
          <cell r="B317" t="str">
            <v>4.1.58</v>
          </cell>
          <cell r="D317" t="str">
            <v>24.09.11</v>
          </cell>
          <cell r="E317" t="str">
            <v xml:space="preserve">Gabião tipo saco - tela galv. </v>
          </cell>
          <cell r="F317" t="str">
            <v>m³</v>
          </cell>
        </row>
        <row r="318">
          <cell r="B318" t="str">
            <v>4.1.59</v>
          </cell>
          <cell r="D318" t="str">
            <v>24.09.12</v>
          </cell>
          <cell r="E318" t="str">
            <v>Gabião tipo saco - tela galv. revestido de PVC</v>
          </cell>
          <cell r="F318" t="str">
            <v>m³</v>
          </cell>
        </row>
        <row r="319">
          <cell r="B319" t="str">
            <v>4.1.60</v>
          </cell>
          <cell r="D319" t="str">
            <v>24.09.13</v>
          </cell>
          <cell r="E319" t="str">
            <v>Camada filtrante pedra britada</v>
          </cell>
          <cell r="F319" t="str">
            <v>m³</v>
          </cell>
        </row>
        <row r="320">
          <cell r="B320" t="str">
            <v>4.1.61</v>
          </cell>
          <cell r="D320" t="str">
            <v>24.10.02</v>
          </cell>
          <cell r="E320" t="str">
            <v xml:space="preserve">Calçamento concreto Fck 15 MPa </v>
          </cell>
          <cell r="F320" t="str">
            <v>m³</v>
          </cell>
        </row>
        <row r="321">
          <cell r="B321" t="str">
            <v>4.1.62</v>
          </cell>
          <cell r="D321" t="str">
            <v>24.10.03</v>
          </cell>
          <cell r="E321" t="str">
            <v>Calçamento concreto Fck 10 MPa</v>
          </cell>
          <cell r="F321" t="str">
            <v>m³</v>
          </cell>
        </row>
        <row r="322">
          <cell r="B322" t="str">
            <v>4.1.63</v>
          </cell>
          <cell r="D322" t="str">
            <v>24.11.01</v>
          </cell>
          <cell r="E322" t="str">
            <v xml:space="preserve">Alvenaria tijolo </v>
          </cell>
          <cell r="F322" t="str">
            <v>m³</v>
          </cell>
        </row>
        <row r="323">
          <cell r="B323" t="str">
            <v>4.1.64</v>
          </cell>
          <cell r="D323" t="str">
            <v>24.11.02</v>
          </cell>
          <cell r="E323" t="str">
            <v>Alvenaria de pedra seca</v>
          </cell>
          <cell r="F323" t="str">
            <v>m³</v>
          </cell>
        </row>
        <row r="324">
          <cell r="B324" t="str">
            <v>4.1.65</v>
          </cell>
          <cell r="D324" t="str">
            <v>24.11.04</v>
          </cell>
          <cell r="E324" t="str">
            <v>Alvenaria de pedra argamassada</v>
          </cell>
          <cell r="F324" t="str">
            <v>m³</v>
          </cell>
        </row>
        <row r="325">
          <cell r="B325" t="str">
            <v>4.1.66</v>
          </cell>
          <cell r="D325" t="str">
            <v>24.11.05</v>
          </cell>
          <cell r="E325" t="str">
            <v>Alvenaria de bloco de concreto</v>
          </cell>
          <cell r="F325" t="str">
            <v>m³</v>
          </cell>
        </row>
        <row r="326">
          <cell r="B326" t="str">
            <v>4.1.67</v>
          </cell>
          <cell r="D326" t="str">
            <v>24.11.07</v>
          </cell>
          <cell r="E326" t="str">
            <v>Argamassa de cimento e areia traço 1:3 esp 2cm</v>
          </cell>
          <cell r="F326" t="str">
            <v>m²</v>
          </cell>
        </row>
        <row r="327">
          <cell r="B327" t="str">
            <v>4.1.68</v>
          </cell>
          <cell r="D327" t="str">
            <v>24.12.01.01</v>
          </cell>
          <cell r="E327" t="str">
            <v xml:space="preserve">Enchimento de vala com pedra britada 1 e 2 </v>
          </cell>
          <cell r="F327" t="str">
            <v>m³</v>
          </cell>
        </row>
        <row r="328">
          <cell r="B328" t="str">
            <v>4.1.69</v>
          </cell>
          <cell r="D328" t="str">
            <v>24.12.01.02</v>
          </cell>
          <cell r="E328" t="str">
            <v xml:space="preserve">Enchimento de vala com pedra britada 3 e 4 </v>
          </cell>
          <cell r="F328" t="str">
            <v>m³</v>
          </cell>
        </row>
        <row r="329">
          <cell r="B329" t="str">
            <v>4.1.70</v>
          </cell>
          <cell r="D329" t="str">
            <v>24.12.02</v>
          </cell>
          <cell r="E329" t="str">
            <v>Enchimento de vala com areia</v>
          </cell>
          <cell r="F329" t="str">
            <v>m³</v>
          </cell>
        </row>
        <row r="330">
          <cell r="B330" t="str">
            <v>4.1.71</v>
          </cell>
          <cell r="D330" t="str">
            <v>24.12.03</v>
          </cell>
          <cell r="E330" t="str">
            <v>Enchimento de vala com pedra marroada</v>
          </cell>
          <cell r="F330" t="str">
            <v>m³</v>
          </cell>
        </row>
        <row r="331">
          <cell r="B331" t="str">
            <v>4.1.72</v>
          </cell>
          <cell r="D331" t="str">
            <v>24.12.05</v>
          </cell>
          <cell r="E331" t="str">
            <v>Enchimento base tubo com pedra britada</v>
          </cell>
          <cell r="F331" t="str">
            <v>m³</v>
          </cell>
        </row>
        <row r="332">
          <cell r="B332" t="str">
            <v>4.1.73</v>
          </cell>
          <cell r="D332" t="str">
            <v xml:space="preserve">24.12.06 </v>
          </cell>
          <cell r="E332" t="str">
            <v xml:space="preserve">Enchimento base tubo com pedregulho de cava </v>
          </cell>
          <cell r="F332" t="str">
            <v>m³</v>
          </cell>
        </row>
        <row r="333">
          <cell r="B333" t="str">
            <v>4.1.74</v>
          </cell>
          <cell r="D333" t="str">
            <v>24.12.08</v>
          </cell>
          <cell r="E333" t="str">
            <v>Compactação manual com reaterro solo local</v>
          </cell>
          <cell r="F333" t="str">
            <v>m³</v>
          </cell>
        </row>
        <row r="334">
          <cell r="B334" t="str">
            <v>4.1.75</v>
          </cell>
          <cell r="D334" t="str">
            <v>24.13.01</v>
          </cell>
          <cell r="E334" t="str">
            <v>Val. 0,50m² 1ª categoria</v>
          </cell>
          <cell r="F334" t="str">
            <v>m³</v>
          </cell>
        </row>
        <row r="335">
          <cell r="B335" t="str">
            <v>4.1.76</v>
          </cell>
          <cell r="D335" t="str">
            <v>24.13.02</v>
          </cell>
          <cell r="E335" t="str">
            <v xml:space="preserve">Val. 0,50m² 2ª categoria </v>
          </cell>
          <cell r="F335" t="str">
            <v>m³</v>
          </cell>
        </row>
        <row r="336">
          <cell r="B336" t="str">
            <v>4.1.77</v>
          </cell>
          <cell r="D336" t="str">
            <v>24.13.03</v>
          </cell>
          <cell r="E336" t="str">
            <v>Val. 0,50m² 3ª categoria</v>
          </cell>
          <cell r="F336" t="str">
            <v>m³</v>
          </cell>
        </row>
        <row r="337">
          <cell r="B337" t="str">
            <v>4.1.78</v>
          </cell>
          <cell r="D337" t="str">
            <v>24.13.04</v>
          </cell>
          <cell r="E337" t="str">
            <v>Val. seção transversal maior 0,50m² 1ª cat.</v>
          </cell>
          <cell r="F337" t="str">
            <v>m³</v>
          </cell>
        </row>
        <row r="338">
          <cell r="B338" t="str">
            <v>4.1.79</v>
          </cell>
          <cell r="D338" t="str">
            <v>24.13.05</v>
          </cell>
          <cell r="E338" t="str">
            <v xml:space="preserve">Val. seção transversal maior 0,50m² 2ª cat. </v>
          </cell>
          <cell r="F338" t="str">
            <v>m³</v>
          </cell>
        </row>
        <row r="339">
          <cell r="B339" t="str">
            <v>4.1.80</v>
          </cell>
          <cell r="D339" t="str">
            <v>24.13.06</v>
          </cell>
          <cell r="E339" t="str">
            <v>Val. seção transversal maior 0,50m² 3ª cat.</v>
          </cell>
          <cell r="F339" t="str">
            <v>m³</v>
          </cell>
        </row>
        <row r="340">
          <cell r="B340" t="str">
            <v>4.1.81</v>
          </cell>
          <cell r="D340" t="str">
            <v>24.13.07</v>
          </cell>
          <cell r="E340" t="str">
            <v>Val. 0,50m² 3ª categoria ar comprimido</v>
          </cell>
          <cell r="F340" t="str">
            <v>m³</v>
          </cell>
        </row>
        <row r="341">
          <cell r="B341" t="str">
            <v>4.1.82</v>
          </cell>
          <cell r="D341" t="str">
            <v>24.14.01</v>
          </cell>
          <cell r="E341" t="str">
            <v>Manta geotêxtil não tecido</v>
          </cell>
          <cell r="F341" t="str">
            <v>kg</v>
          </cell>
        </row>
        <row r="342">
          <cell r="B342" t="str">
            <v>4.1.83</v>
          </cell>
          <cell r="D342" t="str">
            <v>24.14.01.01</v>
          </cell>
          <cell r="F342" t="str">
            <v>m²</v>
          </cell>
        </row>
        <row r="343">
          <cell r="B343" t="str">
            <v>4.1.84</v>
          </cell>
          <cell r="D343" t="str">
            <v>24.14.01.02</v>
          </cell>
          <cell r="F343" t="str">
            <v>m²</v>
          </cell>
        </row>
        <row r="344">
          <cell r="B344" t="str">
            <v>4.1.85</v>
          </cell>
          <cell r="D344" t="str">
            <v>24.14.01.03</v>
          </cell>
          <cell r="F344" t="str">
            <v>m²</v>
          </cell>
        </row>
        <row r="345">
          <cell r="B345" t="str">
            <v>4.1.86</v>
          </cell>
          <cell r="D345" t="str">
            <v>24.14.01.04</v>
          </cell>
          <cell r="F345" t="str">
            <v>m²</v>
          </cell>
        </row>
        <row r="346">
          <cell r="B346" t="str">
            <v>4.1.87</v>
          </cell>
          <cell r="D346" t="str">
            <v>24.14.01.05</v>
          </cell>
          <cell r="F346" t="str">
            <v>m²</v>
          </cell>
        </row>
        <row r="347">
          <cell r="B347" t="str">
            <v>4.1.88</v>
          </cell>
          <cell r="D347" t="str">
            <v>24.14.01.06</v>
          </cell>
          <cell r="F347" t="str">
            <v>m²</v>
          </cell>
        </row>
        <row r="348">
          <cell r="B348" t="str">
            <v>4.1.89</v>
          </cell>
          <cell r="D348" t="str">
            <v>24.14.02</v>
          </cell>
          <cell r="E348" t="str">
            <v>Manta geotêxtil tecido</v>
          </cell>
          <cell r="F348" t="str">
            <v>kg</v>
          </cell>
        </row>
        <row r="349">
          <cell r="B349" t="str">
            <v>4.1.90</v>
          </cell>
          <cell r="D349" t="str">
            <v>24.15.01</v>
          </cell>
          <cell r="E349" t="str">
            <v>Tubo dreno concreto 15 cm</v>
          </cell>
          <cell r="F349" t="str">
            <v>m</v>
          </cell>
        </row>
        <row r="350">
          <cell r="B350" t="str">
            <v>4.1.91</v>
          </cell>
          <cell r="D350" t="str">
            <v>24.15.02</v>
          </cell>
          <cell r="E350" t="str">
            <v>Tubo dreno concreto 20 cm</v>
          </cell>
          <cell r="F350" t="str">
            <v>m</v>
          </cell>
        </row>
        <row r="351">
          <cell r="B351" t="str">
            <v>4.1.92</v>
          </cell>
          <cell r="D351" t="str">
            <v>24.15.03</v>
          </cell>
          <cell r="E351" t="str">
            <v>Tubo dreno barro 15 cm</v>
          </cell>
          <cell r="F351" t="str">
            <v>m</v>
          </cell>
        </row>
        <row r="352">
          <cell r="B352" t="str">
            <v>4.1.93</v>
          </cell>
          <cell r="D352" t="str">
            <v>24.15.04</v>
          </cell>
          <cell r="E352" t="str">
            <v>Tubo dreno barro 20 cm</v>
          </cell>
          <cell r="F352" t="str">
            <v>m</v>
          </cell>
        </row>
        <row r="353">
          <cell r="B353" t="str">
            <v>4.1.94</v>
          </cell>
          <cell r="D353" t="str">
            <v>24.15.05</v>
          </cell>
          <cell r="E353" t="str">
            <v>Tubo de pvc perfurado ou não D=0,050m</v>
          </cell>
          <cell r="F353" t="str">
            <v>m</v>
          </cell>
        </row>
        <row r="354">
          <cell r="B354" t="str">
            <v>4.1.95</v>
          </cell>
          <cell r="D354" t="str">
            <v>24.15.07</v>
          </cell>
          <cell r="E354" t="str">
            <v>Tubo de pvc perfurado ou não D=0,10m</v>
          </cell>
          <cell r="F354" t="str">
            <v>m</v>
          </cell>
        </row>
        <row r="355">
          <cell r="B355" t="str">
            <v>4.1.96</v>
          </cell>
          <cell r="D355" t="str">
            <v>24.15.08</v>
          </cell>
          <cell r="E355" t="str">
            <v>Tubo de pvc perfurado ou não D=0,15m</v>
          </cell>
          <cell r="F355" t="str">
            <v>m</v>
          </cell>
        </row>
        <row r="356">
          <cell r="B356" t="str">
            <v>4.1.97</v>
          </cell>
          <cell r="D356" t="str">
            <v>24.15.09</v>
          </cell>
          <cell r="E356" t="str">
            <v>Dreno horizontal profundo</v>
          </cell>
          <cell r="F356" t="str">
            <v>m</v>
          </cell>
        </row>
        <row r="357">
          <cell r="B357" t="str">
            <v>4.1.98</v>
          </cell>
          <cell r="D357" t="str">
            <v>24.15.11</v>
          </cell>
          <cell r="F357" t="str">
            <v>m</v>
          </cell>
        </row>
        <row r="358">
          <cell r="B358" t="str">
            <v>4.1.99</v>
          </cell>
          <cell r="D358" t="str">
            <v>24.15.12</v>
          </cell>
          <cell r="F358" t="str">
            <v>m</v>
          </cell>
        </row>
        <row r="359">
          <cell r="B359" t="str">
            <v>4.1.100</v>
          </cell>
          <cell r="D359" t="str">
            <v>24.15.13</v>
          </cell>
          <cell r="F359" t="str">
            <v>m</v>
          </cell>
        </row>
        <row r="360">
          <cell r="B360" t="str">
            <v>4.1.101</v>
          </cell>
          <cell r="D360" t="str">
            <v>24.15.14</v>
          </cell>
          <cell r="F360" t="str">
            <v>m</v>
          </cell>
        </row>
        <row r="361">
          <cell r="B361" t="str">
            <v>4.1.102</v>
          </cell>
          <cell r="D361" t="str">
            <v>24.15.15</v>
          </cell>
          <cell r="F361" t="str">
            <v>m</v>
          </cell>
        </row>
        <row r="362">
          <cell r="B362" t="str">
            <v>4.1.103</v>
          </cell>
          <cell r="D362" t="str">
            <v>24.15.16</v>
          </cell>
          <cell r="F362" t="str">
            <v>m</v>
          </cell>
        </row>
        <row r="363">
          <cell r="B363" t="str">
            <v>4.1.104</v>
          </cell>
          <cell r="D363" t="str">
            <v>24.15.17</v>
          </cell>
          <cell r="F363" t="str">
            <v>m</v>
          </cell>
        </row>
        <row r="364">
          <cell r="B364" t="str">
            <v>4.1.105</v>
          </cell>
          <cell r="D364" t="str">
            <v>24.16.01</v>
          </cell>
          <cell r="E364" t="str">
            <v>Tubo De concreto D=0,40m classe CA-1</v>
          </cell>
          <cell r="F364" t="str">
            <v>m</v>
          </cell>
        </row>
        <row r="365">
          <cell r="B365" t="str">
            <v>4.1.106</v>
          </cell>
          <cell r="D365" t="str">
            <v>24.16.02</v>
          </cell>
          <cell r="E365" t="str">
            <v xml:space="preserve">Tubo De concreto D=0,40m classe CA-2 </v>
          </cell>
          <cell r="F365" t="str">
            <v>m</v>
          </cell>
        </row>
        <row r="366">
          <cell r="B366" t="str">
            <v>4.1.107</v>
          </cell>
          <cell r="D366" t="str">
            <v>24.16.03</v>
          </cell>
        </row>
        <row r="367">
          <cell r="B367" t="str">
            <v>4.1.108</v>
          </cell>
          <cell r="D367" t="str">
            <v>24.16.04</v>
          </cell>
        </row>
        <row r="368">
          <cell r="B368" t="str">
            <v>4.1.109</v>
          </cell>
          <cell r="D368" t="str">
            <v>24.16.05</v>
          </cell>
        </row>
        <row r="369">
          <cell r="B369" t="str">
            <v>4.1.110</v>
          </cell>
          <cell r="D369" t="str">
            <v>24.16.06</v>
          </cell>
        </row>
        <row r="370">
          <cell r="B370" t="str">
            <v>4.1.111</v>
          </cell>
          <cell r="D370" t="str">
            <v>24.16.07</v>
          </cell>
          <cell r="E370" t="str">
            <v>Tubo De concreto D=0,60m classe CA-1</v>
          </cell>
          <cell r="F370" t="str">
            <v>m</v>
          </cell>
        </row>
        <row r="371">
          <cell r="B371" t="str">
            <v>4.1.112</v>
          </cell>
          <cell r="D371" t="str">
            <v>24.16.08</v>
          </cell>
          <cell r="E371" t="str">
            <v>Tubo De concreto D=0,60m classe CA-2</v>
          </cell>
          <cell r="F371" t="str">
            <v>m</v>
          </cell>
        </row>
        <row r="372">
          <cell r="B372" t="str">
            <v>4.1.113</v>
          </cell>
          <cell r="D372" t="str">
            <v>24.16.09</v>
          </cell>
          <cell r="E372" t="str">
            <v>Tubo De concreto D=0,60m classe CA-3</v>
          </cell>
          <cell r="F372" t="str">
            <v>m</v>
          </cell>
        </row>
        <row r="373">
          <cell r="B373" t="str">
            <v>4.1.114</v>
          </cell>
          <cell r="D373" t="str">
            <v>24.16.10.10</v>
          </cell>
          <cell r="E373" t="str">
            <v>Tubo De concreto D=0,60m classe CA-4</v>
          </cell>
          <cell r="F373" t="str">
            <v>m</v>
          </cell>
        </row>
        <row r="374">
          <cell r="B374" t="str">
            <v>4.1.115</v>
          </cell>
          <cell r="D374" t="str">
            <v>24.16.11</v>
          </cell>
          <cell r="E374" t="str">
            <v>Tubo De concreto D=0,80m classe CA-1</v>
          </cell>
          <cell r="F374" t="str">
            <v>m</v>
          </cell>
        </row>
        <row r="375">
          <cell r="B375" t="str">
            <v>4.1.116</v>
          </cell>
          <cell r="D375" t="str">
            <v>24.16.12</v>
          </cell>
          <cell r="E375" t="str">
            <v>Tubo De concreto D=0,80m classe CA-2</v>
          </cell>
          <cell r="F375" t="str">
            <v>m</v>
          </cell>
        </row>
        <row r="376">
          <cell r="B376" t="str">
            <v>4.1.117</v>
          </cell>
          <cell r="D376" t="str">
            <v>24.16.13</v>
          </cell>
          <cell r="E376" t="str">
            <v>Tubo De concreto D=0,80m classe CA-3</v>
          </cell>
          <cell r="F376" t="str">
            <v>m</v>
          </cell>
        </row>
        <row r="377">
          <cell r="B377" t="str">
            <v>4.1.118</v>
          </cell>
          <cell r="D377" t="str">
            <v>24.16.14</v>
          </cell>
          <cell r="E377" t="str">
            <v>Tubo De concreto D=0,80m classe CA-4</v>
          </cell>
          <cell r="F377" t="str">
            <v>m</v>
          </cell>
        </row>
        <row r="378">
          <cell r="B378" t="str">
            <v>4.1.119</v>
          </cell>
          <cell r="D378" t="str">
            <v>24.16.15</v>
          </cell>
          <cell r="E378" t="str">
            <v xml:space="preserve">Tubo De concreto D=1,00m classe CA-1 </v>
          </cell>
          <cell r="F378" t="str">
            <v>m</v>
          </cell>
        </row>
        <row r="379">
          <cell r="B379" t="str">
            <v>4.1.120</v>
          </cell>
          <cell r="D379" t="str">
            <v>24.16.16</v>
          </cell>
          <cell r="E379" t="str">
            <v xml:space="preserve">Tubo De concreto D=1,00m classe CA-2 </v>
          </cell>
          <cell r="F379" t="str">
            <v>m</v>
          </cell>
        </row>
        <row r="380">
          <cell r="B380" t="str">
            <v>4.1.121</v>
          </cell>
          <cell r="D380" t="str">
            <v>24.16.17</v>
          </cell>
          <cell r="E380" t="str">
            <v>Tubo De concreto D=1,00m classe CA-3</v>
          </cell>
          <cell r="F380" t="str">
            <v>m</v>
          </cell>
        </row>
        <row r="381">
          <cell r="B381" t="str">
            <v>4.1.122</v>
          </cell>
          <cell r="D381" t="str">
            <v>24.16.18</v>
          </cell>
          <cell r="E381" t="str">
            <v>Tubo De concreto D=1,00m classe CA-4</v>
          </cell>
          <cell r="F381" t="str">
            <v>m</v>
          </cell>
        </row>
        <row r="382">
          <cell r="B382" t="str">
            <v>4.1.123</v>
          </cell>
          <cell r="D382" t="str">
            <v>24.16.19</v>
          </cell>
          <cell r="E382" t="str">
            <v>Tubo De concreto D=1,20m classe CA-1</v>
          </cell>
          <cell r="F382" t="str">
            <v>m</v>
          </cell>
        </row>
        <row r="383">
          <cell r="B383" t="str">
            <v>4.1.124</v>
          </cell>
          <cell r="D383" t="str">
            <v>24.16.20</v>
          </cell>
          <cell r="E383" t="str">
            <v>Tubo De concreto D=1,20m classe CA-2</v>
          </cell>
          <cell r="F383" t="str">
            <v>m</v>
          </cell>
        </row>
        <row r="384">
          <cell r="B384" t="str">
            <v>4.1.125</v>
          </cell>
          <cell r="D384" t="str">
            <v>24.16.21</v>
          </cell>
          <cell r="E384" t="str">
            <v>Tubo De concreto D=1,20m classe CA-3</v>
          </cell>
          <cell r="F384" t="str">
            <v>m</v>
          </cell>
        </row>
        <row r="385">
          <cell r="B385" t="str">
            <v>4.1.126</v>
          </cell>
          <cell r="D385" t="str">
            <v>24.16.22</v>
          </cell>
          <cell r="E385" t="str">
            <v>Tubo De concreto D=1,20m classe CA-4</v>
          </cell>
          <cell r="F385" t="str">
            <v>m</v>
          </cell>
        </row>
        <row r="386">
          <cell r="B386" t="str">
            <v>4.1.127</v>
          </cell>
          <cell r="D386" t="str">
            <v>24.16.23</v>
          </cell>
          <cell r="E386" t="str">
            <v>Tubo De concreto D=1,50m classe CA-1</v>
          </cell>
          <cell r="F386" t="str">
            <v>m</v>
          </cell>
        </row>
        <row r="387">
          <cell r="B387" t="str">
            <v>4.1.128</v>
          </cell>
          <cell r="D387" t="str">
            <v>24.16.24</v>
          </cell>
          <cell r="E387" t="str">
            <v>Tubo De concreto D=1,50m classe CA-2</v>
          </cell>
          <cell r="F387" t="str">
            <v>m</v>
          </cell>
        </row>
        <row r="388">
          <cell r="B388" t="str">
            <v>4.1.129</v>
          </cell>
          <cell r="D388" t="str">
            <v>24.16.25</v>
          </cell>
          <cell r="E388" t="str">
            <v>Tubo De concreto D=1,50m classe CA-3</v>
          </cell>
          <cell r="F388" t="str">
            <v>m</v>
          </cell>
        </row>
        <row r="389">
          <cell r="B389" t="str">
            <v>4.1.130</v>
          </cell>
          <cell r="D389" t="str">
            <v>24.16.26</v>
          </cell>
          <cell r="E389" t="str">
            <v>Tubo De concreto D=1,50m classe CA-4</v>
          </cell>
          <cell r="F389" t="str">
            <v>m</v>
          </cell>
        </row>
        <row r="390">
          <cell r="B390" t="str">
            <v>4.1.131</v>
          </cell>
          <cell r="D390" t="str">
            <v>24.16.27</v>
          </cell>
          <cell r="E390" t="str">
            <v>Tubo de concreto simples D=0,40m</v>
          </cell>
          <cell r="F390" t="str">
            <v>m</v>
          </cell>
        </row>
        <row r="391">
          <cell r="B391" t="str">
            <v>4.1.132</v>
          </cell>
          <cell r="D391" t="str">
            <v>24.16.28</v>
          </cell>
          <cell r="E391" t="str">
            <v>Tubo de concreto simples D=0,60m</v>
          </cell>
          <cell r="F391" t="str">
            <v>m</v>
          </cell>
        </row>
        <row r="392">
          <cell r="B392" t="str">
            <v>4.1.133</v>
          </cell>
          <cell r="D392" t="str">
            <v>24.16.29</v>
          </cell>
          <cell r="F392" t="str">
            <v>m</v>
          </cell>
        </row>
        <row r="393">
          <cell r="B393" t="str">
            <v>4.1.134</v>
          </cell>
          <cell r="D393" t="str">
            <v>24.16.30</v>
          </cell>
          <cell r="F393" t="str">
            <v>m</v>
          </cell>
        </row>
        <row r="394">
          <cell r="B394" t="str">
            <v>4.1.135</v>
          </cell>
          <cell r="D394" t="str">
            <v>24.16.31</v>
          </cell>
          <cell r="F394" t="str">
            <v>m</v>
          </cell>
        </row>
        <row r="395">
          <cell r="B395" t="str">
            <v>4.1.136</v>
          </cell>
          <cell r="D395" t="str">
            <v>24.16.32</v>
          </cell>
          <cell r="F395" t="str">
            <v>m</v>
          </cell>
        </row>
        <row r="396">
          <cell r="B396" t="str">
            <v>4.1.137</v>
          </cell>
          <cell r="D396" t="str">
            <v>24.18.01</v>
          </cell>
          <cell r="E396" t="str">
            <v>Canaleta concreto 40 cm</v>
          </cell>
          <cell r="F396" t="str">
            <v>m</v>
          </cell>
        </row>
        <row r="397">
          <cell r="B397" t="str">
            <v>4.1.138</v>
          </cell>
          <cell r="D397" t="str">
            <v>24.18.02</v>
          </cell>
          <cell r="E397" t="str">
            <v>Canaleta concreto 60 cm</v>
          </cell>
          <cell r="F397" t="str">
            <v>m</v>
          </cell>
        </row>
        <row r="398">
          <cell r="B398" t="str">
            <v>4.1.139</v>
          </cell>
          <cell r="D398" t="str">
            <v>24.18.03</v>
          </cell>
          <cell r="E398" t="str">
            <v>Canaleta concreto 80 cm</v>
          </cell>
          <cell r="F398" t="str">
            <v>m</v>
          </cell>
        </row>
        <row r="399">
          <cell r="B399" t="str">
            <v>4.1.140</v>
          </cell>
          <cell r="D399" t="str">
            <v>24.19.01</v>
          </cell>
          <cell r="E399" t="str">
            <v>Lastro de concreto Fck 10 MPa</v>
          </cell>
          <cell r="F399" t="str">
            <v>m³</v>
          </cell>
        </row>
        <row r="400">
          <cell r="B400" t="str">
            <v>4.1.141</v>
          </cell>
          <cell r="D400" t="str">
            <v>24.19.02</v>
          </cell>
          <cell r="E400" t="str">
            <v>Sarjeta pré-fabricada de concreto Fck 15 MPa</v>
          </cell>
          <cell r="F400" t="str">
            <v>m²</v>
          </cell>
        </row>
        <row r="401">
          <cell r="B401" t="str">
            <v>4.1.142</v>
          </cell>
          <cell r="D401" t="str">
            <v>24.19.03</v>
          </cell>
          <cell r="E401" t="str">
            <v>Guia pre-fabricada concreto Fck 15 MPa</v>
          </cell>
          <cell r="F401" t="str">
            <v>m</v>
          </cell>
        </row>
        <row r="402">
          <cell r="B402" t="str">
            <v>4.1.143</v>
          </cell>
          <cell r="D402" t="str">
            <v>24.19.04</v>
          </cell>
          <cell r="E402" t="str">
            <v>Sarjeta concreto Fck 15 MPa</v>
          </cell>
          <cell r="F402" t="str">
            <v>m³</v>
          </cell>
        </row>
        <row r="403">
          <cell r="B403" t="str">
            <v>4.1.144</v>
          </cell>
          <cell r="D403" t="str">
            <v>24.19.05</v>
          </cell>
          <cell r="E403" t="str">
            <v>Guia concreto Fck 15 MPa</v>
          </cell>
          <cell r="F403" t="str">
            <v>m³</v>
          </cell>
        </row>
        <row r="404">
          <cell r="B404" t="str">
            <v>4.1.145</v>
          </cell>
          <cell r="D404" t="str">
            <v>24.19.06</v>
          </cell>
          <cell r="E404" t="str">
            <v>Telar e tampão de ferro fundido</v>
          </cell>
          <cell r="F404" t="str">
            <v>un</v>
          </cell>
        </row>
        <row r="405">
          <cell r="B405" t="str">
            <v>4.1.146</v>
          </cell>
          <cell r="D405" t="str">
            <v>24.19.07</v>
          </cell>
          <cell r="E405" t="str">
            <v>Grelha de concreto 0,10 X ,094 x 1,20m</v>
          </cell>
          <cell r="F405" t="str">
            <v>un</v>
          </cell>
        </row>
        <row r="406">
          <cell r="B406" t="str">
            <v>4.1.147</v>
          </cell>
          <cell r="D406" t="str">
            <v>24.19.07.01</v>
          </cell>
          <cell r="F406" t="str">
            <v>un</v>
          </cell>
        </row>
        <row r="407">
          <cell r="B407" t="str">
            <v>4.1.148</v>
          </cell>
          <cell r="D407" t="str">
            <v>24.19.08</v>
          </cell>
          <cell r="E407" t="str">
            <v xml:space="preserve">Grelha de fºfº p/ boca de lobo tipo GRS-135 </v>
          </cell>
          <cell r="F407" t="str">
            <v>un</v>
          </cell>
        </row>
        <row r="408">
          <cell r="B408" t="str">
            <v>4.1.149</v>
          </cell>
          <cell r="D408" t="str">
            <v>24.20.01</v>
          </cell>
          <cell r="E408" t="str">
            <v>Tubo aço corr.galv.met.não destrutivo</v>
          </cell>
          <cell r="F408" t="str">
            <v>kg</v>
          </cell>
        </row>
        <row r="409">
          <cell r="B409" t="str">
            <v>4.1.150</v>
          </cell>
          <cell r="D409" t="str">
            <v>24.20.02</v>
          </cell>
          <cell r="E409" t="str">
            <v>Tubo aço corr.epoxy met.não destrutivo</v>
          </cell>
          <cell r="F409" t="str">
            <v>kg</v>
          </cell>
        </row>
        <row r="410">
          <cell r="B410" t="str">
            <v>4.1.151</v>
          </cell>
          <cell r="D410" t="str">
            <v>24.20.03</v>
          </cell>
          <cell r="E410" t="str">
            <v>Tubo aço corr.galv.met. destrutivo</v>
          </cell>
          <cell r="F410" t="str">
            <v>kg</v>
          </cell>
        </row>
        <row r="411">
          <cell r="B411" t="str">
            <v>4.1.152</v>
          </cell>
          <cell r="D411" t="str">
            <v>24.20.04</v>
          </cell>
          <cell r="E411" t="str">
            <v>Tubo aço corr.epoxy met. destrutivo</v>
          </cell>
          <cell r="F411" t="str">
            <v>kg</v>
          </cell>
        </row>
        <row r="412">
          <cell r="B412" t="str">
            <v>4.1.153</v>
          </cell>
          <cell r="D412" t="str">
            <v>24.21.01</v>
          </cell>
          <cell r="E412" t="str">
            <v>Broca de concreto armado D=20,00cm</v>
          </cell>
          <cell r="F412" t="str">
            <v>m</v>
          </cell>
        </row>
        <row r="413">
          <cell r="B413" t="str">
            <v>4.1.154</v>
          </cell>
          <cell r="D413" t="str">
            <v>24.21.02</v>
          </cell>
          <cell r="E413" t="str">
            <v>Broca de concreto armado D=25,00cm</v>
          </cell>
          <cell r="F413" t="str">
            <v>m</v>
          </cell>
        </row>
        <row r="414">
          <cell r="B414" t="str">
            <v>4.1.155</v>
          </cell>
          <cell r="D414" t="str">
            <v>24.21.03</v>
          </cell>
          <cell r="E414" t="str">
            <v>Broca de concreto armado D=15,00cm</v>
          </cell>
          <cell r="F414" t="str">
            <v>m</v>
          </cell>
        </row>
        <row r="416">
          <cell r="B416" t="str">
            <v>Cód. Colinas</v>
          </cell>
          <cell r="D416" t="str">
            <v>Código</v>
          </cell>
          <cell r="E416" t="str">
            <v>Serviços</v>
          </cell>
          <cell r="F416" t="str">
            <v>Unid.</v>
          </cell>
        </row>
        <row r="419">
          <cell r="D419" t="str">
            <v>FASE-25 OBRAS DE CONTENÇÃO</v>
          </cell>
        </row>
        <row r="420">
          <cell r="B420" t="str">
            <v>5.1.1</v>
          </cell>
          <cell r="D420" t="str">
            <v>25.01.01</v>
          </cell>
          <cell r="E420" t="str">
            <v>Aterro de acesso</v>
          </cell>
          <cell r="F420" t="str">
            <v>m³</v>
          </cell>
        </row>
        <row r="421">
          <cell r="B421" t="str">
            <v>5.1.2</v>
          </cell>
          <cell r="D421" t="str">
            <v>25.01.03.05</v>
          </cell>
          <cell r="E421" t="str">
            <v>At. Solo cim. 6% pulv.</v>
          </cell>
          <cell r="F421" t="str">
            <v>m³</v>
          </cell>
        </row>
        <row r="422">
          <cell r="B422" t="str">
            <v>5.1.3</v>
          </cell>
          <cell r="D422" t="str">
            <v>25.02.01</v>
          </cell>
          <cell r="E422" t="str">
            <v>Escavação manual para obras sem explosivos</v>
          </cell>
          <cell r="F422" t="str">
            <v>m³</v>
          </cell>
        </row>
        <row r="423">
          <cell r="B423" t="str">
            <v>5.1.4</v>
          </cell>
          <cell r="D423" t="str">
            <v>25.02.02</v>
          </cell>
          <cell r="E423" t="str">
            <v>Escavação mecânica para obras sem explosivos</v>
          </cell>
          <cell r="F423" t="str">
            <v>m³</v>
          </cell>
        </row>
        <row r="424">
          <cell r="B424" t="str">
            <v>5.1.5</v>
          </cell>
          <cell r="D424" t="str">
            <v>25.02.03</v>
          </cell>
          <cell r="E424" t="str">
            <v>Escavação mecânica para obras com explosivo</v>
          </cell>
          <cell r="F424" t="str">
            <v>m³</v>
          </cell>
        </row>
        <row r="425">
          <cell r="B425" t="str">
            <v>5.1.6</v>
          </cell>
          <cell r="D425" t="str">
            <v>25.02.04</v>
          </cell>
          <cell r="E425" t="str">
            <v>Escavação corta-rio sem explosivo</v>
          </cell>
          <cell r="F425" t="str">
            <v>m³</v>
          </cell>
        </row>
        <row r="426">
          <cell r="B426" t="str">
            <v>5.1.7</v>
          </cell>
          <cell r="D426" t="str">
            <v>25.02.05</v>
          </cell>
          <cell r="E426" t="str">
            <v>Escavação corta-rio com explosivo</v>
          </cell>
          <cell r="F426" t="str">
            <v>m³</v>
          </cell>
        </row>
        <row r="427">
          <cell r="B427" t="str">
            <v>5.1.8</v>
          </cell>
          <cell r="D427" t="str">
            <v>25.02.06</v>
          </cell>
          <cell r="E427" t="str">
            <v>Escavação fund., bueiro ou dreno sem expl. até 2 m</v>
          </cell>
          <cell r="F427" t="str">
            <v>m³</v>
          </cell>
        </row>
        <row r="428">
          <cell r="B428" t="str">
            <v>5.1.9</v>
          </cell>
          <cell r="D428" t="str">
            <v>25.02.07</v>
          </cell>
          <cell r="E428" t="str">
            <v>Acresc. p/Escav. 1,5 m profundidade, além 2m</v>
          </cell>
          <cell r="F428" t="str">
            <v>m³</v>
          </cell>
        </row>
        <row r="429">
          <cell r="B429" t="str">
            <v>5.1.10</v>
          </cell>
          <cell r="D429" t="str">
            <v>25.02.08</v>
          </cell>
          <cell r="E429" t="str">
            <v>Escavação fund., bueiro ou dreno c/expl. até 2 m</v>
          </cell>
          <cell r="F429" t="str">
            <v>m³</v>
          </cell>
        </row>
        <row r="430">
          <cell r="B430" t="str">
            <v>5.1.11</v>
          </cell>
          <cell r="D430" t="str">
            <v>25.02.09</v>
          </cell>
          <cell r="E430" t="str">
            <v>Acresc.escav. ensec.explos.c/ 1,5m prof. além 2m</v>
          </cell>
          <cell r="F430" t="str">
            <v>m³</v>
          </cell>
        </row>
        <row r="431">
          <cell r="B431" t="str">
            <v>5.1.12</v>
          </cell>
          <cell r="D431" t="str">
            <v>25.02.10</v>
          </cell>
          <cell r="E431" t="str">
            <v>Escavação fund. dentro ensec. sem expl. até 3m</v>
          </cell>
          <cell r="F431" t="str">
            <v>m³</v>
          </cell>
        </row>
        <row r="432">
          <cell r="B432" t="str">
            <v>5.1.13</v>
          </cell>
          <cell r="D432" t="str">
            <v>25.02.11</v>
          </cell>
          <cell r="E432" t="str">
            <v>Acresc. p/escav. ensec. p/cada 1m prof. além 3m</v>
          </cell>
          <cell r="F432" t="str">
            <v>m³</v>
          </cell>
        </row>
        <row r="433">
          <cell r="B433" t="str">
            <v>5.1.14</v>
          </cell>
          <cell r="D433" t="str">
            <v>25.02.12</v>
          </cell>
          <cell r="E433" t="str">
            <v>Escavação fund. dentro ensec. com expl. até 3 m</v>
          </cell>
          <cell r="F433" t="str">
            <v>m³</v>
          </cell>
        </row>
        <row r="434">
          <cell r="B434" t="str">
            <v>5.1.15</v>
          </cell>
          <cell r="D434" t="str">
            <v>25.02.13</v>
          </cell>
          <cell r="E434" t="str">
            <v>Acresc. p/escav. ensec.c/explos.c/ 1,5m além 3m</v>
          </cell>
          <cell r="F434" t="str">
            <v>m³</v>
          </cell>
        </row>
        <row r="435">
          <cell r="B435" t="str">
            <v>5.1.16</v>
          </cell>
          <cell r="D435" t="str">
            <v>25.03.01</v>
          </cell>
          <cell r="E435" t="str">
            <v xml:space="preserve">Parede ensecadeira com prancha - esp. 2" </v>
          </cell>
          <cell r="F435" t="str">
            <v>m²</v>
          </cell>
        </row>
        <row r="436">
          <cell r="B436" t="str">
            <v>5.1.17</v>
          </cell>
          <cell r="D436" t="str">
            <v>25.03.02</v>
          </cell>
          <cell r="E436" t="str">
            <v xml:space="preserve">Parede ensecadeira com prancha - esp. 3" </v>
          </cell>
          <cell r="F436" t="str">
            <v>m²</v>
          </cell>
        </row>
        <row r="437">
          <cell r="B437" t="str">
            <v>5.1.18</v>
          </cell>
          <cell r="D437" t="str">
            <v>25.03.04</v>
          </cell>
          <cell r="E437" t="str">
            <v>Argila ench. ensecadeira, incl. apiloamento</v>
          </cell>
          <cell r="F437" t="str">
            <v>m³</v>
          </cell>
        </row>
        <row r="438">
          <cell r="B438" t="str">
            <v>5.1.19</v>
          </cell>
          <cell r="D438" t="str">
            <v>25.03.05</v>
          </cell>
          <cell r="E438" t="str">
            <v>Esgotamento continuo água</v>
          </cell>
          <cell r="F438" t="str">
            <v>m³</v>
          </cell>
        </row>
        <row r="439">
          <cell r="B439" t="str">
            <v>5.1.20</v>
          </cell>
          <cell r="D439" t="str">
            <v>25.03.06</v>
          </cell>
          <cell r="E439" t="str">
            <v>Escoramento de valas/cavas p/ fund. contínuo</v>
          </cell>
          <cell r="F439" t="str">
            <v>m²</v>
          </cell>
        </row>
        <row r="440">
          <cell r="B440" t="str">
            <v>5.1.21</v>
          </cell>
          <cell r="D440" t="str">
            <v>25.03.08</v>
          </cell>
          <cell r="E440" t="str">
            <v>Escoramento para formas</v>
          </cell>
          <cell r="F440" t="str">
            <v>m²</v>
          </cell>
        </row>
        <row r="441">
          <cell r="B441" t="str">
            <v>5.1.22</v>
          </cell>
          <cell r="D441" t="str">
            <v>25.04.01</v>
          </cell>
          <cell r="E441" t="str">
            <v>Estaca concreto pre-moldado20cm 20/25 T</v>
          </cell>
          <cell r="F441" t="str">
            <v>m</v>
          </cell>
        </row>
        <row r="442">
          <cell r="B442" t="str">
            <v>5.1.23</v>
          </cell>
          <cell r="D442" t="str">
            <v>25.04.02</v>
          </cell>
          <cell r="E442" t="str">
            <v xml:space="preserve">Estaca concreto pre-moldado25cm - 30/35 T </v>
          </cell>
          <cell r="F442" t="str">
            <v>m</v>
          </cell>
        </row>
        <row r="443">
          <cell r="B443" t="str">
            <v>5.1.24</v>
          </cell>
          <cell r="D443" t="str">
            <v>25.04.03</v>
          </cell>
          <cell r="E443" t="str">
            <v>Estaca concreto pre-moldado30cm - 40/45 T</v>
          </cell>
          <cell r="F443" t="str">
            <v>m</v>
          </cell>
        </row>
        <row r="444">
          <cell r="B444" t="str">
            <v>5.1.25</v>
          </cell>
          <cell r="D444" t="str">
            <v>25.04.04</v>
          </cell>
          <cell r="E444" t="str">
            <v>Estaca concreto pre-moldado35cm 50/60 T</v>
          </cell>
          <cell r="F444" t="str">
            <v>m</v>
          </cell>
        </row>
        <row r="445">
          <cell r="B445" t="str">
            <v>5.1.26</v>
          </cell>
          <cell r="D445" t="str">
            <v>25.04.05</v>
          </cell>
          <cell r="E445" t="str">
            <v>Estaca concreto pre-moldado40cm - 70/80 T</v>
          </cell>
          <cell r="F445" t="str">
            <v>m</v>
          </cell>
        </row>
        <row r="446">
          <cell r="B446" t="str">
            <v>5.1.27</v>
          </cell>
          <cell r="D446" t="str">
            <v>25.04.06</v>
          </cell>
          <cell r="E446" t="str">
            <v>Estaca metálica, fornec.e cravação</v>
          </cell>
          <cell r="F446" t="str">
            <v>kg</v>
          </cell>
        </row>
        <row r="447">
          <cell r="B447" t="str">
            <v>5.1.28</v>
          </cell>
          <cell r="D447" t="str">
            <v>25.04.07</v>
          </cell>
          <cell r="E447" t="str">
            <v>Estaca de madeira D=20cm - 8ton</v>
          </cell>
          <cell r="F447" t="str">
            <v>m</v>
          </cell>
        </row>
        <row r="448">
          <cell r="B448" t="str">
            <v>5.1.29</v>
          </cell>
          <cell r="D448" t="str">
            <v>25.04.08</v>
          </cell>
          <cell r="E448" t="str">
            <v>Estaca de madeira D=25cm - 15ton</v>
          </cell>
          <cell r="F448" t="str">
            <v>m</v>
          </cell>
        </row>
        <row r="449">
          <cell r="B449" t="str">
            <v>5.1.30</v>
          </cell>
          <cell r="D449" t="str">
            <v>25.04.09</v>
          </cell>
          <cell r="E449" t="str">
            <v>Estaca raiz em solo D= 15cm</v>
          </cell>
          <cell r="F449" t="str">
            <v>m</v>
          </cell>
        </row>
        <row r="450">
          <cell r="B450" t="str">
            <v>5.1.31</v>
          </cell>
          <cell r="D450" t="str">
            <v>25.04.10</v>
          </cell>
          <cell r="E450" t="str">
            <v>Estaca raiz em solo D= 16cm</v>
          </cell>
          <cell r="F450" t="str">
            <v>m</v>
          </cell>
        </row>
        <row r="451">
          <cell r="B451" t="str">
            <v>5.1.32</v>
          </cell>
          <cell r="D451" t="str">
            <v>25.04.11</v>
          </cell>
          <cell r="E451" t="str">
            <v>Estaca raiz em solo D= 20cm</v>
          </cell>
          <cell r="F451" t="str">
            <v>m</v>
          </cell>
        </row>
        <row r="452">
          <cell r="B452" t="str">
            <v>5.1.33</v>
          </cell>
          <cell r="D452" t="str">
            <v>25.04.12</v>
          </cell>
          <cell r="E452" t="str">
            <v>Estaca raiz em solo D= 25cm</v>
          </cell>
          <cell r="F452" t="str">
            <v>m</v>
          </cell>
        </row>
        <row r="453">
          <cell r="B453" t="str">
            <v>5.1.34</v>
          </cell>
          <cell r="D453" t="str">
            <v>25.04.13</v>
          </cell>
          <cell r="E453" t="str">
            <v>Estaca raiz em solo D= 31cm</v>
          </cell>
          <cell r="F453" t="str">
            <v>m</v>
          </cell>
        </row>
        <row r="454">
          <cell r="B454" t="str">
            <v>5.1.35</v>
          </cell>
          <cell r="D454" t="str">
            <v>25.04.14</v>
          </cell>
          <cell r="E454" t="str">
            <v>Estaca raiz em solo D= 40cm</v>
          </cell>
          <cell r="F454" t="str">
            <v>m</v>
          </cell>
        </row>
        <row r="455">
          <cell r="B455" t="str">
            <v>5.1.36</v>
          </cell>
          <cell r="D455" t="str">
            <v>25.04.15</v>
          </cell>
          <cell r="E455" t="str">
            <v>Estaca raiz em rocha alterada D= 15cm</v>
          </cell>
          <cell r="F455" t="str">
            <v>m</v>
          </cell>
        </row>
        <row r="456">
          <cell r="B456" t="str">
            <v>5.1.37</v>
          </cell>
          <cell r="D456" t="str">
            <v>25.04.16</v>
          </cell>
          <cell r="E456" t="str">
            <v>Estaca raiz em rocha alterada D= 16cm</v>
          </cell>
          <cell r="F456" t="str">
            <v>m</v>
          </cell>
        </row>
        <row r="457">
          <cell r="B457" t="str">
            <v>5.1.38</v>
          </cell>
          <cell r="D457" t="str">
            <v>25.04.17</v>
          </cell>
          <cell r="E457" t="str">
            <v>Estaca raiz em rocha alterada D= 20cm</v>
          </cell>
          <cell r="F457" t="str">
            <v>m</v>
          </cell>
        </row>
        <row r="458">
          <cell r="B458" t="str">
            <v>5.1.39</v>
          </cell>
          <cell r="D458" t="str">
            <v>25.04.18</v>
          </cell>
          <cell r="E458" t="str">
            <v>Estaca raiz em rocha alterada D= 25cm</v>
          </cell>
          <cell r="F458" t="str">
            <v>m</v>
          </cell>
        </row>
        <row r="459">
          <cell r="B459" t="str">
            <v>5.1.40</v>
          </cell>
          <cell r="D459" t="str">
            <v>25.04.19</v>
          </cell>
          <cell r="E459" t="str">
            <v>Estaca raiz em rocha alterada D= 31cm</v>
          </cell>
          <cell r="F459" t="str">
            <v>m</v>
          </cell>
        </row>
        <row r="460">
          <cell r="B460" t="str">
            <v>5.1.41</v>
          </cell>
          <cell r="D460" t="str">
            <v>25.04.20</v>
          </cell>
          <cell r="E460" t="str">
            <v>Estaca raiz em rocha alterada D= 40cm</v>
          </cell>
          <cell r="F460" t="str">
            <v>m</v>
          </cell>
        </row>
        <row r="461">
          <cell r="B461" t="str">
            <v>5.1.42</v>
          </cell>
          <cell r="D461" t="str">
            <v>25.04.21</v>
          </cell>
          <cell r="E461" t="str">
            <v>Estaca raiz - Taxa de instalação equipamento</v>
          </cell>
          <cell r="F461" t="str">
            <v>un</v>
          </cell>
        </row>
        <row r="462">
          <cell r="B462" t="str">
            <v>5.1.43</v>
          </cell>
          <cell r="D462" t="str">
            <v>25.05.01</v>
          </cell>
          <cell r="E462" t="str">
            <v>Andaime de madeira</v>
          </cell>
          <cell r="F462" t="str">
            <v>m³</v>
          </cell>
        </row>
        <row r="463">
          <cell r="B463" t="str">
            <v>5.1.44</v>
          </cell>
          <cell r="D463" t="str">
            <v>25.05.02</v>
          </cell>
          <cell r="E463" t="str">
            <v>Andaime tubular</v>
          </cell>
          <cell r="F463" t="str">
            <v>m³</v>
          </cell>
        </row>
        <row r="464">
          <cell r="B464" t="str">
            <v>5.1.45</v>
          </cell>
          <cell r="D464" t="str">
            <v>25.06.01</v>
          </cell>
          <cell r="E464" t="str">
            <v>Forma plana para conc. armado comum</v>
          </cell>
          <cell r="F464" t="str">
            <v>m²</v>
          </cell>
        </row>
        <row r="465">
          <cell r="B465" t="str">
            <v>5.1.46</v>
          </cell>
          <cell r="D465" t="str">
            <v>25.06.02</v>
          </cell>
          <cell r="E465" t="str">
            <v>Formas para concreto protendido ou aparente</v>
          </cell>
          <cell r="F465" t="str">
            <v>m²</v>
          </cell>
        </row>
        <row r="466">
          <cell r="B466" t="str">
            <v>5.1.47</v>
          </cell>
          <cell r="D466" t="str">
            <v>25.07.01</v>
          </cell>
          <cell r="E466" t="str">
            <v>Aço CA-25</v>
          </cell>
          <cell r="F466" t="str">
            <v>kg</v>
          </cell>
        </row>
        <row r="467">
          <cell r="B467" t="str">
            <v>5.1.48</v>
          </cell>
          <cell r="D467" t="str">
            <v>25.07.02</v>
          </cell>
          <cell r="E467" t="str">
            <v>Aço CA-50</v>
          </cell>
          <cell r="F467" t="str">
            <v>kg</v>
          </cell>
        </row>
        <row r="468">
          <cell r="B468" t="str">
            <v>5.1.49</v>
          </cell>
          <cell r="D468" t="str">
            <v>25.07.03</v>
          </cell>
          <cell r="E468" t="str">
            <v>Aço CA-60</v>
          </cell>
          <cell r="F468" t="str">
            <v>kg</v>
          </cell>
        </row>
        <row r="469">
          <cell r="B469" t="str">
            <v>5.1.50</v>
          </cell>
          <cell r="D469" t="str">
            <v>25.07.04</v>
          </cell>
          <cell r="E469" t="str">
            <v>Aço para concreto protendido</v>
          </cell>
          <cell r="F469" t="str">
            <v>kg</v>
          </cell>
        </row>
        <row r="470">
          <cell r="B470" t="str">
            <v>5.1.51</v>
          </cell>
          <cell r="D470" t="str">
            <v>25.07.05</v>
          </cell>
          <cell r="E470" t="str">
            <v>Tela metálica</v>
          </cell>
          <cell r="F470" t="str">
            <v>kg</v>
          </cell>
        </row>
        <row r="471">
          <cell r="B471" t="str">
            <v>5.1.52</v>
          </cell>
          <cell r="D471" t="str">
            <v>25.07.06</v>
          </cell>
          <cell r="E471" t="str">
            <v xml:space="preserve">Aço para concreto protendido tipo Dywidag </v>
          </cell>
          <cell r="F471" t="str">
            <v>kg</v>
          </cell>
        </row>
        <row r="472">
          <cell r="B472" t="str">
            <v>5.1.53</v>
          </cell>
          <cell r="D472" t="str">
            <v>25.08.02</v>
          </cell>
          <cell r="E472" t="str">
            <v>Apar. anc. p/ cabos de protensão ativo de 12 f -8 mm</v>
          </cell>
          <cell r="F472" t="str">
            <v>un</v>
          </cell>
        </row>
        <row r="473">
          <cell r="B473" t="str">
            <v>5.1.54</v>
          </cell>
          <cell r="D473" t="str">
            <v>25.08.03</v>
          </cell>
          <cell r="E473" t="str">
            <v>Apar. anc. p/ cabos de protensão ativo de 4 f -1/2"</v>
          </cell>
          <cell r="F473" t="str">
            <v>un</v>
          </cell>
        </row>
        <row r="474">
          <cell r="B474" t="str">
            <v>5.1.55</v>
          </cell>
          <cell r="D474" t="str">
            <v>25.08.04</v>
          </cell>
          <cell r="E474" t="str">
            <v>Apar. anc. p/ cabos de protensão ativo de 6 f -1/2"</v>
          </cell>
          <cell r="F474" t="str">
            <v>un</v>
          </cell>
        </row>
        <row r="475">
          <cell r="B475" t="str">
            <v>5.1.56</v>
          </cell>
          <cell r="D475" t="str">
            <v>25.08.05</v>
          </cell>
          <cell r="E475" t="str">
            <v>Apar. anc. p/ cabos de protensão ativo de 12 f -1/2"</v>
          </cell>
          <cell r="F475" t="str">
            <v>un</v>
          </cell>
        </row>
        <row r="476">
          <cell r="B476" t="str">
            <v>5.1.57</v>
          </cell>
          <cell r="D476" t="str">
            <v>25.08.06</v>
          </cell>
          <cell r="E476" t="str">
            <v>Apar. anc. p/ cabos de protensão ativo de 19 f -1/2"</v>
          </cell>
          <cell r="F476" t="str">
            <v>un</v>
          </cell>
        </row>
        <row r="477">
          <cell r="B477" t="str">
            <v>5.1.58</v>
          </cell>
          <cell r="D477" t="str">
            <v>25.08.07</v>
          </cell>
          <cell r="E477" t="str">
            <v>Apar. anc. p/ cabos de protensão ativo de 22 f -1/2"</v>
          </cell>
          <cell r="F477" t="str">
            <v>un</v>
          </cell>
        </row>
        <row r="478">
          <cell r="B478" t="str">
            <v>5.1.59</v>
          </cell>
          <cell r="D478" t="str">
            <v>25.08.09</v>
          </cell>
          <cell r="E478" t="str">
            <v>Apar. anc. p/ cabos de protensão pas. de 4 f -1/2"</v>
          </cell>
          <cell r="F478" t="str">
            <v>un</v>
          </cell>
        </row>
        <row r="479">
          <cell r="B479" t="str">
            <v>5.1.60</v>
          </cell>
          <cell r="D479" t="str">
            <v>25.08.10</v>
          </cell>
          <cell r="E479" t="str">
            <v>Apar. anc. p/ cabos de protensão pas. de 6 f -1/2"</v>
          </cell>
          <cell r="F479" t="str">
            <v>un</v>
          </cell>
        </row>
        <row r="480">
          <cell r="B480" t="str">
            <v>5.1.61</v>
          </cell>
          <cell r="D480" t="str">
            <v>25.08.12</v>
          </cell>
          <cell r="E480" t="str">
            <v>Apar. anc. p/ cabos de protensão pas. de 19 f -1/2"</v>
          </cell>
          <cell r="F480" t="str">
            <v>un</v>
          </cell>
        </row>
        <row r="481">
          <cell r="B481" t="str">
            <v>5.1.62</v>
          </cell>
          <cell r="D481" t="str">
            <v>25.08.15.01</v>
          </cell>
          <cell r="E481" t="str">
            <v>Tiran. 40 TF 5F D= 1/2"</v>
          </cell>
          <cell r="F481" t="str">
            <v>m</v>
          </cell>
        </row>
        <row r="482">
          <cell r="B482" t="str">
            <v>5.1.63</v>
          </cell>
          <cell r="D482" t="str">
            <v>25.08.15.02</v>
          </cell>
          <cell r="E482" t="str">
            <v>Tiran. 60 TF 8F D= 1/2"</v>
          </cell>
          <cell r="F482" t="str">
            <v>m</v>
          </cell>
        </row>
        <row r="483">
          <cell r="B483" t="str">
            <v>5.1.64</v>
          </cell>
          <cell r="D483" t="str">
            <v>25.08.15.03</v>
          </cell>
          <cell r="E483" t="str">
            <v>Tiran. 80 TF 10F D=1/2"</v>
          </cell>
          <cell r="F483" t="str">
            <v>m</v>
          </cell>
        </row>
        <row r="484">
          <cell r="B484" t="str">
            <v>5.1.65</v>
          </cell>
          <cell r="D484" t="str">
            <v>25.08.15.04</v>
          </cell>
          <cell r="E484" t="str">
            <v>Tiran. 100TF 12F D=1/2"</v>
          </cell>
          <cell r="F484" t="str">
            <v>m</v>
          </cell>
        </row>
        <row r="485">
          <cell r="B485" t="str">
            <v>5.1.66</v>
          </cell>
          <cell r="D485" t="str">
            <v>25.08.16.02</v>
          </cell>
          <cell r="E485" t="str">
            <v>Termo fixo para tirante 40tf 8 D= 1/2"</v>
          </cell>
          <cell r="F485" t="str">
            <v>un</v>
          </cell>
        </row>
        <row r="486">
          <cell r="B486" t="str">
            <v>5.1.67</v>
          </cell>
          <cell r="D486" t="str">
            <v>25.08.16.02</v>
          </cell>
          <cell r="E486" t="str">
            <v>Termo fixo para tirante 60tf 8 D= 1/2"</v>
          </cell>
          <cell r="F486" t="str">
            <v>un</v>
          </cell>
        </row>
        <row r="487">
          <cell r="B487" t="str">
            <v>5.1.68</v>
          </cell>
          <cell r="D487" t="str">
            <v>25.08.16.03</v>
          </cell>
          <cell r="E487" t="str">
            <v>Termo fixo para tirante 80tf 10 D= 1/2"</v>
          </cell>
          <cell r="F487" t="str">
            <v>un</v>
          </cell>
        </row>
        <row r="488">
          <cell r="B488" t="str">
            <v>5.1.69</v>
          </cell>
          <cell r="D488" t="str">
            <v>25.09.01</v>
          </cell>
          <cell r="E488" t="str">
            <v>Concreto Fck 10 MPa</v>
          </cell>
          <cell r="F488" t="str">
            <v>m³</v>
          </cell>
        </row>
        <row r="489">
          <cell r="B489" t="str">
            <v>5.1.70</v>
          </cell>
          <cell r="D489" t="str">
            <v>25.09.02</v>
          </cell>
          <cell r="E489" t="str">
            <v>Concreto Fck 15 MPa</v>
          </cell>
          <cell r="F489" t="str">
            <v>m³</v>
          </cell>
        </row>
        <row r="490">
          <cell r="B490" t="str">
            <v>5.1.71</v>
          </cell>
          <cell r="D490" t="str">
            <v>25.09.03</v>
          </cell>
          <cell r="E490" t="str">
            <v>Concreto Fck 18 MPa</v>
          </cell>
          <cell r="F490" t="str">
            <v>m³</v>
          </cell>
        </row>
        <row r="491">
          <cell r="B491" t="str">
            <v>5.1.72</v>
          </cell>
          <cell r="D491" t="str">
            <v>25.09.04</v>
          </cell>
          <cell r="E491" t="str">
            <v>Concreto Fck 20 Mpa</v>
          </cell>
          <cell r="F491" t="str">
            <v>m³</v>
          </cell>
        </row>
        <row r="492">
          <cell r="B492" t="str">
            <v>5.1.73</v>
          </cell>
          <cell r="D492" t="str">
            <v>25.09.05</v>
          </cell>
          <cell r="E492" t="str">
            <v>Concreto Fck 25 MPa</v>
          </cell>
          <cell r="F492" t="str">
            <v>m³</v>
          </cell>
        </row>
        <row r="493">
          <cell r="B493" t="str">
            <v>5.1.74</v>
          </cell>
          <cell r="D493" t="str">
            <v>25.09.06</v>
          </cell>
          <cell r="E493" t="str">
            <v>Concreto Fck 30 MPa</v>
          </cell>
          <cell r="F493" t="str">
            <v>m³</v>
          </cell>
        </row>
        <row r="494">
          <cell r="B494" t="str">
            <v>5.1.75</v>
          </cell>
          <cell r="D494" t="str">
            <v>25.09.07</v>
          </cell>
          <cell r="E494" t="str">
            <v>Concreto Fck 35 Mpa</v>
          </cell>
          <cell r="F494" t="str">
            <v>m³</v>
          </cell>
        </row>
        <row r="495">
          <cell r="B495" t="str">
            <v>5.1.76</v>
          </cell>
          <cell r="D495" t="str">
            <v>25.09.08</v>
          </cell>
          <cell r="E495" t="str">
            <v>Concreto Ciclópico</v>
          </cell>
          <cell r="F495" t="str">
            <v>m³</v>
          </cell>
        </row>
        <row r="496">
          <cell r="B496" t="str">
            <v>5.1.77</v>
          </cell>
          <cell r="D496" t="str">
            <v>25.09.10</v>
          </cell>
          <cell r="E496" t="str">
            <v>Concreto Projetado</v>
          </cell>
          <cell r="F496" t="str">
            <v>m³</v>
          </cell>
        </row>
        <row r="497">
          <cell r="B497" t="str">
            <v>5.1.78</v>
          </cell>
          <cell r="D497" t="str">
            <v>25.09.11</v>
          </cell>
          <cell r="E497" t="str">
            <v>Bombeamento concreto qualquer resistência</v>
          </cell>
          <cell r="F497" t="str">
            <v>m³</v>
          </cell>
        </row>
        <row r="498">
          <cell r="B498" t="str">
            <v>5.1.79</v>
          </cell>
          <cell r="D498" t="str">
            <v>25.09.12</v>
          </cell>
          <cell r="E498" t="str">
            <v>Injeção de calda de cimento</v>
          </cell>
          <cell r="F498" t="str">
            <v>kg</v>
          </cell>
        </row>
        <row r="499">
          <cell r="B499" t="str">
            <v>5.1.80</v>
          </cell>
          <cell r="D499" t="str">
            <v>25.09.13</v>
          </cell>
          <cell r="E499" t="str">
            <v>Concreto Fck 12 Mpa</v>
          </cell>
          <cell r="F499" t="str">
            <v>m³</v>
          </cell>
        </row>
        <row r="500">
          <cell r="B500" t="str">
            <v>5.1.81</v>
          </cell>
          <cell r="D500" t="str">
            <v>25.09.14</v>
          </cell>
          <cell r="E500" t="str">
            <v>Concreto Fck 16 MPa</v>
          </cell>
          <cell r="F500" t="str">
            <v>m³</v>
          </cell>
        </row>
        <row r="501">
          <cell r="B501" t="str">
            <v>5.1.82</v>
          </cell>
          <cell r="D501" t="str">
            <v>25.09.15</v>
          </cell>
          <cell r="E501" t="str">
            <v>Concreto Fck 40 Mpa</v>
          </cell>
          <cell r="F501" t="str">
            <v>m³</v>
          </cell>
        </row>
        <row r="502">
          <cell r="B502" t="str">
            <v>5.1.83</v>
          </cell>
          <cell r="D502" t="str">
            <v>25.10.01</v>
          </cell>
          <cell r="E502" t="str">
            <v>Perf. p/ dreno e tir.solo D=57,10mm (AX)</v>
          </cell>
          <cell r="F502" t="str">
            <v>m</v>
          </cell>
        </row>
        <row r="503">
          <cell r="B503" t="str">
            <v>5.1.84</v>
          </cell>
          <cell r="D503" t="str">
            <v>25.10.02</v>
          </cell>
          <cell r="E503" t="str">
            <v>Perf. p/ dreno e tir.solo D=73,00mm (BX)</v>
          </cell>
          <cell r="F503" t="str">
            <v>m</v>
          </cell>
        </row>
        <row r="504">
          <cell r="B504" t="str">
            <v>5.1.85</v>
          </cell>
          <cell r="D504" t="str">
            <v>25.10.03</v>
          </cell>
          <cell r="E504" t="str">
            <v>Perf. p/ dreno e tir.solo D=88,9mm (NX)</v>
          </cell>
          <cell r="F504" t="str">
            <v>m</v>
          </cell>
        </row>
        <row r="505">
          <cell r="B505" t="str">
            <v>5.1.86</v>
          </cell>
          <cell r="D505" t="str">
            <v>25.10.04</v>
          </cell>
          <cell r="E505" t="str">
            <v>Perf. p/ dreno e tir.solo D=114,30mm (HX)</v>
          </cell>
          <cell r="F505" t="str">
            <v>m</v>
          </cell>
        </row>
        <row r="506">
          <cell r="B506" t="str">
            <v>5.1.87</v>
          </cell>
          <cell r="D506" t="str">
            <v>25.10.05</v>
          </cell>
          <cell r="E506" t="str">
            <v>Perf. p/ dreno e tir.rochaalt. D=57,10mm (AX)</v>
          </cell>
          <cell r="F506" t="str">
            <v>m</v>
          </cell>
        </row>
        <row r="507">
          <cell r="B507" t="str">
            <v>5.1.88</v>
          </cell>
          <cell r="D507" t="str">
            <v>25.10.06</v>
          </cell>
          <cell r="E507" t="str">
            <v>Perf. p/ dreno e tir.rochaalt. D=73,00mm (BX)</v>
          </cell>
          <cell r="F507" t="str">
            <v>m</v>
          </cell>
        </row>
        <row r="508">
          <cell r="B508" t="str">
            <v>5.1.89</v>
          </cell>
          <cell r="D508" t="str">
            <v>25.10.07</v>
          </cell>
          <cell r="E508" t="str">
            <v>Perf. p/ dreno e tir.rochaalt. D=88,90mm (NX)</v>
          </cell>
          <cell r="F508" t="str">
            <v>m</v>
          </cell>
        </row>
        <row r="509">
          <cell r="B509" t="str">
            <v>5.1.90</v>
          </cell>
          <cell r="D509" t="str">
            <v>25.10.08</v>
          </cell>
          <cell r="E509" t="str">
            <v>Perf. p/ dreno e tir.rochaalt. D=114,30mm (HX)</v>
          </cell>
          <cell r="F509" t="str">
            <v>m</v>
          </cell>
        </row>
        <row r="510">
          <cell r="B510" t="str">
            <v>5.1.91</v>
          </cell>
          <cell r="D510" t="str">
            <v>25.10.09</v>
          </cell>
          <cell r="E510" t="str">
            <v>Perf. p/ dreno e tir.rocha sã D=57,10mm (AX)</v>
          </cell>
          <cell r="F510" t="str">
            <v>m</v>
          </cell>
        </row>
        <row r="511">
          <cell r="B511" t="str">
            <v>5.1.92</v>
          </cell>
          <cell r="D511" t="str">
            <v>25.10.10</v>
          </cell>
          <cell r="E511" t="str">
            <v>Perf. p/ dreno e tir.rocha sã D=73,00mm (BX)</v>
          </cell>
          <cell r="F511" t="str">
            <v>m</v>
          </cell>
        </row>
        <row r="512">
          <cell r="B512" t="str">
            <v>5.1.93</v>
          </cell>
          <cell r="D512" t="str">
            <v>25.10.11</v>
          </cell>
          <cell r="E512" t="str">
            <v>Perf. p/ dreno e tir.rocha sã D=88,90mm (NX)</v>
          </cell>
          <cell r="F512" t="str">
            <v>m</v>
          </cell>
        </row>
        <row r="513">
          <cell r="B513" t="str">
            <v>5.1.94</v>
          </cell>
          <cell r="D513" t="str">
            <v>25.10.12</v>
          </cell>
          <cell r="E513" t="str">
            <v>Perf. p/ dreno e tir.rocha sã D=114,30mm (HX)</v>
          </cell>
          <cell r="F513" t="str">
            <v>m</v>
          </cell>
        </row>
        <row r="514">
          <cell r="B514" t="str">
            <v>5.1.95</v>
          </cell>
          <cell r="D514" t="str">
            <v>25.11.01</v>
          </cell>
          <cell r="E514" t="str">
            <v>Enrocamento pedra arrumada</v>
          </cell>
          <cell r="F514" t="str">
            <v>m³</v>
          </cell>
        </row>
        <row r="515">
          <cell r="B515" t="str">
            <v>5.1.96</v>
          </cell>
          <cell r="D515" t="str">
            <v>25.11.02</v>
          </cell>
          <cell r="E515" t="str">
            <v>Enrocamento pedra arrumada e rejuntada</v>
          </cell>
          <cell r="F515" t="str">
            <v>m³</v>
          </cell>
        </row>
        <row r="516">
          <cell r="B516" t="str">
            <v>5.1.97</v>
          </cell>
          <cell r="D516" t="str">
            <v>25.11.03</v>
          </cell>
          <cell r="E516" t="str">
            <v>Enrrocamento pedra jogada</v>
          </cell>
          <cell r="F516" t="str">
            <v>m³</v>
          </cell>
        </row>
        <row r="517">
          <cell r="B517" t="str">
            <v>5.1.98</v>
          </cell>
          <cell r="D517" t="str">
            <v>25.11.04</v>
          </cell>
          <cell r="E517" t="str">
            <v>Gabião tipo caixa 50 cm - tela galv.</v>
          </cell>
          <cell r="F517" t="str">
            <v>m³</v>
          </cell>
        </row>
        <row r="518">
          <cell r="B518" t="str">
            <v>5.1.99</v>
          </cell>
          <cell r="D518" t="str">
            <v>25.11.05.01</v>
          </cell>
          <cell r="E518" t="str">
            <v>Gabião tipo colchão espessura 17cm - tela galv.</v>
          </cell>
          <cell r="F518" t="str">
            <v>m²</v>
          </cell>
        </row>
        <row r="519">
          <cell r="B519" t="str">
            <v>5.1.100</v>
          </cell>
          <cell r="D519" t="str">
            <v>25.11.06.01</v>
          </cell>
          <cell r="E519" t="str">
            <v>Gabião tipo colchão e= 23cm - tela galv.</v>
          </cell>
          <cell r="F519" t="str">
            <v>m²</v>
          </cell>
        </row>
        <row r="520">
          <cell r="B520" t="str">
            <v>5.1.101</v>
          </cell>
          <cell r="D520" t="str">
            <v>25.11.07.01</v>
          </cell>
          <cell r="E520" t="str">
            <v>Gabião tipo colchão espessura 30cm - tela galv.</v>
          </cell>
          <cell r="F520" t="str">
            <v>m²</v>
          </cell>
        </row>
        <row r="521">
          <cell r="B521" t="str">
            <v>5.1.102</v>
          </cell>
          <cell r="D521" t="str">
            <v>25.11.08.01</v>
          </cell>
          <cell r="E521" t="str">
            <v xml:space="preserve">Gabião tipo colchão espessura 17cm - tela pvc </v>
          </cell>
          <cell r="F521" t="str">
            <v>m²</v>
          </cell>
        </row>
        <row r="522">
          <cell r="B522" t="str">
            <v>5.1.103</v>
          </cell>
          <cell r="D522" t="str">
            <v>25.11.09.01</v>
          </cell>
          <cell r="E522" t="str">
            <v>Gabião tipo colchão espessura 23cm - tela pvc</v>
          </cell>
          <cell r="F522" t="str">
            <v>m²</v>
          </cell>
        </row>
        <row r="523">
          <cell r="B523" t="str">
            <v>5.1.104</v>
          </cell>
          <cell r="D523" t="str">
            <v>25.11.10.01</v>
          </cell>
          <cell r="E523" t="str">
            <v>Gabião tipo colchão espessura 30cm - tela pvc</v>
          </cell>
          <cell r="F523" t="str">
            <v>m²</v>
          </cell>
        </row>
        <row r="524">
          <cell r="B524" t="str">
            <v>5.1.105</v>
          </cell>
          <cell r="D524" t="str">
            <v>25.11.11</v>
          </cell>
          <cell r="E524" t="str">
            <v>Gabião tipo saco - tela galv.</v>
          </cell>
          <cell r="F524" t="str">
            <v>m³</v>
          </cell>
        </row>
        <row r="525">
          <cell r="B525" t="str">
            <v>5.1.106</v>
          </cell>
          <cell r="D525" t="str">
            <v>25.11.12</v>
          </cell>
          <cell r="E525" t="str">
            <v>Camada filtrante pedra britada</v>
          </cell>
          <cell r="F525" t="str">
            <v>m³</v>
          </cell>
        </row>
        <row r="526">
          <cell r="B526" t="str">
            <v>5.1.107</v>
          </cell>
          <cell r="D526" t="str">
            <v>25.12.02</v>
          </cell>
          <cell r="E526" t="str">
            <v xml:space="preserve">Calçamento concreto Fck 15 MPa </v>
          </cell>
          <cell r="F526" t="str">
            <v>m³</v>
          </cell>
        </row>
        <row r="527">
          <cell r="B527" t="str">
            <v>5.1.108</v>
          </cell>
          <cell r="D527" t="str">
            <v>25.12.03</v>
          </cell>
          <cell r="E527" t="str">
            <v xml:space="preserve">Calçamento concreto Fck 10 MPa </v>
          </cell>
          <cell r="F527" t="str">
            <v>m³</v>
          </cell>
        </row>
        <row r="528">
          <cell r="B528" t="str">
            <v>5.1.109</v>
          </cell>
          <cell r="D528" t="str">
            <v>25.13.02</v>
          </cell>
          <cell r="E528" t="str">
            <v xml:space="preserve">Alvenaria de pedra seca </v>
          </cell>
          <cell r="F528" t="str">
            <v>m³</v>
          </cell>
        </row>
        <row r="529">
          <cell r="B529" t="str">
            <v>5.1.110</v>
          </cell>
          <cell r="D529" t="str">
            <v>25.13.04</v>
          </cell>
          <cell r="E529" t="str">
            <v>Alvenaria de pedra argamassada</v>
          </cell>
          <cell r="F529" t="str">
            <v>m³</v>
          </cell>
        </row>
        <row r="530">
          <cell r="B530" t="str">
            <v>5.1.111</v>
          </cell>
          <cell r="D530" t="str">
            <v>25.13.05</v>
          </cell>
          <cell r="E530" t="str">
            <v>Alvenaria de bloco de concreto</v>
          </cell>
          <cell r="F530" t="str">
            <v>m³</v>
          </cell>
        </row>
        <row r="531">
          <cell r="B531" t="str">
            <v>5.1.112</v>
          </cell>
          <cell r="D531" t="str">
            <v>25.13.07</v>
          </cell>
          <cell r="E531" t="str">
            <v>Argamassa de cimento e areia traço 1:3 esp 2cm</v>
          </cell>
          <cell r="F531" t="str">
            <v>m²</v>
          </cell>
        </row>
        <row r="532">
          <cell r="B532" t="str">
            <v>5.1.113</v>
          </cell>
          <cell r="D532" t="str">
            <v>25.14.01</v>
          </cell>
          <cell r="E532" t="str">
            <v>Manta geotêxtil não tecida</v>
          </cell>
          <cell r="F532" t="str">
            <v>kg</v>
          </cell>
        </row>
        <row r="533">
          <cell r="B533" t="str">
            <v>5.1.114</v>
          </cell>
          <cell r="D533" t="str">
            <v>25.14.02</v>
          </cell>
          <cell r="E533" t="str">
            <v xml:space="preserve">Manta geotêxtil tecida </v>
          </cell>
          <cell r="F533" t="str">
            <v>kg</v>
          </cell>
        </row>
        <row r="534">
          <cell r="B534" t="str">
            <v>5.1.115</v>
          </cell>
          <cell r="D534" t="str">
            <v>25.15.03</v>
          </cell>
          <cell r="E534" t="str">
            <v>Fornecimento de tubo dreno barro 15 cm</v>
          </cell>
          <cell r="F534" t="str">
            <v>m</v>
          </cell>
        </row>
        <row r="535">
          <cell r="B535" t="str">
            <v>5.1.116</v>
          </cell>
          <cell r="D535" t="str">
            <v>25.15.04</v>
          </cell>
          <cell r="E535" t="str">
            <v>Fornecimento de tubo dreno barro 20 cm</v>
          </cell>
          <cell r="F535" t="str">
            <v>m</v>
          </cell>
        </row>
        <row r="536">
          <cell r="B536" t="str">
            <v>5.1.117</v>
          </cell>
          <cell r="D536" t="str">
            <v>25.15.05</v>
          </cell>
          <cell r="E536" t="str">
            <v>Assentamento de tubo dreno concreto 15 cm</v>
          </cell>
          <cell r="F536" t="str">
            <v>m</v>
          </cell>
        </row>
        <row r="537">
          <cell r="B537" t="str">
            <v>5.1.118</v>
          </cell>
          <cell r="D537" t="str">
            <v>25.15.06</v>
          </cell>
          <cell r="E537" t="str">
            <v>Assentamento de tubo dreno concreto 20 cm</v>
          </cell>
          <cell r="F537" t="str">
            <v>m</v>
          </cell>
        </row>
        <row r="538">
          <cell r="B538" t="str">
            <v>5.1.119</v>
          </cell>
          <cell r="D538" t="str">
            <v>25.15.07</v>
          </cell>
          <cell r="E538" t="str">
            <v>Assentamento de tubo dreno barro 15 cm</v>
          </cell>
          <cell r="F538" t="str">
            <v>m</v>
          </cell>
        </row>
        <row r="539">
          <cell r="B539" t="str">
            <v>5.1.120</v>
          </cell>
          <cell r="D539" t="str">
            <v>25.15.08</v>
          </cell>
          <cell r="E539" t="str">
            <v>Assentamento de tubo dreno barro 20 cm</v>
          </cell>
          <cell r="F539" t="str">
            <v>m</v>
          </cell>
        </row>
        <row r="540">
          <cell r="B540" t="str">
            <v>5.1.121</v>
          </cell>
          <cell r="D540" t="str">
            <v>25.15.09</v>
          </cell>
          <cell r="E540" t="str">
            <v>Tubo de pvc perfurado ou não D=0,050m</v>
          </cell>
          <cell r="F540" t="str">
            <v>m</v>
          </cell>
        </row>
        <row r="541">
          <cell r="B541" t="str">
            <v>5.1.122</v>
          </cell>
          <cell r="D541" t="str">
            <v>25.15.11</v>
          </cell>
          <cell r="E541" t="str">
            <v xml:space="preserve">Tubo de pvc perfurado ou não D=0,10m </v>
          </cell>
          <cell r="F541" t="str">
            <v>m</v>
          </cell>
        </row>
        <row r="542">
          <cell r="B542" t="str">
            <v>5.1.123</v>
          </cell>
          <cell r="D542" t="str">
            <v>25.15.12</v>
          </cell>
          <cell r="E542" t="str">
            <v xml:space="preserve">Tubo de pvc perfurado ou não D=0,15m </v>
          </cell>
          <cell r="F542" t="str">
            <v>m</v>
          </cell>
        </row>
        <row r="543">
          <cell r="B543" t="str">
            <v>5.1.124</v>
          </cell>
          <cell r="D543" t="str">
            <v>25.18.01</v>
          </cell>
          <cell r="E543" t="str">
            <v>Grama armada com adubo</v>
          </cell>
          <cell r="F543" t="str">
            <v>m²</v>
          </cell>
        </row>
        <row r="544">
          <cell r="B544" t="str">
            <v>5.1.125</v>
          </cell>
          <cell r="D544" t="str">
            <v>25.18.02</v>
          </cell>
          <cell r="E544" t="str">
            <v>Grama armada sem adubo</v>
          </cell>
          <cell r="F544" t="str">
            <v>m²</v>
          </cell>
        </row>
        <row r="546">
          <cell r="B546" t="str">
            <v>Cód. Colinas</v>
          </cell>
          <cell r="D546" t="str">
            <v>Código</v>
          </cell>
          <cell r="E546" t="str">
            <v>Serviços</v>
          </cell>
          <cell r="F546" t="str">
            <v>Unid.</v>
          </cell>
        </row>
        <row r="549">
          <cell r="D549" t="str">
            <v>FASE-26 OBRAS DE ARTE ESPECIAIS</v>
          </cell>
        </row>
        <row r="550">
          <cell r="B550" t="str">
            <v>6.1.1</v>
          </cell>
          <cell r="D550" t="str">
            <v>26.01.01</v>
          </cell>
          <cell r="E550" t="str">
            <v>Escavação manual para obras sem explosivos</v>
          </cell>
          <cell r="F550" t="str">
            <v>m³</v>
          </cell>
        </row>
        <row r="551">
          <cell r="B551" t="str">
            <v>6.1.2</v>
          </cell>
          <cell r="D551" t="str">
            <v>26.01.02</v>
          </cell>
          <cell r="E551" t="str">
            <v>Escavação mecânica para obras sem explosivos</v>
          </cell>
          <cell r="F551" t="str">
            <v>m³</v>
          </cell>
        </row>
        <row r="552">
          <cell r="B552" t="str">
            <v>6.1.3</v>
          </cell>
          <cell r="D552" t="str">
            <v>26.01.03</v>
          </cell>
          <cell r="E552" t="str">
            <v>Escavação mecânica para obras com explosivo</v>
          </cell>
          <cell r="F552" t="str">
            <v>m³</v>
          </cell>
        </row>
        <row r="553">
          <cell r="B553" t="str">
            <v>6.1.4</v>
          </cell>
          <cell r="D553" t="str">
            <v>26.02.01</v>
          </cell>
          <cell r="E553" t="str">
            <v xml:space="preserve">Estaca concreto pre-moldado20cm 20/25 T </v>
          </cell>
          <cell r="F553" t="str">
            <v>m</v>
          </cell>
        </row>
        <row r="554">
          <cell r="B554" t="str">
            <v>6.1.5</v>
          </cell>
          <cell r="D554" t="str">
            <v>26.02.02</v>
          </cell>
          <cell r="E554" t="str">
            <v>Estaca concreto pre-moldado25cm - 30/35 T</v>
          </cell>
          <cell r="F554" t="str">
            <v>m</v>
          </cell>
        </row>
        <row r="555">
          <cell r="B555" t="str">
            <v>6.1.6</v>
          </cell>
          <cell r="D555" t="str">
            <v>26.02.03</v>
          </cell>
          <cell r="E555" t="str">
            <v xml:space="preserve">Estaca concreto pre-moldado30cm - 40/45 T </v>
          </cell>
          <cell r="F555" t="str">
            <v>m</v>
          </cell>
        </row>
        <row r="556">
          <cell r="B556" t="str">
            <v>6.1.7</v>
          </cell>
          <cell r="D556" t="str">
            <v>26.02.04</v>
          </cell>
          <cell r="E556" t="str">
            <v>Estaca concreto pre-moldado35cm 50/60 T</v>
          </cell>
          <cell r="F556" t="str">
            <v>m</v>
          </cell>
        </row>
        <row r="557">
          <cell r="B557" t="str">
            <v>6.1.8</v>
          </cell>
          <cell r="D557" t="str">
            <v>26.02.05</v>
          </cell>
          <cell r="E557" t="str">
            <v>Estaca concreto pre-moldado40cm - 70/80 T</v>
          </cell>
          <cell r="F557" t="str">
            <v>m</v>
          </cell>
        </row>
        <row r="558">
          <cell r="B558" t="str">
            <v>6.1.9</v>
          </cell>
          <cell r="D558" t="str">
            <v>26.02.06</v>
          </cell>
          <cell r="E558" t="str">
            <v>Estaca concreto - Taxa mobil. de equip. bate-estaca</v>
          </cell>
          <cell r="F558" t="str">
            <v>un</v>
          </cell>
        </row>
        <row r="559">
          <cell r="B559" t="str">
            <v>6.1.10</v>
          </cell>
          <cell r="D559" t="str">
            <v>26.02.07</v>
          </cell>
          <cell r="E559" t="str">
            <v xml:space="preserve">Estaca metálica, fornec.e cravação </v>
          </cell>
          <cell r="F559" t="str">
            <v>kg</v>
          </cell>
        </row>
        <row r="560">
          <cell r="B560" t="str">
            <v>6.1.11</v>
          </cell>
          <cell r="D560" t="str">
            <v>26.02.13</v>
          </cell>
          <cell r="E560" t="str">
            <v>Estacão em solo D=1,00m</v>
          </cell>
          <cell r="F560" t="str">
            <v>m</v>
          </cell>
        </row>
        <row r="561">
          <cell r="B561" t="str">
            <v>6.1.12</v>
          </cell>
          <cell r="D561" t="str">
            <v>26.02.14</v>
          </cell>
          <cell r="E561" t="str">
            <v>Estacão em solo D=1,20m</v>
          </cell>
          <cell r="F561" t="str">
            <v>m</v>
          </cell>
        </row>
        <row r="562">
          <cell r="B562" t="str">
            <v>6.1.13</v>
          </cell>
          <cell r="D562" t="str">
            <v>26.02.15</v>
          </cell>
          <cell r="E562" t="str">
            <v>Estacão em solo D=1,40m</v>
          </cell>
          <cell r="F562" t="str">
            <v>m</v>
          </cell>
        </row>
        <row r="563">
          <cell r="B563" t="str">
            <v>6.1.14</v>
          </cell>
          <cell r="D563" t="str">
            <v>26.02.16</v>
          </cell>
          <cell r="E563" t="str">
            <v xml:space="preserve">Estacão em solo D=1,50m </v>
          </cell>
          <cell r="F563" t="str">
            <v>m</v>
          </cell>
        </row>
        <row r="564">
          <cell r="B564" t="str">
            <v>6.1.15</v>
          </cell>
          <cell r="D564" t="str">
            <v>26.02.17</v>
          </cell>
          <cell r="E564" t="str">
            <v xml:space="preserve">Estacão em solo D=1,60m </v>
          </cell>
          <cell r="F564" t="str">
            <v>m</v>
          </cell>
        </row>
        <row r="565">
          <cell r="B565" t="str">
            <v>6.1.16</v>
          </cell>
          <cell r="D565" t="str">
            <v>26.02.18</v>
          </cell>
          <cell r="E565" t="str">
            <v xml:space="preserve">Estacão em solo D=1,80m </v>
          </cell>
          <cell r="F565" t="str">
            <v>m</v>
          </cell>
        </row>
        <row r="566">
          <cell r="B566" t="str">
            <v>6.1.17</v>
          </cell>
          <cell r="D566" t="str">
            <v>26.02.19</v>
          </cell>
          <cell r="E566" t="str">
            <v xml:space="preserve">Estacão -Taxa mobilização de equip. </v>
          </cell>
          <cell r="F566" t="str">
            <v>un</v>
          </cell>
        </row>
        <row r="567">
          <cell r="B567" t="str">
            <v>6.1.18</v>
          </cell>
          <cell r="D567" t="str">
            <v>26.02.20</v>
          </cell>
          <cell r="E567" t="str">
            <v>Camisa metálica</v>
          </cell>
          <cell r="F567" t="str">
            <v>kg</v>
          </cell>
        </row>
        <row r="568">
          <cell r="B568" t="str">
            <v>6.1.19</v>
          </cell>
          <cell r="D568" t="str">
            <v>26.02.21</v>
          </cell>
          <cell r="E568" t="str">
            <v xml:space="preserve">Estaca de madeira D=20cm - 8ton </v>
          </cell>
          <cell r="F568" t="str">
            <v>m</v>
          </cell>
        </row>
        <row r="569">
          <cell r="B569" t="str">
            <v>6.1.20</v>
          </cell>
          <cell r="D569" t="str">
            <v>26.02.22</v>
          </cell>
          <cell r="E569" t="str">
            <v xml:space="preserve">Estaca de madeira D=25cm - 15ton </v>
          </cell>
          <cell r="F569" t="str">
            <v>m</v>
          </cell>
        </row>
        <row r="570">
          <cell r="B570" t="str">
            <v>6.1.21</v>
          </cell>
          <cell r="D570" t="str">
            <v>26.03.25</v>
          </cell>
          <cell r="E570" t="str">
            <v xml:space="preserve">Escavação Tub.céu aberto 1/2 cat. - solo </v>
          </cell>
          <cell r="F570" t="str">
            <v>m³</v>
          </cell>
        </row>
        <row r="571">
          <cell r="B571" t="str">
            <v>6.1.22</v>
          </cell>
          <cell r="D571" t="str">
            <v>26.03.26</v>
          </cell>
          <cell r="E571" t="str">
            <v xml:space="preserve">Escavação tub. Ar compr. 1/2 cat. - solo </v>
          </cell>
          <cell r="F571" t="str">
            <v>m³</v>
          </cell>
        </row>
        <row r="572">
          <cell r="B572" t="str">
            <v>6.1.23</v>
          </cell>
          <cell r="D572" t="str">
            <v>26.03.27</v>
          </cell>
          <cell r="E572" t="str">
            <v xml:space="preserve">Escavação tub. Céu aberto 3 cat. - rocha </v>
          </cell>
          <cell r="F572" t="str">
            <v>m³</v>
          </cell>
        </row>
        <row r="573">
          <cell r="B573" t="str">
            <v>6.1.24</v>
          </cell>
          <cell r="D573" t="str">
            <v>26.03.28</v>
          </cell>
          <cell r="E573" t="str">
            <v xml:space="preserve">Escavação tub. Ar comprimido 3 cat. - rocha </v>
          </cell>
          <cell r="F573" t="str">
            <v>m³</v>
          </cell>
        </row>
        <row r="574">
          <cell r="B574" t="str">
            <v>6.1.25</v>
          </cell>
          <cell r="D574" t="str">
            <v>26.04.01</v>
          </cell>
          <cell r="E574" t="str">
            <v xml:space="preserve">Cimbramento pontes e viadutos c/estaca </v>
          </cell>
          <cell r="F574" t="str">
            <v>m³</v>
          </cell>
        </row>
        <row r="575">
          <cell r="B575" t="str">
            <v>6.1.26</v>
          </cell>
          <cell r="D575" t="str">
            <v>26.04.02</v>
          </cell>
          <cell r="E575" t="str">
            <v xml:space="preserve">Cimbramento pontes e viadutos s/estaca </v>
          </cell>
          <cell r="F575" t="str">
            <v>m³</v>
          </cell>
        </row>
        <row r="576">
          <cell r="B576" t="str">
            <v>6.1.27</v>
          </cell>
          <cell r="D576" t="str">
            <v>26.04.03</v>
          </cell>
          <cell r="E576" t="str">
            <v xml:space="preserve">Cimbramento de passagem sec. galeria ret. </v>
          </cell>
          <cell r="F576" t="str">
            <v>m³</v>
          </cell>
        </row>
        <row r="577">
          <cell r="B577" t="str">
            <v>6.1.28</v>
          </cell>
          <cell r="D577" t="str">
            <v>26.04.05</v>
          </cell>
          <cell r="E577" t="str">
            <v xml:space="preserve">Andaime de madeira </v>
          </cell>
          <cell r="F577" t="str">
            <v>m³</v>
          </cell>
        </row>
        <row r="578">
          <cell r="B578" t="str">
            <v>6.1.29</v>
          </cell>
          <cell r="D578" t="str">
            <v>26.04.06</v>
          </cell>
          <cell r="E578" t="str">
            <v xml:space="preserve">Andaime tubular </v>
          </cell>
          <cell r="F578" t="str">
            <v>m³</v>
          </cell>
        </row>
        <row r="579">
          <cell r="B579" t="str">
            <v>6.1.30</v>
          </cell>
          <cell r="D579" t="str">
            <v>26.05.01</v>
          </cell>
          <cell r="E579" t="str">
            <v xml:space="preserve">Forma plana para conc. armado comum </v>
          </cell>
          <cell r="F579" t="str">
            <v>m²</v>
          </cell>
        </row>
        <row r="580">
          <cell r="B580" t="str">
            <v>6.1.31</v>
          </cell>
          <cell r="D580" t="str">
            <v>26.05.02</v>
          </cell>
          <cell r="E580" t="str">
            <v xml:space="preserve">Forma plana p/conc.protend. ou aparente </v>
          </cell>
          <cell r="F580" t="str">
            <v>m²</v>
          </cell>
        </row>
        <row r="581">
          <cell r="B581" t="str">
            <v>6.1.32</v>
          </cell>
          <cell r="D581" t="str">
            <v>26.05.03</v>
          </cell>
          <cell r="E581" t="str">
            <v xml:space="preserve">Forma sem reaproveitamento </v>
          </cell>
          <cell r="F581" t="str">
            <v>m²</v>
          </cell>
        </row>
        <row r="582">
          <cell r="B582" t="str">
            <v>6.1.33</v>
          </cell>
          <cell r="D582" t="str">
            <v>26.05.04</v>
          </cell>
          <cell r="E582" t="str">
            <v xml:space="preserve">Forma metálicas especial para vigas </v>
          </cell>
          <cell r="F582" t="str">
            <v>m²</v>
          </cell>
        </row>
        <row r="583">
          <cell r="B583" t="str">
            <v>6.1.34</v>
          </cell>
          <cell r="D583" t="str">
            <v>26.05.05</v>
          </cell>
          <cell r="E583" t="str">
            <v xml:space="preserve">Forma curva para concreto comum </v>
          </cell>
          <cell r="F583" t="str">
            <v>m²</v>
          </cell>
        </row>
        <row r="584">
          <cell r="B584" t="str">
            <v>6.1.35</v>
          </cell>
          <cell r="D584" t="str">
            <v>26.05.06</v>
          </cell>
          <cell r="E584" t="str">
            <v>Forma curva para concreto aparente</v>
          </cell>
          <cell r="F584" t="str">
            <v>m²</v>
          </cell>
        </row>
        <row r="585">
          <cell r="B585" t="str">
            <v>6.1.36</v>
          </cell>
          <cell r="D585" t="str">
            <v>26.06.01</v>
          </cell>
          <cell r="E585" t="str">
            <v xml:space="preserve">Aço CA-25 </v>
          </cell>
          <cell r="F585" t="str">
            <v>kg</v>
          </cell>
        </row>
        <row r="586">
          <cell r="B586" t="str">
            <v>6.1.37</v>
          </cell>
          <cell r="D586" t="str">
            <v>26.06.02</v>
          </cell>
          <cell r="E586" t="str">
            <v>Aço CA-50</v>
          </cell>
          <cell r="F586" t="str">
            <v>kg</v>
          </cell>
        </row>
        <row r="587">
          <cell r="B587" t="str">
            <v>6.1.38</v>
          </cell>
          <cell r="D587" t="str">
            <v>26.06.03</v>
          </cell>
          <cell r="E587" t="str">
            <v>Aço CA-60</v>
          </cell>
          <cell r="F587" t="str">
            <v>kg</v>
          </cell>
        </row>
        <row r="588">
          <cell r="B588" t="str">
            <v>6.1.39</v>
          </cell>
          <cell r="D588" t="str">
            <v>26.06.04</v>
          </cell>
          <cell r="E588" t="str">
            <v>Aço para concreto protendido</v>
          </cell>
          <cell r="F588" t="str">
            <v>kg</v>
          </cell>
        </row>
        <row r="589">
          <cell r="B589" t="str">
            <v>6.1.40</v>
          </cell>
          <cell r="D589" t="str">
            <v>26.06.05</v>
          </cell>
          <cell r="E589" t="str">
            <v xml:space="preserve">Tela metálica </v>
          </cell>
          <cell r="F589" t="str">
            <v>kg</v>
          </cell>
        </row>
        <row r="590">
          <cell r="B590" t="str">
            <v>6.1.41</v>
          </cell>
          <cell r="D590" t="str">
            <v>26.06.06</v>
          </cell>
          <cell r="E590" t="str">
            <v>Aço para concreto protendido ST 85/105</v>
          </cell>
          <cell r="F590" t="str">
            <v>kg</v>
          </cell>
        </row>
        <row r="591">
          <cell r="B591" t="str">
            <v>6.1.42</v>
          </cell>
          <cell r="D591" t="str">
            <v>26.07.03</v>
          </cell>
          <cell r="E591" t="str">
            <v xml:space="preserve">Apar. anc. p/ cabos de protensão ativo de 4 f -1/2" </v>
          </cell>
          <cell r="F591" t="str">
            <v>un</v>
          </cell>
        </row>
        <row r="592">
          <cell r="B592" t="str">
            <v>6.1.43</v>
          </cell>
          <cell r="D592" t="str">
            <v>26.07.04</v>
          </cell>
          <cell r="E592" t="str">
            <v>Apar. anc. p/ cabos de protensão ativo de 6 f -1/2"</v>
          </cell>
          <cell r="F592" t="str">
            <v>un</v>
          </cell>
        </row>
        <row r="593">
          <cell r="B593" t="str">
            <v>6.1.44</v>
          </cell>
          <cell r="D593" t="str">
            <v>26.07.05</v>
          </cell>
          <cell r="E593" t="str">
            <v xml:space="preserve">Apar. anc. p/ cabos de protensão ativo de 12 f -1/2" </v>
          </cell>
          <cell r="F593" t="str">
            <v>un</v>
          </cell>
        </row>
        <row r="594">
          <cell r="B594" t="str">
            <v>6.1.45</v>
          </cell>
          <cell r="D594" t="str">
            <v>26.07.06</v>
          </cell>
          <cell r="E594" t="str">
            <v xml:space="preserve">Apar. anc. p/ cabos de protensão ativo de 19 f -1/2" </v>
          </cell>
          <cell r="F594" t="str">
            <v>un</v>
          </cell>
        </row>
        <row r="595">
          <cell r="B595" t="str">
            <v>6.1.46</v>
          </cell>
          <cell r="D595" t="str">
            <v>26.07.09</v>
          </cell>
          <cell r="E595" t="str">
            <v xml:space="preserve">Apar. anc. p/ cabos de protensão pas. de 4 f -1/2" </v>
          </cell>
          <cell r="F595" t="str">
            <v>un</v>
          </cell>
        </row>
        <row r="596">
          <cell r="B596" t="str">
            <v>6.1.47</v>
          </cell>
          <cell r="D596" t="str">
            <v>26.07.10</v>
          </cell>
          <cell r="E596" t="str">
            <v>Apar. anc. p/ cabos de protensão pas. de 6 f -1/2"</v>
          </cell>
          <cell r="F596" t="str">
            <v>un</v>
          </cell>
        </row>
        <row r="597">
          <cell r="B597" t="str">
            <v>6.1.48</v>
          </cell>
          <cell r="D597" t="str">
            <v>26.07.12</v>
          </cell>
          <cell r="E597" t="str">
            <v xml:space="preserve">Apar. anc. p/ cabos de protensão pas. de 19 f -1/2" </v>
          </cell>
          <cell r="F597" t="str">
            <v>un</v>
          </cell>
        </row>
        <row r="598">
          <cell r="B598" t="str">
            <v>6.1.49</v>
          </cell>
          <cell r="D598" t="str">
            <v>26.08.01</v>
          </cell>
          <cell r="E598" t="str">
            <v>Aparelho de apoio neoprene fretado</v>
          </cell>
          <cell r="F598" t="str">
            <v>dm³</v>
          </cell>
        </row>
        <row r="599">
          <cell r="B599" t="str">
            <v>6.1.50</v>
          </cell>
          <cell r="D599" t="str">
            <v>26.08.02</v>
          </cell>
          <cell r="E599" t="str">
            <v>Aparelho de apoio neoprene com teflon</v>
          </cell>
          <cell r="F599" t="str">
            <v>dm³</v>
          </cell>
        </row>
        <row r="600">
          <cell r="B600" t="str">
            <v>6.1.51</v>
          </cell>
          <cell r="D600" t="str">
            <v>26.08.03</v>
          </cell>
          <cell r="E600" t="str">
            <v xml:space="preserve">Articulação de concreto tipo "Freyssinet" </v>
          </cell>
          <cell r="F600" t="str">
            <v>dm²</v>
          </cell>
        </row>
        <row r="601">
          <cell r="B601" t="str">
            <v>6.1.52</v>
          </cell>
          <cell r="D601" t="str">
            <v>26.09.01</v>
          </cell>
          <cell r="E601" t="str">
            <v>Concreto Fck 10 MPa</v>
          </cell>
          <cell r="F601" t="str">
            <v>m³</v>
          </cell>
        </row>
        <row r="602">
          <cell r="B602" t="str">
            <v>6.1.53</v>
          </cell>
          <cell r="D602" t="str">
            <v>26.09.02</v>
          </cell>
          <cell r="E602" t="str">
            <v>Concreto Fck 15 MPa</v>
          </cell>
          <cell r="F602" t="str">
            <v>m³</v>
          </cell>
        </row>
        <row r="603">
          <cell r="B603" t="str">
            <v>6.1.54</v>
          </cell>
          <cell r="D603" t="str">
            <v>26.09.03</v>
          </cell>
          <cell r="E603" t="str">
            <v>Concreto Fck 18 MPa</v>
          </cell>
          <cell r="F603" t="str">
            <v>m³</v>
          </cell>
        </row>
        <row r="604">
          <cell r="B604" t="str">
            <v>6.1.55</v>
          </cell>
          <cell r="D604" t="str">
            <v>26.09.04</v>
          </cell>
          <cell r="E604" t="str">
            <v>Concreto Fck 20 MPa</v>
          </cell>
          <cell r="F604" t="str">
            <v>m³</v>
          </cell>
        </row>
        <row r="605">
          <cell r="B605" t="str">
            <v>6.1.56</v>
          </cell>
          <cell r="D605" t="str">
            <v>26.09.05</v>
          </cell>
          <cell r="E605" t="str">
            <v>Concreto Fck 25 MPa</v>
          </cell>
          <cell r="F605" t="str">
            <v>m³</v>
          </cell>
        </row>
        <row r="606">
          <cell r="B606" t="str">
            <v>6.1.57</v>
          </cell>
          <cell r="D606" t="str">
            <v>26.09.06</v>
          </cell>
          <cell r="E606" t="str">
            <v xml:space="preserve">Concreto Fck 30 MPa </v>
          </cell>
          <cell r="F606" t="str">
            <v>m³</v>
          </cell>
        </row>
        <row r="607">
          <cell r="B607" t="str">
            <v>6.1.58</v>
          </cell>
          <cell r="D607" t="str">
            <v>26.09.07</v>
          </cell>
          <cell r="E607" t="str">
            <v>Concreto Ciclópico</v>
          </cell>
          <cell r="F607" t="str">
            <v>m³</v>
          </cell>
        </row>
        <row r="608">
          <cell r="B608" t="str">
            <v>6.1.59</v>
          </cell>
          <cell r="D608" t="str">
            <v>26.09.09</v>
          </cell>
          <cell r="E608" t="str">
            <v>Bombeamento p/ conc. qualquer resist.</v>
          </cell>
          <cell r="F608" t="str">
            <v>m³</v>
          </cell>
        </row>
        <row r="609">
          <cell r="B609" t="str">
            <v>6.1.60</v>
          </cell>
          <cell r="D609" t="str">
            <v>26.09.10</v>
          </cell>
          <cell r="E609" t="str">
            <v>Concreto Fck 12 MPa</v>
          </cell>
          <cell r="F609" t="str">
            <v>m³</v>
          </cell>
        </row>
        <row r="610">
          <cell r="B610" t="str">
            <v>6.1.61</v>
          </cell>
          <cell r="D610" t="str">
            <v>26.09.11</v>
          </cell>
          <cell r="E610" t="str">
            <v>Concreto Fck 16 Mpa</v>
          </cell>
          <cell r="F610" t="str">
            <v>m³</v>
          </cell>
        </row>
        <row r="611">
          <cell r="B611" t="str">
            <v>6.1.62</v>
          </cell>
          <cell r="D611" t="str">
            <v>26.09.12</v>
          </cell>
          <cell r="E611" t="str">
            <v>Concreto Fck 35 MPa</v>
          </cell>
          <cell r="F611" t="str">
            <v>m³</v>
          </cell>
        </row>
        <row r="612">
          <cell r="B612" t="str">
            <v>6.1.63</v>
          </cell>
          <cell r="D612" t="str">
            <v>26.09.13</v>
          </cell>
          <cell r="E612" t="str">
            <v>Concreto Fck 40 MPa</v>
          </cell>
          <cell r="F612" t="str">
            <v>m³</v>
          </cell>
        </row>
        <row r="613">
          <cell r="B613" t="str">
            <v>6.1.64</v>
          </cell>
          <cell r="D613" t="str">
            <v>26.10.01</v>
          </cell>
          <cell r="E613" t="str">
            <v>Junta/retração c/lábio polim. ab.15 até 40mm</v>
          </cell>
          <cell r="F613" t="str">
            <v>m</v>
          </cell>
        </row>
        <row r="614">
          <cell r="B614" t="str">
            <v>6.1.65</v>
          </cell>
          <cell r="D614" t="str">
            <v>26.10.02</v>
          </cell>
          <cell r="E614" t="str">
            <v>Junta/retração c/lábio polim. ab.40 até 50mm</v>
          </cell>
          <cell r="F614" t="str">
            <v>m</v>
          </cell>
        </row>
        <row r="615">
          <cell r="B615" t="str">
            <v>6.1.66</v>
          </cell>
          <cell r="D615" t="str">
            <v>26.10.03</v>
          </cell>
          <cell r="E615" t="str">
            <v>Junta/retração c/lábio polim. ab. 50 até 70mm</v>
          </cell>
          <cell r="F615" t="str">
            <v>m</v>
          </cell>
        </row>
        <row r="616">
          <cell r="B616" t="str">
            <v>6.1.67</v>
          </cell>
          <cell r="D616" t="str">
            <v>26.10.04</v>
          </cell>
          <cell r="E616" t="str">
            <v>Junta de dilatação metálica</v>
          </cell>
          <cell r="F616" t="str">
            <v>m</v>
          </cell>
        </row>
        <row r="617">
          <cell r="B617" t="str">
            <v>6.1.68</v>
          </cell>
          <cell r="D617" t="str">
            <v>26.10.05</v>
          </cell>
          <cell r="E617" t="str">
            <v>Juntas de dilatação metálica c/neoprene</v>
          </cell>
          <cell r="F617" t="str">
            <v>m</v>
          </cell>
        </row>
        <row r="618">
          <cell r="B618" t="str">
            <v>6.1.69</v>
          </cell>
          <cell r="D618" t="str">
            <v>26.11.01</v>
          </cell>
          <cell r="E618" t="str">
            <v>G.c.intransponível tipo I - des. 5289</v>
          </cell>
          <cell r="F618" t="str">
            <v>m</v>
          </cell>
        </row>
        <row r="619">
          <cell r="B619" t="str">
            <v>6.1.70</v>
          </cell>
          <cell r="D619" t="str">
            <v>26.11.02</v>
          </cell>
          <cell r="E619" t="str">
            <v>G.c.intransponível tipo II - des. 5307</v>
          </cell>
          <cell r="F619" t="str">
            <v>m</v>
          </cell>
        </row>
        <row r="620">
          <cell r="B620" t="str">
            <v>6.1.71</v>
          </cell>
          <cell r="D620" t="str">
            <v>26.11.03</v>
          </cell>
          <cell r="E620" t="str">
            <v xml:space="preserve">G.c.de conc. pré passarela - des. 5370 </v>
          </cell>
          <cell r="F620" t="str">
            <v>m</v>
          </cell>
        </row>
        <row r="621">
          <cell r="B621" t="str">
            <v>6.1.72</v>
          </cell>
          <cell r="D621" t="str">
            <v>26.11.04</v>
          </cell>
          <cell r="E621" t="str">
            <v xml:space="preserve">Barreira de seg.tipo New Jersey des-5396 </v>
          </cell>
          <cell r="F621" t="str">
            <v>m</v>
          </cell>
        </row>
        <row r="622">
          <cell r="B622" t="str">
            <v>6.1.73</v>
          </cell>
          <cell r="D622" t="str">
            <v>26.11.05</v>
          </cell>
          <cell r="E622" t="str">
            <v>Barreira double face New Jersey des 5514</v>
          </cell>
          <cell r="F622" t="str">
            <v>m</v>
          </cell>
        </row>
        <row r="623">
          <cell r="B623" t="str">
            <v>6.1.74</v>
          </cell>
          <cell r="D623" t="str">
            <v>26.11.06</v>
          </cell>
          <cell r="E623" t="str">
            <v>Barreira double face New Jersey O.A.E.des 5464</v>
          </cell>
          <cell r="F623" t="str">
            <v>m</v>
          </cell>
        </row>
        <row r="624">
          <cell r="B624" t="str">
            <v>6.1.75</v>
          </cell>
          <cell r="D624" t="str">
            <v>26.11.07</v>
          </cell>
          <cell r="E624" t="str">
            <v>Barreira double face New Jersey des 5465</v>
          </cell>
          <cell r="F624" t="str">
            <v>m</v>
          </cell>
        </row>
        <row r="625">
          <cell r="B625" t="str">
            <v>6.1.76</v>
          </cell>
          <cell r="D625" t="str">
            <v>26.11.08</v>
          </cell>
          <cell r="E625" t="str">
            <v>Barreira com passeio p/ O.A.E. - des 5397</v>
          </cell>
          <cell r="F625" t="str">
            <v>m</v>
          </cell>
        </row>
        <row r="626">
          <cell r="B626" t="str">
            <v>6.1.77</v>
          </cell>
          <cell r="D626" t="str">
            <v>26.12.01</v>
          </cell>
          <cell r="E626" t="str">
            <v>Tubo de pvc perfurado ou não D=0,050m</v>
          </cell>
          <cell r="F626" t="str">
            <v>m</v>
          </cell>
        </row>
        <row r="627">
          <cell r="B627" t="str">
            <v>6.1.78</v>
          </cell>
          <cell r="D627" t="str">
            <v>26.12.03</v>
          </cell>
          <cell r="E627" t="str">
            <v>Tubo de pvc perfurado ou não D=0,10m</v>
          </cell>
          <cell r="F627" t="str">
            <v>m</v>
          </cell>
        </row>
        <row r="628">
          <cell r="B628" t="str">
            <v>6.1.79</v>
          </cell>
          <cell r="D628" t="str">
            <v>26.12.04</v>
          </cell>
          <cell r="E628" t="str">
            <v>Tubo de pvc perfurado ou não D=0,15m</v>
          </cell>
          <cell r="F628" t="str">
            <v>m</v>
          </cell>
        </row>
        <row r="629">
          <cell r="B629" t="str">
            <v>6.1.80</v>
          </cell>
          <cell r="D629" t="str">
            <v>26.13.01</v>
          </cell>
          <cell r="E629" t="str">
            <v>Lançamento viga P&lt;= 50ton-guindaste autoprop</v>
          </cell>
          <cell r="F629" t="str">
            <v>un</v>
          </cell>
        </row>
        <row r="630">
          <cell r="B630" t="str">
            <v>6.1.81</v>
          </cell>
          <cell r="D630" t="str">
            <v>26.13.02</v>
          </cell>
          <cell r="E630" t="str">
            <v>Lançamento viga 50&lt;P&lt;=80 -guind. Autoprop</v>
          </cell>
          <cell r="F630" t="str">
            <v>un</v>
          </cell>
        </row>
        <row r="631">
          <cell r="B631" t="str">
            <v>6.1.82</v>
          </cell>
          <cell r="D631" t="str">
            <v>26.14.01</v>
          </cell>
          <cell r="E631" t="str">
            <v>Esgotamento continuo água</v>
          </cell>
          <cell r="F631" t="str">
            <v>m³</v>
          </cell>
        </row>
        <row r="632">
          <cell r="B632" t="str">
            <v>6.1.83</v>
          </cell>
          <cell r="D632" t="str">
            <v>26.14.03</v>
          </cell>
          <cell r="E632" t="str">
            <v>Parede ensecadeira com prancha - esp. 0,05m</v>
          </cell>
          <cell r="F632" t="str">
            <v>m²</v>
          </cell>
        </row>
        <row r="633">
          <cell r="B633" t="str">
            <v>6.1.84</v>
          </cell>
          <cell r="D633" t="str">
            <v>26.14.04</v>
          </cell>
          <cell r="E633" t="str">
            <v>Parede ensecadeira com prancha - esp. 0,075m</v>
          </cell>
          <cell r="F633" t="str">
            <v>m²</v>
          </cell>
        </row>
        <row r="634">
          <cell r="B634" t="str">
            <v>6.1.85</v>
          </cell>
          <cell r="D634" t="str">
            <v>26.15.01</v>
          </cell>
          <cell r="E634" t="str">
            <v>Enrocamento pedra arrumada</v>
          </cell>
          <cell r="F634" t="str">
            <v>m³</v>
          </cell>
        </row>
        <row r="635">
          <cell r="B635" t="str">
            <v>6.1.86</v>
          </cell>
          <cell r="D635" t="str">
            <v>26.15.02</v>
          </cell>
          <cell r="E635" t="str">
            <v>Enrocamento pedra arrumada e rejuntada</v>
          </cell>
          <cell r="F635" t="str">
            <v>m³</v>
          </cell>
        </row>
        <row r="636">
          <cell r="B636" t="str">
            <v>6.1.87</v>
          </cell>
          <cell r="D636" t="str">
            <v>26.15.03</v>
          </cell>
          <cell r="E636" t="str">
            <v>Enrocamento pedra jogada</v>
          </cell>
          <cell r="F636" t="str">
            <v>m³</v>
          </cell>
        </row>
        <row r="638">
          <cell r="B638" t="str">
            <v>Cód. Colinas</v>
          </cell>
          <cell r="D638" t="str">
            <v>Código</v>
          </cell>
          <cell r="E638" t="str">
            <v>Serviços</v>
          </cell>
          <cell r="F638" t="str">
            <v>Unid.</v>
          </cell>
        </row>
        <row r="641">
          <cell r="D641" t="str">
            <v>FASE-27 RECUPERAÇÃO DE OBRAS ARTE ESPECIAIS</v>
          </cell>
        </row>
        <row r="642">
          <cell r="B642" t="str">
            <v>7.1.1</v>
          </cell>
          <cell r="D642" t="str">
            <v>27.01.01</v>
          </cell>
          <cell r="E642" t="str">
            <v>Remoção manual de concreto segregado</v>
          </cell>
          <cell r="F642" t="str">
            <v>dm³</v>
          </cell>
        </row>
        <row r="643">
          <cell r="B643" t="str">
            <v>7.1.2</v>
          </cell>
          <cell r="D643" t="str">
            <v>27.01.02</v>
          </cell>
          <cell r="E643" t="str">
            <v>Demolição de concreto simples</v>
          </cell>
          <cell r="F643" t="str">
            <v>m³</v>
          </cell>
        </row>
        <row r="644">
          <cell r="B644" t="str">
            <v>7.1.3</v>
          </cell>
          <cell r="D644" t="str">
            <v>27.01.03</v>
          </cell>
          <cell r="E644" t="str">
            <v>Demolição de concreto armado</v>
          </cell>
          <cell r="F644" t="str">
            <v>m³</v>
          </cell>
        </row>
        <row r="645">
          <cell r="B645" t="str">
            <v>7.1.4</v>
          </cell>
          <cell r="D645" t="str">
            <v>27.01.04</v>
          </cell>
          <cell r="E645" t="str">
            <v xml:space="preserve">Remoção, carga e transp. entulho em geral </v>
          </cell>
          <cell r="F645" t="str">
            <v>tonxkm</v>
          </cell>
        </row>
        <row r="646">
          <cell r="B646" t="str">
            <v>7.1.5</v>
          </cell>
          <cell r="D646" t="str">
            <v>27.02.01</v>
          </cell>
          <cell r="E646" t="str">
            <v>Apic. manual concreto c/ eliminação sup. lisas</v>
          </cell>
          <cell r="F646" t="str">
            <v>m²</v>
          </cell>
        </row>
        <row r="647">
          <cell r="B647" t="str">
            <v>7.1.6</v>
          </cell>
          <cell r="D647" t="str">
            <v>27.02.02</v>
          </cell>
          <cell r="E647" t="str">
            <v>Limpeza com jato d´água s/ sup. de concreto</v>
          </cell>
          <cell r="F647" t="str">
            <v>m²</v>
          </cell>
        </row>
        <row r="648">
          <cell r="B648" t="str">
            <v>7.1.7</v>
          </cell>
          <cell r="D648" t="str">
            <v>27.02.03</v>
          </cell>
          <cell r="E648" t="str">
            <v>Lixamento manual da superfície de concreto</v>
          </cell>
          <cell r="F648" t="str">
            <v>m²</v>
          </cell>
        </row>
        <row r="649">
          <cell r="B649" t="str">
            <v>7.1.8</v>
          </cell>
          <cell r="D649" t="str">
            <v>27.02.04</v>
          </cell>
          <cell r="E649" t="str">
            <v>Jateamento de concreto com areia</v>
          </cell>
          <cell r="F649" t="str">
            <v>m²</v>
          </cell>
        </row>
        <row r="650">
          <cell r="B650" t="str">
            <v>7.1.9</v>
          </cell>
          <cell r="D650" t="str">
            <v>27.02.05</v>
          </cell>
          <cell r="E650" t="str">
            <v>Jateamento em estr. concreto com água</v>
          </cell>
          <cell r="F650" t="str">
            <v>m²</v>
          </cell>
        </row>
        <row r="651">
          <cell r="B651" t="str">
            <v>7.1.10</v>
          </cell>
          <cell r="D651" t="str">
            <v>27.02.06</v>
          </cell>
          <cell r="E651" t="str">
            <v>Jateamento ao metal quase branco c/ areia</v>
          </cell>
          <cell r="F651" t="str">
            <v>m²</v>
          </cell>
        </row>
        <row r="652">
          <cell r="B652" t="str">
            <v>7.1.11</v>
          </cell>
          <cell r="D652" t="str">
            <v>27.02.07</v>
          </cell>
          <cell r="E652" t="str">
            <v>Jateamento ao metal branco com areia</v>
          </cell>
          <cell r="F652" t="str">
            <v>m²</v>
          </cell>
        </row>
        <row r="653">
          <cell r="B653" t="str">
            <v>7.1.12</v>
          </cell>
          <cell r="D653" t="str">
            <v>27.02.08</v>
          </cell>
          <cell r="E653" t="str">
            <v>Limpeza manual com escova de aço para aço</v>
          </cell>
          <cell r="F653" t="str">
            <v>m</v>
          </cell>
        </row>
        <row r="654">
          <cell r="B654" t="str">
            <v>7.1.13</v>
          </cell>
          <cell r="D654" t="str">
            <v>27.02.09</v>
          </cell>
          <cell r="E654" t="str">
            <v>Limpeza manual c/escova aço para concreto</v>
          </cell>
          <cell r="F654" t="str">
            <v>m²</v>
          </cell>
        </row>
        <row r="655">
          <cell r="B655" t="str">
            <v>7.1.14</v>
          </cell>
          <cell r="D655" t="str">
            <v>27.03.01</v>
          </cell>
          <cell r="E655" t="str">
            <v>Andaime de madeira</v>
          </cell>
          <cell r="F655" t="str">
            <v>m³</v>
          </cell>
        </row>
        <row r="656">
          <cell r="B656" t="str">
            <v>7.1.15</v>
          </cell>
          <cell r="D656" t="str">
            <v>27.03.02</v>
          </cell>
          <cell r="E656" t="str">
            <v>Andaime tubular</v>
          </cell>
          <cell r="F656" t="str">
            <v>m³</v>
          </cell>
        </row>
        <row r="657">
          <cell r="B657" t="str">
            <v>7.1.16</v>
          </cell>
          <cell r="D657" t="str">
            <v>27.03.03</v>
          </cell>
          <cell r="E657" t="str">
            <v>Andaime suspenso</v>
          </cell>
          <cell r="F657" t="str">
            <v>m²</v>
          </cell>
        </row>
        <row r="658">
          <cell r="B658" t="str">
            <v>7.1.17</v>
          </cell>
          <cell r="D658" t="str">
            <v>27.04.01</v>
          </cell>
          <cell r="E658" t="str">
            <v xml:space="preserve">Furo no concreto D=1" profund. de 05cm </v>
          </cell>
          <cell r="F658" t="str">
            <v>un</v>
          </cell>
        </row>
        <row r="659">
          <cell r="B659" t="str">
            <v>7.1.18</v>
          </cell>
          <cell r="D659" t="str">
            <v>27.04.02</v>
          </cell>
          <cell r="E659" t="str">
            <v>Furo no concreto D=1" profund. de 15cm</v>
          </cell>
          <cell r="F659" t="str">
            <v>un</v>
          </cell>
        </row>
        <row r="660">
          <cell r="B660" t="str">
            <v>7.1.19</v>
          </cell>
          <cell r="D660" t="str">
            <v>27.04.03</v>
          </cell>
          <cell r="E660" t="str">
            <v xml:space="preserve">Furo no concreto D=1" profund. de 30cm </v>
          </cell>
          <cell r="F660" t="str">
            <v>un</v>
          </cell>
        </row>
        <row r="661">
          <cell r="B661" t="str">
            <v>7.1.20</v>
          </cell>
          <cell r="D661" t="str">
            <v>27.04.04</v>
          </cell>
          <cell r="E661" t="str">
            <v>Furo no concreto D=3/4" profund. de 05cm</v>
          </cell>
          <cell r="F661" t="str">
            <v>un</v>
          </cell>
        </row>
        <row r="662">
          <cell r="B662" t="str">
            <v>7.1.21</v>
          </cell>
          <cell r="D662" t="str">
            <v>27.04.05</v>
          </cell>
          <cell r="E662" t="str">
            <v>Furo no concreto D=3/4" profund. de 15cm</v>
          </cell>
          <cell r="F662" t="str">
            <v>un</v>
          </cell>
        </row>
        <row r="663">
          <cell r="B663" t="str">
            <v>7.1.22</v>
          </cell>
          <cell r="D663" t="str">
            <v>27.04.06</v>
          </cell>
          <cell r="E663" t="str">
            <v>Furo no concreto D=3/4" profund. de 30cm</v>
          </cell>
          <cell r="F663" t="str">
            <v>un</v>
          </cell>
        </row>
        <row r="664">
          <cell r="B664" t="str">
            <v>7.1.23</v>
          </cell>
          <cell r="D664" t="str">
            <v>27.04.07</v>
          </cell>
          <cell r="E664" t="str">
            <v>Furo no concreto D=1/2" profund. de 05cm</v>
          </cell>
          <cell r="F664" t="str">
            <v>un</v>
          </cell>
        </row>
        <row r="665">
          <cell r="B665" t="str">
            <v>7.1.24</v>
          </cell>
          <cell r="D665" t="str">
            <v>27.04.08</v>
          </cell>
          <cell r="E665" t="str">
            <v>Furo no concreto D=1/2" profund. de 15cm</v>
          </cell>
          <cell r="F665" t="str">
            <v>un</v>
          </cell>
        </row>
        <row r="666">
          <cell r="B666" t="str">
            <v>7.1.25</v>
          </cell>
          <cell r="D666" t="str">
            <v>27.04.09</v>
          </cell>
          <cell r="E666" t="str">
            <v>Furo no concreto D=1/2" profund. de 30cm</v>
          </cell>
          <cell r="F666" t="str">
            <v>un</v>
          </cell>
        </row>
        <row r="667">
          <cell r="B667" t="str">
            <v>7.1.26</v>
          </cell>
          <cell r="D667" t="str">
            <v>27.04.10</v>
          </cell>
          <cell r="E667" t="str">
            <v>Furo no concreto D=3/8" profund. de 05cm</v>
          </cell>
          <cell r="F667" t="str">
            <v>un</v>
          </cell>
        </row>
        <row r="668">
          <cell r="B668" t="str">
            <v>7.1.27</v>
          </cell>
          <cell r="D668" t="str">
            <v>27.04.11</v>
          </cell>
          <cell r="E668" t="str">
            <v>Furo no concreto D=3/8" profund. de 15cm</v>
          </cell>
          <cell r="F668" t="str">
            <v>un</v>
          </cell>
        </row>
        <row r="669">
          <cell r="B669" t="str">
            <v>7.1.28</v>
          </cell>
          <cell r="D669" t="str">
            <v>27.04.12</v>
          </cell>
          <cell r="E669" t="str">
            <v>Furo no concreto D=3/8" profund. de 30cm</v>
          </cell>
          <cell r="F669" t="str">
            <v>un</v>
          </cell>
        </row>
        <row r="670">
          <cell r="B670" t="str">
            <v>7.1.29</v>
          </cell>
          <cell r="D670" t="str">
            <v>27.05.01</v>
          </cell>
          <cell r="E670" t="str">
            <v>Forma plana para conc. armado comum</v>
          </cell>
          <cell r="F670" t="str">
            <v>m²</v>
          </cell>
        </row>
        <row r="671">
          <cell r="B671" t="str">
            <v>7.1.30</v>
          </cell>
          <cell r="D671" t="str">
            <v>27.05.02</v>
          </cell>
          <cell r="E671" t="str">
            <v>Forma plana p/conc.protend. ou aparente</v>
          </cell>
          <cell r="F671" t="str">
            <v>m²</v>
          </cell>
        </row>
        <row r="672">
          <cell r="B672" t="str">
            <v>7.1.31</v>
          </cell>
          <cell r="D672" t="str">
            <v>27.05.03</v>
          </cell>
          <cell r="E672" t="str">
            <v>Formas metálica para concreto</v>
          </cell>
          <cell r="F672" t="str">
            <v>m²</v>
          </cell>
        </row>
        <row r="673">
          <cell r="B673" t="str">
            <v>7.1.32</v>
          </cell>
          <cell r="D673" t="str">
            <v>27.06.01</v>
          </cell>
          <cell r="E673" t="str">
            <v>Aço CA-25</v>
          </cell>
          <cell r="F673" t="str">
            <v>kg</v>
          </cell>
        </row>
        <row r="674">
          <cell r="B674" t="str">
            <v>7.1.33</v>
          </cell>
          <cell r="D674" t="str">
            <v xml:space="preserve">27.06.02 </v>
          </cell>
          <cell r="E674" t="str">
            <v>Aço CA-50</v>
          </cell>
          <cell r="F674" t="str">
            <v>kg</v>
          </cell>
        </row>
        <row r="675">
          <cell r="B675" t="str">
            <v>7.1.34</v>
          </cell>
          <cell r="D675" t="str">
            <v>27.06.03</v>
          </cell>
          <cell r="E675" t="str">
            <v>Aço CA-60</v>
          </cell>
          <cell r="F675" t="str">
            <v>kg</v>
          </cell>
        </row>
        <row r="676">
          <cell r="B676" t="str">
            <v>7.1.35</v>
          </cell>
          <cell r="D676" t="str">
            <v>27.06.04</v>
          </cell>
          <cell r="E676" t="str">
            <v>Aço para concreto protendido</v>
          </cell>
          <cell r="F676" t="str">
            <v>kg</v>
          </cell>
        </row>
        <row r="677">
          <cell r="B677" t="str">
            <v>7.1.36</v>
          </cell>
          <cell r="D677" t="str">
            <v>27.06.05</v>
          </cell>
          <cell r="E677" t="str">
            <v>Tela metálica</v>
          </cell>
          <cell r="F677" t="str">
            <v>kg</v>
          </cell>
        </row>
        <row r="678">
          <cell r="B678" t="str">
            <v>7.1.37</v>
          </cell>
          <cell r="D678" t="str">
            <v>27.06.06</v>
          </cell>
          <cell r="E678" t="str">
            <v>Substituição de aço da armadura</v>
          </cell>
          <cell r="F678" t="str">
            <v>kg</v>
          </cell>
        </row>
        <row r="679">
          <cell r="B679" t="str">
            <v>7.1.38</v>
          </cell>
          <cell r="D679" t="str">
            <v>27.06.07</v>
          </cell>
          <cell r="E679" t="str">
            <v>Retirada da armadura corroída</v>
          </cell>
          <cell r="F679" t="str">
            <v>kg</v>
          </cell>
        </row>
        <row r="680">
          <cell r="B680" t="str">
            <v>7.1.39</v>
          </cell>
          <cell r="D680" t="str">
            <v>27.06.08</v>
          </cell>
          <cell r="E680" t="str">
            <v>Aço para concreto protendido ST 85/105</v>
          </cell>
          <cell r="F680" t="str">
            <v>kg</v>
          </cell>
        </row>
        <row r="681">
          <cell r="B681" t="str">
            <v>7.1.40</v>
          </cell>
          <cell r="D681" t="str">
            <v>27.06.09</v>
          </cell>
          <cell r="E681" t="str">
            <v>Emenda barras de aço com luva prensada d=12mm</v>
          </cell>
          <cell r="F681" t="str">
            <v>un</v>
          </cell>
        </row>
        <row r="682">
          <cell r="B682" t="str">
            <v>7.1.41</v>
          </cell>
          <cell r="D682" t="str">
            <v>27.06.10</v>
          </cell>
          <cell r="E682" t="str">
            <v>Emenda barras de aço com luva prensada d=16mm</v>
          </cell>
          <cell r="F682" t="str">
            <v>un</v>
          </cell>
        </row>
        <row r="683">
          <cell r="B683" t="str">
            <v>7.1.42</v>
          </cell>
          <cell r="D683" t="str">
            <v>27.06.11</v>
          </cell>
          <cell r="E683" t="str">
            <v>Emenda barras de aço com luva prensada d=20mm</v>
          </cell>
          <cell r="F683" t="str">
            <v>un</v>
          </cell>
        </row>
        <row r="684">
          <cell r="B684" t="str">
            <v>7.1.43</v>
          </cell>
          <cell r="D684" t="str">
            <v>27.06.12</v>
          </cell>
          <cell r="E684" t="str">
            <v>Emenda barras de aço com luva prensada d=25mm</v>
          </cell>
          <cell r="F684" t="str">
            <v>un</v>
          </cell>
        </row>
        <row r="685">
          <cell r="B685" t="str">
            <v>7.1.44</v>
          </cell>
          <cell r="D685" t="str">
            <v>27.06.13</v>
          </cell>
          <cell r="E685" t="str">
            <v>Emenda barras de aço com rosca d=12mm</v>
          </cell>
          <cell r="F685" t="str">
            <v>un</v>
          </cell>
        </row>
        <row r="686">
          <cell r="B686" t="str">
            <v>7.1.45</v>
          </cell>
          <cell r="D686" t="str">
            <v>27.06.14</v>
          </cell>
          <cell r="E686" t="str">
            <v>Emenda barras de aço com rosca d=16mm</v>
          </cell>
          <cell r="F686" t="str">
            <v>un</v>
          </cell>
        </row>
        <row r="687">
          <cell r="B687" t="str">
            <v>7.1.46</v>
          </cell>
          <cell r="D687" t="str">
            <v>27.06.15</v>
          </cell>
          <cell r="E687" t="str">
            <v>Emenda barras de aço com rosca d=20mm</v>
          </cell>
          <cell r="F687" t="str">
            <v>un</v>
          </cell>
        </row>
        <row r="688">
          <cell r="B688" t="str">
            <v>7.1.47</v>
          </cell>
          <cell r="D688" t="str">
            <v>27.06.16</v>
          </cell>
          <cell r="E688" t="str">
            <v>Emenda barras de aço com rosca d=25mm</v>
          </cell>
          <cell r="F688" t="str">
            <v>un</v>
          </cell>
        </row>
        <row r="689">
          <cell r="B689" t="str">
            <v>7.1.48</v>
          </cell>
          <cell r="D689" t="str">
            <v>27.06.17</v>
          </cell>
          <cell r="E689" t="str">
            <v xml:space="preserve">Chumbamento barras c/ resina epox. Injecão </v>
          </cell>
          <cell r="F689" t="str">
            <v>kg</v>
          </cell>
        </row>
        <row r="690">
          <cell r="B690" t="str">
            <v>7.1.49</v>
          </cell>
          <cell r="D690" t="str">
            <v>27.07.03</v>
          </cell>
          <cell r="E690" t="str">
            <v>Apar. anc. p/ cabos de protensão ativo de 4 f -1/2"</v>
          </cell>
          <cell r="F690" t="str">
            <v>un</v>
          </cell>
        </row>
        <row r="691">
          <cell r="B691" t="str">
            <v>7.1.50</v>
          </cell>
          <cell r="D691" t="str">
            <v>27.07.04</v>
          </cell>
          <cell r="E691" t="str">
            <v>Apar. anc. p/ cabos de protensão ativo de 6 f -1/2"</v>
          </cell>
          <cell r="F691" t="str">
            <v>un</v>
          </cell>
        </row>
        <row r="692">
          <cell r="B692" t="str">
            <v>7.1.51</v>
          </cell>
          <cell r="D692" t="str">
            <v>27.07.05</v>
          </cell>
          <cell r="E692" t="str">
            <v>Apar. anc. p/ cabos de protensão ativo de 12 f -1/2"</v>
          </cell>
          <cell r="F692" t="str">
            <v>un</v>
          </cell>
        </row>
        <row r="693">
          <cell r="B693" t="str">
            <v>7.1.52</v>
          </cell>
          <cell r="D693" t="str">
            <v xml:space="preserve">27.07.06 </v>
          </cell>
          <cell r="E693" t="str">
            <v>Apar. anc. p/ cabos de protensão ativo de 19 f -1/2"</v>
          </cell>
          <cell r="F693" t="str">
            <v>un</v>
          </cell>
        </row>
        <row r="694">
          <cell r="B694" t="str">
            <v>7.1.53</v>
          </cell>
          <cell r="D694" t="str">
            <v>27.07.09</v>
          </cell>
          <cell r="E694" t="str">
            <v xml:space="preserve">Apar. anc. p/ cabos de protensão pas. de 4 f -1/2" </v>
          </cell>
          <cell r="F694" t="str">
            <v>un</v>
          </cell>
        </row>
        <row r="695">
          <cell r="B695" t="str">
            <v>7.1.54</v>
          </cell>
          <cell r="D695" t="str">
            <v>27.07.10</v>
          </cell>
          <cell r="E695" t="str">
            <v>Apar. anc. p/ cabos de protensão pas. de 6 f -1/2"</v>
          </cell>
          <cell r="F695" t="str">
            <v>un</v>
          </cell>
        </row>
        <row r="696">
          <cell r="B696" t="str">
            <v>7.1.55</v>
          </cell>
          <cell r="D696" t="str">
            <v xml:space="preserve">27.07.12 </v>
          </cell>
          <cell r="E696" t="str">
            <v xml:space="preserve">Apar. anc. p/ cabos de protensão pas. de 19 f -1/2" </v>
          </cell>
          <cell r="F696" t="str">
            <v>un</v>
          </cell>
        </row>
        <row r="697">
          <cell r="B697" t="str">
            <v>7.1.56</v>
          </cell>
          <cell r="D697" t="str">
            <v>27.08.01</v>
          </cell>
          <cell r="E697" t="str">
            <v>Substituição aparelho apoio neoprene fretado</v>
          </cell>
          <cell r="F697" t="str">
            <v>dm³</v>
          </cell>
        </row>
        <row r="698">
          <cell r="B698" t="str">
            <v>7.1.57</v>
          </cell>
          <cell r="D698" t="str">
            <v>27.08.02</v>
          </cell>
          <cell r="E698" t="str">
            <v>Substituição aparelho apoio neoprene c/teflon</v>
          </cell>
          <cell r="F698" t="str">
            <v>dm³</v>
          </cell>
        </row>
        <row r="699">
          <cell r="B699" t="str">
            <v>7.1.58</v>
          </cell>
          <cell r="D699" t="str">
            <v>27.09.01</v>
          </cell>
          <cell r="E699" t="str">
            <v>Concreto Fck 10 MPa</v>
          </cell>
          <cell r="F699" t="str">
            <v>m³</v>
          </cell>
        </row>
        <row r="700">
          <cell r="B700" t="str">
            <v>7.1.59</v>
          </cell>
          <cell r="D700" t="str">
            <v>27.09.02</v>
          </cell>
          <cell r="E700" t="str">
            <v>Concreto Fck 15 MPa</v>
          </cell>
          <cell r="F700" t="str">
            <v>m³</v>
          </cell>
        </row>
        <row r="701">
          <cell r="B701" t="str">
            <v>7.1.60</v>
          </cell>
          <cell r="D701" t="str">
            <v xml:space="preserve">27.09.03 </v>
          </cell>
          <cell r="E701" t="str">
            <v>Concreto Fck 18 MPa</v>
          </cell>
          <cell r="F701" t="str">
            <v>m³</v>
          </cell>
        </row>
        <row r="702">
          <cell r="B702" t="str">
            <v>7.1.61</v>
          </cell>
          <cell r="D702" t="str">
            <v>27.09.04</v>
          </cell>
          <cell r="E702" t="str">
            <v>Concreto Fck 20 MPa</v>
          </cell>
          <cell r="F702" t="str">
            <v>m³</v>
          </cell>
        </row>
        <row r="703">
          <cell r="B703" t="str">
            <v>7.1.62</v>
          </cell>
          <cell r="D703" t="str">
            <v>27.09.05</v>
          </cell>
          <cell r="E703" t="str">
            <v>Concreto Fck 25 MPa</v>
          </cell>
          <cell r="F703" t="str">
            <v>m³</v>
          </cell>
        </row>
        <row r="704">
          <cell r="B704" t="str">
            <v>7.1.63</v>
          </cell>
          <cell r="D704" t="str">
            <v>27.09.07</v>
          </cell>
          <cell r="E704" t="str">
            <v>Concreto Fck 30 MPa</v>
          </cell>
          <cell r="F704" t="str">
            <v>m³</v>
          </cell>
        </row>
        <row r="705">
          <cell r="B705" t="str">
            <v>7.1.64</v>
          </cell>
          <cell r="D705" t="str">
            <v>27.09.08</v>
          </cell>
          <cell r="E705" t="str">
            <v>Concreto Ciclópico</v>
          </cell>
          <cell r="F705" t="str">
            <v>m³</v>
          </cell>
        </row>
        <row r="706">
          <cell r="B706" t="str">
            <v>7.1.65</v>
          </cell>
          <cell r="D706" t="str">
            <v xml:space="preserve">27.09.09 </v>
          </cell>
          <cell r="E706" t="str">
            <v>Concreto Projetado, medido na seção</v>
          </cell>
          <cell r="F706" t="str">
            <v>m³</v>
          </cell>
        </row>
        <row r="707">
          <cell r="B707" t="str">
            <v>7.1.66</v>
          </cell>
          <cell r="D707" t="str">
            <v>27.09.10</v>
          </cell>
          <cell r="E707" t="str">
            <v xml:space="preserve">Bombeamento p/ conc. qualquer resist. </v>
          </cell>
          <cell r="F707" t="str">
            <v>m³</v>
          </cell>
        </row>
        <row r="708">
          <cell r="B708" t="str">
            <v>7.1.67</v>
          </cell>
          <cell r="D708" t="str">
            <v>27.09.11</v>
          </cell>
          <cell r="E708" t="str">
            <v>Concreto grout alta resistência</v>
          </cell>
          <cell r="F708" t="str">
            <v>m³</v>
          </cell>
        </row>
        <row r="709">
          <cell r="B709" t="str">
            <v>7.1.68</v>
          </cell>
          <cell r="D709" t="str">
            <v>27.09.12</v>
          </cell>
          <cell r="E709" t="str">
            <v>Enchimento com concreto celular</v>
          </cell>
          <cell r="F709" t="str">
            <v>m³</v>
          </cell>
        </row>
        <row r="710">
          <cell r="B710" t="str">
            <v>7.1.69</v>
          </cell>
          <cell r="D710" t="str">
            <v>27.09.13</v>
          </cell>
          <cell r="E710" t="str">
            <v>Concreto Fck 12 Mpa</v>
          </cell>
          <cell r="F710" t="str">
            <v>m³</v>
          </cell>
        </row>
        <row r="711">
          <cell r="B711" t="str">
            <v>7.1.70</v>
          </cell>
          <cell r="D711" t="str">
            <v>27.09.14</v>
          </cell>
          <cell r="E711" t="str">
            <v>Concreto Fck 16 Mpa</v>
          </cell>
          <cell r="F711" t="str">
            <v>m³</v>
          </cell>
        </row>
        <row r="712">
          <cell r="B712" t="str">
            <v>7.1.71</v>
          </cell>
          <cell r="D712" t="str">
            <v>27.09.15</v>
          </cell>
          <cell r="E712" t="str">
            <v>Concreto Fck 35 Mpa</v>
          </cell>
          <cell r="F712" t="str">
            <v>m³</v>
          </cell>
        </row>
        <row r="713">
          <cell r="B713" t="str">
            <v>7.1.72</v>
          </cell>
          <cell r="D713" t="str">
            <v>27.09.16</v>
          </cell>
          <cell r="E713" t="str">
            <v>Concreto Fck 40 Mpa</v>
          </cell>
          <cell r="F713" t="str">
            <v>m³</v>
          </cell>
        </row>
        <row r="714">
          <cell r="B714" t="str">
            <v>7.1.73</v>
          </cell>
          <cell r="D714" t="str">
            <v>27.10.01</v>
          </cell>
          <cell r="E714" t="str">
            <v>Junta/retração c/lábio polim. ab.15 até 40mm-subst.</v>
          </cell>
          <cell r="F714" t="str">
            <v>m</v>
          </cell>
        </row>
        <row r="715">
          <cell r="B715" t="str">
            <v>7.1.74</v>
          </cell>
          <cell r="D715" t="str">
            <v>27.10.02</v>
          </cell>
          <cell r="E715" t="str">
            <v>Junta/retração c/lábio polim. ab.40 até 50mm-subst.</v>
          </cell>
          <cell r="F715" t="str">
            <v>m</v>
          </cell>
        </row>
        <row r="716">
          <cell r="B716" t="str">
            <v>7.1.75</v>
          </cell>
          <cell r="D716" t="str">
            <v>27.10.03</v>
          </cell>
          <cell r="E716" t="str">
            <v>Junta/retração c/lábio polim. ab. 50 até 70mm-subst.</v>
          </cell>
          <cell r="F716" t="str">
            <v>m</v>
          </cell>
        </row>
        <row r="717">
          <cell r="B717" t="str">
            <v>7.1.76</v>
          </cell>
          <cell r="D717" t="str">
            <v>27.10.04</v>
          </cell>
          <cell r="E717" t="str">
            <v>Substituição de junta metálica</v>
          </cell>
          <cell r="F717" t="str">
            <v>m</v>
          </cell>
        </row>
        <row r="718">
          <cell r="B718" t="str">
            <v>7.1.77</v>
          </cell>
          <cell r="D718" t="str">
            <v>27.11.01</v>
          </cell>
          <cell r="E718" t="str">
            <v>Preparação e aplicação de argamassa</v>
          </cell>
          <cell r="F718" t="str">
            <v>m³</v>
          </cell>
        </row>
        <row r="719">
          <cell r="B719" t="str">
            <v>7.1.78</v>
          </cell>
          <cell r="D719" t="str">
            <v>27.11.02</v>
          </cell>
          <cell r="E719" t="str">
            <v>Ades.epoxi p/ trincas e fis.extrut.(incl. furo e mang.)</v>
          </cell>
          <cell r="F719" t="str">
            <v>kg</v>
          </cell>
        </row>
        <row r="720">
          <cell r="B720" t="str">
            <v>7.1.79</v>
          </cell>
          <cell r="D720" t="str">
            <v>27.11.03</v>
          </cell>
          <cell r="E720" t="str">
            <v>Injeção de calda de cimento</v>
          </cell>
          <cell r="F720" t="str">
            <v>kg</v>
          </cell>
        </row>
        <row r="721">
          <cell r="B721" t="str">
            <v>7.1.80</v>
          </cell>
          <cell r="D721" t="str">
            <v>27.11.05</v>
          </cell>
          <cell r="E721" t="str">
            <v>Injeção de calda de cimento em bainhas</v>
          </cell>
          <cell r="F721" t="str">
            <v>kg</v>
          </cell>
        </row>
        <row r="722">
          <cell r="B722" t="str">
            <v>7.1.81</v>
          </cell>
          <cell r="D722" t="str">
            <v>27.11.09</v>
          </cell>
          <cell r="E722" t="str">
            <v>Argamassa de cimento e areia traço 1:6</v>
          </cell>
          <cell r="F722" t="str">
            <v>m³</v>
          </cell>
        </row>
        <row r="723">
          <cell r="B723" t="str">
            <v>7.1.82</v>
          </cell>
          <cell r="D723" t="str">
            <v>27.11.10</v>
          </cell>
          <cell r="E723" t="str">
            <v>Argamassa cimento e areia traço 1:3 esp 2cm</v>
          </cell>
          <cell r="F723" t="str">
            <v>m²</v>
          </cell>
        </row>
        <row r="724">
          <cell r="B724" t="str">
            <v>7.1.83</v>
          </cell>
          <cell r="D724" t="str">
            <v>27.12.01</v>
          </cell>
          <cell r="E724" t="str">
            <v>Tubo de pvc perfurado ou não D=0,050m</v>
          </cell>
          <cell r="F724" t="str">
            <v>m</v>
          </cell>
        </row>
        <row r="725">
          <cell r="B725" t="str">
            <v>7.1.84</v>
          </cell>
          <cell r="D725" t="str">
            <v>27.12.03</v>
          </cell>
          <cell r="E725" t="str">
            <v>Tubo de pvc perfurado ou não D=0,10m</v>
          </cell>
          <cell r="F725" t="str">
            <v>m</v>
          </cell>
        </row>
        <row r="726">
          <cell r="B726" t="str">
            <v>7.1.85</v>
          </cell>
          <cell r="D726" t="str">
            <v>27.12.04</v>
          </cell>
          <cell r="E726" t="str">
            <v xml:space="preserve">Tubo de pvc perfurado ou não D=0,15m </v>
          </cell>
          <cell r="F726" t="str">
            <v>m</v>
          </cell>
        </row>
        <row r="727">
          <cell r="B727" t="str">
            <v>7.1.86</v>
          </cell>
          <cell r="D727" t="str">
            <v>27.13.02</v>
          </cell>
          <cell r="E727" t="str">
            <v>Aditivo super plastificante</v>
          </cell>
          <cell r="F727" t="str">
            <v>kg</v>
          </cell>
        </row>
        <row r="728">
          <cell r="B728" t="str">
            <v>7.1.87</v>
          </cell>
          <cell r="D728" t="str">
            <v>27.13.03</v>
          </cell>
          <cell r="E728" t="str">
            <v>Aditivo super fluidificante</v>
          </cell>
          <cell r="F728" t="str">
            <v>kg</v>
          </cell>
        </row>
        <row r="729">
          <cell r="B729" t="str">
            <v>7.1.88</v>
          </cell>
          <cell r="D729" t="str">
            <v>27.13.04</v>
          </cell>
          <cell r="E729" t="str">
            <v xml:space="preserve">Aditivo acelerador de pega </v>
          </cell>
          <cell r="F729" t="str">
            <v>kg</v>
          </cell>
        </row>
        <row r="730">
          <cell r="B730" t="str">
            <v>7.1.89</v>
          </cell>
          <cell r="D730" t="str">
            <v>27.13.05</v>
          </cell>
          <cell r="E730" t="str">
            <v>Aditivo retardador de pega</v>
          </cell>
          <cell r="F730" t="str">
            <v>kg</v>
          </cell>
        </row>
        <row r="731">
          <cell r="B731" t="str">
            <v>7.1.90</v>
          </cell>
          <cell r="D731" t="str">
            <v>27.14.03</v>
          </cell>
          <cell r="E731" t="str">
            <v>Pintura a base de epoxi - 2 demãos</v>
          </cell>
          <cell r="F731" t="str">
            <v>m²</v>
          </cell>
        </row>
        <row r="733">
          <cell r="B733" t="str">
            <v>Cód. Colinas</v>
          </cell>
          <cell r="D733" t="str">
            <v>Código</v>
          </cell>
          <cell r="E733" t="str">
            <v>Serviços</v>
          </cell>
          <cell r="F733" t="str">
            <v>Unid.</v>
          </cell>
        </row>
        <row r="736">
          <cell r="D736" t="str">
            <v>FASE 28 - SINALIZAÇÃO E ELEMENTOS DE SEGURANÇA</v>
          </cell>
        </row>
        <row r="737">
          <cell r="B737" t="str">
            <v>8.1.1</v>
          </cell>
          <cell r="D737" t="str">
            <v>28.01.02</v>
          </cell>
          <cell r="E737" t="str">
            <v>Placa de aço + GT</v>
          </cell>
          <cell r="F737" t="str">
            <v>m²</v>
          </cell>
        </row>
        <row r="738">
          <cell r="B738" t="str">
            <v>8.1.2</v>
          </cell>
          <cell r="D738" t="str">
            <v>28.01.04</v>
          </cell>
          <cell r="E738" t="str">
            <v>Placa de aço GT+ GT</v>
          </cell>
          <cell r="F738" t="str">
            <v>m²</v>
          </cell>
        </row>
        <row r="739">
          <cell r="B739" t="str">
            <v>8.1.3</v>
          </cell>
          <cell r="D739" t="str">
            <v>28.01.05</v>
          </cell>
          <cell r="E739" t="str">
            <v>Placa de aço GT+ AI</v>
          </cell>
          <cell r="F739" t="str">
            <v>m²</v>
          </cell>
        </row>
        <row r="740">
          <cell r="B740" t="str">
            <v>8.1.4</v>
          </cell>
          <cell r="D740" t="str">
            <v>28.01.07</v>
          </cell>
          <cell r="E740" t="str">
            <v>Placa alumínio mod. GT+GT</v>
          </cell>
          <cell r="F740" t="str">
            <v>m²</v>
          </cell>
        </row>
        <row r="741">
          <cell r="B741" t="str">
            <v>8.1.5</v>
          </cell>
          <cell r="D741" t="str">
            <v>28.01.08</v>
          </cell>
          <cell r="E741" t="str">
            <v xml:space="preserve">Placa al. mod. GT+AI </v>
          </cell>
          <cell r="F741" t="str">
            <v>m²</v>
          </cell>
        </row>
        <row r="742">
          <cell r="B742" t="str">
            <v>8.1.6</v>
          </cell>
          <cell r="D742" t="str">
            <v>28.01.10</v>
          </cell>
          <cell r="E742" t="str">
            <v xml:space="preserve">Placa al.mod.Ed./Ob.GT+Vinil </v>
          </cell>
          <cell r="F742" t="str">
            <v>m²</v>
          </cell>
        </row>
        <row r="743">
          <cell r="B743" t="str">
            <v>8.1.7</v>
          </cell>
          <cell r="D743" t="str">
            <v>28.01.17</v>
          </cell>
          <cell r="E743" t="str">
            <v xml:space="preserve">Placa em al. mod. p/Port/Semi-Port - GT+GT </v>
          </cell>
          <cell r="F743" t="str">
            <v>m²</v>
          </cell>
        </row>
        <row r="744">
          <cell r="B744" t="str">
            <v>8.1.8</v>
          </cell>
          <cell r="D744" t="str">
            <v>28.01.18</v>
          </cell>
          <cell r="E744" t="str">
            <v>Placa al. mod. p/Port./Semi GT+AI</v>
          </cell>
          <cell r="F744" t="str">
            <v>m²</v>
          </cell>
        </row>
        <row r="745">
          <cell r="B745" t="str">
            <v>8.1.9</v>
          </cell>
          <cell r="D745" t="str">
            <v>28.03.01</v>
          </cell>
          <cell r="E745" t="str">
            <v>Sinaliz.hor. res.alquid. + bor.clor.</v>
          </cell>
          <cell r="F745" t="str">
            <v>m²</v>
          </cell>
        </row>
        <row r="746">
          <cell r="B746" t="str">
            <v>8.1.10</v>
          </cell>
          <cell r="D746" t="str">
            <v>28.03.02</v>
          </cell>
          <cell r="E746" t="str">
            <v xml:space="preserve">Sinaliz.hor. c/resina vinilica ou acrilica </v>
          </cell>
          <cell r="F746" t="str">
            <v>m²</v>
          </cell>
        </row>
        <row r="747">
          <cell r="B747" t="str">
            <v>8.1.11</v>
          </cell>
          <cell r="D747" t="str">
            <v>28.03.03</v>
          </cell>
          <cell r="E747" t="str">
            <v xml:space="preserve">Sinaliz.hor. com termoplast. Hot-spray </v>
          </cell>
          <cell r="F747" t="str">
            <v>m²</v>
          </cell>
        </row>
        <row r="748">
          <cell r="B748" t="str">
            <v>8.1.12</v>
          </cell>
          <cell r="D748" t="str">
            <v>28.03.04</v>
          </cell>
          <cell r="E748" t="str">
            <v xml:space="preserve">Sinaliz.hor. c/termoplast.spray- c/visib </v>
          </cell>
          <cell r="F748" t="str">
            <v>m²</v>
          </cell>
        </row>
        <row r="749">
          <cell r="B749" t="str">
            <v>8.1.13</v>
          </cell>
          <cell r="D749" t="str">
            <v>28.03.05</v>
          </cell>
          <cell r="E749" t="str">
            <v>Sinaliz. hor. c/termoplast estrudado</v>
          </cell>
          <cell r="F749" t="str">
            <v>m²</v>
          </cell>
        </row>
        <row r="750">
          <cell r="B750" t="str">
            <v>8.1.14</v>
          </cell>
          <cell r="D750" t="str">
            <v>28.03.06</v>
          </cell>
          <cell r="E750" t="str">
            <v>Sinaliz. hor tinta para pouco trafego</v>
          </cell>
          <cell r="F750" t="str">
            <v>m²</v>
          </cell>
        </row>
        <row r="751">
          <cell r="B751" t="str">
            <v>8.1.15</v>
          </cell>
          <cell r="D751" t="str">
            <v>28.03.07</v>
          </cell>
          <cell r="E751" t="str">
            <v>Sinaliz. horiz. acril.base de água</v>
          </cell>
          <cell r="F751" t="str">
            <v>m²</v>
          </cell>
        </row>
        <row r="752">
          <cell r="B752" t="str">
            <v>8.1.16</v>
          </cell>
          <cell r="D752" t="str">
            <v>28.03.08</v>
          </cell>
          <cell r="E752" t="str">
            <v>Sinaliz. horiz. acril. base água c/visibead</v>
          </cell>
          <cell r="F752" t="str">
            <v>m²</v>
          </cell>
        </row>
        <row r="753">
          <cell r="B753" t="str">
            <v>8.1.17</v>
          </cell>
          <cell r="D753" t="str">
            <v>28.03.09</v>
          </cell>
          <cell r="E753" t="str">
            <v xml:space="preserve">Tacha c/elem refl. vidro esp.lap. monod. </v>
          </cell>
          <cell r="F753" t="str">
            <v>un</v>
          </cell>
        </row>
        <row r="754">
          <cell r="B754" t="str">
            <v>8.1.18</v>
          </cell>
          <cell r="D754" t="str">
            <v>28.03.09.01</v>
          </cell>
          <cell r="E754" t="str">
            <v>Tacha c/elem refl. vidro esp.lap.bidir.</v>
          </cell>
          <cell r="F754" t="str">
            <v>un</v>
          </cell>
        </row>
        <row r="755">
          <cell r="B755" t="str">
            <v>8.1.19</v>
          </cell>
          <cell r="D755" t="str">
            <v>28.03.10</v>
          </cell>
          <cell r="E755" t="str">
            <v xml:space="preserve">Tachão mini refl. vidro esp.lap.monod. </v>
          </cell>
          <cell r="F755" t="str">
            <v>un</v>
          </cell>
        </row>
        <row r="756">
          <cell r="B756" t="str">
            <v>8.1.20</v>
          </cell>
          <cell r="D756" t="str">
            <v>28.03.10.01</v>
          </cell>
          <cell r="E756" t="str">
            <v>Tachão mini refl. vidro esp.lap.bid</v>
          </cell>
          <cell r="F756" t="str">
            <v>un</v>
          </cell>
        </row>
        <row r="757">
          <cell r="B757" t="str">
            <v>8.1.21</v>
          </cell>
          <cell r="D757" t="str">
            <v>28.03.11</v>
          </cell>
          <cell r="E757" t="str">
            <v xml:space="preserve">Tachão c/elem refl vidro esp.lap.monod. </v>
          </cell>
          <cell r="F757" t="str">
            <v>un</v>
          </cell>
        </row>
        <row r="758">
          <cell r="B758" t="str">
            <v>8.1.22</v>
          </cell>
          <cell r="D758" t="str">
            <v>28.03.12</v>
          </cell>
          <cell r="E758" t="str">
            <v xml:space="preserve">Tachão c/elem refl. vidro esp.lap bidirec. </v>
          </cell>
          <cell r="F758" t="str">
            <v>un</v>
          </cell>
        </row>
        <row r="759">
          <cell r="B759" t="str">
            <v>8.1.23</v>
          </cell>
          <cell r="D759" t="str">
            <v>28.03.13</v>
          </cell>
          <cell r="E759" t="str">
            <v>Tacha c/elem refl de plastico monod.</v>
          </cell>
          <cell r="F759" t="str">
            <v>un</v>
          </cell>
        </row>
        <row r="760">
          <cell r="B760" t="str">
            <v>8.1.24</v>
          </cell>
          <cell r="D760" t="str">
            <v>28.03.14</v>
          </cell>
          <cell r="E760" t="str">
            <v>Tacha c/elem refl de plastico bidirec.</v>
          </cell>
          <cell r="F760" t="str">
            <v>un</v>
          </cell>
        </row>
        <row r="761">
          <cell r="B761" t="str">
            <v>8.1.25</v>
          </cell>
          <cell r="D761" t="str">
            <v>28.03.15</v>
          </cell>
          <cell r="E761" t="str">
            <v xml:space="preserve">Tacha c/elem refl prism.monodirec. </v>
          </cell>
          <cell r="F761" t="str">
            <v>un</v>
          </cell>
        </row>
        <row r="762">
          <cell r="B762" t="str">
            <v>8.1.26</v>
          </cell>
          <cell r="D762" t="str">
            <v>28.03.16</v>
          </cell>
          <cell r="E762" t="str">
            <v xml:space="preserve">Tacha c/elem refl prism. bidirec. </v>
          </cell>
          <cell r="F762" t="str">
            <v>un</v>
          </cell>
        </row>
        <row r="763">
          <cell r="B763" t="str">
            <v>8.1.27</v>
          </cell>
          <cell r="D763" t="str">
            <v>28.04.01</v>
          </cell>
          <cell r="E763" t="str">
            <v>Balizador de solo</v>
          </cell>
          <cell r="F763" t="str">
            <v>un</v>
          </cell>
        </row>
        <row r="764">
          <cell r="B764" t="str">
            <v>8.1.28</v>
          </cell>
          <cell r="D764" t="str">
            <v>28.04.05</v>
          </cell>
          <cell r="E764" t="str">
            <v xml:space="preserve">Barreira plast. bicolor 1000x 500x500mm </v>
          </cell>
          <cell r="F764" t="str">
            <v>un</v>
          </cell>
        </row>
        <row r="765">
          <cell r="B765" t="str">
            <v>8.1.29</v>
          </cell>
          <cell r="D765" t="str">
            <v>28.04.06</v>
          </cell>
          <cell r="E765" t="str">
            <v>Cilindro Canalizador de trafego</v>
          </cell>
          <cell r="F765" t="str">
            <v>un</v>
          </cell>
        </row>
        <row r="766">
          <cell r="B766" t="str">
            <v>8.1.30</v>
          </cell>
          <cell r="D766" t="str">
            <v>28.04.07</v>
          </cell>
          <cell r="E766" t="str">
            <v>Balizador cilindrico GT</v>
          </cell>
          <cell r="F766" t="str">
            <v>un</v>
          </cell>
        </row>
        <row r="767">
          <cell r="B767" t="str">
            <v>8.1.31</v>
          </cell>
          <cell r="D767" t="str">
            <v>28.04.08</v>
          </cell>
          <cell r="E767" t="str">
            <v xml:space="preserve">Balizador cilindrico AI </v>
          </cell>
          <cell r="F767" t="str">
            <v>un</v>
          </cell>
        </row>
        <row r="768">
          <cell r="B768" t="str">
            <v>8.1.32</v>
          </cell>
          <cell r="D768" t="str">
            <v>28.04.09</v>
          </cell>
          <cell r="E768" t="str">
            <v>Baia proteção simples</v>
          </cell>
          <cell r="F768" t="str">
            <v>un</v>
          </cell>
        </row>
        <row r="769">
          <cell r="B769" t="str">
            <v>8.1.33</v>
          </cell>
          <cell r="D769" t="str">
            <v>28.04.10</v>
          </cell>
          <cell r="E769" t="str">
            <v>Baia proteção duplo</v>
          </cell>
          <cell r="F769" t="str">
            <v>un</v>
          </cell>
        </row>
        <row r="770">
          <cell r="B770" t="str">
            <v>8.1.34</v>
          </cell>
          <cell r="D770" t="str">
            <v>28.04.11</v>
          </cell>
          <cell r="E770" t="str">
            <v>Baia proteção master</v>
          </cell>
          <cell r="F770" t="str">
            <v>un</v>
          </cell>
        </row>
        <row r="771">
          <cell r="B771" t="str">
            <v>8.1.35</v>
          </cell>
          <cell r="D771" t="str">
            <v xml:space="preserve">28.04.12 </v>
          </cell>
          <cell r="E771" t="str">
            <v xml:space="preserve">Lamela ant.fixada em barr.N.Jersey h=0,60m </v>
          </cell>
          <cell r="F771" t="str">
            <v>m</v>
          </cell>
        </row>
        <row r="772">
          <cell r="B772" t="str">
            <v>8.1.36</v>
          </cell>
          <cell r="D772" t="str">
            <v>28.04.13</v>
          </cell>
          <cell r="E772" t="str">
            <v xml:space="preserve">Lamela ant.fixada em barr.N.Jersey h=0,80m </v>
          </cell>
          <cell r="F772" t="str">
            <v>m</v>
          </cell>
        </row>
        <row r="773">
          <cell r="B773" t="str">
            <v>8.1.37</v>
          </cell>
          <cell r="D773" t="str">
            <v>28.04.14</v>
          </cell>
          <cell r="E773" t="str">
            <v>Lamela ant.fixada em defensa h=0,80m</v>
          </cell>
          <cell r="F773" t="str">
            <v>m</v>
          </cell>
        </row>
        <row r="774">
          <cell r="B774" t="str">
            <v>8.1.38</v>
          </cell>
          <cell r="D774" t="str">
            <v>28.05.01</v>
          </cell>
          <cell r="E774" t="str">
            <v xml:space="preserve">Defensa -maleável simples </v>
          </cell>
          <cell r="F774" t="str">
            <v>m</v>
          </cell>
        </row>
        <row r="775">
          <cell r="B775" t="str">
            <v>8.1.39</v>
          </cell>
          <cell r="D775" t="str">
            <v>28.05.02</v>
          </cell>
          <cell r="E775" t="str">
            <v xml:space="preserve">Defensa -maleável duplo </v>
          </cell>
          <cell r="F775" t="str">
            <v>m</v>
          </cell>
        </row>
        <row r="776">
          <cell r="B776" t="str">
            <v>8.1.40</v>
          </cell>
          <cell r="D776" t="str">
            <v>28.05.03</v>
          </cell>
          <cell r="E776" t="str">
            <v>Defensa -maleável simples - implantação</v>
          </cell>
          <cell r="F776" t="str">
            <v>m</v>
          </cell>
        </row>
        <row r="777">
          <cell r="B777" t="str">
            <v>8.1.41</v>
          </cell>
          <cell r="D777" t="str">
            <v>28.05.04</v>
          </cell>
          <cell r="E777" t="str">
            <v>Defensa -maleável duplo - implantação</v>
          </cell>
          <cell r="F777" t="str">
            <v>m</v>
          </cell>
        </row>
        <row r="778">
          <cell r="B778" t="str">
            <v>8.1.42</v>
          </cell>
          <cell r="D778" t="str">
            <v>28.05.05</v>
          </cell>
          <cell r="E778" t="str">
            <v xml:space="preserve">Defensa -semi-maleável simples - fornecim. </v>
          </cell>
          <cell r="F778" t="str">
            <v>m</v>
          </cell>
        </row>
        <row r="779">
          <cell r="B779" t="str">
            <v>8.1.43</v>
          </cell>
          <cell r="D779" t="str">
            <v>28.05.06</v>
          </cell>
          <cell r="E779" t="str">
            <v xml:space="preserve">Defensa -semi-maleável simples - instalação </v>
          </cell>
          <cell r="F779" t="str">
            <v>m</v>
          </cell>
        </row>
        <row r="780">
          <cell r="B780" t="str">
            <v>8.1.44</v>
          </cell>
          <cell r="D780" t="str">
            <v>28.06.01</v>
          </cell>
          <cell r="E780" t="str">
            <v xml:space="preserve">G.c.intransponível tipo I - des. 5289 </v>
          </cell>
          <cell r="F780" t="str">
            <v>m</v>
          </cell>
        </row>
        <row r="781">
          <cell r="B781" t="str">
            <v>8.1.45</v>
          </cell>
          <cell r="D781" t="str">
            <v>28.06.02</v>
          </cell>
          <cell r="E781" t="str">
            <v xml:space="preserve">G.c.intransponível tipo II - des. 5307 </v>
          </cell>
          <cell r="F781" t="str">
            <v>m</v>
          </cell>
        </row>
        <row r="782">
          <cell r="B782" t="str">
            <v>8.1.46</v>
          </cell>
          <cell r="D782" t="str">
            <v>28.06.03</v>
          </cell>
          <cell r="E782" t="str">
            <v>G.c.de conc. pré passarela - des. 5370</v>
          </cell>
          <cell r="F782" t="str">
            <v>m</v>
          </cell>
        </row>
        <row r="783">
          <cell r="B783" t="str">
            <v>8.1.47</v>
          </cell>
          <cell r="D783" t="str">
            <v>28.06.04</v>
          </cell>
          <cell r="E783" t="str">
            <v xml:space="preserve">Barreira de segurança tipo New Jersey - des. 5396 </v>
          </cell>
          <cell r="F783" t="str">
            <v>m</v>
          </cell>
        </row>
        <row r="784">
          <cell r="B784" t="str">
            <v>8.1.48</v>
          </cell>
          <cell r="D784" t="str">
            <v>28.06.05</v>
          </cell>
          <cell r="E784" t="str">
            <v xml:space="preserve">Barreira double face New Jersey des 5514 </v>
          </cell>
          <cell r="F784" t="str">
            <v>m</v>
          </cell>
        </row>
        <row r="785">
          <cell r="B785" t="str">
            <v>8.1.49</v>
          </cell>
          <cell r="D785" t="str">
            <v>28.06.06</v>
          </cell>
          <cell r="E785" t="str">
            <v xml:space="preserve">Barreira double face New Jersey O.A.E.des 5464 </v>
          </cell>
          <cell r="F785" t="str">
            <v>m</v>
          </cell>
        </row>
        <row r="786">
          <cell r="B786" t="str">
            <v>8.1.50</v>
          </cell>
          <cell r="D786" t="str">
            <v>28.06.07</v>
          </cell>
          <cell r="E786" t="str">
            <v xml:space="preserve">Barreira double face New Jersey des 5465 </v>
          </cell>
          <cell r="F786" t="str">
            <v>m</v>
          </cell>
        </row>
        <row r="787">
          <cell r="B787" t="str">
            <v>8.1.51</v>
          </cell>
          <cell r="D787" t="str">
            <v>28.06.08</v>
          </cell>
          <cell r="E787" t="str">
            <v xml:space="preserve">Barreira com passeio p/ O.A.E. - des 5397 </v>
          </cell>
          <cell r="F787" t="str">
            <v>m</v>
          </cell>
        </row>
        <row r="788">
          <cell r="B788" t="str">
            <v>8.1.52</v>
          </cell>
          <cell r="D788" t="str">
            <v>28.06.09</v>
          </cell>
          <cell r="E788" t="str">
            <v xml:space="preserve">Barreira New-Jersey extrudada </v>
          </cell>
          <cell r="F788" t="str">
            <v>m</v>
          </cell>
        </row>
        <row r="789">
          <cell r="B789" t="str">
            <v>8.1.53</v>
          </cell>
          <cell r="D789" t="str">
            <v>28.06.10</v>
          </cell>
          <cell r="E789" t="str">
            <v xml:space="preserve">Suporte madeira tratada 0,10 x 0,10m </v>
          </cell>
          <cell r="F789" t="str">
            <v>m</v>
          </cell>
        </row>
        <row r="790">
          <cell r="B790" t="str">
            <v>8.1.54</v>
          </cell>
          <cell r="D790" t="str">
            <v>28.06.11</v>
          </cell>
          <cell r="E790" t="str">
            <v xml:space="preserve">Suporte de perfil metálico galvanizado </v>
          </cell>
          <cell r="F790" t="str">
            <v>kg</v>
          </cell>
        </row>
        <row r="791">
          <cell r="B791" t="str">
            <v>8.1.55</v>
          </cell>
          <cell r="D791" t="str">
            <v>28.06.12</v>
          </cell>
          <cell r="E791" t="str">
            <v xml:space="preserve">Suporte de tubo galvanizado d= 2 1/2" </v>
          </cell>
          <cell r="F791" t="str">
            <v>m</v>
          </cell>
        </row>
        <row r="792">
          <cell r="B792" t="str">
            <v>8.1.56</v>
          </cell>
          <cell r="D792" t="str">
            <v>28.07.01</v>
          </cell>
          <cell r="E792" t="str">
            <v xml:space="preserve">Broca de concreto armado D=20,00cm </v>
          </cell>
          <cell r="F792" t="str">
            <v>m</v>
          </cell>
        </row>
        <row r="793">
          <cell r="B793" t="str">
            <v>8.1.57</v>
          </cell>
          <cell r="D793" t="str">
            <v>28.07.02</v>
          </cell>
          <cell r="E793" t="str">
            <v xml:space="preserve">Broca de concreto armado D=25,00cm </v>
          </cell>
          <cell r="F793" t="str">
            <v>m</v>
          </cell>
        </row>
        <row r="794">
          <cell r="B794" t="str">
            <v>8.1.58</v>
          </cell>
          <cell r="D794" t="str">
            <v>28.07.03</v>
          </cell>
          <cell r="E794" t="str">
            <v>Broca de concreto armado D=15,00cm</v>
          </cell>
          <cell r="F794" t="str">
            <v>m</v>
          </cell>
        </row>
        <row r="795">
          <cell r="B795" t="str">
            <v>8.1.59</v>
          </cell>
          <cell r="D795" t="str">
            <v>28.07.04</v>
          </cell>
          <cell r="E795" t="str">
            <v xml:space="preserve">Placa institucional </v>
          </cell>
          <cell r="F795" t="str">
            <v>un</v>
          </cell>
        </row>
        <row r="796">
          <cell r="B796" t="str">
            <v>8.1.60</v>
          </cell>
          <cell r="D796" t="str">
            <v>28.07.05</v>
          </cell>
          <cell r="E796" t="str">
            <v xml:space="preserve">Manut placa instit. </v>
          </cell>
          <cell r="F796" t="str">
            <v>manut x mês</v>
          </cell>
        </row>
        <row r="798">
          <cell r="B798" t="str">
            <v>Cód. Colinas</v>
          </cell>
          <cell r="D798" t="str">
            <v>Código</v>
          </cell>
          <cell r="E798" t="str">
            <v>Serviços</v>
          </cell>
          <cell r="F798" t="str">
            <v>Unid.</v>
          </cell>
        </row>
        <row r="801">
          <cell r="D801" t="str">
            <v>FASE 30 - SERVIÇO DE PROTEÇÂO AO MEIO AMBIENTE</v>
          </cell>
        </row>
        <row r="802">
          <cell r="B802" t="str">
            <v>9.1.1</v>
          </cell>
          <cell r="D802" t="str">
            <v>30.01.01</v>
          </cell>
          <cell r="E802" t="str">
            <v>Grama placa s/adubo</v>
          </cell>
          <cell r="F802" t="str">
            <v>m²</v>
          </cell>
        </row>
        <row r="803">
          <cell r="B803" t="str">
            <v>9.1.2</v>
          </cell>
          <cell r="D803" t="str">
            <v>30.01.02</v>
          </cell>
          <cell r="E803" t="str">
            <v>Grama placa c/adubo</v>
          </cell>
          <cell r="F803" t="str">
            <v>m²</v>
          </cell>
        </row>
        <row r="804">
          <cell r="B804" t="str">
            <v>9.1.3</v>
          </cell>
          <cell r="D804" t="str">
            <v>30.01.03</v>
          </cell>
          <cell r="E804" t="str">
            <v>Grama muda s/adubo</v>
          </cell>
          <cell r="F804" t="str">
            <v>m²</v>
          </cell>
        </row>
        <row r="805">
          <cell r="B805" t="str">
            <v>9.1.4</v>
          </cell>
          <cell r="D805" t="str">
            <v>30.01.04</v>
          </cell>
          <cell r="E805" t="str">
            <v>Grama muda c/adubo</v>
          </cell>
          <cell r="F805" t="str">
            <v>m²</v>
          </cell>
        </row>
        <row r="806">
          <cell r="B806" t="str">
            <v>9.1.5</v>
          </cell>
          <cell r="D806" t="str">
            <v>30.01.05</v>
          </cell>
          <cell r="E806" t="str">
            <v>Plant. Semen. s/adubo</v>
          </cell>
          <cell r="F806" t="str">
            <v>m²</v>
          </cell>
        </row>
        <row r="807">
          <cell r="B807" t="str">
            <v>9.1.6</v>
          </cell>
          <cell r="D807" t="str">
            <v>30.01.06</v>
          </cell>
          <cell r="E807" t="str">
            <v>Plant. Semen. c/adubo</v>
          </cell>
          <cell r="F807" t="str">
            <v>m²</v>
          </cell>
        </row>
        <row r="808">
          <cell r="B808" t="str">
            <v>9.1.7</v>
          </cell>
          <cell r="D808" t="str">
            <v>30.01.07</v>
          </cell>
          <cell r="E808" t="str">
            <v>Hidrossemeadura</v>
          </cell>
          <cell r="F808" t="str">
            <v>m²</v>
          </cell>
        </row>
        <row r="809">
          <cell r="B809" t="str">
            <v>9.1.8</v>
          </cell>
          <cell r="D809" t="str">
            <v>30.01.08</v>
          </cell>
          <cell r="E809" t="str">
            <v>Irrig. Revest. Vegetal</v>
          </cell>
          <cell r="F809" t="str">
            <v>m²</v>
          </cell>
        </row>
        <row r="810">
          <cell r="B810" t="str">
            <v>9.1.9</v>
          </cell>
          <cell r="D810" t="str">
            <v>30.01.21</v>
          </cell>
          <cell r="E810" t="str">
            <v xml:space="preserve">Plantio de arbustos </v>
          </cell>
          <cell r="F810" t="str">
            <v>un</v>
          </cell>
        </row>
        <row r="811">
          <cell r="B811" t="str">
            <v>9.1.10</v>
          </cell>
          <cell r="D811" t="str">
            <v>30.01.22</v>
          </cell>
          <cell r="E811" t="str">
            <v>Plantio de arvores</v>
          </cell>
          <cell r="F811" t="str">
            <v>un</v>
          </cell>
        </row>
        <row r="812">
          <cell r="B812" t="str">
            <v>9.1.11</v>
          </cell>
          <cell r="D812" t="str">
            <v>30.01.30</v>
          </cell>
          <cell r="E812" t="str">
            <v xml:space="preserve">Plant gram sem c adu. </v>
          </cell>
          <cell r="F812" t="str">
            <v>m²</v>
          </cell>
        </row>
        <row r="813">
          <cell r="B813" t="str">
            <v>9.1.12</v>
          </cell>
          <cell r="D813" t="str">
            <v>30.02.02</v>
          </cell>
          <cell r="E813" t="str">
            <v xml:space="preserve">Alambrado com tela de arame galv., mourao de conc, </v>
          </cell>
          <cell r="F813" t="str">
            <v>m²</v>
          </cell>
        </row>
        <row r="815">
          <cell r="B815" t="str">
            <v>Cód. Colinas</v>
          </cell>
          <cell r="D815" t="str">
            <v>Código</v>
          </cell>
          <cell r="E815" t="str">
            <v>Serviços</v>
          </cell>
          <cell r="F815" t="str">
            <v>Unid.</v>
          </cell>
        </row>
        <row r="818">
          <cell r="D818" t="str">
            <v>FASE 31 - CONSERVAÇÃO DE ROTINA</v>
          </cell>
        </row>
        <row r="819">
          <cell r="B819" t="str">
            <v>10.1.1</v>
          </cell>
          <cell r="D819" t="str">
            <v>31.01.01</v>
          </cell>
          <cell r="E819" t="str">
            <v>Remendo pre-mist. Quente</v>
          </cell>
          <cell r="F819" t="str">
            <v>m³</v>
          </cell>
        </row>
        <row r="820">
          <cell r="B820" t="str">
            <v>10.1.2</v>
          </cell>
          <cell r="D820" t="str">
            <v>31.01.02</v>
          </cell>
          <cell r="E820" t="str">
            <v>Remendo pre-mist. Frio</v>
          </cell>
          <cell r="F820" t="str">
            <v>m³</v>
          </cell>
        </row>
        <row r="821">
          <cell r="B821" t="str">
            <v>10.1.3</v>
          </cell>
          <cell r="D821" t="str">
            <v>31.01.03</v>
          </cell>
          <cell r="E821" t="str">
            <v>Reparo em pav. Tapa buraco</v>
          </cell>
          <cell r="F821" t="str">
            <v>m³</v>
          </cell>
        </row>
        <row r="822">
          <cell r="B822" t="str">
            <v>10.1.4</v>
          </cell>
          <cell r="D822" t="str">
            <v>31.01.04</v>
          </cell>
          <cell r="E822" t="str">
            <v>Reparo de base brita graduada</v>
          </cell>
          <cell r="F822" t="str">
            <v>m³</v>
          </cell>
        </row>
        <row r="823">
          <cell r="B823" t="str">
            <v>10.1.5</v>
          </cell>
          <cell r="D823" t="str">
            <v>31.01.05</v>
          </cell>
          <cell r="E823" t="str">
            <v>Selagem de trinca</v>
          </cell>
          <cell r="F823" t="str">
            <v>litros</v>
          </cell>
        </row>
        <row r="824">
          <cell r="B824" t="str">
            <v>10.1.6</v>
          </cell>
          <cell r="D824" t="str">
            <v>31.01.06</v>
          </cell>
          <cell r="E824" t="str">
            <v>Reparo de concreto portland</v>
          </cell>
          <cell r="F824" t="str">
            <v>m³</v>
          </cell>
        </row>
        <row r="825">
          <cell r="B825" t="str">
            <v>10.1.7</v>
          </cell>
          <cell r="D825" t="str">
            <v>31.01.07</v>
          </cell>
          <cell r="E825" t="str">
            <v xml:space="preserve">Repos. Ver. Prim. Pista </v>
          </cell>
          <cell r="F825" t="str">
            <v>m³</v>
          </cell>
        </row>
        <row r="826">
          <cell r="B826" t="str">
            <v>10.1.8</v>
          </cell>
          <cell r="D826" t="str">
            <v>31.01.08</v>
          </cell>
          <cell r="E826" t="str">
            <v>Repos. Ver. Prim. Acost.</v>
          </cell>
          <cell r="F826" t="str">
            <v>m³</v>
          </cell>
        </row>
        <row r="827">
          <cell r="B827" t="str">
            <v>10.1.9</v>
          </cell>
          <cell r="D827" t="str">
            <v>31.01.09</v>
          </cell>
          <cell r="E827" t="str">
            <v xml:space="preserve">Reconformação de plataforma </v>
          </cell>
          <cell r="F827" t="str">
            <v>km</v>
          </cell>
        </row>
        <row r="828">
          <cell r="B828" t="str">
            <v>10.1.10</v>
          </cell>
          <cell r="D828" t="str">
            <v>31.01.10</v>
          </cell>
          <cell r="E828" t="str">
            <v xml:space="preserve">Reconformação de acostamento </v>
          </cell>
          <cell r="F828" t="str">
            <v>km</v>
          </cell>
        </row>
        <row r="829">
          <cell r="B829" t="str">
            <v>10.1.11</v>
          </cell>
          <cell r="D829" t="str">
            <v>31.02.01</v>
          </cell>
          <cell r="E829" t="str">
            <v>Plantio de grama em placa sem adubo</v>
          </cell>
          <cell r="F829" t="str">
            <v>m²</v>
          </cell>
        </row>
        <row r="830">
          <cell r="B830" t="str">
            <v>10.1.12</v>
          </cell>
          <cell r="D830" t="str">
            <v>31.02.02</v>
          </cell>
          <cell r="E830" t="str">
            <v>Plantio de grama em placa com adubo</v>
          </cell>
          <cell r="F830" t="str">
            <v>m²</v>
          </cell>
        </row>
        <row r="831">
          <cell r="B831" t="str">
            <v>10.1.13</v>
          </cell>
          <cell r="D831" t="str">
            <v>31.02.03</v>
          </cell>
          <cell r="E831" t="str">
            <v>Roçada manual</v>
          </cell>
          <cell r="F831" t="str">
            <v>ha</v>
          </cell>
        </row>
        <row r="832">
          <cell r="B832" t="str">
            <v>10.1.14</v>
          </cell>
          <cell r="D832" t="str">
            <v>31.02.04</v>
          </cell>
          <cell r="E832" t="str">
            <v xml:space="preserve">Roçada mecânica </v>
          </cell>
          <cell r="F832" t="str">
            <v>ha</v>
          </cell>
        </row>
        <row r="833">
          <cell r="B833" t="str">
            <v>10.1.15</v>
          </cell>
          <cell r="D833" t="str">
            <v>31.02.05</v>
          </cell>
          <cell r="E833" t="str">
            <v>Capina manual</v>
          </cell>
          <cell r="F833" t="str">
            <v>ha</v>
          </cell>
        </row>
        <row r="834">
          <cell r="B834" t="str">
            <v>10.1.16</v>
          </cell>
          <cell r="D834" t="str">
            <v>31.02.06</v>
          </cell>
          <cell r="E834" t="str">
            <v>Capina química</v>
          </cell>
          <cell r="F834" t="str">
            <v>m²</v>
          </cell>
        </row>
        <row r="835">
          <cell r="B835" t="str">
            <v>10.1.17</v>
          </cell>
          <cell r="D835" t="str">
            <v>31.02.07</v>
          </cell>
          <cell r="E835" t="str">
            <v>Conservação manual de aceiro</v>
          </cell>
          <cell r="F835" t="str">
            <v>ha</v>
          </cell>
        </row>
        <row r="836">
          <cell r="B836" t="str">
            <v>10.1.18</v>
          </cell>
          <cell r="D836" t="str">
            <v>31.02.08</v>
          </cell>
          <cell r="E836" t="str">
            <v>Despraguejamento manual de gramado</v>
          </cell>
          <cell r="F836" t="str">
            <v>ha</v>
          </cell>
        </row>
        <row r="837">
          <cell r="B837" t="str">
            <v>10.1.19</v>
          </cell>
          <cell r="D837" t="str">
            <v>31.02.09</v>
          </cell>
          <cell r="E837" t="str">
            <v>Remoção lixo entulho</v>
          </cell>
          <cell r="F837" t="str">
            <v>equipexh</v>
          </cell>
        </row>
        <row r="838">
          <cell r="B838" t="str">
            <v>10.1.20</v>
          </cell>
          <cell r="D838" t="str">
            <v>31.03.01</v>
          </cell>
          <cell r="E838" t="str">
            <v>Reparo total de cerca</v>
          </cell>
          <cell r="F838" t="str">
            <v>m</v>
          </cell>
        </row>
        <row r="839">
          <cell r="B839" t="str">
            <v>10.1.21</v>
          </cell>
          <cell r="D839" t="str">
            <v>31.03.02</v>
          </cell>
          <cell r="E839" t="str">
            <v>Reparo parcial de cerca - mourão</v>
          </cell>
          <cell r="F839" t="str">
            <v>m</v>
          </cell>
        </row>
        <row r="840">
          <cell r="B840" t="str">
            <v>10.1.22</v>
          </cell>
          <cell r="D840" t="str">
            <v>31.03.03</v>
          </cell>
          <cell r="E840" t="str">
            <v>Reparo parcial de cerca - arame</v>
          </cell>
          <cell r="F840" t="str">
            <v>m</v>
          </cell>
        </row>
        <row r="841">
          <cell r="B841" t="str">
            <v>10.1.23</v>
          </cell>
          <cell r="D841" t="str">
            <v>31.04.01</v>
          </cell>
          <cell r="E841" t="str">
            <v>Recomposição manual de aterro</v>
          </cell>
          <cell r="F841" t="str">
            <v>m³</v>
          </cell>
        </row>
        <row r="842">
          <cell r="B842" t="str">
            <v>10.1.24</v>
          </cell>
          <cell r="D842" t="str">
            <v>31.04.02</v>
          </cell>
          <cell r="E842" t="str">
            <v>Recomposição mecânica de aterro</v>
          </cell>
          <cell r="F842" t="str">
            <v>m³</v>
          </cell>
        </row>
        <row r="843">
          <cell r="B843" t="str">
            <v>10.1.25</v>
          </cell>
          <cell r="D843" t="str">
            <v>31.04.03</v>
          </cell>
          <cell r="E843" t="str">
            <v xml:space="preserve">Remoção manual de barreira </v>
          </cell>
          <cell r="F843" t="str">
            <v>m³</v>
          </cell>
        </row>
        <row r="844">
          <cell r="B844" t="str">
            <v>10.1.26</v>
          </cell>
          <cell r="D844" t="str">
            <v>31.04.04</v>
          </cell>
          <cell r="E844" t="str">
            <v>Remoção mecânica de barreira</v>
          </cell>
          <cell r="F844" t="str">
            <v>m³</v>
          </cell>
        </row>
        <row r="845">
          <cell r="B845" t="str">
            <v>10.1.27</v>
          </cell>
          <cell r="D845" t="str">
            <v>31.05.01</v>
          </cell>
          <cell r="E845" t="str">
            <v>Limpeza de drenagem da plataforma</v>
          </cell>
          <cell r="F845" t="str">
            <v>m</v>
          </cell>
        </row>
        <row r="846">
          <cell r="B846" t="str">
            <v>10.1.28</v>
          </cell>
          <cell r="D846" t="str">
            <v>31.05.02</v>
          </cell>
          <cell r="E846" t="str">
            <v>Limpeza de drenagem fora da plataforma</v>
          </cell>
          <cell r="F846" t="str">
            <v>m</v>
          </cell>
        </row>
        <row r="847">
          <cell r="B847" t="str">
            <v>10.1.29</v>
          </cell>
          <cell r="D847" t="str">
            <v>31.05.03</v>
          </cell>
          <cell r="E847" t="str">
            <v>Limpeza de bueiros diametro até 60cm</v>
          </cell>
          <cell r="F847" t="str">
            <v>m</v>
          </cell>
        </row>
        <row r="848">
          <cell r="B848" t="str">
            <v>10.1.30</v>
          </cell>
          <cell r="D848" t="str">
            <v>31.05.04</v>
          </cell>
          <cell r="E848" t="str">
            <v>Limpeza de bueiros diametro até 80cm</v>
          </cell>
          <cell r="F848" t="str">
            <v>m</v>
          </cell>
        </row>
        <row r="849">
          <cell r="B849" t="str">
            <v>10.1.31</v>
          </cell>
          <cell r="D849" t="str">
            <v>31.05.05</v>
          </cell>
          <cell r="E849" t="str">
            <v>Limpeza de bueiros diametro até 100cm</v>
          </cell>
          <cell r="F849" t="str">
            <v>m</v>
          </cell>
        </row>
        <row r="850">
          <cell r="B850" t="str">
            <v>10.1.32</v>
          </cell>
          <cell r="D850" t="str">
            <v>31.05.06</v>
          </cell>
          <cell r="E850" t="str">
            <v>Limpeza de bueiros diametro até 120cm</v>
          </cell>
          <cell r="F850" t="str">
            <v>m</v>
          </cell>
        </row>
        <row r="851">
          <cell r="B851" t="str">
            <v>10.1.33</v>
          </cell>
          <cell r="D851" t="str">
            <v>31.05.07</v>
          </cell>
          <cell r="E851" t="str">
            <v>Limpeza de bueiros diametro até 150cm</v>
          </cell>
          <cell r="F851" t="str">
            <v>m</v>
          </cell>
        </row>
        <row r="852">
          <cell r="B852" t="str">
            <v>10.1.34</v>
          </cell>
          <cell r="D852" t="str">
            <v>31.05.08</v>
          </cell>
          <cell r="E852" t="str">
            <v>Limpeza de galeria</v>
          </cell>
          <cell r="F852" t="str">
            <v>m</v>
          </cell>
        </row>
        <row r="853">
          <cell r="B853" t="str">
            <v>10.1.35</v>
          </cell>
          <cell r="D853" t="str">
            <v>31.05.09</v>
          </cell>
          <cell r="E853" t="str">
            <v>Reparo drenagem superficial de concreto</v>
          </cell>
          <cell r="F853" t="str">
            <v>m³</v>
          </cell>
        </row>
        <row r="854">
          <cell r="B854" t="str">
            <v>10.1.36</v>
          </cell>
          <cell r="D854" t="str">
            <v>31.05.10</v>
          </cell>
          <cell r="E854" t="str">
            <v>Demolição de concreto simples</v>
          </cell>
          <cell r="F854" t="str">
            <v>m³</v>
          </cell>
        </row>
        <row r="855">
          <cell r="B855" t="str">
            <v>10.1.37</v>
          </cell>
          <cell r="D855" t="str">
            <v>31.05.11</v>
          </cell>
          <cell r="E855" t="str">
            <v xml:space="preserve">Demolição de concreto Armado </v>
          </cell>
          <cell r="F855" t="str">
            <v>m³</v>
          </cell>
        </row>
        <row r="856">
          <cell r="B856" t="str">
            <v>10.1.38</v>
          </cell>
          <cell r="D856" t="str">
            <v>31.05.12</v>
          </cell>
          <cell r="E856" t="str">
            <v>Demolição e retirada de guarda-corpo</v>
          </cell>
          <cell r="F856" t="str">
            <v>m³</v>
          </cell>
        </row>
        <row r="857">
          <cell r="B857" t="str">
            <v>10.1.39</v>
          </cell>
          <cell r="D857" t="str">
            <v>31.06.01</v>
          </cell>
          <cell r="E857" t="str">
            <v>Limpeza de placa</v>
          </cell>
          <cell r="F857" t="str">
            <v>m²</v>
          </cell>
        </row>
        <row r="858">
          <cell r="B858" t="str">
            <v>10.1.40</v>
          </cell>
          <cell r="D858" t="str">
            <v>31.06.02</v>
          </cell>
          <cell r="E858" t="str">
            <v>Substituição de placa</v>
          </cell>
          <cell r="F858" t="str">
            <v>m²</v>
          </cell>
        </row>
        <row r="859">
          <cell r="B859" t="str">
            <v>10.1.41</v>
          </cell>
          <cell r="D859" t="str">
            <v>31.06.03</v>
          </cell>
          <cell r="E859" t="str">
            <v>Fornec. de placa de aco FP+GT</v>
          </cell>
          <cell r="F859" t="str">
            <v>m²</v>
          </cell>
        </row>
        <row r="860">
          <cell r="B860" t="str">
            <v>10.1.42</v>
          </cell>
          <cell r="D860" t="str">
            <v>31.06.05</v>
          </cell>
          <cell r="E860" t="str">
            <v>Placa de alumínio GT+GT</v>
          </cell>
          <cell r="F860" t="str">
            <v>m²</v>
          </cell>
        </row>
        <row r="861">
          <cell r="B861" t="str">
            <v>10.1.43</v>
          </cell>
          <cell r="D861" t="str">
            <v>31.06.06</v>
          </cell>
          <cell r="E861" t="str">
            <v>Suporte madeira tratada 0,10 x 0,10m</v>
          </cell>
          <cell r="F861" t="str">
            <v>m</v>
          </cell>
        </row>
        <row r="862">
          <cell r="B862" t="str">
            <v>10.1.44</v>
          </cell>
          <cell r="D862" t="str">
            <v>31.06.07</v>
          </cell>
          <cell r="E862" t="str">
            <v>Suporte de perfil metálico galvanizado</v>
          </cell>
          <cell r="F862" t="str">
            <v>kg</v>
          </cell>
        </row>
        <row r="863">
          <cell r="B863" t="str">
            <v>10.1.45</v>
          </cell>
          <cell r="D863" t="str">
            <v>31.06.08</v>
          </cell>
          <cell r="E863" t="str">
            <v>Suporte de tubo galvanizado d=2 1/2"</v>
          </cell>
          <cell r="F863" t="str">
            <v>m</v>
          </cell>
        </row>
        <row r="864">
          <cell r="B864" t="str">
            <v>10.1.46</v>
          </cell>
          <cell r="D864" t="str">
            <v>31.06.09</v>
          </cell>
          <cell r="E864" t="str">
            <v>Limpeza tacha refletiva mono/bidirecional</v>
          </cell>
          <cell r="F864" t="str">
            <v>un</v>
          </cell>
        </row>
        <row r="865">
          <cell r="B865" t="str">
            <v>10.1.47</v>
          </cell>
          <cell r="D865" t="str">
            <v>31.06.10</v>
          </cell>
          <cell r="E865" t="str">
            <v>Pintura de caiação 2 demãos</v>
          </cell>
          <cell r="F865" t="str">
            <v>m²</v>
          </cell>
        </row>
        <row r="866">
          <cell r="B866" t="str">
            <v>10.1.48</v>
          </cell>
          <cell r="D866" t="str">
            <v>31.07.01</v>
          </cell>
          <cell r="E866" t="str">
            <v>Substituição de defensa semi-maleável sem mat.</v>
          </cell>
          <cell r="F866" t="str">
            <v>m</v>
          </cell>
        </row>
        <row r="867">
          <cell r="B867" t="str">
            <v>10.1.49</v>
          </cell>
          <cell r="D867" t="str">
            <v>31.07.02</v>
          </cell>
          <cell r="E867" t="str">
            <v>Defensa semi-maleável - fornecimento</v>
          </cell>
          <cell r="F867" t="str">
            <v>m</v>
          </cell>
        </row>
        <row r="868">
          <cell r="B868" t="str">
            <v>10.1.50</v>
          </cell>
          <cell r="D868" t="str">
            <v>31.07.03</v>
          </cell>
          <cell r="E868" t="str">
            <v>Defensa semi-maleável - Instalação</v>
          </cell>
          <cell r="F868" t="str">
            <v>m</v>
          </cell>
        </row>
        <row r="869">
          <cell r="B869" t="str">
            <v>10.1.51</v>
          </cell>
          <cell r="D869" t="str">
            <v>31.07.04</v>
          </cell>
          <cell r="E869" t="str">
            <v>Reparo de guarda corpo metálico</v>
          </cell>
          <cell r="F869" t="str">
            <v>m²</v>
          </cell>
        </row>
        <row r="870">
          <cell r="B870" t="str">
            <v>10.1.52</v>
          </cell>
          <cell r="D870" t="str">
            <v>31.08.01</v>
          </cell>
          <cell r="E870" t="str">
            <v>Limpeza superficial concreto</v>
          </cell>
          <cell r="F870" t="str">
            <v>m²</v>
          </cell>
        </row>
        <row r="871">
          <cell r="B871" t="str">
            <v>10.1.53</v>
          </cell>
          <cell r="D871" t="str">
            <v>31.08.02</v>
          </cell>
          <cell r="E871" t="str">
            <v>Alvenaria de 1 tijolo</v>
          </cell>
          <cell r="F871" t="str">
            <v>m³</v>
          </cell>
        </row>
        <row r="872">
          <cell r="B872" t="str">
            <v>10.1.54</v>
          </cell>
          <cell r="D872" t="str">
            <v>31.08.03</v>
          </cell>
          <cell r="E872" t="str">
            <v xml:space="preserve">Recolhimento de animais </v>
          </cell>
          <cell r="F872" t="str">
            <v>equipexhora</v>
          </cell>
        </row>
        <row r="873">
          <cell r="B873" t="str">
            <v>10.1.55</v>
          </cell>
          <cell r="D873" t="str">
            <v>31.08.07</v>
          </cell>
          <cell r="E873" t="str">
            <v>Equipe para serviços conservação</v>
          </cell>
          <cell r="F873" t="str">
            <v>equipexdia</v>
          </cell>
        </row>
        <row r="874">
          <cell r="B874" t="str">
            <v>10.1.56</v>
          </cell>
          <cell r="D874" t="str">
            <v>31.08.08</v>
          </cell>
          <cell r="E874" t="str">
            <v>Transporte de pessoal</v>
          </cell>
          <cell r="F874" t="str">
            <v>km</v>
          </cell>
        </row>
        <row r="875">
          <cell r="B875" t="str">
            <v>10.1.57</v>
          </cell>
          <cell r="D875" t="str">
            <v>31.08.09</v>
          </cell>
          <cell r="E875" t="str">
            <v>Pintura latex acrílica</v>
          </cell>
          <cell r="F875" t="str">
            <v>m²</v>
          </cell>
        </row>
        <row r="876">
          <cell r="B876" t="str">
            <v>10.1.58</v>
          </cell>
          <cell r="D876" t="str">
            <v>31.09.01</v>
          </cell>
          <cell r="E876" t="str">
            <v>Guia concreto Fck 15 Mpa</v>
          </cell>
          <cell r="F876" t="str">
            <v>m³</v>
          </cell>
        </row>
        <row r="877">
          <cell r="B877" t="str">
            <v>10.1.59</v>
          </cell>
          <cell r="D877" t="str">
            <v>31.09.02</v>
          </cell>
          <cell r="E877" t="str">
            <v>Sarjeta concreto Fck 15 Mpa</v>
          </cell>
          <cell r="F877" t="str">
            <v>m³</v>
          </cell>
        </row>
        <row r="879">
          <cell r="B879" t="str">
            <v>Cód. Colinas</v>
          </cell>
          <cell r="D879" t="str">
            <v>Código</v>
          </cell>
          <cell r="E879" t="str">
            <v>Serviços</v>
          </cell>
          <cell r="F879" t="str">
            <v>Unid.</v>
          </cell>
        </row>
        <row r="882">
          <cell r="D882" t="str">
            <v>FASE 32 - CONSERVAÇÃO ESPECIAL</v>
          </cell>
        </row>
        <row r="883">
          <cell r="B883" t="str">
            <v>11.1.1</v>
          </cell>
          <cell r="D883" t="str">
            <v>32.01.01</v>
          </cell>
          <cell r="E883" t="str">
            <v>Reforço de sub-leito - Escavação</v>
          </cell>
          <cell r="F883" t="str">
            <v>m³</v>
          </cell>
        </row>
        <row r="884">
          <cell r="B884" t="str">
            <v>11.1.2</v>
          </cell>
          <cell r="D884" t="str">
            <v>32.01.02</v>
          </cell>
          <cell r="E884" t="str">
            <v>Reforço de sub-leito - compactação</v>
          </cell>
          <cell r="F884" t="str">
            <v>m³</v>
          </cell>
        </row>
        <row r="885">
          <cell r="B885" t="str">
            <v>11.1.3</v>
          </cell>
          <cell r="D885" t="str">
            <v>32.01.03</v>
          </cell>
          <cell r="E885" t="str">
            <v xml:space="preserve">Preparo e melhoramento sub-leito </v>
          </cell>
          <cell r="F885" t="str">
            <v>m²</v>
          </cell>
        </row>
        <row r="886">
          <cell r="B886" t="str">
            <v>11.1.4</v>
          </cell>
          <cell r="D886" t="str">
            <v>32.01.05</v>
          </cell>
          <cell r="E886" t="str">
            <v>Sub-base ou base brita grad. simples</v>
          </cell>
          <cell r="F886" t="str">
            <v>m³</v>
          </cell>
        </row>
        <row r="887">
          <cell r="B887" t="str">
            <v>11.1.5</v>
          </cell>
          <cell r="D887" t="str">
            <v>32.01.06</v>
          </cell>
          <cell r="E887" t="str">
            <v>Imprimadura bet. impermeabilizante</v>
          </cell>
          <cell r="F887" t="str">
            <v>m²</v>
          </cell>
        </row>
        <row r="888">
          <cell r="B888" t="str">
            <v>11.1.6</v>
          </cell>
          <cell r="D888" t="str">
            <v>32.01.07</v>
          </cell>
          <cell r="E888" t="str">
            <v>Imprimadura betuminosa ligante</v>
          </cell>
          <cell r="F888" t="str">
            <v>m²</v>
          </cell>
        </row>
        <row r="889">
          <cell r="B889" t="str">
            <v>11.1.7</v>
          </cell>
          <cell r="D889" t="str">
            <v>32.01.08</v>
          </cell>
          <cell r="E889" t="str">
            <v>Tratamento superf. c/ lama asfáltica</v>
          </cell>
          <cell r="F889" t="str">
            <v>m²</v>
          </cell>
        </row>
        <row r="890">
          <cell r="B890" t="str">
            <v>11.1.8</v>
          </cell>
          <cell r="D890" t="str">
            <v>32.01.09</v>
          </cell>
          <cell r="E890" t="str">
            <v>Camada de lama asfáltica grossa</v>
          </cell>
          <cell r="F890" t="str">
            <v>m²</v>
          </cell>
        </row>
        <row r="891">
          <cell r="B891" t="str">
            <v>11.1.9</v>
          </cell>
          <cell r="D891" t="str">
            <v>32.01.10.01</v>
          </cell>
          <cell r="E891" t="str">
            <v>Camada de rolamento CBUQ - panos s/DOP</v>
          </cell>
          <cell r="F891" t="str">
            <v>m³</v>
          </cell>
        </row>
        <row r="892">
          <cell r="B892" t="str">
            <v>11.1.10</v>
          </cell>
          <cell r="D892" t="str">
            <v>32.01.11</v>
          </cell>
          <cell r="E892" t="str">
            <v>Camada Base/regularização de pré mist. A frio</v>
          </cell>
          <cell r="F892" t="str">
            <v>m³</v>
          </cell>
        </row>
        <row r="893">
          <cell r="B893" t="str">
            <v>11.1.11</v>
          </cell>
          <cell r="D893" t="str">
            <v>32.01.12</v>
          </cell>
          <cell r="E893" t="str">
            <v>Capa selante Betuminosa</v>
          </cell>
          <cell r="F893" t="str">
            <v>m²</v>
          </cell>
        </row>
        <row r="894">
          <cell r="B894" t="str">
            <v>11.1.12</v>
          </cell>
          <cell r="D894" t="str">
            <v>32.01.13</v>
          </cell>
          <cell r="E894" t="str">
            <v>Fresagem Pavimento</v>
          </cell>
          <cell r="F894" t="str">
            <v>m³</v>
          </cell>
        </row>
        <row r="895">
          <cell r="B895" t="str">
            <v>11.1.13</v>
          </cell>
          <cell r="D895" t="str">
            <v>32.01.14</v>
          </cell>
          <cell r="E895" t="str">
            <v>Imprimadura bet. auxiliar de ligação</v>
          </cell>
          <cell r="F895" t="str">
            <v>m²</v>
          </cell>
        </row>
        <row r="896">
          <cell r="B896" t="str">
            <v>11.1.14</v>
          </cell>
          <cell r="D896" t="str">
            <v>32.01.17</v>
          </cell>
          <cell r="E896" t="str">
            <v>Remoção Camada de rolamento</v>
          </cell>
          <cell r="F896" t="str">
            <v>m³</v>
          </cell>
        </row>
        <row r="897">
          <cell r="B897" t="str">
            <v>11.1.15</v>
          </cell>
          <cell r="D897" t="str">
            <v>32.01.18</v>
          </cell>
          <cell r="E897" t="str">
            <v>Tratamento superficial duplo</v>
          </cell>
          <cell r="F897" t="str">
            <v>m³</v>
          </cell>
        </row>
        <row r="898">
          <cell r="B898" t="str">
            <v>11.1.16</v>
          </cell>
          <cell r="D898" t="str">
            <v>32.01.19</v>
          </cell>
          <cell r="E898" t="str">
            <v>Tratamento superficial triplo</v>
          </cell>
          <cell r="F898" t="str">
            <v>m³</v>
          </cell>
        </row>
        <row r="899">
          <cell r="B899" t="str">
            <v>11.1.17</v>
          </cell>
          <cell r="D899" t="str">
            <v>32.02.01</v>
          </cell>
          <cell r="E899" t="str">
            <v xml:space="preserve">Escavação manual de 1ª/2ª categoria </v>
          </cell>
          <cell r="F899" t="str">
            <v>m³</v>
          </cell>
        </row>
        <row r="900">
          <cell r="B900" t="str">
            <v>11.1.18</v>
          </cell>
          <cell r="D900" t="str">
            <v>32.02.01.01</v>
          </cell>
          <cell r="E900" t="str">
            <v>Escavação fund., bueiro ou dreno s/expl.até 2m</v>
          </cell>
          <cell r="F900" t="str">
            <v>m³</v>
          </cell>
        </row>
        <row r="901">
          <cell r="B901" t="str">
            <v>11.1.19</v>
          </cell>
          <cell r="D901" t="str">
            <v>32.02.01.02</v>
          </cell>
          <cell r="E901" t="str">
            <v>Acresc. p/Escav. 1,5 m prof., além 2m</v>
          </cell>
          <cell r="F901" t="str">
            <v>m³</v>
          </cell>
        </row>
        <row r="902">
          <cell r="B902" t="str">
            <v>11.1.20</v>
          </cell>
          <cell r="D902" t="str">
            <v>32.02.01.03</v>
          </cell>
          <cell r="E902" t="str">
            <v>Escavação fund., bueiro ou dreno c/expl. até 2 m</v>
          </cell>
          <cell r="F902" t="str">
            <v>m³</v>
          </cell>
        </row>
        <row r="903">
          <cell r="B903" t="str">
            <v>11.1.21</v>
          </cell>
          <cell r="D903" t="str">
            <v>32.02.01.04</v>
          </cell>
          <cell r="E903" t="str">
            <v>Acresc. p/escav. ensec.c/explos. c/ 1,5m além 3m</v>
          </cell>
          <cell r="F903" t="str">
            <v>m³</v>
          </cell>
        </row>
        <row r="904">
          <cell r="B904" t="str">
            <v>11.1.22</v>
          </cell>
          <cell r="D904" t="str">
            <v>32.02.02</v>
          </cell>
          <cell r="E904" t="str">
            <v>Compactação manual com reaterro solo local</v>
          </cell>
          <cell r="F904" t="str">
            <v>m³</v>
          </cell>
        </row>
        <row r="905">
          <cell r="B905" t="str">
            <v>11.1.23</v>
          </cell>
          <cell r="D905" t="str">
            <v>32.02.03</v>
          </cell>
          <cell r="E905" t="str">
            <v>Forma plana para concreto comum</v>
          </cell>
          <cell r="F905" t="str">
            <v>m²</v>
          </cell>
        </row>
        <row r="906">
          <cell r="B906" t="str">
            <v>11.1.24</v>
          </cell>
          <cell r="D906" t="str">
            <v>32.02.04</v>
          </cell>
          <cell r="E906" t="str">
            <v>Forma plana para concreto aparente</v>
          </cell>
          <cell r="F906" t="str">
            <v>m²</v>
          </cell>
        </row>
        <row r="907">
          <cell r="B907" t="str">
            <v>11.1.25</v>
          </cell>
          <cell r="D907" t="str">
            <v>32.02.05</v>
          </cell>
          <cell r="E907" t="str">
            <v>Forma curva para concreto comum</v>
          </cell>
          <cell r="F907" t="str">
            <v>m²</v>
          </cell>
        </row>
        <row r="908">
          <cell r="B908" t="str">
            <v>11.1.26</v>
          </cell>
          <cell r="D908" t="str">
            <v>32.02.06</v>
          </cell>
          <cell r="E908" t="str">
            <v>Forma curva para concreto aparente</v>
          </cell>
          <cell r="F908" t="str">
            <v>m²</v>
          </cell>
        </row>
        <row r="909">
          <cell r="B909" t="str">
            <v>11.1.27</v>
          </cell>
          <cell r="D909" t="str">
            <v>32.02.07</v>
          </cell>
          <cell r="E909" t="str">
            <v>Aço CA-25</v>
          </cell>
          <cell r="F909" t="str">
            <v>kg</v>
          </cell>
        </row>
        <row r="910">
          <cell r="B910" t="str">
            <v>11.1.28</v>
          </cell>
          <cell r="D910" t="str">
            <v>32.02.08</v>
          </cell>
          <cell r="E910" t="str">
            <v>Aço CA-50</v>
          </cell>
          <cell r="F910" t="str">
            <v>kg</v>
          </cell>
        </row>
        <row r="911">
          <cell r="B911" t="str">
            <v>11.1.29</v>
          </cell>
          <cell r="D911" t="str">
            <v>32.02.09</v>
          </cell>
          <cell r="E911" t="str">
            <v>Aço CA-60</v>
          </cell>
          <cell r="F911" t="str">
            <v>kg</v>
          </cell>
        </row>
        <row r="912">
          <cell r="B912" t="str">
            <v>11.1.30</v>
          </cell>
          <cell r="D912" t="str">
            <v>32.02.10</v>
          </cell>
          <cell r="E912" t="str">
            <v>Concreto Fck 10 MPa</v>
          </cell>
          <cell r="F912" t="str">
            <v>m³</v>
          </cell>
        </row>
        <row r="913">
          <cell r="B913" t="str">
            <v>11.1.31</v>
          </cell>
          <cell r="D913" t="str">
            <v>32.02.10.01</v>
          </cell>
          <cell r="E913" t="str">
            <v>Concreto Fck 12 MPa</v>
          </cell>
          <cell r="F913" t="str">
            <v>m³</v>
          </cell>
        </row>
        <row r="914">
          <cell r="B914" t="str">
            <v>11.1.32</v>
          </cell>
          <cell r="D914" t="str">
            <v>32.02.11</v>
          </cell>
          <cell r="E914" t="str">
            <v>Concreto Fck 15 MPa</v>
          </cell>
          <cell r="F914" t="str">
            <v>m³</v>
          </cell>
        </row>
        <row r="915">
          <cell r="B915" t="str">
            <v>11.1.33</v>
          </cell>
          <cell r="D915" t="str">
            <v>32.02.11.01</v>
          </cell>
          <cell r="E915" t="str">
            <v>Concreto Fck 16 MPa</v>
          </cell>
          <cell r="F915" t="str">
            <v>m³</v>
          </cell>
        </row>
        <row r="916">
          <cell r="B916" t="str">
            <v>11.1.34</v>
          </cell>
          <cell r="D916" t="str">
            <v>32.02.12</v>
          </cell>
          <cell r="E916" t="str">
            <v>Concreto Fck 18 MPa</v>
          </cell>
          <cell r="F916" t="str">
            <v>m³</v>
          </cell>
        </row>
        <row r="917">
          <cell r="B917" t="str">
            <v>11.1.35</v>
          </cell>
          <cell r="D917" t="str">
            <v>32.02.13</v>
          </cell>
          <cell r="E917" t="str">
            <v>Concreto Fck 20 MPa</v>
          </cell>
          <cell r="F917" t="str">
            <v>m³</v>
          </cell>
        </row>
        <row r="918">
          <cell r="B918" t="str">
            <v>11.1.36</v>
          </cell>
          <cell r="D918" t="str">
            <v>32.02.14</v>
          </cell>
          <cell r="E918" t="str">
            <v>Concreto Fck 25 MPa</v>
          </cell>
          <cell r="F918" t="str">
            <v>m³</v>
          </cell>
        </row>
        <row r="919">
          <cell r="B919" t="str">
            <v>11.1.37</v>
          </cell>
          <cell r="D919" t="str">
            <v>32.02.16</v>
          </cell>
          <cell r="E919" t="str">
            <v>Concreto Fck 30 MPa</v>
          </cell>
          <cell r="F919" t="str">
            <v>m³</v>
          </cell>
        </row>
        <row r="920">
          <cell r="B920" t="str">
            <v>11.1.38</v>
          </cell>
          <cell r="D920" t="str">
            <v>32.02.16.01</v>
          </cell>
          <cell r="E920" t="str">
            <v>Concreto Fck 35 Mpa</v>
          </cell>
          <cell r="F920" t="str">
            <v>m³</v>
          </cell>
        </row>
        <row r="921">
          <cell r="B921" t="str">
            <v>11.1.39</v>
          </cell>
          <cell r="D921" t="str">
            <v>32.02.16.02</v>
          </cell>
          <cell r="E921" t="str">
            <v>Concreto Fck 40 MPa</v>
          </cell>
          <cell r="F921" t="str">
            <v>m³</v>
          </cell>
        </row>
        <row r="922">
          <cell r="B922" t="str">
            <v>11.1.40</v>
          </cell>
          <cell r="D922" t="str">
            <v>32.02.17</v>
          </cell>
          <cell r="E922" t="str">
            <v>Concreto Ciclópico</v>
          </cell>
          <cell r="F922" t="str">
            <v>m³</v>
          </cell>
        </row>
        <row r="923">
          <cell r="B923" t="str">
            <v>11.1.41</v>
          </cell>
          <cell r="D923" t="str">
            <v>32.02.18</v>
          </cell>
          <cell r="E923" t="str">
            <v>Bombeamento p/conc. qualquer resist.</v>
          </cell>
          <cell r="F923" t="str">
            <v>m³</v>
          </cell>
        </row>
        <row r="924">
          <cell r="B924" t="str">
            <v>11.1.42</v>
          </cell>
          <cell r="D924" t="str">
            <v>32.02.19</v>
          </cell>
          <cell r="E924" t="str">
            <v>Enrocamento pedra arrumada</v>
          </cell>
          <cell r="F924" t="str">
            <v>m³</v>
          </cell>
        </row>
        <row r="925">
          <cell r="B925" t="str">
            <v>11.1.43</v>
          </cell>
          <cell r="D925" t="str">
            <v>32.02.20</v>
          </cell>
          <cell r="E925" t="str">
            <v>Enrocamento pedra arrumada e rejuntada</v>
          </cell>
          <cell r="F925" t="str">
            <v>m³</v>
          </cell>
        </row>
        <row r="926">
          <cell r="B926" t="str">
            <v>11.1.44</v>
          </cell>
          <cell r="D926" t="str">
            <v>32.02.21</v>
          </cell>
          <cell r="E926" t="str">
            <v>Enrrocamento pedra jogada</v>
          </cell>
          <cell r="F926" t="str">
            <v>m³</v>
          </cell>
        </row>
        <row r="927">
          <cell r="B927" t="str">
            <v>11.1.45</v>
          </cell>
          <cell r="D927" t="str">
            <v>32.02.22</v>
          </cell>
          <cell r="E927" t="str">
            <v xml:space="preserve">Tubo concreto D=0,40m CA-1 - fornec. </v>
          </cell>
          <cell r="F927" t="str">
            <v>m</v>
          </cell>
        </row>
        <row r="928">
          <cell r="B928" t="str">
            <v>11.1.46</v>
          </cell>
          <cell r="D928" t="str">
            <v>32.02.23</v>
          </cell>
          <cell r="E928" t="str">
            <v>Tubo concreto D=0,40m CA-2 - fornec.</v>
          </cell>
          <cell r="F928" t="str">
            <v>m</v>
          </cell>
        </row>
        <row r="929">
          <cell r="B929" t="str">
            <v>11.1.47</v>
          </cell>
          <cell r="D929" t="str">
            <v>32.02.26</v>
          </cell>
          <cell r="E929" t="str">
            <v xml:space="preserve">Tubo concreto D=0,50m CA-3 - fornec. </v>
          </cell>
          <cell r="F929" t="str">
            <v>m</v>
          </cell>
        </row>
        <row r="930">
          <cell r="B930" t="str">
            <v>11.1.48</v>
          </cell>
          <cell r="D930" t="str">
            <v>32.02.28</v>
          </cell>
          <cell r="E930" t="str">
            <v>Tubo concreto D=0,60m CA-1 - fornec.</v>
          </cell>
          <cell r="F930" t="str">
            <v>m</v>
          </cell>
        </row>
        <row r="931">
          <cell r="B931" t="str">
            <v>11.1.49</v>
          </cell>
          <cell r="D931" t="str">
            <v>32.02.29</v>
          </cell>
          <cell r="E931" t="str">
            <v xml:space="preserve">Tubo concreto D=0,60m CA-2 - fornec. </v>
          </cell>
          <cell r="F931" t="str">
            <v>m</v>
          </cell>
        </row>
        <row r="932">
          <cell r="B932" t="str">
            <v>11.1.50</v>
          </cell>
          <cell r="D932" t="str">
            <v>32.02.30</v>
          </cell>
          <cell r="E932" t="str">
            <v>Tubo concreto D=0,60m CA-3 - fornec.</v>
          </cell>
          <cell r="F932" t="str">
            <v>m</v>
          </cell>
        </row>
        <row r="933">
          <cell r="B933" t="str">
            <v>11.1.51</v>
          </cell>
          <cell r="D933" t="str">
            <v>32.02.31</v>
          </cell>
          <cell r="E933" t="str">
            <v>Tubo concreto D=0,60m CA-4 - fornec.</v>
          </cell>
          <cell r="F933" t="str">
            <v>m</v>
          </cell>
        </row>
        <row r="934">
          <cell r="B934" t="str">
            <v>11.1.52</v>
          </cell>
          <cell r="D934" t="str">
            <v>32.02.32</v>
          </cell>
          <cell r="E934" t="str">
            <v>Tubo concreto D=0,80m CA-1 - fornec.</v>
          </cell>
          <cell r="F934" t="str">
            <v>m</v>
          </cell>
        </row>
        <row r="935">
          <cell r="B935" t="str">
            <v>11.1.53</v>
          </cell>
          <cell r="D935" t="str">
            <v>32.02.33</v>
          </cell>
          <cell r="E935" t="str">
            <v>Tubo concreto D=0,80m CA-2 - fornec.</v>
          </cell>
          <cell r="F935" t="str">
            <v>m</v>
          </cell>
        </row>
        <row r="936">
          <cell r="B936" t="str">
            <v>11.1.54</v>
          </cell>
          <cell r="D936" t="str">
            <v>32.02.34</v>
          </cell>
          <cell r="E936" t="str">
            <v>Tubo concreto D=0,80m CA-3 - fornec.</v>
          </cell>
          <cell r="F936" t="str">
            <v>m</v>
          </cell>
        </row>
        <row r="937">
          <cell r="B937" t="str">
            <v>11.1.55</v>
          </cell>
          <cell r="D937" t="str">
            <v>32.02.35</v>
          </cell>
          <cell r="E937" t="str">
            <v xml:space="preserve">Tubo concreto D=0,80m CA-4 - fornceimento </v>
          </cell>
          <cell r="F937" t="str">
            <v>m</v>
          </cell>
        </row>
        <row r="938">
          <cell r="B938" t="str">
            <v>11.1.56</v>
          </cell>
          <cell r="D938" t="str">
            <v>32.02.36</v>
          </cell>
          <cell r="E938" t="str">
            <v xml:space="preserve">Tubo concreto D=1,00m CA-1 - fornec. </v>
          </cell>
          <cell r="F938" t="str">
            <v>m</v>
          </cell>
        </row>
        <row r="939">
          <cell r="B939" t="str">
            <v>11.1.57</v>
          </cell>
          <cell r="D939" t="str">
            <v>32.02.40</v>
          </cell>
          <cell r="E939" t="str">
            <v xml:space="preserve">Tubo concreto D=1,20m CA-1 - fornec. </v>
          </cell>
          <cell r="F939" t="str">
            <v>m</v>
          </cell>
        </row>
        <row r="940">
          <cell r="B940" t="str">
            <v>11.1.58</v>
          </cell>
          <cell r="D940" t="str">
            <v>32.02.44</v>
          </cell>
          <cell r="E940" t="str">
            <v xml:space="preserve">Tubo concreto D=1,50m CA-1 - fornec. </v>
          </cell>
          <cell r="F940" t="str">
            <v>m</v>
          </cell>
        </row>
        <row r="941">
          <cell r="B941" t="str">
            <v>11.1.59</v>
          </cell>
          <cell r="D941" t="str">
            <v>32.02.48</v>
          </cell>
          <cell r="E941" t="str">
            <v>Tubo concreto D=0,40m assentamento</v>
          </cell>
          <cell r="F941" t="str">
            <v>m</v>
          </cell>
        </row>
        <row r="942">
          <cell r="B942" t="str">
            <v>11.1.60</v>
          </cell>
          <cell r="D942" t="str">
            <v>32.02.49</v>
          </cell>
          <cell r="E942" t="str">
            <v>Tubo de concreto D=0,50m assentamento</v>
          </cell>
          <cell r="F942" t="str">
            <v>m</v>
          </cell>
        </row>
        <row r="943">
          <cell r="B943" t="str">
            <v>11.1.61</v>
          </cell>
          <cell r="D943" t="str">
            <v>32.02.50</v>
          </cell>
          <cell r="E943" t="str">
            <v>Tubo concreto D=0,60m assentamento</v>
          </cell>
          <cell r="F943" t="str">
            <v>m</v>
          </cell>
        </row>
        <row r="944">
          <cell r="B944" t="str">
            <v>11.1.62</v>
          </cell>
          <cell r="D944" t="str">
            <v>32.02.51</v>
          </cell>
          <cell r="E944" t="str">
            <v xml:space="preserve">Tubo concreto D=0,80m assentamento </v>
          </cell>
          <cell r="F944" t="str">
            <v>m</v>
          </cell>
        </row>
        <row r="945">
          <cell r="B945" t="str">
            <v>11.1.63</v>
          </cell>
          <cell r="D945" t="str">
            <v>32.02.52</v>
          </cell>
          <cell r="E945" t="str">
            <v>Tubo concreto D=1,00m assentamento</v>
          </cell>
          <cell r="F945" t="str">
            <v>m</v>
          </cell>
        </row>
        <row r="946">
          <cell r="B946" t="str">
            <v>11.1.64</v>
          </cell>
          <cell r="D946" t="str">
            <v>32.02.53</v>
          </cell>
          <cell r="E946" t="str">
            <v>Tubo concreto D=1,20m assentamento</v>
          </cell>
          <cell r="F946" t="str">
            <v>m</v>
          </cell>
        </row>
        <row r="947">
          <cell r="B947" t="str">
            <v>11.1.65</v>
          </cell>
          <cell r="D947" t="str">
            <v>32.02.54</v>
          </cell>
          <cell r="E947" t="str">
            <v>Tubo concreto D=1,50m assentamento</v>
          </cell>
          <cell r="F947" t="str">
            <v>m</v>
          </cell>
        </row>
        <row r="948">
          <cell r="B948" t="str">
            <v>11.1.66</v>
          </cell>
          <cell r="D948" t="str">
            <v>32.02.55</v>
          </cell>
          <cell r="E948" t="str">
            <v>Gabião tipo caixa 50cm - tela galv.</v>
          </cell>
          <cell r="F948" t="str">
            <v>m³</v>
          </cell>
        </row>
        <row r="949">
          <cell r="B949" t="str">
            <v>11.1.67</v>
          </cell>
          <cell r="D949" t="str">
            <v>32.02.56.01</v>
          </cell>
          <cell r="E949" t="str">
            <v>Gabião tipo colchão e= 17cm - tela galv.</v>
          </cell>
          <cell r="F949" t="str">
            <v>m²</v>
          </cell>
        </row>
        <row r="950">
          <cell r="B950" t="str">
            <v>11.1.68</v>
          </cell>
          <cell r="D950" t="str">
            <v>32.02.57.01</v>
          </cell>
          <cell r="E950" t="str">
            <v>Gabião tipo colchão e= 23cm - tela galv.</v>
          </cell>
          <cell r="F950" t="str">
            <v>m²</v>
          </cell>
        </row>
        <row r="951">
          <cell r="B951" t="str">
            <v>11.1.69</v>
          </cell>
          <cell r="D951" t="str">
            <v>32.02.58.01</v>
          </cell>
          <cell r="E951" t="str">
            <v xml:space="preserve">Gabião tipo colchão espessura 30cm - tela galv. </v>
          </cell>
          <cell r="F951" t="str">
            <v>m²</v>
          </cell>
        </row>
        <row r="952">
          <cell r="B952" t="str">
            <v>11.1.70</v>
          </cell>
          <cell r="D952" t="str">
            <v>32.02.59.01</v>
          </cell>
          <cell r="E952" t="str">
            <v xml:space="preserve">Gabião tipo colchão e= 17cm - tela pvc </v>
          </cell>
          <cell r="F952" t="str">
            <v>m²</v>
          </cell>
        </row>
        <row r="953">
          <cell r="B953" t="str">
            <v>11.1.71</v>
          </cell>
          <cell r="D953" t="str">
            <v>32.02.60.01</v>
          </cell>
          <cell r="E953" t="str">
            <v>Gabião tipo colchão espessura 23cm - tela pvc</v>
          </cell>
          <cell r="F953" t="str">
            <v>m²</v>
          </cell>
        </row>
        <row r="954">
          <cell r="B954" t="str">
            <v>11.1.72</v>
          </cell>
          <cell r="D954" t="str">
            <v>32.02.61.01</v>
          </cell>
          <cell r="E954" t="str">
            <v>Gabião tipo colchão espessura 30cm - tela pvc</v>
          </cell>
          <cell r="F954" t="str">
            <v>m²</v>
          </cell>
        </row>
        <row r="955">
          <cell r="B955" t="str">
            <v>11.1.73</v>
          </cell>
          <cell r="D955" t="str">
            <v>32.02.62</v>
          </cell>
          <cell r="E955" t="str">
            <v>Gabião tipo saco - tela galv.</v>
          </cell>
          <cell r="F955" t="str">
            <v>m³</v>
          </cell>
        </row>
        <row r="956">
          <cell r="B956" t="str">
            <v>11.1.74</v>
          </cell>
          <cell r="D956" t="str">
            <v>32.02.63</v>
          </cell>
          <cell r="E956" t="str">
            <v>Camada filtrante pedra britada</v>
          </cell>
          <cell r="F956" t="str">
            <v>m³</v>
          </cell>
        </row>
        <row r="957">
          <cell r="B957" t="str">
            <v>11.1.75</v>
          </cell>
          <cell r="D957" t="str">
            <v>32.02.66</v>
          </cell>
          <cell r="E957" t="str">
            <v>Canaleta concreto 40 cm</v>
          </cell>
          <cell r="F957" t="str">
            <v>m</v>
          </cell>
        </row>
        <row r="958">
          <cell r="B958" t="str">
            <v>11.1.76</v>
          </cell>
          <cell r="D958" t="str">
            <v>32.02.67</v>
          </cell>
          <cell r="E958" t="str">
            <v>Canaleta concreto 60 cm</v>
          </cell>
          <cell r="F958" t="str">
            <v>m</v>
          </cell>
        </row>
        <row r="959">
          <cell r="B959" t="str">
            <v>11.1.77</v>
          </cell>
          <cell r="D959" t="str">
            <v>32.02.68</v>
          </cell>
          <cell r="E959" t="str">
            <v>Canaleta concreto 80 cm</v>
          </cell>
          <cell r="F959" t="str">
            <v>m</v>
          </cell>
        </row>
        <row r="960">
          <cell r="B960" t="str">
            <v>11.1.78</v>
          </cell>
          <cell r="D960" t="str">
            <v>32.02.69</v>
          </cell>
          <cell r="E960" t="str">
            <v>Tubo pvc perfurado ou não D=0,050m</v>
          </cell>
          <cell r="F960" t="str">
            <v>m</v>
          </cell>
        </row>
        <row r="961">
          <cell r="B961" t="str">
            <v>11.1.79</v>
          </cell>
          <cell r="D961" t="str">
            <v>32.02.71</v>
          </cell>
          <cell r="E961" t="str">
            <v>Tubo pvc perfurado ou não D=0,10m</v>
          </cell>
          <cell r="F961" t="str">
            <v>m</v>
          </cell>
        </row>
        <row r="962">
          <cell r="B962" t="str">
            <v>11.1.80</v>
          </cell>
          <cell r="D962" t="str">
            <v>32.02.72</v>
          </cell>
          <cell r="E962" t="str">
            <v>Tubo pvc perfurado ou não D=0,15m</v>
          </cell>
          <cell r="F962" t="str">
            <v>m</v>
          </cell>
        </row>
        <row r="963">
          <cell r="B963" t="str">
            <v>11.1.81</v>
          </cell>
          <cell r="D963" t="str">
            <v>32.02.73</v>
          </cell>
          <cell r="E963" t="str">
            <v xml:space="preserve">Manta geotêxtil não tecida </v>
          </cell>
          <cell r="F963" t="str">
            <v>kg</v>
          </cell>
        </row>
        <row r="964">
          <cell r="B964" t="str">
            <v>11.1.82</v>
          </cell>
          <cell r="D964" t="str">
            <v>32.02.74</v>
          </cell>
          <cell r="E964" t="str">
            <v xml:space="preserve">Manta geotêxtil tecida </v>
          </cell>
          <cell r="F964" t="str">
            <v>kg</v>
          </cell>
        </row>
        <row r="965">
          <cell r="B965" t="str">
            <v>11.1.83</v>
          </cell>
          <cell r="D965" t="str">
            <v>32.02.75</v>
          </cell>
          <cell r="E965" t="str">
            <v>Enchimento de vala com areia lavada</v>
          </cell>
          <cell r="F965" t="str">
            <v>m³</v>
          </cell>
        </row>
        <row r="966">
          <cell r="B966" t="str">
            <v>11.1.84</v>
          </cell>
          <cell r="D966" t="str">
            <v>32.02.76</v>
          </cell>
          <cell r="E966" t="str">
            <v>Enchimento de vala com pedra britada 3 e 4</v>
          </cell>
          <cell r="F966" t="str">
            <v>m³</v>
          </cell>
        </row>
        <row r="967">
          <cell r="B967" t="str">
            <v>11.1.85</v>
          </cell>
          <cell r="D967" t="str">
            <v>32.02.77</v>
          </cell>
          <cell r="E967" t="str">
            <v>Enchimento de vala com pedra rachão</v>
          </cell>
          <cell r="F967" t="str">
            <v>m³</v>
          </cell>
        </row>
        <row r="968">
          <cell r="B968" t="str">
            <v>11.1.86</v>
          </cell>
          <cell r="D968" t="str">
            <v>32.02.79</v>
          </cell>
          <cell r="E968" t="str">
            <v>Retaludamento mecânico 1ª/2ª cat.</v>
          </cell>
          <cell r="F968" t="str">
            <v>m³</v>
          </cell>
        </row>
        <row r="969">
          <cell r="B969" t="str">
            <v>11.1.87</v>
          </cell>
          <cell r="D969" t="str">
            <v>32.02.80.01</v>
          </cell>
          <cell r="E969" t="str">
            <v>Tubo aço corr.galv.met.não destrutivo</v>
          </cell>
          <cell r="F969" t="str">
            <v>kg</v>
          </cell>
        </row>
        <row r="970">
          <cell r="B970" t="str">
            <v>11.1.88</v>
          </cell>
          <cell r="D970" t="str">
            <v>32.02.80.02</v>
          </cell>
          <cell r="E970" t="str">
            <v>Tubo aço corr.epoxy met.não destrutivo</v>
          </cell>
          <cell r="F970" t="str">
            <v>kg</v>
          </cell>
        </row>
        <row r="971">
          <cell r="B971" t="str">
            <v>11.1.89</v>
          </cell>
          <cell r="D971" t="str">
            <v>32.02.80.03</v>
          </cell>
          <cell r="E971" t="str">
            <v>Tubo aço corr.galv.met. destrutivo</v>
          </cell>
          <cell r="F971" t="str">
            <v>kg</v>
          </cell>
        </row>
        <row r="972">
          <cell r="B972" t="str">
            <v>11.1.90</v>
          </cell>
          <cell r="D972" t="str">
            <v>32.02.80.04</v>
          </cell>
          <cell r="E972" t="str">
            <v>Tubo aço corr.epoxy met. destrutivo</v>
          </cell>
          <cell r="F972" t="str">
            <v>kg</v>
          </cell>
        </row>
        <row r="973">
          <cell r="B973" t="str">
            <v>11.1.91</v>
          </cell>
          <cell r="D973" t="str">
            <v>32.03.01</v>
          </cell>
          <cell r="E973" t="str">
            <v xml:space="preserve">Tacha c/elem refl. vidro esp.lap. monod. </v>
          </cell>
          <cell r="F973" t="str">
            <v>un</v>
          </cell>
        </row>
        <row r="974">
          <cell r="B974" t="str">
            <v>11.1.92</v>
          </cell>
          <cell r="D974" t="str">
            <v>32.03.02</v>
          </cell>
          <cell r="E974" t="str">
            <v xml:space="preserve">Tacha c/elem refl. vidro esp.lap.bidir. </v>
          </cell>
          <cell r="F974" t="str">
            <v>un</v>
          </cell>
        </row>
        <row r="975">
          <cell r="B975" t="str">
            <v>11.1.93</v>
          </cell>
          <cell r="D975" t="str">
            <v>32.03.03</v>
          </cell>
          <cell r="E975" t="str">
            <v xml:space="preserve">Tachão c/elem refl vidro esp.lap.monod. </v>
          </cell>
          <cell r="F975" t="str">
            <v>un</v>
          </cell>
        </row>
        <row r="976">
          <cell r="B976" t="str">
            <v>11.1.94</v>
          </cell>
          <cell r="D976" t="str">
            <v>32.03.04</v>
          </cell>
          <cell r="E976" t="str">
            <v>Tachão c/elem refl. vidro esp.lap bidirec.</v>
          </cell>
          <cell r="F976" t="str">
            <v>un</v>
          </cell>
        </row>
        <row r="977">
          <cell r="B977" t="str">
            <v>11.1.95</v>
          </cell>
          <cell r="D977" t="str">
            <v>32.03.04.01</v>
          </cell>
          <cell r="E977" t="str">
            <v xml:space="preserve">Tachão mini refl. vidro esp.lap.monod. </v>
          </cell>
          <cell r="F977" t="str">
            <v>un</v>
          </cell>
        </row>
        <row r="978">
          <cell r="B978" t="str">
            <v>11.1.96</v>
          </cell>
          <cell r="D978" t="str">
            <v>32.03.04.02</v>
          </cell>
          <cell r="E978" t="str">
            <v xml:space="preserve">Tachão mini refl. vidro esp.lap.bid </v>
          </cell>
          <cell r="F978" t="str">
            <v>un</v>
          </cell>
        </row>
        <row r="979">
          <cell r="B979" t="str">
            <v>11.1.97</v>
          </cell>
          <cell r="D979" t="str">
            <v>32.03.04.03</v>
          </cell>
          <cell r="E979" t="str">
            <v>Tacha c/elem refl de plastico monod.</v>
          </cell>
          <cell r="F979" t="str">
            <v>un</v>
          </cell>
        </row>
        <row r="980">
          <cell r="B980" t="str">
            <v>11.1.98</v>
          </cell>
          <cell r="D980" t="str">
            <v>32.03.04.04</v>
          </cell>
          <cell r="E980" t="str">
            <v xml:space="preserve">Tacha c/elem refl de plastico bidirec. </v>
          </cell>
          <cell r="F980" t="str">
            <v>un</v>
          </cell>
        </row>
        <row r="981">
          <cell r="B981" t="str">
            <v>11.1.99</v>
          </cell>
          <cell r="D981" t="str">
            <v>32.03.04.06</v>
          </cell>
          <cell r="E981" t="str">
            <v xml:space="preserve">Tacha c/elem refl prism. bidirec. </v>
          </cell>
          <cell r="F981" t="str">
            <v>un</v>
          </cell>
        </row>
        <row r="982">
          <cell r="B982" t="str">
            <v>11.1.100</v>
          </cell>
          <cell r="D982" t="str">
            <v>32.03.05</v>
          </cell>
          <cell r="E982" t="str">
            <v>Sinaliz. horiz. acril.base de água m²</v>
          </cell>
          <cell r="F982" t="str">
            <v>m²</v>
          </cell>
        </row>
        <row r="983">
          <cell r="B983" t="str">
            <v>11.1.101</v>
          </cell>
          <cell r="D983" t="str">
            <v>32.03.06</v>
          </cell>
          <cell r="E983" t="str">
            <v>Sinaliz. horiz. acril. base água c/visibead m²</v>
          </cell>
          <cell r="F983" t="str">
            <v>m²</v>
          </cell>
        </row>
        <row r="984">
          <cell r="B984" t="str">
            <v>11.1.102</v>
          </cell>
          <cell r="D984" t="str">
            <v>32.03.07</v>
          </cell>
          <cell r="E984" t="str">
            <v>Renovação tinta res. acríl./vinílica</v>
          </cell>
          <cell r="F984" t="str">
            <v>m²</v>
          </cell>
        </row>
        <row r="985">
          <cell r="B985" t="str">
            <v>11.1.103</v>
          </cell>
          <cell r="D985" t="str">
            <v>32.03.08</v>
          </cell>
          <cell r="E985" t="str">
            <v>Renovação mat.termopl.aspersão</v>
          </cell>
          <cell r="F985" t="str">
            <v>m²</v>
          </cell>
        </row>
        <row r="986">
          <cell r="B986" t="str">
            <v>11.1.104</v>
          </cell>
          <cell r="D986" t="str">
            <v>32.03.09</v>
          </cell>
          <cell r="E986" t="str">
            <v>Renovação mat.termopl.extrusão</v>
          </cell>
          <cell r="F986" t="str">
            <v>m²</v>
          </cell>
        </row>
        <row r="987">
          <cell r="B987" t="str">
            <v>11.1.105</v>
          </cell>
          <cell r="D987" t="str">
            <v>32.03.10</v>
          </cell>
          <cell r="E987" t="str">
            <v>Renovação tinta res. alqd.borracha clorada</v>
          </cell>
          <cell r="F987" t="str">
            <v>m²</v>
          </cell>
        </row>
        <row r="988">
          <cell r="B988" t="str">
            <v>11.1.106</v>
          </cell>
          <cell r="D988" t="str">
            <v>32.04.02</v>
          </cell>
          <cell r="E988" t="str">
            <v xml:space="preserve">Destocamento árv. com perímetro maior que 78cm </v>
          </cell>
          <cell r="F988" t="str">
            <v>un</v>
          </cell>
        </row>
        <row r="989">
          <cell r="B989" t="str">
            <v>11.1.107</v>
          </cell>
          <cell r="D989" t="str">
            <v>32.04.03</v>
          </cell>
          <cell r="E989" t="str">
            <v>Limp. terreno c/ dest.arv.perímetro&lt;= 78cm</v>
          </cell>
          <cell r="F989" t="str">
            <v>m²</v>
          </cell>
        </row>
        <row r="990">
          <cell r="B990" t="str">
            <v>11.1.108</v>
          </cell>
          <cell r="D990" t="str">
            <v>32.04.04</v>
          </cell>
          <cell r="E990" t="str">
            <v>Limp. terreno s/destocamento de árvores</v>
          </cell>
          <cell r="F990" t="str">
            <v>m²</v>
          </cell>
        </row>
        <row r="991">
          <cell r="B991" t="str">
            <v>11.1.109</v>
          </cell>
          <cell r="D991" t="str">
            <v>32.05.01</v>
          </cell>
          <cell r="E991" t="str">
            <v>Escavação 1/2ª cat. trator + pá carreg.</v>
          </cell>
          <cell r="F991" t="str">
            <v>m³</v>
          </cell>
        </row>
        <row r="992">
          <cell r="B992" t="str">
            <v>11.1.110</v>
          </cell>
          <cell r="D992" t="str">
            <v>32.05.02</v>
          </cell>
          <cell r="E992" t="str">
            <v>Escavação 1/2ª cat. c/ motoscraper</v>
          </cell>
          <cell r="F992" t="str">
            <v>m³</v>
          </cell>
        </row>
        <row r="993">
          <cell r="B993" t="str">
            <v>11.1.111</v>
          </cell>
          <cell r="D993" t="str">
            <v>32.05.03</v>
          </cell>
          <cell r="E993" t="str">
            <v>Escavação 1/2ª cat. c/ escav. hidraúlica</v>
          </cell>
          <cell r="F993" t="str">
            <v>m³</v>
          </cell>
        </row>
        <row r="994">
          <cell r="B994" t="str">
            <v>11.1.112</v>
          </cell>
          <cell r="D994" t="str">
            <v>32.05.04</v>
          </cell>
          <cell r="E994" t="str">
            <v>Escavação e carga material 2ª cat. c/ripper</v>
          </cell>
          <cell r="F994" t="str">
            <v>m³</v>
          </cell>
        </row>
        <row r="995">
          <cell r="B995" t="str">
            <v>11.1.113</v>
          </cell>
          <cell r="D995" t="str">
            <v>32.05.05</v>
          </cell>
          <cell r="E995" t="str">
            <v>Escavação carga material 2ª cat. com explosivo</v>
          </cell>
          <cell r="F995" t="str">
            <v>m³</v>
          </cell>
        </row>
        <row r="996">
          <cell r="B996" t="str">
            <v>11.1.114</v>
          </cell>
          <cell r="D996" t="str">
            <v>32.05.06</v>
          </cell>
          <cell r="E996" t="str">
            <v xml:space="preserve">Escavação e carga material de 3ª cat. </v>
          </cell>
          <cell r="F996" t="str">
            <v>m³</v>
          </cell>
        </row>
        <row r="997">
          <cell r="B997" t="str">
            <v>11.1.115</v>
          </cell>
          <cell r="D997" t="str">
            <v>32.06.01</v>
          </cell>
          <cell r="E997" t="str">
            <v xml:space="preserve">Compactação de aterro maior/igual 95%PS </v>
          </cell>
          <cell r="F997" t="str">
            <v>m³</v>
          </cell>
        </row>
        <row r="998">
          <cell r="B998" t="str">
            <v>11.1.116</v>
          </cell>
          <cell r="D998" t="str">
            <v>32.07.01</v>
          </cell>
          <cell r="E998" t="str">
            <v xml:space="preserve">Transporte de 1ª/2ª categoria até 1 km </v>
          </cell>
          <cell r="F998" t="str">
            <v>m³xkm</v>
          </cell>
        </row>
        <row r="999">
          <cell r="B999" t="str">
            <v>11.1.117</v>
          </cell>
          <cell r="D999" t="str">
            <v>32.07.02</v>
          </cell>
          <cell r="E999" t="str">
            <v xml:space="preserve">Transporte de 1ª/2ª categoria até 2 km </v>
          </cell>
          <cell r="F999" t="str">
            <v>m³xkm</v>
          </cell>
        </row>
        <row r="1000">
          <cell r="B1000" t="str">
            <v>11.1.118</v>
          </cell>
          <cell r="D1000" t="str">
            <v>32.07.03</v>
          </cell>
          <cell r="E1000" t="str">
            <v xml:space="preserve">Transporte de 1ª/2ª categoria até 5 km </v>
          </cell>
          <cell r="F1000" t="str">
            <v>m³xkm</v>
          </cell>
        </row>
        <row r="1001">
          <cell r="B1001" t="str">
            <v>11.1.119</v>
          </cell>
          <cell r="D1001" t="str">
            <v>32.07.04</v>
          </cell>
          <cell r="E1001" t="str">
            <v xml:space="preserve">Transporte de 1ª/2ª categoria até 10 km </v>
          </cell>
          <cell r="F1001" t="str">
            <v>m³xkm</v>
          </cell>
        </row>
        <row r="1002">
          <cell r="B1002" t="str">
            <v>11.1.120</v>
          </cell>
          <cell r="D1002" t="str">
            <v>32.07.05</v>
          </cell>
          <cell r="E1002" t="str">
            <v xml:space="preserve">Transporte de 1ª/2ª categoria até 15 km </v>
          </cell>
          <cell r="F1002" t="str">
            <v>m³xkm</v>
          </cell>
        </row>
        <row r="1003">
          <cell r="B1003" t="str">
            <v>11.1.121</v>
          </cell>
          <cell r="D1003" t="str">
            <v>32.07.06</v>
          </cell>
          <cell r="E1003" t="str">
            <v xml:space="preserve">Transporte de 1ª/2ª categoria alem 15 km </v>
          </cell>
          <cell r="F1003" t="str">
            <v>m³xkm</v>
          </cell>
        </row>
        <row r="1004">
          <cell r="B1004" t="str">
            <v>11.1.122</v>
          </cell>
          <cell r="D1004" t="str">
            <v>32.07.11</v>
          </cell>
          <cell r="E1004" t="str">
            <v xml:space="preserve">Transporte de solo cimento ate 5 km </v>
          </cell>
          <cell r="F1004" t="str">
            <v>m³xkm</v>
          </cell>
        </row>
        <row r="1005">
          <cell r="B1005" t="str">
            <v>11.1.123</v>
          </cell>
          <cell r="D1005" t="str">
            <v>32.08.01</v>
          </cell>
          <cell r="E1005" t="str">
            <v xml:space="preserve">Sub-base ou base solo cim 7% - Pulv. </v>
          </cell>
          <cell r="F1005" t="str">
            <v>m³</v>
          </cell>
        </row>
        <row r="1006">
          <cell r="B1006" t="str">
            <v>11.1.124</v>
          </cell>
          <cell r="D1006" t="str">
            <v>32.08.04</v>
          </cell>
          <cell r="E1006" t="str">
            <v xml:space="preserve">Sub-base ou base solo cim 10% - Pulv. </v>
          </cell>
          <cell r="F1006" t="str">
            <v>m³</v>
          </cell>
        </row>
        <row r="1008">
          <cell r="B1008" t="str">
            <v>Cód. Colinas</v>
          </cell>
          <cell r="D1008" t="str">
            <v>Código</v>
          </cell>
          <cell r="E1008" t="str">
            <v>Serviços</v>
          </cell>
          <cell r="F1008" t="str">
            <v>Unid.</v>
          </cell>
        </row>
        <row r="1011">
          <cell r="D1011" t="str">
            <v>FASE 34 - SERVIÇOS TERCEIRIZADOS</v>
          </cell>
        </row>
        <row r="1012">
          <cell r="B1012" t="str">
            <v>12.1.1</v>
          </cell>
          <cell r="D1012" t="str">
            <v>34.01.01</v>
          </cell>
          <cell r="E1012" t="str">
            <v xml:space="preserve">Arrecadador </v>
          </cell>
          <cell r="F1012" t="str">
            <v>sal. mês</v>
          </cell>
        </row>
        <row r="1013">
          <cell r="B1013" t="str">
            <v>12.1.2</v>
          </cell>
          <cell r="D1013" t="str">
            <v>34.01.02</v>
          </cell>
          <cell r="E1013" t="str">
            <v>Auxiliar Man. El. Eletronica</v>
          </cell>
          <cell r="F1013" t="str">
            <v>sal. mês</v>
          </cell>
        </row>
        <row r="1014">
          <cell r="B1014" t="str">
            <v>12.1.3</v>
          </cell>
          <cell r="D1014" t="str">
            <v>34.01.03</v>
          </cell>
          <cell r="E1014" t="str">
            <v>Auxiliar de Pista</v>
          </cell>
          <cell r="F1014" t="str">
            <v>sal. mês</v>
          </cell>
        </row>
        <row r="1015">
          <cell r="B1015" t="str">
            <v>12.1.4</v>
          </cell>
          <cell r="D1015" t="str">
            <v>34.01.04</v>
          </cell>
          <cell r="E1015" t="str">
            <v>Auxiliar de tráfego</v>
          </cell>
          <cell r="F1015" t="str">
            <v>sal. mês</v>
          </cell>
        </row>
        <row r="1016">
          <cell r="B1016" t="str">
            <v>12.1.5</v>
          </cell>
          <cell r="D1016" t="str">
            <v>34.01.05</v>
          </cell>
          <cell r="E1016" t="str">
            <v>Coordenador de pedágio</v>
          </cell>
          <cell r="F1016" t="str">
            <v>sal. mês</v>
          </cell>
        </row>
        <row r="1017">
          <cell r="B1017" t="str">
            <v>12.1.6</v>
          </cell>
          <cell r="D1017" t="str">
            <v>34.01.06</v>
          </cell>
          <cell r="E1017" t="str">
            <v>Supervisor de pedágio</v>
          </cell>
          <cell r="F1017" t="str">
            <v>sal. mês</v>
          </cell>
        </row>
        <row r="1018">
          <cell r="B1018" t="str">
            <v>12.1.7</v>
          </cell>
          <cell r="D1018" t="str">
            <v>34.01.07</v>
          </cell>
          <cell r="E1018" t="str">
            <v>Conferente</v>
          </cell>
          <cell r="F1018" t="str">
            <v>sal. mês</v>
          </cell>
        </row>
        <row r="1019">
          <cell r="B1019" t="str">
            <v>12.1.8</v>
          </cell>
          <cell r="D1019" t="str">
            <v>34.01.10</v>
          </cell>
          <cell r="E1019" t="str">
            <v xml:space="preserve">Técnico manut. Elet-eletr </v>
          </cell>
          <cell r="F1019" t="str">
            <v>sal. mês</v>
          </cell>
        </row>
        <row r="1020">
          <cell r="B1020" t="str">
            <v>12.1.9</v>
          </cell>
          <cell r="D1020" t="str">
            <v>34.01.11</v>
          </cell>
          <cell r="E1020" t="str">
            <v xml:space="preserve">Auxiliar Técnico </v>
          </cell>
          <cell r="F1020" t="str">
            <v>sal. mês</v>
          </cell>
        </row>
        <row r="1021">
          <cell r="B1021" t="str">
            <v>12.1.10</v>
          </cell>
          <cell r="D1021" t="str">
            <v>34.02.01</v>
          </cell>
          <cell r="E1021" t="str">
            <v>Balanceiro</v>
          </cell>
          <cell r="F1021" t="str">
            <v>sal. mês</v>
          </cell>
        </row>
        <row r="1022">
          <cell r="B1022" t="str">
            <v>12.1.11</v>
          </cell>
          <cell r="D1022" t="str">
            <v>34.02.02</v>
          </cell>
          <cell r="E1022" t="str">
            <v>Auxiliar de pesagem</v>
          </cell>
          <cell r="F1022" t="str">
            <v>sal. mês</v>
          </cell>
        </row>
        <row r="1023">
          <cell r="B1023" t="str">
            <v>12.1.12</v>
          </cell>
          <cell r="D1023" t="str">
            <v>34.03.01</v>
          </cell>
          <cell r="E1023" t="str">
            <v>Limpeza de áreas int. pisos acarpetados</v>
          </cell>
          <cell r="F1023" t="str">
            <v>m² x mês</v>
          </cell>
        </row>
        <row r="1024">
          <cell r="B1024" t="str">
            <v>12.1.13</v>
          </cell>
          <cell r="D1024" t="str">
            <v>34.03.02</v>
          </cell>
          <cell r="E1024" t="str">
            <v>Limpeza de áreas internas e pisos frios</v>
          </cell>
          <cell r="F1024" t="str">
            <v>m² x mês</v>
          </cell>
        </row>
        <row r="1025">
          <cell r="B1025" t="str">
            <v>12.1.14</v>
          </cell>
          <cell r="D1025" t="str">
            <v>34.03.03</v>
          </cell>
          <cell r="E1025" t="str">
            <v>Limpeza de áreas internas laboratórios</v>
          </cell>
          <cell r="F1025" t="str">
            <v>m² x mês</v>
          </cell>
        </row>
        <row r="1026">
          <cell r="B1026" t="str">
            <v>12.1.15</v>
          </cell>
          <cell r="D1026" t="str">
            <v>34.03.04</v>
          </cell>
          <cell r="E1026" t="str">
            <v>Limpeza de áreas int.almoxarif.e galpões</v>
          </cell>
          <cell r="F1026" t="str">
            <v>m² x mês</v>
          </cell>
        </row>
        <row r="1027">
          <cell r="B1027" t="str">
            <v>12.1.16</v>
          </cell>
          <cell r="D1027" t="str">
            <v>34.03.05</v>
          </cell>
          <cell r="E1027" t="str">
            <v>Limpeza de áreas internas oficinas</v>
          </cell>
          <cell r="F1027" t="str">
            <v>m² x mês</v>
          </cell>
        </row>
        <row r="1028">
          <cell r="B1028" t="str">
            <v>12.1.17</v>
          </cell>
          <cell r="D1028" t="str">
            <v>34.03.06</v>
          </cell>
          <cell r="E1028" t="str">
            <v>Limpeza áreas ext. pisos pav.e terra</v>
          </cell>
          <cell r="F1028" t="str">
            <v>m² x mês</v>
          </cell>
        </row>
        <row r="1029">
          <cell r="B1029" t="str">
            <v>12.1.18</v>
          </cell>
          <cell r="D1029" t="str">
            <v>34.03.07</v>
          </cell>
          <cell r="E1029" t="str">
            <v>Limpeza ext. pát.e áreas verdes alta freq.</v>
          </cell>
          <cell r="F1029" t="str">
            <v>m² x mês</v>
          </cell>
        </row>
        <row r="1030">
          <cell r="B1030" t="str">
            <v>12.1.19</v>
          </cell>
          <cell r="D1030" t="str">
            <v>34.03.08</v>
          </cell>
          <cell r="E1030" t="str">
            <v xml:space="preserve">Limpeza ext. pát.e áreas verdes média freq </v>
          </cell>
          <cell r="F1030" t="str">
            <v>m² x mês</v>
          </cell>
        </row>
        <row r="1031">
          <cell r="B1031" t="str">
            <v>12.1.20</v>
          </cell>
          <cell r="D1031" t="str">
            <v>34.03.09</v>
          </cell>
          <cell r="E1031" t="str">
            <v>Limpeza ext. pát.e áreas verdes baixa freq</v>
          </cell>
          <cell r="F1031" t="str">
            <v>m² x mês</v>
          </cell>
        </row>
        <row r="1032">
          <cell r="B1032" t="str">
            <v>12.1.21</v>
          </cell>
          <cell r="D1032" t="str">
            <v>34.03.10</v>
          </cell>
          <cell r="E1032" t="str">
            <v xml:space="preserve">Vidros externos c/ exp.risco trimestr. </v>
          </cell>
          <cell r="F1032" t="str">
            <v>m² x mês</v>
          </cell>
        </row>
        <row r="1033">
          <cell r="B1033" t="str">
            <v>12.1.22</v>
          </cell>
          <cell r="D1033" t="str">
            <v>34.03.11</v>
          </cell>
          <cell r="E1033" t="str">
            <v>Vidros externos s/ exp.risco - trimestr.</v>
          </cell>
          <cell r="F1033" t="str">
            <v>m² x mês</v>
          </cell>
        </row>
        <row r="1034">
          <cell r="B1034" t="str">
            <v>12.1.23</v>
          </cell>
          <cell r="D1034" t="str">
            <v>34.03.12</v>
          </cell>
          <cell r="E1034" t="str">
            <v xml:space="preserve">Vidros externos c/ exp.risco - s/estral </v>
          </cell>
          <cell r="F1034" t="str">
            <v>m² x mês</v>
          </cell>
        </row>
        <row r="1035">
          <cell r="B1035" t="str">
            <v>12.1.24</v>
          </cell>
          <cell r="D1035" t="str">
            <v>34.03.13</v>
          </cell>
          <cell r="E1035" t="str">
            <v xml:space="preserve">Vidros externos s/ exp.risco - s/estral </v>
          </cell>
          <cell r="F1035" t="str">
            <v>m² x mês</v>
          </cell>
        </row>
        <row r="1036">
          <cell r="B1036" t="str">
            <v>12.1.25</v>
          </cell>
          <cell r="D1036" t="str">
            <v>34.04.02</v>
          </cell>
          <cell r="E1036" t="str">
            <v xml:space="preserve">Vigilância 44h sem. de segunda a sextaVig.feira </v>
          </cell>
          <cell r="F1036" t="str">
            <v>p x dia</v>
          </cell>
        </row>
        <row r="1037">
          <cell r="B1037" t="str">
            <v>12.1.26</v>
          </cell>
          <cell r="D1037" t="str">
            <v>34.04.04</v>
          </cell>
          <cell r="E1037" t="str">
            <v xml:space="preserve">Vigilância 12h diurno de segunda a domingo </v>
          </cell>
          <cell r="F1037" t="str">
            <v>p x dia</v>
          </cell>
        </row>
        <row r="1038">
          <cell r="B1038" t="str">
            <v>12.1.27</v>
          </cell>
          <cell r="D1038" t="str">
            <v>34.04.06</v>
          </cell>
          <cell r="E1038" t="str">
            <v xml:space="preserve">Vigilância 12h noturno de segunda a domingo </v>
          </cell>
          <cell r="F1038" t="str">
            <v>p x dia</v>
          </cell>
        </row>
        <row r="1039">
          <cell r="B1039" t="str">
            <v>12.1.28</v>
          </cell>
          <cell r="D1039" t="str">
            <v>34.05.02</v>
          </cell>
          <cell r="E1039" t="str">
            <v xml:space="preserve">Portaria 44h sem. diurno deseg/ sexta-feira </v>
          </cell>
          <cell r="F1039" t="str">
            <v>p x dia</v>
          </cell>
        </row>
        <row r="1040">
          <cell r="B1040" t="str">
            <v>12.1.29</v>
          </cell>
          <cell r="D1040" t="str">
            <v>34.05.04</v>
          </cell>
          <cell r="E1040" t="str">
            <v xml:space="preserve">Portaria 12h sem. diurno deseg/ sexta-feira </v>
          </cell>
          <cell r="F1040" t="str">
            <v>p x dia</v>
          </cell>
        </row>
        <row r="1041">
          <cell r="B1041" t="str">
            <v>12.1.30</v>
          </cell>
          <cell r="D1041" t="str">
            <v>34.05.06</v>
          </cell>
          <cell r="E1041" t="str">
            <v xml:space="preserve">Portaria 8h diurno de segunda a domingo </v>
          </cell>
          <cell r="F1041" t="str">
            <v>p x dia</v>
          </cell>
        </row>
        <row r="1042">
          <cell r="B1042" t="str">
            <v>12.1.31</v>
          </cell>
          <cell r="D1042" t="str">
            <v>34.05.08</v>
          </cell>
          <cell r="E1042" t="str">
            <v xml:space="preserve">Portaria 24h diuturno de segunda a domingo </v>
          </cell>
          <cell r="F1042" t="str">
            <v>p x dia</v>
          </cell>
        </row>
        <row r="1043">
          <cell r="B1043" t="str">
            <v>12.1.32</v>
          </cell>
          <cell r="D1043" t="str">
            <v>34.07.01.01</v>
          </cell>
          <cell r="E1043" t="str">
            <v>Médico Supervisor</v>
          </cell>
          <cell r="F1043" t="str">
            <v>h</v>
          </cell>
        </row>
        <row r="1044">
          <cell r="B1044" t="str">
            <v>12.1.33</v>
          </cell>
          <cell r="D1044" t="str">
            <v>34.07.01.02</v>
          </cell>
          <cell r="E1044" t="str">
            <v>Paramédico</v>
          </cell>
          <cell r="F1044" t="str">
            <v>h</v>
          </cell>
        </row>
        <row r="1045">
          <cell r="B1045" t="str">
            <v>12.1.34</v>
          </cell>
          <cell r="D1045" t="str">
            <v>34.07.01.03</v>
          </cell>
          <cell r="E1045" t="str">
            <v>Atendente de primeiros socorros</v>
          </cell>
          <cell r="F1045" t="str">
            <v>h</v>
          </cell>
        </row>
        <row r="1046">
          <cell r="B1046" t="str">
            <v>12.1.35</v>
          </cell>
          <cell r="D1046" t="str">
            <v>34.07.01.04</v>
          </cell>
          <cell r="E1046" t="str">
            <v>Auxiliar Atendente de primeiros socorros</v>
          </cell>
          <cell r="F1046" t="str">
            <v>h</v>
          </cell>
        </row>
        <row r="1047">
          <cell r="B1047" t="str">
            <v>12.1.36</v>
          </cell>
          <cell r="D1047" t="str">
            <v>34.07.01.05</v>
          </cell>
          <cell r="E1047" t="str">
            <v>Motorista ambulância</v>
          </cell>
          <cell r="F1047" t="str">
            <v>h</v>
          </cell>
        </row>
        <row r="1048">
          <cell r="B1048" t="str">
            <v>12.1.37</v>
          </cell>
          <cell r="D1048" t="str">
            <v>34.07.01.06</v>
          </cell>
          <cell r="E1048" t="str">
            <v>Operador de guincho</v>
          </cell>
          <cell r="F1048" t="str">
            <v>h</v>
          </cell>
        </row>
        <row r="1049">
          <cell r="B1049" t="str">
            <v>12.1.38</v>
          </cell>
          <cell r="D1049" t="str">
            <v>34.08.27</v>
          </cell>
          <cell r="E1049" t="str">
            <v>Hidr. Daee e deprn</v>
          </cell>
          <cell r="F1049" t="str">
            <v xml:space="preserve">un </v>
          </cell>
        </row>
        <row r="1051">
          <cell r="B1051" t="str">
            <v>Cód. Colinas</v>
          </cell>
          <cell r="D1051" t="str">
            <v>Código</v>
          </cell>
          <cell r="E1051" t="str">
            <v>Serviços</v>
          </cell>
          <cell r="F1051" t="str">
            <v>Unid.</v>
          </cell>
        </row>
        <row r="1054">
          <cell r="D1054" t="str">
            <v>FASE 35 - EQUIPE DE PROJETO GERENCIAMENTO, MEIO AMBIENTE E OBRA</v>
          </cell>
        </row>
        <row r="1055">
          <cell r="B1055" t="str">
            <v>13.1.1</v>
          </cell>
          <cell r="D1055" t="str">
            <v>35.01.04</v>
          </cell>
          <cell r="E1055" t="str">
            <v>Analista de Sistema Júnior</v>
          </cell>
          <cell r="F1055" t="str">
            <v>h</v>
          </cell>
        </row>
        <row r="1056">
          <cell r="B1056" t="str">
            <v>13.1.2</v>
          </cell>
          <cell r="D1056" t="str">
            <v>35.01.05</v>
          </cell>
          <cell r="E1056" t="str">
            <v>Analista de Sistema Pleno</v>
          </cell>
          <cell r="F1056" t="str">
            <v>h</v>
          </cell>
        </row>
        <row r="1057">
          <cell r="B1057" t="str">
            <v>13.1.3</v>
          </cell>
          <cell r="D1057" t="str">
            <v>35.01.06</v>
          </cell>
          <cell r="E1057" t="str">
            <v>Analista de Sistema Senior</v>
          </cell>
          <cell r="F1057" t="str">
            <v>h</v>
          </cell>
        </row>
        <row r="1058">
          <cell r="B1058" t="str">
            <v>13.1.4</v>
          </cell>
          <cell r="D1058" t="str">
            <v>35.01.09</v>
          </cell>
          <cell r="E1058" t="str">
            <v>Auxiliar de Laboratório</v>
          </cell>
          <cell r="F1058" t="str">
            <v>h</v>
          </cell>
        </row>
        <row r="1059">
          <cell r="B1059" t="str">
            <v>13.1.5</v>
          </cell>
          <cell r="D1059" t="str">
            <v>35.01.10</v>
          </cell>
          <cell r="E1059" t="str">
            <v>Auxiliar Topografia</v>
          </cell>
          <cell r="F1059" t="str">
            <v>h</v>
          </cell>
        </row>
        <row r="1060">
          <cell r="B1060" t="str">
            <v>13.1.6</v>
          </cell>
          <cell r="D1060" t="str">
            <v>35.01.11</v>
          </cell>
          <cell r="E1060" t="str">
            <v>Auxiliar/Escritório</v>
          </cell>
          <cell r="F1060" t="str">
            <v>h</v>
          </cell>
        </row>
        <row r="1061">
          <cell r="B1061" t="str">
            <v>13.1.7</v>
          </cell>
          <cell r="D1061" t="str">
            <v>35.01.12</v>
          </cell>
          <cell r="E1061" t="str">
            <v>Chefe de Escritório</v>
          </cell>
          <cell r="F1061" t="str">
            <v>h</v>
          </cell>
        </row>
        <row r="1062">
          <cell r="B1062" t="str">
            <v>13.1.8</v>
          </cell>
          <cell r="D1062" t="str">
            <v>35.01.13</v>
          </cell>
          <cell r="E1062" t="str">
            <v>Consultor (sem vínculo)</v>
          </cell>
          <cell r="F1062" t="str">
            <v>h</v>
          </cell>
        </row>
        <row r="1063">
          <cell r="B1063" t="str">
            <v>13.1.9</v>
          </cell>
          <cell r="D1063" t="str">
            <v>35.01.13.01</v>
          </cell>
          <cell r="E1063" t="str">
            <v>Consultor jurídico (sem vínculo)</v>
          </cell>
          <cell r="F1063" t="str">
            <v>h</v>
          </cell>
        </row>
        <row r="1064">
          <cell r="B1064" t="str">
            <v>13.1.10</v>
          </cell>
          <cell r="D1064" t="str">
            <v>35.01.15</v>
          </cell>
          <cell r="E1064" t="str">
            <v>Digitado</v>
          </cell>
          <cell r="F1064" t="str">
            <v>h</v>
          </cell>
        </row>
        <row r="1065">
          <cell r="B1065" t="str">
            <v>13.1.11</v>
          </cell>
          <cell r="D1065" t="str">
            <v>35.01.16</v>
          </cell>
          <cell r="E1065" t="str">
            <v>Desenhista</v>
          </cell>
          <cell r="F1065" t="str">
            <v>h</v>
          </cell>
        </row>
        <row r="1066">
          <cell r="B1066" t="str">
            <v>13.1.12</v>
          </cell>
          <cell r="D1066" t="str">
            <v>35.01.17</v>
          </cell>
          <cell r="E1066" t="str">
            <v>Desenhista/Calculista</v>
          </cell>
          <cell r="F1066" t="str">
            <v>h</v>
          </cell>
        </row>
        <row r="1067">
          <cell r="B1067" t="str">
            <v>13.1.13</v>
          </cell>
          <cell r="D1067" t="str">
            <v>35.01.18</v>
          </cell>
          <cell r="E1067" t="str">
            <v>Economista Júnior</v>
          </cell>
          <cell r="F1067" t="str">
            <v>h</v>
          </cell>
        </row>
        <row r="1068">
          <cell r="B1068" t="str">
            <v>13.1.14</v>
          </cell>
          <cell r="D1068" t="str">
            <v>35.01.19</v>
          </cell>
          <cell r="E1068" t="str">
            <v>Economista Pleno</v>
          </cell>
          <cell r="F1068" t="str">
            <v>h</v>
          </cell>
        </row>
        <row r="1069">
          <cell r="B1069" t="str">
            <v>13.1.15</v>
          </cell>
          <cell r="D1069" t="str">
            <v>35.01.20</v>
          </cell>
          <cell r="E1069" t="str">
            <v>Economista Senior</v>
          </cell>
          <cell r="F1069" t="str">
            <v>h</v>
          </cell>
        </row>
        <row r="1070">
          <cell r="B1070" t="str">
            <v>13.1.16</v>
          </cell>
          <cell r="D1070" t="str">
            <v>35.01.21</v>
          </cell>
          <cell r="E1070" t="str">
            <v>Engenheiro Júnior</v>
          </cell>
          <cell r="F1070" t="str">
            <v>h</v>
          </cell>
        </row>
        <row r="1071">
          <cell r="B1071" t="str">
            <v>13.1.17</v>
          </cell>
          <cell r="D1071" t="str">
            <v>35.01.22</v>
          </cell>
          <cell r="E1071" t="str">
            <v>Engenheiro Pleno</v>
          </cell>
          <cell r="F1071" t="str">
            <v>h</v>
          </cell>
        </row>
        <row r="1072">
          <cell r="B1072" t="str">
            <v>13.1.18</v>
          </cell>
          <cell r="D1072" t="str">
            <v>35.01.23</v>
          </cell>
          <cell r="E1072" t="str">
            <v>Engenheiro Senior</v>
          </cell>
          <cell r="F1072" t="str">
            <v>h</v>
          </cell>
        </row>
        <row r="1073">
          <cell r="B1073" t="str">
            <v>13.1.19</v>
          </cell>
          <cell r="D1073" t="str">
            <v>35.01.24</v>
          </cell>
          <cell r="E1073" t="str">
            <v>Especialista em Treinamento Pleno</v>
          </cell>
          <cell r="F1073" t="str">
            <v>h</v>
          </cell>
        </row>
        <row r="1074">
          <cell r="B1074" t="str">
            <v>13.1.20</v>
          </cell>
          <cell r="D1074" t="str">
            <v>35.01.25</v>
          </cell>
          <cell r="E1074" t="str">
            <v>Especialista em Treinamento Senior</v>
          </cell>
          <cell r="F1074" t="str">
            <v>h</v>
          </cell>
        </row>
        <row r="1075">
          <cell r="B1075" t="str">
            <v>13.1.21</v>
          </cell>
          <cell r="D1075" t="str">
            <v>35.01.26</v>
          </cell>
          <cell r="E1075" t="str">
            <v>Fiscal de Obras</v>
          </cell>
          <cell r="F1075" t="str">
            <v>h</v>
          </cell>
        </row>
        <row r="1076">
          <cell r="B1076" t="str">
            <v>13.1.22</v>
          </cell>
          <cell r="D1076" t="str">
            <v>35.01.27</v>
          </cell>
          <cell r="E1076" t="str">
            <v>Geólogo Júnior</v>
          </cell>
          <cell r="F1076" t="str">
            <v>h</v>
          </cell>
        </row>
        <row r="1077">
          <cell r="B1077" t="str">
            <v>13.1.23</v>
          </cell>
          <cell r="D1077" t="str">
            <v>35.01.28</v>
          </cell>
          <cell r="E1077" t="str">
            <v>Geólogo Pleno</v>
          </cell>
          <cell r="F1077" t="str">
            <v>h</v>
          </cell>
        </row>
        <row r="1078">
          <cell r="B1078" t="str">
            <v>13.1.24</v>
          </cell>
          <cell r="D1078" t="str">
            <v>35.01.29</v>
          </cell>
          <cell r="E1078" t="str">
            <v>Geólogo Senior</v>
          </cell>
          <cell r="F1078" t="str">
            <v>h</v>
          </cell>
        </row>
        <row r="1079">
          <cell r="B1079" t="str">
            <v>13.1.25</v>
          </cell>
          <cell r="D1079" t="str">
            <v>35.01.30</v>
          </cell>
          <cell r="E1079" t="str">
            <v>Laboratorista</v>
          </cell>
          <cell r="F1079" t="str">
            <v>h</v>
          </cell>
        </row>
        <row r="1080">
          <cell r="B1080" t="str">
            <v>13.1.26</v>
          </cell>
          <cell r="D1080" t="str">
            <v>35.01.31</v>
          </cell>
          <cell r="E1080" t="str">
            <v>Laboratorista Auxiliar</v>
          </cell>
          <cell r="F1080" t="str">
            <v>h</v>
          </cell>
        </row>
        <row r="1081">
          <cell r="B1081" t="str">
            <v>13.1.27</v>
          </cell>
          <cell r="D1081" t="str">
            <v>35.01.32</v>
          </cell>
          <cell r="E1081" t="str">
            <v>Motorista</v>
          </cell>
          <cell r="F1081" t="str">
            <v>h</v>
          </cell>
        </row>
        <row r="1082">
          <cell r="B1082" t="str">
            <v>13.1.28</v>
          </cell>
          <cell r="D1082" t="str">
            <v>35.01.33</v>
          </cell>
          <cell r="E1082" t="str">
            <v>Nivelador</v>
          </cell>
          <cell r="F1082" t="str">
            <v>h</v>
          </cell>
        </row>
        <row r="1083">
          <cell r="B1083" t="str">
            <v>13.1.29</v>
          </cell>
          <cell r="D1083" t="str">
            <v>35.01.34</v>
          </cell>
          <cell r="E1083" t="str">
            <v>Operador de Microcomputador</v>
          </cell>
          <cell r="F1083" t="str">
            <v>h</v>
          </cell>
        </row>
        <row r="1084">
          <cell r="B1084" t="str">
            <v>13.1.30</v>
          </cell>
          <cell r="D1084" t="str">
            <v>35.01.35</v>
          </cell>
          <cell r="E1084" t="str">
            <v>Programador de Computador Júnior</v>
          </cell>
          <cell r="F1084" t="str">
            <v>h</v>
          </cell>
        </row>
        <row r="1085">
          <cell r="B1085" t="str">
            <v>13.1.31</v>
          </cell>
          <cell r="D1085" t="str">
            <v>35.01.36</v>
          </cell>
          <cell r="E1085" t="str">
            <v>Programador de Computador Pleno</v>
          </cell>
          <cell r="F1085" t="str">
            <v>h</v>
          </cell>
        </row>
        <row r="1086">
          <cell r="B1086" t="str">
            <v>13.1.32</v>
          </cell>
          <cell r="D1086" t="str">
            <v>35.01.37</v>
          </cell>
          <cell r="E1086" t="str">
            <v>Programador de Computador Senior</v>
          </cell>
          <cell r="F1086" t="str">
            <v>h</v>
          </cell>
        </row>
        <row r="1087">
          <cell r="B1087" t="str">
            <v>13.1.33</v>
          </cell>
          <cell r="D1087" t="str">
            <v>35.01.38</v>
          </cell>
          <cell r="E1087" t="str">
            <v>Psicólogo</v>
          </cell>
          <cell r="F1087" t="str">
            <v>h</v>
          </cell>
        </row>
        <row r="1088">
          <cell r="B1088" t="str">
            <v>13.1.34</v>
          </cell>
          <cell r="D1088" t="str">
            <v>35.01.39</v>
          </cell>
          <cell r="E1088" t="str">
            <v>Seccionista</v>
          </cell>
          <cell r="F1088" t="str">
            <v>h</v>
          </cell>
        </row>
        <row r="1089">
          <cell r="B1089" t="str">
            <v>13.1.35</v>
          </cell>
          <cell r="D1089" t="str">
            <v>35.01.40</v>
          </cell>
          <cell r="E1089" t="str">
            <v>Secretária</v>
          </cell>
          <cell r="F1089" t="str">
            <v>h</v>
          </cell>
        </row>
        <row r="1090">
          <cell r="B1090" t="str">
            <v>13.1.36</v>
          </cell>
          <cell r="D1090" t="str">
            <v>35.01.41</v>
          </cell>
          <cell r="E1090" t="str">
            <v>Topógrafo</v>
          </cell>
          <cell r="F1090" t="str">
            <v>h</v>
          </cell>
        </row>
        <row r="1091">
          <cell r="B1091" t="str">
            <v>13.1.37</v>
          </cell>
          <cell r="D1091" t="str">
            <v>35.01.42</v>
          </cell>
          <cell r="E1091" t="str">
            <v>Topógrafo Auxiliar</v>
          </cell>
          <cell r="F1091" t="str">
            <v>h</v>
          </cell>
        </row>
        <row r="1092">
          <cell r="B1092" t="str">
            <v>13.1.38</v>
          </cell>
          <cell r="D1092" t="str">
            <v>35.01.47</v>
          </cell>
          <cell r="E1092" t="str">
            <v>Entrevistador</v>
          </cell>
          <cell r="F1092" t="str">
            <v>h</v>
          </cell>
        </row>
        <row r="1093">
          <cell r="B1093" t="str">
            <v>13.1.39</v>
          </cell>
          <cell r="D1093" t="str">
            <v>35.02.04</v>
          </cell>
          <cell r="E1093" t="str">
            <v>Auxiliar de escritório</v>
          </cell>
          <cell r="F1093" t="str">
            <v>h</v>
          </cell>
        </row>
        <row r="1094">
          <cell r="B1094" t="str">
            <v>13.1.40</v>
          </cell>
          <cell r="D1094" t="str">
            <v>35.02.05</v>
          </cell>
          <cell r="E1094" t="str">
            <v>Auxiliar de topografia</v>
          </cell>
          <cell r="F1094" t="str">
            <v>h</v>
          </cell>
        </row>
        <row r="1095">
          <cell r="B1095" t="str">
            <v>13.1.41</v>
          </cell>
          <cell r="D1095" t="str">
            <v>35.02.06</v>
          </cell>
          <cell r="E1095" t="str">
            <v>Auxiliar Técnico</v>
          </cell>
          <cell r="F1095" t="str">
            <v>h</v>
          </cell>
        </row>
        <row r="1096">
          <cell r="B1096" t="str">
            <v>13.1.42</v>
          </cell>
          <cell r="D1096" t="str">
            <v>35.02.07</v>
          </cell>
          <cell r="E1096" t="str">
            <v>Consultor A</v>
          </cell>
          <cell r="F1096" t="str">
            <v>h</v>
          </cell>
        </row>
        <row r="1097">
          <cell r="B1097" t="str">
            <v>13.1.43</v>
          </cell>
          <cell r="D1097" t="str">
            <v>35.02.08</v>
          </cell>
          <cell r="E1097" t="str">
            <v xml:space="preserve">Consultor B </v>
          </cell>
          <cell r="F1097" t="str">
            <v>h</v>
          </cell>
        </row>
        <row r="1098">
          <cell r="B1098" t="str">
            <v>13.1.44</v>
          </cell>
          <cell r="D1098" t="str">
            <v>35.02.09</v>
          </cell>
          <cell r="E1098" t="str">
            <v>Consultor C</v>
          </cell>
          <cell r="F1098" t="str">
            <v>h</v>
          </cell>
        </row>
        <row r="1099">
          <cell r="B1099" t="str">
            <v>13.1.45</v>
          </cell>
          <cell r="D1099" t="str">
            <v xml:space="preserve">35.02.10 </v>
          </cell>
          <cell r="E1099" t="str">
            <v>Coordenador</v>
          </cell>
          <cell r="F1099" t="str">
            <v>h</v>
          </cell>
        </row>
        <row r="1100">
          <cell r="B1100" t="str">
            <v>13.1.46</v>
          </cell>
          <cell r="D1100" t="str">
            <v>35.02.11</v>
          </cell>
          <cell r="E1100" t="str">
            <v>Desenhista e Calculista I</v>
          </cell>
          <cell r="F1100" t="str">
            <v>h</v>
          </cell>
        </row>
        <row r="1101">
          <cell r="B1101" t="str">
            <v>13.1.47</v>
          </cell>
          <cell r="D1101" t="str">
            <v>35.02.12</v>
          </cell>
          <cell r="E1101" t="str">
            <v>Desenhista e Calculista II</v>
          </cell>
          <cell r="F1101" t="str">
            <v>h</v>
          </cell>
        </row>
        <row r="1102">
          <cell r="B1102" t="str">
            <v>13.1.48</v>
          </cell>
          <cell r="D1102" t="str">
            <v>35.02.13</v>
          </cell>
          <cell r="E1102" t="str">
            <v xml:space="preserve">Desenhista e Calculista III </v>
          </cell>
          <cell r="F1102" t="str">
            <v>h</v>
          </cell>
        </row>
        <row r="1103">
          <cell r="B1103" t="str">
            <v>13.1.49</v>
          </cell>
          <cell r="D1103" t="str">
            <v>35.02.14</v>
          </cell>
          <cell r="E1103" t="str">
            <v>Engenheiro Júnior</v>
          </cell>
          <cell r="F1103" t="str">
            <v>h</v>
          </cell>
        </row>
        <row r="1104">
          <cell r="B1104" t="str">
            <v>13.1.50</v>
          </cell>
          <cell r="D1104" t="str">
            <v>35.02.15</v>
          </cell>
          <cell r="E1104" t="str">
            <v>Engenheiro Pleno</v>
          </cell>
          <cell r="F1104" t="str">
            <v>h</v>
          </cell>
        </row>
        <row r="1105">
          <cell r="B1105" t="str">
            <v>13.1.51</v>
          </cell>
          <cell r="D1105" t="str">
            <v>35.02.16</v>
          </cell>
          <cell r="E1105" t="str">
            <v>Engenheiro Senior</v>
          </cell>
          <cell r="F1105" t="str">
            <v>h</v>
          </cell>
        </row>
        <row r="1106">
          <cell r="B1106" t="str">
            <v>13.1.52</v>
          </cell>
          <cell r="D1106" t="str">
            <v>35.02.17</v>
          </cell>
          <cell r="E1106" t="str">
            <v>Projetista A / Assistente Técnico I</v>
          </cell>
          <cell r="F1106" t="str">
            <v>h</v>
          </cell>
        </row>
        <row r="1107">
          <cell r="B1107" t="str">
            <v>13.1.53</v>
          </cell>
          <cell r="D1107" t="str">
            <v>35.02.18</v>
          </cell>
          <cell r="E1107" t="str">
            <v>Projetista B / Assistente Técnico II</v>
          </cell>
          <cell r="F1107" t="str">
            <v>h</v>
          </cell>
        </row>
        <row r="1108">
          <cell r="B1108" t="str">
            <v>13.1.54</v>
          </cell>
          <cell r="D1108" t="str">
            <v>35.02.19</v>
          </cell>
          <cell r="E1108" t="str">
            <v xml:space="preserve">Projetista C / Assistente Técnico III </v>
          </cell>
          <cell r="F1108" t="str">
            <v>h</v>
          </cell>
        </row>
        <row r="1109">
          <cell r="B1109" t="str">
            <v>13.1.55</v>
          </cell>
          <cell r="D1109" t="str">
            <v>35.02.23</v>
          </cell>
          <cell r="E1109" t="str">
            <v>Engenheiro Agronomo</v>
          </cell>
          <cell r="F1109" t="str">
            <v>h</v>
          </cell>
        </row>
        <row r="1110">
          <cell r="B1110" t="str">
            <v>13.1.56</v>
          </cell>
          <cell r="D1110" t="str">
            <v>35.02.24</v>
          </cell>
          <cell r="E1110" t="str">
            <v>Antropólogo</v>
          </cell>
          <cell r="F1110" t="str">
            <v>h</v>
          </cell>
        </row>
        <row r="1111">
          <cell r="B1111" t="str">
            <v>13.1.57</v>
          </cell>
          <cell r="D1111" t="str">
            <v>35.02.25</v>
          </cell>
          <cell r="E1111" t="str">
            <v>Nivelador</v>
          </cell>
          <cell r="F1111" t="str">
            <v>h</v>
          </cell>
        </row>
        <row r="1112">
          <cell r="B1112" t="str">
            <v>13.1.58</v>
          </cell>
          <cell r="D1112" t="str">
            <v>35.02.26</v>
          </cell>
          <cell r="E1112" t="str">
            <v>Topógrafo</v>
          </cell>
          <cell r="F1112" t="str">
            <v>h</v>
          </cell>
        </row>
        <row r="1113">
          <cell r="B1113" t="str">
            <v>13.1.59</v>
          </cell>
          <cell r="D1113" t="str">
            <v>35.02.28</v>
          </cell>
          <cell r="E1113" t="str">
            <v>Biólogo</v>
          </cell>
          <cell r="F1113" t="str">
            <v>h</v>
          </cell>
        </row>
        <row r="1114">
          <cell r="B1114" t="str">
            <v>13.1.60</v>
          </cell>
          <cell r="D1114" t="str">
            <v>35.02.29</v>
          </cell>
          <cell r="E1114" t="str">
            <v>Economista Júnior</v>
          </cell>
          <cell r="F1114" t="str">
            <v>h</v>
          </cell>
        </row>
        <row r="1115">
          <cell r="B1115" t="str">
            <v>13.1.61</v>
          </cell>
          <cell r="D1115" t="str">
            <v>35.02.30</v>
          </cell>
          <cell r="E1115" t="str">
            <v>Economista Pleno</v>
          </cell>
          <cell r="F1115" t="str">
            <v>h</v>
          </cell>
        </row>
        <row r="1116">
          <cell r="B1116" t="str">
            <v>13.1.62</v>
          </cell>
          <cell r="D1116" t="str">
            <v>35.02.31</v>
          </cell>
          <cell r="E1116" t="str">
            <v>Economista Senior</v>
          </cell>
          <cell r="F1116" t="str">
            <v>h</v>
          </cell>
        </row>
        <row r="1117">
          <cell r="B1117" t="str">
            <v>13.1.63</v>
          </cell>
          <cell r="D1117" t="str">
            <v>35.02.32</v>
          </cell>
          <cell r="E1117" t="str">
            <v>Especialista Ambiental</v>
          </cell>
          <cell r="F1117" t="str">
            <v>h</v>
          </cell>
        </row>
        <row r="1118">
          <cell r="B1118" t="str">
            <v>13.1.64</v>
          </cell>
          <cell r="D1118" t="str">
            <v>35.02.33</v>
          </cell>
          <cell r="E1118" t="str">
            <v>Geógrafo</v>
          </cell>
          <cell r="F1118" t="str">
            <v>h</v>
          </cell>
        </row>
        <row r="1119">
          <cell r="B1119" t="str">
            <v>13.1.65</v>
          </cell>
          <cell r="D1119" t="str">
            <v>35.02.34</v>
          </cell>
          <cell r="E1119" t="str">
            <v>Geólogo Júnior</v>
          </cell>
          <cell r="F1119" t="str">
            <v>h</v>
          </cell>
        </row>
        <row r="1120">
          <cell r="B1120" t="str">
            <v>13.1.66</v>
          </cell>
          <cell r="D1120" t="str">
            <v>35.02.35</v>
          </cell>
          <cell r="E1120" t="str">
            <v>Geólogo Pleno</v>
          </cell>
          <cell r="F1120" t="str">
            <v>h</v>
          </cell>
        </row>
        <row r="1121">
          <cell r="B1121" t="str">
            <v>13.1.67</v>
          </cell>
          <cell r="D1121" t="str">
            <v>35.02.36</v>
          </cell>
          <cell r="E1121" t="str">
            <v>Geólogo Senior</v>
          </cell>
          <cell r="F1121" t="str">
            <v>h</v>
          </cell>
        </row>
        <row r="1122">
          <cell r="B1122" t="str">
            <v>13.1.68</v>
          </cell>
          <cell r="D1122" t="str">
            <v>35.02.37</v>
          </cell>
          <cell r="E1122" t="str">
            <v>Sociólogo</v>
          </cell>
          <cell r="F1122" t="str">
            <v>h</v>
          </cell>
        </row>
        <row r="1123">
          <cell r="B1123" t="str">
            <v>13.1.69</v>
          </cell>
          <cell r="D1123" t="str">
            <v>35.02.38</v>
          </cell>
          <cell r="E1123" t="str">
            <v>Técnico Artes visuais</v>
          </cell>
          <cell r="F1123" t="str">
            <v>h</v>
          </cell>
        </row>
        <row r="1124">
          <cell r="B1124" t="str">
            <v>13.1.70</v>
          </cell>
          <cell r="D1124" t="str">
            <v>35.02.39</v>
          </cell>
          <cell r="E1124" t="str">
            <v>Arqueólogo</v>
          </cell>
          <cell r="F1124" t="str">
            <v>h</v>
          </cell>
        </row>
        <row r="1125">
          <cell r="B1125" t="str">
            <v>13.1.71</v>
          </cell>
          <cell r="D1125" t="str">
            <v>35.02.40</v>
          </cell>
          <cell r="E1125" t="str">
            <v>Geomorfologo</v>
          </cell>
          <cell r="F1125" t="str">
            <v>h</v>
          </cell>
        </row>
        <row r="1127">
          <cell r="B1127" t="str">
            <v>Cód. Colinas</v>
          </cell>
          <cell r="D1127" t="str">
            <v>Código</v>
          </cell>
          <cell r="E1127" t="str">
            <v>Serviços</v>
          </cell>
          <cell r="F1127" t="str">
            <v>Unid.</v>
          </cell>
        </row>
        <row r="1130">
          <cell r="D1130" t="str">
            <v>FASE 36 - CANTEIRO DE OBRA</v>
          </cell>
        </row>
        <row r="1131">
          <cell r="B1131" t="str">
            <v>14.1.1</v>
          </cell>
          <cell r="D1131" t="str">
            <v>36.01.01.01</v>
          </cell>
          <cell r="E1131" t="str">
            <v>Inst. Canteiro tipo I (1,50%)</v>
          </cell>
          <cell r="F1131" t="str">
            <v>gb</v>
          </cell>
        </row>
        <row r="1132">
          <cell r="B1132" t="str">
            <v>14.1.2</v>
          </cell>
          <cell r="D1132" t="str">
            <v>36.01.01.02</v>
          </cell>
          <cell r="E1132" t="str">
            <v xml:space="preserve">Oper. E manutençãocanteiro tipo I (0,875%) </v>
          </cell>
          <cell r="F1132" t="str">
            <v>gb</v>
          </cell>
        </row>
        <row r="1133">
          <cell r="B1133" t="str">
            <v>14.1.3</v>
          </cell>
          <cell r="D1133" t="str">
            <v>36.01.01.03</v>
          </cell>
          <cell r="E1133" t="str">
            <v>Desmobilização canteiro tipo I (0,125%)</v>
          </cell>
          <cell r="F1133" t="str">
            <v>gb</v>
          </cell>
        </row>
        <row r="1134">
          <cell r="B1134" t="str">
            <v>14.1.4</v>
          </cell>
          <cell r="D1134" t="str">
            <v>36.01.02.01</v>
          </cell>
          <cell r="E1134" t="str">
            <v>Inst. Canteiro tipo II (1,80%)</v>
          </cell>
          <cell r="F1134" t="str">
            <v>gb</v>
          </cell>
        </row>
        <row r="1135">
          <cell r="B1135" t="str">
            <v>14.1.5</v>
          </cell>
          <cell r="D1135" t="str">
            <v>36.01.02.02</v>
          </cell>
          <cell r="E1135" t="str">
            <v>Oper. E manutençãocanteiro tipo II (1,050%)</v>
          </cell>
          <cell r="F1135" t="str">
            <v>gb</v>
          </cell>
        </row>
        <row r="1136">
          <cell r="B1136" t="str">
            <v>14.1.6</v>
          </cell>
          <cell r="D1136" t="str">
            <v>36.01.02.03</v>
          </cell>
          <cell r="E1136" t="str">
            <v>Desmobilização canteiro tipo II (0,150%)</v>
          </cell>
          <cell r="F1136" t="str">
            <v>gb</v>
          </cell>
        </row>
        <row r="1137">
          <cell r="B1137" t="str">
            <v>14.1.7</v>
          </cell>
          <cell r="D1137" t="str">
            <v>36.01.03.01</v>
          </cell>
          <cell r="E1137" t="str">
            <v>Inst. Canteiro tipo III (4,80%)</v>
          </cell>
          <cell r="F1137" t="str">
            <v>gb</v>
          </cell>
        </row>
        <row r="1138">
          <cell r="B1138" t="str">
            <v>14.1.8</v>
          </cell>
          <cell r="D1138" t="str">
            <v xml:space="preserve">36.01.03.02 </v>
          </cell>
          <cell r="E1138" t="str">
            <v>Oper. E manutençãocanteiro tipo III (0,900%)</v>
          </cell>
          <cell r="F1138" t="str">
            <v>gb</v>
          </cell>
        </row>
        <row r="1139">
          <cell r="B1139" t="str">
            <v>14.1.9</v>
          </cell>
          <cell r="D1139" t="str">
            <v>36.01.03.03</v>
          </cell>
          <cell r="E1139" t="str">
            <v>Desmobilização canteiro tipo III (0,300%)</v>
          </cell>
          <cell r="F1139" t="str">
            <v>gb</v>
          </cell>
        </row>
        <row r="1141">
          <cell r="B1141" t="str">
            <v>Cód. Colinas</v>
          </cell>
          <cell r="D1141" t="str">
            <v>Código</v>
          </cell>
          <cell r="E1141" t="str">
            <v>Serviços</v>
          </cell>
          <cell r="F1141" t="str">
            <v>Unid.</v>
          </cell>
        </row>
        <row r="1144">
          <cell r="D1144" t="str">
            <v>FASE 37 - SERVIÇOS NÃO CONSTANTES NA PLANILHA</v>
          </cell>
        </row>
        <row r="1145">
          <cell r="B1145" t="str">
            <v>16.1.1</v>
          </cell>
          <cell r="D1145" t="str">
            <v>37.01.01</v>
          </cell>
          <cell r="E1145" t="str">
            <v>Rachão intertravado com bica corrida</v>
          </cell>
          <cell r="F1145" t="str">
            <v>m³</v>
          </cell>
        </row>
        <row r="1146">
          <cell r="B1146" t="str">
            <v>16.1.2</v>
          </cell>
          <cell r="D1146" t="str">
            <v>37.01.02</v>
          </cell>
          <cell r="E1146" t="str">
            <v>Camada de Bloqueio</v>
          </cell>
          <cell r="F1146" t="str">
            <v>m³</v>
          </cell>
        </row>
        <row r="1147">
          <cell r="B1147" t="str">
            <v>16.1.3</v>
          </cell>
          <cell r="D1147" t="str">
            <v>37.01.03</v>
          </cell>
          <cell r="E1147" t="str">
            <v>Conc. asf. us. quente - Grad. C c/ DOP.</v>
          </cell>
          <cell r="F1147" t="str">
            <v>m³</v>
          </cell>
        </row>
        <row r="1148">
          <cell r="B1148" t="str">
            <v>16.1.4</v>
          </cell>
          <cell r="D1148" t="str">
            <v>37.01.04</v>
          </cell>
          <cell r="E1148" t="str">
            <v>Compactação de Aterro maior /igual 95%PS( inclusive Reaterro mat. Brejoso)</v>
          </cell>
          <cell r="F1148" t="str">
            <v>m³</v>
          </cell>
        </row>
        <row r="1149">
          <cell r="B1149" t="str">
            <v>16.1.5</v>
          </cell>
          <cell r="D1149" t="str">
            <v>37.01.05</v>
          </cell>
          <cell r="E1149" t="str">
            <v>Tubo de concreto Ø 0,60m classe CA-2 ( fornecimento e assentamento )</v>
          </cell>
          <cell r="F1149" t="str">
            <v>m</v>
          </cell>
        </row>
        <row r="1150">
          <cell r="B1150" t="str">
            <v>16.1.6</v>
          </cell>
          <cell r="D1150" t="str">
            <v>37.01.06</v>
          </cell>
          <cell r="E1150" t="str">
            <v>Tubo de concreto Ø 1,00m classe CA-2 ( fornecimento e assentamento )</v>
          </cell>
          <cell r="F1150" t="str">
            <v>m</v>
          </cell>
        </row>
        <row r="1151">
          <cell r="B1151" t="str">
            <v>16.1.7</v>
          </cell>
          <cell r="D1151" t="str">
            <v>37.01.07</v>
          </cell>
          <cell r="E1151" t="str">
            <v>Escavação para execução de dreno</v>
          </cell>
          <cell r="F1151" t="str">
            <v>m³</v>
          </cell>
        </row>
        <row r="1152">
          <cell r="B1152" t="str">
            <v>16.1.8</v>
          </cell>
          <cell r="D1152" t="str">
            <v>37.01.08</v>
          </cell>
          <cell r="E1152" t="str">
            <v>Aquis. Mat. Espal. Conf. Rolagem mat. Sil. Argil. (*)</v>
          </cell>
          <cell r="F1152" t="str">
            <v>m³</v>
          </cell>
        </row>
        <row r="1153">
          <cell r="B1153" t="str">
            <v>16.1.9</v>
          </cell>
          <cell r="D1153" t="str">
            <v>37.01.09</v>
          </cell>
          <cell r="E1153" t="str">
            <v>Transporte de 1ª/2ª categoria até 1 Km (*)</v>
          </cell>
          <cell r="F1153" t="str">
            <v>m³xkm</v>
          </cell>
        </row>
        <row r="1154">
          <cell r="B1154" t="str">
            <v>16.1.10</v>
          </cell>
          <cell r="D1154" t="str">
            <v>37.01.10</v>
          </cell>
          <cell r="E1154" t="str">
            <v>Transporte de 1ª/2ª categoria até 2 Km (*)</v>
          </cell>
          <cell r="F1154" t="str">
            <v>m³xkm</v>
          </cell>
        </row>
        <row r="1155">
          <cell r="B1155" t="str">
            <v>16.1.11</v>
          </cell>
          <cell r="D1155" t="str">
            <v>37.01.11</v>
          </cell>
          <cell r="E1155" t="str">
            <v>Espalhamento de material no bota fora inclusive mat. de limpeza</v>
          </cell>
          <cell r="F1155" t="str">
            <v>m³</v>
          </cell>
        </row>
        <row r="1156">
          <cell r="B1156" t="str">
            <v>16.1.12</v>
          </cell>
          <cell r="D1156" t="str">
            <v>37.01.12</v>
          </cell>
          <cell r="E1156" t="str">
            <v>Conc. asf. us. quente - Binder - DERSA</v>
          </cell>
          <cell r="F1156" t="str">
            <v>m³</v>
          </cell>
        </row>
        <row r="1157">
          <cell r="B1157" t="str">
            <v>16.1.13</v>
          </cell>
          <cell r="D1157" t="str">
            <v>37.01.13</v>
          </cell>
          <cell r="E1157" t="str">
            <v>Conc. asf. us. quente - capa asfáltica - DERSA</v>
          </cell>
          <cell r="F1157" t="str">
            <v>m³</v>
          </cell>
        </row>
        <row r="1158">
          <cell r="B1158" t="str">
            <v>16.1.14</v>
          </cell>
          <cell r="D1158" t="str">
            <v>37.01.14</v>
          </cell>
          <cell r="E1158" t="str">
            <v>Tubo de concreto Ø 0,80m classe CA-2 ( fornecimento e assentamento )</v>
          </cell>
          <cell r="F1158" t="str">
            <v>m</v>
          </cell>
        </row>
        <row r="1159">
          <cell r="B1159" t="str">
            <v>16.1.15</v>
          </cell>
          <cell r="D1159" t="str">
            <v>37.01.15</v>
          </cell>
          <cell r="E1159" t="str">
            <v>Tubo de concreto Ø 0,80m classe CA-3 ( fornecimento e assentamento )</v>
          </cell>
          <cell r="F1159" t="str">
            <v>m</v>
          </cell>
        </row>
        <row r="1160">
          <cell r="B1160" t="str">
            <v>16.1.16</v>
          </cell>
          <cell r="D1160" t="str">
            <v>37.01.16</v>
          </cell>
          <cell r="E1160" t="str">
            <v>Tubo de concreto Ø 1,00m classe CA-4 ( fornecimento e assentamento )</v>
          </cell>
          <cell r="F1160" t="str">
            <v>m</v>
          </cell>
        </row>
        <row r="1161">
          <cell r="B1161" t="str">
            <v>16.1.17</v>
          </cell>
          <cell r="D1161" t="str">
            <v>37.01.17</v>
          </cell>
          <cell r="E1161" t="str">
            <v>Tubo de concreto Ø 1,20m classe CA-2 ( fornecimento e assentamento )</v>
          </cell>
          <cell r="F1161" t="str">
            <v>m</v>
          </cell>
        </row>
        <row r="1162">
          <cell r="B1162" t="str">
            <v>16.1.18</v>
          </cell>
          <cell r="D1162" t="str">
            <v>37.01.18</v>
          </cell>
          <cell r="E1162" t="str">
            <v>Tubo de aço corr. Epoxy met. Destrutivo-MP100/ e= 2,0mm/84kg/m Ø = 1,30m</v>
          </cell>
          <cell r="F1162" t="str">
            <v>kg</v>
          </cell>
        </row>
        <row r="1163">
          <cell r="B1163" t="str">
            <v>16.1.19</v>
          </cell>
          <cell r="D1163" t="str">
            <v>37.01.19</v>
          </cell>
          <cell r="E1163" t="str">
            <v>Tubo de aço corr. Epoxy met. Destrutivo-MP100/ e= 3,4mm/136kg/m Ø = 1,30m</v>
          </cell>
          <cell r="F1163" t="str">
            <v>kg</v>
          </cell>
        </row>
        <row r="1164">
          <cell r="B1164" t="str">
            <v>16.1.20</v>
          </cell>
          <cell r="D1164" t="str">
            <v>37.01.20</v>
          </cell>
          <cell r="E1164" t="str">
            <v>Tubo de aço corr. Epoxy met. Destrutivo-MP100/ e= 2,0mm/125kg/m Ø = 1,50m</v>
          </cell>
          <cell r="F1164" t="str">
            <v>kg</v>
          </cell>
        </row>
        <row r="1165">
          <cell r="B1165" t="str">
            <v>16.1.21</v>
          </cell>
          <cell r="D1165" t="str">
            <v>37.01.21</v>
          </cell>
          <cell r="E1165" t="str">
            <v>Tubo de aço corr. Epoxy met. Destrutivo-MP152/ e= 2,7mm/162kg/m Ø = 1,50m</v>
          </cell>
          <cell r="F1165" t="str">
            <v>kg</v>
          </cell>
        </row>
        <row r="1166">
          <cell r="B1166" t="str">
            <v>16.1.22</v>
          </cell>
          <cell r="D1166" t="str">
            <v>37.01.22</v>
          </cell>
          <cell r="E1166" t="str">
            <v>Remoção de Tubo Ø = 0,30m</v>
          </cell>
          <cell r="F1166" t="str">
            <v>m</v>
          </cell>
        </row>
        <row r="1167">
          <cell r="B1167" t="str">
            <v>16.1.23</v>
          </cell>
          <cell r="D1167" t="str">
            <v>37.01.23</v>
          </cell>
          <cell r="E1167" t="str">
            <v>Remoção de Tubo Ø = 0,40m</v>
          </cell>
          <cell r="F1167" t="str">
            <v>m</v>
          </cell>
        </row>
        <row r="1168">
          <cell r="B1168" t="str">
            <v>16.1.24</v>
          </cell>
          <cell r="D1168" t="str">
            <v>37.01.24</v>
          </cell>
          <cell r="E1168" t="str">
            <v>Remoção de Tubo Ø = 0,60m</v>
          </cell>
          <cell r="F1168" t="str">
            <v>m</v>
          </cell>
        </row>
        <row r="1169">
          <cell r="B1169" t="str">
            <v>16.1.25</v>
          </cell>
          <cell r="D1169" t="str">
            <v>37.01.25</v>
          </cell>
          <cell r="E1169" t="str">
            <v>Tubo de concreto Ø 0,60m classe CA-3 ( fornecimento e assentamento )</v>
          </cell>
          <cell r="F1169" t="str">
            <v>m</v>
          </cell>
        </row>
        <row r="1170">
          <cell r="B1170" t="str">
            <v>16.1.26</v>
          </cell>
          <cell r="D1170" t="str">
            <v>37.01.26</v>
          </cell>
          <cell r="E1170" t="str">
            <v>Tubo de concreto Ø 0,40m classe CA-2 ( fornecimento e assentamento )</v>
          </cell>
          <cell r="F1170" t="str">
            <v>m</v>
          </cell>
        </row>
        <row r="1171">
          <cell r="B1171" t="str">
            <v>16.1.27</v>
          </cell>
          <cell r="D1171" t="str">
            <v>37.01.27</v>
          </cell>
          <cell r="E1171" t="str">
            <v>Tubo de concreto Ø 1,50m classe CA-2 ( fornecimento e assentamento )</v>
          </cell>
          <cell r="F1171" t="str">
            <v>m</v>
          </cell>
        </row>
        <row r="1172">
          <cell r="B1172" t="str">
            <v>16.1.28</v>
          </cell>
          <cell r="D1172" t="str">
            <v>37.01.28</v>
          </cell>
          <cell r="E1172" t="str">
            <v>Remoção de Tubo Ø = 0,80m</v>
          </cell>
          <cell r="F1172" t="str">
            <v>m</v>
          </cell>
        </row>
        <row r="1173">
          <cell r="B1173" t="str">
            <v>16.1.29</v>
          </cell>
          <cell r="D1173" t="str">
            <v>37.01.29</v>
          </cell>
          <cell r="E1173" t="str">
            <v>Passeio</v>
          </cell>
          <cell r="F1173" t="str">
            <v>m²</v>
          </cell>
        </row>
        <row r="1174">
          <cell r="B1174" t="str">
            <v>16.1.30</v>
          </cell>
          <cell r="D1174" t="str">
            <v>37.01.30</v>
          </cell>
          <cell r="E1174" t="str">
            <v>Aterro - Solo mole - material de 3ª Categoria</v>
          </cell>
          <cell r="F1174" t="str">
            <v>m³</v>
          </cell>
        </row>
        <row r="1175">
          <cell r="B1175" t="str">
            <v>16.1.31</v>
          </cell>
          <cell r="D1175" t="str">
            <v>37.01.31</v>
          </cell>
          <cell r="E1175" t="str">
            <v>Aterros - materila de 3ª Categoria</v>
          </cell>
          <cell r="F1175" t="str">
            <v>m³</v>
          </cell>
        </row>
        <row r="1176">
          <cell r="B1176" t="str">
            <v>16.1.32</v>
          </cell>
          <cell r="D1176" t="str">
            <v>37.01.32</v>
          </cell>
          <cell r="E1176" t="str">
            <v>Revestimento vegetal de taludes com hidrossemeadura</v>
          </cell>
          <cell r="F1176" t="str">
            <v>m²</v>
          </cell>
        </row>
        <row r="1177">
          <cell r="B1177" t="str">
            <v>16.1.33</v>
          </cell>
          <cell r="D1177" t="str">
            <v>37.01.33</v>
          </cell>
          <cell r="E1177" t="str">
            <v>Abertura de caixa para execução do acostamento</v>
          </cell>
          <cell r="F1177" t="str">
            <v>m³</v>
          </cell>
        </row>
        <row r="1178">
          <cell r="B1178" t="str">
            <v>16.1.34</v>
          </cell>
          <cell r="D1178" t="str">
            <v>37.01.34</v>
          </cell>
          <cell r="E1178" t="str">
            <v>Demolição pavi.flex, incl.transp.até 1km</v>
          </cell>
          <cell r="F1178" t="str">
            <v>m²</v>
          </cell>
        </row>
        <row r="1179">
          <cell r="B1179" t="str">
            <v>16.1.35</v>
          </cell>
          <cell r="D1179" t="str">
            <v>37.01.35</v>
          </cell>
          <cell r="E1179" t="str">
            <v>Concreto Fck 13,5 MPa</v>
          </cell>
          <cell r="F1179" t="str">
            <v>m³</v>
          </cell>
        </row>
        <row r="1180">
          <cell r="B1180" t="str">
            <v>16.1.36</v>
          </cell>
          <cell r="D1180" t="str">
            <v>37.01.36</v>
          </cell>
          <cell r="E1180" t="str">
            <v>Gabião tipo colchão espessura 30cm - tela galv.</v>
          </cell>
          <cell r="F1180" t="str">
            <v>m³</v>
          </cell>
        </row>
        <row r="1181">
          <cell r="B1181" t="str">
            <v>16.1.37</v>
          </cell>
          <cell r="D1181" t="str">
            <v>37.01.37</v>
          </cell>
          <cell r="E1181" t="str">
            <v>Barreira double face New Jersey - des 5514 (TIPO 3)</v>
          </cell>
          <cell r="F1181" t="str">
            <v>m</v>
          </cell>
        </row>
        <row r="1182">
          <cell r="B1182" t="str">
            <v>16.1.38</v>
          </cell>
          <cell r="D1182" t="str">
            <v>37.01.38</v>
          </cell>
          <cell r="E1182" t="str">
            <v>Manta geotêxtil não tecido ( Bidim RT-09 ou similar)</v>
          </cell>
          <cell r="F1182" t="str">
            <v>kg</v>
          </cell>
        </row>
        <row r="1183">
          <cell r="B1183" t="str">
            <v>16.1.39</v>
          </cell>
          <cell r="D1183" t="str">
            <v>37.01.39</v>
          </cell>
          <cell r="E1183" t="str">
            <v>Escavação de material em jazida</v>
          </cell>
          <cell r="F1183" t="str">
            <v>m³</v>
          </cell>
        </row>
        <row r="1184">
          <cell r="B1184" t="str">
            <v>16.1.40</v>
          </cell>
          <cell r="D1184" t="str">
            <v>37.01.40</v>
          </cell>
          <cell r="E1184" t="str">
            <v>Tubo ovóide S=2,25 m²</v>
          </cell>
          <cell r="F1184" t="str">
            <v>m</v>
          </cell>
        </row>
        <row r="1185">
          <cell r="B1185" t="str">
            <v>16.1.41</v>
          </cell>
          <cell r="D1185" t="str">
            <v>37.01.41</v>
          </cell>
          <cell r="E1185" t="str">
            <v>Tubo ovóide S=3,00</v>
          </cell>
          <cell r="F1185" t="str">
            <v>m</v>
          </cell>
        </row>
        <row r="1186">
          <cell r="B1186" t="str">
            <v>16.1.42</v>
          </cell>
          <cell r="D1186" t="str">
            <v>37.01.42</v>
          </cell>
          <cell r="E1186" t="str">
            <v>Tubo ovóide S=4,00</v>
          </cell>
          <cell r="F1186" t="str">
            <v>m</v>
          </cell>
        </row>
        <row r="1187">
          <cell r="B1187" t="str">
            <v>16.1.43</v>
          </cell>
          <cell r="D1187" t="str">
            <v>37.01.43</v>
          </cell>
          <cell r="E1187" t="str">
            <v>Demolição do Pavimento</v>
          </cell>
          <cell r="F1187" t="str">
            <v>m²</v>
          </cell>
        </row>
        <row r="1188">
          <cell r="B1188" t="str">
            <v>16.1.44</v>
          </cell>
          <cell r="D1188" t="str">
            <v>37.01.44</v>
          </cell>
          <cell r="E1188" t="str">
            <v>Restauração do Pavimento</v>
          </cell>
          <cell r="F1188" t="str">
            <v>m²</v>
          </cell>
        </row>
        <row r="1189">
          <cell r="B1189" t="str">
            <v>16.1.45</v>
          </cell>
          <cell r="D1189" t="str">
            <v>37.01.45</v>
          </cell>
          <cell r="E1189" t="str">
            <v xml:space="preserve">Articulação de concreto tipo "Freyssinet" </v>
          </cell>
          <cell r="F1189" t="str">
            <v>m</v>
          </cell>
        </row>
        <row r="1190">
          <cell r="B1190" t="str">
            <v>16.1.46</v>
          </cell>
          <cell r="D1190" t="str">
            <v>37.01.46</v>
          </cell>
          <cell r="E1190" t="str">
            <v>Junta de dilatação tipo Jeene</v>
          </cell>
          <cell r="F1190" t="str">
            <v>m</v>
          </cell>
        </row>
        <row r="1191">
          <cell r="B1191" t="str">
            <v>16.1.47</v>
          </cell>
          <cell r="D1191" t="str">
            <v>37.01.47</v>
          </cell>
          <cell r="E1191" t="str">
            <v>Tirantes 280 kN</v>
          </cell>
          <cell r="F1191" t="str">
            <v>m</v>
          </cell>
        </row>
        <row r="1192">
          <cell r="B1192" t="str">
            <v>16.1.48</v>
          </cell>
          <cell r="D1192" t="str">
            <v>37.01.48</v>
          </cell>
          <cell r="E1192" t="str">
            <v>Tirantes 140 kN</v>
          </cell>
          <cell r="F1192" t="str">
            <v>m</v>
          </cell>
        </row>
        <row r="1193">
          <cell r="B1193" t="str">
            <v>16.1.49</v>
          </cell>
          <cell r="D1193" t="str">
            <v>37.01.49</v>
          </cell>
          <cell r="E1193" t="str">
            <v>Ap. Ancoragem p/ Cabos Proten. Ativa</v>
          </cell>
          <cell r="F1193" t="str">
            <v>un</v>
          </cell>
        </row>
        <row r="1194">
          <cell r="B1194" t="str">
            <v>16.1.50</v>
          </cell>
          <cell r="D1194" t="str">
            <v>37.01.50</v>
          </cell>
          <cell r="E1194" t="str">
            <v>Barbacãs</v>
          </cell>
          <cell r="F1194" t="str">
            <v>un</v>
          </cell>
        </row>
        <row r="1195">
          <cell r="B1195" t="str">
            <v>16.1.51</v>
          </cell>
          <cell r="D1195" t="str">
            <v>37.01.51</v>
          </cell>
          <cell r="E1195" t="str">
            <v>Tubo de concreto Ø 0,50m classe CA-2 ( fornecimento e assentamento )</v>
          </cell>
          <cell r="F1195" t="str">
            <v>m</v>
          </cell>
        </row>
        <row r="1196">
          <cell r="B1196" t="str">
            <v>16.1.52</v>
          </cell>
          <cell r="D1196" t="str">
            <v>37.01.52</v>
          </cell>
          <cell r="E1196" t="str">
            <v>Barreira de segurança tipo New Jersey - des 5396 (TIPO 1A)</v>
          </cell>
          <cell r="F1196" t="str">
            <v>m</v>
          </cell>
        </row>
        <row r="1197">
          <cell r="B1197" t="str">
            <v>16.1.53</v>
          </cell>
          <cell r="D1197" t="str">
            <v>37.01.53</v>
          </cell>
          <cell r="E1197" t="str">
            <v>Tubo MP 100 Ø 2,10m e= 2,0mm - ( Forncimento e assentamento )</v>
          </cell>
          <cell r="F1197" t="str">
            <v>m</v>
          </cell>
        </row>
        <row r="1198">
          <cell r="B1198" t="str">
            <v>16.1.54</v>
          </cell>
          <cell r="D1198" t="str">
            <v>37.01.54</v>
          </cell>
          <cell r="E1198" t="str">
            <v>Tubo MP 100 Ø 2,20m e= 2,7mm - ( Forncimento e assentamento )</v>
          </cell>
          <cell r="F1198" t="str">
            <v>m</v>
          </cell>
        </row>
        <row r="1199">
          <cell r="B1199" t="str">
            <v>16.1.55</v>
          </cell>
          <cell r="D1199" t="str">
            <v>37.01.55</v>
          </cell>
          <cell r="E1199" t="str">
            <v>Tubo MP 152 Ø 4,60m e= 2,7mm - ( Forncimento e assentamento )</v>
          </cell>
          <cell r="F1199" t="str">
            <v>m</v>
          </cell>
        </row>
        <row r="1200">
          <cell r="B1200" t="str">
            <v>16.1.56</v>
          </cell>
          <cell r="D1200" t="str">
            <v>37.01.56</v>
          </cell>
          <cell r="E1200" t="str">
            <v>Remoção de Tubo metálico Ø = 1,50m</v>
          </cell>
          <cell r="F1200" t="str">
            <v>m</v>
          </cell>
        </row>
        <row r="1201">
          <cell r="B1201" t="str">
            <v>16.1.57</v>
          </cell>
          <cell r="D1201" t="str">
            <v>37.01.57</v>
          </cell>
          <cell r="E1201" t="str">
            <v>Tubo Metálico Ø =2,30m</v>
          </cell>
          <cell r="F1201" t="str">
            <v>m</v>
          </cell>
        </row>
        <row r="1202">
          <cell r="B1202" t="str">
            <v>16.1.58</v>
          </cell>
          <cell r="D1202" t="str">
            <v>37.01.58</v>
          </cell>
          <cell r="E1202" t="str">
            <v>Tubo de concreto Ø 1,00m classe CA-3 ( fornecimento e assentamento )</v>
          </cell>
          <cell r="F1202" t="str">
            <v>m</v>
          </cell>
        </row>
        <row r="1203">
          <cell r="B1203" t="str">
            <v>16.1.59</v>
          </cell>
          <cell r="D1203" t="str">
            <v>37.01.59</v>
          </cell>
          <cell r="E1203" t="str">
            <v>Tubo de concreto Ø 0,50m classe CA-4 ( fornecimento e assentamento )</v>
          </cell>
          <cell r="F1203" t="str">
            <v>m</v>
          </cell>
        </row>
        <row r="1204">
          <cell r="B1204" t="str">
            <v>16.1.60</v>
          </cell>
          <cell r="D1204" t="str">
            <v>37.01.60</v>
          </cell>
          <cell r="E1204" t="str">
            <v>Tubo de concreto Ø 1,50m classe CA-3 ( fornecimento e assentamento )</v>
          </cell>
          <cell r="F1204" t="str">
            <v>m</v>
          </cell>
        </row>
        <row r="1205">
          <cell r="B1205" t="str">
            <v>16.1.61</v>
          </cell>
          <cell r="D1205" t="str">
            <v>37.01.61</v>
          </cell>
          <cell r="E1205" t="str">
            <v>Restauração do Pavimento</v>
          </cell>
          <cell r="F1205" t="str">
            <v>m³</v>
          </cell>
        </row>
        <row r="1206">
          <cell r="B1206" t="str">
            <v>16.1.62</v>
          </cell>
          <cell r="D1206" t="str">
            <v>37.01.62</v>
          </cell>
          <cell r="E1206" t="str">
            <v>Aterro solo mole - material de 3ª categoria</v>
          </cell>
          <cell r="F1206" t="str">
            <v>m³</v>
          </cell>
        </row>
        <row r="1207">
          <cell r="B1207" t="str">
            <v>16.1.63</v>
          </cell>
          <cell r="D1207" t="str">
            <v>37.01.63</v>
          </cell>
          <cell r="E1207" t="str">
            <v>Aterros - material de 3ª categoria</v>
          </cell>
          <cell r="F1207" t="str">
            <v>m³</v>
          </cell>
        </row>
        <row r="1208">
          <cell r="B1208" t="str">
            <v>16.1.64</v>
          </cell>
          <cell r="D1208" t="str">
            <v>37.01.64</v>
          </cell>
          <cell r="E1208" t="str">
            <v>Sub-base ou base solo brita c/ cimento</v>
          </cell>
          <cell r="F1208" t="str">
            <v>m³</v>
          </cell>
        </row>
        <row r="1209">
          <cell r="B1209" t="str">
            <v>16.1.65</v>
          </cell>
          <cell r="D1209" t="str">
            <v>37.01.65</v>
          </cell>
          <cell r="E1209" t="str">
            <v>Apiloamento / Nivelamento</v>
          </cell>
          <cell r="F1209" t="str">
            <v>m²</v>
          </cell>
        </row>
        <row r="1210">
          <cell r="B1210" t="str">
            <v>16.1.66</v>
          </cell>
          <cell r="D1210" t="str">
            <v>37.01.66</v>
          </cell>
          <cell r="E1210" t="str">
            <v>Tela metálica</v>
          </cell>
          <cell r="F1210" t="str">
            <v>m²</v>
          </cell>
        </row>
        <row r="1211">
          <cell r="B1211" t="str">
            <v>16.1.67</v>
          </cell>
          <cell r="D1211" t="str">
            <v>37.01.67</v>
          </cell>
        </row>
        <row r="1212">
          <cell r="B1212" t="str">
            <v>16.1.68</v>
          </cell>
          <cell r="D1212" t="str">
            <v>37.01.68</v>
          </cell>
          <cell r="E1212" t="str">
            <v>Perfuração  p/ DHP em solo</v>
          </cell>
          <cell r="F1212" t="str">
            <v>m</v>
          </cell>
        </row>
        <row r="1213">
          <cell r="B1213" t="str">
            <v>16.1.69</v>
          </cell>
          <cell r="D1213" t="str">
            <v>37.01.69</v>
          </cell>
          <cell r="E1213" t="str">
            <v>Perfuração  p/ tirante em solo</v>
          </cell>
          <cell r="F1213" t="str">
            <v>m</v>
          </cell>
        </row>
        <row r="1214">
          <cell r="B1214" t="str">
            <v>16.1.70</v>
          </cell>
          <cell r="D1214" t="str">
            <v>37.01.70</v>
          </cell>
          <cell r="E1214" t="str">
            <v>Túnnel Liner Ø 2,00 e=3,4mm epoxy</v>
          </cell>
          <cell r="F1214" t="str">
            <v>m</v>
          </cell>
        </row>
        <row r="1215">
          <cell r="B1215" t="str">
            <v>16.1.71</v>
          </cell>
          <cell r="D1215" t="str">
            <v>37.01.71</v>
          </cell>
          <cell r="E1215" t="str">
            <v>Implantação de Túnnel Liner Ø = 2,00m e=3,4mm ( em solo )</v>
          </cell>
          <cell r="F1215" t="str">
            <v>m</v>
          </cell>
        </row>
        <row r="1216">
          <cell r="B1216" t="str">
            <v>16.1.72</v>
          </cell>
          <cell r="D1216" t="str">
            <v>37.01.72</v>
          </cell>
          <cell r="E1216" t="str">
            <v>Implantação de Túnnel Liner Ø = 2,00m e=3,4mm ( em talus )</v>
          </cell>
          <cell r="F1216" t="str">
            <v>m</v>
          </cell>
        </row>
        <row r="1217">
          <cell r="B1217" t="str">
            <v>16.1.73</v>
          </cell>
          <cell r="D1217" t="str">
            <v>37.01.73</v>
          </cell>
          <cell r="E1217" t="str">
            <v>Implantação de fuste metálico Ø = 2,00m e=3,4mm ( em talus )</v>
          </cell>
          <cell r="F1217" t="str">
            <v>m</v>
          </cell>
        </row>
        <row r="1218">
          <cell r="B1218" t="str">
            <v>16.1.74</v>
          </cell>
          <cell r="D1218" t="str">
            <v>37.01.74</v>
          </cell>
          <cell r="E1218" t="str">
            <v>Levantamento Topográfico</v>
          </cell>
          <cell r="F1218" t="str">
            <v>m²</v>
          </cell>
        </row>
        <row r="1219">
          <cell r="B1219" t="str">
            <v>16.1.75</v>
          </cell>
          <cell r="D1219" t="str">
            <v>37.01.75</v>
          </cell>
          <cell r="E1219" t="str">
            <v>Remoção de Tubo metálico Ø = 1,50m</v>
          </cell>
        </row>
        <row r="1220">
          <cell r="B1220" t="str">
            <v>16.1.76</v>
          </cell>
          <cell r="D1220" t="str">
            <v>37.01.76</v>
          </cell>
          <cell r="E1220" t="str">
            <v>Injeção de calda de cimento p/ consolidação do Talude</v>
          </cell>
          <cell r="F1220" t="str">
            <v>kg</v>
          </cell>
        </row>
        <row r="1221">
          <cell r="B1221" t="str">
            <v>16.1.77</v>
          </cell>
          <cell r="D1221" t="str">
            <v>37.01.77</v>
          </cell>
          <cell r="E1221" t="str">
            <v xml:space="preserve">Perfuração  p/ DHP  em talus </v>
          </cell>
          <cell r="F1221" t="str">
            <v>m</v>
          </cell>
        </row>
        <row r="1222">
          <cell r="B1222" t="str">
            <v>16.1.78</v>
          </cell>
          <cell r="D1222" t="str">
            <v>37.01.78</v>
          </cell>
          <cell r="E1222" t="str">
            <v xml:space="preserve">Perfuração  p/ tirante em rocha sã </v>
          </cell>
          <cell r="F1222" t="str">
            <v>m</v>
          </cell>
        </row>
        <row r="1223">
          <cell r="B1223" t="str">
            <v>16.1.79</v>
          </cell>
          <cell r="D1223" t="str">
            <v>37.01.79</v>
          </cell>
          <cell r="E1223" t="str">
            <v>Perfuração  p/ tirante em talus</v>
          </cell>
          <cell r="F1223" t="str">
            <v>m</v>
          </cell>
        </row>
        <row r="1224">
          <cell r="B1224" t="str">
            <v>16.1.80</v>
          </cell>
          <cell r="D1224" t="str">
            <v>37.01.80</v>
          </cell>
          <cell r="E1224" t="str">
            <v>Apar. anc. p/ Tirantes 40 TF</v>
          </cell>
          <cell r="F1224" t="str">
            <v>un</v>
          </cell>
        </row>
        <row r="1225">
          <cell r="B1225" t="str">
            <v>16.1.81</v>
          </cell>
          <cell r="D1225" t="str">
            <v>37.01.81</v>
          </cell>
          <cell r="E1225" t="str">
            <v>Tiran. 60 TF 8F D= 1/2"</v>
          </cell>
          <cell r="F1225" t="str">
            <v>m</v>
          </cell>
        </row>
        <row r="1226">
          <cell r="B1226" t="str">
            <v>16.1.82</v>
          </cell>
          <cell r="D1226" t="str">
            <v>37.01.82</v>
          </cell>
          <cell r="E1226" t="str">
            <v>Dispositivo eletronico para canalização de Tráfego</v>
          </cell>
          <cell r="F1226" t="str">
            <v>un</v>
          </cell>
        </row>
        <row r="1227">
          <cell r="B1227" t="str">
            <v>16.1.83</v>
          </cell>
          <cell r="D1227" t="str">
            <v>37.01.83</v>
          </cell>
          <cell r="E1227" t="str">
            <v>Junta Fungenband tipo "O-22"</v>
          </cell>
          <cell r="F1227" t="str">
            <v>m</v>
          </cell>
        </row>
        <row r="1247">
          <cell r="B1247" t="str">
            <v>Cód. Colinas</v>
          </cell>
          <cell r="D1247" t="str">
            <v>Código</v>
          </cell>
          <cell r="E1247" t="str">
            <v>Serviços</v>
          </cell>
          <cell r="F1247" t="str">
            <v>Unid.</v>
          </cell>
        </row>
        <row r="1250">
          <cell r="D1250" t="str">
            <v>FASE 72 - ALUGUEL DE MAQUINAS, VEICULOS E EQUIPAMENTOS</v>
          </cell>
        </row>
        <row r="1251">
          <cell r="B1251" t="str">
            <v>15.1.1</v>
          </cell>
          <cell r="D1251" t="str">
            <v>72.01.01.01</v>
          </cell>
          <cell r="E1251" t="str">
            <v>AC.CONC.SUP.B436 C-A</v>
          </cell>
          <cell r="F1251" t="str">
            <v>h</v>
          </cell>
        </row>
        <row r="1252">
          <cell r="B1252" t="str">
            <v>15.1.2</v>
          </cell>
          <cell r="D1252" t="str">
            <v>72.01.01.02</v>
          </cell>
          <cell r="E1252" t="str">
            <v xml:space="preserve">AC.CONC.SUP.B436 C-B </v>
          </cell>
          <cell r="F1252" t="str">
            <v>h</v>
          </cell>
        </row>
        <row r="1253">
          <cell r="B1253" t="str">
            <v>15.1.3</v>
          </cell>
          <cell r="D1253" t="str">
            <v>72.01.01.03</v>
          </cell>
          <cell r="E1253" t="str">
            <v>AC.CONC.SUP.B436 C-C</v>
          </cell>
          <cell r="F1253" t="str">
            <v>h</v>
          </cell>
        </row>
        <row r="1254">
          <cell r="B1254" t="str">
            <v>15.1.4</v>
          </cell>
          <cell r="D1254" t="str">
            <v>72.01.01.04</v>
          </cell>
          <cell r="E1254" t="str">
            <v>AC.CONC.SUP.B436 C-D</v>
          </cell>
          <cell r="F1254" t="str">
            <v>h</v>
          </cell>
        </row>
        <row r="1255">
          <cell r="B1255" t="str">
            <v>15.1.5</v>
          </cell>
          <cell r="D1255" t="str">
            <v>72.01.02.01</v>
          </cell>
          <cell r="E1255" t="str">
            <v>AC.CONC.SUP.BG38 C-A</v>
          </cell>
          <cell r="F1255" t="str">
            <v>h</v>
          </cell>
        </row>
        <row r="1256">
          <cell r="B1256" t="str">
            <v>15.1.6</v>
          </cell>
          <cell r="D1256" t="str">
            <v>72.01.02.02</v>
          </cell>
          <cell r="E1256" t="str">
            <v>AC.CONC.SUP.BG38 C-B</v>
          </cell>
          <cell r="F1256" t="str">
            <v>h</v>
          </cell>
        </row>
        <row r="1257">
          <cell r="B1257" t="str">
            <v>15.1.7</v>
          </cell>
          <cell r="D1257" t="str">
            <v>72.01.02.03</v>
          </cell>
          <cell r="E1257" t="str">
            <v>AC.CONC.SUP.BG38 C-C</v>
          </cell>
          <cell r="F1257" t="str">
            <v>h</v>
          </cell>
        </row>
        <row r="1258">
          <cell r="B1258" t="str">
            <v>15.1.8</v>
          </cell>
          <cell r="D1258" t="str">
            <v>72.01.02.04</v>
          </cell>
          <cell r="E1258" t="str">
            <v>AC.CONC.SUP.BG38 C-D</v>
          </cell>
          <cell r="F1258" t="str">
            <v>h</v>
          </cell>
        </row>
        <row r="1259">
          <cell r="B1259" t="str">
            <v>15.1.9</v>
          </cell>
          <cell r="D1259" t="str">
            <v>72.02.01.01</v>
          </cell>
          <cell r="E1259" t="str">
            <v>VEIC.PEQ.1600CC C-A</v>
          </cell>
          <cell r="F1259" t="str">
            <v>h</v>
          </cell>
        </row>
        <row r="1260">
          <cell r="B1260" t="str">
            <v>15.1.10</v>
          </cell>
          <cell r="D1260" t="str">
            <v>72.02.01.02</v>
          </cell>
          <cell r="E1260" t="str">
            <v>VEIC.PEQ.1600CC C-B</v>
          </cell>
          <cell r="F1260" t="str">
            <v>h</v>
          </cell>
        </row>
        <row r="1261">
          <cell r="B1261" t="str">
            <v>15.1.11</v>
          </cell>
          <cell r="D1261" t="str">
            <v>72.02.01.03</v>
          </cell>
          <cell r="E1261" t="str">
            <v>VEIC.PEQ.1600CC C-C</v>
          </cell>
          <cell r="F1261" t="str">
            <v>h</v>
          </cell>
        </row>
        <row r="1262">
          <cell r="B1262" t="str">
            <v>15.1.12</v>
          </cell>
          <cell r="D1262" t="str">
            <v>72.02.01.04</v>
          </cell>
          <cell r="E1262" t="str">
            <v>VEIC.PEQ.1600CC C-D</v>
          </cell>
          <cell r="F1262" t="str">
            <v>h</v>
          </cell>
        </row>
        <row r="1263">
          <cell r="B1263" t="str">
            <v>15.1.13</v>
          </cell>
          <cell r="D1263" t="str">
            <v>72.02.01.05</v>
          </cell>
          <cell r="E1263" t="str">
            <v xml:space="preserve">VEIC.PEQ.1600CC C-E </v>
          </cell>
          <cell r="F1263" t="str">
            <v>km</v>
          </cell>
        </row>
        <row r="1264">
          <cell r="B1264" t="str">
            <v>15.1.14</v>
          </cell>
          <cell r="D1264" t="str">
            <v>72.02.01.06</v>
          </cell>
          <cell r="E1264" t="str">
            <v>VEIC.PEQ.1600CC C-F</v>
          </cell>
          <cell r="F1264" t="str">
            <v>vei.mens.</v>
          </cell>
        </row>
        <row r="1265">
          <cell r="B1265" t="str">
            <v>15.1.15</v>
          </cell>
          <cell r="D1265" t="str">
            <v>72.02.02.01</v>
          </cell>
          <cell r="E1265" t="str">
            <v>VEIC.PEQ.1000CC C-A</v>
          </cell>
          <cell r="F1265" t="str">
            <v>h</v>
          </cell>
        </row>
        <row r="1266">
          <cell r="B1266" t="str">
            <v>15.1.16</v>
          </cell>
          <cell r="D1266" t="str">
            <v>72.02.02.02</v>
          </cell>
          <cell r="E1266" t="str">
            <v>VEIC.PEQ.1000CC C-B</v>
          </cell>
          <cell r="F1266" t="str">
            <v>h</v>
          </cell>
        </row>
        <row r="1267">
          <cell r="B1267" t="str">
            <v>15.1.17</v>
          </cell>
          <cell r="D1267" t="str">
            <v>72.02.02.03</v>
          </cell>
          <cell r="E1267" t="str">
            <v>VEIC.PEQ.1000CC C-C</v>
          </cell>
          <cell r="F1267" t="str">
            <v>h</v>
          </cell>
        </row>
        <row r="1268">
          <cell r="B1268" t="str">
            <v>15.1.18</v>
          </cell>
          <cell r="D1268" t="str">
            <v>72.02.02.04</v>
          </cell>
          <cell r="E1268" t="str">
            <v>VEIC.PEQ.1000CC C-D</v>
          </cell>
          <cell r="F1268" t="str">
            <v>h</v>
          </cell>
        </row>
        <row r="1269">
          <cell r="B1269" t="str">
            <v>15.1.19</v>
          </cell>
          <cell r="D1269" t="str">
            <v>72.02.02.05</v>
          </cell>
          <cell r="E1269" t="str">
            <v>VEIC.PEQ.1000CC C-E</v>
          </cell>
          <cell r="F1269" t="str">
            <v>km</v>
          </cell>
        </row>
        <row r="1270">
          <cell r="B1270" t="str">
            <v>15.1.20</v>
          </cell>
          <cell r="D1270" t="str">
            <v>72.02.02.06</v>
          </cell>
          <cell r="E1270" t="str">
            <v xml:space="preserve">VEIC.PEQ.1000CC C-F </v>
          </cell>
          <cell r="F1270" t="str">
            <v>vei.mens.</v>
          </cell>
        </row>
        <row r="1271">
          <cell r="B1271" t="str">
            <v>15.1.21</v>
          </cell>
          <cell r="D1271" t="str">
            <v>72.02.03.01</v>
          </cell>
          <cell r="E1271" t="str">
            <v>VEIC.UTIL. 09 PS C-A</v>
          </cell>
          <cell r="F1271" t="str">
            <v>h</v>
          </cell>
        </row>
        <row r="1272">
          <cell r="B1272" t="str">
            <v>15.1.22</v>
          </cell>
          <cell r="D1272" t="str">
            <v xml:space="preserve">72.02.03.02 </v>
          </cell>
          <cell r="E1272" t="str">
            <v xml:space="preserve">VEIC.UTIL. 09 PS C-B </v>
          </cell>
          <cell r="F1272" t="str">
            <v>h</v>
          </cell>
        </row>
        <row r="1273">
          <cell r="B1273" t="str">
            <v>15.1.23</v>
          </cell>
          <cell r="D1273" t="str">
            <v>72.02.03.03</v>
          </cell>
          <cell r="E1273" t="str">
            <v>VEIC.UTIL. 09 PS C-C</v>
          </cell>
          <cell r="F1273" t="str">
            <v>h</v>
          </cell>
        </row>
        <row r="1274">
          <cell r="B1274" t="str">
            <v>15.1.24</v>
          </cell>
          <cell r="D1274" t="str">
            <v>72.02.03.04</v>
          </cell>
          <cell r="E1274" t="str">
            <v xml:space="preserve">VEIC.UTIL. 09 PS C-D </v>
          </cell>
          <cell r="F1274" t="str">
            <v>h</v>
          </cell>
        </row>
        <row r="1275">
          <cell r="B1275" t="str">
            <v>15.1.25</v>
          </cell>
          <cell r="D1275" t="str">
            <v>72.02.03.05</v>
          </cell>
          <cell r="E1275" t="str">
            <v>VEIC.UTIL. 09 PS C-E</v>
          </cell>
          <cell r="F1275" t="str">
            <v>km</v>
          </cell>
        </row>
        <row r="1276">
          <cell r="B1276" t="str">
            <v>15.1.26</v>
          </cell>
          <cell r="D1276" t="str">
            <v>72.02.03.06</v>
          </cell>
          <cell r="E1276" t="str">
            <v xml:space="preserve">VEIC.UTIL. 09 PS C-F </v>
          </cell>
          <cell r="F1276" t="str">
            <v>vei.mens.</v>
          </cell>
        </row>
        <row r="1277">
          <cell r="B1277" t="str">
            <v>15.1.27</v>
          </cell>
          <cell r="D1277" t="str">
            <v>72.02.04.01</v>
          </cell>
          <cell r="E1277" t="str">
            <v>VEIC.UT.PICK-UP C-A</v>
          </cell>
          <cell r="F1277" t="str">
            <v>h</v>
          </cell>
        </row>
        <row r="1278">
          <cell r="B1278" t="str">
            <v>15.1.28</v>
          </cell>
          <cell r="D1278" t="str">
            <v>72.02.04.02</v>
          </cell>
          <cell r="E1278" t="str">
            <v>VEIC.UT.PICK-UP C-B</v>
          </cell>
          <cell r="F1278" t="str">
            <v>h</v>
          </cell>
        </row>
        <row r="1279">
          <cell r="B1279" t="str">
            <v>15.1.29</v>
          </cell>
          <cell r="D1279" t="str">
            <v>72.02.04.03</v>
          </cell>
          <cell r="E1279" t="str">
            <v xml:space="preserve">VEIC.UT.PICK-UP C-C </v>
          </cell>
          <cell r="F1279" t="str">
            <v>h</v>
          </cell>
        </row>
        <row r="1280">
          <cell r="B1280" t="str">
            <v>15.1.30</v>
          </cell>
          <cell r="D1280" t="str">
            <v>72.02.04.04</v>
          </cell>
          <cell r="E1280" t="str">
            <v>VEIC.UT.PICK-UP C-D</v>
          </cell>
          <cell r="F1280" t="str">
            <v>h</v>
          </cell>
        </row>
        <row r="1281">
          <cell r="B1281" t="str">
            <v>15.1.31</v>
          </cell>
          <cell r="D1281" t="str">
            <v>72.02.04.05</v>
          </cell>
          <cell r="E1281" t="str">
            <v>VEIC.UT.PICK-UP C-E</v>
          </cell>
          <cell r="F1281" t="str">
            <v>km</v>
          </cell>
        </row>
        <row r="1282">
          <cell r="B1282" t="str">
            <v>15.1.32</v>
          </cell>
          <cell r="D1282" t="str">
            <v>72.02.04.06</v>
          </cell>
          <cell r="E1282" t="str">
            <v xml:space="preserve">VEIC.UT.PICK-UP C-F </v>
          </cell>
          <cell r="F1282" t="str">
            <v>vei.mens.</v>
          </cell>
        </row>
        <row r="1283">
          <cell r="B1283" t="str">
            <v>15.1.33</v>
          </cell>
          <cell r="D1283" t="str">
            <v>72.02.05.01</v>
          </cell>
          <cell r="E1283" t="str">
            <v xml:space="preserve">VEIC.PREMARCAÇÃO C-A </v>
          </cell>
          <cell r="F1283" t="str">
            <v>h</v>
          </cell>
        </row>
        <row r="1284">
          <cell r="B1284" t="str">
            <v>15.1.34</v>
          </cell>
          <cell r="D1284" t="str">
            <v>72.02.05.02</v>
          </cell>
          <cell r="E1284" t="str">
            <v>VEIC.PREMARCAÇÃO C-B</v>
          </cell>
          <cell r="F1284" t="str">
            <v>h</v>
          </cell>
        </row>
        <row r="1285">
          <cell r="B1285" t="str">
            <v>15.1.35</v>
          </cell>
          <cell r="D1285" t="str">
            <v>72.02.05.03</v>
          </cell>
          <cell r="E1285" t="str">
            <v xml:space="preserve">VEIC.PREMARCAÇÃO C-C </v>
          </cell>
          <cell r="F1285" t="str">
            <v>h</v>
          </cell>
        </row>
        <row r="1286">
          <cell r="B1286" t="str">
            <v>15.1.36</v>
          </cell>
          <cell r="D1286" t="str">
            <v>72.02.05.04</v>
          </cell>
          <cell r="E1286" t="str">
            <v xml:space="preserve">VEIC.PREMARCAÇÃO C-D </v>
          </cell>
          <cell r="F1286" t="str">
            <v>h</v>
          </cell>
        </row>
        <row r="1287">
          <cell r="B1287" t="str">
            <v>15.1.37</v>
          </cell>
          <cell r="D1287" t="str">
            <v>72.02.06.01</v>
          </cell>
          <cell r="E1287" t="str">
            <v>ONIBUS C-A</v>
          </cell>
          <cell r="F1287" t="str">
            <v>h</v>
          </cell>
        </row>
        <row r="1288">
          <cell r="B1288" t="str">
            <v>15.1.38</v>
          </cell>
          <cell r="D1288" t="str">
            <v>72.02.06.02</v>
          </cell>
          <cell r="E1288" t="str">
            <v xml:space="preserve">ONIBUS C-B </v>
          </cell>
          <cell r="F1288" t="str">
            <v>h</v>
          </cell>
        </row>
        <row r="1289">
          <cell r="B1289" t="str">
            <v>15.1.39</v>
          </cell>
          <cell r="D1289" t="str">
            <v>72.02.06.03</v>
          </cell>
          <cell r="E1289" t="str">
            <v>ONIBUS C-C</v>
          </cell>
          <cell r="F1289" t="str">
            <v>h</v>
          </cell>
        </row>
        <row r="1290">
          <cell r="B1290" t="str">
            <v>15.1.40</v>
          </cell>
          <cell r="D1290" t="str">
            <v>72.02.06.04</v>
          </cell>
          <cell r="E1290" t="str">
            <v>ONIBUS C-D</v>
          </cell>
          <cell r="F1290" t="str">
            <v>h</v>
          </cell>
        </row>
        <row r="1291">
          <cell r="B1291" t="str">
            <v>15.1.41</v>
          </cell>
          <cell r="D1291" t="str">
            <v>72.02.06.05</v>
          </cell>
          <cell r="E1291" t="str">
            <v>ONIBUS C-E</v>
          </cell>
          <cell r="F1291" t="str">
            <v>km</v>
          </cell>
        </row>
        <row r="1292">
          <cell r="B1292" t="str">
            <v>15.1.42</v>
          </cell>
          <cell r="D1292" t="str">
            <v>72.02.07.01</v>
          </cell>
          <cell r="E1292" t="str">
            <v>MICRO ONIBUS C-A</v>
          </cell>
          <cell r="F1292" t="str">
            <v>h</v>
          </cell>
        </row>
        <row r="1293">
          <cell r="B1293" t="str">
            <v>15.1.43</v>
          </cell>
          <cell r="D1293" t="str">
            <v>72.02.07.02</v>
          </cell>
          <cell r="E1293" t="str">
            <v>MICRO ONIBUS C-B</v>
          </cell>
          <cell r="F1293" t="str">
            <v>h</v>
          </cell>
        </row>
        <row r="1294">
          <cell r="B1294" t="str">
            <v>15.1.44</v>
          </cell>
          <cell r="D1294" t="str">
            <v>72.02.07.03</v>
          </cell>
          <cell r="E1294" t="str">
            <v>MICRO ONIBUS C-C</v>
          </cell>
          <cell r="F1294" t="str">
            <v>h</v>
          </cell>
        </row>
        <row r="1295">
          <cell r="B1295" t="str">
            <v>15.1.45</v>
          </cell>
          <cell r="D1295" t="str">
            <v>72.02.07.04</v>
          </cell>
          <cell r="E1295" t="str">
            <v>MICRO ONIBUS C-D</v>
          </cell>
          <cell r="F1295" t="str">
            <v>h</v>
          </cell>
        </row>
        <row r="1296">
          <cell r="B1296" t="str">
            <v>15.1.46</v>
          </cell>
          <cell r="D1296" t="str">
            <v>72.02.07.05</v>
          </cell>
          <cell r="E1296" t="str">
            <v>MICRO ONIBUS C-E</v>
          </cell>
          <cell r="F1296" t="str">
            <v>km</v>
          </cell>
        </row>
        <row r="1297">
          <cell r="B1297" t="str">
            <v>15.1.47</v>
          </cell>
          <cell r="D1297" t="str">
            <v>72.03.01.01</v>
          </cell>
          <cell r="E1297" t="str">
            <v>BATE EST.40/80T C-A</v>
          </cell>
          <cell r="F1297" t="str">
            <v>h</v>
          </cell>
        </row>
        <row r="1298">
          <cell r="B1298" t="str">
            <v>15.1.48</v>
          </cell>
          <cell r="D1298" t="str">
            <v>72.03.01.02</v>
          </cell>
          <cell r="E1298" t="str">
            <v>BATE EST.40/80T C-B</v>
          </cell>
          <cell r="F1298" t="str">
            <v>h</v>
          </cell>
        </row>
        <row r="1299">
          <cell r="B1299" t="str">
            <v>15.1.49</v>
          </cell>
          <cell r="D1299" t="str">
            <v>72.03.01.03</v>
          </cell>
          <cell r="E1299" t="str">
            <v>BATE EST.40/80T C-C</v>
          </cell>
          <cell r="F1299" t="str">
            <v>h</v>
          </cell>
        </row>
        <row r="1300">
          <cell r="B1300" t="str">
            <v>15.1.50</v>
          </cell>
          <cell r="D1300" t="str">
            <v>72.03.01.04</v>
          </cell>
          <cell r="E1300" t="str">
            <v>BATE EST.40/80T C-D</v>
          </cell>
          <cell r="F1300" t="str">
            <v>h</v>
          </cell>
        </row>
        <row r="1301">
          <cell r="B1301" t="str">
            <v>15.1.51</v>
          </cell>
          <cell r="D1301" t="str">
            <v>72.03.02.01</v>
          </cell>
          <cell r="E1301" t="str">
            <v>BATE EST.ATE 40T C-A</v>
          </cell>
          <cell r="F1301" t="str">
            <v>h</v>
          </cell>
        </row>
        <row r="1302">
          <cell r="B1302" t="str">
            <v>15.1.52</v>
          </cell>
          <cell r="D1302" t="str">
            <v>72.03.02.02</v>
          </cell>
          <cell r="E1302" t="str">
            <v>BATE EST.ATE 40T C-B</v>
          </cell>
          <cell r="F1302" t="str">
            <v>h</v>
          </cell>
        </row>
        <row r="1303">
          <cell r="B1303" t="str">
            <v>15.1.53</v>
          </cell>
          <cell r="D1303" t="str">
            <v>72.03.02.03</v>
          </cell>
          <cell r="E1303" t="str">
            <v>BATE EST.ATE 40T C-C</v>
          </cell>
          <cell r="F1303" t="str">
            <v>h</v>
          </cell>
        </row>
        <row r="1304">
          <cell r="B1304" t="str">
            <v>15.1.54</v>
          </cell>
          <cell r="D1304" t="str">
            <v>72.03.02.04</v>
          </cell>
          <cell r="E1304" t="str">
            <v>BATE EST.ATE 40T C-D</v>
          </cell>
          <cell r="F1304" t="str">
            <v>h</v>
          </cell>
        </row>
        <row r="1305">
          <cell r="B1305" t="str">
            <v>15.1.55</v>
          </cell>
          <cell r="D1305" t="str">
            <v>72.04.01.01</v>
          </cell>
          <cell r="E1305" t="str">
            <v>BETONEIRA 320L C-A</v>
          </cell>
          <cell r="F1305" t="str">
            <v>h</v>
          </cell>
        </row>
        <row r="1306">
          <cell r="B1306" t="str">
            <v>15.1.56</v>
          </cell>
          <cell r="D1306" t="str">
            <v>72.04.01.02</v>
          </cell>
          <cell r="E1306" t="str">
            <v>BETONEIRA 320L C-B</v>
          </cell>
          <cell r="F1306" t="str">
            <v>h</v>
          </cell>
        </row>
        <row r="1307">
          <cell r="B1307" t="str">
            <v>15.1.57</v>
          </cell>
          <cell r="D1307" t="str">
            <v>72.04.01.03</v>
          </cell>
          <cell r="E1307" t="str">
            <v>BETONEIRA 320L C-C</v>
          </cell>
          <cell r="F1307" t="str">
            <v>h</v>
          </cell>
        </row>
        <row r="1308">
          <cell r="B1308" t="str">
            <v>15.1.58</v>
          </cell>
          <cell r="D1308" t="str">
            <v>72.04.01.04</v>
          </cell>
          <cell r="E1308" t="str">
            <v>BETONEIRA 320L C-D</v>
          </cell>
          <cell r="F1308" t="str">
            <v>h</v>
          </cell>
        </row>
        <row r="1309">
          <cell r="B1309" t="str">
            <v>15.1.59</v>
          </cell>
          <cell r="D1309" t="str">
            <v>72.04.02.01</v>
          </cell>
          <cell r="E1309" t="str">
            <v>BETON.320L M.G.C-A</v>
          </cell>
          <cell r="F1309" t="str">
            <v>h</v>
          </cell>
        </row>
        <row r="1310">
          <cell r="B1310" t="str">
            <v>15.1.60</v>
          </cell>
          <cell r="D1310" t="str">
            <v>72.04.02.02</v>
          </cell>
          <cell r="E1310" t="str">
            <v>BETON.320L M.G.C-B</v>
          </cell>
          <cell r="F1310" t="str">
            <v>h</v>
          </cell>
        </row>
        <row r="1311">
          <cell r="B1311" t="str">
            <v>15.1.61</v>
          </cell>
          <cell r="D1311" t="str">
            <v>72.04.02.03</v>
          </cell>
          <cell r="E1311" t="str">
            <v>BETON.320L M.G.C-C</v>
          </cell>
          <cell r="F1311" t="str">
            <v>h</v>
          </cell>
        </row>
        <row r="1312">
          <cell r="B1312" t="str">
            <v>15.1.62</v>
          </cell>
          <cell r="D1312" t="str">
            <v>72.04.02.04</v>
          </cell>
          <cell r="E1312" t="str">
            <v>BETON.320L M.G.C-D</v>
          </cell>
          <cell r="F1312" t="str">
            <v>h</v>
          </cell>
        </row>
        <row r="1313">
          <cell r="B1313" t="str">
            <v>15.1.63</v>
          </cell>
          <cell r="D1313" t="str">
            <v>72.04.03.01</v>
          </cell>
          <cell r="E1313" t="str">
            <v>BETON.580L E.C/C.C-A</v>
          </cell>
          <cell r="F1313" t="str">
            <v>h</v>
          </cell>
        </row>
        <row r="1314">
          <cell r="B1314" t="str">
            <v>15.1.64</v>
          </cell>
          <cell r="D1314" t="str">
            <v>72.04.03.02</v>
          </cell>
          <cell r="E1314" t="str">
            <v>BETON.580L E.C/C.C-B</v>
          </cell>
          <cell r="F1314" t="str">
            <v>h</v>
          </cell>
        </row>
        <row r="1315">
          <cell r="B1315" t="str">
            <v>15.1.65</v>
          </cell>
          <cell r="D1315" t="str">
            <v>72.04.03.03</v>
          </cell>
          <cell r="E1315" t="str">
            <v>BETON.580L E.C/C.C-C</v>
          </cell>
          <cell r="F1315" t="str">
            <v>h</v>
          </cell>
        </row>
        <row r="1316">
          <cell r="B1316" t="str">
            <v>15.1.66</v>
          </cell>
          <cell r="D1316" t="str">
            <v>72.04.03.04</v>
          </cell>
          <cell r="E1316" t="str">
            <v>BETON.580L E.C/C.C-D</v>
          </cell>
          <cell r="F1316" t="str">
            <v>h</v>
          </cell>
        </row>
        <row r="1317">
          <cell r="B1317" t="str">
            <v>15.1.67</v>
          </cell>
          <cell r="D1317" t="str">
            <v>72.04.04.01</v>
          </cell>
          <cell r="E1317" t="str">
            <v xml:space="preserve">BETON.580L M.G.C-A </v>
          </cell>
          <cell r="F1317" t="str">
            <v>h</v>
          </cell>
        </row>
        <row r="1318">
          <cell r="B1318" t="str">
            <v>15.1.68</v>
          </cell>
          <cell r="D1318" t="str">
            <v>72.04.04.02</v>
          </cell>
          <cell r="E1318" t="str">
            <v>BETON.580L M.G.C-B</v>
          </cell>
          <cell r="F1318" t="str">
            <v>h</v>
          </cell>
        </row>
        <row r="1319">
          <cell r="B1319" t="str">
            <v>15.1.69</v>
          </cell>
          <cell r="D1319" t="str">
            <v>72.04.04.03</v>
          </cell>
          <cell r="E1319" t="str">
            <v>BETON.580L M.G.C-C</v>
          </cell>
          <cell r="F1319" t="str">
            <v>h</v>
          </cell>
        </row>
        <row r="1320">
          <cell r="B1320" t="str">
            <v>15.1.70</v>
          </cell>
          <cell r="D1320" t="str">
            <v>72.04.04.04</v>
          </cell>
          <cell r="E1320" t="str">
            <v>BETON.580L M.G.C-D</v>
          </cell>
          <cell r="F1320" t="str">
            <v>h</v>
          </cell>
        </row>
        <row r="1321">
          <cell r="B1321" t="str">
            <v>15.1.71</v>
          </cell>
          <cell r="D1321" t="str">
            <v>72.05.01.01</v>
          </cell>
          <cell r="E1321" t="str">
            <v>BOM.DREN.27M3/H C-A</v>
          </cell>
          <cell r="F1321" t="str">
            <v>h</v>
          </cell>
        </row>
        <row r="1322">
          <cell r="B1322" t="str">
            <v>15.1.72</v>
          </cell>
          <cell r="D1322" t="str">
            <v>72.05.01.02</v>
          </cell>
          <cell r="E1322" t="str">
            <v>BOM.DREN.27M3/H C-B</v>
          </cell>
          <cell r="F1322" t="str">
            <v>h</v>
          </cell>
        </row>
        <row r="1323">
          <cell r="B1323" t="str">
            <v>15.1.73</v>
          </cell>
          <cell r="D1323" t="str">
            <v>72.05.01.03</v>
          </cell>
          <cell r="E1323" t="str">
            <v>BOM.DREN.27M3/H C-C</v>
          </cell>
          <cell r="F1323" t="str">
            <v>h</v>
          </cell>
        </row>
        <row r="1324">
          <cell r="B1324" t="str">
            <v>15.1.74</v>
          </cell>
          <cell r="D1324" t="str">
            <v>72.05.01.04</v>
          </cell>
          <cell r="E1324" t="str">
            <v>BOM.DREN.27M3/H C-D</v>
          </cell>
          <cell r="F1324" t="str">
            <v>h</v>
          </cell>
        </row>
        <row r="1325">
          <cell r="B1325" t="str">
            <v>15.1.75</v>
          </cell>
          <cell r="D1325" t="str">
            <v>72.05.02.01</v>
          </cell>
          <cell r="E1325" t="str">
            <v>BOM.DREN.60M3/H C-A</v>
          </cell>
          <cell r="F1325" t="str">
            <v>h</v>
          </cell>
        </row>
        <row r="1326">
          <cell r="B1326" t="str">
            <v>15.1.76</v>
          </cell>
          <cell r="D1326" t="str">
            <v>72.05.02.02</v>
          </cell>
          <cell r="E1326" t="str">
            <v>BOM.DREN.60M3/H C-B</v>
          </cell>
          <cell r="F1326" t="str">
            <v>h</v>
          </cell>
        </row>
        <row r="1327">
          <cell r="B1327" t="str">
            <v>15.1.77</v>
          </cell>
          <cell r="D1327" t="str">
            <v>72.05.02.03</v>
          </cell>
          <cell r="E1327" t="str">
            <v>BOM.DREN.60M3/H C-C</v>
          </cell>
          <cell r="F1327" t="str">
            <v>h</v>
          </cell>
        </row>
        <row r="1328">
          <cell r="B1328" t="str">
            <v>15.1.78</v>
          </cell>
          <cell r="D1328" t="str">
            <v>72.05.02.04</v>
          </cell>
          <cell r="E1328" t="str">
            <v>BOM.DREN.60M3/H C-D</v>
          </cell>
          <cell r="F1328" t="str">
            <v>h</v>
          </cell>
        </row>
        <row r="1329">
          <cell r="B1329" t="str">
            <v>15.1.79</v>
          </cell>
          <cell r="D1329" t="str">
            <v>72.05.03.01</v>
          </cell>
          <cell r="E1329" t="str">
            <v>BOM.DREN.144M3/H C-A</v>
          </cell>
          <cell r="F1329" t="str">
            <v>h</v>
          </cell>
        </row>
        <row r="1330">
          <cell r="B1330" t="str">
            <v>15.1.80</v>
          </cell>
          <cell r="D1330" t="str">
            <v>72.05.03.02</v>
          </cell>
          <cell r="E1330" t="str">
            <v>BOM.DREN.144M3/H C-B</v>
          </cell>
          <cell r="F1330" t="str">
            <v>h</v>
          </cell>
        </row>
        <row r="1331">
          <cell r="B1331" t="str">
            <v>15.1.81</v>
          </cell>
          <cell r="D1331" t="str">
            <v>72.05.03.03</v>
          </cell>
          <cell r="E1331" t="str">
            <v>BOM.DREN.144M3/H C-C</v>
          </cell>
          <cell r="F1331" t="str">
            <v>h</v>
          </cell>
        </row>
        <row r="1332">
          <cell r="B1332" t="str">
            <v>15.1.82</v>
          </cell>
          <cell r="D1332" t="str">
            <v>72.05.03.04</v>
          </cell>
          <cell r="E1332" t="str">
            <v>BOM.DREN.144M3/H C-D</v>
          </cell>
          <cell r="F1332" t="str">
            <v>h</v>
          </cell>
        </row>
        <row r="1333">
          <cell r="B1333" t="str">
            <v>15.1.83</v>
          </cell>
          <cell r="D1333" t="str">
            <v>72.05.04.01</v>
          </cell>
          <cell r="E1333" t="str">
            <v>BOM.DREN.180M3/H C-A</v>
          </cell>
          <cell r="F1333" t="str">
            <v>h</v>
          </cell>
        </row>
        <row r="1334">
          <cell r="B1334" t="str">
            <v>15.1.84</v>
          </cell>
          <cell r="D1334" t="str">
            <v>72.05.04.02</v>
          </cell>
          <cell r="E1334" t="str">
            <v>BOM.DREN.180M3/H C-B</v>
          </cell>
          <cell r="F1334" t="str">
            <v>h</v>
          </cell>
        </row>
        <row r="1335">
          <cell r="B1335" t="str">
            <v>15.1.85</v>
          </cell>
          <cell r="D1335" t="str">
            <v>72.05.04.03</v>
          </cell>
          <cell r="E1335" t="str">
            <v>BOM.DREN.180M3/H C-C</v>
          </cell>
          <cell r="F1335" t="str">
            <v>h</v>
          </cell>
        </row>
        <row r="1336">
          <cell r="B1336" t="str">
            <v>15.1.86</v>
          </cell>
          <cell r="D1336" t="str">
            <v>72.05.04.04</v>
          </cell>
          <cell r="E1336" t="str">
            <v>BOM.DREN.180M3/H C-D</v>
          </cell>
          <cell r="F1336" t="str">
            <v>h</v>
          </cell>
        </row>
        <row r="1337">
          <cell r="B1337" t="str">
            <v>15.1.87</v>
          </cell>
          <cell r="D1337" t="str">
            <v>72.05.05.01</v>
          </cell>
          <cell r="E1337" t="str">
            <v>BOM.DREN.60.000L C-A</v>
          </cell>
          <cell r="F1337" t="str">
            <v>h</v>
          </cell>
        </row>
        <row r="1338">
          <cell r="B1338" t="str">
            <v>15.1.88</v>
          </cell>
          <cell r="D1338" t="str">
            <v>72.05.05.02</v>
          </cell>
          <cell r="E1338" t="str">
            <v>BOM.DREN.60.000L C-B</v>
          </cell>
          <cell r="F1338" t="str">
            <v>h</v>
          </cell>
        </row>
        <row r="1339">
          <cell r="B1339" t="str">
            <v>15.1.89</v>
          </cell>
          <cell r="D1339" t="str">
            <v>72.05.05.03</v>
          </cell>
          <cell r="E1339" t="str">
            <v>BOM.DREN.60.000L C-C</v>
          </cell>
          <cell r="F1339" t="str">
            <v>h</v>
          </cell>
        </row>
        <row r="1340">
          <cell r="B1340" t="str">
            <v>15.1.90</v>
          </cell>
          <cell r="D1340" t="str">
            <v>72.05.05.04</v>
          </cell>
          <cell r="E1340" t="str">
            <v>BOM.DREN.60.000L C-D</v>
          </cell>
          <cell r="F1340" t="str">
            <v>h</v>
          </cell>
        </row>
        <row r="1341">
          <cell r="B1341" t="str">
            <v>15.1.91</v>
          </cell>
          <cell r="D1341" t="str">
            <v>72.06.01.01</v>
          </cell>
          <cell r="E1341" t="str">
            <v>BOM.INJ.1M3/H C-A</v>
          </cell>
          <cell r="F1341" t="str">
            <v>h</v>
          </cell>
        </row>
        <row r="1342">
          <cell r="B1342" t="str">
            <v>15.1.92</v>
          </cell>
          <cell r="D1342" t="str">
            <v>72.06.01.02</v>
          </cell>
          <cell r="E1342" t="str">
            <v xml:space="preserve">BOM.INJ.1M3/H C-B </v>
          </cell>
          <cell r="F1342" t="str">
            <v>h</v>
          </cell>
        </row>
        <row r="1343">
          <cell r="B1343" t="str">
            <v>15.1.93</v>
          </cell>
          <cell r="D1343" t="str">
            <v>72.06.01.03</v>
          </cell>
          <cell r="E1343" t="str">
            <v>BOM.INJ.1M3/H C-C</v>
          </cell>
          <cell r="F1343" t="str">
            <v>h</v>
          </cell>
        </row>
        <row r="1344">
          <cell r="B1344" t="str">
            <v>15.1.94</v>
          </cell>
          <cell r="D1344" t="str">
            <v>72.06.01.04</v>
          </cell>
          <cell r="E1344" t="str">
            <v>BOM.INJ.1M3/H C-D</v>
          </cell>
          <cell r="F1344" t="str">
            <v>h</v>
          </cell>
        </row>
        <row r="1345">
          <cell r="B1345" t="str">
            <v>15.1.95</v>
          </cell>
          <cell r="D1345" t="str">
            <v>72.06.02.01</v>
          </cell>
          <cell r="E1345" t="str">
            <v>BOM.INJ.3M3/H C-A</v>
          </cell>
          <cell r="F1345" t="str">
            <v>h</v>
          </cell>
        </row>
        <row r="1346">
          <cell r="B1346" t="str">
            <v>15.1.96</v>
          </cell>
          <cell r="D1346" t="str">
            <v>72.06.02.02</v>
          </cell>
          <cell r="E1346" t="str">
            <v>BOM.INJ.3M3/H C-B</v>
          </cell>
          <cell r="F1346" t="str">
            <v>h</v>
          </cell>
        </row>
        <row r="1347">
          <cell r="B1347" t="str">
            <v>15.1.97</v>
          </cell>
          <cell r="D1347" t="str">
            <v>72.06.02.03</v>
          </cell>
          <cell r="E1347" t="str">
            <v>BOM.INJ.3M3/H C-C</v>
          </cell>
          <cell r="F1347" t="str">
            <v>h</v>
          </cell>
        </row>
        <row r="1348">
          <cell r="B1348" t="str">
            <v>15.1.98</v>
          </cell>
          <cell r="D1348" t="str">
            <v>72.06.02.04</v>
          </cell>
          <cell r="E1348" t="str">
            <v xml:space="preserve">BOM.INJ.3M3/H C-D </v>
          </cell>
          <cell r="F1348" t="str">
            <v>h</v>
          </cell>
        </row>
        <row r="1349">
          <cell r="B1349" t="str">
            <v>15.1.99</v>
          </cell>
          <cell r="D1349" t="str">
            <v>72.06.03.01</v>
          </cell>
          <cell r="E1349" t="str">
            <v>BOM.INJ.35 M3/H C-A</v>
          </cell>
          <cell r="F1349" t="str">
            <v>h</v>
          </cell>
        </row>
        <row r="1350">
          <cell r="B1350" t="str">
            <v>15.1.100</v>
          </cell>
          <cell r="D1350" t="str">
            <v>72.06.03.02</v>
          </cell>
          <cell r="E1350" t="str">
            <v>BOM.INJ.35 M3/H C-B</v>
          </cell>
          <cell r="F1350" t="str">
            <v>h</v>
          </cell>
        </row>
        <row r="1351">
          <cell r="B1351" t="str">
            <v>15.1.101</v>
          </cell>
          <cell r="D1351" t="str">
            <v xml:space="preserve">72.06.03.03 </v>
          </cell>
          <cell r="E1351" t="str">
            <v>BOM.INJ.35 M3/H C-C</v>
          </cell>
          <cell r="F1351" t="str">
            <v>h</v>
          </cell>
        </row>
        <row r="1352">
          <cell r="B1352" t="str">
            <v>15.1.102</v>
          </cell>
          <cell r="D1352" t="str">
            <v xml:space="preserve">72.06.03.04 </v>
          </cell>
          <cell r="E1352" t="str">
            <v>BOM.INJ.35 M3/H C-D</v>
          </cell>
          <cell r="F1352" t="str">
            <v>h</v>
          </cell>
        </row>
        <row r="1353">
          <cell r="B1353" t="str">
            <v>15.1.103</v>
          </cell>
          <cell r="D1353" t="str">
            <v>72.06.04.01</v>
          </cell>
          <cell r="E1353" t="str">
            <v>BOM.PROJ.MAN.10 C-A</v>
          </cell>
          <cell r="F1353" t="str">
            <v>h</v>
          </cell>
        </row>
        <row r="1354">
          <cell r="B1354" t="str">
            <v>15.1.104</v>
          </cell>
          <cell r="D1354" t="str">
            <v>72.06.04.02</v>
          </cell>
          <cell r="E1354" t="str">
            <v>BOM.PROJ.MAN.10 C-B</v>
          </cell>
          <cell r="F1354" t="str">
            <v>h</v>
          </cell>
        </row>
        <row r="1355">
          <cell r="B1355" t="str">
            <v>15.1.105</v>
          </cell>
          <cell r="D1355" t="str">
            <v>72.06.04.03</v>
          </cell>
          <cell r="E1355" t="str">
            <v>BOM.PROJ.MAN.10 C-C</v>
          </cell>
          <cell r="F1355" t="str">
            <v>h</v>
          </cell>
        </row>
        <row r="1356">
          <cell r="B1356" t="str">
            <v>15.1.106</v>
          </cell>
          <cell r="D1356" t="str">
            <v>72.06.04.04</v>
          </cell>
          <cell r="E1356" t="str">
            <v>BOM.PROJ.MAN.10 C-D</v>
          </cell>
          <cell r="F1356" t="str">
            <v>h</v>
          </cell>
        </row>
        <row r="1357">
          <cell r="B1357" t="str">
            <v>15.1.107</v>
          </cell>
          <cell r="D1357" t="str">
            <v>72.06.05.01</v>
          </cell>
          <cell r="E1357" t="str">
            <v>BOM.PROJ.23M3/H C-A</v>
          </cell>
          <cell r="F1357" t="str">
            <v>h</v>
          </cell>
        </row>
        <row r="1358">
          <cell r="B1358" t="str">
            <v>15.1.108</v>
          </cell>
          <cell r="D1358" t="str">
            <v>72.06.05.02</v>
          </cell>
          <cell r="E1358" t="str">
            <v>BOM.PROJ.23M3/H C-B</v>
          </cell>
          <cell r="F1358" t="str">
            <v>h</v>
          </cell>
        </row>
        <row r="1359">
          <cell r="B1359" t="str">
            <v>15.1.109</v>
          </cell>
          <cell r="D1359" t="str">
            <v>72.06.05.03</v>
          </cell>
          <cell r="E1359" t="str">
            <v>BOM.PROJ.23M3/H C-C</v>
          </cell>
          <cell r="F1359" t="str">
            <v>h</v>
          </cell>
        </row>
        <row r="1360">
          <cell r="B1360" t="str">
            <v>15.1.110</v>
          </cell>
          <cell r="D1360" t="str">
            <v>72.06.05.04</v>
          </cell>
          <cell r="E1360" t="str">
            <v>BOM.PROJ.23M3/H C-D</v>
          </cell>
          <cell r="F1360" t="str">
            <v>h</v>
          </cell>
        </row>
        <row r="1361">
          <cell r="B1361" t="str">
            <v>15.1.111</v>
          </cell>
          <cell r="D1361" t="str">
            <v>72.07.01.01</v>
          </cell>
          <cell r="E1361" t="str">
            <v>BOMBA HIDR.PROT.C-A</v>
          </cell>
          <cell r="F1361" t="str">
            <v>h</v>
          </cell>
        </row>
        <row r="1362">
          <cell r="B1362" t="str">
            <v>15.1.112</v>
          </cell>
          <cell r="D1362" t="str">
            <v>72.07.01.02</v>
          </cell>
          <cell r="E1362" t="str">
            <v>BOMBA HIDR.PROT.C-B</v>
          </cell>
          <cell r="F1362" t="str">
            <v>h</v>
          </cell>
        </row>
        <row r="1363">
          <cell r="B1363" t="str">
            <v>15.1.113</v>
          </cell>
          <cell r="D1363" t="str">
            <v>72.07.01.03</v>
          </cell>
          <cell r="E1363" t="str">
            <v>BOMBA HIDR.PROT.C-C</v>
          </cell>
          <cell r="F1363" t="str">
            <v>h</v>
          </cell>
        </row>
        <row r="1364">
          <cell r="B1364" t="str">
            <v>15.1.114</v>
          </cell>
          <cell r="D1364" t="str">
            <v>72.07.01.04</v>
          </cell>
          <cell r="E1364" t="str">
            <v>BOMBA HIDR.PROT.C-D</v>
          </cell>
          <cell r="F1364" t="str">
            <v>h</v>
          </cell>
        </row>
        <row r="1365">
          <cell r="B1365" t="str">
            <v>15.1.115</v>
          </cell>
          <cell r="D1365" t="str">
            <v>72.07.02.01</v>
          </cell>
          <cell r="E1365" t="str">
            <v>MAC.P/PROT. AU-1 C-A</v>
          </cell>
          <cell r="F1365" t="str">
            <v>h</v>
          </cell>
        </row>
        <row r="1366">
          <cell r="B1366" t="str">
            <v>15.1.116</v>
          </cell>
          <cell r="D1366" t="str">
            <v>72.07.02.02</v>
          </cell>
          <cell r="E1366" t="str">
            <v>MAC.P/PROT. AU-1 C-B</v>
          </cell>
          <cell r="F1366" t="str">
            <v>h</v>
          </cell>
        </row>
        <row r="1367">
          <cell r="B1367" t="str">
            <v>15.1.117</v>
          </cell>
          <cell r="D1367" t="str">
            <v>72.07.02.03</v>
          </cell>
          <cell r="E1367" t="str">
            <v>MAC.P/PROT. AU-1 C-C</v>
          </cell>
          <cell r="F1367" t="str">
            <v>h</v>
          </cell>
        </row>
        <row r="1368">
          <cell r="B1368" t="str">
            <v>15.1.118</v>
          </cell>
          <cell r="D1368" t="str">
            <v>72.07.02.04</v>
          </cell>
          <cell r="E1368" t="str">
            <v>MAC.P/PROT. AU-1 C-D</v>
          </cell>
          <cell r="F1368" t="str">
            <v>h</v>
          </cell>
        </row>
        <row r="1369">
          <cell r="B1369" t="str">
            <v>15.1.119</v>
          </cell>
          <cell r="D1369" t="str">
            <v>72.07.03.01</v>
          </cell>
          <cell r="E1369" t="str">
            <v>MAC.P/PROT. AU-5 C-A</v>
          </cell>
          <cell r="F1369" t="str">
            <v>h</v>
          </cell>
        </row>
        <row r="1370">
          <cell r="B1370" t="str">
            <v>15.1.120</v>
          </cell>
          <cell r="D1370" t="str">
            <v>72.07.03.02</v>
          </cell>
          <cell r="E1370" t="str">
            <v>MAC.P/PROT. AU-5 C-B</v>
          </cell>
          <cell r="F1370" t="str">
            <v>h</v>
          </cell>
        </row>
        <row r="1371">
          <cell r="B1371" t="str">
            <v>15.1.121</v>
          </cell>
          <cell r="D1371" t="str">
            <v>72.07.03.03</v>
          </cell>
          <cell r="E1371" t="str">
            <v>MAC.P/PROT. AU-5 C-C</v>
          </cell>
          <cell r="F1371" t="str">
            <v>h</v>
          </cell>
        </row>
        <row r="1372">
          <cell r="B1372" t="str">
            <v>15.1.122</v>
          </cell>
          <cell r="D1372" t="str">
            <v>72.07.03.04</v>
          </cell>
          <cell r="E1372" t="str">
            <v>MAC.P/PROT. AU-5 C-D</v>
          </cell>
          <cell r="F1372" t="str">
            <v>h</v>
          </cell>
        </row>
        <row r="1373">
          <cell r="B1373" t="str">
            <v>15.1.123</v>
          </cell>
          <cell r="D1373" t="str">
            <v>72.07.06.01</v>
          </cell>
          <cell r="E1373" t="str">
            <v>MAC.P/PROT.S-6 C-A</v>
          </cell>
          <cell r="F1373" t="str">
            <v>h</v>
          </cell>
        </row>
        <row r="1374">
          <cell r="B1374" t="str">
            <v>15.1.124</v>
          </cell>
          <cell r="D1374" t="str">
            <v>72.07.06.02</v>
          </cell>
          <cell r="E1374" t="str">
            <v>MAC.P/PROT.S-6 C-B</v>
          </cell>
          <cell r="F1374" t="str">
            <v>h</v>
          </cell>
        </row>
        <row r="1375">
          <cell r="B1375" t="str">
            <v>15.1.125</v>
          </cell>
          <cell r="D1375" t="str">
            <v>72.07.06.03</v>
          </cell>
          <cell r="E1375" t="str">
            <v>MAC.P/PROT.S-6 C-C</v>
          </cell>
          <cell r="F1375" t="str">
            <v>h</v>
          </cell>
        </row>
        <row r="1376">
          <cell r="B1376" t="str">
            <v>15.1.126</v>
          </cell>
          <cell r="D1376" t="str">
            <v>72.07.06.04</v>
          </cell>
          <cell r="E1376" t="str">
            <v>MAC.P/PROT.S-6 C-D</v>
          </cell>
          <cell r="F1376" t="str">
            <v>h</v>
          </cell>
        </row>
        <row r="1377">
          <cell r="B1377" t="str">
            <v>15.1.127</v>
          </cell>
          <cell r="D1377" t="str">
            <v>72.07.07.01</v>
          </cell>
          <cell r="E1377" t="str">
            <v>MAC.P/PROT.K-350 C-A</v>
          </cell>
          <cell r="F1377" t="str">
            <v>h</v>
          </cell>
        </row>
        <row r="1378">
          <cell r="B1378" t="str">
            <v>15.1.128</v>
          </cell>
          <cell r="D1378" t="str">
            <v>72.07.07.02</v>
          </cell>
          <cell r="E1378" t="str">
            <v>MAC.P/PROT.K-350 C-B</v>
          </cell>
          <cell r="F1378" t="str">
            <v>h</v>
          </cell>
        </row>
        <row r="1379">
          <cell r="B1379" t="str">
            <v>15.1.129</v>
          </cell>
          <cell r="D1379" t="str">
            <v>72.07.07.03</v>
          </cell>
          <cell r="E1379" t="str">
            <v>MAC.P/PROT.K-350 C-C</v>
          </cell>
          <cell r="F1379" t="str">
            <v>h</v>
          </cell>
        </row>
        <row r="1380">
          <cell r="B1380" t="str">
            <v>15.1.130</v>
          </cell>
          <cell r="D1380" t="str">
            <v>72.07.07.04</v>
          </cell>
          <cell r="E1380" t="str">
            <v>MAC.P/PROT.K-350 C-D</v>
          </cell>
          <cell r="F1380" t="str">
            <v>h</v>
          </cell>
        </row>
        <row r="1381">
          <cell r="B1381" t="str">
            <v>15.1.131</v>
          </cell>
          <cell r="D1381" t="str">
            <v>72.08.01.01</v>
          </cell>
          <cell r="E1381" t="str">
            <v>CHAS.IRRIG.6000L C-A</v>
          </cell>
          <cell r="F1381" t="str">
            <v>h</v>
          </cell>
        </row>
        <row r="1382">
          <cell r="B1382" t="str">
            <v>15.1.132</v>
          </cell>
          <cell r="D1382" t="str">
            <v>72.08.01.02</v>
          </cell>
          <cell r="E1382" t="str">
            <v>CHAS.IRRIG.6000L C-B</v>
          </cell>
          <cell r="F1382" t="str">
            <v>h</v>
          </cell>
        </row>
        <row r="1383">
          <cell r="B1383" t="str">
            <v>15.1.133</v>
          </cell>
          <cell r="D1383" t="str">
            <v>72.08.01.03</v>
          </cell>
          <cell r="E1383" t="str">
            <v>CHAS.IRRIG.6000L C-C</v>
          </cell>
          <cell r="F1383" t="str">
            <v>h</v>
          </cell>
        </row>
        <row r="1384">
          <cell r="B1384" t="str">
            <v>15.1.134</v>
          </cell>
          <cell r="D1384" t="str">
            <v>72.08.01.04</v>
          </cell>
          <cell r="E1384" t="str">
            <v>CHAS.IRRIG.6000L C-D</v>
          </cell>
          <cell r="F1384" t="str">
            <v>h</v>
          </cell>
        </row>
        <row r="1385">
          <cell r="B1385" t="str">
            <v>15.1.135</v>
          </cell>
          <cell r="D1385" t="str">
            <v>72.08.01.05</v>
          </cell>
          <cell r="E1385" t="str">
            <v>CHAS.IRRIG.6000L C-E</v>
          </cell>
          <cell r="F1385" t="str">
            <v>km</v>
          </cell>
        </row>
        <row r="1386">
          <cell r="B1386" t="str">
            <v>15.1.136</v>
          </cell>
          <cell r="D1386" t="str">
            <v>72.08.02.01</v>
          </cell>
          <cell r="E1386" t="str">
            <v>CHAS.IRRIG.9000L C-A</v>
          </cell>
          <cell r="F1386" t="str">
            <v>h</v>
          </cell>
        </row>
        <row r="1387">
          <cell r="B1387" t="str">
            <v>15.1.137</v>
          </cell>
          <cell r="D1387" t="str">
            <v>72.08.02.02</v>
          </cell>
          <cell r="E1387" t="str">
            <v>CHAS.IRRIG.9000L C-B</v>
          </cell>
          <cell r="F1387" t="str">
            <v>h</v>
          </cell>
        </row>
        <row r="1388">
          <cell r="B1388" t="str">
            <v>15.1.138</v>
          </cell>
          <cell r="D1388" t="str">
            <v>72.08.02.03</v>
          </cell>
          <cell r="E1388" t="str">
            <v>CHAS.IRRIG.9000L C-C</v>
          </cell>
          <cell r="F1388" t="str">
            <v>h</v>
          </cell>
        </row>
        <row r="1389">
          <cell r="B1389" t="str">
            <v>15.1.139</v>
          </cell>
          <cell r="D1389" t="str">
            <v>72.08.02.04</v>
          </cell>
          <cell r="E1389" t="str">
            <v>CHAS.IRRIG.9000L C-D</v>
          </cell>
          <cell r="F1389" t="str">
            <v>h</v>
          </cell>
        </row>
        <row r="1390">
          <cell r="B1390" t="str">
            <v>15.1.140</v>
          </cell>
          <cell r="D1390" t="str">
            <v>72.08.02.05</v>
          </cell>
          <cell r="E1390" t="str">
            <v>CHAS.IRRIG.9000L C-E</v>
          </cell>
          <cell r="F1390" t="str">
            <v>km</v>
          </cell>
        </row>
        <row r="1391">
          <cell r="B1391" t="str">
            <v>15.1.141</v>
          </cell>
          <cell r="D1391" t="str">
            <v>72.09.01.01</v>
          </cell>
          <cell r="E1391" t="str">
            <v>CHAS.BASC. 5M3 C-A</v>
          </cell>
          <cell r="F1391" t="str">
            <v>h</v>
          </cell>
        </row>
        <row r="1392">
          <cell r="B1392" t="str">
            <v>15.1.142</v>
          </cell>
          <cell r="D1392" t="str">
            <v>72.09.01.02</v>
          </cell>
          <cell r="E1392" t="str">
            <v>CHAS.BASC. 5M3 C-B</v>
          </cell>
          <cell r="F1392" t="str">
            <v>h</v>
          </cell>
        </row>
        <row r="1393">
          <cell r="B1393" t="str">
            <v>15.1.143</v>
          </cell>
          <cell r="D1393" t="str">
            <v>72.09.01.03</v>
          </cell>
          <cell r="E1393" t="str">
            <v>CHAS.BASC. 5M3 C-C</v>
          </cell>
          <cell r="F1393" t="str">
            <v>h</v>
          </cell>
        </row>
        <row r="1394">
          <cell r="B1394" t="str">
            <v>15.1.144</v>
          </cell>
          <cell r="D1394" t="str">
            <v>72.09.01.04</v>
          </cell>
          <cell r="E1394" t="str">
            <v>CHAS.BASC. 5M3 C-D</v>
          </cell>
          <cell r="F1394" t="str">
            <v>h</v>
          </cell>
        </row>
        <row r="1395">
          <cell r="B1395" t="str">
            <v>15.1.145</v>
          </cell>
          <cell r="D1395" t="str">
            <v>72.09.01.05</v>
          </cell>
          <cell r="E1395" t="str">
            <v>CHAS.BASC. 5M3 C-E</v>
          </cell>
          <cell r="F1395" t="str">
            <v>km</v>
          </cell>
        </row>
        <row r="1396">
          <cell r="B1396" t="str">
            <v>15.1.146</v>
          </cell>
          <cell r="D1396" t="str">
            <v>72.09.02.01</v>
          </cell>
          <cell r="E1396" t="str">
            <v>CHAS.BASC. 8M3 C-A</v>
          </cell>
          <cell r="F1396" t="str">
            <v>h</v>
          </cell>
        </row>
        <row r="1397">
          <cell r="B1397" t="str">
            <v>15.1.147</v>
          </cell>
          <cell r="D1397" t="str">
            <v>72.09.02.02</v>
          </cell>
          <cell r="E1397" t="str">
            <v>CHAS.BASC. 8M3 C-B</v>
          </cell>
          <cell r="F1397" t="str">
            <v>h</v>
          </cell>
        </row>
        <row r="1398">
          <cell r="B1398" t="str">
            <v>15.1.148</v>
          </cell>
          <cell r="D1398" t="str">
            <v>72.09.02.03</v>
          </cell>
          <cell r="E1398" t="str">
            <v>CHAS.BASC. 8M3 C-C</v>
          </cell>
          <cell r="F1398" t="str">
            <v>h</v>
          </cell>
        </row>
        <row r="1399">
          <cell r="B1399" t="str">
            <v>15.1.149</v>
          </cell>
          <cell r="D1399" t="str">
            <v>72.09.02.04</v>
          </cell>
          <cell r="E1399" t="str">
            <v>CHAS.BASC. 8M3 C-D</v>
          </cell>
          <cell r="F1399" t="str">
            <v>h</v>
          </cell>
        </row>
        <row r="1400">
          <cell r="B1400" t="str">
            <v>15.1.150</v>
          </cell>
          <cell r="D1400" t="str">
            <v>72.09.02.05</v>
          </cell>
          <cell r="E1400" t="str">
            <v xml:space="preserve">CHAS.BASC. 8M3 C-E </v>
          </cell>
          <cell r="F1400" t="str">
            <v>km</v>
          </cell>
        </row>
        <row r="1401">
          <cell r="B1401" t="str">
            <v>15.1.151</v>
          </cell>
          <cell r="D1401" t="str">
            <v>72.09.03.01</v>
          </cell>
          <cell r="E1401" t="str">
            <v>CHAS.BASC. 10M3 C-A</v>
          </cell>
          <cell r="F1401" t="str">
            <v>h</v>
          </cell>
        </row>
        <row r="1402">
          <cell r="B1402" t="str">
            <v>15.1.152</v>
          </cell>
          <cell r="D1402" t="str">
            <v>72.09.03.02</v>
          </cell>
          <cell r="E1402" t="str">
            <v>CHAS.BASC. 10M3 C-B</v>
          </cell>
          <cell r="F1402" t="str">
            <v>h</v>
          </cell>
        </row>
        <row r="1403">
          <cell r="B1403" t="str">
            <v>15.1.153</v>
          </cell>
          <cell r="D1403" t="str">
            <v>72.09.03.03</v>
          </cell>
          <cell r="E1403" t="str">
            <v>CHAS.BASC. 10M3 C-C</v>
          </cell>
          <cell r="F1403" t="str">
            <v>h</v>
          </cell>
        </row>
        <row r="1404">
          <cell r="B1404" t="str">
            <v>15.1.154</v>
          </cell>
          <cell r="D1404" t="str">
            <v>72.09.03.04</v>
          </cell>
          <cell r="E1404" t="str">
            <v>CHAS.BASC. 10M3 C-D</v>
          </cell>
          <cell r="F1404" t="str">
            <v>h</v>
          </cell>
        </row>
        <row r="1405">
          <cell r="B1405" t="str">
            <v>15.1.155</v>
          </cell>
          <cell r="D1405" t="str">
            <v>72.09.03.05</v>
          </cell>
          <cell r="E1405" t="str">
            <v>CHAS.BASC. 10M3 C-E</v>
          </cell>
          <cell r="F1405" t="str">
            <v>km</v>
          </cell>
        </row>
        <row r="1406">
          <cell r="B1406" t="str">
            <v>15.1.156</v>
          </cell>
          <cell r="D1406" t="str">
            <v>72.10.01.01</v>
          </cell>
          <cell r="E1406" t="str">
            <v>CHAS.BASC. 18,3M3 C-A</v>
          </cell>
          <cell r="F1406" t="str">
            <v>h</v>
          </cell>
        </row>
        <row r="1407">
          <cell r="B1407" t="str">
            <v>15.1.157</v>
          </cell>
          <cell r="D1407" t="str">
            <v>72.10.01.02</v>
          </cell>
          <cell r="E1407" t="str">
            <v>CHAS.BASC. 18,3M3 C-B</v>
          </cell>
          <cell r="F1407" t="str">
            <v>h</v>
          </cell>
        </row>
        <row r="1408">
          <cell r="B1408" t="str">
            <v>15.1.158</v>
          </cell>
          <cell r="D1408" t="str">
            <v>72.10.01.03</v>
          </cell>
          <cell r="E1408" t="str">
            <v>CHAS.BASC. 18,3M3 C-C</v>
          </cell>
          <cell r="F1408" t="str">
            <v>h</v>
          </cell>
        </row>
        <row r="1409">
          <cell r="B1409" t="str">
            <v>15.1.159</v>
          </cell>
          <cell r="D1409" t="str">
            <v>72.10.01.04</v>
          </cell>
          <cell r="E1409" t="str">
            <v>CHAS.BASC. 18,3M3 C-D</v>
          </cell>
          <cell r="F1409" t="str">
            <v>h</v>
          </cell>
        </row>
        <row r="1410">
          <cell r="B1410" t="str">
            <v>15.1.160</v>
          </cell>
          <cell r="D1410" t="str">
            <v>72.10.01.05</v>
          </cell>
          <cell r="E1410" t="str">
            <v>CHAS.BASC. 18,3M3 C-E</v>
          </cell>
          <cell r="F1410" t="str">
            <v>km</v>
          </cell>
        </row>
        <row r="1411">
          <cell r="B1411" t="str">
            <v>15.1.161</v>
          </cell>
          <cell r="D1411" t="str">
            <v>72.11.01.01</v>
          </cell>
          <cell r="E1411" t="str">
            <v xml:space="preserve">CHAS.BET. 5M3 C-A </v>
          </cell>
          <cell r="F1411" t="str">
            <v>h</v>
          </cell>
        </row>
        <row r="1412">
          <cell r="B1412" t="str">
            <v>15.1.162</v>
          </cell>
          <cell r="D1412" t="str">
            <v>72.11.01.02</v>
          </cell>
          <cell r="E1412" t="str">
            <v>CHAS.BET. 5M3 C-B</v>
          </cell>
          <cell r="F1412" t="str">
            <v>h</v>
          </cell>
        </row>
        <row r="1413">
          <cell r="B1413" t="str">
            <v>15.1.163</v>
          </cell>
          <cell r="D1413" t="str">
            <v>72.11.01.03</v>
          </cell>
          <cell r="E1413" t="str">
            <v>CHAS.BET. 5M3 C-C</v>
          </cell>
          <cell r="F1413" t="str">
            <v>h</v>
          </cell>
        </row>
        <row r="1414">
          <cell r="B1414" t="str">
            <v>15.1.164</v>
          </cell>
          <cell r="D1414" t="str">
            <v>72.11.01.04</v>
          </cell>
          <cell r="E1414" t="str">
            <v>CHAS.BET. 5M3 C-D</v>
          </cell>
          <cell r="F1414" t="str">
            <v>h</v>
          </cell>
        </row>
        <row r="1415">
          <cell r="B1415" t="str">
            <v>15.1.165</v>
          </cell>
          <cell r="D1415" t="str">
            <v>72.11.01.05</v>
          </cell>
          <cell r="E1415" t="str">
            <v>CHAS.BET. 5M3 C-E</v>
          </cell>
          <cell r="F1415" t="str">
            <v>km</v>
          </cell>
        </row>
        <row r="1416">
          <cell r="B1416" t="str">
            <v>15.1.166</v>
          </cell>
          <cell r="D1416" t="str">
            <v>72.11.02.01</v>
          </cell>
          <cell r="E1416" t="str">
            <v>CHAS.BET. 7M3 C-A</v>
          </cell>
          <cell r="F1416" t="str">
            <v>h</v>
          </cell>
        </row>
        <row r="1417">
          <cell r="B1417" t="str">
            <v>15.1.167</v>
          </cell>
          <cell r="D1417" t="str">
            <v>72.11.02.02</v>
          </cell>
          <cell r="E1417" t="str">
            <v>CHAS.BET. 7M3 C-B</v>
          </cell>
          <cell r="F1417" t="str">
            <v>h</v>
          </cell>
        </row>
        <row r="1418">
          <cell r="B1418" t="str">
            <v>15.1.168</v>
          </cell>
          <cell r="D1418" t="str">
            <v>72.11.02.03</v>
          </cell>
          <cell r="E1418" t="str">
            <v>CHAS.BET. 7M3 C-C</v>
          </cell>
          <cell r="F1418" t="str">
            <v>h</v>
          </cell>
        </row>
        <row r="1419">
          <cell r="B1419" t="str">
            <v>15.1.169</v>
          </cell>
          <cell r="D1419" t="str">
            <v>72.11.02.04</v>
          </cell>
          <cell r="E1419" t="str">
            <v>CHAS.BET. 7M3 C-D</v>
          </cell>
          <cell r="F1419" t="str">
            <v>h</v>
          </cell>
        </row>
        <row r="1420">
          <cell r="B1420" t="str">
            <v>15.1.170</v>
          </cell>
          <cell r="D1420" t="str">
            <v>72.11.02.05</v>
          </cell>
          <cell r="E1420" t="str">
            <v>CHAS.BET. 7M3 C-E</v>
          </cell>
          <cell r="F1420" t="str">
            <v>km</v>
          </cell>
        </row>
        <row r="1421">
          <cell r="B1421" t="str">
            <v>15.1.171</v>
          </cell>
          <cell r="D1421" t="str">
            <v>72.11.03.01</v>
          </cell>
          <cell r="E1421" t="str">
            <v>CHAS.BOMB.C.22T C-A</v>
          </cell>
          <cell r="F1421" t="str">
            <v>h</v>
          </cell>
        </row>
        <row r="1422">
          <cell r="B1422" t="str">
            <v>15.1.172</v>
          </cell>
          <cell r="D1422" t="str">
            <v>72.11.03.02</v>
          </cell>
          <cell r="E1422" t="str">
            <v>CHAS.BOMB.C.22T C-B</v>
          </cell>
          <cell r="F1422" t="str">
            <v>h</v>
          </cell>
        </row>
        <row r="1423">
          <cell r="B1423" t="str">
            <v>15.1.173</v>
          </cell>
          <cell r="D1423" t="str">
            <v>72.11.03.03</v>
          </cell>
          <cell r="E1423" t="str">
            <v>CHAS.BOMB.C.22T C-C</v>
          </cell>
          <cell r="F1423" t="str">
            <v>h</v>
          </cell>
        </row>
        <row r="1424">
          <cell r="B1424" t="str">
            <v>15.1.174</v>
          </cell>
          <cell r="D1424" t="str">
            <v>72.11.03.04</v>
          </cell>
          <cell r="E1424" t="str">
            <v>CHAS.BOMB.C.22T C-D</v>
          </cell>
          <cell r="F1424" t="str">
            <v>h</v>
          </cell>
        </row>
        <row r="1425">
          <cell r="B1425" t="str">
            <v>15.1.175</v>
          </cell>
          <cell r="D1425" t="str">
            <v>72.11.03.05</v>
          </cell>
          <cell r="E1425" t="str">
            <v>CHAS.BOMB.C.22T C-E</v>
          </cell>
          <cell r="F1425" t="str">
            <v>km</v>
          </cell>
        </row>
        <row r="1426">
          <cell r="B1426" t="str">
            <v>15.1.176</v>
          </cell>
          <cell r="D1426" t="str">
            <v>72.12.01.01</v>
          </cell>
          <cell r="E1426" t="str">
            <v>CHAS.C.M.4,5T C-A</v>
          </cell>
          <cell r="F1426" t="str">
            <v>h</v>
          </cell>
        </row>
        <row r="1427">
          <cell r="B1427" t="str">
            <v>15.1.177</v>
          </cell>
          <cell r="D1427" t="str">
            <v>72.12.01.02</v>
          </cell>
          <cell r="E1427" t="str">
            <v>CHAS.C.M.4,5T C-B</v>
          </cell>
          <cell r="F1427" t="str">
            <v>h</v>
          </cell>
        </row>
        <row r="1428">
          <cell r="B1428" t="str">
            <v>15.1.178</v>
          </cell>
          <cell r="D1428" t="str">
            <v>72.12.01.03</v>
          </cell>
          <cell r="E1428" t="str">
            <v>CHAS.C.M.4,5T C-C</v>
          </cell>
          <cell r="F1428" t="str">
            <v>h</v>
          </cell>
        </row>
        <row r="1429">
          <cell r="B1429" t="str">
            <v>15.1.179</v>
          </cell>
          <cell r="D1429" t="str">
            <v>72.12.01.04</v>
          </cell>
          <cell r="E1429" t="str">
            <v>CHAS.C.M.4,5T C-D</v>
          </cell>
          <cell r="F1429" t="str">
            <v>h</v>
          </cell>
        </row>
        <row r="1430">
          <cell r="B1430" t="str">
            <v>15.1.180</v>
          </cell>
          <cell r="D1430" t="str">
            <v>72.12.01.05</v>
          </cell>
          <cell r="E1430" t="str">
            <v>CHAS.C.M.4,5T C-E</v>
          </cell>
          <cell r="F1430" t="str">
            <v>km</v>
          </cell>
        </row>
        <row r="1431">
          <cell r="B1431" t="str">
            <v>15.1.181</v>
          </cell>
          <cell r="D1431" t="str">
            <v>72.12.02.01</v>
          </cell>
          <cell r="E1431" t="str">
            <v xml:space="preserve">CHAS.C.M.8,0T C-A </v>
          </cell>
          <cell r="F1431" t="str">
            <v>h</v>
          </cell>
        </row>
        <row r="1432">
          <cell r="B1432" t="str">
            <v>15.1.182</v>
          </cell>
          <cell r="D1432" t="str">
            <v>72.12.02.02</v>
          </cell>
          <cell r="E1432" t="str">
            <v>CHAS.C.M.8,0T C-B</v>
          </cell>
          <cell r="F1432" t="str">
            <v>h</v>
          </cell>
        </row>
        <row r="1433">
          <cell r="B1433" t="str">
            <v>15.1.183</v>
          </cell>
          <cell r="D1433" t="str">
            <v>72.12.02.03</v>
          </cell>
          <cell r="E1433" t="str">
            <v>CHAS.C.M.8,0T C-C</v>
          </cell>
          <cell r="F1433" t="str">
            <v>h</v>
          </cell>
        </row>
        <row r="1434">
          <cell r="B1434" t="str">
            <v>15.1.184</v>
          </cell>
          <cell r="D1434" t="str">
            <v>72.12.02.04</v>
          </cell>
          <cell r="E1434" t="str">
            <v xml:space="preserve">CHAS.C.M.8,0T C-D </v>
          </cell>
          <cell r="F1434" t="str">
            <v>h</v>
          </cell>
        </row>
        <row r="1435">
          <cell r="B1435" t="str">
            <v>15.1.185</v>
          </cell>
          <cell r="D1435" t="str">
            <v>72.12.02.05</v>
          </cell>
          <cell r="E1435" t="str">
            <v>CHAS.C.M.8,0T C-E</v>
          </cell>
          <cell r="F1435" t="str">
            <v>km</v>
          </cell>
        </row>
        <row r="1436">
          <cell r="B1436" t="str">
            <v>15.1.186</v>
          </cell>
          <cell r="D1436" t="str">
            <v>72.12.03.01</v>
          </cell>
          <cell r="E1436" t="str">
            <v>CHAS.C.M.10,5T C-A</v>
          </cell>
          <cell r="F1436" t="str">
            <v>h</v>
          </cell>
        </row>
        <row r="1437">
          <cell r="B1437" t="str">
            <v>15.1.187</v>
          </cell>
          <cell r="D1437" t="str">
            <v>72.12.03.02</v>
          </cell>
          <cell r="E1437" t="str">
            <v>CHAS.C.M.10,5T C-B</v>
          </cell>
          <cell r="F1437" t="str">
            <v>h</v>
          </cell>
        </row>
        <row r="1438">
          <cell r="B1438" t="str">
            <v>15.1.188</v>
          </cell>
          <cell r="D1438" t="str">
            <v>72.12.03.03</v>
          </cell>
          <cell r="E1438" t="str">
            <v>CHAS.C.M.10,5T C-C</v>
          </cell>
          <cell r="F1438" t="str">
            <v>h</v>
          </cell>
        </row>
        <row r="1439">
          <cell r="B1439" t="str">
            <v>15.1.189</v>
          </cell>
          <cell r="D1439" t="str">
            <v>72.12.03.04</v>
          </cell>
          <cell r="E1439" t="str">
            <v xml:space="preserve">CHAS.C.M.10,5T C-D </v>
          </cell>
          <cell r="F1439" t="str">
            <v>h</v>
          </cell>
        </row>
        <row r="1440">
          <cell r="B1440" t="str">
            <v>15.1.190</v>
          </cell>
          <cell r="D1440" t="str">
            <v>72.12.03.05</v>
          </cell>
          <cell r="E1440" t="str">
            <v>CHAS.C.M.10,5T C-E</v>
          </cell>
          <cell r="F1440" t="str">
            <v>km</v>
          </cell>
        </row>
        <row r="1441">
          <cell r="B1441" t="str">
            <v>15.1.191</v>
          </cell>
          <cell r="D1441" t="str">
            <v>72.12.04.01</v>
          </cell>
          <cell r="E1441" t="str">
            <v>CHAS.LUBR.3000L C-A</v>
          </cell>
          <cell r="F1441" t="str">
            <v>h</v>
          </cell>
        </row>
        <row r="1442">
          <cell r="B1442" t="str">
            <v>15.1.192</v>
          </cell>
          <cell r="D1442" t="str">
            <v>72.12.04.02</v>
          </cell>
          <cell r="E1442" t="str">
            <v>CHAS.LUBR.3000L C-B</v>
          </cell>
          <cell r="F1442" t="str">
            <v>h</v>
          </cell>
        </row>
        <row r="1443">
          <cell r="B1443" t="str">
            <v>15.1.193</v>
          </cell>
          <cell r="D1443" t="str">
            <v>72.12.04.03</v>
          </cell>
          <cell r="E1443" t="str">
            <v>CHAS.LUBR.3000L C-C</v>
          </cell>
          <cell r="F1443" t="str">
            <v>h</v>
          </cell>
        </row>
        <row r="1444">
          <cell r="B1444" t="str">
            <v>15.1.194</v>
          </cell>
          <cell r="D1444" t="str">
            <v>72.12.04.04</v>
          </cell>
          <cell r="E1444" t="str">
            <v>CHAS.LUBR.3000L C-D</v>
          </cell>
          <cell r="F1444" t="str">
            <v>h</v>
          </cell>
        </row>
        <row r="1445">
          <cell r="B1445" t="str">
            <v>15.1.195</v>
          </cell>
          <cell r="D1445" t="str">
            <v>72.12.04.05</v>
          </cell>
          <cell r="E1445" t="str">
            <v>CHAS.LUBR.3000L C-E</v>
          </cell>
          <cell r="F1445" t="str">
            <v>km</v>
          </cell>
        </row>
        <row r="1446">
          <cell r="B1446" t="str">
            <v>15.1.196</v>
          </cell>
          <cell r="D1446" t="str">
            <v>72.12.05.01</v>
          </cell>
          <cell r="E1446" t="str">
            <v>CHAS.LUBR.7000L C-A</v>
          </cell>
          <cell r="F1446" t="str">
            <v>h</v>
          </cell>
        </row>
        <row r="1447">
          <cell r="B1447" t="str">
            <v>15.1.197</v>
          </cell>
          <cell r="D1447" t="str">
            <v>72.12.05.02</v>
          </cell>
          <cell r="E1447" t="str">
            <v>CHAS.LUBR.7000L C-B</v>
          </cell>
          <cell r="F1447" t="str">
            <v>h</v>
          </cell>
        </row>
        <row r="1448">
          <cell r="B1448" t="str">
            <v>15.1.198</v>
          </cell>
          <cell r="D1448" t="str">
            <v>72.12.05.03</v>
          </cell>
          <cell r="E1448" t="str">
            <v>CHAS.LUBR.7000L C-C</v>
          </cell>
          <cell r="F1448" t="str">
            <v>h</v>
          </cell>
        </row>
        <row r="1449">
          <cell r="B1449" t="str">
            <v>15.1.199</v>
          </cell>
          <cell r="D1449" t="str">
            <v>72.12.05.04</v>
          </cell>
          <cell r="E1449" t="str">
            <v>CHAS.LUBR.7000L C-D</v>
          </cell>
          <cell r="F1449" t="str">
            <v>h</v>
          </cell>
        </row>
        <row r="1450">
          <cell r="B1450" t="str">
            <v>15.1.200</v>
          </cell>
          <cell r="D1450" t="str">
            <v>72.12.05.05</v>
          </cell>
          <cell r="E1450" t="str">
            <v>CHAS.LUBR.7000L C-E</v>
          </cell>
          <cell r="F1450" t="str">
            <v>km</v>
          </cell>
        </row>
        <row r="1451">
          <cell r="B1451" t="str">
            <v>15.1.201</v>
          </cell>
          <cell r="D1451" t="str">
            <v>72.12.06.01</v>
          </cell>
          <cell r="E1451" t="str">
            <v>CHAS.ABASTECEDOR C-A</v>
          </cell>
          <cell r="F1451" t="str">
            <v>h</v>
          </cell>
        </row>
        <row r="1452">
          <cell r="B1452" t="str">
            <v>15.1.202</v>
          </cell>
          <cell r="D1452" t="str">
            <v>72.12.06.02</v>
          </cell>
          <cell r="E1452" t="str">
            <v>CHAS.ABASTECEDOR C-B</v>
          </cell>
          <cell r="F1452" t="str">
            <v>h</v>
          </cell>
        </row>
        <row r="1453">
          <cell r="B1453" t="str">
            <v>15.1.203</v>
          </cell>
          <cell r="D1453" t="str">
            <v>72.12.06.03</v>
          </cell>
          <cell r="E1453" t="str">
            <v>CHAS.ABASTECEDOR C-C</v>
          </cell>
          <cell r="F1453" t="str">
            <v>h</v>
          </cell>
        </row>
        <row r="1454">
          <cell r="B1454" t="str">
            <v>15.1.204</v>
          </cell>
          <cell r="D1454" t="str">
            <v>72.12.06.04</v>
          </cell>
          <cell r="E1454" t="str">
            <v>CHAS.ABASTECEDOR C-D</v>
          </cell>
          <cell r="F1454" t="str">
            <v>h</v>
          </cell>
        </row>
        <row r="1455">
          <cell r="B1455" t="str">
            <v>15.1.205</v>
          </cell>
          <cell r="D1455" t="str">
            <v>72.12.06.05</v>
          </cell>
          <cell r="E1455" t="str">
            <v>CHAS.ABASTECEDOR C-E</v>
          </cell>
          <cell r="F1455" t="str">
            <v>km</v>
          </cell>
        </row>
        <row r="1456">
          <cell r="B1456" t="str">
            <v>15.1.206</v>
          </cell>
          <cell r="D1456" t="str">
            <v>72.12.07.01</v>
          </cell>
          <cell r="E1456" t="str">
            <v>CHAS.BOIAD.R. 8T C-A</v>
          </cell>
          <cell r="F1456" t="str">
            <v>h</v>
          </cell>
        </row>
        <row r="1457">
          <cell r="B1457" t="str">
            <v>15.1.207</v>
          </cell>
          <cell r="D1457" t="str">
            <v>72.12.07.02</v>
          </cell>
          <cell r="E1457" t="str">
            <v>CHAS.BOIAD.R. 8T C-B</v>
          </cell>
          <cell r="F1457" t="str">
            <v>h</v>
          </cell>
        </row>
        <row r="1458">
          <cell r="B1458" t="str">
            <v>15.1.208</v>
          </cell>
          <cell r="D1458" t="str">
            <v>72.12.07.03</v>
          </cell>
          <cell r="E1458" t="str">
            <v>CHAS.BOIAD.R. 8T C-C</v>
          </cell>
          <cell r="F1458" t="str">
            <v>h</v>
          </cell>
        </row>
        <row r="1459">
          <cell r="B1459" t="str">
            <v>15.1.209</v>
          </cell>
          <cell r="D1459" t="str">
            <v>72.12.07.04</v>
          </cell>
          <cell r="E1459" t="str">
            <v>CHAS.BOIAD.R. 8T C-D</v>
          </cell>
          <cell r="F1459" t="str">
            <v>h</v>
          </cell>
        </row>
        <row r="1460">
          <cell r="B1460" t="str">
            <v>15.1.210</v>
          </cell>
          <cell r="D1460" t="str">
            <v>72.12.08.04</v>
          </cell>
          <cell r="E1460" t="str">
            <v>CAMIN. ELEETRIF. C/CEST</v>
          </cell>
          <cell r="F1460" t="str">
            <v>h</v>
          </cell>
        </row>
        <row r="1461">
          <cell r="B1461" t="str">
            <v>15.1.211</v>
          </cell>
          <cell r="D1461" t="str">
            <v>72.13.01.01</v>
          </cell>
          <cell r="E1461" t="str">
            <v>CHAS.HIDROS.5600 C-A</v>
          </cell>
          <cell r="F1461" t="str">
            <v>h</v>
          </cell>
        </row>
        <row r="1462">
          <cell r="B1462" t="str">
            <v>15.1.212</v>
          </cell>
          <cell r="D1462" t="str">
            <v>72.13.01.02</v>
          </cell>
          <cell r="E1462" t="str">
            <v>CHAS.HIDROS.5600 C-B</v>
          </cell>
          <cell r="F1462" t="str">
            <v>h</v>
          </cell>
        </row>
        <row r="1463">
          <cell r="B1463" t="str">
            <v>15.1.213</v>
          </cell>
          <cell r="D1463" t="str">
            <v>72.13.01.03</v>
          </cell>
          <cell r="E1463" t="str">
            <v>CHAS.HIDROS.5600 C-C</v>
          </cell>
          <cell r="F1463" t="str">
            <v>h</v>
          </cell>
        </row>
        <row r="1464">
          <cell r="B1464" t="str">
            <v>15.1.214</v>
          </cell>
          <cell r="D1464" t="str">
            <v>72.13.01.04</v>
          </cell>
          <cell r="E1464" t="str">
            <v>CHAS.HIDROS.5600 C-D</v>
          </cell>
          <cell r="F1464" t="str">
            <v>h</v>
          </cell>
        </row>
        <row r="1465">
          <cell r="B1465" t="str">
            <v>15.1.215</v>
          </cell>
          <cell r="D1465" t="str">
            <v>72.13.01.05</v>
          </cell>
          <cell r="E1465" t="str">
            <v>CHAS.HIDROS.5600 C-E</v>
          </cell>
          <cell r="F1465" t="str">
            <v>km</v>
          </cell>
        </row>
        <row r="1466">
          <cell r="B1466" t="str">
            <v>15.1.216</v>
          </cell>
          <cell r="D1466" t="str">
            <v>72.14.01.01</v>
          </cell>
          <cell r="E1466" t="str">
            <v>CHAS.ESPARG.6000 C-A</v>
          </cell>
          <cell r="F1466" t="str">
            <v>h</v>
          </cell>
        </row>
        <row r="1467">
          <cell r="B1467" t="str">
            <v>15.1.217</v>
          </cell>
          <cell r="D1467" t="str">
            <v>72.14.01.02</v>
          </cell>
          <cell r="E1467" t="str">
            <v>CHAS.ESPARG.6000 C-B</v>
          </cell>
          <cell r="F1467" t="str">
            <v>h</v>
          </cell>
        </row>
        <row r="1468">
          <cell r="B1468" t="str">
            <v>15.1.218</v>
          </cell>
          <cell r="D1468" t="str">
            <v>72.14.01.03</v>
          </cell>
          <cell r="E1468" t="str">
            <v>CHAS.ESPARG.6000 C-C</v>
          </cell>
          <cell r="F1468" t="str">
            <v>h</v>
          </cell>
        </row>
        <row r="1469">
          <cell r="B1469" t="str">
            <v>15.1.219</v>
          </cell>
          <cell r="D1469" t="str">
            <v>72.14.01.04</v>
          </cell>
          <cell r="E1469" t="str">
            <v>CHAS.ESPARG.6000 C-D</v>
          </cell>
          <cell r="F1469" t="str">
            <v>h</v>
          </cell>
        </row>
        <row r="1470">
          <cell r="B1470" t="str">
            <v>15.1.220</v>
          </cell>
          <cell r="D1470" t="str">
            <v>72.14.01.05</v>
          </cell>
          <cell r="E1470" t="str">
            <v>CHAS.ESPARG.6000 C-E</v>
          </cell>
          <cell r="F1470" t="str">
            <v>km</v>
          </cell>
        </row>
        <row r="1471">
          <cell r="B1471" t="str">
            <v>15.1.221</v>
          </cell>
          <cell r="D1471" t="str">
            <v>72.15.01.01</v>
          </cell>
          <cell r="E1471" t="str">
            <v>CHAS.GUIN. 3,75T C-A</v>
          </cell>
          <cell r="F1471" t="str">
            <v>h</v>
          </cell>
        </row>
        <row r="1472">
          <cell r="B1472" t="str">
            <v>15.1.222</v>
          </cell>
          <cell r="D1472" t="str">
            <v>72.15.01.02</v>
          </cell>
          <cell r="E1472" t="str">
            <v>CHAS.GUIN. 3,75T C-B</v>
          </cell>
          <cell r="F1472" t="str">
            <v>h</v>
          </cell>
        </row>
        <row r="1473">
          <cell r="B1473" t="str">
            <v>15.1.223</v>
          </cell>
          <cell r="D1473" t="str">
            <v>72.15.01.03</v>
          </cell>
          <cell r="E1473" t="str">
            <v>CHAS.GUIN. 3,75T C-C</v>
          </cell>
          <cell r="F1473" t="str">
            <v>h</v>
          </cell>
        </row>
        <row r="1474">
          <cell r="B1474" t="str">
            <v>15.1.224</v>
          </cell>
          <cell r="D1474" t="str">
            <v>72.15.01.04</v>
          </cell>
          <cell r="E1474" t="str">
            <v>CHAS.GUIN. 3,75T C-D</v>
          </cell>
          <cell r="F1474" t="str">
            <v>h</v>
          </cell>
        </row>
        <row r="1475">
          <cell r="B1475" t="str">
            <v>15.1.225</v>
          </cell>
          <cell r="D1475" t="str">
            <v>72.15.01.05</v>
          </cell>
          <cell r="E1475" t="str">
            <v>CHAS.GUIN. 3,75T C-E</v>
          </cell>
          <cell r="F1475" t="str">
            <v>km</v>
          </cell>
        </row>
        <row r="1476">
          <cell r="B1476" t="str">
            <v>15.1.226</v>
          </cell>
          <cell r="D1476" t="str">
            <v>72.15.02.01</v>
          </cell>
          <cell r="E1476" t="str">
            <v>CHAS.GUINCHO 4,10T C-A</v>
          </cell>
          <cell r="F1476" t="str">
            <v>h</v>
          </cell>
        </row>
        <row r="1477">
          <cell r="B1477" t="str">
            <v>15.1.227</v>
          </cell>
          <cell r="D1477" t="str">
            <v>72.15.02.02</v>
          </cell>
          <cell r="E1477" t="str">
            <v>CHAS.GUINCHO 4,10T C-B</v>
          </cell>
          <cell r="F1477" t="str">
            <v>h</v>
          </cell>
        </row>
        <row r="1478">
          <cell r="B1478" t="str">
            <v>15.1.228</v>
          </cell>
          <cell r="D1478" t="str">
            <v>72.15.02.03</v>
          </cell>
          <cell r="E1478" t="str">
            <v>CHAS.GUINCHO 4,10T C-C</v>
          </cell>
          <cell r="F1478" t="str">
            <v>h</v>
          </cell>
        </row>
        <row r="1479">
          <cell r="B1479" t="str">
            <v>15.1.229</v>
          </cell>
          <cell r="D1479" t="str">
            <v>72.15.02.04</v>
          </cell>
          <cell r="E1479" t="str">
            <v>CHAS.GUINCHO 4,10T C-D</v>
          </cell>
          <cell r="F1479" t="str">
            <v>h</v>
          </cell>
        </row>
        <row r="1480">
          <cell r="B1480" t="str">
            <v>15.1.230</v>
          </cell>
          <cell r="D1480" t="str">
            <v>72.15.02.05</v>
          </cell>
          <cell r="E1480" t="str">
            <v>CHAS.GUINCHO 4,10T C-E</v>
          </cell>
          <cell r="F1480" t="str">
            <v>km</v>
          </cell>
        </row>
        <row r="1481">
          <cell r="B1481" t="str">
            <v>15.1.231</v>
          </cell>
          <cell r="D1481" t="str">
            <v>72.16.01.01</v>
          </cell>
          <cell r="E1481" t="str">
            <v>CHAS.US.L.A.10,5 C-A</v>
          </cell>
          <cell r="F1481" t="str">
            <v>h</v>
          </cell>
        </row>
        <row r="1482">
          <cell r="B1482" t="str">
            <v>15.1.232</v>
          </cell>
          <cell r="D1482" t="str">
            <v>72.16.01.02</v>
          </cell>
          <cell r="E1482" t="str">
            <v>CHAS.US.L.A.10,5 C-B</v>
          </cell>
          <cell r="F1482" t="str">
            <v>h</v>
          </cell>
        </row>
        <row r="1483">
          <cell r="B1483" t="str">
            <v>15.1.233</v>
          </cell>
          <cell r="D1483" t="str">
            <v>72.16.01.03</v>
          </cell>
          <cell r="E1483" t="str">
            <v>CHAS.US.L.A.10,5 C-C</v>
          </cell>
          <cell r="F1483" t="str">
            <v>h</v>
          </cell>
        </row>
        <row r="1484">
          <cell r="B1484" t="str">
            <v>15.1.234</v>
          </cell>
          <cell r="D1484" t="str">
            <v>72.16.01.04</v>
          </cell>
          <cell r="E1484" t="str">
            <v>CHAS.US.L.A.10,5 C-D</v>
          </cell>
          <cell r="F1484" t="str">
            <v>h</v>
          </cell>
        </row>
        <row r="1485">
          <cell r="B1485" t="str">
            <v>15.1.235</v>
          </cell>
          <cell r="D1485" t="str">
            <v>72.16.01.05</v>
          </cell>
          <cell r="E1485" t="str">
            <v>CHAS.US.L.A.10,5 C-E</v>
          </cell>
          <cell r="F1485" t="str">
            <v>km</v>
          </cell>
        </row>
        <row r="1486">
          <cell r="B1486" t="str">
            <v>15.1.236</v>
          </cell>
          <cell r="D1486" t="str">
            <v>72.16.02.01</v>
          </cell>
          <cell r="E1486" t="str">
            <v>CHAS.US.M.P.9M3 C-A</v>
          </cell>
          <cell r="F1486" t="str">
            <v>h</v>
          </cell>
        </row>
        <row r="1487">
          <cell r="B1487" t="str">
            <v>15.1.237</v>
          </cell>
          <cell r="D1487" t="str">
            <v>72.16.02.02</v>
          </cell>
          <cell r="E1487" t="str">
            <v>CHAS.US.M.P.9M3 C-B</v>
          </cell>
          <cell r="F1487" t="str">
            <v>h</v>
          </cell>
        </row>
        <row r="1488">
          <cell r="B1488" t="str">
            <v>15.1.238</v>
          </cell>
          <cell r="D1488" t="str">
            <v>72.16.02.03</v>
          </cell>
          <cell r="E1488" t="str">
            <v>CHAS.US.M.P.9M3 C-C</v>
          </cell>
          <cell r="F1488" t="str">
            <v>h</v>
          </cell>
        </row>
        <row r="1489">
          <cell r="B1489" t="str">
            <v>15.1.239</v>
          </cell>
          <cell r="D1489" t="str">
            <v>72.16.02.04</v>
          </cell>
          <cell r="E1489" t="str">
            <v>CHAS.US.M.P.9M3 C-D</v>
          </cell>
          <cell r="F1489" t="str">
            <v>h</v>
          </cell>
        </row>
        <row r="1490">
          <cell r="B1490" t="str">
            <v>15.1.240</v>
          </cell>
          <cell r="D1490" t="str">
            <v>72.17.01.01</v>
          </cell>
          <cell r="E1490" t="str">
            <v>CHAS.PANT.9M C-A</v>
          </cell>
          <cell r="F1490" t="str">
            <v>h</v>
          </cell>
        </row>
        <row r="1491">
          <cell r="B1491" t="str">
            <v>15.1.241</v>
          </cell>
          <cell r="D1491" t="str">
            <v>72.17.01.02</v>
          </cell>
          <cell r="E1491" t="str">
            <v>CHAS.PANT.9M C-B</v>
          </cell>
          <cell r="F1491" t="str">
            <v>h</v>
          </cell>
        </row>
        <row r="1492">
          <cell r="B1492" t="str">
            <v>15.1.242</v>
          </cell>
          <cell r="D1492" t="str">
            <v>72.17.01.03</v>
          </cell>
          <cell r="E1492" t="str">
            <v>CHAS.PANT.9M C-C</v>
          </cell>
          <cell r="F1492" t="str">
            <v>h</v>
          </cell>
        </row>
        <row r="1493">
          <cell r="B1493" t="str">
            <v>15.1.243</v>
          </cell>
          <cell r="D1493" t="str">
            <v>72.17.01.04</v>
          </cell>
          <cell r="E1493" t="str">
            <v>CHAS.PANT.9M C-D</v>
          </cell>
          <cell r="F1493" t="str">
            <v>h</v>
          </cell>
        </row>
        <row r="1494">
          <cell r="B1494" t="str">
            <v>15.1.244</v>
          </cell>
          <cell r="D1494" t="str">
            <v>72.18.01.01</v>
          </cell>
          <cell r="E1494" t="str">
            <v>CAV.M.CARR.30000 C-A</v>
          </cell>
          <cell r="F1494" t="str">
            <v>h</v>
          </cell>
        </row>
        <row r="1495">
          <cell r="B1495" t="str">
            <v>15.1.245</v>
          </cell>
          <cell r="D1495" t="str">
            <v>72.18.01.02</v>
          </cell>
          <cell r="E1495" t="str">
            <v>CAV.M.CARR.30000 C-B</v>
          </cell>
          <cell r="F1495" t="str">
            <v>h</v>
          </cell>
        </row>
        <row r="1496">
          <cell r="B1496" t="str">
            <v>15.1.246</v>
          </cell>
          <cell r="D1496" t="str">
            <v>72.18.01.03</v>
          </cell>
          <cell r="E1496" t="str">
            <v>CAV.M.CARR.30000 C-C</v>
          </cell>
          <cell r="F1496" t="str">
            <v>h</v>
          </cell>
        </row>
        <row r="1497">
          <cell r="B1497" t="str">
            <v>15.1.247</v>
          </cell>
          <cell r="D1497" t="str">
            <v>72.18.01.04</v>
          </cell>
          <cell r="E1497" t="str">
            <v>CAV.M.CARR.30000 C-D</v>
          </cell>
          <cell r="F1497" t="str">
            <v>h</v>
          </cell>
        </row>
        <row r="1498">
          <cell r="B1498" t="str">
            <v>15.1.248</v>
          </cell>
          <cell r="D1498" t="str">
            <v>72.18.01.05</v>
          </cell>
          <cell r="E1498" t="str">
            <v>CAV.M.CARR.30000 C-E</v>
          </cell>
          <cell r="F1498" t="str">
            <v>km</v>
          </cell>
        </row>
        <row r="1499">
          <cell r="B1499" t="str">
            <v>15.1.249</v>
          </cell>
          <cell r="D1499" t="str">
            <v>72.18.02.01</v>
          </cell>
          <cell r="E1499" t="str">
            <v>CAV.M.PRAN.30000 C-A</v>
          </cell>
          <cell r="F1499" t="str">
            <v>h</v>
          </cell>
        </row>
        <row r="1500">
          <cell r="B1500" t="str">
            <v>15.1.250</v>
          </cell>
          <cell r="D1500" t="str">
            <v>72.18.02.02</v>
          </cell>
          <cell r="E1500" t="str">
            <v>CAV.M.PRAN.30000 C-B</v>
          </cell>
          <cell r="F1500" t="str">
            <v>h</v>
          </cell>
        </row>
        <row r="1501">
          <cell r="B1501" t="str">
            <v>15.1.251</v>
          </cell>
          <cell r="D1501" t="str">
            <v>72.18.02.03</v>
          </cell>
          <cell r="E1501" t="str">
            <v>CAV.M.PRAN.30000 C-C</v>
          </cell>
          <cell r="F1501" t="str">
            <v>h</v>
          </cell>
        </row>
        <row r="1502">
          <cell r="B1502" t="str">
            <v>15.1.252</v>
          </cell>
          <cell r="D1502" t="str">
            <v>72.18.02.04</v>
          </cell>
          <cell r="E1502" t="str">
            <v>CAV.M.PRAN.30000 C-D</v>
          </cell>
          <cell r="F1502" t="str">
            <v>h</v>
          </cell>
        </row>
        <row r="1503">
          <cell r="B1503" t="str">
            <v>15.1.253</v>
          </cell>
          <cell r="D1503" t="str">
            <v>72.18.02.05</v>
          </cell>
          <cell r="E1503" t="str">
            <v>CAV.M.PRAN.30000 C-E</v>
          </cell>
          <cell r="F1503" t="str">
            <v>km</v>
          </cell>
        </row>
        <row r="1504">
          <cell r="B1504" t="str">
            <v>15.1.254</v>
          </cell>
          <cell r="D1504" t="str">
            <v>72.19.01.01</v>
          </cell>
          <cell r="E1504" t="str">
            <v>CAMPANULA C-A</v>
          </cell>
          <cell r="F1504" t="str">
            <v>h</v>
          </cell>
        </row>
        <row r="1505">
          <cell r="B1505" t="str">
            <v>15.1.255</v>
          </cell>
          <cell r="D1505" t="str">
            <v>72.19.01.02</v>
          </cell>
          <cell r="E1505" t="str">
            <v>CAMPANULA C-B</v>
          </cell>
          <cell r="F1505" t="str">
            <v>h</v>
          </cell>
        </row>
        <row r="1506">
          <cell r="B1506" t="str">
            <v>15.1.256</v>
          </cell>
          <cell r="D1506" t="str">
            <v>72.19.01.03</v>
          </cell>
          <cell r="E1506" t="str">
            <v>CAMPANULA C-C</v>
          </cell>
          <cell r="F1506" t="str">
            <v>h</v>
          </cell>
        </row>
        <row r="1507">
          <cell r="B1507" t="str">
            <v>15.1.257</v>
          </cell>
          <cell r="D1507" t="str">
            <v>72.19.01.04</v>
          </cell>
          <cell r="E1507" t="str">
            <v>CAMPANULA C-D</v>
          </cell>
          <cell r="F1507" t="str">
            <v>h</v>
          </cell>
        </row>
        <row r="1508">
          <cell r="B1508" t="str">
            <v>15.1.258</v>
          </cell>
          <cell r="D1508" t="str">
            <v>72.20.01.01</v>
          </cell>
          <cell r="E1508" t="str">
            <v xml:space="preserve">COMP.PERC.M.220 C-A </v>
          </cell>
          <cell r="F1508" t="str">
            <v>h</v>
          </cell>
        </row>
        <row r="1509">
          <cell r="B1509" t="str">
            <v>15.1.259</v>
          </cell>
          <cell r="D1509" t="str">
            <v>72.20.01.02</v>
          </cell>
          <cell r="E1509" t="str">
            <v>COMP.PERC.M.220 C-B</v>
          </cell>
          <cell r="F1509" t="str">
            <v>h</v>
          </cell>
        </row>
        <row r="1510">
          <cell r="B1510" t="str">
            <v>15.1.260</v>
          </cell>
          <cell r="D1510" t="str">
            <v>72.20.01.03</v>
          </cell>
          <cell r="E1510" t="str">
            <v>COMP.PERC.M.220 C-C</v>
          </cell>
          <cell r="F1510" t="str">
            <v>h</v>
          </cell>
        </row>
        <row r="1511">
          <cell r="B1511" t="str">
            <v>15.1.261</v>
          </cell>
          <cell r="D1511" t="str">
            <v>72.20.01.04</v>
          </cell>
          <cell r="E1511" t="str">
            <v>COMP.PERC.M.220 C-D</v>
          </cell>
          <cell r="F1511" t="str">
            <v>h</v>
          </cell>
        </row>
        <row r="1512">
          <cell r="B1512" t="str">
            <v>15.1.262</v>
          </cell>
          <cell r="D1512" t="str">
            <v>72.20.02.01</v>
          </cell>
          <cell r="E1512" t="str">
            <v>COMP.PL.M.1000 C-A</v>
          </cell>
          <cell r="F1512" t="str">
            <v>h</v>
          </cell>
        </row>
        <row r="1513">
          <cell r="B1513" t="str">
            <v>15.1.263</v>
          </cell>
          <cell r="D1513" t="str">
            <v>72.20.02.02</v>
          </cell>
          <cell r="E1513" t="str">
            <v>COMP.PL.M.1000 C-B</v>
          </cell>
          <cell r="F1513" t="str">
            <v>h</v>
          </cell>
        </row>
        <row r="1514">
          <cell r="B1514" t="str">
            <v>15.1.264</v>
          </cell>
          <cell r="D1514" t="str">
            <v>72.20.02.03</v>
          </cell>
          <cell r="E1514" t="str">
            <v>COMP.PL.M.1000 C-C</v>
          </cell>
          <cell r="F1514" t="str">
            <v>h</v>
          </cell>
        </row>
        <row r="1515">
          <cell r="B1515" t="str">
            <v>15.1.265</v>
          </cell>
          <cell r="D1515" t="str">
            <v>72.20.02.04</v>
          </cell>
          <cell r="E1515" t="str">
            <v>COMP.PL.M.1000 C-D</v>
          </cell>
          <cell r="F1515" t="str">
            <v>h</v>
          </cell>
        </row>
        <row r="1516">
          <cell r="B1516" t="str">
            <v>15.1.266</v>
          </cell>
          <cell r="D1516" t="str">
            <v>72.21.01.01</v>
          </cell>
          <cell r="E1516" t="str">
            <v>COMP. XA-90 MWD C-A</v>
          </cell>
          <cell r="F1516" t="str">
            <v>h</v>
          </cell>
        </row>
        <row r="1517">
          <cell r="B1517" t="str">
            <v>15.1.267</v>
          </cell>
          <cell r="D1517" t="str">
            <v>72.21.01.02</v>
          </cell>
          <cell r="E1517" t="str">
            <v>COMP. XA-90 MWD C-B</v>
          </cell>
          <cell r="F1517" t="str">
            <v>h</v>
          </cell>
        </row>
        <row r="1518">
          <cell r="B1518" t="str">
            <v>15.1.268</v>
          </cell>
          <cell r="D1518" t="str">
            <v>72.21.01.03</v>
          </cell>
          <cell r="E1518" t="str">
            <v>COMP. XA-90 MWD C-C</v>
          </cell>
          <cell r="F1518" t="str">
            <v>h</v>
          </cell>
        </row>
        <row r="1519">
          <cell r="B1519" t="str">
            <v>15.1.269</v>
          </cell>
          <cell r="D1519" t="str">
            <v>72.21.01.04</v>
          </cell>
          <cell r="E1519" t="str">
            <v>COMP. XA-90 MWD C-D</v>
          </cell>
          <cell r="F1519" t="str">
            <v>h</v>
          </cell>
        </row>
        <row r="1520">
          <cell r="B1520" t="str">
            <v>15.1.270</v>
          </cell>
          <cell r="D1520" t="str">
            <v>72.21.02.01</v>
          </cell>
          <cell r="E1520" t="str">
            <v>COMP. XA-125 MWD C-A</v>
          </cell>
          <cell r="F1520" t="str">
            <v>h</v>
          </cell>
        </row>
        <row r="1521">
          <cell r="B1521" t="str">
            <v>15.1.271</v>
          </cell>
          <cell r="D1521" t="str">
            <v>72.21.02.02</v>
          </cell>
          <cell r="E1521" t="str">
            <v>COMP. XA-125 MWD C-B</v>
          </cell>
          <cell r="F1521" t="str">
            <v>h</v>
          </cell>
        </row>
        <row r="1522">
          <cell r="B1522" t="str">
            <v>15.1.272</v>
          </cell>
          <cell r="D1522" t="str">
            <v>72.21.02.03</v>
          </cell>
          <cell r="E1522" t="str">
            <v>COMP. XA-125 MWD C-C</v>
          </cell>
          <cell r="F1522" t="str">
            <v>h</v>
          </cell>
        </row>
        <row r="1523">
          <cell r="B1523" t="str">
            <v>15.1.273</v>
          </cell>
          <cell r="D1523" t="str">
            <v>72.21.02.04</v>
          </cell>
          <cell r="E1523" t="str">
            <v>COMP. XA-125 MWD C-D</v>
          </cell>
          <cell r="F1523" t="str">
            <v>h</v>
          </cell>
        </row>
        <row r="1524">
          <cell r="B1524" t="str">
            <v>15.1.274</v>
          </cell>
          <cell r="D1524" t="str">
            <v>72.21.03.01</v>
          </cell>
          <cell r="E1524" t="str">
            <v>COMP. XA-175 MWD C-A</v>
          </cell>
          <cell r="F1524" t="str">
            <v>h</v>
          </cell>
        </row>
        <row r="1525">
          <cell r="B1525" t="str">
            <v>15.1.275</v>
          </cell>
          <cell r="D1525" t="str">
            <v>72.21.03.02</v>
          </cell>
          <cell r="E1525" t="str">
            <v>COMP. XA-175 MWD C-B</v>
          </cell>
          <cell r="F1525" t="str">
            <v>h</v>
          </cell>
        </row>
        <row r="1526">
          <cell r="B1526" t="str">
            <v>15.1.276</v>
          </cell>
          <cell r="D1526" t="str">
            <v>72.21.03.03</v>
          </cell>
          <cell r="E1526" t="str">
            <v>COMP. XA-175 MWD C-C</v>
          </cell>
          <cell r="F1526" t="str">
            <v>h</v>
          </cell>
        </row>
        <row r="1527">
          <cell r="B1527" t="str">
            <v>15.1.277</v>
          </cell>
          <cell r="D1527" t="str">
            <v>72.21.03.04</v>
          </cell>
          <cell r="E1527" t="str">
            <v>COMP. XA-175 MWD C-D</v>
          </cell>
          <cell r="F1527" t="str">
            <v>h</v>
          </cell>
        </row>
        <row r="1528">
          <cell r="B1528" t="str">
            <v>15.1.278</v>
          </cell>
          <cell r="D1528" t="str">
            <v>72.21.04.01</v>
          </cell>
          <cell r="E1528" t="str">
            <v>COMP. XA-360 MWD C-A</v>
          </cell>
          <cell r="F1528" t="str">
            <v>h</v>
          </cell>
        </row>
        <row r="1529">
          <cell r="B1529" t="str">
            <v>15.1.279</v>
          </cell>
          <cell r="D1529" t="str">
            <v>72.21.04.02</v>
          </cell>
          <cell r="E1529" t="str">
            <v>COMP. XA-360 MWD C-B</v>
          </cell>
          <cell r="F1529" t="str">
            <v>h</v>
          </cell>
        </row>
        <row r="1530">
          <cell r="B1530" t="str">
            <v>15.1.280</v>
          </cell>
          <cell r="D1530" t="str">
            <v>72.21.04.03</v>
          </cell>
          <cell r="E1530" t="str">
            <v>COMP. XA-360 MWD C-C</v>
          </cell>
          <cell r="F1530" t="str">
            <v>h</v>
          </cell>
        </row>
        <row r="1531">
          <cell r="B1531" t="str">
            <v>15.1.281</v>
          </cell>
          <cell r="D1531" t="str">
            <v>72.21.04.04</v>
          </cell>
          <cell r="E1531" t="str">
            <v>COMP. XA-360 MWD C-D</v>
          </cell>
          <cell r="F1531" t="str">
            <v>h</v>
          </cell>
        </row>
        <row r="1532">
          <cell r="B1532" t="str">
            <v>15.1.282</v>
          </cell>
          <cell r="D1532" t="str">
            <v>72.22.03.01</v>
          </cell>
          <cell r="E1532" t="str">
            <v>DEM.FAIXA Q. 500L C-A</v>
          </cell>
          <cell r="F1532" t="str">
            <v>h</v>
          </cell>
        </row>
        <row r="1533">
          <cell r="B1533" t="str">
            <v>15.1.283</v>
          </cell>
          <cell r="D1533" t="str">
            <v>72.22.03.02</v>
          </cell>
          <cell r="E1533" t="str">
            <v>DEM.FAIXA Q. 500L C-B</v>
          </cell>
          <cell r="F1533" t="str">
            <v>h</v>
          </cell>
        </row>
        <row r="1534">
          <cell r="B1534" t="str">
            <v>15.1.284</v>
          </cell>
          <cell r="D1534" t="str">
            <v>72.22.03.03</v>
          </cell>
          <cell r="E1534" t="str">
            <v>DEM.FAIXA Q. 500L C-C</v>
          </cell>
          <cell r="F1534" t="str">
            <v>h</v>
          </cell>
        </row>
        <row r="1535">
          <cell r="B1535" t="str">
            <v>15.1.285</v>
          </cell>
          <cell r="D1535" t="str">
            <v>72.22.03.04</v>
          </cell>
          <cell r="E1535" t="str">
            <v>DEM.FAIXA Q. 500L C-D</v>
          </cell>
          <cell r="F1535" t="str">
            <v>h</v>
          </cell>
        </row>
        <row r="1536">
          <cell r="B1536" t="str">
            <v>15.1.286</v>
          </cell>
          <cell r="D1536" t="str">
            <v>72.23.01.01</v>
          </cell>
          <cell r="E1536" t="str">
            <v>DIST.A.S/E 1000 C-A</v>
          </cell>
          <cell r="F1536" t="str">
            <v>h</v>
          </cell>
        </row>
        <row r="1537">
          <cell r="B1537" t="str">
            <v>15.1.287</v>
          </cell>
          <cell r="D1537" t="str">
            <v>72.23.01.02</v>
          </cell>
          <cell r="E1537" t="str">
            <v>DIST.A.S/E 1000 C-B</v>
          </cell>
          <cell r="F1537" t="str">
            <v>h</v>
          </cell>
        </row>
        <row r="1538">
          <cell r="B1538" t="str">
            <v>15.1.288</v>
          </cell>
          <cell r="D1538" t="str">
            <v>72.23.01.03</v>
          </cell>
          <cell r="E1538" t="str">
            <v>DIST.A.S/E 1000 C-C</v>
          </cell>
          <cell r="F1538" t="str">
            <v>h</v>
          </cell>
        </row>
        <row r="1539">
          <cell r="B1539" t="str">
            <v>15.1.289</v>
          </cell>
          <cell r="D1539" t="str">
            <v>72.23.01.04</v>
          </cell>
          <cell r="E1539" t="str">
            <v>DIST.A.S/E 1000 C-D</v>
          </cell>
          <cell r="F1539" t="str">
            <v>h</v>
          </cell>
        </row>
        <row r="1540">
          <cell r="B1540" t="str">
            <v>15.1.290</v>
          </cell>
          <cell r="D1540" t="str">
            <v>72.23.02.01</v>
          </cell>
          <cell r="E1540" t="str">
            <v>DIST.AGR.600T/H C-A</v>
          </cell>
          <cell r="F1540" t="str">
            <v>h</v>
          </cell>
        </row>
        <row r="1541">
          <cell r="B1541" t="str">
            <v>15.1.291</v>
          </cell>
          <cell r="D1541" t="str">
            <v>72.23.02.02</v>
          </cell>
          <cell r="E1541" t="str">
            <v>DIST.AGR.600T/H C-B</v>
          </cell>
          <cell r="F1541" t="str">
            <v>h</v>
          </cell>
        </row>
        <row r="1542">
          <cell r="B1542" t="str">
            <v>15.1.292</v>
          </cell>
          <cell r="D1542" t="str">
            <v>72.23.02.03</v>
          </cell>
          <cell r="E1542" t="str">
            <v>DIST.AGR.600T/H C-C</v>
          </cell>
          <cell r="F1542" t="str">
            <v>h</v>
          </cell>
        </row>
        <row r="1543">
          <cell r="B1543" t="str">
            <v>15.1.293</v>
          </cell>
          <cell r="D1543" t="str">
            <v>72.23.02.04</v>
          </cell>
          <cell r="E1543" t="str">
            <v>DIST.AGR.600T/H C-D</v>
          </cell>
          <cell r="F1543" t="str">
            <v>h</v>
          </cell>
        </row>
        <row r="1544">
          <cell r="B1544" t="str">
            <v>15.1.294</v>
          </cell>
          <cell r="D1544" t="str">
            <v>72.23.03.01</v>
          </cell>
          <cell r="E1544" t="str">
            <v>DISTR.ASF.R.2400 C-A</v>
          </cell>
          <cell r="F1544" t="str">
            <v>h</v>
          </cell>
        </row>
        <row r="1545">
          <cell r="B1545" t="str">
            <v>15.1.295</v>
          </cell>
          <cell r="D1545" t="str">
            <v>72.23.03.02</v>
          </cell>
          <cell r="E1545" t="str">
            <v>DISTR.ASF.R.2400 C-B</v>
          </cell>
          <cell r="F1545" t="str">
            <v>h</v>
          </cell>
        </row>
        <row r="1546">
          <cell r="B1546" t="str">
            <v>15.1.296</v>
          </cell>
          <cell r="D1546" t="str">
            <v>72.23.03.03</v>
          </cell>
          <cell r="E1546" t="str">
            <v>DISTR.ASF.R.2400 C-C</v>
          </cell>
          <cell r="F1546" t="str">
            <v>h</v>
          </cell>
        </row>
        <row r="1547">
          <cell r="B1547" t="str">
            <v>15.1.297</v>
          </cell>
          <cell r="D1547" t="str">
            <v>72.23.03.04</v>
          </cell>
          <cell r="E1547" t="str">
            <v>DISTR.ASF.R.2400 C-D</v>
          </cell>
          <cell r="F1547" t="str">
            <v>h</v>
          </cell>
        </row>
        <row r="1548">
          <cell r="B1548" t="str">
            <v>15.1.298</v>
          </cell>
          <cell r="D1548" t="str">
            <v>72.24.01.01</v>
          </cell>
          <cell r="E1548" t="str">
            <v>DIST.AD. SEM.700L C-A</v>
          </cell>
          <cell r="F1548" t="str">
            <v>h</v>
          </cell>
        </row>
        <row r="1549">
          <cell r="B1549" t="str">
            <v>15.1.299</v>
          </cell>
          <cell r="D1549" t="str">
            <v>72.24.01.02</v>
          </cell>
          <cell r="E1549" t="str">
            <v>DIST.AD. SEM.700L C-B</v>
          </cell>
          <cell r="F1549" t="str">
            <v>h</v>
          </cell>
        </row>
        <row r="1550">
          <cell r="B1550" t="str">
            <v>15.1.300</v>
          </cell>
          <cell r="D1550" t="str">
            <v>72.24.01.03</v>
          </cell>
          <cell r="E1550" t="str">
            <v>DIST.AD. SEM.700L C-C</v>
          </cell>
          <cell r="F1550" t="str">
            <v>h</v>
          </cell>
        </row>
        <row r="1551">
          <cell r="B1551" t="str">
            <v>15.1.301</v>
          </cell>
          <cell r="D1551" t="str">
            <v>72.24.01.04</v>
          </cell>
          <cell r="E1551" t="str">
            <v>DIST.AD. SEM.700L C-D</v>
          </cell>
          <cell r="F1551" t="str">
            <v>h</v>
          </cell>
        </row>
        <row r="1552">
          <cell r="B1552" t="str">
            <v>15.1.302</v>
          </cell>
          <cell r="D1552" t="str">
            <v>72.25.01.01</v>
          </cell>
          <cell r="E1552" t="str">
            <v>DRAGA C/EMB.A.400 C-A</v>
          </cell>
          <cell r="F1552" t="str">
            <v>h</v>
          </cell>
        </row>
        <row r="1553">
          <cell r="B1553" t="str">
            <v>15.1.303</v>
          </cell>
          <cell r="D1553" t="str">
            <v>72.25.01.02</v>
          </cell>
          <cell r="E1553" t="str">
            <v>DRAGA C/EMB.A.400 C-B</v>
          </cell>
          <cell r="F1553" t="str">
            <v>h</v>
          </cell>
        </row>
        <row r="1554">
          <cell r="B1554" t="str">
            <v>15.1.304</v>
          </cell>
          <cell r="D1554" t="str">
            <v>72.25.01.03</v>
          </cell>
          <cell r="E1554" t="str">
            <v>DRAGA C/EMB.A.400 C-C h</v>
          </cell>
          <cell r="F1554" t="str">
            <v>h</v>
          </cell>
        </row>
        <row r="1555">
          <cell r="B1555" t="str">
            <v>15.1.305</v>
          </cell>
          <cell r="D1555" t="str">
            <v>72.25.01.04</v>
          </cell>
          <cell r="E1555" t="str">
            <v>DRAGA C/EMB.A.400 C-D</v>
          </cell>
          <cell r="F1555" t="str">
            <v>h</v>
          </cell>
        </row>
        <row r="1556">
          <cell r="B1556" t="str">
            <v>15.1.306</v>
          </cell>
          <cell r="D1556" t="str">
            <v>72.26.01.01</v>
          </cell>
          <cell r="E1556" t="str">
            <v>EQUIP.VIS.OAE 25M C-A</v>
          </cell>
          <cell r="F1556" t="str">
            <v>h</v>
          </cell>
        </row>
        <row r="1557">
          <cell r="B1557" t="str">
            <v>15.1.307</v>
          </cell>
          <cell r="D1557" t="str">
            <v>72.26.01.02</v>
          </cell>
          <cell r="E1557" t="str">
            <v>EQUIP.VIS.OAE 25M C-B</v>
          </cell>
          <cell r="F1557" t="str">
            <v>h</v>
          </cell>
        </row>
        <row r="1558">
          <cell r="B1558" t="str">
            <v>15.1.308</v>
          </cell>
          <cell r="D1558" t="str">
            <v>72.26.01.03</v>
          </cell>
          <cell r="E1558" t="str">
            <v>EQUIP.VIS.OAE 25M C-C</v>
          </cell>
          <cell r="F1558" t="str">
            <v>h</v>
          </cell>
        </row>
        <row r="1559">
          <cell r="B1559" t="str">
            <v>15.1.309</v>
          </cell>
          <cell r="D1559" t="str">
            <v>72.26.01.04</v>
          </cell>
          <cell r="E1559" t="str">
            <v>EQUIP.VIS.OAE 25M C-D</v>
          </cell>
          <cell r="F1559" t="str">
            <v>h</v>
          </cell>
        </row>
        <row r="1560">
          <cell r="B1560" t="str">
            <v>15.1.310</v>
          </cell>
          <cell r="D1560" t="str">
            <v>72.26.02.01</v>
          </cell>
          <cell r="E1560" t="str">
            <v>EQ.VIS.OAE 12,14M C-A</v>
          </cell>
          <cell r="F1560" t="str">
            <v>h</v>
          </cell>
        </row>
        <row r="1561">
          <cell r="B1561" t="str">
            <v>15.1.311</v>
          </cell>
          <cell r="D1561" t="str">
            <v>72.26.02.02</v>
          </cell>
          <cell r="E1561" t="str">
            <v>EQ.VIS.OAE 12,14M C-B</v>
          </cell>
          <cell r="F1561" t="str">
            <v>h</v>
          </cell>
        </row>
        <row r="1562">
          <cell r="B1562" t="str">
            <v>15.1.312</v>
          </cell>
          <cell r="D1562" t="str">
            <v>72.26.02.03</v>
          </cell>
          <cell r="E1562" t="str">
            <v>EQ.VIS.OAE 12,14M C-C</v>
          </cell>
          <cell r="F1562" t="str">
            <v>h</v>
          </cell>
        </row>
        <row r="1563">
          <cell r="B1563" t="str">
            <v>15.1.313</v>
          </cell>
          <cell r="D1563" t="str">
            <v>72.26.02.04</v>
          </cell>
          <cell r="E1563" t="str">
            <v xml:space="preserve">EQ.VIS.OAE 12,14M C-D </v>
          </cell>
          <cell r="F1563" t="str">
            <v>h</v>
          </cell>
        </row>
        <row r="1564">
          <cell r="B1564" t="str">
            <v>15.1.314</v>
          </cell>
          <cell r="D1564" t="str">
            <v>72.26.03.01</v>
          </cell>
          <cell r="E1564" t="str">
            <v>EQ.VIS.OAE 7,62M C-A</v>
          </cell>
          <cell r="F1564" t="str">
            <v>h</v>
          </cell>
        </row>
        <row r="1565">
          <cell r="B1565" t="str">
            <v>15.1.315</v>
          </cell>
          <cell r="D1565" t="str">
            <v>72.26.03.02</v>
          </cell>
          <cell r="E1565" t="str">
            <v>EQ.VIS.OAE 7,62M C-B</v>
          </cell>
          <cell r="F1565" t="str">
            <v>h</v>
          </cell>
        </row>
        <row r="1566">
          <cell r="B1566" t="str">
            <v>15.1.316</v>
          </cell>
          <cell r="D1566" t="str">
            <v>72.26.03.03</v>
          </cell>
          <cell r="E1566" t="str">
            <v>EQ.VIS.OAE 7,62M C-C</v>
          </cell>
          <cell r="F1566" t="str">
            <v>h</v>
          </cell>
        </row>
        <row r="1567">
          <cell r="B1567" t="str">
            <v>15.1.317</v>
          </cell>
          <cell r="D1567" t="str">
            <v>72.26.03.04</v>
          </cell>
          <cell r="E1567" t="str">
            <v>EQ.VIS.OAE 7,62M C-D</v>
          </cell>
          <cell r="F1567" t="str">
            <v>h</v>
          </cell>
        </row>
        <row r="1568">
          <cell r="B1568" t="str">
            <v>15.1.318</v>
          </cell>
          <cell r="D1568" t="str">
            <v xml:space="preserve">72.26.04.06 </v>
          </cell>
          <cell r="E1568" t="str">
            <v>E. LAB. CAMPO/SEDE C-F</v>
          </cell>
          <cell r="F1568" t="str">
            <v>equip. mensal</v>
          </cell>
        </row>
        <row r="1569">
          <cell r="B1569" t="str">
            <v>15.1.319</v>
          </cell>
          <cell r="D1569" t="str">
            <v>72.27.01.01</v>
          </cell>
          <cell r="E1569" t="str">
            <v>ESC.H.S/ES.0,7M3 C-A</v>
          </cell>
          <cell r="F1569" t="str">
            <v>h</v>
          </cell>
        </row>
        <row r="1570">
          <cell r="B1570" t="str">
            <v>15.1.320</v>
          </cell>
          <cell r="D1570" t="str">
            <v>72.27.01.02</v>
          </cell>
          <cell r="E1570" t="str">
            <v>ESC.H.S/ES.0,7M3 C-B</v>
          </cell>
          <cell r="F1570" t="str">
            <v>h</v>
          </cell>
        </row>
        <row r="1571">
          <cell r="B1571" t="str">
            <v>15.1.321</v>
          </cell>
          <cell r="D1571" t="str">
            <v>72.27.01.03</v>
          </cell>
          <cell r="E1571" t="str">
            <v>ESC.H.S/ES.0,7M3 C-C</v>
          </cell>
          <cell r="F1571" t="str">
            <v>h</v>
          </cell>
        </row>
        <row r="1572">
          <cell r="B1572" t="str">
            <v>15.1.322</v>
          </cell>
          <cell r="D1572" t="str">
            <v>72.27.01.04</v>
          </cell>
          <cell r="E1572" t="str">
            <v>ESC.H.S/ES.0,7M3 C-D</v>
          </cell>
          <cell r="F1572" t="str">
            <v>h</v>
          </cell>
        </row>
        <row r="1573">
          <cell r="B1573" t="str">
            <v>15.1.323</v>
          </cell>
          <cell r="D1573" t="str">
            <v>72.27.02.01</v>
          </cell>
          <cell r="E1573" t="str">
            <v>ESC.H.S/ES.0,6M3 C-A</v>
          </cell>
          <cell r="F1573" t="str">
            <v>h</v>
          </cell>
        </row>
        <row r="1574">
          <cell r="B1574" t="str">
            <v>15.1.324</v>
          </cell>
          <cell r="D1574" t="str">
            <v>72.27.02.02</v>
          </cell>
          <cell r="E1574" t="str">
            <v xml:space="preserve">ESC.H.S/ES.0,6M3 C-B </v>
          </cell>
          <cell r="F1574" t="str">
            <v>h</v>
          </cell>
        </row>
        <row r="1575">
          <cell r="B1575" t="str">
            <v>15.1.325</v>
          </cell>
          <cell r="D1575" t="str">
            <v>72.27.02.03</v>
          </cell>
          <cell r="E1575" t="str">
            <v>ESC.H.S/ES.0,6M3 C-C</v>
          </cell>
          <cell r="F1575" t="str">
            <v>h</v>
          </cell>
        </row>
        <row r="1576">
          <cell r="B1576" t="str">
            <v>15.1.326</v>
          </cell>
          <cell r="D1576" t="str">
            <v>72.27.02.04</v>
          </cell>
          <cell r="E1576" t="str">
            <v>ESC.H.S/ES.0,6M3 C-D</v>
          </cell>
          <cell r="F1576" t="str">
            <v>h</v>
          </cell>
        </row>
        <row r="1577">
          <cell r="B1577" t="str">
            <v>15.1.327</v>
          </cell>
          <cell r="D1577" t="str">
            <v>72.27.03.01</v>
          </cell>
          <cell r="E1577" t="str">
            <v xml:space="preserve">ESC.H.S/ES.0,62M3 C-A </v>
          </cell>
          <cell r="F1577" t="str">
            <v>h</v>
          </cell>
        </row>
        <row r="1578">
          <cell r="B1578" t="str">
            <v>15.1.328</v>
          </cell>
          <cell r="D1578" t="str">
            <v>72.27.03.02</v>
          </cell>
          <cell r="E1578" t="str">
            <v>ESC.H.S/ES.0,62M3 C-B</v>
          </cell>
          <cell r="F1578" t="str">
            <v>h</v>
          </cell>
        </row>
        <row r="1579">
          <cell r="B1579" t="str">
            <v>15.1.329</v>
          </cell>
          <cell r="D1579" t="str">
            <v>72.27.03.03</v>
          </cell>
          <cell r="E1579" t="str">
            <v>ESC.H.S/ES.0,62M3 C-C</v>
          </cell>
          <cell r="F1579" t="str">
            <v>h</v>
          </cell>
        </row>
        <row r="1580">
          <cell r="B1580" t="str">
            <v>15.1.330</v>
          </cell>
          <cell r="D1580" t="str">
            <v>72.27.03.04</v>
          </cell>
          <cell r="E1580" t="str">
            <v>ESC.H.S/ES.0,62M3 C-D</v>
          </cell>
          <cell r="F1580" t="str">
            <v>h</v>
          </cell>
        </row>
        <row r="1581">
          <cell r="B1581" t="str">
            <v>15.1.331</v>
          </cell>
          <cell r="D1581" t="str">
            <v>72.27.04.01</v>
          </cell>
          <cell r="E1581" t="str">
            <v>ESC.H.S/ES.2,2M3 C-A</v>
          </cell>
          <cell r="F1581" t="str">
            <v>h</v>
          </cell>
        </row>
        <row r="1582">
          <cell r="B1582" t="str">
            <v>15.1.332</v>
          </cell>
          <cell r="D1582" t="str">
            <v>72.27.04.02</v>
          </cell>
          <cell r="E1582" t="str">
            <v>ESC.H.S/ES.2,2M3 C-B</v>
          </cell>
          <cell r="F1582" t="str">
            <v>h</v>
          </cell>
        </row>
        <row r="1583">
          <cell r="B1583" t="str">
            <v>15.1.333</v>
          </cell>
          <cell r="D1583" t="str">
            <v>72.27.04.03</v>
          </cell>
          <cell r="E1583" t="str">
            <v>ESC.H.S/ES.2,2M3 C-C</v>
          </cell>
          <cell r="F1583" t="str">
            <v>h</v>
          </cell>
        </row>
        <row r="1584">
          <cell r="B1584" t="str">
            <v>15.1.334</v>
          </cell>
          <cell r="D1584" t="str">
            <v>72.27.04.04</v>
          </cell>
          <cell r="E1584" t="str">
            <v>ESC.H.S/ES.2,2M3 C-D</v>
          </cell>
          <cell r="F1584" t="str">
            <v>h</v>
          </cell>
        </row>
        <row r="1585">
          <cell r="B1585" t="str">
            <v>15.1.335</v>
          </cell>
          <cell r="D1585" t="str">
            <v>72.27.05.01</v>
          </cell>
          <cell r="E1585" t="str">
            <v>ESC.H.S/PN0,25M3 C-A</v>
          </cell>
          <cell r="F1585" t="str">
            <v>h</v>
          </cell>
        </row>
        <row r="1586">
          <cell r="B1586" t="str">
            <v>15.1.336</v>
          </cell>
          <cell r="D1586" t="str">
            <v>72.27.05.02</v>
          </cell>
          <cell r="E1586" t="str">
            <v>ESC.H.S/PN0,25M3 C-B</v>
          </cell>
          <cell r="F1586" t="str">
            <v>h</v>
          </cell>
        </row>
        <row r="1587">
          <cell r="B1587" t="str">
            <v>15.1.337</v>
          </cell>
          <cell r="D1587" t="str">
            <v>72.27.05.03</v>
          </cell>
          <cell r="E1587" t="str">
            <v>ESC.H.S/PN0,25M3 C-C</v>
          </cell>
          <cell r="F1587" t="str">
            <v>h</v>
          </cell>
        </row>
        <row r="1588">
          <cell r="B1588" t="str">
            <v>15.1.338</v>
          </cell>
          <cell r="D1588" t="str">
            <v>72.27.05.04</v>
          </cell>
          <cell r="E1588" t="str">
            <v>ESC.H.S/PN0,25M3 C-D</v>
          </cell>
          <cell r="F1588" t="str">
            <v>h</v>
          </cell>
        </row>
        <row r="1589">
          <cell r="B1589" t="str">
            <v>15.1.339</v>
          </cell>
          <cell r="D1589" t="str">
            <v>72.28.01.01</v>
          </cell>
          <cell r="E1589" t="str">
            <v>EMPILHAD.2500KG C-A</v>
          </cell>
          <cell r="F1589" t="str">
            <v>h</v>
          </cell>
        </row>
        <row r="1590">
          <cell r="B1590" t="str">
            <v>15.1.340</v>
          </cell>
          <cell r="D1590" t="str">
            <v>72.28.01.02</v>
          </cell>
          <cell r="E1590" t="str">
            <v>EMPILHAD.2500KG C-B</v>
          </cell>
          <cell r="F1590" t="str">
            <v>h</v>
          </cell>
        </row>
        <row r="1591">
          <cell r="B1591" t="str">
            <v>15.1.341</v>
          </cell>
          <cell r="D1591" t="str">
            <v>72.28.01.03</v>
          </cell>
          <cell r="E1591" t="str">
            <v xml:space="preserve">EMPILHAD.2500KG C-C </v>
          </cell>
          <cell r="F1591" t="str">
            <v>h</v>
          </cell>
        </row>
        <row r="1592">
          <cell r="B1592" t="str">
            <v>15.1.342</v>
          </cell>
          <cell r="D1592" t="str">
            <v>72.28.01.04</v>
          </cell>
          <cell r="E1592" t="str">
            <v>EMPILHAD.2500KG C-D</v>
          </cell>
          <cell r="F1592" t="str">
            <v>h</v>
          </cell>
        </row>
        <row r="1593">
          <cell r="B1593" t="str">
            <v>15.1.343</v>
          </cell>
          <cell r="D1593" t="str">
            <v>72.28.02.01</v>
          </cell>
          <cell r="E1593" t="str">
            <v>EMPILHAD.5000KG C-A</v>
          </cell>
          <cell r="F1593" t="str">
            <v>h</v>
          </cell>
        </row>
        <row r="1594">
          <cell r="B1594" t="str">
            <v>15.1.344</v>
          </cell>
          <cell r="D1594" t="str">
            <v>72.28.02.02</v>
          </cell>
          <cell r="E1594" t="str">
            <v>EMPILHAD.5000KG C-B</v>
          </cell>
          <cell r="F1594" t="str">
            <v>h</v>
          </cell>
        </row>
        <row r="1595">
          <cell r="B1595" t="str">
            <v>15.1.345</v>
          </cell>
          <cell r="D1595" t="str">
            <v>72.28.02.03</v>
          </cell>
          <cell r="E1595" t="str">
            <v>EMPILHAD.5000KG C-C</v>
          </cell>
          <cell r="F1595" t="str">
            <v>h</v>
          </cell>
        </row>
        <row r="1596">
          <cell r="B1596" t="str">
            <v>15.1.346</v>
          </cell>
          <cell r="D1596" t="str">
            <v>72.28.02.04</v>
          </cell>
          <cell r="E1596" t="str">
            <v>EMPILHAD.5000KG C-D</v>
          </cell>
          <cell r="F1596" t="str">
            <v>h</v>
          </cell>
        </row>
        <row r="1597">
          <cell r="B1597" t="str">
            <v>15.1.347</v>
          </cell>
          <cell r="D1597" t="str">
            <v>72.29.01.01</v>
          </cell>
          <cell r="E1597" t="str">
            <v>FRES.F.S/PN 150 C-A</v>
          </cell>
          <cell r="F1597" t="str">
            <v>h</v>
          </cell>
        </row>
        <row r="1598">
          <cell r="B1598" t="str">
            <v>15.1.348</v>
          </cell>
          <cell r="D1598" t="str">
            <v>72.29.01.02</v>
          </cell>
          <cell r="E1598" t="str">
            <v>FRES.F.S/PN 150 C-B</v>
          </cell>
          <cell r="F1598" t="str">
            <v>h</v>
          </cell>
        </row>
        <row r="1599">
          <cell r="B1599" t="str">
            <v>15.1.349</v>
          </cell>
          <cell r="D1599" t="str">
            <v>72.29.01.03</v>
          </cell>
          <cell r="E1599" t="str">
            <v xml:space="preserve">FRES.F.S/PN 150 C-C </v>
          </cell>
          <cell r="F1599" t="str">
            <v>h</v>
          </cell>
        </row>
        <row r="1600">
          <cell r="B1600" t="str">
            <v>15.1.350</v>
          </cell>
          <cell r="D1600" t="str">
            <v>72.29.01.04</v>
          </cell>
          <cell r="E1600" t="str">
            <v>FRES.F.S/PN 150 C-D</v>
          </cell>
          <cell r="F1600" t="str">
            <v>h</v>
          </cell>
        </row>
        <row r="1601">
          <cell r="B1601" t="str">
            <v>15.1.351</v>
          </cell>
          <cell r="D1601" t="str">
            <v>72.29.02.01</v>
          </cell>
          <cell r="E1601" t="str">
            <v>FRES.F.S/EST.403 C-A</v>
          </cell>
          <cell r="F1601" t="str">
            <v>h</v>
          </cell>
        </row>
        <row r="1602">
          <cell r="B1602" t="str">
            <v>15.1.352</v>
          </cell>
          <cell r="D1602" t="str">
            <v>72.29.02.02</v>
          </cell>
          <cell r="E1602" t="str">
            <v>FRES.F.S/EST.403 C-B</v>
          </cell>
          <cell r="F1602" t="str">
            <v>h</v>
          </cell>
        </row>
        <row r="1603">
          <cell r="B1603" t="str">
            <v>15.1.353</v>
          </cell>
          <cell r="D1603" t="str">
            <v>72.29.02.03</v>
          </cell>
          <cell r="E1603" t="str">
            <v>FRES.F.S/EST.403 C-C</v>
          </cell>
          <cell r="F1603" t="str">
            <v>h</v>
          </cell>
        </row>
        <row r="1604">
          <cell r="B1604" t="str">
            <v>15.1.354</v>
          </cell>
          <cell r="D1604" t="str">
            <v>72.29.02.04</v>
          </cell>
          <cell r="E1604" t="str">
            <v>FRES.F.S/EST.403 C-D</v>
          </cell>
          <cell r="F1604" t="str">
            <v>h</v>
          </cell>
        </row>
        <row r="1605">
          <cell r="B1605" t="str">
            <v>15.1.355</v>
          </cell>
          <cell r="D1605" t="str">
            <v>72.31.01.01</v>
          </cell>
          <cell r="E1605" t="str">
            <v>GRUP.GERAD.40KVA C-A</v>
          </cell>
          <cell r="F1605" t="str">
            <v>h</v>
          </cell>
        </row>
        <row r="1606">
          <cell r="B1606" t="str">
            <v>15.1.356</v>
          </cell>
          <cell r="D1606" t="str">
            <v>72.31.01.02</v>
          </cell>
          <cell r="E1606" t="str">
            <v>GRUP.GERAD.40KVA C-B</v>
          </cell>
          <cell r="F1606" t="str">
            <v>h</v>
          </cell>
        </row>
        <row r="1607">
          <cell r="B1607" t="str">
            <v>15.1.357</v>
          </cell>
          <cell r="D1607" t="str">
            <v>72.31.01.03</v>
          </cell>
          <cell r="E1607" t="str">
            <v>GRUP.GERAD.40KVA C-C</v>
          </cell>
          <cell r="F1607" t="str">
            <v>h</v>
          </cell>
        </row>
        <row r="1608">
          <cell r="B1608" t="str">
            <v>15.1.358</v>
          </cell>
          <cell r="D1608" t="str">
            <v>72.31.01.04</v>
          </cell>
          <cell r="E1608" t="str">
            <v>GRUP.GERAD.40 KVA C-D</v>
          </cell>
          <cell r="F1608" t="str">
            <v>h</v>
          </cell>
        </row>
        <row r="1609">
          <cell r="B1609" t="str">
            <v>15.1.359</v>
          </cell>
          <cell r="D1609" t="str">
            <v>72.31.02.01</v>
          </cell>
          <cell r="E1609" t="str">
            <v>GRUP.GERAD.55 KVA C-A</v>
          </cell>
          <cell r="F1609" t="str">
            <v>h</v>
          </cell>
        </row>
        <row r="1610">
          <cell r="B1610" t="str">
            <v>15.1.360</v>
          </cell>
          <cell r="D1610" t="str">
            <v>72.31.02.02</v>
          </cell>
          <cell r="E1610" t="str">
            <v>GRUP.GERAD.55 KVA C-B</v>
          </cell>
          <cell r="F1610" t="str">
            <v>h</v>
          </cell>
        </row>
        <row r="1611">
          <cell r="B1611" t="str">
            <v>15.1.361</v>
          </cell>
          <cell r="D1611" t="str">
            <v>72.31.02.03</v>
          </cell>
          <cell r="E1611" t="str">
            <v>GRUP.GERAD.55 KVA C-C</v>
          </cell>
          <cell r="F1611" t="str">
            <v>h</v>
          </cell>
        </row>
        <row r="1612">
          <cell r="B1612" t="str">
            <v>15.1.362</v>
          </cell>
          <cell r="D1612" t="str">
            <v>72.31.02.04</v>
          </cell>
          <cell r="E1612" t="str">
            <v>GRUP.GERAD.55 KVA C-D</v>
          </cell>
          <cell r="F1612" t="str">
            <v>h</v>
          </cell>
        </row>
        <row r="1613">
          <cell r="B1613" t="str">
            <v>15.1.363</v>
          </cell>
          <cell r="D1613" t="str">
            <v>72.31.03.01</v>
          </cell>
          <cell r="E1613" t="str">
            <v>GRUP.GERAD.83 KVA C-A</v>
          </cell>
          <cell r="F1613" t="str">
            <v>h</v>
          </cell>
        </row>
        <row r="1614">
          <cell r="B1614" t="str">
            <v>15.1.364</v>
          </cell>
          <cell r="D1614" t="str">
            <v>72.31.03.02</v>
          </cell>
          <cell r="E1614" t="str">
            <v>GRUP.GERAD.83 KVA C-B</v>
          </cell>
          <cell r="F1614" t="str">
            <v>h</v>
          </cell>
        </row>
        <row r="1615">
          <cell r="B1615" t="str">
            <v>15.1.365</v>
          </cell>
          <cell r="D1615" t="str">
            <v>72.31.03.03</v>
          </cell>
          <cell r="E1615" t="str">
            <v>GRUP.GERAD.83 KVA C-C</v>
          </cell>
          <cell r="F1615" t="str">
            <v>h</v>
          </cell>
        </row>
        <row r="1616">
          <cell r="B1616" t="str">
            <v>15.1.366</v>
          </cell>
          <cell r="D1616" t="str">
            <v>72.31.03.04</v>
          </cell>
          <cell r="E1616" t="str">
            <v>GRUP.GERAD.83 KVA C-D</v>
          </cell>
          <cell r="F1616" t="str">
            <v>h</v>
          </cell>
        </row>
        <row r="1617">
          <cell r="B1617" t="str">
            <v>15.1.367</v>
          </cell>
          <cell r="D1617" t="str">
            <v>72.31.04.01</v>
          </cell>
          <cell r="E1617" t="str">
            <v>G.GERADOR 115 KVA C-A</v>
          </cell>
          <cell r="F1617" t="str">
            <v>h</v>
          </cell>
        </row>
        <row r="1618">
          <cell r="B1618" t="str">
            <v>15.1.368</v>
          </cell>
          <cell r="D1618" t="str">
            <v>72.31.04.02</v>
          </cell>
          <cell r="E1618" t="str">
            <v>G.GERADOR 115 KVA C-B</v>
          </cell>
          <cell r="F1618" t="str">
            <v>h</v>
          </cell>
        </row>
        <row r="1619">
          <cell r="B1619" t="str">
            <v>15.1.369</v>
          </cell>
          <cell r="D1619" t="str">
            <v>72.31.04.03</v>
          </cell>
          <cell r="E1619" t="str">
            <v>G.GERADOR 115 KVA C-C</v>
          </cell>
          <cell r="F1619" t="str">
            <v>h</v>
          </cell>
        </row>
        <row r="1620">
          <cell r="B1620" t="str">
            <v>15.1.370</v>
          </cell>
          <cell r="D1620" t="str">
            <v>72.31.04.04</v>
          </cell>
          <cell r="E1620" t="str">
            <v>G.GERADOR 115 KVA C-D</v>
          </cell>
          <cell r="F1620" t="str">
            <v>h</v>
          </cell>
        </row>
        <row r="1621">
          <cell r="B1621" t="str">
            <v>15.1.371</v>
          </cell>
          <cell r="D1621" t="str">
            <v>72.31.05.01</v>
          </cell>
          <cell r="E1621" t="str">
            <v>G.GER.POR.3,5KVA C-A</v>
          </cell>
          <cell r="F1621" t="str">
            <v>h</v>
          </cell>
        </row>
        <row r="1622">
          <cell r="B1622" t="str">
            <v>15.1.372</v>
          </cell>
          <cell r="D1622" t="str">
            <v>72.31.05.02</v>
          </cell>
          <cell r="E1622" t="str">
            <v>G.GER.POR.3,5KVA C-B</v>
          </cell>
          <cell r="F1622" t="str">
            <v>h</v>
          </cell>
        </row>
        <row r="1623">
          <cell r="B1623" t="str">
            <v>15.1.373</v>
          </cell>
          <cell r="D1623" t="str">
            <v>72.31.05.03</v>
          </cell>
          <cell r="E1623" t="str">
            <v>G.GER.POR.3,5KVA C-C</v>
          </cell>
          <cell r="F1623" t="str">
            <v>h</v>
          </cell>
        </row>
        <row r="1624">
          <cell r="B1624" t="str">
            <v>15.1.374</v>
          </cell>
          <cell r="D1624" t="str">
            <v>72.31.05.04</v>
          </cell>
          <cell r="E1624" t="str">
            <v>G.GER.POR.3,5KVA C-D</v>
          </cell>
          <cell r="F1624" t="str">
            <v>h</v>
          </cell>
        </row>
        <row r="1625">
          <cell r="B1625" t="str">
            <v>15.1.375</v>
          </cell>
          <cell r="D1625" t="str">
            <v>72.31.06.01</v>
          </cell>
          <cell r="E1625" t="str">
            <v>G.GER.POR.7KVA C-A</v>
          </cell>
          <cell r="F1625" t="str">
            <v>h</v>
          </cell>
        </row>
        <row r="1626">
          <cell r="B1626" t="str">
            <v>15.1.376</v>
          </cell>
          <cell r="D1626" t="str">
            <v>72.31.06.02</v>
          </cell>
          <cell r="E1626" t="str">
            <v>G.GER.POR.7KVA C-B</v>
          </cell>
          <cell r="F1626" t="str">
            <v>h</v>
          </cell>
        </row>
        <row r="1627">
          <cell r="B1627" t="str">
            <v>15.1.377</v>
          </cell>
          <cell r="D1627" t="str">
            <v>72.31.06.03</v>
          </cell>
          <cell r="E1627" t="str">
            <v>G.GER.POR.7KVA C-C</v>
          </cell>
          <cell r="F1627" t="str">
            <v>h</v>
          </cell>
        </row>
        <row r="1628">
          <cell r="B1628" t="str">
            <v>15.1.378</v>
          </cell>
          <cell r="D1628" t="str">
            <v>72.31.06.04</v>
          </cell>
          <cell r="E1628" t="str">
            <v>G.GER.POR.7KVA C-D</v>
          </cell>
          <cell r="F1628" t="str">
            <v>h</v>
          </cell>
        </row>
        <row r="1629">
          <cell r="B1629" t="str">
            <v>15.1.379</v>
          </cell>
          <cell r="D1629" t="str">
            <v>72.32.01.01</v>
          </cell>
          <cell r="E1629" t="str">
            <v>GUIN.ELET.COL.30MC-A</v>
          </cell>
          <cell r="F1629" t="str">
            <v>h</v>
          </cell>
        </row>
        <row r="1630">
          <cell r="B1630" t="str">
            <v>15.1.380</v>
          </cell>
          <cell r="D1630" t="str">
            <v>72.32.01.02</v>
          </cell>
          <cell r="E1630" t="str">
            <v>GUIN.ELET.COL.30MC-B</v>
          </cell>
          <cell r="F1630" t="str">
            <v>h</v>
          </cell>
        </row>
        <row r="1631">
          <cell r="B1631" t="str">
            <v>15.1.381</v>
          </cell>
          <cell r="D1631" t="str">
            <v>72.32.01.03</v>
          </cell>
          <cell r="E1631" t="str">
            <v>GUIN.ELET.COL.30MC-C</v>
          </cell>
          <cell r="F1631" t="str">
            <v>h</v>
          </cell>
        </row>
        <row r="1632">
          <cell r="B1632" t="str">
            <v>15.1.382</v>
          </cell>
          <cell r="D1632" t="str">
            <v>72.32.01.04</v>
          </cell>
          <cell r="E1632" t="str">
            <v>GUIN.ELET.COL.30MC-D</v>
          </cell>
          <cell r="F1632" t="str">
            <v>h</v>
          </cell>
        </row>
        <row r="1633">
          <cell r="B1633" t="str">
            <v>15.1.383</v>
          </cell>
          <cell r="D1633" t="str">
            <v>72.32.02.01</v>
          </cell>
          <cell r="E1633" t="str">
            <v>GUIN.ELET.EL.30M C-A</v>
          </cell>
          <cell r="F1633" t="str">
            <v>h</v>
          </cell>
        </row>
        <row r="1634">
          <cell r="B1634" t="str">
            <v>15.1.384</v>
          </cell>
          <cell r="D1634" t="str">
            <v>72.32.02.02</v>
          </cell>
          <cell r="E1634" t="str">
            <v>GUIN.ELET.EL.30M C-B</v>
          </cell>
          <cell r="F1634" t="str">
            <v>h</v>
          </cell>
        </row>
        <row r="1635">
          <cell r="B1635" t="str">
            <v>15.1.385</v>
          </cell>
          <cell r="D1635" t="str">
            <v>72.32.02.03</v>
          </cell>
          <cell r="E1635" t="str">
            <v>GUIN.ELET.EL.30M C-C</v>
          </cell>
          <cell r="F1635" t="str">
            <v>h</v>
          </cell>
        </row>
        <row r="1636">
          <cell r="B1636" t="str">
            <v>15.1.386</v>
          </cell>
          <cell r="D1636" t="str">
            <v>72.32.02.04</v>
          </cell>
          <cell r="E1636" t="str">
            <v>GUIN.ELET.EL.30M C-D</v>
          </cell>
          <cell r="F1636" t="str">
            <v>h</v>
          </cell>
        </row>
        <row r="1637">
          <cell r="B1637" t="str">
            <v>15.1.387</v>
          </cell>
          <cell r="D1637" t="str">
            <v>72.33.01.01</v>
          </cell>
          <cell r="E1637" t="str">
            <v>GUIN.H.S/PN 20T C-A</v>
          </cell>
          <cell r="F1637" t="str">
            <v>h</v>
          </cell>
        </row>
        <row r="1638">
          <cell r="B1638" t="str">
            <v>15.1.388</v>
          </cell>
          <cell r="D1638" t="str">
            <v>72.33.01.02</v>
          </cell>
          <cell r="E1638" t="str">
            <v>GUIN.H.S/PN 20T C-B h</v>
          </cell>
          <cell r="F1638" t="str">
            <v>h</v>
          </cell>
        </row>
        <row r="1639">
          <cell r="B1639" t="str">
            <v>15.1.389</v>
          </cell>
          <cell r="D1639" t="str">
            <v>72.33.01.03</v>
          </cell>
          <cell r="E1639" t="str">
            <v>GUIN.H.S/PN 20T C-C</v>
          </cell>
          <cell r="F1639" t="str">
            <v>h</v>
          </cell>
        </row>
        <row r="1640">
          <cell r="B1640" t="str">
            <v>15.1.390</v>
          </cell>
          <cell r="D1640" t="str">
            <v>72.33.01.04</v>
          </cell>
          <cell r="E1640" t="str">
            <v>GUIN.H.S/PN 20T C-D</v>
          </cell>
          <cell r="F1640" t="str">
            <v>h</v>
          </cell>
        </row>
        <row r="1641">
          <cell r="B1641" t="str">
            <v>15.1.391</v>
          </cell>
          <cell r="D1641" t="str">
            <v>72.33.02.01</v>
          </cell>
          <cell r="E1641" t="str">
            <v>GUIN.H.S/PN27,2T C-A</v>
          </cell>
          <cell r="F1641" t="str">
            <v>h</v>
          </cell>
        </row>
        <row r="1642">
          <cell r="B1642" t="str">
            <v>15.1.392</v>
          </cell>
          <cell r="D1642" t="str">
            <v>72.33.02.02</v>
          </cell>
          <cell r="E1642" t="str">
            <v>GUIN.H.S/PN27,2T C-B</v>
          </cell>
          <cell r="F1642" t="str">
            <v>h</v>
          </cell>
        </row>
        <row r="1643">
          <cell r="B1643" t="str">
            <v>15.1.393</v>
          </cell>
          <cell r="D1643" t="str">
            <v>72.33.02.03</v>
          </cell>
          <cell r="E1643" t="str">
            <v>GUIN.H.S/PN27,2T C-C</v>
          </cell>
          <cell r="F1643" t="str">
            <v>h</v>
          </cell>
        </row>
        <row r="1644">
          <cell r="B1644" t="str">
            <v>15.1.394</v>
          </cell>
          <cell r="D1644" t="str">
            <v>72.33.02.04</v>
          </cell>
          <cell r="E1644" t="str">
            <v>GUIN.H.S/PN27,2T C-D</v>
          </cell>
          <cell r="F1644" t="str">
            <v>h</v>
          </cell>
        </row>
        <row r="1645">
          <cell r="B1645" t="str">
            <v>15.1.395</v>
          </cell>
          <cell r="D1645" t="str">
            <v>72.34.01.01</v>
          </cell>
          <cell r="E1645" t="str">
            <v>LAVA JATO 200L/H C-A</v>
          </cell>
          <cell r="F1645" t="str">
            <v>h</v>
          </cell>
        </row>
        <row r="1646">
          <cell r="B1646" t="str">
            <v>15.1.396</v>
          </cell>
          <cell r="D1646" t="str">
            <v>72.34.01.02</v>
          </cell>
          <cell r="E1646" t="str">
            <v xml:space="preserve">LAVA JATO 200L/H C-B </v>
          </cell>
          <cell r="F1646" t="str">
            <v>h</v>
          </cell>
        </row>
        <row r="1647">
          <cell r="B1647" t="str">
            <v>15.1.397</v>
          </cell>
          <cell r="D1647" t="str">
            <v>72.34.01.03</v>
          </cell>
          <cell r="E1647" t="str">
            <v>LAVA JATO 200L/H C-C</v>
          </cell>
          <cell r="F1647" t="str">
            <v>h</v>
          </cell>
        </row>
        <row r="1648">
          <cell r="B1648" t="str">
            <v>15.1.398</v>
          </cell>
          <cell r="D1648" t="str">
            <v>72.34.01.04</v>
          </cell>
          <cell r="E1648" t="str">
            <v>LAVA JATO 200L/H C-D</v>
          </cell>
          <cell r="F1648" t="str">
            <v>h</v>
          </cell>
        </row>
        <row r="1649">
          <cell r="B1649" t="str">
            <v>15.1.399</v>
          </cell>
          <cell r="D1649" t="str">
            <v>72.35.01.01</v>
          </cell>
          <cell r="E1649" t="str">
            <v>MAR.ROMP.PN.11,2 C-A</v>
          </cell>
          <cell r="F1649" t="str">
            <v>h</v>
          </cell>
        </row>
        <row r="1650">
          <cell r="B1650" t="str">
            <v>15.1.400</v>
          </cell>
          <cell r="D1650" t="str">
            <v>72.35.01.02</v>
          </cell>
          <cell r="E1650" t="str">
            <v>MAR.ROMP.PN.11,2 C-B</v>
          </cell>
          <cell r="F1650" t="str">
            <v>h</v>
          </cell>
        </row>
        <row r="1651">
          <cell r="B1651" t="str">
            <v>15.1.401</v>
          </cell>
          <cell r="D1651" t="str">
            <v>72.35.01.03</v>
          </cell>
          <cell r="E1651" t="str">
            <v>MAR.ROMP.PN.11,2 C-C</v>
          </cell>
          <cell r="F1651" t="str">
            <v>h</v>
          </cell>
        </row>
        <row r="1652">
          <cell r="B1652" t="str">
            <v>15.1.402</v>
          </cell>
          <cell r="D1652" t="str">
            <v>72.35.01.04</v>
          </cell>
          <cell r="E1652" t="str">
            <v>MAR.ROMP.PN.11,2 C-D</v>
          </cell>
          <cell r="F1652" t="str">
            <v>h</v>
          </cell>
        </row>
        <row r="1653">
          <cell r="B1653" t="str">
            <v>15.1.403</v>
          </cell>
          <cell r="D1653" t="str">
            <v xml:space="preserve">72.35.02.01 </v>
          </cell>
          <cell r="E1653" t="str">
            <v>MAR.ROMP.PN.35KG C-A</v>
          </cell>
          <cell r="F1653" t="str">
            <v>h</v>
          </cell>
        </row>
        <row r="1654">
          <cell r="B1654" t="str">
            <v>15.1.404</v>
          </cell>
          <cell r="D1654" t="str">
            <v xml:space="preserve">72.35.02.02 </v>
          </cell>
          <cell r="E1654" t="str">
            <v>MAR.ROMP.PN.35KG C-B</v>
          </cell>
          <cell r="F1654" t="str">
            <v>h</v>
          </cell>
        </row>
        <row r="1655">
          <cell r="B1655" t="str">
            <v>15.1.405</v>
          </cell>
          <cell r="D1655" t="str">
            <v>72.35.02.03</v>
          </cell>
          <cell r="E1655" t="str">
            <v>MAR.ROMP.PN.35KG C-C</v>
          </cell>
          <cell r="F1655" t="str">
            <v>h</v>
          </cell>
        </row>
        <row r="1656">
          <cell r="B1656" t="str">
            <v>15.1.406</v>
          </cell>
          <cell r="D1656" t="str">
            <v>72.35.02.04</v>
          </cell>
          <cell r="E1656" t="str">
            <v>MAR.ROMP.PN.35KG C-D</v>
          </cell>
          <cell r="F1656" t="str">
            <v>h</v>
          </cell>
        </row>
        <row r="1657">
          <cell r="B1657" t="str">
            <v>15.1.407</v>
          </cell>
          <cell r="D1657" t="str">
            <v>72.35.03.01</v>
          </cell>
          <cell r="E1657" t="str">
            <v>MAR.ROMP.PN.42KG C-A</v>
          </cell>
          <cell r="F1657" t="str">
            <v>h</v>
          </cell>
        </row>
        <row r="1658">
          <cell r="B1658" t="str">
            <v>15.1.408</v>
          </cell>
          <cell r="D1658" t="str">
            <v>72.35.03.02</v>
          </cell>
          <cell r="E1658" t="str">
            <v>MAR.ROMP.PN.42KG C-B</v>
          </cell>
          <cell r="F1658" t="str">
            <v>h</v>
          </cell>
        </row>
        <row r="1659">
          <cell r="B1659" t="str">
            <v>15.1.409</v>
          </cell>
          <cell r="D1659" t="str">
            <v>72.35.03.03</v>
          </cell>
          <cell r="E1659" t="str">
            <v>MAR.ROMP.PN.42KG C-C</v>
          </cell>
          <cell r="F1659" t="str">
            <v>h</v>
          </cell>
        </row>
        <row r="1660">
          <cell r="B1660" t="str">
            <v>15.1.410</v>
          </cell>
          <cell r="D1660" t="str">
            <v>72.35.03.04</v>
          </cell>
          <cell r="E1660" t="str">
            <v>MAR.ROMP.PN.42KG C-D</v>
          </cell>
          <cell r="F1660" t="str">
            <v>h</v>
          </cell>
        </row>
        <row r="1661">
          <cell r="B1661" t="str">
            <v>15.1.411</v>
          </cell>
          <cell r="D1661" t="str">
            <v xml:space="preserve">72.36.01.01 </v>
          </cell>
          <cell r="E1661" t="str">
            <v>ROMP.HIDR.ESC. C-A</v>
          </cell>
          <cell r="F1661" t="str">
            <v>h</v>
          </cell>
        </row>
        <row r="1662">
          <cell r="B1662" t="str">
            <v>15.1.412</v>
          </cell>
          <cell r="D1662" t="str">
            <v>72.36.01.02</v>
          </cell>
          <cell r="E1662" t="str">
            <v>ROMP.HIDR.ESC. C-B</v>
          </cell>
          <cell r="F1662" t="str">
            <v>h</v>
          </cell>
        </row>
        <row r="1663">
          <cell r="B1663" t="str">
            <v>15.1.413</v>
          </cell>
          <cell r="D1663" t="str">
            <v>72.36.01.03</v>
          </cell>
          <cell r="E1663" t="str">
            <v>ROMP.HIDR.ESC. C-C</v>
          </cell>
          <cell r="F1663" t="str">
            <v>h</v>
          </cell>
        </row>
        <row r="1664">
          <cell r="B1664" t="str">
            <v>15.1.414</v>
          </cell>
          <cell r="D1664" t="str">
            <v xml:space="preserve">72.36.01.04 </v>
          </cell>
          <cell r="E1664" t="str">
            <v>ROMP.HIDR.ESC. C-D</v>
          </cell>
          <cell r="F1664" t="str">
            <v>h</v>
          </cell>
        </row>
        <row r="1665">
          <cell r="B1665" t="str">
            <v>15.1.415</v>
          </cell>
          <cell r="D1665" t="str">
            <v>72.36.02.01</v>
          </cell>
          <cell r="E1665" t="str">
            <v>ROMP.HID.RETRO. C-A</v>
          </cell>
          <cell r="F1665" t="str">
            <v>h</v>
          </cell>
        </row>
        <row r="1666">
          <cell r="B1666" t="str">
            <v>15.1.416</v>
          </cell>
          <cell r="D1666" t="str">
            <v xml:space="preserve">72.36.02.02 </v>
          </cell>
          <cell r="E1666" t="str">
            <v>ROMP.HID.RETRO. C-B</v>
          </cell>
          <cell r="F1666" t="str">
            <v>h</v>
          </cell>
        </row>
        <row r="1667">
          <cell r="B1667" t="str">
            <v>15.1.417</v>
          </cell>
          <cell r="D1667" t="str">
            <v xml:space="preserve">72.36.02.03 </v>
          </cell>
          <cell r="E1667" t="str">
            <v>ROMP.HID.RETRO. C-C</v>
          </cell>
          <cell r="F1667" t="str">
            <v>h</v>
          </cell>
        </row>
        <row r="1668">
          <cell r="B1668" t="str">
            <v>15.1.418</v>
          </cell>
          <cell r="D1668" t="str">
            <v>72.36.02.04</v>
          </cell>
          <cell r="E1668" t="str">
            <v>ROMP.HID.RETRO. C-D</v>
          </cell>
          <cell r="F1668" t="str">
            <v>h</v>
          </cell>
        </row>
        <row r="1669">
          <cell r="B1669" t="str">
            <v>15.1.419</v>
          </cell>
          <cell r="D1669" t="str">
            <v>72.37.01.01</v>
          </cell>
          <cell r="E1669" t="str">
            <v>MOTONIV.RIPPER C-A</v>
          </cell>
          <cell r="F1669" t="str">
            <v>h</v>
          </cell>
        </row>
        <row r="1670">
          <cell r="B1670" t="str">
            <v>15.1.420</v>
          </cell>
          <cell r="D1670" t="str">
            <v>72.37.01.02</v>
          </cell>
          <cell r="E1670" t="str">
            <v>MOTONIV.RIPPER C-B</v>
          </cell>
          <cell r="F1670" t="str">
            <v>h</v>
          </cell>
        </row>
        <row r="1671">
          <cell r="B1671" t="str">
            <v>15.1.421</v>
          </cell>
          <cell r="D1671" t="str">
            <v>72.37.01.03</v>
          </cell>
          <cell r="E1671" t="str">
            <v>MOTONIV.RIPPER C-C</v>
          </cell>
          <cell r="F1671" t="str">
            <v>h</v>
          </cell>
        </row>
        <row r="1672">
          <cell r="B1672" t="str">
            <v>15.1.422</v>
          </cell>
          <cell r="D1672" t="str">
            <v>72.37.01.04</v>
          </cell>
          <cell r="E1672" t="str">
            <v>MOTONIV.RIPPER C-D</v>
          </cell>
          <cell r="F1672" t="str">
            <v>h</v>
          </cell>
        </row>
        <row r="1673">
          <cell r="B1673" t="str">
            <v>15.1.423</v>
          </cell>
          <cell r="D1673" t="str">
            <v xml:space="preserve">72.37.02.01 </v>
          </cell>
          <cell r="E1673" t="str">
            <v>MOTONIV.ESCARIF. C-A</v>
          </cell>
          <cell r="F1673" t="str">
            <v>h</v>
          </cell>
        </row>
        <row r="1674">
          <cell r="B1674" t="str">
            <v>15.1.424</v>
          </cell>
          <cell r="D1674" t="str">
            <v xml:space="preserve">72.37.02.02 </v>
          </cell>
          <cell r="E1674" t="str">
            <v>MOTONIV.ESCARIF. C-B</v>
          </cell>
          <cell r="F1674" t="str">
            <v>h</v>
          </cell>
        </row>
        <row r="1675">
          <cell r="B1675" t="str">
            <v>15.1.425</v>
          </cell>
          <cell r="D1675" t="str">
            <v xml:space="preserve">72.37.02.03 </v>
          </cell>
          <cell r="E1675" t="str">
            <v>MOTONIV.ESCARIF. C-C</v>
          </cell>
          <cell r="F1675" t="str">
            <v>h</v>
          </cell>
        </row>
        <row r="1676">
          <cell r="B1676" t="str">
            <v>15.1.426</v>
          </cell>
          <cell r="D1676" t="str">
            <v>72.37.02.04</v>
          </cell>
          <cell r="E1676" t="str">
            <v>MOTONIV.ESCARIF. C-D</v>
          </cell>
          <cell r="F1676" t="str">
            <v>h</v>
          </cell>
        </row>
        <row r="1677">
          <cell r="B1677" t="str">
            <v>15.1.427</v>
          </cell>
          <cell r="D1677" t="str">
            <v>72.38.01.01</v>
          </cell>
          <cell r="E1677" t="str">
            <v>MOTOSCRAPER 15M3 C-A</v>
          </cell>
          <cell r="F1677" t="str">
            <v>h</v>
          </cell>
        </row>
        <row r="1678">
          <cell r="B1678" t="str">
            <v>15.1.428</v>
          </cell>
          <cell r="D1678" t="str">
            <v>72.38.01.02</v>
          </cell>
          <cell r="E1678" t="str">
            <v>MOTOSCRAPER 15M3 C-B</v>
          </cell>
          <cell r="F1678" t="str">
            <v>h</v>
          </cell>
        </row>
        <row r="1679">
          <cell r="B1679" t="str">
            <v>15.1.429</v>
          </cell>
          <cell r="D1679" t="str">
            <v xml:space="preserve">72.38.01.03 </v>
          </cell>
          <cell r="E1679" t="str">
            <v>MOTOSCRAPER 15M3 C-C</v>
          </cell>
          <cell r="F1679" t="str">
            <v>h</v>
          </cell>
        </row>
        <row r="1680">
          <cell r="B1680" t="str">
            <v>15.1.430</v>
          </cell>
          <cell r="D1680" t="str">
            <v>72.38.01.04</v>
          </cell>
          <cell r="E1680" t="str">
            <v>MOTOSCRAPER 15M3 C-D</v>
          </cell>
          <cell r="F1680" t="str">
            <v>h</v>
          </cell>
        </row>
        <row r="1681">
          <cell r="B1681" t="str">
            <v>15.1.431</v>
          </cell>
          <cell r="D1681" t="str">
            <v xml:space="preserve">72.38.02.01 </v>
          </cell>
          <cell r="E1681" t="str">
            <v>MOTOSCRAPER 26M3 C-A</v>
          </cell>
          <cell r="F1681" t="str">
            <v>h</v>
          </cell>
        </row>
        <row r="1682">
          <cell r="B1682" t="str">
            <v>15.1.432</v>
          </cell>
          <cell r="D1682" t="str">
            <v xml:space="preserve">72.38.02.02 </v>
          </cell>
          <cell r="E1682" t="str">
            <v>MOTOSCRAPER 26M3 C-B</v>
          </cell>
          <cell r="F1682" t="str">
            <v>h</v>
          </cell>
        </row>
        <row r="1683">
          <cell r="B1683" t="str">
            <v>15.1.433</v>
          </cell>
          <cell r="D1683" t="str">
            <v xml:space="preserve">72.38.02.03 </v>
          </cell>
          <cell r="E1683" t="str">
            <v>MOTOSCRAPER 26M3 C-C</v>
          </cell>
          <cell r="F1683" t="str">
            <v>h</v>
          </cell>
        </row>
        <row r="1684">
          <cell r="B1684" t="str">
            <v>15.1.434</v>
          </cell>
          <cell r="D1684" t="str">
            <v xml:space="preserve">72.38.02.04 </v>
          </cell>
          <cell r="E1684" t="str">
            <v>MOTOSCRAPER 26M3 C-D</v>
          </cell>
          <cell r="F1684" t="str">
            <v>h</v>
          </cell>
        </row>
        <row r="1685">
          <cell r="B1685" t="str">
            <v>15.1.435</v>
          </cell>
          <cell r="D1685" t="str">
            <v xml:space="preserve">72.39.01.01 </v>
          </cell>
          <cell r="E1685" t="str">
            <v>MAQ.SOLDA ELETR. C-A</v>
          </cell>
          <cell r="F1685" t="str">
            <v>h</v>
          </cell>
        </row>
        <row r="1686">
          <cell r="B1686" t="str">
            <v>15.1.436</v>
          </cell>
          <cell r="D1686" t="str">
            <v xml:space="preserve">72.39.01.02 </v>
          </cell>
          <cell r="E1686" t="str">
            <v>MAQ.SOLDA ELETR. C-B</v>
          </cell>
          <cell r="F1686" t="str">
            <v>h</v>
          </cell>
        </row>
        <row r="1687">
          <cell r="B1687" t="str">
            <v>15.1.437</v>
          </cell>
          <cell r="D1687" t="str">
            <v>72.39.01.03</v>
          </cell>
          <cell r="E1687" t="str">
            <v>MAQ.SOLDA ELETR. C-C</v>
          </cell>
          <cell r="F1687" t="str">
            <v>h</v>
          </cell>
        </row>
        <row r="1688">
          <cell r="B1688" t="str">
            <v>15.1.438</v>
          </cell>
          <cell r="D1688" t="str">
            <v xml:space="preserve">72.39.01.04 </v>
          </cell>
          <cell r="E1688" t="str">
            <v>MAQ.SOLDA ELETR. C-D</v>
          </cell>
          <cell r="F1688" t="str">
            <v>h</v>
          </cell>
        </row>
        <row r="1689">
          <cell r="B1689" t="str">
            <v>15.1.439</v>
          </cell>
          <cell r="D1689" t="str">
            <v xml:space="preserve">72.39.02.01 </v>
          </cell>
          <cell r="E1689" t="str">
            <v>MAQ.SOLDA DIESEL C-A</v>
          </cell>
          <cell r="F1689" t="str">
            <v>h</v>
          </cell>
        </row>
        <row r="1690">
          <cell r="B1690" t="str">
            <v>15.1.440</v>
          </cell>
          <cell r="D1690" t="str">
            <v xml:space="preserve">72.39.02.02 </v>
          </cell>
          <cell r="E1690" t="str">
            <v>MAQ.SOLDA DIESEL C-B</v>
          </cell>
          <cell r="F1690" t="str">
            <v>h</v>
          </cell>
        </row>
        <row r="1691">
          <cell r="B1691" t="str">
            <v>15.1.441</v>
          </cell>
          <cell r="D1691" t="str">
            <v xml:space="preserve">72.39.02.03 </v>
          </cell>
          <cell r="E1691" t="str">
            <v>MAQ.SOLDA DIESEL C-C</v>
          </cell>
          <cell r="F1691" t="str">
            <v>h</v>
          </cell>
        </row>
        <row r="1692">
          <cell r="B1692" t="str">
            <v>15.1.442</v>
          </cell>
          <cell r="D1692" t="str">
            <v xml:space="preserve">72.39.02.04 </v>
          </cell>
          <cell r="E1692" t="str">
            <v>MAQ.SOLDA DIESEL C-D</v>
          </cell>
          <cell r="F1692" t="str">
            <v>h</v>
          </cell>
        </row>
        <row r="1693">
          <cell r="B1693" t="str">
            <v>15.1.443</v>
          </cell>
          <cell r="D1693" t="str">
            <v xml:space="preserve">72.39.03.01 </v>
          </cell>
          <cell r="E1693" t="str">
            <v>MACARICO CORTE C-A</v>
          </cell>
          <cell r="F1693" t="str">
            <v>h</v>
          </cell>
        </row>
        <row r="1694">
          <cell r="B1694" t="str">
            <v>15.1.444</v>
          </cell>
          <cell r="D1694" t="str">
            <v>72.39.03.02</v>
          </cell>
          <cell r="E1694" t="str">
            <v>MACARICO CORTE C-B</v>
          </cell>
          <cell r="F1694" t="str">
            <v>h</v>
          </cell>
        </row>
        <row r="1695">
          <cell r="B1695" t="str">
            <v>15.1.445</v>
          </cell>
          <cell r="D1695" t="str">
            <v xml:space="preserve">72.39.03.03 </v>
          </cell>
          <cell r="E1695" t="str">
            <v>MACARICO CORTE C-C</v>
          </cell>
          <cell r="F1695" t="str">
            <v>h</v>
          </cell>
        </row>
        <row r="1696">
          <cell r="B1696" t="str">
            <v>15.1.446</v>
          </cell>
          <cell r="D1696" t="str">
            <v>72.39.03.04</v>
          </cell>
          <cell r="E1696" t="str">
            <v>MACARICO CORTE C-D</v>
          </cell>
          <cell r="F1696" t="str">
            <v>h</v>
          </cell>
        </row>
        <row r="1697">
          <cell r="B1697" t="str">
            <v>15.1.447</v>
          </cell>
          <cell r="D1697" t="str">
            <v xml:space="preserve">72.40.01.01 </v>
          </cell>
          <cell r="E1697" t="str">
            <v>TEODOLITO C/TRIP.C-A</v>
          </cell>
          <cell r="F1697" t="str">
            <v>h</v>
          </cell>
        </row>
        <row r="1698">
          <cell r="B1698" t="str">
            <v>15.1.448</v>
          </cell>
          <cell r="D1698" t="str">
            <v xml:space="preserve">72.40.01.02 </v>
          </cell>
          <cell r="E1698" t="str">
            <v>TEODOLITO C/TRIP.C-B</v>
          </cell>
          <cell r="F1698" t="str">
            <v>h</v>
          </cell>
        </row>
        <row r="1699">
          <cell r="B1699" t="str">
            <v>15.1.449</v>
          </cell>
          <cell r="D1699" t="str">
            <v xml:space="preserve">72.40.01.03 </v>
          </cell>
          <cell r="E1699" t="str">
            <v>TEODOLITO C/TRIP.C-C</v>
          </cell>
          <cell r="F1699" t="str">
            <v>h</v>
          </cell>
        </row>
        <row r="1700">
          <cell r="B1700" t="str">
            <v>15.1.450</v>
          </cell>
          <cell r="D1700" t="str">
            <v xml:space="preserve">72.40.01.04 </v>
          </cell>
          <cell r="E1700" t="str">
            <v>TEODOLITO C/TRIP.C-D</v>
          </cell>
          <cell r="F1700" t="str">
            <v>h</v>
          </cell>
        </row>
        <row r="1701">
          <cell r="B1701" t="str">
            <v>15.1.451</v>
          </cell>
          <cell r="D1701" t="str">
            <v xml:space="preserve">72.40.02.01 </v>
          </cell>
          <cell r="E1701" t="str">
            <v xml:space="preserve">ESTACAO TOTAL C-A </v>
          </cell>
          <cell r="F1701" t="str">
            <v>h</v>
          </cell>
        </row>
        <row r="1702">
          <cell r="B1702" t="str">
            <v>15.1.452</v>
          </cell>
          <cell r="D1702" t="str">
            <v>72.40.02.02</v>
          </cell>
          <cell r="E1702" t="str">
            <v>ESTACAO TOTAL C-B</v>
          </cell>
          <cell r="F1702" t="str">
            <v>h</v>
          </cell>
        </row>
        <row r="1703">
          <cell r="B1703" t="str">
            <v>15.1.453</v>
          </cell>
          <cell r="D1703" t="str">
            <v xml:space="preserve">72.40.02.03 </v>
          </cell>
          <cell r="E1703" t="str">
            <v>ESTACAO TOTAL C-C</v>
          </cell>
          <cell r="F1703" t="str">
            <v>h</v>
          </cell>
        </row>
        <row r="1704">
          <cell r="B1704" t="str">
            <v>15.1.454</v>
          </cell>
          <cell r="D1704" t="str">
            <v xml:space="preserve">72.40.02.04 </v>
          </cell>
          <cell r="E1704" t="str">
            <v>ESTACAO TOTAL C-D</v>
          </cell>
          <cell r="F1704" t="str">
            <v>h</v>
          </cell>
        </row>
        <row r="1705">
          <cell r="B1705" t="str">
            <v>15.1.455</v>
          </cell>
          <cell r="D1705" t="str">
            <v xml:space="preserve">72.40.03.01 </v>
          </cell>
          <cell r="E1705" t="str">
            <v xml:space="preserve">NIVEL C/TRIPE C-A </v>
          </cell>
          <cell r="F1705" t="str">
            <v>h</v>
          </cell>
        </row>
        <row r="1706">
          <cell r="B1706" t="str">
            <v>15.1.456</v>
          </cell>
          <cell r="D1706" t="str">
            <v>72.40.03.02</v>
          </cell>
          <cell r="E1706" t="str">
            <v>NIVEL C/TRIPE C-B</v>
          </cell>
          <cell r="F1706" t="str">
            <v>h</v>
          </cell>
        </row>
        <row r="1707">
          <cell r="B1707" t="str">
            <v>15.1.457</v>
          </cell>
          <cell r="D1707" t="str">
            <v>72.40.03.03</v>
          </cell>
          <cell r="E1707" t="str">
            <v>NIVEL C/TRIPE C-C</v>
          </cell>
          <cell r="F1707" t="str">
            <v>h</v>
          </cell>
        </row>
        <row r="1708">
          <cell r="B1708" t="str">
            <v>15.1.458</v>
          </cell>
          <cell r="D1708" t="str">
            <v>72.40.03.04</v>
          </cell>
          <cell r="E1708" t="str">
            <v>NIVEL C/TRIPE C-D</v>
          </cell>
          <cell r="F1708" t="str">
            <v>h</v>
          </cell>
        </row>
        <row r="1709">
          <cell r="B1709" t="str">
            <v>15.1.459</v>
          </cell>
          <cell r="D1709" t="str">
            <v>72.41.01.01</v>
          </cell>
          <cell r="E1709" t="str">
            <v>PA CAR.S/PN1,8M3 C-A</v>
          </cell>
          <cell r="F1709" t="str">
            <v>h</v>
          </cell>
        </row>
        <row r="1710">
          <cell r="B1710" t="str">
            <v>15.1.460</v>
          </cell>
          <cell r="D1710" t="str">
            <v>72.41.01.02</v>
          </cell>
          <cell r="E1710" t="str">
            <v>PA CAR.S/PN1,8M3 C-B</v>
          </cell>
          <cell r="F1710" t="str">
            <v>h</v>
          </cell>
        </row>
        <row r="1711">
          <cell r="B1711" t="str">
            <v>15.1.461</v>
          </cell>
          <cell r="D1711" t="str">
            <v xml:space="preserve">72.41.01.03 </v>
          </cell>
          <cell r="E1711" t="str">
            <v>PA CAR.S/PN1,8M3 C-C</v>
          </cell>
          <cell r="F1711" t="str">
            <v>h</v>
          </cell>
        </row>
        <row r="1712">
          <cell r="B1712" t="str">
            <v>15.1.462</v>
          </cell>
          <cell r="D1712" t="str">
            <v>72.41.01.04</v>
          </cell>
          <cell r="E1712" t="str">
            <v>PA CAR.S/PN1,8M3 C-D</v>
          </cell>
          <cell r="F1712" t="str">
            <v>h</v>
          </cell>
        </row>
        <row r="1713">
          <cell r="B1713" t="str">
            <v>15.1.463</v>
          </cell>
          <cell r="D1713" t="str">
            <v>72.41.02.01</v>
          </cell>
          <cell r="E1713" t="str">
            <v>PA CAR.S/PN2,2M3 C-A</v>
          </cell>
          <cell r="F1713" t="str">
            <v>h</v>
          </cell>
        </row>
        <row r="1714">
          <cell r="B1714" t="str">
            <v>15.1.464</v>
          </cell>
          <cell r="D1714" t="str">
            <v>72.41.02.02</v>
          </cell>
          <cell r="E1714" t="str">
            <v>PA CAR.S/PN2,2M3 C-B</v>
          </cell>
          <cell r="F1714" t="str">
            <v>h</v>
          </cell>
        </row>
        <row r="1715">
          <cell r="B1715" t="str">
            <v>15.1.465</v>
          </cell>
          <cell r="D1715" t="str">
            <v xml:space="preserve">72.41.02.03 </v>
          </cell>
          <cell r="E1715" t="str">
            <v>PA CAR.S/PN2,2M3 C-C</v>
          </cell>
          <cell r="F1715" t="str">
            <v>h</v>
          </cell>
        </row>
        <row r="1716">
          <cell r="B1716" t="str">
            <v>15.1.466</v>
          </cell>
          <cell r="D1716" t="str">
            <v>72.41.02.04</v>
          </cell>
          <cell r="E1716" t="str">
            <v>PA CAR.S/PN2,2M3 C-D</v>
          </cell>
          <cell r="F1716" t="str">
            <v>h</v>
          </cell>
        </row>
        <row r="1717">
          <cell r="B1717" t="str">
            <v>15.1.467</v>
          </cell>
          <cell r="D1717" t="str">
            <v>72.41.03.01</v>
          </cell>
          <cell r="E1717" t="str">
            <v>PA CAR.S/PN3,6M3 C-A</v>
          </cell>
          <cell r="F1717" t="str">
            <v>h</v>
          </cell>
        </row>
        <row r="1718">
          <cell r="B1718" t="str">
            <v>15.1.468</v>
          </cell>
          <cell r="D1718" t="str">
            <v xml:space="preserve">72.41.03.02 </v>
          </cell>
          <cell r="E1718" t="str">
            <v>PA CAR.S/PN3,6M3 C-B</v>
          </cell>
          <cell r="F1718" t="str">
            <v>h</v>
          </cell>
        </row>
        <row r="1719">
          <cell r="B1719" t="str">
            <v>15.1.469</v>
          </cell>
          <cell r="D1719" t="str">
            <v>72.41.03.03</v>
          </cell>
          <cell r="E1719" t="str">
            <v>PA CAR.S/PN3,6M3 C-C</v>
          </cell>
          <cell r="F1719" t="str">
            <v>h</v>
          </cell>
        </row>
        <row r="1720">
          <cell r="B1720" t="str">
            <v>15.1.470</v>
          </cell>
          <cell r="D1720" t="str">
            <v>72.41.03.04</v>
          </cell>
          <cell r="E1720" t="str">
            <v>PA CAR.S/PN3,6M3 C-D</v>
          </cell>
          <cell r="F1720" t="str">
            <v>h</v>
          </cell>
        </row>
        <row r="1721">
          <cell r="B1721" t="str">
            <v>15.1.471</v>
          </cell>
          <cell r="D1721" t="str">
            <v>72.41.04.01</v>
          </cell>
          <cell r="E1721" t="str">
            <v>PA CAR.S/ES.1,85 C-A</v>
          </cell>
          <cell r="F1721" t="str">
            <v>h</v>
          </cell>
        </row>
        <row r="1722">
          <cell r="B1722" t="str">
            <v>15.1.472</v>
          </cell>
          <cell r="D1722" t="str">
            <v xml:space="preserve">72.41.04.02 </v>
          </cell>
          <cell r="E1722" t="str">
            <v>PA CAR.S/ES.1,85 C-B</v>
          </cell>
          <cell r="F1722" t="str">
            <v>h</v>
          </cell>
        </row>
        <row r="1723">
          <cell r="B1723" t="str">
            <v>15.1.473</v>
          </cell>
          <cell r="D1723" t="str">
            <v xml:space="preserve">72.41.04.03 </v>
          </cell>
          <cell r="E1723" t="str">
            <v>PA CAR.S/ES.1,85 C-C</v>
          </cell>
          <cell r="F1723" t="str">
            <v>h</v>
          </cell>
        </row>
        <row r="1724">
          <cell r="B1724" t="str">
            <v>15.1.474</v>
          </cell>
          <cell r="D1724" t="str">
            <v>72.41.04.04</v>
          </cell>
          <cell r="E1724" t="str">
            <v>PA CAR.S/ES.1,85 C-D</v>
          </cell>
          <cell r="F1724" t="str">
            <v>h</v>
          </cell>
        </row>
        <row r="1725">
          <cell r="B1725" t="str">
            <v>15.1.475</v>
          </cell>
          <cell r="D1725" t="str">
            <v>72.41.05.01</v>
          </cell>
          <cell r="E1725" t="str">
            <v xml:space="preserve">PA CAR.S/ES.2,3 C-A </v>
          </cell>
          <cell r="F1725" t="str">
            <v>h</v>
          </cell>
        </row>
        <row r="1726">
          <cell r="B1726" t="str">
            <v>15.1.476</v>
          </cell>
          <cell r="D1726" t="str">
            <v>72.41.05.02</v>
          </cell>
          <cell r="E1726" t="str">
            <v>PA CAR.S/ES.2,3 C-B</v>
          </cell>
          <cell r="F1726" t="str">
            <v>h</v>
          </cell>
        </row>
        <row r="1727">
          <cell r="B1727" t="str">
            <v>15.1.477</v>
          </cell>
          <cell r="D1727" t="str">
            <v>72.41.05.03</v>
          </cell>
          <cell r="E1727" t="str">
            <v>PA CAR.S/ES.2,3 C-C</v>
          </cell>
          <cell r="F1727" t="str">
            <v>h</v>
          </cell>
        </row>
        <row r="1728">
          <cell r="B1728" t="str">
            <v>15.1.478</v>
          </cell>
          <cell r="D1728" t="str">
            <v xml:space="preserve">72.41.05.04 </v>
          </cell>
          <cell r="E1728" t="str">
            <v>PA CAR.S/ES.2,3 C-D</v>
          </cell>
          <cell r="F1728" t="str">
            <v>h</v>
          </cell>
        </row>
        <row r="1729">
          <cell r="B1729" t="str">
            <v>15.1.479</v>
          </cell>
          <cell r="D1729" t="str">
            <v>72.42.01.01</v>
          </cell>
          <cell r="E1729" t="str">
            <v>PERF. MANUAL C-A</v>
          </cell>
          <cell r="F1729" t="str">
            <v>h</v>
          </cell>
        </row>
        <row r="1730">
          <cell r="B1730" t="str">
            <v>15.1.480</v>
          </cell>
          <cell r="D1730" t="str">
            <v xml:space="preserve">72.42.01.02 </v>
          </cell>
          <cell r="E1730" t="str">
            <v>PERF. MANUAL C-B</v>
          </cell>
          <cell r="F1730" t="str">
            <v>h</v>
          </cell>
        </row>
        <row r="1731">
          <cell r="B1731" t="str">
            <v>15.1.481</v>
          </cell>
          <cell r="D1731" t="str">
            <v xml:space="preserve">72.42.01.03 </v>
          </cell>
          <cell r="E1731" t="str">
            <v>PERF. MANUAL C-C</v>
          </cell>
          <cell r="F1731" t="str">
            <v>h</v>
          </cell>
        </row>
        <row r="1732">
          <cell r="B1732" t="str">
            <v>15.1.482</v>
          </cell>
          <cell r="D1732" t="str">
            <v xml:space="preserve">72.42.01.04 </v>
          </cell>
          <cell r="E1732" t="str">
            <v>PERF. MANUAL C-D</v>
          </cell>
          <cell r="F1732" t="str">
            <v>h</v>
          </cell>
        </row>
        <row r="1733">
          <cell r="B1733" t="str">
            <v>15.1.483</v>
          </cell>
          <cell r="D1733" t="str">
            <v xml:space="preserve">72.42.02.01 </v>
          </cell>
          <cell r="E1733" t="str">
            <v>PERF.S/EST. C-A</v>
          </cell>
          <cell r="F1733" t="str">
            <v>h</v>
          </cell>
        </row>
        <row r="1734">
          <cell r="B1734" t="str">
            <v>15.1.484</v>
          </cell>
          <cell r="D1734" t="str">
            <v xml:space="preserve">72.42.02.02 </v>
          </cell>
          <cell r="E1734" t="str">
            <v>PERF.S/EST. C-B</v>
          </cell>
          <cell r="F1734" t="str">
            <v>h</v>
          </cell>
        </row>
        <row r="1735">
          <cell r="B1735" t="str">
            <v>15.1.485</v>
          </cell>
          <cell r="D1735" t="str">
            <v>72.42.02.03</v>
          </cell>
          <cell r="E1735" t="str">
            <v>PERF.S/EST. C-C</v>
          </cell>
          <cell r="F1735" t="str">
            <v>h</v>
          </cell>
        </row>
        <row r="1736">
          <cell r="B1736" t="str">
            <v>15.1.486</v>
          </cell>
          <cell r="D1736" t="str">
            <v xml:space="preserve">72.42.02.04 </v>
          </cell>
          <cell r="E1736" t="str">
            <v>PERF.S/EST. C-D</v>
          </cell>
          <cell r="F1736" t="str">
            <v>h</v>
          </cell>
        </row>
        <row r="1737">
          <cell r="B1737" t="str">
            <v>15.1.487</v>
          </cell>
          <cell r="D1737" t="str">
            <v>72.42.03.01</v>
          </cell>
          <cell r="E1737" t="str">
            <v>PERF.JUMBO C-A</v>
          </cell>
          <cell r="F1737" t="str">
            <v>h</v>
          </cell>
        </row>
        <row r="1738">
          <cell r="B1738" t="str">
            <v>15.1.488</v>
          </cell>
          <cell r="D1738" t="str">
            <v>72.42.03.02</v>
          </cell>
          <cell r="E1738" t="str">
            <v>PERF.JUMBO C-B</v>
          </cell>
          <cell r="F1738" t="str">
            <v>h</v>
          </cell>
        </row>
        <row r="1739">
          <cell r="B1739" t="str">
            <v>15.1.489</v>
          </cell>
          <cell r="D1739" t="str">
            <v xml:space="preserve">72.42.03.03 </v>
          </cell>
          <cell r="E1739" t="str">
            <v>PERF.JUMBO C-C</v>
          </cell>
          <cell r="F1739" t="str">
            <v>h</v>
          </cell>
        </row>
        <row r="1740">
          <cell r="B1740" t="str">
            <v>15.1.490</v>
          </cell>
          <cell r="D1740" t="str">
            <v>72.42.03.04</v>
          </cell>
          <cell r="E1740" t="str">
            <v>PERF.JUMBO C-D</v>
          </cell>
          <cell r="F1740" t="str">
            <v>h</v>
          </cell>
        </row>
        <row r="1741">
          <cell r="B1741" t="str">
            <v>15.1.491</v>
          </cell>
          <cell r="D1741" t="str">
            <v xml:space="preserve">72.42.04.01 </v>
          </cell>
          <cell r="E1741" t="str">
            <v>SONDA ROTATIVA C-A</v>
          </cell>
          <cell r="F1741" t="str">
            <v>h</v>
          </cell>
        </row>
        <row r="1742">
          <cell r="B1742" t="str">
            <v>15.1.492</v>
          </cell>
          <cell r="D1742" t="str">
            <v xml:space="preserve">72.42.04.02 </v>
          </cell>
          <cell r="E1742" t="str">
            <v>SONDA ROTATIVA C-B</v>
          </cell>
          <cell r="F1742" t="str">
            <v>h</v>
          </cell>
        </row>
        <row r="1743">
          <cell r="B1743" t="str">
            <v>15.1.493</v>
          </cell>
          <cell r="D1743" t="str">
            <v>72.42.04.03</v>
          </cell>
          <cell r="E1743" t="str">
            <v>SONDA ROTATIVA C-C</v>
          </cell>
          <cell r="F1743" t="str">
            <v>h</v>
          </cell>
        </row>
        <row r="1744">
          <cell r="B1744" t="str">
            <v>15.1.494</v>
          </cell>
          <cell r="D1744" t="str">
            <v>72.42.04.04</v>
          </cell>
          <cell r="E1744" t="str">
            <v>SONDA ROTATIVA C-D</v>
          </cell>
          <cell r="F1744" t="str">
            <v>h</v>
          </cell>
        </row>
        <row r="1745">
          <cell r="B1745" t="str">
            <v>15.1.495</v>
          </cell>
          <cell r="D1745" t="str">
            <v xml:space="preserve">72.42.05.01 </v>
          </cell>
          <cell r="E1745" t="str">
            <v>PERF.CINZAL C-A</v>
          </cell>
          <cell r="F1745" t="str">
            <v>h</v>
          </cell>
        </row>
        <row r="1746">
          <cell r="B1746" t="str">
            <v>15.1.496</v>
          </cell>
          <cell r="D1746" t="str">
            <v>72.42.05.02</v>
          </cell>
          <cell r="E1746" t="str">
            <v>PERF.CINZAL C-B</v>
          </cell>
          <cell r="F1746" t="str">
            <v>h</v>
          </cell>
        </row>
        <row r="1747">
          <cell r="B1747" t="str">
            <v>15.1.497</v>
          </cell>
          <cell r="D1747" t="str">
            <v xml:space="preserve">72.42.05.03 </v>
          </cell>
          <cell r="E1747" t="str">
            <v>PERF.CINZAL C-C</v>
          </cell>
          <cell r="F1747" t="str">
            <v>h</v>
          </cell>
        </row>
        <row r="1748">
          <cell r="B1748" t="str">
            <v>15.1.498</v>
          </cell>
          <cell r="D1748" t="str">
            <v xml:space="preserve">72.42.05.04 </v>
          </cell>
          <cell r="E1748" t="str">
            <v>PERF.CINZAL C-D</v>
          </cell>
          <cell r="F1748" t="str">
            <v>h</v>
          </cell>
        </row>
        <row r="1749">
          <cell r="B1749" t="str">
            <v>15.1.499</v>
          </cell>
          <cell r="D1749" t="str">
            <v xml:space="preserve">72.43.01.01 </v>
          </cell>
          <cell r="E1749" t="str">
            <v>RETRO CARR.0,77M3C-A</v>
          </cell>
          <cell r="F1749" t="str">
            <v>h</v>
          </cell>
        </row>
        <row r="1750">
          <cell r="B1750" t="str">
            <v>15.1.500</v>
          </cell>
          <cell r="D1750" t="str">
            <v>72.43.01.02</v>
          </cell>
          <cell r="E1750" t="str">
            <v>RETRO CARR.0,77M3C-B</v>
          </cell>
          <cell r="F1750" t="str">
            <v>h</v>
          </cell>
        </row>
        <row r="1751">
          <cell r="B1751" t="str">
            <v>15.1.501</v>
          </cell>
          <cell r="D1751" t="str">
            <v xml:space="preserve">72.43.01.03 </v>
          </cell>
          <cell r="E1751" t="str">
            <v>RETRO CARR.0,77M3C-C</v>
          </cell>
          <cell r="F1751" t="str">
            <v>h</v>
          </cell>
        </row>
        <row r="1752">
          <cell r="B1752" t="str">
            <v>15.1.502</v>
          </cell>
          <cell r="D1752" t="str">
            <v>72.43.01.04</v>
          </cell>
          <cell r="E1752" t="str">
            <v>RETRO CARR.0,77M3C-D</v>
          </cell>
          <cell r="F1752" t="str">
            <v>h</v>
          </cell>
        </row>
        <row r="1753">
          <cell r="B1753" t="str">
            <v>15.1.503</v>
          </cell>
          <cell r="D1753" t="str">
            <v xml:space="preserve">72.43.02.01 </v>
          </cell>
          <cell r="E1753" t="str">
            <v>RETRO CARR.0,30M3C-A</v>
          </cell>
          <cell r="F1753" t="str">
            <v>h</v>
          </cell>
        </row>
        <row r="1754">
          <cell r="B1754" t="str">
            <v>15.1.504</v>
          </cell>
          <cell r="D1754" t="str">
            <v>72.43.02.02</v>
          </cell>
          <cell r="E1754" t="str">
            <v>RETRO CARR.0,30M3C-B</v>
          </cell>
          <cell r="F1754" t="str">
            <v>h</v>
          </cell>
        </row>
        <row r="1755">
          <cell r="B1755" t="str">
            <v>15.1.505</v>
          </cell>
          <cell r="D1755" t="str">
            <v>72.43.02.03</v>
          </cell>
          <cell r="E1755" t="str">
            <v>RETRO CARR.0,30M3C-C</v>
          </cell>
          <cell r="F1755" t="str">
            <v>h</v>
          </cell>
        </row>
        <row r="1756">
          <cell r="B1756" t="str">
            <v>15.1.506</v>
          </cell>
          <cell r="D1756" t="str">
            <v>72.43.02.04</v>
          </cell>
          <cell r="E1756" t="str">
            <v>RETRO CARR.0,30M3C-D</v>
          </cell>
          <cell r="F1756" t="str">
            <v>h</v>
          </cell>
        </row>
        <row r="1757">
          <cell r="B1757" t="str">
            <v>15.1.507</v>
          </cell>
          <cell r="D1757" t="str">
            <v>72.44.01.01</v>
          </cell>
          <cell r="E1757" t="str">
            <v>ROCAD.MAN.GAS. C-A</v>
          </cell>
          <cell r="F1757" t="str">
            <v>h</v>
          </cell>
        </row>
        <row r="1758">
          <cell r="B1758" t="str">
            <v>15.1.508</v>
          </cell>
          <cell r="D1758" t="str">
            <v>72.44.01.02</v>
          </cell>
          <cell r="E1758" t="str">
            <v>ROCAD.MAN.GAS. C-B</v>
          </cell>
          <cell r="F1758" t="str">
            <v>h</v>
          </cell>
        </row>
        <row r="1759">
          <cell r="B1759" t="str">
            <v>15.1.509</v>
          </cell>
          <cell r="D1759" t="str">
            <v>72.44.01.03</v>
          </cell>
          <cell r="E1759" t="str">
            <v>ROCAD.MAN.GAS. C-C</v>
          </cell>
          <cell r="F1759" t="str">
            <v>h</v>
          </cell>
        </row>
        <row r="1760">
          <cell r="B1760" t="str">
            <v>15.1.510</v>
          </cell>
          <cell r="D1760" t="str">
            <v>72.44.01.04</v>
          </cell>
          <cell r="E1760" t="str">
            <v>ROCAD.MAN.GAS. C-D</v>
          </cell>
          <cell r="F1760" t="str">
            <v>h</v>
          </cell>
        </row>
        <row r="1761">
          <cell r="B1761" t="str">
            <v>15.1.511</v>
          </cell>
          <cell r="D1761" t="str">
            <v>72.44.02.01</v>
          </cell>
          <cell r="E1761" t="str">
            <v>ROCAD.MAN.ELETR. C-A</v>
          </cell>
          <cell r="F1761" t="str">
            <v>h</v>
          </cell>
        </row>
        <row r="1762">
          <cell r="B1762" t="str">
            <v>15.1.512</v>
          </cell>
          <cell r="D1762" t="str">
            <v>72.44.02.02</v>
          </cell>
          <cell r="E1762" t="str">
            <v>ROCAD.MAN.ELETR. C-B</v>
          </cell>
          <cell r="F1762" t="str">
            <v>h</v>
          </cell>
        </row>
        <row r="1763">
          <cell r="B1763" t="str">
            <v>15.1.513</v>
          </cell>
          <cell r="D1763" t="str">
            <v>72.44.02.03</v>
          </cell>
          <cell r="E1763" t="str">
            <v>ROCAD.MAN.ELETR. C-C</v>
          </cell>
          <cell r="F1763" t="str">
            <v>h</v>
          </cell>
        </row>
        <row r="1764">
          <cell r="B1764" t="str">
            <v>15.1.514</v>
          </cell>
          <cell r="D1764" t="str">
            <v>72.44.02.04</v>
          </cell>
          <cell r="E1764" t="str">
            <v>ROCAD.MAN.ELETR. C-D</v>
          </cell>
          <cell r="F1764" t="str">
            <v>h</v>
          </cell>
        </row>
        <row r="1765">
          <cell r="B1765" t="str">
            <v>15.1.515</v>
          </cell>
          <cell r="D1765" t="str">
            <v>72.44.03.01</v>
          </cell>
          <cell r="E1765" t="str">
            <v>ROCAD. REBOC. C-A</v>
          </cell>
          <cell r="F1765" t="str">
            <v>h</v>
          </cell>
        </row>
        <row r="1766">
          <cell r="B1766" t="str">
            <v>15.1.516</v>
          </cell>
          <cell r="D1766" t="str">
            <v>72.44.03.02</v>
          </cell>
          <cell r="E1766" t="str">
            <v>ROCAD. REBOC. C-B</v>
          </cell>
          <cell r="F1766" t="str">
            <v>h</v>
          </cell>
        </row>
        <row r="1767">
          <cell r="B1767" t="str">
            <v>15.1.517</v>
          </cell>
          <cell r="D1767" t="str">
            <v>72.44.03.03</v>
          </cell>
          <cell r="E1767" t="str">
            <v>ROCAD. REBOC. C-C</v>
          </cell>
          <cell r="F1767" t="str">
            <v>h</v>
          </cell>
        </row>
        <row r="1768">
          <cell r="B1768" t="str">
            <v>15.1.518</v>
          </cell>
          <cell r="D1768" t="str">
            <v>72.44.03.04</v>
          </cell>
          <cell r="E1768" t="str">
            <v>ROCAD. REBOC. C-D</v>
          </cell>
          <cell r="F1768" t="str">
            <v>h</v>
          </cell>
        </row>
        <row r="1769">
          <cell r="B1769" t="str">
            <v>15.1.519</v>
          </cell>
          <cell r="D1769" t="str">
            <v>72.45.01.01</v>
          </cell>
          <cell r="E1769" t="str">
            <v>ROLO COMPACT.7T C-A</v>
          </cell>
          <cell r="F1769" t="str">
            <v>h</v>
          </cell>
        </row>
        <row r="1770">
          <cell r="B1770" t="str">
            <v>15.1.520</v>
          </cell>
          <cell r="D1770" t="str">
            <v>72.45.01.02</v>
          </cell>
          <cell r="E1770" t="str">
            <v>ROLO COMPACT.7T C-B</v>
          </cell>
          <cell r="F1770" t="str">
            <v>h</v>
          </cell>
        </row>
        <row r="1771">
          <cell r="B1771" t="str">
            <v>15.1.521</v>
          </cell>
          <cell r="D1771" t="str">
            <v>72.45.01.03</v>
          </cell>
          <cell r="E1771" t="str">
            <v xml:space="preserve">ROLO COMPACT.7T C-C </v>
          </cell>
          <cell r="F1771" t="str">
            <v>h</v>
          </cell>
        </row>
        <row r="1772">
          <cell r="B1772" t="str">
            <v>15.1.522</v>
          </cell>
          <cell r="D1772" t="str">
            <v>72.45.01.04</v>
          </cell>
          <cell r="E1772" t="str">
            <v>ROLO COMPACT.7T C-D</v>
          </cell>
          <cell r="F1772" t="str">
            <v>h</v>
          </cell>
        </row>
        <row r="1773">
          <cell r="B1773" t="str">
            <v>15.1.523</v>
          </cell>
          <cell r="D1773" t="str">
            <v>72.45.02.01</v>
          </cell>
          <cell r="E1773" t="str">
            <v>ROLO COMPACT.7,7T C-A</v>
          </cell>
          <cell r="F1773" t="str">
            <v>h</v>
          </cell>
        </row>
        <row r="1774">
          <cell r="B1774" t="str">
            <v>15.1.524</v>
          </cell>
          <cell r="D1774" t="str">
            <v>72.45.02.02</v>
          </cell>
          <cell r="E1774" t="str">
            <v>ROLO COMPACT.7,7T C-B</v>
          </cell>
          <cell r="F1774" t="str">
            <v>h</v>
          </cell>
        </row>
        <row r="1775">
          <cell r="B1775" t="str">
            <v>15.1.525</v>
          </cell>
          <cell r="D1775" t="str">
            <v>72.45.02.03</v>
          </cell>
          <cell r="E1775" t="str">
            <v xml:space="preserve">ROLO COMPACT.7,7T C-C </v>
          </cell>
          <cell r="F1775" t="str">
            <v>h</v>
          </cell>
        </row>
        <row r="1776">
          <cell r="B1776" t="str">
            <v>15.1.526</v>
          </cell>
          <cell r="D1776" t="str">
            <v>72.45.02.04</v>
          </cell>
          <cell r="E1776" t="str">
            <v>ROLO COMPACT.7,7T C-D</v>
          </cell>
          <cell r="F1776" t="str">
            <v>h</v>
          </cell>
        </row>
        <row r="1777">
          <cell r="B1777" t="str">
            <v>15.1.527</v>
          </cell>
          <cell r="D1777" t="str">
            <v>72.45.03.01</v>
          </cell>
          <cell r="E1777" t="str">
            <v>ROLO COMPACT.10T C-A</v>
          </cell>
          <cell r="F1777" t="str">
            <v>h</v>
          </cell>
        </row>
        <row r="1778">
          <cell r="B1778" t="str">
            <v>15.1.528</v>
          </cell>
          <cell r="D1778" t="str">
            <v>72.45.03.02</v>
          </cell>
          <cell r="E1778" t="str">
            <v>ROLO COMPACT.10T C-B</v>
          </cell>
          <cell r="F1778" t="str">
            <v>h</v>
          </cell>
        </row>
        <row r="1779">
          <cell r="B1779" t="str">
            <v>15.1.529</v>
          </cell>
          <cell r="D1779" t="str">
            <v>72.45.03.03</v>
          </cell>
          <cell r="E1779" t="str">
            <v>ROLO COMPACT.10T C-C</v>
          </cell>
          <cell r="F1779" t="str">
            <v>h</v>
          </cell>
        </row>
        <row r="1780">
          <cell r="B1780" t="str">
            <v>15.1.530</v>
          </cell>
          <cell r="D1780" t="str">
            <v>72.45.03.04</v>
          </cell>
          <cell r="E1780" t="str">
            <v>ROLO COMPACT.10T C-D</v>
          </cell>
          <cell r="F1780" t="str">
            <v>h</v>
          </cell>
        </row>
        <row r="1781">
          <cell r="B1781" t="str">
            <v>15.1.531</v>
          </cell>
          <cell r="D1781" t="str">
            <v>72.45.04.01</v>
          </cell>
          <cell r="E1781" t="str">
            <v>ROLO COMPAC.11,3T C-A</v>
          </cell>
          <cell r="F1781" t="str">
            <v>h</v>
          </cell>
        </row>
        <row r="1782">
          <cell r="B1782" t="str">
            <v>15.1.532</v>
          </cell>
          <cell r="D1782" t="str">
            <v>72.45.04.02</v>
          </cell>
          <cell r="E1782" t="str">
            <v>ROLO COMPAC.11,3T C-B</v>
          </cell>
          <cell r="F1782" t="str">
            <v>h</v>
          </cell>
        </row>
        <row r="1783">
          <cell r="B1783" t="str">
            <v>15.1.533</v>
          </cell>
          <cell r="D1783" t="str">
            <v>72.45.04.03</v>
          </cell>
          <cell r="E1783" t="str">
            <v>ROLO COMPAC.11,3T C-C</v>
          </cell>
          <cell r="F1783" t="str">
            <v>h</v>
          </cell>
        </row>
        <row r="1784">
          <cell r="B1784" t="str">
            <v>15.1.534</v>
          </cell>
          <cell r="D1784" t="str">
            <v>72.45.04.04</v>
          </cell>
          <cell r="E1784" t="str">
            <v>ROLO COMPAC.11,3T C-D</v>
          </cell>
          <cell r="F1784" t="str">
            <v>h</v>
          </cell>
        </row>
        <row r="1785">
          <cell r="B1785" t="str">
            <v>15.1.535</v>
          </cell>
          <cell r="D1785" t="str">
            <v>72.45.05.01</v>
          </cell>
          <cell r="E1785" t="str">
            <v>ROLO COMPAC.15,5T C-A</v>
          </cell>
          <cell r="F1785" t="str">
            <v>h</v>
          </cell>
        </row>
        <row r="1786">
          <cell r="B1786" t="str">
            <v>15.1.536</v>
          </cell>
          <cell r="D1786" t="str">
            <v>72.45.05.02</v>
          </cell>
          <cell r="E1786" t="str">
            <v>ROLO COMPAC.15,5T C-B</v>
          </cell>
          <cell r="F1786" t="str">
            <v>h</v>
          </cell>
        </row>
        <row r="1787">
          <cell r="B1787" t="str">
            <v>15.1.537</v>
          </cell>
          <cell r="D1787" t="str">
            <v>72.45.05.03</v>
          </cell>
          <cell r="E1787" t="str">
            <v>ROLO COMPAC.15,5T C-C</v>
          </cell>
          <cell r="F1787" t="str">
            <v>h</v>
          </cell>
        </row>
        <row r="1788">
          <cell r="B1788" t="str">
            <v>15.1.538</v>
          </cell>
          <cell r="D1788" t="str">
            <v>72.45.05.04</v>
          </cell>
          <cell r="E1788" t="str">
            <v>ROLO COMPAC.15,5T C-D</v>
          </cell>
          <cell r="F1788" t="str">
            <v>h</v>
          </cell>
        </row>
        <row r="1789">
          <cell r="B1789" t="str">
            <v>15.1.539</v>
          </cell>
          <cell r="D1789" t="str">
            <v>72.45.06.01</v>
          </cell>
          <cell r="E1789" t="str">
            <v>ROLO COMP.PE15,5T C-A</v>
          </cell>
          <cell r="F1789" t="str">
            <v>h</v>
          </cell>
        </row>
        <row r="1790">
          <cell r="B1790" t="str">
            <v>15.1.540</v>
          </cell>
          <cell r="D1790" t="str">
            <v>72.45.06.02</v>
          </cell>
          <cell r="E1790" t="str">
            <v>ROLO COMP.PE15,5T C-B</v>
          </cell>
          <cell r="F1790" t="str">
            <v>h</v>
          </cell>
        </row>
        <row r="1791">
          <cell r="B1791" t="str">
            <v>15.1.541</v>
          </cell>
          <cell r="D1791" t="str">
            <v>72.45.06.03</v>
          </cell>
          <cell r="E1791" t="str">
            <v>ROLO COMP.PE15,5T C-C</v>
          </cell>
          <cell r="F1791" t="str">
            <v>h</v>
          </cell>
        </row>
        <row r="1792">
          <cell r="B1792" t="str">
            <v>15.1.542</v>
          </cell>
          <cell r="D1792" t="str">
            <v>72.45.06.04</v>
          </cell>
          <cell r="E1792" t="str">
            <v>ROLO COMP.PE15,5T C-D</v>
          </cell>
          <cell r="F1792" t="str">
            <v>h</v>
          </cell>
        </row>
        <row r="1793">
          <cell r="B1793" t="str">
            <v>15.1.543</v>
          </cell>
          <cell r="D1793" t="str">
            <v>72.46.01.01</v>
          </cell>
          <cell r="E1793" t="str">
            <v>ROLO COMP.ASF.7,2 C-A</v>
          </cell>
          <cell r="F1793" t="str">
            <v>h</v>
          </cell>
        </row>
        <row r="1794">
          <cell r="B1794" t="str">
            <v>15.1.544</v>
          </cell>
          <cell r="D1794" t="str">
            <v>72.46.01.02</v>
          </cell>
          <cell r="E1794" t="str">
            <v>ROLO COMP.ASF.7,2 C-B</v>
          </cell>
          <cell r="F1794" t="str">
            <v>h</v>
          </cell>
        </row>
        <row r="1795">
          <cell r="B1795" t="str">
            <v>15.1.545</v>
          </cell>
          <cell r="D1795" t="str">
            <v>72.46.01.03</v>
          </cell>
          <cell r="E1795" t="str">
            <v>ROLO COMP.ASF.7,2 C-C</v>
          </cell>
          <cell r="F1795" t="str">
            <v>h</v>
          </cell>
        </row>
        <row r="1796">
          <cell r="B1796" t="str">
            <v>15.1.546</v>
          </cell>
          <cell r="D1796" t="str">
            <v>72.46.01.04</v>
          </cell>
          <cell r="E1796" t="str">
            <v>ROLO COMP.ASF.7,2 C-D</v>
          </cell>
          <cell r="F1796" t="str">
            <v>h</v>
          </cell>
        </row>
        <row r="1797">
          <cell r="B1797" t="str">
            <v>15.1.547</v>
          </cell>
          <cell r="D1797" t="str">
            <v>72.46.02.01</v>
          </cell>
          <cell r="E1797" t="str">
            <v>ROLO COM.ASF.10,2 C-A</v>
          </cell>
          <cell r="F1797" t="str">
            <v>h</v>
          </cell>
        </row>
        <row r="1798">
          <cell r="B1798" t="str">
            <v>15.1.548</v>
          </cell>
          <cell r="D1798" t="str">
            <v>72.46.02.02</v>
          </cell>
          <cell r="E1798" t="str">
            <v>ROLO COM.ASF.10,2 C-B</v>
          </cell>
          <cell r="F1798" t="str">
            <v>h</v>
          </cell>
        </row>
        <row r="1799">
          <cell r="B1799" t="str">
            <v>15.1.549</v>
          </cell>
          <cell r="D1799" t="str">
            <v>72.46.02.03</v>
          </cell>
          <cell r="E1799" t="str">
            <v>ROLO COM.ASF.10,2 C-C</v>
          </cell>
          <cell r="F1799" t="str">
            <v>h</v>
          </cell>
        </row>
        <row r="1800">
          <cell r="B1800" t="str">
            <v>15.1.550</v>
          </cell>
          <cell r="D1800" t="str">
            <v>72.46.02.04</v>
          </cell>
          <cell r="E1800" t="str">
            <v>ROLO COM.ASF.10,2 C-D</v>
          </cell>
          <cell r="F1800" t="str">
            <v>h</v>
          </cell>
        </row>
        <row r="1801">
          <cell r="B1801" t="str">
            <v>15.1.551</v>
          </cell>
          <cell r="D1801" t="str">
            <v>72.47.01.01</v>
          </cell>
          <cell r="E1801" t="str">
            <v>ROLO COM.TAN.2,3 C-A</v>
          </cell>
          <cell r="F1801" t="str">
            <v>h</v>
          </cell>
        </row>
        <row r="1802">
          <cell r="B1802" t="str">
            <v>15.1.552</v>
          </cell>
          <cell r="D1802" t="str">
            <v>72.47.01.02</v>
          </cell>
          <cell r="E1802" t="str">
            <v>ROLO COM.TAN.2,3 C-B</v>
          </cell>
          <cell r="F1802" t="str">
            <v>h</v>
          </cell>
        </row>
        <row r="1803">
          <cell r="B1803" t="str">
            <v>15.1.553</v>
          </cell>
          <cell r="D1803" t="str">
            <v>72.47.01.03</v>
          </cell>
          <cell r="E1803" t="str">
            <v>ROLO COM.TAN.2,3 C-C</v>
          </cell>
          <cell r="F1803" t="str">
            <v>h</v>
          </cell>
        </row>
        <row r="1804">
          <cell r="B1804" t="str">
            <v>15.1.554</v>
          </cell>
          <cell r="D1804" t="str">
            <v>72.47.01.04</v>
          </cell>
          <cell r="E1804" t="str">
            <v>ROLO COM.TAN.2,3 C-D</v>
          </cell>
          <cell r="F1804" t="str">
            <v>h</v>
          </cell>
        </row>
        <row r="1805">
          <cell r="B1805" t="str">
            <v>15.1.555</v>
          </cell>
          <cell r="D1805" t="str">
            <v>72.47.02.01</v>
          </cell>
          <cell r="E1805" t="str">
            <v>ROLO COMP.TAN.7T C-A</v>
          </cell>
          <cell r="F1805" t="str">
            <v>h</v>
          </cell>
        </row>
        <row r="1806">
          <cell r="B1806" t="str">
            <v>15.1.556</v>
          </cell>
          <cell r="D1806" t="str">
            <v>72.47.02.02</v>
          </cell>
          <cell r="E1806" t="str">
            <v>ROLO COMP.TAN.7T C-B</v>
          </cell>
          <cell r="F1806" t="str">
            <v>h</v>
          </cell>
        </row>
        <row r="1807">
          <cell r="B1807" t="str">
            <v>15.1.557</v>
          </cell>
          <cell r="D1807" t="str">
            <v>72.47.02.03</v>
          </cell>
          <cell r="E1807" t="str">
            <v>ROLO COMP.TAN.7T C-C</v>
          </cell>
          <cell r="F1807" t="str">
            <v>h</v>
          </cell>
        </row>
        <row r="1808">
          <cell r="B1808" t="str">
            <v>15.1.558</v>
          </cell>
          <cell r="D1808" t="str">
            <v>72.47.02.04</v>
          </cell>
          <cell r="E1808" t="str">
            <v>ROLO COMP.TAN.7T C-D</v>
          </cell>
          <cell r="F1808" t="str">
            <v>h</v>
          </cell>
        </row>
        <row r="1809">
          <cell r="B1809" t="str">
            <v>15.1.559</v>
          </cell>
          <cell r="D1809" t="str">
            <v>72.47.03.01</v>
          </cell>
          <cell r="E1809" t="str">
            <v>ROLO COMP.TAN.12T C-A</v>
          </cell>
          <cell r="F1809" t="str">
            <v>h</v>
          </cell>
        </row>
        <row r="1810">
          <cell r="B1810" t="str">
            <v>15.1.560</v>
          </cell>
          <cell r="D1810" t="str">
            <v>72.47.03.02</v>
          </cell>
          <cell r="E1810" t="str">
            <v>ROLO COMP.TAN.12T C-B</v>
          </cell>
          <cell r="F1810" t="str">
            <v>h</v>
          </cell>
        </row>
        <row r="1811">
          <cell r="B1811" t="str">
            <v>15.1.561</v>
          </cell>
          <cell r="D1811" t="str">
            <v>72.47.03.03</v>
          </cell>
          <cell r="E1811" t="str">
            <v>ROLO COMP.TAN.12T C-C</v>
          </cell>
          <cell r="F1811" t="str">
            <v>h</v>
          </cell>
        </row>
        <row r="1812">
          <cell r="B1812" t="str">
            <v>15.1.562</v>
          </cell>
          <cell r="D1812" t="str">
            <v>72.47.03.04</v>
          </cell>
          <cell r="E1812" t="str">
            <v>ROLO COMP.TAN.12T C-D</v>
          </cell>
          <cell r="F1812" t="str">
            <v>h</v>
          </cell>
        </row>
        <row r="1813">
          <cell r="B1813" t="str">
            <v>15.1.563</v>
          </cell>
          <cell r="D1813" t="str">
            <v>72.48.01.01</v>
          </cell>
          <cell r="E1813" t="str">
            <v>ROLO COM.P.A.12,5 C-A</v>
          </cell>
          <cell r="F1813" t="str">
            <v>h</v>
          </cell>
        </row>
        <row r="1814">
          <cell r="B1814" t="str">
            <v>15.1.564</v>
          </cell>
          <cell r="D1814" t="str">
            <v>72.48.01.02</v>
          </cell>
          <cell r="E1814" t="str">
            <v>ROLO COM.P.A.12,5 C-B</v>
          </cell>
          <cell r="F1814" t="str">
            <v>h</v>
          </cell>
        </row>
        <row r="1815">
          <cell r="B1815" t="str">
            <v>15.1.565</v>
          </cell>
          <cell r="D1815" t="str">
            <v>72.48.01.03</v>
          </cell>
          <cell r="E1815" t="str">
            <v>ROLO COM.P.A.12,5 C-C</v>
          </cell>
          <cell r="F1815" t="str">
            <v>h</v>
          </cell>
        </row>
        <row r="1816">
          <cell r="B1816" t="str">
            <v>15.1.566</v>
          </cell>
          <cell r="D1816" t="str">
            <v>72.48.01.04</v>
          </cell>
          <cell r="E1816" t="str">
            <v>ROLO COM.P.A.12,5 C-D</v>
          </cell>
          <cell r="F1816" t="str">
            <v>h</v>
          </cell>
        </row>
        <row r="1817">
          <cell r="B1817" t="str">
            <v>15.1.567</v>
          </cell>
          <cell r="D1817" t="str">
            <v>72.48.02.01</v>
          </cell>
          <cell r="E1817" t="str">
            <v>ROLO COM.P.A.27T C-A</v>
          </cell>
          <cell r="F1817" t="str">
            <v>h</v>
          </cell>
        </row>
        <row r="1818">
          <cell r="B1818" t="str">
            <v>15.1.568</v>
          </cell>
          <cell r="D1818" t="str">
            <v>72.48.02.02</v>
          </cell>
          <cell r="E1818" t="str">
            <v>ROLO COM.P.A.27T C-B</v>
          </cell>
          <cell r="F1818" t="str">
            <v>h</v>
          </cell>
        </row>
        <row r="1819">
          <cell r="B1819" t="str">
            <v>15.1.569</v>
          </cell>
          <cell r="D1819" t="str">
            <v>72.48.02.03</v>
          </cell>
          <cell r="E1819" t="str">
            <v>ROLO COM.P.A.27T C-C</v>
          </cell>
          <cell r="F1819" t="str">
            <v>h</v>
          </cell>
        </row>
        <row r="1820">
          <cell r="B1820" t="str">
            <v>15.1.570</v>
          </cell>
          <cell r="D1820" t="str">
            <v>72.48.02.04</v>
          </cell>
          <cell r="E1820" t="str">
            <v>ROLO COM.P.A.27T C-D</v>
          </cell>
          <cell r="F1820" t="str">
            <v>h</v>
          </cell>
        </row>
        <row r="1821">
          <cell r="B1821" t="str">
            <v>15.1.571</v>
          </cell>
          <cell r="D1821" t="str">
            <v>72.49.01.01</v>
          </cell>
          <cell r="E1821" t="str">
            <v>TRAT.AGR.3,7TON C-A</v>
          </cell>
          <cell r="F1821" t="str">
            <v>h</v>
          </cell>
        </row>
        <row r="1822">
          <cell r="B1822" t="str">
            <v>15.1.572</v>
          </cell>
          <cell r="D1822" t="str">
            <v>72.49.01.02</v>
          </cell>
          <cell r="E1822" t="str">
            <v>TRAT.AGR.3,7TON C-B</v>
          </cell>
          <cell r="F1822" t="str">
            <v>h</v>
          </cell>
        </row>
        <row r="1823">
          <cell r="B1823" t="str">
            <v>15.1.573</v>
          </cell>
          <cell r="D1823" t="str">
            <v>72.49.01.03</v>
          </cell>
          <cell r="E1823" t="str">
            <v>TRAT.AGR.3,7TON C-C</v>
          </cell>
          <cell r="F1823" t="str">
            <v>h</v>
          </cell>
        </row>
        <row r="1824">
          <cell r="B1824" t="str">
            <v>15.1.574</v>
          </cell>
          <cell r="D1824" t="str">
            <v>72.49.01.04</v>
          </cell>
          <cell r="E1824" t="str">
            <v>TRAT.AGR.3,7TON C-D</v>
          </cell>
          <cell r="F1824" t="str">
            <v>h</v>
          </cell>
        </row>
        <row r="1825">
          <cell r="B1825" t="str">
            <v>15.1.575</v>
          </cell>
          <cell r="D1825" t="str">
            <v>72.49.02.01</v>
          </cell>
          <cell r="E1825" t="str">
            <v>TRAT.AGR.5TON C-A</v>
          </cell>
          <cell r="F1825" t="str">
            <v>h</v>
          </cell>
        </row>
        <row r="1826">
          <cell r="B1826" t="str">
            <v>15.1.576</v>
          </cell>
          <cell r="D1826" t="str">
            <v>72.49.02.02</v>
          </cell>
          <cell r="E1826" t="str">
            <v>TRAT.AGR.5TON C-B</v>
          </cell>
          <cell r="F1826" t="str">
            <v>h</v>
          </cell>
        </row>
        <row r="1827">
          <cell r="B1827" t="str">
            <v>15.1.577</v>
          </cell>
          <cell r="D1827" t="str">
            <v>72.49.02.03</v>
          </cell>
          <cell r="E1827" t="str">
            <v>TRAT.AGR.5TON C-C</v>
          </cell>
          <cell r="F1827" t="str">
            <v>h</v>
          </cell>
        </row>
        <row r="1828">
          <cell r="B1828" t="str">
            <v>15.1.578</v>
          </cell>
          <cell r="D1828" t="str">
            <v>72.49.02.04</v>
          </cell>
          <cell r="E1828" t="str">
            <v>TRAT.AGR.5TON C-D</v>
          </cell>
          <cell r="F1828" t="str">
            <v>h</v>
          </cell>
        </row>
        <row r="1829">
          <cell r="B1829" t="str">
            <v>15.1.579</v>
          </cell>
          <cell r="D1829" t="str">
            <v>72.49.03.01</v>
          </cell>
          <cell r="E1829" t="str">
            <v>MICRO TRAT.2,2T C-A</v>
          </cell>
          <cell r="F1829" t="str">
            <v>h</v>
          </cell>
        </row>
        <row r="1830">
          <cell r="B1830" t="str">
            <v>15.1.580</v>
          </cell>
          <cell r="D1830" t="str">
            <v>72.49.03.02</v>
          </cell>
          <cell r="E1830" t="str">
            <v>MICRO TRAT.2,2T C-B</v>
          </cell>
          <cell r="F1830" t="str">
            <v>h</v>
          </cell>
        </row>
        <row r="1831">
          <cell r="B1831" t="str">
            <v>15.1.581</v>
          </cell>
          <cell r="D1831" t="str">
            <v>72.49.03.03</v>
          </cell>
          <cell r="E1831" t="str">
            <v>MICRO TRAT.2,2T C-C</v>
          </cell>
          <cell r="F1831" t="str">
            <v>h</v>
          </cell>
        </row>
        <row r="1832">
          <cell r="B1832" t="str">
            <v>15.1.582</v>
          </cell>
          <cell r="D1832" t="str">
            <v>72.49.03.04</v>
          </cell>
          <cell r="E1832" t="str">
            <v>MICRO TRAT.2,2T C-D</v>
          </cell>
          <cell r="F1832" t="str">
            <v>h</v>
          </cell>
        </row>
        <row r="1833">
          <cell r="B1833" t="str">
            <v>15.1.583</v>
          </cell>
          <cell r="D1833" t="str">
            <v>72.49.04.01</v>
          </cell>
          <cell r="E1833" t="str">
            <v>TRAT.TRIT.VEG.5T C-A</v>
          </cell>
          <cell r="F1833" t="str">
            <v>h</v>
          </cell>
        </row>
        <row r="1834">
          <cell r="B1834" t="str">
            <v>15.1.584</v>
          </cell>
          <cell r="D1834" t="str">
            <v>72.49.04.02</v>
          </cell>
          <cell r="E1834" t="str">
            <v>TRAT.TRIT.VEG.5T C-B</v>
          </cell>
          <cell r="F1834" t="str">
            <v>h</v>
          </cell>
        </row>
        <row r="1835">
          <cell r="B1835" t="str">
            <v>15.1.585</v>
          </cell>
          <cell r="D1835" t="str">
            <v>72.49.04.03</v>
          </cell>
          <cell r="E1835" t="str">
            <v>TRAT.TRIT.VEG.5T C-C</v>
          </cell>
          <cell r="F1835" t="str">
            <v>h</v>
          </cell>
        </row>
        <row r="1836">
          <cell r="B1836" t="str">
            <v>15.1.586</v>
          </cell>
          <cell r="D1836" t="str">
            <v>72.49.04.04</v>
          </cell>
          <cell r="E1836" t="str">
            <v>TRAT.TRIT.VEG.5T C-D</v>
          </cell>
          <cell r="F1836" t="str">
            <v>h</v>
          </cell>
        </row>
        <row r="1837">
          <cell r="B1837" t="str">
            <v>15.1.587</v>
          </cell>
          <cell r="D1837" t="str">
            <v>72.49.05.01</v>
          </cell>
          <cell r="E1837" t="str">
            <v>TRAT.AGR.PULV.5T C-A</v>
          </cell>
          <cell r="F1837" t="str">
            <v>h</v>
          </cell>
        </row>
        <row r="1838">
          <cell r="B1838" t="str">
            <v>15.1.588</v>
          </cell>
          <cell r="D1838" t="str">
            <v>72.49.05.02</v>
          </cell>
          <cell r="E1838" t="str">
            <v>TRAT.AGR.PULV.5T C-B</v>
          </cell>
          <cell r="F1838" t="str">
            <v>h</v>
          </cell>
        </row>
        <row r="1839">
          <cell r="B1839" t="str">
            <v>15.1.589</v>
          </cell>
          <cell r="D1839" t="str">
            <v>72.49.05.03</v>
          </cell>
          <cell r="E1839" t="str">
            <v>TRAT.AGR.PULV.5T C-C</v>
          </cell>
          <cell r="F1839" t="str">
            <v>h</v>
          </cell>
        </row>
        <row r="1840">
          <cell r="B1840" t="str">
            <v>15.1.590</v>
          </cell>
          <cell r="D1840" t="str">
            <v>72.49.05.04</v>
          </cell>
          <cell r="E1840" t="str">
            <v>TRAT.AGR.PULV.5T C-D</v>
          </cell>
          <cell r="F1840" t="str">
            <v>h</v>
          </cell>
        </row>
        <row r="1841">
          <cell r="B1841" t="str">
            <v>15.1.591</v>
          </cell>
          <cell r="D1841" t="str">
            <v>72.50.01.01</v>
          </cell>
          <cell r="E1841" t="str">
            <v>TRAT.EST.L.1,93M3 C-A</v>
          </cell>
          <cell r="F1841" t="str">
            <v>h</v>
          </cell>
        </row>
        <row r="1842">
          <cell r="B1842" t="str">
            <v>15.1.592</v>
          </cell>
          <cell r="D1842" t="str">
            <v>72.50.01.02</v>
          </cell>
          <cell r="E1842" t="str">
            <v>TRAT.EST.L.1,93M3 C-B</v>
          </cell>
          <cell r="F1842" t="str">
            <v>h</v>
          </cell>
        </row>
        <row r="1843">
          <cell r="B1843" t="str">
            <v>15.1.593</v>
          </cell>
          <cell r="D1843" t="str">
            <v>72.50.01.03</v>
          </cell>
          <cell r="E1843" t="str">
            <v>TRAT.EST.L.1,93M3 C-C</v>
          </cell>
          <cell r="F1843" t="str">
            <v>h</v>
          </cell>
        </row>
        <row r="1844">
          <cell r="B1844" t="str">
            <v>15.1.594</v>
          </cell>
          <cell r="D1844" t="str">
            <v>72.50.01.04</v>
          </cell>
          <cell r="E1844" t="str">
            <v>TRAT.EST.L.1,93M3 C-D</v>
          </cell>
          <cell r="F1844" t="str">
            <v>h</v>
          </cell>
        </row>
        <row r="1845">
          <cell r="B1845" t="str">
            <v>15.1.595</v>
          </cell>
          <cell r="D1845" t="str">
            <v>72.50.02.01</v>
          </cell>
          <cell r="E1845" t="str">
            <v>TRAT.EST.L.3,18M3 C-A</v>
          </cell>
          <cell r="F1845" t="str">
            <v>h</v>
          </cell>
        </row>
        <row r="1846">
          <cell r="B1846" t="str">
            <v>15.1.596</v>
          </cell>
          <cell r="D1846" t="str">
            <v>72.50.02.02</v>
          </cell>
          <cell r="E1846" t="str">
            <v>TRAT.EST.L.3,18M3 C-B</v>
          </cell>
          <cell r="F1846" t="str">
            <v>h</v>
          </cell>
        </row>
        <row r="1847">
          <cell r="B1847" t="str">
            <v>15.1.597</v>
          </cell>
          <cell r="D1847" t="str">
            <v>72.50.02.03</v>
          </cell>
          <cell r="E1847" t="str">
            <v>TRAT.EST.L.3,18M3 C-C</v>
          </cell>
          <cell r="F1847" t="str">
            <v>h</v>
          </cell>
        </row>
        <row r="1848">
          <cell r="B1848" t="str">
            <v>15.1.598</v>
          </cell>
          <cell r="D1848" t="str">
            <v>72.50.02.04</v>
          </cell>
          <cell r="E1848" t="str">
            <v>TRAT.EST.L.3,18M3 C-D</v>
          </cell>
          <cell r="F1848" t="str">
            <v>h</v>
          </cell>
        </row>
        <row r="1849">
          <cell r="B1849" t="str">
            <v>15.1.599</v>
          </cell>
          <cell r="D1849" t="str">
            <v>72.50.03.01</v>
          </cell>
          <cell r="E1849" t="str">
            <v>TRAT.EST.L.2,28M3 C-A</v>
          </cell>
          <cell r="F1849" t="str">
            <v>h</v>
          </cell>
        </row>
        <row r="1850">
          <cell r="B1850" t="str">
            <v>15.1.600</v>
          </cell>
          <cell r="D1850" t="str">
            <v>72.50.03.02</v>
          </cell>
          <cell r="E1850" t="str">
            <v>TRAT.EST.L.2,28M3 C-B</v>
          </cell>
          <cell r="F1850" t="str">
            <v>h</v>
          </cell>
        </row>
        <row r="1851">
          <cell r="B1851" t="str">
            <v>15.1.601</v>
          </cell>
          <cell r="D1851" t="str">
            <v>72.50.03.03</v>
          </cell>
          <cell r="E1851" t="str">
            <v>TRAT.EST.L.2,28M3 C-C</v>
          </cell>
          <cell r="F1851" t="str">
            <v>h</v>
          </cell>
        </row>
        <row r="1852">
          <cell r="B1852" t="str">
            <v>15.1.602</v>
          </cell>
          <cell r="D1852" t="str">
            <v>72.50.03.04</v>
          </cell>
          <cell r="E1852" t="str">
            <v>TRAT.EST.L.2,28M3 C-D</v>
          </cell>
          <cell r="F1852" t="str">
            <v>h</v>
          </cell>
        </row>
        <row r="1853">
          <cell r="B1853" t="str">
            <v>15.1.603</v>
          </cell>
          <cell r="D1853" t="str">
            <v>72.50.04.01</v>
          </cell>
          <cell r="E1853" t="str">
            <v xml:space="preserve">TRAT.EST.R.1,93M3 C-A </v>
          </cell>
          <cell r="F1853" t="str">
            <v>h</v>
          </cell>
        </row>
        <row r="1854">
          <cell r="B1854" t="str">
            <v>15.1.604</v>
          </cell>
          <cell r="D1854" t="str">
            <v xml:space="preserve">72.50.04.02 </v>
          </cell>
          <cell r="E1854" t="str">
            <v xml:space="preserve">TRAT.EST.R.1,93M3 C-B </v>
          </cell>
          <cell r="F1854" t="str">
            <v>h</v>
          </cell>
        </row>
        <row r="1855">
          <cell r="B1855" t="str">
            <v>15.1.605</v>
          </cell>
          <cell r="D1855" t="str">
            <v>72.50.04.03</v>
          </cell>
          <cell r="E1855" t="str">
            <v xml:space="preserve">TRAT.EST.R.1,93M3 C-C </v>
          </cell>
          <cell r="F1855" t="str">
            <v>h</v>
          </cell>
        </row>
        <row r="1856">
          <cell r="B1856" t="str">
            <v>15.1.606</v>
          </cell>
          <cell r="D1856" t="str">
            <v>72.50.04.04</v>
          </cell>
          <cell r="E1856" t="str">
            <v xml:space="preserve">TRAT.EST.R.1,93M3 C-D </v>
          </cell>
          <cell r="F1856" t="str">
            <v>h</v>
          </cell>
        </row>
        <row r="1857">
          <cell r="B1857" t="str">
            <v>15.1.607</v>
          </cell>
          <cell r="D1857" t="str">
            <v>72.50.05.01</v>
          </cell>
          <cell r="E1857" t="str">
            <v xml:space="preserve">TRAT.EST.R.2,28M3 C-A </v>
          </cell>
          <cell r="F1857" t="str">
            <v>h</v>
          </cell>
        </row>
        <row r="1858">
          <cell r="B1858" t="str">
            <v>15.1.608</v>
          </cell>
          <cell r="D1858" t="str">
            <v>72.50.05.02</v>
          </cell>
          <cell r="E1858" t="str">
            <v>TRAT.EST.R..2,28M3 C-B</v>
          </cell>
          <cell r="F1858" t="str">
            <v>h</v>
          </cell>
        </row>
        <row r="1859">
          <cell r="B1859" t="str">
            <v>15.1.609</v>
          </cell>
          <cell r="D1859" t="str">
            <v>72.50.05.03</v>
          </cell>
          <cell r="E1859" t="str">
            <v xml:space="preserve">TRAT.EST.R.2,28M3 C-C </v>
          </cell>
          <cell r="F1859" t="str">
            <v>h</v>
          </cell>
        </row>
        <row r="1860">
          <cell r="B1860" t="str">
            <v>15.1.610</v>
          </cell>
          <cell r="D1860" t="str">
            <v>72.50.05.04</v>
          </cell>
          <cell r="E1860" t="str">
            <v xml:space="preserve">TRAT.EST.R.2,28M3 C-D </v>
          </cell>
          <cell r="F1860" t="str">
            <v>h</v>
          </cell>
        </row>
        <row r="1861">
          <cell r="B1861" t="str">
            <v>15.1.611</v>
          </cell>
          <cell r="D1861" t="str">
            <v>72.50.06.01</v>
          </cell>
          <cell r="E1861" t="str">
            <v>TRAT.EST.R.3,18M3 C-A</v>
          </cell>
          <cell r="F1861" t="str">
            <v>h</v>
          </cell>
        </row>
        <row r="1862">
          <cell r="B1862" t="str">
            <v>15.1.612</v>
          </cell>
          <cell r="D1862" t="str">
            <v>72.50.06.02</v>
          </cell>
          <cell r="E1862" t="str">
            <v>TRAT.EST.R.3,18M3 C-B</v>
          </cell>
          <cell r="F1862" t="str">
            <v>h</v>
          </cell>
        </row>
        <row r="1863">
          <cell r="B1863" t="str">
            <v>15.1.613</v>
          </cell>
          <cell r="D1863" t="str">
            <v>72.50.06.03</v>
          </cell>
          <cell r="E1863" t="str">
            <v>TRAT.EST.R.3,18M3 C-C</v>
          </cell>
          <cell r="F1863" t="str">
            <v>h</v>
          </cell>
        </row>
        <row r="1864">
          <cell r="B1864" t="str">
            <v>15.1.614</v>
          </cell>
          <cell r="D1864" t="str">
            <v xml:space="preserve">72.50.06.04 </v>
          </cell>
          <cell r="E1864" t="str">
            <v xml:space="preserve">TRAT.EST.R.3,18M3 C-D </v>
          </cell>
          <cell r="F1864" t="str">
            <v>h</v>
          </cell>
        </row>
        <row r="1865">
          <cell r="B1865" t="str">
            <v>15.1.615</v>
          </cell>
          <cell r="D1865" t="str">
            <v xml:space="preserve">72.52.01.01 </v>
          </cell>
          <cell r="E1865" t="str">
            <v>US.CONC.200M3/H C-A</v>
          </cell>
          <cell r="F1865" t="str">
            <v>h</v>
          </cell>
        </row>
        <row r="1866">
          <cell r="B1866" t="str">
            <v>15.1.616</v>
          </cell>
          <cell r="D1866" t="str">
            <v>72.52.01.02</v>
          </cell>
          <cell r="E1866" t="str">
            <v>US.CONC.200M3/H C-B</v>
          </cell>
          <cell r="F1866" t="str">
            <v>h</v>
          </cell>
        </row>
        <row r="1867">
          <cell r="B1867" t="str">
            <v>15.1.617</v>
          </cell>
          <cell r="D1867" t="str">
            <v xml:space="preserve">72.52.01.03 </v>
          </cell>
          <cell r="E1867" t="str">
            <v>US.CONC.200M3/H C-C</v>
          </cell>
          <cell r="F1867" t="str">
            <v>h</v>
          </cell>
        </row>
        <row r="1868">
          <cell r="B1868" t="str">
            <v>15.1.618</v>
          </cell>
          <cell r="D1868" t="str">
            <v>72.52.01.04</v>
          </cell>
          <cell r="E1868" t="str">
            <v>US.CONC.200M3/H C-D</v>
          </cell>
          <cell r="F1868" t="str">
            <v>h</v>
          </cell>
        </row>
        <row r="1869">
          <cell r="B1869" t="str">
            <v>15.1.619</v>
          </cell>
          <cell r="D1869" t="str">
            <v>72.52.02.01</v>
          </cell>
          <cell r="E1869" t="str">
            <v>US.CONC.40M3/H C-A</v>
          </cell>
          <cell r="F1869" t="str">
            <v>h</v>
          </cell>
        </row>
        <row r="1870">
          <cell r="B1870" t="str">
            <v>15.1.620</v>
          </cell>
          <cell r="D1870" t="str">
            <v>72.52.02.02</v>
          </cell>
          <cell r="E1870" t="str">
            <v>US.CONC.40M3/H C-B</v>
          </cell>
          <cell r="F1870" t="str">
            <v>h</v>
          </cell>
        </row>
        <row r="1871">
          <cell r="B1871" t="str">
            <v>15.1.621</v>
          </cell>
          <cell r="D1871" t="str">
            <v>72.52.02.03</v>
          </cell>
          <cell r="E1871" t="str">
            <v>US.CONC.40M3/H C-C</v>
          </cell>
          <cell r="F1871" t="str">
            <v>h</v>
          </cell>
        </row>
        <row r="1872">
          <cell r="B1872" t="str">
            <v>15.1.622</v>
          </cell>
          <cell r="D1872" t="str">
            <v>72.52.02.04</v>
          </cell>
          <cell r="E1872" t="str">
            <v>US.CONC.40M3/H C-D</v>
          </cell>
          <cell r="F1872" t="str">
            <v>h</v>
          </cell>
        </row>
        <row r="1873">
          <cell r="B1873" t="str">
            <v>15.1.623</v>
          </cell>
          <cell r="D1873" t="str">
            <v>72.52.03.01</v>
          </cell>
          <cell r="E1873" t="str">
            <v>US.GRAV.Q.80T/H C-A</v>
          </cell>
          <cell r="F1873" t="str">
            <v>h</v>
          </cell>
        </row>
        <row r="1874">
          <cell r="B1874" t="str">
            <v>15.1.624</v>
          </cell>
          <cell r="D1874" t="str">
            <v>72.52.03.02</v>
          </cell>
          <cell r="E1874" t="str">
            <v>US.GRAV.Q.80T/H C-B</v>
          </cell>
          <cell r="F1874" t="str">
            <v>h</v>
          </cell>
        </row>
        <row r="1875">
          <cell r="B1875" t="str">
            <v>15.1.625</v>
          </cell>
          <cell r="D1875" t="str">
            <v xml:space="preserve">72.52.03.03 </v>
          </cell>
          <cell r="E1875" t="str">
            <v>US.GRAV.Q.80T/H C-C</v>
          </cell>
          <cell r="F1875" t="str">
            <v>h</v>
          </cell>
        </row>
        <row r="1876">
          <cell r="B1876" t="str">
            <v>15.1.626</v>
          </cell>
          <cell r="D1876" t="str">
            <v>72.52.03.04</v>
          </cell>
          <cell r="E1876" t="str">
            <v>US.GRAV.Q.80T/H C-D</v>
          </cell>
          <cell r="F1876" t="str">
            <v>h</v>
          </cell>
        </row>
        <row r="1877">
          <cell r="B1877" t="str">
            <v>15.1.627</v>
          </cell>
          <cell r="D1877" t="str">
            <v xml:space="preserve">72.52.04.01 </v>
          </cell>
          <cell r="E1877" t="str">
            <v>US.ASF.FR.150T/H C-A</v>
          </cell>
          <cell r="F1877" t="str">
            <v>h</v>
          </cell>
        </row>
        <row r="1878">
          <cell r="B1878" t="str">
            <v>15.1.628</v>
          </cell>
          <cell r="D1878" t="str">
            <v xml:space="preserve">72.52.04.02 </v>
          </cell>
          <cell r="E1878" t="str">
            <v>US.ASF.FR.150T/H C-B</v>
          </cell>
          <cell r="F1878" t="str">
            <v>h</v>
          </cell>
        </row>
        <row r="1879">
          <cell r="B1879" t="str">
            <v>15.1.629</v>
          </cell>
          <cell r="D1879" t="str">
            <v xml:space="preserve">72.52.04.03 </v>
          </cell>
          <cell r="E1879" t="str">
            <v>US.ASF.FR.150T/H C-C</v>
          </cell>
          <cell r="F1879" t="str">
            <v>h</v>
          </cell>
        </row>
        <row r="1880">
          <cell r="B1880" t="str">
            <v>15.1.630</v>
          </cell>
          <cell r="D1880" t="str">
            <v>72.52.04.04</v>
          </cell>
          <cell r="E1880" t="str">
            <v>US.ASF.FR.150T/H C-D</v>
          </cell>
          <cell r="F1880" t="str">
            <v>h</v>
          </cell>
        </row>
        <row r="1881">
          <cell r="B1881" t="str">
            <v>15.1.631</v>
          </cell>
          <cell r="D1881" t="str">
            <v xml:space="preserve">72.52.05.01 </v>
          </cell>
          <cell r="E1881" t="str">
            <v xml:space="preserve">US.SOLOS 400T/H C-A </v>
          </cell>
          <cell r="F1881" t="str">
            <v>h</v>
          </cell>
        </row>
        <row r="1882">
          <cell r="B1882" t="str">
            <v>15.1.632</v>
          </cell>
          <cell r="D1882" t="str">
            <v xml:space="preserve">72.52.05.02 </v>
          </cell>
          <cell r="E1882" t="str">
            <v>US.SOLOS 400T/H C-B</v>
          </cell>
          <cell r="F1882" t="str">
            <v>h</v>
          </cell>
        </row>
        <row r="1883">
          <cell r="B1883" t="str">
            <v>15.1.633</v>
          </cell>
          <cell r="D1883" t="str">
            <v>72.52.05.03</v>
          </cell>
          <cell r="E1883" t="str">
            <v xml:space="preserve">US.SOLOS 400T/H C-C </v>
          </cell>
          <cell r="F1883" t="str">
            <v>h</v>
          </cell>
        </row>
        <row r="1884">
          <cell r="B1884" t="str">
            <v>15.1.634</v>
          </cell>
          <cell r="D1884" t="str">
            <v xml:space="preserve">72.52.05.04 </v>
          </cell>
          <cell r="E1884" t="str">
            <v>US.SOLOS 400T/H C-D</v>
          </cell>
          <cell r="F1884" t="str">
            <v>h</v>
          </cell>
        </row>
        <row r="1885">
          <cell r="B1885" t="str">
            <v>15.1.635</v>
          </cell>
          <cell r="D1885" t="str">
            <v xml:space="preserve">72.53.01.01 </v>
          </cell>
          <cell r="E1885" t="str">
            <v>VIBR.IMER.ELETR.C-A</v>
          </cell>
          <cell r="F1885" t="str">
            <v>h</v>
          </cell>
        </row>
        <row r="1886">
          <cell r="B1886" t="str">
            <v>15.1.636</v>
          </cell>
          <cell r="D1886" t="str">
            <v xml:space="preserve">72.53.01.02 </v>
          </cell>
          <cell r="E1886" t="str">
            <v>VIBR.IMER.ELETR.C-B</v>
          </cell>
          <cell r="F1886" t="str">
            <v>h</v>
          </cell>
        </row>
        <row r="1887">
          <cell r="B1887" t="str">
            <v>15.1.637</v>
          </cell>
          <cell r="D1887" t="str">
            <v>72.53.01.03</v>
          </cell>
          <cell r="E1887" t="str">
            <v>VIBR.IMER.ELETR.C-C</v>
          </cell>
          <cell r="F1887" t="str">
            <v>h</v>
          </cell>
        </row>
        <row r="1888">
          <cell r="B1888" t="str">
            <v>15.1.638</v>
          </cell>
          <cell r="D1888" t="str">
            <v xml:space="preserve">72.53.01.04 </v>
          </cell>
          <cell r="E1888" t="str">
            <v>VIBR.IMER.ELETR.C-D</v>
          </cell>
          <cell r="F1888" t="str">
            <v>h</v>
          </cell>
        </row>
        <row r="1889">
          <cell r="B1889" t="str">
            <v>15.1.639</v>
          </cell>
          <cell r="D1889" t="str">
            <v xml:space="preserve">72.53.02.01 </v>
          </cell>
          <cell r="E1889" t="str">
            <v>VIBR.IMER.GAS. C-A</v>
          </cell>
          <cell r="F1889" t="str">
            <v>h</v>
          </cell>
        </row>
        <row r="1890">
          <cell r="B1890" t="str">
            <v>15.1.640</v>
          </cell>
          <cell r="D1890" t="str">
            <v>72.53.02.02</v>
          </cell>
          <cell r="E1890" t="str">
            <v>VIBR.IMER.GAS. C-B</v>
          </cell>
          <cell r="F1890" t="str">
            <v>h</v>
          </cell>
        </row>
        <row r="1891">
          <cell r="B1891" t="str">
            <v>15.1.641</v>
          </cell>
          <cell r="D1891" t="str">
            <v xml:space="preserve">72.53.02.03 </v>
          </cell>
          <cell r="E1891" t="str">
            <v xml:space="preserve">VIBR.IMER.GAS. C-C </v>
          </cell>
          <cell r="F1891" t="str">
            <v>h</v>
          </cell>
        </row>
        <row r="1892">
          <cell r="B1892" t="str">
            <v>15.1.642</v>
          </cell>
          <cell r="D1892" t="str">
            <v xml:space="preserve">72.53.02.04 </v>
          </cell>
          <cell r="E1892" t="str">
            <v>VIBR.IMER.GAS. C-D</v>
          </cell>
          <cell r="F1892" t="str">
            <v>h</v>
          </cell>
        </row>
        <row r="1893">
          <cell r="B1893" t="str">
            <v>15.1.643</v>
          </cell>
          <cell r="D1893" t="str">
            <v>72.54.01.01</v>
          </cell>
          <cell r="E1893" t="str">
            <v>VIB.AC.AS.400T/H C-A</v>
          </cell>
          <cell r="F1893" t="str">
            <v>h</v>
          </cell>
        </row>
        <row r="1894">
          <cell r="B1894" t="str">
            <v>15.1.644</v>
          </cell>
          <cell r="D1894" t="str">
            <v>72.54.01.02</v>
          </cell>
          <cell r="E1894" t="str">
            <v>VIB.AC.AS.400T/H C-B</v>
          </cell>
          <cell r="F1894" t="str">
            <v>h</v>
          </cell>
        </row>
        <row r="1895">
          <cell r="B1895" t="str">
            <v>15.1.645</v>
          </cell>
          <cell r="D1895" t="str">
            <v xml:space="preserve">72.54.01.03 </v>
          </cell>
          <cell r="E1895" t="str">
            <v>VIB.AC.AS.400T/H C-C</v>
          </cell>
          <cell r="F1895" t="str">
            <v>h</v>
          </cell>
        </row>
        <row r="1896">
          <cell r="B1896" t="str">
            <v>15.1.646</v>
          </cell>
          <cell r="D1896" t="str">
            <v>72.54.01.04</v>
          </cell>
          <cell r="E1896" t="str">
            <v>VIB.AC.AS.400T/H C-D</v>
          </cell>
          <cell r="F1896" t="str">
            <v>h</v>
          </cell>
        </row>
        <row r="1897">
          <cell r="B1897" t="str">
            <v>15.1.647</v>
          </cell>
          <cell r="D1897" t="str">
            <v>72.54.02.01</v>
          </cell>
          <cell r="E1897" t="str">
            <v>VIB.AC.AS.2838T/H C-A</v>
          </cell>
          <cell r="F1897" t="str">
            <v>h</v>
          </cell>
        </row>
        <row r="1898">
          <cell r="B1898" t="str">
            <v>15.1.648</v>
          </cell>
          <cell r="D1898" t="str">
            <v>72.54.02.02</v>
          </cell>
          <cell r="E1898" t="str">
            <v>VIB.AC.AS.2838T/H C-B</v>
          </cell>
          <cell r="F1898" t="str">
            <v>h</v>
          </cell>
        </row>
        <row r="1899">
          <cell r="B1899" t="str">
            <v>15.1.649</v>
          </cell>
          <cell r="D1899" t="str">
            <v xml:space="preserve">72.54.02.03 </v>
          </cell>
          <cell r="E1899" t="str">
            <v>VIB.AC.AS.2838T/H C-C</v>
          </cell>
          <cell r="F1899" t="str">
            <v>h</v>
          </cell>
        </row>
        <row r="1900">
          <cell r="B1900" t="str">
            <v>15.1.650</v>
          </cell>
          <cell r="D1900" t="str">
            <v xml:space="preserve">72.54.02.04 </v>
          </cell>
          <cell r="E1900" t="str">
            <v>VIB.AC.AS.2838T/H C-D</v>
          </cell>
          <cell r="F1900" t="str">
            <v>h</v>
          </cell>
        </row>
        <row r="1901">
          <cell r="B1901" t="str">
            <v>15.1.651</v>
          </cell>
          <cell r="D1901" t="str">
            <v xml:space="preserve">72.54.03.01 </v>
          </cell>
          <cell r="E1901" t="str">
            <v>VIB.AC.AS.500T/H C-A</v>
          </cell>
          <cell r="F1901" t="str">
            <v>h</v>
          </cell>
        </row>
        <row r="1902">
          <cell r="B1902" t="str">
            <v>15.1.652</v>
          </cell>
          <cell r="D1902" t="str">
            <v>72.54.03.02</v>
          </cell>
          <cell r="E1902" t="str">
            <v xml:space="preserve">VIB.AC.AS.500T/H C-B </v>
          </cell>
          <cell r="F1902" t="str">
            <v>h</v>
          </cell>
        </row>
        <row r="1903">
          <cell r="B1903" t="str">
            <v>15.1.653</v>
          </cell>
          <cell r="D1903" t="str">
            <v>72.54.03.03</v>
          </cell>
          <cell r="E1903" t="str">
            <v xml:space="preserve">VIB.AC.AS.500T/H C-C </v>
          </cell>
          <cell r="F1903" t="str">
            <v>h</v>
          </cell>
        </row>
        <row r="1904">
          <cell r="B1904" t="str">
            <v>15.1.654</v>
          </cell>
          <cell r="D1904" t="str">
            <v>72.54.03.04</v>
          </cell>
          <cell r="E1904" t="str">
            <v xml:space="preserve">VIB.AC.AS.500T/H C-D </v>
          </cell>
          <cell r="F1904" t="str">
            <v>h</v>
          </cell>
        </row>
        <row r="1905">
          <cell r="B1905" t="str">
            <v>15.1.655</v>
          </cell>
          <cell r="D1905" t="str">
            <v>72.54.04.01</v>
          </cell>
          <cell r="E1905" t="str">
            <v xml:space="preserve">VIB.AC.AS.14,7T/H C-A </v>
          </cell>
          <cell r="F1905" t="str">
            <v>h</v>
          </cell>
        </row>
        <row r="1906">
          <cell r="B1906" t="str">
            <v>15.1.656</v>
          </cell>
          <cell r="D1906" t="str">
            <v>72.54.04.02</v>
          </cell>
          <cell r="E1906" t="str">
            <v xml:space="preserve">VIB.AC.AS.14,7T/H C-B </v>
          </cell>
          <cell r="F1906" t="str">
            <v>h</v>
          </cell>
        </row>
        <row r="1907">
          <cell r="B1907" t="str">
            <v>15.1.657</v>
          </cell>
          <cell r="D1907" t="str">
            <v>72.54.04.03</v>
          </cell>
          <cell r="E1907" t="str">
            <v>VIB.AC.AS.14,7T/H C-C</v>
          </cell>
          <cell r="F1907" t="str">
            <v>h</v>
          </cell>
        </row>
        <row r="1908">
          <cell r="B1908" t="str">
            <v>15.1.658</v>
          </cell>
          <cell r="D1908" t="str">
            <v>72.54.04.04</v>
          </cell>
          <cell r="E1908" t="str">
            <v>VIB.AC.AS.14,7T/H C-D</v>
          </cell>
          <cell r="F1908" t="str">
            <v>h</v>
          </cell>
        </row>
        <row r="1909">
          <cell r="B1909" t="str">
            <v>15.1.659</v>
          </cell>
          <cell r="D1909" t="str">
            <v>72.55.01.01</v>
          </cell>
          <cell r="E1909" t="str">
            <v>V.AC.CONC.200M3/H C-A</v>
          </cell>
          <cell r="F1909" t="str">
            <v>h</v>
          </cell>
        </row>
        <row r="1910">
          <cell r="B1910" t="str">
            <v>15.1.660</v>
          </cell>
          <cell r="D1910" t="str">
            <v>72.55.01.02</v>
          </cell>
          <cell r="E1910" t="str">
            <v>V.AC.CONC.200M3/H C-B</v>
          </cell>
          <cell r="F1910" t="str">
            <v>h</v>
          </cell>
        </row>
        <row r="1911">
          <cell r="B1911" t="str">
            <v>15.1.661</v>
          </cell>
          <cell r="D1911" t="str">
            <v>72.55.01.03</v>
          </cell>
          <cell r="E1911" t="str">
            <v xml:space="preserve">V.AC.CONC.200M3/H C-C </v>
          </cell>
          <cell r="F1911" t="str">
            <v>h</v>
          </cell>
        </row>
        <row r="1912">
          <cell r="B1912" t="str">
            <v>15.1.662</v>
          </cell>
          <cell r="D1912" t="str">
            <v>72.55.01.04</v>
          </cell>
          <cell r="E1912" t="str">
            <v xml:space="preserve">V.AC.CONC.200M3/H C-D </v>
          </cell>
          <cell r="F1912" t="str">
            <v>h</v>
          </cell>
        </row>
        <row r="1913">
          <cell r="B1913" t="str">
            <v>15.1.663</v>
          </cell>
          <cell r="D1913" t="str">
            <v>72.56.01.01</v>
          </cell>
          <cell r="E1913" t="str">
            <v xml:space="preserve">SERRA PAV.8HP C-A </v>
          </cell>
          <cell r="F1913" t="str">
            <v>h</v>
          </cell>
        </row>
        <row r="1914">
          <cell r="B1914" t="str">
            <v>15.1.664</v>
          </cell>
          <cell r="D1914" t="str">
            <v>72.56.01.02</v>
          </cell>
          <cell r="E1914" t="str">
            <v>SERRA PAV.8HP C-B</v>
          </cell>
          <cell r="F1914" t="str">
            <v>h</v>
          </cell>
        </row>
        <row r="1915">
          <cell r="B1915" t="str">
            <v>15.1.665</v>
          </cell>
          <cell r="D1915" t="str">
            <v>72.56.01.03</v>
          </cell>
          <cell r="E1915" t="str">
            <v>SERRA PAV.8HP C-C</v>
          </cell>
          <cell r="F1915" t="str">
            <v>h</v>
          </cell>
        </row>
        <row r="1916">
          <cell r="B1916" t="str">
            <v>15.1.666</v>
          </cell>
          <cell r="D1916" t="str">
            <v>72.56.01.04</v>
          </cell>
          <cell r="E1916" t="str">
            <v xml:space="preserve">SERRA PAV.8HP C-D </v>
          </cell>
          <cell r="F1916" t="str">
            <v>h</v>
          </cell>
        </row>
        <row r="1917">
          <cell r="B1917" t="str">
            <v>15.1.667</v>
          </cell>
          <cell r="D1917" t="str">
            <v>72.56.03.01</v>
          </cell>
          <cell r="E1917" t="str">
            <v xml:space="preserve">SERRA PAV.9HP C-A </v>
          </cell>
          <cell r="F1917" t="str">
            <v>h</v>
          </cell>
        </row>
        <row r="1918">
          <cell r="B1918" t="str">
            <v>15.1.668</v>
          </cell>
          <cell r="D1918" t="str">
            <v>72.56.03.02</v>
          </cell>
          <cell r="E1918" t="str">
            <v>SERRA PAV.9HP C-B</v>
          </cell>
          <cell r="F1918" t="str">
            <v>h</v>
          </cell>
        </row>
        <row r="1919">
          <cell r="B1919" t="str">
            <v>15.1.669</v>
          </cell>
          <cell r="D1919" t="str">
            <v>72.56.03.03</v>
          </cell>
          <cell r="E1919" t="str">
            <v>SERRA PAV.9HP C-C</v>
          </cell>
          <cell r="F1919" t="str">
            <v>h</v>
          </cell>
        </row>
        <row r="1920">
          <cell r="B1920" t="str">
            <v>15.1.670</v>
          </cell>
          <cell r="D1920" t="str">
            <v>72.56.03.04</v>
          </cell>
          <cell r="E1920" t="str">
            <v xml:space="preserve">SERRA PAV.9HP C-D </v>
          </cell>
          <cell r="F1920" t="str">
            <v>h</v>
          </cell>
        </row>
        <row r="1921">
          <cell r="B1921" t="str">
            <v>15.1.671</v>
          </cell>
          <cell r="D1921" t="str">
            <v>72.57.01.01</v>
          </cell>
          <cell r="E1921" t="str">
            <v>SELADORA A FRIO C-A</v>
          </cell>
          <cell r="F1921" t="str">
            <v>h</v>
          </cell>
        </row>
        <row r="1922">
          <cell r="B1922" t="str">
            <v>15.1.672</v>
          </cell>
          <cell r="D1922" t="str">
            <v>72.57.01.02</v>
          </cell>
          <cell r="E1922" t="str">
            <v>SELADORA A FRIO C-B</v>
          </cell>
          <cell r="F1922" t="str">
            <v>h</v>
          </cell>
        </row>
        <row r="1923">
          <cell r="B1923" t="str">
            <v>15.1.673</v>
          </cell>
          <cell r="D1923" t="str">
            <v>72.57.01.03</v>
          </cell>
          <cell r="E1923" t="str">
            <v>SELADORA A FRIO C-C</v>
          </cell>
          <cell r="F1923" t="str">
            <v>h</v>
          </cell>
        </row>
        <row r="1924">
          <cell r="B1924" t="str">
            <v>15.1.674</v>
          </cell>
          <cell r="D1924" t="str">
            <v>72.57.01.04</v>
          </cell>
          <cell r="E1924" t="str">
            <v>SELADORA A FRIO C-D</v>
          </cell>
          <cell r="F1924" t="str">
            <v>h</v>
          </cell>
        </row>
        <row r="1925">
          <cell r="B1925" t="str">
            <v>15.1.675</v>
          </cell>
          <cell r="D1925" t="str">
            <v>72.58.01.01</v>
          </cell>
          <cell r="E1925" t="str">
            <v>UNID.APLIC.EXTR. C-A</v>
          </cell>
          <cell r="F1925" t="str">
            <v>h</v>
          </cell>
        </row>
        <row r="1926">
          <cell r="B1926" t="str">
            <v>15.1.676</v>
          </cell>
          <cell r="D1926" t="str">
            <v>72.58.01.02</v>
          </cell>
          <cell r="E1926" t="str">
            <v>UNID.APLIC.EXTR. C-B</v>
          </cell>
          <cell r="F1926" t="str">
            <v>h</v>
          </cell>
        </row>
        <row r="1927">
          <cell r="B1927" t="str">
            <v>15.1.677</v>
          </cell>
          <cell r="D1927" t="str">
            <v>72.58.01.03</v>
          </cell>
          <cell r="E1927" t="str">
            <v>UNID.APLIC.EXTR. C-C</v>
          </cell>
          <cell r="F1927" t="str">
            <v>h</v>
          </cell>
        </row>
        <row r="1928">
          <cell r="B1928" t="str">
            <v>15.1.678</v>
          </cell>
          <cell r="D1928" t="str">
            <v>72.58.01.04</v>
          </cell>
          <cell r="E1928" t="str">
            <v>UNID.APLIC.EXTR. C-D</v>
          </cell>
          <cell r="F1928" t="str">
            <v>h</v>
          </cell>
        </row>
        <row r="1929">
          <cell r="B1929" t="str">
            <v>15.1.679</v>
          </cell>
          <cell r="D1929" t="str">
            <v>72.58.02.01</v>
          </cell>
          <cell r="E1929" t="str">
            <v xml:space="preserve">UNI.APLI.TINT.EL.C-A </v>
          </cell>
          <cell r="F1929" t="str">
            <v>h</v>
          </cell>
        </row>
        <row r="1930">
          <cell r="B1930" t="str">
            <v>15.1.680</v>
          </cell>
          <cell r="D1930" t="str">
            <v>72.58.02.02</v>
          </cell>
          <cell r="E1930" t="str">
            <v>UNI.APLI.TINT.EL.C-B</v>
          </cell>
          <cell r="F1930" t="str">
            <v>h</v>
          </cell>
        </row>
        <row r="1931">
          <cell r="B1931" t="str">
            <v>15.1.681</v>
          </cell>
          <cell r="D1931" t="str">
            <v>72.58.02.03</v>
          </cell>
          <cell r="E1931" t="str">
            <v xml:space="preserve">UNI.APLI.TINT.EL.C-C </v>
          </cell>
          <cell r="F1931" t="str">
            <v>h</v>
          </cell>
        </row>
        <row r="1932">
          <cell r="B1932" t="str">
            <v>15.1.682</v>
          </cell>
          <cell r="D1932" t="str">
            <v>72.58.02.04</v>
          </cell>
          <cell r="E1932" t="str">
            <v>UNI.APLI.TINT.EL.C-D</v>
          </cell>
          <cell r="F1932" t="str">
            <v>h</v>
          </cell>
        </row>
        <row r="1933">
          <cell r="B1933" t="str">
            <v>15.1.683</v>
          </cell>
          <cell r="D1933" t="str">
            <v>72.58.03.01</v>
          </cell>
          <cell r="E1933" t="str">
            <v>UNIDADE FUSORA C-A</v>
          </cell>
          <cell r="F1933" t="str">
            <v>h</v>
          </cell>
        </row>
        <row r="1934">
          <cell r="B1934" t="str">
            <v>15.1.684</v>
          </cell>
          <cell r="D1934" t="str">
            <v>72.58.03.02</v>
          </cell>
          <cell r="E1934" t="str">
            <v xml:space="preserve">UNIDADE FUSORA C-B </v>
          </cell>
          <cell r="F1934" t="str">
            <v>h</v>
          </cell>
        </row>
        <row r="1935">
          <cell r="B1935" t="str">
            <v>15.1.685</v>
          </cell>
          <cell r="D1935" t="str">
            <v>72.58.03.03</v>
          </cell>
          <cell r="E1935" t="str">
            <v>UNIDADE FUSORA C-C</v>
          </cell>
          <cell r="F1935" t="str">
            <v>h</v>
          </cell>
        </row>
        <row r="1936">
          <cell r="B1936" t="str">
            <v>15.1.686</v>
          </cell>
          <cell r="D1936" t="str">
            <v>72.58.03.04</v>
          </cell>
          <cell r="E1936" t="str">
            <v xml:space="preserve">UNIDADE FUSORA C-D </v>
          </cell>
          <cell r="F1936" t="str">
            <v>h</v>
          </cell>
        </row>
        <row r="1937">
          <cell r="B1937" t="str">
            <v>15.1.687</v>
          </cell>
          <cell r="D1937" t="str">
            <v>72.58.04.01</v>
          </cell>
          <cell r="E1937" t="str">
            <v>UN.APL.HOT-SPRAY C-A</v>
          </cell>
          <cell r="F1937" t="str">
            <v>h</v>
          </cell>
        </row>
        <row r="1938">
          <cell r="B1938" t="str">
            <v>15.1.688</v>
          </cell>
          <cell r="D1938" t="str">
            <v>72.58.04.02</v>
          </cell>
          <cell r="E1938" t="str">
            <v xml:space="preserve">UN.APL.HOT-SPRAY C-B </v>
          </cell>
          <cell r="F1938" t="str">
            <v>h</v>
          </cell>
        </row>
        <row r="1939">
          <cell r="B1939" t="str">
            <v>15.1.689</v>
          </cell>
          <cell r="D1939" t="str">
            <v>72.58.04.03</v>
          </cell>
          <cell r="E1939" t="str">
            <v>UN.APL.HOT-SPRAY C-C</v>
          </cell>
          <cell r="F1939" t="str">
            <v>h</v>
          </cell>
        </row>
        <row r="1940">
          <cell r="B1940" t="str">
            <v>15.1.690</v>
          </cell>
          <cell r="D1940" t="str">
            <v>72.58.04.04</v>
          </cell>
          <cell r="E1940" t="str">
            <v>UN.APL.HOT-SPRAY C-D</v>
          </cell>
          <cell r="F1940" t="str">
            <v>h</v>
          </cell>
        </row>
        <row r="1941">
          <cell r="B1941" t="str">
            <v>15.1.691</v>
          </cell>
          <cell r="D1941" t="str">
            <v>72.58.05.01</v>
          </cell>
          <cell r="E1941" t="str">
            <v>UN.APL.HOFFMAN C-A</v>
          </cell>
          <cell r="F1941" t="str">
            <v>h</v>
          </cell>
        </row>
        <row r="1942">
          <cell r="B1942" t="str">
            <v>15.1.692</v>
          </cell>
          <cell r="D1942" t="str">
            <v>72.58.05.02</v>
          </cell>
          <cell r="E1942" t="str">
            <v>UN.APL.HOFFMAN C-B</v>
          </cell>
          <cell r="F1942" t="str">
            <v>h</v>
          </cell>
        </row>
        <row r="1943">
          <cell r="B1943" t="str">
            <v>15.1.693</v>
          </cell>
          <cell r="D1943" t="str">
            <v>72.58.05.03</v>
          </cell>
          <cell r="E1943" t="str">
            <v>UN.APL.HOFFMAN C-C</v>
          </cell>
          <cell r="F1943" t="str">
            <v>h</v>
          </cell>
        </row>
        <row r="1944">
          <cell r="B1944" t="str">
            <v>15.1.694</v>
          </cell>
          <cell r="D1944" t="str">
            <v>72.58.05.04</v>
          </cell>
          <cell r="E1944" t="str">
            <v>UN.APL.HOFFMAN C-D</v>
          </cell>
          <cell r="F1944" t="str">
            <v>h</v>
          </cell>
        </row>
        <row r="1945">
          <cell r="B1945" t="str">
            <v>15.1.695</v>
          </cell>
          <cell r="D1945" t="str">
            <v>72.59.01.01</v>
          </cell>
          <cell r="E1945" t="str">
            <v>SILO EST.CIM.30T C-A</v>
          </cell>
          <cell r="F1945" t="str">
            <v>h</v>
          </cell>
        </row>
        <row r="1946">
          <cell r="B1946" t="str">
            <v>15.1.696</v>
          </cell>
          <cell r="D1946" t="str">
            <v>72.59.01.02</v>
          </cell>
          <cell r="E1946" t="str">
            <v>SILO EST.CIM.30T C-B</v>
          </cell>
          <cell r="F1946" t="str">
            <v>h</v>
          </cell>
        </row>
        <row r="1947">
          <cell r="B1947" t="str">
            <v>15.1.697</v>
          </cell>
          <cell r="D1947" t="str">
            <v>72.59.01.03</v>
          </cell>
          <cell r="E1947" t="str">
            <v>SILO EST.CIM.30T C-C</v>
          </cell>
          <cell r="F1947" t="str">
            <v>h</v>
          </cell>
        </row>
        <row r="1948">
          <cell r="B1948" t="str">
            <v>15.1.698</v>
          </cell>
          <cell r="D1948" t="str">
            <v>72.59.01.04</v>
          </cell>
          <cell r="E1948" t="str">
            <v>SILO EST.CIM.30T C-D</v>
          </cell>
          <cell r="F1948" t="str">
            <v>h</v>
          </cell>
        </row>
        <row r="1949">
          <cell r="B1949" t="str">
            <v>15.1.699</v>
          </cell>
          <cell r="D1949" t="str">
            <v>72.59.02.01</v>
          </cell>
          <cell r="E1949" t="str">
            <v>SILO EST.ASF.35T C-A</v>
          </cell>
          <cell r="F1949" t="str">
            <v>h</v>
          </cell>
        </row>
        <row r="1950">
          <cell r="B1950" t="str">
            <v>15.1.700</v>
          </cell>
          <cell r="D1950" t="str">
            <v>72.59.02.02</v>
          </cell>
          <cell r="E1950" t="str">
            <v xml:space="preserve">SILO EST.ASF.35T C-B </v>
          </cell>
          <cell r="F1950" t="str">
            <v>h</v>
          </cell>
        </row>
        <row r="1951">
          <cell r="B1951" t="str">
            <v>15.1.701</v>
          </cell>
          <cell r="D1951" t="str">
            <v>72.59.02.03</v>
          </cell>
          <cell r="E1951" t="str">
            <v xml:space="preserve">SILO EST.ASF.35T C-C </v>
          </cell>
          <cell r="F1951" t="str">
            <v>h</v>
          </cell>
        </row>
        <row r="1952">
          <cell r="B1952" t="str">
            <v>15.1.702</v>
          </cell>
          <cell r="D1952" t="str">
            <v>72.59.02.04</v>
          </cell>
          <cell r="E1952" t="str">
            <v xml:space="preserve">SILO EST.ASF.35T C-D </v>
          </cell>
          <cell r="F1952" t="str">
            <v>h</v>
          </cell>
        </row>
        <row r="1953">
          <cell r="B1953" t="str">
            <v>15.1.703</v>
          </cell>
          <cell r="D1953" t="str">
            <v>72.61.01.01</v>
          </cell>
          <cell r="E1953" t="str">
            <v xml:space="preserve">VAS.MEC.REBOC. C-A </v>
          </cell>
          <cell r="F1953" t="str">
            <v>h</v>
          </cell>
        </row>
        <row r="1954">
          <cell r="B1954" t="str">
            <v>15.1.704</v>
          </cell>
          <cell r="D1954" t="str">
            <v>72.61.01.02</v>
          </cell>
          <cell r="E1954" t="str">
            <v>VAS.MEC.REBOC. C-B</v>
          </cell>
          <cell r="F1954" t="str">
            <v>h</v>
          </cell>
        </row>
        <row r="1955">
          <cell r="B1955" t="str">
            <v>15.1.705</v>
          </cell>
          <cell r="D1955" t="str">
            <v>72.61.01.03</v>
          </cell>
          <cell r="E1955" t="str">
            <v>VAS.MEC.REBOC. C-C</v>
          </cell>
          <cell r="F1955" t="str">
            <v>h</v>
          </cell>
        </row>
        <row r="1956">
          <cell r="B1956" t="str">
            <v>15.1.706</v>
          </cell>
          <cell r="D1956" t="str">
            <v>72.61.01.04</v>
          </cell>
          <cell r="E1956" t="str">
            <v xml:space="preserve">VAS.MEC.REBOC. C-D </v>
          </cell>
          <cell r="F1956" t="str">
            <v>h</v>
          </cell>
        </row>
        <row r="1957">
          <cell r="B1957" t="str">
            <v>15.1.707</v>
          </cell>
          <cell r="D1957" t="str">
            <v>72.63.01.01</v>
          </cell>
          <cell r="E1957" t="str">
            <v xml:space="preserve">MAQUINA DE JATO C-A </v>
          </cell>
          <cell r="F1957" t="str">
            <v>h</v>
          </cell>
        </row>
        <row r="1958">
          <cell r="B1958" t="str">
            <v>15.1.708</v>
          </cell>
          <cell r="D1958" t="str">
            <v>72.63.01.02</v>
          </cell>
          <cell r="E1958" t="str">
            <v xml:space="preserve">MAQUINA DE JATO C-B </v>
          </cell>
          <cell r="F1958" t="str">
            <v>h</v>
          </cell>
        </row>
        <row r="1959">
          <cell r="B1959" t="str">
            <v>15.1.709</v>
          </cell>
          <cell r="D1959" t="str">
            <v>72.63.01.03</v>
          </cell>
          <cell r="E1959" t="str">
            <v>MAQUINA DE JATO C-C</v>
          </cell>
          <cell r="F1959" t="str">
            <v>h</v>
          </cell>
        </row>
        <row r="1960">
          <cell r="B1960" t="str">
            <v>15.1.710</v>
          </cell>
          <cell r="D1960" t="str">
            <v>72.63.01.04</v>
          </cell>
          <cell r="E1960" t="str">
            <v>MAQUINA DE JATO C-D</v>
          </cell>
          <cell r="F1960" t="str">
            <v>h</v>
          </cell>
        </row>
      </sheetData>
      <sheetData sheetId="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GERAIS"/>
      <sheetName val="MAT"/>
      <sheetName val="EQUIPMO"/>
      <sheetName val="SERV"/>
      <sheetName val="TRAÇOS"/>
      <sheetName val="COMP1"/>
      <sheetName val="COMP2"/>
      <sheetName val="COMP3"/>
      <sheetName val="COMP4"/>
      <sheetName val="COMP5"/>
      <sheetName val="PATO"/>
      <sheetName val="INS. BÁS."/>
      <sheetName val="DADO ENT."/>
      <sheetName val="INDICES"/>
      <sheetName val="SERVIÇOS"/>
      <sheetName val="TCB5"/>
      <sheetName val="MULTIPLICADORES"/>
      <sheetName val="BR 262 CORUMBA COMP"/>
    </sheetNames>
    <sheetDataSet>
      <sheetData sheetId="0"/>
      <sheetData sheetId="1"/>
      <sheetData sheetId="2">
        <row r="11">
          <cell r="B11" t="str">
            <v>E.0.08</v>
          </cell>
        </row>
      </sheetData>
      <sheetData sheetId="3">
        <row r="4">
          <cell r="B4" t="str">
            <v>1.A.01.111.01</v>
          </cell>
          <cell r="C4" t="str">
            <v>ESCAV. E CARGA DE MAT. DE JAZIDA P/ RECOMP.</v>
          </cell>
          <cell r="D4" t="str">
            <v>m³</v>
          </cell>
          <cell r="E4">
            <v>70</v>
          </cell>
          <cell r="F4">
            <v>3.86</v>
          </cell>
        </row>
        <row r="5">
          <cell r="B5" t="str">
            <v>1.A.01.720.02</v>
          </cell>
          <cell r="C5" t="str">
            <v>FABRICAÇÃO DE GUARDA-CORPO</v>
          </cell>
          <cell r="D5" t="str">
            <v>m</v>
          </cell>
          <cell r="E5">
            <v>1</v>
          </cell>
          <cell r="F5">
            <v>23.86</v>
          </cell>
        </row>
        <row r="6">
          <cell r="B6" t="str">
            <v>01.401.00</v>
          </cell>
          <cell r="C6" t="str">
            <v>RECOMPOSIÇÃO DE REVESTIMENTO PRIMÁRIO</v>
          </cell>
          <cell r="D6" t="str">
            <v>m³</v>
          </cell>
          <cell r="E6">
            <v>93</v>
          </cell>
          <cell r="F6" t="e">
            <v>#N/A</v>
          </cell>
        </row>
        <row r="7">
          <cell r="B7" t="str">
            <v>01.930.00</v>
          </cell>
          <cell r="C7" t="str">
            <v>REGULARIZAÇÃO MECÂNICADA FAIXA DE DOMÍNIO</v>
          </cell>
          <cell r="D7" t="str">
            <v>m²</v>
          </cell>
          <cell r="E7">
            <v>700</v>
          </cell>
          <cell r="F7">
            <v>0.13</v>
          </cell>
        </row>
        <row r="8">
          <cell r="B8" t="str">
            <v>02.200.00</v>
          </cell>
          <cell r="C8" t="str">
            <v>SOLO PARA BASE DE REMENDO PROFUNDO</v>
          </cell>
          <cell r="D8" t="str">
            <v>m³</v>
          </cell>
          <cell r="E8">
            <v>1</v>
          </cell>
          <cell r="F8" t="e">
            <v>#N/A</v>
          </cell>
        </row>
        <row r="9">
          <cell r="B9" t="str">
            <v>02.200.01</v>
          </cell>
          <cell r="C9" t="str">
            <v>RECOMP. DE CAMADA GRANULAR DO PAVIMENTO</v>
          </cell>
          <cell r="D9" t="str">
            <v>m³</v>
          </cell>
          <cell r="E9">
            <v>70</v>
          </cell>
          <cell r="F9" t="e">
            <v>#N/A</v>
          </cell>
        </row>
        <row r="10">
          <cell r="B10" t="str">
            <v>02.220.00</v>
          </cell>
          <cell r="C10" t="str">
            <v>SOLO BRITA PARA BASE DE REMENDO PROFUNDO</v>
          </cell>
          <cell r="D10" t="str">
            <v>m³</v>
          </cell>
          <cell r="E10">
            <v>1</v>
          </cell>
          <cell r="F10">
            <v>12.72</v>
          </cell>
        </row>
        <row r="11">
          <cell r="B11" t="str">
            <v>02.230.00</v>
          </cell>
          <cell r="C11" t="str">
            <v>BRITA PARA BASE DE REMENDO PROFUNDO</v>
          </cell>
          <cell r="D11" t="str">
            <v>m³</v>
          </cell>
          <cell r="E11">
            <v>1</v>
          </cell>
          <cell r="F11">
            <v>31.76</v>
          </cell>
        </row>
        <row r="12">
          <cell r="B12" t="str">
            <v>3.S.02.241.00</v>
          </cell>
          <cell r="C12" t="str">
            <v>SOLO MELHOR. C/CIMENTO P/BASE DE REM. PROF.</v>
          </cell>
          <cell r="D12" t="str">
            <v>m³</v>
          </cell>
          <cell r="E12">
            <v>1</v>
          </cell>
          <cell r="F12">
            <v>30.42</v>
          </cell>
        </row>
        <row r="13">
          <cell r="B13" t="str">
            <v>3.S.02.300.00</v>
          </cell>
          <cell r="C13" t="str">
            <v>IMPRIMAÇÃO</v>
          </cell>
          <cell r="D13" t="str">
            <v>m²</v>
          </cell>
          <cell r="E13">
            <v>1125</v>
          </cell>
          <cell r="F13">
            <v>0.11</v>
          </cell>
        </row>
        <row r="14">
          <cell r="B14" t="str">
            <v>3.S.02.400.00</v>
          </cell>
          <cell r="C14" t="str">
            <v>PINTURA DE LIGAÇÃO</v>
          </cell>
          <cell r="D14" t="str">
            <v>m²</v>
          </cell>
          <cell r="E14">
            <v>1687</v>
          </cell>
          <cell r="F14">
            <v>0.08</v>
          </cell>
        </row>
        <row r="15">
          <cell r="B15" t="str">
            <v>3.S.02.500.00</v>
          </cell>
          <cell r="C15" t="str">
            <v>CAPA SELANTE COM PEDRISCO</v>
          </cell>
          <cell r="D15" t="str">
            <v>m²</v>
          </cell>
          <cell r="E15">
            <v>1350</v>
          </cell>
          <cell r="F15">
            <v>0.33</v>
          </cell>
        </row>
        <row r="16">
          <cell r="B16" t="str">
            <v>3.S.02.500.01</v>
          </cell>
          <cell r="C16" t="str">
            <v>CAPA SELANTE COM AREIA</v>
          </cell>
          <cell r="D16" t="str">
            <v>m²</v>
          </cell>
          <cell r="E16">
            <v>2250</v>
          </cell>
          <cell r="F16">
            <v>0.23</v>
          </cell>
        </row>
        <row r="17">
          <cell r="B17" t="str">
            <v>02.500.02</v>
          </cell>
          <cell r="C17" t="str">
            <v>TRATAMENTO SUPERFICIAL SIMPLES</v>
          </cell>
          <cell r="D17" t="str">
            <v>m²</v>
          </cell>
          <cell r="E17">
            <v>880</v>
          </cell>
          <cell r="F17">
            <v>0.36</v>
          </cell>
        </row>
        <row r="18">
          <cell r="B18" t="str">
            <v>3.S.02.501.01</v>
          </cell>
          <cell r="C18" t="str">
            <v>TRATAMENTO SUPERFICIAL DUPLO COM EMULSÃO</v>
          </cell>
          <cell r="D18" t="str">
            <v>m²</v>
          </cell>
          <cell r="E18">
            <v>343</v>
          </cell>
          <cell r="F18">
            <v>1.33</v>
          </cell>
        </row>
        <row r="19">
          <cell r="B19" t="str">
            <v>3.S.02.510.00</v>
          </cell>
          <cell r="C19" t="str">
            <v>LAMA ASFÁLTICA FINA (GRANULOMETRIA I E II )</v>
          </cell>
          <cell r="D19" t="str">
            <v>m²</v>
          </cell>
          <cell r="E19">
            <v>838</v>
          </cell>
          <cell r="F19">
            <v>0.44</v>
          </cell>
        </row>
        <row r="20">
          <cell r="B20" t="str">
            <v>3.S.02.510.01</v>
          </cell>
          <cell r="C20" t="str">
            <v>LAMA ASFÁLTICA GROSSA  (GRANULOMETRIA III E IV )</v>
          </cell>
          <cell r="D20" t="str">
            <v>m²</v>
          </cell>
          <cell r="E20">
            <v>419</v>
          </cell>
          <cell r="F20">
            <v>0.84</v>
          </cell>
        </row>
        <row r="21">
          <cell r="B21" t="str">
            <v>02.510.02</v>
          </cell>
          <cell r="C21" t="str">
            <v>LAMA ASFÁLTICA GROSSA II</v>
          </cell>
          <cell r="D21" t="str">
            <v>m²</v>
          </cell>
          <cell r="E21">
            <v>400</v>
          </cell>
          <cell r="F21">
            <v>0.84</v>
          </cell>
        </row>
        <row r="22">
          <cell r="B22" t="str">
            <v>02.520.00</v>
          </cell>
          <cell r="C22" t="str">
            <v>MISTURA AREIA-ASFALTO EM BETONEIRA</v>
          </cell>
          <cell r="D22" t="str">
            <v>m³</v>
          </cell>
          <cell r="E22">
            <v>1.6</v>
          </cell>
          <cell r="F22">
            <v>50.39</v>
          </cell>
        </row>
        <row r="23">
          <cell r="B23" t="str">
            <v>02.520.01</v>
          </cell>
          <cell r="C23" t="str">
            <v>MISTURA AREIA-ASFALTO USINADA A FRIO</v>
          </cell>
          <cell r="D23" t="str">
            <v>m³</v>
          </cell>
          <cell r="E23">
            <v>15</v>
          </cell>
          <cell r="F23">
            <v>23.06</v>
          </cell>
        </row>
        <row r="24">
          <cell r="B24" t="str">
            <v>02.520.02</v>
          </cell>
          <cell r="C24" t="str">
            <v>RECOMP DO REVEST COM AREIA ASFALTO A FRIO</v>
          </cell>
          <cell r="D24" t="str">
            <v>m³</v>
          </cell>
          <cell r="E24">
            <v>15</v>
          </cell>
          <cell r="F24">
            <v>32.76</v>
          </cell>
        </row>
        <row r="25">
          <cell r="B25" t="str">
            <v>02.521.00</v>
          </cell>
          <cell r="C25" t="str">
            <v>MISTURA AREIA-ASFALTO USINADA A QUENTE</v>
          </cell>
          <cell r="D25" t="str">
            <v>m³</v>
          </cell>
          <cell r="E25">
            <v>20</v>
          </cell>
          <cell r="F25">
            <v>36.979999999999997</v>
          </cell>
        </row>
        <row r="26">
          <cell r="B26" t="str">
            <v>02.521.01</v>
          </cell>
          <cell r="C26" t="str">
            <v>RECOMP DO REVEST COM AREIA ASFALTO A QUENTE</v>
          </cell>
          <cell r="D26" t="str">
            <v>m³</v>
          </cell>
          <cell r="E26">
            <v>20</v>
          </cell>
          <cell r="F26">
            <v>45.12</v>
          </cell>
        </row>
        <row r="27">
          <cell r="B27" t="str">
            <v>3.S.02.530.00</v>
          </cell>
          <cell r="C27" t="str">
            <v>MISTURA BETUMINOSA EM BETONEIRA</v>
          </cell>
          <cell r="D27" t="str">
            <v>m³</v>
          </cell>
          <cell r="E27">
            <v>4.3</v>
          </cell>
          <cell r="F27">
            <v>40.39</v>
          </cell>
        </row>
        <row r="28">
          <cell r="B28" t="str">
            <v>3.S.02.530.01</v>
          </cell>
          <cell r="C28" t="str">
            <v>MISTURA BETUMINOSA USINADA A FRIO</v>
          </cell>
          <cell r="D28" t="str">
            <v>m³</v>
          </cell>
          <cell r="E28">
            <v>15</v>
          </cell>
          <cell r="F28">
            <v>38.28</v>
          </cell>
        </row>
        <row r="29">
          <cell r="B29" t="str">
            <v>3.S.02.530.02</v>
          </cell>
          <cell r="C29" t="str">
            <v>RECOMP DO REVEST C/ MISTURA BETUMINOSA A FRIO</v>
          </cell>
          <cell r="D29" t="str">
            <v>m³</v>
          </cell>
          <cell r="E29">
            <v>11</v>
          </cell>
          <cell r="F29">
            <v>20.059999999999999</v>
          </cell>
        </row>
        <row r="30">
          <cell r="B30" t="str">
            <v>3.S.02.540.00</v>
          </cell>
          <cell r="C30" t="str">
            <v>MISTURA BETUMINOSA USINADA A QUENTE</v>
          </cell>
          <cell r="D30" t="str">
            <v>m³</v>
          </cell>
          <cell r="E30">
            <v>14</v>
          </cell>
          <cell r="F30">
            <v>58.3</v>
          </cell>
        </row>
        <row r="31">
          <cell r="B31" t="str">
            <v>3.S.02.540.01</v>
          </cell>
          <cell r="C31" t="str">
            <v>RECOMP. REVEST C/ MISTURA BETUMINOSA A QUENTE</v>
          </cell>
          <cell r="D31" t="str">
            <v>m³</v>
          </cell>
          <cell r="E31">
            <v>14</v>
          </cell>
          <cell r="F31">
            <v>14.08</v>
          </cell>
        </row>
        <row r="32">
          <cell r="B32" t="str">
            <v>02.601.00</v>
          </cell>
          <cell r="C32" t="str">
            <v>RECOMPOSIÇÃO DE PLACA DE CONCRETO</v>
          </cell>
          <cell r="D32" t="str">
            <v>m³</v>
          </cell>
          <cell r="E32">
            <v>1.8</v>
          </cell>
          <cell r="F32" t="e">
            <v>#N/A</v>
          </cell>
        </row>
        <row r="33">
          <cell r="B33" t="str">
            <v>3.S.02.900.00</v>
          </cell>
          <cell r="C33" t="str">
            <v>REMOÇÃO MECANIZADA DE REVEST. BETUMINOSO</v>
          </cell>
          <cell r="D33" t="str">
            <v>m³</v>
          </cell>
          <cell r="E33">
            <v>35</v>
          </cell>
          <cell r="F33">
            <v>4.8</v>
          </cell>
        </row>
        <row r="34">
          <cell r="B34" t="str">
            <v>3.S.02.901.00</v>
          </cell>
          <cell r="C34" t="str">
            <v>REMOÇÃO MANUAL DE REVEST. BETUMINOSO</v>
          </cell>
          <cell r="D34" t="str">
            <v>m³</v>
          </cell>
          <cell r="E34">
            <v>1</v>
          </cell>
          <cell r="F34">
            <v>84.45</v>
          </cell>
        </row>
        <row r="35">
          <cell r="B35" t="str">
            <v>3.S.02.902.00</v>
          </cell>
          <cell r="C35" t="str">
            <v>REMOÇÃO MECANIZADA DA CAMADA GRANUL. DO PAV.</v>
          </cell>
          <cell r="D35" t="str">
            <v>m³</v>
          </cell>
          <cell r="E35">
            <v>61</v>
          </cell>
          <cell r="F35">
            <v>3.04</v>
          </cell>
        </row>
        <row r="36">
          <cell r="B36" t="str">
            <v>3.S.02.903.00</v>
          </cell>
          <cell r="C36" t="str">
            <v>REMOÇÃO MANUAL DA CAMADA GRANUL. DO PAV.</v>
          </cell>
          <cell r="D36" t="str">
            <v>m³</v>
          </cell>
          <cell r="E36">
            <v>1</v>
          </cell>
        </row>
        <row r="37">
          <cell r="B37" t="str">
            <v>02.999.00</v>
          </cell>
          <cell r="C37" t="str">
            <v>PENEIRAMENTO</v>
          </cell>
          <cell r="D37" t="str">
            <v>m³</v>
          </cell>
          <cell r="E37">
            <v>5</v>
          </cell>
          <cell r="F37">
            <v>84.45</v>
          </cell>
        </row>
        <row r="38">
          <cell r="B38" t="str">
            <v>03.310.00</v>
          </cell>
          <cell r="C38" t="str">
            <v>CONCRETO CICLÓPICO</v>
          </cell>
          <cell r="D38" t="str">
            <v>m³</v>
          </cell>
          <cell r="E38">
            <v>2</v>
          </cell>
          <cell r="F38">
            <v>0.32</v>
          </cell>
        </row>
        <row r="39">
          <cell r="B39" t="str">
            <v>3.S.03.329.00</v>
          </cell>
          <cell r="C39" t="str">
            <v>CONCRETO DE CIMENTO (CONFECÇÃO E LANÇAM.)</v>
          </cell>
          <cell r="D39" t="str">
            <v>m³</v>
          </cell>
          <cell r="E39">
            <v>2.5</v>
          </cell>
          <cell r="F39">
            <v>191.6</v>
          </cell>
        </row>
        <row r="40">
          <cell r="B40" t="str">
            <v>03.329.01</v>
          </cell>
          <cell r="C40" t="str">
            <v>CONCRETO DE CIMENTO (CONF. MANUAL E LANÇAM.)</v>
          </cell>
          <cell r="D40" t="str">
            <v>m³</v>
          </cell>
          <cell r="E40">
            <v>1</v>
          </cell>
          <cell r="F40" t="e">
            <v>#N/A</v>
          </cell>
        </row>
        <row r="41">
          <cell r="B41" t="str">
            <v>3.S.03.340.02</v>
          </cell>
          <cell r="C41" t="str">
            <v>ARGAMASSA CIMENTO-AREIA 1:6</v>
          </cell>
          <cell r="D41" t="str">
            <v>m³</v>
          </cell>
          <cell r="E41">
            <v>2.5</v>
          </cell>
          <cell r="F41">
            <v>170.08</v>
          </cell>
        </row>
        <row r="42">
          <cell r="B42" t="str">
            <v>03.340.03</v>
          </cell>
          <cell r="C42" t="str">
            <v>ARGAMASSA CIMENTO-AREIA 1:10</v>
          </cell>
          <cell r="D42" t="str">
            <v>m³</v>
          </cell>
          <cell r="E42">
            <v>0.1</v>
          </cell>
          <cell r="F42" t="e">
            <v>#N/A</v>
          </cell>
        </row>
        <row r="43">
          <cell r="B43" t="str">
            <v>03.353.00</v>
          </cell>
          <cell r="C43" t="str">
            <v>DOBRAGEM E COLOCAÇÃO DE ARMADURA</v>
          </cell>
          <cell r="D43" t="str">
            <v>kg</v>
          </cell>
          <cell r="E43">
            <v>14</v>
          </cell>
          <cell r="F43">
            <v>3.21</v>
          </cell>
        </row>
        <row r="44">
          <cell r="B44" t="str">
            <v>3.S.03.370.00</v>
          </cell>
          <cell r="C44" t="str">
            <v>FORMAS COMUM DE MADEIRA</v>
          </cell>
          <cell r="D44" t="str">
            <v>m²</v>
          </cell>
          <cell r="E44">
            <v>2.5</v>
          </cell>
          <cell r="F44">
            <v>26.93</v>
          </cell>
        </row>
        <row r="45">
          <cell r="B45" t="str">
            <v>3.S.03.940.02</v>
          </cell>
          <cell r="C45" t="str">
            <v>REATERRO APILOADO</v>
          </cell>
          <cell r="D45" t="str">
            <v>m³</v>
          </cell>
          <cell r="E45">
            <v>1.5</v>
          </cell>
          <cell r="F45">
            <v>10.15</v>
          </cell>
        </row>
        <row r="46">
          <cell r="B46" t="str">
            <v>03.940.01</v>
          </cell>
          <cell r="C46" t="str">
            <v>REATERRO E COMPACTAÇÃO PARA BUEIRO</v>
          </cell>
          <cell r="D46" t="str">
            <v>m³</v>
          </cell>
          <cell r="E46">
            <v>10</v>
          </cell>
          <cell r="F46">
            <v>4.4800000000000004</v>
          </cell>
        </row>
        <row r="47">
          <cell r="B47" t="str">
            <v>3.S.03.950.00</v>
          </cell>
          <cell r="C47" t="str">
            <v>LIMPEZA DE PONTE</v>
          </cell>
          <cell r="D47" t="str">
            <v>m</v>
          </cell>
          <cell r="E47">
            <v>20</v>
          </cell>
          <cell r="F47">
            <v>2.02</v>
          </cell>
        </row>
        <row r="48">
          <cell r="B48" t="str">
            <v>04.000.00</v>
          </cell>
          <cell r="C48" t="str">
            <v>ESCAVAÇÃO MANUAL</v>
          </cell>
          <cell r="D48" t="str">
            <v>m³</v>
          </cell>
          <cell r="E48">
            <v>4</v>
          </cell>
          <cell r="F48">
            <v>15.46</v>
          </cell>
        </row>
        <row r="49">
          <cell r="B49" t="str">
            <v>04.001.00</v>
          </cell>
          <cell r="C49" t="str">
            <v>ESCAV. DE VALAS EM MAT. DE 1.ª CATEGORIA</v>
          </cell>
          <cell r="D49" t="str">
            <v>m³</v>
          </cell>
          <cell r="E49">
            <v>15</v>
          </cell>
          <cell r="F49">
            <v>3.2</v>
          </cell>
        </row>
        <row r="50">
          <cell r="B50" t="str">
            <v>04.010.00</v>
          </cell>
          <cell r="C50" t="str">
            <v>ESCAV. DE VALAS EM MAT. DE 2.ª CATEGORIA</v>
          </cell>
          <cell r="D50" t="str">
            <v>m³</v>
          </cell>
          <cell r="E50">
            <v>3</v>
          </cell>
          <cell r="F50">
            <v>20.62</v>
          </cell>
        </row>
        <row r="51">
          <cell r="B51" t="str">
            <v>04.020.00</v>
          </cell>
          <cell r="C51" t="str">
            <v>ESCAV. DE VALAS EM MAT. DE 3.ª CAT. EM VALAS</v>
          </cell>
          <cell r="D51" t="str">
            <v>m³</v>
          </cell>
          <cell r="E51">
            <v>5</v>
          </cell>
          <cell r="F51">
            <v>76.5</v>
          </cell>
        </row>
        <row r="52">
          <cell r="B52" t="str">
            <v>04.300.00</v>
          </cell>
          <cell r="C52" t="str">
            <v>CORPO BUEIRO TUB. METÁLICO TIPO MULTIPLATE</v>
          </cell>
          <cell r="D52" t="str">
            <v>kg</v>
          </cell>
          <cell r="E52">
            <v>121</v>
          </cell>
          <cell r="F52">
            <v>7.32</v>
          </cell>
        </row>
        <row r="53">
          <cell r="B53" t="str">
            <v>04.310.00</v>
          </cell>
          <cell r="C53" t="str">
            <v>CORPO BUEIRO TUB. MET. TIPO TUNNEL LINNER D=1,6 M</v>
          </cell>
          <cell r="D53" t="str">
            <v>kg</v>
          </cell>
          <cell r="E53">
            <v>30</v>
          </cell>
          <cell r="F53">
            <v>9.02</v>
          </cell>
        </row>
        <row r="54">
          <cell r="B54" t="str">
            <v>04.590.00</v>
          </cell>
          <cell r="C54" t="str">
            <v>ASSENTAMENTO DE DRENO PROFUNDO</v>
          </cell>
          <cell r="D54" t="str">
            <v>m</v>
          </cell>
          <cell r="E54">
            <v>4</v>
          </cell>
          <cell r="F54" t="e">
            <v>#N/A</v>
          </cell>
        </row>
        <row r="55">
          <cell r="B55" t="str">
            <v>04.999.08</v>
          </cell>
          <cell r="C55" t="str">
            <v>SELO DE ARGILA APILOADO C/SOLO LOCAL</v>
          </cell>
          <cell r="D55" t="str">
            <v>m³</v>
          </cell>
          <cell r="E55">
            <v>1</v>
          </cell>
          <cell r="F55">
            <v>14.28</v>
          </cell>
        </row>
        <row r="56">
          <cell r="B56" t="str">
            <v>3.S.05.000.00</v>
          </cell>
          <cell r="C56" t="str">
            <v>ENROCAMENTO DE PEDRA ARRUMADA</v>
          </cell>
          <cell r="D56" t="str">
            <v>m³</v>
          </cell>
          <cell r="E56">
            <v>2</v>
          </cell>
          <cell r="F56">
            <v>55.98</v>
          </cell>
        </row>
        <row r="57">
          <cell r="B57" t="str">
            <v>3.S.05.001.00</v>
          </cell>
          <cell r="C57" t="str">
            <v>ENROCAMENTO DE PEDRA JOGADA</v>
          </cell>
          <cell r="D57" t="str">
            <v>m³</v>
          </cell>
          <cell r="E57">
            <v>4</v>
          </cell>
          <cell r="F57">
            <v>37.15</v>
          </cell>
        </row>
        <row r="58">
          <cell r="B58" t="str">
            <v>05.101.01</v>
          </cell>
          <cell r="C58" t="str">
            <v>REVESTIMENTO VEGETAL COM MUDAS</v>
          </cell>
          <cell r="D58" t="str">
            <v>m²</v>
          </cell>
          <cell r="E58">
            <v>25</v>
          </cell>
          <cell r="F58">
            <v>2.63</v>
          </cell>
        </row>
        <row r="59">
          <cell r="B59" t="str">
            <v>05.101.02</v>
          </cell>
          <cell r="C59" t="str">
            <v>REVESTIMENTO VEGETAL C/ GRAMA EM LEIVAS</v>
          </cell>
          <cell r="D59" t="str">
            <v>m²</v>
          </cell>
          <cell r="E59">
            <v>50</v>
          </cell>
          <cell r="F59">
            <v>4.29</v>
          </cell>
        </row>
        <row r="60">
          <cell r="B60" t="str">
            <v>08.001.00</v>
          </cell>
          <cell r="C60" t="str">
            <v>RECONFORMAÇÃO DE PLATAFORMA</v>
          </cell>
          <cell r="D60" t="str">
            <v>ha</v>
          </cell>
          <cell r="E60">
            <v>1</v>
          </cell>
          <cell r="F60">
            <v>82.82</v>
          </cell>
        </row>
        <row r="61">
          <cell r="B61" t="str">
            <v>3.S.08.100.00</v>
          </cell>
          <cell r="C61" t="str">
            <v>TAPA BURACO</v>
          </cell>
          <cell r="D61" t="str">
            <v>m³</v>
          </cell>
          <cell r="E61">
            <v>0.5</v>
          </cell>
          <cell r="F61">
            <v>91.47</v>
          </cell>
        </row>
        <row r="62">
          <cell r="B62" t="str">
            <v>3.S.08.101.01</v>
          </cell>
          <cell r="C62" t="str">
            <v>REMENDO PROFUNDO COM DEMOLIÇÃO MANUAL</v>
          </cell>
          <cell r="D62" t="str">
            <v>m³</v>
          </cell>
          <cell r="E62">
            <v>0.55000000000000004</v>
          </cell>
          <cell r="F62">
            <v>111.32</v>
          </cell>
        </row>
        <row r="63">
          <cell r="B63" t="str">
            <v>3.S.08.101.02</v>
          </cell>
          <cell r="C63" t="str">
            <v>REMENDO PROFUNDO C/ DEMOL. MECAN.</v>
          </cell>
          <cell r="D63" t="str">
            <v>m³</v>
          </cell>
          <cell r="E63">
            <v>1</v>
          </cell>
          <cell r="F63">
            <v>79.95</v>
          </cell>
        </row>
        <row r="64">
          <cell r="B64" t="str">
            <v>08.102.00</v>
          </cell>
          <cell r="C64" t="str">
            <v>LIMPEZA E ENCH. DE JUNTAS PAV. DE CONC. A QUENTE</v>
          </cell>
          <cell r="D64" t="str">
            <v>m</v>
          </cell>
          <cell r="E64">
            <v>75</v>
          </cell>
          <cell r="F64" t="e">
            <v>#N/A</v>
          </cell>
        </row>
        <row r="65">
          <cell r="B65" t="str">
            <v>3.S.08.102.01</v>
          </cell>
          <cell r="C65" t="str">
            <v>LIMPEZA E ENCH. DE JUNTAS PAV. DE CONC. A FRIO</v>
          </cell>
          <cell r="D65" t="str">
            <v>m</v>
          </cell>
          <cell r="E65">
            <v>100</v>
          </cell>
          <cell r="F65">
            <v>0.9</v>
          </cell>
        </row>
        <row r="66">
          <cell r="B66" t="str">
            <v>3.S.08.103.00</v>
          </cell>
          <cell r="C66" t="str">
            <v>SELAGEM DE TRINCA</v>
          </cell>
          <cell r="D66" t="str">
            <v>l</v>
          </cell>
          <cell r="E66">
            <v>50</v>
          </cell>
          <cell r="F66">
            <v>0.76</v>
          </cell>
        </row>
        <row r="67">
          <cell r="B67" t="str">
            <v>08.104.01</v>
          </cell>
          <cell r="C67" t="str">
            <v>COMBATE À EXSUDAÇÃO COM AREIA</v>
          </cell>
          <cell r="D67" t="str">
            <v>m²</v>
          </cell>
          <cell r="E67">
            <v>450</v>
          </cell>
          <cell r="F67">
            <v>45.8</v>
          </cell>
        </row>
        <row r="68">
          <cell r="B68" t="str">
            <v>08.104.02</v>
          </cell>
          <cell r="C68" t="str">
            <v>COMBATE À EXSUDAÇÃO COM PEDRISCO</v>
          </cell>
          <cell r="D68" t="str">
            <v>m²</v>
          </cell>
          <cell r="E68">
            <v>450</v>
          </cell>
          <cell r="F68">
            <v>0.25</v>
          </cell>
        </row>
        <row r="69">
          <cell r="B69" t="str">
            <v>3.S.08.109.00</v>
          </cell>
          <cell r="C69" t="str">
            <v>CORREÇÃO DE DEFEITOS C/ MISTURA BETUMINOSA</v>
          </cell>
          <cell r="D69" t="str">
            <v>m³</v>
          </cell>
          <cell r="E69">
            <v>2.25</v>
          </cell>
          <cell r="F69">
            <v>53.92</v>
          </cell>
        </row>
        <row r="70">
          <cell r="B70" t="str">
            <v>08.109.11</v>
          </cell>
          <cell r="C70" t="str">
            <v>FRESAGEM CONTÍNUA A FRIO ESP.: 3 CM</v>
          </cell>
          <cell r="D70" t="str">
            <v>m²</v>
          </cell>
          <cell r="E70">
            <v>220</v>
          </cell>
          <cell r="F70">
            <v>2.91</v>
          </cell>
        </row>
        <row r="71">
          <cell r="B71" t="str">
            <v>08.109.12</v>
          </cell>
          <cell r="C71" t="str">
            <v>FRESAGEM DESCONTÍNUA A FRIO ESP.: 3 CM</v>
          </cell>
          <cell r="D71" t="str">
            <v>m²</v>
          </cell>
          <cell r="E71">
            <v>150</v>
          </cell>
          <cell r="F71">
            <v>3.69</v>
          </cell>
        </row>
        <row r="72">
          <cell r="B72" t="str">
            <v>08.109.21</v>
          </cell>
          <cell r="C72" t="str">
            <v>FRESAGEM CONTÍNUA A FRIO ESP.: 5 CM</v>
          </cell>
          <cell r="D72" t="str">
            <v>m²</v>
          </cell>
          <cell r="E72">
            <v>150</v>
          </cell>
          <cell r="F72">
            <v>3.69</v>
          </cell>
        </row>
        <row r="73">
          <cell r="B73" t="str">
            <v>08.109.22</v>
          </cell>
          <cell r="C73" t="str">
            <v>FRESAGEM DESCONTÍNUA A FRIO ESP.: 5 CM</v>
          </cell>
          <cell r="D73" t="str">
            <v>m²</v>
          </cell>
          <cell r="E73">
            <v>110</v>
          </cell>
          <cell r="F73">
            <v>4.5999999999999996</v>
          </cell>
        </row>
        <row r="74">
          <cell r="B74" t="str">
            <v>08.109.31</v>
          </cell>
          <cell r="C74" t="str">
            <v>FRESAGEM CONTÍNUA A FRIO ESP.: 10 CM</v>
          </cell>
          <cell r="D74" t="str">
            <v>m²</v>
          </cell>
          <cell r="E74">
            <v>304</v>
          </cell>
          <cell r="F74">
            <v>3.29</v>
          </cell>
        </row>
        <row r="75">
          <cell r="B75" t="str">
            <v>08.109.32</v>
          </cell>
          <cell r="C75" t="str">
            <v>FRESAGEM DESCONTÍNUA A FRIO ESP.: 10 CM</v>
          </cell>
          <cell r="D75" t="str">
            <v>m²</v>
          </cell>
          <cell r="E75">
            <v>190</v>
          </cell>
          <cell r="F75">
            <v>4.5999999999999996</v>
          </cell>
        </row>
        <row r="76">
          <cell r="B76" t="str">
            <v>08.110.00</v>
          </cell>
          <cell r="C76" t="str">
            <v>CORREÇÃO DE DEFEITOS POR PENETRAÇÃO</v>
          </cell>
          <cell r="D76" t="str">
            <v>m²</v>
          </cell>
          <cell r="E76">
            <v>21</v>
          </cell>
          <cell r="F76">
            <v>5.08</v>
          </cell>
        </row>
        <row r="77">
          <cell r="B77" t="str">
            <v>3.S.08.200.00</v>
          </cell>
          <cell r="C77" t="str">
            <v>RECOMPOSIÇÃO DE GUARDA CORPO</v>
          </cell>
          <cell r="D77" t="str">
            <v>m</v>
          </cell>
          <cell r="E77">
            <v>2</v>
          </cell>
          <cell r="F77">
            <v>96.51</v>
          </cell>
        </row>
        <row r="78">
          <cell r="B78" t="str">
            <v>08.200.01</v>
          </cell>
          <cell r="C78" t="str">
            <v>RECOMP. DE SARJETA EM ALVENARIA DE TIJOLO</v>
          </cell>
          <cell r="D78" t="str">
            <v>m²</v>
          </cell>
          <cell r="E78">
            <v>1</v>
          </cell>
          <cell r="F78">
            <v>18.440000000000001</v>
          </cell>
        </row>
        <row r="79">
          <cell r="B79" t="str">
            <v>3.S.08.300.01</v>
          </cell>
          <cell r="C79" t="str">
            <v>LIMPEZA DE SARJETA E MEIO FIO</v>
          </cell>
          <cell r="D79" t="str">
            <v>m</v>
          </cell>
          <cell r="E79">
            <v>300</v>
          </cell>
          <cell r="F79">
            <v>0.17</v>
          </cell>
        </row>
        <row r="80">
          <cell r="B80" t="str">
            <v>3.S.08.301.01</v>
          </cell>
          <cell r="C80" t="str">
            <v>LIMPEZA DE VALETA DE CORTE</v>
          </cell>
          <cell r="D80" t="str">
            <v>m</v>
          </cell>
          <cell r="E80">
            <v>200</v>
          </cell>
          <cell r="F80">
            <v>0.27</v>
          </cell>
        </row>
        <row r="81">
          <cell r="B81" t="str">
            <v>3.S.08.301.02</v>
          </cell>
          <cell r="C81" t="str">
            <v>LIMPEZA DE VALA DE DRENAGEM</v>
          </cell>
          <cell r="D81" t="str">
            <v>m</v>
          </cell>
          <cell r="E81">
            <v>50</v>
          </cell>
          <cell r="F81">
            <v>1.06</v>
          </cell>
        </row>
        <row r="82">
          <cell r="B82" t="str">
            <v>3.S.08.301.03</v>
          </cell>
          <cell r="C82" t="str">
            <v>LIMPEZA DE DESCIDA D'ÁGUA</v>
          </cell>
          <cell r="D82" t="str">
            <v>m</v>
          </cell>
          <cell r="E82">
            <v>150</v>
          </cell>
          <cell r="F82">
            <v>0.36</v>
          </cell>
        </row>
        <row r="83">
          <cell r="B83" t="str">
            <v>3.S.08.302.01</v>
          </cell>
          <cell r="C83" t="str">
            <v>LIMPEZA DE BUEIRO</v>
          </cell>
          <cell r="D83" t="str">
            <v>m³</v>
          </cell>
          <cell r="E83">
            <v>5</v>
          </cell>
          <cell r="F83">
            <v>5.81</v>
          </cell>
        </row>
        <row r="84">
          <cell r="B84" t="str">
            <v>3.S.08.302.02</v>
          </cell>
          <cell r="C84" t="str">
            <v>DESOBSTRUÇÃO DE BUEIRO</v>
          </cell>
          <cell r="D84" t="str">
            <v>m³</v>
          </cell>
          <cell r="E84">
            <v>2</v>
          </cell>
          <cell r="F84">
            <v>16.96</v>
          </cell>
        </row>
        <row r="85">
          <cell r="B85" t="str">
            <v>08.302.03</v>
          </cell>
          <cell r="C85" t="str">
            <v>ASSENTAMENTO DE TUBO 0,60 M</v>
          </cell>
          <cell r="D85" t="str">
            <v>m</v>
          </cell>
          <cell r="E85">
            <v>3</v>
          </cell>
          <cell r="F85" t="e">
            <v>#N/A</v>
          </cell>
        </row>
        <row r="86">
          <cell r="B86" t="str">
            <v>08.302.04</v>
          </cell>
          <cell r="C86" t="str">
            <v>ASSENTAMENTO DE TUBO 0,80 M</v>
          </cell>
          <cell r="D86" t="str">
            <v>m</v>
          </cell>
          <cell r="E86">
            <v>2.5</v>
          </cell>
          <cell r="F86" t="e">
            <v>#N/A</v>
          </cell>
        </row>
        <row r="87">
          <cell r="B87" t="str">
            <v>08.302.05</v>
          </cell>
          <cell r="C87" t="str">
            <v>ASSENTAMENTO DE TUBO 1,00 M</v>
          </cell>
          <cell r="D87" t="str">
            <v>m</v>
          </cell>
          <cell r="E87">
            <v>2</v>
          </cell>
          <cell r="F87" t="e">
            <v>#N/A</v>
          </cell>
        </row>
        <row r="88">
          <cell r="B88" t="str">
            <v>08.302.06</v>
          </cell>
          <cell r="C88" t="str">
            <v>ASSENTAMENTO DE TUBO 1,20 M</v>
          </cell>
          <cell r="D88" t="str">
            <v>m</v>
          </cell>
          <cell r="E88">
            <v>1.2</v>
          </cell>
          <cell r="F88" t="e">
            <v>#N/A</v>
          </cell>
        </row>
        <row r="89">
          <cell r="B89" t="str">
            <v>3.S.08.400.00</v>
          </cell>
          <cell r="C89" t="str">
            <v>LIMPEZA DE PLACA DE SINALIZAÇÃO</v>
          </cell>
          <cell r="D89" t="str">
            <v>m²</v>
          </cell>
          <cell r="E89">
            <v>20</v>
          </cell>
        </row>
        <row r="90">
          <cell r="B90" t="str">
            <v>3.S.08.400.01</v>
          </cell>
          <cell r="C90" t="str">
            <v>RECOMPOSIÇÃO DE PLACA DE SINALIZAÇÃO</v>
          </cell>
          <cell r="D90" t="str">
            <v>m²</v>
          </cell>
          <cell r="E90">
            <v>5</v>
          </cell>
          <cell r="F90">
            <v>2.2599999999999998</v>
          </cell>
        </row>
        <row r="91">
          <cell r="B91" t="str">
            <v>08.400.02</v>
          </cell>
          <cell r="C91" t="str">
            <v>SUBSTITUIÇÃO DE BALIZADOR</v>
          </cell>
          <cell r="D91" t="str">
            <v>unid</v>
          </cell>
          <cell r="E91">
            <v>12</v>
          </cell>
          <cell r="F91">
            <v>9.9600000000000009</v>
          </cell>
        </row>
        <row r="92">
          <cell r="B92" t="str">
            <v>3.S.08.401.00</v>
          </cell>
          <cell r="C92" t="str">
            <v>RECOMPOSIÇÃO DE DEFENSA METÁLICA</v>
          </cell>
          <cell r="D92" t="str">
            <v>m</v>
          </cell>
          <cell r="E92">
            <v>12</v>
          </cell>
          <cell r="F92">
            <v>4.1500000000000004</v>
          </cell>
        </row>
        <row r="93">
          <cell r="B93" t="str">
            <v>3.S.08.402.00</v>
          </cell>
          <cell r="C93" t="str">
            <v>CAIAÇÃO</v>
          </cell>
          <cell r="D93" t="str">
            <v>m²</v>
          </cell>
          <cell r="E93">
            <v>100</v>
          </cell>
          <cell r="F93">
            <v>0.84</v>
          </cell>
        </row>
        <row r="94">
          <cell r="B94" t="str">
            <v>08.403.00</v>
          </cell>
          <cell r="C94" t="str">
            <v>RENOVAÇÃO DE SINALIZAÇÃO HORIZONTAL</v>
          </cell>
          <cell r="D94" t="str">
            <v>m</v>
          </cell>
          <cell r="E94">
            <v>6</v>
          </cell>
          <cell r="F94">
            <v>12.83</v>
          </cell>
        </row>
        <row r="95">
          <cell r="B95" t="str">
            <v>08.404.00</v>
          </cell>
          <cell r="C95" t="str">
            <v>RECOMPOSIÇÃO TOTAL DE CERCA DE CONCRETO</v>
          </cell>
          <cell r="D95" t="str">
            <v>m</v>
          </cell>
          <cell r="E95">
            <v>25</v>
          </cell>
          <cell r="F95" t="e">
            <v>#N/A</v>
          </cell>
        </row>
        <row r="96">
          <cell r="B96" t="str">
            <v>08.404.01</v>
          </cell>
          <cell r="C96" t="str">
            <v>RECOMP. PARCIAL CERCA DE CONCRETO - MOURÃO</v>
          </cell>
          <cell r="D96" t="str">
            <v>m</v>
          </cell>
          <cell r="E96">
            <v>40</v>
          </cell>
          <cell r="F96" t="e">
            <v>#N/A</v>
          </cell>
        </row>
        <row r="97">
          <cell r="B97" t="str">
            <v>3.S.08.414.02</v>
          </cell>
          <cell r="C97" t="str">
            <v>RECOMP. PARCIAL CERCA C/ MOURÃO DE MADEIRA - ARAME</v>
          </cell>
          <cell r="D97" t="str">
            <v>m</v>
          </cell>
          <cell r="E97">
            <v>60</v>
          </cell>
          <cell r="F97">
            <v>1.79</v>
          </cell>
        </row>
        <row r="98">
          <cell r="B98" t="str">
            <v>08.409.00</v>
          </cell>
          <cell r="C98" t="str">
            <v>RECOMPOSIÇÃO DE TELA ANTI-OFUSCANTE</v>
          </cell>
          <cell r="D98" t="str">
            <v>m</v>
          </cell>
          <cell r="E98">
            <v>1</v>
          </cell>
          <cell r="F98">
            <v>88.38</v>
          </cell>
        </row>
        <row r="99">
          <cell r="B99" t="str">
            <v>08.409.01</v>
          </cell>
          <cell r="C99" t="str">
            <v>LIMPEZA DE PLACA DE SINALIZAÇÃO</v>
          </cell>
          <cell r="D99" t="str">
            <v>m²</v>
          </cell>
          <cell r="E99">
            <v>20</v>
          </cell>
          <cell r="F99">
            <v>2.52</v>
          </cell>
        </row>
        <row r="100">
          <cell r="B100" t="str">
            <v>3.S.08.500.00</v>
          </cell>
          <cell r="C100" t="str">
            <v>RECOMPOSIÇÃO MANUAL DE ATERRO</v>
          </cell>
          <cell r="D100" t="str">
            <v>m³</v>
          </cell>
          <cell r="E100">
            <v>1.5</v>
          </cell>
          <cell r="F100">
            <v>41.14</v>
          </cell>
        </row>
        <row r="101">
          <cell r="B101" t="str">
            <v>3.S.08.501.00</v>
          </cell>
          <cell r="C101" t="str">
            <v>RECOMPOSIÇÃO MECANIZADA DE ATERRO</v>
          </cell>
          <cell r="D101" t="str">
            <v>m³</v>
          </cell>
          <cell r="E101">
            <v>30</v>
          </cell>
          <cell r="F101">
            <v>12.18</v>
          </cell>
        </row>
        <row r="102">
          <cell r="B102" t="str">
            <v>08.510.00</v>
          </cell>
          <cell r="C102" t="str">
            <v>REMOÇÃO  MANUAL DE BARREIRA</v>
          </cell>
          <cell r="D102" t="str">
            <v>m³</v>
          </cell>
          <cell r="E102">
            <v>5</v>
          </cell>
          <cell r="F102">
            <v>11.7</v>
          </cell>
        </row>
        <row r="103">
          <cell r="B103" t="str">
            <v>08.511.00</v>
          </cell>
          <cell r="C103" t="str">
            <v>REMOÇÃO MECANIZADA DE BARREIRA</v>
          </cell>
          <cell r="D103" t="str">
            <v>m³</v>
          </cell>
          <cell r="E103">
            <v>38</v>
          </cell>
          <cell r="F103">
            <v>3.44</v>
          </cell>
        </row>
        <row r="104">
          <cell r="B104" t="str">
            <v>3.S.08.900.00</v>
          </cell>
          <cell r="C104" t="str">
            <v>ROÇADA MANUAL</v>
          </cell>
          <cell r="D104" t="str">
            <v>ha</v>
          </cell>
          <cell r="E104">
            <v>0.12</v>
          </cell>
          <cell r="F104">
            <v>483.84</v>
          </cell>
        </row>
        <row r="105">
          <cell r="B105" t="str">
            <v>3.S.08.900.01</v>
          </cell>
          <cell r="C105" t="str">
            <v>ROÇADA DE CAPIM COLONIÃO</v>
          </cell>
          <cell r="D105" t="str">
            <v>ha</v>
          </cell>
          <cell r="E105">
            <v>0.05</v>
          </cell>
          <cell r="F105">
            <v>1161.22</v>
          </cell>
        </row>
        <row r="106">
          <cell r="B106" t="str">
            <v>3.S.08.901.00</v>
          </cell>
          <cell r="C106" t="str">
            <v>ROÇADA MECANIZADA</v>
          </cell>
          <cell r="D106" t="str">
            <v>ha</v>
          </cell>
          <cell r="E106">
            <v>0.4</v>
          </cell>
          <cell r="F106">
            <v>133.81</v>
          </cell>
        </row>
        <row r="107">
          <cell r="B107" t="str">
            <v>08.901.01</v>
          </cell>
          <cell r="C107" t="str">
            <v>CORTE E LIMPEZA DE ÁREAS GRAMADAS</v>
          </cell>
          <cell r="D107" t="str">
            <v>m²</v>
          </cell>
          <cell r="E107">
            <v>1000</v>
          </cell>
          <cell r="F107">
            <v>0.05</v>
          </cell>
        </row>
        <row r="108">
          <cell r="B108" t="str">
            <v>3.S.08.910.00</v>
          </cell>
          <cell r="C108" t="str">
            <v>CAPINA MANUAL</v>
          </cell>
          <cell r="D108" t="str">
            <v>m²</v>
          </cell>
          <cell r="E108">
            <v>300</v>
          </cell>
          <cell r="F108">
            <v>0.2</v>
          </cell>
        </row>
        <row r="109">
          <cell r="B109" t="str">
            <v>3.S.09.002.00</v>
          </cell>
          <cell r="C109" t="str">
            <v>TRANSPORTE COMERCIAL EM BASCUL. DE 5 M3 (8,8T)</v>
          </cell>
          <cell r="D109" t="str">
            <v>tkm</v>
          </cell>
          <cell r="E109">
            <v>169</v>
          </cell>
          <cell r="F109">
            <v>0.31</v>
          </cell>
        </row>
        <row r="110">
          <cell r="B110" t="str">
            <v>3.S.09.002.41</v>
          </cell>
          <cell r="C110" t="str">
            <v>TRANSPORTE EM CAMINHÃO DE CARROCERIA DE 4T</v>
          </cell>
          <cell r="D110" t="str">
            <v>tkm</v>
          </cell>
          <cell r="E110">
            <v>96</v>
          </cell>
          <cell r="F110">
            <v>0.45</v>
          </cell>
        </row>
        <row r="111">
          <cell r="B111" t="str">
            <v>3.S.09.002.03</v>
          </cell>
          <cell r="C111" t="str">
            <v>TRANSPORTE LOCAL DE MAT. REMENDO</v>
          </cell>
          <cell r="D111" t="str">
            <v>tkm</v>
          </cell>
          <cell r="E111">
            <v>96</v>
          </cell>
          <cell r="F111">
            <v>0.45</v>
          </cell>
        </row>
        <row r="112">
          <cell r="B112" t="str">
            <v>3.S.09.002.06</v>
          </cell>
          <cell r="C112" t="str">
            <v>TRANSPORTE EM BASCULANTE DE 10 M3 (15T)</v>
          </cell>
          <cell r="D112" t="str">
            <v>tkm</v>
          </cell>
          <cell r="E112">
            <v>225</v>
          </cell>
          <cell r="F112">
            <v>0.28000000000000003</v>
          </cell>
        </row>
        <row r="113">
          <cell r="B113" t="str">
            <v>3.S.09.102.00</v>
          </cell>
          <cell r="C113" t="str">
            <v>TRANSPORTE LOCAL DE MAT. BETUMINOSO</v>
          </cell>
          <cell r="D113" t="str">
            <v>tkm</v>
          </cell>
          <cell r="E113">
            <v>90</v>
          </cell>
          <cell r="F113">
            <v>0.72</v>
          </cell>
        </row>
        <row r="114">
          <cell r="B114" t="str">
            <v>09.202.00</v>
          </cell>
          <cell r="C114" t="str">
            <v>TRANSPORTE DE ÁGUA</v>
          </cell>
          <cell r="D114" t="str">
            <v>tkm</v>
          </cell>
          <cell r="E114">
            <v>112.5</v>
          </cell>
          <cell r="F114">
            <v>0.5</v>
          </cell>
        </row>
        <row r="115">
          <cell r="B115" t="str">
            <v>09.512.02</v>
          </cell>
          <cell r="C115" t="str">
            <v>FABRICAÇÃO DE TUBO PARA DRENO 0,20 M</v>
          </cell>
          <cell r="D115" t="str">
            <v>m</v>
          </cell>
          <cell r="E115">
            <v>10</v>
          </cell>
          <cell r="F115" t="e">
            <v>#N/A</v>
          </cell>
        </row>
        <row r="116">
          <cell r="B116" t="str">
            <v>09.512.05</v>
          </cell>
          <cell r="C116" t="str">
            <v>FABRIC. TUBO CONCRETO C/ARMAD. DUPLA 0,60 M</v>
          </cell>
          <cell r="D116" t="str">
            <v>m</v>
          </cell>
          <cell r="E116">
            <v>1.8</v>
          </cell>
          <cell r="F116" t="e">
            <v>#N/A</v>
          </cell>
        </row>
        <row r="117">
          <cell r="B117" t="str">
            <v>09.512.06</v>
          </cell>
          <cell r="C117" t="str">
            <v>FABRIC. TUBO CONCRETO C/ARMAD. DUPLA 0,80 M</v>
          </cell>
          <cell r="D117" t="str">
            <v>m</v>
          </cell>
          <cell r="E117">
            <v>1.5</v>
          </cell>
          <cell r="F117" t="e">
            <v>#N/A</v>
          </cell>
        </row>
        <row r="118">
          <cell r="B118" t="str">
            <v>09.512.07</v>
          </cell>
          <cell r="C118" t="str">
            <v>FABRIC. TUBO CONCRETO C/ARMAD. DUPLA 1,00 M</v>
          </cell>
          <cell r="D118" t="str">
            <v>m</v>
          </cell>
          <cell r="E118">
            <v>1</v>
          </cell>
          <cell r="F118" t="e">
            <v>#N/A</v>
          </cell>
        </row>
        <row r="119">
          <cell r="B119" t="str">
            <v>09.512.08</v>
          </cell>
          <cell r="C119" t="str">
            <v>FABRIC. TUBO CONCRETO C/ARMAD. DUPLA 1,20 M</v>
          </cell>
          <cell r="D119" t="str">
            <v>m</v>
          </cell>
          <cell r="E119">
            <v>0.8</v>
          </cell>
          <cell r="F119" t="e">
            <v>#N/A</v>
          </cell>
        </row>
        <row r="120">
          <cell r="B120" t="str">
            <v>09.512.11</v>
          </cell>
          <cell r="C120" t="str">
            <v>FABRICAÇÃO DE BALIZADOR DE CONCRETO</v>
          </cell>
          <cell r="D120" t="str">
            <v>unid</v>
          </cell>
          <cell r="E120">
            <v>5</v>
          </cell>
          <cell r="F120" t="e">
            <v>#N/A</v>
          </cell>
        </row>
        <row r="121">
          <cell r="B121" t="str">
            <v>09.512.12</v>
          </cell>
          <cell r="C121" t="str">
            <v>FABRICAÇÃO DE GUARDA CORPO</v>
          </cell>
          <cell r="D121" t="str">
            <v>m</v>
          </cell>
          <cell r="E121">
            <v>2.5</v>
          </cell>
          <cell r="F121" t="e">
            <v>#N/A</v>
          </cell>
        </row>
        <row r="122">
          <cell r="B122" t="str">
            <v>09.512.13</v>
          </cell>
          <cell r="C122" t="str">
            <v>FABRIC. DE MOURÃO ESTICADOR DE CONC. ARMADO</v>
          </cell>
          <cell r="D122" t="str">
            <v>unid</v>
          </cell>
          <cell r="E122">
            <v>8</v>
          </cell>
          <cell r="F122" t="e">
            <v>#N/A</v>
          </cell>
        </row>
        <row r="123">
          <cell r="B123" t="str">
            <v>09.512.14</v>
          </cell>
          <cell r="C123" t="str">
            <v>FABRIC. DE MOURÃO SUPORTE DE CONC. ARMADO</v>
          </cell>
          <cell r="D123" t="str">
            <v>unid</v>
          </cell>
          <cell r="E123">
            <v>12</v>
          </cell>
          <cell r="F123" t="e">
            <v>#N/A</v>
          </cell>
        </row>
        <row r="124">
          <cell r="B124" t="str">
            <v>09.517.00</v>
          </cell>
          <cell r="C124" t="str">
            <v>AREIA EXTRAÍDA</v>
          </cell>
          <cell r="D124" t="str">
            <v>m³</v>
          </cell>
          <cell r="E124">
            <v>18</v>
          </cell>
          <cell r="F124">
            <v>5.98</v>
          </cell>
        </row>
        <row r="125">
          <cell r="B125" t="str">
            <v>09.517.01</v>
          </cell>
          <cell r="C125" t="str">
            <v>AREIA EXTRAÍDA COM DRAG-LINE</v>
          </cell>
          <cell r="D125" t="str">
            <v>m³</v>
          </cell>
        </row>
        <row r="126">
          <cell r="B126" t="str">
            <v>09.517.02</v>
          </cell>
          <cell r="C126" t="str">
            <v>ROCHA EXTRAÍDA</v>
          </cell>
          <cell r="D126" t="str">
            <v>m³</v>
          </cell>
          <cell r="E126">
            <v>18</v>
          </cell>
          <cell r="F126">
            <v>12.99</v>
          </cell>
        </row>
        <row r="127">
          <cell r="B127" t="str">
            <v>09.517.03</v>
          </cell>
          <cell r="C127" t="str">
            <v>BRITA PRODUZIDA</v>
          </cell>
          <cell r="D127" t="str">
            <v>m³</v>
          </cell>
          <cell r="E127">
            <v>14</v>
          </cell>
          <cell r="F127">
            <v>25.34</v>
          </cell>
        </row>
        <row r="128">
          <cell r="B128" t="str">
            <v>09.517.04</v>
          </cell>
          <cell r="C128" t="str">
            <v>PEDRA MARROADA</v>
          </cell>
          <cell r="D128" t="str">
            <v>m³</v>
          </cell>
          <cell r="E128">
            <v>2</v>
          </cell>
          <cell r="F128">
            <v>39.229999999999997</v>
          </cell>
        </row>
        <row r="129">
          <cell r="B129" t="str">
            <v>09.519.01</v>
          </cell>
          <cell r="C129" t="str">
            <v>OBTENÇÃO DE GRAMA EM LEIVAS</v>
          </cell>
          <cell r="D129" t="str">
            <v>m²</v>
          </cell>
          <cell r="E129">
            <v>100</v>
          </cell>
          <cell r="F129">
            <v>1.1000000000000001</v>
          </cell>
        </row>
        <row r="130">
          <cell r="B130" t="str">
            <v>3.S.20.130.17</v>
          </cell>
          <cell r="C130" t="str">
            <v>AQUISIÇÃO DE CIMENTO ASFÁLTICO CAP-20</v>
          </cell>
          <cell r="D130" t="str">
            <v>t</v>
          </cell>
          <cell r="E130">
            <v>0</v>
          </cell>
          <cell r="F130">
            <v>862.34</v>
          </cell>
        </row>
        <row r="131">
          <cell r="B131" t="str">
            <v>3.S.20.130.18</v>
          </cell>
          <cell r="C131" t="str">
            <v>TRANSPORTE DE COMERCIAL DE MAT.BETUM. A QUENTE</v>
          </cell>
          <cell r="D131" t="str">
            <v>t</v>
          </cell>
          <cell r="E131">
            <v>1</v>
          </cell>
          <cell r="F131">
            <v>281.67</v>
          </cell>
        </row>
        <row r="132">
          <cell r="B132" t="str">
            <v>3.S.20.230.17</v>
          </cell>
          <cell r="C132" t="str">
            <v>AQUISIÇÃO DE ASFALTO DILUÍDO CM-30</v>
          </cell>
          <cell r="D132" t="str">
            <v>t</v>
          </cell>
          <cell r="E132">
            <v>0</v>
          </cell>
          <cell r="F132">
            <v>1186.0899999999999</v>
          </cell>
        </row>
        <row r="133">
          <cell r="B133" t="str">
            <v>3.S.20.230.18</v>
          </cell>
          <cell r="C133" t="str">
            <v>TRANSPORTE DE ASFALTO DILUÍDO CM-30</v>
          </cell>
          <cell r="D133" t="str">
            <v>t</v>
          </cell>
          <cell r="E133">
            <v>0</v>
          </cell>
          <cell r="F133">
            <v>253.9</v>
          </cell>
        </row>
        <row r="134">
          <cell r="B134" t="str">
            <v>3.S.20.303.17</v>
          </cell>
          <cell r="C134" t="str">
            <v>AQUISIÇÃO DE EMULSÃO ASFÁLTICA RR-1C</v>
          </cell>
          <cell r="D134" t="str">
            <v>t</v>
          </cell>
          <cell r="E134">
            <v>0</v>
          </cell>
          <cell r="F134">
            <v>747.12</v>
          </cell>
        </row>
        <row r="135">
          <cell r="B135" t="str">
            <v>3.S.20.303.18</v>
          </cell>
          <cell r="C135" t="str">
            <v>TRANSPORTE DE EMULSÃO ASFÁLTICA RR-1C</v>
          </cell>
          <cell r="D135" t="str">
            <v>t</v>
          </cell>
          <cell r="E135">
            <v>0</v>
          </cell>
          <cell r="F135">
            <v>78.64</v>
          </cell>
        </row>
        <row r="136">
          <cell r="B136" t="str">
            <v>3.S.20.313.17</v>
          </cell>
          <cell r="C136" t="str">
            <v>AQUISIÇÃO DE EMULSÃO ASFÁLTICA RR-2C</v>
          </cell>
          <cell r="D136" t="str">
            <v>t</v>
          </cell>
          <cell r="E136">
            <v>0</v>
          </cell>
          <cell r="F136">
            <v>834.96</v>
          </cell>
        </row>
        <row r="137">
          <cell r="B137" t="str">
            <v>3.S.20.313.18</v>
          </cell>
          <cell r="C137" t="str">
            <v>TRANSPORTE DE EMULSÃO ASFÁLTICA RR-2C</v>
          </cell>
          <cell r="D137" t="str">
            <v>t</v>
          </cell>
          <cell r="E137">
            <v>0</v>
          </cell>
          <cell r="F137">
            <v>78.64</v>
          </cell>
        </row>
        <row r="138">
          <cell r="B138" t="str">
            <v>3.S.20.323.17</v>
          </cell>
          <cell r="C138" t="str">
            <v>AQUISIÇÃO DE EMULSÃO ASFÁLTICA RM-1C</v>
          </cell>
          <cell r="D138" t="str">
            <v>t</v>
          </cell>
          <cell r="E138">
            <v>0</v>
          </cell>
          <cell r="F138">
            <v>953.57</v>
          </cell>
        </row>
        <row r="139">
          <cell r="B139" t="str">
            <v>3.S.20.323.18</v>
          </cell>
          <cell r="C139" t="str">
            <v>TRANSPORTE DE EMULSÃO ASFÁLTICA RM-1C</v>
          </cell>
          <cell r="D139" t="str">
            <v>t</v>
          </cell>
          <cell r="E139">
            <v>0</v>
          </cell>
          <cell r="F139">
            <v>78.64</v>
          </cell>
        </row>
        <row r="140">
          <cell r="B140" t="str">
            <v>3.S.20.333.17</v>
          </cell>
          <cell r="C140" t="str">
            <v>AQUISIÇÃO DE EMULSÃO ASFÁLTICA RL-1C</v>
          </cell>
          <cell r="D140" t="str">
            <v>t</v>
          </cell>
          <cell r="E140">
            <v>0</v>
          </cell>
          <cell r="F140">
            <v>932.87</v>
          </cell>
        </row>
        <row r="141">
          <cell r="B141" t="str">
            <v>3.S.20.333.18</v>
          </cell>
          <cell r="C141" t="str">
            <v>TRANSPORTE DE EMULSÃO ASFÁLTICA RL-1C</v>
          </cell>
          <cell r="D141" t="str">
            <v>t</v>
          </cell>
          <cell r="E141">
            <v>0</v>
          </cell>
          <cell r="F141">
            <v>78.64</v>
          </cell>
        </row>
        <row r="142">
          <cell r="B142" t="str">
            <v>3.S.20.343.17</v>
          </cell>
          <cell r="C142" t="str">
            <v>AQUISIÇÃO DE EMULSÃO ASFÁLTICA EMULFLEX</v>
          </cell>
          <cell r="D142" t="str">
            <v>t</v>
          </cell>
          <cell r="E142">
            <v>0</v>
          </cell>
          <cell r="F142">
            <v>1001.2</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mensionamento"/>
      <sheetName val="Drenagem"/>
      <sheetName val="Dimensionamento de Calhas Circu"/>
      <sheetName val="Dimensionamento de Calhas Retan"/>
    </sheetNames>
    <sheetDataSet>
      <sheetData sheetId="0" refreshError="1"/>
      <sheetData sheetId="1" refreshError="1"/>
      <sheetData sheetId="2">
        <row r="6">
          <cell r="V6">
            <v>5.0000000000000001E-3</v>
          </cell>
        </row>
        <row r="7">
          <cell r="V7">
            <v>0.01</v>
          </cell>
        </row>
        <row r="8">
          <cell r="V8">
            <v>0.02</v>
          </cell>
        </row>
      </sheetData>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SINTÉTICO"/>
      <sheetName val="CFF"/>
      <sheetName val="CPU"/>
      <sheetName val="DMT"/>
      <sheetName val="GALERIA"/>
      <sheetName val="DRENAGEM"/>
      <sheetName val="PAVIMENTAÇÃO"/>
      <sheetName val="CALÇADA"/>
      <sheetName val="COMPL"/>
      <sheetName val="SINALIZAÇÃO"/>
    </sheetNames>
    <sheetDataSet>
      <sheetData sheetId="0" refreshError="1"/>
      <sheetData sheetId="1" refreshError="1"/>
      <sheetData sheetId="2" refreshError="1"/>
      <sheetData sheetId="3" refreshError="1"/>
      <sheetData sheetId="4" refreshError="1">
        <row r="5">
          <cell r="G5">
            <v>123.1</v>
          </cell>
        </row>
        <row r="6">
          <cell r="G6">
            <v>14</v>
          </cell>
        </row>
        <row r="7">
          <cell r="G7">
            <v>53</v>
          </cell>
        </row>
        <row r="8">
          <cell r="G8">
            <v>352</v>
          </cell>
        </row>
        <row r="9">
          <cell r="G9">
            <v>118</v>
          </cell>
        </row>
        <row r="10">
          <cell r="G10">
            <v>118</v>
          </cell>
        </row>
        <row r="11">
          <cell r="G11">
            <v>9</v>
          </cell>
        </row>
        <row r="12">
          <cell r="G12">
            <v>123.1</v>
          </cell>
        </row>
      </sheetData>
      <sheetData sheetId="5" refreshError="1">
        <row r="13">
          <cell r="C13">
            <v>294.75</v>
          </cell>
        </row>
      </sheetData>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960887"/>
      <sheetName val="Dados"/>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çamento"/>
      <sheetName val="OR960887.XLS"/>
      <sheetName val="RELATA VÉIO"/>
      <sheetName val="C"/>
      <sheetName val="QuQuant"/>
      <sheetName val="BR-267_TR01"/>
      <sheetName val="BR-267_TR02"/>
      <sheetName val="BR-267_TR03"/>
      <sheetName val="BR-376"/>
      <sheetName val="BR-463"/>
      <sheetName val="BR-487"/>
      <sheetName val="Orçamentária"/>
      <sheetName val="Materiais Betuminosos"/>
      <sheetName val="Plan1"/>
      <sheetName val="Plan2"/>
      <sheetName val="Plan3"/>
      <sheetName val="Qd05 Preço"/>
      <sheetName val="Qd06"/>
      <sheetName val="LOTE 6"/>
      <sheetName val="Mat"/>
      <sheetName val="DG"/>
      <sheetName val="Acumulado"/>
      <sheetName val="CONS_CORR"/>
      <sheetName val="Mobra"/>
      <sheetName val="TLMB"/>
      <sheetName val="SERVIÇOS"/>
      <sheetName val="Micro Revest MAN"/>
      <sheetName val="Micro Revest REC 1ªMP"/>
      <sheetName val="REM.MEC MAT.BET.MAN"/>
      <sheetName val="TRANSPORTE REC"/>
      <sheetName val="[OR960887.XLS][OR960887.XLS][OR"/>
      <sheetName val="//localhost/@/DFBSA00535/dyna01"/>
      <sheetName val="PGR"/>
      <sheetName val="alteração"/>
      <sheetName val="__localhost_@_DFBSA00535_dyna01"/>
      <sheetName val="Final"/>
      <sheetName val="Inicio"/>
      <sheetName val="Organiza"/>
      <sheetName val="page 1"/>
      <sheetName val="page 2"/>
      <sheetName val="page 3"/>
      <sheetName val="page 4"/>
      <sheetName val="page 5"/>
      <sheetName val="page 6"/>
      <sheetName val="page 7"/>
      <sheetName val="page 8"/>
      <sheetName val="SERVIÇOS CUSTO SICRO"/>
      <sheetName val="Equipamentos"/>
      <sheetName val="Materiais"/>
      <sheetName val="Mão de Obra"/>
      <sheetName val="Mapa Localização"/>
      <sheetName val="PATO"/>
      <sheetName val="Valeta"/>
      <sheetName val="Descida"/>
      <sheetName val="Meio-Fio"/>
      <sheetName val="Sarjeta"/>
      <sheetName val="Bueiro"/>
      <sheetName val="Plan.Preç.Unit."/>
      <sheetName val="QUANT E CUSTOS"/>
      <sheetName val="Transportes"/>
      <sheetName val="Referência"/>
      <sheetName val="Cronograma"/>
      <sheetName val="Grafico Dist. Transp"/>
      <sheetName val="Mobilização e Desmob"/>
      <sheetName val="Resumo Inventario"/>
      <sheetName val="Defensa Recompor"/>
      <sheetName val="Pintura Faixa"/>
      <sheetName val="Pintura Setas"/>
      <sheetName val="Tacha"/>
      <sheetName val="Sinalização"/>
      <sheetName val="Lay out canteiro"/>
      <sheetName val="Custo Canteiro"/>
      <sheetName val="Transp com c carroc rodov pav"/>
      <sheetName val="Aquis. CAP-50-70 MBUQ"/>
      <sheetName val="Transp. CAP-50-70 MBUQ"/>
      <sheetName val="Aquis. RR-1C Remendo"/>
      <sheetName val="Transp. RR-1C Remendo"/>
      <sheetName val="Aquis. RR-1C Tapa Buraco"/>
      <sheetName val="Trans. RR-1C Tapa Buraco"/>
      <sheetName val="Aquis. RR-1C Correção"/>
      <sheetName val="Trans. RR-1C Correção"/>
      <sheetName val="E011"/>
      <sheetName val="E016"/>
      <sheetName val="E400"/>
      <sheetName val="E408"/>
      <sheetName val="[OR960887.XLS]//localhost/@/DFB"/>
      <sheetName val="Teor"/>
      <sheetName val="comp1"/>
      <sheetName val="SIIG 2010-Jun"/>
      <sheetName val="Estimativa"/>
    </sheetNames>
    <definedNames>
      <definedName name="PassaExtenso"/>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refreshError="1"/>
      <sheetData sheetId="53" refreshError="1"/>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 val="AUX."/>
      <sheetName val="Real"/>
      <sheetName val="Calendário"/>
      <sheetName val="Resumo Vertical"/>
      <sheetName val="PATO - BR - 425 aditivo"/>
      <sheetName val="1-_QUADRO_DE_QUANTIDADE_(2)"/>
      <sheetName val="Transporte_5m³"/>
      <sheetName val="Transporte_4m³"/>
      <sheetName val="Transporte_4t"/>
      <sheetName val="Transporte_Mat__Frio"/>
      <sheetName val="Cronograma_(2)"/>
      <sheetName val="ESTUDO_PREÇOS"/>
      <sheetName val="BANCO"/>
      <sheetName val="Índices_de_Reajustamento"/>
      <sheetName val="PROJETO"/>
      <sheetName val="dez00"/>
      <sheetName val="DG"/>
      <sheetName val="1-_QUADRO_DE_QUANTIDADE_(2)1"/>
      <sheetName val="Transporte_5m³1"/>
      <sheetName val="Transporte_4m³1"/>
      <sheetName val="Transporte_4t1"/>
      <sheetName val="Transporte_Mat__Frio1"/>
      <sheetName val="Cronograma_(2)1"/>
      <sheetName val="ESTUDO_PREÇOS1"/>
      <sheetName val="SERVIÇOS"/>
      <sheetName val="Teor"/>
      <sheetName val="INVENTÁRIO"/>
      <sheetName val="Orçamentária"/>
      <sheetName val="Conversão"/>
      <sheetName val="ORÇAMENTO"/>
      <sheetName val="PT"/>
      <sheetName val="COMPOSIÇÕES"/>
      <sheetName val="CUSTO_EQP-VTR"/>
      <sheetName val="ÍNDICE"/>
      <sheetName val="TapaBuraco"/>
      <sheetName val="QuQuant"/>
      <sheetName val="Ind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
      <sheetName val="FV-DNER"/>
      <sheetName val="orçamento_global"/>
      <sheetName val="FIDENS-R$mil"/>
      <sheetName val="PRO-08"/>
      <sheetName val="PLANILHA ATUALIZADA"/>
      <sheetName val="Vínculo (2)"/>
      <sheetName val="DADOS"/>
      <sheetName val="TransComerc_Basc10m³"/>
      <sheetName val="TapaBuraco"/>
      <sheetName val="Quadro Geral"/>
      <sheetName val="PRO_08"/>
      <sheetName val="Capa Memória de Calc"/>
      <sheetName val="Capa Resumo"/>
      <sheetName val="Capa Apres"/>
      <sheetName val="Capa Documentação"/>
      <sheetName val="Capa Anexo I"/>
      <sheetName val="Capa Anexo II"/>
      <sheetName val="Capa Anexo III"/>
      <sheetName val="Capa Anexo IV"/>
      <sheetName val="Capa Mapa"/>
      <sheetName val="Capa Premissas"/>
      <sheetName val="Capa Caract. Seg."/>
      <sheetName val="Capa Caract_ Seg_"/>
      <sheetName val="Teor"/>
      <sheetName val="Serviços"/>
      <sheetName val="Especif"/>
      <sheetName val="RESUMO_AUT1"/>
      <sheetName val="Plan1"/>
      <sheetName val="RESUMO DE MEDIÇÃO"/>
      <sheetName val="Vínculo"/>
      <sheetName val="points"/>
      <sheetName val="Mat"/>
      <sheetName val="Plan 2.7"/>
      <sheetName val="Sub-base"/>
      <sheetName val="Resumo"/>
      <sheetName val="DMT Terrap."/>
      <sheetName val="Reajustamento"/>
      <sheetName val="LISTAS"/>
      <sheetName val="LISTA_MATERIAIS"/>
      <sheetName val="MATERIAIS"/>
      <sheetName val="RBE ACT mi"/>
      <sheetName val="RESUMO TOTAL LOTE"/>
      <sheetName val="BR 146"/>
      <sheetName val="8ª MP_BR-459"/>
      <sheetName val="COMPOS1"/>
      <sheetName val="PLANILHA CONTRATUAL"/>
      <sheetName val="Equipamentos"/>
      <sheetName val="8ª MP_BR_459"/>
      <sheetName val="CUSTO ZONA SUL"/>
      <sheetName val="Motores"/>
      <sheetName val="P A T O 98 D"/>
      <sheetName val="Quantidades e Preços - Lote 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Dens. médias"/>
      <sheetName val="Dens. teórica"/>
      <sheetName val="Teor"/>
      <sheetName val="FX-B-REST"/>
      <sheetName val="CUSTO ZONA SUL"/>
      <sheetName val="RESUMO_AUT1"/>
      <sheetName val="Mat"/>
      <sheetName val="PROJETO"/>
      <sheetName val="Compactação  botafora"/>
      <sheetName val="Qd05 Preço"/>
      <sheetName val="Qd06"/>
    </sheetNames>
    <sheetDataSet>
      <sheetData sheetId="0">
        <row r="3">
          <cell r="A3">
            <v>4</v>
          </cell>
        </row>
      </sheetData>
      <sheetData sheetId="1">
        <row r="3">
          <cell r="A3">
            <v>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A3">
            <v>4</v>
          </cell>
        </row>
      </sheetData>
      <sheetData sheetId="19">
        <row r="3">
          <cell r="A3">
            <v>4</v>
          </cell>
        </row>
      </sheetData>
      <sheetData sheetId="20">
        <row r="3">
          <cell r="A3">
            <v>4</v>
          </cell>
          <cell r="B3">
            <v>8.0329999999999995</v>
          </cell>
          <cell r="C3">
            <v>53.398000000000003</v>
          </cell>
        </row>
        <row r="4">
          <cell r="A4">
            <v>4.5</v>
          </cell>
          <cell r="B4">
            <v>6.57</v>
          </cell>
          <cell r="C4">
            <v>61.369</v>
          </cell>
        </row>
        <row r="5">
          <cell r="A5">
            <v>5</v>
          </cell>
          <cell r="B5">
            <v>5.3609999999999998</v>
          </cell>
          <cell r="C5">
            <v>68.516000000000005</v>
          </cell>
        </row>
        <row r="6">
          <cell r="A6">
            <v>5.5</v>
          </cell>
          <cell r="B6">
            <v>4.9109999999999996</v>
          </cell>
          <cell r="C6">
            <v>72.241</v>
          </cell>
        </row>
        <row r="7">
          <cell r="A7">
            <v>6</v>
          </cell>
          <cell r="B7">
            <v>4.0279999999999996</v>
          </cell>
          <cell r="C7">
            <v>77.608999999999995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ção Rodovias  Ferrovias"/>
      <sheetName val="Materiais e Equipamentos"/>
      <sheetName val="Municípios ISS"/>
    </sheetNames>
    <sheetDataSet>
      <sheetData sheetId="0"/>
      <sheetData sheetId="1"/>
      <sheetData sheetId="2">
        <row r="2">
          <cell r="A2" t="str">
            <v>Água Clara</v>
          </cell>
        </row>
        <row r="3">
          <cell r="A3" t="str">
            <v>Alcinópolis</v>
          </cell>
        </row>
        <row r="4">
          <cell r="A4" t="str">
            <v>Amambai</v>
          </cell>
        </row>
        <row r="5">
          <cell r="A5" t="str">
            <v>Anastácio</v>
          </cell>
        </row>
        <row r="6">
          <cell r="A6" t="str">
            <v>Anaurilândia</v>
          </cell>
        </row>
        <row r="7">
          <cell r="A7" t="str">
            <v>Angélica</v>
          </cell>
        </row>
        <row r="8">
          <cell r="A8" t="str">
            <v>Antonio João</v>
          </cell>
        </row>
        <row r="9">
          <cell r="A9" t="str">
            <v>Aparecida do Taboado</v>
          </cell>
        </row>
        <row r="10">
          <cell r="A10" t="str">
            <v>Aquidauana</v>
          </cell>
        </row>
        <row r="11">
          <cell r="A11" t="str">
            <v>Aral Moreira</v>
          </cell>
        </row>
        <row r="12">
          <cell r="A12" t="str">
            <v>Bandeirantes</v>
          </cell>
        </row>
        <row r="13">
          <cell r="A13" t="str">
            <v>Bataguassu</v>
          </cell>
        </row>
        <row r="14">
          <cell r="A14" t="str">
            <v>Batayporã</v>
          </cell>
        </row>
        <row r="15">
          <cell r="A15" t="str">
            <v>Bela Vista</v>
          </cell>
        </row>
        <row r="16">
          <cell r="A16" t="str">
            <v>Bodoquena</v>
          </cell>
        </row>
        <row r="17">
          <cell r="A17" t="str">
            <v>Bonito</v>
          </cell>
        </row>
        <row r="18">
          <cell r="A18" t="str">
            <v>Brasilândia</v>
          </cell>
        </row>
        <row r="19">
          <cell r="A19" t="str">
            <v>Caarapó</v>
          </cell>
        </row>
        <row r="20">
          <cell r="A20" t="str">
            <v>Camapuã</v>
          </cell>
        </row>
        <row r="21">
          <cell r="A21" t="str">
            <v>Campo Grande</v>
          </cell>
        </row>
        <row r="22">
          <cell r="A22" t="str">
            <v>Caracol</v>
          </cell>
        </row>
        <row r="23">
          <cell r="A23" t="str">
            <v>Cassilândia</v>
          </cell>
        </row>
        <row r="24">
          <cell r="A24" t="str">
            <v>Chapadão do Sul</v>
          </cell>
        </row>
        <row r="25">
          <cell r="A25" t="str">
            <v>Corguinho</v>
          </cell>
        </row>
        <row r="26">
          <cell r="A26" t="str">
            <v>Coronel Sapucaia</v>
          </cell>
        </row>
        <row r="27">
          <cell r="A27" t="str">
            <v>Corumbá</v>
          </cell>
        </row>
        <row r="28">
          <cell r="A28" t="str">
            <v>Costa Rica</v>
          </cell>
        </row>
        <row r="29">
          <cell r="A29" t="str">
            <v>Coxim</v>
          </cell>
        </row>
        <row r="30">
          <cell r="A30" t="str">
            <v>Deodápolis</v>
          </cell>
        </row>
        <row r="31">
          <cell r="A31" t="str">
            <v>Dois Irmãos do Buriti</v>
          </cell>
        </row>
        <row r="32">
          <cell r="A32" t="str">
            <v>Douradina</v>
          </cell>
        </row>
        <row r="33">
          <cell r="A33" t="str">
            <v>Dourados</v>
          </cell>
        </row>
        <row r="34">
          <cell r="A34" t="str">
            <v>Eldorado</v>
          </cell>
        </row>
        <row r="35">
          <cell r="A35" t="str">
            <v>Fátima do Sul</v>
          </cell>
        </row>
        <row r="36">
          <cell r="A36" t="str">
            <v>Figueirão</v>
          </cell>
        </row>
        <row r="37">
          <cell r="A37" t="str">
            <v>Glória de Dourados</v>
          </cell>
        </row>
        <row r="38">
          <cell r="A38" t="str">
            <v>Guia Lopes da Laguna</v>
          </cell>
        </row>
        <row r="39">
          <cell r="A39" t="str">
            <v>Iguatemi</v>
          </cell>
        </row>
        <row r="40">
          <cell r="A40" t="str">
            <v>Inocência</v>
          </cell>
        </row>
        <row r="41">
          <cell r="A41" t="str">
            <v>Itaporã</v>
          </cell>
        </row>
        <row r="42">
          <cell r="A42" t="str">
            <v>Itaquiraí</v>
          </cell>
        </row>
        <row r="43">
          <cell r="A43" t="str">
            <v>Ivinhema</v>
          </cell>
        </row>
        <row r="44">
          <cell r="A44" t="str">
            <v>Japorã</v>
          </cell>
        </row>
        <row r="45">
          <cell r="A45" t="str">
            <v>Jaraguari</v>
          </cell>
        </row>
        <row r="46">
          <cell r="A46" t="str">
            <v>Jardim</v>
          </cell>
        </row>
        <row r="47">
          <cell r="A47" t="str">
            <v>Jateí</v>
          </cell>
        </row>
        <row r="48">
          <cell r="A48" t="str">
            <v>Juti</v>
          </cell>
        </row>
        <row r="49">
          <cell r="A49" t="str">
            <v>Ladário</v>
          </cell>
        </row>
        <row r="50">
          <cell r="A50" t="str">
            <v>Laguna Carapã</v>
          </cell>
        </row>
        <row r="51">
          <cell r="A51" t="str">
            <v>Maracaju</v>
          </cell>
        </row>
        <row r="52">
          <cell r="A52" t="str">
            <v>Miranda</v>
          </cell>
        </row>
        <row r="53">
          <cell r="A53" t="str">
            <v>Mundo Novo</v>
          </cell>
        </row>
        <row r="54">
          <cell r="A54" t="str">
            <v>Naviraí</v>
          </cell>
        </row>
        <row r="55">
          <cell r="A55" t="str">
            <v>Nioaque</v>
          </cell>
        </row>
        <row r="56">
          <cell r="A56" t="str">
            <v>Nova Alvorada do Sul</v>
          </cell>
        </row>
        <row r="57">
          <cell r="A57" t="str">
            <v>Nova Andradina</v>
          </cell>
        </row>
        <row r="58">
          <cell r="A58" t="str">
            <v>Novo Horizonte do Sul</v>
          </cell>
        </row>
        <row r="59">
          <cell r="A59" t="str">
            <v>Paraíso das Águas</v>
          </cell>
        </row>
        <row r="60">
          <cell r="A60" t="str">
            <v>Paranaíba</v>
          </cell>
        </row>
        <row r="61">
          <cell r="A61" t="str">
            <v>Paranhos</v>
          </cell>
        </row>
        <row r="62">
          <cell r="A62" t="str">
            <v>Pedro Gomes</v>
          </cell>
        </row>
        <row r="63">
          <cell r="A63" t="str">
            <v>Ponta Porã</v>
          </cell>
        </row>
        <row r="64">
          <cell r="A64" t="str">
            <v>Porto Murtinho</v>
          </cell>
        </row>
        <row r="65">
          <cell r="A65" t="str">
            <v>Ribas do Rio Pardo</v>
          </cell>
        </row>
        <row r="66">
          <cell r="A66" t="str">
            <v>Rio Brilhante</v>
          </cell>
        </row>
        <row r="67">
          <cell r="A67" t="str">
            <v>Rio Negro</v>
          </cell>
        </row>
        <row r="68">
          <cell r="A68" t="str">
            <v>Rio Verde de Mato Grosso</v>
          </cell>
        </row>
        <row r="69">
          <cell r="A69" t="str">
            <v>Rochedo</v>
          </cell>
        </row>
        <row r="70">
          <cell r="A70" t="str">
            <v>Santa Rita do Pardo</v>
          </cell>
        </row>
        <row r="71">
          <cell r="A71" t="str">
            <v>São Gabriel do Oeste</v>
          </cell>
        </row>
        <row r="72">
          <cell r="A72" t="str">
            <v>Selvíria</v>
          </cell>
        </row>
        <row r="73">
          <cell r="A73" t="str">
            <v>Sete Quedas</v>
          </cell>
        </row>
        <row r="74">
          <cell r="A74" t="str">
            <v>Sidrolândia</v>
          </cell>
        </row>
        <row r="75">
          <cell r="A75" t="str">
            <v>Sonora</v>
          </cell>
        </row>
        <row r="76">
          <cell r="A76" t="str">
            <v>Tacuru</v>
          </cell>
        </row>
        <row r="77">
          <cell r="A77" t="str">
            <v>Taquarussu</v>
          </cell>
        </row>
        <row r="78">
          <cell r="A78" t="str">
            <v>Terenos</v>
          </cell>
        </row>
        <row r="79">
          <cell r="A79" t="str">
            <v>Três Lagoas</v>
          </cell>
        </row>
        <row r="80">
          <cell r="A80" t="str">
            <v>Vicentina</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OMPANHAMENTO"/>
      <sheetName val="Dados"/>
    </sheet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U-LOTE 30"/>
      <sheetName val="Dados"/>
      <sheetName val="CPU-Lote 30-básico"/>
      <sheetName val="Plan2"/>
      <sheetName val="Cpu"/>
      <sheetName val="CHE"/>
      <sheetName val="MObra"/>
      <sheetName val="Crono"/>
      <sheetName val="BDI"/>
      <sheetName val="EncSoc"/>
      <sheetName val="Cadastros"/>
      <sheetName val="QTR"/>
      <sheetName val="Resumo"/>
      <sheetName val="Planilha"/>
      <sheetName val="TABELA"/>
    </sheetNames>
    <sheetDataSet>
      <sheetData sheetId="0"/>
      <sheetData sheetId="1">
        <row r="1">
          <cell r="B1" t="str">
            <v>035/2004-08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_ORIGINAL"/>
      <sheetName val="RESUMO_AUT1"/>
      <sheetName val="RELAT610"/>
      <sheetName val="PQ"/>
      <sheetName val="PROJETO BR_146 (2)"/>
      <sheetName val="CARTA PROPOSTA"/>
      <sheetName val="TABELA"/>
      <sheetName val="PLANILHA CONTRATUAL"/>
      <sheetName val="Teor"/>
      <sheetName val="lista_comp"/>
      <sheetName val="Quadro de qntd"/>
      <sheetName val="FIDENS-R$mil"/>
      <sheetName val="PROJETO"/>
      <sheetName val="Serviços"/>
      <sheetName val="DADOS"/>
      <sheetName val="TransComerc_Basc10m³"/>
      <sheetName val="TapaBuraco"/>
      <sheetName val="eq"/>
      <sheetName val="mo"/>
      <sheetName val="Página 16"/>
      <sheetName val="QuQuant"/>
      <sheetName val="Planilha Original"/>
      <sheetName val="8ª MP_BR_459"/>
      <sheetName val="8ª MP_BR-459"/>
      <sheetName val="Medição"/>
      <sheetName val="geral"/>
      <sheetName val="Mat. Betum. - Port. 1078.15"/>
      <sheetName val="RESUMO"/>
      <sheetName val="Orçamento"/>
      <sheetName val="PT"/>
      <sheetName val="Mat"/>
      <sheetName val="Planilha de Medição"/>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SUMO_AUT1"/>
      <sheetName val="PT"/>
      <sheetName val="CANAA"/>
      <sheetName val="PROJETO"/>
      <sheetName val="Orçamento"/>
      <sheetName val="RESUMO DE MEDIÇÃO"/>
      <sheetName val="PATO"/>
      <sheetName val="Medição"/>
      <sheetName val="Medição Completa"/>
      <sheetName val="QQuant-Vol1_(2)"/>
      <sheetName val="RECOMPOSIÇÃO MAN"/>
      <sheetName val="MATRIZ"/>
      <sheetName val="CANAA.XLS"/>
      <sheetName val="\G\Users\eduardoiunes\Documents"/>
      <sheetName val="CAPACIDADES"/>
      <sheetName val="PROJETO BR_146 (2)"/>
      <sheetName val="P AUX 01-FERRAGENS"/>
      <sheetName val="P AUX 02-PINTURA"/>
      <sheetName val="BD Equip."/>
      <sheetName val="8ª MP_BR-459"/>
      <sheetName val="8ª MP_BR_459"/>
      <sheetName val="[CANAA.XLS][CANAA.XLS][CANAA.XL"/>
      <sheetName val="[CANAA.XLS][CANAA.XLS]\G\Users\"/>
      <sheetName val="[CANAA.XLS]\G\Users\eduardoiune"/>
      <sheetName val="C"/>
      <sheetName val="PRO-08"/>
      <sheetName val="TPU-MARÇO_2002"/>
      <sheetName val="CBUQ DRENO LONGIT RECOBRIMENTO"/>
      <sheetName val="DAR-01"/>
      <sheetName val="QQuant-Vol1_(2)6"/>
      <sheetName val="NumerN_(2)6"/>
      <sheetName val="Dimens_(2)6"/>
      <sheetName val="QuantPav_(2)6"/>
      <sheetName val="QQuant-Vol1_(2)1"/>
      <sheetName val="NumerN_(2)1"/>
      <sheetName val="Dimens_(2)1"/>
      <sheetName val="QuantPav_(2)1"/>
      <sheetName val="NumerN_(2)"/>
      <sheetName val="Dimens_(2)"/>
      <sheetName val="QuantPav_(2)"/>
      <sheetName val="QQuant-Vol1_(2)2"/>
      <sheetName val="NumerN_(2)2"/>
      <sheetName val="Dimens_(2)2"/>
      <sheetName val="QuantPav_(2)2"/>
      <sheetName val="QQuant-Vol1_(2)3"/>
      <sheetName val="NumerN_(2)3"/>
      <sheetName val="Dimens_(2)3"/>
      <sheetName val="QuantPav_(2)3"/>
      <sheetName val="QQuant-Vol1_(2)4"/>
      <sheetName val="NumerN_(2)4"/>
      <sheetName val="Dimens_(2)4"/>
      <sheetName val="QuantPav_(2)4"/>
      <sheetName val="QQuant-Vol1_(2)5"/>
      <sheetName val="NumerN_(2)5"/>
      <sheetName val="Dimens_(2)5"/>
      <sheetName val="QuantPav_(2)5"/>
      <sheetName val="QQuant-Vol1_(2)7"/>
      <sheetName val="NumerN_(2)7"/>
      <sheetName val="Dimens_(2)7"/>
      <sheetName val="QuantPav_(2)7"/>
      <sheetName val="QQuant-Vol1_(2)8"/>
      <sheetName val="NumerN_(2)8"/>
      <sheetName val="Dimens_(2)8"/>
      <sheetName val="QuantPav_(2)8"/>
      <sheetName val="QQuant-Vol1_(2)9"/>
      <sheetName val="NumerN_(2)9"/>
      <sheetName val="Dimens_(2)9"/>
      <sheetName val="QuantPav_(2)9"/>
      <sheetName val="P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MEDIÇAO"/>
      <sheetName val="TRANSPORTE"/>
      <sheetName val="MBUQ"/>
      <sheetName val="Avanço Físico"/>
      <sheetName val="BOLETIM"/>
      <sheetName val="Relatconsv"/>
      <sheetName val="Relatconsv (2)"/>
      <sheetName val="Contr. veículo"/>
      <sheetName val="T. BURACO"/>
      <sheetName val="Roç. Man."/>
      <sheetName val="Roç. Man. CC"/>
      <sheetName val="Roç. Mec."/>
      <sheetName val="Capina Man."/>
      <sheetName val="REV. VEGETAL"/>
      <sheetName val="Recomp. revest. CBUQ"/>
      <sheetName val="SOLO"/>
      <sheetName val="LIMP.DESOB.BUE E ESCAVAÇ."/>
      <sheetName val="CONCRETO"/>
      <sheetName val="ENROCAMENTO JOGADO"/>
      <sheetName val="RECOMP.MANUAL"/>
      <sheetName val="REM. MECANIZADO"/>
      <sheetName val="correção"/>
      <sheetName val="Rem. Mat. Betum."/>
      <sheetName val="TSS"/>
      <sheetName val="LIMP. MEIO FIO"/>
      <sheetName val="LIMP.VALA-grama"/>
      <sheetName val="PONTE E CAIAÇÃO"/>
      <sheetName val="REM. MANUAL"/>
      <sheetName val="CONCRETO ciclópico"/>
      <sheetName val="ENROCAMENTO ARRUM."/>
      <sheetName val="RECOMP.MEC."/>
      <sheetName val="Plan2 (2)"/>
    </sheetNames>
    <sheetDataSet>
      <sheetData sheetId="0" refreshError="1">
        <row r="131">
          <cell r="C131" t="str">
            <v>01/07/08 à  31/07/08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PROJETO BR_146 (2)"/>
      <sheetName val="C"/>
      <sheetName val="BD Equip."/>
      <sheetName val="CANAA"/>
      <sheetName val="PATO"/>
      <sheetName val="Medição"/>
      <sheetName val="Medição Completa"/>
      <sheetName val="RESUMO_AUT1"/>
      <sheetName val="QQuant-Vol1_(2)"/>
      <sheetName val="RECOMPOSIÇÃO MAN"/>
      <sheetName val="MATRIZ"/>
      <sheetName val="CANAA.XLS"/>
      <sheetName val="\G\Users\eduardoiunes\Documents"/>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GERAIS"/>
      <sheetName val="SERVIÇOS - PATO"/>
      <sheetName val="Orçamento"/>
      <sheetName val="QUANT. CUSTO"/>
      <sheetName val="Inv."/>
      <sheetName val="Inv.I"/>
      <sheetName val="justificativa"/>
      <sheetName val="Instalação"/>
      <sheetName val="Mobiliz."/>
      <sheetName val="Cronograma 1º"/>
      <sheetName val="Croqui (I)"/>
      <sheetName val="Mat. Bet."/>
      <sheetName val="Calc.transporte"/>
      <sheetName val="Quadro res. transp."/>
      <sheetName val="Preço MBet."/>
      <sheetName val="TLMR"/>
      <sheetName val="TLMB"/>
      <sheetName val="TLCB5-P"/>
      <sheetName val="TLCB5-NP"/>
      <sheetName val="TCCC-P"/>
      <sheetName val="TCCC-NP"/>
      <sheetName val="TLCC4-P"/>
      <sheetName val="TLCC4-NP"/>
      <sheetName val="TCCB10-P"/>
      <sheetName val="D.CONS.M"/>
      <sheetName val="Equip."/>
      <sheetName val="M Obra"/>
      <sheetName val="Materiais"/>
    </sheetNames>
    <sheetDataSet>
      <sheetData sheetId="0"/>
      <sheetData sheetId="1" refreshError="1"/>
      <sheetData sheetId="2" refreshError="1"/>
      <sheetData sheetId="3" refreshError="1"/>
      <sheetData sheetId="4" refreshError="1"/>
      <sheetData sheetId="5">
        <row r="32">
          <cell r="E32">
            <v>39142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MEDIÇAO"/>
      <sheetName val="Recomp. revest. CBUQ"/>
      <sheetName val="T. BURACO"/>
      <sheetName val="correção"/>
      <sheetName val="LIMPEZA MF_SDAGUA"/>
      <sheetName val="TRANSPORTE"/>
      <sheetName val="MBUQ"/>
      <sheetName val="ISSQN"/>
      <sheetName val="Avanço Físico"/>
      <sheetName val="BOLETIM"/>
    </sheetNames>
    <sheetDataSet>
      <sheetData sheetId="0">
        <row r="6">
          <cell r="B6" t="str">
            <v>CGR ENGENHARIA LTDA.</v>
          </cell>
        </row>
        <row r="18">
          <cell r="J18">
            <v>0</v>
          </cell>
        </row>
        <row r="20">
          <cell r="J20">
            <v>0</v>
          </cell>
        </row>
        <row r="35">
          <cell r="J35">
            <v>63.997</v>
          </cell>
        </row>
        <row r="38">
          <cell r="J38">
            <v>2344</v>
          </cell>
        </row>
        <row r="40">
          <cell r="J40">
            <v>193.1</v>
          </cell>
        </row>
        <row r="53">
          <cell r="J53">
            <v>10168.5</v>
          </cell>
        </row>
        <row r="83">
          <cell r="L83">
            <v>4.65E-2</v>
          </cell>
        </row>
        <row r="86">
          <cell r="L86">
            <v>5.7200000000000001E-2</v>
          </cell>
        </row>
        <row r="90">
          <cell r="L90">
            <v>3.0499999999999999E-2</v>
          </cell>
        </row>
        <row r="93">
          <cell r="L93">
            <v>5.0900000000000001E-2</v>
          </cell>
        </row>
        <row r="94">
          <cell r="L94">
            <v>0.28610000000000002</v>
          </cell>
        </row>
        <row r="98">
          <cell r="L98">
            <v>3.0499999999999999E-2</v>
          </cell>
        </row>
        <row r="102">
          <cell r="A102" t="str">
            <v>Superintendente Regional do MS/DNIT</v>
          </cell>
        </row>
        <row r="133">
          <cell r="B133" t="str">
            <v>BR - 262/MS</v>
          </cell>
        </row>
        <row r="135">
          <cell r="C135" t="str">
            <v>setembro/08</v>
          </cell>
        </row>
        <row r="136">
          <cell r="C136" t="str">
            <v>01/09/09 à  30/09/08</v>
          </cell>
        </row>
        <row r="138">
          <cell r="C138" t="str">
            <v>3.ª MED. PARCIAL</v>
          </cell>
        </row>
        <row r="144">
          <cell r="C144" t="str">
            <v xml:space="preserve"> em  30/10/08</v>
          </cell>
        </row>
      </sheetData>
      <sheetData sheetId="1"/>
      <sheetData sheetId="2">
        <row r="41">
          <cell r="F41">
            <v>23.643999999999998</v>
          </cell>
        </row>
      </sheetData>
      <sheetData sheetId="3">
        <row r="26">
          <cell r="I26">
            <v>8.4499999999999993</v>
          </cell>
          <cell r="K26">
            <v>1504.835</v>
          </cell>
        </row>
      </sheetData>
      <sheetData sheetId="4"/>
      <sheetData sheetId="5">
        <row r="17">
          <cell r="J17" t="e">
            <v>#REF!</v>
          </cell>
        </row>
        <row r="36">
          <cell r="J36">
            <v>10239.4</v>
          </cell>
        </row>
        <row r="38">
          <cell r="J38">
            <v>10239.4</v>
          </cell>
        </row>
        <row r="86">
          <cell r="J86" t="e">
            <v>#REF!</v>
          </cell>
        </row>
      </sheetData>
      <sheetData sheetId="6">
        <row r="19">
          <cell r="E19" t="e">
            <v>#REF!</v>
          </cell>
        </row>
      </sheetData>
      <sheetData sheetId="7"/>
      <sheetData sheetId="8"/>
      <sheetData sheetId="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QUI"/>
      <sheetName val="INVENT"/>
      <sheetName val="SERVIÇOS"/>
      <sheetName val="ORÇAMENT"/>
      <sheetName val="CRONOG1º"/>
      <sheetName val="CRONOG2º"/>
      <sheetName val="MEMÓRIA"/>
      <sheetName val="MAT BETUM"/>
      <sheetName val="TRANSP  BETUM"/>
      <sheetName val="TCC4"/>
      <sheetName val="TCB5"/>
      <sheetName val="TCB10"/>
      <sheetName val="TLMR"/>
      <sheetName val="TBMB"/>
      <sheetName val="Plan1"/>
      <sheetName val="IND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1">
          <cell r="C131" t="str">
            <v>BR-262/MS</v>
          </cell>
        </row>
        <row r="136">
          <cell r="C136" t="str">
            <v>BR-262 (KM 657,6- KM 783)</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s>
    <sheetDataSet>
      <sheetData sheetId="0" refreshError="1">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0.05</v>
          </cell>
          <cell r="F4">
            <v>0.02</v>
          </cell>
          <cell r="G4">
            <v>7.0000000000000007E-2</v>
          </cell>
          <cell r="H4" t="str">
            <v>Terraplenagem</v>
          </cell>
        </row>
        <row r="5">
          <cell r="A5" t="str">
            <v>01.010.00</v>
          </cell>
          <cell r="B5" t="str">
            <v>DESMATAMENTO, DESTOC. E LIMPEZA ÁREA C/ ÁRVORES DE 0,15 ATÉ 0,30M</v>
          </cell>
          <cell r="C5" t="str">
            <v>unid.</v>
          </cell>
          <cell r="D5" t="str">
            <v>DNER-ES-278/97</v>
          </cell>
          <cell r="E5">
            <v>6.57</v>
          </cell>
          <cell r="F5">
            <v>2.35</v>
          </cell>
          <cell r="G5">
            <v>8.92</v>
          </cell>
          <cell r="H5" t="str">
            <v>Terraplenagem</v>
          </cell>
        </row>
        <row r="6">
          <cell r="A6" t="str">
            <v>01.100.01</v>
          </cell>
          <cell r="B6" t="str">
            <v>ESCAVAÇÃO, CARGA E TRANSPORTE DE MAT. DE 1ª CATEGORIA DMT=50M</v>
          </cell>
          <cell r="C6" t="str">
            <v>m³</v>
          </cell>
          <cell r="D6" t="str">
            <v>DNER-ES-280/97</v>
          </cell>
          <cell r="E6">
            <v>0.46</v>
          </cell>
          <cell r="F6">
            <v>0.16</v>
          </cell>
          <cell r="G6">
            <v>0.62</v>
          </cell>
          <cell r="H6" t="str">
            <v>Terraplenagem</v>
          </cell>
        </row>
        <row r="7">
          <cell r="A7" t="str">
            <v>01.100.02</v>
          </cell>
          <cell r="B7" t="str">
            <v>ESCAVAÇÃO, CARGA E TRANSPORTE DE MAT. DE 1ª CATEGORIA DMT=50M A 200M COM MOTOSCRAPER</v>
          </cell>
          <cell r="C7" t="str">
            <v>m³</v>
          </cell>
          <cell r="D7" t="str">
            <v>DNER-ES-280/97</v>
          </cell>
          <cell r="E7">
            <v>1.24</v>
          </cell>
          <cell r="F7">
            <v>0.44</v>
          </cell>
          <cell r="G7">
            <v>1.68</v>
          </cell>
          <cell r="H7" t="str">
            <v>Terraplenagem</v>
          </cell>
        </row>
        <row r="8">
          <cell r="A8" t="str">
            <v>01.100.03</v>
          </cell>
          <cell r="B8" t="str">
            <v>ESCAVAÇÃO, CARGA E TRANSPORTE DE MAT. DE 1ª CATEGORIA DMT=200M A 400M COM MOTOSCRAPER</v>
          </cell>
          <cell r="C8" t="str">
            <v>m³</v>
          </cell>
          <cell r="D8" t="str">
            <v>DNER-ES-280/97</v>
          </cell>
          <cell r="E8">
            <v>1.47</v>
          </cell>
          <cell r="F8">
            <v>0.53</v>
          </cell>
          <cell r="G8">
            <v>2</v>
          </cell>
          <cell r="H8" t="str">
            <v>Terraplenagem</v>
          </cell>
        </row>
        <row r="9">
          <cell r="A9" t="str">
            <v>01.100.04</v>
          </cell>
          <cell r="B9" t="str">
            <v>ESCAVAÇÃO, CARGA E TRANSPORTE DE MAT. DE 1ª CATEGORIA DMT=400M A 600M COM MOTOSCRAPER</v>
          </cell>
          <cell r="C9" t="str">
            <v>m³</v>
          </cell>
          <cell r="D9" t="str">
            <v>DNER-ES-280/97</v>
          </cell>
          <cell r="E9">
            <v>1.74</v>
          </cell>
          <cell r="F9">
            <v>0.62</v>
          </cell>
          <cell r="G9">
            <v>2.36</v>
          </cell>
          <cell r="H9" t="str">
            <v>Terraplenagem</v>
          </cell>
        </row>
        <row r="10">
          <cell r="A10" t="str">
            <v>01.100.05</v>
          </cell>
          <cell r="B10" t="str">
            <v>ESCAVAÇÃO, CARGA E TRANSPORTE DE MAT. DE 1ª CATEGORIA,  DMT=600 A 800 M COM MOTOSCRAPER</v>
          </cell>
          <cell r="C10" t="str">
            <v>m³</v>
          </cell>
          <cell r="D10" t="str">
            <v>DNER-ES-280/97</v>
          </cell>
          <cell r="E10">
            <v>2.04</v>
          </cell>
          <cell r="F10">
            <v>0.73</v>
          </cell>
          <cell r="G10">
            <v>2.77</v>
          </cell>
          <cell r="H10" t="str">
            <v>Terraplenagem</v>
          </cell>
        </row>
        <row r="11">
          <cell r="A11" t="str">
            <v>01.100.06</v>
          </cell>
          <cell r="B11" t="str">
            <v>ESCAVAÇÃO, CARGA E TRANSPORTE DE MAT. DE 1ª CATEGORIA,  DMT=800 A 1000 M COM MOTOSCRAPER</v>
          </cell>
          <cell r="C11" t="str">
            <v>m³</v>
          </cell>
          <cell r="D11" t="str">
            <v>DNER-ES-280/97</v>
          </cell>
          <cell r="E11">
            <v>2.27</v>
          </cell>
          <cell r="F11">
            <v>0.81</v>
          </cell>
          <cell r="G11">
            <v>3.08</v>
          </cell>
          <cell r="H11" t="str">
            <v>Terraplenagem</v>
          </cell>
        </row>
        <row r="12">
          <cell r="A12" t="str">
            <v>01.100.07</v>
          </cell>
          <cell r="B12" t="str">
            <v>ESCAVAÇÃO, CARGA E TRANSPORTE DE MAT. DE 1ª CATEGORIA,  DMT=1000 A 1200 M COM MOTOSCRAPER</v>
          </cell>
          <cell r="C12" t="str">
            <v>m³</v>
          </cell>
          <cell r="D12" t="str">
            <v>DNER-ES-280/97</v>
          </cell>
          <cell r="E12">
            <v>2.58</v>
          </cell>
          <cell r="F12">
            <v>0.92</v>
          </cell>
          <cell r="G12">
            <v>3.5</v>
          </cell>
          <cell r="H12" t="str">
            <v>Terraplenagem</v>
          </cell>
        </row>
        <row r="13">
          <cell r="A13" t="str">
            <v>01.100.08</v>
          </cell>
          <cell r="B13" t="str">
            <v>ESCAVAÇÃO, CARGA E TRANSPORTE DE MAT. DE 1ª CATEGORIA, DMT= 1200 A 1400M  COM MOTOSCRAPER</v>
          </cell>
          <cell r="C13" t="str">
            <v>m³</v>
          </cell>
          <cell r="D13" t="str">
            <v>DNER-ES-280/97</v>
          </cell>
          <cell r="E13">
            <v>2.87</v>
          </cell>
          <cell r="F13">
            <v>1.03</v>
          </cell>
          <cell r="G13">
            <v>3.9000000000000004</v>
          </cell>
          <cell r="H13" t="str">
            <v>Terraplenagem</v>
          </cell>
        </row>
        <row r="14">
          <cell r="A14" t="str">
            <v>01.100.16</v>
          </cell>
          <cell r="B14" t="str">
            <v>ESCAVAÇÃO, CARGA E TRANSPORTE DE MAT. DE 1ª CATEGORIA,  DMT=1400 A 1600 M C/CAMINHÃO BASCULANTE</v>
          </cell>
          <cell r="C14" t="str">
            <v>m³</v>
          </cell>
          <cell r="D14" t="str">
            <v>DNER-ES-280/97</v>
          </cell>
          <cell r="E14">
            <v>2.12</v>
          </cell>
          <cell r="F14">
            <v>0.76</v>
          </cell>
          <cell r="G14">
            <v>2.88</v>
          </cell>
          <cell r="H14" t="str">
            <v>Terraplenagem</v>
          </cell>
        </row>
        <row r="15">
          <cell r="A15" t="str">
            <v>01.100.17</v>
          </cell>
          <cell r="B15" t="str">
            <v>ESCAVAÇÃO, CARGA E TRANSPORTE DE MAT. DE 1ª CATEGORIA,  DMT=1600 A 1800 M C/CAMINHÃO BASCULANTE</v>
          </cell>
          <cell r="C15" t="str">
            <v>m³</v>
          </cell>
          <cell r="D15" t="str">
            <v>DNER-ES-280/97</v>
          </cell>
          <cell r="E15">
            <v>2.21</v>
          </cell>
          <cell r="F15">
            <v>0.79</v>
          </cell>
          <cell r="G15">
            <v>3</v>
          </cell>
          <cell r="H15" t="str">
            <v>Terraplenagem</v>
          </cell>
        </row>
        <row r="16">
          <cell r="A16" t="str">
            <v>01.100.18</v>
          </cell>
          <cell r="B16" t="str">
            <v>ESCAVAÇÃO, CARGA E TRANSPORTE DE MAT. DE 1ª CATEGORIA,  DMT=1800 A 2000 M C/CAMINHÃO BASCULANTE</v>
          </cell>
          <cell r="C16" t="str">
            <v>m³</v>
          </cell>
          <cell r="D16" t="str">
            <v>DNER-ES-280/97</v>
          </cell>
          <cell r="E16">
            <v>2.2799999999999998</v>
          </cell>
          <cell r="F16">
            <v>0.82</v>
          </cell>
          <cell r="G16">
            <v>3.0999999999999996</v>
          </cell>
          <cell r="H16" t="str">
            <v>Terraplenagem</v>
          </cell>
        </row>
        <row r="17">
          <cell r="A17" t="str">
            <v>01.100.19</v>
          </cell>
          <cell r="B17" t="str">
            <v>ESCAVAÇÃO, CARGA E TRANSPORTE DE MAT. DE 1ª CATEGORIA,  DMT=2000 A 3000 M C/CAMINHÃO BASCULANTE</v>
          </cell>
          <cell r="C17" t="str">
            <v>m³</v>
          </cell>
          <cell r="D17" t="str">
            <v>DNER-ES-280/97</v>
          </cell>
          <cell r="E17">
            <v>2.5499999999999998</v>
          </cell>
          <cell r="F17">
            <v>0.91</v>
          </cell>
          <cell r="G17">
            <v>3.46</v>
          </cell>
          <cell r="H17" t="str">
            <v>Terraplenagem</v>
          </cell>
        </row>
        <row r="18">
          <cell r="A18" t="str">
            <v>01.100.20</v>
          </cell>
          <cell r="B18" t="str">
            <v>ESCAVAÇÃO, CARGA E TRANSPORTE DE MAT. DE 1ª CATEGORIA,  DMT=3000 A 5000 M C/CAMINHÃO BASCULANTE</v>
          </cell>
          <cell r="C18" t="str">
            <v>m³</v>
          </cell>
          <cell r="D18" t="str">
            <v>DNER-ES-280/97</v>
          </cell>
          <cell r="E18">
            <v>3.23</v>
          </cell>
          <cell r="F18">
            <v>1.1599999999999999</v>
          </cell>
          <cell r="G18">
            <v>4.3899999999999997</v>
          </cell>
          <cell r="H18" t="str">
            <v>Terraplenagem</v>
          </cell>
        </row>
        <row r="19">
          <cell r="A19" t="str">
            <v>01.101.02</v>
          </cell>
          <cell r="B19" t="str">
            <v>ESCAVAÇÃO, CARGA E TRANSPORTE DE MAT. DE 2ª CATEGORIA DMT=50M A 200M COM MOTOSCRAPER</v>
          </cell>
          <cell r="C19" t="str">
            <v>m³</v>
          </cell>
          <cell r="D19" t="str">
            <v>DNER-ES-280/97</v>
          </cell>
          <cell r="E19">
            <v>1.75</v>
          </cell>
          <cell r="F19">
            <v>0.63</v>
          </cell>
          <cell r="G19">
            <v>2.38</v>
          </cell>
          <cell r="H19" t="str">
            <v>Terraplenagem</v>
          </cell>
        </row>
        <row r="20">
          <cell r="A20" t="str">
            <v>01.101.03</v>
          </cell>
          <cell r="B20" t="str">
            <v>ESCAVAÇÃO, CARGA E TRANSPORTE DE MAT. DE 2ª CATEGORIA DMT=200M A 400M COM MOTOSCRAPER</v>
          </cell>
          <cell r="C20" t="str">
            <v>m³</v>
          </cell>
          <cell r="D20" t="str">
            <v>DNER-ES-280/97</v>
          </cell>
          <cell r="E20">
            <v>1.96</v>
          </cell>
          <cell r="F20">
            <v>0.7</v>
          </cell>
          <cell r="G20">
            <v>2.66</v>
          </cell>
          <cell r="H20" t="str">
            <v>Terraplenagem</v>
          </cell>
        </row>
        <row r="21">
          <cell r="A21" t="str">
            <v>01.101.04</v>
          </cell>
          <cell r="B21" t="str">
            <v>ESCAVAÇÃO, CARGA E TRANSPORTE DE MAT. DE 2ª CATEGORIA DMT=400M A 600M COM MOTOSCRAPER</v>
          </cell>
          <cell r="C21" t="str">
            <v>m³</v>
          </cell>
          <cell r="D21" t="str">
            <v>DNER-ES-280/97</v>
          </cell>
          <cell r="E21">
            <v>2.29</v>
          </cell>
          <cell r="F21">
            <v>0.82</v>
          </cell>
          <cell r="G21">
            <v>3.11</v>
          </cell>
          <cell r="H21" t="str">
            <v>Terraplenagem</v>
          </cell>
        </row>
        <row r="22">
          <cell r="A22" t="str">
            <v>01.101.05</v>
          </cell>
          <cell r="B22" t="str">
            <v>ESCAVAÇÃO, CARGA E TRANSPORTE DE MAT. DE 2ª CATEGORIA,  DMT=600 A 800 M COM MOTOSCRAPER</v>
          </cell>
          <cell r="C22" t="str">
            <v>m³</v>
          </cell>
          <cell r="D22" t="str">
            <v>DNER-ES-280/97</v>
          </cell>
          <cell r="E22">
            <v>2.5499999999999998</v>
          </cell>
          <cell r="F22">
            <v>0.91</v>
          </cell>
          <cell r="G22">
            <v>3.46</v>
          </cell>
          <cell r="H22" t="str">
            <v>Terraplenagem</v>
          </cell>
        </row>
        <row r="23">
          <cell r="A23" t="str">
            <v>01.102.02</v>
          </cell>
          <cell r="B23" t="str">
            <v>ESCAVAÇÃO, CARGA E TRANSPORTE DE MAT. DE 3ª CATEGORIA DMT=50M A 200M</v>
          </cell>
          <cell r="C23" t="str">
            <v>m³</v>
          </cell>
          <cell r="D23" t="str">
            <v>DNER-ES-280/97</v>
          </cell>
          <cell r="E23">
            <v>8.98</v>
          </cell>
          <cell r="F23">
            <v>3.21</v>
          </cell>
          <cell r="G23">
            <v>12.190000000000001</v>
          </cell>
          <cell r="H23" t="str">
            <v>Terraplenagem</v>
          </cell>
        </row>
        <row r="24">
          <cell r="A24" t="str">
            <v>01.102.03</v>
          </cell>
          <cell r="B24" t="str">
            <v>ESCAVAÇÃO, CARGA E TRANSPORTE DE MAT. DE 3ª CATEGORIA DMT=200M A 400M</v>
          </cell>
          <cell r="C24" t="str">
            <v>m³</v>
          </cell>
          <cell r="D24" t="str">
            <v>DNER-ES-280/97</v>
          </cell>
          <cell r="E24">
            <v>9.33</v>
          </cell>
          <cell r="F24">
            <v>3.34</v>
          </cell>
          <cell r="G24">
            <v>12.67</v>
          </cell>
          <cell r="H24" t="str">
            <v>Terraplenagem</v>
          </cell>
        </row>
        <row r="25">
          <cell r="A25" t="str">
            <v>01.102.04</v>
          </cell>
          <cell r="B25" t="str">
            <v>ESCAVAÇÃO, CARGA E TRANSPORTE DE MAT. DE 3ª CATEGORIA DMT=400M A 600M</v>
          </cell>
          <cell r="C25" t="str">
            <v>m³</v>
          </cell>
          <cell r="D25" t="str">
            <v>DNER-ES-280/97</v>
          </cell>
          <cell r="E25">
            <v>9.4600000000000009</v>
          </cell>
          <cell r="F25">
            <v>3.39</v>
          </cell>
          <cell r="G25">
            <v>12.850000000000001</v>
          </cell>
          <cell r="H25" t="str">
            <v>Terraplenagem</v>
          </cell>
        </row>
        <row r="26">
          <cell r="A26" t="str">
            <v>01.102.05</v>
          </cell>
          <cell r="B26" t="str">
            <v>ESCAVAÇÃO, CARGA E TRANSPORTE DE MAT. DE 3ª CATEGORIA,  DMT=600 A 800 M</v>
          </cell>
          <cell r="C26" t="str">
            <v>m³</v>
          </cell>
          <cell r="D26" t="str">
            <v>DNER-ES-280/97</v>
          </cell>
          <cell r="E26">
            <v>9.5500000000000007</v>
          </cell>
          <cell r="F26">
            <v>3.42</v>
          </cell>
          <cell r="G26">
            <v>12.97</v>
          </cell>
          <cell r="H26" t="str">
            <v>Terraplenagem</v>
          </cell>
        </row>
        <row r="27">
          <cell r="A27" t="str">
            <v>01.300.00</v>
          </cell>
          <cell r="B27" t="str">
            <v>ESCAVAÇÃO CARGA TRANSPORTE DE SOLOS MOLES</v>
          </cell>
          <cell r="C27" t="str">
            <v>m³</v>
          </cell>
          <cell r="D27" t="str">
            <v>DNER-ES-280/97</v>
          </cell>
          <cell r="E27">
            <v>3.27</v>
          </cell>
          <cell r="F27">
            <v>1.17</v>
          </cell>
          <cell r="G27">
            <v>4.4399999999999995</v>
          </cell>
          <cell r="H27" t="str">
            <v>Terraplenagem</v>
          </cell>
        </row>
        <row r="28">
          <cell r="A28" t="str">
            <v>01.400.01</v>
          </cell>
          <cell r="B28" t="str">
            <v>COLCHÃO DRENANTE COM AREIA P/ FUNDAÇÃO DE ATERRO</v>
          </cell>
          <cell r="C28" t="str">
            <v>m³</v>
          </cell>
          <cell r="D28" t="str">
            <v>DNER-ES-280/97</v>
          </cell>
          <cell r="E28">
            <v>44.07</v>
          </cell>
          <cell r="F28">
            <v>15.78</v>
          </cell>
          <cell r="G28">
            <v>59.85</v>
          </cell>
          <cell r="H28" t="str">
            <v>Terraplenagem</v>
          </cell>
        </row>
        <row r="29">
          <cell r="A29" t="str">
            <v>01.510.00</v>
          </cell>
          <cell r="B29" t="str">
            <v>COMPACTAÇÃO DE ATERROS A 95% DO PROCTOR NORMAL</v>
          </cell>
          <cell r="C29" t="str">
            <v>m³</v>
          </cell>
          <cell r="D29" t="str">
            <v>DNER-ES-282/97</v>
          </cell>
          <cell r="E29">
            <v>0.59</v>
          </cell>
          <cell r="F29">
            <v>0.21</v>
          </cell>
          <cell r="G29">
            <v>0.79999999999999993</v>
          </cell>
          <cell r="H29" t="str">
            <v>Terraplenagem</v>
          </cell>
        </row>
        <row r="30">
          <cell r="A30" t="str">
            <v>01.511.00</v>
          </cell>
          <cell r="B30" t="str">
            <v>COMPACTAÇÃO DE ATERROS A 100% DO PROCTOR NORMAL</v>
          </cell>
          <cell r="C30" t="str">
            <v>m³</v>
          </cell>
          <cell r="D30" t="str">
            <v>DNER-ES-282/97</v>
          </cell>
          <cell r="E30">
            <v>1.01</v>
          </cell>
          <cell r="F30">
            <v>0.36</v>
          </cell>
          <cell r="G30">
            <v>1.37</v>
          </cell>
          <cell r="H30" t="str">
            <v>Terraplenagem</v>
          </cell>
        </row>
        <row r="31">
          <cell r="A31" t="str">
            <v>PAVIMENTAÇÃO</v>
          </cell>
        </row>
        <row r="32">
          <cell r="A32" t="str">
            <v>02.000.00</v>
          </cell>
          <cell r="B32" t="str">
            <v>REGULARIZAÇÃO DE SUB-LEITO</v>
          </cell>
          <cell r="C32" t="str">
            <v>m²</v>
          </cell>
          <cell r="D32" t="str">
            <v>DNER-ES-299/97</v>
          </cell>
          <cell r="E32">
            <v>0.22</v>
          </cell>
          <cell r="F32">
            <v>0.08</v>
          </cell>
          <cell r="G32">
            <v>0.3</v>
          </cell>
          <cell r="H32" t="str">
            <v>Pavimentação</v>
          </cell>
        </row>
        <row r="33">
          <cell r="A33" t="str">
            <v>02.200.00</v>
          </cell>
          <cell r="B33" t="str">
            <v>SUB-BASE ESTABILIZADA GRANULOMETRICAMENTE S/ MISTURA</v>
          </cell>
          <cell r="C33" t="str">
            <v>m³</v>
          </cell>
          <cell r="D33" t="str">
            <v>DNER-ES-301/97</v>
          </cell>
          <cell r="E33">
            <v>12.77</v>
          </cell>
          <cell r="F33">
            <v>4.57</v>
          </cell>
          <cell r="G33">
            <v>17.34</v>
          </cell>
          <cell r="H33" t="str">
            <v>Pavimentação</v>
          </cell>
        </row>
        <row r="34">
          <cell r="A34" t="str">
            <v>02.210.02</v>
          </cell>
          <cell r="B34" t="str">
            <v>BASE ESTABILIZADA GRANULOMETRICAMENTE COM MISTURA DE SOLO-AREIA NA PISTA</v>
          </cell>
          <cell r="C34" t="str">
            <v>m³</v>
          </cell>
          <cell r="D34" t="str">
            <v>DNER-ES-304/97</v>
          </cell>
          <cell r="E34">
            <v>20.92</v>
          </cell>
          <cell r="F34">
            <v>7.49</v>
          </cell>
          <cell r="G34">
            <v>28.410000000000004</v>
          </cell>
          <cell r="H34" t="str">
            <v>Pavimentação</v>
          </cell>
        </row>
        <row r="35">
          <cell r="A35" t="str">
            <v>02.300.00</v>
          </cell>
          <cell r="B35" t="str">
            <v>IMPRIMAÇÃO - EXECUÇÃO</v>
          </cell>
          <cell r="C35" t="str">
            <v>m²</v>
          </cell>
          <cell r="D35" t="str">
            <v>DNER-ES-306/97</v>
          </cell>
          <cell r="E35">
            <v>1.17</v>
          </cell>
          <cell r="F35">
            <v>0.42</v>
          </cell>
          <cell r="G35">
            <v>1.5899999999999999</v>
          </cell>
          <cell r="H35" t="str">
            <v>Pavimentação</v>
          </cell>
        </row>
        <row r="36">
          <cell r="A36" t="str">
            <v>02.500.01</v>
          </cell>
          <cell r="B36" t="str">
            <v>TRATAMENTO SUPERFICIAL SIMPLES COM EMULSÃO</v>
          </cell>
          <cell r="C36" t="str">
            <v>m²</v>
          </cell>
          <cell r="D36" t="str">
            <v>DNER-ES-309/97</v>
          </cell>
          <cell r="E36">
            <v>1.55</v>
          </cell>
          <cell r="F36">
            <v>0.55000000000000004</v>
          </cell>
          <cell r="G36">
            <v>2.1</v>
          </cell>
          <cell r="H36" t="str">
            <v>Pavimentação</v>
          </cell>
        </row>
        <row r="37">
          <cell r="A37" t="str">
            <v>02.501.01</v>
          </cell>
          <cell r="B37" t="str">
            <v>TRATAMENTO SUPERFICIAL DUPLO COM EMULSÃO</v>
          </cell>
          <cell r="C37" t="str">
            <v>m²</v>
          </cell>
          <cell r="D37" t="str">
            <v>DNER-ES-309/97</v>
          </cell>
          <cell r="E37">
            <v>3.64</v>
          </cell>
          <cell r="F37">
            <v>1.3</v>
          </cell>
          <cell r="G37">
            <v>4.9400000000000004</v>
          </cell>
          <cell r="H37" t="str">
            <v>Pavimentação</v>
          </cell>
        </row>
        <row r="38">
          <cell r="A38" t="str">
            <v>OBRAS DE ARTE ESPECIAIS</v>
          </cell>
        </row>
        <row r="39">
          <cell r="A39" t="str">
            <v>03.000.02</v>
          </cell>
          <cell r="B39" t="str">
            <v>ESCAVAÇÃO MANUAL DE CAVAS EM MAT. 1ª CATEGORIA</v>
          </cell>
          <cell r="C39" t="str">
            <v>m³</v>
          </cell>
          <cell r="D39" t="str">
            <v>DNER-ES 280/97</v>
          </cell>
          <cell r="E39">
            <v>12.57</v>
          </cell>
          <cell r="F39">
            <v>4.5</v>
          </cell>
          <cell r="G39">
            <v>17.07</v>
          </cell>
          <cell r="H39" t="str">
            <v>OAE</v>
          </cell>
        </row>
        <row r="40">
          <cell r="A40" t="str">
            <v>03.326.00</v>
          </cell>
          <cell r="B40" t="str">
            <v>CONCRETO FCK=20 MPA-CONTR. RAZ. USO GER.</v>
          </cell>
          <cell r="C40" t="str">
            <v>m³</v>
          </cell>
          <cell r="D40" t="str">
            <v>DNER-ES 230/97</v>
          </cell>
          <cell r="E40">
            <v>181.90999999999997</v>
          </cell>
          <cell r="F40">
            <v>65.12</v>
          </cell>
          <cell r="G40">
            <v>247.02999999999997</v>
          </cell>
          <cell r="H40" t="str">
            <v>OAE</v>
          </cell>
        </row>
        <row r="41">
          <cell r="A41" t="str">
            <v>03.353.00</v>
          </cell>
          <cell r="B41" t="str">
            <v>FORNECIMENTO, PREPARO E COLOCAÇÃO AÇO CA-50</v>
          </cell>
          <cell r="C41" t="str">
            <v>kg</v>
          </cell>
          <cell r="D41" t="str">
            <v>DNER-ES 231/97</v>
          </cell>
          <cell r="E41">
            <v>1.65</v>
          </cell>
          <cell r="F41">
            <v>0.59</v>
          </cell>
          <cell r="G41">
            <v>2.2399999999999998</v>
          </cell>
          <cell r="H41" t="str">
            <v>OAE</v>
          </cell>
        </row>
        <row r="42">
          <cell r="A42" t="str">
            <v>03.372.01</v>
          </cell>
          <cell r="B42" t="str">
            <v>FORMA DE MADEIRA PLASTIFICADA</v>
          </cell>
          <cell r="C42" t="str">
            <v>m²</v>
          </cell>
          <cell r="D42" t="str">
            <v>DNER-ES 233/97</v>
          </cell>
          <cell r="E42">
            <v>21.22</v>
          </cell>
          <cell r="F42">
            <v>7.6</v>
          </cell>
          <cell r="G42">
            <v>28.82</v>
          </cell>
          <cell r="H42" t="str">
            <v>OAE</v>
          </cell>
        </row>
        <row r="43">
          <cell r="A43" t="str">
            <v>03.510.00</v>
          </cell>
          <cell r="B43" t="str">
            <v>APARELHO DE APOIO EM NEOPRENE</v>
          </cell>
          <cell r="C43" t="str">
            <v>dm³</v>
          </cell>
          <cell r="D43" t="str">
            <v>DNER-ES 335/97</v>
          </cell>
          <cell r="E43">
            <v>79.240000000000009</v>
          </cell>
          <cell r="F43">
            <v>28.37</v>
          </cell>
          <cell r="G43">
            <v>107.61000000000001</v>
          </cell>
          <cell r="H43" t="str">
            <v>OAE</v>
          </cell>
        </row>
        <row r="44">
          <cell r="A44" t="str">
            <v>03.930.00</v>
          </cell>
          <cell r="B44" t="str">
            <v>JUNTA DE CANTONEIRA</v>
          </cell>
          <cell r="C44" t="str">
            <v>m</v>
          </cell>
          <cell r="D44" t="str">
            <v>DNER-ES 335/97</v>
          </cell>
          <cell r="E44">
            <v>22.94</v>
          </cell>
          <cell r="F44">
            <v>8.2100000000000009</v>
          </cell>
          <cell r="G44">
            <v>31.150000000000002</v>
          </cell>
          <cell r="H44" t="str">
            <v>OAE</v>
          </cell>
        </row>
        <row r="45">
          <cell r="A45" t="str">
            <v>03.939.01</v>
          </cell>
          <cell r="B45" t="str">
            <v>JUNTA DE PAVIMENTAÇÃO LONGITUDINAL E TRANSVERSAL</v>
          </cell>
          <cell r="C45" t="str">
            <v>m</v>
          </cell>
          <cell r="D45" t="str">
            <v>DNER-ES 335/97</v>
          </cell>
          <cell r="E45">
            <v>1.58</v>
          </cell>
          <cell r="F45">
            <v>0.56999999999999995</v>
          </cell>
          <cell r="G45">
            <v>2.15</v>
          </cell>
          <cell r="H45" t="str">
            <v>OAE</v>
          </cell>
        </row>
        <row r="46">
          <cell r="A46" t="str">
            <v>03.940.00</v>
          </cell>
          <cell r="B46" t="str">
            <v>APILOAMENTO MANUAL</v>
          </cell>
          <cell r="C46" t="str">
            <v>m³</v>
          </cell>
          <cell r="D46" t="str">
            <v>DNER-ES 282/97</v>
          </cell>
          <cell r="E46">
            <v>2.9</v>
          </cell>
          <cell r="F46">
            <v>1.04</v>
          </cell>
          <cell r="G46">
            <v>3.94</v>
          </cell>
          <cell r="H46" t="str">
            <v>OAE</v>
          </cell>
        </row>
        <row r="47">
          <cell r="A47" t="str">
            <v>03.959.01</v>
          </cell>
          <cell r="B47" t="str">
            <v>DESEMPENO E ACABAMENTO DE SUPERFÍCIE</v>
          </cell>
          <cell r="C47" t="str">
            <v>m²</v>
          </cell>
          <cell r="D47" t="str">
            <v>DNER-ES 335/97</v>
          </cell>
          <cell r="E47">
            <v>0.89</v>
          </cell>
          <cell r="F47">
            <v>0.32</v>
          </cell>
          <cell r="G47">
            <v>1.21</v>
          </cell>
          <cell r="H47" t="str">
            <v>OAE</v>
          </cell>
        </row>
        <row r="48">
          <cell r="A48" t="str">
            <v>03.991.01</v>
          </cell>
          <cell r="B48" t="str">
            <v>DRENO DE PVC D=75 MM</v>
          </cell>
          <cell r="C48" t="str">
            <v>unid.</v>
          </cell>
          <cell r="D48" t="str">
            <v>DNER-ES 335/97</v>
          </cell>
          <cell r="E48">
            <v>1.9899999999999998</v>
          </cell>
          <cell r="F48">
            <v>0.71</v>
          </cell>
          <cell r="G48">
            <v>2.6999999999999997</v>
          </cell>
          <cell r="H48" t="str">
            <v>OAE</v>
          </cell>
        </row>
        <row r="49">
          <cell r="A49" t="str">
            <v>03.993.01</v>
          </cell>
          <cell r="B49" t="str">
            <v>CRAVAÇÃO DE TRILHOS TR-37</v>
          </cell>
          <cell r="C49" t="str">
            <v>m</v>
          </cell>
          <cell r="D49" t="str">
            <v>DNER-ES 234/97</v>
          </cell>
          <cell r="E49">
            <v>200.70999999999998</v>
          </cell>
          <cell r="F49">
            <v>71.849999999999994</v>
          </cell>
          <cell r="G49">
            <v>272.55999999999995</v>
          </cell>
          <cell r="H49" t="str">
            <v>OAE</v>
          </cell>
        </row>
        <row r="50">
          <cell r="A50" t="str">
            <v>05.300.02</v>
          </cell>
          <cell r="B50" t="str">
            <v>ENROCAMENTO DE PEDRA JOGADA</v>
          </cell>
          <cell r="C50" t="str">
            <v>m³</v>
          </cell>
          <cell r="D50" t="str">
            <v>DNER-ES 335/97</v>
          </cell>
          <cell r="E50">
            <v>19.340000000000003</v>
          </cell>
          <cell r="F50">
            <v>6.92</v>
          </cell>
          <cell r="G50">
            <v>26.260000000000005</v>
          </cell>
          <cell r="H50" t="str">
            <v>OAE</v>
          </cell>
        </row>
        <row r="51">
          <cell r="A51" t="str">
            <v>05.999.05</v>
          </cell>
          <cell r="B51" t="str">
            <v>GROUT</v>
          </cell>
          <cell r="C51" t="str">
            <v>m²</v>
          </cell>
          <cell r="D51" t="str">
            <v>DNER-ES 335/97</v>
          </cell>
          <cell r="E51">
            <v>4037.63</v>
          </cell>
          <cell r="F51">
            <v>1445.47</v>
          </cell>
          <cell r="G51">
            <v>5483.1</v>
          </cell>
          <cell r="H51" t="str">
            <v>OAE</v>
          </cell>
        </row>
        <row r="52">
          <cell r="A52" t="str">
            <v>06.030.01</v>
          </cell>
          <cell r="B52" t="str">
            <v>BARREIRA DE SEGURANÇA DUPLA - DNER PRO 176/86</v>
          </cell>
          <cell r="C52" t="str">
            <v>m</v>
          </cell>
          <cell r="D52" t="str">
            <v>DNER-OAE-335/97</v>
          </cell>
          <cell r="E52">
            <v>101.49</v>
          </cell>
          <cell r="F52">
            <v>36.33</v>
          </cell>
          <cell r="G52">
            <v>137.82</v>
          </cell>
          <cell r="H52" t="str">
            <v>OAE</v>
          </cell>
        </row>
        <row r="53">
          <cell r="A53" t="str">
            <v>DRENAGEM</v>
          </cell>
        </row>
        <row r="54">
          <cell r="A54" t="str">
            <v>03.940.01</v>
          </cell>
          <cell r="B54" t="str">
            <v>REATERRO E COMPACTAÇÃO MANUAL DE BUEIROS</v>
          </cell>
          <cell r="C54" t="str">
            <v>m³</v>
          </cell>
          <cell r="D54" t="str">
            <v>DNER-ES 282/97</v>
          </cell>
          <cell r="E54">
            <v>2.9</v>
          </cell>
          <cell r="F54">
            <v>1.04</v>
          </cell>
          <cell r="G54">
            <v>3.94</v>
          </cell>
          <cell r="H54" t="str">
            <v>Drenagem</v>
          </cell>
        </row>
        <row r="55">
          <cell r="A55" t="str">
            <v>04.000.00</v>
          </cell>
          <cell r="B55" t="str">
            <v>ESCAVAÇÃO MANUAL EM MATERIAL DE 1ª CATEGORIA</v>
          </cell>
          <cell r="C55" t="str">
            <v>m³</v>
          </cell>
          <cell r="D55" t="str">
            <v>DNER-ES 280/97</v>
          </cell>
          <cell r="E55">
            <v>11.17</v>
          </cell>
          <cell r="F55">
            <v>4</v>
          </cell>
          <cell r="G55">
            <v>15.17</v>
          </cell>
          <cell r="H55" t="str">
            <v>Drenagem</v>
          </cell>
        </row>
        <row r="56">
          <cell r="A56" t="str">
            <v>04.001.00</v>
          </cell>
          <cell r="B56" t="str">
            <v>ESCAVAÇÃO MECÂNICA EM MAT. 1ª CATEGORIA</v>
          </cell>
          <cell r="C56" t="str">
            <v>m³</v>
          </cell>
          <cell r="D56" t="str">
            <v>DNER-ES 280/97</v>
          </cell>
          <cell r="E56">
            <v>1.45</v>
          </cell>
          <cell r="F56">
            <v>0.52</v>
          </cell>
          <cell r="G56">
            <v>1.97</v>
          </cell>
          <cell r="H56" t="str">
            <v>Drenagem</v>
          </cell>
        </row>
        <row r="57">
          <cell r="A57" t="str">
            <v>04.400.02</v>
          </cell>
          <cell r="B57" t="str">
            <v>VALETA DE PROT. DE CORTES C/ REVEST. VEG. - VPC 02</v>
          </cell>
          <cell r="C57" t="str">
            <v>m</v>
          </cell>
          <cell r="D57" t="str">
            <v>DNER-ES 288/97</v>
          </cell>
          <cell r="E57">
            <v>15.059999999999999</v>
          </cell>
          <cell r="F57">
            <v>5.39</v>
          </cell>
          <cell r="G57">
            <v>20.45</v>
          </cell>
          <cell r="H57" t="str">
            <v>Drenagem</v>
          </cell>
        </row>
        <row r="58">
          <cell r="A58" t="str">
            <v>04.400.04</v>
          </cell>
          <cell r="B58" t="str">
            <v>VALETA DE PROT. DE CORTES C/ REVEST. CONCR. - VPC 04</v>
          </cell>
          <cell r="C58" t="str">
            <v>m</v>
          </cell>
          <cell r="D58" t="str">
            <v>DNER-ES 288/97</v>
          </cell>
          <cell r="E58">
            <v>27.739999999999995</v>
          </cell>
          <cell r="F58">
            <v>9.93</v>
          </cell>
          <cell r="G58">
            <v>37.669999999999995</v>
          </cell>
          <cell r="H58" t="str">
            <v>Drenagem</v>
          </cell>
        </row>
        <row r="59">
          <cell r="A59" t="str">
            <v>04.401.02</v>
          </cell>
          <cell r="B59" t="str">
            <v>VALETA DE PROT. DE CORTES C/ REVEST. VEG. - VPA 02</v>
          </cell>
          <cell r="C59" t="str">
            <v>m</v>
          </cell>
          <cell r="D59" t="str">
            <v>DNER-ES 288/97</v>
          </cell>
          <cell r="E59">
            <v>15.76</v>
          </cell>
          <cell r="F59">
            <v>5.64</v>
          </cell>
          <cell r="G59">
            <v>21.4</v>
          </cell>
          <cell r="H59" t="str">
            <v>Drenagem</v>
          </cell>
        </row>
        <row r="60">
          <cell r="A60" t="str">
            <v>04.401.04</v>
          </cell>
          <cell r="B60" t="str">
            <v>VALETA DE PROT. DE CORTES C/ REVEST. CONCR. - VPA 04</v>
          </cell>
          <cell r="C60" t="str">
            <v>m</v>
          </cell>
          <cell r="D60" t="str">
            <v>DNER-ES 288/97</v>
          </cell>
          <cell r="E60">
            <v>26.939999999999998</v>
          </cell>
          <cell r="F60">
            <v>9.64</v>
          </cell>
          <cell r="G60">
            <v>36.58</v>
          </cell>
          <cell r="H60" t="str">
            <v>Drenagem</v>
          </cell>
        </row>
        <row r="61">
          <cell r="A61" t="str">
            <v>04.500.02</v>
          </cell>
          <cell r="B61" t="str">
            <v>DRENO LONGITUDINAL PROF. P/CORTE EM SOLO - DPS 02</v>
          </cell>
          <cell r="C61" t="str">
            <v>m</v>
          </cell>
          <cell r="D61" t="str">
            <v>DNER-ES 292/97</v>
          </cell>
          <cell r="E61">
            <v>32.58</v>
          </cell>
          <cell r="F61">
            <v>11.66</v>
          </cell>
          <cell r="G61">
            <v>44.239999999999995</v>
          </cell>
          <cell r="H61" t="str">
            <v>Drenagem</v>
          </cell>
        </row>
        <row r="62">
          <cell r="A62" t="str">
            <v>04.500.07</v>
          </cell>
          <cell r="B62" t="str">
            <v>DRENO LONGITUDINAL PROF. P/CORTE EM SOLO - DPS 07</v>
          </cell>
          <cell r="C62" t="str">
            <v>m</v>
          </cell>
          <cell r="D62" t="str">
            <v>DNER-ES 292/97</v>
          </cell>
          <cell r="E62">
            <v>63.339999999999996</v>
          </cell>
          <cell r="F62">
            <v>22.68</v>
          </cell>
          <cell r="G62">
            <v>86.02</v>
          </cell>
          <cell r="H62" t="str">
            <v>Drenagem</v>
          </cell>
        </row>
        <row r="63">
          <cell r="A63" t="str">
            <v>04.501.02</v>
          </cell>
          <cell r="B63" t="str">
            <v>DRENO LONGITUDINAL PROF. P/CORTE EM SOLO - DPR 02</v>
          </cell>
          <cell r="C63" t="str">
            <v>m</v>
          </cell>
          <cell r="D63" t="str">
            <v>DNER-ES 292/97</v>
          </cell>
          <cell r="E63">
            <v>26.15</v>
          </cell>
          <cell r="F63">
            <v>9.36</v>
          </cell>
          <cell r="G63">
            <v>35.51</v>
          </cell>
          <cell r="H63" t="str">
            <v>Drenagem</v>
          </cell>
        </row>
        <row r="64">
          <cell r="A64" t="str">
            <v>04.502.02</v>
          </cell>
          <cell r="B64" t="str">
            <v>BOCA DE SAÍDA P/DRENO LONGITUDINAL PROF. BSD 02</v>
          </cell>
          <cell r="C64" t="str">
            <v>m</v>
          </cell>
          <cell r="D64" t="str">
            <v>DNER-ES 292/97</v>
          </cell>
          <cell r="E64">
            <v>52.09</v>
          </cell>
          <cell r="F64">
            <v>18.649999999999999</v>
          </cell>
          <cell r="G64">
            <v>70.740000000000009</v>
          </cell>
          <cell r="H64" t="str">
            <v>Drenagem</v>
          </cell>
        </row>
        <row r="65">
          <cell r="A65" t="str">
            <v>04.900.02</v>
          </cell>
          <cell r="B65" t="str">
            <v>SARJETA TRIANGULAR DE CONCRETO - STC 02</v>
          </cell>
          <cell r="C65" t="str">
            <v>m</v>
          </cell>
          <cell r="D65" t="str">
            <v>DNER-ES 288/97</v>
          </cell>
          <cell r="E65">
            <v>18.75</v>
          </cell>
          <cell r="F65">
            <v>6.71</v>
          </cell>
          <cell r="G65">
            <v>25.46</v>
          </cell>
          <cell r="H65" t="str">
            <v>Drenagem</v>
          </cell>
        </row>
        <row r="66">
          <cell r="A66" t="str">
            <v>04.900.03</v>
          </cell>
          <cell r="B66" t="str">
            <v>SARJETA TRIANGULAR DE CONCRETO - STC 03</v>
          </cell>
          <cell r="C66" t="str">
            <v>m</v>
          </cell>
          <cell r="D66" t="str">
            <v>DNER-ES 288/97</v>
          </cell>
          <cell r="E66">
            <v>16.440000000000001</v>
          </cell>
          <cell r="F66">
            <v>5.89</v>
          </cell>
          <cell r="G66">
            <v>22.330000000000002</v>
          </cell>
          <cell r="H66" t="str">
            <v>Drenagem</v>
          </cell>
        </row>
        <row r="67">
          <cell r="A67" t="str">
            <v>04.900.04</v>
          </cell>
          <cell r="B67" t="str">
            <v>SARJETA TRIANGULAR DE CONCRETO - STC 04</v>
          </cell>
          <cell r="C67" t="str">
            <v>m</v>
          </cell>
          <cell r="D67" t="str">
            <v>DNER-ES 288/97</v>
          </cell>
          <cell r="E67">
            <v>13.419999999999996</v>
          </cell>
          <cell r="F67">
            <v>4.8</v>
          </cell>
          <cell r="G67">
            <v>18.219999999999995</v>
          </cell>
          <cell r="H67" t="str">
            <v>Drenagem</v>
          </cell>
        </row>
        <row r="68">
          <cell r="A68" t="str">
            <v>04.910.01</v>
          </cell>
          <cell r="B68" t="str">
            <v>MEIO-FIO DE CONCRETO - MFC 01</v>
          </cell>
          <cell r="C68" t="str">
            <v>m</v>
          </cell>
          <cell r="D68" t="str">
            <v>DNER-ES 290/97</v>
          </cell>
          <cell r="E68">
            <v>23.24</v>
          </cell>
          <cell r="F68">
            <v>8.32</v>
          </cell>
          <cell r="G68">
            <v>31.56</v>
          </cell>
          <cell r="H68" t="str">
            <v>Drenagem</v>
          </cell>
        </row>
        <row r="69">
          <cell r="A69" t="str">
            <v>04.910.05</v>
          </cell>
          <cell r="B69" t="str">
            <v>MEIO-FIO DE CONCRETO - MFC 05</v>
          </cell>
          <cell r="C69" t="str">
            <v>m</v>
          </cell>
          <cell r="D69" t="str">
            <v>DNER-ES 290/97</v>
          </cell>
          <cell r="E69">
            <v>13.26</v>
          </cell>
          <cell r="F69">
            <v>4.75</v>
          </cell>
          <cell r="G69">
            <v>18.009999999999998</v>
          </cell>
          <cell r="H69" t="str">
            <v>Drenagem</v>
          </cell>
        </row>
        <row r="70">
          <cell r="A70" t="str">
            <v>04.940.02</v>
          </cell>
          <cell r="B70" t="str">
            <v>DESCIDA D'ÁGUA TIPO RAP. - CANAL RET. ARM. - DAR 02</v>
          </cell>
          <cell r="C70" t="str">
            <v>m</v>
          </cell>
          <cell r="D70" t="str">
            <v>DNER-ES-291/97</v>
          </cell>
          <cell r="E70">
            <v>31.25</v>
          </cell>
          <cell r="F70">
            <v>11.19</v>
          </cell>
          <cell r="G70">
            <v>42.44</v>
          </cell>
          <cell r="H70" t="str">
            <v>Drenagem</v>
          </cell>
        </row>
        <row r="71">
          <cell r="A71" t="str">
            <v>04.940.03</v>
          </cell>
          <cell r="B71" t="str">
            <v>DESCIDA D'ÁGUA TIPO RAP. - CANAL RET. ARM. - DAR 03</v>
          </cell>
          <cell r="C71" t="str">
            <v>m</v>
          </cell>
          <cell r="D71" t="str">
            <v>DNER-ES-291/97</v>
          </cell>
          <cell r="E71">
            <v>39.39</v>
          </cell>
          <cell r="F71">
            <v>14.1</v>
          </cell>
          <cell r="G71">
            <v>53.49</v>
          </cell>
          <cell r="H71" t="str">
            <v>Drenagem</v>
          </cell>
        </row>
        <row r="72">
          <cell r="A72" t="str">
            <v>04.941.01</v>
          </cell>
          <cell r="B72" t="str">
            <v>DESCIDA D'ÁGUA TIPO RAP. - CANAL RET. ARM. - DAD 01</v>
          </cell>
          <cell r="C72" t="str">
            <v>m</v>
          </cell>
          <cell r="D72" t="str">
            <v>DNER-ES-291/97</v>
          </cell>
          <cell r="E72">
            <v>39.839999999999996</v>
          </cell>
          <cell r="F72">
            <v>14.26</v>
          </cell>
          <cell r="G72">
            <v>54.099999999999994</v>
          </cell>
          <cell r="H72" t="str">
            <v>Drenagem</v>
          </cell>
        </row>
        <row r="73">
          <cell r="A73" t="str">
            <v>04.941.02</v>
          </cell>
          <cell r="B73" t="str">
            <v>DESCIDA D'ÁGUA TIPO RAP. - CANAL RET. ARM. - DAD 02</v>
          </cell>
          <cell r="C73" t="str">
            <v>m</v>
          </cell>
          <cell r="D73" t="str">
            <v>DNER-ES-291/97</v>
          </cell>
          <cell r="E73">
            <v>50.64</v>
          </cell>
          <cell r="F73">
            <v>18.13</v>
          </cell>
          <cell r="G73">
            <v>68.77</v>
          </cell>
          <cell r="H73" t="str">
            <v>Drenagem</v>
          </cell>
        </row>
        <row r="74">
          <cell r="A74" t="str">
            <v>04.941.08</v>
          </cell>
          <cell r="B74" t="str">
            <v>DESCIDA D'ÁGUA TIPO RAP. - CANAL RET. ARM. - DAD 08</v>
          </cell>
          <cell r="C74" t="str">
            <v>m</v>
          </cell>
          <cell r="D74" t="str">
            <v>DNER-ES-291/97</v>
          </cell>
          <cell r="E74">
            <v>185.12999999999997</v>
          </cell>
          <cell r="F74">
            <v>66.28</v>
          </cell>
          <cell r="G74">
            <v>251.40999999999997</v>
          </cell>
          <cell r="H74" t="str">
            <v>Drenagem</v>
          </cell>
        </row>
        <row r="75">
          <cell r="A75" t="str">
            <v>04.942.01</v>
          </cell>
          <cell r="B75" t="str">
            <v>ENTRADA D'ÁGUA - EDA 01</v>
          </cell>
          <cell r="C75" t="str">
            <v>unid.</v>
          </cell>
          <cell r="D75" t="str">
            <v>DNER-ES-291/97</v>
          </cell>
          <cell r="E75">
            <v>19.73</v>
          </cell>
          <cell r="F75">
            <v>7.06</v>
          </cell>
          <cell r="G75">
            <v>26.79</v>
          </cell>
          <cell r="H75" t="str">
            <v>Drenagem</v>
          </cell>
        </row>
        <row r="76">
          <cell r="A76" t="str">
            <v>04.942.02</v>
          </cell>
          <cell r="B76" t="str">
            <v>ENTRADA D'ÁGUA - EDA 02</v>
          </cell>
          <cell r="C76" t="str">
            <v>unid.</v>
          </cell>
          <cell r="D76" t="str">
            <v>DNER-ES-291/97</v>
          </cell>
          <cell r="E76">
            <v>24.37</v>
          </cell>
          <cell r="F76">
            <v>8.7200000000000006</v>
          </cell>
          <cell r="G76">
            <v>33.090000000000003</v>
          </cell>
          <cell r="H76" t="str">
            <v>Drenagem</v>
          </cell>
        </row>
        <row r="77">
          <cell r="A77" t="str">
            <v>04.950.01</v>
          </cell>
          <cell r="B77" t="str">
            <v>DISSIPADOR DE ENERGIA - DES 01</v>
          </cell>
          <cell r="C77" t="str">
            <v>unid.</v>
          </cell>
          <cell r="D77" t="str">
            <v>DNER-ES 283/97</v>
          </cell>
          <cell r="E77">
            <v>75.260000000000005</v>
          </cell>
          <cell r="F77">
            <v>26.94</v>
          </cell>
          <cell r="G77">
            <v>102.2</v>
          </cell>
          <cell r="H77" t="str">
            <v>Drenagem</v>
          </cell>
        </row>
        <row r="78">
          <cell r="A78" t="str">
            <v>04.950.21</v>
          </cell>
          <cell r="B78" t="str">
            <v>DISSIPADOR DE ENERGIA - DEB 01</v>
          </cell>
          <cell r="C78" t="str">
            <v>unid.</v>
          </cell>
          <cell r="D78" t="str">
            <v>DNER-ES 283/97</v>
          </cell>
          <cell r="E78">
            <v>97.81</v>
          </cell>
          <cell r="F78">
            <v>35.020000000000003</v>
          </cell>
          <cell r="G78">
            <v>132.83000000000001</v>
          </cell>
          <cell r="H78" t="str">
            <v>Drenagem</v>
          </cell>
        </row>
        <row r="79">
          <cell r="A79" t="str">
            <v>04.950.24</v>
          </cell>
          <cell r="B79" t="str">
            <v>DISSIPADOR DE ENERGIA - DEB 04</v>
          </cell>
          <cell r="C79" t="str">
            <v>unid.</v>
          </cell>
          <cell r="D79" t="str">
            <v>DNER-ES 283/97</v>
          </cell>
          <cell r="E79">
            <v>747</v>
          </cell>
          <cell r="F79">
            <v>267.43</v>
          </cell>
          <cell r="G79">
            <v>1014.4300000000001</v>
          </cell>
          <cell r="H79" t="str">
            <v>Drenagem</v>
          </cell>
        </row>
        <row r="80">
          <cell r="A80" t="str">
            <v>04.950.51</v>
          </cell>
          <cell r="B80" t="str">
            <v>DISSIPADOR DE ENERGIA - DED 01</v>
          </cell>
          <cell r="C80" t="str">
            <v>unid.</v>
          </cell>
          <cell r="D80" t="str">
            <v>DNER-ES 283/97</v>
          </cell>
          <cell r="E80">
            <v>97.839999999999989</v>
          </cell>
          <cell r="F80">
            <v>35.03</v>
          </cell>
          <cell r="G80">
            <v>132.87</v>
          </cell>
          <cell r="H80" t="str">
            <v>Drenagem</v>
          </cell>
        </row>
        <row r="81">
          <cell r="A81" t="str">
            <v>OBRAS DE ARTE CORRENTE</v>
          </cell>
        </row>
        <row r="82">
          <cell r="A82" t="str">
            <v>04.100.03</v>
          </cell>
          <cell r="B82" t="str">
            <v>CORPO BUEIRO SIMPLES TUBULAR DE CONCRETO D=1,00 M</v>
          </cell>
          <cell r="C82" t="str">
            <v>m</v>
          </cell>
          <cell r="D82" t="str">
            <v>DNER-ES-284/97</v>
          </cell>
          <cell r="E82">
            <v>308.68</v>
          </cell>
          <cell r="F82">
            <v>110.51</v>
          </cell>
          <cell r="G82">
            <v>419.19</v>
          </cell>
          <cell r="H82" t="str">
            <v>OAC</v>
          </cell>
        </row>
        <row r="83">
          <cell r="A83" t="str">
            <v>04.101.03</v>
          </cell>
          <cell r="B83" t="str">
            <v>BOCA BUEIRO SIMPLES SIMP. TUB. DE CONC. D=1,00 M NORMAL</v>
          </cell>
          <cell r="C83" t="str">
            <v>m</v>
          </cell>
          <cell r="D83" t="str">
            <v>DNER-ES-284/97</v>
          </cell>
          <cell r="E83">
            <v>846.96</v>
          </cell>
          <cell r="F83">
            <v>303.20999999999998</v>
          </cell>
          <cell r="G83">
            <v>1150.17</v>
          </cell>
          <cell r="H83" t="str">
            <v>OAC</v>
          </cell>
        </row>
        <row r="84">
          <cell r="A84" t="str">
            <v>04.200.07</v>
          </cell>
          <cell r="B84" t="str">
            <v>CORPO DE BSCC 2,5 x 2,50 M ALT. 1,00 a 2,50 M</v>
          </cell>
          <cell r="C84" t="str">
            <v>m</v>
          </cell>
          <cell r="D84" t="str">
            <v>DNER-ES-286/97</v>
          </cell>
          <cell r="E84">
            <v>837.61000000000013</v>
          </cell>
          <cell r="F84">
            <v>299.86</v>
          </cell>
          <cell r="G84">
            <v>1137.4700000000003</v>
          </cell>
          <cell r="H84" t="str">
            <v>OAC</v>
          </cell>
        </row>
        <row r="85">
          <cell r="A85" t="str">
            <v>04.200.12</v>
          </cell>
          <cell r="B85" t="str">
            <v>CORPO DE BSCC 3,00 x 3,00 m ALT. 2,50 a 5,00 M</v>
          </cell>
          <cell r="C85" t="str">
            <v>m</v>
          </cell>
          <cell r="D85" t="str">
            <v>DNER-ES-286/97</v>
          </cell>
          <cell r="E85">
            <v>1403.6200000000001</v>
          </cell>
          <cell r="F85">
            <v>502.5</v>
          </cell>
          <cell r="G85">
            <v>1906.1200000000001</v>
          </cell>
          <cell r="H85" t="str">
            <v>OAC</v>
          </cell>
        </row>
        <row r="86">
          <cell r="A86" t="str">
            <v>04.200.20</v>
          </cell>
          <cell r="B86" t="str">
            <v>CORPO DE BSCC 3,00 x 3,00 M ALT. 7,50 a 10,00 M</v>
          </cell>
          <cell r="C86" t="str">
            <v>m</v>
          </cell>
          <cell r="D86" t="str">
            <v>DNER-ES-286/97</v>
          </cell>
          <cell r="E86">
            <v>1685.22</v>
          </cell>
          <cell r="F86">
            <v>603.30999999999995</v>
          </cell>
          <cell r="G86">
            <v>2288.5299999999997</v>
          </cell>
          <cell r="H86" t="str">
            <v>OAC</v>
          </cell>
        </row>
        <row r="87">
          <cell r="A87" t="str">
            <v>04.200.24</v>
          </cell>
          <cell r="B87" t="str">
            <v>CORPO DE BSCC 3,00 x 3,00 M ALT. 10,00 a 12,50 M</v>
          </cell>
          <cell r="C87" t="str">
            <v>m</v>
          </cell>
          <cell r="D87" t="str">
            <v>DNER-ES-286/97</v>
          </cell>
          <cell r="E87">
            <v>1782.7500000000002</v>
          </cell>
          <cell r="F87">
            <v>638.22</v>
          </cell>
          <cell r="G87">
            <v>2420.9700000000003</v>
          </cell>
          <cell r="H87" t="str">
            <v>OAC</v>
          </cell>
        </row>
        <row r="88">
          <cell r="A88" t="str">
            <v>04.200.26</v>
          </cell>
          <cell r="B88" t="str">
            <v>CORPO DE BSCC 2,00 x 2,00 M ALT. 12,50 a 15,00 M</v>
          </cell>
          <cell r="C88" t="str">
            <v>m</v>
          </cell>
          <cell r="D88" t="str">
            <v>DNER-ES-286/97</v>
          </cell>
          <cell r="E88">
            <v>936.76</v>
          </cell>
          <cell r="F88">
            <v>335.36</v>
          </cell>
          <cell r="G88">
            <v>1272.1199999999999</v>
          </cell>
          <cell r="H88" t="str">
            <v>OAC</v>
          </cell>
        </row>
        <row r="89">
          <cell r="A89" t="str">
            <v>04.200.27</v>
          </cell>
          <cell r="B89" t="str">
            <v>CORPO DE BSCC 2,5 x 2,50 M ALT. 12,50 a 15,00 M</v>
          </cell>
          <cell r="C89" t="str">
            <v>m</v>
          </cell>
          <cell r="D89" t="str">
            <v>DNER-ES-286/97</v>
          </cell>
          <cell r="E89">
            <v>1478.06</v>
          </cell>
          <cell r="F89">
            <v>529.15</v>
          </cell>
          <cell r="G89">
            <v>2007.21</v>
          </cell>
          <cell r="H89" t="str">
            <v>OAC</v>
          </cell>
        </row>
        <row r="90">
          <cell r="A90" t="str">
            <v>04.201.02</v>
          </cell>
          <cell r="B90" t="str">
            <v>BOCA DE BSCC 2,00 x 2,00 M NORMAL</v>
          </cell>
          <cell r="C90" t="str">
            <v>unid.</v>
          </cell>
          <cell r="D90" t="str">
            <v>DNER-ES-286/97</v>
          </cell>
          <cell r="E90">
            <v>4338.92</v>
          </cell>
          <cell r="F90">
            <v>1553.33</v>
          </cell>
          <cell r="G90">
            <v>5892.25</v>
          </cell>
          <cell r="H90" t="str">
            <v>OAC</v>
          </cell>
        </row>
        <row r="91">
          <cell r="A91" t="str">
            <v>04.201.03</v>
          </cell>
          <cell r="B91" t="str">
            <v>BOCA DE BSCC 2,50 x 2,50 M NORMAL</v>
          </cell>
          <cell r="C91" t="str">
            <v>unid.</v>
          </cell>
          <cell r="D91" t="str">
            <v>DNER-ES-286/97</v>
          </cell>
          <cell r="E91">
            <v>5863.87</v>
          </cell>
          <cell r="F91">
            <v>2099.27</v>
          </cell>
          <cell r="G91">
            <v>7963.1399999999994</v>
          </cell>
          <cell r="H91" t="str">
            <v>OAC</v>
          </cell>
        </row>
        <row r="92">
          <cell r="A92" t="str">
            <v>04.201.04</v>
          </cell>
          <cell r="B92" t="str">
            <v>BOCA DE BSCC 3,00 x 3,00 M NORMAL</v>
          </cell>
          <cell r="C92" t="str">
            <v>unid.</v>
          </cell>
          <cell r="D92" t="str">
            <v>DNER-ES-286/97</v>
          </cell>
          <cell r="E92">
            <v>8305.1099999999988</v>
          </cell>
          <cell r="F92">
            <v>2973.23</v>
          </cell>
          <cell r="G92">
            <v>11278.339999999998</v>
          </cell>
          <cell r="H92" t="str">
            <v>OAC</v>
          </cell>
        </row>
        <row r="93">
          <cell r="A93" t="str">
            <v>04.210.23</v>
          </cell>
          <cell r="B93" t="str">
            <v>CORPO DE BDCC 2,50 x 2,50 M ALT. 10,00 a 12,50 M</v>
          </cell>
          <cell r="C93" t="str">
            <v>m</v>
          </cell>
          <cell r="D93" t="str">
            <v>DNER-ES-286/97</v>
          </cell>
          <cell r="E93">
            <v>1993.81</v>
          </cell>
          <cell r="F93">
            <v>713.78</v>
          </cell>
          <cell r="G93">
            <v>2707.59</v>
          </cell>
          <cell r="H93" t="str">
            <v>OAC</v>
          </cell>
        </row>
        <row r="94">
          <cell r="A94" t="str">
            <v>04.211.03</v>
          </cell>
          <cell r="B94" t="str">
            <v>BOCA DE BSCC 2,50 x 2,50 M NORMAL</v>
          </cell>
          <cell r="C94" t="str">
            <v>unid.</v>
          </cell>
          <cell r="D94" t="str">
            <v>DNER-ES-286/97</v>
          </cell>
          <cell r="E94">
            <v>7007.13</v>
          </cell>
          <cell r="F94">
            <v>2508.5500000000002</v>
          </cell>
          <cell r="G94">
            <v>9515.68</v>
          </cell>
          <cell r="H94" t="str">
            <v>OAC</v>
          </cell>
        </row>
        <row r="95">
          <cell r="A95" t="str">
            <v>04.220.09</v>
          </cell>
          <cell r="B95" t="str">
            <v>CORPO DE BTCC 1,50 x 1,50 M ALT. 2,50 a 5,00 M</v>
          </cell>
          <cell r="C95" t="str">
            <v>m</v>
          </cell>
          <cell r="D95" t="str">
            <v>DNER-ES-286/97</v>
          </cell>
          <cell r="E95">
            <v>1047.06</v>
          </cell>
          <cell r="F95">
            <v>374.85</v>
          </cell>
          <cell r="G95">
            <v>1421.9099999999999</v>
          </cell>
          <cell r="H95" t="str">
            <v>OAC</v>
          </cell>
        </row>
        <row r="96">
          <cell r="A96" t="str">
            <v>04.220.11</v>
          </cell>
          <cell r="B96" t="str">
            <v>CORPO DE BTCC 2,50 x 2,50 M ALT. 2,50 a 5,00 M</v>
          </cell>
          <cell r="C96" t="str">
            <v>m</v>
          </cell>
          <cell r="D96" t="str">
            <v>DNER-ES-286/97</v>
          </cell>
          <cell r="E96">
            <v>2132.37</v>
          </cell>
          <cell r="F96">
            <v>763.39</v>
          </cell>
          <cell r="G96">
            <v>2895.7599999999998</v>
          </cell>
          <cell r="H96" t="str">
            <v>OAC</v>
          </cell>
        </row>
        <row r="97">
          <cell r="A97" t="str">
            <v>04.220.20</v>
          </cell>
          <cell r="B97" t="str">
            <v>CORPO DE BTCC 3,00 x 3,00 M ALT. 7,50 a 10,00 M</v>
          </cell>
          <cell r="C97" t="str">
            <v>m</v>
          </cell>
          <cell r="D97" t="str">
            <v>DNER-ES-286/97</v>
          </cell>
          <cell r="E97">
            <v>3681.4599999999996</v>
          </cell>
          <cell r="F97">
            <v>1317.96</v>
          </cell>
          <cell r="G97">
            <v>4999.42</v>
          </cell>
          <cell r="H97" t="str">
            <v>OAC</v>
          </cell>
        </row>
        <row r="98">
          <cell r="A98" t="str">
            <v>04.220.28</v>
          </cell>
          <cell r="B98" t="str">
            <v>CORPO DE BTCC 3,00 x 3,00 M ALT. 12,50 a 15,00 M</v>
          </cell>
          <cell r="C98" t="str">
            <v>m</v>
          </cell>
          <cell r="D98" t="str">
            <v>DNER-ES-286/97</v>
          </cell>
          <cell r="E98">
            <v>4085.29</v>
          </cell>
          <cell r="F98">
            <v>1462.53</v>
          </cell>
          <cell r="G98">
            <v>5547.82</v>
          </cell>
          <cell r="H98" t="str">
            <v>OAC</v>
          </cell>
        </row>
        <row r="99">
          <cell r="A99" t="str">
            <v>04.221.01</v>
          </cell>
          <cell r="B99" t="str">
            <v>BOCA DE BSCC 1,50 x 1,50 M NORMAL</v>
          </cell>
          <cell r="C99" t="str">
            <v>unid.</v>
          </cell>
          <cell r="D99" t="str">
            <v>DNER-ES-286/97</v>
          </cell>
          <cell r="E99">
            <v>4032.1099999999997</v>
          </cell>
          <cell r="F99">
            <v>1443.5</v>
          </cell>
          <cell r="G99">
            <v>5475.61</v>
          </cell>
          <cell r="H99" t="str">
            <v>OAC</v>
          </cell>
        </row>
        <row r="100">
          <cell r="A100" t="str">
            <v>04.221.03</v>
          </cell>
          <cell r="B100" t="str">
            <v>BOCA DE BSCC 2,50 x 2,50 M NORMAL</v>
          </cell>
          <cell r="C100" t="str">
            <v>unid.</v>
          </cell>
          <cell r="D100" t="str">
            <v>DNER-ES-286/97</v>
          </cell>
          <cell r="E100">
            <v>8611.75</v>
          </cell>
          <cell r="F100">
            <v>3083.01</v>
          </cell>
          <cell r="G100">
            <v>11694.76</v>
          </cell>
          <cell r="H100" t="str">
            <v>OAC</v>
          </cell>
        </row>
        <row r="101">
          <cell r="A101" t="str">
            <v>04.221.04</v>
          </cell>
          <cell r="B101" t="str">
            <v>BOCA DE BSCC 3,00 x 3,00 M NORMAL</v>
          </cell>
          <cell r="C101" t="str">
            <v>unid.</v>
          </cell>
          <cell r="D101" t="str">
            <v>DNER-ES-286/97</v>
          </cell>
          <cell r="E101">
            <v>12159.140000000001</v>
          </cell>
          <cell r="F101">
            <v>4352.97</v>
          </cell>
          <cell r="G101">
            <v>16512.11</v>
          </cell>
          <cell r="H101" t="str">
            <v>OAC</v>
          </cell>
        </row>
        <row r="102">
          <cell r="A102" t="str">
            <v>04.930.03</v>
          </cell>
          <cell r="B102" t="str">
            <v>CAIXA COLETORA DE SARJETA - CCS 03</v>
          </cell>
          <cell r="C102" t="str">
            <v>unid.</v>
          </cell>
          <cell r="D102" t="str">
            <v>DNER-ES-287/97</v>
          </cell>
          <cell r="E102">
            <v>546.06999999999994</v>
          </cell>
          <cell r="F102">
            <v>195.49</v>
          </cell>
          <cell r="G102">
            <v>741.56</v>
          </cell>
          <cell r="H102" t="str">
            <v>OAC</v>
          </cell>
        </row>
        <row r="103">
          <cell r="A103" t="str">
            <v>04.931.03</v>
          </cell>
          <cell r="B103" t="str">
            <v>CAIXA COLETORA DE TALVEGUE - CCT 03</v>
          </cell>
          <cell r="C103" t="str">
            <v>unid.</v>
          </cell>
          <cell r="D103" t="str">
            <v>DNER-ES-287/97</v>
          </cell>
          <cell r="E103">
            <v>557.82999999999993</v>
          </cell>
          <cell r="F103">
            <v>199.7</v>
          </cell>
          <cell r="G103">
            <v>757.53</v>
          </cell>
          <cell r="H103" t="str">
            <v>OAC</v>
          </cell>
        </row>
        <row r="104">
          <cell r="A104" t="str">
            <v>OBRAS COMPLEMENTARES</v>
          </cell>
        </row>
        <row r="105">
          <cell r="A105" t="str">
            <v>05.300.02</v>
          </cell>
          <cell r="B105" t="str">
            <v>ENROCAMENTO DE PEDRA JOGADA</v>
          </cell>
          <cell r="C105" t="str">
            <v>m³</v>
          </cell>
          <cell r="D105" t="str">
            <v>DNER-ES-292/97</v>
          </cell>
          <cell r="E105">
            <v>19.340000000000003</v>
          </cell>
          <cell r="F105">
            <v>6.92</v>
          </cell>
          <cell r="G105">
            <v>26.260000000000005</v>
          </cell>
          <cell r="H105" t="str">
            <v>Obras Comp.</v>
          </cell>
        </row>
        <row r="106">
          <cell r="A106" t="str">
            <v>05.301.00</v>
          </cell>
          <cell r="B106" t="str">
            <v>ALVENARIA DE PEDRA ARGAMASSADA</v>
          </cell>
          <cell r="C106" t="str">
            <v>m³</v>
          </cell>
          <cell r="D106" t="str">
            <v>DNER-ES-292/97</v>
          </cell>
          <cell r="E106">
            <v>84.77</v>
          </cell>
          <cell r="F106">
            <v>30.35</v>
          </cell>
          <cell r="G106">
            <v>115.12</v>
          </cell>
          <cell r="H106" t="str">
            <v>Obras Comp.</v>
          </cell>
        </row>
        <row r="107">
          <cell r="A107" t="str">
            <v>05.999.04</v>
          </cell>
          <cell r="B107" t="str">
            <v>MURO DE ARRIMO EM GABIÕES</v>
          </cell>
          <cell r="C107" t="str">
            <v>m³</v>
          </cell>
          <cell r="D107" t="str">
            <v>DNER-ES-343/97</v>
          </cell>
          <cell r="E107">
            <v>87.039999999999992</v>
          </cell>
          <cell r="F107">
            <v>31.16</v>
          </cell>
          <cell r="G107">
            <v>118.19999999999999</v>
          </cell>
          <cell r="H107" t="str">
            <v>Obras Comp.</v>
          </cell>
        </row>
        <row r="108">
          <cell r="A108" t="str">
            <v>06.400.01</v>
          </cell>
          <cell r="B108" t="str">
            <v>CERCA DE ARAME FARPADO COM MOURÃO DE CONCRETO</v>
          </cell>
          <cell r="C108" t="str">
            <v>m</v>
          </cell>
          <cell r="D108" t="str">
            <v>DNER-ES-338/97</v>
          </cell>
          <cell r="E108">
            <v>4.8599999999999994</v>
          </cell>
          <cell r="F108">
            <v>1.74</v>
          </cell>
          <cell r="G108">
            <v>6.6</v>
          </cell>
          <cell r="H108" t="str">
            <v>Obras Comp.</v>
          </cell>
        </row>
        <row r="109">
          <cell r="A109" t="str">
            <v>SINALIZAÇÃO</v>
          </cell>
        </row>
        <row r="110">
          <cell r="A110" t="str">
            <v>06.010.01</v>
          </cell>
          <cell r="B110" t="str">
            <v>DEFENSA SEMI-MALEÁVEL SIMPLES (FORN./IMPL.)</v>
          </cell>
          <cell r="C110" t="str">
            <v>m</v>
          </cell>
          <cell r="D110" t="str">
            <v>DNER-ES-144/97</v>
          </cell>
          <cell r="E110">
            <v>90.28</v>
          </cell>
          <cell r="F110">
            <v>32.32</v>
          </cell>
          <cell r="G110">
            <v>122.6</v>
          </cell>
          <cell r="H110" t="str">
            <v>Sinalização</v>
          </cell>
        </row>
        <row r="111">
          <cell r="A111" t="str">
            <v>06.110.01</v>
          </cell>
          <cell r="B111" t="str">
            <v>PINTURA DE FAIXA COM TERMOPLÁSTICO - 3 ANOS</v>
          </cell>
          <cell r="C111" t="str">
            <v>m²</v>
          </cell>
          <cell r="D111" t="str">
            <v>DNER-ES-339/97</v>
          </cell>
          <cell r="E111">
            <v>14.79</v>
          </cell>
          <cell r="F111">
            <v>5.29</v>
          </cell>
          <cell r="G111">
            <v>20.079999999999998</v>
          </cell>
          <cell r="H111" t="str">
            <v>Sinalização</v>
          </cell>
        </row>
        <row r="112">
          <cell r="A112" t="str">
            <v>06.110.02</v>
          </cell>
          <cell r="B112" t="str">
            <v>PINTURA DE SETAS E ZEBRADOS COM TERMOPLÁSTICO</v>
          </cell>
          <cell r="C112" t="str">
            <v>m²</v>
          </cell>
          <cell r="D112" t="str">
            <v>DNER-ES-339/97</v>
          </cell>
          <cell r="E112">
            <v>18.03</v>
          </cell>
          <cell r="F112">
            <v>6.45</v>
          </cell>
          <cell r="G112">
            <v>24.48</v>
          </cell>
          <cell r="H112" t="str">
            <v>Sinalização</v>
          </cell>
        </row>
        <row r="113">
          <cell r="A113" t="str">
            <v>06.120.01</v>
          </cell>
          <cell r="B113" t="str">
            <v>TACHA REFLETIVA MONODIRECIONAL (FORN./COLOC.)</v>
          </cell>
          <cell r="C113" t="str">
            <v>m²</v>
          </cell>
          <cell r="D113" t="str">
            <v>DNER-ES-339/97</v>
          </cell>
          <cell r="E113">
            <v>7.67</v>
          </cell>
          <cell r="F113">
            <v>2.75</v>
          </cell>
          <cell r="G113">
            <v>10.42</v>
          </cell>
          <cell r="H113" t="str">
            <v>Sinalização</v>
          </cell>
        </row>
        <row r="114">
          <cell r="A114" t="str">
            <v>06.121.01</v>
          </cell>
          <cell r="B114" t="str">
            <v>TACHA REFLETIVA BIDIRECIONAL (FORN./COLOC.)</v>
          </cell>
          <cell r="C114" t="str">
            <v>m²</v>
          </cell>
          <cell r="D114" t="str">
            <v>DNER-ES-339/97</v>
          </cell>
          <cell r="E114">
            <v>8.5400000000000009</v>
          </cell>
          <cell r="F114">
            <v>3.06</v>
          </cell>
          <cell r="G114">
            <v>11.600000000000001</v>
          </cell>
          <cell r="H114" t="str">
            <v>Sinalização</v>
          </cell>
        </row>
        <row r="115">
          <cell r="A115" t="str">
            <v>06.200.02</v>
          </cell>
          <cell r="B115" t="str">
            <v>PLACA DE SINALIZAÇÃO TOTALMENTE REFLETIVA</v>
          </cell>
          <cell r="C115" t="str">
            <v>m²</v>
          </cell>
          <cell r="D115" t="str">
            <v>DNER-ES-340/97</v>
          </cell>
          <cell r="E115">
            <v>136.58000000000001</v>
          </cell>
          <cell r="F115">
            <v>48.9</v>
          </cell>
          <cell r="G115">
            <v>185.48000000000002</v>
          </cell>
          <cell r="H115" t="str">
            <v>Sinalização</v>
          </cell>
        </row>
        <row r="116">
          <cell r="A116" t="str">
            <v>06.230.01</v>
          </cell>
          <cell r="B116" t="str">
            <v>BALIZADOR BIDIRECIONAL</v>
          </cell>
          <cell r="C116" t="str">
            <v>unid.</v>
          </cell>
          <cell r="D116" t="str">
            <v>DNER-ES-340/97</v>
          </cell>
          <cell r="E116">
            <v>7.2</v>
          </cell>
          <cell r="F116">
            <v>2.58</v>
          </cell>
          <cell r="G116">
            <v>9.7800000000000011</v>
          </cell>
          <cell r="H116" t="str">
            <v>Sinalização</v>
          </cell>
        </row>
        <row r="117">
          <cell r="A117" t="str">
            <v>MEIO AMBIENTE</v>
          </cell>
        </row>
        <row r="118">
          <cell r="A118" t="str">
            <v>05.100.00</v>
          </cell>
          <cell r="B118" t="str">
            <v>ENLEIVAMENTO</v>
          </cell>
          <cell r="C118" t="str">
            <v>m²</v>
          </cell>
          <cell r="D118" t="str">
            <v>DNER-ES-341/97</v>
          </cell>
          <cell r="E118">
            <v>1.3599999999999999</v>
          </cell>
          <cell r="F118">
            <v>0.49</v>
          </cell>
          <cell r="G118">
            <v>1.8499999999999999</v>
          </cell>
          <cell r="H118" t="str">
            <v>Obras Comp.</v>
          </cell>
        </row>
        <row r="119">
          <cell r="A119" t="str">
            <v>05.101.00</v>
          </cell>
          <cell r="B119" t="str">
            <v>SEMEADURA MANUAL</v>
          </cell>
          <cell r="C119" t="str">
            <v>m²</v>
          </cell>
          <cell r="D119" t="str">
            <v>DNER-ES-341/97</v>
          </cell>
          <cell r="E119">
            <v>0.51</v>
          </cell>
          <cell r="F119">
            <v>0.18</v>
          </cell>
          <cell r="G119">
            <v>0.69</v>
          </cell>
          <cell r="H119" t="str">
            <v>Obras Comp.</v>
          </cell>
        </row>
        <row r="120">
          <cell r="A120" t="str">
            <v>05.102.00</v>
          </cell>
          <cell r="B120" t="str">
            <v>HIDROSSEMEADURA</v>
          </cell>
          <cell r="C120" t="str">
            <v>m²</v>
          </cell>
          <cell r="D120" t="str">
            <v>DNER-ES-341/97</v>
          </cell>
          <cell r="E120">
            <v>0.28000000000000003</v>
          </cell>
          <cell r="F120">
            <v>0.1</v>
          </cell>
          <cell r="G120">
            <v>0.38</v>
          </cell>
          <cell r="H120" t="str">
            <v>Obras Comp.</v>
          </cell>
        </row>
        <row r="121">
          <cell r="A121" t="str">
            <v>05.999.01</v>
          </cell>
          <cell r="B121" t="str">
            <v>PLANTIO DE ÁRVORES E ARBUSTOS</v>
          </cell>
          <cell r="C121" t="str">
            <v>unid.</v>
          </cell>
          <cell r="D121" t="str">
            <v>CE-PE - 01</v>
          </cell>
          <cell r="E121">
            <v>2.31</v>
          </cell>
          <cell r="F121">
            <v>0.83</v>
          </cell>
          <cell r="G121">
            <v>3.14</v>
          </cell>
          <cell r="H121" t="str">
            <v>Obras Comp.</v>
          </cell>
        </row>
        <row r="122">
          <cell r="A122" t="str">
            <v>05.999.02</v>
          </cell>
          <cell r="B122" t="str">
            <v>CONFORMAÇÃO DE CX. DE EMPRÉSTIMOS, JAZIDAS E BOTA-FORA</v>
          </cell>
          <cell r="C122" t="str">
            <v>m²</v>
          </cell>
          <cell r="D122" t="str">
            <v>DNER-ES-341/97</v>
          </cell>
          <cell r="F122">
            <v>0</v>
          </cell>
          <cell r="G122">
            <v>0</v>
          </cell>
        </row>
        <row r="123">
          <cell r="A123" t="str">
            <v>05.999.02</v>
          </cell>
          <cell r="B123" t="str">
            <v>PLANTIO DE GRAMA EM PLACA</v>
          </cell>
          <cell r="C123" t="str">
            <v>m²</v>
          </cell>
          <cell r="D123" t="str">
            <v>DNER-ES-341/97</v>
          </cell>
          <cell r="F123">
            <v>0</v>
          </cell>
          <cell r="G123">
            <v>0</v>
          </cell>
        </row>
        <row r="124">
          <cell r="A124" t="str">
            <v>05.999.03</v>
          </cell>
          <cell r="B124" t="str">
            <v>RECOMP. VEGETAL DE CAIXA DE EMPRÉSTIMO, JAZIDA E BOTA-FORA</v>
          </cell>
          <cell r="C124" t="str">
            <v>m²</v>
          </cell>
          <cell r="D124" t="str">
            <v>DNER-ES-341/97</v>
          </cell>
          <cell r="F124">
            <v>0</v>
          </cell>
          <cell r="G124">
            <v>0</v>
          </cell>
        </row>
        <row r="125">
          <cell r="A125" t="str">
            <v>COMPOSIÇÕES AUXILIARES</v>
          </cell>
        </row>
        <row r="126">
          <cell r="A126" t="str">
            <v>01.200.01</v>
          </cell>
          <cell r="B126" t="str">
            <v>ESCAVAÇÃO E CARGA DE MATERIAL DE JAZIDA</v>
          </cell>
          <cell r="C126" t="str">
            <v>m³</v>
          </cell>
          <cell r="E126">
            <v>0.97</v>
          </cell>
          <cell r="H126" t="str">
            <v>Custos Básicos</v>
          </cell>
        </row>
        <row r="127">
          <cell r="A127" t="str">
            <v>01.999.01</v>
          </cell>
          <cell r="B127" t="str">
            <v>LIMPEZA SUPERFICIAL DA CAMADA VEGETAL</v>
          </cell>
          <cell r="C127" t="str">
            <v>m²</v>
          </cell>
          <cell r="E127">
            <v>0.06</v>
          </cell>
          <cell r="H127" t="str">
            <v>Custos Básicos</v>
          </cell>
        </row>
        <row r="128">
          <cell r="A128" t="str">
            <v>01.999.02</v>
          </cell>
          <cell r="B128" t="str">
            <v>EXPURGO DE JAZIDA</v>
          </cell>
          <cell r="C128" t="str">
            <v>m³</v>
          </cell>
          <cell r="E128">
            <v>0.66</v>
          </cell>
          <cell r="H128" t="str">
            <v>Custos Básicos</v>
          </cell>
        </row>
        <row r="129">
          <cell r="A129" t="str">
            <v>01.999.03</v>
          </cell>
          <cell r="B129" t="str">
            <v>DESMATAMENTO DE JAZIDA</v>
          </cell>
          <cell r="C129" t="str">
            <v>m³</v>
          </cell>
          <cell r="E129">
            <v>0.05</v>
          </cell>
          <cell r="H129" t="str">
            <v>Custos Básicos</v>
          </cell>
        </row>
        <row r="130">
          <cell r="A130" t="str">
            <v>03.000.02</v>
          </cell>
          <cell r="B130" t="str">
            <v>ESCAVAÇÃO MANUAL DE CAVAS EM MAT. 1ª CATEGORIA</v>
          </cell>
          <cell r="C130" t="str">
            <v>m³</v>
          </cell>
          <cell r="E130">
            <v>12.57</v>
          </cell>
          <cell r="H130" t="str">
            <v>Custos Básicos</v>
          </cell>
        </row>
        <row r="131">
          <cell r="A131" t="str">
            <v>03.300.01</v>
          </cell>
          <cell r="B131" t="str">
            <v>CONCRETO MAGRO</v>
          </cell>
          <cell r="C131" t="str">
            <v>m³</v>
          </cell>
          <cell r="E131">
            <v>146</v>
          </cell>
          <cell r="H131" t="str">
            <v>Custos Básicos</v>
          </cell>
        </row>
        <row r="132">
          <cell r="A132" t="str">
            <v>03.310.03</v>
          </cell>
          <cell r="B132" t="str">
            <v>CONCRETO CICLOPICO FCK = 12 MPA</v>
          </cell>
          <cell r="C132" t="str">
            <v>m³</v>
          </cell>
          <cell r="E132">
            <v>145.64000000000001</v>
          </cell>
          <cell r="H132" t="str">
            <v>Custos Básicos</v>
          </cell>
        </row>
        <row r="133">
          <cell r="A133" t="str">
            <v>03.321.01</v>
          </cell>
          <cell r="B133" t="str">
            <v>CONCRETO FCK=10 MPA</v>
          </cell>
          <cell r="C133" t="str">
            <v>m³</v>
          </cell>
          <cell r="E133">
            <v>163.38</v>
          </cell>
          <cell r="H133" t="str">
            <v>Custos Básicos</v>
          </cell>
        </row>
        <row r="134">
          <cell r="A134" t="str">
            <v>03.325.00</v>
          </cell>
          <cell r="B134" t="str">
            <v>CONCRETO FCK=18 MPA</v>
          </cell>
          <cell r="C134" t="str">
            <v>m³</v>
          </cell>
          <cell r="E134">
            <v>177.85</v>
          </cell>
          <cell r="H134" t="str">
            <v>Custos Básicos</v>
          </cell>
        </row>
        <row r="135">
          <cell r="A135" t="str">
            <v>03.326.00</v>
          </cell>
          <cell r="B135" t="str">
            <v>CONCRETO FCK=20 MPA</v>
          </cell>
          <cell r="C135" t="str">
            <v>m³</v>
          </cell>
          <cell r="E135">
            <v>181.90999999999997</v>
          </cell>
          <cell r="H135" t="str">
            <v>Custos Básicos</v>
          </cell>
        </row>
        <row r="136">
          <cell r="A136" t="str">
            <v>03.329.04</v>
          </cell>
          <cell r="B136" t="str">
            <v>CONCRETO FCK=12  MPA</v>
          </cell>
          <cell r="C136" t="str">
            <v>m³</v>
          </cell>
          <cell r="E136">
            <v>168.03</v>
          </cell>
          <cell r="H136" t="str">
            <v>Custos Básicos</v>
          </cell>
        </row>
        <row r="137">
          <cell r="A137" t="str">
            <v>03.340.00</v>
          </cell>
          <cell r="B137" t="str">
            <v>ARGAMASSA CIMENTO-AREIA 1-3</v>
          </cell>
          <cell r="C137" t="str">
            <v>m³</v>
          </cell>
          <cell r="E137">
            <v>154.82</v>
          </cell>
          <cell r="H137" t="str">
            <v>Custos Básicos</v>
          </cell>
        </row>
        <row r="138">
          <cell r="A138" t="str">
            <v>03.341.00</v>
          </cell>
          <cell r="B138" t="str">
            <v>ARGAMASSA CIMENTO-AREIA 1-4</v>
          </cell>
          <cell r="C138" t="str">
            <v>m³</v>
          </cell>
          <cell r="E138">
            <v>136.55000000000001</v>
          </cell>
          <cell r="H138" t="str">
            <v>Custos Básicos</v>
          </cell>
        </row>
        <row r="139">
          <cell r="A139" t="str">
            <v>03.353.00</v>
          </cell>
          <cell r="B139" t="str">
            <v>FORNECIMENTO, PREPARO E COLOCAÇÃO AÇO CA-50</v>
          </cell>
          <cell r="C139" t="str">
            <v>kg</v>
          </cell>
          <cell r="E139">
            <v>1.65</v>
          </cell>
          <cell r="H139" t="str">
            <v>Custos Básicos</v>
          </cell>
        </row>
        <row r="140">
          <cell r="A140" t="str">
            <v>03.370.00</v>
          </cell>
          <cell r="B140" t="str">
            <v>FORMAS COMUNS DE MADEIRA</v>
          </cell>
          <cell r="C140" t="str">
            <v>m²</v>
          </cell>
          <cell r="E140">
            <v>17.650000000000002</v>
          </cell>
          <cell r="H140" t="str">
            <v>Custos Básicos</v>
          </cell>
        </row>
        <row r="141">
          <cell r="A141" t="str">
            <v>03.371.00</v>
          </cell>
          <cell r="B141" t="str">
            <v>FORMA DE MADEIRA COMPENSADA</v>
          </cell>
          <cell r="C141" t="str">
            <v>m²</v>
          </cell>
          <cell r="E141">
            <v>13.209999999999999</v>
          </cell>
          <cell r="H141" t="str">
            <v>Custos Básicos</v>
          </cell>
        </row>
        <row r="142">
          <cell r="A142" t="str">
            <v>03.940.00</v>
          </cell>
          <cell r="B142" t="str">
            <v>APILOAMENTO MANUAL</v>
          </cell>
          <cell r="C142" t="str">
            <v>m³</v>
          </cell>
          <cell r="E142">
            <v>2.9</v>
          </cell>
          <cell r="H142" t="str">
            <v>Custos Básicos</v>
          </cell>
        </row>
        <row r="143">
          <cell r="A143" t="str">
            <v>04.999.03</v>
          </cell>
          <cell r="B143" t="str">
            <v xml:space="preserve">ESCORAMENTO DE BUEIROS CELULARES                                         </v>
          </cell>
          <cell r="C143" t="str">
            <v>m³</v>
          </cell>
          <cell r="E143">
            <v>7.7600000000000007</v>
          </cell>
          <cell r="H143" t="str">
            <v>Custos Básicos</v>
          </cell>
        </row>
        <row r="144">
          <cell r="A144" t="str">
            <v>04.999.06</v>
          </cell>
          <cell r="B144" t="str">
            <v>SOLO LOCAL / SELO DE ARGILA</v>
          </cell>
          <cell r="C144" t="str">
            <v>m³</v>
          </cell>
          <cell r="E144">
            <v>7.26</v>
          </cell>
          <cell r="H144" t="str">
            <v>Custos Básicos</v>
          </cell>
        </row>
        <row r="145">
          <cell r="A145" t="str">
            <v>04.999.07</v>
          </cell>
          <cell r="B145" t="str">
            <v>LASTRO DE BRITA</v>
          </cell>
          <cell r="C145" t="str">
            <v>m³</v>
          </cell>
          <cell r="E145">
            <v>93.47999999999999</v>
          </cell>
          <cell r="H145" t="str">
            <v>Custos Básicos</v>
          </cell>
        </row>
        <row r="146">
          <cell r="A146" t="str">
            <v>05.000.11</v>
          </cell>
          <cell r="B146" t="str">
            <v>DENTES P/ BUEIROS SIMPLES Ø 1,00 m</v>
          </cell>
          <cell r="C146" t="str">
            <v>unid.</v>
          </cell>
          <cell r="E146">
            <v>38.85</v>
          </cell>
          <cell r="H146" t="str">
            <v>Custos Básicos</v>
          </cell>
        </row>
        <row r="147">
          <cell r="A147" t="str">
            <v>05.301.00</v>
          </cell>
          <cell r="B147" t="str">
            <v>ALVENARIA DE PEDRA ARGAMASSADA</v>
          </cell>
          <cell r="C147" t="str">
            <v>m³</v>
          </cell>
          <cell r="E147">
            <v>84.77</v>
          </cell>
          <cell r="H147" t="str">
            <v>Sinalização</v>
          </cell>
        </row>
        <row r="148">
          <cell r="A148" t="str">
            <v>09.999.01</v>
          </cell>
          <cell r="B148" t="str">
            <v>TORRE DE MADEIRA</v>
          </cell>
          <cell r="C148" t="str">
            <v>unid.</v>
          </cell>
          <cell r="E148">
            <v>69.460000000000008</v>
          </cell>
          <cell r="H148" t="str">
            <v>Custos Básicos</v>
          </cell>
        </row>
        <row r="149">
          <cell r="A149" t="str">
            <v>09.519.01</v>
          </cell>
          <cell r="B149" t="str">
            <v>OBTENÇÃO DE GRAMAS EM PLACAS</v>
          </cell>
          <cell r="C149" t="str">
            <v>m²</v>
          </cell>
          <cell r="E149">
            <v>0.78</v>
          </cell>
          <cell r="H149" t="str">
            <v>Custos Básicos</v>
          </cell>
        </row>
        <row r="150">
          <cell r="A150" t="str">
            <v>09.512.02</v>
          </cell>
          <cell r="B150" t="str">
            <v>TUBO DE CONCRETO POROSO Ø 0,20 m</v>
          </cell>
          <cell r="C150" t="str">
            <v>m</v>
          </cell>
          <cell r="E150">
            <v>4.63</v>
          </cell>
          <cell r="H150" t="str">
            <v>Custos Básicos</v>
          </cell>
        </row>
        <row r="151">
          <cell r="A151" t="str">
            <v>09.512.07</v>
          </cell>
          <cell r="B151" t="str">
            <v>TUBO DE CONCRETO ARMADO Ø 1,00 m</v>
          </cell>
          <cell r="C151" t="str">
            <v>m</v>
          </cell>
          <cell r="E151">
            <v>180.84</v>
          </cell>
          <cell r="H151" t="str">
            <v>Custos Básicos</v>
          </cell>
        </row>
        <row r="152">
          <cell r="A152" t="str">
            <v>09.517.06</v>
          </cell>
          <cell r="B152" t="str">
            <v>RACHÃO (ESCAV.MAT.3ª CATEGORIA)</v>
          </cell>
          <cell r="C152" t="str">
            <v>m³</v>
          </cell>
          <cell r="E152">
            <v>8.14</v>
          </cell>
          <cell r="H152" t="str">
            <v>Custos Básicos</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sheetName val="PLAN-sipom"/>
      <sheetName val="Dr.Gilson"/>
      <sheetName val="&lt;=até aqui"/>
      <sheetName val="Dados"/>
      <sheetName val="CCHE"/>
      <sheetName val="Crono "/>
      <sheetName val="BDI "/>
      <sheetName val="ES"/>
      <sheetName val="MObra"/>
      <sheetName val="calc.binder capa c.asfalto"/>
      <sheetName val="TABELA"/>
      <sheetName val="PLANILHA DE QUANT. E CUSTOS A"/>
      <sheetName val="Dr_Gilson"/>
      <sheetName val="&lt;=até_aqui"/>
      <sheetName val="Crono_"/>
      <sheetName val="BDI_"/>
      <sheetName val="calc_binder_capa_c_asfalto"/>
      <sheetName val="PLANILHA_DE_QUANT__E_CUSTOS_A"/>
      <sheetName val="Serviços"/>
      <sheetName val="medição"/>
      <sheetName val="61M-CBMI"/>
      <sheetName val="MAT-BET"/>
      <sheetName val="SICRO"/>
      <sheetName val="Cronograma (VALENDO)"/>
      <sheetName val="trans_betum_CGB_EXCEDENTE"/>
      <sheetName val="P A T O  D"/>
      <sheetName val="Dados Informativos"/>
      <sheetName val="Mat. Betum. - Port. 1078.15"/>
      <sheetName val="Reajustamento "/>
      <sheetName val="Sub Base"/>
      <sheetName val="PATO"/>
      <sheetName val="Ativos"/>
      <sheetName val="Calendário"/>
      <sheetName val="DG"/>
      <sheetName val="Croqui"/>
      <sheetName val="Banco de Dados"/>
      <sheetName val="MEMÓRIA HORISTA "/>
      <sheetName val="calc.binder capa c.asfalto L-34"/>
      <sheetName val="dreno sub-hor.-transp&gt;3km"/>
      <sheetName val="CAP-20"/>
      <sheetName val="Mat Asf"/>
      <sheetName val="RELATÓRIO"/>
      <sheetName val="Especif"/>
    </sheetNames>
    <sheetDataSet>
      <sheetData sheetId="0">
        <row r="1">
          <cell r="A1">
            <v>0</v>
          </cell>
        </row>
      </sheetData>
      <sheetData sheetId="1">
        <row r="1">
          <cell r="A1">
            <v>0</v>
          </cell>
        </row>
      </sheetData>
      <sheetData sheetId="2"/>
      <sheetData sheetId="3"/>
      <sheetData sheetId="4"/>
      <sheetData sheetId="5">
        <row r="6">
          <cell r="B6" t="str">
            <v>Sobrenco Engenharia e Comércio Ltda</v>
          </cell>
        </row>
      </sheetData>
      <sheetData sheetId="6"/>
      <sheetData sheetId="7"/>
      <sheetData sheetId="8"/>
      <sheetData sheetId="9"/>
      <sheetData sheetId="10"/>
      <sheetData sheetId="11"/>
      <sheetData sheetId="12" refreshError="1">
        <row r="1">
          <cell r="A1">
            <v>0</v>
          </cell>
          <cell r="B1">
            <v>0</v>
          </cell>
          <cell r="C1">
            <v>0</v>
          </cell>
          <cell r="D1">
            <v>0</v>
          </cell>
          <cell r="E1">
            <v>0</v>
          </cell>
        </row>
        <row r="2">
          <cell r="A2">
            <v>1</v>
          </cell>
          <cell r="B2" t="str">
            <v xml:space="preserve">um milhão, </v>
          </cell>
          <cell r="C2" t="str">
            <v xml:space="preserve">um mil, </v>
          </cell>
          <cell r="D2" t="str">
            <v>um</v>
          </cell>
          <cell r="E2" t="str">
            <v>um centavo</v>
          </cell>
        </row>
        <row r="3">
          <cell r="A3">
            <v>2</v>
          </cell>
          <cell r="B3" t="str">
            <v xml:space="preserve">dois milhões, </v>
          </cell>
          <cell r="C3" t="str">
            <v xml:space="preserve">dois mil, </v>
          </cell>
          <cell r="D3" t="str">
            <v>dois</v>
          </cell>
          <cell r="E3" t="str">
            <v>dois centavos</v>
          </cell>
        </row>
        <row r="4">
          <cell r="A4">
            <v>3</v>
          </cell>
          <cell r="B4" t="str">
            <v xml:space="preserve">tres milhões, </v>
          </cell>
          <cell r="C4" t="str">
            <v xml:space="preserve">tres mil, </v>
          </cell>
          <cell r="D4" t="str">
            <v>tres</v>
          </cell>
          <cell r="E4" t="str">
            <v>tres centavos</v>
          </cell>
        </row>
        <row r="5">
          <cell r="A5">
            <v>4</v>
          </cell>
          <cell r="B5" t="str">
            <v xml:space="preserve">quatro milhões, </v>
          </cell>
          <cell r="C5" t="str">
            <v xml:space="preserve">quatro mil, </v>
          </cell>
          <cell r="D5" t="str">
            <v>quatro</v>
          </cell>
          <cell r="E5" t="str">
            <v>quatro centavos</v>
          </cell>
        </row>
        <row r="6">
          <cell r="A6">
            <v>5</v>
          </cell>
          <cell r="B6" t="str">
            <v xml:space="preserve">cinco milhões, </v>
          </cell>
          <cell r="C6" t="str">
            <v xml:space="preserve">cinco mil, </v>
          </cell>
          <cell r="D6" t="str">
            <v>cinco</v>
          </cell>
          <cell r="E6" t="str">
            <v>cinco centavos</v>
          </cell>
        </row>
        <row r="7">
          <cell r="A7">
            <v>6</v>
          </cell>
          <cell r="B7" t="str">
            <v xml:space="preserve">seis milhões, </v>
          </cell>
          <cell r="C7" t="str">
            <v xml:space="preserve">seis mil, </v>
          </cell>
          <cell r="D7" t="str">
            <v>seis</v>
          </cell>
          <cell r="E7" t="str">
            <v>seis centavos</v>
          </cell>
        </row>
        <row r="8">
          <cell r="A8">
            <v>7</v>
          </cell>
          <cell r="B8" t="str">
            <v xml:space="preserve">sete milhões, </v>
          </cell>
          <cell r="C8" t="str">
            <v xml:space="preserve">sete mil, </v>
          </cell>
          <cell r="D8" t="str">
            <v>sete</v>
          </cell>
          <cell r="E8" t="str">
            <v>sete centavos</v>
          </cell>
        </row>
        <row r="9">
          <cell r="A9">
            <v>8</v>
          </cell>
          <cell r="B9" t="str">
            <v xml:space="preserve">oito milhões, </v>
          </cell>
          <cell r="C9" t="str">
            <v xml:space="preserve">oito mil, </v>
          </cell>
          <cell r="D9" t="str">
            <v>oito</v>
          </cell>
          <cell r="E9" t="str">
            <v>oito centavos</v>
          </cell>
        </row>
        <row r="10">
          <cell r="A10">
            <v>9</v>
          </cell>
          <cell r="B10" t="str">
            <v xml:space="preserve">nove milhões, </v>
          </cell>
          <cell r="C10" t="str">
            <v xml:space="preserve">nove mil, </v>
          </cell>
          <cell r="D10" t="str">
            <v>nove</v>
          </cell>
          <cell r="E10" t="str">
            <v>nove centavos</v>
          </cell>
        </row>
        <row r="11">
          <cell r="A11">
            <v>10</v>
          </cell>
          <cell r="B11" t="str">
            <v xml:space="preserve">dez milhões, </v>
          </cell>
          <cell r="C11" t="str">
            <v xml:space="preserve">dez mil, </v>
          </cell>
          <cell r="D11" t="str">
            <v>dez</v>
          </cell>
          <cell r="E11" t="str">
            <v>dez centavos</v>
          </cell>
        </row>
        <row r="12">
          <cell r="A12">
            <v>11</v>
          </cell>
          <cell r="B12" t="str">
            <v xml:space="preserve">onze milhões, </v>
          </cell>
          <cell r="C12" t="str">
            <v xml:space="preserve">onze mil, </v>
          </cell>
          <cell r="D12" t="str">
            <v>onze</v>
          </cell>
          <cell r="E12" t="str">
            <v>onze centavos</v>
          </cell>
        </row>
        <row r="13">
          <cell r="A13">
            <v>12</v>
          </cell>
          <cell r="B13" t="str">
            <v xml:space="preserve">doze milhões, </v>
          </cell>
          <cell r="C13" t="str">
            <v xml:space="preserve">doze mil, </v>
          </cell>
          <cell r="D13" t="str">
            <v>doze</v>
          </cell>
          <cell r="E13" t="str">
            <v>doze centavos</v>
          </cell>
        </row>
        <row r="14">
          <cell r="A14">
            <v>13</v>
          </cell>
          <cell r="B14" t="str">
            <v xml:space="preserve">treze milhões, </v>
          </cell>
          <cell r="C14" t="str">
            <v xml:space="preserve">treze mil, </v>
          </cell>
          <cell r="D14" t="str">
            <v>treze</v>
          </cell>
          <cell r="E14" t="str">
            <v>treze centavos</v>
          </cell>
        </row>
        <row r="15">
          <cell r="A15">
            <v>14</v>
          </cell>
          <cell r="B15" t="str">
            <v xml:space="preserve">quatorze milhões, </v>
          </cell>
          <cell r="C15" t="str">
            <v xml:space="preserve">quatorze mil, </v>
          </cell>
          <cell r="D15" t="str">
            <v>quatorze</v>
          </cell>
          <cell r="E15" t="str">
            <v>quatorze centavos</v>
          </cell>
        </row>
        <row r="16">
          <cell r="A16">
            <v>15</v>
          </cell>
          <cell r="B16" t="str">
            <v xml:space="preserve">quinze milhões, </v>
          </cell>
          <cell r="C16" t="str">
            <v xml:space="preserve">quinze mil, </v>
          </cell>
          <cell r="D16" t="str">
            <v>quinze</v>
          </cell>
          <cell r="E16" t="str">
            <v>quinze centavos</v>
          </cell>
        </row>
        <row r="17">
          <cell r="A17">
            <v>16</v>
          </cell>
          <cell r="B17" t="str">
            <v xml:space="preserve">dezesseis milhões, </v>
          </cell>
          <cell r="C17" t="str">
            <v xml:space="preserve">dezesseis mil, </v>
          </cell>
          <cell r="D17" t="str">
            <v>dezesseis</v>
          </cell>
          <cell r="E17" t="str">
            <v>dezesseis centavos</v>
          </cell>
        </row>
        <row r="18">
          <cell r="A18">
            <v>17</v>
          </cell>
          <cell r="B18" t="str">
            <v xml:space="preserve">dezessete milhões, </v>
          </cell>
          <cell r="C18" t="str">
            <v xml:space="preserve">dezessete mil, </v>
          </cell>
          <cell r="D18" t="str">
            <v>dezessete</v>
          </cell>
          <cell r="E18" t="str">
            <v>dezessete centavos</v>
          </cell>
        </row>
        <row r="19">
          <cell r="A19">
            <v>18</v>
          </cell>
          <cell r="B19" t="str">
            <v xml:space="preserve">dezoito milhões, </v>
          </cell>
          <cell r="C19" t="str">
            <v xml:space="preserve">dezoito mil, </v>
          </cell>
          <cell r="D19" t="str">
            <v>dezoito</v>
          </cell>
          <cell r="E19" t="str">
            <v>dezoito centavos</v>
          </cell>
        </row>
        <row r="20">
          <cell r="A20">
            <v>19</v>
          </cell>
          <cell r="B20" t="str">
            <v xml:space="preserve">dezenove milhões, </v>
          </cell>
          <cell r="C20" t="str">
            <v xml:space="preserve">dezenove mil, </v>
          </cell>
          <cell r="D20" t="str">
            <v>dezenove</v>
          </cell>
          <cell r="E20" t="str">
            <v>dezenove centavos</v>
          </cell>
        </row>
        <row r="21">
          <cell r="A21">
            <v>20</v>
          </cell>
          <cell r="B21" t="str">
            <v xml:space="preserve">vinte milhões, </v>
          </cell>
          <cell r="C21" t="str">
            <v xml:space="preserve">vinte mil, </v>
          </cell>
          <cell r="D21" t="str">
            <v>vinte</v>
          </cell>
          <cell r="E21" t="str">
            <v>vinte centavos</v>
          </cell>
        </row>
        <row r="22">
          <cell r="A22">
            <v>21</v>
          </cell>
          <cell r="B22" t="str">
            <v xml:space="preserve">vinte e um milhões, </v>
          </cell>
          <cell r="C22" t="str">
            <v xml:space="preserve">vinte e um mil, </v>
          </cell>
          <cell r="D22" t="str">
            <v>vinte e um</v>
          </cell>
          <cell r="E22" t="str">
            <v>vinte e um centavos</v>
          </cell>
        </row>
        <row r="23">
          <cell r="A23">
            <v>22</v>
          </cell>
          <cell r="B23" t="str">
            <v xml:space="preserve">vinte e dois milhões, </v>
          </cell>
          <cell r="C23" t="str">
            <v xml:space="preserve">vinte e dois mil, </v>
          </cell>
          <cell r="D23" t="str">
            <v>vinte e dois</v>
          </cell>
          <cell r="E23" t="str">
            <v>vinte e dois centavos</v>
          </cell>
        </row>
        <row r="24">
          <cell r="A24">
            <v>23</v>
          </cell>
          <cell r="B24" t="str">
            <v xml:space="preserve">vinte e tres milhões, </v>
          </cell>
          <cell r="C24" t="str">
            <v xml:space="preserve">vinte e tres mil, </v>
          </cell>
          <cell r="D24" t="str">
            <v>vinte e tres</v>
          </cell>
          <cell r="E24" t="str">
            <v>vinte e tres centavos</v>
          </cell>
        </row>
        <row r="25">
          <cell r="A25">
            <v>24</v>
          </cell>
          <cell r="B25" t="str">
            <v xml:space="preserve">vinte e quatro milhões, </v>
          </cell>
          <cell r="C25" t="str">
            <v xml:space="preserve">vinte e quatro mil, </v>
          </cell>
          <cell r="D25" t="str">
            <v>vinte e quatro</v>
          </cell>
          <cell r="E25" t="str">
            <v>vinte e quatro centavos</v>
          </cell>
        </row>
        <row r="26">
          <cell r="A26">
            <v>25</v>
          </cell>
          <cell r="B26" t="str">
            <v xml:space="preserve">vinte e cinco milhões, </v>
          </cell>
          <cell r="C26" t="str">
            <v xml:space="preserve">vinte e cinco mil, </v>
          </cell>
          <cell r="D26" t="str">
            <v>vinte e cinco</v>
          </cell>
          <cell r="E26" t="str">
            <v>vinte e cinco centavos</v>
          </cell>
        </row>
        <row r="27">
          <cell r="A27">
            <v>26</v>
          </cell>
          <cell r="B27" t="str">
            <v xml:space="preserve">vinte e seis milhões, </v>
          </cell>
          <cell r="C27" t="str">
            <v xml:space="preserve">vinte e seis mil, </v>
          </cell>
          <cell r="D27" t="str">
            <v>vinte e seis</v>
          </cell>
          <cell r="E27" t="str">
            <v>vinte e seis centavos</v>
          </cell>
        </row>
        <row r="28">
          <cell r="A28">
            <v>27</v>
          </cell>
          <cell r="B28" t="str">
            <v xml:space="preserve">vinte e sete milhões, </v>
          </cell>
          <cell r="C28" t="str">
            <v xml:space="preserve">vinte e sete mil, </v>
          </cell>
          <cell r="D28" t="str">
            <v>vinte e sete</v>
          </cell>
          <cell r="E28" t="str">
            <v>vinte e sete centavos</v>
          </cell>
        </row>
        <row r="29">
          <cell r="A29">
            <v>28</v>
          </cell>
          <cell r="B29" t="str">
            <v xml:space="preserve">vinte e oito milhões, </v>
          </cell>
          <cell r="C29" t="str">
            <v xml:space="preserve">vinte e oito mil, </v>
          </cell>
          <cell r="D29" t="str">
            <v>vinte e oito</v>
          </cell>
          <cell r="E29" t="str">
            <v>vinte e oito centavos</v>
          </cell>
        </row>
        <row r="30">
          <cell r="A30">
            <v>29</v>
          </cell>
          <cell r="B30" t="str">
            <v xml:space="preserve">vinte e nove milhões, </v>
          </cell>
          <cell r="C30" t="str">
            <v xml:space="preserve">vinte e nove mil, </v>
          </cell>
          <cell r="D30" t="str">
            <v>vinte e nove</v>
          </cell>
          <cell r="E30" t="str">
            <v>vinte e nove centavos</v>
          </cell>
        </row>
        <row r="31">
          <cell r="A31">
            <v>30</v>
          </cell>
          <cell r="B31" t="str">
            <v xml:space="preserve">trinta milhões, </v>
          </cell>
          <cell r="C31" t="str">
            <v xml:space="preserve">trinta mil, </v>
          </cell>
          <cell r="D31" t="str">
            <v>trinta</v>
          </cell>
          <cell r="E31" t="str">
            <v>trinta centavos</v>
          </cell>
        </row>
        <row r="32">
          <cell r="A32">
            <v>31</v>
          </cell>
          <cell r="B32" t="str">
            <v xml:space="preserve">trinta e um milhões, </v>
          </cell>
          <cell r="C32" t="str">
            <v xml:space="preserve">trinta e um mil, </v>
          </cell>
          <cell r="D32" t="str">
            <v>trinta e um</v>
          </cell>
          <cell r="E32" t="str">
            <v>trinta e um centavos</v>
          </cell>
        </row>
        <row r="33">
          <cell r="A33">
            <v>32</v>
          </cell>
          <cell r="B33" t="str">
            <v xml:space="preserve">trinta e dois milhões, </v>
          </cell>
          <cell r="C33" t="str">
            <v xml:space="preserve">trinta e dois mil, </v>
          </cell>
          <cell r="D33" t="str">
            <v>trinta e dois</v>
          </cell>
          <cell r="E33" t="str">
            <v>trinta e dois centavos</v>
          </cell>
        </row>
        <row r="34">
          <cell r="A34">
            <v>33</v>
          </cell>
          <cell r="B34" t="str">
            <v xml:space="preserve">trinta e tres milhões, </v>
          </cell>
          <cell r="C34" t="str">
            <v xml:space="preserve">trinta e tres mil, </v>
          </cell>
          <cell r="D34" t="str">
            <v>trinta e tres</v>
          </cell>
          <cell r="E34" t="str">
            <v>trinta e tres centavos</v>
          </cell>
        </row>
        <row r="35">
          <cell r="A35">
            <v>34</v>
          </cell>
          <cell r="B35" t="str">
            <v xml:space="preserve">trinta e quatro milhões, </v>
          </cell>
          <cell r="C35" t="str">
            <v xml:space="preserve">trinta e quatro mil, </v>
          </cell>
          <cell r="D35" t="str">
            <v>trinta e quatro</v>
          </cell>
          <cell r="E35" t="str">
            <v>trinta e quatro centavos</v>
          </cell>
        </row>
        <row r="36">
          <cell r="A36">
            <v>35</v>
          </cell>
          <cell r="B36" t="str">
            <v xml:space="preserve">trinta e cinco milhões, </v>
          </cell>
          <cell r="C36" t="str">
            <v xml:space="preserve">trinta e cinco mil, </v>
          </cell>
          <cell r="D36" t="str">
            <v>trinta e cinco</v>
          </cell>
          <cell r="E36" t="str">
            <v>trinta e cinco centavos</v>
          </cell>
        </row>
        <row r="37">
          <cell r="A37">
            <v>36</v>
          </cell>
          <cell r="B37" t="str">
            <v xml:space="preserve">trinta e seis milhões, </v>
          </cell>
          <cell r="C37" t="str">
            <v xml:space="preserve">trinta e seis mil, </v>
          </cell>
          <cell r="D37" t="str">
            <v>trinta e seis</v>
          </cell>
          <cell r="E37" t="str">
            <v>trinta e seis centavos</v>
          </cell>
        </row>
        <row r="38">
          <cell r="A38">
            <v>37</v>
          </cell>
          <cell r="B38" t="str">
            <v xml:space="preserve">trinta e sete milhões, </v>
          </cell>
          <cell r="C38" t="str">
            <v xml:space="preserve">trinta e sete mil, </v>
          </cell>
          <cell r="D38" t="str">
            <v>trinta e sete</v>
          </cell>
          <cell r="E38" t="str">
            <v>trinta e sete centavos</v>
          </cell>
        </row>
        <row r="39">
          <cell r="A39">
            <v>38</v>
          </cell>
          <cell r="B39" t="str">
            <v xml:space="preserve">trinta e oito milhões, </v>
          </cell>
          <cell r="C39" t="str">
            <v xml:space="preserve">trinta e oito mil, </v>
          </cell>
          <cell r="D39" t="str">
            <v>trinta e oito</v>
          </cell>
          <cell r="E39" t="str">
            <v>trinta e oito centavos</v>
          </cell>
        </row>
        <row r="40">
          <cell r="A40">
            <v>39</v>
          </cell>
          <cell r="B40" t="str">
            <v xml:space="preserve">trinta e nove milhões, </v>
          </cell>
          <cell r="C40" t="str">
            <v xml:space="preserve">trinta e nove mil, </v>
          </cell>
          <cell r="D40" t="str">
            <v>trinta e nove</v>
          </cell>
          <cell r="E40" t="str">
            <v>trinta e nove centavos</v>
          </cell>
        </row>
        <row r="41">
          <cell r="A41">
            <v>40</v>
          </cell>
          <cell r="B41" t="str">
            <v xml:space="preserve">quarenta milhões, </v>
          </cell>
          <cell r="C41" t="str">
            <v xml:space="preserve">quarenta mil, </v>
          </cell>
          <cell r="D41" t="str">
            <v>quarenta</v>
          </cell>
          <cell r="E41" t="str">
            <v>quarenta centavos</v>
          </cell>
        </row>
        <row r="42">
          <cell r="A42">
            <v>41</v>
          </cell>
          <cell r="B42" t="str">
            <v xml:space="preserve">quarenta e um milhões, </v>
          </cell>
          <cell r="C42" t="str">
            <v xml:space="preserve">quarenta e um mil, </v>
          </cell>
          <cell r="D42" t="str">
            <v>quarenta e um</v>
          </cell>
          <cell r="E42" t="str">
            <v>quarenta e um centavos</v>
          </cell>
        </row>
        <row r="43">
          <cell r="A43">
            <v>42</v>
          </cell>
          <cell r="B43" t="str">
            <v xml:space="preserve">quarenta e dois milhões, </v>
          </cell>
          <cell r="C43" t="str">
            <v xml:space="preserve">quarenta e dois mil, </v>
          </cell>
          <cell r="D43" t="str">
            <v>quarenta e dois</v>
          </cell>
          <cell r="E43" t="str">
            <v>quarenta e dois centavos</v>
          </cell>
        </row>
        <row r="44">
          <cell r="A44">
            <v>43</v>
          </cell>
          <cell r="B44" t="str">
            <v xml:space="preserve">quarenta e tres milhões, </v>
          </cell>
          <cell r="C44" t="str">
            <v xml:space="preserve">quarenta e tres mil, </v>
          </cell>
          <cell r="D44" t="str">
            <v>quarenta e tres</v>
          </cell>
          <cell r="E44" t="str">
            <v>quarenta e tres centavos</v>
          </cell>
        </row>
        <row r="45">
          <cell r="A45">
            <v>44</v>
          </cell>
          <cell r="B45" t="str">
            <v xml:space="preserve">quarenta e quatro milhões, </v>
          </cell>
          <cell r="C45" t="str">
            <v xml:space="preserve">quarenta e quatro mil, </v>
          </cell>
          <cell r="D45" t="str">
            <v>quarenta e quatro</v>
          </cell>
          <cell r="E45" t="str">
            <v>quarenta e quatro centavos</v>
          </cell>
        </row>
        <row r="46">
          <cell r="A46">
            <v>45</v>
          </cell>
          <cell r="B46" t="str">
            <v xml:space="preserve">quarenta e cinco milhões, </v>
          </cell>
          <cell r="C46" t="str">
            <v xml:space="preserve">quarenta e cinco mil, </v>
          </cell>
          <cell r="D46" t="str">
            <v>quarenta e cinco</v>
          </cell>
          <cell r="E46" t="str">
            <v>quarenta e cinco centavos</v>
          </cell>
        </row>
        <row r="47">
          <cell r="A47">
            <v>46</v>
          </cell>
          <cell r="B47" t="str">
            <v xml:space="preserve">quarenta e seis milhões, </v>
          </cell>
          <cell r="C47" t="str">
            <v xml:space="preserve">quarenta e seis mil, </v>
          </cell>
          <cell r="D47" t="str">
            <v>quarenta e seis</v>
          </cell>
          <cell r="E47" t="str">
            <v>quarenta e seis centavos</v>
          </cell>
        </row>
        <row r="48">
          <cell r="A48">
            <v>47</v>
          </cell>
          <cell r="B48" t="str">
            <v xml:space="preserve">quarenta e sete milhões, </v>
          </cell>
          <cell r="C48" t="str">
            <v xml:space="preserve">quarenta e sete mil, </v>
          </cell>
          <cell r="D48" t="str">
            <v>quarenta e sete</v>
          </cell>
          <cell r="E48" t="str">
            <v>quarenta e sete centavos</v>
          </cell>
        </row>
        <row r="49">
          <cell r="A49">
            <v>48</v>
          </cell>
          <cell r="B49" t="str">
            <v xml:space="preserve">quarenta e oito milhões, </v>
          </cell>
          <cell r="C49" t="str">
            <v xml:space="preserve">quarenta e oito mil, </v>
          </cell>
          <cell r="D49" t="str">
            <v>quarenta e oito</v>
          </cell>
          <cell r="E49" t="str">
            <v>quarenta e oito centavos</v>
          </cell>
        </row>
        <row r="50">
          <cell r="A50">
            <v>49</v>
          </cell>
          <cell r="B50" t="str">
            <v xml:space="preserve">quarenta e nove milhões, </v>
          </cell>
          <cell r="C50" t="str">
            <v xml:space="preserve">quarenta e nove mil, </v>
          </cell>
          <cell r="D50" t="str">
            <v>quarenta e nove</v>
          </cell>
          <cell r="E50" t="str">
            <v>quarenta e nove centavos</v>
          </cell>
        </row>
        <row r="51">
          <cell r="A51">
            <v>50</v>
          </cell>
          <cell r="B51" t="str">
            <v xml:space="preserve">cinquenta milhões, </v>
          </cell>
          <cell r="C51" t="str">
            <v xml:space="preserve">cinquenta mil, </v>
          </cell>
          <cell r="D51" t="str">
            <v>cinquenta</v>
          </cell>
          <cell r="E51" t="str">
            <v>cinquenta centavos</v>
          </cell>
        </row>
        <row r="52">
          <cell r="A52">
            <v>51</v>
          </cell>
          <cell r="B52" t="str">
            <v xml:space="preserve">cinquenta e um milhões, </v>
          </cell>
          <cell r="C52" t="str">
            <v xml:space="preserve">cinquenta e um mil, </v>
          </cell>
          <cell r="D52" t="str">
            <v>cinquenta e um</v>
          </cell>
          <cell r="E52" t="str">
            <v>cinquenta e um centavos</v>
          </cell>
        </row>
        <row r="53">
          <cell r="A53">
            <v>52</v>
          </cell>
          <cell r="B53" t="str">
            <v xml:space="preserve">cinquenta e dois milhões, </v>
          </cell>
          <cell r="C53" t="str">
            <v xml:space="preserve">cinquenta e dois mil, </v>
          </cell>
          <cell r="D53" t="str">
            <v>cinquenta e dois</v>
          </cell>
          <cell r="E53" t="str">
            <v>cinquenta e dois centavos</v>
          </cell>
        </row>
        <row r="54">
          <cell r="A54">
            <v>53</v>
          </cell>
          <cell r="B54" t="str">
            <v xml:space="preserve">cinquenta e tres milhões, </v>
          </cell>
          <cell r="C54" t="str">
            <v xml:space="preserve">cinquenta e tres mil, </v>
          </cell>
          <cell r="D54" t="str">
            <v>cinquenta e tres</v>
          </cell>
          <cell r="E54" t="str">
            <v>cinquenta e tres centavos</v>
          </cell>
        </row>
        <row r="55">
          <cell r="A55">
            <v>54</v>
          </cell>
          <cell r="B55" t="str">
            <v xml:space="preserve">cinquenta e quatro milhões, </v>
          </cell>
          <cell r="C55" t="str">
            <v xml:space="preserve">cinquenta e quatro mil, </v>
          </cell>
          <cell r="D55" t="str">
            <v>cinquenta e quatro</v>
          </cell>
          <cell r="E55" t="str">
            <v>cinquenta e quatro centavos</v>
          </cell>
        </row>
        <row r="56">
          <cell r="A56">
            <v>55</v>
          </cell>
          <cell r="B56" t="str">
            <v xml:space="preserve">cinquenta e cinco milhões, </v>
          </cell>
          <cell r="C56" t="str">
            <v xml:space="preserve">cinquenta e cinco mil, </v>
          </cell>
          <cell r="D56" t="str">
            <v>cinquenta e cinco</v>
          </cell>
          <cell r="E56" t="str">
            <v>cinquenta e cinco centavos</v>
          </cell>
        </row>
        <row r="57">
          <cell r="A57">
            <v>56</v>
          </cell>
          <cell r="B57" t="str">
            <v xml:space="preserve">cinquenta e seis milhões, </v>
          </cell>
          <cell r="C57" t="str">
            <v xml:space="preserve">cinquenta e seis mil, </v>
          </cell>
          <cell r="D57" t="str">
            <v>cinquenta e seis</v>
          </cell>
          <cell r="E57" t="str">
            <v>cinquenta e seis centavos</v>
          </cell>
        </row>
        <row r="58">
          <cell r="A58">
            <v>57</v>
          </cell>
          <cell r="B58" t="str">
            <v xml:space="preserve">cinquenta e sete milhões, </v>
          </cell>
          <cell r="C58" t="str">
            <v xml:space="preserve">cinquenta e sete mil, </v>
          </cell>
          <cell r="D58" t="str">
            <v>cinquenta e sete</v>
          </cell>
          <cell r="E58" t="str">
            <v>cinquenta e sete centavos</v>
          </cell>
        </row>
        <row r="59">
          <cell r="A59">
            <v>58</v>
          </cell>
          <cell r="B59" t="str">
            <v xml:space="preserve">cinquenta e oito milhões, </v>
          </cell>
          <cell r="C59" t="str">
            <v xml:space="preserve">cinquenta e oito mil, </v>
          </cell>
          <cell r="D59" t="str">
            <v>cinquenta e oito</v>
          </cell>
          <cell r="E59" t="str">
            <v>cinquenta e oito centavos</v>
          </cell>
        </row>
        <row r="60">
          <cell r="A60">
            <v>59</v>
          </cell>
          <cell r="B60" t="str">
            <v xml:space="preserve">cinquenta e nove milhões, </v>
          </cell>
          <cell r="C60" t="str">
            <v xml:space="preserve">cinquenta e nove mil, </v>
          </cell>
          <cell r="D60" t="str">
            <v>cinquenta e nove</v>
          </cell>
          <cell r="E60" t="str">
            <v>cinquenta e nove centavos</v>
          </cell>
        </row>
        <row r="61">
          <cell r="A61">
            <v>60</v>
          </cell>
          <cell r="B61" t="str">
            <v xml:space="preserve">sessenta milhões, </v>
          </cell>
          <cell r="C61" t="str">
            <v xml:space="preserve">sessenta mil, </v>
          </cell>
          <cell r="D61" t="str">
            <v>sessenta</v>
          </cell>
          <cell r="E61" t="str">
            <v>sessenta centavos</v>
          </cell>
        </row>
        <row r="62">
          <cell r="A62">
            <v>61</v>
          </cell>
          <cell r="B62" t="str">
            <v xml:space="preserve">sessenta e um milhões, </v>
          </cell>
          <cell r="C62" t="str">
            <v xml:space="preserve">sessenta e um mil, </v>
          </cell>
          <cell r="D62" t="str">
            <v>sessenta e um</v>
          </cell>
          <cell r="E62" t="str">
            <v>sessenta e um centavos</v>
          </cell>
        </row>
        <row r="63">
          <cell r="A63">
            <v>62</v>
          </cell>
          <cell r="B63" t="str">
            <v xml:space="preserve">sessenta e dois milhões, </v>
          </cell>
          <cell r="C63" t="str">
            <v xml:space="preserve">sessenta e dois mil, </v>
          </cell>
          <cell r="D63" t="str">
            <v>sessenta e dois</v>
          </cell>
          <cell r="E63" t="str">
            <v>sessenta e dois centavos</v>
          </cell>
        </row>
        <row r="64">
          <cell r="A64">
            <v>63</v>
          </cell>
          <cell r="B64" t="str">
            <v xml:space="preserve">sessenta e tres milhões, </v>
          </cell>
          <cell r="C64" t="str">
            <v xml:space="preserve">sessenta e tres mil, </v>
          </cell>
          <cell r="D64" t="str">
            <v>sessenta e tres</v>
          </cell>
          <cell r="E64" t="str">
            <v>sessenta e tres centavos</v>
          </cell>
        </row>
        <row r="65">
          <cell r="A65">
            <v>64</v>
          </cell>
          <cell r="B65" t="str">
            <v xml:space="preserve">sessenta e quatro milhões, </v>
          </cell>
          <cell r="C65" t="str">
            <v xml:space="preserve">sessenta e quatro mil, </v>
          </cell>
          <cell r="D65" t="str">
            <v>sessenta e quatro</v>
          </cell>
          <cell r="E65" t="str">
            <v>sessenta e quatro centavos</v>
          </cell>
        </row>
        <row r="66">
          <cell r="A66">
            <v>65</v>
          </cell>
          <cell r="B66" t="str">
            <v xml:space="preserve">sessenta e cinco milhões, </v>
          </cell>
          <cell r="C66" t="str">
            <v xml:space="preserve">sessenta e cinco mil, </v>
          </cell>
          <cell r="D66" t="str">
            <v>sessenta e cinco</v>
          </cell>
          <cell r="E66" t="str">
            <v>sessenta e cinco centavos</v>
          </cell>
        </row>
        <row r="67">
          <cell r="A67">
            <v>66</v>
          </cell>
          <cell r="B67" t="str">
            <v xml:space="preserve">sessenta e seis milhões, </v>
          </cell>
          <cell r="C67" t="str">
            <v xml:space="preserve">sessenta e seis mil, </v>
          </cell>
          <cell r="D67" t="str">
            <v>sessenta e seis</v>
          </cell>
          <cell r="E67" t="str">
            <v>sessenta e seis centavos</v>
          </cell>
        </row>
        <row r="68">
          <cell r="A68">
            <v>67</v>
          </cell>
          <cell r="B68" t="str">
            <v xml:space="preserve">sessenta e sete milhões, </v>
          </cell>
          <cell r="C68" t="str">
            <v xml:space="preserve">sessenta e sete mil, </v>
          </cell>
          <cell r="D68" t="str">
            <v>sessenta e sete</v>
          </cell>
          <cell r="E68" t="str">
            <v>sessenta e sete centavos</v>
          </cell>
        </row>
        <row r="69">
          <cell r="A69">
            <v>68</v>
          </cell>
          <cell r="B69" t="str">
            <v xml:space="preserve">sessenta e oito milhões, </v>
          </cell>
          <cell r="C69" t="str">
            <v xml:space="preserve">sessenta e oito mil, </v>
          </cell>
          <cell r="D69" t="str">
            <v>sessenta e oito</v>
          </cell>
          <cell r="E69" t="str">
            <v>sessenta e oito centavos</v>
          </cell>
        </row>
        <row r="70">
          <cell r="A70">
            <v>69</v>
          </cell>
          <cell r="B70" t="str">
            <v xml:space="preserve">sessenta e nove milhões, </v>
          </cell>
          <cell r="C70" t="str">
            <v xml:space="preserve">sessenta e nove mil, </v>
          </cell>
          <cell r="D70" t="str">
            <v>sessenta e nove</v>
          </cell>
          <cell r="E70" t="str">
            <v>sessenta e nove centavos</v>
          </cell>
        </row>
        <row r="71">
          <cell r="A71">
            <v>70</v>
          </cell>
          <cell r="B71" t="str">
            <v xml:space="preserve">setenta milhões, </v>
          </cell>
          <cell r="C71" t="str">
            <v xml:space="preserve">setenta mil, </v>
          </cell>
          <cell r="D71" t="str">
            <v>setenta</v>
          </cell>
          <cell r="E71" t="str">
            <v>setenta centavos</v>
          </cell>
        </row>
        <row r="72">
          <cell r="A72">
            <v>71</v>
          </cell>
          <cell r="B72" t="str">
            <v xml:space="preserve">setenta e um milhões, </v>
          </cell>
          <cell r="C72" t="str">
            <v xml:space="preserve">setenta e um mil, </v>
          </cell>
          <cell r="D72" t="str">
            <v>setenta e um</v>
          </cell>
          <cell r="E72" t="str">
            <v>setenta e um centavos</v>
          </cell>
        </row>
        <row r="73">
          <cell r="A73">
            <v>72</v>
          </cell>
          <cell r="B73" t="str">
            <v xml:space="preserve">setenta e dois milhões, </v>
          </cell>
          <cell r="C73" t="str">
            <v xml:space="preserve">setenta e dois mil, </v>
          </cell>
          <cell r="D73" t="str">
            <v>setenta e dois</v>
          </cell>
          <cell r="E73" t="str">
            <v>setenta e dois centavos</v>
          </cell>
        </row>
        <row r="74">
          <cell r="A74">
            <v>73</v>
          </cell>
          <cell r="B74" t="str">
            <v xml:space="preserve">setenta e tres milhões, </v>
          </cell>
          <cell r="C74" t="str">
            <v xml:space="preserve">setenta e tres mil, </v>
          </cell>
          <cell r="D74" t="str">
            <v>setenta e tres</v>
          </cell>
          <cell r="E74" t="str">
            <v>setenta e tres centavos</v>
          </cell>
        </row>
        <row r="75">
          <cell r="A75">
            <v>74</v>
          </cell>
          <cell r="B75" t="str">
            <v xml:space="preserve">setenta e quatro milhões, </v>
          </cell>
          <cell r="C75" t="str">
            <v xml:space="preserve">setenta e quatro mil, </v>
          </cell>
          <cell r="D75" t="str">
            <v>setenta e quatro</v>
          </cell>
          <cell r="E75" t="str">
            <v>setenta e quatro centavos</v>
          </cell>
        </row>
        <row r="76">
          <cell r="A76">
            <v>75</v>
          </cell>
          <cell r="B76" t="str">
            <v xml:space="preserve">setenta e cinco milhões, </v>
          </cell>
          <cell r="C76" t="str">
            <v xml:space="preserve">setenta e cinco mil, </v>
          </cell>
          <cell r="D76" t="str">
            <v>setenta e cinco</v>
          </cell>
          <cell r="E76" t="str">
            <v>setenta e cinco centavos</v>
          </cell>
        </row>
        <row r="77">
          <cell r="A77">
            <v>76</v>
          </cell>
          <cell r="B77" t="str">
            <v xml:space="preserve">setenta e seis milhões, </v>
          </cell>
          <cell r="C77" t="str">
            <v xml:space="preserve">setenta e seis mil, </v>
          </cell>
          <cell r="D77" t="str">
            <v>setenta e seis</v>
          </cell>
          <cell r="E77" t="str">
            <v>setenta e seis centavos</v>
          </cell>
        </row>
        <row r="78">
          <cell r="A78">
            <v>77</v>
          </cell>
          <cell r="B78" t="str">
            <v xml:space="preserve">setenta e sete milhões, </v>
          </cell>
          <cell r="C78" t="str">
            <v xml:space="preserve">setenta e sete mil, </v>
          </cell>
          <cell r="D78" t="str">
            <v>setenta e sete</v>
          </cell>
          <cell r="E78" t="str">
            <v>setenta e sete centavos</v>
          </cell>
        </row>
        <row r="79">
          <cell r="A79">
            <v>78</v>
          </cell>
          <cell r="B79" t="str">
            <v xml:space="preserve">setenta e oito milhões, </v>
          </cell>
          <cell r="C79" t="str">
            <v xml:space="preserve">setenta e oito mil, </v>
          </cell>
          <cell r="D79" t="str">
            <v>setenta e oito</v>
          </cell>
          <cell r="E79" t="str">
            <v>setenta e oito centavos</v>
          </cell>
        </row>
        <row r="80">
          <cell r="A80">
            <v>79</v>
          </cell>
          <cell r="B80" t="str">
            <v xml:space="preserve">setenta e nove milhões, </v>
          </cell>
          <cell r="C80" t="str">
            <v xml:space="preserve">setenta e nove mil, </v>
          </cell>
          <cell r="D80" t="str">
            <v>setenta e nove</v>
          </cell>
          <cell r="E80" t="str">
            <v>setenta e nove centavos</v>
          </cell>
        </row>
        <row r="81">
          <cell r="A81">
            <v>80</v>
          </cell>
          <cell r="B81" t="str">
            <v xml:space="preserve">oitenta milhões, </v>
          </cell>
          <cell r="C81" t="str">
            <v xml:space="preserve">oitenta mil, </v>
          </cell>
          <cell r="D81" t="str">
            <v>oitenta</v>
          </cell>
          <cell r="E81" t="str">
            <v>oitenta centavos</v>
          </cell>
        </row>
        <row r="82">
          <cell r="A82">
            <v>81</v>
          </cell>
          <cell r="B82" t="str">
            <v xml:space="preserve">oitenta e um milhões, </v>
          </cell>
          <cell r="C82" t="str">
            <v xml:space="preserve">oitenta e um mil, </v>
          </cell>
          <cell r="D82" t="str">
            <v>oitenta e um</v>
          </cell>
          <cell r="E82" t="str">
            <v>oitenta e um centavos</v>
          </cell>
        </row>
        <row r="83">
          <cell r="A83">
            <v>82</v>
          </cell>
          <cell r="B83" t="str">
            <v xml:space="preserve">oitenta e dois milhões, </v>
          </cell>
          <cell r="C83" t="str">
            <v xml:space="preserve">oitenta e dois mil, </v>
          </cell>
          <cell r="D83" t="str">
            <v>oitenta e dois</v>
          </cell>
          <cell r="E83" t="str">
            <v>oitenta e dois centavos</v>
          </cell>
        </row>
        <row r="84">
          <cell r="A84">
            <v>83</v>
          </cell>
          <cell r="B84" t="str">
            <v xml:space="preserve">oitenta e tres milhões, </v>
          </cell>
          <cell r="C84" t="str">
            <v xml:space="preserve">oitenta e tres mil, </v>
          </cell>
          <cell r="D84" t="str">
            <v>oitenta e tres</v>
          </cell>
          <cell r="E84" t="str">
            <v>oitenta e tres centavos</v>
          </cell>
        </row>
        <row r="85">
          <cell r="A85">
            <v>84</v>
          </cell>
          <cell r="B85" t="str">
            <v xml:space="preserve">oitenta e quatro milhões, </v>
          </cell>
          <cell r="C85" t="str">
            <v xml:space="preserve">oitenta e quatro mil, </v>
          </cell>
          <cell r="D85" t="str">
            <v>oitenta e quatro</v>
          </cell>
          <cell r="E85" t="str">
            <v>oitenta e quatro centavos</v>
          </cell>
        </row>
        <row r="86">
          <cell r="A86">
            <v>85</v>
          </cell>
          <cell r="B86" t="str">
            <v xml:space="preserve">oitenta e cinco milhões, </v>
          </cell>
          <cell r="C86" t="str">
            <v xml:space="preserve">oitenta e cinco mil, </v>
          </cell>
          <cell r="D86" t="str">
            <v>oitenta e cinco</v>
          </cell>
          <cell r="E86" t="str">
            <v>oitenta e cinco centavos</v>
          </cell>
        </row>
        <row r="87">
          <cell r="A87">
            <v>86</v>
          </cell>
          <cell r="B87" t="str">
            <v xml:space="preserve">oitenta e seis milhões, </v>
          </cell>
          <cell r="C87" t="str">
            <v xml:space="preserve">oitenta e seis mil, </v>
          </cell>
          <cell r="D87" t="str">
            <v>oitenta e seis</v>
          </cell>
          <cell r="E87" t="str">
            <v>oitenta e seis centavos</v>
          </cell>
        </row>
        <row r="88">
          <cell r="A88">
            <v>87</v>
          </cell>
          <cell r="B88" t="str">
            <v xml:space="preserve">oitenta e sete milhões, </v>
          </cell>
          <cell r="C88" t="str">
            <v xml:space="preserve">oitenta e sete mil, </v>
          </cell>
          <cell r="D88" t="str">
            <v>oitenta e sete</v>
          </cell>
          <cell r="E88" t="str">
            <v>oitenta e sete centavos</v>
          </cell>
        </row>
        <row r="89">
          <cell r="A89">
            <v>88</v>
          </cell>
          <cell r="B89" t="str">
            <v xml:space="preserve">oitenta e oito milhões, </v>
          </cell>
          <cell r="C89" t="str">
            <v xml:space="preserve">oitenta e oito mil, </v>
          </cell>
          <cell r="D89" t="str">
            <v>oitenta e oito</v>
          </cell>
          <cell r="E89" t="str">
            <v>oitenta e oito centavos</v>
          </cell>
        </row>
        <row r="90">
          <cell r="A90">
            <v>89</v>
          </cell>
          <cell r="B90" t="str">
            <v xml:space="preserve">oitenta e nove milhões, </v>
          </cell>
          <cell r="C90" t="str">
            <v xml:space="preserve">oitenta e nove mil, </v>
          </cell>
          <cell r="D90" t="str">
            <v>oitenta e nove</v>
          </cell>
          <cell r="E90" t="str">
            <v>oitenta e nove centavos</v>
          </cell>
        </row>
        <row r="91">
          <cell r="A91">
            <v>90</v>
          </cell>
          <cell r="B91" t="str">
            <v xml:space="preserve">noventa milhões, </v>
          </cell>
          <cell r="C91" t="str">
            <v xml:space="preserve">noventa mil, </v>
          </cell>
          <cell r="D91" t="str">
            <v>noventa</v>
          </cell>
          <cell r="E91" t="str">
            <v>noventa centavos</v>
          </cell>
        </row>
        <row r="92">
          <cell r="A92">
            <v>91</v>
          </cell>
          <cell r="B92" t="str">
            <v xml:space="preserve">noventa e um milhões, </v>
          </cell>
          <cell r="C92" t="str">
            <v xml:space="preserve">noventa e um mil, </v>
          </cell>
          <cell r="D92" t="str">
            <v>noventa e um</v>
          </cell>
          <cell r="E92" t="str">
            <v>noventa e um centavos</v>
          </cell>
        </row>
        <row r="93">
          <cell r="A93">
            <v>92</v>
          </cell>
          <cell r="B93" t="str">
            <v xml:space="preserve">noventa e dois milhões, </v>
          </cell>
          <cell r="C93" t="str">
            <v xml:space="preserve">noventa e dois mil, </v>
          </cell>
          <cell r="D93" t="str">
            <v>noventa e dois</v>
          </cell>
          <cell r="E93" t="str">
            <v>noventa e dois centavos</v>
          </cell>
        </row>
        <row r="94">
          <cell r="A94">
            <v>93</v>
          </cell>
          <cell r="B94" t="str">
            <v xml:space="preserve">noventa e tres milhões, </v>
          </cell>
          <cell r="C94" t="str">
            <v xml:space="preserve">noventa e tres mil, </v>
          </cell>
          <cell r="D94" t="str">
            <v>noventa e tres</v>
          </cell>
          <cell r="E94" t="str">
            <v>noventa e tres centavos</v>
          </cell>
        </row>
        <row r="95">
          <cell r="A95">
            <v>94</v>
          </cell>
          <cell r="B95" t="str">
            <v xml:space="preserve">noventa e quatro milhões, </v>
          </cell>
          <cell r="C95" t="str">
            <v xml:space="preserve">noventa e quatro mil, </v>
          </cell>
          <cell r="D95" t="str">
            <v>noventa e quatro</v>
          </cell>
          <cell r="E95" t="str">
            <v>noventa e quatro centavos</v>
          </cell>
        </row>
        <row r="96">
          <cell r="A96">
            <v>95</v>
          </cell>
          <cell r="B96" t="str">
            <v xml:space="preserve">noventa e cinco milhões, </v>
          </cell>
          <cell r="C96" t="str">
            <v xml:space="preserve">noventa e cinco mil, </v>
          </cell>
          <cell r="D96" t="str">
            <v>noventa e cinco</v>
          </cell>
          <cell r="E96" t="str">
            <v>noventa e cinco centavos</v>
          </cell>
        </row>
        <row r="97">
          <cell r="A97">
            <v>96</v>
          </cell>
          <cell r="B97" t="str">
            <v xml:space="preserve">noventa e seis milhões, </v>
          </cell>
          <cell r="C97" t="str">
            <v xml:space="preserve">noventa e seis mil, </v>
          </cell>
          <cell r="D97" t="str">
            <v>noventa e seis</v>
          </cell>
          <cell r="E97" t="str">
            <v>noventa e seis centavos</v>
          </cell>
        </row>
        <row r="98">
          <cell r="A98">
            <v>97</v>
          </cell>
          <cell r="B98" t="str">
            <v xml:space="preserve">noventa e sete milhões, </v>
          </cell>
          <cell r="C98" t="str">
            <v xml:space="preserve">noventa e sete mil, </v>
          </cell>
          <cell r="D98" t="str">
            <v>noventa e sete</v>
          </cell>
          <cell r="E98" t="str">
            <v>noventa e sete centavos</v>
          </cell>
        </row>
        <row r="99">
          <cell r="A99">
            <v>98</v>
          </cell>
          <cell r="B99" t="str">
            <v xml:space="preserve">noventa e oito milhões, </v>
          </cell>
          <cell r="C99" t="str">
            <v xml:space="preserve">noventa e oito mil, </v>
          </cell>
          <cell r="D99" t="str">
            <v>noventa e oito</v>
          </cell>
          <cell r="E99" t="str">
            <v>noventa e oito centavos</v>
          </cell>
        </row>
        <row r="100">
          <cell r="A100">
            <v>99</v>
          </cell>
          <cell r="B100" t="str">
            <v xml:space="preserve">noventa e nove milhões, </v>
          </cell>
          <cell r="C100" t="str">
            <v xml:space="preserve">noventa e nove mil, </v>
          </cell>
          <cell r="D100" t="str">
            <v>noventa e nove</v>
          </cell>
          <cell r="E100" t="str">
            <v>noventa e nove centavos</v>
          </cell>
        </row>
        <row r="101">
          <cell r="A101">
            <v>100</v>
          </cell>
          <cell r="B101" t="str">
            <v xml:space="preserve">cem milhões, </v>
          </cell>
          <cell r="C101" t="str">
            <v xml:space="preserve">cem mil, </v>
          </cell>
          <cell r="D101" t="str">
            <v>cem</v>
          </cell>
          <cell r="E101" t="str">
            <v>cem centavos</v>
          </cell>
        </row>
        <row r="102">
          <cell r="A102">
            <v>101</v>
          </cell>
          <cell r="B102" t="str">
            <v xml:space="preserve">cento e um milhões, </v>
          </cell>
          <cell r="C102" t="str">
            <v xml:space="preserve">cento e um mil, </v>
          </cell>
          <cell r="D102" t="str">
            <v>cento e um</v>
          </cell>
          <cell r="E102" t="str">
            <v>cento e um centavos</v>
          </cell>
        </row>
        <row r="103">
          <cell r="A103">
            <v>102</v>
          </cell>
          <cell r="B103" t="str">
            <v xml:space="preserve">cento e dois milhões, </v>
          </cell>
          <cell r="C103" t="str">
            <v xml:space="preserve">cento e dois mil, </v>
          </cell>
          <cell r="D103" t="str">
            <v>cento e dois</v>
          </cell>
          <cell r="E103" t="str">
            <v>cento e dois centavos</v>
          </cell>
        </row>
        <row r="104">
          <cell r="A104">
            <v>103</v>
          </cell>
          <cell r="B104" t="str">
            <v xml:space="preserve">cento e tres milhões, </v>
          </cell>
          <cell r="C104" t="str">
            <v xml:space="preserve">cento e tres mil, </v>
          </cell>
          <cell r="D104" t="str">
            <v>cento e tres</v>
          </cell>
          <cell r="E104" t="str">
            <v>cento e tres centavos</v>
          </cell>
        </row>
        <row r="105">
          <cell r="A105">
            <v>104</v>
          </cell>
          <cell r="B105" t="str">
            <v xml:space="preserve">cento e quatro milhões, </v>
          </cell>
          <cell r="C105" t="str">
            <v xml:space="preserve">cento e quatro mil, </v>
          </cell>
          <cell r="D105" t="str">
            <v>cento e quatro</v>
          </cell>
          <cell r="E105" t="str">
            <v>cento e quatro centavos</v>
          </cell>
        </row>
        <row r="106">
          <cell r="A106">
            <v>105</v>
          </cell>
          <cell r="B106" t="str">
            <v xml:space="preserve">cento e cinco milhões, </v>
          </cell>
          <cell r="C106" t="str">
            <v xml:space="preserve">cento e cinco mil, </v>
          </cell>
          <cell r="D106" t="str">
            <v>cento e cinco</v>
          </cell>
          <cell r="E106" t="str">
            <v>cento e cinco centavos</v>
          </cell>
        </row>
        <row r="107">
          <cell r="A107">
            <v>106</v>
          </cell>
          <cell r="B107" t="str">
            <v xml:space="preserve">cento e seis milhões, </v>
          </cell>
          <cell r="C107" t="str">
            <v xml:space="preserve">cento e seis mil, </v>
          </cell>
          <cell r="D107" t="str">
            <v>cento e seis</v>
          </cell>
          <cell r="E107" t="str">
            <v>cento e seis centavos</v>
          </cell>
        </row>
        <row r="108">
          <cell r="A108">
            <v>107</v>
          </cell>
          <cell r="B108" t="str">
            <v xml:space="preserve">cento e sete milhões, </v>
          </cell>
          <cell r="C108" t="str">
            <v xml:space="preserve">cento e sete mil, </v>
          </cell>
          <cell r="D108" t="str">
            <v>cento e sete</v>
          </cell>
          <cell r="E108" t="str">
            <v>cento e sete centavos</v>
          </cell>
        </row>
        <row r="109">
          <cell r="A109">
            <v>108</v>
          </cell>
          <cell r="B109" t="str">
            <v xml:space="preserve">cento e oito milhões, </v>
          </cell>
          <cell r="C109" t="str">
            <v xml:space="preserve">cento e oito mil, </v>
          </cell>
          <cell r="D109" t="str">
            <v>cento e oito</v>
          </cell>
          <cell r="E109" t="str">
            <v>cento e oito centavos</v>
          </cell>
        </row>
        <row r="110">
          <cell r="A110">
            <v>109</v>
          </cell>
          <cell r="B110" t="str">
            <v xml:space="preserve">cento e nove milhões, </v>
          </cell>
          <cell r="C110" t="str">
            <v xml:space="preserve">cento e nove mil, </v>
          </cell>
          <cell r="D110" t="str">
            <v>cento e nove</v>
          </cell>
          <cell r="E110" t="str">
            <v>cento e nove centavos</v>
          </cell>
        </row>
        <row r="111">
          <cell r="A111">
            <v>110</v>
          </cell>
          <cell r="B111" t="str">
            <v xml:space="preserve">cento e dez milhões, </v>
          </cell>
          <cell r="C111" t="str">
            <v xml:space="preserve">cento e dez mil, </v>
          </cell>
          <cell r="D111" t="str">
            <v>cento e dez</v>
          </cell>
          <cell r="E111" t="str">
            <v>cento e dez centavos</v>
          </cell>
        </row>
        <row r="112">
          <cell r="A112">
            <v>111</v>
          </cell>
          <cell r="B112" t="str">
            <v xml:space="preserve">cento e onze milhões, </v>
          </cell>
          <cell r="C112" t="str">
            <v xml:space="preserve">cento e onze mil, </v>
          </cell>
          <cell r="D112" t="str">
            <v>cento e onze</v>
          </cell>
          <cell r="E112" t="str">
            <v>cento e onze centavos</v>
          </cell>
        </row>
        <row r="113">
          <cell r="A113">
            <v>112</v>
          </cell>
          <cell r="B113" t="str">
            <v xml:space="preserve">cento e doze milhões, </v>
          </cell>
          <cell r="C113" t="str">
            <v xml:space="preserve">cento e doze mil, </v>
          </cell>
          <cell r="D113" t="str">
            <v>cento e doze</v>
          </cell>
          <cell r="E113" t="str">
            <v>cento e doze centavos</v>
          </cell>
        </row>
        <row r="114">
          <cell r="A114">
            <v>113</v>
          </cell>
          <cell r="B114" t="str">
            <v xml:space="preserve">cento e treze milhões, </v>
          </cell>
          <cell r="C114" t="str">
            <v xml:space="preserve">cento e treze mil, </v>
          </cell>
          <cell r="D114" t="str">
            <v>cento e treze</v>
          </cell>
          <cell r="E114" t="str">
            <v>cento e treze centavos</v>
          </cell>
        </row>
        <row r="115">
          <cell r="A115">
            <v>114</v>
          </cell>
          <cell r="B115" t="str">
            <v xml:space="preserve">cento e quatorze milhões, </v>
          </cell>
          <cell r="C115" t="str">
            <v xml:space="preserve">cento e quatorze mil, </v>
          </cell>
          <cell r="D115" t="str">
            <v>cento e quatorze</v>
          </cell>
          <cell r="E115" t="str">
            <v>cento e quatorze centavos</v>
          </cell>
        </row>
        <row r="116">
          <cell r="A116">
            <v>115</v>
          </cell>
          <cell r="B116" t="str">
            <v xml:space="preserve">cento e quinze milhões, </v>
          </cell>
          <cell r="C116" t="str">
            <v xml:space="preserve">cento e quinze mil, </v>
          </cell>
          <cell r="D116" t="str">
            <v>cento e quinze</v>
          </cell>
          <cell r="E116" t="str">
            <v>cento e quinze centavos</v>
          </cell>
        </row>
        <row r="117">
          <cell r="A117">
            <v>116</v>
          </cell>
          <cell r="B117" t="str">
            <v xml:space="preserve">cento e dezesseis milhões, </v>
          </cell>
          <cell r="C117" t="str">
            <v xml:space="preserve">cento e dezesseis mil, </v>
          </cell>
          <cell r="D117" t="str">
            <v>cento e dezesseis</v>
          </cell>
          <cell r="E117" t="str">
            <v>cento e dezesseis centavos</v>
          </cell>
        </row>
        <row r="118">
          <cell r="A118">
            <v>117</v>
          </cell>
          <cell r="B118" t="str">
            <v xml:space="preserve">cento e dezessete milhões, </v>
          </cell>
          <cell r="C118" t="str">
            <v xml:space="preserve">cento e dezessete mil, </v>
          </cell>
          <cell r="D118" t="str">
            <v>cento e dezessete</v>
          </cell>
          <cell r="E118" t="str">
            <v>cento e dezessete centavos</v>
          </cell>
        </row>
        <row r="119">
          <cell r="A119">
            <v>118</v>
          </cell>
          <cell r="B119" t="str">
            <v xml:space="preserve">cento e dezoito milhões, </v>
          </cell>
          <cell r="C119" t="str">
            <v xml:space="preserve">cento e dezoito mil, </v>
          </cell>
          <cell r="D119" t="str">
            <v>cento e dezoito</v>
          </cell>
          <cell r="E119" t="str">
            <v>cento e dezoito centavos</v>
          </cell>
        </row>
        <row r="120">
          <cell r="A120">
            <v>119</v>
          </cell>
          <cell r="B120" t="str">
            <v xml:space="preserve">cento e dezenove milhões, </v>
          </cell>
          <cell r="C120" t="str">
            <v xml:space="preserve">cento e dezenove mil, </v>
          </cell>
          <cell r="D120" t="str">
            <v>cento e dezenove</v>
          </cell>
          <cell r="E120" t="str">
            <v>cento e dezenove centavos</v>
          </cell>
        </row>
        <row r="121">
          <cell r="A121">
            <v>120</v>
          </cell>
          <cell r="B121" t="str">
            <v xml:space="preserve">cento e vinte milhões, </v>
          </cell>
          <cell r="C121" t="str">
            <v xml:space="preserve">cento e vinte mil, </v>
          </cell>
          <cell r="D121" t="str">
            <v>cento e vinte</v>
          </cell>
          <cell r="E121" t="str">
            <v>cento e vinte centavos</v>
          </cell>
        </row>
        <row r="122">
          <cell r="A122">
            <v>121</v>
          </cell>
          <cell r="B122" t="str">
            <v xml:space="preserve">cento e vinte e um milhões, </v>
          </cell>
          <cell r="C122" t="str">
            <v xml:space="preserve">cento e vinte e um mil, </v>
          </cell>
          <cell r="D122" t="str">
            <v>cento e vinte e um</v>
          </cell>
          <cell r="E122" t="str">
            <v>cento e vinte e um centavos</v>
          </cell>
        </row>
        <row r="123">
          <cell r="A123">
            <v>122</v>
          </cell>
          <cell r="B123" t="str">
            <v xml:space="preserve">cento e vinte e dois milhões, </v>
          </cell>
          <cell r="C123" t="str">
            <v xml:space="preserve">cento e vinte e dois mil, </v>
          </cell>
          <cell r="D123" t="str">
            <v>cento e vinte e dois</v>
          </cell>
          <cell r="E123" t="str">
            <v>cento e vinte e dois centavos</v>
          </cell>
        </row>
        <row r="124">
          <cell r="A124">
            <v>123</v>
          </cell>
          <cell r="B124" t="str">
            <v xml:space="preserve">cento e vinte e tres milhões, </v>
          </cell>
          <cell r="C124" t="str">
            <v xml:space="preserve">cento e vinte e tres mil, </v>
          </cell>
          <cell r="D124" t="str">
            <v>cento e vinte e tres</v>
          </cell>
          <cell r="E124" t="str">
            <v>cento e vinte e tres centavos</v>
          </cell>
        </row>
        <row r="125">
          <cell r="A125">
            <v>124</v>
          </cell>
          <cell r="B125" t="str">
            <v xml:space="preserve">cento e vinte e quatro milhões, </v>
          </cell>
          <cell r="C125" t="str">
            <v xml:space="preserve">cento e vinte e quatro mil, </v>
          </cell>
          <cell r="D125" t="str">
            <v>cento e vinte e quatro</v>
          </cell>
          <cell r="E125" t="str">
            <v>cento e vinte e quatro centavos</v>
          </cell>
        </row>
        <row r="126">
          <cell r="A126">
            <v>125</v>
          </cell>
          <cell r="B126" t="str">
            <v xml:space="preserve">cento e vinte e cinco milhões, </v>
          </cell>
          <cell r="C126" t="str">
            <v xml:space="preserve">cento e vinte e cinco mil, </v>
          </cell>
          <cell r="D126" t="str">
            <v>cento e vinte e cinco</v>
          </cell>
          <cell r="E126" t="str">
            <v>cento e vinte e cinco centavos</v>
          </cell>
        </row>
        <row r="127">
          <cell r="A127">
            <v>126</v>
          </cell>
          <cell r="B127" t="str">
            <v xml:space="preserve">cento e vinte e seis milhões, </v>
          </cell>
          <cell r="C127" t="str">
            <v xml:space="preserve">cento e vinte e seis mil, </v>
          </cell>
          <cell r="D127" t="str">
            <v>cento e vinte e seis</v>
          </cell>
          <cell r="E127" t="str">
            <v>cento e vinte e seis centavos</v>
          </cell>
        </row>
        <row r="128">
          <cell r="A128">
            <v>127</v>
          </cell>
          <cell r="B128" t="str">
            <v xml:space="preserve">cento e vinte e sete milhões, </v>
          </cell>
          <cell r="C128" t="str">
            <v xml:space="preserve">cento e vinte e sete mil, </v>
          </cell>
          <cell r="D128" t="str">
            <v>cento e vinte e sete</v>
          </cell>
          <cell r="E128" t="str">
            <v>cento e vinte e sete centavos</v>
          </cell>
        </row>
        <row r="129">
          <cell r="A129">
            <v>128</v>
          </cell>
          <cell r="B129" t="str">
            <v xml:space="preserve">cento e vinte e oito milhões, </v>
          </cell>
          <cell r="C129" t="str">
            <v xml:space="preserve">cento e vinte e oito mil, </v>
          </cell>
          <cell r="D129" t="str">
            <v>cento e vinte e oito</v>
          </cell>
          <cell r="E129" t="str">
            <v>cento e vinte e oito centavos</v>
          </cell>
        </row>
        <row r="130">
          <cell r="A130">
            <v>129</v>
          </cell>
          <cell r="B130" t="str">
            <v xml:space="preserve">cento e vinte e nove milhões, </v>
          </cell>
          <cell r="C130" t="str">
            <v xml:space="preserve">cento e vinte e nove mil, </v>
          </cell>
          <cell r="D130" t="str">
            <v>cento e vinte e nove</v>
          </cell>
          <cell r="E130" t="str">
            <v>cento e vinte e nove centavos</v>
          </cell>
        </row>
        <row r="131">
          <cell r="A131">
            <v>130</v>
          </cell>
          <cell r="B131" t="str">
            <v xml:space="preserve">cento e trinta milhões, </v>
          </cell>
          <cell r="C131" t="str">
            <v xml:space="preserve">cento e trinta mil, </v>
          </cell>
          <cell r="D131" t="str">
            <v>cento e trinta</v>
          </cell>
          <cell r="E131" t="str">
            <v>cento e trinta centavos</v>
          </cell>
        </row>
        <row r="132">
          <cell r="A132">
            <v>131</v>
          </cell>
          <cell r="B132" t="str">
            <v xml:space="preserve">cento e trinta e um milhões, </v>
          </cell>
          <cell r="C132" t="str">
            <v xml:space="preserve">cento e trinta e um mil, </v>
          </cell>
          <cell r="D132" t="str">
            <v>cento e trinta e um</v>
          </cell>
          <cell r="E132" t="str">
            <v>cento e trinta e um centavos</v>
          </cell>
        </row>
        <row r="133">
          <cell r="A133">
            <v>132</v>
          </cell>
          <cell r="B133" t="str">
            <v xml:space="preserve">cento e trinta e dois milhões, </v>
          </cell>
          <cell r="C133" t="str">
            <v xml:space="preserve">cento e trinta e dois mil, </v>
          </cell>
          <cell r="D133" t="str">
            <v>cento e trinta e dois</v>
          </cell>
          <cell r="E133" t="str">
            <v>cento e trinta e dois centavos</v>
          </cell>
        </row>
        <row r="134">
          <cell r="A134">
            <v>133</v>
          </cell>
          <cell r="B134" t="str">
            <v xml:space="preserve">cento e trinta e tres milhões, </v>
          </cell>
          <cell r="C134" t="str">
            <v xml:space="preserve">cento e trinta e tres mil, </v>
          </cell>
          <cell r="D134" t="str">
            <v>cento e trinta e tres</v>
          </cell>
          <cell r="E134" t="str">
            <v>cento e trinta e tres centavos</v>
          </cell>
        </row>
        <row r="135">
          <cell r="A135">
            <v>134</v>
          </cell>
          <cell r="B135" t="str">
            <v xml:space="preserve">cento e trinta e quatro milhões, </v>
          </cell>
          <cell r="C135" t="str">
            <v xml:space="preserve">cento e trinta e quatro mil, </v>
          </cell>
          <cell r="D135" t="str">
            <v>cento e trinta e quatro</v>
          </cell>
          <cell r="E135" t="str">
            <v>cento e trinta e quatro centavos</v>
          </cell>
        </row>
        <row r="136">
          <cell r="A136">
            <v>135</v>
          </cell>
          <cell r="B136" t="str">
            <v xml:space="preserve">cento e trinta e cinco milhões, </v>
          </cell>
          <cell r="C136" t="str">
            <v xml:space="preserve">cento e trinta e cinco mil, </v>
          </cell>
          <cell r="D136" t="str">
            <v>cento e trinta e cinco</v>
          </cell>
          <cell r="E136" t="str">
            <v>cento e trinta e cinco centavos</v>
          </cell>
        </row>
        <row r="137">
          <cell r="A137">
            <v>136</v>
          </cell>
          <cell r="B137" t="str">
            <v xml:space="preserve">cento e trinta e seis milhões, </v>
          </cell>
          <cell r="C137" t="str">
            <v xml:space="preserve">cento e trinta e seis mil, </v>
          </cell>
          <cell r="D137" t="str">
            <v>cento e trinta e seis</v>
          </cell>
          <cell r="E137" t="str">
            <v>cento e trinta e seis centavos</v>
          </cell>
        </row>
        <row r="138">
          <cell r="A138">
            <v>137</v>
          </cell>
          <cell r="B138" t="str">
            <v xml:space="preserve">cento e trinta e sete milhões, </v>
          </cell>
          <cell r="C138" t="str">
            <v xml:space="preserve">cento e trinta e sete mil, </v>
          </cell>
          <cell r="D138" t="str">
            <v>cento e trinta e sete</v>
          </cell>
          <cell r="E138" t="str">
            <v>cento e trinta e sete centavos</v>
          </cell>
        </row>
        <row r="139">
          <cell r="A139">
            <v>138</v>
          </cell>
          <cell r="B139" t="str">
            <v xml:space="preserve">cento e trinta e oito milhões, </v>
          </cell>
          <cell r="C139" t="str">
            <v xml:space="preserve">cento e trinta e oito mil, </v>
          </cell>
          <cell r="D139" t="str">
            <v>cento e trinta e oito</v>
          </cell>
          <cell r="E139" t="str">
            <v>cento e trinta e oito centavos</v>
          </cell>
        </row>
        <row r="140">
          <cell r="A140">
            <v>139</v>
          </cell>
          <cell r="B140" t="str">
            <v xml:space="preserve">cento e trinta e nove milhões, </v>
          </cell>
          <cell r="C140" t="str">
            <v xml:space="preserve">cento e trinta e nove mil, </v>
          </cell>
          <cell r="D140" t="str">
            <v>cento e trinta e nove</v>
          </cell>
          <cell r="E140" t="str">
            <v>cento e trinta e nove centavos</v>
          </cell>
        </row>
        <row r="141">
          <cell r="A141">
            <v>140</v>
          </cell>
          <cell r="B141" t="str">
            <v xml:space="preserve">cento e quarenta milhões, </v>
          </cell>
          <cell r="C141" t="str">
            <v xml:space="preserve">cento e quarenta mil, </v>
          </cell>
          <cell r="D141" t="str">
            <v>cento e quarenta</v>
          </cell>
          <cell r="E141" t="str">
            <v>cento e quarenta centavos</v>
          </cell>
        </row>
        <row r="142">
          <cell r="A142">
            <v>141</v>
          </cell>
          <cell r="B142" t="str">
            <v xml:space="preserve">cento e quarenta e um milhões, </v>
          </cell>
          <cell r="C142" t="str">
            <v xml:space="preserve">cento e quarenta e um mil, </v>
          </cell>
          <cell r="D142" t="str">
            <v>cento e quarenta e um</v>
          </cell>
          <cell r="E142" t="str">
            <v>cento e quarenta e um centavos</v>
          </cell>
        </row>
        <row r="143">
          <cell r="A143">
            <v>142</v>
          </cell>
          <cell r="B143" t="str">
            <v xml:space="preserve">cento e quarenta e dois milhões, </v>
          </cell>
          <cell r="C143" t="str">
            <v xml:space="preserve">cento e quarenta e dois mil, </v>
          </cell>
          <cell r="D143" t="str">
            <v>cento e quarenta e dois</v>
          </cell>
          <cell r="E143" t="str">
            <v>cento e quarenta e dois centavos</v>
          </cell>
        </row>
        <row r="144">
          <cell r="A144">
            <v>143</v>
          </cell>
          <cell r="B144" t="str">
            <v xml:space="preserve">cento e quarenta e tres milhões, </v>
          </cell>
          <cell r="C144" t="str">
            <v xml:space="preserve">cento e quarenta e tres mil, </v>
          </cell>
          <cell r="D144" t="str">
            <v>cento e quarenta e tres</v>
          </cell>
          <cell r="E144" t="str">
            <v>cento e quarenta e tres centavos</v>
          </cell>
        </row>
        <row r="145">
          <cell r="A145">
            <v>144</v>
          </cell>
          <cell r="B145" t="str">
            <v xml:space="preserve">cento e quarenta e quatro milhões, </v>
          </cell>
          <cell r="C145" t="str">
            <v xml:space="preserve">cento e quarenta e quatro mil, </v>
          </cell>
          <cell r="D145" t="str">
            <v>cento e quarenta e quatro</v>
          </cell>
          <cell r="E145" t="str">
            <v>cento e quarenta e quatro centavos</v>
          </cell>
        </row>
        <row r="146">
          <cell r="A146">
            <v>145</v>
          </cell>
          <cell r="B146" t="str">
            <v xml:space="preserve">cento e quarenta e cinco milhões, </v>
          </cell>
          <cell r="C146" t="str">
            <v xml:space="preserve">cento e quarenta e cinco mil, </v>
          </cell>
          <cell r="D146" t="str">
            <v>cento e quarenta e cinco</v>
          </cell>
          <cell r="E146" t="str">
            <v>cento e quarenta e cinco centavos</v>
          </cell>
        </row>
        <row r="147">
          <cell r="A147">
            <v>146</v>
          </cell>
          <cell r="B147" t="str">
            <v xml:space="preserve">cento e quarenta e seis milhões, </v>
          </cell>
          <cell r="C147" t="str">
            <v xml:space="preserve">cento e quarenta e seis mil, </v>
          </cell>
          <cell r="D147" t="str">
            <v>cento e quarenta e seis</v>
          </cell>
          <cell r="E147" t="str">
            <v>cento e quarenta e seis centavos</v>
          </cell>
        </row>
        <row r="148">
          <cell r="A148">
            <v>147</v>
          </cell>
          <cell r="B148" t="str">
            <v xml:space="preserve">cento e quarenta e sete milhões, </v>
          </cell>
          <cell r="C148" t="str">
            <v xml:space="preserve">cento e quarenta e sete mil, </v>
          </cell>
          <cell r="D148" t="str">
            <v>cento e quarenta e sete</v>
          </cell>
          <cell r="E148" t="str">
            <v>cento e quarenta e sete centavos</v>
          </cell>
        </row>
        <row r="149">
          <cell r="A149">
            <v>148</v>
          </cell>
          <cell r="B149" t="str">
            <v xml:space="preserve">cento e quarenta e oito milhões, </v>
          </cell>
          <cell r="C149" t="str">
            <v xml:space="preserve">cento e quarenta e oito mil, </v>
          </cell>
          <cell r="D149" t="str">
            <v>cento e quarenta e oito</v>
          </cell>
          <cell r="E149" t="str">
            <v>cento e quarenta e oito centavos</v>
          </cell>
        </row>
        <row r="150">
          <cell r="A150">
            <v>149</v>
          </cell>
          <cell r="B150" t="str">
            <v xml:space="preserve">cento e quarenta e nove milhões, </v>
          </cell>
          <cell r="C150" t="str">
            <v xml:space="preserve">cento e quarenta e nove mil, </v>
          </cell>
          <cell r="D150" t="str">
            <v>cento e quarenta e nove</v>
          </cell>
          <cell r="E150" t="str">
            <v>cento e quarenta e nove centavos</v>
          </cell>
        </row>
        <row r="151">
          <cell r="A151">
            <v>150</v>
          </cell>
          <cell r="B151" t="str">
            <v xml:space="preserve">cento e cinquenta milhões, </v>
          </cell>
          <cell r="C151" t="str">
            <v xml:space="preserve">cento e cinquenta mil, </v>
          </cell>
          <cell r="D151" t="str">
            <v>cento e cinquenta</v>
          </cell>
          <cell r="E151" t="str">
            <v>cento e cinquenta centavos</v>
          </cell>
        </row>
        <row r="152">
          <cell r="A152">
            <v>151</v>
          </cell>
          <cell r="B152" t="str">
            <v xml:space="preserve">cento e cinquenta e um milhões, </v>
          </cell>
          <cell r="C152" t="str">
            <v xml:space="preserve">cento e cinquenta e um mil, </v>
          </cell>
          <cell r="D152" t="str">
            <v>cento e cinquenta e um</v>
          </cell>
          <cell r="E152" t="str">
            <v>cento e cinquenta e um centavos</v>
          </cell>
        </row>
        <row r="153">
          <cell r="A153">
            <v>152</v>
          </cell>
          <cell r="B153" t="str">
            <v xml:space="preserve">cento e cinquenta e dois milhões, </v>
          </cell>
          <cell r="C153" t="str">
            <v xml:space="preserve">cento e cinquenta e dois mil, </v>
          </cell>
          <cell r="D153" t="str">
            <v>cento e cinquenta e dois</v>
          </cell>
          <cell r="E153" t="str">
            <v>cento e cinquenta e dois centavos</v>
          </cell>
        </row>
        <row r="154">
          <cell r="A154">
            <v>153</v>
          </cell>
          <cell r="B154" t="str">
            <v xml:space="preserve">cento e cinquenta e tres milhões, </v>
          </cell>
          <cell r="C154" t="str">
            <v xml:space="preserve">cento e cinquenta e tres mil, </v>
          </cell>
          <cell r="D154" t="str">
            <v>cento e cinquenta e tres</v>
          </cell>
          <cell r="E154" t="str">
            <v>cento e cinquenta e tres centavos</v>
          </cell>
        </row>
        <row r="155">
          <cell r="A155">
            <v>154</v>
          </cell>
          <cell r="B155" t="str">
            <v xml:space="preserve">cento e cinquenta e quatro milhões, </v>
          </cell>
          <cell r="C155" t="str">
            <v xml:space="preserve">cento e cinquenta e quatro mil, </v>
          </cell>
          <cell r="D155" t="str">
            <v>cento e cinquenta e quatro</v>
          </cell>
          <cell r="E155" t="str">
            <v>cento e cinquenta e quatro centavos</v>
          </cell>
        </row>
        <row r="156">
          <cell r="A156">
            <v>155</v>
          </cell>
          <cell r="B156" t="str">
            <v xml:space="preserve">cento e cinquenta e cinco milhões, </v>
          </cell>
          <cell r="C156" t="str">
            <v xml:space="preserve">cento e cinquenta e cinco mil, </v>
          </cell>
          <cell r="D156" t="str">
            <v>cento e cinquenta e cinco</v>
          </cell>
          <cell r="E156" t="str">
            <v>cento e cinquenta e cinco centavos</v>
          </cell>
        </row>
        <row r="157">
          <cell r="A157">
            <v>156</v>
          </cell>
          <cell r="B157" t="str">
            <v xml:space="preserve">cento e cinquenta e seis milhões, </v>
          </cell>
          <cell r="C157" t="str">
            <v xml:space="preserve">cento e cinquenta e seis mil, </v>
          </cell>
          <cell r="D157" t="str">
            <v>cento e cinquenta e seis</v>
          </cell>
          <cell r="E157" t="str">
            <v>cento e cinquenta e seis centavos</v>
          </cell>
        </row>
        <row r="158">
          <cell r="A158">
            <v>157</v>
          </cell>
          <cell r="B158" t="str">
            <v xml:space="preserve">cento e cinquenta e sete milhões, </v>
          </cell>
          <cell r="C158" t="str">
            <v xml:space="preserve">cento e cinquenta e sete mil, </v>
          </cell>
          <cell r="D158" t="str">
            <v>cento e cinquenta e sete</v>
          </cell>
          <cell r="E158" t="str">
            <v>cento e cinquenta e sete centavos</v>
          </cell>
        </row>
        <row r="159">
          <cell r="A159">
            <v>158</v>
          </cell>
          <cell r="B159" t="str">
            <v xml:space="preserve">cento e cinquenta e oito milhões, </v>
          </cell>
          <cell r="C159" t="str">
            <v xml:space="preserve">cento e cinquenta e oito mil, </v>
          </cell>
          <cell r="D159" t="str">
            <v>cento e cinquenta e oito</v>
          </cell>
          <cell r="E159" t="str">
            <v>cento e cinquenta e oito centavos</v>
          </cell>
        </row>
        <row r="160">
          <cell r="A160">
            <v>159</v>
          </cell>
          <cell r="B160" t="str">
            <v xml:space="preserve">cento e cinquenta e nove milhões, </v>
          </cell>
          <cell r="C160" t="str">
            <v xml:space="preserve">cento e cinquenta e nove mil, </v>
          </cell>
          <cell r="D160" t="str">
            <v>cento e cinquenta e nove</v>
          </cell>
          <cell r="E160" t="str">
            <v>cento e cinquenta e nove centavos</v>
          </cell>
        </row>
        <row r="161">
          <cell r="A161">
            <v>160</v>
          </cell>
          <cell r="B161" t="str">
            <v xml:space="preserve">cento e sessenta milhões, </v>
          </cell>
          <cell r="C161" t="str">
            <v xml:space="preserve">cento e sessenta mil, </v>
          </cell>
          <cell r="D161" t="str">
            <v>cento e sessenta</v>
          </cell>
          <cell r="E161" t="str">
            <v>cento e sessenta centavos</v>
          </cell>
        </row>
        <row r="162">
          <cell r="A162">
            <v>161</v>
          </cell>
          <cell r="B162" t="str">
            <v xml:space="preserve">cento e sessenta e um milhões, </v>
          </cell>
          <cell r="C162" t="str">
            <v xml:space="preserve">cento e sessenta e um mil, </v>
          </cell>
          <cell r="D162" t="str">
            <v>cento e sessenta e um</v>
          </cell>
          <cell r="E162" t="str">
            <v>cento e sessenta e um centavos</v>
          </cell>
        </row>
        <row r="163">
          <cell r="A163">
            <v>162</v>
          </cell>
          <cell r="B163" t="str">
            <v xml:space="preserve">cento e sessenta e dois milhões, </v>
          </cell>
          <cell r="C163" t="str">
            <v xml:space="preserve">cento e sessenta e dois mil, </v>
          </cell>
          <cell r="D163" t="str">
            <v>cento e sessenta e dois</v>
          </cell>
          <cell r="E163" t="str">
            <v>cento e sessenta e dois centavos</v>
          </cell>
        </row>
        <row r="164">
          <cell r="A164">
            <v>163</v>
          </cell>
          <cell r="B164" t="str">
            <v xml:space="preserve">cento e sessenta e tres milhões, </v>
          </cell>
          <cell r="C164" t="str">
            <v xml:space="preserve">cento e sessenta e tres mil, </v>
          </cell>
          <cell r="D164" t="str">
            <v>cento e sessenta e tres</v>
          </cell>
          <cell r="E164" t="str">
            <v>cento e sessenta e tres centavos</v>
          </cell>
        </row>
        <row r="165">
          <cell r="A165">
            <v>164</v>
          </cell>
          <cell r="B165" t="str">
            <v xml:space="preserve">cento e sessenta e quatro milhões, </v>
          </cell>
          <cell r="C165" t="str">
            <v xml:space="preserve">cento e sessenta e quatro mil, </v>
          </cell>
          <cell r="D165" t="str">
            <v>cento e sessenta e quatro</v>
          </cell>
          <cell r="E165" t="str">
            <v>cento e sessenta e quatro centavos</v>
          </cell>
        </row>
        <row r="166">
          <cell r="A166">
            <v>165</v>
          </cell>
          <cell r="B166" t="str">
            <v xml:space="preserve">cento e sessenta e cinco milhões, </v>
          </cell>
          <cell r="C166" t="str">
            <v xml:space="preserve">cento e sessenta e cinco mil, </v>
          </cell>
          <cell r="D166" t="str">
            <v>cento e sessenta e cinco</v>
          </cell>
          <cell r="E166" t="str">
            <v>cento e sessenta e cinco centavos</v>
          </cell>
        </row>
        <row r="167">
          <cell r="A167">
            <v>166</v>
          </cell>
          <cell r="B167" t="str">
            <v xml:space="preserve">cento e sessenta e seis milhões, </v>
          </cell>
          <cell r="C167" t="str">
            <v xml:space="preserve">cento e sessenta e seis mil, </v>
          </cell>
          <cell r="D167" t="str">
            <v>cento e sessenta e seis</v>
          </cell>
          <cell r="E167" t="str">
            <v>cento e sessenta e seis centavos</v>
          </cell>
        </row>
        <row r="168">
          <cell r="A168">
            <v>167</v>
          </cell>
          <cell r="B168" t="str">
            <v xml:space="preserve">cento e sessenta e sete milhões, </v>
          </cell>
          <cell r="C168" t="str">
            <v xml:space="preserve">cento e sessenta e sete mil, </v>
          </cell>
          <cell r="D168" t="str">
            <v>cento e sessenta e sete</v>
          </cell>
          <cell r="E168" t="str">
            <v>cento e sessenta e sete centavos</v>
          </cell>
        </row>
        <row r="169">
          <cell r="A169">
            <v>168</v>
          </cell>
          <cell r="B169" t="str">
            <v xml:space="preserve">cento e sessenta e oito milhões, </v>
          </cell>
          <cell r="C169" t="str">
            <v xml:space="preserve">cento e sessenta e oito mil, </v>
          </cell>
          <cell r="D169" t="str">
            <v>cento e sessenta e oito</v>
          </cell>
          <cell r="E169" t="str">
            <v>cento e sessenta e oito centavos</v>
          </cell>
        </row>
        <row r="170">
          <cell r="A170">
            <v>169</v>
          </cell>
          <cell r="B170" t="str">
            <v xml:space="preserve">cento e sessenta e nove milhões, </v>
          </cell>
          <cell r="C170" t="str">
            <v xml:space="preserve">cento e sessenta e nove mil, </v>
          </cell>
          <cell r="D170" t="str">
            <v>cento e sessenta e nove</v>
          </cell>
          <cell r="E170" t="str">
            <v>cento e sessenta e nove centavos</v>
          </cell>
        </row>
        <row r="171">
          <cell r="A171">
            <v>170</v>
          </cell>
          <cell r="B171" t="str">
            <v xml:space="preserve">cento e setenta milhões, </v>
          </cell>
          <cell r="C171" t="str">
            <v xml:space="preserve">cento e setenta mil, </v>
          </cell>
          <cell r="D171" t="str">
            <v>cento e setenta</v>
          </cell>
          <cell r="E171" t="str">
            <v>cento e setenta centavos</v>
          </cell>
        </row>
        <row r="172">
          <cell r="A172">
            <v>171</v>
          </cell>
          <cell r="B172" t="str">
            <v xml:space="preserve">cento e setenta e um milhões, </v>
          </cell>
          <cell r="C172" t="str">
            <v xml:space="preserve">cento e setenta e um mil, </v>
          </cell>
          <cell r="D172" t="str">
            <v>cento e setenta e um</v>
          </cell>
          <cell r="E172" t="str">
            <v>cento e setenta e um centavos</v>
          </cell>
        </row>
        <row r="173">
          <cell r="A173">
            <v>172</v>
          </cell>
          <cell r="B173" t="str">
            <v xml:space="preserve">cento e setenta e dois milhões, </v>
          </cell>
          <cell r="C173" t="str">
            <v xml:space="preserve">cento e setenta e dois mil, </v>
          </cell>
          <cell r="D173" t="str">
            <v>cento e setenta e dois</v>
          </cell>
          <cell r="E173" t="str">
            <v>cento e setenta e dois centavos</v>
          </cell>
        </row>
        <row r="174">
          <cell r="A174">
            <v>173</v>
          </cell>
          <cell r="B174" t="str">
            <v xml:space="preserve">cento e setenta e tres milhões, </v>
          </cell>
          <cell r="C174" t="str">
            <v xml:space="preserve">cento e setenta e tres mil, </v>
          </cell>
          <cell r="D174" t="str">
            <v>cento e setenta e tres</v>
          </cell>
          <cell r="E174" t="str">
            <v>cento e setenta e tres centavos</v>
          </cell>
        </row>
        <row r="175">
          <cell r="A175">
            <v>174</v>
          </cell>
          <cell r="B175" t="str">
            <v xml:space="preserve">cento e setenta e quatro milhões, </v>
          </cell>
          <cell r="C175" t="str">
            <v xml:space="preserve">cento e setenta e quatro mil, </v>
          </cell>
          <cell r="D175" t="str">
            <v>cento e setenta e quatro</v>
          </cell>
          <cell r="E175" t="str">
            <v>cento e setenta e quatro centavos</v>
          </cell>
        </row>
        <row r="176">
          <cell r="A176">
            <v>175</v>
          </cell>
          <cell r="B176" t="str">
            <v xml:space="preserve">cento e setenta e cinco milhões, </v>
          </cell>
          <cell r="C176" t="str">
            <v xml:space="preserve">cento e setenta e cinco mil, </v>
          </cell>
          <cell r="D176" t="str">
            <v>cento e setenta e cinco</v>
          </cell>
          <cell r="E176" t="str">
            <v>cento e setenta e cinco centavos</v>
          </cell>
        </row>
        <row r="177">
          <cell r="A177">
            <v>176</v>
          </cell>
          <cell r="B177" t="str">
            <v xml:space="preserve">cento e setenta e seis milhões, </v>
          </cell>
          <cell r="C177" t="str">
            <v xml:space="preserve">cento e setenta e seis mil, </v>
          </cell>
          <cell r="D177" t="str">
            <v>cento e setenta e seis</v>
          </cell>
          <cell r="E177" t="str">
            <v>cento e setenta e seis centavos</v>
          </cell>
        </row>
        <row r="178">
          <cell r="A178">
            <v>177</v>
          </cell>
          <cell r="B178" t="str">
            <v xml:space="preserve">cento e setenta e sete milhões, </v>
          </cell>
          <cell r="C178" t="str">
            <v xml:space="preserve">cento e setenta e sete mil, </v>
          </cell>
          <cell r="D178" t="str">
            <v>cento e setenta e sete</v>
          </cell>
          <cell r="E178" t="str">
            <v>cento e setenta e sete centavos</v>
          </cell>
        </row>
        <row r="179">
          <cell r="A179">
            <v>178</v>
          </cell>
          <cell r="B179" t="str">
            <v xml:space="preserve">cento e setenta e oito milhões, </v>
          </cell>
          <cell r="C179" t="str">
            <v xml:space="preserve">cento e setenta e oito mil, </v>
          </cell>
          <cell r="D179" t="str">
            <v>cento e setenta e oito</v>
          </cell>
          <cell r="E179" t="str">
            <v>cento e setenta e oito centavos</v>
          </cell>
        </row>
        <row r="180">
          <cell r="A180">
            <v>179</v>
          </cell>
          <cell r="B180" t="str">
            <v xml:space="preserve">cento e setenta e nove milhões, </v>
          </cell>
          <cell r="C180" t="str">
            <v xml:space="preserve">cento e setenta e nove mil, </v>
          </cell>
          <cell r="D180" t="str">
            <v>cento e setenta e nove</v>
          </cell>
          <cell r="E180" t="str">
            <v>cento e setenta e nove centavos</v>
          </cell>
        </row>
        <row r="181">
          <cell r="A181">
            <v>180</v>
          </cell>
          <cell r="B181" t="str">
            <v xml:space="preserve">cento e oitenta milhões, </v>
          </cell>
          <cell r="C181" t="str">
            <v xml:space="preserve">cento e oitenta mil, </v>
          </cell>
          <cell r="D181" t="str">
            <v>cento e oitenta</v>
          </cell>
          <cell r="E181" t="str">
            <v>cento e oitenta centavos</v>
          </cell>
        </row>
        <row r="182">
          <cell r="A182">
            <v>181</v>
          </cell>
          <cell r="B182" t="str">
            <v xml:space="preserve">cento e oitenta e um milhões, </v>
          </cell>
          <cell r="C182" t="str">
            <v xml:space="preserve">cento e oitenta e um mil, </v>
          </cell>
          <cell r="D182" t="str">
            <v>cento e oitenta e um</v>
          </cell>
          <cell r="E182" t="str">
            <v>cento e oitenta e um centavos</v>
          </cell>
        </row>
        <row r="183">
          <cell r="A183">
            <v>182</v>
          </cell>
          <cell r="B183" t="str">
            <v xml:space="preserve">cento e oitenta e dois milhões, </v>
          </cell>
          <cell r="C183" t="str">
            <v xml:space="preserve">cento e oitenta e dois mil, </v>
          </cell>
          <cell r="D183" t="str">
            <v>cento e oitenta e dois</v>
          </cell>
          <cell r="E183" t="str">
            <v>cento e oitenta e dois centavos</v>
          </cell>
        </row>
        <row r="184">
          <cell r="A184">
            <v>183</v>
          </cell>
          <cell r="B184" t="str">
            <v xml:space="preserve">cento e oitenta e tres milhões, </v>
          </cell>
          <cell r="C184" t="str">
            <v xml:space="preserve">cento e oitenta e tres mil, </v>
          </cell>
          <cell r="D184" t="str">
            <v>cento e oitenta e tres</v>
          </cell>
          <cell r="E184" t="str">
            <v>cento e oitenta e tres centavos</v>
          </cell>
        </row>
        <row r="185">
          <cell r="A185">
            <v>184</v>
          </cell>
          <cell r="B185" t="str">
            <v xml:space="preserve">cento e oitenta e quatro milhões, </v>
          </cell>
          <cell r="C185" t="str">
            <v xml:space="preserve">cento e oitenta e quatro mil, </v>
          </cell>
          <cell r="D185" t="str">
            <v>cento e oitenta e quatro</v>
          </cell>
          <cell r="E185" t="str">
            <v>cento e oitenta e quatro centavos</v>
          </cell>
        </row>
        <row r="186">
          <cell r="A186">
            <v>185</v>
          </cell>
          <cell r="B186" t="str">
            <v xml:space="preserve">cento e oitenta e cinco milhões, </v>
          </cell>
          <cell r="C186" t="str">
            <v xml:space="preserve">cento e oitenta e cinco mil, </v>
          </cell>
          <cell r="D186" t="str">
            <v>cento e oitenta e cinco</v>
          </cell>
          <cell r="E186" t="str">
            <v>cento e oitenta e cinco centavos</v>
          </cell>
        </row>
        <row r="187">
          <cell r="A187">
            <v>186</v>
          </cell>
          <cell r="B187" t="str">
            <v xml:space="preserve">cento e oitenta e seis milhões, </v>
          </cell>
          <cell r="C187" t="str">
            <v xml:space="preserve">cento e oitenta e seis mil, </v>
          </cell>
          <cell r="D187" t="str">
            <v>cento e oitenta e seis</v>
          </cell>
          <cell r="E187" t="str">
            <v>cento e oitenta e seis centavos</v>
          </cell>
        </row>
        <row r="188">
          <cell r="A188">
            <v>187</v>
          </cell>
          <cell r="B188" t="str">
            <v xml:space="preserve">cento e oitenta e sete milhões, </v>
          </cell>
          <cell r="C188" t="str">
            <v xml:space="preserve">cento e oitenta e sete mil, </v>
          </cell>
          <cell r="D188" t="str">
            <v>cento e oitenta e sete</v>
          </cell>
          <cell r="E188" t="str">
            <v>cento e oitenta e sete centavos</v>
          </cell>
        </row>
        <row r="189">
          <cell r="A189">
            <v>188</v>
          </cell>
          <cell r="B189" t="str">
            <v xml:space="preserve">cento e oitenta e oito milhões, </v>
          </cell>
          <cell r="C189" t="str">
            <v xml:space="preserve">cento e oitenta e oito mil, </v>
          </cell>
          <cell r="D189" t="str">
            <v>cento e oitenta e oito</v>
          </cell>
          <cell r="E189" t="str">
            <v>cento e oitenta e oito centavos</v>
          </cell>
        </row>
        <row r="190">
          <cell r="A190">
            <v>189</v>
          </cell>
          <cell r="B190" t="str">
            <v xml:space="preserve">cento e oitenta e nove milhões, </v>
          </cell>
          <cell r="C190" t="str">
            <v xml:space="preserve">cento e oitenta e nove mil, </v>
          </cell>
          <cell r="D190" t="str">
            <v>cento e oitenta e nove</v>
          </cell>
          <cell r="E190" t="str">
            <v>cento e oitenta e nove centavos</v>
          </cell>
        </row>
        <row r="191">
          <cell r="A191">
            <v>190</v>
          </cell>
          <cell r="B191" t="str">
            <v xml:space="preserve">cento e noventa milhões, </v>
          </cell>
          <cell r="C191" t="str">
            <v xml:space="preserve">cento e noventa mil, </v>
          </cell>
          <cell r="D191" t="str">
            <v>cento e noventa</v>
          </cell>
          <cell r="E191" t="str">
            <v>cento e noventa centavos</v>
          </cell>
        </row>
        <row r="192">
          <cell r="A192">
            <v>191</v>
          </cell>
          <cell r="B192" t="str">
            <v xml:space="preserve">cento e noventa e um milhões, </v>
          </cell>
          <cell r="C192" t="str">
            <v xml:space="preserve">cento e noventa e um mil, </v>
          </cell>
          <cell r="D192" t="str">
            <v>cento e noventa e um</v>
          </cell>
          <cell r="E192" t="str">
            <v>cento e noventa e um centavos</v>
          </cell>
        </row>
        <row r="193">
          <cell r="A193">
            <v>192</v>
          </cell>
          <cell r="B193" t="str">
            <v xml:space="preserve">cento e noventa e dois milhões, </v>
          </cell>
          <cell r="C193" t="str">
            <v xml:space="preserve">cento e noventa e dois mil, </v>
          </cell>
          <cell r="D193" t="str">
            <v>cento e noventa e dois</v>
          </cell>
          <cell r="E193" t="str">
            <v>cento e noventa e dois centavos</v>
          </cell>
        </row>
        <row r="194">
          <cell r="A194">
            <v>193</v>
          </cell>
          <cell r="B194" t="str">
            <v xml:space="preserve">cento e noventa e tres milhões, </v>
          </cell>
          <cell r="C194" t="str">
            <v xml:space="preserve">cento e noventa e tres mil, </v>
          </cell>
          <cell r="D194" t="str">
            <v>cento e noventa e tres</v>
          </cell>
          <cell r="E194" t="str">
            <v>cento e noventa e tres centavos</v>
          </cell>
        </row>
        <row r="195">
          <cell r="A195">
            <v>194</v>
          </cell>
          <cell r="B195" t="str">
            <v xml:space="preserve">cento e noventa e quatro milhões, </v>
          </cell>
          <cell r="C195" t="str">
            <v xml:space="preserve">cento e noventa e quatro mil, </v>
          </cell>
          <cell r="D195" t="str">
            <v>cento e noventa e quatro</v>
          </cell>
          <cell r="E195" t="str">
            <v>cento e noventa e quatro centavos</v>
          </cell>
        </row>
        <row r="196">
          <cell r="A196">
            <v>195</v>
          </cell>
          <cell r="B196" t="str">
            <v xml:space="preserve">cento e noventa e cinco milhões, </v>
          </cell>
          <cell r="C196" t="str">
            <v xml:space="preserve">cento e noventa e cinco mil, </v>
          </cell>
          <cell r="D196" t="str">
            <v>cento e noventa e cinco</v>
          </cell>
          <cell r="E196" t="str">
            <v>cento e noventa e cinco centavos</v>
          </cell>
        </row>
        <row r="197">
          <cell r="A197">
            <v>196</v>
          </cell>
          <cell r="B197" t="str">
            <v xml:space="preserve">cento e noventa e seis milhões, </v>
          </cell>
          <cell r="C197" t="str">
            <v xml:space="preserve">cento e noventa e seis mil, </v>
          </cell>
          <cell r="D197" t="str">
            <v>cento e noventa e seis</v>
          </cell>
          <cell r="E197" t="str">
            <v>cento e noventa e seis centavos</v>
          </cell>
        </row>
        <row r="198">
          <cell r="A198">
            <v>197</v>
          </cell>
          <cell r="B198" t="str">
            <v xml:space="preserve">cento e noventa e sete milhões, </v>
          </cell>
          <cell r="C198" t="str">
            <v xml:space="preserve">cento e noventa e sete mil, </v>
          </cell>
          <cell r="D198" t="str">
            <v>cento e noventa e sete</v>
          </cell>
          <cell r="E198" t="str">
            <v>cento e noventa e sete centavos</v>
          </cell>
        </row>
        <row r="199">
          <cell r="A199">
            <v>198</v>
          </cell>
          <cell r="B199" t="str">
            <v xml:space="preserve">cento e noventa e oito milhões, </v>
          </cell>
          <cell r="C199" t="str">
            <v xml:space="preserve">cento e noventa e oito mil, </v>
          </cell>
          <cell r="D199" t="str">
            <v>cento e noventa e oito</v>
          </cell>
          <cell r="E199" t="str">
            <v>cento e noventa e oito centavos</v>
          </cell>
        </row>
        <row r="200">
          <cell r="A200">
            <v>199</v>
          </cell>
          <cell r="B200" t="str">
            <v xml:space="preserve">cento e noventa e nove milhões, </v>
          </cell>
          <cell r="C200" t="str">
            <v xml:space="preserve">cento e noventa e nove mil, </v>
          </cell>
          <cell r="D200" t="str">
            <v>cento e noventa e nove</v>
          </cell>
          <cell r="E200" t="str">
            <v>cento e noventa e nove centavos</v>
          </cell>
        </row>
        <row r="201">
          <cell r="A201">
            <v>200</v>
          </cell>
          <cell r="B201" t="str">
            <v xml:space="preserve">duzentos milhões, </v>
          </cell>
          <cell r="C201" t="str">
            <v xml:space="preserve">duzentos mil, </v>
          </cell>
          <cell r="D201" t="str">
            <v>duzentos</v>
          </cell>
          <cell r="E201" t="str">
            <v>duzentos centavos</v>
          </cell>
        </row>
        <row r="202">
          <cell r="A202">
            <v>201</v>
          </cell>
          <cell r="B202" t="str">
            <v xml:space="preserve">duzentos e um milhões, </v>
          </cell>
          <cell r="C202" t="str">
            <v xml:space="preserve">duzentos e um mil, </v>
          </cell>
          <cell r="D202" t="str">
            <v>duzentos e um</v>
          </cell>
          <cell r="E202" t="str">
            <v>duzentos e um centavos</v>
          </cell>
        </row>
        <row r="203">
          <cell r="A203">
            <v>202</v>
          </cell>
          <cell r="B203" t="str">
            <v xml:space="preserve">duzentos e dois milhões, </v>
          </cell>
          <cell r="C203" t="str">
            <v xml:space="preserve">duzentos e dois mil, </v>
          </cell>
          <cell r="D203" t="str">
            <v>duzentos e dois</v>
          </cell>
          <cell r="E203" t="str">
            <v>duzentos e dois centavos</v>
          </cell>
        </row>
        <row r="204">
          <cell r="A204">
            <v>203</v>
          </cell>
          <cell r="B204" t="str">
            <v xml:space="preserve">duzentos e tres milhões, </v>
          </cell>
          <cell r="C204" t="str">
            <v xml:space="preserve">duzentos e tres mil, </v>
          </cell>
          <cell r="D204" t="str">
            <v>duzentos e tres</v>
          </cell>
          <cell r="E204" t="str">
            <v>duzentos e tres centavos</v>
          </cell>
        </row>
        <row r="205">
          <cell r="A205">
            <v>204</v>
          </cell>
          <cell r="B205" t="str">
            <v xml:space="preserve">duzentos e quatro milhões, </v>
          </cell>
          <cell r="C205" t="str">
            <v xml:space="preserve">duzentos e quatro mil, </v>
          </cell>
          <cell r="D205" t="str">
            <v>duzentos e quatro</v>
          </cell>
          <cell r="E205" t="str">
            <v>duzentos e quatro centavos</v>
          </cell>
        </row>
        <row r="206">
          <cell r="A206">
            <v>205</v>
          </cell>
          <cell r="B206" t="str">
            <v xml:space="preserve">duzentos e cinco milhões, </v>
          </cell>
          <cell r="C206" t="str">
            <v xml:space="preserve">duzentos e cinco mil, </v>
          </cell>
          <cell r="D206" t="str">
            <v>duzentos e cinco</v>
          </cell>
          <cell r="E206" t="str">
            <v>duzentos e cinco centavos</v>
          </cell>
        </row>
        <row r="207">
          <cell r="A207">
            <v>206</v>
          </cell>
          <cell r="B207" t="str">
            <v xml:space="preserve">duzentos e seis milhões, </v>
          </cell>
          <cell r="C207" t="str">
            <v xml:space="preserve">duzentos e seis mil, </v>
          </cell>
          <cell r="D207" t="str">
            <v>duzentos e seis</v>
          </cell>
          <cell r="E207" t="str">
            <v>duzentos e seis centavos</v>
          </cell>
        </row>
        <row r="208">
          <cell r="A208">
            <v>207</v>
          </cell>
          <cell r="B208" t="str">
            <v xml:space="preserve">duzentos e sete milhões, </v>
          </cell>
          <cell r="C208" t="str">
            <v xml:space="preserve">duzentos e sete mil, </v>
          </cell>
          <cell r="D208" t="str">
            <v>duzentos e sete</v>
          </cell>
          <cell r="E208" t="str">
            <v>duzentos e sete centavos</v>
          </cell>
        </row>
        <row r="209">
          <cell r="A209">
            <v>208</v>
          </cell>
          <cell r="B209" t="str">
            <v xml:space="preserve">duzentos e oito milhões, </v>
          </cell>
          <cell r="C209" t="str">
            <v xml:space="preserve">duzentos e oito mil, </v>
          </cell>
          <cell r="D209" t="str">
            <v>duzentos e oito</v>
          </cell>
          <cell r="E209" t="str">
            <v>duzentos e oito centavos</v>
          </cell>
        </row>
        <row r="210">
          <cell r="A210">
            <v>209</v>
          </cell>
          <cell r="B210" t="str">
            <v xml:space="preserve">duzentos e nove milhões, </v>
          </cell>
          <cell r="C210" t="str">
            <v xml:space="preserve">duzentos e nove mil, </v>
          </cell>
          <cell r="D210" t="str">
            <v>duzentos e nove</v>
          </cell>
          <cell r="E210" t="str">
            <v>duzentos e nove centavos</v>
          </cell>
        </row>
        <row r="211">
          <cell r="A211">
            <v>210</v>
          </cell>
          <cell r="B211" t="str">
            <v xml:space="preserve">duzentos e dez milhões, </v>
          </cell>
          <cell r="C211" t="str">
            <v xml:space="preserve">duzentos e dez mil, </v>
          </cell>
          <cell r="D211" t="str">
            <v>duzentos e dez</v>
          </cell>
          <cell r="E211" t="str">
            <v>duzentos e dez centavos</v>
          </cell>
        </row>
        <row r="212">
          <cell r="A212">
            <v>211</v>
          </cell>
          <cell r="B212" t="str">
            <v xml:space="preserve">duzentos e onze milhões, </v>
          </cell>
          <cell r="C212" t="str">
            <v xml:space="preserve">duzentos e onze mil, </v>
          </cell>
          <cell r="D212" t="str">
            <v>duzentos e onze</v>
          </cell>
          <cell r="E212" t="str">
            <v>duzentos e onze centavos</v>
          </cell>
        </row>
        <row r="213">
          <cell r="A213">
            <v>212</v>
          </cell>
          <cell r="B213" t="str">
            <v xml:space="preserve">duzentos e doze milhões, </v>
          </cell>
          <cell r="C213" t="str">
            <v xml:space="preserve">duzentos e doze mil, </v>
          </cell>
          <cell r="D213" t="str">
            <v>duzentos e doze</v>
          </cell>
          <cell r="E213" t="str">
            <v>duzentos e doze centavos</v>
          </cell>
        </row>
        <row r="214">
          <cell r="A214">
            <v>213</v>
          </cell>
          <cell r="B214" t="str">
            <v xml:space="preserve">duzentos e treze milhões, </v>
          </cell>
          <cell r="C214" t="str">
            <v xml:space="preserve">duzentos e treze mil, </v>
          </cell>
          <cell r="D214" t="str">
            <v>duzentos e treze</v>
          </cell>
          <cell r="E214" t="str">
            <v>duzentos e treze centavos</v>
          </cell>
        </row>
        <row r="215">
          <cell r="A215">
            <v>214</v>
          </cell>
          <cell r="B215" t="str">
            <v xml:space="preserve">duzentos e quatorze milhões, </v>
          </cell>
          <cell r="C215" t="str">
            <v xml:space="preserve">duzentos e quatorze mil, </v>
          </cell>
          <cell r="D215" t="str">
            <v>duzentos e quatorze</v>
          </cell>
          <cell r="E215" t="str">
            <v>duzentos e quatorze centavos</v>
          </cell>
        </row>
        <row r="216">
          <cell r="A216">
            <v>215</v>
          </cell>
          <cell r="B216" t="str">
            <v xml:space="preserve">duzentos e quinze milhões, </v>
          </cell>
          <cell r="C216" t="str">
            <v xml:space="preserve">duzentos e quinze mil, </v>
          </cell>
          <cell r="D216" t="str">
            <v>duzentos e quinze</v>
          </cell>
          <cell r="E216" t="str">
            <v>duzentos e quinze centavos</v>
          </cell>
        </row>
        <row r="217">
          <cell r="A217">
            <v>216</v>
          </cell>
          <cell r="B217" t="str">
            <v xml:space="preserve">duzentos e dezesseis milhões, </v>
          </cell>
          <cell r="C217" t="str">
            <v xml:space="preserve">duzentos e dezesseis mil, </v>
          </cell>
          <cell r="D217" t="str">
            <v>duzentos e dezesseis</v>
          </cell>
          <cell r="E217" t="str">
            <v>duzentos e dezesseis centavos</v>
          </cell>
        </row>
        <row r="218">
          <cell r="A218">
            <v>217</v>
          </cell>
          <cell r="B218" t="str">
            <v xml:space="preserve">duzentos e dezessete milhões, </v>
          </cell>
          <cell r="C218" t="str">
            <v xml:space="preserve">duzentos e dezessete mil, </v>
          </cell>
          <cell r="D218" t="str">
            <v>duzentos e dezessete</v>
          </cell>
          <cell r="E218" t="str">
            <v>duzentos e dezessete centavos</v>
          </cell>
        </row>
        <row r="219">
          <cell r="A219">
            <v>218</v>
          </cell>
          <cell r="B219" t="str">
            <v xml:space="preserve">duzentos e dezoito milhões, </v>
          </cell>
          <cell r="C219" t="str">
            <v xml:space="preserve">duzentos e dezoito mil, </v>
          </cell>
          <cell r="D219" t="str">
            <v>duzentos e dezoito</v>
          </cell>
          <cell r="E219" t="str">
            <v>duzentos e dezoito centavos</v>
          </cell>
        </row>
        <row r="220">
          <cell r="A220">
            <v>219</v>
          </cell>
          <cell r="B220" t="str">
            <v xml:space="preserve">duzentos e dezenove milhões, </v>
          </cell>
          <cell r="C220" t="str">
            <v xml:space="preserve">duzentos e dezenove mil, </v>
          </cell>
          <cell r="D220" t="str">
            <v>duzentos e dezenove</v>
          </cell>
          <cell r="E220" t="str">
            <v>duzentos e dezenove centavos</v>
          </cell>
        </row>
        <row r="221">
          <cell r="A221">
            <v>220</v>
          </cell>
          <cell r="B221" t="str">
            <v xml:space="preserve">duzentos e vinte milhões, </v>
          </cell>
          <cell r="C221" t="str">
            <v xml:space="preserve">duzentos e vinte mil, </v>
          </cell>
          <cell r="D221" t="str">
            <v>duzentos e vinte</v>
          </cell>
          <cell r="E221" t="str">
            <v>duzentos e vinte centavos</v>
          </cell>
        </row>
        <row r="222">
          <cell r="A222">
            <v>221</v>
          </cell>
          <cell r="B222" t="str">
            <v xml:space="preserve">duzentos e vinte e um milhões, </v>
          </cell>
          <cell r="C222" t="str">
            <v xml:space="preserve">duzentos e vinte e um mil, </v>
          </cell>
          <cell r="D222" t="str">
            <v>duzentos e vinte e um</v>
          </cell>
          <cell r="E222" t="str">
            <v>duzentos e vinte e um centavos</v>
          </cell>
        </row>
        <row r="223">
          <cell r="A223">
            <v>222</v>
          </cell>
          <cell r="B223" t="str">
            <v xml:space="preserve">duzentos e vinte e dois milhões, </v>
          </cell>
          <cell r="C223" t="str">
            <v xml:space="preserve">duzentos e vinte e dois mil, </v>
          </cell>
          <cell r="D223" t="str">
            <v>duzentos e vinte e dois</v>
          </cell>
          <cell r="E223" t="str">
            <v>duzentos e vinte e dois centavos</v>
          </cell>
        </row>
        <row r="224">
          <cell r="A224">
            <v>223</v>
          </cell>
          <cell r="B224" t="str">
            <v xml:space="preserve">duzentos e vinte e tres milhões, </v>
          </cell>
          <cell r="C224" t="str">
            <v xml:space="preserve">duzentos e vinte e tres mil, </v>
          </cell>
          <cell r="D224" t="str">
            <v>duzentos e vinte e tres</v>
          </cell>
          <cell r="E224" t="str">
            <v>duzentos e vinte e tres centavos</v>
          </cell>
        </row>
        <row r="225">
          <cell r="A225">
            <v>224</v>
          </cell>
          <cell r="B225" t="str">
            <v xml:space="preserve">duzentos e vinte e quatro milhões, </v>
          </cell>
          <cell r="C225" t="str">
            <v xml:space="preserve">duzentos e vinte e quatro mil, </v>
          </cell>
          <cell r="D225" t="str">
            <v>duzentos e vinte e quatro</v>
          </cell>
          <cell r="E225" t="str">
            <v>duzentos e vinte e quatro centavos</v>
          </cell>
        </row>
        <row r="226">
          <cell r="A226">
            <v>225</v>
          </cell>
          <cell r="B226" t="str">
            <v xml:space="preserve">duzentos e vinte e cinco milhões, </v>
          </cell>
          <cell r="C226" t="str">
            <v xml:space="preserve">duzentos e vinte e cinco mil, </v>
          </cell>
          <cell r="D226" t="str">
            <v>duzentos e vinte e cinco</v>
          </cell>
          <cell r="E226" t="str">
            <v>duzentos e vinte e cinco centavos</v>
          </cell>
        </row>
        <row r="227">
          <cell r="A227">
            <v>226</v>
          </cell>
          <cell r="B227" t="str">
            <v xml:space="preserve">duzentos e vinte e seis milhões, </v>
          </cell>
          <cell r="C227" t="str">
            <v xml:space="preserve">duzentos e vinte e seis mil, </v>
          </cell>
          <cell r="D227" t="str">
            <v>duzentos e vinte e seis</v>
          </cell>
          <cell r="E227" t="str">
            <v>duzentos e vinte e seis centavos</v>
          </cell>
        </row>
        <row r="228">
          <cell r="A228">
            <v>227</v>
          </cell>
          <cell r="B228" t="str">
            <v xml:space="preserve">duzentos e vinte e sete milhões, </v>
          </cell>
          <cell r="C228" t="str">
            <v xml:space="preserve">duzentos e vinte e sete mil, </v>
          </cell>
          <cell r="D228" t="str">
            <v>duzentos e vinte e sete</v>
          </cell>
          <cell r="E228" t="str">
            <v>duzentos e vinte e sete centavos</v>
          </cell>
        </row>
        <row r="229">
          <cell r="A229">
            <v>228</v>
          </cell>
          <cell r="B229" t="str">
            <v xml:space="preserve">duzentos e vinte e oito milhões, </v>
          </cell>
          <cell r="C229" t="str">
            <v xml:space="preserve">duzentos e vinte e oito mil, </v>
          </cell>
          <cell r="D229" t="str">
            <v>duzentos e vinte e oito</v>
          </cell>
          <cell r="E229" t="str">
            <v>duzentos e vinte e oito centavos</v>
          </cell>
        </row>
        <row r="230">
          <cell r="A230">
            <v>229</v>
          </cell>
          <cell r="B230" t="str">
            <v xml:space="preserve">duzentos e vinte e nove milhões, </v>
          </cell>
          <cell r="C230" t="str">
            <v xml:space="preserve">duzentos e vinte e nove mil, </v>
          </cell>
          <cell r="D230" t="str">
            <v>duzentos e vinte e nove</v>
          </cell>
          <cell r="E230" t="str">
            <v>duzentos e vinte e nove centavos</v>
          </cell>
        </row>
        <row r="231">
          <cell r="A231">
            <v>230</v>
          </cell>
          <cell r="B231" t="str">
            <v xml:space="preserve">duzentos e trinta milhões, </v>
          </cell>
          <cell r="C231" t="str">
            <v xml:space="preserve">duzentos e trinta mil, </v>
          </cell>
          <cell r="D231" t="str">
            <v>duzentos e trinta</v>
          </cell>
          <cell r="E231" t="str">
            <v>duzentos e trinta centavos</v>
          </cell>
        </row>
        <row r="232">
          <cell r="A232">
            <v>231</v>
          </cell>
          <cell r="B232" t="str">
            <v xml:space="preserve">duzentos e trinta e um milhões, </v>
          </cell>
          <cell r="C232" t="str">
            <v xml:space="preserve">duzentos e trinta e um mil, </v>
          </cell>
          <cell r="D232" t="str">
            <v>duzentos e trinta e um</v>
          </cell>
          <cell r="E232" t="str">
            <v>duzentos e trinta e um centavos</v>
          </cell>
        </row>
        <row r="233">
          <cell r="A233">
            <v>232</v>
          </cell>
          <cell r="B233" t="str">
            <v xml:space="preserve">duzentos e trinta e dois milhões, </v>
          </cell>
          <cell r="C233" t="str">
            <v xml:space="preserve">duzentos e trinta e dois mil, </v>
          </cell>
          <cell r="D233" t="str">
            <v>duzentos e trinta e dois</v>
          </cell>
          <cell r="E233" t="str">
            <v>duzentos e trinta e dois centavos</v>
          </cell>
        </row>
        <row r="234">
          <cell r="A234">
            <v>233</v>
          </cell>
          <cell r="B234" t="str">
            <v xml:space="preserve">duzentos e trinta e tres milhões, </v>
          </cell>
          <cell r="C234" t="str">
            <v xml:space="preserve">duzentos e trinta e tres mil, </v>
          </cell>
          <cell r="D234" t="str">
            <v>duzentos e trinta e tres</v>
          </cell>
          <cell r="E234" t="str">
            <v>duzentos e trinta e tres centavos</v>
          </cell>
        </row>
        <row r="235">
          <cell r="A235">
            <v>234</v>
          </cell>
          <cell r="B235" t="str">
            <v xml:space="preserve">duzentos e trinta e quatro milhões, </v>
          </cell>
          <cell r="C235" t="str">
            <v xml:space="preserve">duzentos e trinta e quatro mil, </v>
          </cell>
          <cell r="D235" t="str">
            <v>duzentos e trinta e quatro</v>
          </cell>
          <cell r="E235" t="str">
            <v>duzentos e trinta e quatro centavos</v>
          </cell>
        </row>
        <row r="236">
          <cell r="A236">
            <v>235</v>
          </cell>
          <cell r="B236" t="str">
            <v xml:space="preserve">duzentos e trinta e cinco milhões, </v>
          </cell>
          <cell r="C236" t="str">
            <v xml:space="preserve">duzentos e trinta e cinco mil, </v>
          </cell>
          <cell r="D236" t="str">
            <v>duzentos e trinta e cinco</v>
          </cell>
          <cell r="E236" t="str">
            <v>duzentos e trinta e cinco centavos</v>
          </cell>
        </row>
        <row r="237">
          <cell r="A237">
            <v>236</v>
          </cell>
          <cell r="B237" t="str">
            <v xml:space="preserve">duzentos e trinta e seis milhões, </v>
          </cell>
          <cell r="C237" t="str">
            <v xml:space="preserve">duzentos e trinta e seis mil, </v>
          </cell>
          <cell r="D237" t="str">
            <v>duzentos e trinta e seis</v>
          </cell>
          <cell r="E237" t="str">
            <v>duzentos e trinta e seis centavos</v>
          </cell>
        </row>
        <row r="238">
          <cell r="A238">
            <v>237</v>
          </cell>
          <cell r="B238" t="str">
            <v xml:space="preserve">duzentos e trinta e sete milhões, </v>
          </cell>
          <cell r="C238" t="str">
            <v xml:space="preserve">duzentos e trinta e sete mil, </v>
          </cell>
          <cell r="D238" t="str">
            <v>duzentos e trinta e sete</v>
          </cell>
          <cell r="E238" t="str">
            <v>duzentos e trinta e sete centavos</v>
          </cell>
        </row>
        <row r="239">
          <cell r="A239">
            <v>238</v>
          </cell>
          <cell r="B239" t="str">
            <v xml:space="preserve">duzentos e trinta e oito milhões, </v>
          </cell>
          <cell r="C239" t="str">
            <v xml:space="preserve">duzentos e trinta e oito mil, </v>
          </cell>
          <cell r="D239" t="str">
            <v>duzentos e trinta e oito</v>
          </cell>
          <cell r="E239" t="str">
            <v>duzentos e trinta e oito centavos</v>
          </cell>
        </row>
        <row r="240">
          <cell r="A240">
            <v>239</v>
          </cell>
          <cell r="B240" t="str">
            <v xml:space="preserve">duzentos e trinta e nove milhões, </v>
          </cell>
          <cell r="C240" t="str">
            <v xml:space="preserve">duzentos e trinta e nove mil, </v>
          </cell>
          <cell r="D240" t="str">
            <v>duzentos e trinta e nove</v>
          </cell>
          <cell r="E240" t="str">
            <v>duzentos e trinta e nove centavos</v>
          </cell>
        </row>
        <row r="241">
          <cell r="A241">
            <v>240</v>
          </cell>
          <cell r="B241" t="str">
            <v xml:space="preserve">duzentos e quarenta milhões, </v>
          </cell>
          <cell r="C241" t="str">
            <v xml:space="preserve">duzentos e quarenta mil, </v>
          </cell>
          <cell r="D241" t="str">
            <v>duzentos e quarenta</v>
          </cell>
          <cell r="E241" t="str">
            <v>duzentos e quarenta centavos</v>
          </cell>
        </row>
        <row r="242">
          <cell r="A242">
            <v>241</v>
          </cell>
          <cell r="B242" t="str">
            <v xml:space="preserve">duzentos e quarenta e um milhões, </v>
          </cell>
          <cell r="C242" t="str">
            <v xml:space="preserve">duzentos e quarenta e um mil, </v>
          </cell>
          <cell r="D242" t="str">
            <v>duzentos e quarenta e um</v>
          </cell>
          <cell r="E242" t="str">
            <v>duzentos e quarenta e um centavos</v>
          </cell>
        </row>
        <row r="243">
          <cell r="A243">
            <v>242</v>
          </cell>
          <cell r="B243" t="str">
            <v xml:space="preserve">duzentos e quarenta e dois milhões, </v>
          </cell>
          <cell r="C243" t="str">
            <v xml:space="preserve">duzentos e quarenta e dois mil, </v>
          </cell>
          <cell r="D243" t="str">
            <v>duzentos e quarenta e dois</v>
          </cell>
          <cell r="E243" t="str">
            <v>duzentos e quarenta e dois centavos</v>
          </cell>
        </row>
        <row r="244">
          <cell r="A244">
            <v>243</v>
          </cell>
          <cell r="B244" t="str">
            <v xml:space="preserve">duzentos e quarenta e tres milhões, </v>
          </cell>
          <cell r="C244" t="str">
            <v xml:space="preserve">duzentos e quarenta e tres mil, </v>
          </cell>
          <cell r="D244" t="str">
            <v>duzentos e quarenta e tres</v>
          </cell>
          <cell r="E244" t="str">
            <v>duzentos e quarenta e tres centavos</v>
          </cell>
        </row>
        <row r="245">
          <cell r="A245">
            <v>244</v>
          </cell>
          <cell r="B245" t="str">
            <v xml:space="preserve">duzentos e quarenta e quatro milhões, </v>
          </cell>
          <cell r="C245" t="str">
            <v xml:space="preserve">duzentos e quarenta e quatro mil, </v>
          </cell>
          <cell r="D245" t="str">
            <v>duzentos e quarenta e quatro</v>
          </cell>
          <cell r="E245" t="str">
            <v>duzentos e quarenta e quatro centavos</v>
          </cell>
        </row>
        <row r="246">
          <cell r="A246">
            <v>245</v>
          </cell>
          <cell r="B246" t="str">
            <v xml:space="preserve">duzentos e quarenta e cinco milhões, </v>
          </cell>
          <cell r="C246" t="str">
            <v xml:space="preserve">duzentos e quarenta e cinco mil, </v>
          </cell>
          <cell r="D246" t="str">
            <v>duzentos e quarenta e cinco</v>
          </cell>
          <cell r="E246" t="str">
            <v>duzentos e quarenta e cinco centavos</v>
          </cell>
        </row>
        <row r="247">
          <cell r="A247">
            <v>246</v>
          </cell>
          <cell r="B247" t="str">
            <v xml:space="preserve">duzentos e quarenta e seis milhões, </v>
          </cell>
          <cell r="C247" t="str">
            <v xml:space="preserve">duzentos e quarenta e seis mil, </v>
          </cell>
          <cell r="D247" t="str">
            <v>duzentos e quarenta e seis</v>
          </cell>
          <cell r="E247" t="str">
            <v>duzentos e quarenta e seis centavos</v>
          </cell>
        </row>
        <row r="248">
          <cell r="A248">
            <v>247</v>
          </cell>
          <cell r="B248" t="str">
            <v xml:space="preserve">duzentos e quarenta e sete milhões, </v>
          </cell>
          <cell r="C248" t="str">
            <v xml:space="preserve">duzentos e quarenta e sete mil, </v>
          </cell>
          <cell r="D248" t="str">
            <v>duzentos e quarenta e sete</v>
          </cell>
          <cell r="E248" t="str">
            <v>duzentos e quarenta e sete centavos</v>
          </cell>
        </row>
        <row r="249">
          <cell r="A249">
            <v>248</v>
          </cell>
          <cell r="B249" t="str">
            <v xml:space="preserve">duzentos e quarenta e oito milhões, </v>
          </cell>
          <cell r="C249" t="str">
            <v xml:space="preserve">duzentos e quarenta e oito mil, </v>
          </cell>
          <cell r="D249" t="str">
            <v>duzentos e quarenta e oito</v>
          </cell>
          <cell r="E249" t="str">
            <v>duzentos e quarenta e oito centavos</v>
          </cell>
        </row>
        <row r="250">
          <cell r="A250">
            <v>249</v>
          </cell>
          <cell r="B250" t="str">
            <v xml:space="preserve">duzentos e quarenta e nove milhões, </v>
          </cell>
          <cell r="C250" t="str">
            <v xml:space="preserve">duzentos e quarenta e nove mil, </v>
          </cell>
          <cell r="D250" t="str">
            <v>duzentos e quarenta e nove</v>
          </cell>
          <cell r="E250" t="str">
            <v>duzentos e quarenta e nove centavos</v>
          </cell>
        </row>
        <row r="251">
          <cell r="A251">
            <v>250</v>
          </cell>
          <cell r="B251" t="str">
            <v xml:space="preserve">duzentos e cinquenta milhões, </v>
          </cell>
          <cell r="C251" t="str">
            <v xml:space="preserve">duzentos e cinquenta mil, </v>
          </cell>
          <cell r="D251" t="str">
            <v>duzentos e cinquenta</v>
          </cell>
          <cell r="E251" t="str">
            <v>duzentos e cinquenta centavos</v>
          </cell>
        </row>
        <row r="252">
          <cell r="A252">
            <v>251</v>
          </cell>
          <cell r="B252" t="str">
            <v xml:space="preserve">duzentos e cinquenta e um milhões, </v>
          </cell>
          <cell r="C252" t="str">
            <v xml:space="preserve">duzentos e cinquenta e um mil, </v>
          </cell>
          <cell r="D252" t="str">
            <v>duzentos e cinquenta e um</v>
          </cell>
          <cell r="E252" t="str">
            <v>duzentos e cinquenta e um centavos</v>
          </cell>
        </row>
        <row r="253">
          <cell r="A253">
            <v>252</v>
          </cell>
          <cell r="B253" t="str">
            <v xml:space="preserve">duzentos e cinquenta e dois milhões, </v>
          </cell>
          <cell r="C253" t="str">
            <v xml:space="preserve">duzentos e cinquenta e dois mil, </v>
          </cell>
          <cell r="D253" t="str">
            <v>duzentos e cinquenta e dois</v>
          </cell>
          <cell r="E253" t="str">
            <v>duzentos e cinquenta e dois centavos</v>
          </cell>
        </row>
        <row r="254">
          <cell r="A254">
            <v>253</v>
          </cell>
          <cell r="B254" t="str">
            <v xml:space="preserve">duzentos e cinquenta e tres milhões, </v>
          </cell>
          <cell r="C254" t="str">
            <v xml:space="preserve">duzentos e cinquenta e tres mil, </v>
          </cell>
          <cell r="D254" t="str">
            <v>duzentos e cinquenta e tres</v>
          </cell>
          <cell r="E254" t="str">
            <v>duzentos e cinquenta e tres centavos</v>
          </cell>
        </row>
        <row r="255">
          <cell r="A255">
            <v>254</v>
          </cell>
          <cell r="B255" t="str">
            <v xml:space="preserve">duzentos e cinquenta e quatro milhões, </v>
          </cell>
          <cell r="C255" t="str">
            <v xml:space="preserve">duzentos e cinquenta e quatro mil, </v>
          </cell>
          <cell r="D255" t="str">
            <v>duzentos e cinquenta e quatro</v>
          </cell>
          <cell r="E255" t="str">
            <v>duzentos e cinquenta e quatro centavos</v>
          </cell>
        </row>
        <row r="256">
          <cell r="A256">
            <v>255</v>
          </cell>
          <cell r="B256" t="str">
            <v xml:space="preserve">duzentos e cinquenta e cinco milhões, </v>
          </cell>
          <cell r="C256" t="str">
            <v xml:space="preserve">duzentos e cinquenta e cinco mil, </v>
          </cell>
          <cell r="D256" t="str">
            <v>duzentos e cinquenta e cinco</v>
          </cell>
          <cell r="E256" t="str">
            <v>duzentos e cinquenta e cinco centavos</v>
          </cell>
        </row>
        <row r="257">
          <cell r="A257">
            <v>256</v>
          </cell>
          <cell r="B257" t="str">
            <v xml:space="preserve">duzentos e cinquenta e seis milhões, </v>
          </cell>
          <cell r="C257" t="str">
            <v xml:space="preserve">duzentos e cinquenta e seis mil, </v>
          </cell>
          <cell r="D257" t="str">
            <v>duzentos e cinquenta e seis</v>
          </cell>
          <cell r="E257" t="str">
            <v>duzentos e cinquenta e seis centavos</v>
          </cell>
        </row>
        <row r="258">
          <cell r="A258">
            <v>257</v>
          </cell>
          <cell r="B258" t="str">
            <v xml:space="preserve">duzentos e cinquenta e sete milhões, </v>
          </cell>
          <cell r="C258" t="str">
            <v xml:space="preserve">duzentos e cinquenta e sete mil, </v>
          </cell>
          <cell r="D258" t="str">
            <v>duzentos e cinquenta e sete</v>
          </cell>
          <cell r="E258" t="str">
            <v>duzentos e cinquenta e sete centavos</v>
          </cell>
        </row>
        <row r="259">
          <cell r="A259">
            <v>258</v>
          </cell>
          <cell r="B259" t="str">
            <v xml:space="preserve">duzentos e cinquenta e oito milhões, </v>
          </cell>
          <cell r="C259" t="str">
            <v xml:space="preserve">duzentos e cinquenta e oito mil, </v>
          </cell>
          <cell r="D259" t="str">
            <v>duzentos e cinquenta e oito</v>
          </cell>
          <cell r="E259" t="str">
            <v>duzentos e cinquenta e oito centavos</v>
          </cell>
        </row>
        <row r="260">
          <cell r="A260">
            <v>259</v>
          </cell>
          <cell r="B260" t="str">
            <v xml:space="preserve">duzentos e cinquenta e nove milhões, </v>
          </cell>
          <cell r="C260" t="str">
            <v xml:space="preserve">duzentos e cinquenta e nove mil, </v>
          </cell>
          <cell r="D260" t="str">
            <v>duzentos e cinquenta e nove</v>
          </cell>
          <cell r="E260" t="str">
            <v>duzentos e cinquenta e nove centavos</v>
          </cell>
        </row>
        <row r="261">
          <cell r="A261">
            <v>260</v>
          </cell>
          <cell r="B261" t="str">
            <v xml:space="preserve">duzentos e sessenta milhões, </v>
          </cell>
          <cell r="C261" t="str">
            <v xml:space="preserve">duzentos e sessenta mil, </v>
          </cell>
          <cell r="D261" t="str">
            <v>duzentos e sessenta</v>
          </cell>
          <cell r="E261" t="str">
            <v>duzentos e sessenta centavos</v>
          </cell>
        </row>
        <row r="262">
          <cell r="A262">
            <v>261</v>
          </cell>
          <cell r="B262" t="str">
            <v xml:space="preserve">duzentos e sessenta e um milhões, </v>
          </cell>
          <cell r="C262" t="str">
            <v xml:space="preserve">duzentos e sessenta e um mil, </v>
          </cell>
          <cell r="D262" t="str">
            <v>duzentos e sessenta e um</v>
          </cell>
          <cell r="E262" t="str">
            <v>duzentos e sessenta e um centavos</v>
          </cell>
        </row>
        <row r="263">
          <cell r="A263">
            <v>262</v>
          </cell>
          <cell r="B263" t="str">
            <v xml:space="preserve">duzentos e sessenta e dois milhões, </v>
          </cell>
          <cell r="C263" t="str">
            <v xml:space="preserve">duzentos e sessenta e dois mil, </v>
          </cell>
          <cell r="D263" t="str">
            <v>duzentos e sessenta e dois</v>
          </cell>
          <cell r="E263" t="str">
            <v>duzentos e sessenta e dois centavos</v>
          </cell>
        </row>
        <row r="264">
          <cell r="A264">
            <v>263</v>
          </cell>
          <cell r="B264" t="str">
            <v xml:space="preserve">duzentos e sessenta e tres milhões, </v>
          </cell>
          <cell r="C264" t="str">
            <v xml:space="preserve">duzentos e sessenta e tres mil, </v>
          </cell>
          <cell r="D264" t="str">
            <v>duzentos e sessenta e tres</v>
          </cell>
          <cell r="E264" t="str">
            <v>duzentos e sessenta e tres centavos</v>
          </cell>
        </row>
        <row r="265">
          <cell r="A265">
            <v>264</v>
          </cell>
          <cell r="B265" t="str">
            <v xml:space="preserve">duzentos e sessenta e quatro milhões, </v>
          </cell>
          <cell r="C265" t="str">
            <v xml:space="preserve">duzentos e sessenta e quatro mil, </v>
          </cell>
          <cell r="D265" t="str">
            <v>duzentos e sessenta e quatro</v>
          </cell>
          <cell r="E265" t="str">
            <v>duzentos e sessenta e quatro centavos</v>
          </cell>
        </row>
        <row r="266">
          <cell r="A266">
            <v>265</v>
          </cell>
          <cell r="B266" t="str">
            <v xml:space="preserve">duzentos e sessenta e cinco milhões, </v>
          </cell>
          <cell r="C266" t="str">
            <v xml:space="preserve">duzentos e sessenta e cinco mil, </v>
          </cell>
          <cell r="D266" t="str">
            <v>duzentos e sessenta e cinco</v>
          </cell>
          <cell r="E266" t="str">
            <v>duzentos e sessenta e cinco centavos</v>
          </cell>
        </row>
        <row r="267">
          <cell r="A267">
            <v>266</v>
          </cell>
          <cell r="B267" t="str">
            <v xml:space="preserve">duzentos e sessenta e seis milhões, </v>
          </cell>
          <cell r="C267" t="str">
            <v xml:space="preserve">duzentos e sessenta e seis mil, </v>
          </cell>
          <cell r="D267" t="str">
            <v>duzentos e sessenta e seis</v>
          </cell>
          <cell r="E267" t="str">
            <v>duzentos e sessenta e seis centavos</v>
          </cell>
        </row>
        <row r="268">
          <cell r="A268">
            <v>267</v>
          </cell>
          <cell r="B268" t="str">
            <v xml:space="preserve">duzentos e sessenta e sete milhões, </v>
          </cell>
          <cell r="C268" t="str">
            <v xml:space="preserve">duzentos e sessenta e sete mil, </v>
          </cell>
          <cell r="D268" t="str">
            <v>duzentos e sessenta e sete</v>
          </cell>
          <cell r="E268" t="str">
            <v>duzentos e sessenta e sete centavos</v>
          </cell>
        </row>
        <row r="269">
          <cell r="A269">
            <v>268</v>
          </cell>
          <cell r="B269" t="str">
            <v xml:space="preserve">duzentos e sessenta e oito milhões, </v>
          </cell>
          <cell r="C269" t="str">
            <v xml:space="preserve">duzentos e sessenta e oito mil, </v>
          </cell>
          <cell r="D269" t="str">
            <v>duzentos e sessenta e oito</v>
          </cell>
          <cell r="E269" t="str">
            <v>duzentos e sessenta e oito centavos</v>
          </cell>
        </row>
        <row r="270">
          <cell r="A270">
            <v>269</v>
          </cell>
          <cell r="B270" t="str">
            <v xml:space="preserve">duzentos e sessenta e nove milhões, </v>
          </cell>
          <cell r="C270" t="str">
            <v xml:space="preserve">duzentos e sessenta e nove mil, </v>
          </cell>
          <cell r="D270" t="str">
            <v>duzentos e sessenta e nove</v>
          </cell>
          <cell r="E270" t="str">
            <v>duzentos e sessenta e nove centavos</v>
          </cell>
        </row>
        <row r="271">
          <cell r="A271">
            <v>270</v>
          </cell>
          <cell r="B271" t="str">
            <v xml:space="preserve">duzentos e setenta milhões, </v>
          </cell>
          <cell r="C271" t="str">
            <v xml:space="preserve">duzentos e setenta mil, </v>
          </cell>
          <cell r="D271" t="str">
            <v>duzentos e setenta</v>
          </cell>
          <cell r="E271" t="str">
            <v>duzentos e setenta centavos</v>
          </cell>
        </row>
        <row r="272">
          <cell r="A272">
            <v>271</v>
          </cell>
          <cell r="B272" t="str">
            <v xml:space="preserve">duzentos e setenta e um milhões, </v>
          </cell>
          <cell r="C272" t="str">
            <v xml:space="preserve">duzentos e setenta e um mil, </v>
          </cell>
          <cell r="D272" t="str">
            <v>duzentos e setenta e um</v>
          </cell>
          <cell r="E272" t="str">
            <v>duzentos e setenta e um centavos</v>
          </cell>
        </row>
        <row r="273">
          <cell r="A273">
            <v>272</v>
          </cell>
          <cell r="B273" t="str">
            <v xml:space="preserve">duzentos e setenta e dois milhões, </v>
          </cell>
          <cell r="C273" t="str">
            <v xml:space="preserve">duzentos e setenta e dois mil, </v>
          </cell>
          <cell r="D273" t="str">
            <v>duzentos e setenta e dois</v>
          </cell>
          <cell r="E273" t="str">
            <v>duzentos e setenta e dois centavos</v>
          </cell>
        </row>
        <row r="274">
          <cell r="A274">
            <v>273</v>
          </cell>
          <cell r="B274" t="str">
            <v xml:space="preserve">duzentos e setenta e tres milhões, </v>
          </cell>
          <cell r="C274" t="str">
            <v xml:space="preserve">duzentos e setenta e tres mil, </v>
          </cell>
          <cell r="D274" t="str">
            <v>duzentos e setenta e tres</v>
          </cell>
          <cell r="E274" t="str">
            <v>duzentos e setenta e tres centavos</v>
          </cell>
        </row>
        <row r="275">
          <cell r="A275">
            <v>274</v>
          </cell>
          <cell r="B275" t="str">
            <v xml:space="preserve">duzentos e setenta e quatro milhões, </v>
          </cell>
          <cell r="C275" t="str">
            <v xml:space="preserve">duzentos e setenta e quatro mil, </v>
          </cell>
          <cell r="D275" t="str">
            <v>duzentos e setenta e quatro</v>
          </cell>
          <cell r="E275" t="str">
            <v>duzentos e setenta e quatro centavos</v>
          </cell>
        </row>
        <row r="276">
          <cell r="A276">
            <v>275</v>
          </cell>
          <cell r="B276" t="str">
            <v xml:space="preserve">duzentos e setenta e cinco milhões, </v>
          </cell>
          <cell r="C276" t="str">
            <v xml:space="preserve">duzentos e setenta e cinco mil, </v>
          </cell>
          <cell r="D276" t="str">
            <v>duzentos e setenta e cinco</v>
          </cell>
          <cell r="E276" t="str">
            <v>duzentos e setenta e cinco centavos</v>
          </cell>
        </row>
        <row r="277">
          <cell r="A277">
            <v>276</v>
          </cell>
          <cell r="B277" t="str">
            <v xml:space="preserve">duzentos e setenta e seis milhões, </v>
          </cell>
          <cell r="C277" t="str">
            <v xml:space="preserve">duzentos e setenta e seis mil, </v>
          </cell>
          <cell r="D277" t="str">
            <v>duzentos e setenta e seis</v>
          </cell>
          <cell r="E277" t="str">
            <v>duzentos e setenta e seis centavos</v>
          </cell>
        </row>
        <row r="278">
          <cell r="A278">
            <v>277</v>
          </cell>
          <cell r="B278" t="str">
            <v xml:space="preserve">duzentos e setenta e sete milhões, </v>
          </cell>
          <cell r="C278" t="str">
            <v xml:space="preserve">duzentos e setenta e sete mil, </v>
          </cell>
          <cell r="D278" t="str">
            <v>duzentos e setenta e sete</v>
          </cell>
          <cell r="E278" t="str">
            <v>duzentos e setenta e sete centavos</v>
          </cell>
        </row>
        <row r="279">
          <cell r="A279">
            <v>278</v>
          </cell>
          <cell r="B279" t="str">
            <v xml:space="preserve">duzentos e setenta e oito milhões, </v>
          </cell>
          <cell r="C279" t="str">
            <v xml:space="preserve">duzentos e setenta e oito mil, </v>
          </cell>
          <cell r="D279" t="str">
            <v>duzentos e setenta e oito</v>
          </cell>
          <cell r="E279" t="str">
            <v>duzentos e setenta e oito centavos</v>
          </cell>
        </row>
        <row r="280">
          <cell r="A280">
            <v>279</v>
          </cell>
          <cell r="B280" t="str">
            <v xml:space="preserve">duzentos e setenta e nove milhões, </v>
          </cell>
          <cell r="C280" t="str">
            <v xml:space="preserve">duzentos e setenta e nove mil, </v>
          </cell>
          <cell r="D280" t="str">
            <v>duzentos e setenta e nove</v>
          </cell>
          <cell r="E280" t="str">
            <v>duzentos e setenta e nove centavos</v>
          </cell>
        </row>
        <row r="281">
          <cell r="A281">
            <v>280</v>
          </cell>
          <cell r="B281" t="str">
            <v xml:space="preserve">duzentos e oitenta milhões, </v>
          </cell>
          <cell r="C281" t="str">
            <v xml:space="preserve">duzentos e oitenta mil, </v>
          </cell>
          <cell r="D281" t="str">
            <v>duzentos e oitenta</v>
          </cell>
          <cell r="E281" t="str">
            <v>duzentos e oitenta centavos</v>
          </cell>
        </row>
        <row r="282">
          <cell r="A282">
            <v>281</v>
          </cell>
          <cell r="B282" t="str">
            <v xml:space="preserve">duzentos e oitenta e um milhões, </v>
          </cell>
          <cell r="C282" t="str">
            <v xml:space="preserve">duzentos e oitenta e um mil, </v>
          </cell>
          <cell r="D282" t="str">
            <v>duzentos e oitenta e um</v>
          </cell>
          <cell r="E282" t="str">
            <v>duzentos e oitenta e um centavos</v>
          </cell>
        </row>
        <row r="283">
          <cell r="A283">
            <v>282</v>
          </cell>
          <cell r="B283" t="str">
            <v xml:space="preserve">duzentos e oitenta e dois milhões, </v>
          </cell>
          <cell r="C283" t="str">
            <v xml:space="preserve">duzentos e oitenta e dois mil, </v>
          </cell>
          <cell r="D283" t="str">
            <v>duzentos e oitenta e dois</v>
          </cell>
          <cell r="E283" t="str">
            <v>duzentos e oitenta e dois centavos</v>
          </cell>
        </row>
        <row r="284">
          <cell r="A284">
            <v>283</v>
          </cell>
          <cell r="B284" t="str">
            <v xml:space="preserve">duzentos e oitenta e tres milhões, </v>
          </cell>
          <cell r="C284" t="str">
            <v xml:space="preserve">duzentos e oitenta e tres mil, </v>
          </cell>
          <cell r="D284" t="str">
            <v>duzentos e oitenta e tres</v>
          </cell>
          <cell r="E284" t="str">
            <v>duzentos e oitenta e tres centavos</v>
          </cell>
        </row>
        <row r="285">
          <cell r="A285">
            <v>284</v>
          </cell>
          <cell r="B285" t="str">
            <v xml:space="preserve">duzentos e oitenta e quatro milhões, </v>
          </cell>
          <cell r="C285" t="str">
            <v xml:space="preserve">duzentos e oitenta e quatro mil, </v>
          </cell>
          <cell r="D285" t="str">
            <v>duzentos e oitenta e quatro</v>
          </cell>
          <cell r="E285" t="str">
            <v>duzentos e oitenta e quatro centavos</v>
          </cell>
        </row>
        <row r="286">
          <cell r="A286">
            <v>285</v>
          </cell>
          <cell r="B286" t="str">
            <v xml:space="preserve">duzentos e oitenta e cinco milhões, </v>
          </cell>
          <cell r="C286" t="str">
            <v xml:space="preserve">duzentos e oitenta e cinco mil, </v>
          </cell>
          <cell r="D286" t="str">
            <v>duzentos e oitenta e cinco</v>
          </cell>
          <cell r="E286" t="str">
            <v>duzentos e oitenta e cinco centavos</v>
          </cell>
        </row>
        <row r="287">
          <cell r="A287">
            <v>286</v>
          </cell>
          <cell r="B287" t="str">
            <v xml:space="preserve">duzentos e oitenta e seis milhões, </v>
          </cell>
          <cell r="C287" t="str">
            <v xml:space="preserve">duzentos e oitenta e seis mil, </v>
          </cell>
          <cell r="D287" t="str">
            <v>duzentos e oitenta e seis</v>
          </cell>
          <cell r="E287" t="str">
            <v>duzentos e oitenta e seis centavos</v>
          </cell>
        </row>
        <row r="288">
          <cell r="A288">
            <v>287</v>
          </cell>
          <cell r="B288" t="str">
            <v xml:space="preserve">duzentos e oitenta e sete milhões, </v>
          </cell>
          <cell r="C288" t="str">
            <v xml:space="preserve">duzentos e oitenta e sete mil, </v>
          </cell>
          <cell r="D288" t="str">
            <v>duzentos e oitenta e sete</v>
          </cell>
          <cell r="E288" t="str">
            <v>duzentos e oitenta e sete centavos</v>
          </cell>
        </row>
        <row r="289">
          <cell r="A289">
            <v>288</v>
          </cell>
          <cell r="B289" t="str">
            <v xml:space="preserve">duzentos e oitenta e oito milhões, </v>
          </cell>
          <cell r="C289" t="str">
            <v xml:space="preserve">duzentos e oitenta e oito mil, </v>
          </cell>
          <cell r="D289" t="str">
            <v>duzentos e oitenta e oito</v>
          </cell>
          <cell r="E289" t="str">
            <v>duzentos e oitenta e oito centavos</v>
          </cell>
        </row>
        <row r="290">
          <cell r="A290">
            <v>289</v>
          </cell>
          <cell r="B290" t="str">
            <v xml:space="preserve">duzentos e oitenta e nove milhões, </v>
          </cell>
          <cell r="C290" t="str">
            <v xml:space="preserve">duzentos e oitenta e nove mil, </v>
          </cell>
          <cell r="D290" t="str">
            <v>duzentos e oitenta e nove</v>
          </cell>
          <cell r="E290" t="str">
            <v>duzentos e oitenta e nove centavos</v>
          </cell>
        </row>
        <row r="291">
          <cell r="A291">
            <v>290</v>
          </cell>
          <cell r="B291" t="str">
            <v xml:space="preserve">duzentos e noventa milhões, </v>
          </cell>
          <cell r="C291" t="str">
            <v xml:space="preserve">duzentos e noventa mil, </v>
          </cell>
          <cell r="D291" t="str">
            <v>duzentos e noventa</v>
          </cell>
          <cell r="E291" t="str">
            <v>duzentos e noventa centavos</v>
          </cell>
        </row>
        <row r="292">
          <cell r="A292">
            <v>291</v>
          </cell>
          <cell r="B292" t="str">
            <v xml:space="preserve">duzentos e noventa e um milhões, </v>
          </cell>
          <cell r="C292" t="str">
            <v xml:space="preserve">duzentos e noventa e um mil, </v>
          </cell>
          <cell r="D292" t="str">
            <v>duzentos e noventa e um</v>
          </cell>
          <cell r="E292" t="str">
            <v>duzentos e noventa e um centavos</v>
          </cell>
        </row>
        <row r="293">
          <cell r="A293">
            <v>292</v>
          </cell>
          <cell r="B293" t="str">
            <v xml:space="preserve">duzentos e noventa e dois milhões, </v>
          </cell>
          <cell r="C293" t="str">
            <v xml:space="preserve">duzentos e noventa e dois mil, </v>
          </cell>
          <cell r="D293" t="str">
            <v>duzentos e noventa e dois</v>
          </cell>
          <cell r="E293" t="str">
            <v>duzentos e noventa e dois centavos</v>
          </cell>
        </row>
        <row r="294">
          <cell r="A294">
            <v>293</v>
          </cell>
          <cell r="B294" t="str">
            <v xml:space="preserve">duzentos e noventa e tres milhões, </v>
          </cell>
          <cell r="C294" t="str">
            <v xml:space="preserve">duzentos e noventa e tres mil, </v>
          </cell>
          <cell r="D294" t="str">
            <v>duzentos e noventa e tres</v>
          </cell>
          <cell r="E294" t="str">
            <v>duzentos e noventa e tres centavos</v>
          </cell>
        </row>
        <row r="295">
          <cell r="A295">
            <v>294</v>
          </cell>
          <cell r="B295" t="str">
            <v xml:space="preserve">duzentos e noventa e quatro milhões, </v>
          </cell>
          <cell r="C295" t="str">
            <v xml:space="preserve">duzentos e noventa e quatro mil, </v>
          </cell>
          <cell r="D295" t="str">
            <v>duzentos e noventa e quatro</v>
          </cell>
          <cell r="E295" t="str">
            <v>duzentos e noventa e quatro centavos</v>
          </cell>
        </row>
        <row r="296">
          <cell r="A296">
            <v>295</v>
          </cell>
          <cell r="B296" t="str">
            <v xml:space="preserve">duzentos e noventa e cinco milhões, </v>
          </cell>
          <cell r="C296" t="str">
            <v xml:space="preserve">duzentos e noventa e cinco mil, </v>
          </cell>
          <cell r="D296" t="str">
            <v>duzentos e noventa e cinco</v>
          </cell>
          <cell r="E296" t="str">
            <v>duzentos e noventa e cinco centavos</v>
          </cell>
        </row>
        <row r="297">
          <cell r="A297">
            <v>296</v>
          </cell>
          <cell r="B297" t="str">
            <v xml:space="preserve">duzentos e noventa e seis milhões, </v>
          </cell>
          <cell r="C297" t="str">
            <v xml:space="preserve">duzentos e noventa e seis mil, </v>
          </cell>
          <cell r="D297" t="str">
            <v>duzentos e noventa e seis</v>
          </cell>
          <cell r="E297" t="str">
            <v>duzentos e noventa e seis centavos</v>
          </cell>
        </row>
        <row r="298">
          <cell r="A298">
            <v>297</v>
          </cell>
          <cell r="B298" t="str">
            <v xml:space="preserve">duzentos e noventa e sete milhões, </v>
          </cell>
          <cell r="C298" t="str">
            <v xml:space="preserve">duzentos e noventa e sete mil, </v>
          </cell>
          <cell r="D298" t="str">
            <v>duzentos e noventa e sete</v>
          </cell>
          <cell r="E298" t="str">
            <v>duzentos e noventa e sete centavos</v>
          </cell>
        </row>
        <row r="299">
          <cell r="A299">
            <v>298</v>
          </cell>
          <cell r="B299" t="str">
            <v xml:space="preserve">duzentos e noventa e oito milhões, </v>
          </cell>
          <cell r="C299" t="str">
            <v xml:space="preserve">duzentos e noventa e oito mil, </v>
          </cell>
          <cell r="D299" t="str">
            <v>duzentos e noventa e oito</v>
          </cell>
          <cell r="E299" t="str">
            <v>duzentos e noventa e oito centavos</v>
          </cell>
        </row>
        <row r="300">
          <cell r="A300">
            <v>299</v>
          </cell>
          <cell r="B300" t="str">
            <v xml:space="preserve">duzentos e noventa e nove milhões, </v>
          </cell>
          <cell r="C300" t="str">
            <v xml:space="preserve">duzentos e noventa e nove mil, </v>
          </cell>
          <cell r="D300" t="str">
            <v>duzentos e noventa e nove</v>
          </cell>
          <cell r="E300" t="str">
            <v>duzentos e noventa e nove centavos</v>
          </cell>
        </row>
        <row r="301">
          <cell r="A301">
            <v>300</v>
          </cell>
          <cell r="B301" t="str">
            <v xml:space="preserve">trezentos milhões, </v>
          </cell>
          <cell r="C301" t="str">
            <v xml:space="preserve">trezentos mil, </v>
          </cell>
          <cell r="D301" t="str">
            <v>trezentos</v>
          </cell>
          <cell r="E301" t="str">
            <v>trezentos centavos</v>
          </cell>
        </row>
        <row r="302">
          <cell r="A302">
            <v>301</v>
          </cell>
          <cell r="B302" t="str">
            <v xml:space="preserve">trezentos e um milhões, </v>
          </cell>
          <cell r="C302" t="str">
            <v xml:space="preserve">trezentos e um mil, </v>
          </cell>
          <cell r="D302" t="str">
            <v>trezentos e um</v>
          </cell>
          <cell r="E302" t="str">
            <v>trezentos e um centavos</v>
          </cell>
        </row>
        <row r="303">
          <cell r="A303">
            <v>302</v>
          </cell>
          <cell r="B303" t="str">
            <v xml:space="preserve">trezentos e dois milhões, </v>
          </cell>
          <cell r="C303" t="str">
            <v xml:space="preserve">trezentos e dois mil, </v>
          </cell>
          <cell r="D303" t="str">
            <v>trezentos e dois</v>
          </cell>
          <cell r="E303" t="str">
            <v>trezentos e dois centavos</v>
          </cell>
        </row>
        <row r="304">
          <cell r="A304">
            <v>303</v>
          </cell>
          <cell r="B304" t="str">
            <v xml:space="preserve">trezentos e tres milhões, </v>
          </cell>
          <cell r="C304" t="str">
            <v xml:space="preserve">trezentos e tres mil, </v>
          </cell>
          <cell r="D304" t="str">
            <v>trezentos e tres</v>
          </cell>
          <cell r="E304" t="str">
            <v>trezentos e tres centavos</v>
          </cell>
        </row>
        <row r="305">
          <cell r="A305">
            <v>304</v>
          </cell>
          <cell r="B305" t="str">
            <v xml:space="preserve">trezentos e quatro milhões, </v>
          </cell>
          <cell r="C305" t="str">
            <v xml:space="preserve">trezentos e quatro mil, </v>
          </cell>
          <cell r="D305" t="str">
            <v>trezentos e quatro</v>
          </cell>
          <cell r="E305" t="str">
            <v>trezentos e quatro centavos</v>
          </cell>
        </row>
        <row r="306">
          <cell r="A306">
            <v>305</v>
          </cell>
          <cell r="B306" t="str">
            <v xml:space="preserve">trezentos e cinco milhões, </v>
          </cell>
          <cell r="C306" t="str">
            <v xml:space="preserve">trezentos e cinco mil, </v>
          </cell>
          <cell r="D306" t="str">
            <v>trezentos e cinco</v>
          </cell>
          <cell r="E306" t="str">
            <v>trezentos e cinco centavos</v>
          </cell>
        </row>
        <row r="307">
          <cell r="A307">
            <v>306</v>
          </cell>
          <cell r="B307" t="str">
            <v xml:space="preserve">trezentos e seis milhões, </v>
          </cell>
          <cell r="C307" t="str">
            <v xml:space="preserve">trezentos e seis mil, </v>
          </cell>
          <cell r="D307" t="str">
            <v>trezentos e seis</v>
          </cell>
          <cell r="E307" t="str">
            <v>trezentos e seis centavos</v>
          </cell>
        </row>
        <row r="308">
          <cell r="A308">
            <v>307</v>
          </cell>
          <cell r="B308" t="str">
            <v xml:space="preserve">trezentos e sete milhões, </v>
          </cell>
          <cell r="C308" t="str">
            <v xml:space="preserve">trezentos e sete mil, </v>
          </cell>
          <cell r="D308" t="str">
            <v>trezentos e sete</v>
          </cell>
          <cell r="E308" t="str">
            <v>trezentos e sete centavos</v>
          </cell>
        </row>
        <row r="309">
          <cell r="A309">
            <v>308</v>
          </cell>
          <cell r="B309" t="str">
            <v xml:space="preserve">trezentos e oito milhões, </v>
          </cell>
          <cell r="C309" t="str">
            <v xml:space="preserve">trezentos e oito mil, </v>
          </cell>
          <cell r="D309" t="str">
            <v>trezentos e oito</v>
          </cell>
          <cell r="E309" t="str">
            <v>trezentos e oito centavos</v>
          </cell>
        </row>
        <row r="310">
          <cell r="A310">
            <v>309</v>
          </cell>
          <cell r="B310" t="str">
            <v xml:space="preserve">trezentos e nove milhões, </v>
          </cell>
          <cell r="C310" t="str">
            <v xml:space="preserve">trezentos e nove mil, </v>
          </cell>
          <cell r="D310" t="str">
            <v>trezentos e nove</v>
          </cell>
          <cell r="E310" t="str">
            <v>trezentos e nove centavos</v>
          </cell>
        </row>
        <row r="311">
          <cell r="A311">
            <v>310</v>
          </cell>
          <cell r="B311" t="str">
            <v xml:space="preserve">trezentos e dez milhões, </v>
          </cell>
          <cell r="C311" t="str">
            <v xml:space="preserve">trezentos e dez mil, </v>
          </cell>
          <cell r="D311" t="str">
            <v>trezentos e dez</v>
          </cell>
          <cell r="E311" t="str">
            <v>trezentos e dez centavos</v>
          </cell>
        </row>
        <row r="312">
          <cell r="A312">
            <v>311</v>
          </cell>
          <cell r="B312" t="str">
            <v xml:space="preserve">trezentos e onze milhões, </v>
          </cell>
          <cell r="C312" t="str">
            <v xml:space="preserve">trezentos e onze mil, </v>
          </cell>
          <cell r="D312" t="str">
            <v>trezentos e onze</v>
          </cell>
          <cell r="E312" t="str">
            <v>trezentos e onze centavos</v>
          </cell>
        </row>
        <row r="313">
          <cell r="A313">
            <v>312</v>
          </cell>
          <cell r="B313" t="str">
            <v xml:space="preserve">trezentos e doze milhões, </v>
          </cell>
          <cell r="C313" t="str">
            <v xml:space="preserve">trezentos e doze mil, </v>
          </cell>
          <cell r="D313" t="str">
            <v>trezentos e doze</v>
          </cell>
          <cell r="E313" t="str">
            <v>trezentos e doze centavos</v>
          </cell>
        </row>
        <row r="314">
          <cell r="A314">
            <v>313</v>
          </cell>
          <cell r="B314" t="str">
            <v xml:space="preserve">trezentos e treze milhões, </v>
          </cell>
          <cell r="C314" t="str">
            <v xml:space="preserve">trezentos e treze mil, </v>
          </cell>
          <cell r="D314" t="str">
            <v>trezentos e treze</v>
          </cell>
          <cell r="E314" t="str">
            <v>trezentos e treze centavos</v>
          </cell>
        </row>
        <row r="315">
          <cell r="A315">
            <v>314</v>
          </cell>
          <cell r="B315" t="str">
            <v xml:space="preserve">trezentos e quatorze milhões, </v>
          </cell>
          <cell r="C315" t="str">
            <v xml:space="preserve">trezentos e quatorze mil, </v>
          </cell>
          <cell r="D315" t="str">
            <v>trezentos e quatorze</v>
          </cell>
          <cell r="E315" t="str">
            <v>trezentos e quatorze centavos</v>
          </cell>
        </row>
        <row r="316">
          <cell r="A316">
            <v>315</v>
          </cell>
          <cell r="B316" t="str">
            <v xml:space="preserve">trezentos e quinze milhões, </v>
          </cell>
          <cell r="C316" t="str">
            <v xml:space="preserve">trezentos e quinze mil, </v>
          </cell>
          <cell r="D316" t="str">
            <v>trezentos e quinze</v>
          </cell>
          <cell r="E316" t="str">
            <v>trezentos e quinze centavos</v>
          </cell>
        </row>
        <row r="317">
          <cell r="A317">
            <v>316</v>
          </cell>
          <cell r="B317" t="str">
            <v xml:space="preserve">trezentos e dezesseis milhões, </v>
          </cell>
          <cell r="C317" t="str">
            <v xml:space="preserve">trezentos e dezesseis mil, </v>
          </cell>
          <cell r="D317" t="str">
            <v>trezentos e dezesseis</v>
          </cell>
          <cell r="E317" t="str">
            <v>trezentos e dezesseis centavos</v>
          </cell>
        </row>
        <row r="318">
          <cell r="A318">
            <v>317</v>
          </cell>
          <cell r="B318" t="str">
            <v xml:space="preserve">trezentos e dezessete milhões, </v>
          </cell>
          <cell r="C318" t="str">
            <v xml:space="preserve">trezentos e dezessete mil, </v>
          </cell>
          <cell r="D318" t="str">
            <v>trezentos e dezessete</v>
          </cell>
          <cell r="E318" t="str">
            <v>trezentos e dezessete centavos</v>
          </cell>
        </row>
        <row r="319">
          <cell r="A319">
            <v>318</v>
          </cell>
          <cell r="B319" t="str">
            <v xml:space="preserve">trezentos e dezoito milhões, </v>
          </cell>
          <cell r="C319" t="str">
            <v xml:space="preserve">trezentos e dezoito mil, </v>
          </cell>
          <cell r="D319" t="str">
            <v>trezentos e dezoito</v>
          </cell>
          <cell r="E319" t="str">
            <v>trezentos e dezoito centavos</v>
          </cell>
        </row>
        <row r="320">
          <cell r="A320">
            <v>319</v>
          </cell>
          <cell r="B320" t="str">
            <v xml:space="preserve">trezentos e dezenove milhões, </v>
          </cell>
          <cell r="C320" t="str">
            <v xml:space="preserve">trezentos e dezenove mil, </v>
          </cell>
          <cell r="D320" t="str">
            <v>trezentos e dezenove</v>
          </cell>
          <cell r="E320" t="str">
            <v>trezentos e dezenove centavos</v>
          </cell>
        </row>
        <row r="321">
          <cell r="A321">
            <v>320</v>
          </cell>
          <cell r="B321" t="str">
            <v xml:space="preserve">trezentos e vinte milhões, </v>
          </cell>
          <cell r="C321" t="str">
            <v xml:space="preserve">trezentos e vinte mil, </v>
          </cell>
          <cell r="D321" t="str">
            <v>trezentos e vinte</v>
          </cell>
          <cell r="E321" t="str">
            <v>trezentos e vinte centavos</v>
          </cell>
        </row>
        <row r="322">
          <cell r="A322">
            <v>321</v>
          </cell>
          <cell r="B322" t="str">
            <v xml:space="preserve">trezentos e vinte e um milhões, </v>
          </cell>
          <cell r="C322" t="str">
            <v xml:space="preserve">trezentos e vinte e um mil, </v>
          </cell>
          <cell r="D322" t="str">
            <v>trezentos e vinte e um</v>
          </cell>
          <cell r="E322" t="str">
            <v>trezentos e vinte e um centavos</v>
          </cell>
        </row>
        <row r="323">
          <cell r="A323">
            <v>322</v>
          </cell>
          <cell r="B323" t="str">
            <v xml:space="preserve">trezentos e vinte e dois milhões, </v>
          </cell>
          <cell r="C323" t="str">
            <v xml:space="preserve">trezentos e vinte e dois mil, </v>
          </cell>
          <cell r="D323" t="str">
            <v>trezentos e vinte e dois</v>
          </cell>
          <cell r="E323" t="str">
            <v>trezentos e vinte e dois centavos</v>
          </cell>
        </row>
        <row r="324">
          <cell r="A324">
            <v>323</v>
          </cell>
          <cell r="B324" t="str">
            <v xml:space="preserve">trezentos e vinte e tres milhões, </v>
          </cell>
          <cell r="C324" t="str">
            <v xml:space="preserve">trezentos e vinte e tres mil, </v>
          </cell>
          <cell r="D324" t="str">
            <v>trezentos e vinte e tres</v>
          </cell>
          <cell r="E324" t="str">
            <v>trezentos e vinte e tres centavos</v>
          </cell>
        </row>
        <row r="325">
          <cell r="A325">
            <v>324</v>
          </cell>
          <cell r="B325" t="str">
            <v xml:space="preserve">trezentos e vinte e quatro milhões, </v>
          </cell>
          <cell r="C325" t="str">
            <v xml:space="preserve">trezentos e vinte e quatro mil, </v>
          </cell>
          <cell r="D325" t="str">
            <v>trezentos e vinte e quatro</v>
          </cell>
          <cell r="E325" t="str">
            <v>trezentos e vinte e quatro centavos</v>
          </cell>
        </row>
        <row r="326">
          <cell r="A326">
            <v>325</v>
          </cell>
          <cell r="B326" t="str">
            <v xml:space="preserve">trezentos e vinte e cinco milhões, </v>
          </cell>
          <cell r="C326" t="str">
            <v xml:space="preserve">trezentos e vinte e cinco mil, </v>
          </cell>
          <cell r="D326" t="str">
            <v>trezentos e vinte e cinco</v>
          </cell>
          <cell r="E326" t="str">
            <v>trezentos e vinte e cinco centavos</v>
          </cell>
        </row>
        <row r="327">
          <cell r="A327">
            <v>326</v>
          </cell>
          <cell r="B327" t="str">
            <v xml:space="preserve">trezentos e vinte e seis milhões, </v>
          </cell>
          <cell r="C327" t="str">
            <v xml:space="preserve">trezentos e vinte e seis mil, </v>
          </cell>
          <cell r="D327" t="str">
            <v>trezentos e vinte e seis</v>
          </cell>
          <cell r="E327" t="str">
            <v>trezentos e vinte e seis centavos</v>
          </cell>
        </row>
        <row r="328">
          <cell r="A328">
            <v>327</v>
          </cell>
          <cell r="B328" t="str">
            <v xml:space="preserve">trezentos e vinte e sete milhões, </v>
          </cell>
          <cell r="C328" t="str">
            <v xml:space="preserve">trezentos e vinte e sete mil, </v>
          </cell>
          <cell r="D328" t="str">
            <v>trezentos e vinte e sete</v>
          </cell>
          <cell r="E328" t="str">
            <v>trezentos e vinte e sete centavos</v>
          </cell>
        </row>
        <row r="329">
          <cell r="A329">
            <v>328</v>
          </cell>
          <cell r="B329" t="str">
            <v xml:space="preserve">trezentos e vinte e oito milhões, </v>
          </cell>
          <cell r="C329" t="str">
            <v xml:space="preserve">trezentos e vinte e oito mil, </v>
          </cell>
          <cell r="D329" t="str">
            <v>trezentos e vinte e oito</v>
          </cell>
          <cell r="E329" t="str">
            <v>trezentos e vinte e oito centavos</v>
          </cell>
        </row>
        <row r="330">
          <cell r="A330">
            <v>329</v>
          </cell>
          <cell r="B330" t="str">
            <v xml:space="preserve">trezentos e vinte e nove milhões, </v>
          </cell>
          <cell r="C330" t="str">
            <v xml:space="preserve">trezentos e vinte e nove mil, </v>
          </cell>
          <cell r="D330" t="str">
            <v>trezentos e vinte e nove</v>
          </cell>
          <cell r="E330" t="str">
            <v>trezentos e vinte e nove centavos</v>
          </cell>
        </row>
        <row r="331">
          <cell r="A331">
            <v>330</v>
          </cell>
          <cell r="B331" t="str">
            <v xml:space="preserve">trezentos e trinta milhões, </v>
          </cell>
          <cell r="C331" t="str">
            <v xml:space="preserve">trezentos e trinta mil, </v>
          </cell>
          <cell r="D331" t="str">
            <v>trezentos e trinta</v>
          </cell>
          <cell r="E331" t="str">
            <v>trezentos e trinta centavos</v>
          </cell>
        </row>
        <row r="332">
          <cell r="A332">
            <v>331</v>
          </cell>
          <cell r="B332" t="str">
            <v xml:space="preserve">trezentos e trinta e um milhões, </v>
          </cell>
          <cell r="C332" t="str">
            <v xml:space="preserve">trezentos e trinta e um mil, </v>
          </cell>
          <cell r="D332" t="str">
            <v>trezentos e trinta e um</v>
          </cell>
          <cell r="E332" t="str">
            <v>trezentos e trinta e um centavos</v>
          </cell>
        </row>
        <row r="333">
          <cell r="A333">
            <v>332</v>
          </cell>
          <cell r="B333" t="str">
            <v xml:space="preserve">trezentos e trinta e dois milhões, </v>
          </cell>
          <cell r="C333" t="str">
            <v xml:space="preserve">trezentos e trinta e dois mil, </v>
          </cell>
          <cell r="D333" t="str">
            <v>trezentos e trinta e dois</v>
          </cell>
          <cell r="E333" t="str">
            <v>trezentos e trinta e dois centavos</v>
          </cell>
        </row>
        <row r="334">
          <cell r="A334">
            <v>333</v>
          </cell>
          <cell r="B334" t="str">
            <v xml:space="preserve">trezentos e trinta e tres milhões, </v>
          </cell>
          <cell r="C334" t="str">
            <v xml:space="preserve">trezentos e trinta e tres mil, </v>
          </cell>
          <cell r="D334" t="str">
            <v>trezentos e trinta e tres</v>
          </cell>
          <cell r="E334" t="str">
            <v>trezentos e trinta e tres centavos</v>
          </cell>
        </row>
        <row r="335">
          <cell r="A335">
            <v>334</v>
          </cell>
          <cell r="B335" t="str">
            <v xml:space="preserve">trezentos e trinta e quatro milhões, </v>
          </cell>
          <cell r="C335" t="str">
            <v xml:space="preserve">trezentos e trinta e quatro mil, </v>
          </cell>
          <cell r="D335" t="str">
            <v>trezentos e trinta e quatro</v>
          </cell>
          <cell r="E335" t="str">
            <v>trezentos e trinta e quatro centavos</v>
          </cell>
        </row>
        <row r="336">
          <cell r="A336">
            <v>335</v>
          </cell>
          <cell r="B336" t="str">
            <v xml:space="preserve">trezentos e trinta e cinco milhões, </v>
          </cell>
          <cell r="C336" t="str">
            <v xml:space="preserve">trezentos e trinta e cinco mil, </v>
          </cell>
          <cell r="D336" t="str">
            <v>trezentos e trinta e cinco</v>
          </cell>
          <cell r="E336" t="str">
            <v>trezentos e trinta e cinco centavos</v>
          </cell>
        </row>
        <row r="337">
          <cell r="A337">
            <v>336</v>
          </cell>
          <cell r="B337" t="str">
            <v xml:space="preserve">trezentos e trinta e seis milhões, </v>
          </cell>
          <cell r="C337" t="str">
            <v xml:space="preserve">trezentos e trinta e seis mil, </v>
          </cell>
          <cell r="D337" t="str">
            <v>trezentos e trinta e seis</v>
          </cell>
          <cell r="E337" t="str">
            <v>trezentos e trinta e seis centavos</v>
          </cell>
        </row>
        <row r="338">
          <cell r="A338">
            <v>337</v>
          </cell>
          <cell r="B338" t="str">
            <v xml:space="preserve">trezentos e trinta e sete milhões, </v>
          </cell>
          <cell r="C338" t="str">
            <v xml:space="preserve">trezentos e trinta e sete mil, </v>
          </cell>
          <cell r="D338" t="str">
            <v>trezentos e trinta e sete</v>
          </cell>
          <cell r="E338" t="str">
            <v>trezentos e trinta e sete centavos</v>
          </cell>
        </row>
        <row r="339">
          <cell r="A339">
            <v>338</v>
          </cell>
          <cell r="B339" t="str">
            <v xml:space="preserve">trezentos e trinta e oito milhões, </v>
          </cell>
          <cell r="C339" t="str">
            <v xml:space="preserve">trezentos e trinta e oito mil, </v>
          </cell>
          <cell r="D339" t="str">
            <v>trezentos e trinta e oito</v>
          </cell>
          <cell r="E339" t="str">
            <v>trezentos e trinta e oito centavos</v>
          </cell>
        </row>
        <row r="340">
          <cell r="A340">
            <v>339</v>
          </cell>
          <cell r="B340" t="str">
            <v xml:space="preserve">trezentos e trinta e nove milhões, </v>
          </cell>
          <cell r="C340" t="str">
            <v xml:space="preserve">trezentos e trinta e nove mil, </v>
          </cell>
          <cell r="D340" t="str">
            <v>trezentos e trinta e nove</v>
          </cell>
          <cell r="E340" t="str">
            <v>trezentos e trinta e nove centavos</v>
          </cell>
        </row>
        <row r="341">
          <cell r="A341">
            <v>340</v>
          </cell>
          <cell r="B341" t="str">
            <v xml:space="preserve">trezentos e quarenta milhões, </v>
          </cell>
          <cell r="C341" t="str">
            <v xml:space="preserve">trezentos e quarenta mil, </v>
          </cell>
          <cell r="D341" t="str">
            <v>trezentos e quarenta</v>
          </cell>
          <cell r="E341" t="str">
            <v>trezentos e quarenta centavos</v>
          </cell>
        </row>
        <row r="342">
          <cell r="A342">
            <v>341</v>
          </cell>
          <cell r="B342" t="str">
            <v xml:space="preserve">trezentos e quarenta e um milhões, </v>
          </cell>
          <cell r="C342" t="str">
            <v xml:space="preserve">trezentos e quarenta e um mil, </v>
          </cell>
          <cell r="D342" t="str">
            <v>trezentos e quarenta e um</v>
          </cell>
          <cell r="E342" t="str">
            <v>trezentos e quarenta e um centavos</v>
          </cell>
        </row>
        <row r="343">
          <cell r="A343">
            <v>342</v>
          </cell>
          <cell r="B343" t="str">
            <v xml:space="preserve">trezentos e quarenta e dois milhões, </v>
          </cell>
          <cell r="C343" t="str">
            <v xml:space="preserve">trezentos e quarenta e dois mil, </v>
          </cell>
          <cell r="D343" t="str">
            <v>trezentos e quarenta e dois</v>
          </cell>
          <cell r="E343" t="str">
            <v>trezentos e quarenta e dois centavos</v>
          </cell>
        </row>
        <row r="344">
          <cell r="A344">
            <v>343</v>
          </cell>
          <cell r="B344" t="str">
            <v xml:space="preserve">trezentos e quarenta e tres milhões, </v>
          </cell>
          <cell r="C344" t="str">
            <v xml:space="preserve">trezentos e quarenta e tres mil, </v>
          </cell>
          <cell r="D344" t="str">
            <v>trezentos e quarenta e tres</v>
          </cell>
          <cell r="E344" t="str">
            <v>trezentos e quarenta e tres centavos</v>
          </cell>
        </row>
        <row r="345">
          <cell r="A345">
            <v>344</v>
          </cell>
          <cell r="B345" t="str">
            <v xml:space="preserve">trezentos e quarenta e quatro milhões, </v>
          </cell>
          <cell r="C345" t="str">
            <v xml:space="preserve">trezentos e quarenta e quatro mil, </v>
          </cell>
          <cell r="D345" t="str">
            <v>trezentos e quarenta e quatro</v>
          </cell>
          <cell r="E345" t="str">
            <v>trezentos e quarenta e quatro centavos</v>
          </cell>
        </row>
        <row r="346">
          <cell r="A346">
            <v>345</v>
          </cell>
          <cell r="B346" t="str">
            <v xml:space="preserve">trezentos e quarenta e cinco milhões, </v>
          </cell>
          <cell r="C346" t="str">
            <v xml:space="preserve">trezentos e quarenta e cinco mil, </v>
          </cell>
          <cell r="D346" t="str">
            <v>trezentos e quarenta e cinco</v>
          </cell>
          <cell r="E346" t="str">
            <v>trezentos e quarenta e cinco centavos</v>
          </cell>
        </row>
        <row r="347">
          <cell r="A347">
            <v>346</v>
          </cell>
          <cell r="B347" t="str">
            <v xml:space="preserve">trezentos e quarenta e seis milhões, </v>
          </cell>
          <cell r="C347" t="str">
            <v xml:space="preserve">trezentos e quarenta e seis mil, </v>
          </cell>
          <cell r="D347" t="str">
            <v>trezentos e quarenta e seis</v>
          </cell>
          <cell r="E347" t="str">
            <v>trezentos e quarenta e seis centavos</v>
          </cell>
        </row>
        <row r="348">
          <cell r="A348">
            <v>347</v>
          </cell>
          <cell r="B348" t="str">
            <v xml:space="preserve">trezentos e quarenta e sete milhões, </v>
          </cell>
          <cell r="C348" t="str">
            <v xml:space="preserve">trezentos e quarenta e sete mil, </v>
          </cell>
          <cell r="D348" t="str">
            <v>trezentos e quarenta e sete</v>
          </cell>
          <cell r="E348" t="str">
            <v>trezentos e quarenta e sete centavos</v>
          </cell>
        </row>
        <row r="349">
          <cell r="A349">
            <v>348</v>
          </cell>
          <cell r="B349" t="str">
            <v xml:space="preserve">trezentos e quarenta e oito milhões, </v>
          </cell>
          <cell r="C349" t="str">
            <v xml:space="preserve">trezentos e quarenta e oito mil, </v>
          </cell>
          <cell r="D349" t="str">
            <v>trezentos e quarenta e oito</v>
          </cell>
          <cell r="E349" t="str">
            <v>trezentos e quarenta e oito centavos</v>
          </cell>
        </row>
        <row r="350">
          <cell r="A350">
            <v>349</v>
          </cell>
          <cell r="B350" t="str">
            <v xml:space="preserve">trezentos e quarenta e nove milhões, </v>
          </cell>
          <cell r="C350" t="str">
            <v xml:space="preserve">trezentos e quarenta e nove mil, </v>
          </cell>
          <cell r="D350" t="str">
            <v>trezentos e quarenta e nove</v>
          </cell>
          <cell r="E350" t="str">
            <v>trezentos e quarenta e nove centavos</v>
          </cell>
        </row>
        <row r="351">
          <cell r="A351">
            <v>350</v>
          </cell>
          <cell r="B351" t="str">
            <v xml:space="preserve">trezentos e cinquenta milhões, </v>
          </cell>
          <cell r="C351" t="str">
            <v xml:space="preserve">trezentos e cinquenta mil, </v>
          </cell>
          <cell r="D351" t="str">
            <v>trezentos e cinquenta</v>
          </cell>
          <cell r="E351" t="str">
            <v>trezentos e cinquenta centavos</v>
          </cell>
        </row>
        <row r="352">
          <cell r="A352">
            <v>351</v>
          </cell>
          <cell r="B352" t="str">
            <v xml:space="preserve">trezentos e cinquenta e um milhões, </v>
          </cell>
          <cell r="C352" t="str">
            <v xml:space="preserve">trezentos e cinquenta e um mil, </v>
          </cell>
          <cell r="D352" t="str">
            <v>trezentos e cinquenta e um</v>
          </cell>
          <cell r="E352" t="str">
            <v>trezentos e cinquenta e um centavos</v>
          </cell>
        </row>
        <row r="353">
          <cell r="A353">
            <v>352</v>
          </cell>
          <cell r="B353" t="str">
            <v xml:space="preserve">trezentos e cinquenta e dois milhões, </v>
          </cell>
          <cell r="C353" t="str">
            <v xml:space="preserve">trezentos e cinquenta e dois mil, </v>
          </cell>
          <cell r="D353" t="str">
            <v>trezentos e cinquenta e dois</v>
          </cell>
          <cell r="E353" t="str">
            <v>trezentos e cinquenta e dois centavos</v>
          </cell>
        </row>
        <row r="354">
          <cell r="A354">
            <v>353</v>
          </cell>
          <cell r="B354" t="str">
            <v xml:space="preserve">trezentos e cinquenta e tres milhões, </v>
          </cell>
          <cell r="C354" t="str">
            <v xml:space="preserve">trezentos e cinquenta e tres mil, </v>
          </cell>
          <cell r="D354" t="str">
            <v>trezentos e cinquenta e tres</v>
          </cell>
          <cell r="E354" t="str">
            <v>trezentos e cinquenta e tres centavos</v>
          </cell>
        </row>
        <row r="355">
          <cell r="A355">
            <v>354</v>
          </cell>
          <cell r="B355" t="str">
            <v xml:space="preserve">trezentos e cinquenta e quatro milhões, </v>
          </cell>
          <cell r="C355" t="str">
            <v xml:space="preserve">trezentos e cinquenta e quatro mil, </v>
          </cell>
          <cell r="D355" t="str">
            <v>trezentos e cinquenta e quatro</v>
          </cell>
          <cell r="E355" t="str">
            <v>trezentos e cinquenta e quatro centavos</v>
          </cell>
        </row>
        <row r="356">
          <cell r="A356">
            <v>355</v>
          </cell>
          <cell r="B356" t="str">
            <v xml:space="preserve">trezentos e cinquenta e cinco milhões, </v>
          </cell>
          <cell r="C356" t="str">
            <v xml:space="preserve">trezentos e cinquenta e cinco mil, </v>
          </cell>
          <cell r="D356" t="str">
            <v>trezentos e cinquenta e cinco</v>
          </cell>
          <cell r="E356" t="str">
            <v>trezentos e cinquenta e cinco centavos</v>
          </cell>
        </row>
        <row r="357">
          <cell r="A357">
            <v>356</v>
          </cell>
          <cell r="B357" t="str">
            <v xml:space="preserve">trezentos e cinquenta e seis milhões, </v>
          </cell>
          <cell r="C357" t="str">
            <v xml:space="preserve">trezentos e cinquenta e seis mil, </v>
          </cell>
          <cell r="D357" t="str">
            <v>trezentos e cinquenta e seis</v>
          </cell>
          <cell r="E357" t="str">
            <v>trezentos e cinquenta e seis centavos</v>
          </cell>
        </row>
        <row r="358">
          <cell r="A358">
            <v>357</v>
          </cell>
          <cell r="B358" t="str">
            <v xml:space="preserve">trezentos e cinquenta e sete milhões, </v>
          </cell>
          <cell r="C358" t="str">
            <v xml:space="preserve">trezentos e cinquenta e sete mil, </v>
          </cell>
          <cell r="D358" t="str">
            <v>trezentos e cinquenta e sete</v>
          </cell>
          <cell r="E358" t="str">
            <v>trezentos e cinquenta e sete centavos</v>
          </cell>
        </row>
        <row r="359">
          <cell r="A359">
            <v>358</v>
          </cell>
          <cell r="B359" t="str">
            <v xml:space="preserve">trezentos e cinquenta e oito milhões, </v>
          </cell>
          <cell r="C359" t="str">
            <v xml:space="preserve">trezentos e cinquenta e oito mil, </v>
          </cell>
          <cell r="D359" t="str">
            <v>trezentos e cinquenta e oito</v>
          </cell>
          <cell r="E359" t="str">
            <v>trezentos e cinquenta e oito centavos</v>
          </cell>
        </row>
        <row r="360">
          <cell r="A360">
            <v>359</v>
          </cell>
          <cell r="B360" t="str">
            <v xml:space="preserve">trezentos e cinquenta e nove milhões, </v>
          </cell>
          <cell r="C360" t="str">
            <v xml:space="preserve">trezentos e cinquenta e nove mil, </v>
          </cell>
          <cell r="D360" t="str">
            <v>trezentos e cinquenta e nove</v>
          </cell>
          <cell r="E360" t="str">
            <v>trezentos e cinquenta e nove centavos</v>
          </cell>
        </row>
        <row r="361">
          <cell r="A361">
            <v>360</v>
          </cell>
          <cell r="B361" t="str">
            <v xml:space="preserve">trezentos e sessenta milhões, </v>
          </cell>
          <cell r="C361" t="str">
            <v xml:space="preserve">trezentos e sessenta mil, </v>
          </cell>
          <cell r="D361" t="str">
            <v>trezentos e sessenta</v>
          </cell>
          <cell r="E361" t="str">
            <v>trezentos e sessenta centavos</v>
          </cell>
        </row>
        <row r="362">
          <cell r="A362">
            <v>361</v>
          </cell>
          <cell r="B362" t="str">
            <v xml:space="preserve">trezentos e sessenta e um milhões, </v>
          </cell>
          <cell r="C362" t="str">
            <v xml:space="preserve">trezentos e sessenta e um mil, </v>
          </cell>
          <cell r="D362" t="str">
            <v>trezentos e sessenta e um</v>
          </cell>
          <cell r="E362" t="str">
            <v>trezentos e sessenta e um centavos</v>
          </cell>
        </row>
        <row r="363">
          <cell r="A363">
            <v>362</v>
          </cell>
          <cell r="B363" t="str">
            <v xml:space="preserve">trezentos e sessenta e dois milhões, </v>
          </cell>
          <cell r="C363" t="str">
            <v xml:space="preserve">trezentos e sessenta e dois mil, </v>
          </cell>
          <cell r="D363" t="str">
            <v>trezentos e sessenta e dois</v>
          </cell>
          <cell r="E363" t="str">
            <v>trezentos e sessenta e dois centavos</v>
          </cell>
        </row>
        <row r="364">
          <cell r="A364">
            <v>363</v>
          </cell>
          <cell r="B364" t="str">
            <v xml:space="preserve">trezentos e sessenta e tres milhões, </v>
          </cell>
          <cell r="C364" t="str">
            <v xml:space="preserve">trezentos e sessenta e tres mil, </v>
          </cell>
          <cell r="D364" t="str">
            <v>trezentos e sessenta e tres</v>
          </cell>
          <cell r="E364" t="str">
            <v>trezentos e sessenta e tres centavos</v>
          </cell>
        </row>
        <row r="365">
          <cell r="A365">
            <v>364</v>
          </cell>
          <cell r="B365" t="str">
            <v xml:space="preserve">trezentos e sessenta e quatro milhões, </v>
          </cell>
          <cell r="C365" t="str">
            <v xml:space="preserve">trezentos e sessenta e quatro mil, </v>
          </cell>
          <cell r="D365" t="str">
            <v>trezentos e sessenta e quatro</v>
          </cell>
          <cell r="E365" t="str">
            <v>trezentos e sessenta e quatro centavos</v>
          </cell>
        </row>
        <row r="366">
          <cell r="A366">
            <v>365</v>
          </cell>
          <cell r="B366" t="str">
            <v xml:space="preserve">trezentos e sessenta e cinco milhões, </v>
          </cell>
          <cell r="C366" t="str">
            <v xml:space="preserve">trezentos e sessenta e cinco mil, </v>
          </cell>
          <cell r="D366" t="str">
            <v>trezentos e sessenta e cinco</v>
          </cell>
          <cell r="E366" t="str">
            <v>trezentos e sessenta e cinco centavos</v>
          </cell>
        </row>
        <row r="367">
          <cell r="A367">
            <v>366</v>
          </cell>
          <cell r="B367" t="str">
            <v xml:space="preserve">trezentos e sessenta e seis milhões, </v>
          </cell>
          <cell r="C367" t="str">
            <v xml:space="preserve">trezentos e sessenta e seis mil, </v>
          </cell>
          <cell r="D367" t="str">
            <v>trezentos e sessenta e seis</v>
          </cell>
          <cell r="E367" t="str">
            <v>trezentos e sessenta e seis centavos</v>
          </cell>
        </row>
        <row r="368">
          <cell r="A368">
            <v>367</v>
          </cell>
          <cell r="B368" t="str">
            <v xml:space="preserve">trezentos e sessenta e sete milhões, </v>
          </cell>
          <cell r="C368" t="str">
            <v xml:space="preserve">trezentos e sessenta e sete mil, </v>
          </cell>
          <cell r="D368" t="str">
            <v>trezentos e sessenta e sete</v>
          </cell>
          <cell r="E368" t="str">
            <v>trezentos e sessenta e sete centavos</v>
          </cell>
        </row>
        <row r="369">
          <cell r="A369">
            <v>368</v>
          </cell>
          <cell r="B369" t="str">
            <v xml:space="preserve">trezentos e sessenta e oito milhões, </v>
          </cell>
          <cell r="C369" t="str">
            <v xml:space="preserve">trezentos e sessenta e oito mil, </v>
          </cell>
          <cell r="D369" t="str">
            <v>trezentos e sessenta e oito</v>
          </cell>
          <cell r="E369" t="str">
            <v>trezentos e sessenta e oito centavos</v>
          </cell>
        </row>
        <row r="370">
          <cell r="A370">
            <v>369</v>
          </cell>
          <cell r="B370" t="str">
            <v xml:space="preserve">trezentos e sessenta e nove milhões, </v>
          </cell>
          <cell r="C370" t="str">
            <v xml:space="preserve">trezentos e sessenta e nove mil, </v>
          </cell>
          <cell r="D370" t="str">
            <v>trezentos e sessenta e nove</v>
          </cell>
          <cell r="E370" t="str">
            <v>trezentos e sessenta e nove centavos</v>
          </cell>
        </row>
        <row r="371">
          <cell r="A371">
            <v>370</v>
          </cell>
          <cell r="B371" t="str">
            <v xml:space="preserve">trezentos e setenta milhões, </v>
          </cell>
          <cell r="C371" t="str">
            <v xml:space="preserve">trezentos e setenta mil, </v>
          </cell>
          <cell r="D371" t="str">
            <v>trezentos e setenta</v>
          </cell>
          <cell r="E371" t="str">
            <v>trezentos e setenta centavos</v>
          </cell>
        </row>
        <row r="372">
          <cell r="A372">
            <v>371</v>
          </cell>
          <cell r="B372" t="str">
            <v xml:space="preserve">trezentos e setenta e um milhões, </v>
          </cell>
          <cell r="C372" t="str">
            <v xml:space="preserve">trezentos e setenta e um mil, </v>
          </cell>
          <cell r="D372" t="str">
            <v>trezentos e setenta e um</v>
          </cell>
          <cell r="E372" t="str">
            <v>trezentos e setenta e um centavos</v>
          </cell>
        </row>
        <row r="373">
          <cell r="A373">
            <v>372</v>
          </cell>
          <cell r="B373" t="str">
            <v xml:space="preserve">trezentos e setenta e dois milhões, </v>
          </cell>
          <cell r="C373" t="str">
            <v xml:space="preserve">trezentos e setenta e dois mil, </v>
          </cell>
          <cell r="D373" t="str">
            <v>trezentos e setenta e dois</v>
          </cell>
          <cell r="E373" t="str">
            <v>trezentos e setenta e dois centavos</v>
          </cell>
        </row>
        <row r="374">
          <cell r="A374">
            <v>373</v>
          </cell>
          <cell r="B374" t="str">
            <v xml:space="preserve">trezentos e setenta e tres milhões, </v>
          </cell>
          <cell r="C374" t="str">
            <v xml:space="preserve">trezentos e setenta e tres mil, </v>
          </cell>
          <cell r="D374" t="str">
            <v>trezentos e setenta e tres</v>
          </cell>
          <cell r="E374" t="str">
            <v>trezentos e setenta e tres centavos</v>
          </cell>
        </row>
        <row r="375">
          <cell r="A375">
            <v>374</v>
          </cell>
          <cell r="B375" t="str">
            <v xml:space="preserve">trezentos e setenta e quatro milhões, </v>
          </cell>
          <cell r="C375" t="str">
            <v xml:space="preserve">trezentos e setenta e quatro mil, </v>
          </cell>
          <cell r="D375" t="str">
            <v>trezentos e setenta e quatro</v>
          </cell>
          <cell r="E375" t="str">
            <v>trezentos e setenta e quatro centavos</v>
          </cell>
        </row>
        <row r="376">
          <cell r="A376">
            <v>375</v>
          </cell>
          <cell r="B376" t="str">
            <v xml:space="preserve">trezentos e setenta e cinco milhões, </v>
          </cell>
          <cell r="C376" t="str">
            <v xml:space="preserve">trezentos e setenta e cinco mil, </v>
          </cell>
          <cell r="D376" t="str">
            <v>trezentos e setenta e cinco</v>
          </cell>
          <cell r="E376" t="str">
            <v>trezentos e setenta e cinco centavos</v>
          </cell>
        </row>
        <row r="377">
          <cell r="A377">
            <v>376</v>
          </cell>
          <cell r="B377" t="str">
            <v xml:space="preserve">trezentos e setenta e seis milhões, </v>
          </cell>
          <cell r="C377" t="str">
            <v xml:space="preserve">trezentos e setenta e seis mil, </v>
          </cell>
          <cell r="D377" t="str">
            <v>trezentos e setenta e seis</v>
          </cell>
          <cell r="E377" t="str">
            <v>trezentos e setenta e seis centavos</v>
          </cell>
        </row>
        <row r="378">
          <cell r="A378">
            <v>377</v>
          </cell>
          <cell r="B378" t="str">
            <v xml:space="preserve">trezentos e setenta e sete milhões, </v>
          </cell>
          <cell r="C378" t="str">
            <v xml:space="preserve">trezentos e setenta e sete mil, </v>
          </cell>
          <cell r="D378" t="str">
            <v>trezentos e setenta e sete</v>
          </cell>
          <cell r="E378" t="str">
            <v>trezentos e setenta e sete centavos</v>
          </cell>
        </row>
        <row r="379">
          <cell r="A379">
            <v>378</v>
          </cell>
          <cell r="B379" t="str">
            <v xml:space="preserve">trezentos e setenta e oito milhões, </v>
          </cell>
          <cell r="C379" t="str">
            <v xml:space="preserve">trezentos e setenta e oito mil, </v>
          </cell>
          <cell r="D379" t="str">
            <v>trezentos e setenta e oito</v>
          </cell>
          <cell r="E379" t="str">
            <v>trezentos e setenta e oito centavos</v>
          </cell>
        </row>
        <row r="380">
          <cell r="A380">
            <v>379</v>
          </cell>
          <cell r="B380" t="str">
            <v xml:space="preserve">trezentos e setenta e nove milhões, </v>
          </cell>
          <cell r="C380" t="str">
            <v xml:space="preserve">trezentos e setenta e nove mil, </v>
          </cell>
          <cell r="D380" t="str">
            <v>trezentos e setenta e nove</v>
          </cell>
          <cell r="E380" t="str">
            <v>trezentos e setenta e nove centavos</v>
          </cell>
        </row>
        <row r="381">
          <cell r="A381">
            <v>380</v>
          </cell>
          <cell r="B381" t="str">
            <v xml:space="preserve">trezentos e oitenta milhões, </v>
          </cell>
          <cell r="C381" t="str">
            <v xml:space="preserve">trezentos e oitenta mil, </v>
          </cell>
          <cell r="D381" t="str">
            <v>trezentos e oitenta</v>
          </cell>
          <cell r="E381" t="str">
            <v>trezentos e oitenta centavos</v>
          </cell>
        </row>
        <row r="382">
          <cell r="A382">
            <v>381</v>
          </cell>
          <cell r="B382" t="str">
            <v xml:space="preserve">trezentos e oitenta e um milhões, </v>
          </cell>
          <cell r="C382" t="str">
            <v xml:space="preserve">trezentos e oitenta e um mil, </v>
          </cell>
          <cell r="D382" t="str">
            <v>trezentos e oitenta e um</v>
          </cell>
          <cell r="E382" t="str">
            <v>trezentos e oitenta e um centavos</v>
          </cell>
        </row>
        <row r="383">
          <cell r="A383">
            <v>382</v>
          </cell>
          <cell r="B383" t="str">
            <v xml:space="preserve">trezentos e oitenta e dois milhões, </v>
          </cell>
          <cell r="C383" t="str">
            <v xml:space="preserve">trezentos e oitenta e dois mil, </v>
          </cell>
          <cell r="D383" t="str">
            <v>trezentos e oitenta e dois</v>
          </cell>
          <cell r="E383" t="str">
            <v>trezentos e oitenta e dois centavos</v>
          </cell>
        </row>
        <row r="384">
          <cell r="A384">
            <v>383</v>
          </cell>
          <cell r="B384" t="str">
            <v xml:space="preserve">trezentos e oitenta e tres milhões, </v>
          </cell>
          <cell r="C384" t="str">
            <v xml:space="preserve">trezentos e oitenta e tres mil, </v>
          </cell>
          <cell r="D384" t="str">
            <v>trezentos e oitenta e tres</v>
          </cell>
          <cell r="E384" t="str">
            <v>trezentos e oitenta e tres centavos</v>
          </cell>
        </row>
        <row r="385">
          <cell r="A385">
            <v>384</v>
          </cell>
          <cell r="B385" t="str">
            <v xml:space="preserve">trezentos e oitenta e quatro milhões, </v>
          </cell>
          <cell r="C385" t="str">
            <v xml:space="preserve">trezentos e oitenta e quatro mil, </v>
          </cell>
          <cell r="D385" t="str">
            <v>trezentos e oitenta e quatro</v>
          </cell>
          <cell r="E385" t="str">
            <v>trezentos e oitenta e quatro centavos</v>
          </cell>
        </row>
        <row r="386">
          <cell r="A386">
            <v>385</v>
          </cell>
          <cell r="B386" t="str">
            <v xml:space="preserve">trezentos e oitenta e cinco milhões, </v>
          </cell>
          <cell r="C386" t="str">
            <v xml:space="preserve">trezentos e oitenta e cinco mil, </v>
          </cell>
          <cell r="D386" t="str">
            <v>trezentos e oitenta e cinco</v>
          </cell>
          <cell r="E386" t="str">
            <v>trezentos e oitenta e cinco centavos</v>
          </cell>
        </row>
        <row r="387">
          <cell r="A387">
            <v>386</v>
          </cell>
          <cell r="B387" t="str">
            <v xml:space="preserve">trezentos e oitenta e seis milhões, </v>
          </cell>
          <cell r="C387" t="str">
            <v xml:space="preserve">trezentos e oitenta e seis mil, </v>
          </cell>
          <cell r="D387" t="str">
            <v>trezentos e oitenta e seis</v>
          </cell>
          <cell r="E387" t="str">
            <v>trezentos e oitenta e seis centavos</v>
          </cell>
        </row>
        <row r="388">
          <cell r="A388">
            <v>387</v>
          </cell>
          <cell r="B388" t="str">
            <v xml:space="preserve">trezentos e oitenta e sete milhões, </v>
          </cell>
          <cell r="C388" t="str">
            <v xml:space="preserve">trezentos e oitenta e sete mil, </v>
          </cell>
          <cell r="D388" t="str">
            <v>trezentos e oitenta e sete</v>
          </cell>
          <cell r="E388" t="str">
            <v>trezentos e oitenta e sete centavos</v>
          </cell>
        </row>
        <row r="389">
          <cell r="A389">
            <v>388</v>
          </cell>
          <cell r="B389" t="str">
            <v xml:space="preserve">trezentos e oitenta e oito milhões, </v>
          </cell>
          <cell r="C389" t="str">
            <v xml:space="preserve">trezentos e oitenta e oito mil, </v>
          </cell>
          <cell r="D389" t="str">
            <v>trezentos e oitenta e oito</v>
          </cell>
          <cell r="E389" t="str">
            <v>trezentos e oitenta e oito centavos</v>
          </cell>
        </row>
        <row r="390">
          <cell r="A390">
            <v>389</v>
          </cell>
          <cell r="B390" t="str">
            <v xml:space="preserve">trezentos e oitenta e nove milhões, </v>
          </cell>
          <cell r="C390" t="str">
            <v xml:space="preserve">trezentos e oitenta e nove mil, </v>
          </cell>
          <cell r="D390" t="str">
            <v>trezentos e oitenta e nove</v>
          </cell>
          <cell r="E390" t="str">
            <v>trezentos e oitenta e nove centavos</v>
          </cell>
        </row>
        <row r="391">
          <cell r="A391">
            <v>390</v>
          </cell>
          <cell r="B391" t="str">
            <v xml:space="preserve">trezentos e noventa milhões, </v>
          </cell>
          <cell r="C391" t="str">
            <v xml:space="preserve">trezentos e noventa mil, </v>
          </cell>
          <cell r="D391" t="str">
            <v>trezentos e noventa</v>
          </cell>
          <cell r="E391" t="str">
            <v>trezentos e noventa centavos</v>
          </cell>
        </row>
        <row r="392">
          <cell r="A392">
            <v>391</v>
          </cell>
          <cell r="B392" t="str">
            <v xml:space="preserve">trezentos e noventa e um milhões, </v>
          </cell>
          <cell r="C392" t="str">
            <v xml:space="preserve">trezentos e noventa e um mil, </v>
          </cell>
          <cell r="D392" t="str">
            <v>trezentos e noventa e um</v>
          </cell>
          <cell r="E392" t="str">
            <v>trezentos e noventa e um centavos</v>
          </cell>
        </row>
        <row r="393">
          <cell r="A393">
            <v>392</v>
          </cell>
          <cell r="B393" t="str">
            <v xml:space="preserve">trezentos e noventa e dois milhões, </v>
          </cell>
          <cell r="C393" t="str">
            <v xml:space="preserve">trezentos e noventa e dois mil, </v>
          </cell>
          <cell r="D393" t="str">
            <v>trezentos e noventa e dois</v>
          </cell>
          <cell r="E393" t="str">
            <v>trezentos e noventa e dois centavos</v>
          </cell>
        </row>
        <row r="394">
          <cell r="A394">
            <v>393</v>
          </cell>
          <cell r="B394" t="str">
            <v xml:space="preserve">trezentos e noventa e tres milhões, </v>
          </cell>
          <cell r="C394" t="str">
            <v xml:space="preserve">trezentos e noventa e tres mil, </v>
          </cell>
          <cell r="D394" t="str">
            <v>trezentos e noventa e tres</v>
          </cell>
          <cell r="E394" t="str">
            <v>trezentos e noventa e tres centavos</v>
          </cell>
        </row>
        <row r="395">
          <cell r="A395">
            <v>394</v>
          </cell>
          <cell r="B395" t="str">
            <v xml:space="preserve">trezentos e noventa e quatro milhões, </v>
          </cell>
          <cell r="C395" t="str">
            <v xml:space="preserve">trezentos e noventa e quatro mil, </v>
          </cell>
          <cell r="D395" t="str">
            <v>trezentos e noventa e quatro</v>
          </cell>
          <cell r="E395" t="str">
            <v>trezentos e noventa e quatro centavos</v>
          </cell>
        </row>
        <row r="396">
          <cell r="A396">
            <v>395</v>
          </cell>
          <cell r="B396" t="str">
            <v xml:space="preserve">trezentos e noventa e cinco milhões, </v>
          </cell>
          <cell r="C396" t="str">
            <v xml:space="preserve">trezentos e noventa e cinco mil, </v>
          </cell>
          <cell r="D396" t="str">
            <v>trezentos e noventa e cinco</v>
          </cell>
          <cell r="E396" t="str">
            <v>trezentos e noventa e cinco centavos</v>
          </cell>
        </row>
        <row r="397">
          <cell r="A397">
            <v>396</v>
          </cell>
          <cell r="B397" t="str">
            <v xml:space="preserve">trezentos e noventa e seis milhões, </v>
          </cell>
          <cell r="C397" t="str">
            <v xml:space="preserve">trezentos e noventa e seis mil, </v>
          </cell>
          <cell r="D397" t="str">
            <v>trezentos e noventa e seis</v>
          </cell>
          <cell r="E397" t="str">
            <v>trezentos e noventa e seis centavos</v>
          </cell>
        </row>
        <row r="398">
          <cell r="A398">
            <v>397</v>
          </cell>
          <cell r="B398" t="str">
            <v xml:space="preserve">trezentos e noventa e sete milhões, </v>
          </cell>
          <cell r="C398" t="str">
            <v xml:space="preserve">trezentos e noventa e sete mil, </v>
          </cell>
          <cell r="D398" t="str">
            <v>trezentos e noventa e sete</v>
          </cell>
          <cell r="E398" t="str">
            <v>trezentos e noventa e sete centavos</v>
          </cell>
        </row>
        <row r="399">
          <cell r="A399">
            <v>398</v>
          </cell>
          <cell r="B399" t="str">
            <v xml:space="preserve">trezentos e noventa e oito milhões, </v>
          </cell>
          <cell r="C399" t="str">
            <v xml:space="preserve">trezentos e noventa e oito mil, </v>
          </cell>
          <cell r="D399" t="str">
            <v>trezentos e noventa e oito</v>
          </cell>
          <cell r="E399" t="str">
            <v>trezentos e noventa e oito centavos</v>
          </cell>
        </row>
        <row r="400">
          <cell r="A400">
            <v>399</v>
          </cell>
          <cell r="B400" t="str">
            <v xml:space="preserve">trezentos e noventa e nove milhões, </v>
          </cell>
          <cell r="C400" t="str">
            <v xml:space="preserve">trezentos e noventa e nove mil, </v>
          </cell>
          <cell r="D400" t="str">
            <v>trezentos e noventa e nove</v>
          </cell>
          <cell r="E400" t="str">
            <v>trezentos e noventa e nove centavos</v>
          </cell>
        </row>
        <row r="401">
          <cell r="A401">
            <v>400</v>
          </cell>
          <cell r="B401" t="str">
            <v xml:space="preserve">quatrocentos milhões, </v>
          </cell>
          <cell r="C401" t="str">
            <v xml:space="preserve">quatrocentos mil, </v>
          </cell>
          <cell r="D401" t="str">
            <v>quatrocentos</v>
          </cell>
          <cell r="E401" t="str">
            <v>quatrocentos centavos</v>
          </cell>
        </row>
        <row r="402">
          <cell r="A402">
            <v>401</v>
          </cell>
          <cell r="B402" t="str">
            <v xml:space="preserve">quatrocentos e um milhões, </v>
          </cell>
          <cell r="C402" t="str">
            <v xml:space="preserve">quatrocentos e um mil, </v>
          </cell>
          <cell r="D402" t="str">
            <v>quatrocentos e um</v>
          </cell>
          <cell r="E402" t="str">
            <v>quatrocentos e um centavos</v>
          </cell>
        </row>
        <row r="403">
          <cell r="A403">
            <v>402</v>
          </cell>
          <cell r="B403" t="str">
            <v xml:space="preserve">quatrocentos e dois milhões, </v>
          </cell>
          <cell r="C403" t="str">
            <v xml:space="preserve">quatrocentos e dois mil, </v>
          </cell>
          <cell r="D403" t="str">
            <v>quatrocentos e dois</v>
          </cell>
          <cell r="E403" t="str">
            <v>quatrocentos e dois centavos</v>
          </cell>
        </row>
        <row r="404">
          <cell r="A404">
            <v>403</v>
          </cell>
          <cell r="B404" t="str">
            <v xml:space="preserve">quatrocentos e tres milhões, </v>
          </cell>
          <cell r="C404" t="str">
            <v xml:space="preserve">quatrocentos e tres mil, </v>
          </cell>
          <cell r="D404" t="str">
            <v>quatrocentos e tres</v>
          </cell>
          <cell r="E404" t="str">
            <v>quatrocentos e tres centavos</v>
          </cell>
        </row>
        <row r="405">
          <cell r="A405">
            <v>404</v>
          </cell>
          <cell r="B405" t="str">
            <v xml:space="preserve">quatrocentos e quatro milhões, </v>
          </cell>
          <cell r="C405" t="str">
            <v xml:space="preserve">quatrocentos e quatro mil, </v>
          </cell>
          <cell r="D405" t="str">
            <v>quatrocentos e quatro</v>
          </cell>
          <cell r="E405" t="str">
            <v>quatrocentos e quatro centavos</v>
          </cell>
        </row>
        <row r="406">
          <cell r="A406">
            <v>405</v>
          </cell>
          <cell r="B406" t="str">
            <v xml:space="preserve">quatrocentos e cinco milhões, </v>
          </cell>
          <cell r="C406" t="str">
            <v xml:space="preserve">quatrocentos e cinco mil, </v>
          </cell>
          <cell r="D406" t="str">
            <v>quatrocentos e cinco</v>
          </cell>
          <cell r="E406" t="str">
            <v>quatrocentos e cinco centavos</v>
          </cell>
        </row>
        <row r="407">
          <cell r="A407">
            <v>406</v>
          </cell>
          <cell r="B407" t="str">
            <v xml:space="preserve">quatrocentos e seis milhões, </v>
          </cell>
          <cell r="C407" t="str">
            <v xml:space="preserve">quatrocentos e seis mil, </v>
          </cell>
          <cell r="D407" t="str">
            <v>quatrocentos e seis</v>
          </cell>
          <cell r="E407" t="str">
            <v>quatrocentos e seis centavos</v>
          </cell>
        </row>
        <row r="408">
          <cell r="A408">
            <v>407</v>
          </cell>
          <cell r="B408" t="str">
            <v xml:space="preserve">quatrocentos e sete milhões, </v>
          </cell>
          <cell r="C408" t="str">
            <v xml:space="preserve">quatrocentos e sete mil, </v>
          </cell>
          <cell r="D408" t="str">
            <v>quatrocentos e sete</v>
          </cell>
          <cell r="E408" t="str">
            <v>quatrocentos e sete centavos</v>
          </cell>
        </row>
        <row r="409">
          <cell r="A409">
            <v>408</v>
          </cell>
          <cell r="B409" t="str">
            <v xml:space="preserve">quatrocentos e oito milhões, </v>
          </cell>
          <cell r="C409" t="str">
            <v xml:space="preserve">quatrocentos e oito mil, </v>
          </cell>
          <cell r="D409" t="str">
            <v>quatrocentos e oito</v>
          </cell>
          <cell r="E409" t="str">
            <v>quatrocentos e oito centavos</v>
          </cell>
        </row>
        <row r="410">
          <cell r="A410">
            <v>409</v>
          </cell>
          <cell r="B410" t="str">
            <v xml:space="preserve">quatrocentos e nove milhões, </v>
          </cell>
          <cell r="C410" t="str">
            <v xml:space="preserve">quatrocentos e nove mil, </v>
          </cell>
          <cell r="D410" t="str">
            <v>quatrocentos e nove</v>
          </cell>
          <cell r="E410" t="str">
            <v>quatrocentos e nove centavos</v>
          </cell>
        </row>
        <row r="411">
          <cell r="A411">
            <v>410</v>
          </cell>
          <cell r="B411" t="str">
            <v xml:space="preserve">quatrocentos e dez milhões, </v>
          </cell>
          <cell r="C411" t="str">
            <v xml:space="preserve">quatrocentos e dez mil, </v>
          </cell>
          <cell r="D411" t="str">
            <v>quatrocentos e dez</v>
          </cell>
          <cell r="E411" t="str">
            <v>quatrocentos e dez centavos</v>
          </cell>
        </row>
        <row r="412">
          <cell r="A412">
            <v>411</v>
          </cell>
          <cell r="B412" t="str">
            <v xml:space="preserve">quatrocentos e onze milhões, </v>
          </cell>
          <cell r="C412" t="str">
            <v xml:space="preserve">quatrocentos e onze mil, </v>
          </cell>
          <cell r="D412" t="str">
            <v>quatrocentos e onze</v>
          </cell>
          <cell r="E412" t="str">
            <v>quatrocentos e onze centavos</v>
          </cell>
        </row>
        <row r="413">
          <cell r="A413">
            <v>412</v>
          </cell>
          <cell r="B413" t="str">
            <v xml:space="preserve">quatrocentos e doze milhões, </v>
          </cell>
          <cell r="C413" t="str">
            <v xml:space="preserve">quatrocentos e doze mil, </v>
          </cell>
          <cell r="D413" t="str">
            <v>quatrocentos e doze</v>
          </cell>
          <cell r="E413" t="str">
            <v>quatrocentos e doze centavos</v>
          </cell>
        </row>
        <row r="414">
          <cell r="A414">
            <v>413</v>
          </cell>
          <cell r="B414" t="str">
            <v xml:space="preserve">quatrocentos e treze milhões, </v>
          </cell>
          <cell r="C414" t="str">
            <v xml:space="preserve">quatrocentos e treze mil, </v>
          </cell>
          <cell r="D414" t="str">
            <v>quatrocentos e treze</v>
          </cell>
          <cell r="E414" t="str">
            <v>quatrocentos e treze centavos</v>
          </cell>
        </row>
        <row r="415">
          <cell r="A415">
            <v>414</v>
          </cell>
          <cell r="B415" t="str">
            <v xml:space="preserve">quatrocentos e quatorze milhões, </v>
          </cell>
          <cell r="C415" t="str">
            <v xml:space="preserve">quatrocentos e quatorze mil, </v>
          </cell>
          <cell r="D415" t="str">
            <v>quatrocentos e quatorze</v>
          </cell>
          <cell r="E415" t="str">
            <v>quatrocentos e quatorze centavos</v>
          </cell>
        </row>
        <row r="416">
          <cell r="A416">
            <v>415</v>
          </cell>
          <cell r="B416" t="str">
            <v xml:space="preserve">quatrocentos e quinze milhões, </v>
          </cell>
          <cell r="C416" t="str">
            <v xml:space="preserve">quatrocentos e quinze mil, </v>
          </cell>
          <cell r="D416" t="str">
            <v>quatrocentos e quinze</v>
          </cell>
          <cell r="E416" t="str">
            <v>quatrocentos e quinze centavos</v>
          </cell>
        </row>
        <row r="417">
          <cell r="A417">
            <v>416</v>
          </cell>
          <cell r="B417" t="str">
            <v xml:space="preserve">quatrocentos e dezesseis milhões, </v>
          </cell>
          <cell r="C417" t="str">
            <v xml:space="preserve">quatrocentos e dezesseis mil, </v>
          </cell>
          <cell r="D417" t="str">
            <v>quatrocentos e dezesseis</v>
          </cell>
          <cell r="E417" t="str">
            <v>quatrocentos e dezesseis centavos</v>
          </cell>
        </row>
        <row r="418">
          <cell r="A418">
            <v>417</v>
          </cell>
          <cell r="B418" t="str">
            <v xml:space="preserve">quatrocentos e dezessete milhões, </v>
          </cell>
          <cell r="C418" t="str">
            <v xml:space="preserve">quatrocentos e dezessete mil, </v>
          </cell>
          <cell r="D418" t="str">
            <v>quatrocentos e dezessete</v>
          </cell>
          <cell r="E418" t="str">
            <v>quatrocentos e dezessete centavos</v>
          </cell>
        </row>
        <row r="419">
          <cell r="A419">
            <v>418</v>
          </cell>
          <cell r="B419" t="str">
            <v xml:space="preserve">quatrocentos e dezoito milhões, </v>
          </cell>
          <cell r="C419" t="str">
            <v xml:space="preserve">quatrocentos e dezoito mil, </v>
          </cell>
          <cell r="D419" t="str">
            <v>quatrocentos e dezoito</v>
          </cell>
          <cell r="E419" t="str">
            <v>quatrocentos e dezoito centavos</v>
          </cell>
        </row>
        <row r="420">
          <cell r="A420">
            <v>419</v>
          </cell>
          <cell r="B420" t="str">
            <v xml:space="preserve">quatrocentos e dezenove milhões, </v>
          </cell>
          <cell r="C420" t="str">
            <v xml:space="preserve">quatrocentos e dezenove mil, </v>
          </cell>
          <cell r="D420" t="str">
            <v>quatrocentos e dezenove</v>
          </cell>
          <cell r="E420" t="str">
            <v>quatrocentos e dezenove centavos</v>
          </cell>
        </row>
        <row r="421">
          <cell r="A421">
            <v>420</v>
          </cell>
          <cell r="B421" t="str">
            <v xml:space="preserve">quatrocentos e vinte milhões, </v>
          </cell>
          <cell r="C421" t="str">
            <v xml:space="preserve">quatrocentos e vinte mil, </v>
          </cell>
          <cell r="D421" t="str">
            <v>quatrocentos e vinte</v>
          </cell>
          <cell r="E421" t="str">
            <v>quatrocentos e vinte centavos</v>
          </cell>
        </row>
        <row r="422">
          <cell r="A422">
            <v>421</v>
          </cell>
          <cell r="B422" t="str">
            <v xml:space="preserve">quatrocentos e vinte e um milhões, </v>
          </cell>
          <cell r="C422" t="str">
            <v xml:space="preserve">quatrocentos e vinte e um mil, </v>
          </cell>
          <cell r="D422" t="str">
            <v>quatrocentos e vinte e um</v>
          </cell>
          <cell r="E422" t="str">
            <v>quatrocentos e vinte e um centavos</v>
          </cell>
        </row>
        <row r="423">
          <cell r="A423">
            <v>422</v>
          </cell>
          <cell r="B423" t="str">
            <v xml:space="preserve">quatrocentos e vinte e dois milhões, </v>
          </cell>
          <cell r="C423" t="str">
            <v xml:space="preserve">quatrocentos e vinte e dois mil, </v>
          </cell>
          <cell r="D423" t="str">
            <v>quatrocentos e vinte e dois</v>
          </cell>
          <cell r="E423" t="str">
            <v>quatrocentos e vinte e dois centavos</v>
          </cell>
        </row>
        <row r="424">
          <cell r="A424">
            <v>423</v>
          </cell>
          <cell r="B424" t="str">
            <v xml:space="preserve">quatrocentos e vinte e tres milhões, </v>
          </cell>
          <cell r="C424" t="str">
            <v xml:space="preserve">quatrocentos e vinte e tres mil, </v>
          </cell>
          <cell r="D424" t="str">
            <v>quatrocentos e vinte e tres</v>
          </cell>
          <cell r="E424" t="str">
            <v>quatrocentos e vinte e tres centavos</v>
          </cell>
        </row>
        <row r="425">
          <cell r="A425">
            <v>424</v>
          </cell>
          <cell r="B425" t="str">
            <v xml:space="preserve">quatrocentos e vinte e quatro milhões, </v>
          </cell>
          <cell r="C425" t="str">
            <v xml:space="preserve">quatrocentos e vinte e quatro mil, </v>
          </cell>
          <cell r="D425" t="str">
            <v>quatrocentos e vinte e quatro</v>
          </cell>
          <cell r="E425" t="str">
            <v>quatrocentos e vinte e quatro centavos</v>
          </cell>
        </row>
        <row r="426">
          <cell r="A426">
            <v>425</v>
          </cell>
          <cell r="B426" t="str">
            <v xml:space="preserve">quatrocentos e vinte e cinco milhões, </v>
          </cell>
          <cell r="C426" t="str">
            <v xml:space="preserve">quatrocentos e vinte e cinco mil, </v>
          </cell>
          <cell r="D426" t="str">
            <v>quatrocentos e vinte e cinco</v>
          </cell>
          <cell r="E426" t="str">
            <v>quatrocentos e vinte e cinco centavos</v>
          </cell>
        </row>
        <row r="427">
          <cell r="A427">
            <v>426</v>
          </cell>
          <cell r="B427" t="str">
            <v xml:space="preserve">quatrocentos e vinte e seis milhões, </v>
          </cell>
          <cell r="C427" t="str">
            <v xml:space="preserve">quatrocentos e vinte e seis mil, </v>
          </cell>
          <cell r="D427" t="str">
            <v>quatrocentos e vinte e seis</v>
          </cell>
          <cell r="E427" t="str">
            <v>quatrocentos e vinte e seis centavos</v>
          </cell>
        </row>
        <row r="428">
          <cell r="A428">
            <v>427</v>
          </cell>
          <cell r="B428" t="str">
            <v xml:space="preserve">quatrocentos e vinte e sete milhões, </v>
          </cell>
          <cell r="C428" t="str">
            <v xml:space="preserve">quatrocentos e vinte e sete mil, </v>
          </cell>
          <cell r="D428" t="str">
            <v>quatrocentos e vinte e sete</v>
          </cell>
          <cell r="E428" t="str">
            <v>quatrocentos e vinte e sete centavos</v>
          </cell>
        </row>
        <row r="429">
          <cell r="A429">
            <v>428</v>
          </cell>
          <cell r="B429" t="str">
            <v xml:space="preserve">quatrocentos e vinte e oito milhões, </v>
          </cell>
          <cell r="C429" t="str">
            <v xml:space="preserve">quatrocentos e vinte e oito mil, </v>
          </cell>
          <cell r="D429" t="str">
            <v>quatrocentos e vinte e oito</v>
          </cell>
          <cell r="E429" t="str">
            <v>quatrocentos e vinte e oito centavos</v>
          </cell>
        </row>
        <row r="430">
          <cell r="A430">
            <v>429</v>
          </cell>
          <cell r="B430" t="str">
            <v xml:space="preserve">quatrocentos e vinte e nove milhões, </v>
          </cell>
          <cell r="C430" t="str">
            <v xml:space="preserve">quatrocentos e vinte e nove mil, </v>
          </cell>
          <cell r="D430" t="str">
            <v>quatrocentos e vinte e nove</v>
          </cell>
          <cell r="E430" t="str">
            <v>quatrocentos e vinte e nove centavos</v>
          </cell>
        </row>
        <row r="431">
          <cell r="A431">
            <v>430</v>
          </cell>
          <cell r="B431" t="str">
            <v xml:space="preserve">quatrocentos e trinta milhões, </v>
          </cell>
          <cell r="C431" t="str">
            <v xml:space="preserve">quatrocentos e trinta mil, </v>
          </cell>
          <cell r="D431" t="str">
            <v>quatrocentos e trinta</v>
          </cell>
          <cell r="E431" t="str">
            <v>quatrocentos e trinta centavos</v>
          </cell>
        </row>
        <row r="432">
          <cell r="A432">
            <v>431</v>
          </cell>
          <cell r="B432" t="str">
            <v xml:space="preserve">quatrocentos e trinta e um milhões, </v>
          </cell>
          <cell r="C432" t="str">
            <v xml:space="preserve">quatrocentos e trinta e um mil, </v>
          </cell>
          <cell r="D432" t="str">
            <v>quatrocentos e trinta e um</v>
          </cell>
          <cell r="E432" t="str">
            <v>quatrocentos e trinta e um centavos</v>
          </cell>
        </row>
        <row r="433">
          <cell r="A433">
            <v>432</v>
          </cell>
          <cell r="B433" t="str">
            <v xml:space="preserve">quatrocentos e trinta e dois milhões, </v>
          </cell>
          <cell r="C433" t="str">
            <v xml:space="preserve">quatrocentos e trinta e dois mil, </v>
          </cell>
          <cell r="D433" t="str">
            <v>quatrocentos e trinta e dois</v>
          </cell>
          <cell r="E433" t="str">
            <v>quatrocentos e trinta e dois centavos</v>
          </cell>
        </row>
        <row r="434">
          <cell r="A434">
            <v>433</v>
          </cell>
          <cell r="B434" t="str">
            <v xml:space="preserve">quatrocentos e trinta e tres milhões, </v>
          </cell>
          <cell r="C434" t="str">
            <v xml:space="preserve">quatrocentos e trinta e tres mil, </v>
          </cell>
          <cell r="D434" t="str">
            <v>quatrocentos e trinta e tres</v>
          </cell>
          <cell r="E434" t="str">
            <v>quatrocentos e trinta e tres centavos</v>
          </cell>
        </row>
        <row r="435">
          <cell r="A435">
            <v>434</v>
          </cell>
          <cell r="B435" t="str">
            <v xml:space="preserve">quatrocentos e trinta e quatro milhões, </v>
          </cell>
          <cell r="C435" t="str">
            <v xml:space="preserve">quatrocentos e trinta e quatro mil, </v>
          </cell>
          <cell r="D435" t="str">
            <v>quatrocentos e trinta e quatro</v>
          </cell>
          <cell r="E435" t="str">
            <v>quatrocentos e trinta e quatro centavos</v>
          </cell>
        </row>
        <row r="436">
          <cell r="A436">
            <v>435</v>
          </cell>
          <cell r="B436" t="str">
            <v xml:space="preserve">quatrocentos e trinta e cinco milhões, </v>
          </cell>
          <cell r="C436" t="str">
            <v xml:space="preserve">quatrocentos e trinta e cinco mil, </v>
          </cell>
          <cell r="D436" t="str">
            <v>quatrocentos e trinta e cinco</v>
          </cell>
          <cell r="E436" t="str">
            <v>quatrocentos e trinta e cinco centavos</v>
          </cell>
        </row>
        <row r="437">
          <cell r="A437">
            <v>436</v>
          </cell>
          <cell r="B437" t="str">
            <v xml:space="preserve">quatrocentos e trinta e seis milhões, </v>
          </cell>
          <cell r="C437" t="str">
            <v xml:space="preserve">quatrocentos e trinta e seis mil, </v>
          </cell>
          <cell r="D437" t="str">
            <v>quatrocentos e trinta e seis</v>
          </cell>
          <cell r="E437" t="str">
            <v>quatrocentos e trinta e seis centavos</v>
          </cell>
        </row>
        <row r="438">
          <cell r="A438">
            <v>437</v>
          </cell>
          <cell r="B438" t="str">
            <v xml:space="preserve">quatrocentos e trinta e sete milhões, </v>
          </cell>
          <cell r="C438" t="str">
            <v xml:space="preserve">quatrocentos e trinta e sete mil, </v>
          </cell>
          <cell r="D438" t="str">
            <v>quatrocentos e trinta e sete</v>
          </cell>
          <cell r="E438" t="str">
            <v>quatrocentos e trinta e sete centavos</v>
          </cell>
        </row>
        <row r="439">
          <cell r="A439">
            <v>438</v>
          </cell>
          <cell r="B439" t="str">
            <v xml:space="preserve">quatrocentos e trinta e oito milhões, </v>
          </cell>
          <cell r="C439" t="str">
            <v xml:space="preserve">quatrocentos e trinta e oito mil, </v>
          </cell>
          <cell r="D439" t="str">
            <v>quatrocentos e trinta e oito</v>
          </cell>
          <cell r="E439" t="str">
            <v>quatrocentos e trinta e oito centavos</v>
          </cell>
        </row>
        <row r="440">
          <cell r="A440">
            <v>439</v>
          </cell>
          <cell r="B440" t="str">
            <v xml:space="preserve">quatrocentos e trinta e nove milhões, </v>
          </cell>
          <cell r="C440" t="str">
            <v xml:space="preserve">quatrocentos e trinta e nove mil, </v>
          </cell>
          <cell r="D440" t="str">
            <v>quatrocentos e trinta e nove</v>
          </cell>
          <cell r="E440" t="str">
            <v>quatrocentos e trinta e nove centavos</v>
          </cell>
        </row>
        <row r="441">
          <cell r="A441">
            <v>440</v>
          </cell>
          <cell r="B441" t="str">
            <v xml:space="preserve">quatrocentos e quarenta milhões, </v>
          </cell>
          <cell r="C441" t="str">
            <v xml:space="preserve">quatrocentos e quarenta mil, </v>
          </cell>
          <cell r="D441" t="str">
            <v>quatrocentos e quarenta</v>
          </cell>
          <cell r="E441" t="str">
            <v>quatrocentos e quarenta centavos</v>
          </cell>
        </row>
        <row r="442">
          <cell r="A442">
            <v>441</v>
          </cell>
          <cell r="B442" t="str">
            <v xml:space="preserve">quatrocentos e quarenta e um milhões, </v>
          </cell>
          <cell r="C442" t="str">
            <v xml:space="preserve">quatrocentos e quarenta e um mil, </v>
          </cell>
          <cell r="D442" t="str">
            <v>quatrocentos e quarenta e um</v>
          </cell>
          <cell r="E442" t="str">
            <v>quatrocentos e quarenta e um centavos</v>
          </cell>
        </row>
        <row r="443">
          <cell r="A443">
            <v>442</v>
          </cell>
          <cell r="B443" t="str">
            <v xml:space="preserve">quatrocentos e quarenta e dois milhões, </v>
          </cell>
          <cell r="C443" t="str">
            <v xml:space="preserve">quatrocentos e quarenta e dois mil, </v>
          </cell>
          <cell r="D443" t="str">
            <v>quatrocentos e quarenta e dois</v>
          </cell>
          <cell r="E443" t="str">
            <v>quatrocentos e quarenta e dois centavos</v>
          </cell>
        </row>
        <row r="444">
          <cell r="A444">
            <v>443</v>
          </cell>
          <cell r="B444" t="str">
            <v xml:space="preserve">quatrocentos e quarenta e tres milhões, </v>
          </cell>
          <cell r="C444" t="str">
            <v xml:space="preserve">quatrocentos e quarenta e tres mil, </v>
          </cell>
          <cell r="D444" t="str">
            <v>quatrocentos e quarenta e tres</v>
          </cell>
          <cell r="E444" t="str">
            <v>quatrocentos e quarenta e tres centavos</v>
          </cell>
        </row>
        <row r="445">
          <cell r="A445">
            <v>444</v>
          </cell>
          <cell r="B445" t="str">
            <v xml:space="preserve">quatrocentos e quarenta e quatro milhões, </v>
          </cell>
          <cell r="C445" t="str">
            <v xml:space="preserve">quatrocentos e quarenta e quatro mil, </v>
          </cell>
          <cell r="D445" t="str">
            <v>quatrocentos e quarenta e quatro</v>
          </cell>
          <cell r="E445" t="str">
            <v>quatrocentos e quarenta e quatro centavos</v>
          </cell>
        </row>
        <row r="446">
          <cell r="A446">
            <v>445</v>
          </cell>
          <cell r="B446" t="str">
            <v xml:space="preserve">quatrocentos e quarenta e cinco milhões, </v>
          </cell>
          <cell r="C446" t="str">
            <v xml:space="preserve">quatrocentos e quarenta e cinco mil, </v>
          </cell>
          <cell r="D446" t="str">
            <v>quatrocentos e quarenta e cinco</v>
          </cell>
          <cell r="E446" t="str">
            <v>quatrocentos e quarenta e cinco centavos</v>
          </cell>
        </row>
        <row r="447">
          <cell r="A447">
            <v>446</v>
          </cell>
          <cell r="B447" t="str">
            <v xml:space="preserve">quatrocentos e quarenta e seis milhões, </v>
          </cell>
          <cell r="C447" t="str">
            <v xml:space="preserve">quatrocentos e quarenta e seis mil, </v>
          </cell>
          <cell r="D447" t="str">
            <v>quatrocentos e quarenta e seis</v>
          </cell>
          <cell r="E447" t="str">
            <v>quatrocentos e quarenta e seis centavos</v>
          </cell>
        </row>
        <row r="448">
          <cell r="A448">
            <v>447</v>
          </cell>
          <cell r="B448" t="str">
            <v xml:space="preserve">quatrocentos e quarenta e sete milhões, </v>
          </cell>
          <cell r="C448" t="str">
            <v xml:space="preserve">quatrocentos e quarenta e sete mil, </v>
          </cell>
          <cell r="D448" t="str">
            <v>quatrocentos e quarenta e sete</v>
          </cell>
          <cell r="E448" t="str">
            <v>quatrocentos e quarenta e sete centavos</v>
          </cell>
        </row>
        <row r="449">
          <cell r="A449">
            <v>448</v>
          </cell>
          <cell r="B449" t="str">
            <v xml:space="preserve">quatrocentos e quarenta e oito milhões, </v>
          </cell>
          <cell r="C449" t="str">
            <v xml:space="preserve">quatrocentos e quarenta e oito mil, </v>
          </cell>
          <cell r="D449" t="str">
            <v>quatrocentos e quarenta e oito</v>
          </cell>
          <cell r="E449" t="str">
            <v>quatrocentos e quarenta e oito centavos</v>
          </cell>
        </row>
        <row r="450">
          <cell r="A450">
            <v>449</v>
          </cell>
          <cell r="B450" t="str">
            <v xml:space="preserve">quatrocentos e quarenta e nove milhões, </v>
          </cell>
          <cell r="C450" t="str">
            <v xml:space="preserve">quatrocentos e quarenta e nove mil, </v>
          </cell>
          <cell r="D450" t="str">
            <v>quatrocentos e quarenta e nove</v>
          </cell>
          <cell r="E450" t="str">
            <v>quatrocentos e quarenta e nove centavos</v>
          </cell>
        </row>
        <row r="451">
          <cell r="A451">
            <v>450</v>
          </cell>
          <cell r="B451" t="str">
            <v xml:space="preserve">quatrocentos e cinquenta milhões, </v>
          </cell>
          <cell r="C451" t="str">
            <v xml:space="preserve">quatrocentos e cinquenta mil, </v>
          </cell>
          <cell r="D451" t="str">
            <v>quatrocentos e cinquenta</v>
          </cell>
          <cell r="E451" t="str">
            <v>quatrocentos e cinquenta centavos</v>
          </cell>
        </row>
        <row r="452">
          <cell r="A452">
            <v>451</v>
          </cell>
          <cell r="B452" t="str">
            <v xml:space="preserve">quatrocentos e cinquenta e um milhões, </v>
          </cell>
          <cell r="C452" t="str">
            <v xml:space="preserve">quatrocentos e cinquenta e um mil, </v>
          </cell>
          <cell r="D452" t="str">
            <v>quatrocentos e cinquenta e um</v>
          </cell>
          <cell r="E452" t="str">
            <v>quatrocentos e cinquenta e um centavos</v>
          </cell>
        </row>
        <row r="453">
          <cell r="A453">
            <v>452</v>
          </cell>
          <cell r="B453" t="str">
            <v xml:space="preserve">quatrocentos e cinquenta e dois milhões, </v>
          </cell>
          <cell r="C453" t="str">
            <v xml:space="preserve">quatrocentos e cinquenta e dois mil, </v>
          </cell>
          <cell r="D453" t="str">
            <v>quatrocentos e cinquenta e dois</v>
          </cell>
          <cell r="E453" t="str">
            <v>quatrocentos e cinquenta e dois centavos</v>
          </cell>
        </row>
        <row r="454">
          <cell r="A454">
            <v>453</v>
          </cell>
          <cell r="B454" t="str">
            <v xml:space="preserve">quatrocentos e cinquenta e tres milhões, </v>
          </cell>
          <cell r="C454" t="str">
            <v xml:space="preserve">quatrocentos e cinquenta e tres mil, </v>
          </cell>
          <cell r="D454" t="str">
            <v>quatrocentos e cinquenta e tres</v>
          </cell>
          <cell r="E454" t="str">
            <v>quatrocentos e cinquenta e tres centavos</v>
          </cell>
        </row>
        <row r="455">
          <cell r="A455">
            <v>454</v>
          </cell>
          <cell r="B455" t="str">
            <v xml:space="preserve">quatrocentos e cinquenta e quatro milhões, </v>
          </cell>
          <cell r="C455" t="str">
            <v xml:space="preserve">quatrocentos e cinquenta e quatro mil, </v>
          </cell>
          <cell r="D455" t="str">
            <v>quatrocentos e cinquenta e quatro</v>
          </cell>
          <cell r="E455" t="str">
            <v>quatrocentos e cinquenta e quatro centavos</v>
          </cell>
        </row>
        <row r="456">
          <cell r="A456">
            <v>455</v>
          </cell>
          <cell r="B456" t="str">
            <v xml:space="preserve">quatrocentos e cinquenta e cinco milhões, </v>
          </cell>
          <cell r="C456" t="str">
            <v xml:space="preserve">quatrocentos e cinquenta e cinco mil, </v>
          </cell>
          <cell r="D456" t="str">
            <v>quatrocentos e cinquenta e cinco</v>
          </cell>
          <cell r="E456" t="str">
            <v>quatrocentos e cinquenta e cinco centavos</v>
          </cell>
        </row>
        <row r="457">
          <cell r="A457">
            <v>456</v>
          </cell>
          <cell r="B457" t="str">
            <v xml:space="preserve">quatrocentos e cinquenta e seis milhões, </v>
          </cell>
          <cell r="C457" t="str">
            <v xml:space="preserve">quatrocentos e cinquenta e seis mil, </v>
          </cell>
          <cell r="D457" t="str">
            <v>quatrocentos e cinquenta e seis</v>
          </cell>
          <cell r="E457" t="str">
            <v>quatrocentos e cinquenta e seis centavos</v>
          </cell>
        </row>
        <row r="458">
          <cell r="A458">
            <v>457</v>
          </cell>
          <cell r="B458" t="str">
            <v xml:space="preserve">quatrocentos e cinquenta e sete milhões, </v>
          </cell>
          <cell r="C458" t="str">
            <v xml:space="preserve">quatrocentos e cinquenta e sete mil, </v>
          </cell>
          <cell r="D458" t="str">
            <v>quatrocentos e cinquenta e sete</v>
          </cell>
          <cell r="E458" t="str">
            <v>quatrocentos e cinquenta e sete centavos</v>
          </cell>
        </row>
        <row r="459">
          <cell r="A459">
            <v>458</v>
          </cell>
          <cell r="B459" t="str">
            <v xml:space="preserve">quatrocentos e cinquenta e oito milhões, </v>
          </cell>
          <cell r="C459" t="str">
            <v xml:space="preserve">quatrocentos e cinquenta e oito mil, </v>
          </cell>
          <cell r="D459" t="str">
            <v>quatrocentos e cinquenta e oito</v>
          </cell>
          <cell r="E459" t="str">
            <v>quatrocentos e cinquenta e oito centavos</v>
          </cell>
        </row>
        <row r="460">
          <cell r="A460">
            <v>459</v>
          </cell>
          <cell r="B460" t="str">
            <v xml:space="preserve">quatrocentos e cinquenta e nove milhões, </v>
          </cell>
          <cell r="C460" t="str">
            <v xml:space="preserve">quatrocentos e cinquenta e nove mil, </v>
          </cell>
          <cell r="D460" t="str">
            <v>quatrocentos e cinquenta e nove</v>
          </cell>
          <cell r="E460" t="str">
            <v>quatrocentos e cinquenta e nove centavos</v>
          </cell>
        </row>
        <row r="461">
          <cell r="A461">
            <v>460</v>
          </cell>
          <cell r="B461" t="str">
            <v xml:space="preserve">quatrocentos e sessenta milhões, </v>
          </cell>
          <cell r="C461" t="str">
            <v xml:space="preserve">quatrocentos e sessenta mil, </v>
          </cell>
          <cell r="D461" t="str">
            <v>quatrocentos e sessenta</v>
          </cell>
          <cell r="E461" t="str">
            <v>quatrocentos e sessenta centavos</v>
          </cell>
        </row>
        <row r="462">
          <cell r="A462">
            <v>461</v>
          </cell>
          <cell r="B462" t="str">
            <v xml:space="preserve">quatrocentos e sessenta e um milhões, </v>
          </cell>
          <cell r="C462" t="str">
            <v xml:space="preserve">quatrocentos e sessenta e um mil, </v>
          </cell>
          <cell r="D462" t="str">
            <v>quatrocentos e sessenta e um</v>
          </cell>
          <cell r="E462" t="str">
            <v>quatrocentos e sessenta e um centavos</v>
          </cell>
        </row>
        <row r="463">
          <cell r="A463">
            <v>462</v>
          </cell>
          <cell r="B463" t="str">
            <v xml:space="preserve">quatrocentos e sessenta e dois milhões, </v>
          </cell>
          <cell r="C463" t="str">
            <v xml:space="preserve">quatrocentos e sessenta e dois mil, </v>
          </cell>
          <cell r="D463" t="str">
            <v>quatrocentos e sessenta e dois</v>
          </cell>
          <cell r="E463" t="str">
            <v>quatrocentos e sessenta e dois centavos</v>
          </cell>
        </row>
        <row r="464">
          <cell r="A464">
            <v>463</v>
          </cell>
          <cell r="B464" t="str">
            <v xml:space="preserve">quatrocentos e sessenta e tres milhões, </v>
          </cell>
          <cell r="C464" t="str">
            <v xml:space="preserve">quatrocentos e sessenta e tres mil, </v>
          </cell>
          <cell r="D464" t="str">
            <v>quatrocentos e sessenta e tres</v>
          </cell>
          <cell r="E464" t="str">
            <v>quatrocentos e sessenta e tres centavos</v>
          </cell>
        </row>
        <row r="465">
          <cell r="A465">
            <v>464</v>
          </cell>
          <cell r="B465" t="str">
            <v xml:space="preserve">quatrocentos e sessenta e quatro milhões, </v>
          </cell>
          <cell r="C465" t="str">
            <v xml:space="preserve">quatrocentos e sessenta e quatro mil, </v>
          </cell>
          <cell r="D465" t="str">
            <v>quatrocentos e sessenta e quatro</v>
          </cell>
          <cell r="E465" t="str">
            <v>quatrocentos e sessenta e quatro centavos</v>
          </cell>
        </row>
        <row r="466">
          <cell r="A466">
            <v>465</v>
          </cell>
          <cell r="B466" t="str">
            <v xml:space="preserve">quatrocentos e sessenta e cinco milhões, </v>
          </cell>
          <cell r="C466" t="str">
            <v xml:space="preserve">quatrocentos e sessenta e cinco mil, </v>
          </cell>
          <cell r="D466" t="str">
            <v>quatrocentos e sessenta e cinco</v>
          </cell>
          <cell r="E466" t="str">
            <v>quatrocentos e sessenta e cinco centavos</v>
          </cell>
        </row>
        <row r="467">
          <cell r="A467">
            <v>466</v>
          </cell>
          <cell r="B467" t="str">
            <v xml:space="preserve">quatrocentos e sessenta e seis milhões, </v>
          </cell>
          <cell r="C467" t="str">
            <v xml:space="preserve">quatrocentos e sessenta e seis mil, </v>
          </cell>
          <cell r="D467" t="str">
            <v>quatrocentos e sessenta e seis</v>
          </cell>
          <cell r="E467" t="str">
            <v>quatrocentos e sessenta e seis centavos</v>
          </cell>
        </row>
        <row r="468">
          <cell r="A468">
            <v>467</v>
          </cell>
          <cell r="B468" t="str">
            <v xml:space="preserve">quatrocentos e sessenta e sete milhões, </v>
          </cell>
          <cell r="C468" t="str">
            <v xml:space="preserve">quatrocentos e sessenta e sete mil, </v>
          </cell>
          <cell r="D468" t="str">
            <v>quatrocentos e sessenta e sete</v>
          </cell>
          <cell r="E468" t="str">
            <v>quatrocentos e sessenta e sete centavos</v>
          </cell>
        </row>
        <row r="469">
          <cell r="A469">
            <v>468</v>
          </cell>
          <cell r="B469" t="str">
            <v xml:space="preserve">quatrocentos e sessenta e oito milhões, </v>
          </cell>
          <cell r="C469" t="str">
            <v xml:space="preserve">quatrocentos e sessenta e oito mil, </v>
          </cell>
          <cell r="D469" t="str">
            <v>quatrocentos e sessenta e oito</v>
          </cell>
          <cell r="E469" t="str">
            <v>quatrocentos e sessenta e oito centavos</v>
          </cell>
        </row>
        <row r="470">
          <cell r="A470">
            <v>469</v>
          </cell>
          <cell r="B470" t="str">
            <v xml:space="preserve">quatrocentos e sessenta e nove milhões, </v>
          </cell>
          <cell r="C470" t="str">
            <v xml:space="preserve">quatrocentos e sessenta e nove mil, </v>
          </cell>
          <cell r="D470" t="str">
            <v>quatrocentos e sessenta e nove</v>
          </cell>
          <cell r="E470" t="str">
            <v>quatrocentos e sessenta e nove centavos</v>
          </cell>
        </row>
        <row r="471">
          <cell r="A471">
            <v>470</v>
          </cell>
          <cell r="B471" t="str">
            <v xml:space="preserve">quatrocentos e setenta milhões, </v>
          </cell>
          <cell r="C471" t="str">
            <v xml:space="preserve">quatrocentos e setenta mil, </v>
          </cell>
          <cell r="D471" t="str">
            <v>quatrocentos e setenta</v>
          </cell>
          <cell r="E471" t="str">
            <v>quatrocentos e setenta centavos</v>
          </cell>
        </row>
        <row r="472">
          <cell r="A472">
            <v>471</v>
          </cell>
          <cell r="B472" t="str">
            <v xml:space="preserve">quatrocentos e setenta e um milhões, </v>
          </cell>
          <cell r="C472" t="str">
            <v xml:space="preserve">quatrocentos e setenta e um mil, </v>
          </cell>
          <cell r="D472" t="str">
            <v>quatrocentos e setenta e um</v>
          </cell>
          <cell r="E472" t="str">
            <v>quatrocentos e setenta e um centavos</v>
          </cell>
        </row>
        <row r="473">
          <cell r="A473">
            <v>472</v>
          </cell>
          <cell r="B473" t="str">
            <v xml:space="preserve">quatrocentos e setenta e dois milhões, </v>
          </cell>
          <cell r="C473" t="str">
            <v xml:space="preserve">quatrocentos e setenta e dois mil, </v>
          </cell>
          <cell r="D473" t="str">
            <v>quatrocentos e setenta e dois</v>
          </cell>
          <cell r="E473" t="str">
            <v>quatrocentos e setenta e dois centavos</v>
          </cell>
        </row>
        <row r="474">
          <cell r="A474">
            <v>473</v>
          </cell>
          <cell r="B474" t="str">
            <v xml:space="preserve">quatrocentos e setenta e tres milhões, </v>
          </cell>
          <cell r="C474" t="str">
            <v xml:space="preserve">quatrocentos e setenta e tres mil, </v>
          </cell>
          <cell r="D474" t="str">
            <v>quatrocentos e setenta e tres</v>
          </cell>
          <cell r="E474" t="str">
            <v>quatrocentos e setenta e tres centavos</v>
          </cell>
        </row>
        <row r="475">
          <cell r="A475">
            <v>474</v>
          </cell>
          <cell r="B475" t="str">
            <v xml:space="preserve">quatrocentos e setenta e quatro milhões, </v>
          </cell>
          <cell r="C475" t="str">
            <v xml:space="preserve">quatrocentos e setenta e quatro mil, </v>
          </cell>
          <cell r="D475" t="str">
            <v>quatrocentos e setenta e quatro</v>
          </cell>
          <cell r="E475" t="str">
            <v>quatrocentos e setenta e quatro centavos</v>
          </cell>
        </row>
        <row r="476">
          <cell r="A476">
            <v>475</v>
          </cell>
          <cell r="B476" t="str">
            <v xml:space="preserve">quatrocentos e setenta e cinco milhões, </v>
          </cell>
          <cell r="C476" t="str">
            <v xml:space="preserve">quatrocentos e setenta e cinco mil, </v>
          </cell>
          <cell r="D476" t="str">
            <v>quatrocentos e setenta e cinco</v>
          </cell>
          <cell r="E476" t="str">
            <v>quatrocentos e setenta e cinco centavos</v>
          </cell>
        </row>
        <row r="477">
          <cell r="A477">
            <v>476</v>
          </cell>
          <cell r="B477" t="str">
            <v xml:space="preserve">quatrocentos e setenta e seis milhões, </v>
          </cell>
          <cell r="C477" t="str">
            <v xml:space="preserve">quatrocentos e setenta e seis mil, </v>
          </cell>
          <cell r="D477" t="str">
            <v>quatrocentos e setenta e seis</v>
          </cell>
          <cell r="E477" t="str">
            <v>quatrocentos e setenta e seis centavos</v>
          </cell>
        </row>
        <row r="478">
          <cell r="A478">
            <v>477</v>
          </cell>
          <cell r="B478" t="str">
            <v xml:space="preserve">quatrocentos e setenta e sete milhões, </v>
          </cell>
          <cell r="C478" t="str">
            <v xml:space="preserve">quatrocentos e setenta e sete mil, </v>
          </cell>
          <cell r="D478" t="str">
            <v>quatrocentos e setenta e sete</v>
          </cell>
          <cell r="E478" t="str">
            <v>quatrocentos e setenta e sete centavos</v>
          </cell>
        </row>
        <row r="479">
          <cell r="A479">
            <v>478</v>
          </cell>
          <cell r="B479" t="str">
            <v xml:space="preserve">quatrocentos e setenta e oito milhões, </v>
          </cell>
          <cell r="C479" t="str">
            <v xml:space="preserve">quatrocentos e setenta e oito mil, </v>
          </cell>
          <cell r="D479" t="str">
            <v>quatrocentos e setenta e oito</v>
          </cell>
          <cell r="E479" t="str">
            <v>quatrocentos e setenta e oito centavos</v>
          </cell>
        </row>
        <row r="480">
          <cell r="A480">
            <v>479</v>
          </cell>
          <cell r="B480" t="str">
            <v xml:space="preserve">quatrocentos e setenta e nove milhões, </v>
          </cell>
          <cell r="C480" t="str">
            <v xml:space="preserve">quatrocentos e setenta e nove mil, </v>
          </cell>
          <cell r="D480" t="str">
            <v>quatrocentos e setenta e nove</v>
          </cell>
          <cell r="E480" t="str">
            <v>quatrocentos e setenta e nove centavos</v>
          </cell>
        </row>
        <row r="481">
          <cell r="A481">
            <v>480</v>
          </cell>
          <cell r="B481" t="str">
            <v xml:space="preserve">quatrocentos e oitenta milhões, </v>
          </cell>
          <cell r="C481" t="str">
            <v xml:space="preserve">quatrocentos e oitenta mil, </v>
          </cell>
          <cell r="D481" t="str">
            <v>quatrocentos e oitenta</v>
          </cell>
          <cell r="E481" t="str">
            <v>quatrocentos e oitenta centavos</v>
          </cell>
        </row>
        <row r="482">
          <cell r="A482">
            <v>481</v>
          </cell>
          <cell r="B482" t="str">
            <v xml:space="preserve">quatrocentos e oitenta e um milhões, </v>
          </cell>
          <cell r="C482" t="str">
            <v xml:space="preserve">quatrocentos e oitenta e um mil, </v>
          </cell>
          <cell r="D482" t="str">
            <v>quatrocentos e oitenta e um</v>
          </cell>
          <cell r="E482" t="str">
            <v>quatrocentos e oitenta e um centavos</v>
          </cell>
        </row>
        <row r="483">
          <cell r="A483">
            <v>482</v>
          </cell>
          <cell r="B483" t="str">
            <v xml:space="preserve">quatrocentos e oitenta e dois milhões, </v>
          </cell>
          <cell r="C483" t="str">
            <v xml:space="preserve">quatrocentos e oitenta e dois mil, </v>
          </cell>
          <cell r="D483" t="str">
            <v>quatrocentos e oitenta e dois</v>
          </cell>
          <cell r="E483" t="str">
            <v>quatrocentos e oitenta e dois centavos</v>
          </cell>
        </row>
        <row r="484">
          <cell r="A484">
            <v>483</v>
          </cell>
          <cell r="B484" t="str">
            <v xml:space="preserve">quatrocentos e oitenta e tres milhões, </v>
          </cell>
          <cell r="C484" t="str">
            <v xml:space="preserve">quatrocentos e oitenta e tres mil, </v>
          </cell>
          <cell r="D484" t="str">
            <v>quatrocentos e oitenta e tres</v>
          </cell>
          <cell r="E484" t="str">
            <v>quatrocentos e oitenta e tres centavos</v>
          </cell>
        </row>
        <row r="485">
          <cell r="A485">
            <v>484</v>
          </cell>
          <cell r="B485" t="str">
            <v xml:space="preserve">quatrocentos e oitenta e quatro milhões, </v>
          </cell>
          <cell r="C485" t="str">
            <v xml:space="preserve">quatrocentos e oitenta e quatro mil, </v>
          </cell>
          <cell r="D485" t="str">
            <v>quatrocentos e oitenta e quatro</v>
          </cell>
          <cell r="E485" t="str">
            <v>quatrocentos e oitenta e quatro centavos</v>
          </cell>
        </row>
        <row r="486">
          <cell r="A486">
            <v>485</v>
          </cell>
          <cell r="B486" t="str">
            <v xml:space="preserve">quatrocentos e oitenta e cinco milhões, </v>
          </cell>
          <cell r="C486" t="str">
            <v xml:space="preserve">quatrocentos e oitenta e cinco mil, </v>
          </cell>
          <cell r="D486" t="str">
            <v>quatrocentos e oitenta e cinco</v>
          </cell>
          <cell r="E486" t="str">
            <v>quatrocentos e oitenta e cinco centavos</v>
          </cell>
        </row>
        <row r="487">
          <cell r="A487">
            <v>486</v>
          </cell>
          <cell r="B487" t="str">
            <v xml:space="preserve">quatrocentos e oitenta e seis milhões, </v>
          </cell>
          <cell r="C487" t="str">
            <v xml:space="preserve">quatrocentos e oitenta e seis mil, </v>
          </cell>
          <cell r="D487" t="str">
            <v>quatrocentos e oitenta e seis</v>
          </cell>
          <cell r="E487" t="str">
            <v>quatrocentos e oitenta e seis centavos</v>
          </cell>
        </row>
        <row r="488">
          <cell r="A488">
            <v>487</v>
          </cell>
          <cell r="B488" t="str">
            <v xml:space="preserve">quatrocentos e oitenta e sete milhões, </v>
          </cell>
          <cell r="C488" t="str">
            <v xml:space="preserve">quatrocentos e oitenta e sete mil, </v>
          </cell>
          <cell r="D488" t="str">
            <v>quatrocentos e oitenta e sete</v>
          </cell>
          <cell r="E488" t="str">
            <v>quatrocentos e oitenta e sete centavos</v>
          </cell>
        </row>
        <row r="489">
          <cell r="A489">
            <v>488</v>
          </cell>
          <cell r="B489" t="str">
            <v xml:space="preserve">quatrocentos e oitenta e oito milhões, </v>
          </cell>
          <cell r="C489" t="str">
            <v xml:space="preserve">quatrocentos e oitenta e oito mil, </v>
          </cell>
          <cell r="D489" t="str">
            <v>quatrocentos e oitenta e oito</v>
          </cell>
          <cell r="E489" t="str">
            <v>quatrocentos e oitenta e oito centavos</v>
          </cell>
        </row>
        <row r="490">
          <cell r="A490">
            <v>489</v>
          </cell>
          <cell r="B490" t="str">
            <v xml:space="preserve">quatrocentos e oitenta e nove milhões, </v>
          </cell>
          <cell r="C490" t="str">
            <v xml:space="preserve">quatrocentos e oitenta e nove mil, </v>
          </cell>
          <cell r="D490" t="str">
            <v>quatrocentos e oitenta e nove</v>
          </cell>
          <cell r="E490" t="str">
            <v>quatrocentos e oitenta e nove centavos</v>
          </cell>
        </row>
        <row r="491">
          <cell r="A491">
            <v>490</v>
          </cell>
          <cell r="B491" t="str">
            <v xml:space="preserve">quatrocentos e noventa milhões, </v>
          </cell>
          <cell r="C491" t="str">
            <v xml:space="preserve">quatrocentos e noventa mil, </v>
          </cell>
          <cell r="D491" t="str">
            <v>quatrocentos e noventa</v>
          </cell>
          <cell r="E491" t="str">
            <v>quatrocentos e noventa centavos</v>
          </cell>
        </row>
        <row r="492">
          <cell r="A492">
            <v>491</v>
          </cell>
          <cell r="B492" t="str">
            <v xml:space="preserve">quatrocentos e noventa e um milhões, </v>
          </cell>
          <cell r="C492" t="str">
            <v xml:space="preserve">quatrocentos e noventa e um mil, </v>
          </cell>
          <cell r="D492" t="str">
            <v>quatrocentos e noventa e um</v>
          </cell>
          <cell r="E492" t="str">
            <v>quatrocentos e noventa e um centavos</v>
          </cell>
        </row>
        <row r="493">
          <cell r="A493">
            <v>492</v>
          </cell>
          <cell r="B493" t="str">
            <v xml:space="preserve">quatrocentos e noventa e dois milhões, </v>
          </cell>
          <cell r="C493" t="str">
            <v xml:space="preserve">quatrocentos e noventa e dois mil, </v>
          </cell>
          <cell r="D493" t="str">
            <v>quatrocentos e noventa e dois</v>
          </cell>
          <cell r="E493" t="str">
            <v>quatrocentos e noventa e dois centavos</v>
          </cell>
        </row>
        <row r="494">
          <cell r="A494">
            <v>493</v>
          </cell>
          <cell r="B494" t="str">
            <v xml:space="preserve">quatrocentos e noventa e tres milhões, </v>
          </cell>
          <cell r="C494" t="str">
            <v xml:space="preserve">quatrocentos e noventa e tres mil, </v>
          </cell>
          <cell r="D494" t="str">
            <v>quatrocentos e noventa e tres</v>
          </cell>
          <cell r="E494" t="str">
            <v>quatrocentos e noventa e tres centavos</v>
          </cell>
        </row>
        <row r="495">
          <cell r="A495">
            <v>494</v>
          </cell>
          <cell r="B495" t="str">
            <v xml:space="preserve">quatrocentos e noventa e quatro milhões, </v>
          </cell>
          <cell r="C495" t="str">
            <v xml:space="preserve">quatrocentos e noventa e quatro mil, </v>
          </cell>
          <cell r="D495" t="str">
            <v>quatrocentos e noventa e quatro</v>
          </cell>
          <cell r="E495" t="str">
            <v>quatrocentos e noventa e quatro centavos</v>
          </cell>
        </row>
        <row r="496">
          <cell r="A496">
            <v>495</v>
          </cell>
          <cell r="B496" t="str">
            <v xml:space="preserve">quatrocentos e noventa e cinco milhões, </v>
          </cell>
          <cell r="C496" t="str">
            <v xml:space="preserve">quatrocentos e noventa e cinco mil, </v>
          </cell>
          <cell r="D496" t="str">
            <v>quatrocentos e noventa e cinco</v>
          </cell>
          <cell r="E496" t="str">
            <v>quatrocentos e noventa e cinco centavos</v>
          </cell>
        </row>
        <row r="497">
          <cell r="A497">
            <v>496</v>
          </cell>
          <cell r="B497" t="str">
            <v xml:space="preserve">quatrocentos e noventa e seis milhões, </v>
          </cell>
          <cell r="C497" t="str">
            <v xml:space="preserve">quatrocentos e noventa e seis mil, </v>
          </cell>
          <cell r="D497" t="str">
            <v>quatrocentos e noventa e seis</v>
          </cell>
          <cell r="E497" t="str">
            <v>quatrocentos e noventa e seis centavos</v>
          </cell>
        </row>
        <row r="498">
          <cell r="A498">
            <v>497</v>
          </cell>
          <cell r="B498" t="str">
            <v xml:space="preserve">quatrocentos e noventa e sete milhões, </v>
          </cell>
          <cell r="C498" t="str">
            <v xml:space="preserve">quatrocentos e noventa e sete mil, </v>
          </cell>
          <cell r="D498" t="str">
            <v>quatrocentos e noventa e sete</v>
          </cell>
          <cell r="E498" t="str">
            <v>quatrocentos e noventa e sete centavos</v>
          </cell>
        </row>
        <row r="499">
          <cell r="A499">
            <v>498</v>
          </cell>
          <cell r="B499" t="str">
            <v xml:space="preserve">quatrocentos e noventa e oito milhões, </v>
          </cell>
          <cell r="C499" t="str">
            <v xml:space="preserve">quatrocentos e noventa e oito mil, </v>
          </cell>
          <cell r="D499" t="str">
            <v>quatrocentos e noventa e oito</v>
          </cell>
          <cell r="E499" t="str">
            <v>quatrocentos e noventa e oito centavos</v>
          </cell>
        </row>
        <row r="500">
          <cell r="A500">
            <v>499</v>
          </cell>
          <cell r="B500" t="str">
            <v xml:space="preserve">quatrocentos e noventa e nove milhões, </v>
          </cell>
          <cell r="C500" t="str">
            <v xml:space="preserve">quatrocentos e noventa e nove mil, </v>
          </cell>
          <cell r="D500" t="str">
            <v>quatrocentos e noventa e nove</v>
          </cell>
          <cell r="E500" t="str">
            <v>quatrocentos e noventa e nove centavos</v>
          </cell>
        </row>
        <row r="501">
          <cell r="A501">
            <v>500</v>
          </cell>
          <cell r="B501" t="str">
            <v xml:space="preserve">quinhentos milhões, </v>
          </cell>
          <cell r="C501" t="str">
            <v xml:space="preserve">quinhentos mil, </v>
          </cell>
          <cell r="D501" t="str">
            <v>quinhentos</v>
          </cell>
          <cell r="E501" t="str">
            <v>quinhentos centavos</v>
          </cell>
        </row>
        <row r="502">
          <cell r="A502">
            <v>501</v>
          </cell>
          <cell r="B502" t="str">
            <v xml:space="preserve">quinhentos e um milhões, </v>
          </cell>
          <cell r="C502" t="str">
            <v xml:space="preserve">quinhentos e um mil, </v>
          </cell>
          <cell r="D502" t="str">
            <v>quinhentos e um</v>
          </cell>
          <cell r="E502" t="str">
            <v>quinhentos e um centavos</v>
          </cell>
        </row>
        <row r="503">
          <cell r="A503">
            <v>502</v>
          </cell>
          <cell r="B503" t="str">
            <v xml:space="preserve">quinhentos e dois milhões, </v>
          </cell>
          <cell r="C503" t="str">
            <v xml:space="preserve">quinhentos e dois mil, </v>
          </cell>
          <cell r="D503" t="str">
            <v>quinhentos e dois</v>
          </cell>
          <cell r="E503" t="str">
            <v>quinhentos e dois centavos</v>
          </cell>
        </row>
        <row r="504">
          <cell r="A504">
            <v>503</v>
          </cell>
          <cell r="B504" t="str">
            <v xml:space="preserve">quinhentos e tres milhões, </v>
          </cell>
          <cell r="C504" t="str">
            <v xml:space="preserve">quinhentos e tres mil, </v>
          </cell>
          <cell r="D504" t="str">
            <v>quinhentos e tres</v>
          </cell>
          <cell r="E504" t="str">
            <v>quinhentos e tres centavos</v>
          </cell>
        </row>
        <row r="505">
          <cell r="A505">
            <v>504</v>
          </cell>
          <cell r="B505" t="str">
            <v xml:space="preserve">quinhentos e quatro milhões, </v>
          </cell>
          <cell r="C505" t="str">
            <v xml:space="preserve">quinhentos e quatro mil, </v>
          </cell>
          <cell r="D505" t="str">
            <v>quinhentos e quatro</v>
          </cell>
          <cell r="E505" t="str">
            <v>quinhentos e quatro centavos</v>
          </cell>
        </row>
        <row r="506">
          <cell r="A506">
            <v>505</v>
          </cell>
          <cell r="B506" t="str">
            <v xml:space="preserve">quinhentos e cinco milhões, </v>
          </cell>
          <cell r="C506" t="str">
            <v xml:space="preserve">quinhentos e cinco mil, </v>
          </cell>
          <cell r="D506" t="str">
            <v>quinhentos e cinco</v>
          </cell>
          <cell r="E506" t="str">
            <v>quinhentos e cinco centavos</v>
          </cell>
        </row>
        <row r="507">
          <cell r="A507">
            <v>506</v>
          </cell>
          <cell r="B507" t="str">
            <v xml:space="preserve">quinhentos e seis milhões, </v>
          </cell>
          <cell r="C507" t="str">
            <v xml:space="preserve">quinhentos e seis mil, </v>
          </cell>
          <cell r="D507" t="str">
            <v>quinhentos e seis</v>
          </cell>
          <cell r="E507" t="str">
            <v>quinhentos e seis centavos</v>
          </cell>
        </row>
        <row r="508">
          <cell r="A508">
            <v>507</v>
          </cell>
          <cell r="B508" t="str">
            <v xml:space="preserve">quinhentos e sete milhões, </v>
          </cell>
          <cell r="C508" t="str">
            <v xml:space="preserve">quinhentos e sete mil, </v>
          </cell>
          <cell r="D508" t="str">
            <v>quinhentos e sete</v>
          </cell>
          <cell r="E508" t="str">
            <v>quinhentos e sete centavos</v>
          </cell>
        </row>
        <row r="509">
          <cell r="A509">
            <v>508</v>
          </cell>
          <cell r="B509" t="str">
            <v xml:space="preserve">quinhentos e oito milhões, </v>
          </cell>
          <cell r="C509" t="str">
            <v xml:space="preserve">quinhentos e oito mil, </v>
          </cell>
          <cell r="D509" t="str">
            <v>quinhentos e oito</v>
          </cell>
          <cell r="E509" t="str">
            <v>quinhentos e oito centavos</v>
          </cell>
        </row>
        <row r="510">
          <cell r="A510">
            <v>509</v>
          </cell>
          <cell r="B510" t="str">
            <v xml:space="preserve">quinhentos e nove milhões, </v>
          </cell>
          <cell r="C510" t="str">
            <v xml:space="preserve">quinhentos e nove mil, </v>
          </cell>
          <cell r="D510" t="str">
            <v>quinhentos e nove</v>
          </cell>
          <cell r="E510" t="str">
            <v>quinhentos e nove centavos</v>
          </cell>
        </row>
        <row r="511">
          <cell r="A511">
            <v>510</v>
          </cell>
          <cell r="B511" t="str">
            <v xml:space="preserve">quinhentos e dez milhões, </v>
          </cell>
          <cell r="C511" t="str">
            <v xml:space="preserve">quinhentos e dez mil, </v>
          </cell>
          <cell r="D511" t="str">
            <v>quinhentos e dez</v>
          </cell>
          <cell r="E511" t="str">
            <v>quinhentos e dez centavos</v>
          </cell>
        </row>
        <row r="512">
          <cell r="A512">
            <v>511</v>
          </cell>
          <cell r="B512" t="str">
            <v xml:space="preserve">quinhentos e onze milhões, </v>
          </cell>
          <cell r="C512" t="str">
            <v xml:space="preserve">quinhentos e onze mil, </v>
          </cell>
          <cell r="D512" t="str">
            <v>quinhentos e onze</v>
          </cell>
          <cell r="E512" t="str">
            <v>quinhentos e onze centavos</v>
          </cell>
        </row>
        <row r="513">
          <cell r="A513">
            <v>512</v>
          </cell>
          <cell r="B513" t="str">
            <v xml:space="preserve">quinhentos e doze milhões, </v>
          </cell>
          <cell r="C513" t="str">
            <v xml:space="preserve">quinhentos e doze mil, </v>
          </cell>
          <cell r="D513" t="str">
            <v>quinhentos e doze</v>
          </cell>
          <cell r="E513" t="str">
            <v>quinhentos e doze centavos</v>
          </cell>
        </row>
        <row r="514">
          <cell r="A514">
            <v>513</v>
          </cell>
          <cell r="B514" t="str">
            <v xml:space="preserve">quinhentos e treze milhões, </v>
          </cell>
          <cell r="C514" t="str">
            <v xml:space="preserve">quinhentos e treze mil, </v>
          </cell>
          <cell r="D514" t="str">
            <v>quinhentos e treze</v>
          </cell>
          <cell r="E514" t="str">
            <v>quinhentos e treze centavos</v>
          </cell>
        </row>
        <row r="515">
          <cell r="A515">
            <v>514</v>
          </cell>
          <cell r="B515" t="str">
            <v xml:space="preserve">quinhentos e quatorze milhões, </v>
          </cell>
          <cell r="C515" t="str">
            <v xml:space="preserve">quinhentos e quatorze mil, </v>
          </cell>
          <cell r="D515" t="str">
            <v>quinhentos e quatorze</v>
          </cell>
          <cell r="E515" t="str">
            <v>quinhentos e quatorze centavos</v>
          </cell>
        </row>
        <row r="516">
          <cell r="A516">
            <v>515</v>
          </cell>
          <cell r="B516" t="str">
            <v xml:space="preserve">quinhentos e quinze milhões, </v>
          </cell>
          <cell r="C516" t="str">
            <v xml:space="preserve">quinhentos e quinze mil, </v>
          </cell>
          <cell r="D516" t="str">
            <v>quinhentos e quinze</v>
          </cell>
          <cell r="E516" t="str">
            <v>quinhentos e quinze centavos</v>
          </cell>
        </row>
        <row r="517">
          <cell r="A517">
            <v>516</v>
          </cell>
          <cell r="B517" t="str">
            <v xml:space="preserve">quinhentos e dezesseis milhões, </v>
          </cell>
          <cell r="C517" t="str">
            <v xml:space="preserve">quinhentos e dezesseis mil, </v>
          </cell>
          <cell r="D517" t="str">
            <v>quinhentos e dezesseis</v>
          </cell>
          <cell r="E517" t="str">
            <v>quinhentos e dezesseis centavos</v>
          </cell>
        </row>
        <row r="518">
          <cell r="A518">
            <v>517</v>
          </cell>
          <cell r="B518" t="str">
            <v xml:space="preserve">quinhentos e dezessete milhões, </v>
          </cell>
          <cell r="C518" t="str">
            <v xml:space="preserve">quinhentos e dezessete mil, </v>
          </cell>
          <cell r="D518" t="str">
            <v>quinhentos e dezessete</v>
          </cell>
          <cell r="E518" t="str">
            <v>quinhentos e dezessete centavos</v>
          </cell>
        </row>
        <row r="519">
          <cell r="A519">
            <v>518</v>
          </cell>
          <cell r="B519" t="str">
            <v xml:space="preserve">quinhentos e dezoito milhões, </v>
          </cell>
          <cell r="C519" t="str">
            <v xml:space="preserve">quinhentos e dezoito mil, </v>
          </cell>
          <cell r="D519" t="str">
            <v>quinhentos e dezoito</v>
          </cell>
          <cell r="E519" t="str">
            <v>quinhentos e dezoito centavos</v>
          </cell>
        </row>
        <row r="520">
          <cell r="A520">
            <v>519</v>
          </cell>
          <cell r="B520" t="str">
            <v xml:space="preserve">quinhentos e dezenove milhões, </v>
          </cell>
          <cell r="C520" t="str">
            <v xml:space="preserve">quinhentos e dezenove mil, </v>
          </cell>
          <cell r="D520" t="str">
            <v>quinhentos e dezenove</v>
          </cell>
          <cell r="E520" t="str">
            <v>quinhentos e dezenove centavos</v>
          </cell>
        </row>
        <row r="521">
          <cell r="A521">
            <v>520</v>
          </cell>
          <cell r="B521" t="str">
            <v xml:space="preserve">quinhentos e vinte milhões, </v>
          </cell>
          <cell r="C521" t="str">
            <v xml:space="preserve">quinhentos e vinte mil, </v>
          </cell>
          <cell r="D521" t="str">
            <v>quinhentos e vinte</v>
          </cell>
          <cell r="E521" t="str">
            <v>quinhentos e vinte centavos</v>
          </cell>
        </row>
        <row r="522">
          <cell r="A522">
            <v>521</v>
          </cell>
          <cell r="B522" t="str">
            <v xml:space="preserve">quinhentos e vinte e um milhões, </v>
          </cell>
          <cell r="C522" t="str">
            <v xml:space="preserve">quinhentos e vinte e um mil, </v>
          </cell>
          <cell r="D522" t="str">
            <v>quinhentos e vinte e um</v>
          </cell>
          <cell r="E522" t="str">
            <v>quinhentos e vinte e um centavos</v>
          </cell>
        </row>
        <row r="523">
          <cell r="A523">
            <v>522</v>
          </cell>
          <cell r="B523" t="str">
            <v xml:space="preserve">quinhentos e vinte e dois milhões, </v>
          </cell>
          <cell r="C523" t="str">
            <v xml:space="preserve">quinhentos e vinte e dois mil, </v>
          </cell>
          <cell r="D523" t="str">
            <v>quinhentos e vinte e dois</v>
          </cell>
          <cell r="E523" t="str">
            <v>quinhentos e vinte e dois centavos</v>
          </cell>
        </row>
        <row r="524">
          <cell r="A524">
            <v>523</v>
          </cell>
          <cell r="B524" t="str">
            <v xml:space="preserve">quinhentos e vinte e tres milhões, </v>
          </cell>
          <cell r="C524" t="str">
            <v xml:space="preserve">quinhentos e vinte e tres mil, </v>
          </cell>
          <cell r="D524" t="str">
            <v>quinhentos e vinte e tres</v>
          </cell>
          <cell r="E524" t="str">
            <v>quinhentos e vinte e tres centavos</v>
          </cell>
        </row>
        <row r="525">
          <cell r="A525">
            <v>524</v>
          </cell>
          <cell r="B525" t="str">
            <v xml:space="preserve">quinhentos e vinte e quatro milhões, </v>
          </cell>
          <cell r="C525" t="str">
            <v xml:space="preserve">quinhentos e vinte e quatro mil, </v>
          </cell>
          <cell r="D525" t="str">
            <v>quinhentos e vinte e quatro</v>
          </cell>
          <cell r="E525" t="str">
            <v>quinhentos e vinte e quatro centavos</v>
          </cell>
        </row>
        <row r="526">
          <cell r="A526">
            <v>525</v>
          </cell>
          <cell r="B526" t="str">
            <v xml:space="preserve">quinhentos e vinte e cinco milhões, </v>
          </cell>
          <cell r="C526" t="str">
            <v xml:space="preserve">quinhentos e vinte e cinco mil, </v>
          </cell>
          <cell r="D526" t="str">
            <v>quinhentos e vinte e cinco</v>
          </cell>
          <cell r="E526" t="str">
            <v>quinhentos e vinte e cinco centavos</v>
          </cell>
        </row>
        <row r="527">
          <cell r="A527">
            <v>526</v>
          </cell>
          <cell r="B527" t="str">
            <v xml:space="preserve">quinhentos e vinte e seis milhões, </v>
          </cell>
          <cell r="C527" t="str">
            <v xml:space="preserve">quinhentos e vinte e seis mil, </v>
          </cell>
          <cell r="D527" t="str">
            <v>quinhentos e vinte e seis</v>
          </cell>
          <cell r="E527" t="str">
            <v>quinhentos e vinte e seis centavos</v>
          </cell>
        </row>
        <row r="528">
          <cell r="A528">
            <v>527</v>
          </cell>
          <cell r="B528" t="str">
            <v xml:space="preserve">quinhentos e vinte e sete milhões, </v>
          </cell>
          <cell r="C528" t="str">
            <v xml:space="preserve">quinhentos e vinte e sete mil, </v>
          </cell>
          <cell r="D528" t="str">
            <v>quinhentos e vinte e sete</v>
          </cell>
          <cell r="E528" t="str">
            <v>quinhentos e vinte e sete centavos</v>
          </cell>
        </row>
        <row r="529">
          <cell r="A529">
            <v>528</v>
          </cell>
          <cell r="B529" t="str">
            <v xml:space="preserve">quinhentos e vinte e oito milhões, </v>
          </cell>
          <cell r="C529" t="str">
            <v xml:space="preserve">quinhentos e vinte e oito mil, </v>
          </cell>
          <cell r="D529" t="str">
            <v>quinhentos e vinte e oito</v>
          </cell>
          <cell r="E529" t="str">
            <v>quinhentos e vinte e oito centavos</v>
          </cell>
        </row>
        <row r="530">
          <cell r="A530">
            <v>529</v>
          </cell>
          <cell r="B530" t="str">
            <v xml:space="preserve">quinhentos e vinte e nove milhões, </v>
          </cell>
          <cell r="C530" t="str">
            <v xml:space="preserve">quinhentos e vinte e nove mil, </v>
          </cell>
          <cell r="D530" t="str">
            <v>quinhentos e vinte e nove</v>
          </cell>
          <cell r="E530" t="str">
            <v>quinhentos e vinte e nove centavos</v>
          </cell>
        </row>
        <row r="531">
          <cell r="A531">
            <v>530</v>
          </cell>
          <cell r="B531" t="str">
            <v xml:space="preserve">quinhentos e trinta milhões, </v>
          </cell>
          <cell r="C531" t="str">
            <v xml:space="preserve">quinhentos e trinta mil, </v>
          </cell>
          <cell r="D531" t="str">
            <v>quinhentos e trinta</v>
          </cell>
          <cell r="E531" t="str">
            <v>quinhentos e trinta centavos</v>
          </cell>
        </row>
        <row r="532">
          <cell r="A532">
            <v>531</v>
          </cell>
          <cell r="B532" t="str">
            <v xml:space="preserve">quinhentos e trinta e um milhões, </v>
          </cell>
          <cell r="C532" t="str">
            <v xml:space="preserve">quinhentos e trinta e um mil, </v>
          </cell>
          <cell r="D532" t="str">
            <v>quinhentos e trinta e um</v>
          </cell>
          <cell r="E532" t="str">
            <v>quinhentos e trinta e um centavos</v>
          </cell>
        </row>
        <row r="533">
          <cell r="A533">
            <v>532</v>
          </cell>
          <cell r="B533" t="str">
            <v xml:space="preserve">quinhentos e trinta e dois milhões, </v>
          </cell>
          <cell r="C533" t="str">
            <v xml:space="preserve">quinhentos e trinta e dois mil, </v>
          </cell>
          <cell r="D533" t="str">
            <v>quinhentos e trinta e dois</v>
          </cell>
          <cell r="E533" t="str">
            <v>quinhentos e trinta e dois centavos</v>
          </cell>
        </row>
        <row r="534">
          <cell r="A534">
            <v>533</v>
          </cell>
          <cell r="B534" t="str">
            <v xml:space="preserve">quinhentos e trinta e tres milhões, </v>
          </cell>
          <cell r="C534" t="str">
            <v xml:space="preserve">quinhentos e trinta e tres mil, </v>
          </cell>
          <cell r="D534" t="str">
            <v>quinhentos e trinta e tres</v>
          </cell>
          <cell r="E534" t="str">
            <v>quinhentos e trinta e tres centavos</v>
          </cell>
        </row>
        <row r="535">
          <cell r="A535">
            <v>534</v>
          </cell>
          <cell r="B535" t="str">
            <v xml:space="preserve">quinhentos e trinta e quatro milhões, </v>
          </cell>
          <cell r="C535" t="str">
            <v xml:space="preserve">quinhentos e trinta e quatro mil, </v>
          </cell>
          <cell r="D535" t="str">
            <v>quinhentos e trinta e quatro</v>
          </cell>
          <cell r="E535" t="str">
            <v>quinhentos e trinta e quatro centavos</v>
          </cell>
        </row>
        <row r="536">
          <cell r="A536">
            <v>535</v>
          </cell>
          <cell r="B536" t="str">
            <v xml:space="preserve">quinhentos e trinta e cinco milhões, </v>
          </cell>
          <cell r="C536" t="str">
            <v xml:space="preserve">quinhentos e trinta e cinco mil, </v>
          </cell>
          <cell r="D536" t="str">
            <v>quinhentos e trinta e cinco</v>
          </cell>
          <cell r="E536" t="str">
            <v>quinhentos e trinta e cinco centavos</v>
          </cell>
        </row>
        <row r="537">
          <cell r="A537">
            <v>536</v>
          </cell>
          <cell r="B537" t="str">
            <v xml:space="preserve">quinhentos e trinta e seis milhões, </v>
          </cell>
          <cell r="C537" t="str">
            <v xml:space="preserve">quinhentos e trinta e seis mil, </v>
          </cell>
          <cell r="D537" t="str">
            <v>quinhentos e trinta e seis</v>
          </cell>
          <cell r="E537" t="str">
            <v>quinhentos e trinta e seis centavos</v>
          </cell>
        </row>
        <row r="538">
          <cell r="A538">
            <v>537</v>
          </cell>
          <cell r="B538" t="str">
            <v xml:space="preserve">quinhentos e trinta e sete milhões, </v>
          </cell>
          <cell r="C538" t="str">
            <v xml:space="preserve">quinhentos e trinta e sete mil, </v>
          </cell>
          <cell r="D538" t="str">
            <v>quinhentos e trinta e sete</v>
          </cell>
          <cell r="E538" t="str">
            <v>quinhentos e trinta e sete centavos</v>
          </cell>
        </row>
        <row r="539">
          <cell r="A539">
            <v>538</v>
          </cell>
          <cell r="B539" t="str">
            <v xml:space="preserve">quinhentos e trinta e oito milhões, </v>
          </cell>
          <cell r="C539" t="str">
            <v xml:space="preserve">quinhentos e trinta e oito mil, </v>
          </cell>
          <cell r="D539" t="str">
            <v>quinhentos e trinta e oito</v>
          </cell>
          <cell r="E539" t="str">
            <v>quinhentos e trinta e oito centavos</v>
          </cell>
        </row>
        <row r="540">
          <cell r="A540">
            <v>539</v>
          </cell>
          <cell r="B540" t="str">
            <v xml:space="preserve">quinhentos e trinta e nove milhões, </v>
          </cell>
          <cell r="C540" t="str">
            <v xml:space="preserve">quinhentos e trinta e nove mil, </v>
          </cell>
          <cell r="D540" t="str">
            <v>quinhentos e trinta e nove</v>
          </cell>
          <cell r="E540" t="str">
            <v>quinhentos e trinta e nove centavos</v>
          </cell>
        </row>
        <row r="541">
          <cell r="A541">
            <v>540</v>
          </cell>
          <cell r="B541" t="str">
            <v xml:space="preserve">quinhentos e quarenta milhões, </v>
          </cell>
          <cell r="C541" t="str">
            <v xml:space="preserve">quinhentos e quarenta mil, </v>
          </cell>
          <cell r="D541" t="str">
            <v>quinhentos e quarenta</v>
          </cell>
          <cell r="E541" t="str">
            <v>quinhentos e quarenta centavos</v>
          </cell>
        </row>
        <row r="542">
          <cell r="A542">
            <v>541</v>
          </cell>
          <cell r="B542" t="str">
            <v xml:space="preserve">quinhentos e quarenta e um milhões, </v>
          </cell>
          <cell r="C542" t="str">
            <v xml:space="preserve">quinhentos e quarenta e um mil, </v>
          </cell>
          <cell r="D542" t="str">
            <v>quinhentos e quarenta e um</v>
          </cell>
          <cell r="E542" t="str">
            <v>quinhentos e quarenta e um centavos</v>
          </cell>
        </row>
        <row r="543">
          <cell r="A543">
            <v>542</v>
          </cell>
          <cell r="B543" t="str">
            <v xml:space="preserve">quinhentos e quarenta e dois milhões, </v>
          </cell>
          <cell r="C543" t="str">
            <v xml:space="preserve">quinhentos e quarenta e dois mil, </v>
          </cell>
          <cell r="D543" t="str">
            <v>quinhentos e quarenta e dois</v>
          </cell>
          <cell r="E543" t="str">
            <v>quinhentos e quarenta e dois centavos</v>
          </cell>
        </row>
        <row r="544">
          <cell r="A544">
            <v>543</v>
          </cell>
          <cell r="B544" t="str">
            <v xml:space="preserve">quinhentos e quarenta e tres milhões, </v>
          </cell>
          <cell r="C544" t="str">
            <v xml:space="preserve">quinhentos e quarenta e tres mil, </v>
          </cell>
          <cell r="D544" t="str">
            <v>quinhentos e quarenta e tres</v>
          </cell>
          <cell r="E544" t="str">
            <v>quinhentos e quarenta e tres centavos</v>
          </cell>
        </row>
        <row r="545">
          <cell r="A545">
            <v>544</v>
          </cell>
          <cell r="B545" t="str">
            <v xml:space="preserve">quinhentos e quarenta e quatro milhões, </v>
          </cell>
          <cell r="C545" t="str">
            <v xml:space="preserve">quinhentos e quarenta e quatro mil, </v>
          </cell>
          <cell r="D545" t="str">
            <v>quinhentos e quarenta e quatro</v>
          </cell>
          <cell r="E545" t="str">
            <v>quinhentos e quarenta e quatro centavos</v>
          </cell>
        </row>
        <row r="546">
          <cell r="A546">
            <v>545</v>
          </cell>
          <cell r="B546" t="str">
            <v xml:space="preserve">quinhentos e quarenta e cinco milhões, </v>
          </cell>
          <cell r="C546" t="str">
            <v xml:space="preserve">quinhentos e quarenta e cinco mil, </v>
          </cell>
          <cell r="D546" t="str">
            <v>quinhentos e quarenta e cinco</v>
          </cell>
          <cell r="E546" t="str">
            <v>quinhentos e quarenta e cinco centavos</v>
          </cell>
        </row>
        <row r="547">
          <cell r="A547">
            <v>546</v>
          </cell>
          <cell r="B547" t="str">
            <v xml:space="preserve">quinhentos e quarenta e seis milhões, </v>
          </cell>
          <cell r="C547" t="str">
            <v xml:space="preserve">quinhentos e quarenta e seis mil, </v>
          </cell>
          <cell r="D547" t="str">
            <v>quinhentos e quarenta e seis</v>
          </cell>
          <cell r="E547" t="str">
            <v>quinhentos e quarenta e seis centavos</v>
          </cell>
        </row>
        <row r="548">
          <cell r="A548">
            <v>547</v>
          </cell>
          <cell r="B548" t="str">
            <v xml:space="preserve">quinhentos e quarenta e sete milhões, </v>
          </cell>
          <cell r="C548" t="str">
            <v xml:space="preserve">quinhentos e quarenta e sete mil, </v>
          </cell>
          <cell r="D548" t="str">
            <v>quinhentos e quarenta e sete</v>
          </cell>
          <cell r="E548" t="str">
            <v>quinhentos e quarenta e sete centavos</v>
          </cell>
        </row>
        <row r="549">
          <cell r="A549">
            <v>548</v>
          </cell>
          <cell r="B549" t="str">
            <v xml:space="preserve">quinhentos e quarenta e oito milhões, </v>
          </cell>
          <cell r="C549" t="str">
            <v xml:space="preserve">quinhentos e quarenta e oito mil, </v>
          </cell>
          <cell r="D549" t="str">
            <v>quinhentos e quarenta e oito</v>
          </cell>
          <cell r="E549" t="str">
            <v>quinhentos e quarenta e oito centavos</v>
          </cell>
        </row>
        <row r="550">
          <cell r="A550">
            <v>549</v>
          </cell>
          <cell r="B550" t="str">
            <v xml:space="preserve">quinhentos e quarenta e nove milhões, </v>
          </cell>
          <cell r="C550" t="str">
            <v xml:space="preserve">quinhentos e quarenta e nove mil, </v>
          </cell>
          <cell r="D550" t="str">
            <v>quinhentos e quarenta e nove</v>
          </cell>
          <cell r="E550" t="str">
            <v>quinhentos e quarenta e nove centavos</v>
          </cell>
        </row>
        <row r="551">
          <cell r="A551">
            <v>550</v>
          </cell>
          <cell r="B551" t="str">
            <v xml:space="preserve">quinhentos e cinquenta milhões, </v>
          </cell>
          <cell r="C551" t="str">
            <v xml:space="preserve">quinhentos e cinquenta mil, </v>
          </cell>
          <cell r="D551" t="str">
            <v>quinhentos e cinquenta</v>
          </cell>
          <cell r="E551" t="str">
            <v>quinhentos e cinquenta centavos</v>
          </cell>
        </row>
        <row r="552">
          <cell r="A552">
            <v>551</v>
          </cell>
          <cell r="B552" t="str">
            <v xml:space="preserve">quinhentos e cinquenta e um milhões, </v>
          </cell>
          <cell r="C552" t="str">
            <v xml:space="preserve">quinhentos e cinquenta e um mil, </v>
          </cell>
          <cell r="D552" t="str">
            <v>quinhentos e cinquenta e um</v>
          </cell>
          <cell r="E552" t="str">
            <v>quinhentos e cinquenta e um centavos</v>
          </cell>
        </row>
        <row r="553">
          <cell r="A553">
            <v>552</v>
          </cell>
          <cell r="B553" t="str">
            <v xml:space="preserve">quinhentos e cinquenta e dois milhões, </v>
          </cell>
          <cell r="C553" t="str">
            <v xml:space="preserve">quinhentos e cinquenta e dois mil, </v>
          </cell>
          <cell r="D553" t="str">
            <v>quinhentos e cinquenta e dois</v>
          </cell>
          <cell r="E553" t="str">
            <v>quinhentos e cinquenta e dois centavos</v>
          </cell>
        </row>
        <row r="554">
          <cell r="A554">
            <v>553</v>
          </cell>
          <cell r="B554" t="str">
            <v xml:space="preserve">quinhentos e cinquenta e tres milhões, </v>
          </cell>
          <cell r="C554" t="str">
            <v xml:space="preserve">quinhentos e cinquenta e tres mil, </v>
          </cell>
          <cell r="D554" t="str">
            <v>quinhentos e cinquenta e tres</v>
          </cell>
          <cell r="E554" t="str">
            <v>quinhentos e cinquenta e tres centavos</v>
          </cell>
        </row>
        <row r="555">
          <cell r="A555">
            <v>554</v>
          </cell>
          <cell r="B555" t="str">
            <v xml:space="preserve">quinhentos e cinquenta e quatro milhões, </v>
          </cell>
          <cell r="C555" t="str">
            <v xml:space="preserve">quinhentos e cinquenta e quatro mil, </v>
          </cell>
          <cell r="D555" t="str">
            <v>quinhentos e cinquenta e quatro</v>
          </cell>
          <cell r="E555" t="str">
            <v>quinhentos e cinquenta e quatro centavos</v>
          </cell>
        </row>
        <row r="556">
          <cell r="A556">
            <v>555</v>
          </cell>
          <cell r="B556" t="str">
            <v xml:space="preserve">quinhentos e cinquenta e cinco milhões, </v>
          </cell>
          <cell r="C556" t="str">
            <v xml:space="preserve">quinhentos e cinquenta e cinco mil, </v>
          </cell>
          <cell r="D556" t="str">
            <v>quinhentos e cinquenta e cinco</v>
          </cell>
          <cell r="E556" t="str">
            <v>quinhentos e cinquenta e cinco centavos</v>
          </cell>
        </row>
        <row r="557">
          <cell r="A557">
            <v>556</v>
          </cell>
          <cell r="B557" t="str">
            <v xml:space="preserve">quinhentos e cinquenta e seis milhões, </v>
          </cell>
          <cell r="C557" t="str">
            <v xml:space="preserve">quinhentos e cinquenta e seis mil, </v>
          </cell>
          <cell r="D557" t="str">
            <v>quinhentos e cinquenta e seis</v>
          </cell>
          <cell r="E557" t="str">
            <v>quinhentos e cinquenta e seis centavos</v>
          </cell>
        </row>
        <row r="558">
          <cell r="A558">
            <v>557</v>
          </cell>
          <cell r="B558" t="str">
            <v xml:space="preserve">quinhentos e cinquenta e sete milhões, </v>
          </cell>
          <cell r="C558" t="str">
            <v xml:space="preserve">quinhentos e cinquenta e sete mil, </v>
          </cell>
          <cell r="D558" t="str">
            <v>quinhentos e cinquenta e sete</v>
          </cell>
          <cell r="E558" t="str">
            <v>quinhentos e cinquenta e sete centavos</v>
          </cell>
        </row>
        <row r="559">
          <cell r="A559">
            <v>558</v>
          </cell>
          <cell r="B559" t="str">
            <v xml:space="preserve">quinhentos e cinquenta e oito milhões, </v>
          </cell>
          <cell r="C559" t="str">
            <v xml:space="preserve">quinhentos e cinquenta e oito mil, </v>
          </cell>
          <cell r="D559" t="str">
            <v>quinhentos e cinquenta e oito</v>
          </cell>
          <cell r="E559" t="str">
            <v>quinhentos e cinquenta e oito centavos</v>
          </cell>
        </row>
        <row r="560">
          <cell r="A560">
            <v>559</v>
          </cell>
          <cell r="B560" t="str">
            <v xml:space="preserve">quinhentos e cinquenta e nove milhões, </v>
          </cell>
          <cell r="C560" t="str">
            <v xml:space="preserve">quinhentos e cinquenta e nove mil, </v>
          </cell>
          <cell r="D560" t="str">
            <v>quinhentos e cinquenta e nove</v>
          </cell>
          <cell r="E560" t="str">
            <v>quinhentos e cinquenta e nove centavos</v>
          </cell>
        </row>
        <row r="561">
          <cell r="A561">
            <v>560</v>
          </cell>
          <cell r="B561" t="str">
            <v xml:space="preserve">quinhentos e sessenta milhões, </v>
          </cell>
          <cell r="C561" t="str">
            <v xml:space="preserve">quinhentos e sessenta mil, </v>
          </cell>
          <cell r="D561" t="str">
            <v>quinhentos e sessenta</v>
          </cell>
          <cell r="E561" t="str">
            <v>quinhentos e sessenta centavos</v>
          </cell>
        </row>
        <row r="562">
          <cell r="A562">
            <v>561</v>
          </cell>
          <cell r="B562" t="str">
            <v xml:space="preserve">quinhentos e sessenta e um milhões, </v>
          </cell>
          <cell r="C562" t="str">
            <v xml:space="preserve">quinhentos e sessenta e um mil, </v>
          </cell>
          <cell r="D562" t="str">
            <v>quinhentos e sessenta e um</v>
          </cell>
          <cell r="E562" t="str">
            <v>quinhentos e sessenta e um centavos</v>
          </cell>
        </row>
        <row r="563">
          <cell r="A563">
            <v>562</v>
          </cell>
          <cell r="B563" t="str">
            <v xml:space="preserve">quinhentos e sessenta e dois milhões, </v>
          </cell>
          <cell r="C563" t="str">
            <v xml:space="preserve">quinhentos e sessenta e dois mil, </v>
          </cell>
          <cell r="D563" t="str">
            <v>quinhentos e sessenta e dois</v>
          </cell>
          <cell r="E563" t="str">
            <v>quinhentos e sessenta e dois centavos</v>
          </cell>
        </row>
        <row r="564">
          <cell r="A564">
            <v>563</v>
          </cell>
          <cell r="B564" t="str">
            <v xml:space="preserve">quinhentos e sessenta e tres milhões, </v>
          </cell>
          <cell r="C564" t="str">
            <v xml:space="preserve">quinhentos e sessenta e tres mil, </v>
          </cell>
          <cell r="D564" t="str">
            <v>quinhentos e sessenta e tres</v>
          </cell>
          <cell r="E564" t="str">
            <v>quinhentos e sessenta e tres centavos</v>
          </cell>
        </row>
        <row r="565">
          <cell r="A565">
            <v>564</v>
          </cell>
          <cell r="B565" t="str">
            <v xml:space="preserve">quinhentos e sessenta e quatro milhões, </v>
          </cell>
          <cell r="C565" t="str">
            <v xml:space="preserve">quinhentos e sessenta e quatro mil, </v>
          </cell>
          <cell r="D565" t="str">
            <v>quinhentos e sessenta e quatro</v>
          </cell>
          <cell r="E565" t="str">
            <v>quinhentos e sessenta e quatro centavos</v>
          </cell>
        </row>
        <row r="566">
          <cell r="A566">
            <v>565</v>
          </cell>
          <cell r="B566" t="str">
            <v xml:space="preserve">quinhentos e sessenta e cinco milhões, </v>
          </cell>
          <cell r="C566" t="str">
            <v xml:space="preserve">quinhentos e sessenta e cinco mil, </v>
          </cell>
          <cell r="D566" t="str">
            <v>quinhentos e sessenta e cinco</v>
          </cell>
          <cell r="E566" t="str">
            <v>quinhentos e sessenta e cinco centavos</v>
          </cell>
        </row>
        <row r="567">
          <cell r="A567">
            <v>566</v>
          </cell>
          <cell r="B567" t="str">
            <v xml:space="preserve">quinhentos e sessenta e seis milhões, </v>
          </cell>
          <cell r="C567" t="str">
            <v xml:space="preserve">quinhentos e sessenta e seis mil, </v>
          </cell>
          <cell r="D567" t="str">
            <v>quinhentos e sessenta e seis</v>
          </cell>
          <cell r="E567" t="str">
            <v>quinhentos e sessenta e seis centavos</v>
          </cell>
        </row>
        <row r="568">
          <cell r="A568">
            <v>567</v>
          </cell>
          <cell r="B568" t="str">
            <v xml:space="preserve">quinhentos e sessenta e sete milhões, </v>
          </cell>
          <cell r="C568" t="str">
            <v xml:space="preserve">quinhentos e sessenta e sete mil, </v>
          </cell>
          <cell r="D568" t="str">
            <v>quinhentos e sessenta e sete</v>
          </cell>
          <cell r="E568" t="str">
            <v>quinhentos e sessenta e sete centavos</v>
          </cell>
        </row>
        <row r="569">
          <cell r="A569">
            <v>568</v>
          </cell>
          <cell r="B569" t="str">
            <v xml:space="preserve">quinhentos e sessenta e oito milhões, </v>
          </cell>
          <cell r="C569" t="str">
            <v xml:space="preserve">quinhentos e sessenta e oito mil, </v>
          </cell>
          <cell r="D569" t="str">
            <v>quinhentos e sessenta e oito</v>
          </cell>
          <cell r="E569" t="str">
            <v>quinhentos e sessenta e oito centavos</v>
          </cell>
        </row>
        <row r="570">
          <cell r="A570">
            <v>569</v>
          </cell>
          <cell r="B570" t="str">
            <v xml:space="preserve">quinhentos e sessenta e nove milhões, </v>
          </cell>
          <cell r="C570" t="str">
            <v xml:space="preserve">quinhentos e sessenta e nove mil, </v>
          </cell>
          <cell r="D570" t="str">
            <v>quinhentos e sessenta e nove</v>
          </cell>
          <cell r="E570" t="str">
            <v>quinhentos e sessenta e nove centavos</v>
          </cell>
        </row>
        <row r="571">
          <cell r="A571">
            <v>570</v>
          </cell>
          <cell r="B571" t="str">
            <v xml:space="preserve">quinhentos e setenta milhões, </v>
          </cell>
          <cell r="C571" t="str">
            <v xml:space="preserve">quinhentos e setenta mil, </v>
          </cell>
          <cell r="D571" t="str">
            <v>quinhentos e setenta</v>
          </cell>
          <cell r="E571" t="str">
            <v>quinhentos e setenta centavos</v>
          </cell>
        </row>
        <row r="572">
          <cell r="A572">
            <v>571</v>
          </cell>
          <cell r="B572" t="str">
            <v xml:space="preserve">quinhentos e setenta e um milhões, </v>
          </cell>
          <cell r="C572" t="str">
            <v xml:space="preserve">quinhentos e setenta e um mil, </v>
          </cell>
          <cell r="D572" t="str">
            <v>quinhentos e setenta e um</v>
          </cell>
          <cell r="E572" t="str">
            <v>quinhentos e setenta e um centavos</v>
          </cell>
        </row>
        <row r="573">
          <cell r="A573">
            <v>572</v>
          </cell>
          <cell r="B573" t="str">
            <v xml:space="preserve">quinhentos e setenta e dois milhões, </v>
          </cell>
          <cell r="C573" t="str">
            <v xml:space="preserve">quinhentos e setenta e dois mil, </v>
          </cell>
          <cell r="D573" t="str">
            <v>quinhentos e setenta e dois</v>
          </cell>
          <cell r="E573" t="str">
            <v>quinhentos e setenta e dois centavos</v>
          </cell>
        </row>
        <row r="574">
          <cell r="A574">
            <v>573</v>
          </cell>
          <cell r="B574" t="str">
            <v xml:space="preserve">quinhentos e setenta e tres milhões, </v>
          </cell>
          <cell r="C574" t="str">
            <v xml:space="preserve">quinhentos e setenta e tres mil, </v>
          </cell>
          <cell r="D574" t="str">
            <v>quinhentos e setenta e tres</v>
          </cell>
          <cell r="E574" t="str">
            <v>quinhentos e setenta e tres centavos</v>
          </cell>
        </row>
        <row r="575">
          <cell r="A575">
            <v>574</v>
          </cell>
          <cell r="B575" t="str">
            <v xml:space="preserve">quinhentos e setenta e quatro milhões, </v>
          </cell>
          <cell r="C575" t="str">
            <v xml:space="preserve">quinhentos e setenta e quatro mil, </v>
          </cell>
          <cell r="D575" t="str">
            <v>quinhentos e setenta e quatro</v>
          </cell>
          <cell r="E575" t="str">
            <v>quinhentos e setenta e quatro centavos</v>
          </cell>
        </row>
        <row r="576">
          <cell r="A576">
            <v>575</v>
          </cell>
          <cell r="B576" t="str">
            <v xml:space="preserve">quinhentos e setenta e cinco milhões, </v>
          </cell>
          <cell r="C576" t="str">
            <v xml:space="preserve">quinhentos e setenta e cinco mil, </v>
          </cell>
          <cell r="D576" t="str">
            <v>quinhentos e setenta e cinco</v>
          </cell>
          <cell r="E576" t="str">
            <v>quinhentos e setenta e cinco centavos</v>
          </cell>
        </row>
        <row r="577">
          <cell r="A577">
            <v>576</v>
          </cell>
          <cell r="B577" t="str">
            <v xml:space="preserve">quinhentos e setenta e seis milhões, </v>
          </cell>
          <cell r="C577" t="str">
            <v xml:space="preserve">quinhentos e setenta e seis mil, </v>
          </cell>
          <cell r="D577" t="str">
            <v>quinhentos e setenta e seis</v>
          </cell>
          <cell r="E577" t="str">
            <v>quinhentos e setenta e seis centavos</v>
          </cell>
        </row>
        <row r="578">
          <cell r="A578">
            <v>577</v>
          </cell>
          <cell r="B578" t="str">
            <v xml:space="preserve">quinhentos e setenta e sete milhões, </v>
          </cell>
          <cell r="C578" t="str">
            <v xml:space="preserve">quinhentos e setenta e sete mil, </v>
          </cell>
          <cell r="D578" t="str">
            <v>quinhentos e setenta e sete</v>
          </cell>
          <cell r="E578" t="str">
            <v>quinhentos e setenta e sete centavos</v>
          </cell>
        </row>
        <row r="579">
          <cell r="A579">
            <v>578</v>
          </cell>
          <cell r="B579" t="str">
            <v xml:space="preserve">quinhentos e setenta e oito milhões, </v>
          </cell>
          <cell r="C579" t="str">
            <v xml:space="preserve">quinhentos e setenta e oito mil, </v>
          </cell>
          <cell r="D579" t="str">
            <v>quinhentos e setenta e oito</v>
          </cell>
          <cell r="E579" t="str">
            <v>quinhentos e setenta e oito centavos</v>
          </cell>
        </row>
        <row r="580">
          <cell r="A580">
            <v>579</v>
          </cell>
          <cell r="B580" t="str">
            <v xml:space="preserve">quinhentos e setenta e nove milhões, </v>
          </cell>
          <cell r="C580" t="str">
            <v xml:space="preserve">quinhentos e setenta e nove mil, </v>
          </cell>
          <cell r="D580" t="str">
            <v>quinhentos e setenta e nove</v>
          </cell>
          <cell r="E580" t="str">
            <v>quinhentos e setenta e nove centavos</v>
          </cell>
        </row>
        <row r="581">
          <cell r="A581">
            <v>580</v>
          </cell>
          <cell r="B581" t="str">
            <v xml:space="preserve">quinhentos e oitenta milhões, </v>
          </cell>
          <cell r="C581" t="str">
            <v xml:space="preserve">quinhentos e oitenta mil, </v>
          </cell>
          <cell r="D581" t="str">
            <v>quinhentos e oitenta</v>
          </cell>
          <cell r="E581" t="str">
            <v>quinhentos e oitenta centavos</v>
          </cell>
        </row>
        <row r="582">
          <cell r="A582">
            <v>581</v>
          </cell>
          <cell r="B582" t="str">
            <v xml:space="preserve">quinhentos e oitenta e um milhões, </v>
          </cell>
          <cell r="C582" t="str">
            <v xml:space="preserve">quinhentos e oitenta e um mil, </v>
          </cell>
          <cell r="D582" t="str">
            <v>quinhentos e oitenta e um</v>
          </cell>
          <cell r="E582" t="str">
            <v>quinhentos e oitenta e um centavos</v>
          </cell>
        </row>
        <row r="583">
          <cell r="A583">
            <v>582</v>
          </cell>
          <cell r="B583" t="str">
            <v xml:space="preserve">quinhentos e oitenta e dois milhões, </v>
          </cell>
          <cell r="C583" t="str">
            <v xml:space="preserve">quinhentos e oitenta e dois mil, </v>
          </cell>
          <cell r="D583" t="str">
            <v>quinhentos e oitenta e dois</v>
          </cell>
          <cell r="E583" t="str">
            <v>quinhentos e oitenta e dois centavos</v>
          </cell>
        </row>
        <row r="584">
          <cell r="A584">
            <v>583</v>
          </cell>
          <cell r="B584" t="str">
            <v xml:space="preserve">quinhentos e oitenta e tres milhões, </v>
          </cell>
          <cell r="C584" t="str">
            <v xml:space="preserve">quinhentos e oitenta e tres mil, </v>
          </cell>
          <cell r="D584" t="str">
            <v>quinhentos e oitenta e tres</v>
          </cell>
          <cell r="E584" t="str">
            <v>quinhentos e oitenta e tres centavos</v>
          </cell>
        </row>
        <row r="585">
          <cell r="A585">
            <v>584</v>
          </cell>
          <cell r="B585" t="str">
            <v xml:space="preserve">quinhentos e oitenta e quatro milhões, </v>
          </cell>
          <cell r="C585" t="str">
            <v xml:space="preserve">quinhentos e oitenta e quatro mil, </v>
          </cell>
          <cell r="D585" t="str">
            <v>quinhentos e oitenta e quatro</v>
          </cell>
          <cell r="E585" t="str">
            <v>quinhentos e oitenta e quatro centavos</v>
          </cell>
        </row>
        <row r="586">
          <cell r="A586">
            <v>585</v>
          </cell>
          <cell r="B586" t="str">
            <v xml:space="preserve">quinhentos e oitenta e cinco milhões, </v>
          </cell>
          <cell r="C586" t="str">
            <v xml:space="preserve">quinhentos e oitenta e cinco mil, </v>
          </cell>
          <cell r="D586" t="str">
            <v>quinhentos e oitenta e cinco</v>
          </cell>
          <cell r="E586" t="str">
            <v>quinhentos e oitenta e cinco centavos</v>
          </cell>
        </row>
        <row r="587">
          <cell r="A587">
            <v>586</v>
          </cell>
          <cell r="B587" t="str">
            <v xml:space="preserve">quinhentos e oitenta e seis milhões, </v>
          </cell>
          <cell r="C587" t="str">
            <v xml:space="preserve">quinhentos e oitenta e seis mil, </v>
          </cell>
          <cell r="D587" t="str">
            <v>quinhentos e oitenta e seis</v>
          </cell>
          <cell r="E587" t="str">
            <v>quinhentos e oitenta e seis centavos</v>
          </cell>
        </row>
        <row r="588">
          <cell r="A588">
            <v>587</v>
          </cell>
          <cell r="B588" t="str">
            <v xml:space="preserve">quinhentos e oitenta e sete milhões, </v>
          </cell>
          <cell r="C588" t="str">
            <v xml:space="preserve">quinhentos e oitenta e sete mil, </v>
          </cell>
          <cell r="D588" t="str">
            <v>quinhentos e oitenta e sete</v>
          </cell>
          <cell r="E588" t="str">
            <v>quinhentos e oitenta e sete centavos</v>
          </cell>
        </row>
        <row r="589">
          <cell r="A589">
            <v>588</v>
          </cell>
          <cell r="B589" t="str">
            <v xml:space="preserve">quinhentos e oitenta e oito milhões, </v>
          </cell>
          <cell r="C589" t="str">
            <v xml:space="preserve">quinhentos e oitenta e oito mil, </v>
          </cell>
          <cell r="D589" t="str">
            <v>quinhentos e oitenta e oito</v>
          </cell>
          <cell r="E589" t="str">
            <v>quinhentos e oitenta e oito centavos</v>
          </cell>
        </row>
        <row r="590">
          <cell r="A590">
            <v>589</v>
          </cell>
          <cell r="B590" t="str">
            <v xml:space="preserve">quinhentos e oitenta e nove milhões, </v>
          </cell>
          <cell r="C590" t="str">
            <v xml:space="preserve">quinhentos e oitenta e nove mil, </v>
          </cell>
          <cell r="D590" t="str">
            <v>quinhentos e oitenta e nove</v>
          </cell>
          <cell r="E590" t="str">
            <v>quinhentos e oitenta e nove centavos</v>
          </cell>
        </row>
        <row r="591">
          <cell r="A591">
            <v>590</v>
          </cell>
          <cell r="B591" t="str">
            <v xml:space="preserve">quinhentos e noventa milhões, </v>
          </cell>
          <cell r="C591" t="str">
            <v xml:space="preserve">quinhentos e noventa mil, </v>
          </cell>
          <cell r="D591" t="str">
            <v>quinhentos e noventa</v>
          </cell>
          <cell r="E591" t="str">
            <v>quinhentos e noventa centavos</v>
          </cell>
        </row>
        <row r="592">
          <cell r="A592">
            <v>591</v>
          </cell>
          <cell r="B592" t="str">
            <v xml:space="preserve">quinhentos e noventa e um milhões, </v>
          </cell>
          <cell r="C592" t="str">
            <v xml:space="preserve">quinhentos e noventa e um mil, </v>
          </cell>
          <cell r="D592" t="str">
            <v>quinhentos e noventa e um</v>
          </cell>
          <cell r="E592" t="str">
            <v>quinhentos e noventa e um centavos</v>
          </cell>
        </row>
        <row r="593">
          <cell r="A593">
            <v>592</v>
          </cell>
          <cell r="B593" t="str">
            <v xml:space="preserve">quinhentos e noventa e dois milhões, </v>
          </cell>
          <cell r="C593" t="str">
            <v xml:space="preserve">quinhentos e noventa e dois mil, </v>
          </cell>
          <cell r="D593" t="str">
            <v>quinhentos e noventa e dois</v>
          </cell>
          <cell r="E593" t="str">
            <v>quinhentos e noventa e dois centavos</v>
          </cell>
        </row>
        <row r="594">
          <cell r="A594">
            <v>593</v>
          </cell>
          <cell r="B594" t="str">
            <v xml:space="preserve">quinhentos e noventa e tres milhões, </v>
          </cell>
          <cell r="C594" t="str">
            <v xml:space="preserve">quinhentos e noventa e tres mil, </v>
          </cell>
          <cell r="D594" t="str">
            <v>quinhentos e noventa e tres</v>
          </cell>
          <cell r="E594" t="str">
            <v>quinhentos e noventa e tres centavos</v>
          </cell>
        </row>
        <row r="595">
          <cell r="A595">
            <v>594</v>
          </cell>
          <cell r="B595" t="str">
            <v xml:space="preserve">quinhentos e noventa e quatro milhões, </v>
          </cell>
          <cell r="C595" t="str">
            <v xml:space="preserve">quinhentos e noventa e quatro mil, </v>
          </cell>
          <cell r="D595" t="str">
            <v>quinhentos e noventa e quatro</v>
          </cell>
          <cell r="E595" t="str">
            <v>quinhentos e noventa e quatro centavos</v>
          </cell>
        </row>
        <row r="596">
          <cell r="A596">
            <v>595</v>
          </cell>
          <cell r="B596" t="str">
            <v xml:space="preserve">quinhentos e noventa e cinco milhões, </v>
          </cell>
          <cell r="C596" t="str">
            <v xml:space="preserve">quinhentos e noventa e cinco mil, </v>
          </cell>
          <cell r="D596" t="str">
            <v>quinhentos e noventa e cinco</v>
          </cell>
          <cell r="E596" t="str">
            <v>quinhentos e noventa e cinco centavos</v>
          </cell>
        </row>
        <row r="597">
          <cell r="A597">
            <v>596</v>
          </cell>
          <cell r="B597" t="str">
            <v xml:space="preserve">quinhentos e noventa e seis milhões, </v>
          </cell>
          <cell r="C597" t="str">
            <v xml:space="preserve">quinhentos e noventa e seis mil, </v>
          </cell>
          <cell r="D597" t="str">
            <v>quinhentos e noventa e seis</v>
          </cell>
          <cell r="E597" t="str">
            <v>quinhentos e noventa e seis centavos</v>
          </cell>
        </row>
        <row r="598">
          <cell r="A598">
            <v>597</v>
          </cell>
          <cell r="B598" t="str">
            <v xml:space="preserve">quinhentos e noventa e sete milhões, </v>
          </cell>
          <cell r="C598" t="str">
            <v xml:space="preserve">quinhentos e noventa e sete mil, </v>
          </cell>
          <cell r="D598" t="str">
            <v>quinhentos e noventa e sete</v>
          </cell>
          <cell r="E598" t="str">
            <v>quinhentos e noventa e sete centavos</v>
          </cell>
        </row>
        <row r="599">
          <cell r="A599">
            <v>598</v>
          </cell>
          <cell r="B599" t="str">
            <v xml:space="preserve">quinhentos e noventa e oito milhões, </v>
          </cell>
          <cell r="C599" t="str">
            <v xml:space="preserve">quinhentos e noventa e oito mil, </v>
          </cell>
          <cell r="D599" t="str">
            <v>quinhentos e noventa e oito</v>
          </cell>
          <cell r="E599" t="str">
            <v>quinhentos e noventa e oito centavos</v>
          </cell>
        </row>
        <row r="600">
          <cell r="A600">
            <v>599</v>
          </cell>
          <cell r="B600" t="str">
            <v xml:space="preserve">quinhentos e noventa e nove milhões, </v>
          </cell>
          <cell r="C600" t="str">
            <v xml:space="preserve">quinhentos e noventa e nove mil, </v>
          </cell>
          <cell r="D600" t="str">
            <v>quinhentos e noventa e nove</v>
          </cell>
          <cell r="E600" t="str">
            <v>quinhentos e noventa e nove centavos</v>
          </cell>
        </row>
        <row r="601">
          <cell r="A601">
            <v>600</v>
          </cell>
          <cell r="B601" t="str">
            <v xml:space="preserve">seiscentos milhões, </v>
          </cell>
          <cell r="C601" t="str">
            <v xml:space="preserve">seiscentos mil, </v>
          </cell>
          <cell r="D601" t="str">
            <v>seiscentos</v>
          </cell>
          <cell r="E601" t="str">
            <v>seiscentos centavos</v>
          </cell>
        </row>
        <row r="602">
          <cell r="A602">
            <v>601</v>
          </cell>
          <cell r="B602" t="str">
            <v xml:space="preserve">seiscentos e um milhões, </v>
          </cell>
          <cell r="C602" t="str">
            <v xml:space="preserve">seiscentos e um mil, </v>
          </cell>
          <cell r="D602" t="str">
            <v>seiscentos e um</v>
          </cell>
          <cell r="E602" t="str">
            <v>seiscentos e um centavos</v>
          </cell>
        </row>
        <row r="603">
          <cell r="A603">
            <v>602</v>
          </cell>
          <cell r="B603" t="str">
            <v xml:space="preserve">seiscentos e dois milhões, </v>
          </cell>
          <cell r="C603" t="str">
            <v xml:space="preserve">seiscentos e dois mil, </v>
          </cell>
          <cell r="D603" t="str">
            <v>seiscentos e dois</v>
          </cell>
          <cell r="E603" t="str">
            <v>seiscentos e dois centavos</v>
          </cell>
        </row>
        <row r="604">
          <cell r="A604">
            <v>603</v>
          </cell>
          <cell r="B604" t="str">
            <v xml:space="preserve">seiscentos e tres milhões, </v>
          </cell>
          <cell r="C604" t="str">
            <v xml:space="preserve">seiscentos e tres mil, </v>
          </cell>
          <cell r="D604" t="str">
            <v>seiscentos e tres</v>
          </cell>
          <cell r="E604" t="str">
            <v>seiscentos e tres centavos</v>
          </cell>
        </row>
        <row r="605">
          <cell r="A605">
            <v>604</v>
          </cell>
          <cell r="B605" t="str">
            <v xml:space="preserve">seiscentos e quatro milhões, </v>
          </cell>
          <cell r="C605" t="str">
            <v xml:space="preserve">seiscentos e quatro mil, </v>
          </cell>
          <cell r="D605" t="str">
            <v>seiscentos e quatro</v>
          </cell>
          <cell r="E605" t="str">
            <v>seiscentos e quatro centavos</v>
          </cell>
        </row>
        <row r="606">
          <cell r="A606">
            <v>605</v>
          </cell>
          <cell r="B606" t="str">
            <v xml:space="preserve">seiscentos e cinco milhões, </v>
          </cell>
          <cell r="C606" t="str">
            <v xml:space="preserve">seiscentos e cinco mil, </v>
          </cell>
          <cell r="D606" t="str">
            <v>seiscentos e cinco</v>
          </cell>
          <cell r="E606" t="str">
            <v>seiscentos e cinco centavos</v>
          </cell>
        </row>
        <row r="607">
          <cell r="A607">
            <v>606</v>
          </cell>
          <cell r="B607" t="str">
            <v xml:space="preserve">seiscentos e seis milhões, </v>
          </cell>
          <cell r="C607" t="str">
            <v xml:space="preserve">seiscentos e seis mil, </v>
          </cell>
          <cell r="D607" t="str">
            <v>seiscentos e seis</v>
          </cell>
          <cell r="E607" t="str">
            <v>seiscentos e seis centavos</v>
          </cell>
        </row>
        <row r="608">
          <cell r="A608">
            <v>607</v>
          </cell>
          <cell r="B608" t="str">
            <v xml:space="preserve">seiscentos e sete milhões, </v>
          </cell>
          <cell r="C608" t="str">
            <v xml:space="preserve">seiscentos e sete mil, </v>
          </cell>
          <cell r="D608" t="str">
            <v>seiscentos e sete</v>
          </cell>
          <cell r="E608" t="str">
            <v>seiscentos e sete centavos</v>
          </cell>
        </row>
        <row r="609">
          <cell r="A609">
            <v>608</v>
          </cell>
          <cell r="B609" t="str">
            <v xml:space="preserve">seiscentos e oito milhões, </v>
          </cell>
          <cell r="C609" t="str">
            <v xml:space="preserve">seiscentos e oito mil, </v>
          </cell>
          <cell r="D609" t="str">
            <v>seiscentos e oito</v>
          </cell>
          <cell r="E609" t="str">
            <v>seiscentos e oito centavos</v>
          </cell>
        </row>
        <row r="610">
          <cell r="A610">
            <v>609</v>
          </cell>
          <cell r="B610" t="str">
            <v xml:space="preserve">seiscentos e nove milhões, </v>
          </cell>
          <cell r="C610" t="str">
            <v xml:space="preserve">seiscentos e nove mil, </v>
          </cell>
          <cell r="D610" t="str">
            <v>seiscentos e nove</v>
          </cell>
          <cell r="E610" t="str">
            <v>seiscentos e nove centavos</v>
          </cell>
        </row>
        <row r="611">
          <cell r="A611">
            <v>610</v>
          </cell>
          <cell r="B611" t="str">
            <v xml:space="preserve">seiscentos e dez milhões, </v>
          </cell>
          <cell r="C611" t="str">
            <v xml:space="preserve">seiscentos e dez mil, </v>
          </cell>
          <cell r="D611" t="str">
            <v>seiscentos e dez</v>
          </cell>
          <cell r="E611" t="str">
            <v>seiscentos e dez centavos</v>
          </cell>
        </row>
        <row r="612">
          <cell r="A612">
            <v>611</v>
          </cell>
          <cell r="B612" t="str">
            <v xml:space="preserve">seiscentos e onze milhões, </v>
          </cell>
          <cell r="C612" t="str">
            <v xml:space="preserve">seiscentos e onze mil, </v>
          </cell>
          <cell r="D612" t="str">
            <v>seiscentos e onze</v>
          </cell>
          <cell r="E612" t="str">
            <v>seiscentos e onze centavos</v>
          </cell>
        </row>
        <row r="613">
          <cell r="A613">
            <v>612</v>
          </cell>
          <cell r="B613" t="str">
            <v xml:space="preserve">seiscentos e doze milhões, </v>
          </cell>
          <cell r="C613" t="str">
            <v xml:space="preserve">seiscentos e doze mil, </v>
          </cell>
          <cell r="D613" t="str">
            <v>seiscentos e doze</v>
          </cell>
          <cell r="E613" t="str">
            <v>seiscentos e doze centavos</v>
          </cell>
        </row>
        <row r="614">
          <cell r="A614">
            <v>613</v>
          </cell>
          <cell r="B614" t="str">
            <v xml:space="preserve">seiscentos e treze milhões, </v>
          </cell>
          <cell r="C614" t="str">
            <v xml:space="preserve">seiscentos e treze mil, </v>
          </cell>
          <cell r="D614" t="str">
            <v>seiscentos e treze</v>
          </cell>
          <cell r="E614" t="str">
            <v>seiscentos e treze centavos</v>
          </cell>
        </row>
        <row r="615">
          <cell r="A615">
            <v>614</v>
          </cell>
          <cell r="B615" t="str">
            <v xml:space="preserve">seiscentos e quatorze milhões, </v>
          </cell>
          <cell r="C615" t="str">
            <v xml:space="preserve">seiscentos e quatorze mil, </v>
          </cell>
          <cell r="D615" t="str">
            <v>seiscentos e quatorze</v>
          </cell>
          <cell r="E615" t="str">
            <v>seiscentos e quatorze centavos</v>
          </cell>
        </row>
        <row r="616">
          <cell r="A616">
            <v>615</v>
          </cell>
          <cell r="B616" t="str">
            <v xml:space="preserve">seiscentos e quinze milhões, </v>
          </cell>
          <cell r="C616" t="str">
            <v xml:space="preserve">seiscentos e quinze mil, </v>
          </cell>
          <cell r="D616" t="str">
            <v>seiscentos e quinze</v>
          </cell>
          <cell r="E616" t="str">
            <v>seiscentos e quinze centavos</v>
          </cell>
        </row>
        <row r="617">
          <cell r="A617">
            <v>616</v>
          </cell>
          <cell r="B617" t="str">
            <v xml:space="preserve">seiscentos e dezesseis milhões, </v>
          </cell>
          <cell r="C617" t="str">
            <v xml:space="preserve">seiscentos e dezesseis mil, </v>
          </cell>
          <cell r="D617" t="str">
            <v>seiscentos e dezesseis</v>
          </cell>
          <cell r="E617" t="str">
            <v>seiscentos e dezesseis centavos</v>
          </cell>
        </row>
        <row r="618">
          <cell r="A618">
            <v>617</v>
          </cell>
          <cell r="B618" t="str">
            <v xml:space="preserve">seiscentos e dezessete milhões, </v>
          </cell>
          <cell r="C618" t="str">
            <v xml:space="preserve">seiscentos e dezessete mil, </v>
          </cell>
          <cell r="D618" t="str">
            <v>seiscentos e dezessete</v>
          </cell>
          <cell r="E618" t="str">
            <v>seiscentos e dezessete centavos</v>
          </cell>
        </row>
        <row r="619">
          <cell r="A619">
            <v>618</v>
          </cell>
          <cell r="B619" t="str">
            <v xml:space="preserve">seiscentos e dezoito milhões, </v>
          </cell>
          <cell r="C619" t="str">
            <v xml:space="preserve">seiscentos e dezoito mil, </v>
          </cell>
          <cell r="D619" t="str">
            <v>seiscentos e dezoito</v>
          </cell>
          <cell r="E619" t="str">
            <v>seiscentos e dezoito centavos</v>
          </cell>
        </row>
        <row r="620">
          <cell r="A620">
            <v>619</v>
          </cell>
          <cell r="B620" t="str">
            <v xml:space="preserve">seiscentos e dezenove milhões, </v>
          </cell>
          <cell r="C620" t="str">
            <v xml:space="preserve">seiscentos e dezenove mil, </v>
          </cell>
          <cell r="D620" t="str">
            <v>seiscentos e dezenove</v>
          </cell>
          <cell r="E620" t="str">
            <v>seiscentos e dezenove centavos</v>
          </cell>
        </row>
        <row r="621">
          <cell r="A621">
            <v>620</v>
          </cell>
          <cell r="B621" t="str">
            <v xml:space="preserve">seiscentos e vinte milhões, </v>
          </cell>
          <cell r="C621" t="str">
            <v xml:space="preserve">seiscentos e vinte mil, </v>
          </cell>
          <cell r="D621" t="str">
            <v>seiscentos e vinte</v>
          </cell>
          <cell r="E621" t="str">
            <v>seiscentos e vinte centavos</v>
          </cell>
        </row>
        <row r="622">
          <cell r="A622">
            <v>621</v>
          </cell>
          <cell r="B622" t="str">
            <v xml:space="preserve">seiscentos e vinte e um milhões, </v>
          </cell>
          <cell r="C622" t="str">
            <v xml:space="preserve">seiscentos e vinte e um mil, </v>
          </cell>
          <cell r="D622" t="str">
            <v>seiscentos e vinte e um</v>
          </cell>
          <cell r="E622" t="str">
            <v>seiscentos e vinte e um centavos</v>
          </cell>
        </row>
        <row r="623">
          <cell r="A623">
            <v>622</v>
          </cell>
          <cell r="B623" t="str">
            <v xml:space="preserve">seiscentos e vinte e dois milhões, </v>
          </cell>
          <cell r="C623" t="str">
            <v xml:space="preserve">seiscentos e vinte e dois mil, </v>
          </cell>
          <cell r="D623" t="str">
            <v>seiscentos e vinte e dois</v>
          </cell>
          <cell r="E623" t="str">
            <v>seiscentos e vinte e dois centavos</v>
          </cell>
        </row>
        <row r="624">
          <cell r="A624">
            <v>623</v>
          </cell>
          <cell r="B624" t="str">
            <v xml:space="preserve">seiscentos e vinte e tres milhões, </v>
          </cell>
          <cell r="C624" t="str">
            <v xml:space="preserve">seiscentos e vinte e tres mil, </v>
          </cell>
          <cell r="D624" t="str">
            <v>seiscentos e vinte e tres</v>
          </cell>
          <cell r="E624" t="str">
            <v>seiscentos e vinte e tres centavos</v>
          </cell>
        </row>
        <row r="625">
          <cell r="A625">
            <v>624</v>
          </cell>
          <cell r="B625" t="str">
            <v xml:space="preserve">seiscentos e vinte e quatro milhões, </v>
          </cell>
          <cell r="C625" t="str">
            <v xml:space="preserve">seiscentos e vinte e quatro mil, </v>
          </cell>
          <cell r="D625" t="str">
            <v>seiscentos e vinte e quatro</v>
          </cell>
          <cell r="E625" t="str">
            <v>seiscentos e vinte e quatro centavos</v>
          </cell>
        </row>
        <row r="626">
          <cell r="A626">
            <v>625</v>
          </cell>
          <cell r="B626" t="str">
            <v xml:space="preserve">seiscentos e vinte e cinco milhões, </v>
          </cell>
          <cell r="C626" t="str">
            <v xml:space="preserve">seiscentos e vinte e cinco mil, </v>
          </cell>
          <cell r="D626" t="str">
            <v>seiscentos e vinte e cinco</v>
          </cell>
          <cell r="E626" t="str">
            <v>seiscentos e vinte e cinco centavos</v>
          </cell>
        </row>
        <row r="627">
          <cell r="A627">
            <v>626</v>
          </cell>
          <cell r="B627" t="str">
            <v xml:space="preserve">seiscentos e vinte e seis milhões, </v>
          </cell>
          <cell r="C627" t="str">
            <v xml:space="preserve">seiscentos e vinte e seis mil, </v>
          </cell>
          <cell r="D627" t="str">
            <v>seiscentos e vinte e seis</v>
          </cell>
          <cell r="E627" t="str">
            <v>seiscentos e vinte e seis centavos</v>
          </cell>
        </row>
        <row r="628">
          <cell r="A628">
            <v>627</v>
          </cell>
          <cell r="B628" t="str">
            <v xml:space="preserve">seiscentos e vinte e sete milhões, </v>
          </cell>
          <cell r="C628" t="str">
            <v xml:space="preserve">seiscentos e vinte e sete mil, </v>
          </cell>
          <cell r="D628" t="str">
            <v>seiscentos e vinte e sete</v>
          </cell>
          <cell r="E628" t="str">
            <v>seiscentos e vinte e sete centavos</v>
          </cell>
        </row>
        <row r="629">
          <cell r="A629">
            <v>628</v>
          </cell>
          <cell r="B629" t="str">
            <v xml:space="preserve">seiscentos e vinte e oito milhões, </v>
          </cell>
          <cell r="C629" t="str">
            <v xml:space="preserve">seiscentos e vinte e oito mil, </v>
          </cell>
          <cell r="D629" t="str">
            <v>seiscentos e vinte e oito</v>
          </cell>
          <cell r="E629" t="str">
            <v>seiscentos e vinte e oito centavos</v>
          </cell>
        </row>
        <row r="630">
          <cell r="A630">
            <v>629</v>
          </cell>
          <cell r="B630" t="str">
            <v xml:space="preserve">seiscentos e vinte e nove milhões, </v>
          </cell>
          <cell r="C630" t="str">
            <v xml:space="preserve">seiscentos e vinte e nove mil, </v>
          </cell>
          <cell r="D630" t="str">
            <v>seiscentos e vinte e nove</v>
          </cell>
          <cell r="E630" t="str">
            <v>seiscentos e vinte e nove centavos</v>
          </cell>
        </row>
        <row r="631">
          <cell r="A631">
            <v>630</v>
          </cell>
          <cell r="B631" t="str">
            <v xml:space="preserve">seiscentos e trinta milhões, </v>
          </cell>
          <cell r="C631" t="str">
            <v xml:space="preserve">seiscentos e trinta mil, </v>
          </cell>
          <cell r="D631" t="str">
            <v>seiscentos e trinta</v>
          </cell>
          <cell r="E631" t="str">
            <v>seiscentos e trinta centavos</v>
          </cell>
        </row>
        <row r="632">
          <cell r="A632">
            <v>631</v>
          </cell>
          <cell r="B632" t="str">
            <v xml:space="preserve">seiscentos e trinta e um milhões, </v>
          </cell>
          <cell r="C632" t="str">
            <v xml:space="preserve">seiscentos e trinta e um mil, </v>
          </cell>
          <cell r="D632" t="str">
            <v>seiscentos e trinta e um</v>
          </cell>
          <cell r="E632" t="str">
            <v>seiscentos e trinta e um centavos</v>
          </cell>
        </row>
        <row r="633">
          <cell r="A633">
            <v>632</v>
          </cell>
          <cell r="B633" t="str">
            <v xml:space="preserve">seiscentos e trinta e dois milhões, </v>
          </cell>
          <cell r="C633" t="str">
            <v xml:space="preserve">seiscentos e trinta e dois mil, </v>
          </cell>
          <cell r="D633" t="str">
            <v>seiscentos e trinta e dois</v>
          </cell>
          <cell r="E633" t="str">
            <v>seiscentos e trinta e dois centavos</v>
          </cell>
        </row>
        <row r="634">
          <cell r="A634">
            <v>633</v>
          </cell>
          <cell r="B634" t="str">
            <v xml:space="preserve">seiscentos e trinta e tres milhões, </v>
          </cell>
          <cell r="C634" t="str">
            <v xml:space="preserve">seiscentos e trinta e tres mil, </v>
          </cell>
          <cell r="D634" t="str">
            <v>seiscentos e trinta e tres</v>
          </cell>
          <cell r="E634" t="str">
            <v>seiscentos e trinta e tres centavos</v>
          </cell>
        </row>
        <row r="635">
          <cell r="A635">
            <v>634</v>
          </cell>
          <cell r="B635" t="str">
            <v xml:space="preserve">seiscentos e trinta e quatro milhões, </v>
          </cell>
          <cell r="C635" t="str">
            <v xml:space="preserve">seiscentos e trinta e quatro mil, </v>
          </cell>
          <cell r="D635" t="str">
            <v>seiscentos e trinta e quatro</v>
          </cell>
          <cell r="E635" t="str">
            <v>seiscentos e trinta e quatro centavos</v>
          </cell>
        </row>
        <row r="636">
          <cell r="A636">
            <v>635</v>
          </cell>
          <cell r="B636" t="str">
            <v xml:space="preserve">seiscentos e trinta e cinco milhões, </v>
          </cell>
          <cell r="C636" t="str">
            <v xml:space="preserve">seiscentos e trinta e cinco mil, </v>
          </cell>
          <cell r="D636" t="str">
            <v>seiscentos e trinta e cinco</v>
          </cell>
          <cell r="E636" t="str">
            <v>seiscentos e trinta e cinco centavos</v>
          </cell>
        </row>
        <row r="637">
          <cell r="A637">
            <v>636</v>
          </cell>
          <cell r="B637" t="str">
            <v xml:space="preserve">seiscentos e trinta e seis milhões, </v>
          </cell>
          <cell r="C637" t="str">
            <v xml:space="preserve">seiscentos e trinta e seis mil, </v>
          </cell>
          <cell r="D637" t="str">
            <v>seiscentos e trinta e seis</v>
          </cell>
          <cell r="E637" t="str">
            <v>seiscentos e trinta e seis centavos</v>
          </cell>
        </row>
        <row r="638">
          <cell r="A638">
            <v>637</v>
          </cell>
          <cell r="B638" t="str">
            <v xml:space="preserve">seiscentos e trinta e sete milhões, </v>
          </cell>
          <cell r="C638" t="str">
            <v xml:space="preserve">seiscentos e trinta e sete mil, </v>
          </cell>
          <cell r="D638" t="str">
            <v>seiscentos e trinta e sete</v>
          </cell>
          <cell r="E638" t="str">
            <v>seiscentos e trinta e sete centavos</v>
          </cell>
        </row>
        <row r="639">
          <cell r="A639">
            <v>638</v>
          </cell>
          <cell r="B639" t="str">
            <v xml:space="preserve">seiscentos e trinta e oito milhões, </v>
          </cell>
          <cell r="C639" t="str">
            <v xml:space="preserve">seiscentos e trinta e oito mil, </v>
          </cell>
          <cell r="D639" t="str">
            <v>seiscentos e trinta e oito</v>
          </cell>
          <cell r="E639" t="str">
            <v>seiscentos e trinta e oito centavos</v>
          </cell>
        </row>
        <row r="640">
          <cell r="A640">
            <v>639</v>
          </cell>
          <cell r="B640" t="str">
            <v xml:space="preserve">seiscentos e trinta e nove milhões, </v>
          </cell>
          <cell r="C640" t="str">
            <v xml:space="preserve">seiscentos e trinta e nove mil, </v>
          </cell>
          <cell r="D640" t="str">
            <v>seiscentos e trinta e nove</v>
          </cell>
          <cell r="E640" t="str">
            <v>seiscentos e trinta e nove centavos</v>
          </cell>
        </row>
        <row r="641">
          <cell r="A641">
            <v>640</v>
          </cell>
          <cell r="B641" t="str">
            <v xml:space="preserve">seiscentos e quarenta milhões, </v>
          </cell>
          <cell r="C641" t="str">
            <v xml:space="preserve">seiscentos e quarenta mil, </v>
          </cell>
          <cell r="D641" t="str">
            <v>seiscentos e quarenta</v>
          </cell>
          <cell r="E641" t="str">
            <v>seiscentos e quarenta centavos</v>
          </cell>
        </row>
        <row r="642">
          <cell r="A642">
            <v>641</v>
          </cell>
          <cell r="B642" t="str">
            <v xml:space="preserve">seiscentos e quarenta e um milhões, </v>
          </cell>
          <cell r="C642" t="str">
            <v xml:space="preserve">seiscentos e quarenta e um mil, </v>
          </cell>
          <cell r="D642" t="str">
            <v>seiscentos e quarenta e um</v>
          </cell>
          <cell r="E642" t="str">
            <v>seiscentos e quarenta e um centavos</v>
          </cell>
        </row>
        <row r="643">
          <cell r="A643">
            <v>642</v>
          </cell>
          <cell r="B643" t="str">
            <v xml:space="preserve">seiscentos e quarenta e dois milhões, </v>
          </cell>
          <cell r="C643" t="str">
            <v xml:space="preserve">seiscentos e quarenta e dois mil, </v>
          </cell>
          <cell r="D643" t="str">
            <v>seiscentos e quarenta e dois</v>
          </cell>
          <cell r="E643" t="str">
            <v>seiscentos e quarenta e dois centavos</v>
          </cell>
        </row>
        <row r="644">
          <cell r="A644">
            <v>643</v>
          </cell>
          <cell r="B644" t="str">
            <v xml:space="preserve">seiscentos e quarenta e tres milhões, </v>
          </cell>
          <cell r="C644" t="str">
            <v xml:space="preserve">seiscentos e quarenta e tres mil, </v>
          </cell>
          <cell r="D644" t="str">
            <v>seiscentos e quarenta e tres</v>
          </cell>
          <cell r="E644" t="str">
            <v>seiscentos e quarenta e tres centavos</v>
          </cell>
        </row>
        <row r="645">
          <cell r="A645">
            <v>644</v>
          </cell>
          <cell r="B645" t="str">
            <v xml:space="preserve">seiscentos e quarenta e quatro milhões, </v>
          </cell>
          <cell r="C645" t="str">
            <v xml:space="preserve">seiscentos e quarenta e quatro mil, </v>
          </cell>
          <cell r="D645" t="str">
            <v>seiscentos e quarenta e quatro</v>
          </cell>
          <cell r="E645" t="str">
            <v>seiscentos e quarenta e quatro centavos</v>
          </cell>
        </row>
        <row r="646">
          <cell r="A646">
            <v>645</v>
          </cell>
          <cell r="B646" t="str">
            <v xml:space="preserve">seiscentos e quarenta e cinco milhões, </v>
          </cell>
          <cell r="C646" t="str">
            <v xml:space="preserve">seiscentos e quarenta e cinco mil, </v>
          </cell>
          <cell r="D646" t="str">
            <v>seiscentos e quarenta e cinco</v>
          </cell>
          <cell r="E646" t="str">
            <v>seiscentos e quarenta e cinco centavos</v>
          </cell>
        </row>
        <row r="647">
          <cell r="A647">
            <v>646</v>
          </cell>
          <cell r="B647" t="str">
            <v xml:space="preserve">seiscentos e quarenta e seis milhões, </v>
          </cell>
          <cell r="C647" t="str">
            <v xml:space="preserve">seiscentos e quarenta e seis mil, </v>
          </cell>
          <cell r="D647" t="str">
            <v>seiscentos e quarenta e seis</v>
          </cell>
          <cell r="E647" t="str">
            <v>seiscentos e quarenta e seis centavos</v>
          </cell>
        </row>
        <row r="648">
          <cell r="A648">
            <v>647</v>
          </cell>
          <cell r="B648" t="str">
            <v xml:space="preserve">seiscentos e quarenta e sete milhões, </v>
          </cell>
          <cell r="C648" t="str">
            <v xml:space="preserve">seiscentos e quarenta e sete mil, </v>
          </cell>
          <cell r="D648" t="str">
            <v>seiscentos e quarenta e sete</v>
          </cell>
          <cell r="E648" t="str">
            <v>seiscentos e quarenta e sete centavos</v>
          </cell>
        </row>
        <row r="649">
          <cell r="A649">
            <v>648</v>
          </cell>
          <cell r="B649" t="str">
            <v xml:space="preserve">seiscentos e quarenta e oito milhões, </v>
          </cell>
          <cell r="C649" t="str">
            <v xml:space="preserve">seiscentos e quarenta e oito mil, </v>
          </cell>
          <cell r="D649" t="str">
            <v>seiscentos e quarenta e oito</v>
          </cell>
          <cell r="E649" t="str">
            <v>seiscentos e quarenta e oito centavos</v>
          </cell>
        </row>
        <row r="650">
          <cell r="A650">
            <v>649</v>
          </cell>
          <cell r="B650" t="str">
            <v xml:space="preserve">seiscentos e quarenta e nove milhões, </v>
          </cell>
          <cell r="C650" t="str">
            <v xml:space="preserve">seiscentos e quarenta e nove mil, </v>
          </cell>
          <cell r="D650" t="str">
            <v>seiscentos e quarenta e nove</v>
          </cell>
          <cell r="E650" t="str">
            <v>seiscentos e quarenta e nove centavos</v>
          </cell>
        </row>
        <row r="651">
          <cell r="A651">
            <v>650</v>
          </cell>
          <cell r="B651" t="str">
            <v xml:space="preserve">seiscentos e cinquenta milhões, </v>
          </cell>
          <cell r="C651" t="str">
            <v xml:space="preserve">seiscentos e cinquenta mil, </v>
          </cell>
          <cell r="D651" t="str">
            <v>seiscentos e cinquenta</v>
          </cell>
          <cell r="E651" t="str">
            <v>seiscentos e cinquenta centavos</v>
          </cell>
        </row>
        <row r="652">
          <cell r="A652">
            <v>651</v>
          </cell>
          <cell r="B652" t="str">
            <v xml:space="preserve">seiscentos e cinquenta e um milhões, </v>
          </cell>
          <cell r="C652" t="str">
            <v xml:space="preserve">seiscentos e cinquenta e um mil, </v>
          </cell>
          <cell r="D652" t="str">
            <v>seiscentos e cinquenta e um</v>
          </cell>
          <cell r="E652" t="str">
            <v>seiscentos e cinquenta e um centavos</v>
          </cell>
        </row>
        <row r="653">
          <cell r="A653">
            <v>652</v>
          </cell>
          <cell r="B653" t="str">
            <v xml:space="preserve">seiscentos e cinquenta e dois milhões, </v>
          </cell>
          <cell r="C653" t="str">
            <v xml:space="preserve">seiscentos e cinquenta e dois mil, </v>
          </cell>
          <cell r="D653" t="str">
            <v>seiscentos e cinquenta e dois</v>
          </cell>
          <cell r="E653" t="str">
            <v>seiscentos e cinquenta e dois centavos</v>
          </cell>
        </row>
        <row r="654">
          <cell r="A654">
            <v>653</v>
          </cell>
          <cell r="B654" t="str">
            <v xml:space="preserve">seiscentos e cinquenta e tres milhões, </v>
          </cell>
          <cell r="C654" t="str">
            <v xml:space="preserve">seiscentos e cinquenta e tres mil, </v>
          </cell>
          <cell r="D654" t="str">
            <v>seiscentos e cinquenta e tres</v>
          </cell>
          <cell r="E654" t="str">
            <v>seiscentos e cinquenta e tres centavos</v>
          </cell>
        </row>
        <row r="655">
          <cell r="A655">
            <v>654</v>
          </cell>
          <cell r="B655" t="str">
            <v xml:space="preserve">seiscentos e cinquenta e quatro milhões, </v>
          </cell>
          <cell r="C655" t="str">
            <v xml:space="preserve">seiscentos e cinquenta e quatro mil, </v>
          </cell>
          <cell r="D655" t="str">
            <v>seiscentos e cinquenta e quatro</v>
          </cell>
          <cell r="E655" t="str">
            <v>seiscentos e cinquenta e quatro centavos</v>
          </cell>
        </row>
        <row r="656">
          <cell r="A656">
            <v>655</v>
          </cell>
          <cell r="B656" t="str">
            <v xml:space="preserve">seiscentos e cinquenta e cinco milhões, </v>
          </cell>
          <cell r="C656" t="str">
            <v xml:space="preserve">seiscentos e cinquenta e cinco mil, </v>
          </cell>
          <cell r="D656" t="str">
            <v>seiscentos e cinquenta e cinco</v>
          </cell>
          <cell r="E656" t="str">
            <v>seiscentos e cinquenta e cinco centavos</v>
          </cell>
        </row>
        <row r="657">
          <cell r="A657">
            <v>656</v>
          </cell>
          <cell r="B657" t="str">
            <v xml:space="preserve">seiscentos e cinquenta e seis milhões, </v>
          </cell>
          <cell r="C657" t="str">
            <v xml:space="preserve">seiscentos e cinquenta e seis mil, </v>
          </cell>
          <cell r="D657" t="str">
            <v>seiscentos e cinquenta e seis</v>
          </cell>
          <cell r="E657" t="str">
            <v>seiscentos e cinquenta e seis centavos</v>
          </cell>
        </row>
        <row r="658">
          <cell r="A658">
            <v>657</v>
          </cell>
          <cell r="B658" t="str">
            <v xml:space="preserve">seiscentos e cinquenta e sete milhões, </v>
          </cell>
          <cell r="C658" t="str">
            <v xml:space="preserve">seiscentos e cinquenta e sete mil, </v>
          </cell>
          <cell r="D658" t="str">
            <v>seiscentos e cinquenta e sete</v>
          </cell>
          <cell r="E658" t="str">
            <v>seiscentos e cinquenta e sete centavos</v>
          </cell>
        </row>
        <row r="659">
          <cell r="A659">
            <v>658</v>
          </cell>
          <cell r="B659" t="str">
            <v xml:space="preserve">seiscentos e cinquenta e oito milhões, </v>
          </cell>
          <cell r="C659" t="str">
            <v xml:space="preserve">seiscentos e cinquenta e oito mil, </v>
          </cell>
          <cell r="D659" t="str">
            <v>seiscentos e cinquenta e oito</v>
          </cell>
          <cell r="E659" t="str">
            <v>seiscentos e cinquenta e oito centavos</v>
          </cell>
        </row>
        <row r="660">
          <cell r="A660">
            <v>659</v>
          </cell>
          <cell r="B660" t="str">
            <v xml:space="preserve">seiscentos e cinquenta e nove milhões, </v>
          </cell>
          <cell r="C660" t="str">
            <v xml:space="preserve">seiscentos e cinquenta e nove mil, </v>
          </cell>
          <cell r="D660" t="str">
            <v>seiscentos e cinquenta e nove</v>
          </cell>
          <cell r="E660" t="str">
            <v>seiscentos e cinquenta e nove centavos</v>
          </cell>
        </row>
        <row r="661">
          <cell r="A661">
            <v>660</v>
          </cell>
          <cell r="B661" t="str">
            <v xml:space="preserve">seiscentos e sessenta milhões, </v>
          </cell>
          <cell r="C661" t="str">
            <v xml:space="preserve">seiscentos e sessenta mil, </v>
          </cell>
          <cell r="D661" t="str">
            <v>seiscentos e sessenta</v>
          </cell>
          <cell r="E661" t="str">
            <v>seiscentos e sessenta centavos</v>
          </cell>
        </row>
        <row r="662">
          <cell r="A662">
            <v>661</v>
          </cell>
          <cell r="B662" t="str">
            <v xml:space="preserve">seiscentos e sessenta e um milhões, </v>
          </cell>
          <cell r="C662" t="str">
            <v xml:space="preserve">seiscentos e sessenta e um mil, </v>
          </cell>
          <cell r="D662" t="str">
            <v>seiscentos e sessenta e um</v>
          </cell>
          <cell r="E662" t="str">
            <v>seiscentos e sessenta e um centavos</v>
          </cell>
        </row>
        <row r="663">
          <cell r="A663">
            <v>662</v>
          </cell>
          <cell r="B663" t="str">
            <v xml:space="preserve">seiscentos e sessenta e dois milhões, </v>
          </cell>
          <cell r="C663" t="str">
            <v xml:space="preserve">seiscentos e sessenta e dois mil, </v>
          </cell>
          <cell r="D663" t="str">
            <v>seiscentos e sessenta e dois</v>
          </cell>
          <cell r="E663" t="str">
            <v>seiscentos e sessenta e dois centavos</v>
          </cell>
        </row>
        <row r="664">
          <cell r="A664">
            <v>663</v>
          </cell>
          <cell r="B664" t="str">
            <v xml:space="preserve">seiscentos e sessenta e tres milhões, </v>
          </cell>
          <cell r="C664" t="str">
            <v xml:space="preserve">seiscentos e sessenta e tres mil, </v>
          </cell>
          <cell r="D664" t="str">
            <v>seiscentos e sessenta e tres</v>
          </cell>
          <cell r="E664" t="str">
            <v>seiscentos e sessenta e tres centavos</v>
          </cell>
        </row>
        <row r="665">
          <cell r="A665">
            <v>664</v>
          </cell>
          <cell r="B665" t="str">
            <v xml:space="preserve">seiscentos e sessenta e quatro milhões, </v>
          </cell>
          <cell r="C665" t="str">
            <v xml:space="preserve">seiscentos e sessenta e quatro mil, </v>
          </cell>
          <cell r="D665" t="str">
            <v>seiscentos e sessenta e quatro</v>
          </cell>
          <cell r="E665" t="str">
            <v>seiscentos e sessenta e quatro centavos</v>
          </cell>
        </row>
        <row r="666">
          <cell r="A666">
            <v>665</v>
          </cell>
          <cell r="B666" t="str">
            <v xml:space="preserve">seiscentos e sessenta e cinco milhões, </v>
          </cell>
          <cell r="C666" t="str">
            <v xml:space="preserve">seiscentos e sessenta e cinco mil, </v>
          </cell>
          <cell r="D666" t="str">
            <v>seiscentos e sessenta e cinco</v>
          </cell>
          <cell r="E666" t="str">
            <v>seiscentos e sessenta e cinco centavos</v>
          </cell>
        </row>
        <row r="667">
          <cell r="A667">
            <v>666</v>
          </cell>
          <cell r="B667" t="str">
            <v xml:space="preserve">seiscentos e sessenta e seis milhões, </v>
          </cell>
          <cell r="C667" t="str">
            <v xml:space="preserve">seiscentos e sessenta e seis mil, </v>
          </cell>
          <cell r="D667" t="str">
            <v>seiscentos e sessenta e seis</v>
          </cell>
          <cell r="E667" t="str">
            <v>seiscentos e sessenta e seis centavos</v>
          </cell>
        </row>
        <row r="668">
          <cell r="A668">
            <v>667</v>
          </cell>
          <cell r="B668" t="str">
            <v xml:space="preserve">seiscentos e sessenta e sete milhões, </v>
          </cell>
          <cell r="C668" t="str">
            <v xml:space="preserve">seiscentos e sessenta e sete mil, </v>
          </cell>
          <cell r="D668" t="str">
            <v>seiscentos e sessenta e sete</v>
          </cell>
          <cell r="E668" t="str">
            <v>seiscentos e sessenta e sete centavos</v>
          </cell>
        </row>
        <row r="669">
          <cell r="A669">
            <v>668</v>
          </cell>
          <cell r="B669" t="str">
            <v xml:space="preserve">seiscentos e sessenta e oito milhões, </v>
          </cell>
          <cell r="C669" t="str">
            <v xml:space="preserve">seiscentos e sessenta e oito mil, </v>
          </cell>
          <cell r="D669" t="str">
            <v>seiscentos e sessenta e oito</v>
          </cell>
          <cell r="E669" t="str">
            <v>seiscentos e sessenta e oito centavos</v>
          </cell>
        </row>
        <row r="670">
          <cell r="A670">
            <v>669</v>
          </cell>
          <cell r="B670" t="str">
            <v xml:space="preserve">seiscentos e sessenta e nove milhões, </v>
          </cell>
          <cell r="C670" t="str">
            <v xml:space="preserve">seiscentos e sessenta e nove mil, </v>
          </cell>
          <cell r="D670" t="str">
            <v>seiscentos e sessenta e nove</v>
          </cell>
          <cell r="E670" t="str">
            <v>seiscentos e sessenta e nove centavos</v>
          </cell>
        </row>
        <row r="671">
          <cell r="A671">
            <v>670</v>
          </cell>
          <cell r="B671" t="str">
            <v xml:space="preserve">seiscentos e setenta milhões, </v>
          </cell>
          <cell r="C671" t="str">
            <v xml:space="preserve">seiscentos e setenta mil, </v>
          </cell>
          <cell r="D671" t="str">
            <v>seiscentos e setenta</v>
          </cell>
          <cell r="E671" t="str">
            <v>seiscentos e setenta centavos</v>
          </cell>
        </row>
        <row r="672">
          <cell r="A672">
            <v>671</v>
          </cell>
          <cell r="B672" t="str">
            <v xml:space="preserve">seiscentos e setenta e um milhões, </v>
          </cell>
          <cell r="C672" t="str">
            <v xml:space="preserve">seiscentos e setenta e um mil, </v>
          </cell>
          <cell r="D672" t="str">
            <v>seiscentos e setenta e um</v>
          </cell>
          <cell r="E672" t="str">
            <v>seiscentos e setenta e um centavos</v>
          </cell>
        </row>
        <row r="673">
          <cell r="A673">
            <v>672</v>
          </cell>
          <cell r="B673" t="str">
            <v xml:space="preserve">seiscentos e setenta e dois milhões, </v>
          </cell>
          <cell r="C673" t="str">
            <v xml:space="preserve">seiscentos e setenta e dois mil, </v>
          </cell>
          <cell r="D673" t="str">
            <v>seiscentos e setenta e dois</v>
          </cell>
          <cell r="E673" t="str">
            <v>seiscentos e setenta e dois centavos</v>
          </cell>
        </row>
        <row r="674">
          <cell r="A674">
            <v>673</v>
          </cell>
          <cell r="B674" t="str">
            <v xml:space="preserve">seiscentos e setenta e tres milhões, </v>
          </cell>
          <cell r="C674" t="str">
            <v xml:space="preserve">seiscentos e setenta e tres mil, </v>
          </cell>
          <cell r="D674" t="str">
            <v>seiscentos e setenta e tres</v>
          </cell>
          <cell r="E674" t="str">
            <v>seiscentos e setenta e tres centavos</v>
          </cell>
        </row>
        <row r="675">
          <cell r="A675">
            <v>674</v>
          </cell>
          <cell r="B675" t="str">
            <v xml:space="preserve">seiscentos e setenta e quatro milhões, </v>
          </cell>
          <cell r="C675" t="str">
            <v xml:space="preserve">seiscentos e setenta e quatro mil, </v>
          </cell>
          <cell r="D675" t="str">
            <v>seiscentos e setenta e quatro</v>
          </cell>
          <cell r="E675" t="str">
            <v>seiscentos e setenta e quatro centavos</v>
          </cell>
        </row>
        <row r="676">
          <cell r="A676">
            <v>675</v>
          </cell>
          <cell r="B676" t="str">
            <v xml:space="preserve">seiscentos e setenta e cinco milhões, </v>
          </cell>
          <cell r="C676" t="str">
            <v xml:space="preserve">seiscentos e setenta e cinco mil, </v>
          </cell>
          <cell r="D676" t="str">
            <v>seiscentos e setenta e cinco</v>
          </cell>
          <cell r="E676" t="str">
            <v>seiscentos e setenta e cinco centavos</v>
          </cell>
        </row>
        <row r="677">
          <cell r="A677">
            <v>676</v>
          </cell>
          <cell r="B677" t="str">
            <v xml:space="preserve">seiscentos e setenta e seis milhões, </v>
          </cell>
          <cell r="C677" t="str">
            <v xml:space="preserve">seiscentos e setenta e seis mil, </v>
          </cell>
          <cell r="D677" t="str">
            <v>seiscentos e setenta e seis</v>
          </cell>
          <cell r="E677" t="str">
            <v>seiscentos e setenta e seis centavos</v>
          </cell>
        </row>
        <row r="678">
          <cell r="A678">
            <v>677</v>
          </cell>
          <cell r="B678" t="str">
            <v xml:space="preserve">seiscentos e setenta e sete milhões, </v>
          </cell>
          <cell r="C678" t="str">
            <v xml:space="preserve">seiscentos e setenta e sete mil, </v>
          </cell>
          <cell r="D678" t="str">
            <v>seiscentos e setenta e sete</v>
          </cell>
          <cell r="E678" t="str">
            <v>seiscentos e setenta e sete centavos</v>
          </cell>
        </row>
        <row r="679">
          <cell r="A679">
            <v>678</v>
          </cell>
          <cell r="B679" t="str">
            <v xml:space="preserve">seiscentos e setenta e oito milhões, </v>
          </cell>
          <cell r="C679" t="str">
            <v xml:space="preserve">seiscentos e setenta e oito mil, </v>
          </cell>
          <cell r="D679" t="str">
            <v>seiscentos e setenta e oito</v>
          </cell>
          <cell r="E679" t="str">
            <v>seiscentos e setenta e oito centavos</v>
          </cell>
        </row>
        <row r="680">
          <cell r="A680">
            <v>679</v>
          </cell>
          <cell r="B680" t="str">
            <v xml:space="preserve">seiscentos e setenta e nove milhões, </v>
          </cell>
          <cell r="C680" t="str">
            <v xml:space="preserve">seiscentos e setenta e nove mil, </v>
          </cell>
          <cell r="D680" t="str">
            <v>seiscentos e setenta e nove</v>
          </cell>
          <cell r="E680" t="str">
            <v>seiscentos e setenta e nove centavos</v>
          </cell>
        </row>
        <row r="681">
          <cell r="A681">
            <v>680</v>
          </cell>
          <cell r="B681" t="str">
            <v xml:space="preserve">seiscentos e oitenta milhões, </v>
          </cell>
          <cell r="C681" t="str">
            <v xml:space="preserve">seiscentos e oitenta mil, </v>
          </cell>
          <cell r="D681" t="str">
            <v>seiscentos e oitenta</v>
          </cell>
          <cell r="E681" t="str">
            <v>seiscentos e oitenta centavos</v>
          </cell>
        </row>
        <row r="682">
          <cell r="A682">
            <v>681</v>
          </cell>
          <cell r="B682" t="str">
            <v xml:space="preserve">seiscentos e oitenta e um milhões, </v>
          </cell>
          <cell r="C682" t="str">
            <v xml:space="preserve">seiscentos e oitenta e um mil, </v>
          </cell>
          <cell r="D682" t="str">
            <v>seiscentos e oitenta e um</v>
          </cell>
          <cell r="E682" t="str">
            <v>seiscentos e oitenta e um centavos</v>
          </cell>
        </row>
        <row r="683">
          <cell r="A683">
            <v>682</v>
          </cell>
          <cell r="B683" t="str">
            <v xml:space="preserve">seiscentos e oitenta e dois milhões, </v>
          </cell>
          <cell r="C683" t="str">
            <v xml:space="preserve">seiscentos e oitenta e dois mil, </v>
          </cell>
          <cell r="D683" t="str">
            <v>seiscentos e oitenta e dois</v>
          </cell>
          <cell r="E683" t="str">
            <v>seiscentos e oitenta e dois centavos</v>
          </cell>
        </row>
        <row r="684">
          <cell r="A684">
            <v>683</v>
          </cell>
          <cell r="B684" t="str">
            <v xml:space="preserve">seiscentos e oitenta e tres milhões, </v>
          </cell>
          <cell r="C684" t="str">
            <v xml:space="preserve">seiscentos e oitenta e tres mil, </v>
          </cell>
          <cell r="D684" t="str">
            <v>seiscentos e oitenta e tres</v>
          </cell>
          <cell r="E684" t="str">
            <v>seiscentos e oitenta e tres centavos</v>
          </cell>
        </row>
        <row r="685">
          <cell r="A685">
            <v>684</v>
          </cell>
          <cell r="B685" t="str">
            <v xml:space="preserve">seiscentos e oitenta e quatro milhões, </v>
          </cell>
          <cell r="C685" t="str">
            <v xml:space="preserve">seiscentos e oitenta e quatro mil, </v>
          </cell>
          <cell r="D685" t="str">
            <v>seiscentos e oitenta e quatro</v>
          </cell>
          <cell r="E685" t="str">
            <v>seiscentos e oitenta e quatro centavos</v>
          </cell>
        </row>
        <row r="686">
          <cell r="A686">
            <v>685</v>
          </cell>
          <cell r="B686" t="str">
            <v xml:space="preserve">seiscentos e oitenta e cinco milhões, </v>
          </cell>
          <cell r="C686" t="str">
            <v xml:space="preserve">seiscentos e oitenta e cinco mil, </v>
          </cell>
          <cell r="D686" t="str">
            <v>seiscentos e oitenta e cinco</v>
          </cell>
          <cell r="E686" t="str">
            <v>seiscentos e oitenta e cinco centavos</v>
          </cell>
        </row>
        <row r="687">
          <cell r="A687">
            <v>686</v>
          </cell>
          <cell r="B687" t="str">
            <v xml:space="preserve">seiscentos e oitenta e seis milhões, </v>
          </cell>
          <cell r="C687" t="str">
            <v xml:space="preserve">seiscentos e oitenta e seis mil, </v>
          </cell>
          <cell r="D687" t="str">
            <v>seiscentos e oitenta e seis</v>
          </cell>
          <cell r="E687" t="str">
            <v>seiscentos e oitenta e seis centavos</v>
          </cell>
        </row>
        <row r="688">
          <cell r="A688">
            <v>687</v>
          </cell>
          <cell r="B688" t="str">
            <v xml:space="preserve">seiscentos e oitenta e sete milhões, </v>
          </cell>
          <cell r="C688" t="str">
            <v xml:space="preserve">seiscentos e oitenta e sete mil, </v>
          </cell>
          <cell r="D688" t="str">
            <v>seiscentos e oitenta e sete</v>
          </cell>
          <cell r="E688" t="str">
            <v>seiscentos e oitenta e sete centavos</v>
          </cell>
        </row>
        <row r="689">
          <cell r="A689">
            <v>688</v>
          </cell>
          <cell r="B689" t="str">
            <v xml:space="preserve">seiscentos e oitenta e oito milhões, </v>
          </cell>
          <cell r="C689" t="str">
            <v xml:space="preserve">seiscentos e oitenta e oito mil, </v>
          </cell>
          <cell r="D689" t="str">
            <v>seiscentos e oitenta e oito</v>
          </cell>
          <cell r="E689" t="str">
            <v>seiscentos e oitenta e oito centavos</v>
          </cell>
        </row>
        <row r="690">
          <cell r="A690">
            <v>689</v>
          </cell>
          <cell r="B690" t="str">
            <v xml:space="preserve">seiscentos e oitenta e nove milhões, </v>
          </cell>
          <cell r="C690" t="str">
            <v xml:space="preserve">seiscentos e oitenta e nove mil, </v>
          </cell>
          <cell r="D690" t="str">
            <v>seiscentos e oitenta e nove</v>
          </cell>
          <cell r="E690" t="str">
            <v>seiscentos e oitenta e nove centavos</v>
          </cell>
        </row>
        <row r="691">
          <cell r="A691">
            <v>690</v>
          </cell>
          <cell r="B691" t="str">
            <v xml:space="preserve">seiscentos e noventa milhões, </v>
          </cell>
          <cell r="C691" t="str">
            <v xml:space="preserve">seiscentos e noventa mil, </v>
          </cell>
          <cell r="D691" t="str">
            <v>seiscentos e noventa</v>
          </cell>
          <cell r="E691" t="str">
            <v>seiscentos e noventa centavos</v>
          </cell>
        </row>
        <row r="692">
          <cell r="A692">
            <v>691</v>
          </cell>
          <cell r="B692" t="str">
            <v xml:space="preserve">seiscentos e noventa e um milhões, </v>
          </cell>
          <cell r="C692" t="str">
            <v xml:space="preserve">seiscentos e noventa e um mil, </v>
          </cell>
          <cell r="D692" t="str">
            <v>seiscentos e noventa e um</v>
          </cell>
          <cell r="E692" t="str">
            <v>seiscentos e noventa e um centavos</v>
          </cell>
        </row>
        <row r="693">
          <cell r="A693">
            <v>692</v>
          </cell>
          <cell r="B693" t="str">
            <v xml:space="preserve">seiscentos e noventa e dois milhões, </v>
          </cell>
          <cell r="C693" t="str">
            <v xml:space="preserve">seiscentos e noventa e dois mil, </v>
          </cell>
          <cell r="D693" t="str">
            <v>seiscentos e noventa e dois</v>
          </cell>
          <cell r="E693" t="str">
            <v>seiscentos e noventa e dois centavos</v>
          </cell>
        </row>
        <row r="694">
          <cell r="A694">
            <v>693</v>
          </cell>
          <cell r="B694" t="str">
            <v xml:space="preserve">seiscentos e noventa e tres milhões, </v>
          </cell>
          <cell r="C694" t="str">
            <v xml:space="preserve">seiscentos e noventa e tres mil, </v>
          </cell>
          <cell r="D694" t="str">
            <v>seiscentos e noventa e tres</v>
          </cell>
          <cell r="E694" t="str">
            <v>seiscentos e noventa e tres centavos</v>
          </cell>
        </row>
        <row r="695">
          <cell r="A695">
            <v>694</v>
          </cell>
          <cell r="B695" t="str">
            <v xml:space="preserve">seiscentos e noventa e quatro milhões, </v>
          </cell>
          <cell r="C695" t="str">
            <v xml:space="preserve">seiscentos e noventa e quatro mil, </v>
          </cell>
          <cell r="D695" t="str">
            <v>seiscentos e noventa e quatro</v>
          </cell>
          <cell r="E695" t="str">
            <v>seiscentos e noventa e quatro centavos</v>
          </cell>
        </row>
        <row r="696">
          <cell r="A696">
            <v>695</v>
          </cell>
          <cell r="B696" t="str">
            <v xml:space="preserve">seiscentos e noventa e cinco milhões, </v>
          </cell>
          <cell r="C696" t="str">
            <v xml:space="preserve">seiscentos e noventa e cinco mil, </v>
          </cell>
          <cell r="D696" t="str">
            <v>seiscentos e noventa e cinco</v>
          </cell>
          <cell r="E696" t="str">
            <v>seiscentos e noventa e cinco centavos</v>
          </cell>
        </row>
        <row r="697">
          <cell r="A697">
            <v>696</v>
          </cell>
          <cell r="B697" t="str">
            <v xml:space="preserve">seiscentos e noventa e seis milhões, </v>
          </cell>
          <cell r="C697" t="str">
            <v xml:space="preserve">seiscentos e noventa e seis mil, </v>
          </cell>
          <cell r="D697" t="str">
            <v>seiscentos e noventa e seis</v>
          </cell>
          <cell r="E697" t="str">
            <v>seiscentos e noventa e seis centavos</v>
          </cell>
        </row>
        <row r="698">
          <cell r="A698">
            <v>697</v>
          </cell>
          <cell r="B698" t="str">
            <v xml:space="preserve">seiscentos e noventa e sete milhões, </v>
          </cell>
          <cell r="C698" t="str">
            <v xml:space="preserve">seiscentos e noventa e sete mil, </v>
          </cell>
          <cell r="D698" t="str">
            <v>seiscentos e noventa e sete</v>
          </cell>
          <cell r="E698" t="str">
            <v>seiscentos e noventa e sete centavos</v>
          </cell>
        </row>
        <row r="699">
          <cell r="A699">
            <v>698</v>
          </cell>
          <cell r="B699" t="str">
            <v xml:space="preserve">seiscentos e noventa e oito milhões, </v>
          </cell>
          <cell r="C699" t="str">
            <v xml:space="preserve">seiscentos e noventa e oito mil, </v>
          </cell>
          <cell r="D699" t="str">
            <v>seiscentos e noventa e oito</v>
          </cell>
          <cell r="E699" t="str">
            <v>seiscentos e noventa e oito centavos</v>
          </cell>
        </row>
        <row r="700">
          <cell r="A700">
            <v>699</v>
          </cell>
          <cell r="B700" t="str">
            <v xml:space="preserve">seiscentos e noventa e nove milhões, </v>
          </cell>
          <cell r="C700" t="str">
            <v xml:space="preserve">seiscentos e noventa e nove mil, </v>
          </cell>
          <cell r="D700" t="str">
            <v>seiscentos e noventa e nove</v>
          </cell>
          <cell r="E700" t="str">
            <v>seiscentos e noventa e nove centavos</v>
          </cell>
        </row>
        <row r="701">
          <cell r="A701">
            <v>700</v>
          </cell>
          <cell r="B701" t="str">
            <v xml:space="preserve">setecentos milhões, </v>
          </cell>
          <cell r="C701" t="str">
            <v xml:space="preserve">setecentos mil, </v>
          </cell>
          <cell r="D701" t="str">
            <v>setecentos</v>
          </cell>
          <cell r="E701" t="str">
            <v>setecentos centavos</v>
          </cell>
        </row>
        <row r="702">
          <cell r="A702">
            <v>701</v>
          </cell>
          <cell r="B702" t="str">
            <v xml:space="preserve">setecentos e um milhões, </v>
          </cell>
          <cell r="C702" t="str">
            <v xml:space="preserve">setecentos e um mil, </v>
          </cell>
          <cell r="D702" t="str">
            <v>setecentos e um</v>
          </cell>
          <cell r="E702" t="str">
            <v>setecentos e um centavos</v>
          </cell>
        </row>
        <row r="703">
          <cell r="A703">
            <v>702</v>
          </cell>
          <cell r="B703" t="str">
            <v xml:space="preserve">setecentos e dois milhões, </v>
          </cell>
          <cell r="C703" t="str">
            <v xml:space="preserve">setecentos e dois mil, </v>
          </cell>
          <cell r="D703" t="str">
            <v>setecentos e dois</v>
          </cell>
          <cell r="E703" t="str">
            <v>setecentos e dois centavos</v>
          </cell>
        </row>
        <row r="704">
          <cell r="A704">
            <v>703</v>
          </cell>
          <cell r="B704" t="str">
            <v xml:space="preserve">setecentos e tres milhões, </v>
          </cell>
          <cell r="C704" t="str">
            <v xml:space="preserve">setecentos e tres mil, </v>
          </cell>
          <cell r="D704" t="str">
            <v>setecentos e tres</v>
          </cell>
          <cell r="E704" t="str">
            <v>setecentos e tres centavos</v>
          </cell>
        </row>
        <row r="705">
          <cell r="A705">
            <v>704</v>
          </cell>
          <cell r="B705" t="str">
            <v xml:space="preserve">setecentos e quatro milhões, </v>
          </cell>
          <cell r="C705" t="str">
            <v xml:space="preserve">setecentos e quatro mil, </v>
          </cell>
          <cell r="D705" t="str">
            <v>setecentos e quatro</v>
          </cell>
          <cell r="E705" t="str">
            <v>setecentos e quatro centavos</v>
          </cell>
        </row>
        <row r="706">
          <cell r="A706">
            <v>705</v>
          </cell>
          <cell r="B706" t="str">
            <v xml:space="preserve">setecentos e cinco milhões, </v>
          </cell>
          <cell r="C706" t="str">
            <v xml:space="preserve">setecentos e cinco mil, </v>
          </cell>
          <cell r="D706" t="str">
            <v>setecentos e cinco</v>
          </cell>
          <cell r="E706" t="str">
            <v>setecentos e cinco centavos</v>
          </cell>
        </row>
        <row r="707">
          <cell r="A707">
            <v>706</v>
          </cell>
          <cell r="B707" t="str">
            <v xml:space="preserve">setecentos e seis milhões, </v>
          </cell>
          <cell r="C707" t="str">
            <v xml:space="preserve">setecentos e seis mil, </v>
          </cell>
          <cell r="D707" t="str">
            <v>setecentos e seis</v>
          </cell>
          <cell r="E707" t="str">
            <v>setecentos e seis centavos</v>
          </cell>
        </row>
        <row r="708">
          <cell r="A708">
            <v>707</v>
          </cell>
          <cell r="B708" t="str">
            <v xml:space="preserve">setecentos e sete milhões, </v>
          </cell>
          <cell r="C708" t="str">
            <v xml:space="preserve">setecentos e sete mil, </v>
          </cell>
          <cell r="D708" t="str">
            <v>setecentos e sete</v>
          </cell>
          <cell r="E708" t="str">
            <v>setecentos e sete centavos</v>
          </cell>
        </row>
        <row r="709">
          <cell r="A709">
            <v>708</v>
          </cell>
          <cell r="B709" t="str">
            <v xml:space="preserve">setecentos e oito milhões, </v>
          </cell>
          <cell r="C709" t="str">
            <v xml:space="preserve">setecentos e oito mil, </v>
          </cell>
          <cell r="D709" t="str">
            <v>setecentos e oito</v>
          </cell>
          <cell r="E709" t="str">
            <v>setecentos e oito centavos</v>
          </cell>
        </row>
        <row r="710">
          <cell r="A710">
            <v>709</v>
          </cell>
          <cell r="B710" t="str">
            <v xml:space="preserve">setecentos e nove milhões, </v>
          </cell>
          <cell r="C710" t="str">
            <v xml:space="preserve">setecentos e nove mil, </v>
          </cell>
          <cell r="D710" t="str">
            <v>setecentos e nove</v>
          </cell>
          <cell r="E710" t="str">
            <v>setecentos e nove centavos</v>
          </cell>
        </row>
        <row r="711">
          <cell r="A711">
            <v>710</v>
          </cell>
          <cell r="B711" t="str">
            <v xml:space="preserve">setecentos e dez milhões, </v>
          </cell>
          <cell r="C711" t="str">
            <v xml:space="preserve">setecentos e dez mil, </v>
          </cell>
          <cell r="D711" t="str">
            <v>setecentos e dez</v>
          </cell>
          <cell r="E711" t="str">
            <v>setecentos e dez centavos</v>
          </cell>
        </row>
        <row r="712">
          <cell r="A712">
            <v>711</v>
          </cell>
          <cell r="B712" t="str">
            <v xml:space="preserve">setecentos e onze milhões, </v>
          </cell>
          <cell r="C712" t="str">
            <v xml:space="preserve">setecentos e onze mil, </v>
          </cell>
          <cell r="D712" t="str">
            <v>setecentos e onze</v>
          </cell>
          <cell r="E712" t="str">
            <v>setecentos e onze centavos</v>
          </cell>
        </row>
        <row r="713">
          <cell r="A713">
            <v>712</v>
          </cell>
          <cell r="B713" t="str">
            <v xml:space="preserve">setecentos e doze milhões, </v>
          </cell>
          <cell r="C713" t="str">
            <v xml:space="preserve">setecentos e doze mil, </v>
          </cell>
          <cell r="D713" t="str">
            <v>setecentos e doze</v>
          </cell>
          <cell r="E713" t="str">
            <v>setecentos e doze centavos</v>
          </cell>
        </row>
        <row r="714">
          <cell r="A714">
            <v>713</v>
          </cell>
          <cell r="B714" t="str">
            <v xml:space="preserve">setecentos e treze milhões, </v>
          </cell>
          <cell r="C714" t="str">
            <v xml:space="preserve">setecentos e treze mil, </v>
          </cell>
          <cell r="D714" t="str">
            <v>setecentos e treze</v>
          </cell>
          <cell r="E714" t="str">
            <v>setecentos e treze centavos</v>
          </cell>
        </row>
        <row r="715">
          <cell r="A715">
            <v>714</v>
          </cell>
          <cell r="B715" t="str">
            <v xml:space="preserve">setecentos e quatorze milhões, </v>
          </cell>
          <cell r="C715" t="str">
            <v xml:space="preserve">setecentos e quatorze mil, </v>
          </cell>
          <cell r="D715" t="str">
            <v>setecentos e quatorze</v>
          </cell>
          <cell r="E715" t="str">
            <v>setecentos e quatorze centavos</v>
          </cell>
        </row>
        <row r="716">
          <cell r="A716">
            <v>715</v>
          </cell>
          <cell r="B716" t="str">
            <v xml:space="preserve">setecentos e quinze milhões, </v>
          </cell>
          <cell r="C716" t="str">
            <v xml:space="preserve">setecentos e quinze mil, </v>
          </cell>
          <cell r="D716" t="str">
            <v>setecentos e quinze</v>
          </cell>
          <cell r="E716" t="str">
            <v>setecentos e quinze centavos</v>
          </cell>
        </row>
        <row r="717">
          <cell r="A717">
            <v>716</v>
          </cell>
          <cell r="B717" t="str">
            <v xml:space="preserve">setecentos e dezesseis milhões, </v>
          </cell>
          <cell r="C717" t="str">
            <v xml:space="preserve">setecentos e dezesseis mil, </v>
          </cell>
          <cell r="D717" t="str">
            <v>setecentos e dezesseis</v>
          </cell>
          <cell r="E717" t="str">
            <v>setecentos e dezesseis centavos</v>
          </cell>
        </row>
        <row r="718">
          <cell r="A718">
            <v>717</v>
          </cell>
          <cell r="B718" t="str">
            <v xml:space="preserve">setecentos e dezessete milhões, </v>
          </cell>
          <cell r="C718" t="str">
            <v xml:space="preserve">setecentos e dezessete mil, </v>
          </cell>
          <cell r="D718" t="str">
            <v>setecentos e dezessete</v>
          </cell>
          <cell r="E718" t="str">
            <v>setecentos e dezessete centavos</v>
          </cell>
        </row>
        <row r="719">
          <cell r="A719">
            <v>718</v>
          </cell>
          <cell r="B719" t="str">
            <v xml:space="preserve">setecentos e dezoito milhões, </v>
          </cell>
          <cell r="C719" t="str">
            <v xml:space="preserve">setecentos e dezoito mil, </v>
          </cell>
          <cell r="D719" t="str">
            <v>setecentos e dezoito</v>
          </cell>
          <cell r="E719" t="str">
            <v>setecentos e dezoito centavos</v>
          </cell>
        </row>
        <row r="720">
          <cell r="A720">
            <v>719</v>
          </cell>
          <cell r="B720" t="str">
            <v xml:space="preserve">setecentos e dezenove milhões, </v>
          </cell>
          <cell r="C720" t="str">
            <v xml:space="preserve">setecentos e dezenove mil, </v>
          </cell>
          <cell r="D720" t="str">
            <v>setecentos e dezenove</v>
          </cell>
          <cell r="E720" t="str">
            <v>setecentos e dezenove centavos</v>
          </cell>
        </row>
        <row r="721">
          <cell r="A721">
            <v>720</v>
          </cell>
          <cell r="B721" t="str">
            <v xml:space="preserve">setecentos e vinte milhões, </v>
          </cell>
          <cell r="C721" t="str">
            <v xml:space="preserve">setecentos e vinte mil, </v>
          </cell>
          <cell r="D721" t="str">
            <v>setecentos e vinte</v>
          </cell>
          <cell r="E721" t="str">
            <v>setecentos e vinte centavos</v>
          </cell>
        </row>
        <row r="722">
          <cell r="A722">
            <v>721</v>
          </cell>
          <cell r="B722" t="str">
            <v xml:space="preserve">setecentos e vinte e um milhões, </v>
          </cell>
          <cell r="C722" t="str">
            <v xml:space="preserve">setecentos e vinte e um mil, </v>
          </cell>
          <cell r="D722" t="str">
            <v>setecentos e vinte e um</v>
          </cell>
          <cell r="E722" t="str">
            <v>setecentos e vinte e um centavos</v>
          </cell>
        </row>
        <row r="723">
          <cell r="A723">
            <v>722</v>
          </cell>
          <cell r="B723" t="str">
            <v xml:space="preserve">setecentos e vinte e dois milhões, </v>
          </cell>
          <cell r="C723" t="str">
            <v xml:space="preserve">setecentos e vinte e dois mil, </v>
          </cell>
          <cell r="D723" t="str">
            <v>setecentos e vinte e dois</v>
          </cell>
          <cell r="E723" t="str">
            <v>setecentos e vinte e dois centavos</v>
          </cell>
        </row>
        <row r="724">
          <cell r="A724">
            <v>723</v>
          </cell>
          <cell r="B724" t="str">
            <v xml:space="preserve">setecentos e vinte e tres milhões, </v>
          </cell>
          <cell r="C724" t="str">
            <v xml:space="preserve">setecentos e vinte e tres mil, </v>
          </cell>
          <cell r="D724" t="str">
            <v>setecentos e vinte e tres</v>
          </cell>
          <cell r="E724" t="str">
            <v>setecentos e vinte e tres centavos</v>
          </cell>
        </row>
        <row r="725">
          <cell r="A725">
            <v>724</v>
          </cell>
          <cell r="B725" t="str">
            <v xml:space="preserve">setecentos e vinte e quatro milhões, </v>
          </cell>
          <cell r="C725" t="str">
            <v xml:space="preserve">setecentos e vinte e quatro mil, </v>
          </cell>
          <cell r="D725" t="str">
            <v>setecentos e vinte e quatro</v>
          </cell>
          <cell r="E725" t="str">
            <v>setecentos e vinte e quatro centavos</v>
          </cell>
        </row>
        <row r="726">
          <cell r="A726">
            <v>725</v>
          </cell>
          <cell r="B726" t="str">
            <v xml:space="preserve">setecentos e vinte e cinco milhões, </v>
          </cell>
          <cell r="C726" t="str">
            <v xml:space="preserve">setecentos e vinte e cinco mil, </v>
          </cell>
          <cell r="D726" t="str">
            <v>setecentos e vinte e cinco</v>
          </cell>
          <cell r="E726" t="str">
            <v>setecentos e vinte e cinco centavos</v>
          </cell>
        </row>
        <row r="727">
          <cell r="A727">
            <v>726</v>
          </cell>
          <cell r="B727" t="str">
            <v xml:space="preserve">setecentos e vinte e seis milhões, </v>
          </cell>
          <cell r="C727" t="str">
            <v xml:space="preserve">setecentos e vinte e seis mil, </v>
          </cell>
          <cell r="D727" t="str">
            <v>setecentos e vinte e seis</v>
          </cell>
          <cell r="E727" t="str">
            <v>setecentos e vinte e seis centavos</v>
          </cell>
        </row>
        <row r="728">
          <cell r="A728">
            <v>727</v>
          </cell>
          <cell r="B728" t="str">
            <v xml:space="preserve">setecentos e vinte e sete milhões, </v>
          </cell>
          <cell r="C728" t="str">
            <v xml:space="preserve">setecentos e vinte e sete mil, </v>
          </cell>
          <cell r="D728" t="str">
            <v>setecentos e vinte e sete</v>
          </cell>
          <cell r="E728" t="str">
            <v>setecentos e vinte e sete centavos</v>
          </cell>
        </row>
        <row r="729">
          <cell r="A729">
            <v>728</v>
          </cell>
          <cell r="B729" t="str">
            <v xml:space="preserve">setecentos e vinte e oito milhões, </v>
          </cell>
          <cell r="C729" t="str">
            <v xml:space="preserve">setecentos e vinte e oito mil, </v>
          </cell>
          <cell r="D729" t="str">
            <v>setecentos e vinte e oito</v>
          </cell>
          <cell r="E729" t="str">
            <v>setecentos e vinte e oito centavos</v>
          </cell>
        </row>
        <row r="730">
          <cell r="A730">
            <v>729</v>
          </cell>
          <cell r="B730" t="str">
            <v xml:space="preserve">setecentos e vinte e nove milhões, </v>
          </cell>
          <cell r="C730" t="str">
            <v xml:space="preserve">setecentos e vinte e nove mil, </v>
          </cell>
          <cell r="D730" t="str">
            <v>setecentos e vinte e nove</v>
          </cell>
          <cell r="E730" t="str">
            <v>setecentos e vinte e nove centavos</v>
          </cell>
        </row>
        <row r="731">
          <cell r="A731">
            <v>730</v>
          </cell>
          <cell r="B731" t="str">
            <v xml:space="preserve">setecentos e trinta milhões, </v>
          </cell>
          <cell r="C731" t="str">
            <v xml:space="preserve">setecentos e trinta mil, </v>
          </cell>
          <cell r="D731" t="str">
            <v>setecentos e trinta</v>
          </cell>
          <cell r="E731" t="str">
            <v>setecentos e trinta centavos</v>
          </cell>
        </row>
        <row r="732">
          <cell r="A732">
            <v>731</v>
          </cell>
          <cell r="B732" t="str">
            <v xml:space="preserve">setecentos e trinta e um milhões, </v>
          </cell>
          <cell r="C732" t="str">
            <v xml:space="preserve">setecentos e trinta e um mil, </v>
          </cell>
          <cell r="D732" t="str">
            <v>setecentos e trinta e um</v>
          </cell>
          <cell r="E732" t="str">
            <v>setecentos e trinta e um centavos</v>
          </cell>
        </row>
        <row r="733">
          <cell r="A733">
            <v>732</v>
          </cell>
          <cell r="B733" t="str">
            <v xml:space="preserve">setecentos e trinta e dois milhões, </v>
          </cell>
          <cell r="C733" t="str">
            <v xml:space="preserve">setecentos e trinta e dois mil, </v>
          </cell>
          <cell r="D733" t="str">
            <v>setecentos e trinta e dois</v>
          </cell>
          <cell r="E733" t="str">
            <v>setecentos e trinta e dois centavos</v>
          </cell>
        </row>
        <row r="734">
          <cell r="A734">
            <v>733</v>
          </cell>
          <cell r="B734" t="str">
            <v xml:space="preserve">setecentos e trinta e tres milhões, </v>
          </cell>
          <cell r="C734" t="str">
            <v xml:space="preserve">setecentos e trinta e tres mil, </v>
          </cell>
          <cell r="D734" t="str">
            <v>setecentos e trinta e tres</v>
          </cell>
          <cell r="E734" t="str">
            <v>setecentos e trinta e tres centavos</v>
          </cell>
        </row>
        <row r="735">
          <cell r="A735">
            <v>734</v>
          </cell>
          <cell r="B735" t="str">
            <v xml:space="preserve">setecentos e trinta e quatro milhões, </v>
          </cell>
          <cell r="C735" t="str">
            <v xml:space="preserve">setecentos e trinta e quatro mil, </v>
          </cell>
          <cell r="D735" t="str">
            <v>setecentos e trinta e quatro</v>
          </cell>
          <cell r="E735" t="str">
            <v>setecentos e trinta e quatro centavos</v>
          </cell>
        </row>
        <row r="736">
          <cell r="A736">
            <v>735</v>
          </cell>
          <cell r="B736" t="str">
            <v xml:space="preserve">setecentos e trinta e cinco milhões, </v>
          </cell>
          <cell r="C736" t="str">
            <v xml:space="preserve">setecentos e trinta e cinco mil, </v>
          </cell>
          <cell r="D736" t="str">
            <v>setecentos e trinta e cinco</v>
          </cell>
          <cell r="E736" t="str">
            <v>setecentos e trinta e cinco centavos</v>
          </cell>
        </row>
        <row r="737">
          <cell r="A737">
            <v>736</v>
          </cell>
          <cell r="B737" t="str">
            <v xml:space="preserve">setecentos e trinta e seis milhões, </v>
          </cell>
          <cell r="C737" t="str">
            <v xml:space="preserve">setecentos e trinta e seis mil, </v>
          </cell>
          <cell r="D737" t="str">
            <v>setecentos e trinta e seis</v>
          </cell>
          <cell r="E737" t="str">
            <v>setecentos e trinta e seis centavos</v>
          </cell>
        </row>
        <row r="738">
          <cell r="A738">
            <v>737</v>
          </cell>
          <cell r="B738" t="str">
            <v xml:space="preserve">setecentos e trinta e sete milhões, </v>
          </cell>
          <cell r="C738" t="str">
            <v xml:space="preserve">setecentos e trinta e sete mil, </v>
          </cell>
          <cell r="D738" t="str">
            <v>setecentos e trinta e sete</v>
          </cell>
          <cell r="E738" t="str">
            <v>setecentos e trinta e sete centavos</v>
          </cell>
        </row>
        <row r="739">
          <cell r="A739">
            <v>738</v>
          </cell>
          <cell r="B739" t="str">
            <v xml:space="preserve">setecentos e trinta e oito milhões, </v>
          </cell>
          <cell r="C739" t="str">
            <v xml:space="preserve">setecentos e trinta e oito mil, </v>
          </cell>
          <cell r="D739" t="str">
            <v>setecentos e trinta e oito</v>
          </cell>
          <cell r="E739" t="str">
            <v>setecentos e trinta e oito centavos</v>
          </cell>
        </row>
        <row r="740">
          <cell r="A740">
            <v>739</v>
          </cell>
          <cell r="B740" t="str">
            <v xml:space="preserve">setecentos e trinta e nove milhões, </v>
          </cell>
          <cell r="C740" t="str">
            <v xml:space="preserve">setecentos e trinta e nove mil, </v>
          </cell>
          <cell r="D740" t="str">
            <v>setecentos e trinta e nove</v>
          </cell>
          <cell r="E740" t="str">
            <v>setecentos e trinta e nove centavos</v>
          </cell>
        </row>
        <row r="741">
          <cell r="A741">
            <v>740</v>
          </cell>
          <cell r="B741" t="str">
            <v xml:space="preserve">setecentos e quarenta milhões, </v>
          </cell>
          <cell r="C741" t="str">
            <v xml:space="preserve">setecentos e quarenta mil, </v>
          </cell>
          <cell r="D741" t="str">
            <v>setecentos e quarenta</v>
          </cell>
          <cell r="E741" t="str">
            <v>setecentos e quarenta centavos</v>
          </cell>
        </row>
        <row r="742">
          <cell r="A742">
            <v>741</v>
          </cell>
          <cell r="B742" t="str">
            <v xml:space="preserve">setecentos e quarenta e um milhões, </v>
          </cell>
          <cell r="C742" t="str">
            <v xml:space="preserve">setecentos e quarenta e um mil, </v>
          </cell>
          <cell r="D742" t="str">
            <v>setecentos e quarenta e um</v>
          </cell>
          <cell r="E742" t="str">
            <v>setecentos e quarenta e um centavos</v>
          </cell>
        </row>
        <row r="743">
          <cell r="A743">
            <v>742</v>
          </cell>
          <cell r="B743" t="str">
            <v xml:space="preserve">setecentos e quarenta e dois milhões, </v>
          </cell>
          <cell r="C743" t="str">
            <v xml:space="preserve">setecentos e quarenta e dois mil, </v>
          </cell>
          <cell r="D743" t="str">
            <v>setecentos e quarenta e dois</v>
          </cell>
          <cell r="E743" t="str">
            <v>setecentos e quarenta e dois centavos</v>
          </cell>
        </row>
        <row r="744">
          <cell r="A744">
            <v>743</v>
          </cell>
          <cell r="B744" t="str">
            <v xml:space="preserve">setecentos e quarenta e tres milhões, </v>
          </cell>
          <cell r="C744" t="str">
            <v xml:space="preserve">setecentos e quarenta e tres mil, </v>
          </cell>
          <cell r="D744" t="str">
            <v>setecentos e quarenta e tres</v>
          </cell>
          <cell r="E744" t="str">
            <v>setecentos e quarenta e tres centavos</v>
          </cell>
        </row>
        <row r="745">
          <cell r="A745">
            <v>744</v>
          </cell>
          <cell r="B745" t="str">
            <v xml:space="preserve">setecentos e quarenta e quatro milhões, </v>
          </cell>
          <cell r="C745" t="str">
            <v xml:space="preserve">setecentos e quarenta e quatro mil, </v>
          </cell>
          <cell r="D745" t="str">
            <v>setecentos e quarenta e quatro</v>
          </cell>
          <cell r="E745" t="str">
            <v>setecentos e quarenta e quatro centavos</v>
          </cell>
        </row>
        <row r="746">
          <cell r="A746">
            <v>745</v>
          </cell>
          <cell r="B746" t="str">
            <v xml:space="preserve">setecentos e quarenta e cinco milhões, </v>
          </cell>
          <cell r="C746" t="str">
            <v xml:space="preserve">setecentos e quarenta e cinco mil, </v>
          </cell>
          <cell r="D746" t="str">
            <v>setecentos e quarenta e cinco</v>
          </cell>
          <cell r="E746" t="str">
            <v>setecentos e quarenta e cinco centavos</v>
          </cell>
        </row>
        <row r="747">
          <cell r="A747">
            <v>746</v>
          </cell>
          <cell r="B747" t="str">
            <v xml:space="preserve">setecentos e quarenta e seis milhões, </v>
          </cell>
          <cell r="C747" t="str">
            <v xml:space="preserve">setecentos e quarenta e seis mil, </v>
          </cell>
          <cell r="D747" t="str">
            <v>setecentos e quarenta e seis</v>
          </cell>
          <cell r="E747" t="str">
            <v>setecentos e quarenta e seis centavos</v>
          </cell>
        </row>
        <row r="748">
          <cell r="A748">
            <v>747</v>
          </cell>
          <cell r="B748" t="str">
            <v xml:space="preserve">setecentos e quarenta e sete milhões, </v>
          </cell>
          <cell r="C748" t="str">
            <v xml:space="preserve">setecentos e quarenta e sete mil, </v>
          </cell>
          <cell r="D748" t="str">
            <v>setecentos e quarenta e sete</v>
          </cell>
          <cell r="E748" t="str">
            <v>setecentos e quarenta e sete centavos</v>
          </cell>
        </row>
        <row r="749">
          <cell r="A749">
            <v>748</v>
          </cell>
          <cell r="B749" t="str">
            <v xml:space="preserve">setecentos e quarenta e oito milhões, </v>
          </cell>
          <cell r="C749" t="str">
            <v xml:space="preserve">setecentos e quarenta e oito mil, </v>
          </cell>
          <cell r="D749" t="str">
            <v>setecentos e quarenta e oito</v>
          </cell>
          <cell r="E749" t="str">
            <v>setecentos e quarenta e oito centavos</v>
          </cell>
        </row>
        <row r="750">
          <cell r="A750">
            <v>749</v>
          </cell>
          <cell r="B750" t="str">
            <v xml:space="preserve">setecentos e quarenta e nove milhões, </v>
          </cell>
          <cell r="C750" t="str">
            <v xml:space="preserve">setecentos e quarenta e nove mil, </v>
          </cell>
          <cell r="D750" t="str">
            <v>setecentos e quarenta e nove</v>
          </cell>
          <cell r="E750" t="str">
            <v>setecentos e quarenta e nove centavos</v>
          </cell>
        </row>
        <row r="751">
          <cell r="A751">
            <v>750</v>
          </cell>
          <cell r="B751" t="str">
            <v xml:space="preserve">setecentos e cinquenta milhões, </v>
          </cell>
          <cell r="C751" t="str">
            <v xml:space="preserve">setecentos e cinquenta mil, </v>
          </cell>
          <cell r="D751" t="str">
            <v>setecentos e cinquenta</v>
          </cell>
          <cell r="E751" t="str">
            <v>setecentos e cinquenta centavos</v>
          </cell>
        </row>
        <row r="752">
          <cell r="A752">
            <v>751</v>
          </cell>
          <cell r="B752" t="str">
            <v xml:space="preserve">setecentos e cinquenta e um milhões, </v>
          </cell>
          <cell r="C752" t="str">
            <v xml:space="preserve">setecentos e cinquenta e um mil, </v>
          </cell>
          <cell r="D752" t="str">
            <v>setecentos e cinquenta e um</v>
          </cell>
          <cell r="E752" t="str">
            <v>setecentos e cinquenta e um centavos</v>
          </cell>
        </row>
        <row r="753">
          <cell r="A753">
            <v>752</v>
          </cell>
          <cell r="B753" t="str">
            <v xml:space="preserve">setecentos e cinquenta e dois milhões, </v>
          </cell>
          <cell r="C753" t="str">
            <v xml:space="preserve">setecentos e cinquenta e dois mil, </v>
          </cell>
          <cell r="D753" t="str">
            <v>setecentos e cinquenta e dois</v>
          </cell>
          <cell r="E753" t="str">
            <v>setecentos e cinquenta e dois centavos</v>
          </cell>
        </row>
        <row r="754">
          <cell r="A754">
            <v>753</v>
          </cell>
          <cell r="B754" t="str">
            <v xml:space="preserve">setecentos e cinquenta e tres milhões, </v>
          </cell>
          <cell r="C754" t="str">
            <v xml:space="preserve">setecentos e cinquenta e tres mil, </v>
          </cell>
          <cell r="D754" t="str">
            <v>setecentos e cinquenta e tres</v>
          </cell>
          <cell r="E754" t="str">
            <v>setecentos e cinquenta e tres centavos</v>
          </cell>
        </row>
        <row r="755">
          <cell r="A755">
            <v>754</v>
          </cell>
          <cell r="B755" t="str">
            <v xml:space="preserve">setecentos e cinquenta e quatro milhões, </v>
          </cell>
          <cell r="C755" t="str">
            <v xml:space="preserve">setecentos e cinquenta e quatro mil, </v>
          </cell>
          <cell r="D755" t="str">
            <v>setecentos e cinquenta e quatro</v>
          </cell>
          <cell r="E755" t="str">
            <v>setecentos e cinquenta e quatro centavos</v>
          </cell>
        </row>
        <row r="756">
          <cell r="A756">
            <v>755</v>
          </cell>
          <cell r="B756" t="str">
            <v xml:space="preserve">setecentos e cinquenta e cinco milhões, </v>
          </cell>
          <cell r="C756" t="str">
            <v xml:space="preserve">setecentos e cinquenta e cinco mil, </v>
          </cell>
          <cell r="D756" t="str">
            <v>setecentos e cinquenta e cinco</v>
          </cell>
          <cell r="E756" t="str">
            <v>setecentos e cinquenta e cinco centavos</v>
          </cell>
        </row>
        <row r="757">
          <cell r="A757">
            <v>756</v>
          </cell>
          <cell r="B757" t="str">
            <v xml:space="preserve">setecentos e cinquenta e seis milhões, </v>
          </cell>
          <cell r="C757" t="str">
            <v xml:space="preserve">setecentos e cinquenta e seis mil, </v>
          </cell>
          <cell r="D757" t="str">
            <v>setecentos e cinquenta e seis</v>
          </cell>
          <cell r="E757" t="str">
            <v>setecentos e cinquenta e seis centavos</v>
          </cell>
        </row>
        <row r="758">
          <cell r="A758">
            <v>757</v>
          </cell>
          <cell r="B758" t="str">
            <v xml:space="preserve">setecentos e cinquenta e sete milhões, </v>
          </cell>
          <cell r="C758" t="str">
            <v xml:space="preserve">setecentos e cinquenta e sete mil, </v>
          </cell>
          <cell r="D758" t="str">
            <v>setecentos e cinquenta e sete</v>
          </cell>
          <cell r="E758" t="str">
            <v>setecentos e cinquenta e sete centavos</v>
          </cell>
        </row>
        <row r="759">
          <cell r="A759">
            <v>758</v>
          </cell>
          <cell r="B759" t="str">
            <v xml:space="preserve">setecentos e cinquenta e oito milhões, </v>
          </cell>
          <cell r="C759" t="str">
            <v xml:space="preserve">setecentos e cinquenta e oito mil, </v>
          </cell>
          <cell r="D759" t="str">
            <v>setecentos e cinquenta e oito</v>
          </cell>
          <cell r="E759" t="str">
            <v>setecentos e cinquenta e oito centavos</v>
          </cell>
        </row>
        <row r="760">
          <cell r="A760">
            <v>759</v>
          </cell>
          <cell r="B760" t="str">
            <v xml:space="preserve">setecentos e cinquenta e nove milhões, </v>
          </cell>
          <cell r="C760" t="str">
            <v xml:space="preserve">setecentos e cinquenta e nove mil, </v>
          </cell>
          <cell r="D760" t="str">
            <v>setecentos e cinquenta e nove</v>
          </cell>
          <cell r="E760" t="str">
            <v>setecentos e cinquenta e nove centavos</v>
          </cell>
        </row>
        <row r="761">
          <cell r="A761">
            <v>760</v>
          </cell>
          <cell r="B761" t="str">
            <v xml:space="preserve">setecentos e sessenta milhões, </v>
          </cell>
          <cell r="C761" t="str">
            <v xml:space="preserve">setecentos e sessenta mil, </v>
          </cell>
          <cell r="D761" t="str">
            <v>setecentos e sessenta</v>
          </cell>
          <cell r="E761" t="str">
            <v>setecentos e sessenta centavos</v>
          </cell>
        </row>
        <row r="762">
          <cell r="A762">
            <v>761</v>
          </cell>
          <cell r="B762" t="str">
            <v xml:space="preserve">setecentos e sessenta e um milhões, </v>
          </cell>
          <cell r="C762" t="str">
            <v xml:space="preserve">setecentos e sessenta e um mil, </v>
          </cell>
          <cell r="D762" t="str">
            <v>setecentos e sessenta e um</v>
          </cell>
          <cell r="E762" t="str">
            <v>setecentos e sessenta e um centavos</v>
          </cell>
        </row>
        <row r="763">
          <cell r="A763">
            <v>762</v>
          </cell>
          <cell r="B763" t="str">
            <v xml:space="preserve">setecentos e sessenta e dois milhões, </v>
          </cell>
          <cell r="C763" t="str">
            <v xml:space="preserve">setecentos e sessenta e dois mil, </v>
          </cell>
          <cell r="D763" t="str">
            <v>setecentos e sessenta e dois</v>
          </cell>
          <cell r="E763" t="str">
            <v>setecentos e sessenta e dois centavos</v>
          </cell>
        </row>
        <row r="764">
          <cell r="A764">
            <v>763</v>
          </cell>
          <cell r="B764" t="str">
            <v xml:space="preserve">setecentos e sessenta e tres milhões, </v>
          </cell>
          <cell r="C764" t="str">
            <v xml:space="preserve">setecentos e sessenta e tres mil, </v>
          </cell>
          <cell r="D764" t="str">
            <v>setecentos e sessenta e tres</v>
          </cell>
          <cell r="E764" t="str">
            <v>setecentos e sessenta e tres centavos</v>
          </cell>
        </row>
        <row r="765">
          <cell r="A765">
            <v>764</v>
          </cell>
          <cell r="B765" t="str">
            <v xml:space="preserve">setecentos e sessenta e quatro milhões, </v>
          </cell>
          <cell r="C765" t="str">
            <v xml:space="preserve">setecentos e sessenta e quatro mil, </v>
          </cell>
          <cell r="D765" t="str">
            <v>setecentos e sessenta e quatro</v>
          </cell>
          <cell r="E765" t="str">
            <v>setecentos e sessenta e quatro centavos</v>
          </cell>
        </row>
        <row r="766">
          <cell r="A766">
            <v>765</v>
          </cell>
          <cell r="B766" t="str">
            <v xml:space="preserve">setecentos e sessenta e cinco milhões, </v>
          </cell>
          <cell r="C766" t="str">
            <v xml:space="preserve">setecentos e sessenta e cinco mil, </v>
          </cell>
          <cell r="D766" t="str">
            <v>setecentos e sessenta e cinco</v>
          </cell>
          <cell r="E766" t="str">
            <v>setecentos e sessenta e cinco centavos</v>
          </cell>
        </row>
        <row r="767">
          <cell r="A767">
            <v>766</v>
          </cell>
          <cell r="B767" t="str">
            <v xml:space="preserve">setecentos e sessenta e seis milhões, </v>
          </cell>
          <cell r="C767" t="str">
            <v xml:space="preserve">setecentos e sessenta e seis mil, </v>
          </cell>
          <cell r="D767" t="str">
            <v>setecentos e sessenta e seis</v>
          </cell>
          <cell r="E767" t="str">
            <v>setecentos e sessenta e seis centavos</v>
          </cell>
        </row>
        <row r="768">
          <cell r="A768">
            <v>767</v>
          </cell>
          <cell r="B768" t="str">
            <v xml:space="preserve">setecentos e sessenta e sete milhões, </v>
          </cell>
          <cell r="C768" t="str">
            <v xml:space="preserve">setecentos e sessenta e sete mil, </v>
          </cell>
          <cell r="D768" t="str">
            <v>setecentos e sessenta e sete</v>
          </cell>
          <cell r="E768" t="str">
            <v>setecentos e sessenta e sete centavos</v>
          </cell>
        </row>
        <row r="769">
          <cell r="A769">
            <v>768</v>
          </cell>
          <cell r="B769" t="str">
            <v xml:space="preserve">setecentos e sessenta e oito milhões, </v>
          </cell>
          <cell r="C769" t="str">
            <v xml:space="preserve">setecentos e sessenta e oito mil, </v>
          </cell>
          <cell r="D769" t="str">
            <v>setecentos e sessenta e oito</v>
          </cell>
          <cell r="E769" t="str">
            <v>setecentos e sessenta e oito centavos</v>
          </cell>
        </row>
        <row r="770">
          <cell r="A770">
            <v>769</v>
          </cell>
          <cell r="B770" t="str">
            <v xml:space="preserve">setecentos e sessenta e nove milhões, </v>
          </cell>
          <cell r="C770" t="str">
            <v xml:space="preserve">setecentos e sessenta e nove mil, </v>
          </cell>
          <cell r="D770" t="str">
            <v>setecentos e sessenta e nove</v>
          </cell>
          <cell r="E770" t="str">
            <v>setecentos e sessenta e nove centavos</v>
          </cell>
        </row>
        <row r="771">
          <cell r="A771">
            <v>770</v>
          </cell>
          <cell r="B771" t="str">
            <v xml:space="preserve">setecentos e setenta milhões, </v>
          </cell>
          <cell r="C771" t="str">
            <v xml:space="preserve">setecentos e setenta mil, </v>
          </cell>
          <cell r="D771" t="str">
            <v>setecentos e setenta</v>
          </cell>
          <cell r="E771" t="str">
            <v>setecentos e setenta centavos</v>
          </cell>
        </row>
        <row r="772">
          <cell r="A772">
            <v>771</v>
          </cell>
          <cell r="B772" t="str">
            <v xml:space="preserve">setecentos e setenta e um milhões, </v>
          </cell>
          <cell r="C772" t="str">
            <v xml:space="preserve">setecentos e setenta e um mil, </v>
          </cell>
          <cell r="D772" t="str">
            <v>setecentos e setenta e um</v>
          </cell>
          <cell r="E772" t="str">
            <v>setecentos e setenta e um centavos</v>
          </cell>
        </row>
        <row r="773">
          <cell r="A773">
            <v>772</v>
          </cell>
          <cell r="B773" t="str">
            <v xml:space="preserve">setecentos e setenta e dois milhões, </v>
          </cell>
          <cell r="C773" t="str">
            <v xml:space="preserve">setecentos e setenta e dois mil, </v>
          </cell>
          <cell r="D773" t="str">
            <v>setecentos e setenta e dois</v>
          </cell>
          <cell r="E773" t="str">
            <v>setecentos e setenta e dois centavos</v>
          </cell>
        </row>
        <row r="774">
          <cell r="A774">
            <v>773</v>
          </cell>
          <cell r="B774" t="str">
            <v xml:space="preserve">setecentos e setenta e tres milhões, </v>
          </cell>
          <cell r="C774" t="str">
            <v xml:space="preserve">setecentos e setenta e tres mil, </v>
          </cell>
          <cell r="D774" t="str">
            <v>setecentos e setenta e tres</v>
          </cell>
          <cell r="E774" t="str">
            <v>setecentos e setenta e tres centavos</v>
          </cell>
        </row>
        <row r="775">
          <cell r="A775">
            <v>774</v>
          </cell>
          <cell r="B775" t="str">
            <v xml:space="preserve">setecentos e setenta e quatro milhões, </v>
          </cell>
          <cell r="C775" t="str">
            <v xml:space="preserve">setecentos e setenta e quatro mil, </v>
          </cell>
          <cell r="D775" t="str">
            <v>setecentos e setenta e quatro</v>
          </cell>
          <cell r="E775" t="str">
            <v>setecentos e setenta e quatro centavos</v>
          </cell>
        </row>
        <row r="776">
          <cell r="A776">
            <v>775</v>
          </cell>
          <cell r="B776" t="str">
            <v xml:space="preserve">setecentos e setenta e cinco milhões, </v>
          </cell>
          <cell r="C776" t="str">
            <v xml:space="preserve">setecentos e setenta e cinco mil, </v>
          </cell>
          <cell r="D776" t="str">
            <v>setecentos e setenta e cinco</v>
          </cell>
          <cell r="E776" t="str">
            <v>setecentos e setenta e cinco centavos</v>
          </cell>
        </row>
        <row r="777">
          <cell r="A777">
            <v>776</v>
          </cell>
          <cell r="B777" t="str">
            <v xml:space="preserve">setecentos e setenta e seis milhões, </v>
          </cell>
          <cell r="C777" t="str">
            <v xml:space="preserve">setecentos e setenta e seis mil, </v>
          </cell>
          <cell r="D777" t="str">
            <v>setecentos e setenta e seis</v>
          </cell>
          <cell r="E777" t="str">
            <v>setecentos e setenta e seis centavos</v>
          </cell>
        </row>
        <row r="778">
          <cell r="A778">
            <v>777</v>
          </cell>
          <cell r="B778" t="str">
            <v xml:space="preserve">setecentos e setenta e sete milhões, </v>
          </cell>
          <cell r="C778" t="str">
            <v xml:space="preserve">setecentos e setenta e sete mil, </v>
          </cell>
          <cell r="D778" t="str">
            <v>setecentos e setenta e sete</v>
          </cell>
          <cell r="E778" t="str">
            <v>setecentos e setenta e sete centavos</v>
          </cell>
        </row>
        <row r="779">
          <cell r="A779">
            <v>778</v>
          </cell>
          <cell r="B779" t="str">
            <v xml:space="preserve">setecentos e setenta e oito milhões, </v>
          </cell>
          <cell r="C779" t="str">
            <v xml:space="preserve">setecentos e setenta e oito mil, </v>
          </cell>
          <cell r="D779" t="str">
            <v>setecentos e setenta e oito</v>
          </cell>
          <cell r="E779" t="str">
            <v>setecentos e setenta e oito centavos</v>
          </cell>
        </row>
        <row r="780">
          <cell r="A780">
            <v>779</v>
          </cell>
          <cell r="B780" t="str">
            <v xml:space="preserve">setecentos e setenta e nove milhões, </v>
          </cell>
          <cell r="C780" t="str">
            <v xml:space="preserve">setecentos e setenta e nove mil, </v>
          </cell>
          <cell r="D780" t="str">
            <v>setecentos e setenta e nove</v>
          </cell>
          <cell r="E780" t="str">
            <v>setecentos e setenta e nove centavos</v>
          </cell>
        </row>
        <row r="781">
          <cell r="A781">
            <v>780</v>
          </cell>
          <cell r="B781" t="str">
            <v xml:space="preserve">setecentos e oitenta milhões, </v>
          </cell>
          <cell r="C781" t="str">
            <v xml:space="preserve">setecentos e oitenta mil, </v>
          </cell>
          <cell r="D781" t="str">
            <v>setecentos e oitenta</v>
          </cell>
          <cell r="E781" t="str">
            <v>setecentos e oitenta centavos</v>
          </cell>
        </row>
        <row r="782">
          <cell r="A782">
            <v>781</v>
          </cell>
          <cell r="B782" t="str">
            <v xml:space="preserve">setecentos e oitenta e um milhões, </v>
          </cell>
          <cell r="C782" t="str">
            <v xml:space="preserve">setecentos e oitenta e um mil, </v>
          </cell>
          <cell r="D782" t="str">
            <v>setecentos e oitenta e um</v>
          </cell>
          <cell r="E782" t="str">
            <v>setecentos e oitenta e um centavos</v>
          </cell>
        </row>
        <row r="783">
          <cell r="A783">
            <v>782</v>
          </cell>
          <cell r="B783" t="str">
            <v xml:space="preserve">setecentos e oitenta e dois milhões, </v>
          </cell>
          <cell r="C783" t="str">
            <v xml:space="preserve">setecentos e oitenta e dois mil, </v>
          </cell>
          <cell r="D783" t="str">
            <v>setecentos e oitenta e dois</v>
          </cell>
          <cell r="E783" t="str">
            <v>setecentos e oitenta e dois centavos</v>
          </cell>
        </row>
        <row r="784">
          <cell r="A784">
            <v>783</v>
          </cell>
          <cell r="B784" t="str">
            <v xml:space="preserve">setecentos e oitenta e tres milhões, </v>
          </cell>
          <cell r="C784" t="str">
            <v xml:space="preserve">setecentos e oitenta e tres mil, </v>
          </cell>
          <cell r="D784" t="str">
            <v>setecentos e oitenta e tres</v>
          </cell>
          <cell r="E784" t="str">
            <v>setecentos e oitenta e tres centavos</v>
          </cell>
        </row>
        <row r="785">
          <cell r="A785">
            <v>784</v>
          </cell>
          <cell r="B785" t="str">
            <v xml:space="preserve">setecentos e oitenta e quatro milhões, </v>
          </cell>
          <cell r="C785" t="str">
            <v xml:space="preserve">setecentos e oitenta e quatro mil, </v>
          </cell>
          <cell r="D785" t="str">
            <v>setecentos e oitenta e quatro</v>
          </cell>
          <cell r="E785" t="str">
            <v>setecentos e oitenta e quatro centavos</v>
          </cell>
        </row>
        <row r="786">
          <cell r="A786">
            <v>785</v>
          </cell>
          <cell r="B786" t="str">
            <v xml:space="preserve">setecentos e oitenta e cinco milhões, </v>
          </cell>
          <cell r="C786" t="str">
            <v xml:space="preserve">setecentos e oitenta e cinco mil, </v>
          </cell>
          <cell r="D786" t="str">
            <v>setecentos e oitenta e cinco</v>
          </cell>
          <cell r="E786" t="str">
            <v>setecentos e oitenta e cinco centavos</v>
          </cell>
        </row>
        <row r="787">
          <cell r="A787">
            <v>786</v>
          </cell>
          <cell r="B787" t="str">
            <v xml:space="preserve">setecentos e oitenta e seis milhões, </v>
          </cell>
          <cell r="C787" t="str">
            <v xml:space="preserve">setecentos e oitenta e seis mil, </v>
          </cell>
          <cell r="D787" t="str">
            <v>setecentos e oitenta e seis</v>
          </cell>
          <cell r="E787" t="str">
            <v>setecentos e oitenta e seis centavos</v>
          </cell>
        </row>
        <row r="788">
          <cell r="A788">
            <v>787</v>
          </cell>
          <cell r="B788" t="str">
            <v xml:space="preserve">setecentos e oitenta e sete milhões, </v>
          </cell>
          <cell r="C788" t="str">
            <v xml:space="preserve">setecentos e oitenta e sete mil, </v>
          </cell>
          <cell r="D788" t="str">
            <v>setecentos e oitenta e sete</v>
          </cell>
          <cell r="E788" t="str">
            <v>setecentos e oitenta e sete centavos</v>
          </cell>
        </row>
        <row r="789">
          <cell r="A789">
            <v>788</v>
          </cell>
          <cell r="B789" t="str">
            <v xml:space="preserve">setecentos e oitenta e oito milhões, </v>
          </cell>
          <cell r="C789" t="str">
            <v xml:space="preserve">setecentos e oitenta e oito mil, </v>
          </cell>
          <cell r="D789" t="str">
            <v>setecentos e oitenta e oito</v>
          </cell>
          <cell r="E789" t="str">
            <v>setecentos e oitenta e oito centavos</v>
          </cell>
        </row>
        <row r="790">
          <cell r="A790">
            <v>789</v>
          </cell>
          <cell r="B790" t="str">
            <v xml:space="preserve">setecentos e oitenta e nove milhões, </v>
          </cell>
          <cell r="C790" t="str">
            <v xml:space="preserve">setecentos e oitenta e nove mil, </v>
          </cell>
          <cell r="D790" t="str">
            <v>setecentos e oitenta e nove</v>
          </cell>
          <cell r="E790" t="str">
            <v>setecentos e oitenta e nove centavos</v>
          </cell>
        </row>
        <row r="791">
          <cell r="A791">
            <v>790</v>
          </cell>
          <cell r="B791" t="str">
            <v xml:space="preserve">setecentos e noventa milhões, </v>
          </cell>
          <cell r="C791" t="str">
            <v xml:space="preserve">setecentos e noventa mil, </v>
          </cell>
          <cell r="D791" t="str">
            <v>setecentos e noventa</v>
          </cell>
          <cell r="E791" t="str">
            <v>setecentos e noventa centavos</v>
          </cell>
        </row>
        <row r="792">
          <cell r="A792">
            <v>791</v>
          </cell>
          <cell r="B792" t="str">
            <v xml:space="preserve">setecentos e noventa e um milhões, </v>
          </cell>
          <cell r="C792" t="str">
            <v xml:space="preserve">setecentos e noventa e um mil, </v>
          </cell>
          <cell r="D792" t="str">
            <v>setecentos e noventa e um</v>
          </cell>
          <cell r="E792" t="str">
            <v>setecentos e noventa e um centavos</v>
          </cell>
        </row>
        <row r="793">
          <cell r="A793">
            <v>792</v>
          </cell>
          <cell r="B793" t="str">
            <v xml:space="preserve">setecentos e noventa e dois milhões, </v>
          </cell>
          <cell r="C793" t="str">
            <v xml:space="preserve">setecentos e noventa e dois mil, </v>
          </cell>
          <cell r="D793" t="str">
            <v>setecentos e noventa e dois</v>
          </cell>
          <cell r="E793" t="str">
            <v>setecentos e noventa e dois centavos</v>
          </cell>
        </row>
        <row r="794">
          <cell r="A794">
            <v>793</v>
          </cell>
          <cell r="B794" t="str">
            <v xml:space="preserve">setecentos e noventa e tres milhões, </v>
          </cell>
          <cell r="C794" t="str">
            <v xml:space="preserve">setecentos e noventa e tres mil, </v>
          </cell>
          <cell r="D794" t="str">
            <v>setecentos e noventa e tres</v>
          </cell>
          <cell r="E794" t="str">
            <v>setecentos e noventa e tres centavos</v>
          </cell>
        </row>
        <row r="795">
          <cell r="A795">
            <v>794</v>
          </cell>
          <cell r="B795" t="str">
            <v xml:space="preserve">setecentos e noventa e quatro milhões, </v>
          </cell>
          <cell r="C795" t="str">
            <v xml:space="preserve">setecentos e noventa e quatro mil, </v>
          </cell>
          <cell r="D795" t="str">
            <v>setecentos e noventa e quatro</v>
          </cell>
          <cell r="E795" t="str">
            <v>setecentos e noventa e quatro centavos</v>
          </cell>
        </row>
        <row r="796">
          <cell r="A796">
            <v>795</v>
          </cell>
          <cell r="B796" t="str">
            <v xml:space="preserve">setecentos e noventa e cinco milhões, </v>
          </cell>
          <cell r="C796" t="str">
            <v xml:space="preserve">setecentos e noventa e cinco mil, </v>
          </cell>
          <cell r="D796" t="str">
            <v>setecentos e noventa e cinco</v>
          </cell>
          <cell r="E796" t="str">
            <v>setecentos e noventa e cinco centavos</v>
          </cell>
        </row>
        <row r="797">
          <cell r="A797">
            <v>796</v>
          </cell>
          <cell r="B797" t="str">
            <v xml:space="preserve">setecentos e noventa e seis milhões, </v>
          </cell>
          <cell r="C797" t="str">
            <v xml:space="preserve">setecentos e noventa e seis mil, </v>
          </cell>
          <cell r="D797" t="str">
            <v>setecentos e noventa e seis</v>
          </cell>
          <cell r="E797" t="str">
            <v>setecentos e noventa e seis centavos</v>
          </cell>
        </row>
        <row r="798">
          <cell r="A798">
            <v>797</v>
          </cell>
          <cell r="B798" t="str">
            <v xml:space="preserve">setecentos e noventa e sete milhões, </v>
          </cell>
          <cell r="C798" t="str">
            <v xml:space="preserve">setecentos e noventa e sete mil, </v>
          </cell>
          <cell r="D798" t="str">
            <v>setecentos e noventa e sete</v>
          </cell>
          <cell r="E798" t="str">
            <v>setecentos e noventa e sete centavos</v>
          </cell>
        </row>
        <row r="799">
          <cell r="A799">
            <v>798</v>
          </cell>
          <cell r="B799" t="str">
            <v xml:space="preserve">setecentos e noventa e oito milhões, </v>
          </cell>
          <cell r="C799" t="str">
            <v xml:space="preserve">setecentos e noventa e oito mil, </v>
          </cell>
          <cell r="D799" t="str">
            <v>setecentos e noventa e oito</v>
          </cell>
          <cell r="E799" t="str">
            <v>setecentos e noventa e oito centavos</v>
          </cell>
        </row>
        <row r="800">
          <cell r="A800">
            <v>799</v>
          </cell>
          <cell r="B800" t="str">
            <v xml:space="preserve">setecentos e noventa e nove milhões, </v>
          </cell>
          <cell r="C800" t="str">
            <v xml:space="preserve">setecentos e noventa e nove mil, </v>
          </cell>
          <cell r="D800" t="str">
            <v>setecentos e noventa e nove</v>
          </cell>
          <cell r="E800" t="str">
            <v>setecentos e noventa e nove centavos</v>
          </cell>
        </row>
        <row r="801">
          <cell r="A801">
            <v>800</v>
          </cell>
          <cell r="B801" t="str">
            <v xml:space="preserve">oitocentos milhões, </v>
          </cell>
          <cell r="C801" t="str">
            <v xml:space="preserve">oitocentos mil, </v>
          </cell>
          <cell r="D801" t="str">
            <v>oitocentos</v>
          </cell>
          <cell r="E801" t="str">
            <v>oitocentos centavos</v>
          </cell>
        </row>
        <row r="802">
          <cell r="A802">
            <v>801</v>
          </cell>
          <cell r="B802" t="str">
            <v xml:space="preserve">oitocentos e um milhões, </v>
          </cell>
          <cell r="C802" t="str">
            <v xml:space="preserve">oitocentos e um mil, </v>
          </cell>
          <cell r="D802" t="str">
            <v>oitocentos e um</v>
          </cell>
          <cell r="E802" t="str">
            <v>oitocentos e um centavos</v>
          </cell>
        </row>
        <row r="803">
          <cell r="A803">
            <v>802</v>
          </cell>
          <cell r="B803" t="str">
            <v xml:space="preserve">oitocentos e dois milhões, </v>
          </cell>
          <cell r="C803" t="str">
            <v xml:space="preserve">oitocentos e dois mil, </v>
          </cell>
          <cell r="D803" t="str">
            <v>oitocentos e dois</v>
          </cell>
          <cell r="E803" t="str">
            <v>oitocentos e dois centavos</v>
          </cell>
        </row>
        <row r="804">
          <cell r="A804">
            <v>803</v>
          </cell>
          <cell r="B804" t="str">
            <v xml:space="preserve">oitocentos e tres milhões, </v>
          </cell>
          <cell r="C804" t="str">
            <v xml:space="preserve">oitocentos e tres mil, </v>
          </cell>
          <cell r="D804" t="str">
            <v>oitocentos e tres</v>
          </cell>
          <cell r="E804" t="str">
            <v>oitocentos e tres centavos</v>
          </cell>
        </row>
        <row r="805">
          <cell r="A805">
            <v>804</v>
          </cell>
          <cell r="B805" t="str">
            <v xml:space="preserve">oitocentos e quatro milhões, </v>
          </cell>
          <cell r="C805" t="str">
            <v xml:space="preserve">oitocentos e quatro mil, </v>
          </cell>
          <cell r="D805" t="str">
            <v>oitocentos e quatro</v>
          </cell>
          <cell r="E805" t="str">
            <v>oitocentos e quatro centavos</v>
          </cell>
        </row>
        <row r="806">
          <cell r="A806">
            <v>805</v>
          </cell>
          <cell r="B806" t="str">
            <v xml:space="preserve">oitocentos e cinco milhões, </v>
          </cell>
          <cell r="C806" t="str">
            <v xml:space="preserve">oitocentos e cinco mil, </v>
          </cell>
          <cell r="D806" t="str">
            <v>oitocentos e cinco</v>
          </cell>
          <cell r="E806" t="str">
            <v>oitocentos e cinco centavos</v>
          </cell>
        </row>
        <row r="807">
          <cell r="A807">
            <v>806</v>
          </cell>
          <cell r="B807" t="str">
            <v xml:space="preserve">oitocentos e seis milhões, </v>
          </cell>
          <cell r="C807" t="str">
            <v xml:space="preserve">oitocentos e seis mil, </v>
          </cell>
          <cell r="D807" t="str">
            <v>oitocentos e seis</v>
          </cell>
          <cell r="E807" t="str">
            <v>oitocentos e seis centavos</v>
          </cell>
        </row>
        <row r="808">
          <cell r="A808">
            <v>807</v>
          </cell>
          <cell r="B808" t="str">
            <v xml:space="preserve">oitocentos e sete milhões, </v>
          </cell>
          <cell r="C808" t="str">
            <v xml:space="preserve">oitocentos e sete mil, </v>
          </cell>
          <cell r="D808" t="str">
            <v>oitocentos e sete</v>
          </cell>
          <cell r="E808" t="str">
            <v>oitocentos e sete centavos</v>
          </cell>
        </row>
        <row r="809">
          <cell r="A809">
            <v>808</v>
          </cell>
          <cell r="B809" t="str">
            <v xml:space="preserve">oitocentos e oito milhões, </v>
          </cell>
          <cell r="C809" t="str">
            <v xml:space="preserve">oitocentos e oito mil, </v>
          </cell>
          <cell r="D809" t="str">
            <v>oitocentos e oito</v>
          </cell>
          <cell r="E809" t="str">
            <v>oitocentos e oito centavos</v>
          </cell>
        </row>
        <row r="810">
          <cell r="A810">
            <v>809</v>
          </cell>
          <cell r="B810" t="str">
            <v xml:space="preserve">oitocentos e nove milhões, </v>
          </cell>
          <cell r="C810" t="str">
            <v xml:space="preserve">oitocentos e nove mil, </v>
          </cell>
          <cell r="D810" t="str">
            <v>oitocentos e nove</v>
          </cell>
          <cell r="E810" t="str">
            <v>oitocentos e nove centavos</v>
          </cell>
        </row>
        <row r="811">
          <cell r="A811">
            <v>810</v>
          </cell>
          <cell r="B811" t="str">
            <v xml:space="preserve">oitocentos e dez milhões, </v>
          </cell>
          <cell r="C811" t="str">
            <v xml:space="preserve">oitocentos e dez mil, </v>
          </cell>
          <cell r="D811" t="str">
            <v>oitocentos e dez</v>
          </cell>
          <cell r="E811" t="str">
            <v>oitocentos e dez centavos</v>
          </cell>
        </row>
        <row r="812">
          <cell r="A812">
            <v>811</v>
          </cell>
          <cell r="B812" t="str">
            <v xml:space="preserve">oitocentos e onze milhões, </v>
          </cell>
          <cell r="C812" t="str">
            <v xml:space="preserve">oitocentos e onze mil, </v>
          </cell>
          <cell r="D812" t="str">
            <v>oitocentos e onze</v>
          </cell>
          <cell r="E812" t="str">
            <v>oitocentos e onze centavos</v>
          </cell>
        </row>
        <row r="813">
          <cell r="A813">
            <v>812</v>
          </cell>
          <cell r="B813" t="str">
            <v xml:space="preserve">oitocentos e doze milhões, </v>
          </cell>
          <cell r="C813" t="str">
            <v xml:space="preserve">oitocentos e doze mil, </v>
          </cell>
          <cell r="D813" t="str">
            <v>oitocentos e doze</v>
          </cell>
          <cell r="E813" t="str">
            <v>oitocentos e doze centavos</v>
          </cell>
        </row>
        <row r="814">
          <cell r="A814">
            <v>813</v>
          </cell>
          <cell r="B814" t="str">
            <v xml:space="preserve">oitocentos e treze milhões, </v>
          </cell>
          <cell r="C814" t="str">
            <v xml:space="preserve">oitocentos e treze mil, </v>
          </cell>
          <cell r="D814" t="str">
            <v>oitocentos e treze</v>
          </cell>
          <cell r="E814" t="str">
            <v>oitocentos e treze centavos</v>
          </cell>
        </row>
        <row r="815">
          <cell r="A815">
            <v>814</v>
          </cell>
          <cell r="B815" t="str">
            <v xml:space="preserve">oitocentos e quatorze milhões, </v>
          </cell>
          <cell r="C815" t="str">
            <v xml:space="preserve">oitocentos e quatorze mil, </v>
          </cell>
          <cell r="D815" t="str">
            <v>oitocentos e quatorze</v>
          </cell>
          <cell r="E815" t="str">
            <v>oitocentos e quatorze centavos</v>
          </cell>
        </row>
        <row r="816">
          <cell r="A816">
            <v>815</v>
          </cell>
          <cell r="B816" t="str">
            <v xml:space="preserve">oitocentos e quinze milhões, </v>
          </cell>
          <cell r="C816" t="str">
            <v xml:space="preserve">oitocentos e quinze mil, </v>
          </cell>
          <cell r="D816" t="str">
            <v>oitocentos e quinze</v>
          </cell>
          <cell r="E816" t="str">
            <v>oitocentos e quinze centavos</v>
          </cell>
        </row>
        <row r="817">
          <cell r="A817">
            <v>816</v>
          </cell>
          <cell r="B817" t="str">
            <v xml:space="preserve">oitocentos e dezesseis milhões, </v>
          </cell>
          <cell r="C817" t="str">
            <v xml:space="preserve">oitocentos e dezesseis mil, </v>
          </cell>
          <cell r="D817" t="str">
            <v>oitocentos e dezesseis</v>
          </cell>
          <cell r="E817" t="str">
            <v>oitocentos e dezesseis centavos</v>
          </cell>
        </row>
        <row r="818">
          <cell r="A818">
            <v>817</v>
          </cell>
          <cell r="B818" t="str">
            <v xml:space="preserve">oitocentos e dezessete milhões, </v>
          </cell>
          <cell r="C818" t="str">
            <v xml:space="preserve">oitocentos e dezessete mil, </v>
          </cell>
          <cell r="D818" t="str">
            <v>oitocentos e dezessete</v>
          </cell>
          <cell r="E818" t="str">
            <v>oitocentos e dezessete centavos</v>
          </cell>
        </row>
        <row r="819">
          <cell r="A819">
            <v>818</v>
          </cell>
          <cell r="B819" t="str">
            <v xml:space="preserve">oitocentos e dezoito milhões, </v>
          </cell>
          <cell r="C819" t="str">
            <v xml:space="preserve">oitocentos e dezoito mil, </v>
          </cell>
          <cell r="D819" t="str">
            <v>oitocentos e dezoito</v>
          </cell>
          <cell r="E819" t="str">
            <v>oitocentos e dezoito centavos</v>
          </cell>
        </row>
        <row r="820">
          <cell r="A820">
            <v>819</v>
          </cell>
          <cell r="B820" t="str">
            <v xml:space="preserve">oitocentos e dezenove milhões, </v>
          </cell>
          <cell r="C820" t="str">
            <v xml:space="preserve">oitocentos e dezenove mil, </v>
          </cell>
          <cell r="D820" t="str">
            <v>oitocentos e dezenove</v>
          </cell>
          <cell r="E820" t="str">
            <v>oitocentos e dezenove centavos</v>
          </cell>
        </row>
        <row r="821">
          <cell r="A821">
            <v>820</v>
          </cell>
          <cell r="B821" t="str">
            <v xml:space="preserve">oitocentos e vinte milhões, </v>
          </cell>
          <cell r="C821" t="str">
            <v xml:space="preserve">oitocentos e vinte mil, </v>
          </cell>
          <cell r="D821" t="str">
            <v>oitocentos e vinte</v>
          </cell>
          <cell r="E821" t="str">
            <v>oitocentos e vinte centavos</v>
          </cell>
        </row>
        <row r="822">
          <cell r="A822">
            <v>821</v>
          </cell>
          <cell r="B822" t="str">
            <v xml:space="preserve">oitocentos e vinte e um milhões, </v>
          </cell>
          <cell r="C822" t="str">
            <v xml:space="preserve">oitocentos e vinte e um mil, </v>
          </cell>
          <cell r="D822" t="str">
            <v>oitocentos e vinte e um</v>
          </cell>
          <cell r="E822" t="str">
            <v>oitocentos e vinte e um centavos</v>
          </cell>
        </row>
        <row r="823">
          <cell r="A823">
            <v>822</v>
          </cell>
          <cell r="B823" t="str">
            <v xml:space="preserve">oitocentos e vinte e dois milhões, </v>
          </cell>
          <cell r="C823" t="str">
            <v xml:space="preserve">oitocentos e vinte e dois mil, </v>
          </cell>
          <cell r="D823" t="str">
            <v>oitocentos e vinte e dois</v>
          </cell>
          <cell r="E823" t="str">
            <v>oitocentos e vinte e dois centavos</v>
          </cell>
        </row>
        <row r="824">
          <cell r="A824">
            <v>823</v>
          </cell>
          <cell r="B824" t="str">
            <v xml:space="preserve">oitocentos e vinte e tres milhões, </v>
          </cell>
          <cell r="C824" t="str">
            <v xml:space="preserve">oitocentos e vinte e tres mil, </v>
          </cell>
          <cell r="D824" t="str">
            <v>oitocentos e vinte e tres</v>
          </cell>
          <cell r="E824" t="str">
            <v>oitocentos e vinte e tres centavos</v>
          </cell>
        </row>
        <row r="825">
          <cell r="A825">
            <v>824</v>
          </cell>
          <cell r="B825" t="str">
            <v xml:space="preserve">oitocentos e vinte e quatro milhões, </v>
          </cell>
          <cell r="C825" t="str">
            <v xml:space="preserve">oitocentos e vinte e quatro mil, </v>
          </cell>
          <cell r="D825" t="str">
            <v>oitocentos e vinte e quatro</v>
          </cell>
          <cell r="E825" t="str">
            <v>oitocentos e vinte e quatro centavos</v>
          </cell>
        </row>
        <row r="826">
          <cell r="A826">
            <v>825</v>
          </cell>
          <cell r="B826" t="str">
            <v xml:space="preserve">oitocentos e vinte e cinco milhões, </v>
          </cell>
          <cell r="C826" t="str">
            <v xml:space="preserve">oitocentos e vinte e cinco mil, </v>
          </cell>
          <cell r="D826" t="str">
            <v>oitocentos e vinte e cinco</v>
          </cell>
          <cell r="E826" t="str">
            <v>oitocentos e vinte e cinco centavos</v>
          </cell>
        </row>
        <row r="827">
          <cell r="A827">
            <v>826</v>
          </cell>
          <cell r="B827" t="str">
            <v xml:space="preserve">oitocentos e vinte e seis milhões, </v>
          </cell>
          <cell r="C827" t="str">
            <v xml:space="preserve">oitocentos e vinte e seis mil, </v>
          </cell>
          <cell r="D827" t="str">
            <v>oitocentos e vinte e seis</v>
          </cell>
          <cell r="E827" t="str">
            <v>oitocentos e vinte e seis centavos</v>
          </cell>
        </row>
        <row r="828">
          <cell r="A828">
            <v>827</v>
          </cell>
          <cell r="B828" t="str">
            <v xml:space="preserve">oitocentos e vinte e sete milhões, </v>
          </cell>
          <cell r="C828" t="str">
            <v xml:space="preserve">oitocentos e vinte e sete mil, </v>
          </cell>
          <cell r="D828" t="str">
            <v>oitocentos e vinte e sete</v>
          </cell>
          <cell r="E828" t="str">
            <v>oitocentos e vinte e sete centavos</v>
          </cell>
        </row>
        <row r="829">
          <cell r="A829">
            <v>828</v>
          </cell>
          <cell r="B829" t="str">
            <v xml:space="preserve">oitocentos e vinte e oito milhões, </v>
          </cell>
          <cell r="C829" t="str">
            <v xml:space="preserve">oitocentos e vinte e oito mil, </v>
          </cell>
          <cell r="D829" t="str">
            <v>oitocentos e vinte e oito</v>
          </cell>
          <cell r="E829" t="str">
            <v>oitocentos e vinte e oito centavos</v>
          </cell>
        </row>
        <row r="830">
          <cell r="A830">
            <v>829</v>
          </cell>
          <cell r="B830" t="str">
            <v xml:space="preserve">oitocentos e vinte e nove milhões, </v>
          </cell>
          <cell r="C830" t="str">
            <v xml:space="preserve">oitocentos e vinte e nove mil, </v>
          </cell>
          <cell r="D830" t="str">
            <v>oitocentos e vinte e nove</v>
          </cell>
          <cell r="E830" t="str">
            <v>oitocentos e vinte e nove centavos</v>
          </cell>
        </row>
        <row r="831">
          <cell r="A831">
            <v>830</v>
          </cell>
          <cell r="B831" t="str">
            <v xml:space="preserve">oitocentos e trinta milhões, </v>
          </cell>
          <cell r="C831" t="str">
            <v xml:space="preserve">oitocentos e trinta mil, </v>
          </cell>
          <cell r="D831" t="str">
            <v>oitocentos e trinta</v>
          </cell>
          <cell r="E831" t="str">
            <v>oitocentos e trinta centavos</v>
          </cell>
        </row>
        <row r="832">
          <cell r="A832">
            <v>831</v>
          </cell>
          <cell r="B832" t="str">
            <v xml:space="preserve">oitocentos e trinta e um milhões, </v>
          </cell>
          <cell r="C832" t="str">
            <v xml:space="preserve">oitocentos e trinta e um mil, </v>
          </cell>
          <cell r="D832" t="str">
            <v>oitocentos e trinta e um</v>
          </cell>
          <cell r="E832" t="str">
            <v>oitocentos e trinta e um centavos</v>
          </cell>
        </row>
        <row r="833">
          <cell r="A833">
            <v>832</v>
          </cell>
          <cell r="B833" t="str">
            <v xml:space="preserve">oitocentos e trinta e dois milhões, </v>
          </cell>
          <cell r="C833" t="str">
            <v xml:space="preserve">oitocentos e trinta e dois mil, </v>
          </cell>
          <cell r="D833" t="str">
            <v>oitocentos e trinta e dois</v>
          </cell>
          <cell r="E833" t="str">
            <v>oitocentos e trinta e dois centavos</v>
          </cell>
        </row>
        <row r="834">
          <cell r="A834">
            <v>833</v>
          </cell>
          <cell r="B834" t="str">
            <v xml:space="preserve">oitocentos e trinta e tres milhões, </v>
          </cell>
          <cell r="C834" t="str">
            <v xml:space="preserve">oitocentos e trinta e tres mil, </v>
          </cell>
          <cell r="D834" t="str">
            <v>oitocentos e trinta e tres</v>
          </cell>
          <cell r="E834" t="str">
            <v>oitocentos e trinta e tres centavos</v>
          </cell>
        </row>
        <row r="835">
          <cell r="A835">
            <v>834</v>
          </cell>
          <cell r="B835" t="str">
            <v xml:space="preserve">oitocentos e trinta e quatro milhões, </v>
          </cell>
          <cell r="C835" t="str">
            <v xml:space="preserve">oitocentos e trinta e quatro mil, </v>
          </cell>
          <cell r="D835" t="str">
            <v>oitocentos e trinta e quatro</v>
          </cell>
          <cell r="E835" t="str">
            <v>oitocentos e trinta e quatro centavos</v>
          </cell>
        </row>
        <row r="836">
          <cell r="A836">
            <v>835</v>
          </cell>
          <cell r="B836" t="str">
            <v xml:space="preserve">oitocentos e trinta e cinco milhões, </v>
          </cell>
          <cell r="C836" t="str">
            <v xml:space="preserve">oitocentos e trinta e cinco mil, </v>
          </cell>
          <cell r="D836" t="str">
            <v>oitocentos e trinta e cinco</v>
          </cell>
          <cell r="E836" t="str">
            <v>oitocentos e trinta e cinco centavos</v>
          </cell>
        </row>
        <row r="837">
          <cell r="A837">
            <v>836</v>
          </cell>
          <cell r="B837" t="str">
            <v xml:space="preserve">oitocentos e trinta e seis milhões, </v>
          </cell>
          <cell r="C837" t="str">
            <v xml:space="preserve">oitocentos e trinta e seis mil, </v>
          </cell>
          <cell r="D837" t="str">
            <v>oitocentos e trinta e seis</v>
          </cell>
          <cell r="E837" t="str">
            <v>oitocentos e trinta e seis centavos</v>
          </cell>
        </row>
        <row r="838">
          <cell r="A838">
            <v>837</v>
          </cell>
          <cell r="B838" t="str">
            <v xml:space="preserve">oitocentos e trinta e sete milhões, </v>
          </cell>
          <cell r="C838" t="str">
            <v xml:space="preserve">oitocentos e trinta e sete mil, </v>
          </cell>
          <cell r="D838" t="str">
            <v>oitocentos e trinta e sete</v>
          </cell>
          <cell r="E838" t="str">
            <v>oitocentos e trinta e sete centavos</v>
          </cell>
        </row>
        <row r="839">
          <cell r="A839">
            <v>838</v>
          </cell>
          <cell r="B839" t="str">
            <v xml:space="preserve">oitocentos e trinta e oito milhões, </v>
          </cell>
          <cell r="C839" t="str">
            <v xml:space="preserve">oitocentos e trinta e oito mil, </v>
          </cell>
          <cell r="D839" t="str">
            <v>oitocentos e trinta e oito</v>
          </cell>
          <cell r="E839" t="str">
            <v>oitocentos e trinta e oito centavos</v>
          </cell>
        </row>
        <row r="840">
          <cell r="A840">
            <v>839</v>
          </cell>
          <cell r="B840" t="str">
            <v xml:space="preserve">oitocentos e trinta e nove milhões, </v>
          </cell>
          <cell r="C840" t="str">
            <v xml:space="preserve">oitocentos e trinta e nove mil, </v>
          </cell>
          <cell r="D840" t="str">
            <v>oitocentos e trinta e nove</v>
          </cell>
          <cell r="E840" t="str">
            <v>oitocentos e trinta e nove centavos</v>
          </cell>
        </row>
        <row r="841">
          <cell r="A841">
            <v>840</v>
          </cell>
          <cell r="B841" t="str">
            <v xml:space="preserve">oitocentos e quarenta milhões, </v>
          </cell>
          <cell r="C841" t="str">
            <v xml:space="preserve">oitocentos e quarenta mil, </v>
          </cell>
          <cell r="D841" t="str">
            <v>oitocentos e quarenta</v>
          </cell>
          <cell r="E841" t="str">
            <v>oitocentos e quarenta centavos</v>
          </cell>
        </row>
        <row r="842">
          <cell r="A842">
            <v>841</v>
          </cell>
          <cell r="B842" t="str">
            <v xml:space="preserve">oitocentos e quarenta e um milhões, </v>
          </cell>
          <cell r="C842" t="str">
            <v xml:space="preserve">oitocentos e quarenta e um mil, </v>
          </cell>
          <cell r="D842" t="str">
            <v>oitocentos e quarenta e um</v>
          </cell>
          <cell r="E842" t="str">
            <v>oitocentos e quarenta e um centavos</v>
          </cell>
        </row>
        <row r="843">
          <cell r="A843">
            <v>842</v>
          </cell>
          <cell r="B843" t="str">
            <v xml:space="preserve">oitocentos e quarenta e dois milhões, </v>
          </cell>
          <cell r="C843" t="str">
            <v xml:space="preserve">oitocentos e quarenta e dois mil, </v>
          </cell>
          <cell r="D843" t="str">
            <v>oitocentos e quarenta e dois</v>
          </cell>
          <cell r="E843" t="str">
            <v>oitocentos e quarenta e dois centavos</v>
          </cell>
        </row>
        <row r="844">
          <cell r="A844">
            <v>843</v>
          </cell>
          <cell r="B844" t="str">
            <v xml:space="preserve">oitocentos e quarenta e tres milhões, </v>
          </cell>
          <cell r="C844" t="str">
            <v xml:space="preserve">oitocentos e quarenta e tres mil, </v>
          </cell>
          <cell r="D844" t="str">
            <v>oitocentos e quarenta e tres</v>
          </cell>
          <cell r="E844" t="str">
            <v>oitocentos e quarenta e tres centavos</v>
          </cell>
        </row>
        <row r="845">
          <cell r="A845">
            <v>844</v>
          </cell>
          <cell r="B845" t="str">
            <v xml:space="preserve">oitocentos e quarenta e quatro milhões, </v>
          </cell>
          <cell r="C845" t="str">
            <v xml:space="preserve">oitocentos e quarenta e quatro mil, </v>
          </cell>
          <cell r="D845" t="str">
            <v>oitocentos e quarenta e quatro</v>
          </cell>
          <cell r="E845" t="str">
            <v>oitocentos e quarenta e quatro centavos</v>
          </cell>
        </row>
        <row r="846">
          <cell r="A846">
            <v>845</v>
          </cell>
          <cell r="B846" t="str">
            <v xml:space="preserve">oitocentos e quarenta e cinco milhões, </v>
          </cell>
          <cell r="C846" t="str">
            <v xml:space="preserve">oitocentos e quarenta e cinco mil, </v>
          </cell>
          <cell r="D846" t="str">
            <v>oitocentos e quarenta e cinco</v>
          </cell>
          <cell r="E846" t="str">
            <v>oitocentos e quarenta e cinco centavos</v>
          </cell>
        </row>
        <row r="847">
          <cell r="A847">
            <v>846</v>
          </cell>
          <cell r="B847" t="str">
            <v xml:space="preserve">oitocentos e quarenta e seis milhões, </v>
          </cell>
          <cell r="C847" t="str">
            <v xml:space="preserve">oitocentos e quarenta e seis mil, </v>
          </cell>
          <cell r="D847" t="str">
            <v>oitocentos e quarenta e seis</v>
          </cell>
          <cell r="E847" t="str">
            <v>oitocentos e quarenta e seis centavos</v>
          </cell>
        </row>
        <row r="848">
          <cell r="A848">
            <v>847</v>
          </cell>
          <cell r="B848" t="str">
            <v xml:space="preserve">oitocentos e quarenta e sete milhões, </v>
          </cell>
          <cell r="C848" t="str">
            <v xml:space="preserve">oitocentos e quarenta e sete mil, </v>
          </cell>
          <cell r="D848" t="str">
            <v>oitocentos e quarenta e sete</v>
          </cell>
          <cell r="E848" t="str">
            <v>oitocentos e quarenta e sete centavos</v>
          </cell>
        </row>
        <row r="849">
          <cell r="A849">
            <v>848</v>
          </cell>
          <cell r="B849" t="str">
            <v xml:space="preserve">oitocentos e quarenta e oito milhões, </v>
          </cell>
          <cell r="C849" t="str">
            <v xml:space="preserve">oitocentos e quarenta e oito mil, </v>
          </cell>
          <cell r="D849" t="str">
            <v>oitocentos e quarenta e oito</v>
          </cell>
          <cell r="E849" t="str">
            <v>oitocentos e quarenta e oito centavos</v>
          </cell>
        </row>
        <row r="850">
          <cell r="A850">
            <v>849</v>
          </cell>
          <cell r="B850" t="str">
            <v xml:space="preserve">oitocentos e quarenta e nove milhões, </v>
          </cell>
          <cell r="C850" t="str">
            <v xml:space="preserve">oitocentos e quarenta e nove mil, </v>
          </cell>
          <cell r="D850" t="str">
            <v>oitocentos e quarenta e nove</v>
          </cell>
          <cell r="E850" t="str">
            <v>oitocentos e quarenta e nove centavos</v>
          </cell>
        </row>
        <row r="851">
          <cell r="A851">
            <v>850</v>
          </cell>
          <cell r="B851" t="str">
            <v xml:space="preserve">oitocentos e cinquenta milhões, </v>
          </cell>
          <cell r="C851" t="str">
            <v xml:space="preserve">oitocentos e cinquenta mil, </v>
          </cell>
          <cell r="D851" t="str">
            <v>oitocentos e cinquenta</v>
          </cell>
          <cell r="E851" t="str">
            <v>oitocentos e cinquenta centavos</v>
          </cell>
        </row>
        <row r="852">
          <cell r="A852">
            <v>851</v>
          </cell>
          <cell r="B852" t="str">
            <v xml:space="preserve">oitocentos e cinquenta e um milhões, </v>
          </cell>
          <cell r="C852" t="str">
            <v xml:space="preserve">oitocentos e cinquenta e um mil, </v>
          </cell>
          <cell r="D852" t="str">
            <v>oitocentos e cinquenta e um</v>
          </cell>
          <cell r="E852" t="str">
            <v>oitocentos e cinquenta e um centavos</v>
          </cell>
        </row>
        <row r="853">
          <cell r="A853">
            <v>852</v>
          </cell>
          <cell r="B853" t="str">
            <v xml:space="preserve">oitocentos e cinquenta e dois milhões, </v>
          </cell>
          <cell r="C853" t="str">
            <v xml:space="preserve">oitocentos e cinquenta e dois mil, </v>
          </cell>
          <cell r="D853" t="str">
            <v>oitocentos e cinquenta e dois</v>
          </cell>
          <cell r="E853" t="str">
            <v>oitocentos e cinquenta e dois centavos</v>
          </cell>
        </row>
        <row r="854">
          <cell r="A854">
            <v>853</v>
          </cell>
          <cell r="B854" t="str">
            <v xml:space="preserve">oitocentos e cinquenta e tres milhões, </v>
          </cell>
          <cell r="C854" t="str">
            <v xml:space="preserve">oitocentos e cinquenta e tres mil, </v>
          </cell>
          <cell r="D854" t="str">
            <v>oitocentos e cinquenta e tres</v>
          </cell>
          <cell r="E854" t="str">
            <v>oitocentos e cinquenta e tres centavos</v>
          </cell>
        </row>
        <row r="855">
          <cell r="A855">
            <v>854</v>
          </cell>
          <cell r="B855" t="str">
            <v xml:space="preserve">oitocentos e cinquenta e quatro milhões, </v>
          </cell>
          <cell r="C855" t="str">
            <v xml:space="preserve">oitocentos e cinquenta e quatro mil, </v>
          </cell>
          <cell r="D855" t="str">
            <v>oitocentos e cinquenta e quatro</v>
          </cell>
          <cell r="E855" t="str">
            <v>oitocentos e cinquenta e quatro centavos</v>
          </cell>
        </row>
        <row r="856">
          <cell r="A856">
            <v>855</v>
          </cell>
          <cell r="B856" t="str">
            <v xml:space="preserve">oitocentos e cinquenta e cinco milhões, </v>
          </cell>
          <cell r="C856" t="str">
            <v xml:space="preserve">oitocentos e cinquenta e cinco mil, </v>
          </cell>
          <cell r="D856" t="str">
            <v>oitocentos e cinquenta e cinco</v>
          </cell>
          <cell r="E856" t="str">
            <v>oitocentos e cinquenta e cinco centavos</v>
          </cell>
        </row>
        <row r="857">
          <cell r="A857">
            <v>856</v>
          </cell>
          <cell r="B857" t="str">
            <v xml:space="preserve">oitocentos e cinquenta e seis milhões, </v>
          </cell>
          <cell r="C857" t="str">
            <v xml:space="preserve">oitocentos e cinquenta e seis mil, </v>
          </cell>
          <cell r="D857" t="str">
            <v>oitocentos e cinquenta e seis</v>
          </cell>
          <cell r="E857" t="str">
            <v>oitocentos e cinquenta e seis centavos</v>
          </cell>
        </row>
        <row r="858">
          <cell r="A858">
            <v>857</v>
          </cell>
          <cell r="B858" t="str">
            <v xml:space="preserve">oitocentos e cinquenta e sete milhões, </v>
          </cell>
          <cell r="C858" t="str">
            <v xml:space="preserve">oitocentos e cinquenta e sete mil, </v>
          </cell>
          <cell r="D858" t="str">
            <v>oitocentos e cinquenta e sete</v>
          </cell>
          <cell r="E858" t="str">
            <v>oitocentos e cinquenta e sete centavos</v>
          </cell>
        </row>
        <row r="859">
          <cell r="A859">
            <v>858</v>
          </cell>
          <cell r="B859" t="str">
            <v xml:space="preserve">oitocentos e cinquenta e oito milhões, </v>
          </cell>
          <cell r="C859" t="str">
            <v xml:space="preserve">oitocentos e cinquenta e oito mil, </v>
          </cell>
          <cell r="D859" t="str">
            <v>oitocentos e cinquenta e oito</v>
          </cell>
          <cell r="E859" t="str">
            <v>oitocentos e cinquenta e oito centavos</v>
          </cell>
        </row>
        <row r="860">
          <cell r="A860">
            <v>859</v>
          </cell>
          <cell r="B860" t="str">
            <v xml:space="preserve">oitocentos e cinquenta e nove milhões, </v>
          </cell>
          <cell r="C860" t="str">
            <v xml:space="preserve">oitocentos e cinquenta e nove mil, </v>
          </cell>
          <cell r="D860" t="str">
            <v>oitocentos e cinquenta e nove</v>
          </cell>
          <cell r="E860" t="str">
            <v>oitocentos e cinquenta e nove centavos</v>
          </cell>
        </row>
        <row r="861">
          <cell r="A861">
            <v>860</v>
          </cell>
          <cell r="B861" t="str">
            <v xml:space="preserve">oitocentos e sessenta milhões, </v>
          </cell>
          <cell r="C861" t="str">
            <v xml:space="preserve">oitocentos e sessenta mil, </v>
          </cell>
          <cell r="D861" t="str">
            <v>oitocentos e sessenta</v>
          </cell>
          <cell r="E861" t="str">
            <v>oitocentos e sessenta centavos</v>
          </cell>
        </row>
        <row r="862">
          <cell r="A862">
            <v>861</v>
          </cell>
          <cell r="B862" t="str">
            <v xml:space="preserve">oitocentos e sessenta e um milhões, </v>
          </cell>
          <cell r="C862" t="str">
            <v xml:space="preserve">oitocentos e sessenta e um mil, </v>
          </cell>
          <cell r="D862" t="str">
            <v>oitocentos e sessenta e um</v>
          </cell>
          <cell r="E862" t="str">
            <v>oitocentos e sessenta e um centavos</v>
          </cell>
        </row>
        <row r="863">
          <cell r="A863">
            <v>862</v>
          </cell>
          <cell r="B863" t="str">
            <v xml:space="preserve">oitocentos e sessenta e dois milhões, </v>
          </cell>
          <cell r="C863" t="str">
            <v xml:space="preserve">oitocentos e sessenta e dois mil, </v>
          </cell>
          <cell r="D863" t="str">
            <v>oitocentos e sessenta e dois</v>
          </cell>
          <cell r="E863" t="str">
            <v>oitocentos e sessenta e dois centavos</v>
          </cell>
        </row>
        <row r="864">
          <cell r="A864">
            <v>863</v>
          </cell>
          <cell r="B864" t="str">
            <v xml:space="preserve">oitocentos e sessenta e tres milhões, </v>
          </cell>
          <cell r="C864" t="str">
            <v xml:space="preserve">oitocentos e sessenta e tres mil, </v>
          </cell>
          <cell r="D864" t="str">
            <v>oitocentos e sessenta e tres</v>
          </cell>
          <cell r="E864" t="str">
            <v>oitocentos e sessenta e tres centavos</v>
          </cell>
        </row>
        <row r="865">
          <cell r="A865">
            <v>864</v>
          </cell>
          <cell r="B865" t="str">
            <v xml:space="preserve">oitocentos e sessenta e quatro milhões, </v>
          </cell>
          <cell r="C865" t="str">
            <v xml:space="preserve">oitocentos e sessenta e quatro mil, </v>
          </cell>
          <cell r="D865" t="str">
            <v>oitocentos e sessenta e quatro</v>
          </cell>
          <cell r="E865" t="str">
            <v>oitocentos e sessenta e quatro centavos</v>
          </cell>
        </row>
        <row r="866">
          <cell r="A866">
            <v>865</v>
          </cell>
          <cell r="B866" t="str">
            <v xml:space="preserve">oitocentos e sessenta e cinco milhões, </v>
          </cell>
          <cell r="C866" t="str">
            <v xml:space="preserve">oitocentos e sessenta e cinco mil, </v>
          </cell>
          <cell r="D866" t="str">
            <v>oitocentos e sessenta e cinco</v>
          </cell>
          <cell r="E866" t="str">
            <v>oitocentos e sessenta e cinco centavos</v>
          </cell>
        </row>
        <row r="867">
          <cell r="A867">
            <v>866</v>
          </cell>
          <cell r="B867" t="str">
            <v xml:space="preserve">oitocentos e sessenta e seis milhões, </v>
          </cell>
          <cell r="C867" t="str">
            <v xml:space="preserve">oitocentos e sessenta e seis mil, </v>
          </cell>
          <cell r="D867" t="str">
            <v>oitocentos e sessenta e seis</v>
          </cell>
          <cell r="E867" t="str">
            <v>oitocentos e sessenta e seis centavos</v>
          </cell>
        </row>
        <row r="868">
          <cell r="A868">
            <v>867</v>
          </cell>
          <cell r="B868" t="str">
            <v xml:space="preserve">oitocentos e sessenta e sete milhões, </v>
          </cell>
          <cell r="C868" t="str">
            <v xml:space="preserve">oitocentos e sessenta e sete mil, </v>
          </cell>
          <cell r="D868" t="str">
            <v>oitocentos e sessenta e sete</v>
          </cell>
          <cell r="E868" t="str">
            <v>oitocentos e sessenta e sete centavos</v>
          </cell>
        </row>
        <row r="869">
          <cell r="A869">
            <v>868</v>
          </cell>
          <cell r="B869" t="str">
            <v xml:space="preserve">oitocentos e sessenta e oito milhões, </v>
          </cell>
          <cell r="C869" t="str">
            <v xml:space="preserve">oitocentos e sessenta e oito mil, </v>
          </cell>
          <cell r="D869" t="str">
            <v>oitocentos e sessenta e oito</v>
          </cell>
          <cell r="E869" t="str">
            <v>oitocentos e sessenta e oito centavos</v>
          </cell>
        </row>
        <row r="870">
          <cell r="A870">
            <v>869</v>
          </cell>
          <cell r="B870" t="str">
            <v xml:space="preserve">oitocentos e sessenta e nove milhões, </v>
          </cell>
          <cell r="C870" t="str">
            <v xml:space="preserve">oitocentos e sessenta e nove mil, </v>
          </cell>
          <cell r="D870" t="str">
            <v>oitocentos e sessenta e nove</v>
          </cell>
          <cell r="E870" t="str">
            <v>oitocentos e sessenta e nove centavos</v>
          </cell>
        </row>
        <row r="871">
          <cell r="A871">
            <v>870</v>
          </cell>
          <cell r="B871" t="str">
            <v xml:space="preserve">oitocentos e setenta milhões, </v>
          </cell>
          <cell r="C871" t="str">
            <v xml:space="preserve">oitocentos e setenta mil, </v>
          </cell>
          <cell r="D871" t="str">
            <v>oitocentos e setenta</v>
          </cell>
          <cell r="E871" t="str">
            <v>oitocentos e setenta centavos</v>
          </cell>
        </row>
        <row r="872">
          <cell r="A872">
            <v>871</v>
          </cell>
          <cell r="B872" t="str">
            <v xml:space="preserve">oitocentos e setenta e um milhões, </v>
          </cell>
          <cell r="C872" t="str">
            <v xml:space="preserve">oitocentos e setenta e um mil, </v>
          </cell>
          <cell r="D872" t="str">
            <v>oitocentos e setenta e um</v>
          </cell>
          <cell r="E872" t="str">
            <v>oitocentos e setenta e um centavos</v>
          </cell>
        </row>
        <row r="873">
          <cell r="A873">
            <v>872</v>
          </cell>
          <cell r="B873" t="str">
            <v xml:space="preserve">oitocentos e setenta e dois milhões, </v>
          </cell>
          <cell r="C873" t="str">
            <v xml:space="preserve">oitocentos e setenta e dois mil, </v>
          </cell>
          <cell r="D873" t="str">
            <v>oitocentos e setenta e dois</v>
          </cell>
          <cell r="E873" t="str">
            <v>oitocentos e setenta e dois centavos</v>
          </cell>
        </row>
        <row r="874">
          <cell r="A874">
            <v>873</v>
          </cell>
          <cell r="B874" t="str">
            <v xml:space="preserve">oitocentos e setenta e tres milhões, </v>
          </cell>
          <cell r="C874" t="str">
            <v xml:space="preserve">oitocentos e setenta e tres mil, </v>
          </cell>
          <cell r="D874" t="str">
            <v>oitocentos e setenta e tres</v>
          </cell>
          <cell r="E874" t="str">
            <v>oitocentos e setenta e tres centavos</v>
          </cell>
        </row>
        <row r="875">
          <cell r="A875">
            <v>874</v>
          </cell>
          <cell r="B875" t="str">
            <v xml:space="preserve">oitocentos e setenta e quatro milhões, </v>
          </cell>
          <cell r="C875" t="str">
            <v xml:space="preserve">oitocentos e setenta e quatro mil, </v>
          </cell>
          <cell r="D875" t="str">
            <v>oitocentos e setenta e quatro</v>
          </cell>
          <cell r="E875" t="str">
            <v>oitocentos e setenta e quatro centavos</v>
          </cell>
        </row>
        <row r="876">
          <cell r="A876">
            <v>875</v>
          </cell>
          <cell r="B876" t="str">
            <v xml:space="preserve">oitocentos e setenta e cinco milhões, </v>
          </cell>
          <cell r="C876" t="str">
            <v xml:space="preserve">oitocentos e setenta e cinco mil, </v>
          </cell>
          <cell r="D876" t="str">
            <v>oitocentos e setenta e cinco</v>
          </cell>
          <cell r="E876" t="str">
            <v>oitocentos e setenta e cinco centavos</v>
          </cell>
        </row>
        <row r="877">
          <cell r="A877">
            <v>876</v>
          </cell>
          <cell r="B877" t="str">
            <v xml:space="preserve">oitocentos e setenta e seis milhões, </v>
          </cell>
          <cell r="C877" t="str">
            <v xml:space="preserve">oitocentos e setenta e seis mil, </v>
          </cell>
          <cell r="D877" t="str">
            <v>oitocentos e setenta e seis</v>
          </cell>
          <cell r="E877" t="str">
            <v>oitocentos e setenta e seis centavos</v>
          </cell>
        </row>
        <row r="878">
          <cell r="A878">
            <v>877</v>
          </cell>
          <cell r="B878" t="str">
            <v xml:space="preserve">oitocentos e setenta e sete milhões, </v>
          </cell>
          <cell r="C878" t="str">
            <v xml:space="preserve">oitocentos e setenta e sete mil, </v>
          </cell>
          <cell r="D878" t="str">
            <v>oitocentos e setenta e sete</v>
          </cell>
          <cell r="E878" t="str">
            <v>oitocentos e setenta e sete centavos</v>
          </cell>
        </row>
        <row r="879">
          <cell r="A879">
            <v>878</v>
          </cell>
          <cell r="B879" t="str">
            <v xml:space="preserve">oitocentos e setenta e oito milhões, </v>
          </cell>
          <cell r="C879" t="str">
            <v xml:space="preserve">oitocentos e setenta e oito mil, </v>
          </cell>
          <cell r="D879" t="str">
            <v>oitocentos e setenta e oito</v>
          </cell>
          <cell r="E879" t="str">
            <v>oitocentos e setenta e oito centavos</v>
          </cell>
        </row>
        <row r="880">
          <cell r="A880">
            <v>879</v>
          </cell>
          <cell r="B880" t="str">
            <v xml:space="preserve">oitocentos e setenta e nove milhões, </v>
          </cell>
          <cell r="C880" t="str">
            <v xml:space="preserve">oitocentos e setenta e nove mil, </v>
          </cell>
          <cell r="D880" t="str">
            <v>oitocentos e setenta e nove</v>
          </cell>
          <cell r="E880" t="str">
            <v>oitocentos e setenta e nove centavos</v>
          </cell>
        </row>
        <row r="881">
          <cell r="A881">
            <v>880</v>
          </cell>
          <cell r="B881" t="str">
            <v xml:space="preserve">oitocentos e oitenta milhões, </v>
          </cell>
          <cell r="C881" t="str">
            <v xml:space="preserve">oitocentos e oitenta mil, </v>
          </cell>
          <cell r="D881" t="str">
            <v>oitocentos e oitenta</v>
          </cell>
          <cell r="E881" t="str">
            <v>oitocentos e oitenta centavos</v>
          </cell>
        </row>
        <row r="882">
          <cell r="A882">
            <v>881</v>
          </cell>
          <cell r="B882" t="str">
            <v xml:space="preserve">oitocentos e oitenta e um milhões, </v>
          </cell>
          <cell r="C882" t="str">
            <v xml:space="preserve">oitocentos e oitenta e um mil, </v>
          </cell>
          <cell r="D882" t="str">
            <v>oitocentos e oitenta e um</v>
          </cell>
          <cell r="E882" t="str">
            <v>oitocentos e oitenta e um centavos</v>
          </cell>
        </row>
        <row r="883">
          <cell r="A883">
            <v>882</v>
          </cell>
          <cell r="B883" t="str">
            <v xml:space="preserve">oitocentos e oitenta e dois milhões, </v>
          </cell>
          <cell r="C883" t="str">
            <v xml:space="preserve">oitocentos e oitenta e dois mil, </v>
          </cell>
          <cell r="D883" t="str">
            <v>oitocentos e oitenta e dois</v>
          </cell>
          <cell r="E883" t="str">
            <v>oitocentos e oitenta e dois centavos</v>
          </cell>
        </row>
        <row r="884">
          <cell r="A884">
            <v>883</v>
          </cell>
          <cell r="B884" t="str">
            <v xml:space="preserve">oitocentos e oitenta e tres milhões, </v>
          </cell>
          <cell r="C884" t="str">
            <v xml:space="preserve">oitocentos e oitenta e tres mil, </v>
          </cell>
          <cell r="D884" t="str">
            <v>oitocentos e oitenta e tres</v>
          </cell>
          <cell r="E884" t="str">
            <v>oitocentos e oitenta e tres centavos</v>
          </cell>
        </row>
        <row r="885">
          <cell r="A885">
            <v>884</v>
          </cell>
          <cell r="B885" t="str">
            <v xml:space="preserve">oitocentos e oitenta e quatro milhões, </v>
          </cell>
          <cell r="C885" t="str">
            <v xml:space="preserve">oitocentos e oitenta e quatro mil, </v>
          </cell>
          <cell r="D885" t="str">
            <v>oitocentos e oitenta e quatro</v>
          </cell>
          <cell r="E885" t="str">
            <v>oitocentos e oitenta e quatro centavos</v>
          </cell>
        </row>
        <row r="886">
          <cell r="A886">
            <v>885</v>
          </cell>
          <cell r="B886" t="str">
            <v xml:space="preserve">oitocentos e oitenta e cinco milhões, </v>
          </cell>
          <cell r="C886" t="str">
            <v xml:space="preserve">oitocentos e oitenta e cinco mil, </v>
          </cell>
          <cell r="D886" t="str">
            <v>oitocentos e oitenta e cinco</v>
          </cell>
          <cell r="E886" t="str">
            <v>oitocentos e oitenta e cinco centavos</v>
          </cell>
        </row>
        <row r="887">
          <cell r="A887">
            <v>886</v>
          </cell>
          <cell r="B887" t="str">
            <v xml:space="preserve">oitocentos e oitenta e seis milhões, </v>
          </cell>
          <cell r="C887" t="str">
            <v xml:space="preserve">oitocentos e oitenta e seis mil, </v>
          </cell>
          <cell r="D887" t="str">
            <v>oitocentos e oitenta e seis</v>
          </cell>
          <cell r="E887" t="str">
            <v>oitocentos e oitenta e seis centavos</v>
          </cell>
        </row>
        <row r="888">
          <cell r="A888">
            <v>887</v>
          </cell>
          <cell r="B888" t="str">
            <v xml:space="preserve">oitocentos e oitenta e sete milhões, </v>
          </cell>
          <cell r="C888" t="str">
            <v xml:space="preserve">oitocentos e oitenta e sete mil, </v>
          </cell>
          <cell r="D888" t="str">
            <v>oitocentos e oitenta e sete</v>
          </cell>
          <cell r="E888" t="str">
            <v>oitocentos e oitenta e sete centavos</v>
          </cell>
        </row>
        <row r="889">
          <cell r="A889">
            <v>888</v>
          </cell>
          <cell r="B889" t="str">
            <v xml:space="preserve">oitocentos e oitenta e oito milhões, </v>
          </cell>
          <cell r="C889" t="str">
            <v xml:space="preserve">oitocentos e oitenta e oito mil, </v>
          </cell>
          <cell r="D889" t="str">
            <v>oitocentos e oitenta e oito</v>
          </cell>
          <cell r="E889" t="str">
            <v>oitocentos e oitenta e oito centavos</v>
          </cell>
        </row>
        <row r="890">
          <cell r="A890">
            <v>889</v>
          </cell>
          <cell r="B890" t="str">
            <v xml:space="preserve">oitocentos e oitenta e nove milhões, </v>
          </cell>
          <cell r="C890" t="str">
            <v xml:space="preserve">oitocentos e oitenta e nove mil, </v>
          </cell>
          <cell r="D890" t="str">
            <v>oitocentos e oitenta e nove</v>
          </cell>
          <cell r="E890" t="str">
            <v>oitocentos e oitenta e nove centavos</v>
          </cell>
        </row>
        <row r="891">
          <cell r="A891">
            <v>890</v>
          </cell>
          <cell r="B891" t="str">
            <v xml:space="preserve">oitocentos e noventa milhões, </v>
          </cell>
          <cell r="C891" t="str">
            <v xml:space="preserve">oitocentos e noventa mil, </v>
          </cell>
          <cell r="D891" t="str">
            <v>oitocentos e noventa</v>
          </cell>
          <cell r="E891" t="str">
            <v>oitocentos e noventa centavos</v>
          </cell>
        </row>
        <row r="892">
          <cell r="A892">
            <v>891</v>
          </cell>
          <cell r="B892" t="str">
            <v xml:space="preserve">oitocentos e noventa e um milhões, </v>
          </cell>
          <cell r="C892" t="str">
            <v xml:space="preserve">oitocentos e noventa e um mil, </v>
          </cell>
          <cell r="D892" t="str">
            <v>oitocentos e noventa e um</v>
          </cell>
          <cell r="E892" t="str">
            <v>oitocentos e noventa e um centavos</v>
          </cell>
        </row>
        <row r="893">
          <cell r="A893">
            <v>892</v>
          </cell>
          <cell r="B893" t="str">
            <v xml:space="preserve">oitocentos e noventa e dois milhões, </v>
          </cell>
          <cell r="C893" t="str">
            <v xml:space="preserve">oitocentos e noventa e dois mil, </v>
          </cell>
          <cell r="D893" t="str">
            <v>oitocentos e noventa e dois</v>
          </cell>
          <cell r="E893" t="str">
            <v>oitocentos e noventa e dois centavos</v>
          </cell>
        </row>
        <row r="894">
          <cell r="A894">
            <v>893</v>
          </cell>
          <cell r="B894" t="str">
            <v xml:space="preserve">oitocentos e noventa e tres milhões, </v>
          </cell>
          <cell r="C894" t="str">
            <v xml:space="preserve">oitocentos e noventa e tres mil, </v>
          </cell>
          <cell r="D894" t="str">
            <v>oitocentos e noventa e tres</v>
          </cell>
          <cell r="E894" t="str">
            <v>oitocentos e noventa e tres centavos</v>
          </cell>
        </row>
        <row r="895">
          <cell r="A895">
            <v>894</v>
          </cell>
          <cell r="B895" t="str">
            <v xml:space="preserve">oitocentos e noventa e quatro milhões, </v>
          </cell>
          <cell r="C895" t="str">
            <v xml:space="preserve">oitocentos e noventa e quatro mil, </v>
          </cell>
          <cell r="D895" t="str">
            <v>oitocentos e noventa e quatro</v>
          </cell>
          <cell r="E895" t="str">
            <v>oitocentos e noventa e quatro centavos</v>
          </cell>
        </row>
        <row r="896">
          <cell r="A896">
            <v>895</v>
          </cell>
          <cell r="B896" t="str">
            <v xml:space="preserve">oitocentos e noventa e cinco milhões, </v>
          </cell>
          <cell r="C896" t="str">
            <v xml:space="preserve">oitocentos e noventa e cinco mil, </v>
          </cell>
          <cell r="D896" t="str">
            <v>oitocentos e noventa e cinco</v>
          </cell>
          <cell r="E896" t="str">
            <v>oitocentos e noventa e cinco centavos</v>
          </cell>
        </row>
        <row r="897">
          <cell r="A897">
            <v>896</v>
          </cell>
          <cell r="B897" t="str">
            <v xml:space="preserve">oitocentos e noventa e seis milhões, </v>
          </cell>
          <cell r="C897" t="str">
            <v xml:space="preserve">oitocentos e noventa e seis mil, </v>
          </cell>
          <cell r="D897" t="str">
            <v>oitocentos e noventa e seis</v>
          </cell>
          <cell r="E897" t="str">
            <v>oitocentos e noventa e seis centavos</v>
          </cell>
        </row>
        <row r="898">
          <cell r="A898">
            <v>897</v>
          </cell>
          <cell r="B898" t="str">
            <v xml:space="preserve">oitocentos e noventa e sete milhões, </v>
          </cell>
          <cell r="C898" t="str">
            <v xml:space="preserve">oitocentos e noventa e sete mil, </v>
          </cell>
          <cell r="D898" t="str">
            <v>oitocentos e noventa e sete</v>
          </cell>
          <cell r="E898" t="str">
            <v>oitocentos e noventa e sete centavos</v>
          </cell>
        </row>
        <row r="899">
          <cell r="A899">
            <v>898</v>
          </cell>
          <cell r="B899" t="str">
            <v xml:space="preserve">oitocentos e noventa e oito milhões, </v>
          </cell>
          <cell r="C899" t="str">
            <v xml:space="preserve">oitocentos e noventa e oito mil, </v>
          </cell>
          <cell r="D899" t="str">
            <v>oitocentos e noventa e oito</v>
          </cell>
          <cell r="E899" t="str">
            <v>oitocentos e noventa e oito centavos</v>
          </cell>
        </row>
        <row r="900">
          <cell r="A900">
            <v>899</v>
          </cell>
          <cell r="B900" t="str">
            <v xml:space="preserve">oitocentos e noventa e nove milhões, </v>
          </cell>
          <cell r="C900" t="str">
            <v xml:space="preserve">oitocentos e noventa e nove mil, </v>
          </cell>
          <cell r="D900" t="str">
            <v>oitocentos e noventa e nove</v>
          </cell>
          <cell r="E900" t="str">
            <v>oitocentos e noventa e nove centavos</v>
          </cell>
        </row>
        <row r="901">
          <cell r="A901">
            <v>900</v>
          </cell>
          <cell r="B901" t="str">
            <v xml:space="preserve">novecentos milhões, </v>
          </cell>
          <cell r="C901" t="str">
            <v xml:space="preserve">novecentos mil, </v>
          </cell>
          <cell r="D901" t="str">
            <v>novecentos</v>
          </cell>
          <cell r="E901" t="str">
            <v>novecentos centavos</v>
          </cell>
        </row>
        <row r="902">
          <cell r="A902">
            <v>901</v>
          </cell>
          <cell r="B902" t="str">
            <v xml:space="preserve">novecentos e um milhões, </v>
          </cell>
          <cell r="C902" t="str">
            <v xml:space="preserve">novecentos e um mil, </v>
          </cell>
          <cell r="D902" t="str">
            <v>novecentos e um</v>
          </cell>
          <cell r="E902" t="str">
            <v>novecentos e um centavos</v>
          </cell>
        </row>
        <row r="903">
          <cell r="A903">
            <v>902</v>
          </cell>
          <cell r="B903" t="str">
            <v xml:space="preserve">novecentos e dois milhões, </v>
          </cell>
          <cell r="C903" t="str">
            <v xml:space="preserve">novecentos e dois mil, </v>
          </cell>
          <cell r="D903" t="str">
            <v>novecentos e dois</v>
          </cell>
          <cell r="E903" t="str">
            <v>novecentos e dois centavos</v>
          </cell>
        </row>
        <row r="904">
          <cell r="A904">
            <v>903</v>
          </cell>
          <cell r="B904" t="str">
            <v xml:space="preserve">novecentos e tres milhões, </v>
          </cell>
          <cell r="C904" t="str">
            <v xml:space="preserve">novecentos e tres mil, </v>
          </cell>
          <cell r="D904" t="str">
            <v>novecentos e tres</v>
          </cell>
          <cell r="E904" t="str">
            <v>novecentos e tres centavos</v>
          </cell>
        </row>
        <row r="905">
          <cell r="A905">
            <v>904</v>
          </cell>
          <cell r="B905" t="str">
            <v xml:space="preserve">novecentos e quatro milhões, </v>
          </cell>
          <cell r="C905" t="str">
            <v xml:space="preserve">novecentos e quatro mil, </v>
          </cell>
          <cell r="D905" t="str">
            <v>novecentos e quatro</v>
          </cell>
          <cell r="E905" t="str">
            <v>novecentos e quatro centavos</v>
          </cell>
        </row>
        <row r="906">
          <cell r="A906">
            <v>905</v>
          </cell>
          <cell r="B906" t="str">
            <v xml:space="preserve">novecentos e cinco milhões, </v>
          </cell>
          <cell r="C906" t="str">
            <v xml:space="preserve">novecentos e cinco mil, </v>
          </cell>
          <cell r="D906" t="str">
            <v>novecentos e cinco</v>
          </cell>
          <cell r="E906" t="str">
            <v>novecentos e cinco centavos</v>
          </cell>
        </row>
        <row r="907">
          <cell r="A907">
            <v>906</v>
          </cell>
          <cell r="B907" t="str">
            <v xml:space="preserve">novecentos e seis milhões, </v>
          </cell>
          <cell r="C907" t="str">
            <v xml:space="preserve">novecentos e seis mil, </v>
          </cell>
          <cell r="D907" t="str">
            <v>novecentos e seis</v>
          </cell>
          <cell r="E907" t="str">
            <v>novecentos e seis centavos</v>
          </cell>
        </row>
        <row r="908">
          <cell r="A908">
            <v>907</v>
          </cell>
          <cell r="B908" t="str">
            <v xml:space="preserve">novecentos e sete milhões, </v>
          </cell>
          <cell r="C908" t="str">
            <v xml:space="preserve">novecentos e sete mil, </v>
          </cell>
          <cell r="D908" t="str">
            <v>novecentos e sete</v>
          </cell>
          <cell r="E908" t="str">
            <v>novecentos e sete centavos</v>
          </cell>
        </row>
        <row r="909">
          <cell r="A909">
            <v>908</v>
          </cell>
          <cell r="B909" t="str">
            <v xml:space="preserve">novecentos e oito milhões, </v>
          </cell>
          <cell r="C909" t="str">
            <v xml:space="preserve">novecentos e oito mil, </v>
          </cell>
          <cell r="D909" t="str">
            <v>novecentos e oito</v>
          </cell>
          <cell r="E909" t="str">
            <v>novecentos e oito centavos</v>
          </cell>
        </row>
        <row r="910">
          <cell r="A910">
            <v>909</v>
          </cell>
          <cell r="B910" t="str">
            <v xml:space="preserve">novecentos e nove milhões, </v>
          </cell>
          <cell r="C910" t="str">
            <v xml:space="preserve">novecentos e nove mil, </v>
          </cell>
          <cell r="D910" t="str">
            <v>novecentos e nove</v>
          </cell>
          <cell r="E910" t="str">
            <v>novecentos e nove centavos</v>
          </cell>
        </row>
        <row r="911">
          <cell r="A911">
            <v>910</v>
          </cell>
          <cell r="B911" t="str">
            <v xml:space="preserve">novecentos e dez milhões, </v>
          </cell>
          <cell r="C911" t="str">
            <v xml:space="preserve">novecentos e dez mil, </v>
          </cell>
          <cell r="D911" t="str">
            <v>novecentos e dez</v>
          </cell>
          <cell r="E911" t="str">
            <v>novecentos e dez centavos</v>
          </cell>
        </row>
        <row r="912">
          <cell r="A912">
            <v>911</v>
          </cell>
          <cell r="B912" t="str">
            <v xml:space="preserve">novecentos e onze milhões, </v>
          </cell>
          <cell r="C912" t="str">
            <v xml:space="preserve">novecentos e onze mil, </v>
          </cell>
          <cell r="D912" t="str">
            <v>novecentos e onze</v>
          </cell>
          <cell r="E912" t="str">
            <v>novecentos e onze centavos</v>
          </cell>
        </row>
        <row r="913">
          <cell r="A913">
            <v>912</v>
          </cell>
          <cell r="B913" t="str">
            <v xml:space="preserve">novecentos e doze milhões, </v>
          </cell>
          <cell r="C913" t="str">
            <v xml:space="preserve">novecentos e doze mil, </v>
          </cell>
          <cell r="D913" t="str">
            <v>novecentos e doze</v>
          </cell>
          <cell r="E913" t="str">
            <v>novecentos e doze centavos</v>
          </cell>
        </row>
        <row r="914">
          <cell r="A914">
            <v>913</v>
          </cell>
          <cell r="B914" t="str">
            <v xml:space="preserve">novecentos e treze milhões, </v>
          </cell>
          <cell r="C914" t="str">
            <v xml:space="preserve">novecentos e treze mil, </v>
          </cell>
          <cell r="D914" t="str">
            <v>novecentos e treze</v>
          </cell>
          <cell r="E914" t="str">
            <v>novecentos e treze centavos</v>
          </cell>
        </row>
        <row r="915">
          <cell r="A915">
            <v>914</v>
          </cell>
          <cell r="B915" t="str">
            <v xml:space="preserve">novecentos e quatorze milhões, </v>
          </cell>
          <cell r="C915" t="str">
            <v xml:space="preserve">novecentos e quatorze mil, </v>
          </cell>
          <cell r="D915" t="str">
            <v>novecentos e quatorze</v>
          </cell>
          <cell r="E915" t="str">
            <v>novecentos e quatorze centavos</v>
          </cell>
        </row>
        <row r="916">
          <cell r="A916">
            <v>915</v>
          </cell>
          <cell r="B916" t="str">
            <v xml:space="preserve">novecentos e quinze milhões, </v>
          </cell>
          <cell r="C916" t="str">
            <v xml:space="preserve">novecentos e quinze mil, </v>
          </cell>
          <cell r="D916" t="str">
            <v>novecentos e quinze</v>
          </cell>
          <cell r="E916" t="str">
            <v>novecentos e quinze centavos</v>
          </cell>
        </row>
        <row r="917">
          <cell r="A917">
            <v>916</v>
          </cell>
          <cell r="B917" t="str">
            <v xml:space="preserve">novecentos e dezesseis milhões, </v>
          </cell>
          <cell r="C917" t="str">
            <v xml:space="preserve">novecentos e dezesseis mil, </v>
          </cell>
          <cell r="D917" t="str">
            <v>novecentos e dezesseis</v>
          </cell>
          <cell r="E917" t="str">
            <v>novecentos e dezesseis centavos</v>
          </cell>
        </row>
        <row r="918">
          <cell r="A918">
            <v>917</v>
          </cell>
          <cell r="B918" t="str">
            <v xml:space="preserve">novecentos e dezessete milhões, </v>
          </cell>
          <cell r="C918" t="str">
            <v xml:space="preserve">novecentos e dezessete mil, </v>
          </cell>
          <cell r="D918" t="str">
            <v>novecentos e dezessete</v>
          </cell>
          <cell r="E918" t="str">
            <v>novecentos e dezessete centavos</v>
          </cell>
        </row>
        <row r="919">
          <cell r="A919">
            <v>918</v>
          </cell>
          <cell r="B919" t="str">
            <v xml:space="preserve">novecentos e dezoito milhões, </v>
          </cell>
          <cell r="C919" t="str">
            <v xml:space="preserve">novecentos e dezoito mil, </v>
          </cell>
          <cell r="D919" t="str">
            <v>novecentos e dezoito</v>
          </cell>
          <cell r="E919" t="str">
            <v>novecentos e dezoito centavos</v>
          </cell>
        </row>
        <row r="920">
          <cell r="A920">
            <v>919</v>
          </cell>
          <cell r="B920" t="str">
            <v xml:space="preserve">novecentos e dezenove milhões, </v>
          </cell>
          <cell r="C920" t="str">
            <v xml:space="preserve">novecentos e dezenove mil, </v>
          </cell>
          <cell r="D920" t="str">
            <v>novecentos e dezenove</v>
          </cell>
          <cell r="E920" t="str">
            <v>novecentos e dezenove centavos</v>
          </cell>
        </row>
        <row r="921">
          <cell r="A921">
            <v>920</v>
          </cell>
          <cell r="B921" t="str">
            <v xml:space="preserve">novecentos e vinte milhões, </v>
          </cell>
          <cell r="C921" t="str">
            <v xml:space="preserve">novecentos e vinte mil, </v>
          </cell>
          <cell r="D921" t="str">
            <v>novecentos e vinte</v>
          </cell>
          <cell r="E921" t="str">
            <v>novecentos e vinte centavos</v>
          </cell>
        </row>
        <row r="922">
          <cell r="A922">
            <v>921</v>
          </cell>
          <cell r="B922" t="str">
            <v xml:space="preserve">novecentos e vinte e um milhões, </v>
          </cell>
          <cell r="C922" t="str">
            <v xml:space="preserve">novecentos e vinte e um mil, </v>
          </cell>
          <cell r="D922" t="str">
            <v>novecentos e vinte e um</v>
          </cell>
          <cell r="E922" t="str">
            <v>novecentos e vinte e um centavos</v>
          </cell>
        </row>
        <row r="923">
          <cell r="A923">
            <v>922</v>
          </cell>
          <cell r="B923" t="str">
            <v xml:space="preserve">novecentos e vinte e dois milhões, </v>
          </cell>
          <cell r="C923" t="str">
            <v xml:space="preserve">novecentos e vinte e dois mil, </v>
          </cell>
          <cell r="D923" t="str">
            <v>novecentos e vinte e dois</v>
          </cell>
          <cell r="E923" t="str">
            <v>novecentos e vinte e dois centavos</v>
          </cell>
        </row>
        <row r="924">
          <cell r="A924">
            <v>923</v>
          </cell>
          <cell r="B924" t="str">
            <v xml:space="preserve">novecentos e vinte e tres milhões, </v>
          </cell>
          <cell r="C924" t="str">
            <v xml:space="preserve">novecentos e vinte e tres mil, </v>
          </cell>
          <cell r="D924" t="str">
            <v>novecentos e vinte e tres</v>
          </cell>
          <cell r="E924" t="str">
            <v>novecentos e vinte e tres centavos</v>
          </cell>
        </row>
        <row r="925">
          <cell r="A925">
            <v>924</v>
          </cell>
          <cell r="B925" t="str">
            <v xml:space="preserve">novecentos e vinte e quatro milhões, </v>
          </cell>
          <cell r="C925" t="str">
            <v xml:space="preserve">novecentos e vinte e quatro mil, </v>
          </cell>
          <cell r="D925" t="str">
            <v>novecentos e vinte e quatro</v>
          </cell>
          <cell r="E925" t="str">
            <v>novecentos e vinte e quatro centavos</v>
          </cell>
        </row>
        <row r="926">
          <cell r="A926">
            <v>925</v>
          </cell>
          <cell r="B926" t="str">
            <v xml:space="preserve">novecentos e vinte e cinco milhões, </v>
          </cell>
          <cell r="C926" t="str">
            <v xml:space="preserve">novecentos e vinte e cinco mil, </v>
          </cell>
          <cell r="D926" t="str">
            <v>novecentos e vinte e cinco</v>
          </cell>
          <cell r="E926" t="str">
            <v>novecentos e vinte e cinco centavos</v>
          </cell>
        </row>
        <row r="927">
          <cell r="A927">
            <v>926</v>
          </cell>
          <cell r="B927" t="str">
            <v xml:space="preserve">novecentos e vinte e seis milhões, </v>
          </cell>
          <cell r="C927" t="str">
            <v xml:space="preserve">novecentos e vinte e seis mil, </v>
          </cell>
          <cell r="D927" t="str">
            <v>novecentos e vinte e seis</v>
          </cell>
          <cell r="E927" t="str">
            <v>novecentos e vinte e seis centavos</v>
          </cell>
        </row>
        <row r="928">
          <cell r="A928">
            <v>927</v>
          </cell>
          <cell r="B928" t="str">
            <v xml:space="preserve">novecentos e vinte e sete milhões, </v>
          </cell>
          <cell r="C928" t="str">
            <v xml:space="preserve">novecentos e vinte e sete mil, </v>
          </cell>
          <cell r="D928" t="str">
            <v>novecentos e vinte e sete</v>
          </cell>
          <cell r="E928" t="str">
            <v>novecentos e vinte e sete centavos</v>
          </cell>
        </row>
        <row r="929">
          <cell r="A929">
            <v>928</v>
          </cell>
          <cell r="B929" t="str">
            <v xml:space="preserve">novecentos e vinte e oito milhões, </v>
          </cell>
          <cell r="C929" t="str">
            <v xml:space="preserve">novecentos e vinte e oito mil, </v>
          </cell>
          <cell r="D929" t="str">
            <v>novecentos e vinte e oito</v>
          </cell>
          <cell r="E929" t="str">
            <v>novecentos e vinte e oito centavos</v>
          </cell>
        </row>
        <row r="930">
          <cell r="A930">
            <v>929</v>
          </cell>
          <cell r="B930" t="str">
            <v xml:space="preserve">novecentos e vinte e nove milhões, </v>
          </cell>
          <cell r="C930" t="str">
            <v xml:space="preserve">novecentos e vinte e nove mil, </v>
          </cell>
          <cell r="D930" t="str">
            <v>novecentos e vinte e nove</v>
          </cell>
          <cell r="E930" t="str">
            <v>novecentos e vinte e nove centavos</v>
          </cell>
        </row>
        <row r="931">
          <cell r="A931">
            <v>930</v>
          </cell>
          <cell r="B931" t="str">
            <v xml:space="preserve">novecentos e trinta milhões, </v>
          </cell>
          <cell r="C931" t="str">
            <v xml:space="preserve">novecentos e trinta mil, </v>
          </cell>
          <cell r="D931" t="str">
            <v>novecentos e trinta</v>
          </cell>
          <cell r="E931" t="str">
            <v>novecentos e trinta centavos</v>
          </cell>
        </row>
        <row r="932">
          <cell r="A932">
            <v>931</v>
          </cell>
          <cell r="B932" t="str">
            <v xml:space="preserve">novecentos e trinta e um milhões, </v>
          </cell>
          <cell r="C932" t="str">
            <v xml:space="preserve">novecentos e trinta e um mil, </v>
          </cell>
          <cell r="D932" t="str">
            <v>novecentos e trinta e um</v>
          </cell>
          <cell r="E932" t="str">
            <v>novecentos e trinta e um centavos</v>
          </cell>
        </row>
        <row r="933">
          <cell r="A933">
            <v>932</v>
          </cell>
          <cell r="B933" t="str">
            <v xml:space="preserve">novecentos e trinta e dois milhões, </v>
          </cell>
          <cell r="C933" t="str">
            <v xml:space="preserve">novecentos e trinta e dois mil, </v>
          </cell>
          <cell r="D933" t="str">
            <v>novecentos e trinta e dois</v>
          </cell>
          <cell r="E933" t="str">
            <v>novecentos e trinta e dois centavos</v>
          </cell>
        </row>
        <row r="934">
          <cell r="A934">
            <v>933</v>
          </cell>
          <cell r="B934" t="str">
            <v xml:space="preserve">novecentos e trinta e tres milhões, </v>
          </cell>
          <cell r="C934" t="str">
            <v xml:space="preserve">novecentos e trinta e tres mil, </v>
          </cell>
          <cell r="D934" t="str">
            <v>novecentos e trinta e tres</v>
          </cell>
          <cell r="E934" t="str">
            <v>novecentos e trinta e tres centavos</v>
          </cell>
        </row>
        <row r="935">
          <cell r="A935">
            <v>934</v>
          </cell>
          <cell r="B935" t="str">
            <v xml:space="preserve">novecentos e trinta e quatro milhões, </v>
          </cell>
          <cell r="C935" t="str">
            <v xml:space="preserve">novecentos e trinta e quatro mil, </v>
          </cell>
          <cell r="D935" t="str">
            <v>novecentos e trinta e quatro</v>
          </cell>
          <cell r="E935" t="str">
            <v>novecentos e trinta e quatro centavos</v>
          </cell>
        </row>
        <row r="936">
          <cell r="A936">
            <v>935</v>
          </cell>
          <cell r="B936" t="str">
            <v xml:space="preserve">novecentos e trinta e cinco milhões, </v>
          </cell>
          <cell r="C936" t="str">
            <v xml:space="preserve">novecentos e trinta e cinco mil, </v>
          </cell>
          <cell r="D936" t="str">
            <v>novecentos e trinta e cinco</v>
          </cell>
          <cell r="E936" t="str">
            <v>novecentos e trinta e cinco centavos</v>
          </cell>
        </row>
        <row r="937">
          <cell r="A937">
            <v>936</v>
          </cell>
          <cell r="B937" t="str">
            <v xml:space="preserve">novecentos e trinta e seis milhões, </v>
          </cell>
          <cell r="C937" t="str">
            <v xml:space="preserve">novecentos e trinta e seis mil, </v>
          </cell>
          <cell r="D937" t="str">
            <v>novecentos e trinta e seis</v>
          </cell>
          <cell r="E937" t="str">
            <v>novecentos e trinta e seis centavos</v>
          </cell>
        </row>
        <row r="938">
          <cell r="A938">
            <v>937</v>
          </cell>
          <cell r="B938" t="str">
            <v xml:space="preserve">novecentos e trinta e sete milhões, </v>
          </cell>
          <cell r="C938" t="str">
            <v xml:space="preserve">novecentos e trinta e sete mil, </v>
          </cell>
          <cell r="D938" t="str">
            <v>novecentos e trinta e sete</v>
          </cell>
          <cell r="E938" t="str">
            <v>novecentos e trinta e sete centavos</v>
          </cell>
        </row>
        <row r="939">
          <cell r="A939">
            <v>938</v>
          </cell>
          <cell r="B939" t="str">
            <v xml:space="preserve">novecentos e trinta e oito milhões, </v>
          </cell>
          <cell r="C939" t="str">
            <v xml:space="preserve">novecentos e trinta e oito mil, </v>
          </cell>
          <cell r="D939" t="str">
            <v>novecentos e trinta e oito</v>
          </cell>
          <cell r="E939" t="str">
            <v>novecentos e trinta e oito centavos</v>
          </cell>
        </row>
        <row r="940">
          <cell r="A940">
            <v>939</v>
          </cell>
          <cell r="B940" t="str">
            <v xml:space="preserve">novecentos e trinta e nove milhões, </v>
          </cell>
          <cell r="C940" t="str">
            <v xml:space="preserve">novecentos e trinta e nove mil, </v>
          </cell>
          <cell r="D940" t="str">
            <v>novecentos e trinta e nove</v>
          </cell>
          <cell r="E940" t="str">
            <v>novecentos e trinta e nove centavos</v>
          </cell>
        </row>
        <row r="941">
          <cell r="A941">
            <v>940</v>
          </cell>
          <cell r="B941" t="str">
            <v xml:space="preserve">novecentos e quarenta milhões, </v>
          </cell>
          <cell r="C941" t="str">
            <v xml:space="preserve">novecentos e quarenta mil, </v>
          </cell>
          <cell r="D941" t="str">
            <v>novecentos e quarenta</v>
          </cell>
          <cell r="E941" t="str">
            <v>novecentos e quarenta centavos</v>
          </cell>
        </row>
        <row r="942">
          <cell r="A942">
            <v>941</v>
          </cell>
          <cell r="B942" t="str">
            <v xml:space="preserve">novecentos e quarenta e um milhões, </v>
          </cell>
          <cell r="C942" t="str">
            <v xml:space="preserve">novecentos e quarenta e um mil, </v>
          </cell>
          <cell r="D942" t="str">
            <v>novecentos e quarenta e um</v>
          </cell>
          <cell r="E942" t="str">
            <v>novecentos e quarenta e um centavos</v>
          </cell>
        </row>
        <row r="943">
          <cell r="A943">
            <v>942</v>
          </cell>
          <cell r="B943" t="str">
            <v xml:space="preserve">novecentos e quarenta e dois milhões, </v>
          </cell>
          <cell r="C943" t="str">
            <v xml:space="preserve">novecentos e quarenta e dois mil, </v>
          </cell>
          <cell r="D943" t="str">
            <v>novecentos e quarenta e dois</v>
          </cell>
          <cell r="E943" t="str">
            <v>novecentos e quarenta e dois centavos</v>
          </cell>
        </row>
        <row r="944">
          <cell r="A944">
            <v>943</v>
          </cell>
          <cell r="B944" t="str">
            <v xml:space="preserve">novecentos e quarenta e tres milhões, </v>
          </cell>
          <cell r="C944" t="str">
            <v xml:space="preserve">novecentos e quarenta e tres mil, </v>
          </cell>
          <cell r="D944" t="str">
            <v>novecentos e quarenta e tres</v>
          </cell>
          <cell r="E944" t="str">
            <v>novecentos e quarenta e tres centavos</v>
          </cell>
        </row>
        <row r="945">
          <cell r="A945">
            <v>944</v>
          </cell>
          <cell r="B945" t="str">
            <v xml:space="preserve">novecentos e quarenta e quatro milhões, </v>
          </cell>
          <cell r="C945" t="str">
            <v xml:space="preserve">novecentos e quarenta e quatro mil, </v>
          </cell>
          <cell r="D945" t="str">
            <v>novecentos e quarenta e quatro</v>
          </cell>
          <cell r="E945" t="str">
            <v>novecentos e quarenta e quatro centavos</v>
          </cell>
        </row>
        <row r="946">
          <cell r="A946">
            <v>945</v>
          </cell>
          <cell r="B946" t="str">
            <v xml:space="preserve">novecentos e quarenta e cinco milhões, </v>
          </cell>
          <cell r="C946" t="str">
            <v xml:space="preserve">novecentos e quarenta e cinco mil, </v>
          </cell>
          <cell r="D946" t="str">
            <v>novecentos e quarenta e cinco</v>
          </cell>
          <cell r="E946" t="str">
            <v>novecentos e quarenta e cinco centavos</v>
          </cell>
        </row>
        <row r="947">
          <cell r="A947">
            <v>946</v>
          </cell>
          <cell r="B947" t="str">
            <v xml:space="preserve">novecentos e quarenta e seis milhões, </v>
          </cell>
          <cell r="C947" t="str">
            <v xml:space="preserve">novecentos e quarenta e seis mil, </v>
          </cell>
          <cell r="D947" t="str">
            <v>novecentos e quarenta e seis</v>
          </cell>
          <cell r="E947" t="str">
            <v>novecentos e quarenta e seis centavos</v>
          </cell>
        </row>
        <row r="948">
          <cell r="A948">
            <v>947</v>
          </cell>
          <cell r="B948" t="str">
            <v xml:space="preserve">novecentos e quarenta e sete milhões, </v>
          </cell>
          <cell r="C948" t="str">
            <v xml:space="preserve">novecentos e quarenta e sete mil, </v>
          </cell>
          <cell r="D948" t="str">
            <v>novecentos e quarenta e sete</v>
          </cell>
          <cell r="E948" t="str">
            <v>novecentos e quarenta e sete centavos</v>
          </cell>
        </row>
        <row r="949">
          <cell r="A949">
            <v>948</v>
          </cell>
          <cell r="B949" t="str">
            <v xml:space="preserve">novecentos e quarenta e oito milhões, </v>
          </cell>
          <cell r="C949" t="str">
            <v xml:space="preserve">novecentos e quarenta e oito mil, </v>
          </cell>
          <cell r="D949" t="str">
            <v>novecentos e quarenta e oito</v>
          </cell>
          <cell r="E949" t="str">
            <v>novecentos e quarenta e oito centavos</v>
          </cell>
        </row>
        <row r="950">
          <cell r="A950">
            <v>949</v>
          </cell>
          <cell r="B950" t="str">
            <v xml:space="preserve">novecentos e quarenta e nove milhões, </v>
          </cell>
          <cell r="C950" t="str">
            <v xml:space="preserve">novecentos e quarenta e nove mil, </v>
          </cell>
          <cell r="D950" t="str">
            <v>novecentos e quarenta e nove</v>
          </cell>
          <cell r="E950" t="str">
            <v>novecentos e quarenta e nove centavos</v>
          </cell>
        </row>
        <row r="951">
          <cell r="A951">
            <v>950</v>
          </cell>
          <cell r="B951" t="str">
            <v xml:space="preserve">novecentos e cinquenta milhões, </v>
          </cell>
          <cell r="C951" t="str">
            <v xml:space="preserve">novecentos e cinquenta mil, </v>
          </cell>
          <cell r="D951" t="str">
            <v>novecentos e cinquenta</v>
          </cell>
          <cell r="E951" t="str">
            <v>novecentos e cinquenta centavos</v>
          </cell>
        </row>
        <row r="952">
          <cell r="A952">
            <v>951</v>
          </cell>
          <cell r="B952" t="str">
            <v xml:space="preserve">novecentos e cinquenta e um milhões, </v>
          </cell>
          <cell r="C952" t="str">
            <v xml:space="preserve">novecentos e cinquenta e um mil, </v>
          </cell>
          <cell r="D952" t="str">
            <v>novecentos e cinquenta e um</v>
          </cell>
          <cell r="E952" t="str">
            <v>novecentos e cinquenta e um centavos</v>
          </cell>
        </row>
        <row r="953">
          <cell r="A953">
            <v>952</v>
          </cell>
          <cell r="B953" t="str">
            <v xml:space="preserve">novecentos e cinquenta e dois milhões, </v>
          </cell>
          <cell r="C953" t="str">
            <v xml:space="preserve">novecentos e cinquenta e dois mil, </v>
          </cell>
          <cell r="D953" t="str">
            <v>novecentos e cinquenta e dois</v>
          </cell>
          <cell r="E953" t="str">
            <v>novecentos e cinquenta e dois centavos</v>
          </cell>
        </row>
        <row r="954">
          <cell r="A954">
            <v>953</v>
          </cell>
          <cell r="B954" t="str">
            <v xml:space="preserve">novecentos e cinquenta e tres milhões, </v>
          </cell>
          <cell r="C954" t="str">
            <v xml:space="preserve">novecentos e cinquenta e tres mil, </v>
          </cell>
          <cell r="D954" t="str">
            <v>novecentos e cinquenta e tres</v>
          </cell>
          <cell r="E954" t="str">
            <v>novecentos e cinquenta e tres centavos</v>
          </cell>
        </row>
        <row r="955">
          <cell r="A955">
            <v>954</v>
          </cell>
          <cell r="B955" t="str">
            <v xml:space="preserve">novecentos e cinquenta e quatro milhões, </v>
          </cell>
          <cell r="C955" t="str">
            <v xml:space="preserve">novecentos e cinquenta e quatro mil, </v>
          </cell>
          <cell r="D955" t="str">
            <v>novecentos e cinquenta e quatro</v>
          </cell>
          <cell r="E955" t="str">
            <v>novecentos e cinquenta e quatro centavos</v>
          </cell>
        </row>
        <row r="956">
          <cell r="A956">
            <v>955</v>
          </cell>
          <cell r="B956" t="str">
            <v xml:space="preserve">novecentos e cinquenta e cinco milhões, </v>
          </cell>
          <cell r="C956" t="str">
            <v xml:space="preserve">novecentos e cinquenta e cinco mil, </v>
          </cell>
          <cell r="D956" t="str">
            <v>novecentos e cinquenta e cinco</v>
          </cell>
          <cell r="E956" t="str">
            <v>novecentos e cinquenta e cinco centavos</v>
          </cell>
        </row>
        <row r="957">
          <cell r="A957">
            <v>956</v>
          </cell>
          <cell r="B957" t="str">
            <v xml:space="preserve">novecentos e cinquenta e seis milhões, </v>
          </cell>
          <cell r="C957" t="str">
            <v xml:space="preserve">novecentos e cinquenta e seis mil, </v>
          </cell>
          <cell r="D957" t="str">
            <v>novecentos e cinquenta e seis</v>
          </cell>
          <cell r="E957" t="str">
            <v>novecentos e cinquenta e seis centavos</v>
          </cell>
        </row>
        <row r="958">
          <cell r="A958">
            <v>957</v>
          </cell>
          <cell r="B958" t="str">
            <v xml:space="preserve">novecentos e cinquenta e sete milhões, </v>
          </cell>
          <cell r="C958" t="str">
            <v xml:space="preserve">novecentos e cinquenta e sete mil, </v>
          </cell>
          <cell r="D958" t="str">
            <v>novecentos e cinquenta e sete</v>
          </cell>
          <cell r="E958" t="str">
            <v>novecentos e cinquenta e sete centavos</v>
          </cell>
        </row>
        <row r="959">
          <cell r="A959">
            <v>958</v>
          </cell>
          <cell r="B959" t="str">
            <v xml:space="preserve">novecentos e cinquenta e oito milhões, </v>
          </cell>
          <cell r="C959" t="str">
            <v xml:space="preserve">novecentos e cinquenta e oito mil, </v>
          </cell>
          <cell r="D959" t="str">
            <v>novecentos e cinquenta e oito</v>
          </cell>
          <cell r="E959" t="str">
            <v>novecentos e cinquenta e oito centavos</v>
          </cell>
        </row>
        <row r="960">
          <cell r="A960">
            <v>959</v>
          </cell>
          <cell r="B960" t="str">
            <v xml:space="preserve">novecentos e cinquenta e nove milhões, </v>
          </cell>
          <cell r="C960" t="str">
            <v xml:space="preserve">novecentos e cinquenta e nove mil, </v>
          </cell>
          <cell r="D960" t="str">
            <v>novecentos e cinquenta e nove</v>
          </cell>
          <cell r="E960" t="str">
            <v>novecentos e cinquenta e nove centavos</v>
          </cell>
        </row>
        <row r="961">
          <cell r="A961">
            <v>960</v>
          </cell>
          <cell r="B961" t="str">
            <v xml:space="preserve">novecentos e sessenta milhões, </v>
          </cell>
          <cell r="C961" t="str">
            <v xml:space="preserve">novecentos e sessenta mil, </v>
          </cell>
          <cell r="D961" t="str">
            <v>novecentos e sessenta</v>
          </cell>
          <cell r="E961" t="str">
            <v>novecentos e sessenta centavos</v>
          </cell>
        </row>
        <row r="962">
          <cell r="A962">
            <v>961</v>
          </cell>
          <cell r="B962" t="str">
            <v xml:space="preserve">novecentos e sessenta e um milhões, </v>
          </cell>
          <cell r="C962" t="str">
            <v xml:space="preserve">novecentos e sessenta e um mil, </v>
          </cell>
          <cell r="D962" t="str">
            <v>novecentos e sessenta e um</v>
          </cell>
          <cell r="E962" t="str">
            <v>novecentos e sessenta e um centavos</v>
          </cell>
        </row>
        <row r="963">
          <cell r="A963">
            <v>962</v>
          </cell>
          <cell r="B963" t="str">
            <v xml:space="preserve">novecentos e sessenta e dois milhões, </v>
          </cell>
          <cell r="C963" t="str">
            <v xml:space="preserve">novecentos e sessenta e dois mil, </v>
          </cell>
          <cell r="D963" t="str">
            <v>novecentos e sessenta e dois</v>
          </cell>
          <cell r="E963" t="str">
            <v>novecentos e sessenta e dois centavos</v>
          </cell>
        </row>
        <row r="964">
          <cell r="A964">
            <v>963</v>
          </cell>
          <cell r="B964" t="str">
            <v xml:space="preserve">novecentos e sessenta e tres milhões, </v>
          </cell>
          <cell r="C964" t="str">
            <v xml:space="preserve">novecentos e sessenta e tres mil, </v>
          </cell>
          <cell r="D964" t="str">
            <v>novecentos e sessenta e tres</v>
          </cell>
          <cell r="E964" t="str">
            <v>novecentos e sessenta e tres centavos</v>
          </cell>
        </row>
        <row r="965">
          <cell r="A965">
            <v>964</v>
          </cell>
          <cell r="B965" t="str">
            <v xml:space="preserve">novecentos e sessenta e quatro milhões, </v>
          </cell>
          <cell r="C965" t="str">
            <v xml:space="preserve">novecentos e sessenta e quatro mil, </v>
          </cell>
          <cell r="D965" t="str">
            <v>novecentos e sessenta e quatro</v>
          </cell>
          <cell r="E965" t="str">
            <v>novecentos e sessenta e quatro centavos</v>
          </cell>
        </row>
        <row r="966">
          <cell r="A966">
            <v>965</v>
          </cell>
          <cell r="B966" t="str">
            <v xml:space="preserve">novecentos e sessenta e cinco milhões, </v>
          </cell>
          <cell r="C966" t="str">
            <v xml:space="preserve">novecentos e sessenta e cinco mil, </v>
          </cell>
          <cell r="D966" t="str">
            <v>novecentos e sessenta e cinco</v>
          </cell>
          <cell r="E966" t="str">
            <v>novecentos e sessenta e cinco centavos</v>
          </cell>
        </row>
        <row r="967">
          <cell r="A967">
            <v>966</v>
          </cell>
          <cell r="B967" t="str">
            <v xml:space="preserve">novecentos e sessenta e seis milhões, </v>
          </cell>
          <cell r="C967" t="str">
            <v xml:space="preserve">novecentos e sessenta e seis mil, </v>
          </cell>
          <cell r="D967" t="str">
            <v>novecentos e sessenta e seis</v>
          </cell>
          <cell r="E967" t="str">
            <v>novecentos e sessenta e seis centavos</v>
          </cell>
        </row>
        <row r="968">
          <cell r="A968">
            <v>967</v>
          </cell>
          <cell r="B968" t="str">
            <v xml:space="preserve">novecentos e sessenta e sete milhões, </v>
          </cell>
          <cell r="C968" t="str">
            <v xml:space="preserve">novecentos e sessenta e sete mil, </v>
          </cell>
          <cell r="D968" t="str">
            <v>novecentos e sessenta e sete</v>
          </cell>
          <cell r="E968" t="str">
            <v>novecentos e sessenta e sete centavos</v>
          </cell>
        </row>
        <row r="969">
          <cell r="A969">
            <v>968</v>
          </cell>
          <cell r="B969" t="str">
            <v xml:space="preserve">novecentos e sessenta e oito milhões, </v>
          </cell>
          <cell r="C969" t="str">
            <v xml:space="preserve">novecentos e sessenta e oito mil, </v>
          </cell>
          <cell r="D969" t="str">
            <v>novecentos e sessenta e oito</v>
          </cell>
          <cell r="E969" t="str">
            <v>novecentos e sessenta e oito centavos</v>
          </cell>
        </row>
        <row r="970">
          <cell r="A970">
            <v>969</v>
          </cell>
          <cell r="B970" t="str">
            <v xml:space="preserve">novecentos e sessenta e nove milhões, </v>
          </cell>
          <cell r="C970" t="str">
            <v xml:space="preserve">novecentos e sessenta e nove mil, </v>
          </cell>
          <cell r="D970" t="str">
            <v>novecentos e sessenta e nove</v>
          </cell>
          <cell r="E970" t="str">
            <v>novecentos e sessenta e nove centavos</v>
          </cell>
        </row>
        <row r="971">
          <cell r="A971">
            <v>970</v>
          </cell>
          <cell r="B971" t="str">
            <v xml:space="preserve">novecentos e setenta milhões, </v>
          </cell>
          <cell r="C971" t="str">
            <v xml:space="preserve">novecentos e setenta mil, </v>
          </cell>
          <cell r="D971" t="str">
            <v>novecentos e setenta</v>
          </cell>
          <cell r="E971" t="str">
            <v>novecentos e setenta centavos</v>
          </cell>
        </row>
        <row r="972">
          <cell r="A972">
            <v>971</v>
          </cell>
          <cell r="B972" t="str">
            <v xml:space="preserve">novecentos e setenta e um milhões, </v>
          </cell>
          <cell r="C972" t="str">
            <v xml:space="preserve">novecentos e setenta e um mil, </v>
          </cell>
          <cell r="D972" t="str">
            <v>novecentos e setenta e um</v>
          </cell>
          <cell r="E972" t="str">
            <v>novecentos e setenta e um centavos</v>
          </cell>
        </row>
        <row r="973">
          <cell r="A973">
            <v>972</v>
          </cell>
          <cell r="B973" t="str">
            <v xml:space="preserve">novecentos e setenta e dois milhões, </v>
          </cell>
          <cell r="C973" t="str">
            <v xml:space="preserve">novecentos e setenta e dois mil, </v>
          </cell>
          <cell r="D973" t="str">
            <v>novecentos e setenta e dois</v>
          </cell>
          <cell r="E973" t="str">
            <v>novecentos e setenta e dois centavos</v>
          </cell>
        </row>
        <row r="974">
          <cell r="A974">
            <v>973</v>
          </cell>
          <cell r="B974" t="str">
            <v xml:space="preserve">novecentos e setenta e tres milhões, </v>
          </cell>
          <cell r="C974" t="str">
            <v xml:space="preserve">novecentos e setenta e tres mil, </v>
          </cell>
          <cell r="D974" t="str">
            <v>novecentos e setenta e tres</v>
          </cell>
          <cell r="E974" t="str">
            <v>novecentos e setenta e tres centavos</v>
          </cell>
        </row>
        <row r="975">
          <cell r="A975">
            <v>974</v>
          </cell>
          <cell r="B975" t="str">
            <v xml:space="preserve">novecentos e setenta e quatro milhões, </v>
          </cell>
          <cell r="C975" t="str">
            <v xml:space="preserve">novecentos e setenta e quatro mil, </v>
          </cell>
          <cell r="D975" t="str">
            <v>novecentos e setenta e quatro</v>
          </cell>
          <cell r="E975" t="str">
            <v>novecentos e setenta e quatro centavos</v>
          </cell>
        </row>
        <row r="976">
          <cell r="A976">
            <v>975</v>
          </cell>
          <cell r="B976" t="str">
            <v xml:space="preserve">novecentos e setenta e cinco milhões, </v>
          </cell>
          <cell r="C976" t="str">
            <v xml:space="preserve">novecentos e setenta e cinco mil, </v>
          </cell>
          <cell r="D976" t="str">
            <v>novecentos e setenta e cinco</v>
          </cell>
          <cell r="E976" t="str">
            <v>novecentos e setenta e cinco centavos</v>
          </cell>
        </row>
        <row r="977">
          <cell r="A977">
            <v>976</v>
          </cell>
          <cell r="B977" t="str">
            <v xml:space="preserve">novecentos e setenta e seis milhões, </v>
          </cell>
          <cell r="C977" t="str">
            <v xml:space="preserve">novecentos e setenta e seis mil, </v>
          </cell>
          <cell r="D977" t="str">
            <v>novecentos e setenta e seis</v>
          </cell>
          <cell r="E977" t="str">
            <v>novecentos e setenta e seis centavos</v>
          </cell>
        </row>
        <row r="978">
          <cell r="A978">
            <v>977</v>
          </cell>
          <cell r="B978" t="str">
            <v xml:space="preserve">novecentos e setenta e sete milhões, </v>
          </cell>
          <cell r="C978" t="str">
            <v xml:space="preserve">novecentos e setenta e sete mil, </v>
          </cell>
          <cell r="D978" t="str">
            <v>novecentos e setenta e sete</v>
          </cell>
          <cell r="E978" t="str">
            <v>novecentos e setenta e sete centavos</v>
          </cell>
        </row>
        <row r="979">
          <cell r="A979">
            <v>978</v>
          </cell>
          <cell r="B979" t="str">
            <v xml:space="preserve">novecentos e setenta e oito milhões, </v>
          </cell>
          <cell r="C979" t="str">
            <v xml:space="preserve">novecentos e setenta e oito mil, </v>
          </cell>
          <cell r="D979" t="str">
            <v>novecentos e setenta e oito</v>
          </cell>
          <cell r="E979" t="str">
            <v>novecentos e setenta e oito centavos</v>
          </cell>
        </row>
        <row r="980">
          <cell r="A980">
            <v>979</v>
          </cell>
          <cell r="B980" t="str">
            <v xml:space="preserve">novecentos e setenta e nove milhões, </v>
          </cell>
          <cell r="C980" t="str">
            <v xml:space="preserve">novecentos e setenta e nove mil, </v>
          </cell>
          <cell r="D980" t="str">
            <v>novecentos e setenta e nove</v>
          </cell>
          <cell r="E980" t="str">
            <v>novecentos e setenta e nove centavos</v>
          </cell>
        </row>
        <row r="981">
          <cell r="A981">
            <v>980</v>
          </cell>
          <cell r="B981" t="str">
            <v xml:space="preserve">novecentos e oitenta milhões, </v>
          </cell>
          <cell r="C981" t="str">
            <v xml:space="preserve">novecentos e oitenta mil, </v>
          </cell>
          <cell r="D981" t="str">
            <v>novecentos e oitenta</v>
          </cell>
          <cell r="E981" t="str">
            <v>novecentos e oitenta centavos</v>
          </cell>
        </row>
        <row r="982">
          <cell r="A982">
            <v>981</v>
          </cell>
          <cell r="B982" t="str">
            <v xml:space="preserve">novecentos e oitenta e um milhões, </v>
          </cell>
          <cell r="C982" t="str">
            <v xml:space="preserve">novecentos e oitenta e um mil, </v>
          </cell>
          <cell r="D982" t="str">
            <v>novecentos e oitenta e um</v>
          </cell>
          <cell r="E982" t="str">
            <v>novecentos e oitenta e um centavos</v>
          </cell>
        </row>
        <row r="983">
          <cell r="A983">
            <v>982</v>
          </cell>
          <cell r="B983" t="str">
            <v xml:space="preserve">novecentos e oitenta e dois milhões, </v>
          </cell>
          <cell r="C983" t="str">
            <v xml:space="preserve">novecentos e oitenta e dois mil, </v>
          </cell>
          <cell r="D983" t="str">
            <v>novecentos e oitenta e dois</v>
          </cell>
          <cell r="E983" t="str">
            <v>novecentos e oitenta e dois centavos</v>
          </cell>
        </row>
        <row r="984">
          <cell r="A984">
            <v>983</v>
          </cell>
          <cell r="B984" t="str">
            <v xml:space="preserve">novecentos e oitenta e tres milhões, </v>
          </cell>
          <cell r="C984" t="str">
            <v xml:space="preserve">novecentos e oitenta e tres mil, </v>
          </cell>
          <cell r="D984" t="str">
            <v>novecentos e oitenta e tres</v>
          </cell>
          <cell r="E984" t="str">
            <v>novecentos e oitenta e tres centavos</v>
          </cell>
        </row>
        <row r="985">
          <cell r="A985">
            <v>984</v>
          </cell>
          <cell r="B985" t="str">
            <v xml:space="preserve">novecentos e oitenta e quatro milhões, </v>
          </cell>
          <cell r="C985" t="str">
            <v xml:space="preserve">novecentos e oitenta e quatro mil, </v>
          </cell>
          <cell r="D985" t="str">
            <v>novecentos e oitenta e quatro</v>
          </cell>
          <cell r="E985" t="str">
            <v>novecentos e oitenta e quatro centavos</v>
          </cell>
        </row>
        <row r="986">
          <cell r="A986">
            <v>985</v>
          </cell>
          <cell r="B986" t="str">
            <v xml:space="preserve">novecentos e oitenta e cinco milhões, </v>
          </cell>
          <cell r="C986" t="str">
            <v xml:space="preserve">novecentos e oitenta e cinco mil, </v>
          </cell>
          <cell r="D986" t="str">
            <v>novecentos e oitenta e cinco</v>
          </cell>
          <cell r="E986" t="str">
            <v>novecentos e oitenta e cinco centavos</v>
          </cell>
        </row>
        <row r="987">
          <cell r="A987">
            <v>986</v>
          </cell>
          <cell r="B987" t="str">
            <v xml:space="preserve">novecentos e oitenta e seis milhões, </v>
          </cell>
          <cell r="C987" t="str">
            <v xml:space="preserve">novecentos e oitenta e seis mil, </v>
          </cell>
          <cell r="D987" t="str">
            <v>novecentos e oitenta e seis</v>
          </cell>
          <cell r="E987" t="str">
            <v>novecentos e oitenta e seis centavos</v>
          </cell>
        </row>
        <row r="988">
          <cell r="A988">
            <v>987</v>
          </cell>
          <cell r="B988" t="str">
            <v xml:space="preserve">novecentos e oitenta e sete milhões, </v>
          </cell>
          <cell r="C988" t="str">
            <v xml:space="preserve">novecentos e oitenta e sete mil, </v>
          </cell>
          <cell r="D988" t="str">
            <v>novecentos e oitenta e sete</v>
          </cell>
          <cell r="E988" t="str">
            <v>novecentos e oitenta e sete centavos</v>
          </cell>
        </row>
        <row r="989">
          <cell r="A989">
            <v>988</v>
          </cell>
          <cell r="B989" t="str">
            <v xml:space="preserve">novecentos e oitenta e oito milhões, </v>
          </cell>
          <cell r="C989" t="str">
            <v xml:space="preserve">novecentos e oitenta e oito mil, </v>
          </cell>
          <cell r="D989" t="str">
            <v>novecentos e oitenta e oito</v>
          </cell>
          <cell r="E989" t="str">
            <v>novecentos e oitenta e oito centavos</v>
          </cell>
        </row>
        <row r="990">
          <cell r="A990">
            <v>989</v>
          </cell>
          <cell r="B990" t="str">
            <v xml:space="preserve">novecentos e oitenta e nove milhões, </v>
          </cell>
          <cell r="C990" t="str">
            <v xml:space="preserve">novecentos e oitenta e nove mil, </v>
          </cell>
          <cell r="D990" t="str">
            <v>novecentos e oitenta e nove</v>
          </cell>
          <cell r="E990" t="str">
            <v>novecentos e oitenta e nove centavos</v>
          </cell>
        </row>
        <row r="991">
          <cell r="A991">
            <v>990</v>
          </cell>
          <cell r="B991" t="str">
            <v xml:space="preserve">novecentos e noventa milhões, </v>
          </cell>
          <cell r="C991" t="str">
            <v xml:space="preserve">novecentos e noventa mil, </v>
          </cell>
          <cell r="D991" t="str">
            <v>novecentos e noventa</v>
          </cell>
          <cell r="E991" t="str">
            <v>novecentos e noventa centavos</v>
          </cell>
        </row>
        <row r="992">
          <cell r="A992">
            <v>991</v>
          </cell>
          <cell r="B992" t="str">
            <v xml:space="preserve">novecentos e noventa e um milhões, </v>
          </cell>
          <cell r="C992" t="str">
            <v xml:space="preserve">novecentos e noventa e um mil, </v>
          </cell>
          <cell r="D992" t="str">
            <v>novecentos e noventa e um</v>
          </cell>
          <cell r="E992" t="str">
            <v>novecentos e noventa e um centavos</v>
          </cell>
        </row>
        <row r="993">
          <cell r="A993">
            <v>992</v>
          </cell>
          <cell r="B993" t="str">
            <v xml:space="preserve">novecentos e noventa e dois milhões, </v>
          </cell>
          <cell r="C993" t="str">
            <v xml:space="preserve">novecentos e noventa e dois mil, </v>
          </cell>
          <cell r="D993" t="str">
            <v>novecentos e noventa e dois</v>
          </cell>
          <cell r="E993" t="str">
            <v>novecentos e noventa e dois centavos</v>
          </cell>
        </row>
        <row r="994">
          <cell r="A994">
            <v>993</v>
          </cell>
          <cell r="B994" t="str">
            <v xml:space="preserve">novecentos e noventa e tres milhões, </v>
          </cell>
          <cell r="C994" t="str">
            <v xml:space="preserve">novecentos e noventa e tres mil, </v>
          </cell>
          <cell r="D994" t="str">
            <v>novecentos e noventa e tres</v>
          </cell>
          <cell r="E994" t="str">
            <v>novecentos e noventa e tres centavos</v>
          </cell>
        </row>
        <row r="995">
          <cell r="A995">
            <v>994</v>
          </cell>
          <cell r="B995" t="str">
            <v xml:space="preserve">novecentos e noventa e quatro milhões, </v>
          </cell>
          <cell r="C995" t="str">
            <v xml:space="preserve">novecentos e noventa e quatro mil, </v>
          </cell>
          <cell r="D995" t="str">
            <v>novecentos e noventa e quatro</v>
          </cell>
          <cell r="E995" t="str">
            <v>novecentos e noventa e quatro centavos</v>
          </cell>
        </row>
        <row r="996">
          <cell r="A996">
            <v>995</v>
          </cell>
          <cell r="B996" t="str">
            <v xml:space="preserve">novecentos e noventa e cinco milhões, </v>
          </cell>
          <cell r="C996" t="str">
            <v xml:space="preserve">novecentos e noventa e cinco mil, </v>
          </cell>
          <cell r="D996" t="str">
            <v>novecentos e noventa e cinco</v>
          </cell>
          <cell r="E996" t="str">
            <v>novecentos e noventa e cinco centavos</v>
          </cell>
        </row>
        <row r="997">
          <cell r="A997">
            <v>996</v>
          </cell>
          <cell r="B997" t="str">
            <v xml:space="preserve">novecentos e noventa e seis milhões, </v>
          </cell>
          <cell r="C997" t="str">
            <v xml:space="preserve">novecentos e noventa e seis mil, </v>
          </cell>
          <cell r="D997" t="str">
            <v>novecentos e noventa e seis</v>
          </cell>
          <cell r="E997" t="str">
            <v>novecentos e noventa e seis centavos</v>
          </cell>
        </row>
        <row r="998">
          <cell r="A998">
            <v>997</v>
          </cell>
          <cell r="B998" t="str">
            <v xml:space="preserve">novecentos e noventa e sete milhões, </v>
          </cell>
          <cell r="C998" t="str">
            <v xml:space="preserve">novecentos e noventa e sete mil, </v>
          </cell>
          <cell r="D998" t="str">
            <v>novecentos e noventa e sete</v>
          </cell>
          <cell r="E998" t="str">
            <v>novecentos e noventa e sete centavos</v>
          </cell>
        </row>
        <row r="999">
          <cell r="A999">
            <v>998</v>
          </cell>
          <cell r="B999" t="str">
            <v xml:space="preserve">novecentos e noventa e oito milhões, </v>
          </cell>
          <cell r="C999" t="str">
            <v xml:space="preserve">novecentos e noventa e oito mil, </v>
          </cell>
          <cell r="D999" t="str">
            <v>novecentos e noventa e oito</v>
          </cell>
          <cell r="E999" t="str">
            <v>novecentos e noventa e oito centavos</v>
          </cell>
        </row>
        <row r="1000">
          <cell r="A1000">
            <v>999</v>
          </cell>
          <cell r="B1000" t="str">
            <v xml:space="preserve">novecentos e noventa e nove milhões, </v>
          </cell>
          <cell r="C1000" t="str">
            <v xml:space="preserve">novecentos e noventa e nove mil, </v>
          </cell>
          <cell r="D1000" t="str">
            <v>novecentos e noventa e nove</v>
          </cell>
          <cell r="E1000" t="str">
            <v>novecentos e noventa e nove centavos</v>
          </cell>
        </row>
        <row r="1001">
          <cell r="A1001">
            <v>1000</v>
          </cell>
          <cell r="B1001" t="str">
            <v xml:space="preserve">mil milhões, </v>
          </cell>
          <cell r="C1001" t="str">
            <v xml:space="preserve">mil, mil, </v>
          </cell>
          <cell r="D1001" t="str">
            <v>mil</v>
          </cell>
          <cell r="E1001" t="str">
            <v>centavos centavos</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PGQ"/>
      <sheetName val="Equipamentos"/>
      <sheetName val="Teor"/>
      <sheetName val="QuQuant"/>
      <sheetName val="Tabela Abril 2000"/>
      <sheetName val="TABELA"/>
      <sheetName val="Dados"/>
      <sheetName val="PSCEGERAL"/>
      <sheetName val="Planilha"/>
      <sheetName val="Page 1"/>
      <sheetName val="CRECHES"/>
      <sheetName val="MOBILIZ-CANTEIRO"/>
      <sheetName val="PQ"/>
      <sheetName val="8ª MP_BR_459"/>
      <sheetName val="PROJETO"/>
      <sheetName val="qorcamentodnerL1"/>
      <sheetName val="Medição"/>
      <sheetName val="INVENTÁRIO"/>
      <sheetName val="DRANPX14"/>
      <sheetName val="Resumo"/>
      <sheetName val="DG"/>
      <sheetName val="RESUMO_AUT1"/>
      <sheetName val="PT"/>
      <sheetName val="REAJU"/>
      <sheetName val="Mão de Obra"/>
      <sheetName val="Quadro Geral"/>
      <sheetName val="Plan1"/>
      <sheetName val="Assumptions"/>
      <sheetName val="Recmecater"/>
      <sheetName val="REC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MEDIÇAO"/>
      <sheetName val="Recomp. revest. CBUQ"/>
      <sheetName val="T. BURACO"/>
      <sheetName val="correção"/>
      <sheetName val="LIMPEZA MF_SDAGUA"/>
      <sheetName val="TRANSPORTE"/>
      <sheetName val="MBUQ"/>
      <sheetName val="ISSQN"/>
      <sheetName val="Avanço Físico"/>
      <sheetName val="BOLETIM"/>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MED. VERTICAL (2)"/>
      <sheetName val="Q. MED. VERTICAL (P)"/>
      <sheetName val="Q. MED. VERTICAL"/>
      <sheetName val="Q. MED. VERT"/>
      <sheetName val="Sinal_Vertical (A)"/>
      <sheetName val="Contrato_BR-163"/>
      <sheetName val="Med 21"/>
      <sheetName val="MED. P MUNIC"/>
      <sheetName val="CADASTRO"/>
      <sheetName val="DADOS"/>
      <sheetName val="ISSQN"/>
      <sheetName val="B_Desempenho"/>
      <sheetName val="Contrato"/>
      <sheetName val="Sinal_Horizontal"/>
      <sheetName val="Sinal_Vertical"/>
      <sheetName val="Sinal_Vertical (B)"/>
      <sheetName val="Tacha"/>
      <sheetName val="DEFENSAS"/>
      <sheetName val="PLACAS"/>
      <sheetName val="Espessura"/>
      <sheetName val="Retro_refletância"/>
      <sheetName val="Cálculo_Medição"/>
      <sheetName val="Medição"/>
      <sheetName val="Croqui"/>
      <sheetName val="Relatório de Compatibil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t="str">
            <v>SITRAN - Sinalização de Trânsito Industrial Ltda</v>
          </cell>
        </row>
        <row r="3">
          <cell r="C3" t="str">
            <v>TT-141/2006-00</v>
          </cell>
        </row>
        <row r="9">
          <cell r="C9" t="str">
            <v>DIV. SP/MS - DIV. BR-BOLÍVIA</v>
          </cell>
        </row>
        <row r="11">
          <cell r="C11" t="str">
            <v>DIV.SP/MS - ENTR. BR-163 ANEL ROD. CAMPO GRANDE</v>
          </cell>
        </row>
        <row r="13">
          <cell r="C13" t="str">
            <v>km 0 ao km 4,1 e km 11,6 ao km 175,0</v>
          </cell>
        </row>
        <row r="16">
          <cell r="C16" t="str">
            <v>167,500 Km</v>
          </cell>
        </row>
        <row r="21">
          <cell r="C21" t="str">
            <v>21ª MEDIÇÃO PARCIAL</v>
          </cell>
        </row>
        <row r="22">
          <cell r="C22" t="str">
            <v>01/06 à 30/06/2008</v>
          </cell>
        </row>
        <row r="23">
          <cell r="C23">
            <v>39622</v>
          </cell>
        </row>
        <row r="25">
          <cell r="C25">
            <v>39453</v>
          </cell>
        </row>
        <row r="29">
          <cell r="C29">
            <v>39453</v>
          </cell>
        </row>
        <row r="31">
          <cell r="C31" t="str">
            <v>Três Lagoas - MS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Cópia"/>
      <sheetName val="09-07"/>
      <sheetName val="10-07"/>
      <sheetName val="11-07"/>
      <sheetName val="12-07"/>
      <sheetName val="Não Programado"/>
      <sheetName val="Indevidas"/>
      <sheetName val="Cópia 2"/>
      <sheetName val="Resumo das Indiretas"/>
    </sheetNames>
    <sheetDataSet>
      <sheetData sheetId="0"/>
      <sheetData sheetId="1"/>
      <sheetData sheetId="2"/>
      <sheetData sheetId="3"/>
      <sheetData sheetId="4"/>
      <sheetData sheetId="5"/>
      <sheetData sheetId="6"/>
      <sheetData sheetId="7"/>
      <sheetData sheetId="8" refreshError="1"/>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Resumo do Custo Direto CP1"/>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MP AN"/>
      <sheetName val="DESEMP COM NE"/>
      <sheetName val="DESEMP COM SE"/>
      <sheetName val="DESEMP COM SL"/>
      <sheetName val="DESEMP COM TC"/>
      <sheetName val="DADOS"/>
      <sheetName val="Contratações"/>
      <sheetName val="PROP ELAB GANH"/>
      <sheetName val="PARETOS"/>
      <sheetName val="FAIXA PROPOSTAS"/>
      <sheetName val="DER janeiro98"/>
      <sheetName val="REAJUSTE"/>
      <sheetName val="BDPROP"/>
      <sheetName val="Projeções BRGAAP"/>
      <sheetName val="Preços_BSTC"/>
      <sheetName val="#REF"/>
    </sheetNames>
    <sheetDataSet>
      <sheetData sheetId="0" refreshError="1">
        <row r="36">
          <cell r="B36" t="str">
            <v>CLIENTE</v>
          </cell>
          <cell r="C36" t="str">
            <v>AN</v>
          </cell>
          <cell r="D36" t="str">
            <v>PROJETO</v>
          </cell>
          <cell r="H36" t="str">
            <v>VALOR</v>
          </cell>
        </row>
        <row r="37">
          <cell r="B37" t="str">
            <v xml:space="preserve"> CBTU</v>
          </cell>
          <cell r="C37" t="str">
            <v>NE</v>
          </cell>
          <cell r="D37" t="str">
            <v xml:space="preserve"> Infraestrutura do Metrô de Recife</v>
          </cell>
          <cell r="H37">
            <v>2032000</v>
          </cell>
        </row>
        <row r="38">
          <cell r="B38" t="str">
            <v xml:space="preserve"> CFN</v>
          </cell>
          <cell r="C38" t="str">
            <v>NE</v>
          </cell>
          <cell r="D38" t="str">
            <v xml:space="preserve"> Recuperação da Malha Ferroviária de Recife</v>
          </cell>
          <cell r="H38">
            <v>2587850</v>
          </cell>
        </row>
        <row r="39">
          <cell r="B39" t="str">
            <v xml:space="preserve"> CODEVASF</v>
          </cell>
          <cell r="C39" t="str">
            <v>NE</v>
          </cell>
          <cell r="D39" t="str">
            <v xml:space="preserve"> Obras Civis da Barragem de Poço Magro</v>
          </cell>
          <cell r="H39">
            <v>3563550</v>
          </cell>
        </row>
        <row r="40">
          <cell r="B40" t="str">
            <v xml:space="preserve"> CVRD</v>
          </cell>
          <cell r="C40" t="str">
            <v>NE</v>
          </cell>
          <cell r="D40" t="str">
            <v xml:space="preserve"> Terraplenagem e Drenagem dos Pátios A, B, C, D e F</v>
          </cell>
          <cell r="H40">
            <v>7004110</v>
          </cell>
        </row>
        <row r="41">
          <cell r="B41" t="str">
            <v xml:space="preserve"> DERBA</v>
          </cell>
          <cell r="C41" t="str">
            <v>NE</v>
          </cell>
          <cell r="D41" t="str">
            <v xml:space="preserve"> Rodovia BA-891 - Lote 2</v>
          </cell>
          <cell r="H41">
            <v>7247880</v>
          </cell>
        </row>
        <row r="42">
          <cell r="B42" t="str">
            <v xml:space="preserve"> DERBA</v>
          </cell>
          <cell r="C42" t="str">
            <v>NE</v>
          </cell>
          <cell r="D42" t="str">
            <v xml:space="preserve"> Rodovia BA-549 - Lote 2</v>
          </cell>
          <cell r="H42">
            <v>3900000</v>
          </cell>
        </row>
        <row r="43">
          <cell r="B43" t="str">
            <v xml:space="preserve"> DERBA</v>
          </cell>
          <cell r="C43" t="str">
            <v>NE</v>
          </cell>
          <cell r="D43" t="str">
            <v xml:space="preserve"> Rodovia BA-549 - Lote 1</v>
          </cell>
          <cell r="H43">
            <v>5934530</v>
          </cell>
        </row>
        <row r="44">
          <cell r="B44" t="str">
            <v xml:space="preserve"> DERBA</v>
          </cell>
          <cell r="C44" t="str">
            <v>NE</v>
          </cell>
          <cell r="D44" t="str">
            <v xml:space="preserve"> Rodovia BA-891 - Lote 1</v>
          </cell>
          <cell r="H44">
            <v>6603310</v>
          </cell>
        </row>
        <row r="45">
          <cell r="B45" t="str">
            <v xml:space="preserve"> DER-MA</v>
          </cell>
          <cell r="C45" t="str">
            <v>NE</v>
          </cell>
          <cell r="D45" t="str">
            <v xml:space="preserve"> MA-206 - Entroncamento BR-316/Vila Piritina - Caratupera</v>
          </cell>
          <cell r="H45">
            <v>5925820</v>
          </cell>
        </row>
        <row r="46">
          <cell r="B46" t="str">
            <v xml:space="preserve"> DNER</v>
          </cell>
          <cell r="C46" t="str">
            <v>NE</v>
          </cell>
          <cell r="D46" t="str">
            <v xml:space="preserve"> Projeto CREMA GO-01</v>
          </cell>
          <cell r="H46">
            <v>4929518.75</v>
          </cell>
        </row>
        <row r="47">
          <cell r="B47" t="str">
            <v xml:space="preserve"> EMBASA</v>
          </cell>
          <cell r="C47" t="str">
            <v>NE</v>
          </cell>
          <cell r="D47" t="str">
            <v xml:space="preserve"> Bacia do Alto Pituaçu</v>
          </cell>
          <cell r="H47">
            <v>10345540</v>
          </cell>
        </row>
        <row r="48">
          <cell r="B48" t="str">
            <v xml:space="preserve"> INFRAERO</v>
          </cell>
          <cell r="C48" t="str">
            <v>NE</v>
          </cell>
          <cell r="D48" t="str">
            <v xml:space="preserve"> Ampliação da Pista de Pouso do Aeroporto de Natal</v>
          </cell>
          <cell r="H48">
            <v>4154290</v>
          </cell>
        </row>
        <row r="49">
          <cell r="B49" t="str">
            <v xml:space="preserve"> INFRAERO/GEP</v>
          </cell>
          <cell r="C49" t="str">
            <v>NE</v>
          </cell>
          <cell r="D49" t="str">
            <v xml:space="preserve"> Pré-qualificação do Aeroporto de Recife</v>
          </cell>
          <cell r="H49">
            <v>0</v>
          </cell>
        </row>
        <row r="50">
          <cell r="B50" t="str">
            <v xml:space="preserve"> VALEC</v>
          </cell>
          <cell r="C50" t="str">
            <v>NE</v>
          </cell>
          <cell r="D50" t="str">
            <v xml:space="preserve"> Obras Ferroviárias entre Ribeirão Mosquito e Rio Campo Alegre</v>
          </cell>
          <cell r="H50">
            <v>8930340</v>
          </cell>
        </row>
        <row r="51">
          <cell r="B51" t="str">
            <v xml:space="preserve"> VALEC</v>
          </cell>
          <cell r="C51" t="str">
            <v>NE</v>
          </cell>
          <cell r="D51" t="str">
            <v xml:space="preserve"> Infraestrutura Ferroviária entre Senador Canedo a Porangatú</v>
          </cell>
          <cell r="H51">
            <v>4846340</v>
          </cell>
        </row>
        <row r="52">
          <cell r="B52" t="str">
            <v xml:space="preserve"> BEPREM</v>
          </cell>
          <cell r="C52" t="str">
            <v>SE</v>
          </cell>
          <cell r="D52" t="str">
            <v xml:space="preserve"> Lagoa Acqua Park</v>
          </cell>
          <cell r="H52">
            <v>1114290</v>
          </cell>
        </row>
        <row r="53">
          <cell r="B53" t="str">
            <v xml:space="preserve"> CMM</v>
          </cell>
          <cell r="C53" t="str">
            <v>SE</v>
          </cell>
          <cell r="D53" t="str">
            <v xml:space="preserve"> Construção da Fábrica em Três Marias</v>
          </cell>
          <cell r="H53">
            <v>4055030</v>
          </cell>
        </row>
        <row r="54">
          <cell r="B54" t="str">
            <v xml:space="preserve"> COPEBRÁS</v>
          </cell>
          <cell r="C54" t="str">
            <v>SE</v>
          </cell>
          <cell r="D54" t="str">
            <v xml:space="preserve"> Unidade de Fertilizantes de Catalão</v>
          </cell>
          <cell r="H54">
            <v>14182980</v>
          </cell>
        </row>
        <row r="55">
          <cell r="B55" t="str">
            <v xml:space="preserve"> DER-ES</v>
          </cell>
          <cell r="C55" t="str">
            <v>SE</v>
          </cell>
          <cell r="D55" t="str">
            <v xml:space="preserve"> Variante Ferroviária Flexal-Viana</v>
          </cell>
          <cell r="H55">
            <v>16967850</v>
          </cell>
        </row>
        <row r="56">
          <cell r="B56" t="str">
            <v xml:space="preserve"> DER-MG</v>
          </cell>
          <cell r="C56" t="str">
            <v>SE</v>
          </cell>
          <cell r="D56" t="str">
            <v xml:space="preserve"> Contorno Rodoviário de Lavras</v>
          </cell>
          <cell r="H56">
            <v>4524930</v>
          </cell>
        </row>
        <row r="57">
          <cell r="B57" t="str">
            <v xml:space="preserve"> DER-MG</v>
          </cell>
          <cell r="C57" t="str">
            <v>SE</v>
          </cell>
          <cell r="D57" t="str">
            <v xml:space="preserve"> BR-356 - Ervália / Muriaé</v>
          </cell>
          <cell r="H57">
            <v>5111850</v>
          </cell>
        </row>
        <row r="58">
          <cell r="B58" t="str">
            <v xml:space="preserve"> DNER</v>
          </cell>
          <cell r="C58" t="str">
            <v>SE</v>
          </cell>
          <cell r="D58" t="str">
            <v xml:space="preserve"> Variante da Região do Viaduto Vila Rica</v>
          </cell>
          <cell r="H58">
            <v>8701970</v>
          </cell>
        </row>
        <row r="59">
          <cell r="B59" t="str">
            <v xml:space="preserve"> DNER</v>
          </cell>
          <cell r="C59" t="str">
            <v>SE</v>
          </cell>
          <cell r="D59" t="str">
            <v xml:space="preserve"> Projeto CREMA - BR-040 - MG</v>
          </cell>
          <cell r="H59">
            <v>9092731.25</v>
          </cell>
        </row>
        <row r="60">
          <cell r="B60" t="str">
            <v xml:space="preserve"> Ferteco</v>
          </cell>
          <cell r="C60" t="str">
            <v>SE</v>
          </cell>
          <cell r="D60" t="str">
            <v xml:space="preserve"> Ramal Ferroviário do Córrego do Feijão</v>
          </cell>
          <cell r="H60">
            <v>7863476.8553814301</v>
          </cell>
        </row>
        <row r="61">
          <cell r="B61" t="str">
            <v xml:space="preserve"> PM Juizde Fora</v>
          </cell>
          <cell r="C61" t="str">
            <v>SE</v>
          </cell>
          <cell r="D61" t="str">
            <v xml:space="preserve"> Infra e Superestrutura Ferroviária - Lote 2</v>
          </cell>
          <cell r="H61">
            <v>25573420</v>
          </cell>
        </row>
        <row r="62">
          <cell r="B62" t="str">
            <v xml:space="preserve"> PM Juizde Fora</v>
          </cell>
          <cell r="C62" t="str">
            <v>SE</v>
          </cell>
          <cell r="D62" t="str">
            <v xml:space="preserve"> Infra e Superestrutura Ferroviária - Lote 1</v>
          </cell>
          <cell r="H62">
            <v>17782500</v>
          </cell>
        </row>
        <row r="63">
          <cell r="B63" t="str">
            <v xml:space="preserve"> PM Juizde Fora</v>
          </cell>
          <cell r="C63" t="str">
            <v>SE</v>
          </cell>
          <cell r="D63" t="str">
            <v xml:space="preserve"> Infra e Superestrutura Ferroviária - Lote 3</v>
          </cell>
          <cell r="H63">
            <v>24874450</v>
          </cell>
        </row>
        <row r="64">
          <cell r="B64" t="str">
            <v xml:space="preserve"> ABB</v>
          </cell>
          <cell r="C64" t="str">
            <v>SL</v>
          </cell>
          <cell r="D64" t="str">
            <v xml:space="preserve"> Subestação Transformadora de Energia - GARABÍ II</v>
          </cell>
          <cell r="H64">
            <v>6080923</v>
          </cell>
        </row>
        <row r="65">
          <cell r="B65" t="str">
            <v xml:space="preserve"> CISA</v>
          </cell>
          <cell r="C65" t="str">
            <v>SL</v>
          </cell>
          <cell r="D65" t="str">
            <v xml:space="preserve"> Edificações Administrativas e Fundações para Equipamentos</v>
          </cell>
          <cell r="H65">
            <v>5139490</v>
          </cell>
        </row>
        <row r="66">
          <cell r="B66" t="str">
            <v xml:space="preserve"> DAER</v>
          </cell>
          <cell r="C66" t="str">
            <v>SL</v>
          </cell>
          <cell r="D66" t="str">
            <v xml:space="preserve"> Pré-qualificação do Projeto CREMA - RS</v>
          </cell>
          <cell r="H66">
            <v>0</v>
          </cell>
        </row>
        <row r="67">
          <cell r="B67" t="str">
            <v xml:space="preserve"> DAER</v>
          </cell>
          <cell r="C67" t="str">
            <v>SL</v>
          </cell>
          <cell r="D67" t="str">
            <v xml:space="preserve"> RS-377 - Santa Tecla / Jóia</v>
          </cell>
          <cell r="H67">
            <v>6635212</v>
          </cell>
        </row>
        <row r="68">
          <cell r="B68" t="str">
            <v xml:space="preserve"> DAER</v>
          </cell>
          <cell r="C68" t="str">
            <v>SL</v>
          </cell>
          <cell r="D68" t="str">
            <v xml:space="preserve"> RS-377 - Manoel Viana</v>
          </cell>
          <cell r="H68">
            <v>6372469</v>
          </cell>
        </row>
        <row r="69">
          <cell r="B69" t="str">
            <v xml:space="preserve"> DNER</v>
          </cell>
          <cell r="C69" t="str">
            <v>SL</v>
          </cell>
          <cell r="D69" t="str">
            <v xml:space="preserve"> Contorno de Santa Rosa</v>
          </cell>
          <cell r="H69">
            <v>3812839.0243902439</v>
          </cell>
        </row>
        <row r="70">
          <cell r="B70" t="str">
            <v xml:space="preserve"> INFRAERO</v>
          </cell>
          <cell r="C70" t="str">
            <v>SL</v>
          </cell>
          <cell r="D70" t="str">
            <v xml:space="preserve"> Infraestrutura do Aeroporto de Viracopos</v>
          </cell>
          <cell r="H70">
            <v>9053610</v>
          </cell>
        </row>
        <row r="71">
          <cell r="B71" t="str">
            <v xml:space="preserve"> Petrobrás</v>
          </cell>
          <cell r="C71" t="str">
            <v>SL</v>
          </cell>
          <cell r="D71" t="str">
            <v xml:space="preserve"> Cabos de Fibra Óptica entre Biguaçu e Canoas-Lote V</v>
          </cell>
          <cell r="H71">
            <v>11704301</v>
          </cell>
        </row>
        <row r="72">
          <cell r="B72" t="str">
            <v xml:space="preserve"> Petrobrás</v>
          </cell>
          <cell r="C72" t="str">
            <v>SL</v>
          </cell>
          <cell r="D72" t="str">
            <v xml:space="preserve"> Cabos de Fibra Óptica entre Paulínea e Araucária-Lote III</v>
          </cell>
          <cell r="H72">
            <v>10929025</v>
          </cell>
        </row>
        <row r="73">
          <cell r="B73" t="str">
            <v xml:space="preserve"> Petrobrás</v>
          </cell>
          <cell r="C73" t="str">
            <v>SL</v>
          </cell>
          <cell r="D73" t="str">
            <v xml:space="preserve"> Cabos de Fibra Óptica entre Biguaçu e Joinvile-Lotes IV e IVA</v>
          </cell>
          <cell r="H73">
            <v>10648084</v>
          </cell>
        </row>
        <row r="74">
          <cell r="B74" t="str">
            <v xml:space="preserve"> Placas do PR</v>
          </cell>
          <cell r="C74" t="str">
            <v>SL</v>
          </cell>
          <cell r="D74" t="str">
            <v xml:space="preserve"> Infraestrutura Industrial e Obras Complementares</v>
          </cell>
          <cell r="H74">
            <v>4056000</v>
          </cell>
        </row>
        <row r="75">
          <cell r="B75" t="str">
            <v xml:space="preserve"> PM Florianópolis</v>
          </cell>
          <cell r="C75" t="str">
            <v>SL</v>
          </cell>
          <cell r="D75" t="str">
            <v xml:space="preserve"> Complexo Viário Rita Maria</v>
          </cell>
          <cell r="H75">
            <v>1974795</v>
          </cell>
        </row>
        <row r="76">
          <cell r="B76" t="str">
            <v xml:space="preserve"> RODONORTE</v>
          </cell>
          <cell r="C76" t="str">
            <v>SL</v>
          </cell>
          <cell r="D76" t="str">
            <v xml:space="preserve"> BR-376- Trecho Mauá da Serra/Serra do Cadeado</v>
          </cell>
          <cell r="H76">
            <v>1690140</v>
          </cell>
        </row>
        <row r="77">
          <cell r="B77" t="str">
            <v xml:space="preserve"> BARRAMAR</v>
          </cell>
          <cell r="C77" t="str">
            <v>TC</v>
          </cell>
          <cell r="D77" t="str">
            <v xml:space="preserve"> Rede de Dutos entre o Rio de Janeiro e Taubaté</v>
          </cell>
          <cell r="H77">
            <v>5875551.7596062673</v>
          </cell>
        </row>
        <row r="78">
          <cell r="B78" t="str">
            <v xml:space="preserve"> TELEMAR</v>
          </cell>
          <cell r="C78" t="str">
            <v>TC</v>
          </cell>
          <cell r="D78" t="str">
            <v xml:space="preserve"> Rota Óptica Estreito / Balsas - MA</v>
          </cell>
          <cell r="H78">
            <v>1851890</v>
          </cell>
        </row>
        <row r="79">
          <cell r="B79" t="str">
            <v xml:space="preserve"> TELEMAR - BA</v>
          </cell>
          <cell r="C79" t="str">
            <v>TC</v>
          </cell>
          <cell r="D79" t="str">
            <v xml:space="preserve"> Instalação e Manutenção da Rede de Acesso da BA e SE-Lote 2</v>
          </cell>
          <cell r="H79">
            <v>7917790</v>
          </cell>
        </row>
        <row r="80">
          <cell r="B80" t="str">
            <v xml:space="preserve"> TELEMAR - BA</v>
          </cell>
          <cell r="C80" t="str">
            <v>TC</v>
          </cell>
          <cell r="D80" t="str">
            <v xml:space="preserve"> Instalação e Manutenção da Rede de Acesso da BA e SE-Lote 1</v>
          </cell>
          <cell r="H80">
            <v>8961680</v>
          </cell>
        </row>
        <row r="81">
          <cell r="B81" t="str">
            <v xml:space="preserve"> TELEMAR - BA</v>
          </cell>
          <cell r="C81" t="str">
            <v>TC</v>
          </cell>
          <cell r="D81" t="str">
            <v xml:space="preserve"> Instalação e Manutenção da Rede de Acesso da BA e SE-Lote 9</v>
          </cell>
          <cell r="H81">
            <v>6882620</v>
          </cell>
        </row>
        <row r="82">
          <cell r="B82" t="str">
            <v xml:space="preserve"> TELEMAR - BA</v>
          </cell>
          <cell r="C82" t="str">
            <v>TC</v>
          </cell>
          <cell r="D82" t="str">
            <v xml:space="preserve"> Instalação e Manutenção da Rede de Acesso da BA e SE-Lote 3</v>
          </cell>
          <cell r="H82">
            <v>7947320</v>
          </cell>
        </row>
        <row r="83">
          <cell r="B83" t="str">
            <v xml:space="preserve"> TELEMAR - BA</v>
          </cell>
          <cell r="C83" t="str">
            <v>TC</v>
          </cell>
          <cell r="D83" t="str">
            <v xml:space="preserve"> Instalação e Manutenção da Rede de Acesso da BA e SE-Lote 4</v>
          </cell>
          <cell r="H83">
            <v>8552310</v>
          </cell>
        </row>
        <row r="84">
          <cell r="B84" t="str">
            <v xml:space="preserve"> TELEMAR - BA</v>
          </cell>
          <cell r="C84" t="str">
            <v>TC</v>
          </cell>
          <cell r="D84" t="str">
            <v xml:space="preserve"> Instalação e Manutenção da Rede de Acesso da BA e SE-Lote 5</v>
          </cell>
          <cell r="H84">
            <v>10201150</v>
          </cell>
        </row>
        <row r="85">
          <cell r="B85" t="str">
            <v xml:space="preserve"> TELEMAR-RJ</v>
          </cell>
          <cell r="C85" t="str">
            <v>TC</v>
          </cell>
          <cell r="D85" t="str">
            <v xml:space="preserve"> VAPT-RJ-Instalação e Manutenção de Telefones Públicos</v>
          </cell>
          <cell r="H85">
            <v>5201180</v>
          </cell>
        </row>
        <row r="86">
          <cell r="B86" t="str">
            <v xml:space="preserve"> TELEMAR-RJ</v>
          </cell>
          <cell r="C86" t="str">
            <v>TC</v>
          </cell>
          <cell r="D86" t="str">
            <v xml:space="preserve"> Instalação e Manutenção de Telefones Públicos</v>
          </cell>
          <cell r="H86">
            <v>563920</v>
          </cell>
        </row>
      </sheetData>
      <sheetData sheetId="1" refreshError="1"/>
      <sheetData sheetId="2" refreshError="1"/>
      <sheetData sheetId="3" refreshError="1"/>
      <sheetData sheetId="4" refreshError="1"/>
      <sheetData sheetId="5" refreshError="1">
        <row r="1">
          <cell r="A1" t="str">
            <v>ANO</v>
          </cell>
          <cell r="B1" t="str">
            <v>AN</v>
          </cell>
          <cell r="C1" t="str">
            <v>RESP</v>
          </cell>
          <cell r="D1" t="str">
            <v>SETOR</v>
          </cell>
          <cell r="E1" t="str">
            <v>ÁREA</v>
          </cell>
          <cell r="F1" t="str">
            <v>CLIENTE</v>
          </cell>
          <cell r="G1" t="str">
            <v>PROJETO</v>
          </cell>
          <cell r="H1" t="str">
            <v>VALOR</v>
          </cell>
          <cell r="I1" t="str">
            <v>STATUS</v>
          </cell>
          <cell r="J1" t="str">
            <v>ENTREGA</v>
          </cell>
          <cell r="K1" t="str">
            <v>POS_AG</v>
          </cell>
          <cell r="L1" t="str">
            <v>CONTR</v>
          </cell>
          <cell r="M1" t="str">
            <v>OBSERVAÇÃO</v>
          </cell>
        </row>
        <row r="2">
          <cell r="A2">
            <v>1993</v>
          </cell>
          <cell r="B2" t="str">
            <v>NE</v>
          </cell>
          <cell r="C2" t="str">
            <v>-</v>
          </cell>
          <cell r="D2" t="str">
            <v>SPB</v>
          </cell>
          <cell r="E2" t="str">
            <v>DIV</v>
          </cell>
          <cell r="F2" t="str">
            <v>TELEBRASÍLIA</v>
          </cell>
          <cell r="G2" t="str">
            <v>Estação Telefônica Centro-Norte-Brasília</v>
          </cell>
          <cell r="H2">
            <v>21558432</v>
          </cell>
          <cell r="J2">
            <v>34090</v>
          </cell>
          <cell r="K2">
            <v>24</v>
          </cell>
          <cell r="L2">
            <v>0</v>
          </cell>
          <cell r="M2" t="str">
            <v>24º Lugar</v>
          </cell>
        </row>
        <row r="3">
          <cell r="A3">
            <v>1993</v>
          </cell>
          <cell r="B3" t="str">
            <v>NE</v>
          </cell>
          <cell r="C3" t="str">
            <v>-</v>
          </cell>
          <cell r="D3" t="str">
            <v>SPB</v>
          </cell>
          <cell r="E3" t="str">
            <v>SAN</v>
          </cell>
          <cell r="F3" t="str">
            <v>COMPESA</v>
          </cell>
          <cell r="G3" t="str">
            <v>Esgoto Sanitário da Bacia de Brasília Teimosa</v>
          </cell>
          <cell r="H3">
            <v>3486757</v>
          </cell>
          <cell r="J3">
            <v>34090</v>
          </cell>
          <cell r="K3" t="str">
            <v>-</v>
          </cell>
          <cell r="L3">
            <v>0</v>
          </cell>
          <cell r="M3" t="str">
            <v>Perdemos no Sorteio</v>
          </cell>
        </row>
        <row r="4">
          <cell r="A4">
            <v>1993</v>
          </cell>
          <cell r="B4" t="str">
            <v>NE</v>
          </cell>
          <cell r="C4" t="str">
            <v>-</v>
          </cell>
          <cell r="D4" t="str">
            <v>SPB</v>
          </cell>
          <cell r="E4" t="str">
            <v>HAB</v>
          </cell>
          <cell r="F4" t="str">
            <v>CVRD</v>
          </cell>
          <cell r="G4" t="str">
            <v>Emp. Habitacional - Chácara do Lua - 1º Alt.</v>
          </cell>
          <cell r="H4">
            <v>844844</v>
          </cell>
          <cell r="J4">
            <v>34121</v>
          </cell>
          <cell r="K4">
            <v>3</v>
          </cell>
          <cell r="L4">
            <v>0</v>
          </cell>
          <cell r="M4" t="str">
            <v>3º Lugar</v>
          </cell>
        </row>
        <row r="5">
          <cell r="A5">
            <v>1993</v>
          </cell>
          <cell r="B5" t="str">
            <v>NE</v>
          </cell>
          <cell r="C5" t="str">
            <v>-</v>
          </cell>
          <cell r="D5" t="str">
            <v>SPB</v>
          </cell>
          <cell r="E5" t="str">
            <v>HAB</v>
          </cell>
          <cell r="F5" t="str">
            <v>CVRD</v>
          </cell>
          <cell r="G5" t="str">
            <v>Emp. Habitacional - Chácara do Sol - 1º Alt.</v>
          </cell>
          <cell r="H5">
            <v>1067753</v>
          </cell>
          <cell r="J5">
            <v>34121</v>
          </cell>
          <cell r="K5">
            <v>3</v>
          </cell>
          <cell r="L5">
            <v>0</v>
          </cell>
          <cell r="M5" t="str">
            <v>3º Lugar</v>
          </cell>
        </row>
        <row r="6">
          <cell r="A6">
            <v>1993</v>
          </cell>
          <cell r="B6" t="str">
            <v>NE</v>
          </cell>
          <cell r="C6" t="str">
            <v>-</v>
          </cell>
          <cell r="D6" t="str">
            <v>SPB</v>
          </cell>
          <cell r="E6" t="str">
            <v>HAB</v>
          </cell>
          <cell r="F6" t="str">
            <v>CVRD</v>
          </cell>
          <cell r="G6" t="str">
            <v>Emp. Habitacional - Chácara do Sol - 2º Alt.</v>
          </cell>
          <cell r="H6">
            <v>944788</v>
          </cell>
          <cell r="J6">
            <v>34121</v>
          </cell>
          <cell r="K6" t="str">
            <v>-</v>
          </cell>
          <cell r="L6">
            <v>0</v>
          </cell>
          <cell r="M6" t="str">
            <v>1º Lugar</v>
          </cell>
        </row>
        <row r="7">
          <cell r="A7">
            <v>1993</v>
          </cell>
          <cell r="B7" t="str">
            <v>NE</v>
          </cell>
          <cell r="C7" t="str">
            <v>-</v>
          </cell>
          <cell r="D7" t="str">
            <v>SPB</v>
          </cell>
          <cell r="E7" t="str">
            <v>HAB</v>
          </cell>
          <cell r="F7" t="str">
            <v>CVRD</v>
          </cell>
          <cell r="G7" t="str">
            <v>Emp. Habitacional - Chácara do Lua - 2º Alt.</v>
          </cell>
          <cell r="H7">
            <v>777513</v>
          </cell>
          <cell r="J7">
            <v>34121</v>
          </cell>
          <cell r="K7" t="str">
            <v>-</v>
          </cell>
          <cell r="L7">
            <v>0</v>
          </cell>
          <cell r="M7" t="str">
            <v>1º Lugar</v>
          </cell>
        </row>
        <row r="8">
          <cell r="A8">
            <v>1993</v>
          </cell>
          <cell r="B8" t="str">
            <v>NE</v>
          </cell>
          <cell r="C8" t="str">
            <v>-</v>
          </cell>
          <cell r="D8" t="str">
            <v>PUB</v>
          </cell>
          <cell r="E8" t="str">
            <v>ROD</v>
          </cell>
          <cell r="F8" t="str">
            <v>DER-MA</v>
          </cell>
          <cell r="G8" t="str">
            <v>MA-201-COHAB/Maiobão</v>
          </cell>
          <cell r="H8">
            <v>3918794</v>
          </cell>
          <cell r="J8">
            <v>34121</v>
          </cell>
          <cell r="K8">
            <v>2</v>
          </cell>
          <cell r="L8">
            <v>0</v>
          </cell>
          <cell r="M8" t="str">
            <v>2º Lugar</v>
          </cell>
        </row>
        <row r="9">
          <cell r="A9">
            <v>1993</v>
          </cell>
          <cell r="B9" t="str">
            <v>NE</v>
          </cell>
          <cell r="C9" t="str">
            <v>-</v>
          </cell>
          <cell r="D9" t="str">
            <v>PUB</v>
          </cell>
          <cell r="E9" t="str">
            <v>ROD</v>
          </cell>
          <cell r="F9" t="str">
            <v>DER-MA</v>
          </cell>
          <cell r="G9" t="str">
            <v>MA-201-Maiobão/São José do Ribamar</v>
          </cell>
          <cell r="H9">
            <v>2784735</v>
          </cell>
          <cell r="J9">
            <v>34121</v>
          </cell>
          <cell r="K9" t="str">
            <v>-</v>
          </cell>
          <cell r="L9">
            <v>0</v>
          </cell>
          <cell r="M9" t="str">
            <v>1º Lugar</v>
          </cell>
        </row>
        <row r="10">
          <cell r="A10">
            <v>1993</v>
          </cell>
          <cell r="B10" t="str">
            <v>NE</v>
          </cell>
          <cell r="C10" t="str">
            <v>-</v>
          </cell>
          <cell r="D10" t="str">
            <v>SPB</v>
          </cell>
          <cell r="E10" t="str">
            <v>SAN</v>
          </cell>
          <cell r="F10" t="str">
            <v>CASAL</v>
          </cell>
          <cell r="G10" t="str">
            <v>Coletor Lagunar de Esgotos de Maceió</v>
          </cell>
          <cell r="H10">
            <v>24140891</v>
          </cell>
          <cell r="J10">
            <v>34151</v>
          </cell>
          <cell r="K10" t="str">
            <v>-</v>
          </cell>
          <cell r="L10">
            <v>0</v>
          </cell>
          <cell r="M10" t="str">
            <v>1º Lugar</v>
          </cell>
        </row>
        <row r="11">
          <cell r="A11">
            <v>1993</v>
          </cell>
          <cell r="B11" t="str">
            <v>NE</v>
          </cell>
          <cell r="C11" t="str">
            <v>-</v>
          </cell>
          <cell r="D11" t="str">
            <v>PUB</v>
          </cell>
          <cell r="E11" t="str">
            <v>ROD</v>
          </cell>
          <cell r="F11" t="str">
            <v>DER-PB</v>
          </cell>
          <cell r="G11" t="str">
            <v>Rodovia PB-359</v>
          </cell>
          <cell r="H11">
            <v>5008309</v>
          </cell>
          <cell r="J11">
            <v>34182</v>
          </cell>
          <cell r="K11">
            <v>1</v>
          </cell>
          <cell r="L11">
            <v>1</v>
          </cell>
          <cell r="M11" t="str">
            <v>1º Lugar</v>
          </cell>
        </row>
        <row r="12">
          <cell r="A12">
            <v>1993</v>
          </cell>
          <cell r="B12" t="str">
            <v>NE</v>
          </cell>
          <cell r="C12" t="str">
            <v>-</v>
          </cell>
          <cell r="D12" t="str">
            <v>PUB</v>
          </cell>
          <cell r="E12" t="str">
            <v>ROD</v>
          </cell>
          <cell r="F12" t="str">
            <v>DER-MA</v>
          </cell>
          <cell r="G12" t="str">
            <v>MA-006-Babilônia/Tarso Fragoso</v>
          </cell>
          <cell r="H12">
            <v>5000000</v>
          </cell>
          <cell r="J12">
            <v>34213</v>
          </cell>
          <cell r="K12">
            <v>4</v>
          </cell>
          <cell r="L12">
            <v>0</v>
          </cell>
          <cell r="M12" t="str">
            <v>4º Lugar</v>
          </cell>
        </row>
        <row r="13">
          <cell r="A13">
            <v>1993</v>
          </cell>
          <cell r="B13" t="str">
            <v>NE</v>
          </cell>
          <cell r="C13" t="str">
            <v>-</v>
          </cell>
          <cell r="D13" t="str">
            <v>PUB</v>
          </cell>
          <cell r="E13" t="str">
            <v>ROD</v>
          </cell>
          <cell r="F13" t="str">
            <v>DER-MA</v>
          </cell>
          <cell r="G13" t="str">
            <v>MA-006-Balsas/Babilônia</v>
          </cell>
          <cell r="H13">
            <v>5138326</v>
          </cell>
          <cell r="J13">
            <v>34213</v>
          </cell>
          <cell r="K13">
            <v>3</v>
          </cell>
          <cell r="L13">
            <v>0</v>
          </cell>
          <cell r="M13" t="str">
            <v>3º Lugar</v>
          </cell>
        </row>
        <row r="14">
          <cell r="A14">
            <v>1993</v>
          </cell>
          <cell r="B14" t="str">
            <v>NE</v>
          </cell>
          <cell r="C14" t="str">
            <v>-</v>
          </cell>
          <cell r="D14" t="str">
            <v>PUB</v>
          </cell>
          <cell r="E14" t="str">
            <v>ROD</v>
          </cell>
          <cell r="F14" t="str">
            <v>DER-MA</v>
          </cell>
          <cell r="G14" t="str">
            <v>MA-006-Presidente Colinas/Colinas</v>
          </cell>
          <cell r="H14">
            <v>5486196</v>
          </cell>
          <cell r="J14">
            <v>34213</v>
          </cell>
          <cell r="K14">
            <v>10</v>
          </cell>
          <cell r="L14">
            <v>0</v>
          </cell>
          <cell r="M14" t="str">
            <v>10º Lugar</v>
          </cell>
        </row>
        <row r="15">
          <cell r="A15">
            <v>1993</v>
          </cell>
          <cell r="B15" t="str">
            <v>NE</v>
          </cell>
          <cell r="C15" t="str">
            <v>-</v>
          </cell>
          <cell r="D15" t="str">
            <v>SPB</v>
          </cell>
          <cell r="E15" t="str">
            <v>SAN</v>
          </cell>
          <cell r="F15" t="str">
            <v>PM Barreiras</v>
          </cell>
          <cell r="G15" t="str">
            <v>Obras de Infra-estrutura e Saneamento Básico</v>
          </cell>
          <cell r="H15">
            <v>17913791</v>
          </cell>
          <cell r="J15">
            <v>34213</v>
          </cell>
          <cell r="K15">
            <v>3</v>
          </cell>
          <cell r="L15">
            <v>0</v>
          </cell>
          <cell r="M15" t="str">
            <v>3º Lugar</v>
          </cell>
        </row>
        <row r="16">
          <cell r="A16">
            <v>1993</v>
          </cell>
          <cell r="B16" t="str">
            <v>NE</v>
          </cell>
          <cell r="C16" t="str">
            <v>-</v>
          </cell>
          <cell r="D16" t="str">
            <v>-</v>
          </cell>
          <cell r="E16" t="str">
            <v>COM</v>
          </cell>
          <cell r="F16" t="str">
            <v>Tecma</v>
          </cell>
          <cell r="G16" t="str">
            <v>Terraplenagem do Carrefour-Brasília</v>
          </cell>
          <cell r="H16">
            <v>3558109</v>
          </cell>
          <cell r="J16">
            <v>34243</v>
          </cell>
          <cell r="K16">
            <v>4</v>
          </cell>
          <cell r="L16">
            <v>0</v>
          </cell>
          <cell r="M16" t="str">
            <v>4º Lugar</v>
          </cell>
        </row>
        <row r="17">
          <cell r="A17">
            <v>1993</v>
          </cell>
          <cell r="B17" t="str">
            <v>NE</v>
          </cell>
          <cell r="C17" t="str">
            <v>-</v>
          </cell>
          <cell r="D17" t="str">
            <v>-</v>
          </cell>
          <cell r="E17" t="str">
            <v>JUST</v>
          </cell>
          <cell r="F17" t="str">
            <v>TRT</v>
          </cell>
          <cell r="G17" t="str">
            <v>TRT-Ampliação do Prédio Sede-MA</v>
          </cell>
          <cell r="H17">
            <v>1449194</v>
          </cell>
          <cell r="J17">
            <v>34274</v>
          </cell>
          <cell r="K17">
            <v>4</v>
          </cell>
          <cell r="L17">
            <v>0</v>
          </cell>
          <cell r="M17" t="str">
            <v>4º Lugar</v>
          </cell>
        </row>
        <row r="18">
          <cell r="A18">
            <v>1993</v>
          </cell>
          <cell r="B18" t="str">
            <v>NE</v>
          </cell>
          <cell r="C18" t="str">
            <v>-</v>
          </cell>
          <cell r="D18" t="str">
            <v>-</v>
          </cell>
          <cell r="E18" t="str">
            <v>ROD</v>
          </cell>
          <cell r="F18" t="str">
            <v>DER-PI</v>
          </cell>
          <cell r="G18" t="str">
            <v>PI-254/BR-135-Santa Filomena-Lote 3</v>
          </cell>
          <cell r="H18">
            <v>1982187</v>
          </cell>
          <cell r="J18">
            <v>34304</v>
          </cell>
          <cell r="K18">
            <v>2</v>
          </cell>
          <cell r="L18">
            <v>0</v>
          </cell>
          <cell r="M18" t="str">
            <v>2ºLugar</v>
          </cell>
        </row>
        <row r="19">
          <cell r="A19">
            <v>1993</v>
          </cell>
          <cell r="B19" t="str">
            <v>NE</v>
          </cell>
          <cell r="C19" t="str">
            <v>-</v>
          </cell>
          <cell r="D19" t="str">
            <v>-</v>
          </cell>
          <cell r="E19" t="str">
            <v>ROD</v>
          </cell>
          <cell r="F19" t="str">
            <v>DER-PI</v>
          </cell>
          <cell r="G19" t="str">
            <v>PI-112-Manoel Alves/Porto-Lote 4</v>
          </cell>
          <cell r="H19">
            <v>2209571</v>
          </cell>
          <cell r="J19">
            <v>34304</v>
          </cell>
          <cell r="K19">
            <v>2</v>
          </cell>
          <cell r="L19">
            <v>0</v>
          </cell>
          <cell r="M19" t="str">
            <v>2ºLugar</v>
          </cell>
        </row>
        <row r="20">
          <cell r="A20">
            <v>1993</v>
          </cell>
          <cell r="B20" t="str">
            <v>NE</v>
          </cell>
          <cell r="C20" t="str">
            <v>-</v>
          </cell>
          <cell r="D20" t="str">
            <v>-</v>
          </cell>
          <cell r="E20" t="str">
            <v>SAN</v>
          </cell>
          <cell r="F20" t="str">
            <v>PM C. Grande</v>
          </cell>
          <cell r="G20" t="str">
            <v>Rede de Esgotamento Sanitário</v>
          </cell>
          <cell r="H20">
            <v>656070</v>
          </cell>
          <cell r="J20">
            <v>34304</v>
          </cell>
          <cell r="K20">
            <v>6</v>
          </cell>
          <cell r="L20">
            <v>0</v>
          </cell>
          <cell r="M20" t="str">
            <v>6º Lugar</v>
          </cell>
        </row>
        <row r="21">
          <cell r="A21">
            <v>1993</v>
          </cell>
          <cell r="B21" t="str">
            <v>NE</v>
          </cell>
          <cell r="C21" t="str">
            <v>-</v>
          </cell>
          <cell r="D21" t="str">
            <v>-</v>
          </cell>
          <cell r="E21" t="str">
            <v>ENE</v>
          </cell>
          <cell r="F21" t="str">
            <v>Petrobrás</v>
          </cell>
          <cell r="G21" t="str">
            <v>Bases de Combustíveis de Brasília</v>
          </cell>
          <cell r="H21">
            <v>2479627</v>
          </cell>
          <cell r="J21">
            <v>34335</v>
          </cell>
          <cell r="K21">
            <v>3</v>
          </cell>
          <cell r="L21">
            <v>0</v>
          </cell>
          <cell r="M21" t="str">
            <v>3º Lugar (Triunfo)</v>
          </cell>
        </row>
        <row r="22">
          <cell r="A22">
            <v>1993</v>
          </cell>
          <cell r="B22" t="str">
            <v>NE</v>
          </cell>
          <cell r="C22" t="str">
            <v>-</v>
          </cell>
          <cell r="D22" t="str">
            <v>-</v>
          </cell>
          <cell r="E22" t="str">
            <v>ROD</v>
          </cell>
          <cell r="F22" t="str">
            <v>DER-BA</v>
          </cell>
          <cell r="G22" t="str">
            <v>BR-407-Entroncamento BA-052/Macajuba</v>
          </cell>
          <cell r="H22">
            <v>1763939</v>
          </cell>
          <cell r="J22">
            <v>34335</v>
          </cell>
          <cell r="K22">
            <v>5</v>
          </cell>
          <cell r="L22">
            <v>0</v>
          </cell>
          <cell r="M22" t="str">
            <v>5º Lugar</v>
          </cell>
        </row>
        <row r="23">
          <cell r="A23">
            <v>1993</v>
          </cell>
          <cell r="B23" t="str">
            <v>NE</v>
          </cell>
          <cell r="C23" t="str">
            <v>-</v>
          </cell>
          <cell r="D23" t="str">
            <v>-</v>
          </cell>
          <cell r="E23" t="str">
            <v>ROD</v>
          </cell>
          <cell r="F23" t="str">
            <v>DER-BA</v>
          </cell>
          <cell r="G23" t="str">
            <v>BR-407-Entroncamento BA-421/Rui Barbosa</v>
          </cell>
          <cell r="H23">
            <v>1689323</v>
          </cell>
          <cell r="J23">
            <v>34335</v>
          </cell>
          <cell r="K23">
            <v>5</v>
          </cell>
          <cell r="L23">
            <v>0</v>
          </cell>
          <cell r="M23" t="str">
            <v>5º Lugar</v>
          </cell>
        </row>
        <row r="24">
          <cell r="A24">
            <v>1993</v>
          </cell>
          <cell r="B24" t="str">
            <v>NE</v>
          </cell>
          <cell r="C24" t="str">
            <v>-</v>
          </cell>
          <cell r="D24" t="str">
            <v>-</v>
          </cell>
          <cell r="E24" t="str">
            <v>ROD</v>
          </cell>
          <cell r="F24" t="str">
            <v>DER-BA</v>
          </cell>
          <cell r="G24" t="str">
            <v>BA-878/BR-420-Saubará/B.J. Pobres</v>
          </cell>
          <cell r="H24">
            <v>2860990</v>
          </cell>
          <cell r="J24">
            <v>34335</v>
          </cell>
          <cell r="K24">
            <v>10</v>
          </cell>
          <cell r="L24">
            <v>0</v>
          </cell>
          <cell r="M24" t="str">
            <v>10º Lugar</v>
          </cell>
        </row>
        <row r="25">
          <cell r="A25">
            <v>1993</v>
          </cell>
          <cell r="B25" t="str">
            <v>NE</v>
          </cell>
          <cell r="C25" t="str">
            <v>-</v>
          </cell>
          <cell r="D25" t="str">
            <v>-</v>
          </cell>
          <cell r="E25" t="str">
            <v>ROD</v>
          </cell>
          <cell r="F25" t="str">
            <v>DER-BA</v>
          </cell>
          <cell r="G25" t="str">
            <v>BA-225-Entroncamento BA-135/Coaceral</v>
          </cell>
          <cell r="H25">
            <v>4078823</v>
          </cell>
          <cell r="J25">
            <v>34335</v>
          </cell>
          <cell r="K25">
            <v>5</v>
          </cell>
          <cell r="L25">
            <v>0</v>
          </cell>
          <cell r="M25" t="str">
            <v>5º Lugar</v>
          </cell>
        </row>
        <row r="26">
          <cell r="A26">
            <v>1993</v>
          </cell>
          <cell r="B26" t="str">
            <v>NE</v>
          </cell>
          <cell r="C26" t="str">
            <v>-</v>
          </cell>
          <cell r="D26" t="str">
            <v>-</v>
          </cell>
          <cell r="E26" t="str">
            <v>ROD</v>
          </cell>
          <cell r="F26" t="str">
            <v>DER-BA</v>
          </cell>
          <cell r="G26" t="str">
            <v>BR-407-Mairi/Entroncamento BA-052</v>
          </cell>
          <cell r="H26">
            <v>1388738</v>
          </cell>
          <cell r="J26">
            <v>34335</v>
          </cell>
          <cell r="K26">
            <v>7</v>
          </cell>
          <cell r="L26">
            <v>0</v>
          </cell>
          <cell r="M26" t="str">
            <v>7º Lugar</v>
          </cell>
        </row>
        <row r="27">
          <cell r="A27">
            <v>1993</v>
          </cell>
          <cell r="B27" t="str">
            <v>NE</v>
          </cell>
          <cell r="C27" t="str">
            <v>-</v>
          </cell>
          <cell r="D27" t="str">
            <v>-</v>
          </cell>
          <cell r="E27" t="str">
            <v>SAN</v>
          </cell>
          <cell r="F27" t="str">
            <v>PM Petrolina</v>
          </cell>
          <cell r="G27" t="str">
            <v>Esgoto do Bairro Vila Eduardo</v>
          </cell>
          <cell r="H27">
            <v>525400</v>
          </cell>
          <cell r="J27">
            <v>34335</v>
          </cell>
          <cell r="K27">
            <v>12</v>
          </cell>
          <cell r="L27">
            <v>0</v>
          </cell>
          <cell r="M27" t="str">
            <v>12º Lugar</v>
          </cell>
        </row>
        <row r="28">
          <cell r="A28">
            <v>1993</v>
          </cell>
          <cell r="B28" t="str">
            <v>NE</v>
          </cell>
          <cell r="C28" t="str">
            <v>-</v>
          </cell>
          <cell r="D28" t="str">
            <v>-</v>
          </cell>
          <cell r="E28" t="str">
            <v>SAN</v>
          </cell>
          <cell r="F28" t="str">
            <v>CAESB</v>
          </cell>
          <cell r="G28" t="str">
            <v>Redes de Abastecimento de Santa Maria</v>
          </cell>
          <cell r="H28">
            <v>1407809</v>
          </cell>
          <cell r="J28">
            <v>34366</v>
          </cell>
          <cell r="K28" t="str">
            <v>-</v>
          </cell>
          <cell r="L28">
            <v>0</v>
          </cell>
          <cell r="M28" t="str">
            <v>-</v>
          </cell>
        </row>
        <row r="29">
          <cell r="A29">
            <v>1993</v>
          </cell>
          <cell r="B29" t="str">
            <v>NE</v>
          </cell>
          <cell r="C29" t="str">
            <v>-</v>
          </cell>
          <cell r="D29" t="str">
            <v>-</v>
          </cell>
          <cell r="E29" t="str">
            <v>SAN</v>
          </cell>
          <cell r="F29" t="str">
            <v>CAESB</v>
          </cell>
          <cell r="G29" t="str">
            <v>Redes de Abastecimento de Santa Maria</v>
          </cell>
          <cell r="H29">
            <v>1444560</v>
          </cell>
          <cell r="J29">
            <v>34366</v>
          </cell>
          <cell r="K29" t="str">
            <v>-</v>
          </cell>
          <cell r="L29">
            <v>0</v>
          </cell>
          <cell r="M29" t="str">
            <v>-</v>
          </cell>
        </row>
        <row r="30">
          <cell r="A30">
            <v>1993</v>
          </cell>
          <cell r="B30" t="str">
            <v>NE</v>
          </cell>
          <cell r="C30" t="str">
            <v>-</v>
          </cell>
          <cell r="D30" t="str">
            <v>-</v>
          </cell>
          <cell r="E30" t="str">
            <v>SAN</v>
          </cell>
          <cell r="F30" t="str">
            <v>CAESB</v>
          </cell>
          <cell r="G30" t="str">
            <v>Redes de Abastecimento de Santa Maria</v>
          </cell>
          <cell r="H30">
            <v>1381329</v>
          </cell>
          <cell r="J30">
            <v>34366</v>
          </cell>
          <cell r="K30" t="str">
            <v>-</v>
          </cell>
          <cell r="L30">
            <v>0</v>
          </cell>
          <cell r="M30" t="str">
            <v>-</v>
          </cell>
        </row>
        <row r="31">
          <cell r="A31">
            <v>1993</v>
          </cell>
          <cell r="B31" t="str">
            <v>NE</v>
          </cell>
          <cell r="C31" t="str">
            <v>-</v>
          </cell>
          <cell r="D31" t="str">
            <v>-</v>
          </cell>
          <cell r="E31" t="str">
            <v>SAN</v>
          </cell>
          <cell r="F31" t="str">
            <v>CAESB</v>
          </cell>
          <cell r="G31" t="str">
            <v>Esgotos no Setor de Clubes Sul</v>
          </cell>
          <cell r="H31">
            <v>1496639</v>
          </cell>
          <cell r="J31">
            <v>34366</v>
          </cell>
          <cell r="K31" t="str">
            <v>-</v>
          </cell>
          <cell r="L31">
            <v>0</v>
          </cell>
          <cell r="M31" t="str">
            <v>-</v>
          </cell>
        </row>
        <row r="32">
          <cell r="A32">
            <v>1993</v>
          </cell>
          <cell r="B32" t="str">
            <v>NE</v>
          </cell>
          <cell r="C32" t="str">
            <v>-</v>
          </cell>
          <cell r="D32" t="str">
            <v>-</v>
          </cell>
          <cell r="E32" t="str">
            <v>SAN</v>
          </cell>
          <cell r="F32" t="str">
            <v>CAESB</v>
          </cell>
          <cell r="G32" t="str">
            <v>Redes de Abastecimento de Santa Maria</v>
          </cell>
          <cell r="H32">
            <v>1479460</v>
          </cell>
          <cell r="J32">
            <v>34366</v>
          </cell>
          <cell r="K32" t="str">
            <v>-</v>
          </cell>
          <cell r="L32">
            <v>0</v>
          </cell>
          <cell r="M32" t="str">
            <v>-</v>
          </cell>
        </row>
        <row r="33">
          <cell r="A33">
            <v>1993</v>
          </cell>
          <cell r="B33" t="str">
            <v>NE</v>
          </cell>
          <cell r="C33" t="str">
            <v>-</v>
          </cell>
          <cell r="D33" t="str">
            <v>-</v>
          </cell>
          <cell r="E33" t="str">
            <v>SAN</v>
          </cell>
          <cell r="F33" t="str">
            <v>CAESB</v>
          </cell>
          <cell r="G33" t="str">
            <v>Centro de Reservação de Água de Santa Maria</v>
          </cell>
          <cell r="H33">
            <v>2228697</v>
          </cell>
          <cell r="J33">
            <v>34366</v>
          </cell>
          <cell r="K33" t="str">
            <v>-</v>
          </cell>
          <cell r="L33" t="str">
            <v>-</v>
          </cell>
          <cell r="M33" t="str">
            <v>-</v>
          </cell>
        </row>
        <row r="34">
          <cell r="A34">
            <v>1993</v>
          </cell>
          <cell r="B34" t="str">
            <v>NE</v>
          </cell>
          <cell r="C34" t="str">
            <v>-</v>
          </cell>
          <cell r="D34" t="str">
            <v>-</v>
          </cell>
          <cell r="E34" t="str">
            <v>SAN</v>
          </cell>
          <cell r="F34" t="str">
            <v>CAESB</v>
          </cell>
          <cell r="G34" t="str">
            <v>Esgotos no Setor de Clubes Norte</v>
          </cell>
          <cell r="H34">
            <v>1138118</v>
          </cell>
          <cell r="J34">
            <v>34366</v>
          </cell>
          <cell r="K34" t="str">
            <v>-</v>
          </cell>
          <cell r="L34" t="str">
            <v>-</v>
          </cell>
          <cell r="M34" t="str">
            <v>-</v>
          </cell>
        </row>
        <row r="35">
          <cell r="A35">
            <v>1993</v>
          </cell>
          <cell r="B35" t="str">
            <v>NE</v>
          </cell>
          <cell r="C35" t="str">
            <v>-</v>
          </cell>
          <cell r="D35" t="str">
            <v>-</v>
          </cell>
          <cell r="E35" t="str">
            <v>SAN</v>
          </cell>
          <cell r="F35" t="str">
            <v>CAESB</v>
          </cell>
          <cell r="G35" t="str">
            <v>Esgotos no Setor Riacho Fundo</v>
          </cell>
          <cell r="H35">
            <v>1154247</v>
          </cell>
          <cell r="J35">
            <v>34394</v>
          </cell>
          <cell r="K35" t="str">
            <v>-</v>
          </cell>
          <cell r="L35" t="str">
            <v>-</v>
          </cell>
          <cell r="M35" t="str">
            <v>-</v>
          </cell>
        </row>
        <row r="36">
          <cell r="A36">
            <v>1993</v>
          </cell>
          <cell r="B36" t="str">
            <v>NE</v>
          </cell>
          <cell r="C36" t="str">
            <v>-</v>
          </cell>
          <cell r="D36" t="str">
            <v>-</v>
          </cell>
          <cell r="E36" t="str">
            <v>HAB</v>
          </cell>
          <cell r="F36" t="str">
            <v>GDF</v>
          </cell>
          <cell r="G36" t="str">
            <v>Vila Tecnológica do Distrito Federal</v>
          </cell>
          <cell r="H36">
            <v>0</v>
          </cell>
          <cell r="J36">
            <v>34394</v>
          </cell>
          <cell r="K36" t="str">
            <v>-</v>
          </cell>
          <cell r="L36" t="str">
            <v>-</v>
          </cell>
          <cell r="M36" t="str">
            <v>-</v>
          </cell>
        </row>
        <row r="37">
          <cell r="A37">
            <v>1993</v>
          </cell>
          <cell r="B37" t="str">
            <v>NE</v>
          </cell>
          <cell r="C37" t="str">
            <v>-</v>
          </cell>
          <cell r="D37" t="str">
            <v>-</v>
          </cell>
          <cell r="E37" t="str">
            <v>EDU</v>
          </cell>
          <cell r="F37" t="str">
            <v>PM Petrolina</v>
          </cell>
          <cell r="G37" t="str">
            <v>Centro de Convenções</v>
          </cell>
          <cell r="H37">
            <v>500000</v>
          </cell>
          <cell r="J37">
            <v>34394</v>
          </cell>
          <cell r="K37" t="str">
            <v>-</v>
          </cell>
          <cell r="L37" t="str">
            <v>-</v>
          </cell>
          <cell r="M37" t="str">
            <v>-</v>
          </cell>
        </row>
        <row r="38">
          <cell r="A38">
            <v>1993</v>
          </cell>
          <cell r="B38" t="str">
            <v>NE</v>
          </cell>
          <cell r="C38" t="str">
            <v>-</v>
          </cell>
          <cell r="D38" t="str">
            <v>-</v>
          </cell>
          <cell r="E38" t="str">
            <v>SAN</v>
          </cell>
          <cell r="F38" t="str">
            <v>CAESB</v>
          </cell>
          <cell r="G38" t="str">
            <v>Esgotos nos Setores SIG, SOF-Norte e SAA</v>
          </cell>
          <cell r="H38">
            <v>1020900</v>
          </cell>
          <cell r="J38">
            <v>34394</v>
          </cell>
          <cell r="K38" t="str">
            <v>-</v>
          </cell>
          <cell r="L38" t="str">
            <v>-</v>
          </cell>
          <cell r="M38" t="str">
            <v>-</v>
          </cell>
        </row>
        <row r="39">
          <cell r="A39">
            <v>1993</v>
          </cell>
          <cell r="B39" t="str">
            <v>NE</v>
          </cell>
          <cell r="C39" t="str">
            <v>-</v>
          </cell>
          <cell r="D39" t="str">
            <v>-</v>
          </cell>
          <cell r="E39" t="str">
            <v>SAN</v>
          </cell>
          <cell r="F39" t="str">
            <v>CAESB</v>
          </cell>
          <cell r="G39" t="str">
            <v>Esgotos nas Bacias AE e AE II</v>
          </cell>
          <cell r="H39">
            <v>1469148</v>
          </cell>
          <cell r="J39">
            <v>34394</v>
          </cell>
          <cell r="K39" t="str">
            <v>-</v>
          </cell>
          <cell r="L39" t="str">
            <v>-</v>
          </cell>
          <cell r="M39" t="str">
            <v>-</v>
          </cell>
        </row>
        <row r="40">
          <cell r="A40">
            <v>1993</v>
          </cell>
          <cell r="B40" t="str">
            <v>NE</v>
          </cell>
          <cell r="C40" t="str">
            <v>-</v>
          </cell>
          <cell r="D40" t="str">
            <v>-</v>
          </cell>
          <cell r="E40" t="str">
            <v>SAN</v>
          </cell>
          <cell r="F40" t="str">
            <v>CAESB</v>
          </cell>
          <cell r="G40" t="str">
            <v>Esgotos nas Bacias AE IV do SHIN</v>
          </cell>
          <cell r="H40">
            <v>1603047</v>
          </cell>
          <cell r="J40">
            <v>34394</v>
          </cell>
          <cell r="K40" t="str">
            <v>-</v>
          </cell>
          <cell r="L40" t="str">
            <v>-</v>
          </cell>
          <cell r="M40" t="str">
            <v>-</v>
          </cell>
        </row>
        <row r="41">
          <cell r="A41">
            <v>1993</v>
          </cell>
          <cell r="B41" t="str">
            <v>NE</v>
          </cell>
          <cell r="C41" t="str">
            <v>-</v>
          </cell>
          <cell r="D41" t="str">
            <v>-</v>
          </cell>
          <cell r="E41" t="str">
            <v>SAN</v>
          </cell>
          <cell r="F41" t="str">
            <v>CAESB</v>
          </cell>
          <cell r="G41" t="str">
            <v>Esgotos nas Bacias AE III, AE IV e AE V</v>
          </cell>
          <cell r="H41">
            <v>1319947</v>
          </cell>
          <cell r="J41">
            <v>34394</v>
          </cell>
          <cell r="K41" t="str">
            <v>-</v>
          </cell>
          <cell r="L41" t="str">
            <v>-</v>
          </cell>
          <cell r="M41" t="str">
            <v>-</v>
          </cell>
        </row>
        <row r="42">
          <cell r="A42">
            <v>1993</v>
          </cell>
          <cell r="B42" t="str">
            <v>NE</v>
          </cell>
          <cell r="C42" t="str">
            <v>-</v>
          </cell>
          <cell r="D42" t="str">
            <v>-</v>
          </cell>
          <cell r="E42" t="str">
            <v>SAN</v>
          </cell>
          <cell r="F42" t="str">
            <v>CAESB</v>
          </cell>
          <cell r="G42" t="str">
            <v>Esgotos nas Bacias AE II e AE IV</v>
          </cell>
          <cell r="H42">
            <v>1290086</v>
          </cell>
          <cell r="J42">
            <v>34394</v>
          </cell>
          <cell r="K42" t="str">
            <v>-</v>
          </cell>
          <cell r="L42" t="str">
            <v>-</v>
          </cell>
          <cell r="M42" t="str">
            <v>-</v>
          </cell>
        </row>
        <row r="43">
          <cell r="A43">
            <v>1993</v>
          </cell>
          <cell r="B43" t="str">
            <v>SE</v>
          </cell>
          <cell r="C43" t="str">
            <v>-</v>
          </cell>
          <cell r="D43" t="str">
            <v>-</v>
          </cell>
          <cell r="E43" t="str">
            <v>ROD</v>
          </cell>
          <cell r="F43" t="str">
            <v>DER-GO</v>
          </cell>
          <cell r="G43" t="str">
            <v>GO-154-Itapaci / Ponte Nova - Lote 1</v>
          </cell>
          <cell r="H43">
            <v>44052413</v>
          </cell>
          <cell r="J43">
            <v>34060</v>
          </cell>
          <cell r="K43" t="str">
            <v>-</v>
          </cell>
          <cell r="L43" t="str">
            <v>-</v>
          </cell>
          <cell r="M43" t="str">
            <v>Perdemos</v>
          </cell>
        </row>
        <row r="44">
          <cell r="A44">
            <v>1993</v>
          </cell>
          <cell r="B44" t="str">
            <v>SE</v>
          </cell>
          <cell r="C44" t="str">
            <v>-</v>
          </cell>
          <cell r="D44" t="str">
            <v>-</v>
          </cell>
          <cell r="E44" t="str">
            <v>ROD</v>
          </cell>
          <cell r="F44" t="str">
            <v>DER-GO</v>
          </cell>
          <cell r="G44" t="str">
            <v>GO-154-Itapaci / Ponte Nova - Lote 3</v>
          </cell>
          <cell r="H44">
            <v>27251765</v>
          </cell>
          <cell r="J44">
            <v>34060</v>
          </cell>
          <cell r="K44" t="str">
            <v>-</v>
          </cell>
          <cell r="L44" t="str">
            <v>-</v>
          </cell>
          <cell r="M44" t="str">
            <v>Perdemos</v>
          </cell>
        </row>
        <row r="45">
          <cell r="A45">
            <v>1993</v>
          </cell>
          <cell r="B45" t="str">
            <v>SE</v>
          </cell>
          <cell r="C45" t="str">
            <v>-</v>
          </cell>
          <cell r="D45" t="str">
            <v>-</v>
          </cell>
          <cell r="E45" t="str">
            <v>ROD</v>
          </cell>
          <cell r="F45" t="str">
            <v>DER-GO</v>
          </cell>
          <cell r="G45" t="str">
            <v>GO-154-Itapaci / Ponte Nova - Lote 2</v>
          </cell>
          <cell r="H45">
            <v>27076484</v>
          </cell>
          <cell r="J45">
            <v>34060</v>
          </cell>
          <cell r="K45" t="str">
            <v>-</v>
          </cell>
          <cell r="L45" t="str">
            <v>-</v>
          </cell>
          <cell r="M45" t="str">
            <v>Perdemos</v>
          </cell>
        </row>
        <row r="46">
          <cell r="A46">
            <v>1993</v>
          </cell>
          <cell r="B46" t="str">
            <v>SE</v>
          </cell>
          <cell r="C46" t="str">
            <v>-</v>
          </cell>
          <cell r="D46" t="str">
            <v>-</v>
          </cell>
          <cell r="E46" t="str">
            <v>SAN</v>
          </cell>
          <cell r="F46" t="str">
            <v>COPASA</v>
          </cell>
          <cell r="G46" t="str">
            <v>Interceptores do Arrudas - Lote VII</v>
          </cell>
          <cell r="H46">
            <v>4379336</v>
          </cell>
          <cell r="J46">
            <v>34060</v>
          </cell>
          <cell r="K46">
            <v>1</v>
          </cell>
          <cell r="L46">
            <v>1</v>
          </cell>
          <cell r="M46" t="str">
            <v>1º Lugar</v>
          </cell>
        </row>
        <row r="47">
          <cell r="A47">
            <v>1993</v>
          </cell>
          <cell r="B47" t="str">
            <v>SE</v>
          </cell>
          <cell r="C47" t="str">
            <v>-</v>
          </cell>
          <cell r="D47" t="str">
            <v>-</v>
          </cell>
          <cell r="E47" t="str">
            <v>ROD</v>
          </cell>
          <cell r="F47" t="str">
            <v>DER-GO</v>
          </cell>
          <cell r="G47" t="str">
            <v>GO-154-Itapaci / Ponte Nova - Lote 4</v>
          </cell>
          <cell r="H47">
            <v>26317811</v>
          </cell>
          <cell r="J47">
            <v>34060</v>
          </cell>
          <cell r="K47" t="str">
            <v>-</v>
          </cell>
          <cell r="L47" t="str">
            <v>-</v>
          </cell>
          <cell r="M47" t="str">
            <v>-</v>
          </cell>
        </row>
        <row r="48">
          <cell r="A48">
            <v>1993</v>
          </cell>
          <cell r="B48" t="str">
            <v>SE</v>
          </cell>
          <cell r="C48" t="str">
            <v>-</v>
          </cell>
          <cell r="D48" t="str">
            <v>-</v>
          </cell>
          <cell r="E48" t="str">
            <v>FERR</v>
          </cell>
          <cell r="F48" t="str">
            <v>CVRD</v>
          </cell>
          <cell r="G48" t="str">
            <v>Variante Matadouro / Capitão Eduardo</v>
          </cell>
          <cell r="H48">
            <v>5745609</v>
          </cell>
          <cell r="J48">
            <v>34090</v>
          </cell>
          <cell r="K48" t="str">
            <v>-</v>
          </cell>
          <cell r="L48" t="str">
            <v>-</v>
          </cell>
          <cell r="M48" t="str">
            <v>Perdemos</v>
          </cell>
        </row>
        <row r="49">
          <cell r="A49">
            <v>1993</v>
          </cell>
          <cell r="B49" t="str">
            <v>SE</v>
          </cell>
          <cell r="C49" t="str">
            <v>-</v>
          </cell>
          <cell r="D49" t="str">
            <v>-</v>
          </cell>
          <cell r="E49" t="str">
            <v>IND</v>
          </cell>
          <cell r="F49" t="str">
            <v>Brahma</v>
          </cell>
          <cell r="G49" t="str">
            <v>Recuperação dos pisos da Fábrica de Jacareí</v>
          </cell>
          <cell r="H49">
            <v>1996068</v>
          </cell>
          <cell r="J49">
            <v>34090</v>
          </cell>
          <cell r="K49" t="str">
            <v>-</v>
          </cell>
          <cell r="L49" t="str">
            <v>-</v>
          </cell>
          <cell r="M49" t="str">
            <v>Perdemos</v>
          </cell>
        </row>
        <row r="50">
          <cell r="A50">
            <v>1993</v>
          </cell>
          <cell r="B50" t="str">
            <v>SE</v>
          </cell>
          <cell r="C50" t="str">
            <v>-</v>
          </cell>
          <cell r="D50" t="str">
            <v>-</v>
          </cell>
          <cell r="E50" t="str">
            <v>MIN</v>
          </cell>
          <cell r="F50" t="str">
            <v>Mannesmann</v>
          </cell>
          <cell r="G50" t="str">
            <v>Barragem de Sedimentos da Mina de Pau Branco</v>
          </cell>
          <cell r="H50">
            <v>436000</v>
          </cell>
          <cell r="J50">
            <v>34121</v>
          </cell>
          <cell r="K50" t="str">
            <v>-</v>
          </cell>
          <cell r="L50" t="str">
            <v>-</v>
          </cell>
          <cell r="M50" t="str">
            <v>Não revalidamos a proposta</v>
          </cell>
        </row>
        <row r="51">
          <cell r="A51">
            <v>1993</v>
          </cell>
          <cell r="B51" t="str">
            <v>SE</v>
          </cell>
          <cell r="C51" t="str">
            <v>-</v>
          </cell>
          <cell r="D51" t="str">
            <v>-</v>
          </cell>
          <cell r="E51" t="str">
            <v>ROD</v>
          </cell>
          <cell r="F51" t="str">
            <v>DER-GO</v>
          </cell>
          <cell r="G51" t="str">
            <v>BR-158- Jataí / Caiapônia / Piranhas</v>
          </cell>
          <cell r="H51">
            <v>17354084</v>
          </cell>
          <cell r="J51">
            <v>34121</v>
          </cell>
          <cell r="K51">
            <v>1</v>
          </cell>
          <cell r="L51">
            <v>1</v>
          </cell>
          <cell r="M51" t="str">
            <v>1º Lugar</v>
          </cell>
        </row>
        <row r="52">
          <cell r="A52">
            <v>1993</v>
          </cell>
          <cell r="B52" t="str">
            <v>SE</v>
          </cell>
          <cell r="C52" t="str">
            <v>-</v>
          </cell>
          <cell r="D52" t="str">
            <v>-</v>
          </cell>
          <cell r="E52" t="str">
            <v>URB</v>
          </cell>
          <cell r="F52" t="str">
            <v>PM Anápolis</v>
          </cell>
          <cell r="G52" t="str">
            <v>Canalização e Urbanização em Anápolis</v>
          </cell>
          <cell r="H52">
            <v>25287606</v>
          </cell>
          <cell r="J52">
            <v>34121</v>
          </cell>
          <cell r="K52" t="str">
            <v>-</v>
          </cell>
          <cell r="L52" t="str">
            <v>-</v>
          </cell>
          <cell r="M52" t="str">
            <v>Perdemos</v>
          </cell>
        </row>
        <row r="53">
          <cell r="A53">
            <v>1993</v>
          </cell>
          <cell r="B53" t="str">
            <v>SE</v>
          </cell>
          <cell r="C53" t="str">
            <v>-</v>
          </cell>
          <cell r="D53" t="str">
            <v>-</v>
          </cell>
          <cell r="E53" t="str">
            <v>ROD</v>
          </cell>
          <cell r="F53" t="str">
            <v>DER-MG</v>
          </cell>
          <cell r="G53" t="str">
            <v>BR-381 - Lote 2</v>
          </cell>
          <cell r="H53">
            <v>24095467</v>
          </cell>
          <cell r="J53">
            <v>34151</v>
          </cell>
          <cell r="K53" t="str">
            <v>-</v>
          </cell>
          <cell r="L53" t="str">
            <v>-</v>
          </cell>
          <cell r="M53" t="str">
            <v>1º Lugar - Tratex</v>
          </cell>
        </row>
        <row r="54">
          <cell r="A54">
            <v>1993</v>
          </cell>
          <cell r="B54" t="str">
            <v>SE</v>
          </cell>
          <cell r="C54" t="str">
            <v>-</v>
          </cell>
          <cell r="D54" t="str">
            <v>-</v>
          </cell>
          <cell r="E54" t="str">
            <v>ROD</v>
          </cell>
          <cell r="F54" t="str">
            <v>DER-MG</v>
          </cell>
          <cell r="G54" t="str">
            <v>BR-381</v>
          </cell>
          <cell r="H54">
            <v>1500000</v>
          </cell>
          <cell r="J54">
            <v>34151</v>
          </cell>
          <cell r="K54" t="str">
            <v>-</v>
          </cell>
          <cell r="L54" t="str">
            <v>-</v>
          </cell>
          <cell r="M54" t="str">
            <v>Perdemos</v>
          </cell>
        </row>
        <row r="55">
          <cell r="A55">
            <v>1993</v>
          </cell>
          <cell r="B55" t="str">
            <v>SE</v>
          </cell>
          <cell r="C55" t="str">
            <v>-</v>
          </cell>
          <cell r="D55" t="str">
            <v>-</v>
          </cell>
          <cell r="E55" t="str">
            <v>ROD</v>
          </cell>
          <cell r="F55" t="str">
            <v>DER-MG</v>
          </cell>
          <cell r="G55" t="str">
            <v>BR-381 - Lote 1</v>
          </cell>
          <cell r="H55">
            <v>12495530</v>
          </cell>
          <cell r="J55">
            <v>34151</v>
          </cell>
          <cell r="K55" t="str">
            <v>-</v>
          </cell>
          <cell r="L55" t="str">
            <v>-</v>
          </cell>
          <cell r="M55" t="str">
            <v>1º Lugar - Paranapanema</v>
          </cell>
        </row>
        <row r="56">
          <cell r="A56">
            <v>1993</v>
          </cell>
          <cell r="B56" t="str">
            <v>SE</v>
          </cell>
          <cell r="C56" t="str">
            <v>-</v>
          </cell>
          <cell r="D56" t="str">
            <v>-</v>
          </cell>
          <cell r="E56" t="str">
            <v>ROD</v>
          </cell>
          <cell r="F56" t="str">
            <v>DER-MG</v>
          </cell>
          <cell r="G56" t="str">
            <v>BR-381 - Lote 4</v>
          </cell>
          <cell r="H56">
            <v>20453971</v>
          </cell>
          <cell r="J56">
            <v>34151</v>
          </cell>
          <cell r="K56" t="str">
            <v>-</v>
          </cell>
          <cell r="L56" t="str">
            <v>-</v>
          </cell>
          <cell r="M56" t="str">
            <v>1º Lugar - Mendes Júnior</v>
          </cell>
        </row>
        <row r="57">
          <cell r="A57">
            <v>1993</v>
          </cell>
          <cell r="B57" t="str">
            <v>SE</v>
          </cell>
          <cell r="C57" t="str">
            <v>-</v>
          </cell>
          <cell r="D57" t="str">
            <v>-</v>
          </cell>
          <cell r="E57" t="str">
            <v>ROD</v>
          </cell>
          <cell r="F57" t="str">
            <v>DER-MG</v>
          </cell>
          <cell r="G57" t="str">
            <v>BR-381 - Lote 8</v>
          </cell>
          <cell r="H57">
            <v>21686280</v>
          </cell>
          <cell r="J57">
            <v>34151</v>
          </cell>
          <cell r="K57" t="str">
            <v>-</v>
          </cell>
          <cell r="L57" t="str">
            <v>-</v>
          </cell>
          <cell r="M57" t="str">
            <v>1º Lugar - Tratenge</v>
          </cell>
        </row>
        <row r="58">
          <cell r="A58">
            <v>1993</v>
          </cell>
          <cell r="B58" t="str">
            <v>SE</v>
          </cell>
          <cell r="C58" t="str">
            <v>-</v>
          </cell>
          <cell r="D58" t="str">
            <v>-</v>
          </cell>
          <cell r="E58" t="str">
            <v>ROD</v>
          </cell>
          <cell r="F58" t="str">
            <v>DER-MG</v>
          </cell>
          <cell r="G58" t="str">
            <v>BR-381</v>
          </cell>
          <cell r="H58">
            <v>1500000</v>
          </cell>
          <cell r="J58">
            <v>34151</v>
          </cell>
          <cell r="K58" t="str">
            <v>-</v>
          </cell>
          <cell r="L58" t="str">
            <v>-</v>
          </cell>
          <cell r="M58" t="str">
            <v>Perdemos</v>
          </cell>
        </row>
        <row r="59">
          <cell r="A59">
            <v>1993</v>
          </cell>
          <cell r="B59" t="str">
            <v>SE</v>
          </cell>
          <cell r="C59" t="str">
            <v>-</v>
          </cell>
          <cell r="D59" t="str">
            <v>-</v>
          </cell>
          <cell r="E59" t="str">
            <v>ROD</v>
          </cell>
          <cell r="F59" t="str">
            <v>DER-MG</v>
          </cell>
          <cell r="G59" t="str">
            <v>BR-381 - Lote 9</v>
          </cell>
          <cell r="H59">
            <v>25334797</v>
          </cell>
          <cell r="J59">
            <v>34151</v>
          </cell>
          <cell r="K59" t="str">
            <v>-</v>
          </cell>
          <cell r="L59" t="str">
            <v>-</v>
          </cell>
          <cell r="M59" t="str">
            <v>1º Lugar - Ceesa</v>
          </cell>
        </row>
        <row r="60">
          <cell r="A60">
            <v>1993</v>
          </cell>
          <cell r="B60" t="str">
            <v>SE</v>
          </cell>
          <cell r="C60" t="str">
            <v>-</v>
          </cell>
          <cell r="D60" t="str">
            <v>-</v>
          </cell>
          <cell r="E60" t="str">
            <v>ROD</v>
          </cell>
          <cell r="F60" t="str">
            <v>DER-MG</v>
          </cell>
          <cell r="G60" t="str">
            <v>BR-381 - Lote 3</v>
          </cell>
          <cell r="H60">
            <v>24486566</v>
          </cell>
          <cell r="J60">
            <v>34151</v>
          </cell>
          <cell r="K60" t="str">
            <v>-</v>
          </cell>
          <cell r="L60" t="str">
            <v>-</v>
          </cell>
          <cell r="M60" t="str">
            <v>1º Lugar - Mendes Júnior</v>
          </cell>
        </row>
        <row r="61">
          <cell r="A61">
            <v>1993</v>
          </cell>
          <cell r="B61" t="str">
            <v>SE</v>
          </cell>
          <cell r="C61" t="str">
            <v>-</v>
          </cell>
          <cell r="D61" t="str">
            <v>-</v>
          </cell>
          <cell r="E61" t="str">
            <v>ROD</v>
          </cell>
          <cell r="F61" t="str">
            <v>DER-MG</v>
          </cell>
          <cell r="G61" t="str">
            <v>Rodovia CEASA / Krupp</v>
          </cell>
          <cell r="H61">
            <v>52134258</v>
          </cell>
          <cell r="J61">
            <v>34151</v>
          </cell>
          <cell r="K61" t="str">
            <v>-</v>
          </cell>
          <cell r="L61" t="str">
            <v>-</v>
          </cell>
          <cell r="M61" t="str">
            <v>1º Lugar - Cowan</v>
          </cell>
        </row>
        <row r="62">
          <cell r="A62">
            <v>1993</v>
          </cell>
          <cell r="B62" t="str">
            <v>SE</v>
          </cell>
          <cell r="C62" t="str">
            <v>-</v>
          </cell>
          <cell r="D62" t="str">
            <v>-</v>
          </cell>
          <cell r="E62" t="str">
            <v>ROD</v>
          </cell>
          <cell r="F62" t="str">
            <v>DER-MG</v>
          </cell>
          <cell r="G62" t="str">
            <v>BR-381 - Lote 6</v>
          </cell>
          <cell r="H62">
            <v>25831898</v>
          </cell>
          <cell r="J62">
            <v>34151</v>
          </cell>
          <cell r="K62" t="str">
            <v>-</v>
          </cell>
          <cell r="L62" t="str">
            <v>-</v>
          </cell>
          <cell r="M62" t="str">
            <v>1º Lugar - OAS</v>
          </cell>
        </row>
        <row r="63">
          <cell r="A63">
            <v>1993</v>
          </cell>
          <cell r="B63" t="str">
            <v>SE</v>
          </cell>
          <cell r="C63" t="str">
            <v>-</v>
          </cell>
          <cell r="D63" t="str">
            <v>-</v>
          </cell>
          <cell r="E63" t="str">
            <v>ROD</v>
          </cell>
          <cell r="F63" t="str">
            <v>DER-MG</v>
          </cell>
          <cell r="G63" t="str">
            <v>BR-381 - Lote 7</v>
          </cell>
          <cell r="H63">
            <v>21518819</v>
          </cell>
          <cell r="J63">
            <v>34151</v>
          </cell>
          <cell r="K63" t="str">
            <v>-</v>
          </cell>
          <cell r="L63" t="str">
            <v>-</v>
          </cell>
          <cell r="M63" t="str">
            <v>1º Lugar - Mendes Júnior</v>
          </cell>
        </row>
        <row r="64">
          <cell r="A64">
            <v>1993</v>
          </cell>
          <cell r="B64" t="str">
            <v>SE</v>
          </cell>
          <cell r="C64" t="str">
            <v>-</v>
          </cell>
          <cell r="D64" t="str">
            <v>-</v>
          </cell>
          <cell r="E64" t="str">
            <v>ROD</v>
          </cell>
          <cell r="F64" t="str">
            <v>DER-GO</v>
          </cell>
          <cell r="G64" t="str">
            <v>Anel Viário de Goiânia</v>
          </cell>
          <cell r="H64">
            <v>13387300</v>
          </cell>
          <cell r="J64">
            <v>34151</v>
          </cell>
          <cell r="K64" t="str">
            <v>-</v>
          </cell>
          <cell r="L64" t="str">
            <v>-</v>
          </cell>
          <cell r="M64" t="str">
            <v>1º Lugar - Mendes Júnior</v>
          </cell>
        </row>
        <row r="65">
          <cell r="A65">
            <v>1993</v>
          </cell>
          <cell r="B65" t="str">
            <v>SE</v>
          </cell>
          <cell r="C65" t="str">
            <v>-</v>
          </cell>
          <cell r="D65" t="str">
            <v>-</v>
          </cell>
          <cell r="E65" t="str">
            <v>ROD</v>
          </cell>
          <cell r="F65" t="str">
            <v>DER-MG</v>
          </cell>
          <cell r="G65" t="str">
            <v>BR-381 - Lote 5</v>
          </cell>
          <cell r="H65">
            <v>24685628</v>
          </cell>
          <cell r="J65">
            <v>34151</v>
          </cell>
          <cell r="K65" t="str">
            <v>-</v>
          </cell>
          <cell r="L65" t="str">
            <v>-</v>
          </cell>
          <cell r="M65" t="str">
            <v>1º Lugar - Mendes Júnior</v>
          </cell>
        </row>
        <row r="66">
          <cell r="A66">
            <v>1993</v>
          </cell>
          <cell r="B66" t="str">
            <v>SE</v>
          </cell>
          <cell r="C66" t="str">
            <v>-</v>
          </cell>
          <cell r="D66" t="str">
            <v>-</v>
          </cell>
          <cell r="E66" t="str">
            <v>ROD</v>
          </cell>
          <cell r="F66" t="str">
            <v>DER-MG</v>
          </cell>
          <cell r="G66" t="str">
            <v>BR-381-Viaduto dos Queias</v>
          </cell>
          <cell r="H66">
            <v>872817</v>
          </cell>
          <cell r="J66">
            <v>34151</v>
          </cell>
          <cell r="K66">
            <v>1</v>
          </cell>
          <cell r="L66">
            <v>1</v>
          </cell>
          <cell r="M66" t="str">
            <v>1º Lugar</v>
          </cell>
        </row>
        <row r="67">
          <cell r="A67">
            <v>1993</v>
          </cell>
          <cell r="B67" t="str">
            <v>SE</v>
          </cell>
          <cell r="C67" t="str">
            <v>-</v>
          </cell>
          <cell r="D67" t="str">
            <v>-</v>
          </cell>
          <cell r="E67" t="str">
            <v>ROD</v>
          </cell>
          <cell r="F67" t="str">
            <v>DER-MG</v>
          </cell>
          <cell r="G67" t="str">
            <v>MG-402- São Francisco / Arinos</v>
          </cell>
          <cell r="H67">
            <v>16499826</v>
          </cell>
          <cell r="J67">
            <v>34151</v>
          </cell>
          <cell r="K67">
            <v>1</v>
          </cell>
          <cell r="L67">
            <v>1</v>
          </cell>
          <cell r="M67" t="str">
            <v>1º Lugar</v>
          </cell>
        </row>
        <row r="68">
          <cell r="A68">
            <v>1993</v>
          </cell>
          <cell r="B68" t="str">
            <v>SE</v>
          </cell>
          <cell r="C68" t="str">
            <v>-</v>
          </cell>
          <cell r="D68" t="str">
            <v>-</v>
          </cell>
          <cell r="E68" t="str">
            <v>ROD</v>
          </cell>
          <cell r="F68" t="str">
            <v>GET</v>
          </cell>
          <cell r="G68" t="str">
            <v>TO-080- km 55 / Caseara</v>
          </cell>
          <cell r="H68">
            <v>1616341</v>
          </cell>
          <cell r="J68">
            <v>34182</v>
          </cell>
          <cell r="K68">
            <v>6</v>
          </cell>
          <cell r="L68" t="str">
            <v>-</v>
          </cell>
          <cell r="M68" t="str">
            <v>6º Lugar</v>
          </cell>
        </row>
        <row r="69">
          <cell r="A69">
            <v>1993</v>
          </cell>
          <cell r="B69" t="str">
            <v>SE</v>
          </cell>
          <cell r="C69" t="str">
            <v>-</v>
          </cell>
          <cell r="D69" t="str">
            <v>-</v>
          </cell>
          <cell r="E69" t="str">
            <v>ROD</v>
          </cell>
          <cell r="F69" t="str">
            <v>GET</v>
          </cell>
          <cell r="G69" t="str">
            <v>TO-336-Pequizeiro</v>
          </cell>
          <cell r="H69">
            <v>3796099</v>
          </cell>
          <cell r="J69">
            <v>34182</v>
          </cell>
          <cell r="K69">
            <v>8</v>
          </cell>
          <cell r="L69" t="str">
            <v>-</v>
          </cell>
          <cell r="M69" t="str">
            <v>8º Lugar</v>
          </cell>
        </row>
        <row r="70">
          <cell r="A70">
            <v>1993</v>
          </cell>
          <cell r="B70" t="str">
            <v>SE</v>
          </cell>
          <cell r="C70" t="str">
            <v>-</v>
          </cell>
          <cell r="D70" t="str">
            <v>-</v>
          </cell>
          <cell r="E70" t="str">
            <v>ROD</v>
          </cell>
          <cell r="F70" t="str">
            <v>GET</v>
          </cell>
          <cell r="G70" t="str">
            <v>TO-080-Divinópolis</v>
          </cell>
          <cell r="H70">
            <v>2024315</v>
          </cell>
          <cell r="J70">
            <v>34182</v>
          </cell>
          <cell r="K70">
            <v>12</v>
          </cell>
          <cell r="L70" t="str">
            <v>-</v>
          </cell>
          <cell r="M70" t="str">
            <v>12º Lugar</v>
          </cell>
        </row>
        <row r="71">
          <cell r="A71">
            <v>1993</v>
          </cell>
          <cell r="B71" t="str">
            <v>SE</v>
          </cell>
          <cell r="C71" t="str">
            <v>-</v>
          </cell>
          <cell r="D71" t="str">
            <v>-</v>
          </cell>
          <cell r="E71" t="str">
            <v>ROD</v>
          </cell>
          <cell r="F71" t="str">
            <v>GET</v>
          </cell>
          <cell r="G71" t="str">
            <v>TO-08--Marianópolis (km 26)</v>
          </cell>
          <cell r="H71">
            <v>1903070</v>
          </cell>
          <cell r="J71">
            <v>34182</v>
          </cell>
          <cell r="K71">
            <v>6</v>
          </cell>
          <cell r="L71" t="str">
            <v>-</v>
          </cell>
          <cell r="M71" t="str">
            <v>6º Lugar</v>
          </cell>
        </row>
        <row r="72">
          <cell r="A72">
            <v>1993</v>
          </cell>
          <cell r="B72" t="str">
            <v>SE</v>
          </cell>
          <cell r="C72" t="str">
            <v>-</v>
          </cell>
          <cell r="D72" t="str">
            <v>-</v>
          </cell>
          <cell r="E72" t="str">
            <v>ROD</v>
          </cell>
          <cell r="F72" t="str">
            <v>GET</v>
          </cell>
          <cell r="G72" t="str">
            <v>TO-080-Marianópolis (km 29)</v>
          </cell>
          <cell r="H72">
            <v>1674585</v>
          </cell>
          <cell r="J72">
            <v>34182</v>
          </cell>
          <cell r="K72">
            <v>6</v>
          </cell>
          <cell r="L72" t="str">
            <v>-</v>
          </cell>
          <cell r="M72" t="str">
            <v>6º Lugar</v>
          </cell>
        </row>
        <row r="73">
          <cell r="A73">
            <v>1993</v>
          </cell>
          <cell r="B73" t="str">
            <v>SE</v>
          </cell>
          <cell r="C73" t="str">
            <v>-</v>
          </cell>
          <cell r="D73" t="str">
            <v>-</v>
          </cell>
          <cell r="E73" t="str">
            <v>ROD</v>
          </cell>
          <cell r="F73" t="str">
            <v>GET</v>
          </cell>
          <cell r="G73" t="str">
            <v>TO-222-Santa Fé / Pontão</v>
          </cell>
          <cell r="H73">
            <v>6572672</v>
          </cell>
          <cell r="J73">
            <v>34182</v>
          </cell>
          <cell r="K73">
            <v>8</v>
          </cell>
          <cell r="L73" t="str">
            <v>-</v>
          </cell>
          <cell r="M73" t="str">
            <v>8º Lugar</v>
          </cell>
        </row>
        <row r="74">
          <cell r="A74">
            <v>1993</v>
          </cell>
          <cell r="B74" t="str">
            <v>SE</v>
          </cell>
          <cell r="C74" t="str">
            <v>-</v>
          </cell>
          <cell r="D74" t="str">
            <v>-</v>
          </cell>
          <cell r="E74" t="str">
            <v>ROD</v>
          </cell>
          <cell r="F74" t="str">
            <v>GET</v>
          </cell>
          <cell r="G74" t="str">
            <v>TO-080- km 29 a km 55</v>
          </cell>
          <cell r="H74">
            <v>1475891</v>
          </cell>
          <cell r="J74">
            <v>34182</v>
          </cell>
          <cell r="K74">
            <v>5</v>
          </cell>
          <cell r="L74" t="str">
            <v>-</v>
          </cell>
          <cell r="M74" t="str">
            <v>5º Lugar</v>
          </cell>
        </row>
        <row r="75">
          <cell r="A75">
            <v>1993</v>
          </cell>
          <cell r="B75" t="str">
            <v>SE</v>
          </cell>
          <cell r="C75" t="str">
            <v>-</v>
          </cell>
          <cell r="D75" t="str">
            <v>-</v>
          </cell>
          <cell r="E75" t="str">
            <v>IND</v>
          </cell>
          <cell r="F75" t="str">
            <v>SOEICOM</v>
          </cell>
          <cell r="G75" t="str">
            <v>Edifício do Eletro-Filtro em Vespasiano</v>
          </cell>
          <cell r="H75">
            <v>701000</v>
          </cell>
          <cell r="J75">
            <v>34182</v>
          </cell>
          <cell r="K75" t="str">
            <v>-</v>
          </cell>
          <cell r="L75" t="str">
            <v>-</v>
          </cell>
          <cell r="M75" t="str">
            <v>Perdemos</v>
          </cell>
        </row>
        <row r="76">
          <cell r="A76">
            <v>1993</v>
          </cell>
          <cell r="B76" t="str">
            <v>SE</v>
          </cell>
          <cell r="C76" t="str">
            <v>-</v>
          </cell>
          <cell r="D76" t="str">
            <v>-</v>
          </cell>
          <cell r="E76" t="str">
            <v>IND</v>
          </cell>
          <cell r="F76" t="str">
            <v>Latasa</v>
          </cell>
          <cell r="G76" t="str">
            <v>Unidade Industrial em Santa Cruz</v>
          </cell>
          <cell r="H76">
            <v>8694764</v>
          </cell>
          <cell r="J76">
            <v>34182</v>
          </cell>
          <cell r="K76" t="str">
            <v>-</v>
          </cell>
          <cell r="L76" t="str">
            <v>-</v>
          </cell>
          <cell r="M76" t="str">
            <v>Perdemos</v>
          </cell>
        </row>
        <row r="77">
          <cell r="A77">
            <v>1993</v>
          </cell>
          <cell r="B77" t="str">
            <v>SE</v>
          </cell>
          <cell r="C77" t="str">
            <v>-</v>
          </cell>
          <cell r="D77" t="str">
            <v>-</v>
          </cell>
          <cell r="E77" t="str">
            <v>ROD</v>
          </cell>
          <cell r="F77" t="str">
            <v>GET</v>
          </cell>
          <cell r="G77" t="str">
            <v>TO-050-Rio Areias / Silvanópolis</v>
          </cell>
          <cell r="H77">
            <v>3869273</v>
          </cell>
          <cell r="J77">
            <v>34182</v>
          </cell>
          <cell r="K77">
            <v>7</v>
          </cell>
          <cell r="L77" t="str">
            <v>-</v>
          </cell>
          <cell r="M77" t="str">
            <v>7º Lugar</v>
          </cell>
        </row>
        <row r="78">
          <cell r="A78">
            <v>1993</v>
          </cell>
          <cell r="B78" t="str">
            <v>SE</v>
          </cell>
          <cell r="C78" t="str">
            <v>-</v>
          </cell>
          <cell r="D78" t="str">
            <v>-</v>
          </cell>
          <cell r="E78" t="str">
            <v>IND</v>
          </cell>
          <cell r="F78" t="str">
            <v>Mannesmann</v>
          </cell>
          <cell r="G78" t="str">
            <v>Laminador Contínuo - Usina de Barreiros</v>
          </cell>
          <cell r="H78">
            <v>6306898</v>
          </cell>
          <cell r="J78">
            <v>34213</v>
          </cell>
          <cell r="K78" t="str">
            <v>-</v>
          </cell>
          <cell r="L78" t="str">
            <v>-</v>
          </cell>
          <cell r="M78" t="str">
            <v>1º Lugar - Convap</v>
          </cell>
        </row>
        <row r="79">
          <cell r="A79">
            <v>1993</v>
          </cell>
          <cell r="B79" t="str">
            <v>SE</v>
          </cell>
          <cell r="C79" t="str">
            <v>-</v>
          </cell>
          <cell r="D79" t="str">
            <v>-</v>
          </cell>
          <cell r="E79" t="str">
            <v>URB</v>
          </cell>
          <cell r="F79" t="str">
            <v>PM Palmas</v>
          </cell>
          <cell r="G79" t="str">
            <v>807 casas em Palmas-TO</v>
          </cell>
          <cell r="H79">
            <v>1221704</v>
          </cell>
          <cell r="J79">
            <v>34243</v>
          </cell>
          <cell r="K79">
            <v>1</v>
          </cell>
          <cell r="L79">
            <v>1</v>
          </cell>
          <cell r="M79" t="str">
            <v>1º Lugar</v>
          </cell>
        </row>
        <row r="80">
          <cell r="A80">
            <v>1993</v>
          </cell>
          <cell r="B80" t="str">
            <v>SE</v>
          </cell>
          <cell r="C80" t="str">
            <v>-</v>
          </cell>
          <cell r="D80" t="str">
            <v>-</v>
          </cell>
          <cell r="E80" t="str">
            <v>ENE</v>
          </cell>
          <cell r="F80" t="str">
            <v>Petrobrás</v>
          </cell>
          <cell r="G80" t="str">
            <v>Implantação de 3 Unidades de MTBE</v>
          </cell>
          <cell r="H80">
            <v>43607823</v>
          </cell>
          <cell r="J80">
            <v>34243</v>
          </cell>
          <cell r="K80" t="str">
            <v>-</v>
          </cell>
          <cell r="L80" t="str">
            <v>-</v>
          </cell>
          <cell r="M80" t="str">
            <v>Perdemos</v>
          </cell>
        </row>
        <row r="81">
          <cell r="A81">
            <v>1993</v>
          </cell>
          <cell r="B81" t="str">
            <v>SE</v>
          </cell>
          <cell r="C81" t="str">
            <v>-</v>
          </cell>
          <cell r="D81" t="str">
            <v>-</v>
          </cell>
          <cell r="E81" t="str">
            <v>IND</v>
          </cell>
          <cell r="F81" t="str">
            <v>Cenibra</v>
          </cell>
          <cell r="G81" t="str">
            <v>Obras Civis na Área de "Pipe-Pack"</v>
          </cell>
          <cell r="H81">
            <v>7132758</v>
          </cell>
          <cell r="J81">
            <v>34274</v>
          </cell>
          <cell r="K81" t="str">
            <v>-</v>
          </cell>
          <cell r="L81" t="str">
            <v>-</v>
          </cell>
          <cell r="M81" t="str">
            <v>1º Lugar - OAS</v>
          </cell>
        </row>
        <row r="82">
          <cell r="A82">
            <v>1993</v>
          </cell>
          <cell r="B82" t="str">
            <v>SE</v>
          </cell>
          <cell r="C82" t="str">
            <v>-</v>
          </cell>
          <cell r="D82" t="str">
            <v>-</v>
          </cell>
          <cell r="E82" t="str">
            <v>EDU</v>
          </cell>
          <cell r="F82" t="str">
            <v>PM Uberlândia</v>
          </cell>
          <cell r="G82" t="str">
            <v>Construção de Escola de 1º Grau</v>
          </cell>
          <cell r="H82">
            <v>1234237</v>
          </cell>
          <cell r="J82">
            <v>34274</v>
          </cell>
          <cell r="K82" t="str">
            <v>-</v>
          </cell>
          <cell r="L82" t="str">
            <v>-</v>
          </cell>
          <cell r="M82" t="str">
            <v>Perdemos</v>
          </cell>
        </row>
        <row r="83">
          <cell r="A83">
            <v>1993</v>
          </cell>
          <cell r="B83" t="str">
            <v>SE</v>
          </cell>
          <cell r="C83" t="str">
            <v>-</v>
          </cell>
          <cell r="D83" t="str">
            <v>-</v>
          </cell>
          <cell r="E83" t="str">
            <v>IND</v>
          </cell>
          <cell r="F83" t="str">
            <v>Kaiser</v>
          </cell>
          <cell r="G83" t="str">
            <v>Unidade Industrial de Anápolis</v>
          </cell>
          <cell r="H83">
            <v>6838258</v>
          </cell>
          <cell r="J83">
            <v>34274</v>
          </cell>
          <cell r="K83" t="str">
            <v>-</v>
          </cell>
          <cell r="L83" t="str">
            <v>-</v>
          </cell>
          <cell r="M83" t="str">
            <v>Perdemos</v>
          </cell>
        </row>
        <row r="84">
          <cell r="A84">
            <v>1993</v>
          </cell>
          <cell r="B84" t="str">
            <v>SE</v>
          </cell>
          <cell r="C84" t="str">
            <v>-</v>
          </cell>
          <cell r="D84" t="str">
            <v>-</v>
          </cell>
          <cell r="E84" t="str">
            <v>SAN</v>
          </cell>
          <cell r="F84" t="str">
            <v>SANEAGO</v>
          </cell>
          <cell r="G84" t="str">
            <v>Sistema de Esgotos de Jataí</v>
          </cell>
          <cell r="H84">
            <v>1142491</v>
          </cell>
          <cell r="J84">
            <v>34304</v>
          </cell>
          <cell r="K84">
            <v>17</v>
          </cell>
          <cell r="L84" t="str">
            <v>-</v>
          </cell>
          <cell r="M84" t="str">
            <v>17º Lugar - Gal</v>
          </cell>
        </row>
        <row r="85">
          <cell r="A85">
            <v>1993</v>
          </cell>
          <cell r="B85" t="str">
            <v>SE</v>
          </cell>
          <cell r="C85" t="str">
            <v>-</v>
          </cell>
          <cell r="D85" t="str">
            <v>-</v>
          </cell>
          <cell r="E85" t="str">
            <v>SAN</v>
          </cell>
          <cell r="F85" t="str">
            <v>SANEAGO</v>
          </cell>
          <cell r="G85" t="str">
            <v>Sistema de Esgotos de Niquelândia</v>
          </cell>
          <cell r="H85">
            <v>1115961</v>
          </cell>
          <cell r="J85">
            <v>34304</v>
          </cell>
          <cell r="K85">
            <v>12</v>
          </cell>
          <cell r="L85" t="str">
            <v>-</v>
          </cell>
          <cell r="M85" t="str">
            <v>12º Lugar - Sobrado</v>
          </cell>
        </row>
        <row r="86">
          <cell r="A86">
            <v>1993</v>
          </cell>
          <cell r="B86" t="str">
            <v>SE</v>
          </cell>
          <cell r="C86" t="str">
            <v>-</v>
          </cell>
          <cell r="D86" t="str">
            <v>-</v>
          </cell>
          <cell r="E86" t="str">
            <v>SAN</v>
          </cell>
          <cell r="F86" t="str">
            <v>SANEAGO</v>
          </cell>
          <cell r="G86" t="str">
            <v>Sistema de Esgotos de Morrinhos</v>
          </cell>
          <cell r="H86">
            <v>1211669</v>
          </cell>
          <cell r="J86">
            <v>34304</v>
          </cell>
          <cell r="K86">
            <v>14</v>
          </cell>
          <cell r="L86" t="str">
            <v>-</v>
          </cell>
          <cell r="M86" t="str">
            <v>14º Lugar - Goiás</v>
          </cell>
        </row>
        <row r="87">
          <cell r="A87">
            <v>1993</v>
          </cell>
          <cell r="B87" t="str">
            <v>SE</v>
          </cell>
          <cell r="C87" t="str">
            <v>-</v>
          </cell>
          <cell r="D87" t="str">
            <v>-</v>
          </cell>
          <cell r="E87" t="str">
            <v>ROD</v>
          </cell>
          <cell r="F87" t="str">
            <v>DER-TO</v>
          </cell>
          <cell r="G87" t="str">
            <v>TO-255-BR-153 / Cristalandia - Lote 15</v>
          </cell>
          <cell r="H87">
            <v>993516</v>
          </cell>
          <cell r="J87">
            <v>34335</v>
          </cell>
          <cell r="K87">
            <v>3</v>
          </cell>
          <cell r="L87" t="str">
            <v>-</v>
          </cell>
          <cell r="M87" t="str">
            <v>3º Lugar</v>
          </cell>
        </row>
        <row r="88">
          <cell r="A88">
            <v>1993</v>
          </cell>
          <cell r="B88" t="str">
            <v>SE</v>
          </cell>
          <cell r="C88" t="str">
            <v>-</v>
          </cell>
          <cell r="D88" t="str">
            <v>-</v>
          </cell>
          <cell r="E88" t="str">
            <v>ROD</v>
          </cell>
          <cell r="F88" t="str">
            <v>DER-TO</v>
          </cell>
          <cell r="G88" t="str">
            <v>TO-354-BR-153 / Pium - Lote 16</v>
          </cell>
          <cell r="H88">
            <v>1035394</v>
          </cell>
          <cell r="J88">
            <v>34335</v>
          </cell>
          <cell r="K88">
            <v>3</v>
          </cell>
          <cell r="L88" t="str">
            <v>-</v>
          </cell>
          <cell r="M88" t="str">
            <v>3º Lugar</v>
          </cell>
        </row>
        <row r="89">
          <cell r="A89">
            <v>1993</v>
          </cell>
          <cell r="B89" t="str">
            <v>SE</v>
          </cell>
          <cell r="C89" t="str">
            <v>-</v>
          </cell>
          <cell r="D89" t="str">
            <v>-</v>
          </cell>
          <cell r="E89" t="str">
            <v>ENE</v>
          </cell>
          <cell r="F89" t="str">
            <v>Petrobrás</v>
          </cell>
          <cell r="G89" t="str">
            <v>Base de Combustíveis de Uberlândia</v>
          </cell>
          <cell r="H89">
            <v>1210811</v>
          </cell>
          <cell r="J89">
            <v>34335</v>
          </cell>
          <cell r="K89" t="str">
            <v>-</v>
          </cell>
          <cell r="L89" t="str">
            <v>-</v>
          </cell>
          <cell r="M89" t="str">
            <v>1º Lugar - Encol</v>
          </cell>
        </row>
        <row r="90">
          <cell r="A90">
            <v>1993</v>
          </cell>
          <cell r="B90" t="str">
            <v>SE</v>
          </cell>
          <cell r="C90" t="str">
            <v>-</v>
          </cell>
          <cell r="D90" t="str">
            <v>-</v>
          </cell>
          <cell r="E90" t="str">
            <v>ROD</v>
          </cell>
          <cell r="F90" t="str">
            <v>DER-TO</v>
          </cell>
          <cell r="G90" t="str">
            <v>TO-280-Santo Antonio / Peixe - Lote 12</v>
          </cell>
          <cell r="H90">
            <v>554306</v>
          </cell>
          <cell r="J90">
            <v>34335</v>
          </cell>
          <cell r="K90">
            <v>8</v>
          </cell>
          <cell r="L90" t="str">
            <v>-</v>
          </cell>
          <cell r="M90" t="str">
            <v>8º Lugar</v>
          </cell>
        </row>
        <row r="91">
          <cell r="A91">
            <v>1993</v>
          </cell>
          <cell r="B91" t="str">
            <v>SE</v>
          </cell>
          <cell r="C91" t="str">
            <v>-</v>
          </cell>
          <cell r="D91" t="str">
            <v>-</v>
          </cell>
          <cell r="E91" t="str">
            <v>ENE</v>
          </cell>
          <cell r="F91" t="str">
            <v>Petrobrás</v>
          </cell>
          <cell r="G91" t="str">
            <v>Base de Combustíveis de Goiânia</v>
          </cell>
          <cell r="H91">
            <v>1770614</v>
          </cell>
          <cell r="J91">
            <v>34335</v>
          </cell>
          <cell r="K91" t="str">
            <v>-</v>
          </cell>
          <cell r="L91" t="str">
            <v>-</v>
          </cell>
          <cell r="M91" t="str">
            <v>1º Lugar - Encol</v>
          </cell>
        </row>
        <row r="92">
          <cell r="A92">
            <v>1993</v>
          </cell>
          <cell r="B92" t="str">
            <v>SE</v>
          </cell>
          <cell r="C92" t="str">
            <v>-</v>
          </cell>
          <cell r="D92" t="str">
            <v>-</v>
          </cell>
          <cell r="E92" t="str">
            <v>ROD</v>
          </cell>
          <cell r="F92" t="str">
            <v>DER-TO</v>
          </cell>
          <cell r="G92" t="str">
            <v>TO-280-Santo Antonio / Peixe - Lote17</v>
          </cell>
          <cell r="H92">
            <v>4030676</v>
          </cell>
          <cell r="J92">
            <v>34335</v>
          </cell>
          <cell r="K92">
            <v>3</v>
          </cell>
          <cell r="L92" t="str">
            <v>-</v>
          </cell>
          <cell r="M92" t="str">
            <v>3º Lugar</v>
          </cell>
        </row>
        <row r="93">
          <cell r="A93">
            <v>1993</v>
          </cell>
          <cell r="B93" t="str">
            <v>SE</v>
          </cell>
          <cell r="C93" t="str">
            <v>-</v>
          </cell>
          <cell r="D93" t="str">
            <v>-</v>
          </cell>
          <cell r="E93" t="str">
            <v>ROD</v>
          </cell>
          <cell r="F93" t="str">
            <v>DER-TO</v>
          </cell>
          <cell r="G93" t="str">
            <v>TO-280-Santo Antonio / Peixe - Lote 11</v>
          </cell>
          <cell r="H93">
            <v>349368</v>
          </cell>
          <cell r="J93">
            <v>34335</v>
          </cell>
          <cell r="K93">
            <v>10</v>
          </cell>
          <cell r="L93" t="str">
            <v>-</v>
          </cell>
          <cell r="M93" t="str">
            <v>10º Lugar</v>
          </cell>
        </row>
        <row r="94">
          <cell r="A94">
            <v>1993</v>
          </cell>
          <cell r="B94" t="str">
            <v>SE</v>
          </cell>
          <cell r="C94" t="str">
            <v>-</v>
          </cell>
          <cell r="D94" t="str">
            <v>-</v>
          </cell>
          <cell r="E94" t="str">
            <v>ENE</v>
          </cell>
          <cell r="F94" t="str">
            <v>Petrobrás</v>
          </cell>
          <cell r="G94" t="str">
            <v>Gasoduto Rio de Janeiro / Brasília</v>
          </cell>
          <cell r="H94">
            <v>25234038</v>
          </cell>
          <cell r="J94">
            <v>34335</v>
          </cell>
          <cell r="K94">
            <v>3</v>
          </cell>
          <cell r="L94" t="str">
            <v>-</v>
          </cell>
          <cell r="M94" t="str">
            <v>3º  Lugar - Camargo Correa</v>
          </cell>
        </row>
        <row r="95">
          <cell r="A95">
            <v>1993</v>
          </cell>
          <cell r="B95" t="str">
            <v>SE</v>
          </cell>
          <cell r="C95" t="str">
            <v>-</v>
          </cell>
          <cell r="D95" t="str">
            <v>-</v>
          </cell>
          <cell r="E95" t="str">
            <v>ENE</v>
          </cell>
          <cell r="F95" t="str">
            <v>Petrobrás</v>
          </cell>
          <cell r="G95" t="str">
            <v>Base de Combustíveis de Uberaba</v>
          </cell>
          <cell r="H95">
            <v>691652</v>
          </cell>
          <cell r="J95">
            <v>34335</v>
          </cell>
          <cell r="K95" t="str">
            <v>-</v>
          </cell>
          <cell r="L95" t="str">
            <v>-</v>
          </cell>
          <cell r="M95" t="str">
            <v>1º Lugar - Encol</v>
          </cell>
        </row>
        <row r="96">
          <cell r="A96">
            <v>1993</v>
          </cell>
          <cell r="B96" t="str">
            <v>SE</v>
          </cell>
          <cell r="C96" t="str">
            <v>-</v>
          </cell>
          <cell r="D96" t="str">
            <v>-</v>
          </cell>
          <cell r="E96" t="str">
            <v>SAN</v>
          </cell>
          <cell r="F96" t="str">
            <v>Sudecap</v>
          </cell>
          <cell r="G96" t="str">
            <v>Canalização do Ribeirão Arrudas</v>
          </cell>
          <cell r="H96">
            <v>8739000</v>
          </cell>
          <cell r="J96">
            <v>34394</v>
          </cell>
          <cell r="K96">
            <v>1</v>
          </cell>
          <cell r="L96">
            <v>1</v>
          </cell>
          <cell r="M96" t="str">
            <v>1º Lugar</v>
          </cell>
        </row>
        <row r="97">
          <cell r="A97">
            <v>1993</v>
          </cell>
          <cell r="B97" t="str">
            <v>SE</v>
          </cell>
          <cell r="C97" t="str">
            <v>-</v>
          </cell>
          <cell r="D97" t="str">
            <v>-</v>
          </cell>
          <cell r="E97" t="str">
            <v>SAN</v>
          </cell>
          <cell r="F97" t="str">
            <v>Sudecap</v>
          </cell>
          <cell r="G97" t="str">
            <v>Revestimento do fundo do Canal do Arrudas</v>
          </cell>
          <cell r="H97">
            <v>3281036</v>
          </cell>
          <cell r="J97">
            <v>34394</v>
          </cell>
          <cell r="K97" t="str">
            <v>-</v>
          </cell>
          <cell r="L97" t="str">
            <v>-</v>
          </cell>
          <cell r="M97" t="str">
            <v>1º Lugar - Concic</v>
          </cell>
        </row>
        <row r="98">
          <cell r="A98">
            <v>1993</v>
          </cell>
          <cell r="B98" t="str">
            <v>SE</v>
          </cell>
          <cell r="C98" t="str">
            <v>-</v>
          </cell>
          <cell r="D98" t="str">
            <v>-</v>
          </cell>
          <cell r="E98" t="str">
            <v>COM</v>
          </cell>
          <cell r="F98" t="str">
            <v>Martins</v>
          </cell>
          <cell r="G98" t="str">
            <v>Ampliação do Armazém - Módulos 2,3 e 4</v>
          </cell>
          <cell r="H98">
            <v>2102040</v>
          </cell>
          <cell r="J98">
            <v>34394</v>
          </cell>
          <cell r="K98">
            <v>2</v>
          </cell>
          <cell r="L98" t="str">
            <v>-</v>
          </cell>
          <cell r="M98" t="str">
            <v>2º Lugar - Centro Oeste</v>
          </cell>
        </row>
        <row r="99">
          <cell r="A99">
            <v>1993</v>
          </cell>
          <cell r="B99" t="str">
            <v>SE</v>
          </cell>
          <cell r="C99" t="str">
            <v>-</v>
          </cell>
          <cell r="D99" t="str">
            <v>-</v>
          </cell>
          <cell r="E99" t="str">
            <v>SAN</v>
          </cell>
          <cell r="F99" t="str">
            <v>Sudecap</v>
          </cell>
          <cell r="G99" t="str">
            <v>Revestimento do fundo do Canal do Arrudas</v>
          </cell>
          <cell r="H99">
            <v>4393611</v>
          </cell>
          <cell r="J99">
            <v>34394</v>
          </cell>
          <cell r="K99">
            <v>0</v>
          </cell>
          <cell r="L99" t="str">
            <v>-</v>
          </cell>
          <cell r="M99" t="str">
            <v>Perdemos</v>
          </cell>
        </row>
        <row r="100">
          <cell r="A100">
            <v>1993</v>
          </cell>
          <cell r="B100" t="str">
            <v>SL</v>
          </cell>
          <cell r="C100" t="str">
            <v>-</v>
          </cell>
          <cell r="D100" t="str">
            <v>-</v>
          </cell>
          <cell r="E100" t="str">
            <v>ROD</v>
          </cell>
          <cell r="F100" t="str">
            <v>DER-SC</v>
          </cell>
          <cell r="G100" t="str">
            <v>SC-449-Meleiro / Araranguá</v>
          </cell>
          <cell r="H100">
            <v>6180405</v>
          </cell>
          <cell r="J100">
            <v>34060</v>
          </cell>
          <cell r="K100">
            <v>5</v>
          </cell>
          <cell r="L100" t="str">
            <v>-</v>
          </cell>
          <cell r="M100" t="str">
            <v>5º Lugar</v>
          </cell>
        </row>
        <row r="101">
          <cell r="A101">
            <v>1993</v>
          </cell>
          <cell r="B101" t="str">
            <v>SL</v>
          </cell>
          <cell r="C101" t="str">
            <v>-</v>
          </cell>
          <cell r="D101" t="str">
            <v>-</v>
          </cell>
          <cell r="E101" t="str">
            <v>ENE</v>
          </cell>
          <cell r="F101" t="str">
            <v>Copel</v>
          </cell>
          <cell r="G101" t="str">
            <v>Estrada de Acesso ao Desvio do Rio Jordão</v>
          </cell>
          <cell r="H101">
            <v>473804</v>
          </cell>
          <cell r="J101">
            <v>34060</v>
          </cell>
          <cell r="K101">
            <v>1</v>
          </cell>
          <cell r="L101">
            <v>1</v>
          </cell>
          <cell r="M101" t="str">
            <v>1º Lugar</v>
          </cell>
        </row>
        <row r="102">
          <cell r="A102">
            <v>1993</v>
          </cell>
          <cell r="B102" t="str">
            <v>SL</v>
          </cell>
          <cell r="C102" t="str">
            <v>-</v>
          </cell>
          <cell r="D102" t="str">
            <v>-</v>
          </cell>
          <cell r="E102" t="str">
            <v>ROD</v>
          </cell>
          <cell r="F102" t="str">
            <v>DER-SC</v>
          </cell>
          <cell r="G102" t="str">
            <v>SC-452-Água Doce / Herciliópolis</v>
          </cell>
          <cell r="H102">
            <v>9375058</v>
          </cell>
          <cell r="J102">
            <v>34060</v>
          </cell>
          <cell r="K102">
            <v>2</v>
          </cell>
          <cell r="L102" t="str">
            <v>-</v>
          </cell>
          <cell r="M102" t="str">
            <v>2º Lugar</v>
          </cell>
        </row>
        <row r="103">
          <cell r="A103">
            <v>1993</v>
          </cell>
          <cell r="B103" t="str">
            <v>SL</v>
          </cell>
          <cell r="C103" t="str">
            <v>-</v>
          </cell>
          <cell r="D103" t="str">
            <v>-</v>
          </cell>
          <cell r="E103" t="str">
            <v>ROD</v>
          </cell>
          <cell r="F103" t="str">
            <v>M. Exército</v>
          </cell>
          <cell r="G103" t="str">
            <v>Construção de 3 Pontes na Ferroeste</v>
          </cell>
          <cell r="H103">
            <v>1882194</v>
          </cell>
          <cell r="J103">
            <v>34090</v>
          </cell>
          <cell r="K103">
            <v>3</v>
          </cell>
          <cell r="L103" t="str">
            <v>-</v>
          </cell>
          <cell r="M103" t="str">
            <v>3º Lugar</v>
          </cell>
        </row>
        <row r="104">
          <cell r="A104">
            <v>1993</v>
          </cell>
          <cell r="B104" t="str">
            <v>SL</v>
          </cell>
          <cell r="C104" t="str">
            <v>-</v>
          </cell>
          <cell r="D104" t="str">
            <v>-</v>
          </cell>
          <cell r="E104" t="str">
            <v>JUST</v>
          </cell>
          <cell r="F104" t="str">
            <v>GERS</v>
          </cell>
          <cell r="G104" t="str">
            <v>Prédio do Foro da Comarca de Canoas</v>
          </cell>
          <cell r="H104">
            <v>4349789</v>
          </cell>
          <cell r="J104">
            <v>34121</v>
          </cell>
          <cell r="K104">
            <v>2</v>
          </cell>
          <cell r="L104" t="str">
            <v>-</v>
          </cell>
          <cell r="M104" t="str">
            <v>2º Lugar</v>
          </cell>
        </row>
        <row r="105">
          <cell r="A105">
            <v>1993</v>
          </cell>
          <cell r="B105" t="str">
            <v>SL</v>
          </cell>
          <cell r="C105" t="str">
            <v>-</v>
          </cell>
          <cell r="D105" t="str">
            <v>-</v>
          </cell>
          <cell r="E105" t="str">
            <v>ROD</v>
          </cell>
          <cell r="F105" t="str">
            <v>DER-PR</v>
          </cell>
          <cell r="G105" t="str">
            <v>Viaduto sobre a Manoel Ribas</v>
          </cell>
          <cell r="H105">
            <v>481655</v>
          </cell>
          <cell r="J105">
            <v>34151</v>
          </cell>
          <cell r="K105">
            <v>7</v>
          </cell>
          <cell r="L105" t="str">
            <v>-</v>
          </cell>
          <cell r="M105" t="str">
            <v>7º Lugar</v>
          </cell>
        </row>
        <row r="106">
          <cell r="A106">
            <v>1993</v>
          </cell>
          <cell r="B106" t="str">
            <v>SL</v>
          </cell>
          <cell r="C106" t="str">
            <v>-</v>
          </cell>
          <cell r="D106" t="str">
            <v>-</v>
          </cell>
          <cell r="E106" t="str">
            <v>FERR</v>
          </cell>
          <cell r="F106" t="str">
            <v>M. Exército</v>
          </cell>
          <cell r="G106" t="str">
            <v>Trecho Ferroviário entre Guarapuava e Cascavel</v>
          </cell>
          <cell r="H106">
            <v>2760490</v>
          </cell>
          <cell r="J106">
            <v>34182</v>
          </cell>
          <cell r="K106">
            <v>2</v>
          </cell>
          <cell r="L106" t="str">
            <v>-</v>
          </cell>
          <cell r="M106" t="str">
            <v>2º Lugar</v>
          </cell>
        </row>
        <row r="107">
          <cell r="A107">
            <v>1993</v>
          </cell>
          <cell r="B107" t="str">
            <v>SL</v>
          </cell>
          <cell r="C107" t="str">
            <v>-</v>
          </cell>
          <cell r="D107" t="str">
            <v>-</v>
          </cell>
          <cell r="E107" t="str">
            <v>IND</v>
          </cell>
          <cell r="F107" t="str">
            <v>Batavo</v>
          </cell>
          <cell r="G107" t="str">
            <v>Ampliaçãop da ETE-Unidade Industrial de Castro</v>
          </cell>
          <cell r="H107">
            <v>626000</v>
          </cell>
          <cell r="J107">
            <v>34182</v>
          </cell>
          <cell r="K107">
            <v>3</v>
          </cell>
          <cell r="L107" t="str">
            <v>-</v>
          </cell>
          <cell r="M107" t="str">
            <v>3º Lugar</v>
          </cell>
        </row>
        <row r="108">
          <cell r="A108">
            <v>1993</v>
          </cell>
          <cell r="B108" t="str">
            <v>SL</v>
          </cell>
          <cell r="C108" t="str">
            <v>-</v>
          </cell>
          <cell r="D108" t="str">
            <v>-</v>
          </cell>
          <cell r="E108" t="str">
            <v>FERR</v>
          </cell>
          <cell r="F108" t="str">
            <v>M. Exército</v>
          </cell>
          <cell r="G108" t="str">
            <v>Trecho Ferroviário entre Guarapuava e Cascavel</v>
          </cell>
          <cell r="H108">
            <v>1727590</v>
          </cell>
          <cell r="J108">
            <v>34182</v>
          </cell>
          <cell r="K108" t="str">
            <v>-</v>
          </cell>
          <cell r="L108" t="str">
            <v>-</v>
          </cell>
          <cell r="M108" t="str">
            <v>Revogada</v>
          </cell>
        </row>
        <row r="109">
          <cell r="A109">
            <v>1993</v>
          </cell>
          <cell r="B109" t="str">
            <v>SL</v>
          </cell>
          <cell r="C109" t="str">
            <v>-</v>
          </cell>
          <cell r="D109" t="str">
            <v>-</v>
          </cell>
          <cell r="E109" t="str">
            <v>IND</v>
          </cell>
          <cell r="F109" t="str">
            <v>Brahma</v>
          </cell>
          <cell r="G109" t="str">
            <v>Unidade Industrial de Lajes - SC</v>
          </cell>
          <cell r="H109">
            <v>8028231</v>
          </cell>
          <cell r="J109">
            <v>34243</v>
          </cell>
          <cell r="K109" t="str">
            <v>-</v>
          </cell>
          <cell r="L109" t="str">
            <v>-</v>
          </cell>
          <cell r="M109" t="str">
            <v>Perdemos</v>
          </cell>
        </row>
        <row r="110">
          <cell r="A110">
            <v>1993</v>
          </cell>
          <cell r="B110" t="str">
            <v>SL</v>
          </cell>
          <cell r="C110" t="str">
            <v>-</v>
          </cell>
          <cell r="D110" t="str">
            <v>-</v>
          </cell>
          <cell r="E110" t="str">
            <v>ROD</v>
          </cell>
          <cell r="F110" t="str">
            <v>DNER</v>
          </cell>
          <cell r="G110" t="str">
            <v>BR-116-Entroncamento da BR-290 e BR-386</v>
          </cell>
          <cell r="H110">
            <v>14457490</v>
          </cell>
          <cell r="J110">
            <v>34243</v>
          </cell>
          <cell r="K110" t="str">
            <v>-</v>
          </cell>
          <cell r="L110" t="str">
            <v>-</v>
          </cell>
          <cell r="M110" t="str">
            <v>Perdemos</v>
          </cell>
        </row>
        <row r="111">
          <cell r="A111">
            <v>1993</v>
          </cell>
          <cell r="B111" t="str">
            <v>SL</v>
          </cell>
          <cell r="C111" t="str">
            <v>-</v>
          </cell>
          <cell r="D111" t="str">
            <v>-</v>
          </cell>
          <cell r="E111" t="str">
            <v>IND</v>
          </cell>
          <cell r="F111" t="str">
            <v>Brahma</v>
          </cell>
          <cell r="G111" t="str">
            <v>Unidade Industrial de Prata - Argentina</v>
          </cell>
          <cell r="H111">
            <v>14116222</v>
          </cell>
          <cell r="J111">
            <v>34243</v>
          </cell>
          <cell r="K111">
            <v>2</v>
          </cell>
          <cell r="L111" t="str">
            <v>-</v>
          </cell>
          <cell r="M111" t="str">
            <v>2º Lugar</v>
          </cell>
        </row>
        <row r="112">
          <cell r="A112">
            <v>1993</v>
          </cell>
          <cell r="B112" t="str">
            <v>SL</v>
          </cell>
          <cell r="C112" t="str">
            <v>-</v>
          </cell>
          <cell r="D112" t="str">
            <v>-</v>
          </cell>
          <cell r="E112" t="str">
            <v>ROD</v>
          </cell>
          <cell r="F112" t="str">
            <v>DNER</v>
          </cell>
          <cell r="G112" t="str">
            <v>BR-392-Cerro Largo / Porto Xavier - Lote 1</v>
          </cell>
          <cell r="H112">
            <v>10134328</v>
          </cell>
          <cell r="J112">
            <v>34243</v>
          </cell>
          <cell r="K112">
            <v>0</v>
          </cell>
          <cell r="L112">
            <v>0</v>
          </cell>
          <cell r="M112" t="str">
            <v>1º Lugar</v>
          </cell>
        </row>
        <row r="113">
          <cell r="A113">
            <v>1993</v>
          </cell>
          <cell r="B113" t="str">
            <v>SL</v>
          </cell>
          <cell r="C113" t="str">
            <v>-</v>
          </cell>
          <cell r="D113" t="str">
            <v>-</v>
          </cell>
          <cell r="E113" t="str">
            <v>ROD</v>
          </cell>
          <cell r="F113" t="str">
            <v>DNER</v>
          </cell>
          <cell r="G113" t="str">
            <v>BR-392-Cerro Largo / Porto Xavier - Lote 2</v>
          </cell>
          <cell r="H113">
            <v>7726555</v>
          </cell>
          <cell r="J113">
            <v>34243</v>
          </cell>
          <cell r="K113">
            <v>0</v>
          </cell>
          <cell r="L113">
            <v>0</v>
          </cell>
          <cell r="M113" t="str">
            <v>1º Lugar</v>
          </cell>
        </row>
        <row r="114">
          <cell r="A114">
            <v>1993</v>
          </cell>
          <cell r="B114" t="str">
            <v>SL</v>
          </cell>
          <cell r="C114" t="str">
            <v>-</v>
          </cell>
          <cell r="D114" t="str">
            <v>-</v>
          </cell>
          <cell r="E114" t="str">
            <v>ROD</v>
          </cell>
          <cell r="F114" t="str">
            <v>DER-SC</v>
          </cell>
          <cell r="G114" t="str">
            <v>SC-457-Curitibanos / Rio Correntes</v>
          </cell>
          <cell r="H114">
            <v>6849933</v>
          </cell>
          <cell r="J114">
            <v>34274</v>
          </cell>
          <cell r="K114">
            <v>14</v>
          </cell>
          <cell r="L114" t="str">
            <v>-</v>
          </cell>
          <cell r="M114" t="str">
            <v>14º Lugar - Erco</v>
          </cell>
        </row>
        <row r="115">
          <cell r="A115">
            <v>1993</v>
          </cell>
          <cell r="B115" t="str">
            <v>SL</v>
          </cell>
          <cell r="C115" t="str">
            <v>-</v>
          </cell>
          <cell r="D115" t="str">
            <v>-</v>
          </cell>
          <cell r="E115" t="str">
            <v>ROD</v>
          </cell>
          <cell r="F115" t="str">
            <v>DER-PR</v>
          </cell>
          <cell r="G115" t="str">
            <v>Complexo de Pontes sobre o Rio Paraná/Guaíba</v>
          </cell>
          <cell r="H115">
            <v>16081840</v>
          </cell>
          <cell r="J115">
            <v>34274</v>
          </cell>
          <cell r="K115">
            <v>3</v>
          </cell>
          <cell r="L115" t="str">
            <v>-</v>
          </cell>
          <cell r="M115" t="str">
            <v>3º Lugar</v>
          </cell>
        </row>
        <row r="116">
          <cell r="A116">
            <v>1993</v>
          </cell>
          <cell r="B116" t="str">
            <v>SL</v>
          </cell>
          <cell r="C116" t="str">
            <v>-</v>
          </cell>
          <cell r="D116" t="str">
            <v>-</v>
          </cell>
          <cell r="E116" t="str">
            <v>ROD</v>
          </cell>
          <cell r="F116" t="str">
            <v>DER-SC</v>
          </cell>
          <cell r="G116" t="str">
            <v>SC-457-Rio Correntes / Lebon Régis</v>
          </cell>
          <cell r="H116">
            <v>5482909</v>
          </cell>
          <cell r="J116">
            <v>34274</v>
          </cell>
          <cell r="K116">
            <v>12</v>
          </cell>
          <cell r="L116" t="str">
            <v>-</v>
          </cell>
          <cell r="M116" t="str">
            <v>12º Lugar - Triunfo</v>
          </cell>
        </row>
        <row r="117">
          <cell r="A117">
            <v>1993</v>
          </cell>
          <cell r="B117" t="str">
            <v>SL</v>
          </cell>
          <cell r="C117" t="str">
            <v>-</v>
          </cell>
          <cell r="D117" t="str">
            <v>-</v>
          </cell>
          <cell r="E117" t="str">
            <v>ROD</v>
          </cell>
          <cell r="F117" t="str">
            <v>DER-SC</v>
          </cell>
          <cell r="G117" t="str">
            <v>SC-386-Mondaí / Iporã</v>
          </cell>
          <cell r="H117">
            <v>6303036</v>
          </cell>
          <cell r="J117">
            <v>34274</v>
          </cell>
          <cell r="K117">
            <v>1</v>
          </cell>
          <cell r="L117">
            <v>1</v>
          </cell>
          <cell r="M117" t="str">
            <v>1º Lugar</v>
          </cell>
        </row>
        <row r="118">
          <cell r="A118">
            <v>1993</v>
          </cell>
          <cell r="B118" t="str">
            <v>SL</v>
          </cell>
          <cell r="C118" t="str">
            <v>-</v>
          </cell>
          <cell r="D118" t="str">
            <v>-</v>
          </cell>
          <cell r="E118" t="str">
            <v>ROD</v>
          </cell>
          <cell r="F118" t="str">
            <v>DER-SC</v>
          </cell>
          <cell r="G118" t="str">
            <v>SC-413-Guaramirim / Vila Nova</v>
          </cell>
          <cell r="H118">
            <v>9535491</v>
          </cell>
          <cell r="J118">
            <v>34274</v>
          </cell>
          <cell r="K118">
            <v>4</v>
          </cell>
          <cell r="L118" t="str">
            <v>-</v>
          </cell>
          <cell r="M118" t="str">
            <v>4º Lugar - Engepasa</v>
          </cell>
        </row>
        <row r="119">
          <cell r="A119">
            <v>1993</v>
          </cell>
          <cell r="B119" t="str">
            <v>SL</v>
          </cell>
          <cell r="C119" t="str">
            <v>-</v>
          </cell>
          <cell r="D119" t="str">
            <v>-</v>
          </cell>
          <cell r="E119" t="str">
            <v>ENE</v>
          </cell>
          <cell r="F119" t="str">
            <v>Copel</v>
          </cell>
          <cell r="G119" t="str">
            <v>UH Segredo - Derivação do Rio Jordão</v>
          </cell>
          <cell r="H119">
            <v>36180446</v>
          </cell>
          <cell r="J119">
            <v>34304</v>
          </cell>
          <cell r="K119">
            <v>3</v>
          </cell>
          <cell r="L119" t="str">
            <v>-</v>
          </cell>
          <cell r="M119" t="str">
            <v>3º Lugar - Ivaí</v>
          </cell>
        </row>
        <row r="120">
          <cell r="A120">
            <v>1993</v>
          </cell>
          <cell r="B120" t="str">
            <v>SL</v>
          </cell>
          <cell r="C120" t="str">
            <v>-</v>
          </cell>
          <cell r="D120" t="str">
            <v>-</v>
          </cell>
          <cell r="E120" t="str">
            <v>IND</v>
          </cell>
          <cell r="F120" t="str">
            <v>Brahma</v>
          </cell>
          <cell r="G120" t="str">
            <v>Ampliação do Envasamento da Unidade de Jacareí</v>
          </cell>
          <cell r="H120">
            <v>13486025</v>
          </cell>
          <cell r="J120">
            <v>34335</v>
          </cell>
          <cell r="K120" t="str">
            <v>-</v>
          </cell>
          <cell r="L120" t="str">
            <v>-</v>
          </cell>
          <cell r="M120" t="str">
            <v>Perdemos</v>
          </cell>
        </row>
        <row r="121">
          <cell r="A121">
            <v>1993</v>
          </cell>
          <cell r="B121" t="str">
            <v>SL</v>
          </cell>
          <cell r="C121" t="str">
            <v>-</v>
          </cell>
          <cell r="D121" t="str">
            <v>-</v>
          </cell>
          <cell r="E121" t="str">
            <v>IND</v>
          </cell>
          <cell r="F121" t="str">
            <v>Brahma</v>
          </cell>
          <cell r="G121" t="str">
            <v>Terraplenagem - Fábrica de Agudos</v>
          </cell>
          <cell r="H121">
            <v>530786</v>
          </cell>
          <cell r="J121">
            <v>34366</v>
          </cell>
          <cell r="K121" t="str">
            <v>-</v>
          </cell>
          <cell r="L121" t="str">
            <v>-</v>
          </cell>
          <cell r="M121" t="str">
            <v>Perdemos</v>
          </cell>
        </row>
        <row r="122">
          <cell r="A122">
            <v>1993</v>
          </cell>
          <cell r="B122" t="str">
            <v>SL</v>
          </cell>
          <cell r="C122" t="str">
            <v>-</v>
          </cell>
          <cell r="D122" t="str">
            <v>-</v>
          </cell>
          <cell r="E122" t="str">
            <v>IND</v>
          </cell>
          <cell r="F122" t="str">
            <v>Brahma</v>
          </cell>
          <cell r="G122" t="str">
            <v>Galpão de Envasamento - Fábrica de Agudos</v>
          </cell>
          <cell r="H122">
            <v>5143789</v>
          </cell>
          <cell r="J122">
            <v>34394</v>
          </cell>
          <cell r="K122" t="str">
            <v>-</v>
          </cell>
          <cell r="L122" t="str">
            <v>-</v>
          </cell>
          <cell r="M122" t="str">
            <v>Perdemos</v>
          </cell>
        </row>
        <row r="123">
          <cell r="A123">
            <v>1993</v>
          </cell>
          <cell r="B123" t="str">
            <v>SL</v>
          </cell>
          <cell r="C123" t="str">
            <v>-</v>
          </cell>
          <cell r="D123" t="str">
            <v>-</v>
          </cell>
          <cell r="E123" t="str">
            <v>SAN</v>
          </cell>
          <cell r="F123" t="str">
            <v>PM Maringá</v>
          </cell>
          <cell r="G123" t="str">
            <v>Sistema de Esgoto Sanitário</v>
          </cell>
          <cell r="H123">
            <v>3276800.97</v>
          </cell>
          <cell r="J123">
            <v>34394</v>
          </cell>
          <cell r="K123" t="str">
            <v>-</v>
          </cell>
          <cell r="L123" t="str">
            <v>-</v>
          </cell>
          <cell r="M123" t="str">
            <v>Perdemos</v>
          </cell>
        </row>
        <row r="124">
          <cell r="A124">
            <v>1994</v>
          </cell>
          <cell r="B124" t="str">
            <v>NE</v>
          </cell>
          <cell r="C124" t="str">
            <v>-</v>
          </cell>
          <cell r="D124" t="str">
            <v>-</v>
          </cell>
          <cell r="E124" t="str">
            <v>AER</v>
          </cell>
          <cell r="F124" t="str">
            <v>CISCEA</v>
          </cell>
          <cell r="G124" t="str">
            <v>DPV-DT-Porto Seguro</v>
          </cell>
          <cell r="H124">
            <v>1494731.63</v>
          </cell>
          <cell r="J124">
            <v>34452</v>
          </cell>
          <cell r="K124">
            <v>1</v>
          </cell>
          <cell r="L124">
            <v>1</v>
          </cell>
          <cell r="M124" t="str">
            <v>1º Lugar</v>
          </cell>
        </row>
        <row r="125">
          <cell r="A125">
            <v>1994</v>
          </cell>
          <cell r="B125" t="str">
            <v>NE</v>
          </cell>
          <cell r="C125" t="str">
            <v>-</v>
          </cell>
          <cell r="D125" t="str">
            <v>-</v>
          </cell>
          <cell r="E125" t="str">
            <v>ROD</v>
          </cell>
          <cell r="F125" t="str">
            <v>DER-BA</v>
          </cell>
          <cell r="G125" t="str">
            <v>Corredores da BA - Lote 6</v>
          </cell>
          <cell r="H125">
            <v>2588798.21</v>
          </cell>
          <cell r="J125">
            <v>34455</v>
          </cell>
          <cell r="K125">
            <v>1</v>
          </cell>
          <cell r="L125">
            <v>1</v>
          </cell>
          <cell r="M125" t="str">
            <v>1º Lugar</v>
          </cell>
        </row>
        <row r="126">
          <cell r="A126">
            <v>1994</v>
          </cell>
          <cell r="B126" t="str">
            <v>NE</v>
          </cell>
          <cell r="C126" t="str">
            <v>-</v>
          </cell>
          <cell r="D126" t="str">
            <v>-</v>
          </cell>
          <cell r="E126" t="str">
            <v>ROD</v>
          </cell>
          <cell r="F126" t="str">
            <v>DER-BA</v>
          </cell>
          <cell r="G126" t="str">
            <v>Corredores da BA - Lote 5</v>
          </cell>
          <cell r="H126">
            <v>1730386.86</v>
          </cell>
          <cell r="J126">
            <v>34455</v>
          </cell>
          <cell r="K126">
            <v>1</v>
          </cell>
          <cell r="L126">
            <v>1</v>
          </cell>
          <cell r="M126" t="str">
            <v>1º Lugar</v>
          </cell>
        </row>
        <row r="127">
          <cell r="A127">
            <v>1994</v>
          </cell>
          <cell r="B127" t="str">
            <v>NE</v>
          </cell>
          <cell r="C127" t="str">
            <v>-</v>
          </cell>
          <cell r="D127" t="str">
            <v>-</v>
          </cell>
          <cell r="E127" t="str">
            <v>ROD</v>
          </cell>
          <cell r="F127" t="str">
            <v>DER-BA</v>
          </cell>
          <cell r="G127" t="str">
            <v>Corredores da BA - Lote 7</v>
          </cell>
          <cell r="H127">
            <v>1889106.33</v>
          </cell>
          <cell r="J127">
            <v>34455</v>
          </cell>
          <cell r="K127">
            <v>1</v>
          </cell>
          <cell r="L127">
            <v>1</v>
          </cell>
          <cell r="M127" t="str">
            <v>1º Lugar</v>
          </cell>
        </row>
        <row r="128">
          <cell r="A128">
            <v>1994</v>
          </cell>
          <cell r="B128" t="str">
            <v>NE</v>
          </cell>
          <cell r="C128" t="str">
            <v>-</v>
          </cell>
          <cell r="D128" t="str">
            <v>-</v>
          </cell>
          <cell r="E128" t="str">
            <v>ROD</v>
          </cell>
          <cell r="F128" t="str">
            <v>DER-BA</v>
          </cell>
          <cell r="G128" t="str">
            <v>Corredores da BA - Lote 3</v>
          </cell>
          <cell r="H128">
            <v>2093662.98</v>
          </cell>
          <cell r="J128">
            <v>34455</v>
          </cell>
          <cell r="K128">
            <v>1</v>
          </cell>
          <cell r="L128">
            <v>1</v>
          </cell>
          <cell r="M128" t="str">
            <v>1º Lugar</v>
          </cell>
        </row>
        <row r="129">
          <cell r="A129">
            <v>1994</v>
          </cell>
          <cell r="B129" t="str">
            <v>NE</v>
          </cell>
          <cell r="C129" t="str">
            <v>-</v>
          </cell>
          <cell r="D129" t="str">
            <v>-</v>
          </cell>
          <cell r="E129" t="str">
            <v>ROD</v>
          </cell>
          <cell r="F129" t="str">
            <v>DER-BA</v>
          </cell>
          <cell r="G129" t="str">
            <v>Corredores da BA - Lote 4</v>
          </cell>
          <cell r="H129">
            <v>2354972.17</v>
          </cell>
          <cell r="J129">
            <v>34455</v>
          </cell>
          <cell r="K129">
            <v>1</v>
          </cell>
          <cell r="L129">
            <v>1</v>
          </cell>
          <cell r="M129" t="str">
            <v>1º Lugar</v>
          </cell>
        </row>
        <row r="130">
          <cell r="A130">
            <v>1994</v>
          </cell>
          <cell r="B130" t="str">
            <v>NE</v>
          </cell>
          <cell r="C130" t="str">
            <v>-</v>
          </cell>
          <cell r="D130" t="str">
            <v>-</v>
          </cell>
          <cell r="E130" t="str">
            <v>ROD</v>
          </cell>
          <cell r="F130" t="str">
            <v>DER-BA</v>
          </cell>
          <cell r="G130" t="str">
            <v>Corredores da BA - Lote 8</v>
          </cell>
          <cell r="H130">
            <v>1875256.27</v>
          </cell>
          <cell r="J130">
            <v>34455</v>
          </cell>
          <cell r="K130">
            <v>0</v>
          </cell>
          <cell r="L130">
            <v>0</v>
          </cell>
          <cell r="M130" t="str">
            <v>Perdemos</v>
          </cell>
        </row>
        <row r="131">
          <cell r="A131">
            <v>1994</v>
          </cell>
          <cell r="B131" t="str">
            <v>NE</v>
          </cell>
          <cell r="C131" t="str">
            <v>-</v>
          </cell>
          <cell r="D131" t="str">
            <v>-</v>
          </cell>
          <cell r="E131" t="str">
            <v>ROD</v>
          </cell>
          <cell r="F131" t="str">
            <v>DER-BA</v>
          </cell>
          <cell r="G131" t="str">
            <v>Corredores da BA - Lote 9</v>
          </cell>
          <cell r="H131">
            <v>2422257.75</v>
          </cell>
          <cell r="J131">
            <v>34455</v>
          </cell>
          <cell r="K131">
            <v>0</v>
          </cell>
          <cell r="L131">
            <v>0</v>
          </cell>
          <cell r="M131" t="str">
            <v>Perdemos</v>
          </cell>
        </row>
        <row r="132">
          <cell r="A132">
            <v>1994</v>
          </cell>
          <cell r="B132" t="str">
            <v>NE</v>
          </cell>
          <cell r="C132" t="str">
            <v>-</v>
          </cell>
          <cell r="D132" t="str">
            <v>-</v>
          </cell>
          <cell r="E132" t="str">
            <v>ROD</v>
          </cell>
          <cell r="F132" t="str">
            <v>DER-BA</v>
          </cell>
          <cell r="G132" t="str">
            <v>Corredores da BA - Lote 1</v>
          </cell>
          <cell r="H132">
            <v>2638847.67</v>
          </cell>
          <cell r="J132">
            <v>34455</v>
          </cell>
          <cell r="K132">
            <v>1</v>
          </cell>
          <cell r="L132">
            <v>1</v>
          </cell>
          <cell r="M132" t="str">
            <v>1º Lugar</v>
          </cell>
        </row>
        <row r="133">
          <cell r="A133">
            <v>1994</v>
          </cell>
          <cell r="B133" t="str">
            <v>NE</v>
          </cell>
          <cell r="C133" t="str">
            <v>-</v>
          </cell>
          <cell r="D133" t="str">
            <v>-</v>
          </cell>
          <cell r="E133" t="str">
            <v>ROD</v>
          </cell>
          <cell r="F133" t="str">
            <v>DER-BA</v>
          </cell>
          <cell r="G133" t="str">
            <v>Corredores da BA - Lote 10</v>
          </cell>
          <cell r="H133">
            <v>3329989.44</v>
          </cell>
          <cell r="J133">
            <v>34455</v>
          </cell>
          <cell r="K133">
            <v>2</v>
          </cell>
          <cell r="L133">
            <v>0</v>
          </cell>
          <cell r="M133" t="str">
            <v>2º Lugar</v>
          </cell>
        </row>
        <row r="134">
          <cell r="A134">
            <v>1994</v>
          </cell>
          <cell r="B134" t="str">
            <v>NE</v>
          </cell>
          <cell r="C134" t="str">
            <v>-</v>
          </cell>
          <cell r="D134" t="str">
            <v>-</v>
          </cell>
          <cell r="E134" t="str">
            <v>ROD</v>
          </cell>
          <cell r="F134" t="str">
            <v>DER-BA</v>
          </cell>
          <cell r="G134" t="str">
            <v>Corredores da BA - Lote 2</v>
          </cell>
          <cell r="H134">
            <v>3447574.73</v>
          </cell>
          <cell r="J134">
            <v>34455</v>
          </cell>
          <cell r="K134">
            <v>1</v>
          </cell>
          <cell r="L134">
            <v>1</v>
          </cell>
          <cell r="M134" t="str">
            <v>1º Lugar</v>
          </cell>
        </row>
        <row r="135">
          <cell r="A135">
            <v>1994</v>
          </cell>
          <cell r="B135" t="str">
            <v>NE</v>
          </cell>
          <cell r="C135" t="str">
            <v>-</v>
          </cell>
          <cell r="D135" t="str">
            <v>-</v>
          </cell>
          <cell r="E135" t="str">
            <v>AER</v>
          </cell>
          <cell r="F135" t="str">
            <v>Infraero</v>
          </cell>
          <cell r="G135" t="str">
            <v>Aeroporto de Campo Grande</v>
          </cell>
          <cell r="H135">
            <v>1030164.18</v>
          </cell>
          <cell r="J135">
            <v>34458</v>
          </cell>
          <cell r="K135">
            <v>6</v>
          </cell>
          <cell r="L135">
            <v>0</v>
          </cell>
          <cell r="M135" t="str">
            <v>6º Lugar</v>
          </cell>
        </row>
        <row r="136">
          <cell r="A136">
            <v>1994</v>
          </cell>
          <cell r="B136" t="str">
            <v>NE</v>
          </cell>
          <cell r="C136" t="str">
            <v>-</v>
          </cell>
          <cell r="D136" t="str">
            <v>-</v>
          </cell>
          <cell r="E136" t="str">
            <v>AER</v>
          </cell>
          <cell r="F136" t="str">
            <v>GICLA</v>
          </cell>
          <cell r="G136" t="str">
            <v>Conclusão do Prédio de Carga Útil</v>
          </cell>
          <cell r="H136">
            <v>394270.36</v>
          </cell>
          <cell r="J136">
            <v>34464</v>
          </cell>
          <cell r="K136">
            <v>1</v>
          </cell>
          <cell r="L136">
            <v>1</v>
          </cell>
          <cell r="M136" t="str">
            <v>1º Lugar</v>
          </cell>
        </row>
        <row r="137">
          <cell r="A137">
            <v>1994</v>
          </cell>
          <cell r="B137" t="str">
            <v>NE</v>
          </cell>
          <cell r="C137" t="str">
            <v>-</v>
          </cell>
          <cell r="D137" t="str">
            <v>-</v>
          </cell>
          <cell r="E137" t="str">
            <v>AER</v>
          </cell>
          <cell r="F137" t="str">
            <v>GICLA</v>
          </cell>
          <cell r="G137" t="str">
            <v>Infra-estrutura do Prédio de Carga Útil</v>
          </cell>
          <cell r="H137">
            <v>114795.52</v>
          </cell>
          <cell r="J137">
            <v>34464</v>
          </cell>
          <cell r="K137">
            <v>1</v>
          </cell>
          <cell r="L137">
            <v>1</v>
          </cell>
          <cell r="M137" t="str">
            <v>1º Lugar</v>
          </cell>
        </row>
        <row r="138">
          <cell r="A138">
            <v>1994</v>
          </cell>
          <cell r="B138" t="str">
            <v>NE</v>
          </cell>
          <cell r="C138" t="str">
            <v>-</v>
          </cell>
          <cell r="D138" t="str">
            <v>-</v>
          </cell>
          <cell r="E138" t="str">
            <v>AER</v>
          </cell>
          <cell r="F138" t="str">
            <v>GICLA</v>
          </cell>
          <cell r="G138" t="str">
            <v>Construção de Bases para NASA</v>
          </cell>
          <cell r="H138">
            <v>114870.93</v>
          </cell>
          <cell r="J138">
            <v>34484</v>
          </cell>
          <cell r="K138">
            <v>1</v>
          </cell>
          <cell r="L138">
            <v>1</v>
          </cell>
          <cell r="M138" t="str">
            <v>1º Lugar</v>
          </cell>
        </row>
        <row r="139">
          <cell r="A139">
            <v>1994</v>
          </cell>
          <cell r="B139" t="str">
            <v>NE</v>
          </cell>
          <cell r="C139" t="str">
            <v>-</v>
          </cell>
          <cell r="D139" t="str">
            <v>-</v>
          </cell>
          <cell r="E139" t="str">
            <v>SAN</v>
          </cell>
          <cell r="F139" t="str">
            <v>CAESB</v>
          </cell>
          <cell r="G139" t="str">
            <v>ETE-Samambaia</v>
          </cell>
          <cell r="H139">
            <v>5241006.68</v>
          </cell>
          <cell r="J139">
            <v>34485</v>
          </cell>
          <cell r="K139">
            <v>5</v>
          </cell>
          <cell r="L139">
            <v>0</v>
          </cell>
          <cell r="M139" t="str">
            <v>5º Lugar</v>
          </cell>
        </row>
        <row r="140">
          <cell r="A140">
            <v>1994</v>
          </cell>
          <cell r="B140" t="str">
            <v>NE</v>
          </cell>
          <cell r="C140" t="str">
            <v>-</v>
          </cell>
          <cell r="D140" t="str">
            <v>-</v>
          </cell>
          <cell r="E140" t="str">
            <v>ENE</v>
          </cell>
          <cell r="F140" t="str">
            <v>Petrobrás</v>
          </cell>
          <cell r="G140" t="str">
            <v>Bases de Tanques em Brasília</v>
          </cell>
          <cell r="H140">
            <v>2641448.2200000002</v>
          </cell>
          <cell r="J140">
            <v>34496</v>
          </cell>
          <cell r="K140">
            <v>2</v>
          </cell>
          <cell r="L140">
            <v>0</v>
          </cell>
          <cell r="M140" t="str">
            <v>2º Lugar</v>
          </cell>
        </row>
        <row r="141">
          <cell r="A141">
            <v>1994</v>
          </cell>
          <cell r="B141" t="str">
            <v>NE</v>
          </cell>
          <cell r="C141" t="str">
            <v>-</v>
          </cell>
          <cell r="D141" t="str">
            <v>-</v>
          </cell>
          <cell r="E141" t="str">
            <v>ENE</v>
          </cell>
          <cell r="F141" t="str">
            <v>Petrobrás</v>
          </cell>
          <cell r="G141" t="str">
            <v>Petrobrás U-75 e 76 - Mataripe</v>
          </cell>
          <cell r="H141">
            <v>3784832.4</v>
          </cell>
          <cell r="J141">
            <v>34506</v>
          </cell>
          <cell r="K141" t="str">
            <v>-</v>
          </cell>
          <cell r="L141">
            <v>0</v>
          </cell>
          <cell r="M141" t="str">
            <v>Cancelada</v>
          </cell>
        </row>
        <row r="142">
          <cell r="A142">
            <v>1994</v>
          </cell>
          <cell r="B142" t="str">
            <v>NE</v>
          </cell>
          <cell r="C142" t="str">
            <v>-</v>
          </cell>
          <cell r="D142" t="str">
            <v>-</v>
          </cell>
          <cell r="E142" t="str">
            <v>AER</v>
          </cell>
          <cell r="F142" t="str">
            <v>CTA</v>
          </cell>
          <cell r="G142" t="str">
            <v>Plataforma de Lançamento do VLS-Alcântara</v>
          </cell>
          <cell r="H142">
            <v>1885484.13</v>
          </cell>
          <cell r="J142">
            <v>34541</v>
          </cell>
          <cell r="K142">
            <v>1</v>
          </cell>
          <cell r="L142">
            <v>1</v>
          </cell>
          <cell r="M142" t="str">
            <v>1º Lugar</v>
          </cell>
        </row>
        <row r="143">
          <cell r="A143">
            <v>1994</v>
          </cell>
          <cell r="B143" t="str">
            <v>NE</v>
          </cell>
          <cell r="C143" t="str">
            <v>-</v>
          </cell>
          <cell r="D143" t="str">
            <v>-</v>
          </cell>
          <cell r="E143" t="str">
            <v>ENE</v>
          </cell>
          <cell r="F143" t="str">
            <v>Petrobrás</v>
          </cell>
          <cell r="G143" t="str">
            <v>Petrobrás U-73 - Mataripe</v>
          </cell>
          <cell r="H143">
            <v>13327354.640000001</v>
          </cell>
          <cell r="J143">
            <v>34600</v>
          </cell>
          <cell r="K143">
            <v>7</v>
          </cell>
          <cell r="L143">
            <v>0</v>
          </cell>
          <cell r="M143" t="str">
            <v>7º Lugar</v>
          </cell>
        </row>
        <row r="144">
          <cell r="A144">
            <v>1994</v>
          </cell>
          <cell r="B144" t="str">
            <v>NE</v>
          </cell>
          <cell r="C144" t="str">
            <v>-</v>
          </cell>
          <cell r="D144" t="str">
            <v>-</v>
          </cell>
          <cell r="E144" t="str">
            <v>ENE</v>
          </cell>
          <cell r="F144" t="str">
            <v>Petrobrás</v>
          </cell>
          <cell r="G144" t="str">
            <v>Petrobrás U-75 e 76 - Mataripe</v>
          </cell>
          <cell r="H144">
            <v>7434889.7999999998</v>
          </cell>
          <cell r="J144">
            <v>34621</v>
          </cell>
          <cell r="K144">
            <v>12</v>
          </cell>
          <cell r="L144">
            <v>0</v>
          </cell>
          <cell r="M144" t="str">
            <v>12º Lugar</v>
          </cell>
        </row>
        <row r="145">
          <cell r="A145">
            <v>1994</v>
          </cell>
          <cell r="B145" t="str">
            <v>NE</v>
          </cell>
          <cell r="C145" t="str">
            <v>-</v>
          </cell>
          <cell r="D145" t="str">
            <v>-</v>
          </cell>
          <cell r="E145" t="str">
            <v>AER</v>
          </cell>
          <cell r="F145" t="str">
            <v>Infraero</v>
          </cell>
          <cell r="G145" t="str">
            <v>Aeroporto de São Luís</v>
          </cell>
          <cell r="H145">
            <v>5709689.75</v>
          </cell>
          <cell r="J145">
            <v>34649</v>
          </cell>
          <cell r="K145">
            <v>18</v>
          </cell>
          <cell r="L145">
            <v>0</v>
          </cell>
          <cell r="M145" t="str">
            <v>18º Lugar</v>
          </cell>
        </row>
        <row r="146">
          <cell r="A146">
            <v>1994</v>
          </cell>
          <cell r="B146" t="str">
            <v>NE</v>
          </cell>
          <cell r="C146" t="str">
            <v>-</v>
          </cell>
          <cell r="D146" t="str">
            <v>-</v>
          </cell>
          <cell r="E146" t="str">
            <v>AER</v>
          </cell>
          <cell r="F146" t="str">
            <v>GICLA</v>
          </cell>
          <cell r="G146" t="str">
            <v>Serviços de Capa Selante</v>
          </cell>
          <cell r="H146">
            <v>4861.22</v>
          </cell>
          <cell r="J146">
            <v>34669</v>
          </cell>
          <cell r="K146">
            <v>1</v>
          </cell>
          <cell r="L146">
            <v>1</v>
          </cell>
          <cell r="M146" t="str">
            <v>1º Lugar</v>
          </cell>
        </row>
        <row r="147">
          <cell r="A147">
            <v>1994</v>
          </cell>
          <cell r="B147" t="str">
            <v>NE</v>
          </cell>
          <cell r="C147" t="str">
            <v>-</v>
          </cell>
          <cell r="D147" t="str">
            <v>-</v>
          </cell>
          <cell r="E147" t="str">
            <v>SAN</v>
          </cell>
          <cell r="F147" t="str">
            <v>CAERN</v>
          </cell>
          <cell r="G147" t="str">
            <v>Açude de Umari</v>
          </cell>
          <cell r="H147">
            <v>19901465.239999998</v>
          </cell>
          <cell r="J147">
            <v>34691</v>
          </cell>
          <cell r="K147">
            <v>7</v>
          </cell>
          <cell r="L147">
            <v>0</v>
          </cell>
          <cell r="M147" t="str">
            <v>7º Lugar</v>
          </cell>
        </row>
        <row r="148">
          <cell r="A148">
            <v>1994</v>
          </cell>
          <cell r="B148" t="str">
            <v>NE</v>
          </cell>
          <cell r="C148" t="str">
            <v>-</v>
          </cell>
          <cell r="D148" t="str">
            <v>-</v>
          </cell>
          <cell r="E148" t="str">
            <v>IND</v>
          </cell>
          <cell r="F148" t="str">
            <v>Tibrás</v>
          </cell>
          <cell r="G148" t="str">
            <v>Serviços Diversos deObras Civis</v>
          </cell>
          <cell r="H148">
            <v>797823.99</v>
          </cell>
          <cell r="J148">
            <v>34778</v>
          </cell>
          <cell r="K148" t="str">
            <v>-</v>
          </cell>
          <cell r="L148">
            <v>0</v>
          </cell>
          <cell r="M148" t="str">
            <v>Perdemos</v>
          </cell>
        </row>
        <row r="149">
          <cell r="A149">
            <v>1994</v>
          </cell>
          <cell r="B149" t="str">
            <v>SE</v>
          </cell>
          <cell r="C149" t="str">
            <v>-</v>
          </cell>
          <cell r="D149" t="str">
            <v>-</v>
          </cell>
          <cell r="E149" t="str">
            <v>IND</v>
          </cell>
          <cell r="F149" t="str">
            <v>Cenibra</v>
          </cell>
          <cell r="G149" t="str">
            <v>Montagem Eletro-mecânica em Belo Oriente</v>
          </cell>
          <cell r="H149">
            <v>10977955.789999999</v>
          </cell>
          <cell r="J149">
            <v>34435</v>
          </cell>
          <cell r="K149" t="str">
            <v>-</v>
          </cell>
          <cell r="L149">
            <v>0</v>
          </cell>
          <cell r="M149" t="str">
            <v>Perdemos</v>
          </cell>
        </row>
        <row r="150">
          <cell r="A150">
            <v>1994</v>
          </cell>
          <cell r="B150" t="str">
            <v>SE</v>
          </cell>
          <cell r="C150" t="str">
            <v>-</v>
          </cell>
          <cell r="D150" t="str">
            <v>-</v>
          </cell>
          <cell r="E150" t="str">
            <v>ENE</v>
          </cell>
          <cell r="F150" t="str">
            <v>CFL</v>
          </cell>
          <cell r="G150" t="str">
            <v>Complementação UHD Neblina III</v>
          </cell>
          <cell r="H150">
            <v>1362186.45</v>
          </cell>
          <cell r="J150">
            <v>34464</v>
          </cell>
          <cell r="K150" t="str">
            <v>-</v>
          </cell>
          <cell r="L150">
            <v>0</v>
          </cell>
          <cell r="M150" t="str">
            <v>1º Lugar - EMPA / Montec</v>
          </cell>
        </row>
        <row r="151">
          <cell r="A151">
            <v>1994</v>
          </cell>
          <cell r="B151" t="str">
            <v>SE</v>
          </cell>
          <cell r="C151" t="str">
            <v>-</v>
          </cell>
          <cell r="D151" t="str">
            <v>-</v>
          </cell>
          <cell r="E151" t="str">
            <v>ENE</v>
          </cell>
          <cell r="F151" t="str">
            <v>CFL</v>
          </cell>
          <cell r="G151" t="str">
            <v>Otimização UHD Cel Domiciano - Muriaé</v>
          </cell>
          <cell r="H151">
            <v>1783696.73</v>
          </cell>
          <cell r="J151">
            <v>34464</v>
          </cell>
          <cell r="K151" t="str">
            <v>-</v>
          </cell>
          <cell r="L151">
            <v>0</v>
          </cell>
          <cell r="M151" t="str">
            <v>1º Lugar - EMPA / Montec</v>
          </cell>
        </row>
        <row r="152">
          <cell r="A152">
            <v>1994</v>
          </cell>
          <cell r="B152" t="str">
            <v>SE</v>
          </cell>
          <cell r="C152" t="str">
            <v>-</v>
          </cell>
          <cell r="D152" t="str">
            <v>-</v>
          </cell>
          <cell r="E152" t="str">
            <v>IND</v>
          </cell>
          <cell r="F152" t="str">
            <v>Souza Cruz</v>
          </cell>
          <cell r="G152" t="str">
            <v>Manutenção Predial em Uberlândia</v>
          </cell>
          <cell r="H152">
            <v>50642</v>
          </cell>
          <cell r="J152">
            <v>34470</v>
          </cell>
          <cell r="K152" t="str">
            <v>-</v>
          </cell>
          <cell r="L152">
            <v>0</v>
          </cell>
          <cell r="M152" t="str">
            <v>Perdemos - Valor Mensal</v>
          </cell>
        </row>
        <row r="153">
          <cell r="A153">
            <v>1994</v>
          </cell>
          <cell r="B153" t="str">
            <v>SE</v>
          </cell>
          <cell r="C153" t="str">
            <v>-</v>
          </cell>
          <cell r="D153" t="str">
            <v>-</v>
          </cell>
          <cell r="E153" t="str">
            <v>URB</v>
          </cell>
          <cell r="F153" t="str">
            <v>PM Serra</v>
          </cell>
          <cell r="G153" t="str">
            <v>Drenagem e Pavimentação de Vias Municipais</v>
          </cell>
          <cell r="H153">
            <v>4051168.54</v>
          </cell>
          <cell r="J153">
            <v>34477</v>
          </cell>
          <cell r="K153" t="str">
            <v>-</v>
          </cell>
          <cell r="L153">
            <v>0</v>
          </cell>
          <cell r="M153" t="str">
            <v>Não entregue</v>
          </cell>
        </row>
        <row r="154">
          <cell r="A154">
            <v>1994</v>
          </cell>
          <cell r="B154" t="str">
            <v>SE</v>
          </cell>
          <cell r="C154" t="str">
            <v>-</v>
          </cell>
          <cell r="D154" t="str">
            <v>-</v>
          </cell>
          <cell r="E154" t="str">
            <v>MIN</v>
          </cell>
          <cell r="F154" t="str">
            <v>CVRD</v>
          </cell>
          <cell r="G154" t="str">
            <v>Minério de Ferro de S.G. do Rio Abaixo</v>
          </cell>
          <cell r="H154">
            <v>42647934</v>
          </cell>
          <cell r="J154">
            <v>34493</v>
          </cell>
          <cell r="K154">
            <v>18</v>
          </cell>
          <cell r="L154">
            <v>0</v>
          </cell>
          <cell r="M154" t="str">
            <v>18º Lugar-Road</v>
          </cell>
        </row>
        <row r="155">
          <cell r="A155">
            <v>1994</v>
          </cell>
          <cell r="B155" t="str">
            <v>SE</v>
          </cell>
          <cell r="C155" t="str">
            <v>-</v>
          </cell>
          <cell r="D155" t="str">
            <v>-</v>
          </cell>
          <cell r="E155" t="str">
            <v>ENE</v>
          </cell>
          <cell r="F155" t="str">
            <v>Petrobrás</v>
          </cell>
          <cell r="G155" t="str">
            <v xml:space="preserve">GASDUC III-Gasoduto </v>
          </cell>
          <cell r="H155">
            <v>4829609.72</v>
          </cell>
          <cell r="J155">
            <v>34496</v>
          </cell>
          <cell r="K155">
            <v>3</v>
          </cell>
          <cell r="L155">
            <v>0</v>
          </cell>
          <cell r="M155" t="str">
            <v>3º Lugar - Mendes Júnior</v>
          </cell>
        </row>
        <row r="156">
          <cell r="A156">
            <v>1994</v>
          </cell>
          <cell r="B156" t="str">
            <v>SE</v>
          </cell>
          <cell r="C156" t="str">
            <v>-</v>
          </cell>
          <cell r="D156" t="str">
            <v>-</v>
          </cell>
          <cell r="E156" t="str">
            <v>DIV</v>
          </cell>
          <cell r="F156" t="str">
            <v>Telemig</v>
          </cell>
          <cell r="G156" t="str">
            <v>Centro de Treinamento de Juiz de Fora</v>
          </cell>
          <cell r="H156">
            <v>2872163</v>
          </cell>
          <cell r="J156">
            <v>34498</v>
          </cell>
          <cell r="K156">
            <v>14</v>
          </cell>
          <cell r="L156">
            <v>0</v>
          </cell>
          <cell r="M156" t="str">
            <v>14º Lugar-EMEC</v>
          </cell>
        </row>
        <row r="157">
          <cell r="A157">
            <v>1994</v>
          </cell>
          <cell r="B157" t="str">
            <v>SE</v>
          </cell>
          <cell r="C157" t="str">
            <v>-</v>
          </cell>
          <cell r="D157" t="str">
            <v>-</v>
          </cell>
          <cell r="E157" t="str">
            <v>URB</v>
          </cell>
          <cell r="F157" t="str">
            <v>PM Juiz de Fora</v>
          </cell>
          <cell r="G157" t="str">
            <v>Obras Viárias da Avenida Independência</v>
          </cell>
          <cell r="H157">
            <v>1756230.49</v>
          </cell>
          <cell r="J157">
            <v>34499</v>
          </cell>
          <cell r="K157" t="str">
            <v>-</v>
          </cell>
          <cell r="L157">
            <v>0</v>
          </cell>
          <cell r="M157" t="str">
            <v>Não entregue</v>
          </cell>
        </row>
        <row r="158">
          <cell r="A158">
            <v>1994</v>
          </cell>
          <cell r="B158" t="str">
            <v>SE</v>
          </cell>
          <cell r="C158" t="str">
            <v>-</v>
          </cell>
          <cell r="D158" t="str">
            <v>-</v>
          </cell>
          <cell r="E158" t="str">
            <v>ROD</v>
          </cell>
          <cell r="F158" t="str">
            <v>PM Juiz de Fora</v>
          </cell>
          <cell r="G158" t="str">
            <v>Acesso Norte-Trevo do Rotary</v>
          </cell>
          <cell r="H158">
            <v>5084176.03</v>
          </cell>
          <cell r="J158">
            <v>34506</v>
          </cell>
          <cell r="K158">
            <v>9</v>
          </cell>
          <cell r="L158">
            <v>0</v>
          </cell>
          <cell r="M158" t="str">
            <v>9º Lugar-U.E.M.</v>
          </cell>
        </row>
        <row r="159">
          <cell r="A159">
            <v>1994</v>
          </cell>
          <cell r="B159" t="str">
            <v>SE</v>
          </cell>
          <cell r="C159" t="str">
            <v>-</v>
          </cell>
          <cell r="D159" t="str">
            <v>-</v>
          </cell>
          <cell r="E159" t="str">
            <v>ROD</v>
          </cell>
          <cell r="F159" t="str">
            <v>GET</v>
          </cell>
          <cell r="G159" t="str">
            <v>TO-020-Palmas / Aparecida do Rio Negro</v>
          </cell>
          <cell r="H159">
            <v>9595388.5600000005</v>
          </cell>
          <cell r="J159">
            <v>34515</v>
          </cell>
          <cell r="K159">
            <v>1</v>
          </cell>
          <cell r="L159">
            <v>1</v>
          </cell>
          <cell r="M159" t="str">
            <v>1º Lugar</v>
          </cell>
        </row>
        <row r="160">
          <cell r="A160">
            <v>1994</v>
          </cell>
          <cell r="B160" t="str">
            <v>SE</v>
          </cell>
          <cell r="C160" t="str">
            <v>-</v>
          </cell>
          <cell r="D160" t="str">
            <v>-</v>
          </cell>
          <cell r="E160" t="str">
            <v>SAN</v>
          </cell>
          <cell r="F160" t="str">
            <v>Cesan</v>
          </cell>
          <cell r="G160" t="str">
            <v>Sistema de Esgotamento da Bacia B-4</v>
          </cell>
          <cell r="H160">
            <v>5220631</v>
          </cell>
          <cell r="J160">
            <v>34521</v>
          </cell>
          <cell r="K160">
            <v>16</v>
          </cell>
          <cell r="L160">
            <v>0</v>
          </cell>
          <cell r="M160" t="str">
            <v>16º Lugar-Carioca Engª</v>
          </cell>
        </row>
        <row r="161">
          <cell r="A161">
            <v>1994</v>
          </cell>
          <cell r="B161" t="str">
            <v>SE</v>
          </cell>
          <cell r="C161" t="str">
            <v>-</v>
          </cell>
          <cell r="D161" t="str">
            <v>-</v>
          </cell>
          <cell r="E161" t="str">
            <v>SAN</v>
          </cell>
          <cell r="F161" t="str">
            <v>Cesan</v>
          </cell>
          <cell r="G161" t="str">
            <v>Sistema de Esgotamento da Bacia B-13</v>
          </cell>
          <cell r="H161">
            <v>11208864.35</v>
          </cell>
          <cell r="J161">
            <v>34522</v>
          </cell>
          <cell r="K161">
            <v>16</v>
          </cell>
          <cell r="L161">
            <v>0</v>
          </cell>
          <cell r="M161" t="str">
            <v>16º Lugar-Carioca Engª</v>
          </cell>
        </row>
        <row r="162">
          <cell r="A162">
            <v>1994</v>
          </cell>
          <cell r="B162" t="str">
            <v>SE</v>
          </cell>
          <cell r="C162" t="str">
            <v>-</v>
          </cell>
          <cell r="D162" t="str">
            <v>-</v>
          </cell>
          <cell r="E162" t="str">
            <v>SAN</v>
          </cell>
          <cell r="F162" t="str">
            <v>Cesan</v>
          </cell>
          <cell r="G162" t="str">
            <v>Sistema de Esgoto da Praia do Morro</v>
          </cell>
          <cell r="H162">
            <v>4351704.62</v>
          </cell>
          <cell r="J162">
            <v>34523</v>
          </cell>
          <cell r="K162">
            <v>13</v>
          </cell>
          <cell r="L162">
            <v>0</v>
          </cell>
          <cell r="M162" t="str">
            <v>13º Lugar-Carioca Engª</v>
          </cell>
        </row>
        <row r="163">
          <cell r="A163">
            <v>1994</v>
          </cell>
          <cell r="B163" t="str">
            <v>SE</v>
          </cell>
          <cell r="C163" t="str">
            <v>-</v>
          </cell>
          <cell r="D163" t="str">
            <v>-</v>
          </cell>
          <cell r="E163" t="str">
            <v>HAB</v>
          </cell>
          <cell r="F163" t="str">
            <v>PM Palmas</v>
          </cell>
          <cell r="G163" t="str">
            <v>Casa em Palmas</v>
          </cell>
          <cell r="H163">
            <v>6846527.4199999999</v>
          </cell>
          <cell r="J163">
            <v>34561</v>
          </cell>
          <cell r="K163" t="str">
            <v>-</v>
          </cell>
          <cell r="L163">
            <v>0</v>
          </cell>
          <cell r="M163" t="str">
            <v>Perdemos</v>
          </cell>
        </row>
        <row r="164">
          <cell r="A164">
            <v>1994</v>
          </cell>
          <cell r="B164" t="str">
            <v>SE</v>
          </cell>
          <cell r="C164" t="str">
            <v>-</v>
          </cell>
          <cell r="D164" t="str">
            <v>-</v>
          </cell>
          <cell r="E164" t="str">
            <v>HAB</v>
          </cell>
          <cell r="F164" t="str">
            <v>Conterra</v>
          </cell>
          <cell r="G164" t="str">
            <v>Protech-316 Casas Populares em Contagem</v>
          </cell>
          <cell r="H164">
            <v>2124862.2000000002</v>
          </cell>
          <cell r="J164">
            <v>34562</v>
          </cell>
          <cell r="K164">
            <v>3</v>
          </cell>
          <cell r="L164">
            <v>0</v>
          </cell>
          <cell r="M164" t="str">
            <v>3º Lugar-Coneme</v>
          </cell>
        </row>
        <row r="165">
          <cell r="A165">
            <v>1994</v>
          </cell>
          <cell r="B165" t="str">
            <v>SE</v>
          </cell>
          <cell r="C165" t="str">
            <v>-</v>
          </cell>
          <cell r="D165" t="str">
            <v>-</v>
          </cell>
          <cell r="E165" t="str">
            <v>JUST</v>
          </cell>
          <cell r="F165" t="str">
            <v>Tr. Alçada MG</v>
          </cell>
          <cell r="G165" t="str">
            <v>Construção de Prédio de 19 andares</v>
          </cell>
          <cell r="H165">
            <v>3113036.88</v>
          </cell>
          <cell r="J165">
            <v>34569</v>
          </cell>
          <cell r="K165">
            <v>5</v>
          </cell>
          <cell r="L165">
            <v>0</v>
          </cell>
          <cell r="M165" t="str">
            <v>5º Lugar-Collen</v>
          </cell>
        </row>
        <row r="166">
          <cell r="A166">
            <v>1994</v>
          </cell>
          <cell r="B166" t="str">
            <v>SE</v>
          </cell>
          <cell r="C166" t="str">
            <v>-</v>
          </cell>
          <cell r="D166" t="str">
            <v>-</v>
          </cell>
          <cell r="E166" t="str">
            <v>ROD</v>
          </cell>
          <cell r="F166" t="str">
            <v>GET</v>
          </cell>
          <cell r="G166" t="str">
            <v>TO-280-Natividade / Almas-Lote 3</v>
          </cell>
          <cell r="H166">
            <v>5520841.7999999998</v>
          </cell>
          <cell r="J166">
            <v>34578</v>
          </cell>
          <cell r="K166">
            <v>6</v>
          </cell>
          <cell r="L166">
            <v>0</v>
          </cell>
          <cell r="M166" t="str">
            <v>6º Lugar-Pavitergo</v>
          </cell>
        </row>
        <row r="167">
          <cell r="A167">
            <v>1994</v>
          </cell>
          <cell r="B167" t="str">
            <v>SE</v>
          </cell>
          <cell r="C167" t="str">
            <v>-</v>
          </cell>
          <cell r="D167" t="str">
            <v>-</v>
          </cell>
          <cell r="E167" t="str">
            <v>ROD</v>
          </cell>
          <cell r="F167" t="str">
            <v>GET</v>
          </cell>
          <cell r="G167" t="str">
            <v>TO-040-Novo Jardim / Divisa TO-BA</v>
          </cell>
          <cell r="H167">
            <v>5001080.3899999997</v>
          </cell>
          <cell r="J167">
            <v>34578</v>
          </cell>
          <cell r="K167">
            <v>6</v>
          </cell>
          <cell r="L167">
            <v>0</v>
          </cell>
          <cell r="M167" t="str">
            <v>6º Lugar-Warre</v>
          </cell>
        </row>
        <row r="168">
          <cell r="A168">
            <v>1994</v>
          </cell>
          <cell r="B168" t="str">
            <v>SE</v>
          </cell>
          <cell r="C168" t="str">
            <v>-</v>
          </cell>
          <cell r="D168" t="str">
            <v>-</v>
          </cell>
          <cell r="E168" t="str">
            <v>ROD</v>
          </cell>
          <cell r="F168" t="str">
            <v>GET</v>
          </cell>
          <cell r="G168" t="str">
            <v>TO-040-Almas / Divinópolis-Lote 4</v>
          </cell>
          <cell r="H168">
            <v>4561886.3600000003</v>
          </cell>
          <cell r="J168">
            <v>34578</v>
          </cell>
          <cell r="K168">
            <v>5</v>
          </cell>
          <cell r="L168">
            <v>0</v>
          </cell>
          <cell r="M168" t="str">
            <v>5º Lugar-Pavitergo</v>
          </cell>
        </row>
        <row r="169">
          <cell r="A169">
            <v>1994</v>
          </cell>
          <cell r="B169" t="str">
            <v>SE</v>
          </cell>
          <cell r="C169" t="str">
            <v>-</v>
          </cell>
          <cell r="D169" t="str">
            <v>-</v>
          </cell>
          <cell r="E169" t="str">
            <v>ROD</v>
          </cell>
          <cell r="F169" t="str">
            <v>GET</v>
          </cell>
          <cell r="G169" t="str">
            <v>TO-050-Santa Rosa / Natividade-Lote 2</v>
          </cell>
          <cell r="H169">
            <v>4656635.47</v>
          </cell>
          <cell r="J169">
            <v>34578</v>
          </cell>
          <cell r="K169">
            <v>1</v>
          </cell>
          <cell r="L169">
            <v>1</v>
          </cell>
          <cell r="M169" t="str">
            <v>1º Lugar</v>
          </cell>
        </row>
        <row r="170">
          <cell r="A170">
            <v>1994</v>
          </cell>
          <cell r="B170" t="str">
            <v>SE</v>
          </cell>
          <cell r="C170" t="str">
            <v>-</v>
          </cell>
          <cell r="D170" t="str">
            <v>-</v>
          </cell>
          <cell r="E170" t="str">
            <v>ROD</v>
          </cell>
          <cell r="F170" t="str">
            <v>GET</v>
          </cell>
          <cell r="G170" t="str">
            <v>TO-050-Silvanópolis / Santa Rosa</v>
          </cell>
          <cell r="H170">
            <v>2681794.41</v>
          </cell>
          <cell r="J170">
            <v>34578</v>
          </cell>
          <cell r="K170">
            <v>5</v>
          </cell>
          <cell r="L170">
            <v>0</v>
          </cell>
          <cell r="M170" t="str">
            <v>5º Lugar-Pavitergo</v>
          </cell>
        </row>
        <row r="171">
          <cell r="A171">
            <v>1994</v>
          </cell>
          <cell r="B171" t="str">
            <v>SE</v>
          </cell>
          <cell r="C171" t="str">
            <v>-</v>
          </cell>
          <cell r="D171" t="str">
            <v>-</v>
          </cell>
          <cell r="E171" t="str">
            <v>ROD</v>
          </cell>
          <cell r="F171" t="str">
            <v>GET</v>
          </cell>
          <cell r="G171" t="str">
            <v>TO-255/BR-153-Porto Nacional</v>
          </cell>
          <cell r="H171">
            <v>2286474.1</v>
          </cell>
          <cell r="J171">
            <v>34578</v>
          </cell>
          <cell r="K171">
            <v>3</v>
          </cell>
          <cell r="L171">
            <v>0</v>
          </cell>
          <cell r="M171" t="str">
            <v>3º Lugar-Pavitergo</v>
          </cell>
        </row>
        <row r="172">
          <cell r="A172">
            <v>1994</v>
          </cell>
          <cell r="B172" t="str">
            <v>SE</v>
          </cell>
          <cell r="C172" t="str">
            <v>-</v>
          </cell>
          <cell r="D172" t="str">
            <v>-</v>
          </cell>
          <cell r="E172" t="str">
            <v>ROD</v>
          </cell>
          <cell r="F172" t="str">
            <v>GET</v>
          </cell>
          <cell r="G172" t="str">
            <v>TO-040-Dianápolis / Novo Jardim-Lote 5</v>
          </cell>
          <cell r="H172">
            <v>3922191.39</v>
          </cell>
          <cell r="J172">
            <v>34578</v>
          </cell>
          <cell r="K172">
            <v>7</v>
          </cell>
          <cell r="L172">
            <v>0</v>
          </cell>
          <cell r="M172" t="str">
            <v>7º Lugar-Pavitergo</v>
          </cell>
        </row>
        <row r="173">
          <cell r="A173">
            <v>1994</v>
          </cell>
          <cell r="B173" t="str">
            <v>SE</v>
          </cell>
          <cell r="C173" t="str">
            <v>-</v>
          </cell>
          <cell r="D173" t="str">
            <v>-</v>
          </cell>
          <cell r="E173" t="str">
            <v>TRUR</v>
          </cell>
          <cell r="F173" t="str">
            <v>Contec</v>
          </cell>
          <cell r="G173" t="str">
            <v>Terminal Urbano de Uberlândia</v>
          </cell>
          <cell r="H173">
            <v>3832767.05</v>
          </cell>
          <cell r="J173">
            <v>34592</v>
          </cell>
          <cell r="K173" t="str">
            <v>-</v>
          </cell>
          <cell r="L173">
            <v>0</v>
          </cell>
          <cell r="M173" t="str">
            <v>Cancelada</v>
          </cell>
        </row>
        <row r="174">
          <cell r="A174">
            <v>1994</v>
          </cell>
          <cell r="B174" t="str">
            <v>SE</v>
          </cell>
          <cell r="C174" t="str">
            <v>-</v>
          </cell>
          <cell r="D174" t="str">
            <v>-</v>
          </cell>
          <cell r="E174" t="str">
            <v>IND</v>
          </cell>
          <cell r="F174" t="str">
            <v>Embraplan</v>
          </cell>
          <cell r="G174" t="str">
            <v>Shopping Diamond Mall</v>
          </cell>
          <cell r="H174">
            <v>25867969.960000001</v>
          </cell>
          <cell r="J174">
            <v>34604</v>
          </cell>
          <cell r="K174" t="str">
            <v>-</v>
          </cell>
          <cell r="L174">
            <v>0</v>
          </cell>
          <cell r="M174" t="str">
            <v>1º Lugar-Schain Cury</v>
          </cell>
        </row>
        <row r="175">
          <cell r="A175">
            <v>1994</v>
          </cell>
          <cell r="B175" t="str">
            <v>SE</v>
          </cell>
          <cell r="C175" t="str">
            <v>-</v>
          </cell>
          <cell r="D175" t="str">
            <v>-</v>
          </cell>
          <cell r="E175" t="str">
            <v>NAV</v>
          </cell>
          <cell r="F175" t="str">
            <v>CVRD</v>
          </cell>
          <cell r="G175" t="str">
            <v>Terminal de Granéis Líquidos de Tubarão</v>
          </cell>
          <cell r="H175">
            <v>2293120.21</v>
          </cell>
          <cell r="J175">
            <v>34612</v>
          </cell>
          <cell r="K175">
            <v>10</v>
          </cell>
          <cell r="L175">
            <v>0</v>
          </cell>
          <cell r="M175" t="str">
            <v>10º Lugar-Fundasa</v>
          </cell>
        </row>
        <row r="176">
          <cell r="A176">
            <v>1994</v>
          </cell>
          <cell r="B176" t="str">
            <v>SE</v>
          </cell>
          <cell r="C176" t="str">
            <v>-</v>
          </cell>
          <cell r="D176" t="str">
            <v>-</v>
          </cell>
          <cell r="E176" t="str">
            <v>IND</v>
          </cell>
          <cell r="F176" t="str">
            <v>Center Shop.</v>
          </cell>
          <cell r="G176" t="str">
            <v>Hotel Plaza Inn - Uberlândia</v>
          </cell>
          <cell r="H176">
            <v>6165834.3700000001</v>
          </cell>
          <cell r="J176">
            <v>34628</v>
          </cell>
          <cell r="K176" t="str">
            <v>-</v>
          </cell>
          <cell r="L176">
            <v>0</v>
          </cell>
          <cell r="M176" t="str">
            <v>Perdemos</v>
          </cell>
        </row>
        <row r="177">
          <cell r="A177">
            <v>1994</v>
          </cell>
          <cell r="B177" t="str">
            <v>SE</v>
          </cell>
          <cell r="C177" t="str">
            <v>-</v>
          </cell>
          <cell r="D177" t="str">
            <v>-</v>
          </cell>
          <cell r="E177" t="str">
            <v>ENE</v>
          </cell>
          <cell r="F177" t="str">
            <v>Petrobrás</v>
          </cell>
          <cell r="G177" t="str">
            <v>Esferas de Armazenamento de GLP</v>
          </cell>
          <cell r="H177">
            <v>41018766.759999998</v>
          </cell>
          <cell r="J177">
            <v>34649</v>
          </cell>
          <cell r="K177" t="str">
            <v>-</v>
          </cell>
          <cell r="L177">
            <v>0</v>
          </cell>
          <cell r="M177" t="str">
            <v>Inabilitados</v>
          </cell>
        </row>
        <row r="178">
          <cell r="A178">
            <v>1994</v>
          </cell>
          <cell r="B178" t="str">
            <v>SE</v>
          </cell>
          <cell r="C178" t="str">
            <v>-</v>
          </cell>
          <cell r="D178" t="str">
            <v>-</v>
          </cell>
          <cell r="E178" t="str">
            <v>ROD</v>
          </cell>
          <cell r="F178" t="str">
            <v>DER-GO</v>
          </cell>
          <cell r="G178" t="str">
            <v>GO-Serranópolis / Itumirim Aporé</v>
          </cell>
          <cell r="H178">
            <v>12846234.779999999</v>
          </cell>
          <cell r="J178">
            <v>34683</v>
          </cell>
          <cell r="K178" t="str">
            <v>-</v>
          </cell>
          <cell r="L178">
            <v>0</v>
          </cell>
          <cell r="M178" t="str">
            <v>Não entregue</v>
          </cell>
        </row>
        <row r="179">
          <cell r="A179">
            <v>1994</v>
          </cell>
          <cell r="B179" t="str">
            <v>SE</v>
          </cell>
          <cell r="C179" t="str">
            <v>-</v>
          </cell>
          <cell r="D179" t="str">
            <v>-</v>
          </cell>
          <cell r="E179" t="str">
            <v>URB</v>
          </cell>
          <cell r="F179" t="str">
            <v>PM Goiânia</v>
          </cell>
          <cell r="G179" t="str">
            <v>Avenida Leste-Oeste</v>
          </cell>
          <cell r="H179">
            <v>19142952</v>
          </cell>
          <cell r="J179">
            <v>34714</v>
          </cell>
          <cell r="K179">
            <v>1</v>
          </cell>
          <cell r="L179">
            <v>1</v>
          </cell>
          <cell r="M179" t="str">
            <v>1º Lugar</v>
          </cell>
        </row>
        <row r="180">
          <cell r="A180">
            <v>1994</v>
          </cell>
          <cell r="B180" t="str">
            <v>SE</v>
          </cell>
          <cell r="C180" t="str">
            <v>-</v>
          </cell>
          <cell r="D180" t="str">
            <v>-</v>
          </cell>
          <cell r="E180" t="str">
            <v>TRUR</v>
          </cell>
          <cell r="F180" t="str">
            <v xml:space="preserve"> Contec</v>
          </cell>
          <cell r="G180" t="str">
            <v>Terminal de Integração de Uberlândia</v>
          </cell>
          <cell r="H180">
            <v>8465426.8499999996</v>
          </cell>
          <cell r="J180">
            <v>34715</v>
          </cell>
          <cell r="K180">
            <v>1</v>
          </cell>
          <cell r="L180">
            <v>1</v>
          </cell>
          <cell r="M180" t="str">
            <v>1º Lugar</v>
          </cell>
        </row>
        <row r="181">
          <cell r="A181">
            <v>1994</v>
          </cell>
          <cell r="B181" t="str">
            <v>SE</v>
          </cell>
          <cell r="C181" t="str">
            <v>-</v>
          </cell>
          <cell r="D181" t="str">
            <v>-</v>
          </cell>
          <cell r="E181" t="str">
            <v>IND</v>
          </cell>
          <cell r="F181" t="str">
            <v>Brahma</v>
          </cell>
          <cell r="G181" t="str">
            <v>Estrutura-Obras Civis-Projeto 243-RJ</v>
          </cell>
          <cell r="H181">
            <v>4680330.97</v>
          </cell>
          <cell r="J181">
            <v>34715</v>
          </cell>
          <cell r="K181">
            <v>1</v>
          </cell>
          <cell r="L181">
            <v>1</v>
          </cell>
          <cell r="M181" t="str">
            <v>1º Lugar</v>
          </cell>
        </row>
        <row r="182">
          <cell r="A182">
            <v>1994</v>
          </cell>
          <cell r="B182" t="str">
            <v>SE</v>
          </cell>
          <cell r="C182" t="str">
            <v>-</v>
          </cell>
          <cell r="D182" t="str">
            <v>-</v>
          </cell>
          <cell r="E182" t="str">
            <v>SAN</v>
          </cell>
          <cell r="F182" t="str">
            <v>COPASA</v>
          </cell>
          <cell r="G182" t="str">
            <v>Interceptores e Coletores de Esgoto-Arrudas</v>
          </cell>
          <cell r="H182">
            <v>1107116.82</v>
          </cell>
          <cell r="J182">
            <v>34725</v>
          </cell>
          <cell r="K182">
            <v>1</v>
          </cell>
          <cell r="L182">
            <v>1</v>
          </cell>
          <cell r="M182" t="str">
            <v>1º Lugar</v>
          </cell>
        </row>
        <row r="183">
          <cell r="A183">
            <v>1994</v>
          </cell>
          <cell r="B183" t="str">
            <v>SE</v>
          </cell>
          <cell r="C183" t="str">
            <v>-</v>
          </cell>
          <cell r="D183" t="str">
            <v>-</v>
          </cell>
          <cell r="E183" t="str">
            <v>ROD</v>
          </cell>
          <cell r="F183" t="str">
            <v>DNER</v>
          </cell>
          <cell r="G183" t="str">
            <v>Duplicação da BR-040</v>
          </cell>
          <cell r="H183">
            <v>13081300.439999999</v>
          </cell>
          <cell r="J183">
            <v>34743</v>
          </cell>
          <cell r="K183" t="str">
            <v>-</v>
          </cell>
          <cell r="L183">
            <v>0</v>
          </cell>
          <cell r="M183" t="str">
            <v>Cancelada</v>
          </cell>
        </row>
        <row r="184">
          <cell r="A184">
            <v>1994</v>
          </cell>
          <cell r="B184" t="str">
            <v>SE</v>
          </cell>
          <cell r="C184" t="str">
            <v>-</v>
          </cell>
          <cell r="D184" t="str">
            <v>-</v>
          </cell>
          <cell r="E184" t="str">
            <v>ROD</v>
          </cell>
          <cell r="F184" t="str">
            <v>DNER</v>
          </cell>
          <cell r="G184" t="str">
            <v>BR-050-Ponte sobre o Rio Grande</v>
          </cell>
          <cell r="H184">
            <v>6671968.5199999996</v>
          </cell>
          <cell r="J184">
            <v>34746</v>
          </cell>
          <cell r="K184" t="str">
            <v>-</v>
          </cell>
          <cell r="L184">
            <v>0</v>
          </cell>
          <cell r="M184" t="str">
            <v>Perdemos</v>
          </cell>
        </row>
        <row r="185">
          <cell r="A185">
            <v>1994</v>
          </cell>
          <cell r="B185" t="str">
            <v>SE</v>
          </cell>
          <cell r="C185" t="str">
            <v>-</v>
          </cell>
          <cell r="D185" t="str">
            <v>-</v>
          </cell>
          <cell r="E185" t="str">
            <v>IND</v>
          </cell>
          <cell r="F185" t="str">
            <v>Brahma</v>
          </cell>
          <cell r="G185" t="str">
            <v>Adutora da Fábrica de Campo Grande-RJ</v>
          </cell>
          <cell r="H185">
            <v>8134388.4699999997</v>
          </cell>
          <cell r="J185">
            <v>34773</v>
          </cell>
          <cell r="K185" t="str">
            <v>-</v>
          </cell>
          <cell r="L185">
            <v>0</v>
          </cell>
          <cell r="M185" t="str">
            <v>1º Lugar-Faulhaber</v>
          </cell>
        </row>
        <row r="186">
          <cell r="A186">
            <v>1994</v>
          </cell>
          <cell r="B186" t="str">
            <v>SE</v>
          </cell>
          <cell r="C186" t="str">
            <v>-</v>
          </cell>
          <cell r="D186" t="str">
            <v>-</v>
          </cell>
          <cell r="E186" t="str">
            <v>IND</v>
          </cell>
          <cell r="F186" t="str">
            <v>Brahma</v>
          </cell>
          <cell r="G186" t="str">
            <v>Adutora da Fábrica de Campo Grande-RJ</v>
          </cell>
          <cell r="H186">
            <v>7463501.21</v>
          </cell>
          <cell r="J186">
            <v>34773</v>
          </cell>
          <cell r="K186" t="str">
            <v>-</v>
          </cell>
          <cell r="L186">
            <v>0</v>
          </cell>
          <cell r="M186" t="str">
            <v>1º Lugar-Faulhaber</v>
          </cell>
        </row>
        <row r="187">
          <cell r="A187">
            <v>1994</v>
          </cell>
          <cell r="B187" t="str">
            <v>SE</v>
          </cell>
          <cell r="C187" t="str">
            <v>-</v>
          </cell>
          <cell r="D187" t="str">
            <v>-</v>
          </cell>
          <cell r="E187" t="str">
            <v>IND</v>
          </cell>
          <cell r="F187" t="str">
            <v>Brahma</v>
          </cell>
          <cell r="G187" t="str">
            <v>Pavimentação e Arruamento da Fábrica</v>
          </cell>
          <cell r="H187">
            <v>5422294.29</v>
          </cell>
          <cell r="J187">
            <v>34788</v>
          </cell>
          <cell r="K187" t="str">
            <v>-</v>
          </cell>
          <cell r="L187">
            <v>0</v>
          </cell>
          <cell r="M187" t="str">
            <v>Perdemos</v>
          </cell>
        </row>
        <row r="188">
          <cell r="A188">
            <v>1994</v>
          </cell>
          <cell r="B188" t="str">
            <v>SL</v>
          </cell>
          <cell r="C188" t="str">
            <v>-</v>
          </cell>
          <cell r="D188" t="str">
            <v>-</v>
          </cell>
          <cell r="E188" t="str">
            <v>ROD</v>
          </cell>
          <cell r="F188" t="str">
            <v>DER-PR</v>
          </cell>
          <cell r="G188" t="str">
            <v>PR-092-Cerro Azul / R.B. do Sul-Lote 1</v>
          </cell>
          <cell r="H188">
            <v>5236139.1399999997</v>
          </cell>
          <cell r="J188" t="str">
            <v>-</v>
          </cell>
          <cell r="K188" t="str">
            <v>-</v>
          </cell>
          <cell r="L188">
            <v>0</v>
          </cell>
          <cell r="M188" t="str">
            <v>Adiada</v>
          </cell>
        </row>
        <row r="189">
          <cell r="A189">
            <v>1994</v>
          </cell>
          <cell r="B189" t="str">
            <v>SL</v>
          </cell>
          <cell r="C189" t="str">
            <v>-</v>
          </cell>
          <cell r="D189" t="str">
            <v>-</v>
          </cell>
          <cell r="E189" t="str">
            <v>HAB</v>
          </cell>
          <cell r="F189" t="str">
            <v>Rio Sul</v>
          </cell>
          <cell r="G189" t="str">
            <v>Galpão no AFP para Rio Sul</v>
          </cell>
          <cell r="H189">
            <v>93862.25</v>
          </cell>
          <cell r="J189" t="str">
            <v>-</v>
          </cell>
          <cell r="K189" t="str">
            <v>-</v>
          </cell>
          <cell r="L189">
            <v>0</v>
          </cell>
          <cell r="M189" t="str">
            <v>Não entregue</v>
          </cell>
        </row>
        <row r="190">
          <cell r="A190">
            <v>1994</v>
          </cell>
          <cell r="B190" t="str">
            <v>SL</v>
          </cell>
          <cell r="C190" t="str">
            <v>-</v>
          </cell>
          <cell r="D190" t="str">
            <v>-</v>
          </cell>
          <cell r="E190" t="str">
            <v>ROD</v>
          </cell>
          <cell r="F190" t="str">
            <v>DER-PR</v>
          </cell>
          <cell r="G190" t="str">
            <v>PR-092-Cerro Azul / R.B. do Sul-Lote 2</v>
          </cell>
          <cell r="H190">
            <v>4791995.34</v>
          </cell>
          <cell r="J190" t="str">
            <v>-</v>
          </cell>
          <cell r="K190" t="str">
            <v>-</v>
          </cell>
          <cell r="L190">
            <v>0</v>
          </cell>
          <cell r="M190" t="str">
            <v>Adiada</v>
          </cell>
        </row>
        <row r="191">
          <cell r="A191">
            <v>1994</v>
          </cell>
          <cell r="B191" t="str">
            <v>SL</v>
          </cell>
          <cell r="C191" t="str">
            <v>-</v>
          </cell>
          <cell r="D191" t="str">
            <v>-</v>
          </cell>
          <cell r="E191" t="str">
            <v>IND</v>
          </cell>
          <cell r="F191" t="str">
            <v>CCPRB</v>
          </cell>
          <cell r="G191" t="str">
            <v>Obras Civis da Fábrica de Cimento de Rio Branco</v>
          </cell>
          <cell r="H191">
            <v>2063608.3</v>
          </cell>
          <cell r="J191">
            <v>34453</v>
          </cell>
          <cell r="K191">
            <v>3</v>
          </cell>
          <cell r="L191">
            <v>0</v>
          </cell>
          <cell r="M191" t="str">
            <v>3º Lugar-M.Roscoe</v>
          </cell>
        </row>
        <row r="192">
          <cell r="A192">
            <v>1994</v>
          </cell>
          <cell r="B192" t="str">
            <v>SL</v>
          </cell>
          <cell r="C192" t="str">
            <v>-</v>
          </cell>
          <cell r="D192" t="str">
            <v>-</v>
          </cell>
          <cell r="E192" t="str">
            <v>ROD</v>
          </cell>
          <cell r="F192" t="str">
            <v>DER-PR</v>
          </cell>
          <cell r="G192" t="str">
            <v>PR-151-Castro / Piraí do Sul</v>
          </cell>
          <cell r="H192">
            <v>6190349.3099999996</v>
          </cell>
          <cell r="J192">
            <v>34479</v>
          </cell>
          <cell r="K192" t="str">
            <v>-</v>
          </cell>
          <cell r="L192">
            <v>0</v>
          </cell>
          <cell r="M192" t="str">
            <v>Adiada</v>
          </cell>
        </row>
        <row r="193">
          <cell r="A193">
            <v>1994</v>
          </cell>
          <cell r="B193" t="str">
            <v>SL</v>
          </cell>
          <cell r="C193" t="str">
            <v>-</v>
          </cell>
          <cell r="D193" t="str">
            <v>-</v>
          </cell>
          <cell r="E193" t="str">
            <v>ROD</v>
          </cell>
          <cell r="F193" t="str">
            <v>DER-PR</v>
          </cell>
          <cell r="G193" t="str">
            <v>PRT-487-Campo Mourão / C. Oeste-Lote 2</v>
          </cell>
          <cell r="H193">
            <v>4507404.66</v>
          </cell>
          <cell r="J193">
            <v>34479</v>
          </cell>
          <cell r="K193" t="str">
            <v>-</v>
          </cell>
          <cell r="L193">
            <v>0</v>
          </cell>
          <cell r="M193" t="str">
            <v>Adiada</v>
          </cell>
        </row>
        <row r="194">
          <cell r="A194">
            <v>1994</v>
          </cell>
          <cell r="B194" t="str">
            <v>SL</v>
          </cell>
          <cell r="C194" t="str">
            <v>-</v>
          </cell>
          <cell r="D194" t="str">
            <v>-</v>
          </cell>
          <cell r="E194" t="str">
            <v>ROD</v>
          </cell>
          <cell r="F194" t="str">
            <v>DER-PR</v>
          </cell>
          <cell r="G194" t="str">
            <v>PRT-487-Campo Mourão / C. Oeste-Lote 1</v>
          </cell>
          <cell r="H194">
            <v>6429271.7599999998</v>
          </cell>
          <cell r="J194">
            <v>34479</v>
          </cell>
          <cell r="K194" t="str">
            <v>-</v>
          </cell>
          <cell r="L194">
            <v>0</v>
          </cell>
          <cell r="M194" t="str">
            <v>Adiada</v>
          </cell>
        </row>
        <row r="195">
          <cell r="A195">
            <v>1994</v>
          </cell>
          <cell r="B195" t="str">
            <v>SL</v>
          </cell>
          <cell r="C195" t="str">
            <v>-</v>
          </cell>
          <cell r="D195" t="str">
            <v>-</v>
          </cell>
          <cell r="E195" t="str">
            <v>ROD</v>
          </cell>
          <cell r="F195" t="str">
            <v>DER-PR</v>
          </cell>
          <cell r="G195" t="str">
            <v>BR-476-Bocaiuva do Sul / Tunas</v>
          </cell>
          <cell r="H195">
            <v>4551599.25</v>
          </cell>
          <cell r="J195">
            <v>34479</v>
          </cell>
          <cell r="K195" t="str">
            <v>-</v>
          </cell>
          <cell r="L195">
            <v>0</v>
          </cell>
          <cell r="M195" t="str">
            <v>Não entregue</v>
          </cell>
        </row>
        <row r="196">
          <cell r="A196">
            <v>1994</v>
          </cell>
          <cell r="B196" t="str">
            <v>SL</v>
          </cell>
          <cell r="C196" t="str">
            <v>-</v>
          </cell>
          <cell r="D196" t="str">
            <v>-</v>
          </cell>
          <cell r="E196" t="str">
            <v>ROD</v>
          </cell>
          <cell r="F196" t="str">
            <v>DAER</v>
          </cell>
          <cell r="G196" t="str">
            <v>RS-472-Santo Cristo / Porto Lucena-Lote 2</v>
          </cell>
          <cell r="H196">
            <v>7783454.6399999997</v>
          </cell>
          <cell r="J196">
            <v>34495</v>
          </cell>
          <cell r="K196">
            <v>3</v>
          </cell>
          <cell r="L196">
            <v>0</v>
          </cell>
          <cell r="M196" t="str">
            <v>3º Lugar-Castilho</v>
          </cell>
        </row>
        <row r="197">
          <cell r="A197">
            <v>1994</v>
          </cell>
          <cell r="B197" t="str">
            <v>SL</v>
          </cell>
          <cell r="C197" t="str">
            <v>-</v>
          </cell>
          <cell r="D197" t="str">
            <v>-</v>
          </cell>
          <cell r="E197" t="str">
            <v>ROD</v>
          </cell>
          <cell r="F197" t="str">
            <v>DAER</v>
          </cell>
          <cell r="G197" t="str">
            <v>RS-472-Santo Cristo / Porto Lucena-Lote 1</v>
          </cell>
          <cell r="H197">
            <v>12095434.529999999</v>
          </cell>
          <cell r="J197">
            <v>34495</v>
          </cell>
          <cell r="K197">
            <v>1</v>
          </cell>
          <cell r="L197">
            <v>1</v>
          </cell>
          <cell r="M197" t="str">
            <v>1º Lugar</v>
          </cell>
        </row>
        <row r="198">
          <cell r="A198">
            <v>1994</v>
          </cell>
          <cell r="B198" t="str">
            <v>SL</v>
          </cell>
          <cell r="C198" t="str">
            <v>-</v>
          </cell>
          <cell r="D198" t="str">
            <v>-</v>
          </cell>
          <cell r="E198" t="str">
            <v>ROD</v>
          </cell>
          <cell r="F198" t="str">
            <v>DER-PR</v>
          </cell>
          <cell r="G198" t="str">
            <v>PRT-467-Toledo/Quatro Pontes e Acessos</v>
          </cell>
          <cell r="H198">
            <v>8238135.96</v>
          </cell>
          <cell r="J198">
            <v>34500</v>
          </cell>
          <cell r="K198" t="str">
            <v>-</v>
          </cell>
          <cell r="L198">
            <v>0</v>
          </cell>
          <cell r="M198" t="str">
            <v>Não entregue</v>
          </cell>
        </row>
        <row r="199">
          <cell r="A199">
            <v>1994</v>
          </cell>
          <cell r="B199" t="str">
            <v>SL</v>
          </cell>
          <cell r="C199" t="str">
            <v>-</v>
          </cell>
          <cell r="D199" t="str">
            <v>-</v>
          </cell>
          <cell r="E199" t="str">
            <v>ROD</v>
          </cell>
          <cell r="F199" t="str">
            <v>DER-SC</v>
          </cell>
          <cell r="G199" t="str">
            <v>SC-474-BR-101 / Massaranduba-Lote 7</v>
          </cell>
          <cell r="H199">
            <v>5440696.8399999999</v>
          </cell>
          <cell r="J199">
            <v>34506</v>
          </cell>
          <cell r="K199">
            <v>12</v>
          </cell>
          <cell r="L199">
            <v>0</v>
          </cell>
          <cell r="M199" t="str">
            <v>12º Lugar-Engepasa</v>
          </cell>
        </row>
        <row r="200">
          <cell r="A200">
            <v>1994</v>
          </cell>
          <cell r="B200" t="str">
            <v>SL</v>
          </cell>
          <cell r="C200" t="str">
            <v>-</v>
          </cell>
          <cell r="D200" t="str">
            <v>-</v>
          </cell>
          <cell r="E200" t="str">
            <v>ROD</v>
          </cell>
          <cell r="F200" t="str">
            <v>DER-SC</v>
          </cell>
          <cell r="G200" t="str">
            <v>SC-416-Timbó / Pomerode-Lote 1</v>
          </cell>
          <cell r="H200">
            <v>5301587.12</v>
          </cell>
          <cell r="J200">
            <v>34506</v>
          </cell>
          <cell r="K200">
            <v>8</v>
          </cell>
          <cell r="L200">
            <v>0</v>
          </cell>
          <cell r="M200" t="str">
            <v>8º Lugar-Reis</v>
          </cell>
        </row>
        <row r="201">
          <cell r="A201">
            <v>1994</v>
          </cell>
          <cell r="B201" t="str">
            <v>SL</v>
          </cell>
          <cell r="C201" t="str">
            <v>-</v>
          </cell>
          <cell r="D201" t="str">
            <v>-</v>
          </cell>
          <cell r="E201" t="str">
            <v>ROD</v>
          </cell>
          <cell r="F201" t="str">
            <v>DER-SC</v>
          </cell>
          <cell r="G201" t="str">
            <v>BR-116-km 21-Lote 2</v>
          </cell>
          <cell r="H201">
            <v>3852501.43</v>
          </cell>
          <cell r="J201">
            <v>34506</v>
          </cell>
          <cell r="K201">
            <v>14</v>
          </cell>
          <cell r="L201">
            <v>0</v>
          </cell>
          <cell r="M201" t="str">
            <v>14º Lugar-Camargo Corrêa</v>
          </cell>
        </row>
        <row r="202">
          <cell r="A202">
            <v>1994</v>
          </cell>
          <cell r="B202" t="str">
            <v>SL</v>
          </cell>
          <cell r="C202" t="str">
            <v>-</v>
          </cell>
          <cell r="D202" t="str">
            <v>-</v>
          </cell>
          <cell r="E202" t="str">
            <v>ROD</v>
          </cell>
          <cell r="F202" t="str">
            <v>DER-SC</v>
          </cell>
          <cell r="G202" t="str">
            <v>SC-458-A.Garibaldi/Lajeado/Portões-Lote 5</v>
          </cell>
          <cell r="H202">
            <v>4502994.63</v>
          </cell>
          <cell r="J202">
            <v>34506</v>
          </cell>
          <cell r="K202">
            <v>11</v>
          </cell>
          <cell r="L202">
            <v>0</v>
          </cell>
          <cell r="M202" t="str">
            <v>11º Lugar-Cepel</v>
          </cell>
        </row>
        <row r="203">
          <cell r="A203">
            <v>1994</v>
          </cell>
          <cell r="B203" t="str">
            <v>SL</v>
          </cell>
          <cell r="C203" t="str">
            <v>-</v>
          </cell>
          <cell r="D203" t="str">
            <v>-</v>
          </cell>
          <cell r="E203" t="str">
            <v>ROD</v>
          </cell>
          <cell r="F203" t="str">
            <v>DER-SC</v>
          </cell>
          <cell r="G203" t="str">
            <v>SC-458-A.Garibaldi/Lajeado/Portões-Lote 4</v>
          </cell>
          <cell r="H203">
            <v>4149375.5</v>
          </cell>
          <cell r="J203">
            <v>34506</v>
          </cell>
          <cell r="K203">
            <v>12</v>
          </cell>
          <cell r="L203">
            <v>0</v>
          </cell>
          <cell r="M203" t="str">
            <v>12º Lugar-Road</v>
          </cell>
        </row>
        <row r="204">
          <cell r="A204">
            <v>1994</v>
          </cell>
          <cell r="B204" t="str">
            <v>SL</v>
          </cell>
          <cell r="C204" t="str">
            <v>-</v>
          </cell>
          <cell r="D204" t="str">
            <v>-</v>
          </cell>
          <cell r="E204" t="str">
            <v>ROD</v>
          </cell>
          <cell r="F204" t="str">
            <v>DER-SC</v>
          </cell>
          <cell r="G204" t="str">
            <v>SC-478-km 21-Lote 3</v>
          </cell>
          <cell r="H204">
            <v>4036816.46</v>
          </cell>
          <cell r="J204">
            <v>34506</v>
          </cell>
          <cell r="K204">
            <v>16</v>
          </cell>
          <cell r="L204">
            <v>0</v>
          </cell>
          <cell r="M204" t="str">
            <v>16º Lugar-Camargo Corrêa</v>
          </cell>
        </row>
        <row r="205">
          <cell r="A205">
            <v>1994</v>
          </cell>
          <cell r="B205" t="str">
            <v>SL</v>
          </cell>
          <cell r="C205" t="str">
            <v>-</v>
          </cell>
          <cell r="D205" t="str">
            <v>-</v>
          </cell>
          <cell r="E205" t="str">
            <v>ROD</v>
          </cell>
          <cell r="F205" t="str">
            <v>DER-SC</v>
          </cell>
          <cell r="G205" t="str">
            <v>SC-410-Gov. Celso Ramos / BR-101-Lote 6</v>
          </cell>
          <cell r="H205">
            <v>5554080.9000000004</v>
          </cell>
          <cell r="J205">
            <v>34506</v>
          </cell>
          <cell r="K205">
            <v>8</v>
          </cell>
          <cell r="L205">
            <v>0</v>
          </cell>
          <cell r="M205" t="str">
            <v>8º Lugar-Cepel</v>
          </cell>
        </row>
        <row r="206">
          <cell r="A206">
            <v>1994</v>
          </cell>
          <cell r="B206" t="str">
            <v>SL</v>
          </cell>
          <cell r="C206" t="str">
            <v>-</v>
          </cell>
          <cell r="D206" t="str">
            <v>-</v>
          </cell>
          <cell r="E206" t="str">
            <v>ROD</v>
          </cell>
          <cell r="F206" t="str">
            <v>DER-PR</v>
          </cell>
          <cell r="G206" t="str">
            <v>Duplicação da Av. Rui Barbosa-Lote 3</v>
          </cell>
          <cell r="H206">
            <v>1399595.22</v>
          </cell>
          <cell r="J206">
            <v>34508</v>
          </cell>
          <cell r="K206" t="str">
            <v>-</v>
          </cell>
          <cell r="L206">
            <v>0</v>
          </cell>
          <cell r="M206" t="str">
            <v>Não entregue</v>
          </cell>
        </row>
        <row r="207">
          <cell r="A207">
            <v>1994</v>
          </cell>
          <cell r="B207" t="str">
            <v>SL</v>
          </cell>
          <cell r="C207" t="str">
            <v>-</v>
          </cell>
          <cell r="D207" t="str">
            <v>-</v>
          </cell>
          <cell r="E207" t="str">
            <v>ROD</v>
          </cell>
          <cell r="F207" t="str">
            <v>DER-PR</v>
          </cell>
          <cell r="G207" t="str">
            <v>Duplicação Av. Torres/Aeroporto-Lote 2</v>
          </cell>
          <cell r="H207">
            <v>532524.6</v>
          </cell>
          <cell r="J207">
            <v>34508</v>
          </cell>
          <cell r="K207" t="str">
            <v>-</v>
          </cell>
          <cell r="L207">
            <v>0</v>
          </cell>
          <cell r="M207" t="str">
            <v>Não entregue</v>
          </cell>
        </row>
        <row r="208">
          <cell r="A208">
            <v>1994</v>
          </cell>
          <cell r="B208" t="str">
            <v>SL</v>
          </cell>
          <cell r="C208" t="str">
            <v>-</v>
          </cell>
          <cell r="D208" t="str">
            <v>-</v>
          </cell>
          <cell r="E208" t="str">
            <v>ROD</v>
          </cell>
          <cell r="F208" t="str">
            <v>DER-SC</v>
          </cell>
          <cell r="G208" t="str">
            <v>Via Expressa Sul</v>
          </cell>
          <cell r="H208">
            <v>35969893.359999999</v>
          </cell>
          <cell r="J208">
            <v>34512</v>
          </cell>
          <cell r="K208">
            <v>5</v>
          </cell>
          <cell r="L208">
            <v>0</v>
          </cell>
          <cell r="M208" t="str">
            <v>5º Lugar-CNO/CBPO</v>
          </cell>
        </row>
        <row r="209">
          <cell r="A209">
            <v>1994</v>
          </cell>
          <cell r="B209" t="str">
            <v>SL</v>
          </cell>
          <cell r="C209" t="str">
            <v>-</v>
          </cell>
          <cell r="D209" t="str">
            <v>-</v>
          </cell>
          <cell r="E209" t="str">
            <v>ROD</v>
          </cell>
          <cell r="F209" t="str">
            <v>DER-PR</v>
          </cell>
          <cell r="G209" t="str">
            <v>Rodovia Br-317-Maringá / Campo Mourão</v>
          </cell>
          <cell r="H209">
            <v>8322921.9299999997</v>
          </cell>
          <cell r="J209">
            <v>34513</v>
          </cell>
          <cell r="K209">
            <v>5</v>
          </cell>
          <cell r="L209">
            <v>0</v>
          </cell>
          <cell r="M209" t="str">
            <v>5º Lugar-Sanches Trip</v>
          </cell>
        </row>
        <row r="210">
          <cell r="A210">
            <v>1994</v>
          </cell>
          <cell r="B210" t="str">
            <v>SL</v>
          </cell>
          <cell r="C210" t="str">
            <v>-</v>
          </cell>
          <cell r="D210" t="str">
            <v>-</v>
          </cell>
          <cell r="E210" t="str">
            <v>HAB</v>
          </cell>
          <cell r="F210" t="str">
            <v>Transbrasil</v>
          </cell>
          <cell r="G210" t="str">
            <v>Galpão no AFP</v>
          </cell>
          <cell r="H210">
            <v>144131.85</v>
          </cell>
          <cell r="J210">
            <v>34520</v>
          </cell>
          <cell r="K210">
            <v>0</v>
          </cell>
          <cell r="L210">
            <v>0</v>
          </cell>
          <cell r="M210" t="str">
            <v>Cancelada</v>
          </cell>
        </row>
        <row r="211">
          <cell r="A211">
            <v>1994</v>
          </cell>
          <cell r="B211" t="str">
            <v>SL</v>
          </cell>
          <cell r="C211" t="str">
            <v>-</v>
          </cell>
          <cell r="D211" t="str">
            <v>-</v>
          </cell>
          <cell r="E211" t="str">
            <v>ROD</v>
          </cell>
          <cell r="F211" t="str">
            <v>DER-PR</v>
          </cell>
          <cell r="G211" t="str">
            <v>BR-317-Maringá / Campo Mourão / Rio Ivaí</v>
          </cell>
          <cell r="H211">
            <v>14205490.52</v>
          </cell>
          <cell r="J211">
            <v>34522</v>
          </cell>
          <cell r="K211">
            <v>6</v>
          </cell>
          <cell r="L211">
            <v>0</v>
          </cell>
          <cell r="M211" t="str">
            <v>6º Lugar-Sanches Trip</v>
          </cell>
        </row>
        <row r="212">
          <cell r="A212">
            <v>1994</v>
          </cell>
          <cell r="B212" t="str">
            <v>SL</v>
          </cell>
          <cell r="C212" t="str">
            <v>-</v>
          </cell>
          <cell r="D212" t="str">
            <v>-</v>
          </cell>
          <cell r="E212" t="str">
            <v>IND</v>
          </cell>
          <cell r="F212" t="str">
            <v>Shell</v>
          </cell>
          <cell r="G212" t="str">
            <v>Unidade Industrial para Produção de Borracha 1</v>
          </cell>
          <cell r="H212">
            <v>815027.39</v>
          </cell>
          <cell r="J212">
            <v>34526</v>
          </cell>
          <cell r="K212">
            <v>3</v>
          </cell>
          <cell r="L212">
            <v>0</v>
          </cell>
          <cell r="M212" t="str">
            <v>3º Lugar-Lix da Cunha</v>
          </cell>
        </row>
        <row r="213">
          <cell r="A213">
            <v>1994</v>
          </cell>
          <cell r="B213" t="str">
            <v>SL</v>
          </cell>
          <cell r="C213" t="str">
            <v>-</v>
          </cell>
          <cell r="D213" t="str">
            <v>-</v>
          </cell>
          <cell r="E213" t="str">
            <v>AER</v>
          </cell>
          <cell r="F213" t="str">
            <v>Infraero</v>
          </cell>
          <cell r="G213" t="str">
            <v>Remoção e Recapeamento da Pista</v>
          </cell>
          <cell r="H213">
            <v>671459.87</v>
          </cell>
          <cell r="J213">
            <v>34557</v>
          </cell>
          <cell r="K213">
            <v>3</v>
          </cell>
          <cell r="L213">
            <v>0</v>
          </cell>
          <cell r="M213" t="str">
            <v>3º Lugar-Guaianazes</v>
          </cell>
        </row>
        <row r="214">
          <cell r="A214">
            <v>1994</v>
          </cell>
          <cell r="B214" t="str">
            <v>SL</v>
          </cell>
          <cell r="C214" t="str">
            <v>-</v>
          </cell>
          <cell r="D214" t="str">
            <v>-</v>
          </cell>
          <cell r="E214" t="str">
            <v>SAN</v>
          </cell>
          <cell r="F214" t="str">
            <v>SANEP</v>
          </cell>
          <cell r="G214" t="str">
            <v>Ampliação do Sistema de Esgotos de Pelotas</v>
          </cell>
          <cell r="H214">
            <v>2489904.6</v>
          </cell>
          <cell r="J214">
            <v>34564</v>
          </cell>
          <cell r="K214">
            <v>6</v>
          </cell>
          <cell r="L214">
            <v>0</v>
          </cell>
          <cell r="M214" t="str">
            <v>6º Lugar-CG</v>
          </cell>
        </row>
        <row r="215">
          <cell r="A215">
            <v>1994</v>
          </cell>
          <cell r="B215" t="str">
            <v>SL</v>
          </cell>
          <cell r="C215" t="str">
            <v>-</v>
          </cell>
          <cell r="D215" t="str">
            <v>-</v>
          </cell>
          <cell r="E215" t="str">
            <v>ENE</v>
          </cell>
          <cell r="F215" t="str">
            <v>Petrobrás</v>
          </cell>
          <cell r="G215" t="str">
            <v>OPASC-Oleoduto Paraná / Santa Catarina</v>
          </cell>
          <cell r="H215">
            <v>19782232.32</v>
          </cell>
          <cell r="J215">
            <v>34576</v>
          </cell>
          <cell r="K215">
            <v>4</v>
          </cell>
          <cell r="L215">
            <v>0</v>
          </cell>
          <cell r="M215" t="str">
            <v>4º Lugar-Conduto</v>
          </cell>
        </row>
        <row r="216">
          <cell r="A216">
            <v>1994</v>
          </cell>
          <cell r="B216" t="str">
            <v>SL</v>
          </cell>
          <cell r="C216" t="str">
            <v>-</v>
          </cell>
          <cell r="D216" t="str">
            <v>-</v>
          </cell>
          <cell r="E216" t="str">
            <v>IND</v>
          </cell>
          <cell r="F216" t="str">
            <v>SHELL</v>
          </cell>
          <cell r="G216" t="str">
            <v>Unidade Industrial para Produção de Borracha 2</v>
          </cell>
          <cell r="H216">
            <v>1526271.21</v>
          </cell>
          <cell r="J216">
            <v>34631</v>
          </cell>
          <cell r="K216">
            <v>4</v>
          </cell>
          <cell r="L216">
            <v>0</v>
          </cell>
          <cell r="M216" t="str">
            <v>4º Lugar-Lix da Cunha</v>
          </cell>
        </row>
        <row r="217">
          <cell r="A217">
            <v>1994</v>
          </cell>
          <cell r="B217" t="str">
            <v>SL</v>
          </cell>
          <cell r="C217" t="str">
            <v>-</v>
          </cell>
          <cell r="D217" t="str">
            <v>-</v>
          </cell>
          <cell r="E217" t="str">
            <v>ROD</v>
          </cell>
          <cell r="F217" t="str">
            <v>DAER</v>
          </cell>
          <cell r="G217" t="str">
            <v>RS-540-Alecrim / Santo Cristo</v>
          </cell>
          <cell r="H217">
            <v>3223103.42</v>
          </cell>
          <cell r="J217">
            <v>34642</v>
          </cell>
          <cell r="K217">
            <v>3</v>
          </cell>
          <cell r="L217">
            <v>0</v>
          </cell>
          <cell r="M217" t="str">
            <v>3º Lugar-J. Malucelli</v>
          </cell>
        </row>
        <row r="218">
          <cell r="A218">
            <v>1994</v>
          </cell>
          <cell r="B218" t="str">
            <v>SL</v>
          </cell>
          <cell r="C218" t="str">
            <v>-</v>
          </cell>
          <cell r="D218" t="str">
            <v>-</v>
          </cell>
          <cell r="E218" t="str">
            <v>ROD</v>
          </cell>
          <cell r="F218" t="str">
            <v>DAER</v>
          </cell>
          <cell r="G218" t="str">
            <v>RS-377-São Francisco de Assis / Manoel Viana</v>
          </cell>
          <cell r="H218">
            <v>5571894.0300000003</v>
          </cell>
          <cell r="J218">
            <v>34642</v>
          </cell>
          <cell r="K218">
            <v>1</v>
          </cell>
          <cell r="L218">
            <v>1</v>
          </cell>
          <cell r="M218" t="str">
            <v>1º Lugar</v>
          </cell>
        </row>
        <row r="219">
          <cell r="A219">
            <v>1994</v>
          </cell>
          <cell r="B219" t="str">
            <v>SL</v>
          </cell>
          <cell r="C219" t="str">
            <v>-</v>
          </cell>
          <cell r="D219" t="str">
            <v>-</v>
          </cell>
          <cell r="E219" t="str">
            <v>AER</v>
          </cell>
          <cell r="F219" t="str">
            <v>Infraero</v>
          </cell>
          <cell r="G219" t="str">
            <v>Aeroporto de Porto Alegre</v>
          </cell>
          <cell r="H219">
            <v>41683171.409999996</v>
          </cell>
          <cell r="J219">
            <v>34696</v>
          </cell>
          <cell r="K219">
            <v>9</v>
          </cell>
          <cell r="L219">
            <v>0</v>
          </cell>
          <cell r="M219" t="str">
            <v>9º Lugar-Engepasa</v>
          </cell>
        </row>
        <row r="220">
          <cell r="A220">
            <v>1994</v>
          </cell>
          <cell r="B220" t="str">
            <v>SL</v>
          </cell>
          <cell r="C220" t="str">
            <v>-</v>
          </cell>
          <cell r="D220" t="str">
            <v>-</v>
          </cell>
          <cell r="E220" t="str">
            <v>DIV</v>
          </cell>
          <cell r="F220" t="str">
            <v>SMMA</v>
          </cell>
          <cell r="G220" t="str">
            <v>Operação do Sistema de Lixo de Curitiba</v>
          </cell>
          <cell r="H220">
            <v>41499833.990000002</v>
          </cell>
          <cell r="J220">
            <v>34750</v>
          </cell>
          <cell r="K220" t="str">
            <v>-</v>
          </cell>
          <cell r="L220">
            <v>0</v>
          </cell>
          <cell r="M220" t="str">
            <v>Cancelada</v>
          </cell>
        </row>
        <row r="221">
          <cell r="A221">
            <v>1994</v>
          </cell>
          <cell r="B221" t="str">
            <v>SL</v>
          </cell>
          <cell r="C221" t="str">
            <v>-</v>
          </cell>
          <cell r="D221" t="str">
            <v>-</v>
          </cell>
          <cell r="E221" t="str">
            <v>COM</v>
          </cell>
          <cell r="F221" t="str">
            <v>Carrefour</v>
          </cell>
          <cell r="G221" t="str">
            <v>Terraplenagem em Caxias do Sul</v>
          </cell>
          <cell r="H221">
            <v>1347458.34</v>
          </cell>
          <cell r="J221">
            <v>34785</v>
          </cell>
          <cell r="K221">
            <v>1</v>
          </cell>
          <cell r="L221">
            <v>1</v>
          </cell>
          <cell r="M221" t="str">
            <v>1º Lugar</v>
          </cell>
        </row>
        <row r="222">
          <cell r="A222">
            <v>1995</v>
          </cell>
          <cell r="B222" t="str">
            <v>NE</v>
          </cell>
          <cell r="C222" t="str">
            <v>-</v>
          </cell>
          <cell r="D222" t="str">
            <v>-</v>
          </cell>
          <cell r="E222" t="str">
            <v>AGR</v>
          </cell>
          <cell r="F222" t="str">
            <v>Codevasf</v>
          </cell>
          <cell r="G222" t="str">
            <v>Projeto de Irrigação Pontal Sul - Petrolina</v>
          </cell>
          <cell r="H222">
            <v>12292470</v>
          </cell>
          <cell r="J222">
            <v>34858</v>
          </cell>
          <cell r="K222" t="str">
            <v>-</v>
          </cell>
          <cell r="L222">
            <v>0</v>
          </cell>
          <cell r="M222" t="str">
            <v>CNO</v>
          </cell>
        </row>
        <row r="223">
          <cell r="A223">
            <v>1995</v>
          </cell>
          <cell r="B223" t="str">
            <v>NE</v>
          </cell>
          <cell r="C223" t="str">
            <v>-</v>
          </cell>
          <cell r="D223" t="str">
            <v>-</v>
          </cell>
          <cell r="E223" t="str">
            <v>ROD</v>
          </cell>
          <cell r="F223" t="str">
            <v>DNER</v>
          </cell>
          <cell r="G223" t="str">
            <v>Restauração BR-020-Mimoso-BA-Lote 1</v>
          </cell>
          <cell r="H223">
            <v>5457520</v>
          </cell>
          <cell r="J223">
            <v>34871</v>
          </cell>
          <cell r="K223" t="str">
            <v>-</v>
          </cell>
          <cell r="L223">
            <v>0</v>
          </cell>
          <cell r="M223" t="str">
            <v>Froylan</v>
          </cell>
        </row>
        <row r="224">
          <cell r="A224">
            <v>1995</v>
          </cell>
          <cell r="B224" t="str">
            <v>NE</v>
          </cell>
          <cell r="C224" t="str">
            <v>-</v>
          </cell>
          <cell r="D224" t="str">
            <v>-</v>
          </cell>
          <cell r="E224" t="str">
            <v>ROD</v>
          </cell>
          <cell r="F224" t="str">
            <v>DNER</v>
          </cell>
          <cell r="G224" t="str">
            <v>Restauração BR-020-Mimoso-BA-Lote 2</v>
          </cell>
          <cell r="H224">
            <v>5696750</v>
          </cell>
          <cell r="J224">
            <v>34871</v>
          </cell>
          <cell r="K224" t="str">
            <v>-</v>
          </cell>
          <cell r="L224">
            <v>0</v>
          </cell>
          <cell r="M224" t="str">
            <v>Froylan</v>
          </cell>
        </row>
        <row r="225">
          <cell r="A225">
            <v>1995</v>
          </cell>
          <cell r="B225" t="str">
            <v>NE</v>
          </cell>
          <cell r="C225" t="str">
            <v>-</v>
          </cell>
          <cell r="D225" t="str">
            <v>-</v>
          </cell>
          <cell r="E225" t="str">
            <v>ROD</v>
          </cell>
          <cell r="F225" t="str">
            <v>SINFRA</v>
          </cell>
          <cell r="G225" t="str">
            <v>Restauração MA-230/034-Chapadinha / Brejo</v>
          </cell>
          <cell r="H225">
            <v>6964140</v>
          </cell>
          <cell r="J225">
            <v>34884</v>
          </cell>
          <cell r="K225" t="str">
            <v>-</v>
          </cell>
          <cell r="L225">
            <v>0</v>
          </cell>
          <cell r="M225" t="str">
            <v>Não entregue</v>
          </cell>
        </row>
        <row r="226">
          <cell r="A226">
            <v>1995</v>
          </cell>
          <cell r="B226" t="str">
            <v>NE</v>
          </cell>
          <cell r="C226" t="str">
            <v>-</v>
          </cell>
          <cell r="D226" t="str">
            <v>-</v>
          </cell>
          <cell r="E226" t="str">
            <v>AER</v>
          </cell>
          <cell r="F226" t="str">
            <v>DTT</v>
          </cell>
          <cell r="G226" t="str">
            <v>Ampliação do Aeroporto de Porto Seguro</v>
          </cell>
          <cell r="H226">
            <v>5998530</v>
          </cell>
          <cell r="J226">
            <v>34897</v>
          </cell>
          <cell r="K226" t="str">
            <v>-</v>
          </cell>
          <cell r="L226">
            <v>0</v>
          </cell>
          <cell r="M226" t="str">
            <v>Cancelada</v>
          </cell>
        </row>
        <row r="227">
          <cell r="A227">
            <v>1995</v>
          </cell>
          <cell r="B227" t="str">
            <v>NE</v>
          </cell>
          <cell r="C227" t="str">
            <v>-</v>
          </cell>
          <cell r="D227" t="str">
            <v>-</v>
          </cell>
          <cell r="E227" t="str">
            <v>DIV</v>
          </cell>
          <cell r="F227" t="str">
            <v>CNC</v>
          </cell>
          <cell r="G227" t="str">
            <v>Edifício da Confederação Nacional do Comércio</v>
          </cell>
          <cell r="H227">
            <v>5623420</v>
          </cell>
          <cell r="J227">
            <v>34932</v>
          </cell>
          <cell r="K227">
            <v>7</v>
          </cell>
          <cell r="L227">
            <v>0</v>
          </cell>
          <cell r="M227" t="str">
            <v>7º Lugar</v>
          </cell>
        </row>
        <row r="228">
          <cell r="A228">
            <v>1995</v>
          </cell>
          <cell r="B228" t="str">
            <v>NE</v>
          </cell>
          <cell r="C228" t="str">
            <v>-</v>
          </cell>
          <cell r="D228" t="str">
            <v>-</v>
          </cell>
          <cell r="E228" t="str">
            <v>ROD</v>
          </cell>
          <cell r="F228" t="str">
            <v>DER-MA</v>
          </cell>
          <cell r="G228" t="str">
            <v>MA-230/034014-Restauração-Lote 2</v>
          </cell>
          <cell r="H228">
            <v>1449390</v>
          </cell>
          <cell r="J228">
            <v>34970</v>
          </cell>
          <cell r="K228" t="str">
            <v>-</v>
          </cell>
          <cell r="L228">
            <v>0</v>
          </cell>
          <cell r="M228" t="str">
            <v>Não entregue</v>
          </cell>
        </row>
        <row r="229">
          <cell r="A229">
            <v>1995</v>
          </cell>
          <cell r="B229" t="str">
            <v>NE</v>
          </cell>
          <cell r="C229" t="str">
            <v>-</v>
          </cell>
          <cell r="D229" t="str">
            <v>-</v>
          </cell>
          <cell r="E229" t="str">
            <v>ROD</v>
          </cell>
          <cell r="F229" t="str">
            <v>DER-MA</v>
          </cell>
          <cell r="G229" t="str">
            <v>MA-014-Restauração-Lote 1</v>
          </cell>
          <cell r="H229">
            <v>1120680</v>
          </cell>
          <cell r="J229">
            <v>34970</v>
          </cell>
          <cell r="K229" t="str">
            <v>-</v>
          </cell>
          <cell r="L229">
            <v>0</v>
          </cell>
          <cell r="M229" t="str">
            <v>Não entregue</v>
          </cell>
        </row>
        <row r="230">
          <cell r="A230">
            <v>1995</v>
          </cell>
          <cell r="B230" t="str">
            <v>NE</v>
          </cell>
          <cell r="C230" t="str">
            <v>-</v>
          </cell>
          <cell r="D230" t="str">
            <v>-</v>
          </cell>
          <cell r="E230" t="str">
            <v>ROD</v>
          </cell>
          <cell r="F230" t="str">
            <v>DER-MA</v>
          </cell>
          <cell r="G230" t="str">
            <v>MA-014-Restauração-Lote 2</v>
          </cell>
          <cell r="H230">
            <v>1091620</v>
          </cell>
          <cell r="J230">
            <v>34970</v>
          </cell>
          <cell r="K230" t="str">
            <v>-</v>
          </cell>
          <cell r="L230">
            <v>0</v>
          </cell>
          <cell r="M230" t="str">
            <v>Não entregue</v>
          </cell>
        </row>
        <row r="231">
          <cell r="A231">
            <v>1995</v>
          </cell>
          <cell r="B231" t="str">
            <v>NE</v>
          </cell>
          <cell r="C231" t="str">
            <v>-</v>
          </cell>
          <cell r="D231" t="str">
            <v>-</v>
          </cell>
          <cell r="E231" t="str">
            <v>ROD</v>
          </cell>
          <cell r="F231" t="str">
            <v>DER-MA</v>
          </cell>
          <cell r="G231" t="str">
            <v>MA-230/034014-Restauração-Lote 1</v>
          </cell>
          <cell r="H231">
            <v>1462820</v>
          </cell>
          <cell r="J231">
            <v>34970</v>
          </cell>
          <cell r="K231" t="str">
            <v>-</v>
          </cell>
          <cell r="L231">
            <v>0</v>
          </cell>
          <cell r="M231" t="str">
            <v>Não entregue</v>
          </cell>
        </row>
        <row r="232">
          <cell r="A232">
            <v>1995</v>
          </cell>
          <cell r="B232" t="str">
            <v>NE</v>
          </cell>
          <cell r="C232" t="str">
            <v>-</v>
          </cell>
          <cell r="D232" t="str">
            <v>-</v>
          </cell>
          <cell r="E232" t="str">
            <v>AER</v>
          </cell>
          <cell r="F232" t="str">
            <v>Ciscea</v>
          </cell>
          <cell r="G232" t="str">
            <v>Ampliação da Vila Habitacional de Porto Seguro</v>
          </cell>
          <cell r="H232">
            <v>1879550</v>
          </cell>
          <cell r="J232">
            <v>34971</v>
          </cell>
          <cell r="K232" t="str">
            <v>-</v>
          </cell>
          <cell r="L232">
            <v>0</v>
          </cell>
          <cell r="M232" t="str">
            <v>Grado Engª</v>
          </cell>
        </row>
        <row r="233">
          <cell r="A233">
            <v>1995</v>
          </cell>
          <cell r="B233" t="str">
            <v>NE</v>
          </cell>
          <cell r="C233" t="str">
            <v>-</v>
          </cell>
          <cell r="D233" t="str">
            <v>-</v>
          </cell>
          <cell r="E233" t="str">
            <v>AER</v>
          </cell>
          <cell r="F233" t="str">
            <v>Infraero</v>
          </cell>
          <cell r="G233" t="str">
            <v>Aeroporto de Santa Maria - Aracaju-SE</v>
          </cell>
          <cell r="H233">
            <v>10519520</v>
          </cell>
          <cell r="J233">
            <v>35016</v>
          </cell>
          <cell r="K233" t="str">
            <v>-</v>
          </cell>
          <cell r="L233">
            <v>0</v>
          </cell>
          <cell r="M233" t="str">
            <v>Não entregue</v>
          </cell>
        </row>
        <row r="234">
          <cell r="A234">
            <v>1995</v>
          </cell>
          <cell r="B234" t="str">
            <v>NE</v>
          </cell>
          <cell r="C234" t="str">
            <v>-</v>
          </cell>
          <cell r="D234" t="str">
            <v>-</v>
          </cell>
          <cell r="E234" t="str">
            <v>AER</v>
          </cell>
          <cell r="F234" t="str">
            <v>Infraero</v>
          </cell>
          <cell r="G234" t="str">
            <v>Aeroporto Augusto Severo - Natal-RN</v>
          </cell>
          <cell r="H234">
            <v>17582470</v>
          </cell>
          <cell r="J234">
            <v>35023</v>
          </cell>
          <cell r="K234" t="str">
            <v>-</v>
          </cell>
          <cell r="L234">
            <v>0</v>
          </cell>
          <cell r="M234" t="str">
            <v>Não entregue</v>
          </cell>
        </row>
        <row r="235">
          <cell r="A235">
            <v>1995</v>
          </cell>
          <cell r="B235" t="str">
            <v>NE</v>
          </cell>
          <cell r="C235" t="str">
            <v>-</v>
          </cell>
          <cell r="D235" t="str">
            <v>-</v>
          </cell>
          <cell r="E235" t="str">
            <v>AER</v>
          </cell>
          <cell r="F235" t="str">
            <v>Infraero</v>
          </cell>
          <cell r="G235" t="str">
            <v>Aeroporto Pinto Martins - Fortaleza-CE</v>
          </cell>
          <cell r="H235">
            <v>64500840</v>
          </cell>
          <cell r="J235">
            <v>35030</v>
          </cell>
          <cell r="K235" t="str">
            <v>-</v>
          </cell>
          <cell r="L235">
            <v>0</v>
          </cell>
          <cell r="M235" t="str">
            <v>Desclassificado</v>
          </cell>
        </row>
        <row r="236">
          <cell r="A236">
            <v>1995</v>
          </cell>
          <cell r="B236" t="str">
            <v>NE</v>
          </cell>
          <cell r="C236" t="str">
            <v>-</v>
          </cell>
          <cell r="D236" t="str">
            <v>-</v>
          </cell>
          <cell r="E236" t="str">
            <v>SAN</v>
          </cell>
          <cell r="F236" t="str">
            <v>Embasa</v>
          </cell>
          <cell r="G236" t="str">
            <v>Sistema de Abastecimento de Água de Jequié</v>
          </cell>
          <cell r="H236">
            <v>3973290</v>
          </cell>
          <cell r="J236">
            <v>35044</v>
          </cell>
          <cell r="K236" t="str">
            <v>-</v>
          </cell>
          <cell r="L236">
            <v>0</v>
          </cell>
          <cell r="M236" t="str">
            <v>Perdemos</v>
          </cell>
        </row>
        <row r="237">
          <cell r="A237">
            <v>1995</v>
          </cell>
          <cell r="B237" t="str">
            <v>SE</v>
          </cell>
          <cell r="C237" t="str">
            <v>-</v>
          </cell>
          <cell r="D237" t="str">
            <v>-</v>
          </cell>
          <cell r="E237" t="str">
            <v>IND</v>
          </cell>
          <cell r="F237" t="str">
            <v>CST</v>
          </cell>
          <cell r="G237" t="str">
            <v>Obras Civis - Alto Forno II - Vitória-ES</v>
          </cell>
          <cell r="H237">
            <v>22394930</v>
          </cell>
          <cell r="J237">
            <v>34808</v>
          </cell>
          <cell r="K237" t="str">
            <v>-</v>
          </cell>
          <cell r="L237">
            <v>0</v>
          </cell>
          <cell r="M237" t="str">
            <v>Estudo de viabilidade para Davy Mckee</v>
          </cell>
        </row>
        <row r="238">
          <cell r="A238">
            <v>1995</v>
          </cell>
          <cell r="B238" t="str">
            <v>SE</v>
          </cell>
          <cell r="C238" t="str">
            <v>-</v>
          </cell>
          <cell r="D238" t="str">
            <v>-</v>
          </cell>
          <cell r="E238" t="str">
            <v>SAN</v>
          </cell>
          <cell r="F238" t="str">
            <v>Sudecap</v>
          </cell>
          <cell r="G238" t="str">
            <v>Complexo da Lagoinha-Belo Horizonte</v>
          </cell>
          <cell r="H238">
            <v>2696640</v>
          </cell>
          <cell r="J238">
            <v>34830</v>
          </cell>
          <cell r="K238" t="str">
            <v>-</v>
          </cell>
          <cell r="L238">
            <v>0</v>
          </cell>
          <cell r="M238" t="str">
            <v>Não entregue</v>
          </cell>
        </row>
        <row r="239">
          <cell r="A239">
            <v>1995</v>
          </cell>
          <cell r="B239" t="str">
            <v>SE</v>
          </cell>
          <cell r="C239" t="str">
            <v>-</v>
          </cell>
          <cell r="D239" t="str">
            <v>-</v>
          </cell>
          <cell r="E239" t="str">
            <v>ROD</v>
          </cell>
          <cell r="F239" t="str">
            <v>DNER</v>
          </cell>
          <cell r="G239" t="str">
            <v>Restauração da BR-153-Trecho 2</v>
          </cell>
          <cell r="H239">
            <v>4865310</v>
          </cell>
          <cell r="J239">
            <v>34837</v>
          </cell>
          <cell r="K239" t="str">
            <v>-</v>
          </cell>
          <cell r="L239">
            <v>0</v>
          </cell>
          <cell r="M239" t="str">
            <v>Cojuda</v>
          </cell>
        </row>
        <row r="240">
          <cell r="A240">
            <v>1995</v>
          </cell>
          <cell r="B240" t="str">
            <v>SE</v>
          </cell>
          <cell r="C240" t="str">
            <v>-</v>
          </cell>
          <cell r="D240" t="str">
            <v>-</v>
          </cell>
          <cell r="E240" t="str">
            <v>IND</v>
          </cell>
          <cell r="F240" t="str">
            <v>Brahma</v>
          </cell>
          <cell r="G240" t="str">
            <v>Bases e Lajes de Pisos</v>
          </cell>
          <cell r="H240">
            <v>10105140</v>
          </cell>
          <cell r="J240">
            <v>34842</v>
          </cell>
          <cell r="K240" t="str">
            <v>-</v>
          </cell>
          <cell r="L240">
            <v>0</v>
          </cell>
          <cell r="M240" t="str">
            <v>OAS</v>
          </cell>
        </row>
        <row r="241">
          <cell r="A241">
            <v>1995</v>
          </cell>
          <cell r="B241" t="str">
            <v>SE</v>
          </cell>
          <cell r="C241" t="str">
            <v>-</v>
          </cell>
          <cell r="D241" t="str">
            <v>-</v>
          </cell>
          <cell r="E241" t="str">
            <v>IND</v>
          </cell>
          <cell r="F241" t="str">
            <v>Brahma</v>
          </cell>
          <cell r="G241" t="str">
            <v>Estação de Tratamento de Dejetos Industraiis</v>
          </cell>
          <cell r="H241">
            <v>5773640</v>
          </cell>
          <cell r="J241">
            <v>34842</v>
          </cell>
          <cell r="K241" t="str">
            <v>-</v>
          </cell>
          <cell r="L241">
            <v>0</v>
          </cell>
          <cell r="M241" t="str">
            <v>OAS</v>
          </cell>
        </row>
        <row r="242">
          <cell r="A242">
            <v>1995</v>
          </cell>
          <cell r="B242" t="str">
            <v>SE</v>
          </cell>
          <cell r="C242" t="str">
            <v>-</v>
          </cell>
          <cell r="D242" t="str">
            <v>-</v>
          </cell>
          <cell r="E242" t="str">
            <v>IND</v>
          </cell>
          <cell r="F242" t="str">
            <v>Brahma</v>
          </cell>
          <cell r="G242" t="str">
            <v>ETA de Campo Grande-Rio de Janeiro</v>
          </cell>
          <cell r="H242">
            <v>4014890</v>
          </cell>
          <cell r="J242">
            <v>34842</v>
          </cell>
          <cell r="K242" t="str">
            <v>-</v>
          </cell>
          <cell r="L242">
            <v>0</v>
          </cell>
          <cell r="M242" t="str">
            <v>OAS</v>
          </cell>
        </row>
        <row r="243">
          <cell r="A243">
            <v>1995</v>
          </cell>
          <cell r="B243" t="str">
            <v>SE</v>
          </cell>
          <cell r="C243" t="str">
            <v>-</v>
          </cell>
          <cell r="D243" t="str">
            <v>-</v>
          </cell>
          <cell r="E243" t="str">
            <v>SAN</v>
          </cell>
          <cell r="F243" t="str">
            <v>DEOP</v>
          </cell>
          <cell r="G243" t="str">
            <v>Canalização do Córrego do Sarandi-Lote 2</v>
          </cell>
          <cell r="H243">
            <v>7586490</v>
          </cell>
          <cell r="J243">
            <v>34855</v>
          </cell>
          <cell r="K243" t="str">
            <v>-</v>
          </cell>
          <cell r="L243">
            <v>0</v>
          </cell>
          <cell r="M243" t="str">
            <v>Cancelada</v>
          </cell>
        </row>
        <row r="244">
          <cell r="A244">
            <v>1995</v>
          </cell>
          <cell r="B244" t="str">
            <v>SE</v>
          </cell>
          <cell r="C244" t="str">
            <v>-</v>
          </cell>
          <cell r="D244" t="str">
            <v>-</v>
          </cell>
          <cell r="E244" t="str">
            <v>SAN</v>
          </cell>
          <cell r="F244" t="str">
            <v>DEOP</v>
          </cell>
          <cell r="G244" t="str">
            <v>Canalização do Córrego do Sarandi-Lote 1</v>
          </cell>
          <cell r="H244">
            <v>5493280</v>
          </cell>
          <cell r="J244">
            <v>34855</v>
          </cell>
          <cell r="K244" t="str">
            <v>-</v>
          </cell>
          <cell r="L244">
            <v>0</v>
          </cell>
          <cell r="M244" t="str">
            <v>Não entregue</v>
          </cell>
        </row>
        <row r="245">
          <cell r="A245">
            <v>1995</v>
          </cell>
          <cell r="B245" t="str">
            <v>SE</v>
          </cell>
          <cell r="C245" t="str">
            <v>-</v>
          </cell>
          <cell r="D245" t="str">
            <v>-</v>
          </cell>
          <cell r="E245" t="str">
            <v>SAN</v>
          </cell>
          <cell r="F245" t="str">
            <v>DEOP</v>
          </cell>
          <cell r="G245" t="str">
            <v>Canalização do Córrego do Ferrugem-Lote 1</v>
          </cell>
          <cell r="H245">
            <v>3688450</v>
          </cell>
          <cell r="J245">
            <v>34855</v>
          </cell>
          <cell r="K245" t="str">
            <v>-</v>
          </cell>
          <cell r="L245">
            <v>0</v>
          </cell>
          <cell r="M245" t="str">
            <v>Não entregue</v>
          </cell>
        </row>
        <row r="246">
          <cell r="A246">
            <v>1995</v>
          </cell>
          <cell r="B246" t="str">
            <v>SE</v>
          </cell>
          <cell r="C246" t="str">
            <v>-</v>
          </cell>
          <cell r="D246" t="str">
            <v>-</v>
          </cell>
          <cell r="E246" t="str">
            <v>SAN</v>
          </cell>
          <cell r="F246" t="str">
            <v>DEOP</v>
          </cell>
          <cell r="G246" t="str">
            <v>Canalização do Córrego do Sarandi-Lote 3</v>
          </cell>
          <cell r="H246">
            <v>5493030</v>
          </cell>
          <cell r="J246">
            <v>34855</v>
          </cell>
          <cell r="K246" t="str">
            <v>-</v>
          </cell>
          <cell r="L246">
            <v>0</v>
          </cell>
          <cell r="M246" t="str">
            <v>Não entregue</v>
          </cell>
        </row>
        <row r="247">
          <cell r="A247">
            <v>1995</v>
          </cell>
          <cell r="B247" t="str">
            <v>SE</v>
          </cell>
          <cell r="C247" t="str">
            <v>-</v>
          </cell>
          <cell r="D247" t="str">
            <v>-</v>
          </cell>
          <cell r="E247" t="str">
            <v>SAN</v>
          </cell>
          <cell r="F247" t="str">
            <v>DEOP</v>
          </cell>
          <cell r="G247" t="str">
            <v>Canalização do Córrego do Ferrugem-Lote 2</v>
          </cell>
          <cell r="H247">
            <v>5587780</v>
          </cell>
          <cell r="J247">
            <v>34855</v>
          </cell>
          <cell r="K247" t="str">
            <v>-</v>
          </cell>
          <cell r="L247">
            <v>0</v>
          </cell>
          <cell r="M247" t="str">
            <v>Não entregue</v>
          </cell>
        </row>
        <row r="248">
          <cell r="A248">
            <v>1995</v>
          </cell>
          <cell r="B248" t="str">
            <v>SE</v>
          </cell>
          <cell r="C248" t="str">
            <v>-</v>
          </cell>
          <cell r="D248" t="str">
            <v>-</v>
          </cell>
          <cell r="E248" t="str">
            <v>IND</v>
          </cell>
          <cell r="F248" t="str">
            <v>FIAT</v>
          </cell>
          <cell r="G248" t="str">
            <v>Prédio Industrial da Fiat Allis</v>
          </cell>
          <cell r="H248">
            <v>2090230</v>
          </cell>
          <cell r="J248">
            <v>34864</v>
          </cell>
          <cell r="K248" t="str">
            <v>-</v>
          </cell>
          <cell r="L248">
            <v>0</v>
          </cell>
          <cell r="M248" t="str">
            <v>Cancelada</v>
          </cell>
        </row>
        <row r="249">
          <cell r="A249">
            <v>1995</v>
          </cell>
          <cell r="B249" t="str">
            <v>SE</v>
          </cell>
          <cell r="C249" t="str">
            <v>-</v>
          </cell>
          <cell r="D249" t="str">
            <v>-</v>
          </cell>
          <cell r="E249" t="str">
            <v>ROD</v>
          </cell>
          <cell r="F249" t="str">
            <v>DEOVI-TO</v>
          </cell>
          <cell r="G249" t="str">
            <v>TO-020/BR-242-Santo Antonio/Peixe-Lote 17</v>
          </cell>
          <cell r="H249">
            <v>3694620</v>
          </cell>
          <cell r="J249">
            <v>34867</v>
          </cell>
          <cell r="K249" t="str">
            <v>-</v>
          </cell>
          <cell r="L249">
            <v>0</v>
          </cell>
          <cell r="M249" t="str">
            <v xml:space="preserve">Estudo de viabilidade </v>
          </cell>
        </row>
        <row r="250">
          <cell r="A250">
            <v>1995</v>
          </cell>
          <cell r="B250" t="str">
            <v>SE</v>
          </cell>
          <cell r="C250" t="str">
            <v>-</v>
          </cell>
          <cell r="D250" t="str">
            <v>-</v>
          </cell>
          <cell r="E250" t="str">
            <v>ROD</v>
          </cell>
          <cell r="F250" t="str">
            <v>DEOVI-TO</v>
          </cell>
          <cell r="G250" t="str">
            <v>TO-050-Santa Rita / Natividade-Lote 2</v>
          </cell>
          <cell r="H250">
            <v>4539560</v>
          </cell>
          <cell r="J250">
            <v>34880</v>
          </cell>
          <cell r="K250">
            <v>1</v>
          </cell>
          <cell r="L250">
            <v>1</v>
          </cell>
          <cell r="M250" t="str">
            <v>1º Lugar</v>
          </cell>
        </row>
        <row r="251">
          <cell r="A251">
            <v>1995</v>
          </cell>
          <cell r="B251" t="str">
            <v>SE</v>
          </cell>
          <cell r="C251" t="str">
            <v>-</v>
          </cell>
          <cell r="D251" t="str">
            <v>-</v>
          </cell>
          <cell r="E251" t="str">
            <v>ENE</v>
          </cell>
          <cell r="F251" t="str">
            <v>Petrobrás</v>
          </cell>
          <cell r="G251" t="str">
            <v>Gasoduto Lagoa Parda / Vitória</v>
          </cell>
          <cell r="H251">
            <v>5998530</v>
          </cell>
          <cell r="J251">
            <v>34900</v>
          </cell>
          <cell r="K251">
            <v>1</v>
          </cell>
          <cell r="L251">
            <v>1</v>
          </cell>
          <cell r="M251" t="str">
            <v>1º Lugar</v>
          </cell>
        </row>
        <row r="252">
          <cell r="A252">
            <v>1995</v>
          </cell>
          <cell r="B252" t="str">
            <v>SE</v>
          </cell>
          <cell r="C252" t="str">
            <v>-</v>
          </cell>
          <cell r="D252" t="str">
            <v>-</v>
          </cell>
          <cell r="E252" t="str">
            <v>SAN</v>
          </cell>
          <cell r="F252" t="str">
            <v>DEOP</v>
          </cell>
          <cell r="G252" t="str">
            <v>Canalização do Córrego Sarandi - Lote 2</v>
          </cell>
          <cell r="H252">
            <v>7597430</v>
          </cell>
          <cell r="J252">
            <v>34907</v>
          </cell>
          <cell r="K252" t="str">
            <v>-</v>
          </cell>
          <cell r="L252">
            <v>0</v>
          </cell>
          <cell r="M252" t="str">
            <v>Não entregue</v>
          </cell>
        </row>
        <row r="253">
          <cell r="A253">
            <v>1995</v>
          </cell>
          <cell r="B253" t="str">
            <v>SE</v>
          </cell>
          <cell r="C253" t="str">
            <v>-</v>
          </cell>
          <cell r="D253" t="str">
            <v>-</v>
          </cell>
          <cell r="E253" t="str">
            <v>SAN</v>
          </cell>
          <cell r="F253" t="str">
            <v>PM Lavras</v>
          </cell>
          <cell r="G253" t="str">
            <v>Canalização de Quatro Córregos-Lavras</v>
          </cell>
          <cell r="H253">
            <v>5171010</v>
          </cell>
          <cell r="J253">
            <v>34918</v>
          </cell>
          <cell r="K253" t="str">
            <v>-</v>
          </cell>
          <cell r="L253">
            <v>0</v>
          </cell>
          <cell r="M253" t="str">
            <v>CEISAN/Poços</v>
          </cell>
        </row>
        <row r="254">
          <cell r="A254">
            <v>1995</v>
          </cell>
          <cell r="B254" t="str">
            <v>SE</v>
          </cell>
          <cell r="C254" t="str">
            <v>-</v>
          </cell>
          <cell r="D254" t="str">
            <v>-</v>
          </cell>
          <cell r="E254" t="str">
            <v>SAN</v>
          </cell>
          <cell r="F254" t="str">
            <v>PM Nova lima</v>
          </cell>
          <cell r="G254" t="str">
            <v>Canalização Córrego Carioca e ligações</v>
          </cell>
          <cell r="H254">
            <v>1940300</v>
          </cell>
          <cell r="J254">
            <v>34928</v>
          </cell>
          <cell r="K254" t="str">
            <v>-</v>
          </cell>
          <cell r="L254">
            <v>0</v>
          </cell>
          <cell r="M254" t="str">
            <v>Conspar</v>
          </cell>
        </row>
        <row r="255">
          <cell r="A255">
            <v>1995</v>
          </cell>
          <cell r="B255" t="str">
            <v>SE</v>
          </cell>
          <cell r="C255" t="str">
            <v>-</v>
          </cell>
          <cell r="D255" t="str">
            <v>-</v>
          </cell>
          <cell r="E255" t="str">
            <v>IND</v>
          </cell>
          <cell r="F255" t="str">
            <v>CST</v>
          </cell>
          <cell r="G255" t="str">
            <v>Revisão Obras Civis - Alto Forno II</v>
          </cell>
          <cell r="H255">
            <v>12037620</v>
          </cell>
          <cell r="J255">
            <v>34936</v>
          </cell>
          <cell r="K255" t="str">
            <v>-</v>
          </cell>
          <cell r="L255">
            <v>0</v>
          </cell>
          <cell r="M255" t="str">
            <v>Estudo de viabilidade para Davy Mckee</v>
          </cell>
        </row>
        <row r="256">
          <cell r="A256">
            <v>1995</v>
          </cell>
          <cell r="B256" t="str">
            <v>SE</v>
          </cell>
          <cell r="C256" t="str">
            <v>-</v>
          </cell>
          <cell r="D256" t="str">
            <v>-</v>
          </cell>
          <cell r="E256" t="str">
            <v>ROD</v>
          </cell>
          <cell r="F256" t="str">
            <v>DER-MG</v>
          </cell>
          <cell r="G256" t="str">
            <v>BR-381-Lote 4</v>
          </cell>
          <cell r="H256">
            <v>17640720</v>
          </cell>
          <cell r="J256">
            <v>34956</v>
          </cell>
          <cell r="K256" t="str">
            <v>-</v>
          </cell>
          <cell r="L256">
            <v>0</v>
          </cell>
          <cell r="M256" t="str">
            <v>Tork</v>
          </cell>
        </row>
        <row r="257">
          <cell r="A257">
            <v>1995</v>
          </cell>
          <cell r="B257" t="str">
            <v>SE</v>
          </cell>
          <cell r="C257" t="str">
            <v>-</v>
          </cell>
          <cell r="D257" t="str">
            <v>-</v>
          </cell>
          <cell r="E257" t="str">
            <v>ROD</v>
          </cell>
          <cell r="F257" t="str">
            <v>DER-MG</v>
          </cell>
          <cell r="G257" t="str">
            <v>BR-381-Lote 5</v>
          </cell>
          <cell r="H257">
            <v>16926910</v>
          </cell>
          <cell r="J257">
            <v>34956</v>
          </cell>
          <cell r="K257" t="str">
            <v>-</v>
          </cell>
          <cell r="L257">
            <v>0</v>
          </cell>
          <cell r="M257" t="str">
            <v>Triunfo</v>
          </cell>
        </row>
        <row r="258">
          <cell r="A258">
            <v>1995</v>
          </cell>
          <cell r="B258" t="str">
            <v>SE</v>
          </cell>
          <cell r="C258" t="str">
            <v>-</v>
          </cell>
          <cell r="D258" t="str">
            <v>-</v>
          </cell>
          <cell r="E258" t="str">
            <v>ROD</v>
          </cell>
          <cell r="F258" t="str">
            <v>DER-MG</v>
          </cell>
          <cell r="G258" t="str">
            <v>BR-381-Lote 1</v>
          </cell>
          <cell r="H258">
            <v>39632320</v>
          </cell>
          <cell r="J258">
            <v>34956</v>
          </cell>
          <cell r="K258" t="str">
            <v>-</v>
          </cell>
          <cell r="L258">
            <v>0</v>
          </cell>
          <cell r="M258" t="str">
            <v>Triunfo</v>
          </cell>
        </row>
        <row r="259">
          <cell r="A259">
            <v>1995</v>
          </cell>
          <cell r="B259" t="str">
            <v>SE</v>
          </cell>
          <cell r="C259" t="str">
            <v>-</v>
          </cell>
          <cell r="D259" t="str">
            <v>-</v>
          </cell>
          <cell r="E259" t="str">
            <v>ROD</v>
          </cell>
          <cell r="F259" t="str">
            <v>DER-MG</v>
          </cell>
          <cell r="G259" t="str">
            <v>BR-381-Lote 3</v>
          </cell>
          <cell r="H259">
            <v>17762710</v>
          </cell>
          <cell r="J259">
            <v>34956</v>
          </cell>
          <cell r="K259" t="str">
            <v>-</v>
          </cell>
          <cell r="L259">
            <v>0</v>
          </cell>
          <cell r="M259" t="str">
            <v>Tork</v>
          </cell>
        </row>
        <row r="260">
          <cell r="A260">
            <v>1995</v>
          </cell>
          <cell r="B260" t="str">
            <v>SE</v>
          </cell>
          <cell r="C260" t="str">
            <v>-</v>
          </cell>
          <cell r="D260" t="str">
            <v>-</v>
          </cell>
          <cell r="E260" t="str">
            <v>ROD</v>
          </cell>
          <cell r="F260" t="str">
            <v>DER-MG</v>
          </cell>
          <cell r="G260" t="str">
            <v>BR-381-Lote 6</v>
          </cell>
          <cell r="H260">
            <v>17812710</v>
          </cell>
          <cell r="J260">
            <v>34956</v>
          </cell>
          <cell r="K260" t="str">
            <v>-</v>
          </cell>
          <cell r="L260">
            <v>0</v>
          </cell>
          <cell r="M260" t="str">
            <v>Triunfo</v>
          </cell>
        </row>
        <row r="261">
          <cell r="A261">
            <v>1995</v>
          </cell>
          <cell r="B261" t="str">
            <v>SE</v>
          </cell>
          <cell r="C261" t="str">
            <v>-</v>
          </cell>
          <cell r="D261" t="str">
            <v>-</v>
          </cell>
          <cell r="E261" t="str">
            <v>ROD</v>
          </cell>
          <cell r="F261" t="str">
            <v>DER-MG</v>
          </cell>
          <cell r="G261" t="str">
            <v>BR-381-Lote 2</v>
          </cell>
          <cell r="H261">
            <v>44415610</v>
          </cell>
          <cell r="J261">
            <v>34956</v>
          </cell>
          <cell r="K261" t="str">
            <v>-</v>
          </cell>
          <cell r="L261">
            <v>0</v>
          </cell>
          <cell r="M261" t="str">
            <v>Triunfo</v>
          </cell>
        </row>
        <row r="262">
          <cell r="A262">
            <v>1995</v>
          </cell>
          <cell r="B262" t="str">
            <v>SE</v>
          </cell>
          <cell r="C262" t="str">
            <v>-</v>
          </cell>
          <cell r="D262" t="str">
            <v>-</v>
          </cell>
          <cell r="E262" t="str">
            <v>ROD</v>
          </cell>
          <cell r="F262" t="str">
            <v>DER-MG</v>
          </cell>
          <cell r="G262" t="str">
            <v>BR-381-Lote 7</v>
          </cell>
          <cell r="H262">
            <v>31051780</v>
          </cell>
          <cell r="J262">
            <v>34956</v>
          </cell>
          <cell r="K262" t="str">
            <v>-</v>
          </cell>
          <cell r="L262">
            <v>0</v>
          </cell>
          <cell r="M262" t="str">
            <v>Triunfo</v>
          </cell>
        </row>
        <row r="263">
          <cell r="A263">
            <v>1995</v>
          </cell>
          <cell r="B263" t="str">
            <v>SE</v>
          </cell>
          <cell r="C263" t="str">
            <v>-</v>
          </cell>
          <cell r="D263" t="str">
            <v>-</v>
          </cell>
          <cell r="E263" t="str">
            <v>MIN</v>
          </cell>
          <cell r="F263" t="str">
            <v>INCO</v>
          </cell>
          <cell r="G263" t="str">
            <v>Planta Industrial-Mina de Níquel da INCO-GO</v>
          </cell>
          <cell r="H263">
            <v>22276620</v>
          </cell>
          <cell r="J263">
            <v>34962</v>
          </cell>
          <cell r="K263" t="str">
            <v>-</v>
          </cell>
          <cell r="L263">
            <v>0</v>
          </cell>
          <cell r="M263" t="str">
            <v>Estudo de Viabilidade</v>
          </cell>
        </row>
        <row r="264">
          <cell r="A264">
            <v>1995</v>
          </cell>
          <cell r="B264" t="str">
            <v>SE</v>
          </cell>
          <cell r="C264" t="str">
            <v>-</v>
          </cell>
          <cell r="D264" t="str">
            <v>-</v>
          </cell>
          <cell r="E264" t="str">
            <v>IND</v>
          </cell>
          <cell r="F264" t="str">
            <v>FIAT</v>
          </cell>
          <cell r="G264" t="str">
            <v>Estação de Tratamento de Efluentes - Betim</v>
          </cell>
          <cell r="H264">
            <v>1741100</v>
          </cell>
          <cell r="J264">
            <v>35002</v>
          </cell>
          <cell r="K264" t="str">
            <v>-</v>
          </cell>
          <cell r="L264">
            <v>0</v>
          </cell>
          <cell r="M264" t="str">
            <v>Perdemos</v>
          </cell>
        </row>
        <row r="265">
          <cell r="A265">
            <v>1995</v>
          </cell>
          <cell r="B265" t="str">
            <v>SE</v>
          </cell>
          <cell r="C265" t="str">
            <v>-</v>
          </cell>
          <cell r="D265" t="str">
            <v>-</v>
          </cell>
          <cell r="E265" t="str">
            <v>EDU</v>
          </cell>
          <cell r="F265" t="str">
            <v>UNITINS</v>
          </cell>
          <cell r="G265" t="str">
            <v>Universidade Federal do Tocantins</v>
          </cell>
          <cell r="H265">
            <v>6654775.9999999991</v>
          </cell>
          <cell r="J265">
            <v>35016</v>
          </cell>
          <cell r="K265" t="str">
            <v>-</v>
          </cell>
          <cell r="L265">
            <v>0</v>
          </cell>
          <cell r="M265" t="str">
            <v>Estudo de Viabilidade</v>
          </cell>
        </row>
        <row r="266">
          <cell r="A266">
            <v>1995</v>
          </cell>
          <cell r="B266" t="str">
            <v>SE</v>
          </cell>
          <cell r="C266" t="str">
            <v>-</v>
          </cell>
          <cell r="D266" t="str">
            <v>-</v>
          </cell>
          <cell r="E266" t="str">
            <v>SAN</v>
          </cell>
          <cell r="F266" t="str">
            <v>PM Divinópolis</v>
          </cell>
          <cell r="G266" t="str">
            <v>Canalização de Córrego- CP 002-Lote 1</v>
          </cell>
          <cell r="H266">
            <v>820980</v>
          </cell>
          <cell r="J266">
            <v>35034</v>
          </cell>
          <cell r="K266" t="str">
            <v>-</v>
          </cell>
          <cell r="L266">
            <v>0</v>
          </cell>
          <cell r="M266" t="str">
            <v>Pantheon</v>
          </cell>
        </row>
        <row r="267">
          <cell r="A267">
            <v>1995</v>
          </cell>
          <cell r="B267" t="str">
            <v>SE</v>
          </cell>
          <cell r="C267" t="str">
            <v>-</v>
          </cell>
          <cell r="D267" t="str">
            <v>-</v>
          </cell>
          <cell r="E267" t="str">
            <v>IND</v>
          </cell>
          <cell r="F267" t="str">
            <v>Cenibra</v>
          </cell>
          <cell r="G267" t="str">
            <v>Trecho Cocais/S. Paraíso - Terr. e Revest.-Lote 2</v>
          </cell>
          <cell r="H267">
            <v>993750</v>
          </cell>
          <cell r="J267">
            <v>35034</v>
          </cell>
          <cell r="K267" t="str">
            <v>-</v>
          </cell>
          <cell r="L267">
            <v>0</v>
          </cell>
          <cell r="M267" t="str">
            <v>Perdemos</v>
          </cell>
        </row>
        <row r="268">
          <cell r="A268">
            <v>1995</v>
          </cell>
          <cell r="B268" t="str">
            <v>SE</v>
          </cell>
          <cell r="C268" t="str">
            <v>-</v>
          </cell>
          <cell r="D268" t="str">
            <v>-</v>
          </cell>
          <cell r="E268" t="str">
            <v>IND</v>
          </cell>
          <cell r="F268" t="str">
            <v>Cenibra</v>
          </cell>
          <cell r="G268" t="str">
            <v>Trecho Cocais/S. Paraíso - Terr. e Revest.-Lote 1</v>
          </cell>
          <cell r="H268">
            <v>1087670</v>
          </cell>
          <cell r="J268">
            <v>35034</v>
          </cell>
          <cell r="K268" t="str">
            <v>-</v>
          </cell>
          <cell r="L268">
            <v>0</v>
          </cell>
          <cell r="M268" t="str">
            <v>Perdemos</v>
          </cell>
        </row>
        <row r="269">
          <cell r="A269">
            <v>1995</v>
          </cell>
          <cell r="B269" t="str">
            <v>SE</v>
          </cell>
          <cell r="C269" t="str">
            <v>-</v>
          </cell>
          <cell r="D269" t="str">
            <v>-</v>
          </cell>
          <cell r="E269" t="str">
            <v>SAN</v>
          </cell>
          <cell r="F269" t="str">
            <v>PM Divinópolis</v>
          </cell>
          <cell r="G269" t="str">
            <v>Canalização de Córrego- CP 003</v>
          </cell>
          <cell r="H269">
            <v>1810820</v>
          </cell>
          <cell r="J269">
            <v>35034</v>
          </cell>
          <cell r="K269" t="str">
            <v>-</v>
          </cell>
          <cell r="L269">
            <v>0</v>
          </cell>
          <cell r="M269" t="str">
            <v>Sagendra</v>
          </cell>
        </row>
        <row r="270">
          <cell r="A270">
            <v>1995</v>
          </cell>
          <cell r="B270" t="str">
            <v>SE</v>
          </cell>
          <cell r="C270" t="str">
            <v>-</v>
          </cell>
          <cell r="D270" t="str">
            <v>-</v>
          </cell>
          <cell r="E270" t="str">
            <v>SAN</v>
          </cell>
          <cell r="F270" t="str">
            <v>PM Divinópolis</v>
          </cell>
          <cell r="G270" t="str">
            <v>Canalização de Córrego- CP 006</v>
          </cell>
          <cell r="H270">
            <v>1050230</v>
          </cell>
          <cell r="J270">
            <v>35034</v>
          </cell>
          <cell r="K270" t="str">
            <v>-</v>
          </cell>
          <cell r="L270">
            <v>0</v>
          </cell>
          <cell r="M270" t="str">
            <v>Não entregue</v>
          </cell>
        </row>
        <row r="271">
          <cell r="A271">
            <v>1995</v>
          </cell>
          <cell r="B271" t="str">
            <v>SE</v>
          </cell>
          <cell r="C271" t="str">
            <v>-</v>
          </cell>
          <cell r="D271" t="str">
            <v>-</v>
          </cell>
          <cell r="E271" t="str">
            <v>SAN</v>
          </cell>
          <cell r="F271" t="str">
            <v>PM Divinópolis</v>
          </cell>
          <cell r="G271" t="str">
            <v>Canalização de Córrego- CP 002-Lote 2</v>
          </cell>
          <cell r="H271">
            <v>1111630</v>
          </cell>
          <cell r="J271">
            <v>35034</v>
          </cell>
          <cell r="K271" t="str">
            <v>-</v>
          </cell>
          <cell r="L271">
            <v>0</v>
          </cell>
          <cell r="M271" t="str">
            <v>Pantheon</v>
          </cell>
        </row>
        <row r="272">
          <cell r="A272">
            <v>1995</v>
          </cell>
          <cell r="B272" t="str">
            <v>SE</v>
          </cell>
          <cell r="C272" t="str">
            <v>-</v>
          </cell>
          <cell r="D272" t="str">
            <v>-</v>
          </cell>
          <cell r="E272" t="str">
            <v>SAN</v>
          </cell>
          <cell r="F272" t="str">
            <v>PM Divinópolis</v>
          </cell>
          <cell r="G272" t="str">
            <v>Canalização de Córrego- CP 004</v>
          </cell>
          <cell r="H272">
            <v>2388810</v>
          </cell>
          <cell r="J272">
            <v>35034</v>
          </cell>
          <cell r="K272" t="str">
            <v>-</v>
          </cell>
          <cell r="L272">
            <v>0</v>
          </cell>
          <cell r="M272" t="str">
            <v>Pantheon</v>
          </cell>
        </row>
        <row r="273">
          <cell r="A273">
            <v>1995</v>
          </cell>
          <cell r="B273" t="str">
            <v>SE</v>
          </cell>
          <cell r="C273" t="str">
            <v>-</v>
          </cell>
          <cell r="D273" t="str">
            <v>-</v>
          </cell>
          <cell r="E273" t="str">
            <v>SAN</v>
          </cell>
          <cell r="F273" t="str">
            <v>PM Divinópolis</v>
          </cell>
          <cell r="G273" t="str">
            <v>Canalização de Córrego- CP 005</v>
          </cell>
          <cell r="H273">
            <v>2338670</v>
          </cell>
          <cell r="J273">
            <v>35034</v>
          </cell>
          <cell r="K273" t="str">
            <v>-</v>
          </cell>
          <cell r="L273">
            <v>0</v>
          </cell>
          <cell r="M273" t="str">
            <v>Pantheon</v>
          </cell>
        </row>
        <row r="274">
          <cell r="A274">
            <v>1995</v>
          </cell>
          <cell r="B274" t="str">
            <v>SE</v>
          </cell>
          <cell r="C274" t="str">
            <v>-</v>
          </cell>
          <cell r="D274" t="str">
            <v>-</v>
          </cell>
          <cell r="E274" t="str">
            <v>SAN</v>
          </cell>
          <cell r="F274" t="str">
            <v>PM Divinópolis</v>
          </cell>
          <cell r="G274" t="str">
            <v>Canalização de Córrego- CP 002-Lote 3</v>
          </cell>
          <cell r="H274">
            <v>1099170</v>
          </cell>
          <cell r="J274">
            <v>35034</v>
          </cell>
          <cell r="K274" t="str">
            <v>-</v>
          </cell>
          <cell r="L274">
            <v>0</v>
          </cell>
          <cell r="M274" t="str">
            <v>Polienco</v>
          </cell>
        </row>
        <row r="275">
          <cell r="A275">
            <v>1995</v>
          </cell>
          <cell r="B275" t="str">
            <v>SE</v>
          </cell>
          <cell r="C275" t="str">
            <v>-</v>
          </cell>
          <cell r="D275" t="str">
            <v>-</v>
          </cell>
          <cell r="E275" t="str">
            <v>SAN</v>
          </cell>
          <cell r="F275" t="str">
            <v>DEOP</v>
          </cell>
          <cell r="G275" t="str">
            <v>Canalização do Córrego do Sarandi - Lote 3</v>
          </cell>
          <cell r="H275">
            <v>3803180</v>
          </cell>
          <cell r="J275">
            <v>35038</v>
          </cell>
          <cell r="K275" t="str">
            <v>-</v>
          </cell>
          <cell r="L275">
            <v>0</v>
          </cell>
          <cell r="M275" t="str">
            <v>Carvalho Alvim / CAEMGE</v>
          </cell>
        </row>
        <row r="276">
          <cell r="A276">
            <v>1995</v>
          </cell>
          <cell r="B276" t="str">
            <v>SE</v>
          </cell>
          <cell r="C276" t="str">
            <v>-</v>
          </cell>
          <cell r="D276" t="str">
            <v>-</v>
          </cell>
          <cell r="E276" t="str">
            <v>SAN</v>
          </cell>
          <cell r="F276" t="str">
            <v>DEOP</v>
          </cell>
          <cell r="G276" t="str">
            <v>Canalização do Córrego do Sarandi - Lote 1</v>
          </cell>
          <cell r="H276">
            <v>4220360</v>
          </cell>
          <cell r="J276">
            <v>35038</v>
          </cell>
          <cell r="K276" t="str">
            <v>-</v>
          </cell>
          <cell r="L276">
            <v>0</v>
          </cell>
          <cell r="M276" t="str">
            <v>Consórcio Aro / Libe</v>
          </cell>
        </row>
        <row r="277">
          <cell r="A277">
            <v>1995</v>
          </cell>
          <cell r="B277" t="str">
            <v>SE</v>
          </cell>
          <cell r="C277" t="str">
            <v>-</v>
          </cell>
          <cell r="D277" t="str">
            <v>-</v>
          </cell>
          <cell r="E277" t="str">
            <v>SAN</v>
          </cell>
          <cell r="F277" t="str">
            <v>DEOP</v>
          </cell>
          <cell r="G277" t="str">
            <v>Canalização do Córrego do Sarandi - Lote 2</v>
          </cell>
          <cell r="H277">
            <v>6438450</v>
          </cell>
          <cell r="J277">
            <v>35038</v>
          </cell>
          <cell r="K277" t="str">
            <v>-</v>
          </cell>
          <cell r="L277">
            <v>0</v>
          </cell>
          <cell r="M277" t="str">
            <v>Construtora Minas Sul</v>
          </cell>
        </row>
        <row r="278">
          <cell r="A278">
            <v>1995</v>
          </cell>
          <cell r="B278" t="str">
            <v>SE</v>
          </cell>
          <cell r="C278" t="str">
            <v>-</v>
          </cell>
          <cell r="D278" t="str">
            <v>-</v>
          </cell>
          <cell r="E278" t="str">
            <v>SAN</v>
          </cell>
          <cell r="F278" t="str">
            <v>DEOP</v>
          </cell>
          <cell r="G278" t="str">
            <v>Canalização do Córrego Ferrugem - Lote 1</v>
          </cell>
          <cell r="H278">
            <v>3664840</v>
          </cell>
          <cell r="J278">
            <v>35039</v>
          </cell>
          <cell r="K278" t="str">
            <v>-</v>
          </cell>
          <cell r="L278">
            <v>0</v>
          </cell>
          <cell r="M278" t="str">
            <v>Via Engª</v>
          </cell>
        </row>
        <row r="279">
          <cell r="A279">
            <v>1995</v>
          </cell>
          <cell r="B279" t="str">
            <v>SE</v>
          </cell>
          <cell r="C279" t="str">
            <v>-</v>
          </cell>
          <cell r="D279" t="str">
            <v>-</v>
          </cell>
          <cell r="E279" t="str">
            <v>SAN</v>
          </cell>
          <cell r="F279" t="str">
            <v>DEOP</v>
          </cell>
          <cell r="G279" t="str">
            <v>Canalização do Córrego Ferrugem - Lote 2</v>
          </cell>
          <cell r="H279">
            <v>5032160</v>
          </cell>
          <cell r="J279">
            <v>35039</v>
          </cell>
          <cell r="K279" t="str">
            <v>-</v>
          </cell>
          <cell r="L279">
            <v>0</v>
          </cell>
          <cell r="M279" t="str">
            <v>Construtora Minas Sul</v>
          </cell>
        </row>
        <row r="280">
          <cell r="A280">
            <v>1995</v>
          </cell>
          <cell r="B280" t="str">
            <v>SE</v>
          </cell>
          <cell r="C280" t="str">
            <v>-</v>
          </cell>
          <cell r="D280" t="str">
            <v>-</v>
          </cell>
          <cell r="E280" t="str">
            <v>SAN</v>
          </cell>
          <cell r="F280" t="str">
            <v>DEOP</v>
          </cell>
          <cell r="G280" t="str">
            <v>Canalização do Córrego do Onça - Lote 2</v>
          </cell>
          <cell r="H280">
            <v>7301360</v>
          </cell>
          <cell r="J280">
            <v>35040</v>
          </cell>
          <cell r="K280" t="str">
            <v>-</v>
          </cell>
          <cell r="L280">
            <v>0</v>
          </cell>
          <cell r="M280" t="str">
            <v>CAEMGE</v>
          </cell>
        </row>
        <row r="281">
          <cell r="A281">
            <v>1995</v>
          </cell>
          <cell r="B281" t="str">
            <v>SE</v>
          </cell>
          <cell r="C281" t="str">
            <v>-</v>
          </cell>
          <cell r="D281" t="str">
            <v>-</v>
          </cell>
          <cell r="E281" t="str">
            <v>SAN</v>
          </cell>
          <cell r="F281" t="str">
            <v>DEOP</v>
          </cell>
          <cell r="G281" t="str">
            <v>Canalização do Córrego do Onça - Lote 1</v>
          </cell>
          <cell r="H281">
            <v>9808560</v>
          </cell>
          <cell r="J281">
            <v>35040</v>
          </cell>
          <cell r="K281" t="str">
            <v>-</v>
          </cell>
          <cell r="L281">
            <v>0</v>
          </cell>
          <cell r="M281" t="str">
            <v>Construtora Minas Sul</v>
          </cell>
        </row>
        <row r="282">
          <cell r="A282">
            <v>1995</v>
          </cell>
          <cell r="B282" t="str">
            <v>SE</v>
          </cell>
          <cell r="C282" t="str">
            <v>-</v>
          </cell>
          <cell r="D282" t="str">
            <v>-</v>
          </cell>
          <cell r="E282" t="str">
            <v>URB</v>
          </cell>
          <cell r="F282" t="str">
            <v>PM J. de Fora</v>
          </cell>
          <cell r="G282" t="str">
            <v>Urbanização e Drenagem - Juiz de Fora</v>
          </cell>
          <cell r="H282">
            <v>6339830</v>
          </cell>
          <cell r="J282">
            <v>35045</v>
          </cell>
          <cell r="K282" t="str">
            <v>-</v>
          </cell>
          <cell r="L282">
            <v>0</v>
          </cell>
          <cell r="M282" t="str">
            <v>Perdemos</v>
          </cell>
        </row>
        <row r="283">
          <cell r="A283">
            <v>1995</v>
          </cell>
          <cell r="B283" t="str">
            <v>SL</v>
          </cell>
          <cell r="C283" t="str">
            <v>-</v>
          </cell>
          <cell r="D283" t="str">
            <v>-</v>
          </cell>
          <cell r="E283" t="str">
            <v>COM</v>
          </cell>
          <cell r="F283" t="str">
            <v>Carrefour</v>
          </cell>
          <cell r="G283" t="str">
            <v>Construção Hipermercado em Caxias do Sul</v>
          </cell>
          <cell r="H283">
            <v>4220220</v>
          </cell>
          <cell r="J283">
            <v>34827</v>
          </cell>
          <cell r="K283" t="str">
            <v>-</v>
          </cell>
          <cell r="L283">
            <v>0</v>
          </cell>
          <cell r="M283" t="str">
            <v>OAS</v>
          </cell>
        </row>
        <row r="284">
          <cell r="A284">
            <v>1995</v>
          </cell>
          <cell r="B284" t="str">
            <v>SL</v>
          </cell>
          <cell r="C284" t="str">
            <v>-</v>
          </cell>
          <cell r="D284" t="str">
            <v>-</v>
          </cell>
          <cell r="E284" t="str">
            <v>ROD</v>
          </cell>
          <cell r="F284" t="str">
            <v>CM BR / PAR</v>
          </cell>
          <cell r="G284" t="str">
            <v>Concessão da 2ª Ponte Brasil / Paraguai</v>
          </cell>
          <cell r="H284">
            <v>37568070</v>
          </cell>
          <cell r="J284">
            <v>34879</v>
          </cell>
          <cell r="K284" t="str">
            <v>-</v>
          </cell>
          <cell r="L284">
            <v>0</v>
          </cell>
          <cell r="M284" t="str">
            <v>Cancelada</v>
          </cell>
        </row>
        <row r="285">
          <cell r="A285">
            <v>1995</v>
          </cell>
          <cell r="B285" t="str">
            <v>SL</v>
          </cell>
          <cell r="C285" t="str">
            <v>-</v>
          </cell>
          <cell r="D285" t="str">
            <v>-</v>
          </cell>
          <cell r="E285" t="str">
            <v>ROD</v>
          </cell>
          <cell r="F285" t="str">
            <v>DNER</v>
          </cell>
          <cell r="G285" t="str">
            <v>BR-153- Trecho União da Vitória / Divisa PR/SC</v>
          </cell>
          <cell r="H285">
            <v>9302280</v>
          </cell>
          <cell r="J285">
            <v>34886</v>
          </cell>
          <cell r="K285" t="str">
            <v>-</v>
          </cell>
          <cell r="L285">
            <v>0</v>
          </cell>
          <cell r="M285" t="str">
            <v>Inabilitada</v>
          </cell>
        </row>
        <row r="286">
          <cell r="A286">
            <v>1995</v>
          </cell>
          <cell r="B286" t="str">
            <v>SL</v>
          </cell>
          <cell r="C286" t="str">
            <v>-</v>
          </cell>
          <cell r="D286" t="str">
            <v>-</v>
          </cell>
          <cell r="E286" t="str">
            <v>SAN</v>
          </cell>
          <cell r="F286" t="str">
            <v>A. Argentinas</v>
          </cell>
          <cell r="G286" t="str">
            <v>Sistema de Água e Esgoto de Buenos Aires - Sul</v>
          </cell>
          <cell r="H286">
            <v>126848800</v>
          </cell>
          <cell r="J286">
            <v>34898</v>
          </cell>
          <cell r="K286" t="str">
            <v>-</v>
          </cell>
          <cell r="L286">
            <v>0</v>
          </cell>
          <cell r="M286" t="str">
            <v>Sade CGTH SA / Ferromel SA</v>
          </cell>
        </row>
        <row r="287">
          <cell r="A287">
            <v>1995</v>
          </cell>
          <cell r="B287" t="str">
            <v>SL</v>
          </cell>
          <cell r="C287" t="str">
            <v>-</v>
          </cell>
          <cell r="D287" t="str">
            <v>-</v>
          </cell>
          <cell r="E287" t="str">
            <v>SAN</v>
          </cell>
          <cell r="F287" t="str">
            <v>A. Argentinas</v>
          </cell>
          <cell r="G287" t="str">
            <v>Sistema de Água e Esgoto de Buenos Aires - Norte</v>
          </cell>
          <cell r="H287">
            <v>65466510</v>
          </cell>
          <cell r="J287">
            <v>34898</v>
          </cell>
          <cell r="K287" t="str">
            <v>-</v>
          </cell>
          <cell r="L287">
            <v>0</v>
          </cell>
          <cell r="M287" t="str">
            <v>Dumez SA / Areco Ingª SA</v>
          </cell>
        </row>
        <row r="288">
          <cell r="A288">
            <v>1995</v>
          </cell>
          <cell r="B288" t="str">
            <v>SL</v>
          </cell>
          <cell r="C288" t="str">
            <v>-</v>
          </cell>
          <cell r="D288" t="str">
            <v>-</v>
          </cell>
          <cell r="E288" t="str">
            <v>SAN</v>
          </cell>
          <cell r="F288" t="str">
            <v>A. Argentinas</v>
          </cell>
          <cell r="G288" t="str">
            <v>Sistema de Água e Esgoto de Buenos Aires - Oeste</v>
          </cell>
          <cell r="H288">
            <v>52878900</v>
          </cell>
          <cell r="J288">
            <v>34898</v>
          </cell>
          <cell r="K288" t="str">
            <v>-</v>
          </cell>
          <cell r="L288">
            <v>0</v>
          </cell>
          <cell r="M288" t="str">
            <v>Techint SA / Abengoa / Huayqui</v>
          </cell>
        </row>
        <row r="289">
          <cell r="A289">
            <v>1995</v>
          </cell>
          <cell r="B289" t="str">
            <v>SL</v>
          </cell>
          <cell r="C289" t="str">
            <v>-</v>
          </cell>
          <cell r="D289" t="str">
            <v>-</v>
          </cell>
          <cell r="E289" t="str">
            <v>DIV</v>
          </cell>
          <cell r="F289" t="str">
            <v>SEBRAE</v>
          </cell>
          <cell r="G289" t="str">
            <v>Edifício Sede do SEBRAE - Paraná</v>
          </cell>
          <cell r="H289">
            <v>3560590</v>
          </cell>
          <cell r="J289">
            <v>34913</v>
          </cell>
          <cell r="K289" t="str">
            <v>-</v>
          </cell>
          <cell r="L289">
            <v>0</v>
          </cell>
          <cell r="M289" t="str">
            <v>Não entregue</v>
          </cell>
        </row>
        <row r="290">
          <cell r="A290">
            <v>1995</v>
          </cell>
          <cell r="B290" t="str">
            <v>SL</v>
          </cell>
          <cell r="C290" t="str">
            <v>-</v>
          </cell>
          <cell r="D290" t="str">
            <v>-</v>
          </cell>
          <cell r="E290" t="str">
            <v>IND</v>
          </cell>
          <cell r="F290" t="str">
            <v>Votorantin</v>
          </cell>
          <cell r="G290" t="str">
            <v>Serviços Civis - Rio Branco do Sul</v>
          </cell>
          <cell r="H290">
            <v>2047220</v>
          </cell>
          <cell r="J290">
            <v>34950</v>
          </cell>
          <cell r="K290" t="str">
            <v>-</v>
          </cell>
          <cell r="L290">
            <v>0</v>
          </cell>
          <cell r="M290" t="str">
            <v>Brotto Engª</v>
          </cell>
        </row>
        <row r="291">
          <cell r="A291">
            <v>1995</v>
          </cell>
          <cell r="B291" t="str">
            <v>SL</v>
          </cell>
          <cell r="C291" t="str">
            <v>-</v>
          </cell>
          <cell r="D291" t="str">
            <v>-</v>
          </cell>
          <cell r="E291" t="str">
            <v>JUST</v>
          </cell>
          <cell r="F291" t="str">
            <v>TJ Paraná</v>
          </cell>
          <cell r="G291" t="str">
            <v>Edifício do Forum de Foz de Iguaçu</v>
          </cell>
          <cell r="H291">
            <v>5782400</v>
          </cell>
          <cell r="J291">
            <v>34988</v>
          </cell>
          <cell r="K291" t="str">
            <v>-</v>
          </cell>
          <cell r="L291">
            <v>0</v>
          </cell>
          <cell r="M291" t="str">
            <v>JL Ltda</v>
          </cell>
        </row>
        <row r="292">
          <cell r="A292">
            <v>1995</v>
          </cell>
          <cell r="B292" t="str">
            <v>SL</v>
          </cell>
          <cell r="C292" t="str">
            <v>-</v>
          </cell>
          <cell r="D292" t="str">
            <v>-</v>
          </cell>
          <cell r="E292" t="str">
            <v>IND</v>
          </cell>
          <cell r="F292" t="str">
            <v>Inpacel</v>
          </cell>
          <cell r="G292" t="str">
            <v>Fábrica de Papel de Arapoti - Trecho 1</v>
          </cell>
          <cell r="H292">
            <v>5523140</v>
          </cell>
          <cell r="J292">
            <v>35032</v>
          </cell>
          <cell r="K292" t="str">
            <v>-</v>
          </cell>
          <cell r="L292">
            <v>0</v>
          </cell>
          <cell r="M292" t="str">
            <v>Perdemos</v>
          </cell>
        </row>
        <row r="293">
          <cell r="A293">
            <v>1995</v>
          </cell>
          <cell r="B293" t="str">
            <v>SL</v>
          </cell>
          <cell r="C293" t="str">
            <v>-</v>
          </cell>
          <cell r="D293" t="str">
            <v>-</v>
          </cell>
          <cell r="E293" t="str">
            <v>IND</v>
          </cell>
          <cell r="F293" t="str">
            <v>Inpacel</v>
          </cell>
          <cell r="G293" t="str">
            <v>Fábrica de Papel de Arapoti - Trecho 2</v>
          </cell>
          <cell r="H293">
            <v>4299200</v>
          </cell>
          <cell r="J293">
            <v>35032</v>
          </cell>
          <cell r="K293" t="str">
            <v>-</v>
          </cell>
          <cell r="L293">
            <v>0</v>
          </cell>
          <cell r="M293" t="str">
            <v>Perdemos</v>
          </cell>
        </row>
        <row r="294">
          <cell r="A294">
            <v>1995</v>
          </cell>
          <cell r="B294" t="str">
            <v>SL</v>
          </cell>
          <cell r="C294" t="str">
            <v>-</v>
          </cell>
          <cell r="D294" t="str">
            <v>-</v>
          </cell>
          <cell r="E294" t="str">
            <v>SAN</v>
          </cell>
          <cell r="F294" t="str">
            <v>Sanepar</v>
          </cell>
          <cell r="G294" t="str">
            <v>ETE de Atuba Sul - Lote 3</v>
          </cell>
          <cell r="H294">
            <v>8911430</v>
          </cell>
          <cell r="J294">
            <v>35038</v>
          </cell>
          <cell r="K294" t="str">
            <v>-</v>
          </cell>
          <cell r="L294">
            <v>0</v>
          </cell>
          <cell r="M294" t="str">
            <v>Perdemos</v>
          </cell>
        </row>
        <row r="295">
          <cell r="A295">
            <v>1995</v>
          </cell>
          <cell r="B295" t="str">
            <v>SL</v>
          </cell>
          <cell r="C295" t="str">
            <v>-</v>
          </cell>
          <cell r="D295" t="str">
            <v>-</v>
          </cell>
          <cell r="E295" t="str">
            <v>SAN</v>
          </cell>
          <cell r="F295" t="str">
            <v>Sanepar</v>
          </cell>
          <cell r="G295" t="str">
            <v>Redes Coletoras e Estação de Tratamento-Lote 5</v>
          </cell>
          <cell r="H295">
            <v>11996130</v>
          </cell>
          <cell r="J295">
            <v>35038</v>
          </cell>
          <cell r="K295" t="str">
            <v>-</v>
          </cell>
          <cell r="L295">
            <v>0</v>
          </cell>
          <cell r="M295" t="str">
            <v>Perdemos</v>
          </cell>
        </row>
        <row r="296">
          <cell r="A296">
            <v>1995</v>
          </cell>
          <cell r="B296" t="str">
            <v>SL</v>
          </cell>
          <cell r="C296" t="str">
            <v>-</v>
          </cell>
          <cell r="D296" t="str">
            <v>-</v>
          </cell>
          <cell r="E296" t="str">
            <v>ROD</v>
          </cell>
          <cell r="F296" t="str">
            <v>DNER</v>
          </cell>
          <cell r="G296" t="str">
            <v>BR-392-Cerro Largo/Porto Xavier-Lotes 1</v>
          </cell>
          <cell r="H296">
            <v>6584420</v>
          </cell>
          <cell r="J296">
            <v>35048</v>
          </cell>
          <cell r="K296">
            <v>1</v>
          </cell>
          <cell r="L296">
            <v>1</v>
          </cell>
          <cell r="M296" t="str">
            <v>AG - 1º Lugar</v>
          </cell>
        </row>
        <row r="297">
          <cell r="A297">
            <v>1995</v>
          </cell>
          <cell r="B297" t="str">
            <v>SL</v>
          </cell>
          <cell r="C297" t="str">
            <v>-</v>
          </cell>
          <cell r="D297" t="str">
            <v>-</v>
          </cell>
          <cell r="E297" t="str">
            <v>ROD</v>
          </cell>
          <cell r="F297" t="str">
            <v>DNER</v>
          </cell>
          <cell r="G297" t="str">
            <v>BR-392-Cerro Largo/Porto Xavier-Lotes 2</v>
          </cell>
          <cell r="H297">
            <v>5287260</v>
          </cell>
          <cell r="J297">
            <v>35048</v>
          </cell>
          <cell r="K297">
            <v>1</v>
          </cell>
          <cell r="L297">
            <v>1</v>
          </cell>
          <cell r="M297" t="str">
            <v>AG - 1º Lugar</v>
          </cell>
        </row>
        <row r="298">
          <cell r="A298">
            <v>1995</v>
          </cell>
          <cell r="B298" t="str">
            <v>SL</v>
          </cell>
          <cell r="C298" t="str">
            <v>-</v>
          </cell>
          <cell r="D298" t="str">
            <v>-</v>
          </cell>
          <cell r="E298" t="str">
            <v>SAN</v>
          </cell>
          <cell r="F298" t="str">
            <v>Sanepar</v>
          </cell>
          <cell r="G298" t="str">
            <v>PROSAN II - Lote 5</v>
          </cell>
          <cell r="H298">
            <v>5517440</v>
          </cell>
          <cell r="J298">
            <v>35051</v>
          </cell>
          <cell r="K298">
            <v>1</v>
          </cell>
          <cell r="L298">
            <v>1</v>
          </cell>
          <cell r="M298" t="str">
            <v>AG - 1º Lugar</v>
          </cell>
        </row>
        <row r="299">
          <cell r="A299">
            <v>1996</v>
          </cell>
          <cell r="B299" t="str">
            <v>NE</v>
          </cell>
          <cell r="C299" t="str">
            <v>-</v>
          </cell>
          <cell r="D299" t="str">
            <v>-</v>
          </cell>
          <cell r="E299" t="str">
            <v>SAN</v>
          </cell>
          <cell r="F299" t="str">
            <v>EMBASA</v>
          </cell>
          <cell r="G299" t="str">
            <v>Sistema de Esgotamento Sanitário  de Porto Seguro</v>
          </cell>
          <cell r="H299">
            <v>8008100</v>
          </cell>
          <cell r="J299">
            <v>35065</v>
          </cell>
          <cell r="K299" t="str">
            <v>-</v>
          </cell>
          <cell r="L299">
            <v>0</v>
          </cell>
          <cell r="M299" t="str">
            <v>-</v>
          </cell>
        </row>
        <row r="300">
          <cell r="A300">
            <v>1996</v>
          </cell>
          <cell r="B300" t="str">
            <v>NE</v>
          </cell>
          <cell r="C300" t="str">
            <v>-</v>
          </cell>
          <cell r="D300" t="str">
            <v>-</v>
          </cell>
          <cell r="E300" t="str">
            <v>SAN</v>
          </cell>
          <cell r="F300" t="str">
            <v>ALUMAR</v>
          </cell>
          <cell r="G300" t="str">
            <v>Construção do Lago de Resíduos de Bauxita</v>
          </cell>
          <cell r="H300">
            <v>6152190</v>
          </cell>
          <cell r="J300">
            <v>35065</v>
          </cell>
          <cell r="K300" t="str">
            <v>-</v>
          </cell>
          <cell r="L300">
            <v>0</v>
          </cell>
          <cell r="M300" t="str">
            <v>-</v>
          </cell>
        </row>
        <row r="301">
          <cell r="A301">
            <v>1996</v>
          </cell>
          <cell r="B301" t="str">
            <v>NE</v>
          </cell>
          <cell r="C301" t="str">
            <v>-</v>
          </cell>
          <cell r="D301" t="str">
            <v>-</v>
          </cell>
          <cell r="E301" t="str">
            <v>SAN</v>
          </cell>
          <cell r="F301" t="str">
            <v>EMBASA</v>
          </cell>
          <cell r="G301" t="str">
            <v>Sistema de Abastecimento de Água  de Jaguaguara / Itaquara</v>
          </cell>
          <cell r="H301">
            <v>5654370</v>
          </cell>
          <cell r="J301">
            <v>35186</v>
          </cell>
          <cell r="K301" t="str">
            <v>-</v>
          </cell>
          <cell r="L301">
            <v>0</v>
          </cell>
          <cell r="M301" t="str">
            <v>-</v>
          </cell>
        </row>
        <row r="302">
          <cell r="A302">
            <v>1996</v>
          </cell>
          <cell r="B302" t="str">
            <v>NE</v>
          </cell>
          <cell r="C302" t="str">
            <v>-</v>
          </cell>
          <cell r="D302" t="str">
            <v>-</v>
          </cell>
          <cell r="E302" t="str">
            <v>SAN</v>
          </cell>
          <cell r="F302" t="str">
            <v>EMBASA</v>
          </cell>
          <cell r="G302" t="str">
            <v>Bacia da Calafate - Salvador</v>
          </cell>
          <cell r="H302">
            <v>6751360</v>
          </cell>
          <cell r="J302">
            <v>35186</v>
          </cell>
          <cell r="K302" t="str">
            <v>-</v>
          </cell>
          <cell r="L302">
            <v>0</v>
          </cell>
          <cell r="M302" t="str">
            <v>-</v>
          </cell>
        </row>
        <row r="303">
          <cell r="A303">
            <v>1996</v>
          </cell>
          <cell r="B303" t="str">
            <v>NE</v>
          </cell>
          <cell r="C303" t="str">
            <v>-</v>
          </cell>
          <cell r="D303" t="str">
            <v>-</v>
          </cell>
          <cell r="E303" t="str">
            <v>SAN</v>
          </cell>
          <cell r="F303" t="str">
            <v>EMBASA</v>
          </cell>
          <cell r="G303" t="str">
            <v>Bacia do Médio Camarugipe - Salvador</v>
          </cell>
          <cell r="H303">
            <v>7812450</v>
          </cell>
          <cell r="J303">
            <v>35186</v>
          </cell>
          <cell r="K303" t="str">
            <v>-</v>
          </cell>
          <cell r="L303">
            <v>0</v>
          </cell>
          <cell r="M303" t="str">
            <v>-</v>
          </cell>
        </row>
        <row r="304">
          <cell r="A304">
            <v>1996</v>
          </cell>
          <cell r="B304" t="str">
            <v>NE</v>
          </cell>
          <cell r="C304" t="str">
            <v>-</v>
          </cell>
          <cell r="D304" t="str">
            <v>-</v>
          </cell>
          <cell r="E304" t="str">
            <v>ROD</v>
          </cell>
          <cell r="F304" t="str">
            <v>DERBA</v>
          </cell>
          <cell r="G304" t="str">
            <v>Caculé/L. Almeida - Lote 5</v>
          </cell>
          <cell r="H304">
            <v>3570190</v>
          </cell>
          <cell r="J304">
            <v>35217</v>
          </cell>
          <cell r="K304" t="str">
            <v>-</v>
          </cell>
          <cell r="L304">
            <v>0</v>
          </cell>
          <cell r="M304" t="str">
            <v>-</v>
          </cell>
        </row>
        <row r="305">
          <cell r="A305">
            <v>1996</v>
          </cell>
          <cell r="B305" t="str">
            <v>NE</v>
          </cell>
          <cell r="C305" t="str">
            <v>-</v>
          </cell>
          <cell r="D305" t="str">
            <v>-</v>
          </cell>
          <cell r="E305" t="str">
            <v>ROD</v>
          </cell>
          <cell r="F305" t="str">
            <v>DERBA</v>
          </cell>
          <cell r="G305" t="str">
            <v>BA-001/Prategi - Lote 2A</v>
          </cell>
          <cell r="H305">
            <v>3178240</v>
          </cell>
          <cell r="J305">
            <v>35217</v>
          </cell>
          <cell r="K305" t="str">
            <v>-</v>
          </cell>
          <cell r="L305">
            <v>0</v>
          </cell>
          <cell r="M305" t="str">
            <v>-</v>
          </cell>
        </row>
        <row r="306">
          <cell r="A306">
            <v>1996</v>
          </cell>
          <cell r="B306" t="str">
            <v>NE</v>
          </cell>
          <cell r="C306" t="str">
            <v>-</v>
          </cell>
          <cell r="D306" t="str">
            <v>-</v>
          </cell>
          <cell r="E306" t="str">
            <v>ROD</v>
          </cell>
          <cell r="F306" t="str">
            <v>DERBA</v>
          </cell>
          <cell r="G306" t="str">
            <v>BA-001/Prategi - Lote 2B</v>
          </cell>
          <cell r="H306">
            <v>2847860</v>
          </cell>
          <cell r="J306">
            <v>35217</v>
          </cell>
          <cell r="K306" t="str">
            <v>-</v>
          </cell>
          <cell r="L306">
            <v>0</v>
          </cell>
          <cell r="M306" t="str">
            <v>-</v>
          </cell>
        </row>
        <row r="307">
          <cell r="A307">
            <v>1996</v>
          </cell>
          <cell r="B307" t="str">
            <v>NE</v>
          </cell>
          <cell r="C307" t="str">
            <v>-</v>
          </cell>
          <cell r="D307" t="str">
            <v>-</v>
          </cell>
          <cell r="E307" t="str">
            <v>ROD</v>
          </cell>
          <cell r="F307" t="str">
            <v>DERBA</v>
          </cell>
          <cell r="G307" t="str">
            <v xml:space="preserve">BR-030 - Lote 6 A </v>
          </cell>
          <cell r="H307">
            <v>1697990</v>
          </cell>
          <cell r="J307">
            <v>35217</v>
          </cell>
          <cell r="K307" t="str">
            <v>-</v>
          </cell>
          <cell r="L307">
            <v>0</v>
          </cell>
          <cell r="M307" t="str">
            <v>-</v>
          </cell>
        </row>
        <row r="308">
          <cell r="A308">
            <v>1996</v>
          </cell>
          <cell r="B308" t="str">
            <v>NE</v>
          </cell>
          <cell r="C308" t="str">
            <v>-</v>
          </cell>
          <cell r="D308" t="str">
            <v>-</v>
          </cell>
          <cell r="E308" t="str">
            <v>ROD</v>
          </cell>
          <cell r="F308" t="str">
            <v>DERBA</v>
          </cell>
          <cell r="G308" t="str">
            <v>BR-030 - Lote 6 B</v>
          </cell>
          <cell r="H308">
            <v>1405280</v>
          </cell>
          <cell r="J308">
            <v>35217</v>
          </cell>
          <cell r="K308" t="str">
            <v>-</v>
          </cell>
          <cell r="L308">
            <v>0</v>
          </cell>
          <cell r="M308" t="str">
            <v>-</v>
          </cell>
        </row>
        <row r="309">
          <cell r="A309">
            <v>1996</v>
          </cell>
          <cell r="B309" t="str">
            <v>NE</v>
          </cell>
          <cell r="C309" t="str">
            <v>-</v>
          </cell>
          <cell r="D309" t="str">
            <v>-</v>
          </cell>
          <cell r="E309" t="str">
            <v>IND</v>
          </cell>
          <cell r="F309" t="str">
            <v>Schincariol</v>
          </cell>
          <cell r="G309" t="str">
            <v>SCHINCARIOL - Unidade Nordeste Alagoinhas - BA</v>
          </cell>
          <cell r="H309">
            <v>2421860</v>
          </cell>
          <cell r="J309">
            <v>35247</v>
          </cell>
          <cell r="K309" t="str">
            <v>-</v>
          </cell>
          <cell r="L309">
            <v>0</v>
          </cell>
          <cell r="M309" t="str">
            <v>-</v>
          </cell>
        </row>
        <row r="310">
          <cell r="A310">
            <v>1996</v>
          </cell>
          <cell r="B310" t="str">
            <v>NE</v>
          </cell>
          <cell r="C310" t="str">
            <v>-</v>
          </cell>
          <cell r="D310" t="str">
            <v>-</v>
          </cell>
          <cell r="E310" t="str">
            <v>IND</v>
          </cell>
          <cell r="F310" t="str">
            <v>Schincariol</v>
          </cell>
          <cell r="G310" t="str">
            <v>SCHINCARIOL - Unidade Nordeste Alagoinhas - BA</v>
          </cell>
          <cell r="H310">
            <v>15856980</v>
          </cell>
          <cell r="J310">
            <v>35247</v>
          </cell>
          <cell r="K310" t="str">
            <v>-</v>
          </cell>
          <cell r="L310">
            <v>0</v>
          </cell>
          <cell r="M310" t="str">
            <v>-</v>
          </cell>
        </row>
        <row r="311">
          <cell r="A311">
            <v>1996</v>
          </cell>
          <cell r="B311" t="str">
            <v>NE</v>
          </cell>
          <cell r="C311" t="str">
            <v>-</v>
          </cell>
          <cell r="D311" t="str">
            <v>-</v>
          </cell>
          <cell r="E311" t="str">
            <v>ROD</v>
          </cell>
          <cell r="F311" t="str">
            <v>DERBA</v>
          </cell>
          <cell r="G311" t="str">
            <v xml:space="preserve">Edital 002/96 - Lote 6  </v>
          </cell>
          <cell r="H311">
            <v>1405280</v>
          </cell>
          <cell r="J311">
            <v>35247</v>
          </cell>
          <cell r="K311" t="str">
            <v>-</v>
          </cell>
          <cell r="L311" t="str">
            <v>-</v>
          </cell>
          <cell r="M311" t="str">
            <v>-</v>
          </cell>
        </row>
        <row r="312">
          <cell r="A312">
            <v>1996</v>
          </cell>
          <cell r="B312" t="str">
            <v>NE</v>
          </cell>
          <cell r="C312" t="str">
            <v>-</v>
          </cell>
          <cell r="D312" t="str">
            <v>-</v>
          </cell>
          <cell r="E312" t="str">
            <v>ROD</v>
          </cell>
          <cell r="F312" t="str">
            <v>DERBA</v>
          </cell>
          <cell r="G312" t="str">
            <v>Edital 003/96 - Lote 12</v>
          </cell>
          <cell r="H312">
            <v>12776780</v>
          </cell>
          <cell r="J312">
            <v>35247</v>
          </cell>
          <cell r="K312" t="str">
            <v>-</v>
          </cell>
          <cell r="L312" t="str">
            <v>-</v>
          </cell>
          <cell r="M312" t="str">
            <v>-</v>
          </cell>
        </row>
        <row r="313">
          <cell r="A313">
            <v>1996</v>
          </cell>
          <cell r="B313" t="str">
            <v>NE</v>
          </cell>
          <cell r="C313" t="str">
            <v>-</v>
          </cell>
          <cell r="D313" t="str">
            <v>-</v>
          </cell>
          <cell r="E313" t="str">
            <v>ROD</v>
          </cell>
          <cell r="F313" t="str">
            <v>DERBA</v>
          </cell>
          <cell r="G313" t="str">
            <v>Edital 003/96 - Lote 12 - C</v>
          </cell>
          <cell r="H313">
            <v>15104780</v>
          </cell>
          <cell r="J313">
            <v>35247</v>
          </cell>
          <cell r="K313" t="str">
            <v>-</v>
          </cell>
          <cell r="L313" t="str">
            <v>-</v>
          </cell>
          <cell r="M313" t="str">
            <v>-</v>
          </cell>
        </row>
        <row r="314">
          <cell r="A314">
            <v>1996</v>
          </cell>
          <cell r="B314" t="str">
            <v>NE</v>
          </cell>
          <cell r="C314" t="str">
            <v>-</v>
          </cell>
          <cell r="D314" t="str">
            <v>-</v>
          </cell>
          <cell r="E314" t="str">
            <v>ROD</v>
          </cell>
          <cell r="F314" t="str">
            <v>DERBA</v>
          </cell>
          <cell r="G314" t="str">
            <v xml:space="preserve">Edital 002/96 - Lote 2  </v>
          </cell>
          <cell r="H314">
            <v>2847860</v>
          </cell>
          <cell r="J314">
            <v>35247</v>
          </cell>
          <cell r="K314" t="str">
            <v>-</v>
          </cell>
          <cell r="L314" t="str">
            <v>-</v>
          </cell>
          <cell r="M314" t="str">
            <v>-</v>
          </cell>
        </row>
        <row r="315">
          <cell r="A315">
            <v>1996</v>
          </cell>
          <cell r="B315" t="str">
            <v>NE</v>
          </cell>
          <cell r="C315" t="str">
            <v>-</v>
          </cell>
          <cell r="D315" t="str">
            <v>-</v>
          </cell>
          <cell r="E315" t="str">
            <v>ROD</v>
          </cell>
          <cell r="F315" t="str">
            <v>DERBA</v>
          </cell>
          <cell r="G315" t="str">
            <v>Edital 003/96 - Lote 11</v>
          </cell>
          <cell r="H315">
            <v>12076100</v>
          </cell>
          <cell r="J315">
            <v>35247</v>
          </cell>
          <cell r="K315" t="str">
            <v>-</v>
          </cell>
          <cell r="L315" t="str">
            <v>-</v>
          </cell>
          <cell r="M315" t="str">
            <v>-</v>
          </cell>
        </row>
        <row r="316">
          <cell r="A316">
            <v>1996</v>
          </cell>
          <cell r="B316" t="str">
            <v>NE</v>
          </cell>
          <cell r="C316" t="str">
            <v>-</v>
          </cell>
          <cell r="D316" t="str">
            <v>-</v>
          </cell>
          <cell r="E316" t="str">
            <v>ROD</v>
          </cell>
          <cell r="F316" t="str">
            <v>DERBA</v>
          </cell>
          <cell r="G316" t="str">
            <v xml:space="preserve">Edital 003/96 - Lote 3 </v>
          </cell>
          <cell r="H316">
            <v>8154390</v>
          </cell>
          <cell r="J316">
            <v>35247</v>
          </cell>
          <cell r="K316" t="str">
            <v>-</v>
          </cell>
          <cell r="L316" t="str">
            <v>-</v>
          </cell>
          <cell r="M316" t="str">
            <v>-</v>
          </cell>
        </row>
        <row r="317">
          <cell r="A317">
            <v>1996</v>
          </cell>
          <cell r="B317" t="str">
            <v>NE</v>
          </cell>
          <cell r="C317" t="str">
            <v>-</v>
          </cell>
          <cell r="D317" t="str">
            <v>-</v>
          </cell>
          <cell r="E317" t="str">
            <v>IND</v>
          </cell>
          <cell r="F317" t="str">
            <v>BRAHMA</v>
          </cell>
          <cell r="G317" t="str">
            <v>BRAHMA Unidade Águas Claras Estância - SE</v>
          </cell>
          <cell r="H317">
            <v>5275390</v>
          </cell>
          <cell r="J317">
            <v>35247</v>
          </cell>
          <cell r="K317" t="str">
            <v>-</v>
          </cell>
          <cell r="L317" t="str">
            <v>-</v>
          </cell>
          <cell r="M317" t="str">
            <v>-</v>
          </cell>
        </row>
        <row r="318">
          <cell r="A318">
            <v>1996</v>
          </cell>
          <cell r="B318" t="str">
            <v>NE</v>
          </cell>
          <cell r="C318" t="str">
            <v>-</v>
          </cell>
          <cell r="D318" t="str">
            <v>-</v>
          </cell>
          <cell r="E318" t="str">
            <v>ROD</v>
          </cell>
          <cell r="F318" t="str">
            <v>DERBA</v>
          </cell>
          <cell r="G318" t="str">
            <v>Edital 002/96 - Lote 5</v>
          </cell>
          <cell r="H318">
            <v>3570190</v>
          </cell>
          <cell r="J318">
            <v>35247</v>
          </cell>
          <cell r="K318" t="str">
            <v>-</v>
          </cell>
          <cell r="L318" t="str">
            <v>-</v>
          </cell>
          <cell r="M318" t="str">
            <v>-</v>
          </cell>
        </row>
        <row r="319">
          <cell r="A319">
            <v>1996</v>
          </cell>
          <cell r="B319" t="str">
            <v>NE</v>
          </cell>
          <cell r="C319" t="str">
            <v>-</v>
          </cell>
          <cell r="D319" t="str">
            <v>-</v>
          </cell>
          <cell r="E319" t="str">
            <v>ROD</v>
          </cell>
          <cell r="F319" t="str">
            <v>DERBA</v>
          </cell>
          <cell r="G319" t="str">
            <v>Edital 002/96 - Lote 2 - C</v>
          </cell>
          <cell r="H319">
            <v>3178240</v>
          </cell>
          <cell r="J319">
            <v>35247</v>
          </cell>
          <cell r="K319" t="str">
            <v>-</v>
          </cell>
          <cell r="L319" t="str">
            <v>-</v>
          </cell>
          <cell r="M319" t="str">
            <v>-</v>
          </cell>
        </row>
        <row r="320">
          <cell r="A320">
            <v>1996</v>
          </cell>
          <cell r="B320" t="str">
            <v>NE</v>
          </cell>
          <cell r="C320" t="str">
            <v>-</v>
          </cell>
          <cell r="D320" t="str">
            <v>-</v>
          </cell>
          <cell r="E320" t="str">
            <v>ROD</v>
          </cell>
          <cell r="F320" t="str">
            <v>DERBA</v>
          </cell>
          <cell r="G320" t="str">
            <v xml:space="preserve">Lote 2  -A  </v>
          </cell>
          <cell r="H320">
            <v>3178240</v>
          </cell>
          <cell r="J320">
            <v>35247</v>
          </cell>
          <cell r="K320" t="str">
            <v>-</v>
          </cell>
          <cell r="L320" t="str">
            <v>-</v>
          </cell>
          <cell r="M320" t="str">
            <v>-</v>
          </cell>
        </row>
        <row r="321">
          <cell r="A321">
            <v>1996</v>
          </cell>
          <cell r="B321" t="str">
            <v>NE</v>
          </cell>
          <cell r="C321" t="str">
            <v>-</v>
          </cell>
          <cell r="D321" t="str">
            <v>-</v>
          </cell>
          <cell r="E321" t="str">
            <v>ROD</v>
          </cell>
          <cell r="F321" t="str">
            <v>DERBA</v>
          </cell>
          <cell r="G321" t="str">
            <v>Edital 003/96 - Lote 3 - C</v>
          </cell>
          <cell r="H321">
            <v>10445130</v>
          </cell>
          <cell r="J321">
            <v>35247</v>
          </cell>
          <cell r="K321" t="str">
            <v>-</v>
          </cell>
          <cell r="L321" t="str">
            <v>-</v>
          </cell>
          <cell r="M321" t="str">
            <v>-</v>
          </cell>
        </row>
        <row r="322">
          <cell r="A322">
            <v>1996</v>
          </cell>
          <cell r="B322" t="str">
            <v>NE</v>
          </cell>
          <cell r="C322" t="str">
            <v>-</v>
          </cell>
          <cell r="D322" t="str">
            <v>-</v>
          </cell>
          <cell r="E322" t="str">
            <v>ROD</v>
          </cell>
          <cell r="F322" t="str">
            <v>DERBA</v>
          </cell>
          <cell r="G322" t="str">
            <v xml:space="preserve">Edital 002/96 - Lote 6 - C </v>
          </cell>
          <cell r="H322">
            <v>1697990</v>
          </cell>
          <cell r="J322">
            <v>35247</v>
          </cell>
          <cell r="K322" t="str">
            <v>-</v>
          </cell>
          <cell r="L322" t="str">
            <v>-</v>
          </cell>
          <cell r="M322" t="str">
            <v>-</v>
          </cell>
        </row>
        <row r="323">
          <cell r="A323">
            <v>1996</v>
          </cell>
          <cell r="B323" t="str">
            <v>NE</v>
          </cell>
          <cell r="C323" t="str">
            <v>-</v>
          </cell>
          <cell r="D323" t="str">
            <v>-</v>
          </cell>
          <cell r="E323" t="str">
            <v>ROD</v>
          </cell>
          <cell r="F323" t="str">
            <v>DERMA</v>
          </cell>
          <cell r="G323" t="str">
            <v>Melhorias e Pavimentação da BR-230 - S.J. dos Patos / B. de Grajaú</v>
          </cell>
          <cell r="H323">
            <v>3521300</v>
          </cell>
          <cell r="J323">
            <v>35309</v>
          </cell>
          <cell r="K323" t="str">
            <v>-</v>
          </cell>
          <cell r="L323" t="str">
            <v>-</v>
          </cell>
          <cell r="M323" t="str">
            <v>-</v>
          </cell>
        </row>
        <row r="324">
          <cell r="A324">
            <v>1996</v>
          </cell>
          <cell r="B324" t="str">
            <v>NE</v>
          </cell>
          <cell r="C324" t="str">
            <v>-</v>
          </cell>
          <cell r="D324" t="str">
            <v>-</v>
          </cell>
          <cell r="E324" t="str">
            <v>ROD</v>
          </cell>
          <cell r="F324" t="str">
            <v>DERMA</v>
          </cell>
          <cell r="G324" t="str">
            <v>Melhorias e Pavimentação da BR-230 - Rio Muquém / B. do Grajaú</v>
          </cell>
          <cell r="H324">
            <v>3723450</v>
          </cell>
          <cell r="J324">
            <v>35309</v>
          </cell>
          <cell r="K324" t="str">
            <v>-</v>
          </cell>
          <cell r="L324" t="str">
            <v>-</v>
          </cell>
          <cell r="M324" t="str">
            <v>-</v>
          </cell>
        </row>
        <row r="325">
          <cell r="A325">
            <v>1996</v>
          </cell>
          <cell r="B325" t="str">
            <v>NE</v>
          </cell>
          <cell r="C325" t="str">
            <v>-</v>
          </cell>
          <cell r="D325" t="str">
            <v>-</v>
          </cell>
          <cell r="E325" t="str">
            <v>ROD</v>
          </cell>
          <cell r="F325" t="str">
            <v>DERMA</v>
          </cell>
          <cell r="G325" t="str">
            <v>Melhorias e Pavimentação da BR-230 - Pastos Bons</v>
          </cell>
          <cell r="H325">
            <v>3934130</v>
          </cell>
          <cell r="J325">
            <v>35309</v>
          </cell>
          <cell r="K325">
            <v>1</v>
          </cell>
          <cell r="L325">
            <v>1</v>
          </cell>
          <cell r="M325" t="str">
            <v>AG - 1º Lugar</v>
          </cell>
        </row>
        <row r="326">
          <cell r="A326">
            <v>1996</v>
          </cell>
          <cell r="B326" t="str">
            <v>NE</v>
          </cell>
          <cell r="C326" t="str">
            <v>-</v>
          </cell>
          <cell r="D326" t="str">
            <v>-</v>
          </cell>
          <cell r="E326" t="str">
            <v>ROD</v>
          </cell>
          <cell r="F326" t="str">
            <v>DERMA</v>
          </cell>
          <cell r="G326" t="str">
            <v>Melhorias e Pavimentação da BR-230 - S.J. dos Patos / Rio Muquém</v>
          </cell>
          <cell r="H326">
            <v>4057220</v>
          </cell>
          <cell r="J326">
            <v>35309</v>
          </cell>
          <cell r="K326" t="str">
            <v>-</v>
          </cell>
          <cell r="L326">
            <v>0</v>
          </cell>
          <cell r="M326" t="str">
            <v>-</v>
          </cell>
        </row>
        <row r="327">
          <cell r="A327">
            <v>1996</v>
          </cell>
          <cell r="B327" t="str">
            <v>NE</v>
          </cell>
          <cell r="C327" t="str">
            <v>-</v>
          </cell>
          <cell r="D327" t="str">
            <v>-</v>
          </cell>
          <cell r="E327" t="str">
            <v>SAN</v>
          </cell>
          <cell r="F327" t="str">
            <v>CAERN</v>
          </cell>
          <cell r="G327" t="str">
            <v>Adutora do Trairi</v>
          </cell>
          <cell r="H327">
            <v>33125000</v>
          </cell>
          <cell r="J327">
            <v>35370</v>
          </cell>
          <cell r="K327" t="str">
            <v>-</v>
          </cell>
          <cell r="L327">
            <v>0</v>
          </cell>
          <cell r="M327" t="str">
            <v>Reajuste de Contrato</v>
          </cell>
        </row>
        <row r="328">
          <cell r="A328">
            <v>1996</v>
          </cell>
          <cell r="B328" t="str">
            <v>NE</v>
          </cell>
          <cell r="C328" t="str">
            <v>-</v>
          </cell>
          <cell r="D328" t="str">
            <v>-</v>
          </cell>
          <cell r="E328" t="str">
            <v>ROD</v>
          </cell>
          <cell r="F328" t="str">
            <v>DERMA</v>
          </cell>
          <cell r="G328" t="str">
            <v>Colinas - Orozimbo -   MA</v>
          </cell>
          <cell r="H328">
            <v>7275000</v>
          </cell>
          <cell r="J328">
            <v>35370</v>
          </cell>
          <cell r="K328" t="str">
            <v>-</v>
          </cell>
          <cell r="L328">
            <v>0</v>
          </cell>
          <cell r="M328" t="str">
            <v>-</v>
          </cell>
        </row>
        <row r="329">
          <cell r="A329">
            <v>1996</v>
          </cell>
          <cell r="B329" t="str">
            <v>NE</v>
          </cell>
          <cell r="C329" t="str">
            <v>-</v>
          </cell>
          <cell r="D329" t="str">
            <v>-</v>
          </cell>
          <cell r="E329" t="str">
            <v>ROD</v>
          </cell>
          <cell r="F329" t="str">
            <v>DERBA</v>
          </cell>
          <cell r="G329" t="str">
            <v>ED-008/96 - Lote 2 - Serviços de Manutenção Periódica de Rodovias</v>
          </cell>
          <cell r="H329">
            <v>3183000</v>
          </cell>
          <cell r="J329">
            <v>35400</v>
          </cell>
          <cell r="K329" t="str">
            <v>-</v>
          </cell>
          <cell r="L329">
            <v>0</v>
          </cell>
          <cell r="M329" t="str">
            <v>-</v>
          </cell>
        </row>
        <row r="330">
          <cell r="A330">
            <v>1996</v>
          </cell>
          <cell r="B330" t="str">
            <v>NE</v>
          </cell>
          <cell r="C330" t="str">
            <v>-</v>
          </cell>
          <cell r="D330" t="str">
            <v>-</v>
          </cell>
          <cell r="E330" t="str">
            <v>ROD</v>
          </cell>
          <cell r="F330" t="str">
            <v>DERBA</v>
          </cell>
          <cell r="G330" t="str">
            <v>ED-008/96 - Lote 1 - Serviços de Manutenção Periódica de Rodovias</v>
          </cell>
          <cell r="H330">
            <v>3004000</v>
          </cell>
          <cell r="J330">
            <v>35400</v>
          </cell>
          <cell r="K330" t="str">
            <v>-</v>
          </cell>
          <cell r="L330">
            <v>0</v>
          </cell>
          <cell r="M330" t="str">
            <v>-</v>
          </cell>
        </row>
        <row r="331">
          <cell r="A331">
            <v>1996</v>
          </cell>
          <cell r="B331" t="str">
            <v>NE</v>
          </cell>
          <cell r="C331" t="str">
            <v>-</v>
          </cell>
          <cell r="D331" t="str">
            <v>-</v>
          </cell>
          <cell r="E331" t="str">
            <v>ROD</v>
          </cell>
          <cell r="F331" t="str">
            <v>DERBA</v>
          </cell>
          <cell r="G331" t="str">
            <v>ED-008/96 - Lote 4 - Serviços de Manutenção Periódica de Rodovias</v>
          </cell>
          <cell r="H331">
            <v>3667000</v>
          </cell>
          <cell r="J331">
            <v>35400</v>
          </cell>
          <cell r="K331" t="str">
            <v>-</v>
          </cell>
          <cell r="L331">
            <v>0</v>
          </cell>
          <cell r="M331" t="str">
            <v>-</v>
          </cell>
        </row>
        <row r="332">
          <cell r="A332">
            <v>1996</v>
          </cell>
          <cell r="B332" t="str">
            <v>NE</v>
          </cell>
          <cell r="C332" t="str">
            <v>-</v>
          </cell>
          <cell r="D332" t="str">
            <v>-</v>
          </cell>
          <cell r="E332" t="str">
            <v>ROD</v>
          </cell>
          <cell r="F332" t="str">
            <v>DERBA</v>
          </cell>
          <cell r="G332" t="str">
            <v>ED-008/96 - Lote 6 - Serviços de Manutenção Periódica de Rodovias</v>
          </cell>
          <cell r="H332">
            <v>7752000</v>
          </cell>
          <cell r="J332">
            <v>35400</v>
          </cell>
          <cell r="K332" t="str">
            <v>-</v>
          </cell>
          <cell r="L332">
            <v>0</v>
          </cell>
          <cell r="M332" t="str">
            <v>-</v>
          </cell>
        </row>
        <row r="333">
          <cell r="A333">
            <v>1996</v>
          </cell>
          <cell r="B333" t="str">
            <v>NE</v>
          </cell>
          <cell r="C333" t="str">
            <v>-</v>
          </cell>
          <cell r="D333" t="str">
            <v>-</v>
          </cell>
          <cell r="E333" t="str">
            <v>ROD</v>
          </cell>
          <cell r="F333" t="str">
            <v>DERBA</v>
          </cell>
          <cell r="G333" t="str">
            <v>ED-008/96 - Lote 5 - Serviços de Manutenção Periódica de Rodovias</v>
          </cell>
          <cell r="H333">
            <v>1422000</v>
          </cell>
          <cell r="J333">
            <v>35400</v>
          </cell>
          <cell r="K333" t="str">
            <v>-</v>
          </cell>
          <cell r="L333">
            <v>0</v>
          </cell>
          <cell r="M333" t="str">
            <v>-</v>
          </cell>
        </row>
        <row r="334">
          <cell r="A334">
            <v>1996</v>
          </cell>
          <cell r="B334" t="str">
            <v>SE</v>
          </cell>
          <cell r="C334" t="str">
            <v>-</v>
          </cell>
          <cell r="D334" t="str">
            <v>-</v>
          </cell>
          <cell r="E334" t="str">
            <v>ROD</v>
          </cell>
          <cell r="F334" t="str">
            <v xml:space="preserve">SETO </v>
          </cell>
          <cell r="G334" t="str">
            <v>Rodovia TO - 050 - Lote 06 - C</v>
          </cell>
          <cell r="H334">
            <v>4474350</v>
          </cell>
          <cell r="J334">
            <v>35096</v>
          </cell>
          <cell r="K334" t="str">
            <v>-</v>
          </cell>
          <cell r="L334">
            <v>0</v>
          </cell>
          <cell r="M334" t="str">
            <v>-</v>
          </cell>
        </row>
        <row r="335">
          <cell r="A335">
            <v>1996</v>
          </cell>
          <cell r="B335" t="str">
            <v>SE</v>
          </cell>
          <cell r="C335" t="str">
            <v>-</v>
          </cell>
          <cell r="D335" t="str">
            <v>-</v>
          </cell>
          <cell r="E335" t="str">
            <v>ROD</v>
          </cell>
          <cell r="F335" t="str">
            <v xml:space="preserve">SETO </v>
          </cell>
          <cell r="G335" t="str">
            <v>Rodovia TO - 280 - Lote 09 - C</v>
          </cell>
          <cell r="H335">
            <v>4674370</v>
          </cell>
          <cell r="J335">
            <v>35096</v>
          </cell>
          <cell r="K335" t="str">
            <v>-</v>
          </cell>
          <cell r="L335">
            <v>0</v>
          </cell>
          <cell r="M335" t="str">
            <v>-</v>
          </cell>
        </row>
        <row r="336">
          <cell r="A336">
            <v>1996</v>
          </cell>
          <cell r="B336" t="str">
            <v>SE</v>
          </cell>
          <cell r="C336" t="str">
            <v>-</v>
          </cell>
          <cell r="D336" t="str">
            <v>-</v>
          </cell>
          <cell r="E336" t="str">
            <v>ROD</v>
          </cell>
          <cell r="F336" t="str">
            <v>P.M. Goiânia</v>
          </cell>
          <cell r="G336" t="str">
            <v>Pavimentação Asfáltica de 4,000 m2 - Lote 1</v>
          </cell>
          <cell r="H336">
            <v>40022480</v>
          </cell>
          <cell r="J336">
            <v>35096</v>
          </cell>
          <cell r="K336" t="str">
            <v>-</v>
          </cell>
          <cell r="L336">
            <v>0</v>
          </cell>
          <cell r="M336" t="str">
            <v>-</v>
          </cell>
        </row>
        <row r="337">
          <cell r="A337">
            <v>1996</v>
          </cell>
          <cell r="B337" t="str">
            <v>SE</v>
          </cell>
          <cell r="C337" t="str">
            <v>-</v>
          </cell>
          <cell r="D337" t="str">
            <v>-</v>
          </cell>
          <cell r="E337" t="str">
            <v>ROD</v>
          </cell>
          <cell r="F337" t="str">
            <v>P.M. Goiânia</v>
          </cell>
          <cell r="G337" t="str">
            <v>Pavimentação Asfáltica de 4,000 m2 - Lote 2</v>
          </cell>
          <cell r="H337">
            <v>38945660</v>
          </cell>
          <cell r="J337">
            <v>35096</v>
          </cell>
          <cell r="K337" t="str">
            <v>-</v>
          </cell>
          <cell r="L337">
            <v>0</v>
          </cell>
          <cell r="M337" t="str">
            <v>-</v>
          </cell>
        </row>
        <row r="338">
          <cell r="A338">
            <v>1996</v>
          </cell>
          <cell r="B338" t="str">
            <v>SE</v>
          </cell>
          <cell r="C338" t="str">
            <v>-</v>
          </cell>
          <cell r="D338" t="str">
            <v>-</v>
          </cell>
          <cell r="E338" t="str">
            <v>ROD</v>
          </cell>
          <cell r="F338" t="str">
            <v xml:space="preserve">SETO </v>
          </cell>
          <cell r="G338" t="str">
            <v>Rodovia TO - 280 - Lote 07 - C</v>
          </cell>
          <cell r="H338">
            <v>4914290</v>
          </cell>
          <cell r="J338">
            <v>35096</v>
          </cell>
          <cell r="K338" t="str">
            <v>-</v>
          </cell>
          <cell r="L338">
            <v>0</v>
          </cell>
          <cell r="M338" t="str">
            <v>-</v>
          </cell>
        </row>
        <row r="339">
          <cell r="A339">
            <v>1996</v>
          </cell>
          <cell r="B339" t="str">
            <v>SE</v>
          </cell>
          <cell r="C339" t="str">
            <v>-</v>
          </cell>
          <cell r="D339" t="str">
            <v>-</v>
          </cell>
          <cell r="E339" t="str">
            <v>ROD</v>
          </cell>
          <cell r="F339" t="str">
            <v xml:space="preserve">SETO </v>
          </cell>
          <cell r="G339" t="str">
            <v>Rodovia TO - 050 - Lote 15 - C</v>
          </cell>
          <cell r="H339">
            <v>4900000</v>
          </cell>
          <cell r="J339">
            <v>35096</v>
          </cell>
          <cell r="K339" t="str">
            <v>-</v>
          </cell>
          <cell r="L339">
            <v>0</v>
          </cell>
          <cell r="M339" t="str">
            <v>-</v>
          </cell>
        </row>
        <row r="340">
          <cell r="A340">
            <v>1996</v>
          </cell>
          <cell r="B340" t="str">
            <v>SE</v>
          </cell>
          <cell r="C340" t="str">
            <v>-</v>
          </cell>
          <cell r="D340" t="str">
            <v>-</v>
          </cell>
          <cell r="E340" t="str">
            <v>ROD</v>
          </cell>
          <cell r="F340" t="str">
            <v xml:space="preserve">SETO </v>
          </cell>
          <cell r="G340" t="str">
            <v>Rodovia TO - 280 - Lote 08 - C</v>
          </cell>
          <cell r="H340">
            <v>4882150</v>
          </cell>
          <cell r="J340">
            <v>35096</v>
          </cell>
          <cell r="K340" t="str">
            <v>-</v>
          </cell>
          <cell r="L340">
            <v>0</v>
          </cell>
          <cell r="M340" t="str">
            <v>-</v>
          </cell>
        </row>
        <row r="341">
          <cell r="A341">
            <v>1996</v>
          </cell>
          <cell r="B341" t="str">
            <v>SE</v>
          </cell>
          <cell r="C341" t="str">
            <v>-</v>
          </cell>
          <cell r="D341" t="str">
            <v>-</v>
          </cell>
          <cell r="E341" t="str">
            <v>SAN</v>
          </cell>
          <cell r="F341" t="str">
            <v>P.M. Timóteo</v>
          </cell>
          <cell r="G341" t="str">
            <v>Interceptores e Canalização do Córrego do Timóteo</v>
          </cell>
          <cell r="H341">
            <v>3591790</v>
          </cell>
          <cell r="J341">
            <v>35096</v>
          </cell>
          <cell r="K341" t="str">
            <v>-</v>
          </cell>
          <cell r="L341">
            <v>0</v>
          </cell>
          <cell r="M341" t="str">
            <v>-</v>
          </cell>
        </row>
        <row r="342">
          <cell r="A342">
            <v>1996</v>
          </cell>
          <cell r="B342" t="str">
            <v>SE</v>
          </cell>
          <cell r="C342" t="str">
            <v>-</v>
          </cell>
          <cell r="D342" t="str">
            <v>-</v>
          </cell>
          <cell r="E342" t="str">
            <v>ROD</v>
          </cell>
          <cell r="F342" t="str">
            <v xml:space="preserve">SETO </v>
          </cell>
          <cell r="G342" t="str">
            <v>Rodovia TO - 050 - Lote 14 - C</v>
          </cell>
          <cell r="H342">
            <v>4611270</v>
          </cell>
          <cell r="J342">
            <v>35096</v>
          </cell>
          <cell r="K342" t="str">
            <v>-</v>
          </cell>
          <cell r="L342">
            <v>0</v>
          </cell>
          <cell r="M342" t="str">
            <v>-</v>
          </cell>
        </row>
        <row r="343">
          <cell r="A343">
            <v>1996</v>
          </cell>
          <cell r="B343" t="str">
            <v>SE</v>
          </cell>
          <cell r="C343" t="str">
            <v>-</v>
          </cell>
          <cell r="D343" t="str">
            <v>-</v>
          </cell>
          <cell r="E343" t="str">
            <v>ROD</v>
          </cell>
          <cell r="F343" t="str">
            <v xml:space="preserve">SETO </v>
          </cell>
          <cell r="G343" t="str">
            <v>Rodovia TO - 050 - Lote 05 - A</v>
          </cell>
          <cell r="H343">
            <v>4394090</v>
          </cell>
          <cell r="J343">
            <v>35096</v>
          </cell>
          <cell r="K343">
            <v>1</v>
          </cell>
          <cell r="L343">
            <v>1</v>
          </cell>
          <cell r="M343" t="str">
            <v>AG - 1º Lugar</v>
          </cell>
        </row>
        <row r="344">
          <cell r="A344">
            <v>1996</v>
          </cell>
          <cell r="B344" t="str">
            <v>SE</v>
          </cell>
          <cell r="C344" t="str">
            <v>-</v>
          </cell>
          <cell r="D344" t="str">
            <v>-</v>
          </cell>
          <cell r="E344" t="str">
            <v>ROD</v>
          </cell>
          <cell r="F344" t="str">
            <v xml:space="preserve">SETO </v>
          </cell>
          <cell r="G344" t="str">
            <v>Rodovia TO - 280 - Lote 09 - B</v>
          </cell>
          <cell r="H344">
            <v>4299640</v>
          </cell>
          <cell r="J344">
            <v>35096</v>
          </cell>
          <cell r="K344" t="str">
            <v>-</v>
          </cell>
          <cell r="L344">
            <v>0</v>
          </cell>
          <cell r="M344" t="str">
            <v>não entregue</v>
          </cell>
        </row>
        <row r="345">
          <cell r="A345">
            <v>1996</v>
          </cell>
          <cell r="B345" t="str">
            <v>SE</v>
          </cell>
          <cell r="C345" t="str">
            <v>-</v>
          </cell>
          <cell r="D345" t="str">
            <v>-</v>
          </cell>
          <cell r="E345" t="str">
            <v>ROD</v>
          </cell>
          <cell r="F345" t="str">
            <v xml:space="preserve">SETO </v>
          </cell>
          <cell r="G345" t="str">
            <v>Rodovia TO - 050 - Lote 06 - B</v>
          </cell>
          <cell r="H345">
            <v>4053240</v>
          </cell>
          <cell r="J345">
            <v>35096</v>
          </cell>
          <cell r="K345" t="str">
            <v>-</v>
          </cell>
          <cell r="L345">
            <v>0</v>
          </cell>
          <cell r="M345" t="str">
            <v>não entregue</v>
          </cell>
        </row>
        <row r="346">
          <cell r="A346">
            <v>1996</v>
          </cell>
          <cell r="B346" t="str">
            <v>SE</v>
          </cell>
          <cell r="C346" t="str">
            <v>-</v>
          </cell>
          <cell r="D346" t="str">
            <v>-</v>
          </cell>
          <cell r="E346" t="str">
            <v>ROD</v>
          </cell>
          <cell r="F346" t="str">
            <v xml:space="preserve">SETO </v>
          </cell>
          <cell r="G346" t="str">
            <v>Rodovia TO - 050 - Lote 05 - B</v>
          </cell>
          <cell r="H346">
            <v>3984590</v>
          </cell>
          <cell r="J346">
            <v>35096</v>
          </cell>
          <cell r="K346" t="str">
            <v>-</v>
          </cell>
          <cell r="L346">
            <v>0</v>
          </cell>
          <cell r="M346" t="str">
            <v>não entregue</v>
          </cell>
        </row>
        <row r="347">
          <cell r="A347">
            <v>1996</v>
          </cell>
          <cell r="B347" t="str">
            <v>SE</v>
          </cell>
          <cell r="C347" t="str">
            <v>-</v>
          </cell>
          <cell r="D347" t="str">
            <v>-</v>
          </cell>
          <cell r="E347" t="str">
            <v>ROD</v>
          </cell>
          <cell r="F347" t="str">
            <v xml:space="preserve">SETO </v>
          </cell>
          <cell r="G347" t="str">
            <v>Rodovia TO - 050 - Lote 13 - C</v>
          </cell>
          <cell r="H347">
            <v>3557260</v>
          </cell>
          <cell r="J347">
            <v>35096</v>
          </cell>
          <cell r="K347" t="str">
            <v>-</v>
          </cell>
          <cell r="L347">
            <v>0</v>
          </cell>
          <cell r="M347" t="str">
            <v>-</v>
          </cell>
        </row>
        <row r="348">
          <cell r="A348">
            <v>1996</v>
          </cell>
          <cell r="B348" t="str">
            <v>SE</v>
          </cell>
          <cell r="C348" t="str">
            <v>-</v>
          </cell>
          <cell r="D348" t="str">
            <v>-</v>
          </cell>
          <cell r="E348" t="str">
            <v>URB</v>
          </cell>
          <cell r="F348" t="str">
            <v>P.M. Ipatinga</v>
          </cell>
          <cell r="G348" t="str">
            <v>Avenida Londrina -Obras de Infraestrutura</v>
          </cell>
          <cell r="H348">
            <v>2973500</v>
          </cell>
          <cell r="J348">
            <v>35125</v>
          </cell>
          <cell r="K348" t="str">
            <v>-</v>
          </cell>
          <cell r="L348">
            <v>0</v>
          </cell>
          <cell r="M348" t="str">
            <v>não entregue</v>
          </cell>
        </row>
        <row r="349">
          <cell r="A349">
            <v>1996</v>
          </cell>
          <cell r="B349" t="str">
            <v>SE</v>
          </cell>
          <cell r="C349" t="str">
            <v>-</v>
          </cell>
          <cell r="D349" t="str">
            <v>-</v>
          </cell>
          <cell r="E349" t="str">
            <v>SAN</v>
          </cell>
          <cell r="F349" t="str">
            <v>SUDECAP</v>
          </cell>
          <cell r="G349" t="str">
            <v>Desassoreamento da Lagoa da Pampulha em BH</v>
          </cell>
          <cell r="H349">
            <v>1435260</v>
          </cell>
          <cell r="J349">
            <v>35125</v>
          </cell>
          <cell r="K349" t="str">
            <v>-</v>
          </cell>
          <cell r="L349">
            <v>0</v>
          </cell>
          <cell r="M349" t="str">
            <v>-</v>
          </cell>
        </row>
        <row r="350">
          <cell r="A350">
            <v>1996</v>
          </cell>
          <cell r="B350" t="str">
            <v>SE</v>
          </cell>
          <cell r="C350" t="str">
            <v>-</v>
          </cell>
          <cell r="D350" t="str">
            <v>-</v>
          </cell>
          <cell r="E350" t="str">
            <v>ROD</v>
          </cell>
          <cell r="F350" t="str">
            <v>DNER</v>
          </cell>
          <cell r="G350" t="str">
            <v>Rodovia BR-040 Entrocamento Mg-424 / Anel Rodoviário</v>
          </cell>
          <cell r="H350">
            <v>6317160</v>
          </cell>
          <cell r="J350">
            <v>35125</v>
          </cell>
          <cell r="K350" t="str">
            <v>-</v>
          </cell>
          <cell r="L350">
            <v>0</v>
          </cell>
          <cell r="M350" t="str">
            <v>não houve fechamento</v>
          </cell>
        </row>
        <row r="351">
          <cell r="A351">
            <v>1996</v>
          </cell>
          <cell r="B351" t="str">
            <v>SE</v>
          </cell>
          <cell r="C351" t="str">
            <v>-</v>
          </cell>
          <cell r="D351" t="str">
            <v>-</v>
          </cell>
          <cell r="E351" t="str">
            <v>ROD</v>
          </cell>
          <cell r="F351" t="str">
            <v>SETO</v>
          </cell>
          <cell r="G351" t="str">
            <v>Rodovia TO - 020  -  Palmas / Aparecida do Rio Negro</v>
          </cell>
          <cell r="H351">
            <v>9066130</v>
          </cell>
          <cell r="J351">
            <v>35186</v>
          </cell>
          <cell r="K351" t="str">
            <v>-</v>
          </cell>
          <cell r="L351">
            <v>0</v>
          </cell>
          <cell r="M351" t="str">
            <v>Revisão de preços contratuais</v>
          </cell>
        </row>
        <row r="352">
          <cell r="A352">
            <v>1996</v>
          </cell>
          <cell r="B352" t="str">
            <v>SE</v>
          </cell>
          <cell r="C352" t="str">
            <v>-</v>
          </cell>
          <cell r="D352" t="str">
            <v>MIN</v>
          </cell>
          <cell r="E352" t="str">
            <v>MIN</v>
          </cell>
          <cell r="F352" t="str">
            <v>Tibrás - Rib.</v>
          </cell>
          <cell r="G352" t="str">
            <v>Mineração  Tibrás</v>
          </cell>
          <cell r="H352">
            <v>2006090</v>
          </cell>
          <cell r="J352">
            <v>35186</v>
          </cell>
          <cell r="K352" t="str">
            <v>-</v>
          </cell>
          <cell r="L352">
            <v>0</v>
          </cell>
          <cell r="M352" t="str">
            <v>Estudo</v>
          </cell>
        </row>
        <row r="353">
          <cell r="A353">
            <v>1996</v>
          </cell>
          <cell r="B353" t="str">
            <v>SE</v>
          </cell>
          <cell r="C353" t="str">
            <v>-</v>
          </cell>
          <cell r="D353" t="str">
            <v>-</v>
          </cell>
          <cell r="E353" t="str">
            <v>SAN</v>
          </cell>
          <cell r="F353" t="str">
            <v>P.M. Betim</v>
          </cell>
          <cell r="G353" t="str">
            <v>Canalização do Riacho das Areias</v>
          </cell>
          <cell r="H353">
            <v>16170630</v>
          </cell>
          <cell r="J353">
            <v>35186</v>
          </cell>
          <cell r="K353" t="str">
            <v>-</v>
          </cell>
          <cell r="L353">
            <v>0</v>
          </cell>
          <cell r="M353" t="str">
            <v>-</v>
          </cell>
        </row>
        <row r="354">
          <cell r="A354">
            <v>1996</v>
          </cell>
          <cell r="B354" t="str">
            <v>SE</v>
          </cell>
          <cell r="C354" t="str">
            <v>-</v>
          </cell>
          <cell r="D354" t="str">
            <v>-</v>
          </cell>
          <cell r="E354" t="str">
            <v>ROD</v>
          </cell>
          <cell r="F354" t="str">
            <v>DNER</v>
          </cell>
          <cell r="G354" t="str">
            <v>Implantação da Rodovia BR - 482</v>
          </cell>
          <cell r="H354">
            <v>3368820</v>
          </cell>
          <cell r="J354">
            <v>35217</v>
          </cell>
          <cell r="K354" t="str">
            <v>-</v>
          </cell>
          <cell r="L354">
            <v>0</v>
          </cell>
          <cell r="M354" t="str">
            <v>-</v>
          </cell>
        </row>
        <row r="355">
          <cell r="A355">
            <v>1996</v>
          </cell>
          <cell r="B355" t="str">
            <v>SE</v>
          </cell>
          <cell r="C355" t="str">
            <v>-</v>
          </cell>
          <cell r="D355" t="str">
            <v>-</v>
          </cell>
          <cell r="E355" t="str">
            <v>ENE</v>
          </cell>
          <cell r="F355" t="str">
            <v>CEMIG</v>
          </cell>
          <cell r="G355" t="str">
            <v>Gasoduto da CEMIG</v>
          </cell>
          <cell r="H355">
            <v>6881820</v>
          </cell>
          <cell r="J355">
            <v>35278</v>
          </cell>
          <cell r="K355">
            <v>1</v>
          </cell>
          <cell r="L355">
            <v>1</v>
          </cell>
          <cell r="M355" t="str">
            <v>AG - 1º Lugar</v>
          </cell>
        </row>
        <row r="356">
          <cell r="A356">
            <v>1996</v>
          </cell>
          <cell r="B356" t="str">
            <v>SE</v>
          </cell>
          <cell r="C356" t="str">
            <v>-</v>
          </cell>
          <cell r="D356" t="str">
            <v>-</v>
          </cell>
          <cell r="E356" t="str">
            <v>IND</v>
          </cell>
          <cell r="F356" t="str">
            <v>KOBRASCO</v>
          </cell>
          <cell r="G356" t="str">
            <v>Obras Civis da Usina da Kobrasco</v>
          </cell>
          <cell r="H356">
            <v>10038530</v>
          </cell>
          <cell r="J356">
            <v>35278</v>
          </cell>
          <cell r="K356" t="str">
            <v>-</v>
          </cell>
          <cell r="L356">
            <v>0</v>
          </cell>
          <cell r="M356" t="str">
            <v>-</v>
          </cell>
        </row>
        <row r="357">
          <cell r="A357">
            <v>1996</v>
          </cell>
          <cell r="B357" t="str">
            <v>SE</v>
          </cell>
          <cell r="C357" t="str">
            <v>-</v>
          </cell>
          <cell r="D357" t="str">
            <v>-</v>
          </cell>
          <cell r="E357" t="str">
            <v>SAN</v>
          </cell>
          <cell r="F357" t="str">
            <v>P.M. Goiânia</v>
          </cell>
          <cell r="G357" t="str">
            <v>Avenida Leste-Oeste - Goiânia - GO</v>
          </cell>
          <cell r="H357">
            <v>19149350</v>
          </cell>
          <cell r="J357">
            <v>35309</v>
          </cell>
          <cell r="K357" t="str">
            <v>-</v>
          </cell>
          <cell r="L357">
            <v>0</v>
          </cell>
          <cell r="M357" t="str">
            <v>Revisão de Preços Contratuais</v>
          </cell>
        </row>
        <row r="358">
          <cell r="A358">
            <v>1996</v>
          </cell>
          <cell r="B358" t="str">
            <v>SE</v>
          </cell>
          <cell r="C358" t="str">
            <v>-</v>
          </cell>
          <cell r="D358" t="str">
            <v>-</v>
          </cell>
          <cell r="E358" t="str">
            <v>ROD</v>
          </cell>
          <cell r="F358" t="str">
            <v>SETO</v>
          </cell>
          <cell r="G358" t="str">
            <v>Rodovia TO-010 - B.J. Tocantins / Pedro Afonso - TO</v>
          </cell>
          <cell r="H358">
            <v>5956470</v>
          </cell>
          <cell r="J358">
            <v>35309</v>
          </cell>
          <cell r="K358">
            <v>1</v>
          </cell>
          <cell r="L358">
            <v>1</v>
          </cell>
          <cell r="M358" t="str">
            <v>AG - 1º Lugar</v>
          </cell>
        </row>
        <row r="359">
          <cell r="A359">
            <v>1996</v>
          </cell>
          <cell r="B359" t="str">
            <v>SE</v>
          </cell>
          <cell r="C359" t="str">
            <v>-</v>
          </cell>
          <cell r="D359" t="str">
            <v>-</v>
          </cell>
          <cell r="E359" t="str">
            <v>TUR</v>
          </cell>
          <cell r="F359" t="str">
            <v>BEPREM</v>
          </cell>
          <cell r="G359" t="str">
            <v>Clube dos Servidores Municipais P.M. de BH</v>
          </cell>
          <cell r="H359">
            <v>5297000</v>
          </cell>
          <cell r="J359">
            <v>35339</v>
          </cell>
          <cell r="K359">
            <v>1</v>
          </cell>
          <cell r="L359">
            <v>1</v>
          </cell>
          <cell r="M359" t="str">
            <v>AG - 1º Lugar</v>
          </cell>
        </row>
        <row r="360">
          <cell r="A360">
            <v>1996</v>
          </cell>
          <cell r="B360" t="str">
            <v>SE</v>
          </cell>
          <cell r="C360" t="str">
            <v>-</v>
          </cell>
          <cell r="D360" t="str">
            <v>-</v>
          </cell>
          <cell r="E360" t="str">
            <v>SAN</v>
          </cell>
          <cell r="F360" t="str">
            <v>COPASA</v>
          </cell>
          <cell r="G360" t="str">
            <v xml:space="preserve">Adutora de Água Tratada </v>
          </cell>
          <cell r="H360">
            <v>109000</v>
          </cell>
          <cell r="J360">
            <v>35339</v>
          </cell>
          <cell r="K360">
            <v>1</v>
          </cell>
          <cell r="L360">
            <v>1</v>
          </cell>
          <cell r="M360" t="str">
            <v>Aditivo de contrato do Arrudas / AG - 1º Lugar</v>
          </cell>
        </row>
        <row r="361">
          <cell r="A361">
            <v>1996</v>
          </cell>
          <cell r="B361" t="str">
            <v>SE</v>
          </cell>
          <cell r="C361" t="str">
            <v>-</v>
          </cell>
          <cell r="D361" t="str">
            <v>-</v>
          </cell>
          <cell r="E361" t="str">
            <v>MIN</v>
          </cell>
          <cell r="F361" t="str">
            <v xml:space="preserve">USIMINAS </v>
          </cell>
          <cell r="G361" t="str">
            <v>Obras Civis do Prédio de Laminação de Tiras à Frio</v>
          </cell>
          <cell r="H361">
            <v>5894000</v>
          </cell>
          <cell r="J361">
            <v>35339</v>
          </cell>
          <cell r="K361" t="str">
            <v>-</v>
          </cell>
          <cell r="L361">
            <v>0</v>
          </cell>
          <cell r="M361" t="str">
            <v>-</v>
          </cell>
        </row>
        <row r="362">
          <cell r="A362">
            <v>1996</v>
          </cell>
          <cell r="B362" t="str">
            <v>SE</v>
          </cell>
          <cell r="C362" t="str">
            <v>-</v>
          </cell>
          <cell r="D362" t="str">
            <v>-</v>
          </cell>
          <cell r="E362" t="str">
            <v>ROD</v>
          </cell>
          <cell r="F362" t="str">
            <v>SETO</v>
          </cell>
          <cell r="G362" t="str">
            <v>UNITINS</v>
          </cell>
          <cell r="H362">
            <v>8813460</v>
          </cell>
          <cell r="J362">
            <v>35339</v>
          </cell>
          <cell r="K362">
            <v>1</v>
          </cell>
          <cell r="L362">
            <v>1</v>
          </cell>
          <cell r="M362" t="str">
            <v>AG - 1º Lugar</v>
          </cell>
        </row>
        <row r="363">
          <cell r="A363">
            <v>1996</v>
          </cell>
          <cell r="B363" t="str">
            <v>SE</v>
          </cell>
          <cell r="C363" t="str">
            <v>-</v>
          </cell>
          <cell r="D363" t="str">
            <v>-</v>
          </cell>
          <cell r="E363" t="str">
            <v>ROD</v>
          </cell>
          <cell r="F363" t="str">
            <v>SETO</v>
          </cell>
          <cell r="G363" t="str">
            <v>TO - 485 - Trecho Ananás / Xambioá - TO</v>
          </cell>
          <cell r="H363">
            <v>14682000</v>
          </cell>
          <cell r="J363">
            <v>35339</v>
          </cell>
          <cell r="K363" t="str">
            <v>-</v>
          </cell>
          <cell r="L363">
            <v>0</v>
          </cell>
          <cell r="M363" t="str">
            <v>-</v>
          </cell>
        </row>
        <row r="364">
          <cell r="A364">
            <v>1996</v>
          </cell>
          <cell r="B364" t="str">
            <v>SE</v>
          </cell>
          <cell r="C364" t="str">
            <v>-</v>
          </cell>
          <cell r="D364" t="str">
            <v>-</v>
          </cell>
          <cell r="E364" t="str">
            <v>ROD</v>
          </cell>
          <cell r="F364" t="str">
            <v>WARRE</v>
          </cell>
          <cell r="G364" t="str">
            <v>TO-WARRE</v>
          </cell>
          <cell r="H364">
            <v>1142000</v>
          </cell>
          <cell r="J364">
            <v>35370</v>
          </cell>
          <cell r="K364" t="str">
            <v>-</v>
          </cell>
          <cell r="L364">
            <v>0</v>
          </cell>
          <cell r="M364" t="str">
            <v>Estudo de Viabilidade Econômica</v>
          </cell>
        </row>
        <row r="365">
          <cell r="A365">
            <v>1996</v>
          </cell>
          <cell r="B365" t="str">
            <v>SE</v>
          </cell>
          <cell r="C365" t="str">
            <v>-</v>
          </cell>
          <cell r="D365" t="str">
            <v>-</v>
          </cell>
          <cell r="E365" t="str">
            <v>ENE</v>
          </cell>
          <cell r="F365" t="str">
            <v>PETROBRÁS</v>
          </cell>
          <cell r="G365" t="str">
            <v>Poliduto Urucu-Coari</v>
          </cell>
          <cell r="H365">
            <v>79991000</v>
          </cell>
          <cell r="J365">
            <v>35370</v>
          </cell>
          <cell r="K365" t="str">
            <v>-</v>
          </cell>
          <cell r="L365">
            <v>0</v>
          </cell>
          <cell r="M365" t="str">
            <v>-</v>
          </cell>
        </row>
        <row r="366">
          <cell r="A366">
            <v>1996</v>
          </cell>
          <cell r="B366" t="str">
            <v>SE</v>
          </cell>
          <cell r="C366" t="str">
            <v>-</v>
          </cell>
          <cell r="D366" t="str">
            <v>-</v>
          </cell>
          <cell r="E366" t="str">
            <v>MIN</v>
          </cell>
          <cell r="F366" t="str">
            <v>USIMINAS</v>
          </cell>
          <cell r="G366" t="str">
            <v>Obras Civis do Prédio de Laminação de Tiras à Frio nº 2</v>
          </cell>
          <cell r="H366">
            <v>5006000</v>
          </cell>
          <cell r="J366">
            <v>35370</v>
          </cell>
          <cell r="K366" t="str">
            <v>-</v>
          </cell>
          <cell r="L366">
            <v>0</v>
          </cell>
          <cell r="M366" t="str">
            <v>-</v>
          </cell>
        </row>
        <row r="367">
          <cell r="A367">
            <v>1996</v>
          </cell>
          <cell r="B367" t="str">
            <v>SE</v>
          </cell>
          <cell r="C367" t="str">
            <v>-</v>
          </cell>
          <cell r="D367" t="str">
            <v>-</v>
          </cell>
          <cell r="E367" t="str">
            <v>DIV</v>
          </cell>
          <cell r="F367" t="str">
            <v>DEOP</v>
          </cell>
          <cell r="G367" t="str">
            <v>Palácio das Artes</v>
          </cell>
          <cell r="H367">
            <v>1160000</v>
          </cell>
          <cell r="J367">
            <v>35370</v>
          </cell>
          <cell r="K367" t="str">
            <v>-</v>
          </cell>
          <cell r="L367">
            <v>0</v>
          </cell>
          <cell r="M367" t="str">
            <v>-</v>
          </cell>
        </row>
        <row r="368">
          <cell r="A368">
            <v>1996</v>
          </cell>
          <cell r="B368" t="str">
            <v>SE</v>
          </cell>
          <cell r="C368" t="str">
            <v>-</v>
          </cell>
          <cell r="D368" t="str">
            <v>-</v>
          </cell>
          <cell r="E368" t="str">
            <v>EDU</v>
          </cell>
          <cell r="F368" t="str">
            <v>SETO</v>
          </cell>
          <cell r="G368" t="str">
            <v>Construção de Prédios da Secretaria</v>
          </cell>
          <cell r="H368">
            <v>1457000</v>
          </cell>
          <cell r="J368">
            <v>35370</v>
          </cell>
          <cell r="K368">
            <v>1</v>
          </cell>
          <cell r="L368">
            <v>1</v>
          </cell>
          <cell r="M368" t="str">
            <v>AG - 1º Lugar</v>
          </cell>
        </row>
        <row r="369">
          <cell r="A369">
            <v>1996</v>
          </cell>
          <cell r="B369" t="str">
            <v>SE</v>
          </cell>
          <cell r="C369" t="str">
            <v>-</v>
          </cell>
          <cell r="D369" t="str">
            <v>-</v>
          </cell>
          <cell r="E369" t="str">
            <v>AGR</v>
          </cell>
          <cell r="F369" t="str">
            <v>CODETINS</v>
          </cell>
          <cell r="G369" t="str">
            <v>Canal Adutor do Rio Formoso - Lote 01</v>
          </cell>
          <cell r="H369">
            <v>5498000</v>
          </cell>
          <cell r="J369">
            <v>35400</v>
          </cell>
          <cell r="K369" t="str">
            <v>-</v>
          </cell>
          <cell r="L369">
            <v>0</v>
          </cell>
          <cell r="M369" t="str">
            <v>-</v>
          </cell>
        </row>
        <row r="370">
          <cell r="A370">
            <v>1996</v>
          </cell>
          <cell r="B370" t="str">
            <v>SE</v>
          </cell>
          <cell r="C370" t="str">
            <v>-</v>
          </cell>
          <cell r="D370" t="str">
            <v>-</v>
          </cell>
          <cell r="E370" t="str">
            <v>AGR</v>
          </cell>
          <cell r="F370" t="str">
            <v>SEPLAN-GO</v>
          </cell>
          <cell r="G370" t="str">
            <v>Projeto de Irrigação Luís Alves do Araguaia</v>
          </cell>
          <cell r="H370">
            <v>43650000</v>
          </cell>
          <cell r="J370">
            <v>35400</v>
          </cell>
          <cell r="K370" t="str">
            <v>-</v>
          </cell>
          <cell r="L370">
            <v>0</v>
          </cell>
          <cell r="M370" t="str">
            <v>-</v>
          </cell>
        </row>
        <row r="371">
          <cell r="A371">
            <v>1996</v>
          </cell>
          <cell r="B371" t="str">
            <v>SE</v>
          </cell>
          <cell r="C371" t="str">
            <v>-</v>
          </cell>
          <cell r="D371" t="str">
            <v>-</v>
          </cell>
          <cell r="E371" t="str">
            <v>AGR</v>
          </cell>
          <cell r="F371" t="str">
            <v>CODETINS</v>
          </cell>
          <cell r="G371" t="str">
            <v>Canal Adutor do Rio Formoso - Lote 02</v>
          </cell>
          <cell r="H371">
            <v>11783000</v>
          </cell>
          <cell r="J371">
            <v>35401</v>
          </cell>
          <cell r="K371" t="str">
            <v>-</v>
          </cell>
          <cell r="L371">
            <v>0</v>
          </cell>
          <cell r="M371" t="str">
            <v>-</v>
          </cell>
        </row>
        <row r="372">
          <cell r="A372">
            <v>1996</v>
          </cell>
          <cell r="B372" t="str">
            <v>SE</v>
          </cell>
          <cell r="C372" t="str">
            <v>-</v>
          </cell>
          <cell r="D372" t="str">
            <v>-</v>
          </cell>
          <cell r="E372" t="str">
            <v>ROD</v>
          </cell>
          <cell r="F372" t="str">
            <v>SETO</v>
          </cell>
          <cell r="G372" t="str">
            <v>BR - 153 - Vanderlândia / Xambioá</v>
          </cell>
          <cell r="H372">
            <v>25158000</v>
          </cell>
          <cell r="J372">
            <v>35422</v>
          </cell>
          <cell r="K372" t="str">
            <v>-</v>
          </cell>
          <cell r="L372">
            <v>0</v>
          </cell>
          <cell r="M372" t="str">
            <v>-</v>
          </cell>
        </row>
        <row r="373">
          <cell r="A373">
            <v>1996</v>
          </cell>
          <cell r="B373" t="str">
            <v>SL</v>
          </cell>
          <cell r="C373" t="str">
            <v>-</v>
          </cell>
          <cell r="D373" t="str">
            <v>-</v>
          </cell>
          <cell r="E373" t="str">
            <v>ROD</v>
          </cell>
          <cell r="F373" t="str">
            <v>DNER</v>
          </cell>
          <cell r="G373" t="str">
            <v>BR-116 - Lote 7</v>
          </cell>
          <cell r="H373">
            <v>6894270</v>
          </cell>
          <cell r="J373">
            <v>35186</v>
          </cell>
          <cell r="K373" t="str">
            <v>-</v>
          </cell>
          <cell r="L373">
            <v>0</v>
          </cell>
          <cell r="M373" t="str">
            <v>-</v>
          </cell>
        </row>
        <row r="374">
          <cell r="A374">
            <v>1996</v>
          </cell>
          <cell r="B374" t="str">
            <v>SL</v>
          </cell>
          <cell r="C374" t="str">
            <v>-</v>
          </cell>
          <cell r="D374" t="str">
            <v>-</v>
          </cell>
          <cell r="E374" t="str">
            <v>ROD</v>
          </cell>
          <cell r="F374" t="str">
            <v>DNER</v>
          </cell>
          <cell r="G374" t="str">
            <v>BR-101 - Lote 8</v>
          </cell>
          <cell r="H374">
            <v>11545460</v>
          </cell>
          <cell r="J374">
            <v>35186</v>
          </cell>
          <cell r="K374">
            <v>1</v>
          </cell>
          <cell r="L374">
            <v>1</v>
          </cell>
          <cell r="M374" t="str">
            <v>AG - 1º Lugar</v>
          </cell>
        </row>
        <row r="375">
          <cell r="A375">
            <v>1996</v>
          </cell>
          <cell r="B375" t="str">
            <v>SL</v>
          </cell>
          <cell r="C375" t="str">
            <v>-</v>
          </cell>
          <cell r="D375" t="str">
            <v>-</v>
          </cell>
          <cell r="E375" t="str">
            <v>ROD</v>
          </cell>
          <cell r="F375" t="str">
            <v>DNER</v>
          </cell>
          <cell r="G375" t="str">
            <v>BR-116 - Lote 4</v>
          </cell>
          <cell r="H375">
            <v>20106470</v>
          </cell>
          <cell r="J375">
            <v>35186</v>
          </cell>
          <cell r="K375" t="str">
            <v>-</v>
          </cell>
          <cell r="L375">
            <v>0</v>
          </cell>
          <cell r="M375" t="str">
            <v>-</v>
          </cell>
        </row>
        <row r="376">
          <cell r="A376">
            <v>1996</v>
          </cell>
          <cell r="B376" t="str">
            <v>SL</v>
          </cell>
          <cell r="C376" t="str">
            <v>-</v>
          </cell>
          <cell r="D376" t="str">
            <v>-</v>
          </cell>
          <cell r="E376" t="str">
            <v>ROD</v>
          </cell>
          <cell r="F376" t="str">
            <v>DNER</v>
          </cell>
          <cell r="G376" t="str">
            <v>BR-101 - Lote 7</v>
          </cell>
          <cell r="H376">
            <v>22842600</v>
          </cell>
          <cell r="J376">
            <v>35186</v>
          </cell>
          <cell r="K376" t="str">
            <v>-</v>
          </cell>
          <cell r="L376">
            <v>0</v>
          </cell>
          <cell r="M376" t="str">
            <v>-</v>
          </cell>
        </row>
        <row r="377">
          <cell r="A377">
            <v>1996</v>
          </cell>
          <cell r="B377" t="str">
            <v>SL</v>
          </cell>
          <cell r="C377" t="str">
            <v>-</v>
          </cell>
          <cell r="D377" t="str">
            <v>-</v>
          </cell>
          <cell r="E377" t="str">
            <v>ROD</v>
          </cell>
          <cell r="F377" t="str">
            <v>DAER</v>
          </cell>
          <cell r="G377" t="str">
            <v>RS-640 - Cacequi / Rosário do Sul</v>
          </cell>
          <cell r="H377">
            <v>299430</v>
          </cell>
          <cell r="J377">
            <v>35217</v>
          </cell>
          <cell r="K377">
            <v>1</v>
          </cell>
          <cell r="L377">
            <v>1</v>
          </cell>
          <cell r="M377" t="str">
            <v>AG - 1º Lugar</v>
          </cell>
        </row>
        <row r="378">
          <cell r="A378">
            <v>1996</v>
          </cell>
          <cell r="B378" t="str">
            <v>SL</v>
          </cell>
          <cell r="C378" t="str">
            <v>-</v>
          </cell>
          <cell r="D378" t="str">
            <v>-</v>
          </cell>
          <cell r="E378" t="str">
            <v>AER</v>
          </cell>
          <cell r="F378" t="str">
            <v>GERS</v>
          </cell>
          <cell r="G378" t="str">
            <v>Aeroporto de Torres</v>
          </cell>
          <cell r="H378">
            <v>2317430</v>
          </cell>
          <cell r="J378">
            <v>35247</v>
          </cell>
          <cell r="K378" t="str">
            <v>-</v>
          </cell>
          <cell r="L378">
            <v>0</v>
          </cell>
          <cell r="M378" t="str">
            <v>-</v>
          </cell>
        </row>
        <row r="379">
          <cell r="A379">
            <v>1996</v>
          </cell>
          <cell r="B379" t="str">
            <v>SL</v>
          </cell>
          <cell r="C379" t="str">
            <v>-</v>
          </cell>
          <cell r="D379" t="str">
            <v>-</v>
          </cell>
          <cell r="E379" t="str">
            <v>ROD</v>
          </cell>
          <cell r="F379" t="str">
            <v>DER-PR</v>
          </cell>
          <cell r="G379" t="str">
            <v>Concessões de Rodovias do Paraná - Lote 2</v>
          </cell>
          <cell r="H379">
            <v>0</v>
          </cell>
          <cell r="J379">
            <v>35278</v>
          </cell>
          <cell r="K379" t="str">
            <v>-</v>
          </cell>
          <cell r="L379">
            <v>0</v>
          </cell>
          <cell r="M379" t="str">
            <v>Habilitada</v>
          </cell>
        </row>
        <row r="380">
          <cell r="A380">
            <v>1996</v>
          </cell>
          <cell r="B380" t="str">
            <v>SL</v>
          </cell>
          <cell r="C380" t="str">
            <v>-</v>
          </cell>
          <cell r="D380" t="str">
            <v>-</v>
          </cell>
          <cell r="E380" t="str">
            <v>ROD</v>
          </cell>
          <cell r="F380" t="str">
            <v>DER-PR</v>
          </cell>
          <cell r="G380" t="str">
            <v>Concessões de Rodovias do Paraná - Lote 4</v>
          </cell>
          <cell r="H380">
            <v>0</v>
          </cell>
          <cell r="J380">
            <v>35278</v>
          </cell>
          <cell r="K380" t="str">
            <v>-</v>
          </cell>
          <cell r="L380">
            <v>0</v>
          </cell>
          <cell r="M380" t="str">
            <v>Habilitada</v>
          </cell>
        </row>
        <row r="381">
          <cell r="A381">
            <v>1996</v>
          </cell>
          <cell r="B381" t="str">
            <v>SL</v>
          </cell>
          <cell r="C381" t="str">
            <v>-</v>
          </cell>
          <cell r="D381" t="str">
            <v>-</v>
          </cell>
          <cell r="E381" t="str">
            <v>ROD</v>
          </cell>
          <cell r="F381" t="str">
            <v>DER-PR</v>
          </cell>
          <cell r="G381" t="str">
            <v>Concessões de Rodovias do Paraná - Lote 6</v>
          </cell>
          <cell r="H381">
            <v>0</v>
          </cell>
          <cell r="J381">
            <v>35278</v>
          </cell>
          <cell r="K381" t="str">
            <v>-</v>
          </cell>
          <cell r="L381">
            <v>0</v>
          </cell>
          <cell r="M381" t="str">
            <v>Habilitada</v>
          </cell>
        </row>
        <row r="382">
          <cell r="A382">
            <v>1996</v>
          </cell>
          <cell r="B382" t="str">
            <v>SL</v>
          </cell>
          <cell r="C382" t="str">
            <v>-</v>
          </cell>
          <cell r="D382" t="str">
            <v>-</v>
          </cell>
          <cell r="E382" t="str">
            <v>ROD</v>
          </cell>
          <cell r="F382" t="str">
            <v>DER-PR</v>
          </cell>
          <cell r="G382" t="str">
            <v>Concessões de Rodovias do Paraná - Lote 1</v>
          </cell>
          <cell r="H382">
            <v>0</v>
          </cell>
          <cell r="J382">
            <v>35278</v>
          </cell>
          <cell r="K382" t="str">
            <v>-</v>
          </cell>
          <cell r="L382">
            <v>0</v>
          </cell>
          <cell r="M382" t="str">
            <v>Habilitada</v>
          </cell>
        </row>
        <row r="383">
          <cell r="A383">
            <v>1996</v>
          </cell>
          <cell r="B383" t="str">
            <v>SL</v>
          </cell>
          <cell r="C383" t="str">
            <v>-</v>
          </cell>
          <cell r="D383" t="str">
            <v>-</v>
          </cell>
          <cell r="E383" t="str">
            <v>ROD</v>
          </cell>
          <cell r="F383" t="str">
            <v>DER-PR</v>
          </cell>
          <cell r="G383" t="str">
            <v>Concessões de Rodovias do Paraná - Lote 3</v>
          </cell>
          <cell r="H383">
            <v>0</v>
          </cell>
          <cell r="J383">
            <v>35278</v>
          </cell>
          <cell r="K383" t="str">
            <v>-</v>
          </cell>
          <cell r="L383">
            <v>0</v>
          </cell>
          <cell r="M383" t="str">
            <v>Habilitada</v>
          </cell>
        </row>
        <row r="384">
          <cell r="A384">
            <v>1996</v>
          </cell>
          <cell r="B384" t="str">
            <v>SL</v>
          </cell>
          <cell r="C384" t="str">
            <v>-</v>
          </cell>
          <cell r="D384" t="str">
            <v>-</v>
          </cell>
          <cell r="E384" t="str">
            <v>ROD</v>
          </cell>
          <cell r="F384" t="str">
            <v>DER-PR</v>
          </cell>
          <cell r="G384" t="str">
            <v>Concessões de Rodovias do Paraná - Lote 5</v>
          </cell>
          <cell r="H384">
            <v>0</v>
          </cell>
          <cell r="J384">
            <v>35278</v>
          </cell>
          <cell r="K384" t="str">
            <v>-</v>
          </cell>
          <cell r="L384">
            <v>0</v>
          </cell>
          <cell r="M384" t="str">
            <v>Habilitada</v>
          </cell>
        </row>
        <row r="385">
          <cell r="A385">
            <v>1996</v>
          </cell>
          <cell r="B385" t="str">
            <v>SL</v>
          </cell>
          <cell r="C385" t="str">
            <v>-</v>
          </cell>
          <cell r="D385" t="str">
            <v>-</v>
          </cell>
          <cell r="E385" t="str">
            <v>NAV</v>
          </cell>
          <cell r="F385" t="str">
            <v>S.P.Rio Grande</v>
          </cell>
          <cell r="G385" t="str">
            <v>Terminal de Contêineres do Porto de Rio Grande</v>
          </cell>
          <cell r="H385">
            <v>34802020</v>
          </cell>
          <cell r="J385">
            <v>35309</v>
          </cell>
          <cell r="K385" t="str">
            <v>-</v>
          </cell>
          <cell r="L385">
            <v>0</v>
          </cell>
          <cell r="M385" t="str">
            <v>-</v>
          </cell>
        </row>
        <row r="386">
          <cell r="A386">
            <v>1996</v>
          </cell>
          <cell r="B386" t="str">
            <v>SL</v>
          </cell>
          <cell r="C386" t="str">
            <v>-</v>
          </cell>
          <cell r="D386" t="str">
            <v>-</v>
          </cell>
          <cell r="E386" t="str">
            <v>AER</v>
          </cell>
          <cell r="F386" t="str">
            <v>INFRAERO</v>
          </cell>
          <cell r="G386" t="str">
            <v>Terminal de Cargas Aéreas AFP</v>
          </cell>
          <cell r="H386">
            <v>721180</v>
          </cell>
          <cell r="J386">
            <v>35309</v>
          </cell>
          <cell r="K386" t="str">
            <v>-</v>
          </cell>
          <cell r="L386">
            <v>0</v>
          </cell>
          <cell r="M386" t="str">
            <v>-</v>
          </cell>
        </row>
        <row r="387">
          <cell r="A387">
            <v>1996</v>
          </cell>
          <cell r="B387" t="str">
            <v>SL</v>
          </cell>
          <cell r="C387" t="str">
            <v>-</v>
          </cell>
          <cell r="D387" t="str">
            <v>-</v>
          </cell>
          <cell r="E387" t="str">
            <v>SAN</v>
          </cell>
          <cell r="F387" t="str">
            <v>SANEPAR</v>
          </cell>
          <cell r="G387" t="str">
            <v>Prosan - Lote 2</v>
          </cell>
          <cell r="H387">
            <v>3878700</v>
          </cell>
          <cell r="J387">
            <v>35339</v>
          </cell>
          <cell r="K387" t="str">
            <v>-</v>
          </cell>
          <cell r="L387">
            <v>0</v>
          </cell>
          <cell r="M387" t="str">
            <v>-</v>
          </cell>
        </row>
        <row r="388">
          <cell r="A388">
            <v>1996</v>
          </cell>
          <cell r="B388" t="str">
            <v>SL</v>
          </cell>
          <cell r="C388" t="str">
            <v>-</v>
          </cell>
          <cell r="D388" t="str">
            <v>-</v>
          </cell>
          <cell r="E388" t="str">
            <v>DIV</v>
          </cell>
          <cell r="F388" t="str">
            <v>ECT</v>
          </cell>
          <cell r="G388" t="str">
            <v>ECT - Paraná</v>
          </cell>
          <cell r="H388">
            <v>26320360</v>
          </cell>
          <cell r="J388">
            <v>35339</v>
          </cell>
          <cell r="K388" t="str">
            <v>-</v>
          </cell>
          <cell r="L388">
            <v>0</v>
          </cell>
          <cell r="M388" t="str">
            <v>-</v>
          </cell>
        </row>
        <row r="389">
          <cell r="A389">
            <v>1996</v>
          </cell>
          <cell r="B389" t="str">
            <v>SL</v>
          </cell>
          <cell r="C389" t="str">
            <v>-</v>
          </cell>
          <cell r="D389" t="str">
            <v>-</v>
          </cell>
          <cell r="E389" t="str">
            <v>ROD</v>
          </cell>
          <cell r="F389" t="str">
            <v>DNER</v>
          </cell>
          <cell r="G389" t="str">
            <v>Duplicação BR-316/SP - Lote 7</v>
          </cell>
          <cell r="H389">
            <v>11688650</v>
          </cell>
          <cell r="J389">
            <v>35339</v>
          </cell>
          <cell r="K389" t="str">
            <v>-</v>
          </cell>
          <cell r="L389">
            <v>0</v>
          </cell>
          <cell r="M389" t="str">
            <v>-</v>
          </cell>
        </row>
        <row r="390">
          <cell r="A390">
            <v>1996</v>
          </cell>
          <cell r="B390" t="str">
            <v>SL</v>
          </cell>
          <cell r="C390" t="str">
            <v>-</v>
          </cell>
          <cell r="D390" t="str">
            <v>-</v>
          </cell>
          <cell r="E390" t="str">
            <v>SAN</v>
          </cell>
          <cell r="F390" t="str">
            <v>SANEPAR</v>
          </cell>
          <cell r="G390" t="str">
            <v>Prosan - Lote 1</v>
          </cell>
          <cell r="H390">
            <v>5222630</v>
          </cell>
          <cell r="J390">
            <v>35339</v>
          </cell>
          <cell r="K390" t="str">
            <v>-</v>
          </cell>
          <cell r="L390">
            <v>0</v>
          </cell>
          <cell r="M390" t="str">
            <v>-</v>
          </cell>
        </row>
        <row r="391">
          <cell r="A391">
            <v>1996</v>
          </cell>
          <cell r="B391" t="str">
            <v>SL</v>
          </cell>
          <cell r="C391" t="str">
            <v>-</v>
          </cell>
          <cell r="D391" t="str">
            <v>-</v>
          </cell>
          <cell r="E391" t="str">
            <v>ROD</v>
          </cell>
          <cell r="F391" t="str">
            <v>DNER</v>
          </cell>
          <cell r="G391" t="str">
            <v>Duplicação BR-101/SC - Lote 6</v>
          </cell>
          <cell r="H391">
            <v>3863900</v>
          </cell>
          <cell r="J391">
            <v>35339</v>
          </cell>
          <cell r="K391">
            <v>1</v>
          </cell>
          <cell r="L391">
            <v>1</v>
          </cell>
          <cell r="M391" t="str">
            <v>AG - 1º Lugar</v>
          </cell>
        </row>
        <row r="392">
          <cell r="A392">
            <v>1996</v>
          </cell>
          <cell r="B392" t="str">
            <v>SL</v>
          </cell>
          <cell r="C392" t="str">
            <v>-</v>
          </cell>
          <cell r="D392" t="str">
            <v>-</v>
          </cell>
          <cell r="E392" t="str">
            <v>SAN</v>
          </cell>
          <cell r="F392" t="str">
            <v>SANEPAR</v>
          </cell>
          <cell r="G392" t="str">
            <v>Barragem do Iraí</v>
          </cell>
          <cell r="H392">
            <v>3232000</v>
          </cell>
          <cell r="J392">
            <v>35400</v>
          </cell>
          <cell r="K392">
            <v>1</v>
          </cell>
          <cell r="L392">
            <v>1</v>
          </cell>
          <cell r="M392" t="str">
            <v>AG - 1º Lugar</v>
          </cell>
        </row>
        <row r="393">
          <cell r="A393">
            <v>1997</v>
          </cell>
          <cell r="B393" t="str">
            <v>NE</v>
          </cell>
          <cell r="C393" t="str">
            <v>RPol</v>
          </cell>
          <cell r="D393" t="str">
            <v>PUB</v>
          </cell>
          <cell r="E393" t="str">
            <v>ROD</v>
          </cell>
          <cell r="F393" t="str">
            <v>DERMA</v>
          </cell>
          <cell r="G393" t="str">
            <v>Rodovia Babilônia / Km 38 - Lote 3 - 33,78 km</v>
          </cell>
          <cell r="H393">
            <v>3409000</v>
          </cell>
          <cell r="J393">
            <v>35431</v>
          </cell>
          <cell r="K393" t="str">
            <v>-</v>
          </cell>
          <cell r="L393">
            <v>0</v>
          </cell>
          <cell r="M393" t="str">
            <v>-</v>
          </cell>
        </row>
        <row r="394">
          <cell r="A394">
            <v>1997</v>
          </cell>
          <cell r="B394" t="str">
            <v>NE</v>
          </cell>
          <cell r="C394" t="str">
            <v>RPol</v>
          </cell>
          <cell r="D394" t="str">
            <v>PUB</v>
          </cell>
          <cell r="E394" t="str">
            <v>ROD</v>
          </cell>
          <cell r="F394" t="str">
            <v>DERMA</v>
          </cell>
          <cell r="G394" t="str">
            <v>Rodovia Balsas / Km 38 - Lote 1 - 38 km</v>
          </cell>
          <cell r="H394">
            <v>3282000</v>
          </cell>
          <cell r="J394">
            <v>35431</v>
          </cell>
          <cell r="K394" t="str">
            <v>-</v>
          </cell>
          <cell r="L394">
            <v>0</v>
          </cell>
          <cell r="M394" t="str">
            <v>-</v>
          </cell>
        </row>
        <row r="395">
          <cell r="A395">
            <v>1997</v>
          </cell>
          <cell r="B395" t="str">
            <v>NE</v>
          </cell>
          <cell r="C395" t="str">
            <v>RPol</v>
          </cell>
          <cell r="D395" t="str">
            <v>PUB</v>
          </cell>
          <cell r="E395" t="str">
            <v>ROD</v>
          </cell>
          <cell r="F395" t="str">
            <v>DERMA</v>
          </cell>
          <cell r="G395" t="str">
            <v>Rodovia Km 33,78 km / Tasso Fragoso - Lote 4 - 33,78 km</v>
          </cell>
          <cell r="H395">
            <v>3533000</v>
          </cell>
          <cell r="J395">
            <v>35431</v>
          </cell>
          <cell r="K395" t="str">
            <v>-</v>
          </cell>
          <cell r="L395">
            <v>0</v>
          </cell>
          <cell r="M395" t="str">
            <v>-</v>
          </cell>
        </row>
        <row r="396">
          <cell r="A396">
            <v>1997</v>
          </cell>
          <cell r="B396" t="str">
            <v>NE</v>
          </cell>
          <cell r="C396" t="str">
            <v>RPol</v>
          </cell>
          <cell r="D396" t="str">
            <v>PUB</v>
          </cell>
          <cell r="E396" t="str">
            <v>ROD</v>
          </cell>
          <cell r="F396" t="str">
            <v>DERMA</v>
          </cell>
          <cell r="G396" t="str">
            <v>Rodovia Km 38 / Babilônia - Lote 2 - 38,44 km</v>
          </cell>
          <cell r="H396">
            <v>3611000</v>
          </cell>
          <cell r="J396">
            <v>35431</v>
          </cell>
          <cell r="K396" t="str">
            <v>-</v>
          </cell>
          <cell r="L396">
            <v>0</v>
          </cell>
          <cell r="M396" t="str">
            <v>-</v>
          </cell>
        </row>
        <row r="397">
          <cell r="A397">
            <v>1997</v>
          </cell>
          <cell r="B397" t="str">
            <v>NE</v>
          </cell>
          <cell r="C397" t="str">
            <v>RPol</v>
          </cell>
          <cell r="D397" t="str">
            <v>PUB</v>
          </cell>
          <cell r="E397" t="str">
            <v>ROD</v>
          </cell>
          <cell r="F397" t="str">
            <v>DERMA</v>
          </cell>
          <cell r="G397" t="str">
            <v>Rodovia MA-006 - Tasso Fragoso / Parnaíba</v>
          </cell>
          <cell r="H397">
            <v>7137000</v>
          </cell>
          <cell r="J397">
            <v>35462</v>
          </cell>
          <cell r="K397" t="str">
            <v>-</v>
          </cell>
          <cell r="L397">
            <v>0</v>
          </cell>
          <cell r="M397" t="str">
            <v>-</v>
          </cell>
        </row>
        <row r="398">
          <cell r="A398">
            <v>1997</v>
          </cell>
          <cell r="B398" t="str">
            <v>NE</v>
          </cell>
          <cell r="C398" t="str">
            <v>MAC</v>
          </cell>
          <cell r="D398" t="str">
            <v>SPB</v>
          </cell>
          <cell r="E398" t="str">
            <v>DIV</v>
          </cell>
          <cell r="F398" t="str">
            <v>FUNCEF</v>
          </cell>
          <cell r="G398" t="str">
            <v>Centro Empresarial Nações Unidas - Brasília</v>
          </cell>
          <cell r="H398">
            <v>14449000</v>
          </cell>
          <cell r="J398">
            <v>35490</v>
          </cell>
          <cell r="K398" t="str">
            <v>-</v>
          </cell>
          <cell r="L398">
            <v>0</v>
          </cell>
          <cell r="M398" t="str">
            <v>-</v>
          </cell>
        </row>
        <row r="399">
          <cell r="A399">
            <v>1997</v>
          </cell>
          <cell r="B399" t="str">
            <v>NE</v>
          </cell>
          <cell r="C399" t="str">
            <v>RPol</v>
          </cell>
          <cell r="D399" t="str">
            <v>PUB</v>
          </cell>
          <cell r="E399" t="str">
            <v>ROD</v>
          </cell>
          <cell r="F399" t="str">
            <v>DERMA</v>
          </cell>
          <cell r="G399" t="str">
            <v>BR-226 - Lote 1 - 118,4 km</v>
          </cell>
          <cell r="H399">
            <v>13027000</v>
          </cell>
          <cell r="J399">
            <v>35582</v>
          </cell>
          <cell r="K399" t="str">
            <v>-</v>
          </cell>
          <cell r="L399">
            <v>0</v>
          </cell>
          <cell r="M399" t="str">
            <v>-</v>
          </cell>
        </row>
        <row r="400">
          <cell r="A400">
            <v>1997</v>
          </cell>
          <cell r="B400" t="str">
            <v>NE</v>
          </cell>
          <cell r="C400" t="str">
            <v>RPol</v>
          </cell>
          <cell r="D400" t="str">
            <v>PUB</v>
          </cell>
          <cell r="E400" t="str">
            <v>ROD</v>
          </cell>
          <cell r="F400" t="str">
            <v>DERMA</v>
          </cell>
          <cell r="G400" t="str">
            <v>BR-226 - Lote 2 - 123,4 km</v>
          </cell>
          <cell r="H400">
            <v>16748000</v>
          </cell>
          <cell r="J400">
            <v>35582</v>
          </cell>
          <cell r="K400" t="str">
            <v>-</v>
          </cell>
          <cell r="L400">
            <v>0</v>
          </cell>
          <cell r="M400" t="str">
            <v>-</v>
          </cell>
        </row>
        <row r="401">
          <cell r="A401">
            <v>1997</v>
          </cell>
          <cell r="B401" t="str">
            <v>NE</v>
          </cell>
          <cell r="C401" t="str">
            <v>RPol</v>
          </cell>
          <cell r="D401" t="str">
            <v>PUB</v>
          </cell>
          <cell r="E401" t="str">
            <v>ROD</v>
          </cell>
          <cell r="F401" t="str">
            <v>DERMA</v>
          </cell>
          <cell r="G401" t="str">
            <v>Rodovia do Arroz</v>
          </cell>
          <cell r="H401">
            <v>9244000</v>
          </cell>
          <cell r="J401">
            <v>35612</v>
          </cell>
          <cell r="K401">
            <v>1</v>
          </cell>
          <cell r="L401">
            <v>1</v>
          </cell>
          <cell r="M401" t="str">
            <v>AG - 1º Lugar</v>
          </cell>
        </row>
        <row r="402">
          <cell r="A402">
            <v>1997</v>
          </cell>
          <cell r="B402" t="str">
            <v>NE</v>
          </cell>
          <cell r="C402" t="str">
            <v>RVal</v>
          </cell>
          <cell r="D402" t="str">
            <v>SPB</v>
          </cell>
          <cell r="E402" t="str">
            <v>SAN</v>
          </cell>
          <cell r="F402" t="str">
            <v>EMBASA</v>
          </cell>
          <cell r="G402" t="str">
            <v>Barragem de Santa Helena - Reversão do Rio Joanes II</v>
          </cell>
          <cell r="H402">
            <v>29280000</v>
          </cell>
          <cell r="J402">
            <v>35674</v>
          </cell>
          <cell r="K402" t="str">
            <v>-</v>
          </cell>
          <cell r="L402">
            <v>0</v>
          </cell>
          <cell r="M402" t="str">
            <v>-</v>
          </cell>
        </row>
        <row r="403">
          <cell r="A403">
            <v>1997</v>
          </cell>
          <cell r="B403" t="str">
            <v>NE</v>
          </cell>
          <cell r="C403" t="str">
            <v>-</v>
          </cell>
          <cell r="D403" t="str">
            <v>PET</v>
          </cell>
          <cell r="E403" t="str">
            <v>ENE</v>
          </cell>
          <cell r="F403" t="str">
            <v>Petrobrás</v>
          </cell>
          <cell r="G403" t="str">
            <v>GASALP - 212 km</v>
          </cell>
          <cell r="H403">
            <v>13005000</v>
          </cell>
          <cell r="J403">
            <v>35704</v>
          </cell>
          <cell r="K403" t="str">
            <v>-</v>
          </cell>
          <cell r="L403">
            <v>0</v>
          </cell>
          <cell r="M403" t="str">
            <v>-</v>
          </cell>
        </row>
        <row r="404">
          <cell r="A404">
            <v>1997</v>
          </cell>
          <cell r="B404" t="str">
            <v>NE</v>
          </cell>
          <cell r="C404" t="str">
            <v>MAC</v>
          </cell>
          <cell r="D404" t="str">
            <v>SPB</v>
          </cell>
          <cell r="E404" t="str">
            <v>AER</v>
          </cell>
          <cell r="F404" t="str">
            <v>INFRAERO</v>
          </cell>
          <cell r="G404" t="str">
            <v>Aeroporto de Salvador</v>
          </cell>
          <cell r="H404">
            <v>98918000</v>
          </cell>
          <cell r="J404">
            <v>35735</v>
          </cell>
          <cell r="K404" t="str">
            <v>-</v>
          </cell>
          <cell r="L404">
            <v>0</v>
          </cell>
          <cell r="M404" t="str">
            <v>Em julgamento</v>
          </cell>
        </row>
        <row r="405">
          <cell r="A405">
            <v>1997</v>
          </cell>
          <cell r="B405" t="str">
            <v>SE</v>
          </cell>
          <cell r="C405" t="str">
            <v>FF</v>
          </cell>
          <cell r="D405" t="str">
            <v>Comunicações</v>
          </cell>
          <cell r="E405" t="str">
            <v>IND</v>
          </cell>
          <cell r="F405" t="str">
            <v>GLOBO</v>
          </cell>
          <cell r="G405" t="str">
            <v>Parque Gráfico de "O Globo"</v>
          </cell>
          <cell r="H405">
            <v>8193000</v>
          </cell>
          <cell r="J405">
            <v>35431</v>
          </cell>
          <cell r="K405" t="str">
            <v>-</v>
          </cell>
          <cell r="L405">
            <v>0</v>
          </cell>
          <cell r="M405" t="str">
            <v>-</v>
          </cell>
        </row>
        <row r="406">
          <cell r="A406">
            <v>1997</v>
          </cell>
          <cell r="B406" t="str">
            <v>SE</v>
          </cell>
          <cell r="C406" t="str">
            <v>GM</v>
          </cell>
          <cell r="D406" t="str">
            <v>PUB</v>
          </cell>
          <cell r="E406" t="str">
            <v>SAN</v>
          </cell>
          <cell r="F406" t="str">
            <v>SUDECAP</v>
          </cell>
          <cell r="G406" t="str">
            <v xml:space="preserve">Recuperação da Galeria da Silva Lobo </v>
          </cell>
          <cell r="H406">
            <v>1305000</v>
          </cell>
          <cell r="J406">
            <v>35462</v>
          </cell>
          <cell r="K406">
            <v>1</v>
          </cell>
          <cell r="L406">
            <v>1</v>
          </cell>
          <cell r="M406" t="str">
            <v>AG - 1º Lugar</v>
          </cell>
        </row>
        <row r="407">
          <cell r="A407">
            <v>1997</v>
          </cell>
          <cell r="B407" t="str">
            <v>SE</v>
          </cell>
          <cell r="C407" t="str">
            <v>CV</v>
          </cell>
          <cell r="D407" t="str">
            <v>PUB</v>
          </cell>
          <cell r="E407" t="str">
            <v>ROD</v>
          </cell>
          <cell r="F407" t="str">
            <v>DER-MG</v>
          </cell>
          <cell r="G407" t="str">
            <v>Erosão BR-040</v>
          </cell>
          <cell r="H407">
            <v>553000</v>
          </cell>
          <cell r="J407">
            <v>35462</v>
          </cell>
          <cell r="K407">
            <v>1</v>
          </cell>
          <cell r="L407">
            <v>1</v>
          </cell>
          <cell r="M407" t="str">
            <v>AG - 1º Lugar</v>
          </cell>
        </row>
        <row r="408">
          <cell r="A408">
            <v>1997</v>
          </cell>
          <cell r="B408" t="str">
            <v>SE</v>
          </cell>
          <cell r="C408" t="str">
            <v>MAA</v>
          </cell>
          <cell r="D408" t="str">
            <v>PUB</v>
          </cell>
          <cell r="E408" t="str">
            <v>AGR</v>
          </cell>
          <cell r="F408" t="str">
            <v>SEPLAN - GO</v>
          </cell>
          <cell r="G408" t="str">
            <v>Projeto Luís Alves do Araguaia</v>
          </cell>
          <cell r="H408">
            <v>51138000</v>
          </cell>
          <cell r="J408">
            <v>35490</v>
          </cell>
          <cell r="K408" t="str">
            <v>-</v>
          </cell>
          <cell r="L408">
            <v>0</v>
          </cell>
          <cell r="M408" t="str">
            <v>-</v>
          </cell>
        </row>
        <row r="409">
          <cell r="A409">
            <v>1997</v>
          </cell>
          <cell r="B409" t="str">
            <v>SE</v>
          </cell>
          <cell r="C409" t="str">
            <v>-</v>
          </cell>
          <cell r="D409" t="str">
            <v>Serviços Diversos</v>
          </cell>
          <cell r="E409" t="str">
            <v>HAB</v>
          </cell>
          <cell r="F409" t="str">
            <v>AGEM</v>
          </cell>
          <cell r="G409" t="str">
            <v xml:space="preserve">Ilhas Perynas </v>
          </cell>
          <cell r="H409">
            <v>21472000</v>
          </cell>
          <cell r="J409">
            <v>35490</v>
          </cell>
          <cell r="K409" t="str">
            <v>-</v>
          </cell>
          <cell r="L409">
            <v>0</v>
          </cell>
          <cell r="M409" t="str">
            <v>Orçamento Básico</v>
          </cell>
        </row>
        <row r="410">
          <cell r="A410">
            <v>1997</v>
          </cell>
          <cell r="B410" t="str">
            <v>SE</v>
          </cell>
          <cell r="C410" t="str">
            <v>CV</v>
          </cell>
          <cell r="D410" t="str">
            <v>SPB</v>
          </cell>
          <cell r="E410" t="str">
            <v>DIV</v>
          </cell>
          <cell r="F410" t="str">
            <v>P. M. Contagem</v>
          </cell>
          <cell r="G410" t="str">
            <v>Coleta de Lixo de Contagem</v>
          </cell>
          <cell r="H410">
            <v>8897000</v>
          </cell>
          <cell r="J410">
            <v>35521</v>
          </cell>
          <cell r="K410">
            <v>1</v>
          </cell>
          <cell r="L410">
            <v>1</v>
          </cell>
          <cell r="M410" t="str">
            <v>AG - 1º Lugar</v>
          </cell>
        </row>
        <row r="411">
          <cell r="A411">
            <v>1997</v>
          </cell>
          <cell r="B411" t="str">
            <v>SE</v>
          </cell>
          <cell r="C411" t="str">
            <v>FF</v>
          </cell>
          <cell r="D411" t="str">
            <v>Material de Construção</v>
          </cell>
          <cell r="E411" t="str">
            <v>IND</v>
          </cell>
          <cell r="F411" t="str">
            <v>CIMINAS</v>
          </cell>
          <cell r="G411" t="str">
            <v>Ampliação da Fábrica de Cimento da Ciminas</v>
          </cell>
          <cell r="H411">
            <v>4000000</v>
          </cell>
          <cell r="J411">
            <v>35521</v>
          </cell>
          <cell r="K411" t="str">
            <v>-</v>
          </cell>
          <cell r="L411">
            <v>0</v>
          </cell>
          <cell r="M411" t="str">
            <v>-</v>
          </cell>
        </row>
        <row r="412">
          <cell r="A412">
            <v>1997</v>
          </cell>
          <cell r="B412" t="str">
            <v>SE</v>
          </cell>
          <cell r="C412" t="str">
            <v>FF</v>
          </cell>
          <cell r="D412" t="str">
            <v>Serviços Diversos</v>
          </cell>
          <cell r="E412" t="str">
            <v>EDU</v>
          </cell>
          <cell r="F412" t="str">
            <v>UBEE</v>
          </cell>
          <cell r="G412" t="str">
            <v>Ampliação do Colégio Marista</v>
          </cell>
          <cell r="H412">
            <v>2449000</v>
          </cell>
          <cell r="J412">
            <v>35521</v>
          </cell>
          <cell r="K412" t="str">
            <v>-</v>
          </cell>
          <cell r="L412">
            <v>0</v>
          </cell>
          <cell r="M412" t="str">
            <v>-</v>
          </cell>
        </row>
        <row r="413">
          <cell r="A413">
            <v>1997</v>
          </cell>
          <cell r="B413" t="str">
            <v>SE</v>
          </cell>
          <cell r="C413" t="str">
            <v>CV</v>
          </cell>
          <cell r="D413" t="str">
            <v>SPB</v>
          </cell>
          <cell r="E413" t="str">
            <v>TRMA</v>
          </cell>
          <cell r="F413" t="str">
            <v>CBTU</v>
          </cell>
          <cell r="G413" t="str">
            <v>Metrô de Belo Horizonte - Lote 3</v>
          </cell>
          <cell r="H413">
            <v>9572000</v>
          </cell>
          <cell r="J413">
            <v>35551</v>
          </cell>
          <cell r="K413" t="str">
            <v>-</v>
          </cell>
          <cell r="L413">
            <v>0</v>
          </cell>
          <cell r="M413" t="str">
            <v>Cobertura</v>
          </cell>
        </row>
        <row r="414">
          <cell r="A414">
            <v>1997</v>
          </cell>
          <cell r="B414" t="str">
            <v>SE</v>
          </cell>
          <cell r="C414" t="str">
            <v>CV</v>
          </cell>
          <cell r="D414" t="str">
            <v>SPB</v>
          </cell>
          <cell r="E414" t="str">
            <v>TRMA</v>
          </cell>
          <cell r="F414" t="str">
            <v>CBTU</v>
          </cell>
          <cell r="G414" t="str">
            <v>Metrô de Belo Horizonte - Lote 2</v>
          </cell>
          <cell r="H414">
            <v>6569000</v>
          </cell>
          <cell r="J414">
            <v>35551</v>
          </cell>
          <cell r="K414">
            <v>1</v>
          </cell>
          <cell r="L414">
            <v>1</v>
          </cell>
          <cell r="M414" t="str">
            <v>AG / CCCC - 1º Lugar</v>
          </cell>
        </row>
        <row r="415">
          <cell r="A415">
            <v>1997</v>
          </cell>
          <cell r="B415" t="str">
            <v>SE</v>
          </cell>
          <cell r="C415" t="str">
            <v>CV</v>
          </cell>
          <cell r="D415" t="str">
            <v>SPB</v>
          </cell>
          <cell r="E415" t="str">
            <v>TRMA</v>
          </cell>
          <cell r="F415" t="str">
            <v>CBTU</v>
          </cell>
          <cell r="G415" t="str">
            <v>Metrô de Belo Horizonte - Lote 4</v>
          </cell>
          <cell r="H415">
            <v>9990000</v>
          </cell>
          <cell r="J415">
            <v>35551</v>
          </cell>
          <cell r="K415" t="str">
            <v>-</v>
          </cell>
          <cell r="L415">
            <v>0</v>
          </cell>
          <cell r="M415" t="str">
            <v>Cobertura</v>
          </cell>
        </row>
        <row r="416">
          <cell r="A416">
            <v>1997</v>
          </cell>
          <cell r="B416" t="str">
            <v>SE</v>
          </cell>
          <cell r="C416" t="str">
            <v>FF</v>
          </cell>
          <cell r="D416" t="str">
            <v>SID</v>
          </cell>
          <cell r="E416" t="str">
            <v>MIN</v>
          </cell>
          <cell r="F416" t="str">
            <v>C. S. de Tubarão</v>
          </cell>
          <cell r="G416" t="str">
            <v>Laminação de Tiras à Frio</v>
          </cell>
          <cell r="H416">
            <v>69638000</v>
          </cell>
          <cell r="J416">
            <v>35551</v>
          </cell>
          <cell r="K416" t="str">
            <v>-</v>
          </cell>
          <cell r="L416">
            <v>0</v>
          </cell>
          <cell r="M416" t="str">
            <v>-</v>
          </cell>
        </row>
        <row r="417">
          <cell r="A417">
            <v>1997</v>
          </cell>
          <cell r="B417" t="str">
            <v>SE</v>
          </cell>
          <cell r="C417" t="str">
            <v>CV</v>
          </cell>
          <cell r="D417" t="str">
            <v>SPB</v>
          </cell>
          <cell r="E417" t="str">
            <v>TRMA</v>
          </cell>
          <cell r="F417" t="str">
            <v>CBTU</v>
          </cell>
          <cell r="G417" t="str">
            <v>Metrô de Belo Horizonte - Lote 1</v>
          </cell>
          <cell r="H417">
            <v>14949000</v>
          </cell>
          <cell r="J417">
            <v>35551</v>
          </cell>
          <cell r="K417" t="str">
            <v>-</v>
          </cell>
          <cell r="L417">
            <v>0</v>
          </cell>
          <cell r="M417" t="str">
            <v>Cobertura</v>
          </cell>
        </row>
        <row r="418">
          <cell r="A418">
            <v>1997</v>
          </cell>
          <cell r="B418" t="str">
            <v>SE</v>
          </cell>
          <cell r="C418" t="str">
            <v>-</v>
          </cell>
          <cell r="D418" t="str">
            <v>PET</v>
          </cell>
          <cell r="E418" t="str">
            <v>ENE</v>
          </cell>
          <cell r="F418" t="str">
            <v>Petrobrás</v>
          </cell>
          <cell r="G418" t="str">
            <v>Gasoduto de 376,7 km</v>
          </cell>
          <cell r="H418">
            <v>19583000</v>
          </cell>
          <cell r="J418">
            <v>35582</v>
          </cell>
          <cell r="K418" t="str">
            <v>-</v>
          </cell>
          <cell r="L418">
            <v>0</v>
          </cell>
          <cell r="M418" t="str">
            <v>-</v>
          </cell>
        </row>
        <row r="419">
          <cell r="A419">
            <v>1997</v>
          </cell>
          <cell r="B419" t="str">
            <v>SE</v>
          </cell>
          <cell r="C419" t="str">
            <v>GM</v>
          </cell>
          <cell r="D419" t="str">
            <v>MIN</v>
          </cell>
          <cell r="E419" t="str">
            <v>MIN</v>
          </cell>
          <cell r="F419" t="str">
            <v>Ferteco</v>
          </cell>
          <cell r="G419" t="str">
            <v>Terraplenagem do Pátio de Estocagem de Minério</v>
          </cell>
          <cell r="H419">
            <v>4464000</v>
          </cell>
          <cell r="J419">
            <v>35582</v>
          </cell>
          <cell r="K419" t="str">
            <v>-</v>
          </cell>
          <cell r="L419">
            <v>0</v>
          </cell>
          <cell r="M419" t="str">
            <v>-</v>
          </cell>
        </row>
        <row r="420">
          <cell r="A420">
            <v>1997</v>
          </cell>
          <cell r="B420" t="str">
            <v>SE</v>
          </cell>
          <cell r="C420" t="str">
            <v>MAA</v>
          </cell>
          <cell r="D420" t="str">
            <v>PUB</v>
          </cell>
          <cell r="E420" t="str">
            <v>ROD</v>
          </cell>
          <cell r="F420" t="str">
            <v>DERGO</v>
          </cell>
          <cell r="G420" t="str">
            <v>Rodovia Posse - Guarani</v>
          </cell>
          <cell r="H420">
            <v>4425000</v>
          </cell>
          <cell r="J420">
            <v>35643</v>
          </cell>
          <cell r="K420">
            <v>1</v>
          </cell>
          <cell r="L420">
            <v>1</v>
          </cell>
          <cell r="M420" t="str">
            <v>AG - 1º Lugar</v>
          </cell>
        </row>
        <row r="421">
          <cell r="A421">
            <v>1997</v>
          </cell>
          <cell r="B421" t="str">
            <v>SE</v>
          </cell>
          <cell r="C421" t="str">
            <v>GM</v>
          </cell>
          <cell r="D421" t="str">
            <v>MIN</v>
          </cell>
          <cell r="E421" t="str">
            <v>MIN</v>
          </cell>
          <cell r="F421" t="str">
            <v>Ferteco</v>
          </cell>
          <cell r="G421" t="str">
            <v>Terraplenagem do Pátio de Estocagem de Minério</v>
          </cell>
          <cell r="H421">
            <v>1790000</v>
          </cell>
          <cell r="J421">
            <v>35643</v>
          </cell>
          <cell r="K421" t="str">
            <v>-</v>
          </cell>
          <cell r="L421">
            <v>0</v>
          </cell>
          <cell r="M421" t="str">
            <v>-</v>
          </cell>
        </row>
        <row r="422">
          <cell r="A422">
            <v>1997</v>
          </cell>
          <cell r="B422" t="str">
            <v>SE</v>
          </cell>
          <cell r="C422" t="str">
            <v>FF</v>
          </cell>
          <cell r="D422" t="str">
            <v>SID</v>
          </cell>
          <cell r="E422" t="str">
            <v>MIN</v>
          </cell>
          <cell r="F422" t="str">
            <v>Danieli</v>
          </cell>
          <cell r="G422" t="str">
            <v>Laminação de Tiras à Frio</v>
          </cell>
          <cell r="H422">
            <v>40115000</v>
          </cell>
          <cell r="J422">
            <v>35643</v>
          </cell>
          <cell r="K422" t="str">
            <v>-</v>
          </cell>
          <cell r="L422">
            <v>0</v>
          </cell>
          <cell r="M422" t="str">
            <v>-</v>
          </cell>
        </row>
        <row r="423">
          <cell r="A423">
            <v>1997</v>
          </cell>
          <cell r="B423" t="str">
            <v>SE</v>
          </cell>
          <cell r="C423" t="str">
            <v>LC</v>
          </cell>
          <cell r="D423" t="str">
            <v>PUB</v>
          </cell>
          <cell r="E423" t="str">
            <v>ROD</v>
          </cell>
          <cell r="F423" t="str">
            <v>SETO</v>
          </cell>
          <cell r="G423" t="str">
            <v>Rodovia Paranã / Príncipe</v>
          </cell>
          <cell r="H423">
            <v>19235000</v>
          </cell>
          <cell r="J423">
            <v>35674</v>
          </cell>
          <cell r="K423" t="str">
            <v>-</v>
          </cell>
          <cell r="L423">
            <v>0</v>
          </cell>
          <cell r="M423" t="str">
            <v>-</v>
          </cell>
        </row>
        <row r="424">
          <cell r="A424">
            <v>1997</v>
          </cell>
          <cell r="B424" t="str">
            <v>SE</v>
          </cell>
          <cell r="C424" t="str">
            <v>MAA</v>
          </cell>
          <cell r="D424" t="str">
            <v>PUB</v>
          </cell>
          <cell r="E424" t="str">
            <v>ROD</v>
          </cell>
          <cell r="F424" t="str">
            <v>DERGO</v>
          </cell>
          <cell r="G424" t="str">
            <v>Rodovia Iporá / Piranhas</v>
          </cell>
          <cell r="H424">
            <v>4610000</v>
          </cell>
          <cell r="J424">
            <v>35674</v>
          </cell>
          <cell r="K424" t="str">
            <v>-</v>
          </cell>
          <cell r="L424">
            <v>0</v>
          </cell>
          <cell r="M424" t="str">
            <v>-</v>
          </cell>
        </row>
        <row r="425">
          <cell r="A425">
            <v>1997</v>
          </cell>
          <cell r="B425" t="str">
            <v>SE</v>
          </cell>
          <cell r="C425" t="str">
            <v>CV</v>
          </cell>
          <cell r="D425" t="str">
            <v>PUB</v>
          </cell>
          <cell r="E425" t="str">
            <v>ROD</v>
          </cell>
          <cell r="F425" t="str">
            <v>DER-MG</v>
          </cell>
          <cell r="G425" t="str">
            <v>BR-354 - Lavras / Luminárias</v>
          </cell>
          <cell r="H425">
            <v>4006000</v>
          </cell>
          <cell r="J425">
            <v>35704</v>
          </cell>
          <cell r="K425">
            <v>0</v>
          </cell>
          <cell r="L425">
            <v>0</v>
          </cell>
          <cell r="M425" t="str">
            <v>AG eliminada</v>
          </cell>
        </row>
        <row r="426">
          <cell r="A426">
            <v>1997</v>
          </cell>
          <cell r="B426" t="str">
            <v>SE</v>
          </cell>
          <cell r="C426" t="str">
            <v>MAA</v>
          </cell>
          <cell r="D426" t="str">
            <v>PUB</v>
          </cell>
          <cell r="E426" t="str">
            <v>ROD</v>
          </cell>
          <cell r="F426" t="str">
            <v>DNER</v>
          </cell>
          <cell r="G426" t="str">
            <v>Rodovia BR-060 - GO - 43,8 km</v>
          </cell>
          <cell r="H426">
            <v>25767000</v>
          </cell>
          <cell r="J426">
            <v>35735</v>
          </cell>
          <cell r="K426" t="str">
            <v>-</v>
          </cell>
          <cell r="L426">
            <v>0</v>
          </cell>
          <cell r="M426" t="str">
            <v>-</v>
          </cell>
        </row>
        <row r="427">
          <cell r="A427">
            <v>1997</v>
          </cell>
          <cell r="B427" t="str">
            <v>SE</v>
          </cell>
          <cell r="C427" t="str">
            <v>FF</v>
          </cell>
          <cell r="D427" t="str">
            <v>SID</v>
          </cell>
          <cell r="E427" t="str">
            <v>IND</v>
          </cell>
          <cell r="F427" t="str">
            <v>C. S. de Tubarão</v>
          </cell>
          <cell r="G427" t="str">
            <v>Laminação de Tiras à Quente</v>
          </cell>
          <cell r="H427">
            <v>52067000</v>
          </cell>
          <cell r="J427">
            <v>35735</v>
          </cell>
          <cell r="K427" t="str">
            <v>-</v>
          </cell>
          <cell r="L427">
            <v>0</v>
          </cell>
          <cell r="M427" t="str">
            <v>-</v>
          </cell>
        </row>
        <row r="428">
          <cell r="A428">
            <v>1997</v>
          </cell>
          <cell r="B428" t="str">
            <v>SL</v>
          </cell>
          <cell r="C428" t="str">
            <v>VAL</v>
          </cell>
          <cell r="D428" t="str">
            <v>SPB</v>
          </cell>
          <cell r="E428" t="str">
            <v>DIV</v>
          </cell>
          <cell r="F428" t="str">
            <v>ECT</v>
          </cell>
          <cell r="G428" t="str">
            <v>Complexo Operacional dos Correios de POA</v>
          </cell>
          <cell r="H428">
            <v>12488000</v>
          </cell>
          <cell r="J428">
            <v>35462</v>
          </cell>
          <cell r="K428" t="str">
            <v>-</v>
          </cell>
          <cell r="L428">
            <v>0</v>
          </cell>
          <cell r="M428" t="str">
            <v>-</v>
          </cell>
        </row>
        <row r="429">
          <cell r="A429">
            <v>1997</v>
          </cell>
          <cell r="B429" t="str">
            <v>SL</v>
          </cell>
          <cell r="C429" t="str">
            <v>VAL</v>
          </cell>
          <cell r="D429" t="str">
            <v>PUB</v>
          </cell>
          <cell r="E429" t="str">
            <v>IND</v>
          </cell>
          <cell r="F429" t="str">
            <v>AUDI</v>
          </cell>
          <cell r="G429" t="str">
            <v>Terraplenagem da Fábrica da AUDI</v>
          </cell>
          <cell r="H429">
            <v>16237000</v>
          </cell>
          <cell r="J429">
            <v>35490</v>
          </cell>
          <cell r="K429" t="str">
            <v>-</v>
          </cell>
          <cell r="L429">
            <v>0</v>
          </cell>
          <cell r="M429" t="str">
            <v>-</v>
          </cell>
        </row>
        <row r="430">
          <cell r="A430">
            <v>1997</v>
          </cell>
          <cell r="B430" t="str">
            <v>SL</v>
          </cell>
          <cell r="C430" t="str">
            <v>VAL</v>
          </cell>
          <cell r="D430" t="str">
            <v>PUB</v>
          </cell>
          <cell r="E430" t="str">
            <v>IND</v>
          </cell>
          <cell r="F430" t="str">
            <v>RENAULT</v>
          </cell>
          <cell r="G430" t="str">
            <v>Fábrica da Renault no Paraná</v>
          </cell>
          <cell r="H430">
            <v>10058000</v>
          </cell>
          <cell r="J430">
            <v>35490</v>
          </cell>
          <cell r="K430" t="str">
            <v>-</v>
          </cell>
          <cell r="L430">
            <v>0</v>
          </cell>
          <cell r="M430" t="str">
            <v>-</v>
          </cell>
        </row>
        <row r="431">
          <cell r="A431">
            <v>1997</v>
          </cell>
          <cell r="B431" t="str">
            <v>SL</v>
          </cell>
          <cell r="C431" t="str">
            <v>RP</v>
          </cell>
          <cell r="D431" t="str">
            <v>SPB</v>
          </cell>
          <cell r="E431" t="str">
            <v>SAN</v>
          </cell>
          <cell r="F431" t="str">
            <v>CORSAN</v>
          </cell>
          <cell r="G431" t="str">
            <v>Barragem do Lago Dourado</v>
          </cell>
          <cell r="H431">
            <v>4490000</v>
          </cell>
          <cell r="J431">
            <v>35521</v>
          </cell>
          <cell r="K431">
            <v>1</v>
          </cell>
          <cell r="L431">
            <v>1</v>
          </cell>
          <cell r="M431" t="str">
            <v>AG - 1º Lugar</v>
          </cell>
        </row>
        <row r="432">
          <cell r="A432">
            <v>1997</v>
          </cell>
          <cell r="B432" t="str">
            <v>SL</v>
          </cell>
          <cell r="C432" t="str">
            <v>RP</v>
          </cell>
          <cell r="D432" t="str">
            <v>PUB</v>
          </cell>
          <cell r="E432" t="str">
            <v>ROD</v>
          </cell>
          <cell r="F432" t="str">
            <v>DAER</v>
          </cell>
          <cell r="G432" t="str">
            <v>Terraplenagem da Fábrica da Brahma - Viamão</v>
          </cell>
          <cell r="H432">
            <v>2916000</v>
          </cell>
          <cell r="J432">
            <v>35551</v>
          </cell>
          <cell r="K432">
            <v>1</v>
          </cell>
          <cell r="L432">
            <v>1</v>
          </cell>
          <cell r="M432" t="str">
            <v>AG - 1º Lugar</v>
          </cell>
        </row>
        <row r="433">
          <cell r="A433">
            <v>1997</v>
          </cell>
          <cell r="B433" t="str">
            <v>SL</v>
          </cell>
          <cell r="C433" t="str">
            <v>RP</v>
          </cell>
          <cell r="D433" t="str">
            <v>PUB</v>
          </cell>
          <cell r="E433" t="str">
            <v>ROD</v>
          </cell>
          <cell r="F433" t="str">
            <v>DAER</v>
          </cell>
          <cell r="G433" t="str">
            <v>Terraplenagem da Fábrica da GM</v>
          </cell>
          <cell r="H433">
            <v>24748000</v>
          </cell>
          <cell r="J433">
            <v>35551</v>
          </cell>
          <cell r="K433" t="str">
            <v>-</v>
          </cell>
          <cell r="L433">
            <v>0</v>
          </cell>
          <cell r="M433" t="str">
            <v>-</v>
          </cell>
        </row>
        <row r="434">
          <cell r="A434">
            <v>1997</v>
          </cell>
          <cell r="B434" t="str">
            <v>SL</v>
          </cell>
          <cell r="C434" t="str">
            <v>VAL</v>
          </cell>
          <cell r="D434" t="str">
            <v>Serviços Diversos</v>
          </cell>
          <cell r="E434" t="str">
            <v>NAV</v>
          </cell>
          <cell r="F434" t="str">
            <v>TPPF S.A.</v>
          </cell>
          <cell r="G434" t="str">
            <v>Terminal Portuário Ponta do Félix</v>
          </cell>
          <cell r="H434">
            <v>4215000</v>
          </cell>
          <cell r="J434">
            <v>35582</v>
          </cell>
          <cell r="K434">
            <v>1</v>
          </cell>
          <cell r="L434">
            <v>1</v>
          </cell>
          <cell r="M434" t="str">
            <v>AG - 1º Lugar</v>
          </cell>
        </row>
        <row r="435">
          <cell r="A435">
            <v>1997</v>
          </cell>
          <cell r="B435" t="str">
            <v>SL</v>
          </cell>
          <cell r="C435" t="str">
            <v>VAL</v>
          </cell>
          <cell r="D435" t="str">
            <v>SPB</v>
          </cell>
          <cell r="E435" t="str">
            <v>ROD</v>
          </cell>
          <cell r="F435" t="str">
            <v>Rodonorte SA</v>
          </cell>
          <cell r="G435" t="str">
            <v>Anel Rodoviário do Paraná</v>
          </cell>
          <cell r="H435">
            <v>16068000</v>
          </cell>
          <cell r="J435">
            <v>35612</v>
          </cell>
          <cell r="K435">
            <v>1</v>
          </cell>
          <cell r="L435">
            <v>1</v>
          </cell>
          <cell r="M435" t="str">
            <v>AG - 1º Lugar</v>
          </cell>
        </row>
        <row r="436">
          <cell r="A436">
            <v>1997</v>
          </cell>
          <cell r="B436" t="str">
            <v>SL</v>
          </cell>
          <cell r="C436" t="str">
            <v>RP</v>
          </cell>
          <cell r="D436" t="str">
            <v>PUB</v>
          </cell>
          <cell r="E436" t="str">
            <v>ROD</v>
          </cell>
          <cell r="F436" t="str">
            <v>DAER</v>
          </cell>
          <cell r="G436" t="str">
            <v>RS-168 - Roque Gonzalez / São Paulo das Missões</v>
          </cell>
          <cell r="H436">
            <v>4287000</v>
          </cell>
          <cell r="J436">
            <v>35643</v>
          </cell>
          <cell r="K436" t="str">
            <v>-</v>
          </cell>
          <cell r="L436" t="str">
            <v>-</v>
          </cell>
          <cell r="M436" t="str">
            <v>-</v>
          </cell>
        </row>
        <row r="437">
          <cell r="A437">
            <v>1997</v>
          </cell>
          <cell r="B437" t="str">
            <v>SL</v>
          </cell>
          <cell r="C437" t="str">
            <v>VAL</v>
          </cell>
          <cell r="D437" t="str">
            <v>PUB</v>
          </cell>
          <cell r="E437" t="str">
            <v>SAN</v>
          </cell>
          <cell r="F437" t="str">
            <v>SUDERHSA</v>
          </cell>
          <cell r="G437" t="str">
            <v>Controle de Cheias do Alto do Iguaçu</v>
          </cell>
          <cell r="H437">
            <v>11110000</v>
          </cell>
          <cell r="J437">
            <v>35704</v>
          </cell>
          <cell r="K437" t="str">
            <v>-</v>
          </cell>
          <cell r="L437" t="str">
            <v>-</v>
          </cell>
          <cell r="M437" t="str">
            <v>-</v>
          </cell>
        </row>
        <row r="438">
          <cell r="A438">
            <v>1997</v>
          </cell>
          <cell r="B438" t="str">
            <v>SL</v>
          </cell>
          <cell r="C438" t="str">
            <v>ZU</v>
          </cell>
          <cell r="D438" t="str">
            <v>SPB</v>
          </cell>
          <cell r="E438" t="str">
            <v>SAN</v>
          </cell>
          <cell r="F438" t="str">
            <v>CASAN</v>
          </cell>
          <cell r="G438" t="str">
            <v>Saneamento do Sistema de Esgoto de Chapecó - SC</v>
          </cell>
          <cell r="H438">
            <v>29537000</v>
          </cell>
          <cell r="J438">
            <v>35704</v>
          </cell>
          <cell r="K438" t="str">
            <v>-</v>
          </cell>
          <cell r="L438" t="str">
            <v>-</v>
          </cell>
          <cell r="M438" t="str">
            <v>-</v>
          </cell>
        </row>
        <row r="439">
          <cell r="A439">
            <v>1998</v>
          </cell>
          <cell r="B439" t="str">
            <v>NE</v>
          </cell>
          <cell r="C439" t="str">
            <v>MAC</v>
          </cell>
          <cell r="D439" t="str">
            <v>SPB</v>
          </cell>
          <cell r="E439" t="str">
            <v>TRMA</v>
          </cell>
          <cell r="F439" t="str">
            <v>CBTU</v>
          </cell>
          <cell r="G439" t="str">
            <v>Metrô de Recife - Lote 6</v>
          </cell>
          <cell r="H439">
            <v>12283000</v>
          </cell>
          <cell r="J439">
            <v>35796</v>
          </cell>
          <cell r="K439" t="str">
            <v>-</v>
          </cell>
          <cell r="L439">
            <v>0</v>
          </cell>
          <cell r="M439" t="str">
            <v>-</v>
          </cell>
        </row>
        <row r="440">
          <cell r="A440">
            <v>1998</v>
          </cell>
          <cell r="B440" t="str">
            <v>NE</v>
          </cell>
          <cell r="C440" t="str">
            <v>MAC</v>
          </cell>
          <cell r="D440" t="str">
            <v>SPB</v>
          </cell>
          <cell r="E440" t="str">
            <v>TRMA</v>
          </cell>
          <cell r="F440" t="str">
            <v>CBTU</v>
          </cell>
          <cell r="G440" t="str">
            <v>Metrô de Recife - Lote 3</v>
          </cell>
          <cell r="H440">
            <v>5500000</v>
          </cell>
          <cell r="I440">
            <v>1</v>
          </cell>
          <cell r="J440">
            <v>35796</v>
          </cell>
          <cell r="K440">
            <v>1</v>
          </cell>
          <cell r="L440">
            <v>1</v>
          </cell>
          <cell r="M440" t="str">
            <v>AG - 1º Lugar</v>
          </cell>
        </row>
        <row r="441">
          <cell r="A441">
            <v>1998</v>
          </cell>
          <cell r="B441" t="str">
            <v>NE</v>
          </cell>
          <cell r="C441" t="str">
            <v>MAC</v>
          </cell>
          <cell r="D441" t="str">
            <v>SPB</v>
          </cell>
          <cell r="E441" t="str">
            <v>TRMA</v>
          </cell>
          <cell r="F441" t="str">
            <v>CBTU</v>
          </cell>
          <cell r="G441" t="str">
            <v>Metrô de Recife - Lote 1</v>
          </cell>
          <cell r="H441">
            <v>19679000</v>
          </cell>
          <cell r="J441">
            <v>35796</v>
          </cell>
          <cell r="K441" t="str">
            <v>-</v>
          </cell>
          <cell r="L441" t="str">
            <v>-</v>
          </cell>
          <cell r="M441" t="str">
            <v>-</v>
          </cell>
        </row>
        <row r="442">
          <cell r="A442">
            <v>1998</v>
          </cell>
          <cell r="B442" t="str">
            <v>NE</v>
          </cell>
          <cell r="C442" t="str">
            <v>MAC</v>
          </cell>
          <cell r="D442" t="str">
            <v>SPB</v>
          </cell>
          <cell r="E442" t="str">
            <v>TRMA</v>
          </cell>
          <cell r="F442" t="str">
            <v>CBTU</v>
          </cell>
          <cell r="G442" t="str">
            <v>Metrô de Recife - Lote 4</v>
          </cell>
          <cell r="H442">
            <v>17576000</v>
          </cell>
          <cell r="J442">
            <v>35796</v>
          </cell>
          <cell r="K442" t="str">
            <v>-</v>
          </cell>
          <cell r="L442" t="str">
            <v>-</v>
          </cell>
          <cell r="M442" t="str">
            <v>-</v>
          </cell>
        </row>
        <row r="443">
          <cell r="A443">
            <v>1998</v>
          </cell>
          <cell r="B443" t="str">
            <v>NE</v>
          </cell>
          <cell r="C443" t="str">
            <v>SL</v>
          </cell>
          <cell r="D443" t="str">
            <v>SPB</v>
          </cell>
          <cell r="E443" t="str">
            <v>AER</v>
          </cell>
          <cell r="F443" t="str">
            <v>INFRAERO</v>
          </cell>
          <cell r="G443" t="str">
            <v>Aeroporto de Brasília</v>
          </cell>
          <cell r="H443">
            <v>96880000</v>
          </cell>
          <cell r="I443">
            <v>1</v>
          </cell>
          <cell r="J443">
            <v>35796</v>
          </cell>
          <cell r="K443" t="str">
            <v>-</v>
          </cell>
          <cell r="L443" t="str">
            <v>-</v>
          </cell>
          <cell r="M443" t="str">
            <v>-</v>
          </cell>
        </row>
        <row r="444">
          <cell r="A444">
            <v>1998</v>
          </cell>
          <cell r="B444" t="str">
            <v>NE</v>
          </cell>
          <cell r="C444" t="str">
            <v>MAC</v>
          </cell>
          <cell r="D444" t="str">
            <v>SPB</v>
          </cell>
          <cell r="E444" t="str">
            <v>TRMA</v>
          </cell>
          <cell r="F444" t="str">
            <v>CBTU</v>
          </cell>
          <cell r="G444" t="str">
            <v>Metrô de Recife - Lote 2</v>
          </cell>
          <cell r="H444">
            <v>12328000</v>
          </cell>
          <cell r="J444">
            <v>35796</v>
          </cell>
          <cell r="K444" t="str">
            <v>-</v>
          </cell>
          <cell r="L444" t="str">
            <v>-</v>
          </cell>
          <cell r="M444" t="str">
            <v>-</v>
          </cell>
        </row>
        <row r="445">
          <cell r="A445">
            <v>1998</v>
          </cell>
          <cell r="B445" t="str">
            <v>NE</v>
          </cell>
          <cell r="C445" t="str">
            <v>RPol</v>
          </cell>
          <cell r="D445" t="str">
            <v>PUB</v>
          </cell>
          <cell r="E445" t="str">
            <v>ROD</v>
          </cell>
          <cell r="F445" t="str">
            <v>DNER</v>
          </cell>
          <cell r="G445" t="str">
            <v>Rodovia MA-101 - Santa Helena / Nunes Freire</v>
          </cell>
          <cell r="H445">
            <v>10646000</v>
          </cell>
          <cell r="I445">
            <v>1</v>
          </cell>
          <cell r="J445">
            <v>35855</v>
          </cell>
          <cell r="K445" t="str">
            <v>-</v>
          </cell>
          <cell r="L445" t="str">
            <v>-</v>
          </cell>
          <cell r="M445" t="str">
            <v>-</v>
          </cell>
        </row>
        <row r="446">
          <cell r="A446">
            <v>1998</v>
          </cell>
          <cell r="B446" t="str">
            <v>NE</v>
          </cell>
          <cell r="C446" t="str">
            <v>COL</v>
          </cell>
          <cell r="D446" t="str">
            <v>PUB</v>
          </cell>
          <cell r="E446" t="str">
            <v>AGR</v>
          </cell>
          <cell r="F446" t="str">
            <v>CODEVASF</v>
          </cell>
          <cell r="G446" t="str">
            <v>Projeto Salitre</v>
          </cell>
          <cell r="H446">
            <v>26467000</v>
          </cell>
          <cell r="J446">
            <v>35855</v>
          </cell>
          <cell r="K446" t="str">
            <v>-</v>
          </cell>
          <cell r="L446" t="str">
            <v>-</v>
          </cell>
          <cell r="M446" t="str">
            <v>-</v>
          </cell>
        </row>
        <row r="447">
          <cell r="A447">
            <v>1998</v>
          </cell>
          <cell r="B447" t="str">
            <v>NE</v>
          </cell>
          <cell r="C447" t="str">
            <v>COL</v>
          </cell>
          <cell r="D447" t="str">
            <v>PUB</v>
          </cell>
          <cell r="E447" t="str">
            <v>AGR</v>
          </cell>
          <cell r="F447" t="str">
            <v>CODEVASF</v>
          </cell>
          <cell r="G447" t="str">
            <v>Projeto Pontal Sul</v>
          </cell>
          <cell r="H447">
            <v>29564000</v>
          </cell>
          <cell r="J447">
            <v>35886</v>
          </cell>
          <cell r="K447" t="str">
            <v>-</v>
          </cell>
          <cell r="L447" t="str">
            <v>-</v>
          </cell>
          <cell r="M447" t="str">
            <v>-</v>
          </cell>
        </row>
        <row r="448">
          <cell r="A448">
            <v>1998</v>
          </cell>
          <cell r="B448" t="str">
            <v>NE</v>
          </cell>
          <cell r="C448" t="str">
            <v>RPol</v>
          </cell>
          <cell r="D448" t="str">
            <v>PUB</v>
          </cell>
          <cell r="E448" t="str">
            <v>ROD</v>
          </cell>
          <cell r="F448" t="str">
            <v>DERMA</v>
          </cell>
          <cell r="G448" t="str">
            <v>MA-034 - Caxias / BR-226</v>
          </cell>
          <cell r="H448">
            <v>3142000</v>
          </cell>
          <cell r="I448">
            <v>1</v>
          </cell>
          <cell r="J448">
            <v>35916</v>
          </cell>
          <cell r="K448">
            <v>1</v>
          </cell>
          <cell r="L448">
            <v>1</v>
          </cell>
          <cell r="M448" t="str">
            <v>AG - 1º Lugar</v>
          </cell>
        </row>
        <row r="449">
          <cell r="A449">
            <v>1998</v>
          </cell>
          <cell r="B449" t="str">
            <v>NE</v>
          </cell>
          <cell r="C449" t="str">
            <v>MAC</v>
          </cell>
          <cell r="D449" t="str">
            <v>PUB</v>
          </cell>
          <cell r="E449" t="str">
            <v>AER</v>
          </cell>
          <cell r="F449" t="str">
            <v>MAer</v>
          </cell>
          <cell r="G449" t="str">
            <v>Recapeamento da Pista do Aeroporto de Ponta Pelada</v>
          </cell>
          <cell r="H449">
            <v>3937000</v>
          </cell>
          <cell r="J449">
            <v>35916</v>
          </cell>
          <cell r="K449">
            <v>1</v>
          </cell>
          <cell r="L449">
            <v>1</v>
          </cell>
          <cell r="M449" t="str">
            <v>AG - 1º Lugar</v>
          </cell>
        </row>
        <row r="450">
          <cell r="A450">
            <v>1998</v>
          </cell>
          <cell r="B450" t="str">
            <v>NE</v>
          </cell>
          <cell r="C450" t="str">
            <v>-</v>
          </cell>
          <cell r="D450" t="str">
            <v>PUB</v>
          </cell>
          <cell r="E450" t="str">
            <v>SAN</v>
          </cell>
          <cell r="F450" t="str">
            <v>SEMARH</v>
          </cell>
          <cell r="G450" t="str">
            <v>Barragem de Acauã - PB</v>
          </cell>
          <cell r="H450">
            <v>37358000</v>
          </cell>
          <cell r="J450">
            <v>35947</v>
          </cell>
          <cell r="K450" t="str">
            <v>-</v>
          </cell>
          <cell r="L450" t="str">
            <v>-</v>
          </cell>
          <cell r="M450" t="str">
            <v>-</v>
          </cell>
        </row>
        <row r="451">
          <cell r="A451">
            <v>1998</v>
          </cell>
          <cell r="B451" t="str">
            <v>NE</v>
          </cell>
          <cell r="C451" t="str">
            <v>MS</v>
          </cell>
          <cell r="D451" t="str">
            <v>PUB</v>
          </cell>
          <cell r="E451" t="str">
            <v>ROD</v>
          </cell>
          <cell r="F451" t="str">
            <v>DERMA</v>
          </cell>
          <cell r="G451" t="str">
            <v>MA-226 - Baú / Buriti Bravo</v>
          </cell>
          <cell r="H451">
            <v>5900000</v>
          </cell>
          <cell r="J451">
            <v>36008</v>
          </cell>
          <cell r="K451" t="str">
            <v>-</v>
          </cell>
          <cell r="L451" t="str">
            <v>-</v>
          </cell>
          <cell r="M451" t="str">
            <v>-</v>
          </cell>
        </row>
        <row r="452">
          <cell r="A452">
            <v>1998</v>
          </cell>
          <cell r="B452" t="str">
            <v>NE</v>
          </cell>
          <cell r="C452" t="str">
            <v>MAC</v>
          </cell>
          <cell r="D452" t="str">
            <v>PUB</v>
          </cell>
          <cell r="E452" t="str">
            <v>SAN</v>
          </cell>
          <cell r="F452" t="str">
            <v>DNOCS</v>
          </cell>
          <cell r="G452" t="str">
            <v>Barragem de Pelo Sinal</v>
          </cell>
          <cell r="H452">
            <v>0</v>
          </cell>
          <cell r="J452">
            <v>35855</v>
          </cell>
          <cell r="K452" t="str">
            <v>-</v>
          </cell>
          <cell r="L452" t="str">
            <v>-</v>
          </cell>
          <cell r="M452" t="str">
            <v>Atualização de preços contratados</v>
          </cell>
        </row>
        <row r="453">
          <cell r="A453">
            <v>1998</v>
          </cell>
          <cell r="B453" t="str">
            <v>SE</v>
          </cell>
          <cell r="C453" t="str">
            <v>GM</v>
          </cell>
          <cell r="D453" t="str">
            <v>AUT</v>
          </cell>
          <cell r="E453" t="str">
            <v>IND</v>
          </cell>
          <cell r="F453" t="str">
            <v>Iveco-FIAT</v>
          </cell>
          <cell r="G453" t="str">
            <v>Terraplenagem e Imprimação da Área da Fábrica</v>
          </cell>
          <cell r="H453">
            <v>3355000</v>
          </cell>
          <cell r="J453">
            <v>35796</v>
          </cell>
          <cell r="K453" t="str">
            <v>-</v>
          </cell>
          <cell r="L453" t="str">
            <v>-</v>
          </cell>
          <cell r="M453" t="str">
            <v>-</v>
          </cell>
        </row>
        <row r="454">
          <cell r="A454">
            <v>1998</v>
          </cell>
          <cell r="B454" t="str">
            <v>SE</v>
          </cell>
          <cell r="C454" t="str">
            <v>XXX</v>
          </cell>
          <cell r="D454" t="str">
            <v>MIN</v>
          </cell>
          <cell r="E454" t="str">
            <v>MIN</v>
          </cell>
          <cell r="F454" t="str">
            <v>NATRON</v>
          </cell>
          <cell r="G454" t="str">
            <v>Empreendimento Mineração Industrial</v>
          </cell>
          <cell r="H454">
            <v>42653000</v>
          </cell>
          <cell r="J454">
            <v>35796</v>
          </cell>
          <cell r="K454" t="str">
            <v>-</v>
          </cell>
          <cell r="L454" t="str">
            <v>-</v>
          </cell>
          <cell r="M454" t="str">
            <v>-</v>
          </cell>
        </row>
        <row r="455">
          <cell r="A455">
            <v>1998</v>
          </cell>
          <cell r="B455" t="str">
            <v>SE</v>
          </cell>
          <cell r="C455" t="str">
            <v>GM</v>
          </cell>
          <cell r="D455" t="str">
            <v>AUT</v>
          </cell>
          <cell r="E455" t="str">
            <v>IND</v>
          </cell>
          <cell r="F455" t="str">
            <v>FIAT</v>
          </cell>
          <cell r="G455" t="str">
            <v>Ampliação da Área de Impalntação do Motor Fire</v>
          </cell>
          <cell r="H455">
            <v>7624000</v>
          </cell>
          <cell r="J455">
            <v>35827</v>
          </cell>
          <cell r="K455" t="str">
            <v>-</v>
          </cell>
          <cell r="L455" t="str">
            <v>-</v>
          </cell>
          <cell r="M455" t="str">
            <v>-</v>
          </cell>
        </row>
        <row r="456">
          <cell r="A456">
            <v>1998</v>
          </cell>
          <cell r="B456" t="str">
            <v>SE</v>
          </cell>
          <cell r="C456" t="str">
            <v>SL</v>
          </cell>
          <cell r="D456" t="str">
            <v>PET</v>
          </cell>
          <cell r="E456" t="str">
            <v>ENE</v>
          </cell>
          <cell r="F456" t="str">
            <v>Petrobrás</v>
          </cell>
          <cell r="G456" t="str">
            <v>Gasoduto entre Barra do Furado e Cabiúnas - 69 km</v>
          </cell>
          <cell r="H456">
            <v>5525000</v>
          </cell>
          <cell r="J456">
            <v>35855</v>
          </cell>
          <cell r="K456" t="str">
            <v>-</v>
          </cell>
          <cell r="L456" t="str">
            <v>-</v>
          </cell>
          <cell r="M456" t="str">
            <v>-</v>
          </cell>
        </row>
        <row r="457">
          <cell r="A457">
            <v>1998</v>
          </cell>
          <cell r="B457" t="str">
            <v>SE</v>
          </cell>
          <cell r="C457" t="str">
            <v>MAA</v>
          </cell>
          <cell r="D457" t="str">
            <v>PUB</v>
          </cell>
          <cell r="E457" t="str">
            <v>ROD</v>
          </cell>
          <cell r="F457" t="str">
            <v>DERGO</v>
          </cell>
          <cell r="G457" t="str">
            <v>Trecho Itapirapuã / Matrinchã</v>
          </cell>
          <cell r="H457">
            <v>3271000</v>
          </cell>
          <cell r="J457">
            <v>35855</v>
          </cell>
          <cell r="K457" t="str">
            <v>-</v>
          </cell>
          <cell r="L457" t="str">
            <v>-</v>
          </cell>
          <cell r="M457" t="str">
            <v>-</v>
          </cell>
        </row>
        <row r="458">
          <cell r="A458">
            <v>1998</v>
          </cell>
          <cell r="B458" t="str">
            <v>SE</v>
          </cell>
          <cell r="C458" t="str">
            <v>CV</v>
          </cell>
          <cell r="D458" t="str">
            <v>SPB</v>
          </cell>
          <cell r="E458" t="str">
            <v>DIV</v>
          </cell>
          <cell r="F458" t="str">
            <v>P.M. B. H.</v>
          </cell>
          <cell r="G458" t="str">
            <v>Coleta de Lixo - Lote 1</v>
          </cell>
          <cell r="H458">
            <v>4757000</v>
          </cell>
          <cell r="J458">
            <v>35855</v>
          </cell>
          <cell r="K458" t="str">
            <v>-</v>
          </cell>
          <cell r="L458" t="str">
            <v>-</v>
          </cell>
          <cell r="M458" t="str">
            <v>-</v>
          </cell>
        </row>
        <row r="459">
          <cell r="A459">
            <v>1998</v>
          </cell>
          <cell r="B459" t="str">
            <v>SE</v>
          </cell>
          <cell r="C459" t="str">
            <v>CV</v>
          </cell>
          <cell r="D459" t="str">
            <v>SPB</v>
          </cell>
          <cell r="E459" t="str">
            <v>DIV</v>
          </cell>
          <cell r="F459" t="str">
            <v>P.M. B. H.</v>
          </cell>
          <cell r="G459" t="str">
            <v>Coleta de Lixo - Lote 2</v>
          </cell>
          <cell r="H459">
            <v>4725000</v>
          </cell>
          <cell r="J459">
            <v>35855</v>
          </cell>
          <cell r="K459" t="str">
            <v>-</v>
          </cell>
          <cell r="L459" t="str">
            <v>-</v>
          </cell>
          <cell r="M459" t="str">
            <v>-</v>
          </cell>
        </row>
        <row r="460">
          <cell r="A460">
            <v>1998</v>
          </cell>
          <cell r="B460" t="str">
            <v>SE</v>
          </cell>
          <cell r="C460" t="str">
            <v>XXX</v>
          </cell>
          <cell r="D460" t="str">
            <v>SID</v>
          </cell>
          <cell r="E460" t="str">
            <v>MIN</v>
          </cell>
          <cell r="F460" t="str">
            <v>DEMAG</v>
          </cell>
          <cell r="G460" t="str">
            <v xml:space="preserve">Laminação de Tiras à Quente </v>
          </cell>
          <cell r="H460">
            <v>28418000</v>
          </cell>
          <cell r="J460">
            <v>35886</v>
          </cell>
          <cell r="K460" t="str">
            <v>-</v>
          </cell>
          <cell r="L460" t="str">
            <v>-</v>
          </cell>
          <cell r="M460" t="str">
            <v>-</v>
          </cell>
        </row>
        <row r="461">
          <cell r="A461">
            <v>1998</v>
          </cell>
          <cell r="B461" t="str">
            <v>SE</v>
          </cell>
          <cell r="C461" t="str">
            <v>MAA</v>
          </cell>
          <cell r="D461" t="str">
            <v>PUB</v>
          </cell>
          <cell r="E461" t="str">
            <v>ROD</v>
          </cell>
          <cell r="F461" t="str">
            <v>DERGO</v>
          </cell>
          <cell r="G461" t="str">
            <v>Rodovia São Miguel do Araguaia - Divisa GO/TO</v>
          </cell>
          <cell r="H461">
            <v>4558000</v>
          </cell>
          <cell r="J461">
            <v>35886</v>
          </cell>
          <cell r="K461" t="str">
            <v>-</v>
          </cell>
          <cell r="L461" t="str">
            <v>-</v>
          </cell>
          <cell r="M461" t="str">
            <v>-</v>
          </cell>
        </row>
        <row r="462">
          <cell r="A462">
            <v>1998</v>
          </cell>
          <cell r="B462" t="str">
            <v>SE</v>
          </cell>
          <cell r="C462" t="str">
            <v>CV</v>
          </cell>
          <cell r="D462" t="str">
            <v>SPB</v>
          </cell>
          <cell r="E462" t="str">
            <v>DIV</v>
          </cell>
          <cell r="F462" t="str">
            <v>P.M. Contagem</v>
          </cell>
          <cell r="G462" t="str">
            <v>Coleta de Lixo Industrial</v>
          </cell>
          <cell r="H462">
            <v>350000</v>
          </cell>
          <cell r="J462">
            <v>35947</v>
          </cell>
          <cell r="K462" t="str">
            <v>-</v>
          </cell>
          <cell r="L462" t="str">
            <v>-</v>
          </cell>
          <cell r="M462" t="str">
            <v>-</v>
          </cell>
        </row>
        <row r="463">
          <cell r="A463">
            <v>1998</v>
          </cell>
          <cell r="B463" t="str">
            <v>SE</v>
          </cell>
          <cell r="C463" t="str">
            <v>LC</v>
          </cell>
          <cell r="D463" t="str">
            <v>PUB</v>
          </cell>
          <cell r="E463" t="str">
            <v>ROD</v>
          </cell>
          <cell r="F463" t="str">
            <v>SETO</v>
          </cell>
          <cell r="G463" t="str">
            <v>TO-010 - Santa Maria / Recursolândia</v>
          </cell>
          <cell r="H463">
            <v>16299000</v>
          </cell>
          <cell r="I463">
            <v>1</v>
          </cell>
          <cell r="J463">
            <v>35977</v>
          </cell>
          <cell r="K463">
            <v>1</v>
          </cell>
          <cell r="M463" t="str">
            <v>AG - 1º Lugar</v>
          </cell>
        </row>
        <row r="464">
          <cell r="A464">
            <v>1998</v>
          </cell>
          <cell r="B464" t="str">
            <v>SE</v>
          </cell>
          <cell r="C464" t="str">
            <v>CV</v>
          </cell>
          <cell r="D464" t="str">
            <v>PUB</v>
          </cell>
          <cell r="E464" t="str">
            <v>AGR</v>
          </cell>
          <cell r="F464" t="str">
            <v>SEAPA</v>
          </cell>
          <cell r="G464" t="str">
            <v>Jaíba II - Lote 1</v>
          </cell>
          <cell r="H464">
            <v>15672000</v>
          </cell>
          <cell r="J464">
            <v>35977</v>
          </cell>
          <cell r="K464" t="str">
            <v>-</v>
          </cell>
          <cell r="L464">
            <v>0</v>
          </cell>
          <cell r="M464" t="str">
            <v>AG - 1º Lugar</v>
          </cell>
        </row>
        <row r="465">
          <cell r="A465">
            <v>1998</v>
          </cell>
          <cell r="B465" t="str">
            <v>SE</v>
          </cell>
          <cell r="C465" t="str">
            <v>CV</v>
          </cell>
          <cell r="D465" t="str">
            <v>PUB</v>
          </cell>
          <cell r="E465" t="str">
            <v>AGR</v>
          </cell>
          <cell r="F465" t="str">
            <v>SEAPA</v>
          </cell>
          <cell r="G465" t="str">
            <v>Jaíba II - Lote 2</v>
          </cell>
          <cell r="H465">
            <v>9731000</v>
          </cell>
          <cell r="I465">
            <v>1</v>
          </cell>
          <cell r="J465">
            <v>35977</v>
          </cell>
          <cell r="K465">
            <v>1</v>
          </cell>
          <cell r="L465">
            <v>1</v>
          </cell>
          <cell r="M465" t="str">
            <v>AG - 1º Lugar</v>
          </cell>
        </row>
        <row r="466">
          <cell r="A466">
            <v>1998</v>
          </cell>
          <cell r="B466" t="str">
            <v>SE</v>
          </cell>
          <cell r="C466" t="str">
            <v>CV</v>
          </cell>
          <cell r="D466" t="str">
            <v>PUB</v>
          </cell>
          <cell r="E466" t="str">
            <v>AGR</v>
          </cell>
          <cell r="F466" t="str">
            <v>SEAPA</v>
          </cell>
          <cell r="G466" t="str">
            <v>Jaíba II - Lote 3</v>
          </cell>
          <cell r="H466">
            <v>16755000</v>
          </cell>
          <cell r="J466">
            <v>35977</v>
          </cell>
          <cell r="K466" t="str">
            <v>-</v>
          </cell>
          <cell r="L466">
            <v>0</v>
          </cell>
          <cell r="M466" t="str">
            <v>-</v>
          </cell>
        </row>
        <row r="467">
          <cell r="A467">
            <v>1998</v>
          </cell>
          <cell r="B467" t="str">
            <v>SE</v>
          </cell>
          <cell r="C467" t="str">
            <v>MAA</v>
          </cell>
          <cell r="D467" t="str">
            <v>PUB</v>
          </cell>
          <cell r="E467" t="str">
            <v>ROD</v>
          </cell>
          <cell r="F467" t="str">
            <v>DERGO</v>
          </cell>
          <cell r="G467" t="str">
            <v>Recuperação Iporá - Piranhas</v>
          </cell>
          <cell r="H467">
            <v>2726000</v>
          </cell>
          <cell r="J467">
            <v>35977</v>
          </cell>
          <cell r="K467">
            <v>1</v>
          </cell>
          <cell r="L467">
            <v>1</v>
          </cell>
          <cell r="M467" t="str">
            <v>AG - 1º Lugar</v>
          </cell>
        </row>
        <row r="468">
          <cell r="A468">
            <v>1998</v>
          </cell>
          <cell r="B468" t="str">
            <v>SE</v>
          </cell>
          <cell r="C468" t="str">
            <v>GM</v>
          </cell>
          <cell r="D468" t="str">
            <v>PUB</v>
          </cell>
          <cell r="E468" t="str">
            <v>SAN</v>
          </cell>
          <cell r="F468" t="str">
            <v>SUDECAP</v>
          </cell>
          <cell r="G468" t="str">
            <v>Recuperação da Avenida Vilarinho</v>
          </cell>
          <cell r="H468">
            <v>2586000</v>
          </cell>
          <cell r="J468">
            <v>36039</v>
          </cell>
          <cell r="K468">
            <v>1</v>
          </cell>
          <cell r="L468">
            <v>1</v>
          </cell>
          <cell r="M468" t="str">
            <v>AG - 1º Lugar</v>
          </cell>
        </row>
        <row r="469">
          <cell r="A469">
            <v>1998</v>
          </cell>
          <cell r="B469" t="str">
            <v>SE</v>
          </cell>
          <cell r="C469" t="str">
            <v>GM</v>
          </cell>
          <cell r="D469" t="str">
            <v>PUB</v>
          </cell>
          <cell r="E469" t="str">
            <v>SAN</v>
          </cell>
          <cell r="F469" t="str">
            <v>SUDECAP</v>
          </cell>
          <cell r="G469" t="str">
            <v>Recuperação da Barragem da Pampulha</v>
          </cell>
          <cell r="H469">
            <v>1096000</v>
          </cell>
          <cell r="J469">
            <v>36039</v>
          </cell>
          <cell r="K469">
            <v>1</v>
          </cell>
          <cell r="L469">
            <v>1</v>
          </cell>
          <cell r="M469" t="str">
            <v>AG - 1º Lugar</v>
          </cell>
        </row>
        <row r="470">
          <cell r="A470">
            <v>1998</v>
          </cell>
          <cell r="B470" t="str">
            <v>SE</v>
          </cell>
          <cell r="C470" t="str">
            <v>MAA</v>
          </cell>
          <cell r="D470" t="str">
            <v>PUB</v>
          </cell>
          <cell r="E470" t="str">
            <v>ROD</v>
          </cell>
          <cell r="F470" t="str">
            <v>DNER</v>
          </cell>
          <cell r="G470" t="str">
            <v>BR-060 - Lote 1</v>
          </cell>
          <cell r="H470">
            <v>20331000</v>
          </cell>
          <cell r="J470">
            <v>35855</v>
          </cell>
          <cell r="K470" t="str">
            <v>-</v>
          </cell>
          <cell r="L470" t="str">
            <v>-</v>
          </cell>
          <cell r="M470" t="str">
            <v>-</v>
          </cell>
        </row>
        <row r="471">
          <cell r="A471">
            <v>1998</v>
          </cell>
          <cell r="B471" t="str">
            <v>SE</v>
          </cell>
          <cell r="C471" t="str">
            <v>MAA</v>
          </cell>
          <cell r="D471" t="str">
            <v>PUB</v>
          </cell>
          <cell r="E471" t="str">
            <v>ROD</v>
          </cell>
          <cell r="F471" t="str">
            <v>DNER</v>
          </cell>
          <cell r="G471" t="str">
            <v>BR-060 - Lote 2</v>
          </cell>
          <cell r="H471">
            <v>22458000</v>
          </cell>
          <cell r="J471">
            <v>35855</v>
          </cell>
          <cell r="K471" t="str">
            <v>-</v>
          </cell>
          <cell r="L471" t="str">
            <v>-</v>
          </cell>
          <cell r="M471" t="str">
            <v>-</v>
          </cell>
        </row>
        <row r="472">
          <cell r="A472">
            <v>1998</v>
          </cell>
          <cell r="B472" t="str">
            <v>SE</v>
          </cell>
          <cell r="C472" t="str">
            <v>CV</v>
          </cell>
          <cell r="D472" t="str">
            <v>SPB</v>
          </cell>
          <cell r="E472" t="str">
            <v>DIV</v>
          </cell>
          <cell r="F472" t="str">
            <v>P.M. Contagem</v>
          </cell>
          <cell r="G472" t="str">
            <v>Estudo de Preços do Lixo de Contagem</v>
          </cell>
          <cell r="H472">
            <v>0</v>
          </cell>
          <cell r="J472">
            <v>35855</v>
          </cell>
          <cell r="K472" t="str">
            <v>-</v>
          </cell>
          <cell r="L472" t="str">
            <v>-</v>
          </cell>
          <cell r="M472" t="str">
            <v>Estudos</v>
          </cell>
        </row>
        <row r="473">
          <cell r="A473">
            <v>1998</v>
          </cell>
          <cell r="B473" t="str">
            <v>SL</v>
          </cell>
          <cell r="C473" t="str">
            <v>VAL</v>
          </cell>
          <cell r="D473" t="str">
            <v>SPB</v>
          </cell>
          <cell r="E473" t="str">
            <v>ENE</v>
          </cell>
          <cell r="F473" t="str">
            <v>Compagás</v>
          </cell>
          <cell r="G473" t="str">
            <v>Gasoduto da Região Metropolitana de Curitiba</v>
          </cell>
          <cell r="H473">
            <v>7500000</v>
          </cell>
          <cell r="I473">
            <v>1</v>
          </cell>
          <cell r="J473">
            <v>35796</v>
          </cell>
          <cell r="K473" t="str">
            <v>-</v>
          </cell>
          <cell r="L473" t="str">
            <v>-</v>
          </cell>
          <cell r="M473" t="str">
            <v>Não entregue</v>
          </cell>
        </row>
        <row r="474">
          <cell r="A474">
            <v>1998</v>
          </cell>
          <cell r="B474" t="str">
            <v>SL</v>
          </cell>
          <cell r="C474" t="str">
            <v>RP</v>
          </cell>
          <cell r="D474" t="str">
            <v>PUB</v>
          </cell>
          <cell r="E474" t="str">
            <v>ROD</v>
          </cell>
          <cell r="F474" t="str">
            <v>DNER</v>
          </cell>
          <cell r="G474" t="str">
            <v>Trecho Estreitos / S.J. do Norte</v>
          </cell>
          <cell r="H474">
            <v>11165000</v>
          </cell>
          <cell r="J474">
            <v>35827</v>
          </cell>
          <cell r="K474" t="str">
            <v>-</v>
          </cell>
          <cell r="L474" t="str">
            <v>-</v>
          </cell>
          <cell r="M474" t="str">
            <v>-</v>
          </cell>
        </row>
        <row r="475">
          <cell r="A475">
            <v>1998</v>
          </cell>
          <cell r="B475" t="str">
            <v>SL</v>
          </cell>
          <cell r="C475" t="str">
            <v>RP</v>
          </cell>
          <cell r="D475" t="str">
            <v>PUB</v>
          </cell>
          <cell r="E475" t="str">
            <v>ROD</v>
          </cell>
          <cell r="F475" t="str">
            <v>DNER</v>
          </cell>
          <cell r="G475" t="str">
            <v>Trecho Tavares / Estreitos</v>
          </cell>
          <cell r="H475">
            <v>1715000</v>
          </cell>
          <cell r="J475">
            <v>35827</v>
          </cell>
          <cell r="K475" t="str">
            <v>-</v>
          </cell>
          <cell r="L475" t="str">
            <v>-</v>
          </cell>
          <cell r="M475" t="str">
            <v>-</v>
          </cell>
        </row>
        <row r="476">
          <cell r="A476">
            <v>1998</v>
          </cell>
          <cell r="B476" t="str">
            <v>SL</v>
          </cell>
          <cell r="C476" t="str">
            <v>RP</v>
          </cell>
          <cell r="D476" t="str">
            <v>PUB</v>
          </cell>
          <cell r="E476" t="str">
            <v>ROD</v>
          </cell>
          <cell r="F476" t="str">
            <v>DNER</v>
          </cell>
          <cell r="G476" t="str">
            <v>Trecho Tavares / Bojuru</v>
          </cell>
          <cell r="H476">
            <v>12696000</v>
          </cell>
          <cell r="J476">
            <v>35827</v>
          </cell>
          <cell r="K476" t="str">
            <v>-</v>
          </cell>
          <cell r="L476" t="str">
            <v>-</v>
          </cell>
          <cell r="M476" t="str">
            <v>-</v>
          </cell>
        </row>
        <row r="477">
          <cell r="A477">
            <v>1998</v>
          </cell>
          <cell r="B477" t="str">
            <v>SL</v>
          </cell>
          <cell r="C477" t="str">
            <v>RP</v>
          </cell>
          <cell r="D477" t="str">
            <v>SPB</v>
          </cell>
          <cell r="E477" t="str">
            <v>SAN</v>
          </cell>
          <cell r="F477" t="str">
            <v>CORSAN</v>
          </cell>
          <cell r="G477" t="str">
            <v>Sistema de Esgotos de Santa Cruz do Sul</v>
          </cell>
          <cell r="H477">
            <v>5332000</v>
          </cell>
          <cell r="J477">
            <v>35827</v>
          </cell>
          <cell r="K477" t="str">
            <v>-</v>
          </cell>
          <cell r="L477" t="str">
            <v>-</v>
          </cell>
          <cell r="M477" t="str">
            <v>Não entregue</v>
          </cell>
        </row>
        <row r="478">
          <cell r="A478">
            <v>1998</v>
          </cell>
          <cell r="B478" t="str">
            <v>SL</v>
          </cell>
          <cell r="C478" t="str">
            <v>RP</v>
          </cell>
          <cell r="D478" t="str">
            <v>PUB</v>
          </cell>
          <cell r="E478" t="str">
            <v>ROD</v>
          </cell>
          <cell r="F478" t="str">
            <v>DAER</v>
          </cell>
          <cell r="G478" t="str">
            <v>Infraestrutura da Fábrica da GM</v>
          </cell>
          <cell r="H478">
            <v>13400000</v>
          </cell>
          <cell r="J478">
            <v>35886</v>
          </cell>
          <cell r="K478" t="str">
            <v>-</v>
          </cell>
          <cell r="L478" t="str">
            <v>-</v>
          </cell>
          <cell r="M478" t="str">
            <v>-</v>
          </cell>
        </row>
        <row r="479">
          <cell r="A479">
            <v>1998</v>
          </cell>
          <cell r="B479" t="str">
            <v>SL</v>
          </cell>
          <cell r="C479" t="str">
            <v>RP</v>
          </cell>
          <cell r="D479" t="str">
            <v>PUB</v>
          </cell>
          <cell r="E479" t="str">
            <v>ROD</v>
          </cell>
          <cell r="F479" t="str">
            <v>DAER</v>
          </cell>
          <cell r="G479" t="str">
            <v>Porto Vera Cruz</v>
          </cell>
          <cell r="H479">
            <v>3485000</v>
          </cell>
          <cell r="J479">
            <v>35886</v>
          </cell>
          <cell r="K479" t="str">
            <v>-</v>
          </cell>
          <cell r="L479" t="str">
            <v>-</v>
          </cell>
          <cell r="M479" t="str">
            <v>-</v>
          </cell>
        </row>
        <row r="480">
          <cell r="A480">
            <v>1998</v>
          </cell>
          <cell r="B480" t="str">
            <v>SL</v>
          </cell>
          <cell r="C480" t="str">
            <v>RP</v>
          </cell>
          <cell r="D480" t="str">
            <v>SPB</v>
          </cell>
          <cell r="E480" t="str">
            <v>ROD</v>
          </cell>
          <cell r="F480" t="str">
            <v>Concessionária</v>
          </cell>
          <cell r="G480" t="str">
            <v>Polo Rodoviário do RS - Polão</v>
          </cell>
          <cell r="H480">
            <v>49162000</v>
          </cell>
          <cell r="I480">
            <v>1</v>
          </cell>
          <cell r="J480">
            <v>35947</v>
          </cell>
          <cell r="K480">
            <v>1</v>
          </cell>
          <cell r="M480" t="str">
            <v>AG - 1º Lugar</v>
          </cell>
        </row>
        <row r="481">
          <cell r="A481">
            <v>1998</v>
          </cell>
          <cell r="B481" t="str">
            <v>SL</v>
          </cell>
          <cell r="C481" t="str">
            <v>VAL</v>
          </cell>
          <cell r="D481" t="str">
            <v>Serviços Diversos</v>
          </cell>
          <cell r="E481" t="str">
            <v>NAV</v>
          </cell>
          <cell r="F481" t="str">
            <v>TPPF S.A.</v>
          </cell>
          <cell r="G481" t="str">
            <v>Dragagem da Bacia de Evolução</v>
          </cell>
          <cell r="H481">
            <v>4365000</v>
          </cell>
          <cell r="J481">
            <v>35916</v>
          </cell>
          <cell r="K481" t="str">
            <v>-</v>
          </cell>
          <cell r="L481">
            <v>0</v>
          </cell>
          <cell r="M481" t="str">
            <v>-</v>
          </cell>
        </row>
        <row r="482">
          <cell r="A482">
            <v>1998</v>
          </cell>
          <cell r="B482" t="str">
            <v>SL</v>
          </cell>
          <cell r="C482" t="str">
            <v>RP</v>
          </cell>
          <cell r="D482" t="str">
            <v>PUB</v>
          </cell>
          <cell r="E482" t="str">
            <v>ROD</v>
          </cell>
          <cell r="F482" t="str">
            <v>DNER</v>
          </cell>
          <cell r="G482" t="str">
            <v>BR-392 - Contorno de Cerro Largo</v>
          </cell>
          <cell r="H482">
            <v>862000</v>
          </cell>
          <cell r="J482">
            <v>36008</v>
          </cell>
          <cell r="K482">
            <v>1</v>
          </cell>
          <cell r="L482">
            <v>1</v>
          </cell>
          <cell r="M482" t="str">
            <v>AG - 1º Lugar</v>
          </cell>
        </row>
        <row r="483">
          <cell r="A483">
            <v>1998</v>
          </cell>
          <cell r="B483" t="str">
            <v>SL</v>
          </cell>
          <cell r="C483" t="str">
            <v>RP</v>
          </cell>
          <cell r="D483" t="str">
            <v>PUB</v>
          </cell>
          <cell r="E483" t="str">
            <v>ROD</v>
          </cell>
          <cell r="F483" t="str">
            <v>DAER</v>
          </cell>
          <cell r="G483" t="str">
            <v>RS-575-Acesso a Porto Vera Cruz</v>
          </cell>
          <cell r="H483">
            <v>2003000</v>
          </cell>
          <cell r="J483">
            <v>36008</v>
          </cell>
          <cell r="K483">
            <v>1</v>
          </cell>
          <cell r="L483">
            <v>1</v>
          </cell>
          <cell r="M483" t="str">
            <v>AG - 1º Lugar</v>
          </cell>
        </row>
        <row r="484">
          <cell r="A484">
            <v>1998</v>
          </cell>
          <cell r="B484" t="str">
            <v>SL</v>
          </cell>
          <cell r="C484" t="str">
            <v>RP</v>
          </cell>
          <cell r="D484" t="str">
            <v>PUB</v>
          </cell>
          <cell r="E484" t="str">
            <v>ROD</v>
          </cell>
          <cell r="F484" t="str">
            <v>DAER</v>
          </cell>
          <cell r="G484" t="str">
            <v>RS-540 - Alecrim / Santo Cristo</v>
          </cell>
          <cell r="H484">
            <v>3040000</v>
          </cell>
          <cell r="J484">
            <v>36008</v>
          </cell>
          <cell r="K484">
            <v>1</v>
          </cell>
          <cell r="L484">
            <v>1</v>
          </cell>
          <cell r="M484" t="str">
            <v>AG - 1º Lugar</v>
          </cell>
        </row>
        <row r="485">
          <cell r="A485">
            <v>1998</v>
          </cell>
          <cell r="B485" t="str">
            <v>SL</v>
          </cell>
          <cell r="C485" t="str">
            <v>RZ</v>
          </cell>
          <cell r="D485" t="str">
            <v>SPB</v>
          </cell>
          <cell r="E485" t="str">
            <v>ENE</v>
          </cell>
          <cell r="F485" t="str">
            <v>SC Gás</v>
          </cell>
          <cell r="G485" t="str">
            <v>Gasooduto em SC - Região A - 1ª Etapa</v>
          </cell>
          <cell r="H485">
            <v>8726000</v>
          </cell>
          <cell r="J485">
            <v>36039</v>
          </cell>
          <cell r="K485" t="str">
            <v>-</v>
          </cell>
          <cell r="L485">
            <v>0</v>
          </cell>
        </row>
        <row r="486">
          <cell r="A486">
            <v>1998</v>
          </cell>
          <cell r="B486" t="str">
            <v>SL</v>
          </cell>
          <cell r="C486" t="str">
            <v>XXX</v>
          </cell>
          <cell r="D486" t="str">
            <v>Serviços Diversos</v>
          </cell>
          <cell r="E486" t="str">
            <v>NAV</v>
          </cell>
          <cell r="F486" t="str">
            <v>TPPF S.A.</v>
          </cell>
          <cell r="G486" t="str">
            <v>Obras Civis e Urbanização na Ponta do Félix</v>
          </cell>
          <cell r="H486">
            <v>1843000</v>
          </cell>
          <cell r="J486">
            <v>36069</v>
          </cell>
          <cell r="K486" t="str">
            <v>-</v>
          </cell>
          <cell r="L486">
            <v>0</v>
          </cell>
          <cell r="M486" t="str">
            <v>-</v>
          </cell>
        </row>
        <row r="487">
          <cell r="A487">
            <v>1998</v>
          </cell>
          <cell r="B487" t="str">
            <v>SE</v>
          </cell>
          <cell r="C487" t="str">
            <v>MAA</v>
          </cell>
          <cell r="D487" t="str">
            <v>PUB</v>
          </cell>
          <cell r="E487" t="str">
            <v>ROD</v>
          </cell>
          <cell r="F487" t="str">
            <v>DNER</v>
          </cell>
          <cell r="G487" t="str">
            <v>BR-153 - Goiás</v>
          </cell>
          <cell r="H487">
            <v>23692000</v>
          </cell>
          <cell r="J487">
            <v>36100</v>
          </cell>
          <cell r="K487" t="str">
            <v>-</v>
          </cell>
          <cell r="L487">
            <v>0</v>
          </cell>
          <cell r="M487" t="str">
            <v>-</v>
          </cell>
        </row>
        <row r="488">
          <cell r="A488">
            <v>1998</v>
          </cell>
          <cell r="B488" t="str">
            <v>SL</v>
          </cell>
          <cell r="C488" t="str">
            <v>VAL</v>
          </cell>
          <cell r="D488" t="str">
            <v>SPB</v>
          </cell>
          <cell r="E488" t="str">
            <v>ENE</v>
          </cell>
          <cell r="F488" t="str">
            <v>Compagás</v>
          </cell>
          <cell r="G488" t="str">
            <v>Rede de Distribuição de Gás - Lote B</v>
          </cell>
          <cell r="H488">
            <v>7356320</v>
          </cell>
          <cell r="J488">
            <v>36100</v>
          </cell>
          <cell r="K488" t="str">
            <v>-</v>
          </cell>
          <cell r="L488">
            <v>0</v>
          </cell>
          <cell r="M488" t="str">
            <v>-</v>
          </cell>
        </row>
        <row r="489">
          <cell r="A489">
            <v>1998</v>
          </cell>
          <cell r="B489" t="str">
            <v>SE</v>
          </cell>
          <cell r="C489" t="str">
            <v>CV</v>
          </cell>
          <cell r="D489" t="str">
            <v>PUB</v>
          </cell>
          <cell r="E489" t="str">
            <v>ROD</v>
          </cell>
          <cell r="F489" t="str">
            <v>DER-MG</v>
          </cell>
          <cell r="G489" t="str">
            <v>Complementação do Trecho de Maravilhas</v>
          </cell>
          <cell r="H489">
            <v>1080000</v>
          </cell>
          <cell r="J489">
            <v>36130</v>
          </cell>
          <cell r="K489" t="str">
            <v>-</v>
          </cell>
          <cell r="L489">
            <v>0</v>
          </cell>
          <cell r="M489" t="str">
            <v>Em julgamento</v>
          </cell>
        </row>
        <row r="490">
          <cell r="A490">
            <v>1998</v>
          </cell>
          <cell r="B490" t="str">
            <v>SL</v>
          </cell>
          <cell r="C490" t="str">
            <v>RP</v>
          </cell>
          <cell r="D490" t="str">
            <v>SPB</v>
          </cell>
          <cell r="E490" t="str">
            <v>ENE</v>
          </cell>
          <cell r="F490" t="str">
            <v>Sulgás</v>
          </cell>
          <cell r="G490" t="str">
            <v>Rede de Gás Natural no RS - Contrato A</v>
          </cell>
          <cell r="H490">
            <v>25251390</v>
          </cell>
          <cell r="J490">
            <v>36130</v>
          </cell>
          <cell r="K490" t="str">
            <v>-</v>
          </cell>
          <cell r="L490">
            <v>0</v>
          </cell>
          <cell r="M490" t="str">
            <v>-</v>
          </cell>
        </row>
        <row r="491">
          <cell r="A491">
            <v>1998</v>
          </cell>
          <cell r="B491" t="str">
            <v>SL</v>
          </cell>
          <cell r="C491" t="str">
            <v>RP</v>
          </cell>
          <cell r="D491" t="str">
            <v>SPB</v>
          </cell>
          <cell r="E491" t="str">
            <v>ENE</v>
          </cell>
          <cell r="F491" t="str">
            <v>Sulgás</v>
          </cell>
          <cell r="G491" t="str">
            <v>Rede de Gás Natural no RS - Contrato B</v>
          </cell>
          <cell r="H491">
            <v>25612590</v>
          </cell>
          <cell r="J491">
            <v>36130</v>
          </cell>
          <cell r="K491" t="str">
            <v>-</v>
          </cell>
          <cell r="L491">
            <v>0</v>
          </cell>
          <cell r="M491" t="str">
            <v>-</v>
          </cell>
        </row>
        <row r="492">
          <cell r="A492">
            <v>1998</v>
          </cell>
          <cell r="B492" t="str">
            <v>SL</v>
          </cell>
          <cell r="C492" t="str">
            <v>RZ</v>
          </cell>
          <cell r="D492" t="str">
            <v>SPB</v>
          </cell>
          <cell r="E492" t="str">
            <v>ENE</v>
          </cell>
          <cell r="F492" t="str">
            <v>SC Gás</v>
          </cell>
          <cell r="G492" t="str">
            <v>Gasooduto em SC - Região B - 1ª Etapa</v>
          </cell>
          <cell r="H492">
            <v>11589460</v>
          </cell>
          <cell r="J492">
            <v>36130</v>
          </cell>
          <cell r="K492" t="str">
            <v>-</v>
          </cell>
          <cell r="L492">
            <v>0</v>
          </cell>
          <cell r="M492" t="str">
            <v>-</v>
          </cell>
        </row>
        <row r="493">
          <cell r="A493">
            <v>1998</v>
          </cell>
          <cell r="B493" t="str">
            <v>SL</v>
          </cell>
          <cell r="C493" t="str">
            <v>RZ</v>
          </cell>
          <cell r="D493" t="str">
            <v>SPB</v>
          </cell>
          <cell r="E493" t="str">
            <v>ENE</v>
          </cell>
          <cell r="F493" t="str">
            <v>SC Gás</v>
          </cell>
          <cell r="G493" t="str">
            <v>Gasooduto em SC - Região D - 1ª Etapa</v>
          </cell>
          <cell r="H493">
            <v>9146880</v>
          </cell>
          <cell r="J493">
            <v>36130</v>
          </cell>
          <cell r="K493" t="str">
            <v>-</v>
          </cell>
          <cell r="L493">
            <v>0</v>
          </cell>
          <cell r="M493" t="str">
            <v>-</v>
          </cell>
        </row>
        <row r="494">
          <cell r="A494">
            <v>1999</v>
          </cell>
          <cell r="B494" t="str">
            <v>SE</v>
          </cell>
          <cell r="C494" t="str">
            <v>CV</v>
          </cell>
          <cell r="D494" t="str">
            <v>PUB</v>
          </cell>
          <cell r="E494" t="str">
            <v>URB</v>
          </cell>
          <cell r="F494" t="str">
            <v>CDI</v>
          </cell>
          <cell r="G494" t="str">
            <v>Infraestrutura da FIAT no CDI</v>
          </cell>
          <cell r="H494">
            <v>10283181.150412476</v>
          </cell>
          <cell r="I494" t="str">
            <v>PE</v>
          </cell>
          <cell r="J494">
            <v>36187</v>
          </cell>
          <cell r="K494">
            <v>1</v>
          </cell>
          <cell r="L494">
            <v>1</v>
          </cell>
          <cell r="M494" t="str">
            <v>AG - 1º Lugar</v>
          </cell>
        </row>
        <row r="495">
          <cell r="A495">
            <v>1999</v>
          </cell>
          <cell r="B495" t="str">
            <v>SE</v>
          </cell>
          <cell r="C495" t="str">
            <v>SL</v>
          </cell>
          <cell r="D495" t="str">
            <v>PET</v>
          </cell>
          <cell r="E495" t="str">
            <v>ENE</v>
          </cell>
          <cell r="F495" t="str">
            <v>Petrobrás</v>
          </cell>
          <cell r="G495" t="str">
            <v>Gasoduto Lagoa do Suruaca</v>
          </cell>
          <cell r="H495">
            <v>1355152.4918069837</v>
          </cell>
          <cell r="I495" t="str">
            <v>PE</v>
          </cell>
          <cell r="J495">
            <v>36185</v>
          </cell>
          <cell r="K495" t="str">
            <v>-</v>
          </cell>
          <cell r="L495" t="str">
            <v>-</v>
          </cell>
          <cell r="M495" t="str">
            <v xml:space="preserve"> 3º Lugar</v>
          </cell>
        </row>
        <row r="496">
          <cell r="A496">
            <v>1999</v>
          </cell>
          <cell r="B496" t="str">
            <v>NE</v>
          </cell>
          <cell r="C496" t="str">
            <v>LV</v>
          </cell>
          <cell r="D496" t="str">
            <v>PET</v>
          </cell>
          <cell r="E496" t="str">
            <v>ROD</v>
          </cell>
          <cell r="F496" t="str">
            <v>Petrobrás</v>
          </cell>
          <cell r="G496" t="str">
            <v>Estradas Mossoró</v>
          </cell>
          <cell r="H496">
            <v>3324823.9349078992</v>
          </cell>
          <cell r="I496" t="str">
            <v>PE</v>
          </cell>
          <cell r="J496">
            <v>36168</v>
          </cell>
          <cell r="K496" t="str">
            <v>-</v>
          </cell>
          <cell r="L496" t="str">
            <v>-</v>
          </cell>
          <cell r="M496" t="str">
            <v>Não contratada</v>
          </cell>
        </row>
        <row r="497">
          <cell r="A497">
            <v>1999</v>
          </cell>
          <cell r="B497" t="str">
            <v>SL</v>
          </cell>
          <cell r="C497" t="str">
            <v>RPol</v>
          </cell>
          <cell r="E497" t="str">
            <v>ROD</v>
          </cell>
          <cell r="F497" t="str">
            <v>Rohn Brasilsat</v>
          </cell>
          <cell r="G497" t="str">
            <v>Infraestrutura e Acessos da Unidade Industrial da Rohn</v>
          </cell>
          <cell r="H497">
            <v>1809541.6770256525</v>
          </cell>
          <cell r="I497" t="str">
            <v>PNE</v>
          </cell>
          <cell r="J497">
            <v>36174</v>
          </cell>
          <cell r="K497" t="str">
            <v>-</v>
          </cell>
          <cell r="L497" t="str">
            <v>-</v>
          </cell>
          <cell r="M497" t="str">
            <v>Não contratada</v>
          </cell>
        </row>
        <row r="498">
          <cell r="A498">
            <v>1999</v>
          </cell>
          <cell r="B498" t="str">
            <v>NE</v>
          </cell>
          <cell r="C498" t="str">
            <v>MRS</v>
          </cell>
          <cell r="D498" t="str">
            <v>PUB</v>
          </cell>
          <cell r="E498" t="str">
            <v>SAN</v>
          </cell>
          <cell r="F498" t="str">
            <v>COMDEPI</v>
          </cell>
          <cell r="G498" t="str">
            <v>Barragem do Algodão</v>
          </cell>
          <cell r="H498">
            <v>5724652.7753732949</v>
          </cell>
          <cell r="I498" t="str">
            <v>PE</v>
          </cell>
          <cell r="J498">
            <v>36209</v>
          </cell>
          <cell r="K498" t="str">
            <v>-</v>
          </cell>
          <cell r="L498" t="str">
            <v>-</v>
          </cell>
          <cell r="M498" t="str">
            <v>Proposta de Cobertura</v>
          </cell>
        </row>
        <row r="499">
          <cell r="A499">
            <v>1999</v>
          </cell>
          <cell r="B499" t="str">
            <v>NE</v>
          </cell>
          <cell r="C499" t="str">
            <v>MRS</v>
          </cell>
          <cell r="D499" t="str">
            <v>PUB</v>
          </cell>
          <cell r="E499" t="str">
            <v>SAN</v>
          </cell>
          <cell r="F499" t="str">
            <v>SOSP</v>
          </cell>
          <cell r="G499" t="str">
            <v>Adutora do Sudeste Piauiense</v>
          </cell>
          <cell r="H499">
            <v>11898191.679290196</v>
          </cell>
          <cell r="I499" t="str">
            <v>PC</v>
          </cell>
          <cell r="J499">
            <v>36217</v>
          </cell>
          <cell r="K499" t="str">
            <v>-</v>
          </cell>
          <cell r="L499" t="str">
            <v>-</v>
          </cell>
          <cell r="M499" t="str">
            <v>Devido a negociações, foi entregue a proposta de cobertura.</v>
          </cell>
        </row>
        <row r="500">
          <cell r="A500">
            <v>1999</v>
          </cell>
          <cell r="B500" t="str">
            <v>SL</v>
          </cell>
          <cell r="C500" t="str">
            <v>XXX</v>
          </cell>
          <cell r="D500" t="str">
            <v>Serviços Diversos</v>
          </cell>
          <cell r="E500" t="str">
            <v>NAV</v>
          </cell>
          <cell r="F500" t="str">
            <v>TPPF S.A.</v>
          </cell>
          <cell r="G500" t="str">
            <v>Fundação e Laje do Armazém Frigorífico do TPPF</v>
          </cell>
          <cell r="H500">
            <v>843661.54512010387</v>
          </cell>
          <cell r="I500" t="str">
            <v>PE</v>
          </cell>
          <cell r="J500">
            <v>36213</v>
          </cell>
          <cell r="K500" t="str">
            <v>-</v>
          </cell>
          <cell r="L500" t="str">
            <v>-</v>
          </cell>
          <cell r="M500" t="str">
            <v>Cancelada</v>
          </cell>
        </row>
        <row r="501">
          <cell r="A501">
            <v>1999</v>
          </cell>
          <cell r="B501" t="str">
            <v>SE</v>
          </cell>
          <cell r="C501" t="str">
            <v>NP</v>
          </cell>
          <cell r="D501" t="str">
            <v>PUB</v>
          </cell>
          <cell r="E501" t="str">
            <v>SAN</v>
          </cell>
          <cell r="F501" t="str">
            <v>SUDECAP</v>
          </cell>
          <cell r="G501" t="str">
            <v>Construção da Garagem da SMAD</v>
          </cell>
          <cell r="H501">
            <v>536648.99372430204</v>
          </cell>
          <cell r="I501" t="str">
            <v>PE</v>
          </cell>
          <cell r="J501">
            <v>36210</v>
          </cell>
          <cell r="K501" t="str">
            <v>-</v>
          </cell>
          <cell r="L501" t="str">
            <v>-</v>
          </cell>
          <cell r="M501" t="str">
            <v xml:space="preserve"> 2º Lugar</v>
          </cell>
        </row>
        <row r="502">
          <cell r="A502">
            <v>1999</v>
          </cell>
          <cell r="B502" t="str">
            <v>NE</v>
          </cell>
          <cell r="C502" t="str">
            <v>SL</v>
          </cell>
          <cell r="D502" t="str">
            <v>SPB</v>
          </cell>
          <cell r="E502" t="str">
            <v>AER</v>
          </cell>
          <cell r="F502" t="str">
            <v>INFRAERO</v>
          </cell>
          <cell r="G502" t="str">
            <v>Ampliação do Aeroporto de Brasília</v>
          </cell>
          <cell r="H502">
            <v>3867299.9544859286</v>
          </cell>
          <cell r="I502" t="str">
            <v>PC</v>
          </cell>
          <cell r="J502">
            <v>36249</v>
          </cell>
          <cell r="K502" t="str">
            <v>-</v>
          </cell>
          <cell r="L502" t="str">
            <v>-</v>
          </cell>
          <cell r="M502" t="str">
            <v>Proposta de Cobertura</v>
          </cell>
        </row>
        <row r="503">
          <cell r="A503">
            <v>1999</v>
          </cell>
          <cell r="B503" t="str">
            <v>SE</v>
          </cell>
          <cell r="C503" t="str">
            <v>CV</v>
          </cell>
          <cell r="D503" t="str">
            <v>PUB</v>
          </cell>
          <cell r="E503" t="str">
            <v>ROD</v>
          </cell>
          <cell r="F503" t="str">
            <v>DNER</v>
          </cell>
          <cell r="G503" t="str">
            <v>BR-146 - Araxá - Lote 1</v>
          </cell>
          <cell r="H503">
            <v>17024120</v>
          </cell>
          <cell r="I503" t="str">
            <v>PNE</v>
          </cell>
          <cell r="J503">
            <v>36228</v>
          </cell>
          <cell r="K503" t="str">
            <v>-</v>
          </cell>
          <cell r="L503" t="str">
            <v>-</v>
          </cell>
          <cell r="M503" t="str">
            <v>Proposta pronta e a concorrência foi adiada sine die</v>
          </cell>
        </row>
        <row r="504">
          <cell r="A504">
            <v>1999</v>
          </cell>
          <cell r="B504" t="str">
            <v>SE</v>
          </cell>
          <cell r="C504" t="str">
            <v>CV</v>
          </cell>
          <cell r="D504" t="str">
            <v>PUB</v>
          </cell>
          <cell r="E504" t="str">
            <v>ROD</v>
          </cell>
          <cell r="F504" t="str">
            <v>DNER</v>
          </cell>
          <cell r="G504" t="str">
            <v>BR-146 - Araxá - Lote 2</v>
          </cell>
          <cell r="H504">
            <v>14702950</v>
          </cell>
          <cell r="I504" t="str">
            <v>PNE</v>
          </cell>
          <cell r="J504">
            <v>36228</v>
          </cell>
          <cell r="K504" t="str">
            <v>-</v>
          </cell>
          <cell r="L504" t="str">
            <v>-</v>
          </cell>
          <cell r="M504" t="str">
            <v>Proposta pronta e a concorrência foi adiada sine die</v>
          </cell>
        </row>
        <row r="505">
          <cell r="A505">
            <v>1999</v>
          </cell>
          <cell r="B505" t="str">
            <v>SE</v>
          </cell>
          <cell r="C505" t="str">
            <v>NP</v>
          </cell>
          <cell r="D505" t="str">
            <v>PUB</v>
          </cell>
          <cell r="E505" t="str">
            <v>URB</v>
          </cell>
          <cell r="F505" t="str">
            <v>SUDECAP</v>
          </cell>
          <cell r="G505" t="str">
            <v>Urbanização da Avenida Crisanto Muniz</v>
          </cell>
          <cell r="H505">
            <v>1002960</v>
          </cell>
          <cell r="I505" t="str">
            <v>PNE</v>
          </cell>
          <cell r="J505">
            <v>36269</v>
          </cell>
          <cell r="K505" t="str">
            <v>-</v>
          </cell>
          <cell r="L505" t="str">
            <v>-</v>
          </cell>
          <cell r="M505" t="str">
            <v>Proposta pronta e não entregue devido o preço.</v>
          </cell>
        </row>
        <row r="506">
          <cell r="A506">
            <v>1999</v>
          </cell>
          <cell r="B506" t="str">
            <v>SE</v>
          </cell>
          <cell r="C506" t="str">
            <v>CV</v>
          </cell>
          <cell r="D506" t="str">
            <v>PUB</v>
          </cell>
          <cell r="E506" t="str">
            <v>URB</v>
          </cell>
          <cell r="F506" t="str">
            <v>PM de Ibirité</v>
          </cell>
          <cell r="G506" t="str">
            <v>Infraestrutura Urbana de Ibirité</v>
          </cell>
          <cell r="H506">
            <v>5396830</v>
          </cell>
          <cell r="I506" t="str">
            <v>PC</v>
          </cell>
          <cell r="J506">
            <v>36255</v>
          </cell>
          <cell r="K506" t="str">
            <v>-</v>
          </cell>
          <cell r="L506" t="str">
            <v>-</v>
          </cell>
          <cell r="M506" t="str">
            <v>Proposta de Cobertura</v>
          </cell>
        </row>
        <row r="507">
          <cell r="A507">
            <v>1999</v>
          </cell>
          <cell r="B507" t="str">
            <v>NE</v>
          </cell>
          <cell r="C507" t="str">
            <v>COL</v>
          </cell>
          <cell r="D507" t="str">
            <v>PUB</v>
          </cell>
          <cell r="E507" t="str">
            <v>SAN</v>
          </cell>
          <cell r="F507" t="str">
            <v>CODEVASF</v>
          </cell>
          <cell r="G507" t="str">
            <v>Baixios do Irecê</v>
          </cell>
          <cell r="H507">
            <v>11293842</v>
          </cell>
          <cell r="I507" t="str">
            <v>PE</v>
          </cell>
          <cell r="J507">
            <v>36301</v>
          </cell>
          <cell r="K507">
            <v>1</v>
          </cell>
          <cell r="L507">
            <v>1</v>
          </cell>
          <cell r="M507" t="str">
            <v>AG - 1º Lugar</v>
          </cell>
        </row>
        <row r="508">
          <cell r="A508">
            <v>1999</v>
          </cell>
          <cell r="B508" t="str">
            <v>NE</v>
          </cell>
          <cell r="C508" t="str">
            <v>CP</v>
          </cell>
          <cell r="D508" t="str">
            <v>TEL</v>
          </cell>
          <cell r="E508" t="str">
            <v>ENE</v>
          </cell>
          <cell r="F508" t="str">
            <v>Telemar</v>
          </cell>
          <cell r="G508" t="str">
            <v>Rede de Fibra Ótica</v>
          </cell>
          <cell r="H508">
            <v>1939912</v>
          </cell>
          <cell r="I508" t="str">
            <v>PE</v>
          </cell>
          <cell r="J508">
            <v>36295</v>
          </cell>
          <cell r="K508">
            <v>1</v>
          </cell>
          <cell r="L508">
            <v>1</v>
          </cell>
          <cell r="M508" t="str">
            <v>AG - 1º Lugar</v>
          </cell>
        </row>
        <row r="509">
          <cell r="A509">
            <v>1999</v>
          </cell>
          <cell r="B509" t="str">
            <v>SE</v>
          </cell>
          <cell r="C509" t="str">
            <v>MS</v>
          </cell>
          <cell r="D509" t="str">
            <v>AUT</v>
          </cell>
          <cell r="E509" t="str">
            <v>URB</v>
          </cell>
          <cell r="F509" t="str">
            <v>Fiat Engeneering</v>
          </cell>
          <cell r="G509" t="str">
            <v>IVECO - Terraplenagem</v>
          </cell>
          <cell r="H509">
            <v>115340</v>
          </cell>
          <cell r="I509" t="str">
            <v>PE</v>
          </cell>
          <cell r="J509">
            <v>36284</v>
          </cell>
          <cell r="K509">
            <v>1</v>
          </cell>
          <cell r="L509">
            <v>1</v>
          </cell>
          <cell r="M509" t="str">
            <v>AG - 1º Lugar</v>
          </cell>
        </row>
        <row r="510">
          <cell r="A510">
            <v>1999</v>
          </cell>
          <cell r="B510" t="str">
            <v>SE</v>
          </cell>
          <cell r="C510" t="str">
            <v>MS</v>
          </cell>
          <cell r="D510" t="str">
            <v>AUT</v>
          </cell>
          <cell r="E510" t="str">
            <v>URB</v>
          </cell>
          <cell r="F510" t="str">
            <v>Fiat Engeneering</v>
          </cell>
          <cell r="G510" t="str">
            <v>IVECO - Fundações</v>
          </cell>
          <cell r="H510">
            <v>128570</v>
          </cell>
          <cell r="I510" t="str">
            <v>PE</v>
          </cell>
          <cell r="J510">
            <v>36305</v>
          </cell>
          <cell r="K510" t="str">
            <v>-</v>
          </cell>
          <cell r="L510" t="str">
            <v>-</v>
          </cell>
          <cell r="M510" t="str">
            <v>Perdemos</v>
          </cell>
        </row>
        <row r="511">
          <cell r="A511">
            <v>1999</v>
          </cell>
          <cell r="B511" t="str">
            <v>SL</v>
          </cell>
          <cell r="C511" t="str">
            <v>XXX</v>
          </cell>
          <cell r="D511" t="str">
            <v>PUB</v>
          </cell>
          <cell r="E511" t="str">
            <v>URB</v>
          </cell>
          <cell r="F511" t="str">
            <v>PM Joinvile</v>
          </cell>
          <cell r="G511" t="str">
            <v>Aluguel de Equipamentos para Prefeitura de Joinvile</v>
          </cell>
          <cell r="H511">
            <v>1876200</v>
          </cell>
          <cell r="I511" t="str">
            <v>PE</v>
          </cell>
          <cell r="J511">
            <v>36312</v>
          </cell>
          <cell r="K511">
            <v>1</v>
          </cell>
          <cell r="L511">
            <v>1</v>
          </cell>
          <cell r="M511" t="str">
            <v>AG - 1º Lugar</v>
          </cell>
        </row>
        <row r="512">
          <cell r="A512">
            <v>1999</v>
          </cell>
          <cell r="B512" t="str">
            <v>NE</v>
          </cell>
          <cell r="C512" t="str">
            <v>CQ</v>
          </cell>
          <cell r="D512" t="str">
            <v>PUB</v>
          </cell>
          <cell r="E512" t="str">
            <v>TRMA</v>
          </cell>
          <cell r="F512" t="str">
            <v>PM Salvador</v>
          </cell>
          <cell r="G512" t="str">
            <v>Metrô de Salvador</v>
          </cell>
          <cell r="H512">
            <v>25934257</v>
          </cell>
          <cell r="I512" t="str">
            <v>PE</v>
          </cell>
          <cell r="J512">
            <v>36341</v>
          </cell>
          <cell r="K512">
            <v>1</v>
          </cell>
          <cell r="L512">
            <v>1</v>
          </cell>
          <cell r="M512" t="str">
            <v>AG - 1º Lugar</v>
          </cell>
        </row>
        <row r="513">
          <cell r="A513">
            <v>1999</v>
          </cell>
          <cell r="B513" t="str">
            <v>SE</v>
          </cell>
          <cell r="C513" t="str">
            <v>LC</v>
          </cell>
          <cell r="E513" t="str">
            <v>NAV</v>
          </cell>
          <cell r="F513" t="str">
            <v>TVV</v>
          </cell>
          <cell r="G513" t="str">
            <v>Ampliação do Cais do Porto de Vila Velha</v>
          </cell>
          <cell r="H513">
            <v>3519309</v>
          </cell>
          <cell r="I513" t="str">
            <v>PE</v>
          </cell>
          <cell r="J513">
            <v>36341</v>
          </cell>
          <cell r="K513" t="str">
            <v>-</v>
          </cell>
          <cell r="L513" t="str">
            <v>-</v>
          </cell>
          <cell r="M513" t="str">
            <v>Proposta revisada</v>
          </cell>
        </row>
        <row r="514">
          <cell r="A514">
            <v>1999</v>
          </cell>
          <cell r="B514" t="str">
            <v>SE</v>
          </cell>
          <cell r="C514" t="str">
            <v>FG</v>
          </cell>
          <cell r="D514" t="str">
            <v>PUB</v>
          </cell>
          <cell r="E514" t="str">
            <v>DIV</v>
          </cell>
          <cell r="F514" t="str">
            <v>PM Ribeirão Preto</v>
          </cell>
          <cell r="G514" t="str">
            <v>Coleta de Lixo, Varrição e Capina em Ribeirão Preto</v>
          </cell>
          <cell r="H514">
            <v>28805180</v>
          </cell>
          <cell r="I514" t="str">
            <v>PE</v>
          </cell>
          <cell r="J514">
            <v>36325</v>
          </cell>
          <cell r="K514" t="str">
            <v>-</v>
          </cell>
          <cell r="L514" t="str">
            <v>-</v>
          </cell>
          <cell r="M514" t="str">
            <v>Em julgamento</v>
          </cell>
        </row>
        <row r="515">
          <cell r="A515">
            <v>1999</v>
          </cell>
          <cell r="B515" t="str">
            <v>SE</v>
          </cell>
          <cell r="C515" t="str">
            <v>FG</v>
          </cell>
          <cell r="D515" t="str">
            <v>PUB</v>
          </cell>
          <cell r="E515" t="str">
            <v>DIV</v>
          </cell>
          <cell r="F515" t="str">
            <v>PM Ribeirão Preto</v>
          </cell>
          <cell r="G515" t="str">
            <v>Aterro Sanitário em Ribeirão Preto</v>
          </cell>
          <cell r="H515">
            <v>1083290</v>
          </cell>
          <cell r="I515" t="str">
            <v>PE</v>
          </cell>
          <cell r="J515">
            <v>36325</v>
          </cell>
          <cell r="K515" t="str">
            <v>-</v>
          </cell>
          <cell r="L515" t="str">
            <v>-</v>
          </cell>
          <cell r="M515" t="str">
            <v>Desclassificada por falta de atestado.</v>
          </cell>
        </row>
        <row r="516">
          <cell r="A516">
            <v>1999</v>
          </cell>
          <cell r="B516" t="str">
            <v>SL</v>
          </cell>
          <cell r="C516" t="str">
            <v>MAC</v>
          </cell>
          <cell r="D516" t="str">
            <v>AUT</v>
          </cell>
          <cell r="E516" t="str">
            <v>IND</v>
          </cell>
          <cell r="F516" t="str">
            <v>FORD</v>
          </cell>
          <cell r="G516" t="str">
            <v>Fábrica da Ford do Brasil - Civil Work</v>
          </cell>
          <cell r="H516">
            <v>3662873</v>
          </cell>
          <cell r="I516" t="str">
            <v>PE</v>
          </cell>
          <cell r="J516">
            <v>36339</v>
          </cell>
          <cell r="K516" t="str">
            <v>-</v>
          </cell>
          <cell r="L516" t="str">
            <v>-</v>
          </cell>
          <cell r="M516" t="str">
            <v>Não contratada</v>
          </cell>
        </row>
        <row r="517">
          <cell r="A517">
            <v>1999</v>
          </cell>
          <cell r="B517" t="str">
            <v>SL</v>
          </cell>
          <cell r="C517" t="str">
            <v>RPol</v>
          </cell>
          <cell r="E517" t="str">
            <v>IND</v>
          </cell>
          <cell r="F517" t="str">
            <v>Brandl Brasil</v>
          </cell>
          <cell r="G517" t="str">
            <v>Construção da Unidade da Brandl Brasil</v>
          </cell>
          <cell r="H517">
            <v>2539374</v>
          </cell>
          <cell r="I517" t="str">
            <v>PE</v>
          </cell>
          <cell r="J517">
            <v>36325</v>
          </cell>
          <cell r="K517" t="str">
            <v>-</v>
          </cell>
          <cell r="L517" t="str">
            <v>-</v>
          </cell>
          <cell r="M517" t="str">
            <v>Não contratada</v>
          </cell>
        </row>
        <row r="518">
          <cell r="A518">
            <v>1999</v>
          </cell>
          <cell r="B518" t="str">
            <v>SL</v>
          </cell>
          <cell r="C518" t="str">
            <v>MAC</v>
          </cell>
          <cell r="D518" t="str">
            <v>AUT</v>
          </cell>
          <cell r="E518" t="str">
            <v>IND</v>
          </cell>
          <cell r="F518" t="str">
            <v>FORD</v>
          </cell>
          <cell r="G518" t="str">
            <v>Fábrica da Ford do Brasil - Administração 1</v>
          </cell>
          <cell r="H518">
            <v>1963378</v>
          </cell>
          <cell r="I518" t="str">
            <v>PE</v>
          </cell>
          <cell r="J518">
            <v>36346</v>
          </cell>
          <cell r="K518" t="str">
            <v>-</v>
          </cell>
          <cell r="L518" t="str">
            <v>-</v>
          </cell>
          <cell r="M518" t="str">
            <v>Não contratada</v>
          </cell>
        </row>
        <row r="519">
          <cell r="A519">
            <v>1999</v>
          </cell>
          <cell r="B519" t="str">
            <v>SL</v>
          </cell>
          <cell r="C519" t="str">
            <v>MAC</v>
          </cell>
          <cell r="D519" t="str">
            <v>AUT</v>
          </cell>
          <cell r="E519" t="str">
            <v>IND</v>
          </cell>
          <cell r="F519" t="str">
            <v>FORD</v>
          </cell>
          <cell r="G519" t="str">
            <v>Fábrica da Ford do Brasil - Administração 2</v>
          </cell>
          <cell r="H519">
            <v>2083972</v>
          </cell>
          <cell r="I519" t="str">
            <v>PE</v>
          </cell>
          <cell r="J519">
            <v>36346</v>
          </cell>
          <cell r="K519" t="str">
            <v>-</v>
          </cell>
          <cell r="L519" t="str">
            <v>-</v>
          </cell>
          <cell r="M519" t="str">
            <v>Não contratada</v>
          </cell>
        </row>
        <row r="520">
          <cell r="A520">
            <v>1999</v>
          </cell>
          <cell r="B520" t="str">
            <v>SL</v>
          </cell>
          <cell r="C520" t="str">
            <v>XXX</v>
          </cell>
          <cell r="D520" t="str">
            <v>Serviços Diversos</v>
          </cell>
          <cell r="E520" t="str">
            <v>NAV</v>
          </cell>
          <cell r="F520" t="str">
            <v>TPPF S.A.</v>
          </cell>
          <cell r="G520" t="str">
            <v>Fundação e Laje do Armazém Frigorífico do TPPF - Revisão</v>
          </cell>
          <cell r="H520">
            <v>915238</v>
          </cell>
          <cell r="I520" t="str">
            <v>PE</v>
          </cell>
          <cell r="J520">
            <v>36350</v>
          </cell>
          <cell r="K520" t="str">
            <v>-</v>
          </cell>
          <cell r="L520" t="str">
            <v>-</v>
          </cell>
          <cell r="M520" t="str">
            <v>Não contratada</v>
          </cell>
        </row>
        <row r="521">
          <cell r="A521">
            <v>1999</v>
          </cell>
          <cell r="B521" t="str">
            <v>SL</v>
          </cell>
          <cell r="C521" t="str">
            <v>RP</v>
          </cell>
          <cell r="D521" t="str">
            <v>SPB</v>
          </cell>
          <cell r="E521" t="str">
            <v>AER</v>
          </cell>
          <cell r="F521" t="str">
            <v>INFRAERO</v>
          </cell>
          <cell r="G521" t="str">
            <v>Pátio do Aeroporto Salgado Filho - RS</v>
          </cell>
          <cell r="H521">
            <v>4981643</v>
          </cell>
          <cell r="I521" t="str">
            <v>PNE</v>
          </cell>
          <cell r="J521">
            <v>36350</v>
          </cell>
          <cell r="K521" t="str">
            <v>-</v>
          </cell>
          <cell r="L521" t="str">
            <v>-</v>
          </cell>
          <cell r="M521" t="str">
            <v>Proposta não apresentada</v>
          </cell>
        </row>
        <row r="522">
          <cell r="A522">
            <v>1999</v>
          </cell>
          <cell r="B522" t="str">
            <v>SL</v>
          </cell>
          <cell r="C522" t="str">
            <v>RP</v>
          </cell>
          <cell r="D522" t="str">
            <v>SPB</v>
          </cell>
          <cell r="E522" t="str">
            <v>AER</v>
          </cell>
          <cell r="F522" t="str">
            <v>INFRAERO</v>
          </cell>
          <cell r="G522" t="str">
            <v>Edifício Garagem do Aeroporto Salgado Filho</v>
          </cell>
          <cell r="H522">
            <v>7590290</v>
          </cell>
          <cell r="I522" t="str">
            <v>PNE</v>
          </cell>
          <cell r="J522">
            <v>36354</v>
          </cell>
          <cell r="K522" t="str">
            <v>-</v>
          </cell>
          <cell r="L522" t="str">
            <v>-</v>
          </cell>
          <cell r="M522" t="str">
            <v>Proposta não apresentada</v>
          </cell>
        </row>
        <row r="523">
          <cell r="A523">
            <v>1999</v>
          </cell>
          <cell r="B523" t="str">
            <v>SL</v>
          </cell>
          <cell r="C523" t="str">
            <v>MAC</v>
          </cell>
          <cell r="D523" t="str">
            <v>AUT</v>
          </cell>
          <cell r="E523" t="str">
            <v>IND</v>
          </cell>
          <cell r="F523" t="str">
            <v>FORD</v>
          </cell>
          <cell r="G523" t="str">
            <v>Fábrica da Ford do Brasil - Contrato Geral com Retenção</v>
          </cell>
          <cell r="H523">
            <v>19935172</v>
          </cell>
          <cell r="I523" t="str">
            <v>PNE</v>
          </cell>
          <cell r="J523">
            <v>36353</v>
          </cell>
          <cell r="K523" t="str">
            <v>-</v>
          </cell>
          <cell r="L523" t="str">
            <v>-</v>
          </cell>
          <cell r="M523" t="str">
            <v>Proposta não apresentada</v>
          </cell>
        </row>
        <row r="524">
          <cell r="A524">
            <v>1999</v>
          </cell>
          <cell r="B524" t="str">
            <v>SL</v>
          </cell>
          <cell r="C524" t="str">
            <v>MAC</v>
          </cell>
          <cell r="D524" t="str">
            <v>AUT</v>
          </cell>
          <cell r="E524" t="str">
            <v>IND</v>
          </cell>
          <cell r="F524" t="str">
            <v>FORD</v>
          </cell>
          <cell r="G524" t="str">
            <v>Fábrica da Ford do Brasil - Contrato Geral sem Retenção</v>
          </cell>
          <cell r="H524">
            <v>19979754</v>
          </cell>
          <cell r="I524" t="str">
            <v>PNE</v>
          </cell>
          <cell r="J524">
            <v>36353</v>
          </cell>
          <cell r="K524" t="str">
            <v>-</v>
          </cell>
          <cell r="L524" t="str">
            <v>-</v>
          </cell>
          <cell r="M524" t="str">
            <v>Proposta não apresentada</v>
          </cell>
        </row>
        <row r="525">
          <cell r="A525">
            <v>1999</v>
          </cell>
          <cell r="B525" t="str">
            <v>SE</v>
          </cell>
          <cell r="C525" t="str">
            <v>NP</v>
          </cell>
          <cell r="D525" t="str">
            <v>SID</v>
          </cell>
          <cell r="E525" t="str">
            <v>IND</v>
          </cell>
          <cell r="F525" t="str">
            <v>CMM</v>
          </cell>
          <cell r="G525" t="str">
            <v>Construção da Fábrica da Cia Mineira de Metais em Três Marias</v>
          </cell>
          <cell r="H525">
            <v>4141050</v>
          </cell>
          <cell r="I525" t="str">
            <v>PE</v>
          </cell>
          <cell r="J525">
            <v>36353</v>
          </cell>
          <cell r="K525" t="str">
            <v>-</v>
          </cell>
          <cell r="L525" t="str">
            <v>-</v>
          </cell>
          <cell r="M525" t="str">
            <v>Adiada a contratação para 2000</v>
          </cell>
        </row>
        <row r="526">
          <cell r="A526">
            <v>1999</v>
          </cell>
          <cell r="B526" t="str">
            <v>SE</v>
          </cell>
          <cell r="C526" t="str">
            <v>CV</v>
          </cell>
          <cell r="D526" t="str">
            <v>PUB</v>
          </cell>
          <cell r="E526" t="str">
            <v>FER</v>
          </cell>
          <cell r="F526" t="str">
            <v>PM Montes Claros</v>
          </cell>
          <cell r="G526" t="str">
            <v>Contorno Ferroviário de Montes Claros</v>
          </cell>
          <cell r="H526">
            <v>44791030</v>
          </cell>
          <cell r="I526" t="str">
            <v>PE</v>
          </cell>
          <cell r="J526">
            <v>36382</v>
          </cell>
          <cell r="K526">
            <v>1</v>
          </cell>
          <cell r="L526">
            <v>1</v>
          </cell>
          <cell r="M526" t="str">
            <v>AG - 1º Lugar</v>
          </cell>
        </row>
        <row r="527">
          <cell r="A527">
            <v>1999</v>
          </cell>
          <cell r="B527" t="str">
            <v>SE</v>
          </cell>
          <cell r="C527" t="str">
            <v>CV</v>
          </cell>
          <cell r="D527" t="str">
            <v>PUB</v>
          </cell>
          <cell r="E527" t="str">
            <v>URB</v>
          </cell>
          <cell r="F527" t="str">
            <v>PM Montes Claros</v>
          </cell>
          <cell r="G527" t="str">
            <v>Via Urbana de Montes Claros</v>
          </cell>
          <cell r="H527">
            <v>13709020</v>
          </cell>
          <cell r="I527" t="str">
            <v>PE</v>
          </cell>
          <cell r="J527">
            <v>36382</v>
          </cell>
          <cell r="K527" t="str">
            <v>-</v>
          </cell>
          <cell r="L527" t="str">
            <v>-</v>
          </cell>
          <cell r="M527" t="str">
            <v>2º Lugar</v>
          </cell>
        </row>
        <row r="528">
          <cell r="A528">
            <v>1999</v>
          </cell>
          <cell r="B528" t="str">
            <v>SE</v>
          </cell>
          <cell r="C528" t="str">
            <v>NP</v>
          </cell>
          <cell r="D528" t="str">
            <v>PUB</v>
          </cell>
          <cell r="E528" t="str">
            <v>URB</v>
          </cell>
          <cell r="F528" t="str">
            <v>SUDECAP</v>
          </cell>
          <cell r="G528" t="str">
            <v>Duplicação da Avenida Antonio Carlos</v>
          </cell>
          <cell r="H528">
            <v>14659060</v>
          </cell>
          <cell r="I528" t="str">
            <v>PE</v>
          </cell>
          <cell r="J528">
            <v>36391</v>
          </cell>
          <cell r="K528" t="str">
            <v>-</v>
          </cell>
          <cell r="L528" t="str">
            <v>-</v>
          </cell>
          <cell r="M528" t="str">
            <v>Cancelada</v>
          </cell>
        </row>
        <row r="529">
          <cell r="A529">
            <v>1999</v>
          </cell>
          <cell r="B529" t="str">
            <v>SE</v>
          </cell>
          <cell r="C529" t="str">
            <v>NP</v>
          </cell>
          <cell r="D529" t="str">
            <v>PUB</v>
          </cell>
          <cell r="E529" t="str">
            <v>ROD</v>
          </cell>
          <cell r="F529" t="str">
            <v>DNER</v>
          </cell>
          <cell r="G529" t="str">
            <v>Trevo de Sete Lagoas</v>
          </cell>
          <cell r="H529">
            <v>3418410</v>
          </cell>
          <cell r="I529" t="str">
            <v>PC</v>
          </cell>
          <cell r="J529">
            <v>36402</v>
          </cell>
          <cell r="K529" t="str">
            <v>-</v>
          </cell>
          <cell r="L529" t="str">
            <v>-</v>
          </cell>
          <cell r="M529" t="str">
            <v>Proposta de Cobertura</v>
          </cell>
        </row>
        <row r="530">
          <cell r="A530">
            <v>1999</v>
          </cell>
          <cell r="B530" t="str">
            <v>SE</v>
          </cell>
          <cell r="C530" t="str">
            <v>MS</v>
          </cell>
          <cell r="D530" t="str">
            <v>AUT</v>
          </cell>
          <cell r="E530" t="str">
            <v>IND</v>
          </cell>
          <cell r="F530" t="str">
            <v>Fiat / Stola</v>
          </cell>
          <cell r="G530" t="str">
            <v>Galpão da Nova Funilaria</v>
          </cell>
          <cell r="H530">
            <v>8602230</v>
          </cell>
          <cell r="I530" t="str">
            <v>PE</v>
          </cell>
          <cell r="J530">
            <v>36395</v>
          </cell>
          <cell r="K530" t="str">
            <v>-</v>
          </cell>
          <cell r="L530" t="str">
            <v>-</v>
          </cell>
          <cell r="M530" t="str">
            <v>Adiada a contratação</v>
          </cell>
        </row>
        <row r="531">
          <cell r="A531">
            <v>1999</v>
          </cell>
          <cell r="B531" t="str">
            <v>SE</v>
          </cell>
          <cell r="C531" t="str">
            <v>LC</v>
          </cell>
          <cell r="D531" t="str">
            <v>SPB</v>
          </cell>
          <cell r="E531" t="str">
            <v>SAN</v>
          </cell>
          <cell r="F531" t="str">
            <v>COPASA</v>
          </cell>
          <cell r="G531" t="str">
            <v>Esgoto Sanitário de Pará de Minas</v>
          </cell>
          <cell r="H531">
            <v>7108140</v>
          </cell>
          <cell r="I531" t="str">
            <v>EST</v>
          </cell>
          <cell r="J531">
            <v>36424</v>
          </cell>
          <cell r="K531" t="str">
            <v>-</v>
          </cell>
          <cell r="L531" t="str">
            <v>-</v>
          </cell>
          <cell r="M531" t="str">
            <v>Contrato da Canal. Copasa não concordou com a sub-rogação.</v>
          </cell>
        </row>
        <row r="532">
          <cell r="A532">
            <v>1999</v>
          </cell>
          <cell r="B532" t="str">
            <v>SE</v>
          </cell>
          <cell r="C532" t="str">
            <v>NP</v>
          </cell>
          <cell r="D532" t="str">
            <v>PUB</v>
          </cell>
          <cell r="E532" t="str">
            <v>SAN</v>
          </cell>
          <cell r="F532" t="str">
            <v>SUDECAP</v>
          </cell>
          <cell r="G532" t="str">
            <v>Córrego da Liége</v>
          </cell>
          <cell r="H532">
            <v>1052000</v>
          </cell>
          <cell r="I532" t="str">
            <v>PE</v>
          </cell>
          <cell r="J532">
            <v>36418</v>
          </cell>
          <cell r="K532">
            <v>1</v>
          </cell>
          <cell r="L532">
            <v>1</v>
          </cell>
          <cell r="M532" t="str">
            <v>AG - 1º Lugar</v>
          </cell>
        </row>
        <row r="533">
          <cell r="A533">
            <v>1999</v>
          </cell>
          <cell r="B533" t="str">
            <v>NE</v>
          </cell>
          <cell r="C533" t="str">
            <v>CP</v>
          </cell>
          <cell r="D533" t="str">
            <v>TEL</v>
          </cell>
          <cell r="E533" t="str">
            <v>ENE</v>
          </cell>
          <cell r="F533" t="str">
            <v>TELEMAR</v>
          </cell>
          <cell r="G533" t="str">
            <v>Rota Ótica Interurbana - Juazeiro/Fortaleza</v>
          </cell>
          <cell r="H533">
            <v>5642317</v>
          </cell>
          <cell r="I533" t="str">
            <v>PE</v>
          </cell>
          <cell r="J533">
            <v>36423</v>
          </cell>
          <cell r="K533">
            <v>1</v>
          </cell>
          <cell r="L533">
            <v>1</v>
          </cell>
          <cell r="M533" t="str">
            <v>AG - 1º Lugar</v>
          </cell>
        </row>
        <row r="534">
          <cell r="A534">
            <v>1999</v>
          </cell>
          <cell r="B534" t="str">
            <v>SE</v>
          </cell>
          <cell r="C534" t="str">
            <v>XXX</v>
          </cell>
          <cell r="D534" t="str">
            <v>SPB</v>
          </cell>
          <cell r="E534" t="str">
            <v>ENE</v>
          </cell>
          <cell r="F534" t="str">
            <v>GASMIG</v>
          </cell>
          <cell r="G534" t="str">
            <v>Rede de Gás no CINCO em Contagem</v>
          </cell>
          <cell r="H534">
            <v>1198260</v>
          </cell>
          <cell r="I534" t="str">
            <v>PE</v>
          </cell>
          <cell r="J534">
            <v>36461</v>
          </cell>
          <cell r="K534" t="str">
            <v>-</v>
          </cell>
          <cell r="L534" t="str">
            <v>-</v>
          </cell>
          <cell r="M534" t="str">
            <v>8º Lugar</v>
          </cell>
        </row>
        <row r="535">
          <cell r="A535">
            <v>1999</v>
          </cell>
          <cell r="B535" t="str">
            <v>NE</v>
          </cell>
          <cell r="C535" t="str">
            <v>XXX</v>
          </cell>
          <cell r="E535" t="str">
            <v>NAV</v>
          </cell>
          <cell r="F535" t="str">
            <v>SUAPE</v>
          </cell>
          <cell r="G535" t="str">
            <v>Píer de Granéis Líquidos do Complexo Industrial de Suape</v>
          </cell>
          <cell r="H535">
            <v>6212830</v>
          </cell>
          <cell r="I535" t="str">
            <v>PNE</v>
          </cell>
          <cell r="J535">
            <v>36461</v>
          </cell>
          <cell r="K535" t="str">
            <v>-</v>
          </cell>
          <cell r="L535" t="str">
            <v>-</v>
          </cell>
          <cell r="M535" t="str">
            <v>Proposta não apresentada. Preço máximo inexequível</v>
          </cell>
        </row>
        <row r="536">
          <cell r="A536">
            <v>1999</v>
          </cell>
          <cell r="B536" t="str">
            <v>SL</v>
          </cell>
          <cell r="C536" t="str">
            <v>RP1</v>
          </cell>
          <cell r="D536" t="str">
            <v>SPB</v>
          </cell>
          <cell r="E536" t="str">
            <v>SAN</v>
          </cell>
          <cell r="F536" t="str">
            <v>CASAN</v>
          </cell>
          <cell r="G536" t="str">
            <v>Barragem e Adutora do Rio São Bento</v>
          </cell>
          <cell r="H536">
            <v>24844270</v>
          </cell>
          <cell r="I536" t="str">
            <v>PC</v>
          </cell>
          <cell r="J536">
            <v>36454</v>
          </cell>
          <cell r="K536" t="str">
            <v>-</v>
          </cell>
          <cell r="L536" t="str">
            <v>-</v>
          </cell>
          <cell r="M536" t="str">
            <v>Proposta de Cobertura - Parte AG-BR$</v>
          </cell>
        </row>
        <row r="537">
          <cell r="A537">
            <v>1999</v>
          </cell>
          <cell r="B537" t="str">
            <v>SE</v>
          </cell>
          <cell r="C537" t="str">
            <v>CP</v>
          </cell>
          <cell r="E537" t="str">
            <v>TEL</v>
          </cell>
          <cell r="F537" t="str">
            <v>Pégasus</v>
          </cell>
          <cell r="G537" t="str">
            <v>Projeto Pégasus / Barramar - Rod. Pres. Dutra</v>
          </cell>
          <cell r="H537">
            <v>440405.09</v>
          </cell>
          <cell r="I537" t="str">
            <v>PE</v>
          </cell>
          <cell r="J537">
            <v>36370</v>
          </cell>
          <cell r="K537">
            <v>0</v>
          </cell>
          <cell r="L537">
            <v>0</v>
          </cell>
          <cell r="M537" t="str">
            <v>Em julgamento</v>
          </cell>
        </row>
        <row r="538">
          <cell r="A538">
            <v>1999</v>
          </cell>
          <cell r="B538" t="str">
            <v>SE</v>
          </cell>
          <cell r="C538" t="str">
            <v>XXX</v>
          </cell>
          <cell r="E538" t="str">
            <v>AER</v>
          </cell>
          <cell r="F538" t="str">
            <v>INFRAERO</v>
          </cell>
          <cell r="G538" t="str">
            <v>Aeroporto de Guarulhos</v>
          </cell>
          <cell r="H538">
            <v>9477960</v>
          </cell>
          <cell r="I538" t="str">
            <v>PE</v>
          </cell>
          <cell r="J538">
            <v>36483</v>
          </cell>
          <cell r="K538" t="str">
            <v>-</v>
          </cell>
          <cell r="L538" t="str">
            <v>-</v>
          </cell>
          <cell r="M538" t="str">
            <v>Vencedora CONSTRAN-R$17.876.952,65</v>
          </cell>
        </row>
        <row r="539">
          <cell r="A539">
            <v>1999</v>
          </cell>
          <cell r="B539" t="str">
            <v>SE</v>
          </cell>
          <cell r="C539" t="str">
            <v>LC</v>
          </cell>
          <cell r="E539" t="str">
            <v>NAV</v>
          </cell>
          <cell r="F539" t="str">
            <v>TVV</v>
          </cell>
          <cell r="G539" t="str">
            <v>Ampliação do Cais do Porto de Vila Velha</v>
          </cell>
          <cell r="H539">
            <v>4981280</v>
          </cell>
          <cell r="I539" t="str">
            <v>PE</v>
          </cell>
          <cell r="J539">
            <v>36480</v>
          </cell>
          <cell r="K539">
            <v>0</v>
          </cell>
          <cell r="L539">
            <v>0</v>
          </cell>
          <cell r="M539" t="str">
            <v>Proposta revisada. Em julgamento</v>
          </cell>
        </row>
        <row r="540">
          <cell r="A540">
            <v>1999</v>
          </cell>
          <cell r="B540" t="str">
            <v>SE</v>
          </cell>
          <cell r="C540" t="str">
            <v>CV</v>
          </cell>
          <cell r="E540" t="str">
            <v>ROD</v>
          </cell>
          <cell r="F540" t="str">
            <v>DER-MG</v>
          </cell>
          <cell r="G540" t="str">
            <v>Trecho Divinolândia de Minas / Santa Efigênia de Minas</v>
          </cell>
          <cell r="H540">
            <v>7114840</v>
          </cell>
          <cell r="I540" t="str">
            <v>PC</v>
          </cell>
          <cell r="J540">
            <v>36503</v>
          </cell>
          <cell r="K540">
            <v>0</v>
          </cell>
          <cell r="L540">
            <v>0</v>
          </cell>
          <cell r="M540" t="str">
            <v>Proposta de Cobertura</v>
          </cell>
        </row>
        <row r="541">
          <cell r="A541">
            <v>1999</v>
          </cell>
          <cell r="B541" t="str">
            <v>SE</v>
          </cell>
          <cell r="C541" t="str">
            <v>XXX</v>
          </cell>
          <cell r="E541" t="str">
            <v>FER</v>
          </cell>
          <cell r="F541" t="str">
            <v>CBTU</v>
          </cell>
          <cell r="G541" t="str">
            <v>Descentralização de Trens Metropolitanos de BH</v>
          </cell>
          <cell r="H541">
            <v>5632720</v>
          </cell>
          <cell r="I541" t="str">
            <v>PE</v>
          </cell>
          <cell r="J541">
            <v>36515</v>
          </cell>
          <cell r="K541">
            <v>0</v>
          </cell>
          <cell r="L541">
            <v>0</v>
          </cell>
          <cell r="M541" t="str">
            <v>Perdemos</v>
          </cell>
        </row>
        <row r="542">
          <cell r="A542">
            <v>1999</v>
          </cell>
          <cell r="B542" t="str">
            <v>SE</v>
          </cell>
          <cell r="C542" t="str">
            <v>LC</v>
          </cell>
          <cell r="D542" t="str">
            <v>SPB</v>
          </cell>
          <cell r="E542" t="str">
            <v>SAN</v>
          </cell>
          <cell r="F542" t="str">
            <v>COPASA</v>
          </cell>
          <cell r="G542" t="str">
            <v>Equipamentos para ETE-Arrudas</v>
          </cell>
          <cell r="H542">
            <v>2053272.5</v>
          </cell>
          <cell r="I542" t="str">
            <v>PE</v>
          </cell>
          <cell r="J542">
            <v>36523</v>
          </cell>
          <cell r="K542">
            <v>0</v>
          </cell>
          <cell r="L542">
            <v>0</v>
          </cell>
          <cell r="M542" t="str">
            <v>Perdemos</v>
          </cell>
        </row>
        <row r="543">
          <cell r="A543">
            <v>1999</v>
          </cell>
          <cell r="B543" t="str">
            <v>SE</v>
          </cell>
          <cell r="C543" t="str">
            <v>CP</v>
          </cell>
          <cell r="E543" t="str">
            <v>ENE</v>
          </cell>
          <cell r="F543" t="str">
            <v>TELEMAR RJ</v>
          </cell>
          <cell r="G543" t="str">
            <v>Implantação e Manutenção de Redes no RJ - Lote 3</v>
          </cell>
          <cell r="H543">
            <v>1305500.0000000002</v>
          </cell>
          <cell r="I543" t="str">
            <v>PE</v>
          </cell>
          <cell r="J543">
            <v>36523</v>
          </cell>
          <cell r="K543">
            <v>1</v>
          </cell>
          <cell r="L543">
            <v>1</v>
          </cell>
          <cell r="M543" t="str">
            <v>AG - 1º Lugar - AG-70% e INFRACOM-30%</v>
          </cell>
        </row>
        <row r="544">
          <cell r="A544">
            <v>1999</v>
          </cell>
          <cell r="B544" t="str">
            <v>SE</v>
          </cell>
          <cell r="C544" t="str">
            <v>CP</v>
          </cell>
          <cell r="E544" t="str">
            <v>ENE</v>
          </cell>
          <cell r="F544" t="str">
            <v>TELEMAR RJ</v>
          </cell>
          <cell r="G544" t="str">
            <v>Implantação e Manutenção de Redes no RJ - Lote 8</v>
          </cell>
          <cell r="H544">
            <v>2534000.0000000005</v>
          </cell>
          <cell r="I544" t="str">
            <v>PE</v>
          </cell>
          <cell r="J544">
            <v>36523</v>
          </cell>
          <cell r="K544">
            <v>0</v>
          </cell>
          <cell r="L544">
            <v>0</v>
          </cell>
          <cell r="M544" t="str">
            <v>Perdemos</v>
          </cell>
        </row>
        <row r="545">
          <cell r="A545">
            <v>1999</v>
          </cell>
          <cell r="B545" t="str">
            <v>SE</v>
          </cell>
          <cell r="C545" t="str">
            <v>CP</v>
          </cell>
          <cell r="E545" t="str">
            <v>ENE</v>
          </cell>
          <cell r="F545" t="str">
            <v>TELEMAR RJ</v>
          </cell>
          <cell r="G545" t="str">
            <v>Implantação e Manutenção de Redes no RJ - Lote 9</v>
          </cell>
          <cell r="H545">
            <v>4013100.0000000005</v>
          </cell>
          <cell r="I545" t="str">
            <v>PE</v>
          </cell>
          <cell r="J545">
            <v>36523</v>
          </cell>
          <cell r="K545">
            <v>0</v>
          </cell>
          <cell r="L545">
            <v>0</v>
          </cell>
          <cell r="M545" t="str">
            <v>Perdemos</v>
          </cell>
        </row>
        <row r="546">
          <cell r="A546">
            <v>1999</v>
          </cell>
          <cell r="B546" t="str">
            <v>SE</v>
          </cell>
          <cell r="C546" t="str">
            <v>CP</v>
          </cell>
          <cell r="E546" t="str">
            <v>ENE</v>
          </cell>
          <cell r="F546" t="str">
            <v>TELEMAR RJ</v>
          </cell>
          <cell r="G546" t="str">
            <v>Implantação e Manutenção de Redes no RJ - Lote 10</v>
          </cell>
          <cell r="H546">
            <v>5011300.0000000009</v>
          </cell>
          <cell r="I546" t="str">
            <v>PE</v>
          </cell>
          <cell r="J546">
            <v>36523</v>
          </cell>
          <cell r="K546">
            <v>0</v>
          </cell>
          <cell r="L546">
            <v>0</v>
          </cell>
          <cell r="M546" t="str">
            <v>Perdemos</v>
          </cell>
        </row>
        <row r="547">
          <cell r="A547">
            <v>1999</v>
          </cell>
          <cell r="B547" t="str">
            <v>SE</v>
          </cell>
          <cell r="C547" t="str">
            <v>CP</v>
          </cell>
          <cell r="E547" t="str">
            <v>ENE</v>
          </cell>
          <cell r="F547" t="str">
            <v>TELEMAR RJ</v>
          </cell>
          <cell r="G547" t="str">
            <v>Implantação e Manutenção de Redes no RJ - Lote 11</v>
          </cell>
          <cell r="H547">
            <v>5628700.0000000009</v>
          </cell>
          <cell r="I547" t="str">
            <v>PE</v>
          </cell>
          <cell r="J547">
            <v>36523</v>
          </cell>
          <cell r="K547">
            <v>1</v>
          </cell>
          <cell r="L547">
            <v>1</v>
          </cell>
          <cell r="M547" t="str">
            <v>AG - 1º Lugar - AG-70% e INFRACOM-30%</v>
          </cell>
        </row>
        <row r="548">
          <cell r="A548">
            <v>1999</v>
          </cell>
          <cell r="B548" t="str">
            <v>SE</v>
          </cell>
          <cell r="C548" t="str">
            <v>CP</v>
          </cell>
          <cell r="E548" t="str">
            <v>ENE</v>
          </cell>
          <cell r="F548" t="str">
            <v>TELEMAR RJ</v>
          </cell>
          <cell r="G548" t="str">
            <v>Implantação e Manutenção de Redes no RJ - Lote 12</v>
          </cell>
          <cell r="H548">
            <v>4403000</v>
          </cell>
          <cell r="I548" t="str">
            <v>PE</v>
          </cell>
          <cell r="J548">
            <v>36523</v>
          </cell>
          <cell r="K548">
            <v>1</v>
          </cell>
          <cell r="L548">
            <v>1</v>
          </cell>
          <cell r="M548" t="str">
            <v>AG - 1º Lugar - AG-70% e INFRACOM-30%</v>
          </cell>
        </row>
        <row r="549">
          <cell r="A549">
            <v>1999</v>
          </cell>
          <cell r="B549" t="str">
            <v>SE</v>
          </cell>
          <cell r="C549" t="str">
            <v>CP</v>
          </cell>
          <cell r="E549" t="str">
            <v>ENE</v>
          </cell>
          <cell r="F549" t="str">
            <v>TELEMAR RJ</v>
          </cell>
          <cell r="G549" t="str">
            <v>Implantação e Manutenção de Redes no RJ - Lote 13</v>
          </cell>
          <cell r="H549">
            <v>4920300.0000000009</v>
          </cell>
          <cell r="I549" t="str">
            <v>PE</v>
          </cell>
          <cell r="J549">
            <v>36523</v>
          </cell>
          <cell r="K549">
            <v>0</v>
          </cell>
          <cell r="L549">
            <v>0</v>
          </cell>
          <cell r="M549" t="str">
            <v>Perdemos</v>
          </cell>
        </row>
        <row r="550">
          <cell r="A550">
            <v>1999</v>
          </cell>
          <cell r="B550" t="str">
            <v>SE</v>
          </cell>
          <cell r="C550" t="str">
            <v>CP</v>
          </cell>
          <cell r="E550" t="str">
            <v>ENE</v>
          </cell>
          <cell r="F550" t="str">
            <v>TELEMAR RJ</v>
          </cell>
          <cell r="G550" t="str">
            <v>Implantação e Manutenção de Redes no RJ - Lote 19</v>
          </cell>
          <cell r="H550">
            <v>1786400.0000000002</v>
          </cell>
          <cell r="I550" t="str">
            <v>PE</v>
          </cell>
          <cell r="J550">
            <v>36523</v>
          </cell>
          <cell r="K550">
            <v>0</v>
          </cell>
          <cell r="L550">
            <v>0</v>
          </cell>
          <cell r="M550" t="str">
            <v>Perdemos</v>
          </cell>
        </row>
        <row r="551">
          <cell r="A551">
            <v>1999</v>
          </cell>
          <cell r="B551" t="str">
            <v>SE</v>
          </cell>
          <cell r="C551" t="str">
            <v>CP</v>
          </cell>
          <cell r="E551" t="str">
            <v>ENE</v>
          </cell>
          <cell r="F551" t="str">
            <v>TELEMAR RJ</v>
          </cell>
          <cell r="G551" t="str">
            <v>Implantação e Manutenção de Redes no RJ - Lote 20</v>
          </cell>
          <cell r="H551">
            <v>2284100</v>
          </cell>
          <cell r="I551" t="str">
            <v>PE</v>
          </cell>
          <cell r="J551">
            <v>36523</v>
          </cell>
          <cell r="K551">
            <v>0</v>
          </cell>
          <cell r="L551">
            <v>0</v>
          </cell>
          <cell r="M551" t="str">
            <v>Perdemos</v>
          </cell>
        </row>
        <row r="552">
          <cell r="A552">
            <v>1999</v>
          </cell>
          <cell r="B552" t="str">
            <v>SE</v>
          </cell>
          <cell r="C552" t="str">
            <v>CP</v>
          </cell>
          <cell r="E552" t="str">
            <v>ENE</v>
          </cell>
          <cell r="F552" t="str">
            <v>TELEMAR RJ</v>
          </cell>
          <cell r="G552" t="str">
            <v>Implantação e Manutenção de Redes no RJ - Lote 21</v>
          </cell>
          <cell r="H552">
            <v>1127700</v>
          </cell>
          <cell r="I552" t="str">
            <v>PE</v>
          </cell>
          <cell r="J552">
            <v>36523</v>
          </cell>
          <cell r="K552">
            <v>0</v>
          </cell>
          <cell r="L552">
            <v>0</v>
          </cell>
          <cell r="M552" t="str">
            <v>Perdemos</v>
          </cell>
        </row>
        <row r="553">
          <cell r="A553">
            <v>1999</v>
          </cell>
          <cell r="B553" t="str">
            <v>SE</v>
          </cell>
          <cell r="C553" t="str">
            <v>CP</v>
          </cell>
          <cell r="E553" t="str">
            <v>ENE</v>
          </cell>
          <cell r="F553" t="str">
            <v>TELEMAR RJ</v>
          </cell>
          <cell r="G553" t="str">
            <v>Implantação e Manutenção de Redes no RJ - Lote 22</v>
          </cell>
          <cell r="H553">
            <v>4486300</v>
          </cell>
          <cell r="I553" t="str">
            <v>PE</v>
          </cell>
          <cell r="J553">
            <v>36523</v>
          </cell>
          <cell r="K553">
            <v>1</v>
          </cell>
          <cell r="L553">
            <v>1</v>
          </cell>
          <cell r="M553" t="str">
            <v>AG - 1º Lugar - AG-70% e INFRACOM-30%</v>
          </cell>
        </row>
        <row r="554">
          <cell r="A554">
            <v>1999</v>
          </cell>
          <cell r="B554" t="str">
            <v>SE</v>
          </cell>
          <cell r="C554" t="str">
            <v>CP</v>
          </cell>
          <cell r="E554" t="str">
            <v>ENE</v>
          </cell>
          <cell r="F554" t="str">
            <v>TELEMAR RJ</v>
          </cell>
          <cell r="G554" t="str">
            <v>Implantação e Manutenção de Redes no RJ - Lote 23</v>
          </cell>
          <cell r="H554">
            <v>4494700</v>
          </cell>
          <cell r="I554" t="str">
            <v>PE</v>
          </cell>
          <cell r="J554">
            <v>36523</v>
          </cell>
          <cell r="K554">
            <v>1</v>
          </cell>
          <cell r="L554">
            <v>1</v>
          </cell>
          <cell r="M554" t="str">
            <v>AG - 1º Lugar - AG-70% e INFRACOM-30%</v>
          </cell>
        </row>
        <row r="555">
          <cell r="A555">
            <v>1999</v>
          </cell>
          <cell r="B555" t="str">
            <v>SE</v>
          </cell>
          <cell r="C555" t="str">
            <v>CP</v>
          </cell>
          <cell r="E555" t="str">
            <v>ENE</v>
          </cell>
          <cell r="F555" t="str">
            <v>TELEMAR RJ</v>
          </cell>
          <cell r="G555" t="str">
            <v>Implantação e Manutenção de Redes no RJ - Lote 24</v>
          </cell>
          <cell r="H555">
            <v>2617300.0000000005</v>
          </cell>
          <cell r="I555" t="str">
            <v>PE</v>
          </cell>
          <cell r="J555">
            <v>36523</v>
          </cell>
          <cell r="K555">
            <v>0</v>
          </cell>
          <cell r="L555">
            <v>0</v>
          </cell>
          <cell r="M555" t="str">
            <v>Perdemos</v>
          </cell>
        </row>
        <row r="556">
          <cell r="A556">
            <v>1999</v>
          </cell>
          <cell r="B556" t="str">
            <v>SE</v>
          </cell>
          <cell r="C556" t="str">
            <v>CP</v>
          </cell>
          <cell r="E556" t="str">
            <v>ENE</v>
          </cell>
          <cell r="F556" t="str">
            <v>TELEMAR RJ</v>
          </cell>
          <cell r="G556" t="str">
            <v>Implantação e Manutenção de Redes no RJ - Lote 25</v>
          </cell>
          <cell r="H556">
            <v>2445800</v>
          </cell>
          <cell r="I556" t="str">
            <v>PE</v>
          </cell>
          <cell r="J556">
            <v>36523</v>
          </cell>
          <cell r="K556">
            <v>0</v>
          </cell>
          <cell r="L556">
            <v>0</v>
          </cell>
          <cell r="M556" t="str">
            <v>Perdemos</v>
          </cell>
        </row>
        <row r="557">
          <cell r="A557">
            <v>2000</v>
          </cell>
          <cell r="B557" t="str">
            <v>SL</v>
          </cell>
          <cell r="C557" t="str">
            <v>NI</v>
          </cell>
          <cell r="D557" t="str">
            <v>TRAN</v>
          </cell>
          <cell r="E557" t="str">
            <v>AERO</v>
          </cell>
          <cell r="F557" t="str">
            <v>INFRAERO</v>
          </cell>
          <cell r="G557" t="str">
            <v>Infraestrutura do Aeroporto de Viracopos</v>
          </cell>
          <cell r="H557">
            <v>9053610</v>
          </cell>
          <cell r="I557" t="str">
            <v>PE</v>
          </cell>
          <cell r="J557">
            <v>36529</v>
          </cell>
          <cell r="K557">
            <v>0</v>
          </cell>
          <cell r="L557">
            <v>0</v>
          </cell>
          <cell r="M557" t="str">
            <v>Vencedora Talude Engª</v>
          </cell>
        </row>
        <row r="558">
          <cell r="A558">
            <v>2000</v>
          </cell>
          <cell r="B558" t="str">
            <v>NE</v>
          </cell>
          <cell r="C558" t="str">
            <v>NI</v>
          </cell>
          <cell r="D558" t="str">
            <v>TRAN</v>
          </cell>
          <cell r="E558" t="str">
            <v>AERO</v>
          </cell>
          <cell r="F558" t="str">
            <v>INFRAERO</v>
          </cell>
          <cell r="G558" t="str">
            <v>Ampliação da Pista de Pouso do Aeroporto de Natal</v>
          </cell>
          <cell r="H558">
            <v>4154290</v>
          </cell>
          <cell r="I558" t="str">
            <v>PE</v>
          </cell>
          <cell r="J558">
            <v>36535</v>
          </cell>
          <cell r="K558">
            <v>0</v>
          </cell>
          <cell r="L558">
            <v>0</v>
          </cell>
          <cell r="M558" t="str">
            <v>Vencedora EIT</v>
          </cell>
        </row>
        <row r="559">
          <cell r="A559">
            <v>2000</v>
          </cell>
          <cell r="B559" t="str">
            <v>SE</v>
          </cell>
          <cell r="C559" t="str">
            <v>CV</v>
          </cell>
          <cell r="D559" t="str">
            <v>TRAN</v>
          </cell>
          <cell r="E559" t="str">
            <v>RODO</v>
          </cell>
          <cell r="F559" t="str">
            <v>DER-MG</v>
          </cell>
          <cell r="G559" t="str">
            <v>Contorno Rodoviário de Lavras</v>
          </cell>
          <cell r="H559">
            <v>4524930</v>
          </cell>
          <cell r="I559" t="str">
            <v>PC</v>
          </cell>
          <cell r="J559">
            <v>36542</v>
          </cell>
          <cell r="K559">
            <v>0</v>
          </cell>
          <cell r="L559">
            <v>0</v>
          </cell>
          <cell r="M559" t="str">
            <v>Proposta de Cobertura</v>
          </cell>
        </row>
        <row r="560">
          <cell r="A560">
            <v>2000</v>
          </cell>
          <cell r="B560" t="str">
            <v>SE</v>
          </cell>
          <cell r="C560" t="str">
            <v>NP</v>
          </cell>
          <cell r="D560" t="str">
            <v>INBA</v>
          </cell>
          <cell r="E560" t="str">
            <v>SIDE</v>
          </cell>
          <cell r="F560" t="str">
            <v>CMM</v>
          </cell>
          <cell r="G560" t="str">
            <v>Construção da Fábrica em Três Marias</v>
          </cell>
          <cell r="H560">
            <v>4055030</v>
          </cell>
          <cell r="I560" t="str">
            <v>PE</v>
          </cell>
          <cell r="J560">
            <v>36553</v>
          </cell>
          <cell r="K560">
            <v>0</v>
          </cell>
          <cell r="L560">
            <v>0</v>
          </cell>
          <cell r="M560" t="str">
            <v>Atualização dos preços - Em julgamento</v>
          </cell>
        </row>
        <row r="561">
          <cell r="A561">
            <v>2000</v>
          </cell>
          <cell r="B561" t="str">
            <v>SE</v>
          </cell>
          <cell r="C561" t="str">
            <v>NP</v>
          </cell>
          <cell r="D561" t="str">
            <v>INBA</v>
          </cell>
          <cell r="E561" t="str">
            <v>MINE</v>
          </cell>
          <cell r="F561" t="str">
            <v>Ferteco</v>
          </cell>
          <cell r="G561" t="str">
            <v>Ramal Ferroviário do Córrego do Feijão</v>
          </cell>
          <cell r="H561">
            <v>7863476.8553814311</v>
          </cell>
          <cell r="I561" t="str">
            <v>PE</v>
          </cell>
          <cell r="J561">
            <v>36560</v>
          </cell>
          <cell r="K561">
            <v>1</v>
          </cell>
          <cell r="L561">
            <v>1</v>
          </cell>
          <cell r="M561" t="str">
            <v>AG - 1º Lugar</v>
          </cell>
        </row>
        <row r="562">
          <cell r="A562">
            <v>2000</v>
          </cell>
          <cell r="B562" t="str">
            <v>SL</v>
          </cell>
          <cell r="C562" t="str">
            <v>PM</v>
          </cell>
          <cell r="D562" t="str">
            <v>TRAN</v>
          </cell>
          <cell r="E562" t="str">
            <v>RODO</v>
          </cell>
          <cell r="F562" t="str">
            <v>PM Florianópolis</v>
          </cell>
          <cell r="G562" t="str">
            <v>Complexo Viário Rita Maria</v>
          </cell>
          <cell r="H562">
            <v>1974795</v>
          </cell>
          <cell r="I562" t="str">
            <v>PE</v>
          </cell>
          <cell r="J562">
            <v>36557</v>
          </cell>
          <cell r="K562">
            <v>0</v>
          </cell>
          <cell r="L562">
            <v>0</v>
          </cell>
          <cell r="M562" t="str">
            <v>Vencedora CESBE - AG ficou em 2º Lugar - AG/CNO-50% cada</v>
          </cell>
        </row>
        <row r="563">
          <cell r="A563">
            <v>2000</v>
          </cell>
          <cell r="B563" t="str">
            <v>NE</v>
          </cell>
          <cell r="C563" t="str">
            <v>CQ</v>
          </cell>
          <cell r="D563" t="str">
            <v>SAMA</v>
          </cell>
          <cell r="E563" t="str">
            <v>SABA</v>
          </cell>
          <cell r="F563" t="str">
            <v>EMBASA</v>
          </cell>
          <cell r="G563" t="str">
            <v>Bacia do Alto Pituaçu</v>
          </cell>
          <cell r="H563">
            <v>10345540</v>
          </cell>
          <cell r="I563" t="str">
            <v>PE</v>
          </cell>
          <cell r="J563">
            <v>36560</v>
          </cell>
          <cell r="K563">
            <v>0</v>
          </cell>
          <cell r="L563">
            <v>0</v>
          </cell>
          <cell r="M563" t="str">
            <v>Perdemos</v>
          </cell>
        </row>
        <row r="564">
          <cell r="A564">
            <v>2000</v>
          </cell>
          <cell r="B564" t="str">
            <v>TC</v>
          </cell>
          <cell r="C564" t="str">
            <v>CP</v>
          </cell>
          <cell r="D564" t="str">
            <v>TELE</v>
          </cell>
          <cell r="E564">
            <v>0</v>
          </cell>
          <cell r="F564" t="str">
            <v>TELEMAR - BA</v>
          </cell>
          <cell r="G564" t="str">
            <v>Instalação e Manutenção da Rede de Acesso da BA e SE-Lote 1</v>
          </cell>
          <cell r="H564">
            <v>8961680</v>
          </cell>
          <cell r="I564" t="str">
            <v>PE</v>
          </cell>
          <cell r="J564">
            <v>36598</v>
          </cell>
          <cell r="K564">
            <v>0</v>
          </cell>
          <cell r="L564">
            <v>0</v>
          </cell>
          <cell r="M564" t="str">
            <v>Perdemos</v>
          </cell>
        </row>
        <row r="565">
          <cell r="A565">
            <v>2000</v>
          </cell>
          <cell r="B565" t="str">
            <v>TC</v>
          </cell>
          <cell r="C565" t="str">
            <v>CP</v>
          </cell>
          <cell r="D565" t="str">
            <v>TELE</v>
          </cell>
          <cell r="E565">
            <v>0</v>
          </cell>
          <cell r="F565" t="str">
            <v>TELEMAR - BA</v>
          </cell>
          <cell r="G565" t="str">
            <v>Instalação e Manutenção da Rede de Acesso da BA e SE-Lote 2</v>
          </cell>
          <cell r="H565">
            <v>7917790</v>
          </cell>
          <cell r="I565" t="str">
            <v>PE</v>
          </cell>
          <cell r="J565">
            <v>36598</v>
          </cell>
          <cell r="K565">
            <v>0</v>
          </cell>
          <cell r="L565">
            <v>0</v>
          </cell>
          <cell r="M565" t="str">
            <v>Perdemos</v>
          </cell>
        </row>
        <row r="566">
          <cell r="A566">
            <v>2000</v>
          </cell>
          <cell r="B566" t="str">
            <v>TC</v>
          </cell>
          <cell r="C566" t="str">
            <v>CP</v>
          </cell>
          <cell r="D566" t="str">
            <v>TELE</v>
          </cell>
          <cell r="E566">
            <v>0</v>
          </cell>
          <cell r="F566" t="str">
            <v>TELEMAR - BA</v>
          </cell>
          <cell r="G566" t="str">
            <v>Instalação e Manutenção da Rede de Acesso da BA e SE-Lote 3</v>
          </cell>
          <cell r="H566">
            <v>7947320</v>
          </cell>
          <cell r="I566" t="str">
            <v>PE</v>
          </cell>
          <cell r="J566">
            <v>36598</v>
          </cell>
          <cell r="K566">
            <v>0</v>
          </cell>
          <cell r="L566">
            <v>0</v>
          </cell>
          <cell r="M566" t="str">
            <v>Perdemos</v>
          </cell>
        </row>
        <row r="567">
          <cell r="A567">
            <v>2000</v>
          </cell>
          <cell r="B567" t="str">
            <v>TC</v>
          </cell>
          <cell r="C567" t="str">
            <v>CP</v>
          </cell>
          <cell r="D567" t="str">
            <v>TELE</v>
          </cell>
          <cell r="E567">
            <v>0</v>
          </cell>
          <cell r="F567" t="str">
            <v>TELEMAR - BA</v>
          </cell>
          <cell r="G567" t="str">
            <v>Instalação e Manutenção da Rede de Acesso da BA e SE-Lote 4</v>
          </cell>
          <cell r="H567">
            <v>8552310</v>
          </cell>
          <cell r="I567" t="str">
            <v>PE</v>
          </cell>
          <cell r="J567">
            <v>36598</v>
          </cell>
          <cell r="K567">
            <v>0</v>
          </cell>
          <cell r="L567">
            <v>0</v>
          </cell>
          <cell r="M567" t="str">
            <v>Perdemos</v>
          </cell>
        </row>
        <row r="568">
          <cell r="A568">
            <v>2000</v>
          </cell>
          <cell r="B568" t="str">
            <v>TC</v>
          </cell>
          <cell r="C568" t="str">
            <v>CP</v>
          </cell>
          <cell r="D568" t="str">
            <v>TELE</v>
          </cell>
          <cell r="E568">
            <v>0</v>
          </cell>
          <cell r="F568" t="str">
            <v>TELEMAR - BA</v>
          </cell>
          <cell r="G568" t="str">
            <v>Instalação e Manutenção da Rede de Acesso da BA e SE-Lote 5</v>
          </cell>
          <cell r="H568">
            <v>10201150</v>
          </cell>
          <cell r="I568" t="str">
            <v>PE</v>
          </cell>
          <cell r="J568">
            <v>36598</v>
          </cell>
          <cell r="K568">
            <v>0</v>
          </cell>
          <cell r="L568">
            <v>0</v>
          </cell>
          <cell r="M568" t="str">
            <v>Perdemos</v>
          </cell>
        </row>
        <row r="569">
          <cell r="A569">
            <v>2000</v>
          </cell>
          <cell r="B569" t="str">
            <v>TC</v>
          </cell>
          <cell r="C569" t="str">
            <v>CP</v>
          </cell>
          <cell r="D569" t="str">
            <v>TELE</v>
          </cell>
          <cell r="E569">
            <v>0</v>
          </cell>
          <cell r="F569" t="str">
            <v>TELEMAR - BA</v>
          </cell>
          <cell r="G569" t="str">
            <v>Instalação e Manutenção da Rede de Acesso da BA e SE-Lote 9</v>
          </cell>
          <cell r="H569">
            <v>6882620</v>
          </cell>
          <cell r="I569" t="str">
            <v>PE</v>
          </cell>
          <cell r="J569">
            <v>36598</v>
          </cell>
          <cell r="K569">
            <v>0</v>
          </cell>
          <cell r="L569">
            <v>0</v>
          </cell>
          <cell r="M569" t="str">
            <v>Perdemos</v>
          </cell>
        </row>
        <row r="570">
          <cell r="A570">
            <v>2000</v>
          </cell>
          <cell r="B570" t="str">
            <v>NE</v>
          </cell>
          <cell r="C570" t="str">
            <v>MAA</v>
          </cell>
          <cell r="D570" t="str">
            <v>TRAN</v>
          </cell>
          <cell r="E570" t="str">
            <v>FERR</v>
          </cell>
          <cell r="F570" t="str">
            <v>VALEC</v>
          </cell>
          <cell r="G570" t="str">
            <v>Obras Ferroviárias entre Ribeirão Mosquito e Rio Campo Alegre</v>
          </cell>
          <cell r="H570">
            <v>8930340</v>
          </cell>
          <cell r="I570" t="str">
            <v>PE</v>
          </cell>
          <cell r="J570">
            <v>36598</v>
          </cell>
          <cell r="K570">
            <v>0</v>
          </cell>
          <cell r="L570">
            <v>0</v>
          </cell>
          <cell r="M570" t="str">
            <v>Em julgamento - Consórcio AG/CNO/CCCC</v>
          </cell>
        </row>
        <row r="571">
          <cell r="A571">
            <v>2000</v>
          </cell>
          <cell r="B571" t="str">
            <v>NE</v>
          </cell>
          <cell r="C571" t="str">
            <v>MRS</v>
          </cell>
          <cell r="D571" t="str">
            <v>INBA</v>
          </cell>
          <cell r="E571" t="str">
            <v>MINE</v>
          </cell>
          <cell r="F571" t="str">
            <v>CVRD</v>
          </cell>
          <cell r="G571" t="str">
            <v>Terraplenagem e Drenagem dos Pátios A, B, C, D e F</v>
          </cell>
          <cell r="H571">
            <v>7004110</v>
          </cell>
          <cell r="I571" t="str">
            <v>PE</v>
          </cell>
          <cell r="J571">
            <v>36615</v>
          </cell>
          <cell r="K571">
            <v>0</v>
          </cell>
          <cell r="L571">
            <v>0</v>
          </cell>
          <cell r="M571" t="str">
            <v>Em julgamento</v>
          </cell>
        </row>
        <row r="572">
          <cell r="A572">
            <v>2000</v>
          </cell>
          <cell r="B572" t="str">
            <v>NE</v>
          </cell>
          <cell r="C572" t="str">
            <v>CQ</v>
          </cell>
          <cell r="D572" t="str">
            <v>TRAN</v>
          </cell>
          <cell r="E572" t="str">
            <v>RODO</v>
          </cell>
          <cell r="F572" t="str">
            <v>DERBA</v>
          </cell>
          <cell r="G572" t="str">
            <v>Rodovia BA-891 - Lote 1</v>
          </cell>
          <cell r="H572">
            <v>6603310</v>
          </cell>
          <cell r="I572" t="str">
            <v>PE</v>
          </cell>
          <cell r="J572">
            <v>36587</v>
          </cell>
          <cell r="K572">
            <v>0</v>
          </cell>
          <cell r="L572">
            <v>0</v>
          </cell>
          <cell r="M572" t="str">
            <v>Proposta em acordo com CNO/OAS/QG</v>
          </cell>
        </row>
        <row r="573">
          <cell r="A573">
            <v>2000</v>
          </cell>
          <cell r="B573" t="str">
            <v>NE</v>
          </cell>
          <cell r="C573" t="str">
            <v>CQ</v>
          </cell>
          <cell r="D573" t="str">
            <v>TRAN</v>
          </cell>
          <cell r="E573" t="str">
            <v>RODO</v>
          </cell>
          <cell r="F573" t="str">
            <v>DERBA</v>
          </cell>
          <cell r="G573" t="str">
            <v>Rodovia BA-891 - Lote 2</v>
          </cell>
          <cell r="H573">
            <v>7247880</v>
          </cell>
          <cell r="I573" t="str">
            <v>PE</v>
          </cell>
          <cell r="J573">
            <v>36587</v>
          </cell>
          <cell r="K573">
            <v>0</v>
          </cell>
          <cell r="L573">
            <v>0</v>
          </cell>
          <cell r="M573" t="str">
            <v>Proposta em acordo com CNO/OAS/QG</v>
          </cell>
        </row>
        <row r="574">
          <cell r="A574">
            <v>2000</v>
          </cell>
          <cell r="B574" t="str">
            <v>NE</v>
          </cell>
          <cell r="C574" t="str">
            <v>CQ</v>
          </cell>
          <cell r="D574" t="str">
            <v>TRAN</v>
          </cell>
          <cell r="E574" t="str">
            <v>RODO</v>
          </cell>
          <cell r="F574" t="str">
            <v>DERBA</v>
          </cell>
          <cell r="G574" t="str">
            <v>Rodovia BA-549 - Lote 1</v>
          </cell>
          <cell r="H574">
            <v>5934530</v>
          </cell>
          <cell r="I574" t="str">
            <v>PE</v>
          </cell>
          <cell r="J574">
            <v>36587</v>
          </cell>
          <cell r="K574">
            <v>0</v>
          </cell>
          <cell r="L574">
            <v>0</v>
          </cell>
          <cell r="M574" t="str">
            <v>Proposta em acordo com CNO/OAS/QG</v>
          </cell>
        </row>
        <row r="575">
          <cell r="A575">
            <v>2000</v>
          </cell>
          <cell r="B575" t="str">
            <v>NE</v>
          </cell>
          <cell r="C575" t="str">
            <v>CQ</v>
          </cell>
          <cell r="D575" t="str">
            <v>TRAN</v>
          </cell>
          <cell r="E575" t="str">
            <v>RODO</v>
          </cell>
          <cell r="F575" t="str">
            <v>DERBA</v>
          </cell>
          <cell r="G575" t="str">
            <v>Rodovia BA-549 - Lote 2</v>
          </cell>
          <cell r="H575">
            <v>3900000</v>
          </cell>
          <cell r="I575" t="str">
            <v>PE</v>
          </cell>
          <cell r="J575">
            <v>36587</v>
          </cell>
          <cell r="K575">
            <v>1</v>
          </cell>
          <cell r="L575">
            <v>1</v>
          </cell>
          <cell r="M575" t="str">
            <v>Proposta em acordo com CNO/OAS/QG-Parte AG no processo</v>
          </cell>
        </row>
        <row r="576">
          <cell r="A576">
            <v>2000</v>
          </cell>
          <cell r="B576" t="str">
            <v>SE</v>
          </cell>
          <cell r="C576" t="str">
            <v>NP</v>
          </cell>
          <cell r="D576" t="str">
            <v>IMOB</v>
          </cell>
          <cell r="E576">
            <v>0</v>
          </cell>
          <cell r="F576" t="str">
            <v>BEPREM</v>
          </cell>
          <cell r="G576" t="str">
            <v>Lagoa Acqua Park</v>
          </cell>
          <cell r="H576">
            <v>1114290</v>
          </cell>
          <cell r="I576" t="str">
            <v>PE</v>
          </cell>
          <cell r="J576">
            <v>36599</v>
          </cell>
          <cell r="K576">
            <v>1</v>
          </cell>
          <cell r="L576">
            <v>1</v>
          </cell>
          <cell r="M576" t="str">
            <v>AG - 1º Lugar</v>
          </cell>
        </row>
        <row r="577">
          <cell r="A577">
            <v>2000</v>
          </cell>
          <cell r="B577" t="str">
            <v>SL</v>
          </cell>
          <cell r="C577" t="str">
            <v>ER</v>
          </cell>
          <cell r="D577" t="str">
            <v>TELE</v>
          </cell>
          <cell r="E577">
            <v>0</v>
          </cell>
          <cell r="F577" t="str">
            <v>Petrobrás</v>
          </cell>
          <cell r="G577" t="str">
            <v>Cabos de Fibra Óptica entre Paulínea e Araucária-Lote III</v>
          </cell>
          <cell r="H577">
            <v>10929025</v>
          </cell>
          <cell r="I577" t="str">
            <v>PE</v>
          </cell>
          <cell r="J577">
            <v>36598</v>
          </cell>
          <cell r="K577">
            <v>0</v>
          </cell>
          <cell r="L577">
            <v>0</v>
          </cell>
          <cell r="M577" t="str">
            <v>Perdemos</v>
          </cell>
        </row>
        <row r="578">
          <cell r="A578">
            <v>2000</v>
          </cell>
          <cell r="B578" t="str">
            <v>SL</v>
          </cell>
          <cell r="C578" t="str">
            <v>ER</v>
          </cell>
          <cell r="D578" t="str">
            <v>TELE</v>
          </cell>
          <cell r="E578">
            <v>0</v>
          </cell>
          <cell r="F578" t="str">
            <v>Petrobrás</v>
          </cell>
          <cell r="G578" t="str">
            <v>Cabos de Fibra Óptica entre Biguaçu e Joinvile-Lotes IV e IVA</v>
          </cell>
          <cell r="H578">
            <v>10648084</v>
          </cell>
          <cell r="I578" t="str">
            <v>PE</v>
          </cell>
          <cell r="J578">
            <v>36598</v>
          </cell>
          <cell r="K578">
            <v>0</v>
          </cell>
          <cell r="L578">
            <v>0</v>
          </cell>
          <cell r="M578" t="str">
            <v>Perdemos</v>
          </cell>
        </row>
        <row r="579">
          <cell r="A579">
            <v>2000</v>
          </cell>
          <cell r="B579" t="str">
            <v>SL</v>
          </cell>
          <cell r="C579" t="str">
            <v>ER</v>
          </cell>
          <cell r="D579" t="str">
            <v>TELE</v>
          </cell>
          <cell r="E579">
            <v>0</v>
          </cell>
          <cell r="F579" t="str">
            <v>Petrobrás</v>
          </cell>
          <cell r="G579" t="str">
            <v>Cabos de Fibra Óptica entre Biguaçu e Canoas-Lote V</v>
          </cell>
          <cell r="H579">
            <v>11704301</v>
          </cell>
          <cell r="I579" t="str">
            <v>PE</v>
          </cell>
          <cell r="J579">
            <v>36598</v>
          </cell>
          <cell r="K579">
            <v>0</v>
          </cell>
          <cell r="L579">
            <v>0</v>
          </cell>
          <cell r="M579" t="str">
            <v>Perdemos</v>
          </cell>
        </row>
        <row r="580">
          <cell r="A580">
            <v>2000</v>
          </cell>
          <cell r="B580" t="str">
            <v>SL</v>
          </cell>
          <cell r="C580" t="str">
            <v>ER</v>
          </cell>
          <cell r="D580" t="str">
            <v>IND</v>
          </cell>
          <cell r="E580" t="str">
            <v>OUTR</v>
          </cell>
          <cell r="F580" t="str">
            <v>Placas do PR</v>
          </cell>
          <cell r="G580" t="str">
            <v>Infraestrutura Industrial e Obras Complementares</v>
          </cell>
          <cell r="H580">
            <v>4056000</v>
          </cell>
          <cell r="I580" t="str">
            <v>PC</v>
          </cell>
          <cell r="J580">
            <v>36609</v>
          </cell>
          <cell r="K580">
            <v>0</v>
          </cell>
          <cell r="L580">
            <v>0</v>
          </cell>
          <cell r="M580" t="str">
            <v>Proposta de Cobertura para a CESBE</v>
          </cell>
        </row>
        <row r="581">
          <cell r="A581">
            <v>2000</v>
          </cell>
          <cell r="B581" t="str">
            <v>SE</v>
          </cell>
          <cell r="C581" t="str">
            <v>CV</v>
          </cell>
          <cell r="D581" t="str">
            <v>TRAN</v>
          </cell>
          <cell r="E581" t="str">
            <v>RODO</v>
          </cell>
          <cell r="F581" t="str">
            <v>DNER</v>
          </cell>
          <cell r="G581" t="str">
            <v>Variante da Região do Viaduto Vila Rica</v>
          </cell>
          <cell r="H581">
            <v>8701970</v>
          </cell>
          <cell r="I581" t="str">
            <v>PC</v>
          </cell>
          <cell r="J581">
            <v>36657</v>
          </cell>
          <cell r="K581">
            <v>0</v>
          </cell>
          <cell r="L581">
            <v>0</v>
          </cell>
          <cell r="M581" t="str">
            <v>Proposta de Cobertura para a CCCC</v>
          </cell>
        </row>
        <row r="582">
          <cell r="A582">
            <v>2000</v>
          </cell>
          <cell r="B582" t="str">
            <v>SL</v>
          </cell>
          <cell r="C582" t="str">
            <v>XXX</v>
          </cell>
          <cell r="D582" t="str">
            <v>TRAN</v>
          </cell>
          <cell r="E582" t="str">
            <v>RODO</v>
          </cell>
          <cell r="F582" t="str">
            <v>RODONORTE</v>
          </cell>
          <cell r="G582" t="str">
            <v>BR-376- Trecho Mauá da Serra/Serra do Cadeado</v>
          </cell>
          <cell r="H582">
            <v>1690140</v>
          </cell>
          <cell r="I582" t="str">
            <v>PNE</v>
          </cell>
          <cell r="J582">
            <v>36649</v>
          </cell>
          <cell r="K582">
            <v>0</v>
          </cell>
          <cell r="L582">
            <v>0</v>
          </cell>
          <cell r="M582" t="str">
            <v>Proposta não entregue, devido as solicitações do cliente</v>
          </cell>
        </row>
        <row r="583">
          <cell r="A583">
            <v>2000</v>
          </cell>
          <cell r="B583" t="str">
            <v>TC</v>
          </cell>
          <cell r="C583" t="str">
            <v>CP</v>
          </cell>
          <cell r="D583" t="str">
            <v>TELE</v>
          </cell>
          <cell r="F583" t="str">
            <v>TELEMAR</v>
          </cell>
          <cell r="G583" t="str">
            <v>Rota Óptica Estreito / Balsas - MA</v>
          </cell>
          <cell r="H583">
            <v>1851890</v>
          </cell>
          <cell r="I583" t="str">
            <v>PE</v>
          </cell>
          <cell r="J583">
            <v>36648</v>
          </cell>
          <cell r="K583">
            <v>0</v>
          </cell>
          <cell r="L583">
            <v>0</v>
          </cell>
          <cell r="M583" t="str">
            <v>Licitação Cancelada - A Telemar vai utiluizar satélite</v>
          </cell>
        </row>
        <row r="584">
          <cell r="A584">
            <v>2000</v>
          </cell>
          <cell r="B584" t="str">
            <v>NE</v>
          </cell>
          <cell r="C584" t="str">
            <v>MAA</v>
          </cell>
          <cell r="D584" t="str">
            <v>TRAN</v>
          </cell>
          <cell r="E584" t="str">
            <v>FERR</v>
          </cell>
          <cell r="F584" t="str">
            <v>VALEC</v>
          </cell>
          <cell r="G584" t="str">
            <v>Infraestrutura Ferroviária entre Senador Canedo a Porangatú</v>
          </cell>
          <cell r="H584">
            <v>4846340</v>
          </cell>
          <cell r="I584" t="str">
            <v>PE</v>
          </cell>
          <cell r="J584">
            <v>36696</v>
          </cell>
          <cell r="K584">
            <v>0</v>
          </cell>
          <cell r="L584">
            <v>0</v>
          </cell>
          <cell r="M584" t="str">
            <v>Proposta entregue em nome da CNO. Consórcio AG/CCCC/CNO</v>
          </cell>
        </row>
        <row r="585">
          <cell r="A585">
            <v>2000</v>
          </cell>
          <cell r="B585" t="str">
            <v>SE</v>
          </cell>
          <cell r="C585" t="str">
            <v>AS</v>
          </cell>
          <cell r="D585" t="str">
            <v>TRAN</v>
          </cell>
          <cell r="E585" t="str">
            <v>RODO</v>
          </cell>
          <cell r="F585" t="str">
            <v>DER-ES</v>
          </cell>
          <cell r="G585" t="str">
            <v>Variante Ferroviária Flexal-Viana</v>
          </cell>
          <cell r="H585">
            <v>16967850</v>
          </cell>
          <cell r="I585" t="str">
            <v>PC</v>
          </cell>
          <cell r="J585">
            <v>36718</v>
          </cell>
          <cell r="K585">
            <v>0</v>
          </cell>
          <cell r="L585">
            <v>0</v>
          </cell>
          <cell r="M585" t="str">
            <v>Proposta de Cobertura</v>
          </cell>
        </row>
        <row r="586">
          <cell r="A586">
            <v>2000</v>
          </cell>
          <cell r="B586" t="str">
            <v>NE</v>
          </cell>
          <cell r="C586" t="str">
            <v>LV</v>
          </cell>
          <cell r="D586" t="str">
            <v>TRAN</v>
          </cell>
          <cell r="E586" t="str">
            <v>AERO</v>
          </cell>
          <cell r="F586" t="str">
            <v>INFRAERO/GEP</v>
          </cell>
          <cell r="G586" t="str">
            <v>Pré-qualificação do Aeroporto de Recife</v>
          </cell>
          <cell r="H586">
            <v>0</v>
          </cell>
          <cell r="I586" t="str">
            <v>PE</v>
          </cell>
          <cell r="J586">
            <v>36710</v>
          </cell>
          <cell r="K586">
            <v>0</v>
          </cell>
          <cell r="L586">
            <v>0</v>
          </cell>
          <cell r="M586" t="str">
            <v>Proposta de Pré-qualificação</v>
          </cell>
        </row>
        <row r="587">
          <cell r="A587">
            <v>2000</v>
          </cell>
          <cell r="B587" t="str">
            <v>NE</v>
          </cell>
          <cell r="C587" t="str">
            <v>SL</v>
          </cell>
          <cell r="D587" t="str">
            <v>TRAN</v>
          </cell>
          <cell r="E587" t="str">
            <v>METR</v>
          </cell>
          <cell r="F587" t="str">
            <v>CBTU</v>
          </cell>
          <cell r="G587" t="str">
            <v>Infraestrutura do Metrô de Recife</v>
          </cell>
          <cell r="H587">
            <v>2032000</v>
          </cell>
          <cell r="I587" t="str">
            <v>PE</v>
          </cell>
          <cell r="J587">
            <v>36711</v>
          </cell>
          <cell r="K587">
            <v>1</v>
          </cell>
          <cell r="L587">
            <v>1</v>
          </cell>
          <cell r="M587" t="str">
            <v>Proposta de Acordo - AG Vencedora com mais 11 empresas</v>
          </cell>
        </row>
        <row r="588">
          <cell r="A588">
            <v>2000</v>
          </cell>
          <cell r="B588" t="str">
            <v>SL</v>
          </cell>
          <cell r="C588" t="str">
            <v>PM</v>
          </cell>
          <cell r="D588" t="str">
            <v>INDU</v>
          </cell>
          <cell r="E588" t="str">
            <v>OUTR</v>
          </cell>
          <cell r="F588" t="str">
            <v>CISA</v>
          </cell>
          <cell r="G588" t="str">
            <v>Edificações Administrativas e Fundações para Equipamentos</v>
          </cell>
          <cell r="H588">
            <v>5139490</v>
          </cell>
          <cell r="I588" t="str">
            <v>PE</v>
          </cell>
          <cell r="J588">
            <v>36713</v>
          </cell>
          <cell r="K588">
            <v>0</v>
          </cell>
          <cell r="L588">
            <v>0</v>
          </cell>
          <cell r="M588" t="str">
            <v>Proposta para UN SP</v>
          </cell>
        </row>
        <row r="589">
          <cell r="A589">
            <v>2000</v>
          </cell>
          <cell r="B589" t="str">
            <v>TC</v>
          </cell>
          <cell r="C589" t="str">
            <v>CP</v>
          </cell>
          <cell r="D589" t="str">
            <v>TELE</v>
          </cell>
          <cell r="F589" t="str">
            <v>BARRAMAR</v>
          </cell>
          <cell r="G589" t="str">
            <v>Rede de Dutos entre o Rio de Janeiro e Taubaté</v>
          </cell>
          <cell r="H589">
            <v>5875551.7596062673</v>
          </cell>
          <cell r="I589" t="str">
            <v>PE</v>
          </cell>
          <cell r="J589">
            <v>36731</v>
          </cell>
          <cell r="M589" t="str">
            <v>Em julgamento</v>
          </cell>
        </row>
        <row r="590">
          <cell r="A590">
            <v>2000</v>
          </cell>
          <cell r="B590" t="str">
            <v>NE</v>
          </cell>
          <cell r="C590" t="str">
            <v>CQ</v>
          </cell>
          <cell r="D590" t="str">
            <v>SAMA</v>
          </cell>
          <cell r="E590" t="str">
            <v>IRR</v>
          </cell>
          <cell r="F590" t="str">
            <v>CODEVASF</v>
          </cell>
          <cell r="G590" t="str">
            <v>Obras Civis da Barragem de Poço Magro</v>
          </cell>
          <cell r="H590">
            <v>3563550</v>
          </cell>
          <cell r="I590" t="str">
            <v>PC</v>
          </cell>
          <cell r="J590">
            <v>36761</v>
          </cell>
          <cell r="K590">
            <v>0</v>
          </cell>
          <cell r="L590">
            <v>0</v>
          </cell>
          <cell r="M590" t="str">
            <v>Proposta de Cobertura</v>
          </cell>
        </row>
        <row r="591">
          <cell r="A591">
            <v>2000</v>
          </cell>
          <cell r="B591" t="str">
            <v>NE</v>
          </cell>
          <cell r="C591" t="str">
            <v>MRS</v>
          </cell>
          <cell r="D591" t="str">
            <v>TRAN</v>
          </cell>
          <cell r="E591" t="str">
            <v>RODO</v>
          </cell>
          <cell r="F591" t="str">
            <v>DER-MA</v>
          </cell>
          <cell r="G591" t="str">
            <v>MA-206 - Entroncamento BR-316/Vila Piritina - Caratupera</v>
          </cell>
          <cell r="H591">
            <v>5925820</v>
          </cell>
          <cell r="I591" t="str">
            <v>PE</v>
          </cell>
          <cell r="J591">
            <v>36755</v>
          </cell>
          <cell r="M591" t="str">
            <v>Em julgamento</v>
          </cell>
        </row>
        <row r="592">
          <cell r="A592">
            <v>2000</v>
          </cell>
          <cell r="B592" t="str">
            <v>SE</v>
          </cell>
          <cell r="C592" t="str">
            <v>NP</v>
          </cell>
          <cell r="D592" t="str">
            <v>TRAN</v>
          </cell>
          <cell r="E592" t="str">
            <v>FERR</v>
          </cell>
          <cell r="F592" t="str">
            <v>PM Juizde Fora</v>
          </cell>
          <cell r="G592" t="str">
            <v>Infra e Superestrutura Ferroviária - Lote 1</v>
          </cell>
          <cell r="H592">
            <v>17782500</v>
          </cell>
          <cell r="I592" t="str">
            <v>PE</v>
          </cell>
          <cell r="J592">
            <v>36753</v>
          </cell>
          <cell r="K592">
            <v>0</v>
          </cell>
          <cell r="L592">
            <v>0</v>
          </cell>
          <cell r="M592" t="str">
            <v>Em julgamento</v>
          </cell>
        </row>
        <row r="593">
          <cell r="A593">
            <v>2000</v>
          </cell>
          <cell r="B593" t="str">
            <v>SE</v>
          </cell>
          <cell r="C593" t="str">
            <v>NP</v>
          </cell>
          <cell r="D593" t="str">
            <v>TRAN</v>
          </cell>
          <cell r="E593" t="str">
            <v>FERR</v>
          </cell>
          <cell r="F593" t="str">
            <v>PM Juizde Fora</v>
          </cell>
          <cell r="G593" t="str">
            <v>Infra e Superestrutura Ferroviária - Lote 2</v>
          </cell>
          <cell r="H593">
            <v>28381000</v>
          </cell>
          <cell r="I593" t="str">
            <v>PE</v>
          </cell>
          <cell r="J593">
            <v>36753</v>
          </cell>
          <cell r="K593">
            <v>1</v>
          </cell>
          <cell r="M593" t="str">
            <v>Em julgamento</v>
          </cell>
        </row>
        <row r="594">
          <cell r="A594">
            <v>2000</v>
          </cell>
          <cell r="B594" t="str">
            <v>SE</v>
          </cell>
          <cell r="C594" t="str">
            <v>NP</v>
          </cell>
          <cell r="D594" t="str">
            <v>TRAN</v>
          </cell>
          <cell r="E594" t="str">
            <v>FERR</v>
          </cell>
          <cell r="F594" t="str">
            <v>PM Juizde Fora</v>
          </cell>
          <cell r="G594" t="str">
            <v>Infra e Superestrutura Ferroviária - Lote 3</v>
          </cell>
          <cell r="H594">
            <v>22066870</v>
          </cell>
          <cell r="I594" t="str">
            <v>PE</v>
          </cell>
          <cell r="J594">
            <v>36753</v>
          </cell>
          <cell r="K594">
            <v>0</v>
          </cell>
          <cell r="L594">
            <v>0</v>
          </cell>
          <cell r="M594" t="str">
            <v>Em julgamento</v>
          </cell>
        </row>
        <row r="595">
          <cell r="A595">
            <v>2000</v>
          </cell>
          <cell r="B595" t="str">
            <v>SE</v>
          </cell>
          <cell r="C595" t="str">
            <v>NP</v>
          </cell>
          <cell r="D595" t="str">
            <v>INDU</v>
          </cell>
          <cell r="E595" t="str">
            <v>OUTR</v>
          </cell>
          <cell r="F595" t="str">
            <v>COPEBRÁS</v>
          </cell>
          <cell r="G595" t="str">
            <v>Edificações e Infraestrutura da Unidade de Fertilizantes de Catalão</v>
          </cell>
          <cell r="H595">
            <v>14182980</v>
          </cell>
          <cell r="I595" t="str">
            <v>PE</v>
          </cell>
          <cell r="J595">
            <v>36761</v>
          </cell>
          <cell r="M595" t="str">
            <v>Em julgamento - Proposta em conjunto com a UNSP</v>
          </cell>
        </row>
        <row r="596">
          <cell r="A596">
            <v>2000</v>
          </cell>
          <cell r="B596" t="str">
            <v>SL</v>
          </cell>
          <cell r="C596" t="str">
            <v>IV</v>
          </cell>
          <cell r="D596" t="str">
            <v>TRAN</v>
          </cell>
          <cell r="E596" t="str">
            <v>RODO</v>
          </cell>
          <cell r="F596" t="str">
            <v>DNER</v>
          </cell>
          <cell r="G596" t="str">
            <v>Contorno de Santa Rosa</v>
          </cell>
          <cell r="H596">
            <v>3812839.1574279387</v>
          </cell>
          <cell r="I596" t="str">
            <v>PE</v>
          </cell>
          <cell r="J596">
            <v>36753</v>
          </cell>
          <cell r="M596" t="str">
            <v>Proposta de Acordo - AG Vencedora</v>
          </cell>
        </row>
        <row r="597">
          <cell r="A597">
            <v>2000</v>
          </cell>
          <cell r="B597" t="str">
            <v>SL</v>
          </cell>
          <cell r="C597" t="str">
            <v>IV</v>
          </cell>
          <cell r="D597" t="str">
            <v>TRAN</v>
          </cell>
          <cell r="E597" t="str">
            <v>RODO</v>
          </cell>
          <cell r="F597" t="str">
            <v>DAER</v>
          </cell>
          <cell r="G597" t="str">
            <v>Pré-qualificação do Projeto CREMA - RS</v>
          </cell>
          <cell r="H597">
            <v>0</v>
          </cell>
          <cell r="I597" t="str">
            <v>PE</v>
          </cell>
          <cell r="J597">
            <v>36753</v>
          </cell>
          <cell r="K597">
            <v>0</v>
          </cell>
          <cell r="L597">
            <v>0</v>
          </cell>
          <cell r="M597" t="str">
            <v>Proposta de Pré-qualificação</v>
          </cell>
        </row>
        <row r="598">
          <cell r="A598">
            <v>2000</v>
          </cell>
          <cell r="B598" t="str">
            <v>NE</v>
          </cell>
          <cell r="C598" t="str">
            <v>LV</v>
          </cell>
          <cell r="D598" t="str">
            <v>TRAN</v>
          </cell>
          <cell r="E598" t="str">
            <v>FERR</v>
          </cell>
          <cell r="F598" t="str">
            <v>CFN</v>
          </cell>
          <cell r="G598" t="str">
            <v>Recuperação da Malha Ferroviária de Recife</v>
          </cell>
          <cell r="H598">
            <v>2587850</v>
          </cell>
          <cell r="I598" t="str">
            <v>PC</v>
          </cell>
          <cell r="J598">
            <v>36784</v>
          </cell>
          <cell r="K598">
            <v>0</v>
          </cell>
          <cell r="L598">
            <v>0</v>
          </cell>
          <cell r="M598" t="str">
            <v>Proposta concluída. Cobertura como moeda de troca com a CCCC.</v>
          </cell>
        </row>
        <row r="599">
          <cell r="A599">
            <v>2000</v>
          </cell>
          <cell r="B599" t="str">
            <v>NE</v>
          </cell>
          <cell r="C599" t="str">
            <v>XXX</v>
          </cell>
          <cell r="D599" t="str">
            <v>TRAN</v>
          </cell>
          <cell r="E599" t="str">
            <v>RODO</v>
          </cell>
          <cell r="F599" t="str">
            <v>DNER</v>
          </cell>
          <cell r="G599" t="str">
            <v>Projeto CREMA GO-01</v>
          </cell>
          <cell r="H599">
            <v>4929518.75</v>
          </cell>
          <cell r="I599" t="str">
            <v>PE</v>
          </cell>
          <cell r="J599">
            <v>36781</v>
          </cell>
          <cell r="K599">
            <v>0</v>
          </cell>
          <cell r="L599">
            <v>0</v>
          </cell>
          <cell r="M599" t="str">
            <v>Em julgamento. Acordo com 8 empresas.</v>
          </cell>
        </row>
        <row r="600">
          <cell r="A600">
            <v>2000</v>
          </cell>
          <cell r="B600" t="str">
            <v>SE</v>
          </cell>
          <cell r="C600" t="str">
            <v>CV</v>
          </cell>
          <cell r="D600" t="str">
            <v>TRAN</v>
          </cell>
          <cell r="E600" t="str">
            <v>RODO</v>
          </cell>
          <cell r="F600" t="str">
            <v>DNER</v>
          </cell>
          <cell r="G600" t="str">
            <v>Projeto CREMA - BR-040 - MG</v>
          </cell>
          <cell r="H600">
            <v>9092731.25</v>
          </cell>
          <cell r="I600" t="str">
            <v>PE</v>
          </cell>
          <cell r="J600">
            <v>36781</v>
          </cell>
          <cell r="K600">
            <v>0</v>
          </cell>
          <cell r="L600">
            <v>0</v>
          </cell>
          <cell r="M600" t="str">
            <v>Em julgamento. Acordo com 8 empresas.</v>
          </cell>
        </row>
        <row r="601">
          <cell r="A601">
            <v>2000</v>
          </cell>
          <cell r="B601" t="str">
            <v>SE</v>
          </cell>
          <cell r="C601" t="str">
            <v>CV</v>
          </cell>
          <cell r="D601" t="str">
            <v>TRAN</v>
          </cell>
          <cell r="E601" t="str">
            <v>RODO</v>
          </cell>
          <cell r="F601" t="str">
            <v>DER-MG</v>
          </cell>
          <cell r="G601" t="str">
            <v>BR-356 - Ervália / Muriaé</v>
          </cell>
          <cell r="H601">
            <v>5111850</v>
          </cell>
          <cell r="I601" t="str">
            <v>PC</v>
          </cell>
          <cell r="J601">
            <v>36790</v>
          </cell>
          <cell r="K601">
            <v>0</v>
          </cell>
          <cell r="L601">
            <v>0</v>
          </cell>
          <cell r="M601" t="str">
            <v xml:space="preserve">Proposta de cobertura para </v>
          </cell>
        </row>
        <row r="602">
          <cell r="A602">
            <v>2000</v>
          </cell>
          <cell r="B602" t="str">
            <v>SL</v>
          </cell>
          <cell r="C602" t="str">
            <v>IV</v>
          </cell>
          <cell r="D602" t="str">
            <v>TRAN</v>
          </cell>
          <cell r="E602" t="str">
            <v>RODO</v>
          </cell>
          <cell r="F602" t="str">
            <v>DAER</v>
          </cell>
          <cell r="G602" t="str">
            <v>RS-377 - Santa Tecla / Jóia</v>
          </cell>
          <cell r="H602">
            <v>6635212</v>
          </cell>
          <cell r="I602" t="str">
            <v>PE</v>
          </cell>
          <cell r="J602">
            <v>36784</v>
          </cell>
          <cell r="M602" t="str">
            <v>Em julgamento</v>
          </cell>
        </row>
        <row r="603">
          <cell r="A603">
            <v>2000</v>
          </cell>
          <cell r="B603" t="str">
            <v>SL</v>
          </cell>
          <cell r="C603" t="str">
            <v>IV</v>
          </cell>
          <cell r="D603" t="str">
            <v>TRAN</v>
          </cell>
          <cell r="E603" t="str">
            <v>RODO</v>
          </cell>
          <cell r="F603" t="str">
            <v>DAER</v>
          </cell>
          <cell r="G603" t="str">
            <v>RS-377 - Manoel Viana</v>
          </cell>
          <cell r="H603">
            <v>6372469</v>
          </cell>
          <cell r="I603" t="str">
            <v>PE</v>
          </cell>
          <cell r="J603">
            <v>36784</v>
          </cell>
          <cell r="M603" t="str">
            <v>Em julgamento</v>
          </cell>
        </row>
        <row r="604">
          <cell r="A604">
            <v>2000</v>
          </cell>
          <cell r="B604" t="str">
            <v>SL</v>
          </cell>
          <cell r="C604" t="str">
            <v>IV</v>
          </cell>
          <cell r="D604" t="str">
            <v>INDU</v>
          </cell>
          <cell r="F604" t="str">
            <v>ABB</v>
          </cell>
          <cell r="G604" t="str">
            <v>Subestação Transformadora de Energia - GARABÍ II</v>
          </cell>
          <cell r="H604">
            <v>6080923</v>
          </cell>
          <cell r="I604" t="str">
            <v>PE</v>
          </cell>
          <cell r="J604">
            <v>36789</v>
          </cell>
          <cell r="M604" t="str">
            <v>Em julgamento</v>
          </cell>
        </row>
        <row r="605">
          <cell r="A605">
            <v>2000</v>
          </cell>
          <cell r="B605" t="str">
            <v>TC</v>
          </cell>
          <cell r="C605" t="str">
            <v>CP</v>
          </cell>
          <cell r="D605" t="str">
            <v>TELE</v>
          </cell>
          <cell r="E605">
            <v>0</v>
          </cell>
          <cell r="F605" t="str">
            <v>TELEMAR-RJ</v>
          </cell>
          <cell r="G605" t="str">
            <v>VAPT-RJ-Instalação e Manutenção de Telefones Públicos</v>
          </cell>
          <cell r="H605">
            <v>5201180</v>
          </cell>
          <cell r="I605" t="str">
            <v>PE</v>
          </cell>
          <cell r="J605">
            <v>36773</v>
          </cell>
          <cell r="M605" t="str">
            <v>Em julgamento</v>
          </cell>
        </row>
        <row r="606">
          <cell r="A606">
            <v>2000</v>
          </cell>
          <cell r="B606" t="str">
            <v>TC</v>
          </cell>
          <cell r="C606" t="str">
            <v>CP</v>
          </cell>
          <cell r="D606" t="str">
            <v>TELE</v>
          </cell>
          <cell r="E606">
            <v>0</v>
          </cell>
          <cell r="F606" t="str">
            <v>TELEMAR-RJ</v>
          </cell>
          <cell r="G606" t="str">
            <v>Instalação e Manutenção de Telefones Públicos</v>
          </cell>
          <cell r="H606">
            <v>563920</v>
          </cell>
          <cell r="I606" t="str">
            <v>PE</v>
          </cell>
          <cell r="J606">
            <v>36773</v>
          </cell>
          <cell r="M606" t="str">
            <v>Em julgamento</v>
          </cell>
        </row>
        <row r="607">
          <cell r="A607">
            <v>2000</v>
          </cell>
          <cell r="B607" t="str">
            <v>SE</v>
          </cell>
          <cell r="C607" t="str">
            <v>NP</v>
          </cell>
          <cell r="D607" t="str">
            <v>SAMA</v>
          </cell>
          <cell r="E607" t="str">
            <v>SABA</v>
          </cell>
          <cell r="F607" t="str">
            <v>SUDECAP</v>
          </cell>
          <cell r="G607" t="str">
            <v>Dragagem Lagoa da Pampulha</v>
          </cell>
          <cell r="H607">
            <v>11408512.505484862</v>
          </cell>
          <cell r="I607" t="str">
            <v>PE</v>
          </cell>
          <cell r="J607">
            <v>36802</v>
          </cell>
          <cell r="M607" t="str">
            <v>Em julgamento</v>
          </cell>
        </row>
        <row r="608">
          <cell r="A608">
            <v>2000</v>
          </cell>
          <cell r="B608" t="str">
            <v>SL</v>
          </cell>
          <cell r="C608" t="str">
            <v>RPol</v>
          </cell>
          <cell r="D608" t="str">
            <v>IMOB</v>
          </cell>
          <cell r="F608" t="str">
            <v>ECT</v>
          </cell>
          <cell r="G608" t="str">
            <v>Complexo Operacional e Administrativo de Florianópolis</v>
          </cell>
          <cell r="H608">
            <v>12294421.31574912</v>
          </cell>
          <cell r="I608" t="str">
            <v>PNE</v>
          </cell>
          <cell r="J608">
            <v>36804</v>
          </cell>
          <cell r="M608" t="str">
            <v>Proposta não entregue</v>
          </cell>
        </row>
        <row r="609">
          <cell r="A609">
            <v>2000</v>
          </cell>
          <cell r="B609" t="str">
            <v>SL</v>
          </cell>
          <cell r="C609" t="str">
            <v>IV</v>
          </cell>
          <cell r="D609" t="str">
            <v>TRAN</v>
          </cell>
          <cell r="E609" t="str">
            <v>RODO</v>
          </cell>
          <cell r="F609" t="str">
            <v>DAER</v>
          </cell>
          <cell r="G609" t="str">
            <v>BR-470-Divisa SC/RS com entroncamento BR-116-RS</v>
          </cell>
          <cell r="H609">
            <v>13947170</v>
          </cell>
          <cell r="I609" t="str">
            <v>PE</v>
          </cell>
          <cell r="J609">
            <v>36815</v>
          </cell>
          <cell r="M609" t="str">
            <v>Proposta de cobertura</v>
          </cell>
        </row>
        <row r="610">
          <cell r="A610">
            <v>2000</v>
          </cell>
          <cell r="B610" t="str">
            <v>TC</v>
          </cell>
          <cell r="C610" t="str">
            <v>CP</v>
          </cell>
          <cell r="D610" t="str">
            <v>TELE</v>
          </cell>
          <cell r="E610">
            <v>0</v>
          </cell>
          <cell r="F610" t="str">
            <v>TELEMAR</v>
          </cell>
          <cell r="G610" t="str">
            <v>Implantação de Cabos de Fibra Óptica - Lote 1 - Opção 1</v>
          </cell>
          <cell r="H610">
            <v>17457310</v>
          </cell>
          <cell r="I610" t="str">
            <v>PE</v>
          </cell>
          <cell r="J610">
            <v>36828</v>
          </cell>
          <cell r="M610" t="str">
            <v>Proposta entergue em acordo</v>
          </cell>
        </row>
        <row r="611">
          <cell r="A611">
            <v>2000</v>
          </cell>
          <cell r="B611" t="str">
            <v>TC</v>
          </cell>
          <cell r="C611" t="str">
            <v>CP</v>
          </cell>
          <cell r="D611" t="str">
            <v>TELE</v>
          </cell>
          <cell r="E611">
            <v>0</v>
          </cell>
          <cell r="F611" t="str">
            <v>TELEMAR</v>
          </cell>
          <cell r="G611" t="str">
            <v>Implantação de Cabos de Fibra Óptica - Lote 1 - Opção 2</v>
          </cell>
          <cell r="H611">
            <v>16962760</v>
          </cell>
          <cell r="I611" t="str">
            <v>PE</v>
          </cell>
          <cell r="J611">
            <v>36828</v>
          </cell>
          <cell r="M611" t="str">
            <v>Proposta entergue em acordo</v>
          </cell>
        </row>
        <row r="612">
          <cell r="A612">
            <v>2000</v>
          </cell>
          <cell r="B612" t="str">
            <v>TC</v>
          </cell>
          <cell r="C612" t="str">
            <v>CP</v>
          </cell>
          <cell r="D612" t="str">
            <v>TELE</v>
          </cell>
          <cell r="E612">
            <v>0</v>
          </cell>
          <cell r="F612" t="str">
            <v>TELEMAR</v>
          </cell>
          <cell r="G612" t="str">
            <v>Implantação de Cabos de Fibra Óptica - Lote 2</v>
          </cell>
          <cell r="H612">
            <v>9799220</v>
          </cell>
          <cell r="I612" t="str">
            <v>PE</v>
          </cell>
          <cell r="J612">
            <v>36828</v>
          </cell>
          <cell r="M612" t="str">
            <v>Proposta entergue em acordo</v>
          </cell>
        </row>
        <row r="613">
          <cell r="A613">
            <v>2000</v>
          </cell>
          <cell r="B613" t="str">
            <v>TC</v>
          </cell>
          <cell r="C613" t="str">
            <v>CP</v>
          </cell>
          <cell r="D613" t="str">
            <v>TELE</v>
          </cell>
          <cell r="E613">
            <v>0</v>
          </cell>
          <cell r="F613" t="str">
            <v>TELEMAR</v>
          </cell>
          <cell r="G613" t="str">
            <v>Implantação de Cabos de Fibra Óptica - Lote 3 - Opção 1</v>
          </cell>
          <cell r="H613">
            <v>13439220</v>
          </cell>
          <cell r="I613" t="str">
            <v>PE</v>
          </cell>
          <cell r="J613">
            <v>36828</v>
          </cell>
          <cell r="M613" t="str">
            <v>Proposta entergue em acordo</v>
          </cell>
        </row>
        <row r="614">
          <cell r="A614">
            <v>2000</v>
          </cell>
          <cell r="B614" t="str">
            <v>TC</v>
          </cell>
          <cell r="C614" t="str">
            <v>CP</v>
          </cell>
          <cell r="D614" t="str">
            <v>TELE</v>
          </cell>
          <cell r="E614">
            <v>0</v>
          </cell>
          <cell r="F614" t="str">
            <v>TELEMAR</v>
          </cell>
          <cell r="G614" t="str">
            <v>Implantação de Cabos de Fibra Óptica - Lote 3 - Opção 2</v>
          </cell>
          <cell r="H614">
            <v>15623580</v>
          </cell>
          <cell r="I614" t="str">
            <v>PE</v>
          </cell>
          <cell r="J614">
            <v>36828</v>
          </cell>
          <cell r="M614" t="str">
            <v>Proposta entergue em acordo</v>
          </cell>
        </row>
        <row r="615">
          <cell r="A615">
            <v>2000</v>
          </cell>
          <cell r="B615" t="str">
            <v>TC</v>
          </cell>
          <cell r="C615" t="str">
            <v>CP</v>
          </cell>
          <cell r="D615" t="str">
            <v>TELE</v>
          </cell>
          <cell r="E615">
            <v>0</v>
          </cell>
          <cell r="F615" t="str">
            <v>TELEMAR</v>
          </cell>
          <cell r="G615" t="str">
            <v>Implantação de Cabos de Fibra Óptica - Lote 3 - Opção 3</v>
          </cell>
          <cell r="H615">
            <v>15623580</v>
          </cell>
          <cell r="I615" t="str">
            <v>PE</v>
          </cell>
          <cell r="J615">
            <v>36828</v>
          </cell>
          <cell r="M615" t="str">
            <v>Proposta entergue em acordo</v>
          </cell>
        </row>
        <row r="616">
          <cell r="A616">
            <v>2000</v>
          </cell>
          <cell r="B616" t="str">
            <v>TC</v>
          </cell>
          <cell r="C616" t="str">
            <v>CP</v>
          </cell>
          <cell r="D616" t="str">
            <v>TELE</v>
          </cell>
          <cell r="E616">
            <v>0</v>
          </cell>
          <cell r="F616" t="str">
            <v>TELEMAR</v>
          </cell>
          <cell r="G616" t="str">
            <v>Implantação de Cabos de Fibra Óptica - Lote 4 - Opção 1</v>
          </cell>
          <cell r="H616">
            <v>26498760</v>
          </cell>
          <cell r="I616" t="str">
            <v>PE</v>
          </cell>
          <cell r="J616">
            <v>36828</v>
          </cell>
          <cell r="M616" t="str">
            <v>Proposta entergue em acordo</v>
          </cell>
        </row>
        <row r="617">
          <cell r="A617">
            <v>2000</v>
          </cell>
          <cell r="B617" t="str">
            <v>TC</v>
          </cell>
          <cell r="C617" t="str">
            <v>CP</v>
          </cell>
          <cell r="D617" t="str">
            <v>TELE</v>
          </cell>
          <cell r="E617">
            <v>0</v>
          </cell>
          <cell r="F617" t="str">
            <v>TELEMAR</v>
          </cell>
          <cell r="G617" t="str">
            <v>Implantação de Cabos de Fibra Óptica - Lote 4 - Opção 2</v>
          </cell>
          <cell r="H617">
            <v>23702180</v>
          </cell>
          <cell r="I617" t="str">
            <v>PE</v>
          </cell>
          <cell r="J617">
            <v>36828</v>
          </cell>
          <cell r="M617" t="str">
            <v>Proposta entergue em acordo</v>
          </cell>
        </row>
        <row r="618">
          <cell r="A618">
            <v>2000</v>
          </cell>
          <cell r="B618" t="str">
            <v>TC</v>
          </cell>
          <cell r="C618" t="str">
            <v>CP</v>
          </cell>
          <cell r="D618" t="str">
            <v>TELE</v>
          </cell>
          <cell r="E618">
            <v>0</v>
          </cell>
          <cell r="F618" t="str">
            <v>TELEMAR</v>
          </cell>
          <cell r="G618" t="str">
            <v>Implantação de Cabos de Fibra Óptica - Lote 4 - Opção 3</v>
          </cell>
          <cell r="H618">
            <v>15775060</v>
          </cell>
          <cell r="I618" t="str">
            <v>PE</v>
          </cell>
          <cell r="J618">
            <v>36828</v>
          </cell>
          <cell r="M618" t="str">
            <v>Proposta entergue em acordo</v>
          </cell>
        </row>
        <row r="619">
          <cell r="A619">
            <v>2000</v>
          </cell>
          <cell r="B619" t="str">
            <v>TC</v>
          </cell>
          <cell r="C619" t="str">
            <v>CP</v>
          </cell>
          <cell r="D619" t="str">
            <v>TELE</v>
          </cell>
          <cell r="E619">
            <v>0</v>
          </cell>
          <cell r="F619" t="str">
            <v>TELEMAR</v>
          </cell>
          <cell r="G619" t="str">
            <v>Implantação de Cabos de Fibra Óptica - Lote 5 - Opção 1</v>
          </cell>
          <cell r="H619">
            <v>9597200</v>
          </cell>
          <cell r="I619" t="str">
            <v>PE</v>
          </cell>
          <cell r="J619">
            <v>36828</v>
          </cell>
          <cell r="M619" t="str">
            <v>Proposta entergue em acordo</v>
          </cell>
        </row>
        <row r="620">
          <cell r="A620">
            <v>2000</v>
          </cell>
          <cell r="B620" t="str">
            <v>TC</v>
          </cell>
          <cell r="C620" t="str">
            <v>CP</v>
          </cell>
          <cell r="D620" t="str">
            <v>TELE</v>
          </cell>
          <cell r="E620">
            <v>0</v>
          </cell>
          <cell r="F620" t="str">
            <v>TELEMAR</v>
          </cell>
          <cell r="G620" t="str">
            <v>Implantação de Cabos de Fibra Óptica - Lote 5 - Opção 1</v>
          </cell>
          <cell r="H620">
            <v>13360560</v>
          </cell>
          <cell r="I620" t="str">
            <v>PE</v>
          </cell>
          <cell r="J620">
            <v>36828</v>
          </cell>
          <cell r="M620" t="str">
            <v>Proposta entergue em acordo</v>
          </cell>
        </row>
        <row r="621">
          <cell r="A621">
            <v>2000</v>
          </cell>
          <cell r="B621" t="str">
            <v>TC</v>
          </cell>
          <cell r="C621" t="str">
            <v>CP</v>
          </cell>
          <cell r="D621" t="str">
            <v>TELE</v>
          </cell>
          <cell r="E621">
            <v>0</v>
          </cell>
          <cell r="F621" t="str">
            <v>TELEMAR</v>
          </cell>
          <cell r="G621" t="str">
            <v xml:space="preserve">Implantação de Cabos de Fibra Óptica - Lote 6 </v>
          </cell>
          <cell r="H621">
            <v>11292450</v>
          </cell>
          <cell r="I621" t="str">
            <v>PE</v>
          </cell>
          <cell r="J621">
            <v>36828</v>
          </cell>
          <cell r="M621" t="str">
            <v>Proposta entergue em acordo</v>
          </cell>
        </row>
        <row r="622">
          <cell r="A622">
            <v>2000</v>
          </cell>
          <cell r="B622" t="str">
            <v>TC</v>
          </cell>
          <cell r="C622" t="str">
            <v>CP</v>
          </cell>
          <cell r="D622" t="str">
            <v>TELE</v>
          </cell>
          <cell r="E622">
            <v>0</v>
          </cell>
          <cell r="F622" t="str">
            <v>TELEMAR</v>
          </cell>
          <cell r="G622" t="str">
            <v>Implantação de Cabos de Fibra Óptica - Lote 7 - Opção 1</v>
          </cell>
          <cell r="H622">
            <v>7360790</v>
          </cell>
          <cell r="I622" t="str">
            <v>PE</v>
          </cell>
          <cell r="J622">
            <v>36828</v>
          </cell>
          <cell r="M622" t="str">
            <v>Proposta entergue em acordo</v>
          </cell>
        </row>
        <row r="623">
          <cell r="A623">
            <v>2000</v>
          </cell>
          <cell r="B623" t="str">
            <v>TC</v>
          </cell>
          <cell r="C623" t="str">
            <v>CP</v>
          </cell>
          <cell r="D623" t="str">
            <v>TELE</v>
          </cell>
          <cell r="E623">
            <v>0</v>
          </cell>
          <cell r="F623" t="str">
            <v>TELEMAR</v>
          </cell>
          <cell r="G623" t="str">
            <v>Implantação de Cabos de Fibra Óptica - Lote 7 - Opção 2</v>
          </cell>
          <cell r="H623">
            <v>7360790</v>
          </cell>
          <cell r="I623" t="str">
            <v>PE</v>
          </cell>
          <cell r="J623">
            <v>36828</v>
          </cell>
          <cell r="M623" t="str">
            <v>Proposta entergue em acordo</v>
          </cell>
        </row>
        <row r="624">
          <cell r="A624">
            <v>2000</v>
          </cell>
          <cell r="B624" t="str">
            <v>TC</v>
          </cell>
          <cell r="C624" t="str">
            <v>CP</v>
          </cell>
          <cell r="D624" t="str">
            <v>TELE</v>
          </cell>
          <cell r="E624">
            <v>0</v>
          </cell>
          <cell r="F624" t="str">
            <v>TELEMAR</v>
          </cell>
          <cell r="G624" t="str">
            <v>Implantação de Cabos de Fibra Óptica - Lote 7 - Opção 3</v>
          </cell>
          <cell r="H624">
            <v>8559890</v>
          </cell>
          <cell r="I624" t="str">
            <v>PE</v>
          </cell>
          <cell r="J624">
            <v>36828</v>
          </cell>
          <cell r="M624" t="str">
            <v>Proposta entergue em acordo</v>
          </cell>
        </row>
        <row r="625">
          <cell r="A625">
            <v>2000</v>
          </cell>
          <cell r="B625" t="str">
            <v>TC</v>
          </cell>
          <cell r="C625" t="str">
            <v>CP</v>
          </cell>
          <cell r="D625" t="str">
            <v>TELE</v>
          </cell>
          <cell r="E625">
            <v>0</v>
          </cell>
          <cell r="F625" t="str">
            <v>TELEMAR</v>
          </cell>
          <cell r="G625" t="str">
            <v>Implantação de Cabos de Fibra Óptica - Lote 8</v>
          </cell>
          <cell r="H625">
            <v>6427870</v>
          </cell>
          <cell r="I625" t="str">
            <v>PE</v>
          </cell>
          <cell r="J625">
            <v>36828</v>
          </cell>
          <cell r="M625" t="str">
            <v>Proposta entergue em acordo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
  <sheetViews>
    <sheetView workbookViewId="0"/>
  </sheetViews>
  <sheetFormatPr defaultColWidth="9.140625" defaultRowHeight="15" x14ac:dyDescent="0.25"/>
  <cols>
    <col min="1" max="4" width="9.140625" style="13"/>
    <col min="5" max="6" width="9.140625" style="14"/>
    <col min="7" max="16384" width="9.140625" style="1"/>
  </cols>
  <sheetData/>
  <printOptions horizontalCentered="1"/>
  <pageMargins left="3.937007874015748E-2" right="3.937007874015748E-2" top="0.15748031496062992" bottom="0.15748031496062992" header="0.31496062992125984" footer="0.31496062992125984"/>
  <pageSetup paperSize="9" scale="34"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77"/>
  <sheetViews>
    <sheetView topLeftCell="D1" zoomScale="70" zoomScaleNormal="70" workbookViewId="0">
      <selection activeCell="G10" sqref="G10"/>
    </sheetView>
  </sheetViews>
  <sheetFormatPr defaultColWidth="9" defaultRowHeight="14.25" x14ac:dyDescent="0.25"/>
  <cols>
    <col min="1" max="1" width="5.42578125" style="19" customWidth="1"/>
    <col min="2" max="2" width="14.28515625" style="22" customWidth="1"/>
    <col min="3" max="3" width="33.140625" style="22" customWidth="1"/>
    <col min="4" max="4" width="7.140625" style="23" customWidth="1"/>
    <col min="5" max="5" width="10.28515625" style="23" customWidth="1"/>
    <col min="6" max="7" width="10.140625" style="23" customWidth="1"/>
    <col min="8" max="8" width="11.85546875" style="23" customWidth="1"/>
    <col min="9" max="13" width="10.140625" style="23" customWidth="1"/>
    <col min="14" max="16" width="10.140625" style="608" hidden="1" customWidth="1"/>
    <col min="17" max="32" width="10.140625" style="23" customWidth="1"/>
    <col min="33" max="33" width="10.28515625" style="19" customWidth="1"/>
    <col min="34" max="34" width="10.140625" style="19" customWidth="1"/>
    <col min="35" max="35" width="13.5703125" style="24" customWidth="1"/>
    <col min="36" max="36" width="12.28515625" style="305" hidden="1" customWidth="1"/>
    <col min="37" max="37" width="14.7109375" style="19" customWidth="1"/>
    <col min="38" max="38" width="11.85546875" style="19" customWidth="1"/>
    <col min="39" max="39" width="13.28515625" style="19" customWidth="1"/>
    <col min="40" max="41" width="10.7109375" style="19" customWidth="1"/>
    <col min="42" max="42" width="15.7109375" style="19" customWidth="1"/>
    <col min="43" max="16384" width="9" style="19"/>
  </cols>
  <sheetData>
    <row r="1" spans="1:40" s="17" customFormat="1" ht="38.25" x14ac:dyDescent="0.25">
      <c r="A1" s="924" t="s">
        <v>14709</v>
      </c>
      <c r="B1" s="926" t="s">
        <v>14710</v>
      </c>
      <c r="C1" s="926"/>
      <c r="D1" s="179" t="s">
        <v>14711</v>
      </c>
      <c r="E1" s="179" t="str">
        <f>DIMENS!A15</f>
        <v>TR-01</v>
      </c>
      <c r="F1" s="179" t="str">
        <f>DIMENS!A16</f>
        <v>TR-02</v>
      </c>
      <c r="G1" s="179" t="str">
        <f>DIMENS!A17</f>
        <v>TR-03</v>
      </c>
      <c r="H1" s="179" t="str">
        <f>DIMENS!A18</f>
        <v>TR-04</v>
      </c>
      <c r="I1" s="179" t="str">
        <f>DIMENS!A19</f>
        <v>TR-05</v>
      </c>
      <c r="J1" s="179" t="str">
        <f>DIMENS!A20</f>
        <v>TR-06</v>
      </c>
      <c r="K1" s="179" t="str">
        <f>DIMENS!A21</f>
        <v>TR-07</v>
      </c>
      <c r="L1" s="179" t="str">
        <f>DIMENS!A22</f>
        <v>TR-08</v>
      </c>
      <c r="M1" s="179" t="str">
        <f>DIMENS!A23</f>
        <v>TR-09</v>
      </c>
      <c r="N1" s="588"/>
      <c r="O1" s="588"/>
      <c r="P1" s="588"/>
      <c r="Q1" s="587" t="str">
        <f>DIMENS2!A14</f>
        <v>TR-13</v>
      </c>
      <c r="R1" s="587" t="str">
        <f>DIMENS2!A15</f>
        <v>TR-14</v>
      </c>
      <c r="S1" s="587" t="str">
        <f>DIMENS2!A16</f>
        <v>TR-15</v>
      </c>
      <c r="T1" s="587" t="str">
        <f>DIMENS2!A17</f>
        <v>TR-16</v>
      </c>
      <c r="U1" s="587" t="str">
        <f>DIMENS2!A18</f>
        <v>TR-17</v>
      </c>
      <c r="V1" s="587" t="str">
        <f>DIMENS2!A19</f>
        <v>TR-18</v>
      </c>
      <c r="W1" s="587" t="str">
        <f>DIMENS2!A20</f>
        <v>TR-19</v>
      </c>
      <c r="X1" s="587" t="str">
        <f>DIMENS2!A21</f>
        <v>TR-20</v>
      </c>
      <c r="Y1" s="587" t="str">
        <f>DIMENS2!A22</f>
        <v>TR-21</v>
      </c>
      <c r="Z1" s="587" t="str">
        <f>DIMENS2!A23</f>
        <v>TR-22</v>
      </c>
      <c r="AA1" s="587" t="str">
        <f>DIMENS2!A24</f>
        <v>TR-23</v>
      </c>
      <c r="AB1" s="587" t="str">
        <f>DIMENS2!A25</f>
        <v>TR-24</v>
      </c>
      <c r="AC1" s="587" t="str">
        <f>DIMENS2!A26</f>
        <v>TR-25</v>
      </c>
      <c r="AD1" s="587" t="str">
        <f>DIMENS2!A27</f>
        <v>TR-26</v>
      </c>
      <c r="AE1" s="587" t="str">
        <f>DIMENS2!A28</f>
        <v>TR-27</v>
      </c>
      <c r="AF1" s="587" t="str">
        <f>DIMENS2!A29</f>
        <v>TR-28</v>
      </c>
      <c r="AG1" s="193" t="s">
        <v>14712</v>
      </c>
      <c r="AH1" s="321" t="s">
        <v>21607</v>
      </c>
      <c r="AI1" s="318" t="s">
        <v>36</v>
      </c>
      <c r="AJ1" s="316" t="s">
        <v>21596</v>
      </c>
      <c r="AK1" s="281" t="s">
        <v>14713</v>
      </c>
      <c r="AL1" s="96"/>
      <c r="AM1" s="96" t="s">
        <v>14715</v>
      </c>
      <c r="AN1" s="96" t="s">
        <v>14716</v>
      </c>
    </row>
    <row r="2" spans="1:40" ht="31.9" customHeight="1" x14ac:dyDescent="0.25">
      <c r="A2" s="924"/>
      <c r="B2" s="916" t="s">
        <v>14717</v>
      </c>
      <c r="C2" s="916"/>
      <c r="D2" s="180" t="s">
        <v>2</v>
      </c>
      <c r="E2" s="192">
        <f>DIMENS!B15</f>
        <v>34</v>
      </c>
      <c r="F2" s="192">
        <f>DIMENS!B16</f>
        <v>81</v>
      </c>
      <c r="G2" s="192">
        <f>DIMENS!B17</f>
        <v>15</v>
      </c>
      <c r="H2" s="192">
        <f>DIMENS!B18</f>
        <v>36</v>
      </c>
      <c r="I2" s="192">
        <f>DIMENS!B19</f>
        <v>81</v>
      </c>
      <c r="J2" s="192">
        <f>DIMENS!B20</f>
        <v>15</v>
      </c>
      <c r="K2" s="192">
        <f>DIMENS!B21</f>
        <v>76</v>
      </c>
      <c r="L2" s="192">
        <f>DIMENS!B22</f>
        <v>15</v>
      </c>
      <c r="M2" s="192">
        <f>DIMENS!B23</f>
        <v>16</v>
      </c>
      <c r="N2" s="589"/>
      <c r="O2" s="589"/>
      <c r="P2" s="589"/>
      <c r="Q2" s="192">
        <f>DIMENS2!N14</f>
        <v>116.66</v>
      </c>
      <c r="R2" s="192">
        <f>DIMENS2!N15</f>
        <v>115.35</v>
      </c>
      <c r="S2" s="192">
        <f>DIMENS2!N16</f>
        <v>101.79</v>
      </c>
      <c r="T2" s="192">
        <f>DIMENS2!N17</f>
        <v>70</v>
      </c>
      <c r="U2" s="192">
        <f>DIMENS2!N18</f>
        <v>74.48</v>
      </c>
      <c r="V2" s="192">
        <f>DIMENS2!N19</f>
        <v>90.88</v>
      </c>
      <c r="W2" s="192">
        <f>DIMENS2!N20</f>
        <v>44.5</v>
      </c>
      <c r="X2" s="192">
        <f>DIMENS2!N21</f>
        <v>87.07</v>
      </c>
      <c r="Y2" s="192">
        <f>DIMENS2!N22</f>
        <v>87.07</v>
      </c>
      <c r="Z2" s="192">
        <f>DIMENS2!N23</f>
        <v>120</v>
      </c>
      <c r="AA2" s="192">
        <f>DIMENS2!N24</f>
        <v>120</v>
      </c>
      <c r="AB2" s="192">
        <f>DIMENS2!N25</f>
        <v>120</v>
      </c>
      <c r="AC2" s="192">
        <f>DIMENS2!N26</f>
        <v>91.194000000000003</v>
      </c>
      <c r="AD2" s="192">
        <f>DIMENS2!N27</f>
        <v>74.302000000000007</v>
      </c>
      <c r="AE2" s="192">
        <f>DIMENS2!N28</f>
        <v>72.152000000000001</v>
      </c>
      <c r="AF2" s="192">
        <f>DIMENS2!N29</f>
        <v>20.728000000000002</v>
      </c>
      <c r="AG2" s="173">
        <v>216</v>
      </c>
      <c r="AH2" s="322">
        <v>400</v>
      </c>
      <c r="AI2" s="319">
        <f>AG2</f>
        <v>216</v>
      </c>
      <c r="AJ2" s="317" t="s">
        <v>21595</v>
      </c>
      <c r="AK2" s="282">
        <v>400</v>
      </c>
      <c r="AL2" s="97">
        <f>AI2</f>
        <v>216</v>
      </c>
      <c r="AM2" s="98">
        <v>400</v>
      </c>
      <c r="AN2" s="99">
        <v>0.158</v>
      </c>
    </row>
    <row r="3" spans="1:40" s="18" customFormat="1" ht="15.75" x14ac:dyDescent="0.25">
      <c r="A3" s="924"/>
      <c r="B3" s="916" t="s">
        <v>14718</v>
      </c>
      <c r="C3" s="181" t="s">
        <v>14719</v>
      </c>
      <c r="D3" s="179" t="s">
        <v>1</v>
      </c>
      <c r="E3" s="178">
        <v>1</v>
      </c>
      <c r="F3" s="37">
        <v>1</v>
      </c>
      <c r="G3" s="37">
        <v>1</v>
      </c>
      <c r="H3" s="37">
        <v>1</v>
      </c>
      <c r="I3" s="37">
        <v>1</v>
      </c>
      <c r="J3" s="37">
        <v>1</v>
      </c>
      <c r="K3" s="37">
        <v>1</v>
      </c>
      <c r="L3" s="37">
        <v>1</v>
      </c>
      <c r="M3" s="37">
        <v>1</v>
      </c>
      <c r="N3" s="590"/>
      <c r="O3" s="590"/>
      <c r="P3" s="590"/>
      <c r="Q3" s="37">
        <v>1</v>
      </c>
      <c r="R3" s="37">
        <v>1</v>
      </c>
      <c r="S3" s="37">
        <v>1</v>
      </c>
      <c r="T3" s="37">
        <v>1</v>
      </c>
      <c r="U3" s="37">
        <v>1</v>
      </c>
      <c r="V3" s="37">
        <v>1</v>
      </c>
      <c r="W3" s="37">
        <v>1</v>
      </c>
      <c r="X3" s="37">
        <v>1</v>
      </c>
      <c r="Y3" s="37">
        <v>1</v>
      </c>
      <c r="Z3" s="37">
        <v>1</v>
      </c>
      <c r="AA3" s="37">
        <v>1</v>
      </c>
      <c r="AB3" s="37">
        <v>1</v>
      </c>
      <c r="AC3" s="37">
        <v>1</v>
      </c>
      <c r="AD3" s="37">
        <v>1</v>
      </c>
      <c r="AE3" s="37">
        <v>1</v>
      </c>
      <c r="AF3" s="37">
        <v>1</v>
      </c>
      <c r="AG3" s="113">
        <v>1</v>
      </c>
      <c r="AH3" s="322">
        <v>600</v>
      </c>
      <c r="AI3" s="319">
        <f>SUMIF($E$4:$AF$4,600,$E$2:$AF$2)</f>
        <v>369</v>
      </c>
      <c r="AJ3" s="317">
        <v>92212</v>
      </c>
      <c r="AK3" s="282">
        <v>600</v>
      </c>
      <c r="AL3" s="97">
        <f t="shared" ref="AL3:AL7" si="0">AI3</f>
        <v>369</v>
      </c>
      <c r="AM3" s="98"/>
      <c r="AN3" s="99"/>
    </row>
    <row r="4" spans="1:40" ht="15.75" x14ac:dyDescent="0.25">
      <c r="A4" s="924"/>
      <c r="B4" s="916"/>
      <c r="C4" s="21" t="s">
        <v>14721</v>
      </c>
      <c r="D4" s="180" t="s">
        <v>14722</v>
      </c>
      <c r="E4" s="186">
        <f>DIMENS!I15</f>
        <v>600</v>
      </c>
      <c r="F4" s="186">
        <f>DIMENS!I16</f>
        <v>600</v>
      </c>
      <c r="G4" s="186">
        <f>DIMENS!I17</f>
        <v>600</v>
      </c>
      <c r="H4" s="186">
        <f>DIMENS!I18</f>
        <v>600</v>
      </c>
      <c r="I4" s="186">
        <f>DIMENS!I19</f>
        <v>600</v>
      </c>
      <c r="J4" s="186">
        <f>DIMENS!I20</f>
        <v>600</v>
      </c>
      <c r="K4" s="186">
        <f>DIMENS!I21</f>
        <v>600</v>
      </c>
      <c r="L4" s="186">
        <f>DIMENS!I22</f>
        <v>600</v>
      </c>
      <c r="M4" s="186">
        <f>DIMENS!I23</f>
        <v>600</v>
      </c>
      <c r="N4" s="591"/>
      <c r="O4" s="591"/>
      <c r="P4" s="591"/>
      <c r="Q4" s="186">
        <f>DIMENS2!AC14</f>
        <v>800</v>
      </c>
      <c r="R4" s="186">
        <f>DIMENS2!AC15</f>
        <v>800</v>
      </c>
      <c r="S4" s="186">
        <f>DIMENS2!AC16</f>
        <v>800</v>
      </c>
      <c r="T4" s="186">
        <f>DIMENS2!AC17</f>
        <v>800</v>
      </c>
      <c r="U4" s="186">
        <f>DIMENS2!AC18</f>
        <v>800</v>
      </c>
      <c r="V4" s="186">
        <f>DIMENS2!AC19</f>
        <v>800</v>
      </c>
      <c r="W4" s="186">
        <f>DIMENS2!AC20</f>
        <v>800</v>
      </c>
      <c r="X4" s="186">
        <f>DIMENS2!AC21</f>
        <v>800</v>
      </c>
      <c r="Y4" s="186">
        <f>DIMENS2!AC22</f>
        <v>800</v>
      </c>
      <c r="Z4" s="186">
        <f>DIMENS2!AC23</f>
        <v>1000</v>
      </c>
      <c r="AA4" s="186">
        <f>DIMENS2!AC24</f>
        <v>1000</v>
      </c>
      <c r="AB4" s="186">
        <f>DIMENS2!AC25</f>
        <v>1000</v>
      </c>
      <c r="AC4" s="186">
        <f>DIMENS2!AC26</f>
        <v>1000</v>
      </c>
      <c r="AD4" s="186">
        <f>DIMENS2!AC27</f>
        <v>1000</v>
      </c>
      <c r="AE4" s="186">
        <f>DIMENS2!AC28</f>
        <v>1000</v>
      </c>
      <c r="AF4" s="186">
        <f>DIMENS2!AC29</f>
        <v>1000</v>
      </c>
      <c r="AG4" s="113">
        <v>400</v>
      </c>
      <c r="AH4" s="322">
        <v>800</v>
      </c>
      <c r="AI4" s="319">
        <f>SUMIF($E$4:$AF$4,800,$E$2:$AF$2)</f>
        <v>787.8</v>
      </c>
      <c r="AJ4" s="317">
        <v>92214</v>
      </c>
      <c r="AK4" s="282">
        <v>800</v>
      </c>
      <c r="AL4" s="97">
        <f t="shared" si="0"/>
        <v>787.8</v>
      </c>
      <c r="AM4" s="98">
        <v>600</v>
      </c>
      <c r="AN4" s="99">
        <v>0.34100000000000003</v>
      </c>
    </row>
    <row r="5" spans="1:40" ht="23.25" customHeight="1" x14ac:dyDescent="0.25">
      <c r="A5" s="924"/>
      <c r="B5" s="916"/>
      <c r="C5" s="21" t="s">
        <v>14723</v>
      </c>
      <c r="D5" s="180" t="s">
        <v>14720</v>
      </c>
      <c r="E5" s="100" t="str">
        <f t="shared" ref="E5:AG5" si="1">IF(E4&gt;600,"PA-1","PS-1")</f>
        <v>PS-1</v>
      </c>
      <c r="F5" s="40" t="str">
        <f t="shared" si="1"/>
        <v>PS-1</v>
      </c>
      <c r="G5" s="40" t="str">
        <f t="shared" si="1"/>
        <v>PS-1</v>
      </c>
      <c r="H5" s="40" t="str">
        <f t="shared" si="1"/>
        <v>PS-1</v>
      </c>
      <c r="I5" s="40" t="str">
        <f t="shared" si="1"/>
        <v>PS-1</v>
      </c>
      <c r="J5" s="40" t="str">
        <f t="shared" ref="J5:K5" si="2">IF(J4&gt;600,"PA-1","PS-1")</f>
        <v>PS-1</v>
      </c>
      <c r="K5" s="40" t="str">
        <f t="shared" si="2"/>
        <v>PS-1</v>
      </c>
      <c r="L5" s="40" t="str">
        <f t="shared" ref="L5:M5" si="3">IF(L4&gt;600,"PA-1","PS-1")</f>
        <v>PS-1</v>
      </c>
      <c r="M5" s="40" t="str">
        <f t="shared" si="3"/>
        <v>PS-1</v>
      </c>
      <c r="N5" s="592"/>
      <c r="O5" s="592"/>
      <c r="P5" s="592"/>
      <c r="Q5" s="40" t="str">
        <f t="shared" ref="Q5:AF5" si="4">IF(Q4&gt;600,"PA-1","PS-1")</f>
        <v>PA-1</v>
      </c>
      <c r="R5" s="40" t="str">
        <f t="shared" si="4"/>
        <v>PA-1</v>
      </c>
      <c r="S5" s="40" t="str">
        <f t="shared" si="4"/>
        <v>PA-1</v>
      </c>
      <c r="T5" s="40" t="str">
        <f t="shared" si="4"/>
        <v>PA-1</v>
      </c>
      <c r="U5" s="40" t="str">
        <f t="shared" si="4"/>
        <v>PA-1</v>
      </c>
      <c r="V5" s="40" t="str">
        <f t="shared" si="4"/>
        <v>PA-1</v>
      </c>
      <c r="W5" s="40" t="str">
        <f t="shared" si="4"/>
        <v>PA-1</v>
      </c>
      <c r="X5" s="40" t="str">
        <f t="shared" si="4"/>
        <v>PA-1</v>
      </c>
      <c r="Y5" s="40" t="str">
        <f t="shared" si="4"/>
        <v>PA-1</v>
      </c>
      <c r="Z5" s="40" t="str">
        <f t="shared" si="4"/>
        <v>PA-1</v>
      </c>
      <c r="AA5" s="40" t="str">
        <f t="shared" si="4"/>
        <v>PA-1</v>
      </c>
      <c r="AB5" s="40" t="str">
        <f t="shared" si="4"/>
        <v>PA-1</v>
      </c>
      <c r="AC5" s="40" t="str">
        <f t="shared" si="4"/>
        <v>PA-1</v>
      </c>
      <c r="AD5" s="40" t="str">
        <f t="shared" si="4"/>
        <v>PA-1</v>
      </c>
      <c r="AE5" s="40" t="str">
        <f t="shared" si="4"/>
        <v>PA-1</v>
      </c>
      <c r="AF5" s="40" t="str">
        <f t="shared" si="4"/>
        <v>PA-1</v>
      </c>
      <c r="AG5" s="115" t="str">
        <f t="shared" si="1"/>
        <v>PS-1</v>
      </c>
      <c r="AH5" s="322">
        <v>1000</v>
      </c>
      <c r="AI5" s="319">
        <f>SUMIF($E$4:$AF$4,1000,$E$2:$AF$2)</f>
        <v>618.37599999999998</v>
      </c>
      <c r="AJ5" s="317">
        <v>92216</v>
      </c>
      <c r="AK5" s="282">
        <v>1000</v>
      </c>
      <c r="AL5" s="97">
        <f t="shared" si="0"/>
        <v>618.37599999999998</v>
      </c>
      <c r="AM5" s="98"/>
      <c r="AN5" s="99"/>
    </row>
    <row r="6" spans="1:40" ht="23.25" customHeight="1" x14ac:dyDescent="0.25">
      <c r="A6" s="924"/>
      <c r="B6" s="916"/>
      <c r="C6" s="21" t="s">
        <v>15584</v>
      </c>
      <c r="D6" s="180" t="s">
        <v>2</v>
      </c>
      <c r="E6" s="40">
        <v>20</v>
      </c>
      <c r="F6" s="40">
        <v>31</v>
      </c>
      <c r="G6" s="40">
        <v>16</v>
      </c>
      <c r="H6" s="40">
        <v>28</v>
      </c>
      <c r="I6" s="40">
        <v>32</v>
      </c>
      <c r="J6" s="40">
        <v>16</v>
      </c>
      <c r="K6" s="40">
        <v>26</v>
      </c>
      <c r="L6" s="40">
        <v>16</v>
      </c>
      <c r="M6" s="40">
        <v>31</v>
      </c>
      <c r="N6" s="592"/>
      <c r="O6" s="592"/>
      <c r="P6" s="592"/>
      <c r="Q6" s="40"/>
      <c r="R6" s="40"/>
      <c r="S6" s="40"/>
      <c r="T6" s="40"/>
      <c r="U6" s="40"/>
      <c r="V6" s="40"/>
      <c r="W6" s="40"/>
      <c r="X6" s="40"/>
      <c r="Y6" s="40"/>
      <c r="Z6" s="40"/>
      <c r="AA6" s="40"/>
      <c r="AB6" s="40"/>
      <c r="AC6" s="40"/>
      <c r="AD6" s="40"/>
      <c r="AE6" s="40"/>
      <c r="AF6" s="40"/>
      <c r="AG6" s="115"/>
      <c r="AH6" s="322">
        <v>1200</v>
      </c>
      <c r="AI6" s="319">
        <f>SUMIF($E$4:$AF$4,1200,$E$2:$AF$2)</f>
        <v>0</v>
      </c>
      <c r="AJ6" s="317">
        <v>92816</v>
      </c>
      <c r="AK6" s="282">
        <v>1200</v>
      </c>
      <c r="AL6" s="97">
        <f t="shared" si="0"/>
        <v>0</v>
      </c>
      <c r="AM6" s="98">
        <v>800</v>
      </c>
      <c r="AN6" s="99">
        <v>0.63500000000000001</v>
      </c>
    </row>
    <row r="7" spans="1:40" ht="23.25" customHeight="1" thickBot="1" x14ac:dyDescent="0.3">
      <c r="A7" s="924"/>
      <c r="B7" s="916"/>
      <c r="C7" s="21"/>
      <c r="D7" s="180"/>
      <c r="E7" s="100"/>
      <c r="F7" s="40"/>
      <c r="G7" s="40"/>
      <c r="H7" s="40"/>
      <c r="I7" s="40"/>
      <c r="J7" s="40"/>
      <c r="K7" s="40"/>
      <c r="L7" s="40"/>
      <c r="M7" s="40"/>
      <c r="N7" s="592"/>
      <c r="O7" s="592"/>
      <c r="P7" s="592"/>
      <c r="Q7" s="40"/>
      <c r="R7" s="40"/>
      <c r="S7" s="40"/>
      <c r="T7" s="40"/>
      <c r="U7" s="40"/>
      <c r="V7" s="40"/>
      <c r="W7" s="40"/>
      <c r="X7" s="40"/>
      <c r="Y7" s="40"/>
      <c r="Z7" s="40"/>
      <c r="AA7" s="40"/>
      <c r="AB7" s="40"/>
      <c r="AC7" s="40"/>
      <c r="AD7" s="40"/>
      <c r="AE7" s="40"/>
      <c r="AF7" s="40"/>
      <c r="AG7" s="115"/>
      <c r="AH7" s="323">
        <v>1500</v>
      </c>
      <c r="AI7" s="320">
        <f>SUMIF($E$4:$M$4,1500,$E$2:$M$2)</f>
        <v>0</v>
      </c>
      <c r="AJ7" s="317">
        <v>92819</v>
      </c>
      <c r="AK7" s="282">
        <v>1500</v>
      </c>
      <c r="AL7" s="97">
        <f t="shared" si="0"/>
        <v>0</v>
      </c>
      <c r="AM7" s="98"/>
      <c r="AN7" s="99"/>
    </row>
    <row r="8" spans="1:40" ht="13.9" customHeight="1" x14ac:dyDescent="0.25">
      <c r="A8" s="924"/>
      <c r="B8" s="916"/>
      <c r="C8" s="21" t="s">
        <v>15585</v>
      </c>
      <c r="D8" s="180" t="s">
        <v>1</v>
      </c>
      <c r="E8" s="168">
        <v>1</v>
      </c>
      <c r="F8" s="39">
        <v>1</v>
      </c>
      <c r="G8" s="39">
        <v>1</v>
      </c>
      <c r="H8" s="39">
        <v>1</v>
      </c>
      <c r="I8" s="39">
        <v>1</v>
      </c>
      <c r="J8" s="39">
        <v>1</v>
      </c>
      <c r="K8" s="39">
        <v>1</v>
      </c>
      <c r="L8" s="39">
        <v>1</v>
      </c>
      <c r="M8" s="39">
        <v>1</v>
      </c>
      <c r="N8" s="593"/>
      <c r="O8" s="593"/>
      <c r="P8" s="593"/>
      <c r="Q8" s="39">
        <v>1</v>
      </c>
      <c r="R8" s="39">
        <v>1</v>
      </c>
      <c r="S8" s="39">
        <v>1</v>
      </c>
      <c r="T8" s="39">
        <v>1</v>
      </c>
      <c r="U8" s="39">
        <v>1</v>
      </c>
      <c r="V8" s="39">
        <v>1</v>
      </c>
      <c r="W8" s="39">
        <v>1</v>
      </c>
      <c r="X8" s="39">
        <v>1</v>
      </c>
      <c r="Y8" s="39">
        <v>1</v>
      </c>
      <c r="Z8" s="39">
        <v>1</v>
      </c>
      <c r="AA8" s="39">
        <v>1</v>
      </c>
      <c r="AB8" s="39">
        <v>1</v>
      </c>
      <c r="AC8" s="39">
        <v>1</v>
      </c>
      <c r="AD8" s="39">
        <v>1</v>
      </c>
      <c r="AE8" s="39">
        <v>1</v>
      </c>
      <c r="AF8" s="39">
        <v>1</v>
      </c>
      <c r="AG8" s="39"/>
      <c r="AH8" s="306"/>
      <c r="AI8" s="717">
        <f>SUM(E8:AF8)</f>
        <v>25</v>
      </c>
      <c r="AJ8" s="313" t="s">
        <v>21597</v>
      </c>
    </row>
    <row r="9" spans="1:40" ht="13.9" customHeight="1" x14ac:dyDescent="0.25">
      <c r="A9" s="924"/>
      <c r="B9" s="916"/>
      <c r="C9" s="21" t="s">
        <v>16494</v>
      </c>
      <c r="D9" s="180" t="s">
        <v>1</v>
      </c>
      <c r="E9" s="168"/>
      <c r="F9" s="39"/>
      <c r="G9" s="39"/>
      <c r="H9" s="39"/>
      <c r="I9" s="39"/>
      <c r="J9" s="39"/>
      <c r="K9" s="39"/>
      <c r="L9" s="39"/>
      <c r="M9" s="39"/>
      <c r="N9" s="593"/>
      <c r="O9" s="593"/>
      <c r="P9" s="593"/>
      <c r="Q9" s="39"/>
      <c r="R9" s="39"/>
      <c r="S9" s="39"/>
      <c r="T9" s="39"/>
      <c r="U9" s="39"/>
      <c r="V9" s="39"/>
      <c r="W9" s="39"/>
      <c r="X9" s="39"/>
      <c r="Y9" s="39"/>
      <c r="Z9" s="39"/>
      <c r="AA9" s="39"/>
      <c r="AB9" s="39"/>
      <c r="AC9" s="39"/>
      <c r="AD9" s="39"/>
      <c r="AE9" s="39"/>
      <c r="AF9" s="39"/>
      <c r="AG9" s="39"/>
      <c r="AH9" s="114"/>
      <c r="AI9" s="307">
        <f t="shared" ref="AI9:AI14" si="5">SUM(E9:AG9)</f>
        <v>0</v>
      </c>
      <c r="AJ9" s="313" t="s">
        <v>6275</v>
      </c>
      <c r="AK9" s="282"/>
      <c r="AL9" s="97"/>
      <c r="AM9" s="98"/>
      <c r="AN9" s="99"/>
    </row>
    <row r="10" spans="1:40" ht="13.9" customHeight="1" x14ac:dyDescent="0.25">
      <c r="A10" s="924"/>
      <c r="B10" s="916"/>
      <c r="C10" s="21" t="s">
        <v>16495</v>
      </c>
      <c r="D10" s="180" t="s">
        <v>1</v>
      </c>
      <c r="E10" s="168"/>
      <c r="F10" s="39"/>
      <c r="G10" s="39"/>
      <c r="H10" s="39"/>
      <c r="I10" s="39"/>
      <c r="J10" s="39"/>
      <c r="K10" s="39"/>
      <c r="L10" s="39"/>
      <c r="M10" s="39"/>
      <c r="N10" s="593"/>
      <c r="O10" s="593"/>
      <c r="P10" s="593"/>
      <c r="Q10" s="39"/>
      <c r="R10" s="39"/>
      <c r="S10" s="39"/>
      <c r="T10" s="39"/>
      <c r="U10" s="39"/>
      <c r="V10" s="39"/>
      <c r="W10" s="39"/>
      <c r="X10" s="39"/>
      <c r="Y10" s="39"/>
      <c r="Z10" s="39"/>
      <c r="AA10" s="39"/>
      <c r="AB10" s="39"/>
      <c r="AC10" s="39"/>
      <c r="AD10" s="39"/>
      <c r="AE10" s="39"/>
      <c r="AF10" s="39"/>
      <c r="AG10" s="39"/>
      <c r="AH10" s="114"/>
      <c r="AI10" s="307">
        <f t="shared" si="5"/>
        <v>0</v>
      </c>
      <c r="AJ10" s="313" t="s">
        <v>6334</v>
      </c>
      <c r="AK10" s="282"/>
      <c r="AL10" s="97"/>
      <c r="AM10" s="98"/>
      <c r="AN10" s="99"/>
    </row>
    <row r="11" spans="1:40" ht="13.9" customHeight="1" x14ac:dyDescent="0.25">
      <c r="A11" s="924"/>
      <c r="B11" s="916"/>
      <c r="C11" s="21" t="s">
        <v>16496</v>
      </c>
      <c r="D11" s="180" t="s">
        <v>1</v>
      </c>
      <c r="E11" s="168"/>
      <c r="F11" s="39"/>
      <c r="G11" s="39"/>
      <c r="H11" s="39"/>
      <c r="I11" s="39"/>
      <c r="J11" s="39"/>
      <c r="K11" s="39"/>
      <c r="L11" s="39"/>
      <c r="M11" s="39"/>
      <c r="N11" s="593"/>
      <c r="O11" s="593"/>
      <c r="P11" s="593"/>
      <c r="Q11" s="39"/>
      <c r="R11" s="39"/>
      <c r="S11" s="39"/>
      <c r="T11" s="39"/>
      <c r="U11" s="39"/>
      <c r="V11" s="39"/>
      <c r="W11" s="39"/>
      <c r="X11" s="39"/>
      <c r="Y11" s="39"/>
      <c r="Z11" s="39"/>
      <c r="AA11" s="39"/>
      <c r="AB11" s="39"/>
      <c r="AC11" s="39"/>
      <c r="AD11" s="39"/>
      <c r="AE11" s="39"/>
      <c r="AF11" s="39"/>
      <c r="AG11" s="39"/>
      <c r="AH11" s="114"/>
      <c r="AI11" s="307">
        <f t="shared" si="5"/>
        <v>0</v>
      </c>
      <c r="AJ11" s="313" t="s">
        <v>6320</v>
      </c>
      <c r="AK11" s="282"/>
      <c r="AL11" s="97"/>
      <c r="AM11" s="98"/>
      <c r="AN11" s="99"/>
    </row>
    <row r="12" spans="1:40" ht="15.75" x14ac:dyDescent="0.25">
      <c r="A12" s="924"/>
      <c r="B12" s="916"/>
      <c r="C12" s="21" t="s">
        <v>15586</v>
      </c>
      <c r="D12" s="180" t="s">
        <v>1</v>
      </c>
      <c r="E12" s="168"/>
      <c r="F12" s="39"/>
      <c r="G12" s="39"/>
      <c r="H12" s="39"/>
      <c r="I12" s="39"/>
      <c r="J12" s="39"/>
      <c r="K12" s="39"/>
      <c r="L12" s="39"/>
      <c r="M12" s="39"/>
      <c r="N12" s="593"/>
      <c r="O12" s="593"/>
      <c r="P12" s="593"/>
      <c r="Q12" s="39"/>
      <c r="R12" s="39"/>
      <c r="S12" s="39"/>
      <c r="T12" s="39"/>
      <c r="U12" s="39"/>
      <c r="V12" s="39"/>
      <c r="W12" s="39"/>
      <c r="X12" s="39"/>
      <c r="Y12" s="39"/>
      <c r="Z12" s="39"/>
      <c r="AA12" s="39"/>
      <c r="AB12" s="39"/>
      <c r="AC12" s="39"/>
      <c r="AD12" s="39"/>
      <c r="AE12" s="39"/>
      <c r="AF12" s="39"/>
      <c r="AG12" s="39"/>
      <c r="AH12" s="114"/>
      <c r="AI12" s="307">
        <f t="shared" si="5"/>
        <v>0</v>
      </c>
      <c r="AJ12" s="313" t="s">
        <v>184</v>
      </c>
      <c r="AK12" s="282"/>
      <c r="AL12" s="101"/>
      <c r="AM12" s="98">
        <v>1000</v>
      </c>
      <c r="AN12" s="99">
        <v>0.88200000000000001</v>
      </c>
    </row>
    <row r="13" spans="1:40" ht="15.75" x14ac:dyDescent="0.25">
      <c r="A13" s="924"/>
      <c r="B13" s="916"/>
      <c r="C13" s="21" t="s">
        <v>15587</v>
      </c>
      <c r="D13" s="180" t="s">
        <v>1</v>
      </c>
      <c r="E13" s="168">
        <v>2</v>
      </c>
      <c r="F13" s="39">
        <v>2</v>
      </c>
      <c r="G13" s="39">
        <v>2</v>
      </c>
      <c r="H13" s="39">
        <v>2</v>
      </c>
      <c r="I13" s="39">
        <v>2</v>
      </c>
      <c r="J13" s="39">
        <v>2</v>
      </c>
      <c r="K13" s="39">
        <v>2</v>
      </c>
      <c r="L13" s="39">
        <v>2</v>
      </c>
      <c r="M13" s="39">
        <v>2</v>
      </c>
      <c r="N13" s="593"/>
      <c r="O13" s="593"/>
      <c r="P13" s="593"/>
      <c r="Q13" s="39"/>
      <c r="R13" s="39"/>
      <c r="S13" s="39"/>
      <c r="T13" s="39"/>
      <c r="U13" s="39"/>
      <c r="V13" s="39"/>
      <c r="W13" s="39"/>
      <c r="X13" s="39"/>
      <c r="Y13" s="39"/>
      <c r="Z13" s="39"/>
      <c r="AA13" s="39"/>
      <c r="AB13" s="39"/>
      <c r="AC13" s="39"/>
      <c r="AD13" s="39"/>
      <c r="AE13" s="39"/>
      <c r="AF13" s="39"/>
      <c r="AG13" s="39"/>
      <c r="AH13" s="114"/>
      <c r="AI13" s="307">
        <f t="shared" si="5"/>
        <v>18</v>
      </c>
      <c r="AJ13" s="313" t="s">
        <v>185</v>
      </c>
      <c r="AK13" s="282"/>
      <c r="AL13" s="101"/>
      <c r="AM13" s="98">
        <v>1200</v>
      </c>
      <c r="AN13" s="99">
        <v>1.286</v>
      </c>
    </row>
    <row r="14" spans="1:40" ht="15.75" x14ac:dyDescent="0.25">
      <c r="A14" s="924"/>
      <c r="B14" s="916"/>
      <c r="C14" s="21" t="s">
        <v>14724</v>
      </c>
      <c r="D14" s="180" t="s">
        <v>1</v>
      </c>
      <c r="E14" s="168"/>
      <c r="F14" s="39"/>
      <c r="G14" s="39"/>
      <c r="H14" s="39"/>
      <c r="I14" s="39"/>
      <c r="J14" s="39"/>
      <c r="K14" s="39"/>
      <c r="L14" s="39"/>
      <c r="M14" s="39"/>
      <c r="N14" s="593"/>
      <c r="O14" s="593"/>
      <c r="P14" s="593"/>
      <c r="Q14" s="39"/>
      <c r="R14" s="39"/>
      <c r="S14" s="39"/>
      <c r="T14" s="39"/>
      <c r="U14" s="39"/>
      <c r="V14" s="39"/>
      <c r="W14" s="39"/>
      <c r="X14" s="39"/>
      <c r="Y14" s="39"/>
      <c r="Z14" s="39"/>
      <c r="AA14" s="39"/>
      <c r="AB14" s="39"/>
      <c r="AC14" s="39"/>
      <c r="AD14" s="39"/>
      <c r="AE14" s="39"/>
      <c r="AF14" s="39"/>
      <c r="AG14" s="39"/>
      <c r="AH14" s="114"/>
      <c r="AI14" s="307">
        <f t="shared" si="5"/>
        <v>0</v>
      </c>
      <c r="AJ14" s="313" t="s">
        <v>186</v>
      </c>
      <c r="AK14" s="282"/>
      <c r="AL14" s="101"/>
      <c r="AM14" s="98">
        <v>1500</v>
      </c>
      <c r="AN14" s="99">
        <v>2.0089999999999999</v>
      </c>
    </row>
    <row r="15" spans="1:40" ht="15" x14ac:dyDescent="0.25">
      <c r="A15" s="924"/>
      <c r="B15" s="916"/>
      <c r="C15" s="315" t="s">
        <v>21598</v>
      </c>
      <c r="D15" s="180" t="s">
        <v>1</v>
      </c>
      <c r="E15" s="168"/>
      <c r="F15" s="39"/>
      <c r="G15" s="39"/>
      <c r="H15" s="39"/>
      <c r="I15" s="39"/>
      <c r="J15" s="39"/>
      <c r="K15" s="39"/>
      <c r="L15" s="39"/>
      <c r="M15" s="39"/>
      <c r="N15" s="593"/>
      <c r="O15" s="593"/>
      <c r="P15" s="593"/>
      <c r="Q15" s="39"/>
      <c r="R15" s="39"/>
      <c r="S15" s="39"/>
      <c r="T15" s="39"/>
      <c r="U15" s="39"/>
      <c r="V15" s="39"/>
      <c r="W15" s="39"/>
      <c r="X15" s="39"/>
      <c r="Y15" s="39"/>
      <c r="Z15" s="39"/>
      <c r="AA15" s="39"/>
      <c r="AB15" s="39"/>
      <c r="AC15" s="39"/>
      <c r="AD15" s="39"/>
      <c r="AE15" s="39"/>
      <c r="AF15" s="39"/>
      <c r="AG15" s="39"/>
      <c r="AH15" s="114"/>
      <c r="AI15" s="307">
        <v>0</v>
      </c>
      <c r="AJ15" s="313" t="s">
        <v>6280</v>
      </c>
      <c r="AK15" s="169"/>
      <c r="AL15" s="170"/>
      <c r="AM15" s="171"/>
    </row>
    <row r="16" spans="1:40" ht="15" x14ac:dyDescent="0.25">
      <c r="A16" s="924"/>
      <c r="B16" s="916"/>
      <c r="C16" s="315" t="s">
        <v>21599</v>
      </c>
      <c r="D16" s="180" t="s">
        <v>14837</v>
      </c>
      <c r="E16" s="168">
        <f t="shared" ref="E16:I16" si="6">TRUNC((0.702*0.585*E12+1.27*0.585*E13+1.74*0.585*E14+(1.02+2.38*0.585)*E8+(1.24+3.1*0.585*E9)+(1.59+3.91*0.585)*E10+(2.11+5.44*0.585*E11)),2)</f>
        <v>7.24</v>
      </c>
      <c r="F16" s="39">
        <f t="shared" si="6"/>
        <v>7.24</v>
      </c>
      <c r="G16" s="39">
        <f t="shared" si="6"/>
        <v>7.24</v>
      </c>
      <c r="H16" s="39">
        <f t="shared" si="6"/>
        <v>7.24</v>
      </c>
      <c r="I16" s="39">
        <f t="shared" si="6"/>
        <v>7.24</v>
      </c>
      <c r="J16" s="39">
        <f t="shared" ref="J16:K16" si="7">TRUNC((0.702*0.585*J12+1.27*0.585*J13+1.74*0.585*J14+(1.02+2.38*0.585)*J8+(1.24+3.1*0.585*J9)+(1.59+3.91*0.585)*J10+(2.11+5.44*0.585*J11)),2)</f>
        <v>7.24</v>
      </c>
      <c r="K16" s="39">
        <f t="shared" si="7"/>
        <v>7.24</v>
      </c>
      <c r="L16" s="39">
        <f t="shared" ref="L16:M16" si="8">TRUNC((0.702*0.585*L12+1.27*0.585*L13+1.74*0.585*L14+(1.02+2.38*0.585)*L8+(1.24+3.1*0.585*L9)+(1.59+3.91*0.585)*L10+(2.11+5.44*0.585*L11)),2)</f>
        <v>7.24</v>
      </c>
      <c r="M16" s="39">
        <f t="shared" si="8"/>
        <v>7.24</v>
      </c>
      <c r="N16" s="593"/>
      <c r="O16" s="593"/>
      <c r="P16" s="593"/>
      <c r="Q16" s="39">
        <f t="shared" ref="Q16:AF16" si="9">TRUNC((0.702*0.585*Q12+1.27*0.585*Q13+1.74*0.585*Q14+(1.02+2.38*0.585)*Q8+(1.24+3.1*0.585*Q9)+(1.59+3.91*0.585)*Q10+(2.11+5.44*0.585*Q11)),2)</f>
        <v>5.76</v>
      </c>
      <c r="R16" s="39">
        <f t="shared" si="9"/>
        <v>5.76</v>
      </c>
      <c r="S16" s="39">
        <f t="shared" si="9"/>
        <v>5.76</v>
      </c>
      <c r="T16" s="39">
        <f t="shared" si="9"/>
        <v>5.76</v>
      </c>
      <c r="U16" s="39">
        <f t="shared" si="9"/>
        <v>5.76</v>
      </c>
      <c r="V16" s="39">
        <f t="shared" si="9"/>
        <v>5.76</v>
      </c>
      <c r="W16" s="39">
        <f t="shared" si="9"/>
        <v>5.76</v>
      </c>
      <c r="X16" s="39">
        <f t="shared" si="9"/>
        <v>5.76</v>
      </c>
      <c r="Y16" s="39">
        <f t="shared" si="9"/>
        <v>5.76</v>
      </c>
      <c r="Z16" s="39">
        <f t="shared" si="9"/>
        <v>5.76</v>
      </c>
      <c r="AA16" s="39">
        <f t="shared" si="9"/>
        <v>5.76</v>
      </c>
      <c r="AB16" s="39">
        <f t="shared" si="9"/>
        <v>5.76</v>
      </c>
      <c r="AC16" s="39">
        <f t="shared" si="9"/>
        <v>5.76</v>
      </c>
      <c r="AD16" s="39">
        <f t="shared" si="9"/>
        <v>5.76</v>
      </c>
      <c r="AE16" s="39">
        <f t="shared" si="9"/>
        <v>5.76</v>
      </c>
      <c r="AF16" s="39">
        <f t="shared" si="9"/>
        <v>5.76</v>
      </c>
      <c r="AG16" s="39"/>
      <c r="AH16" s="114"/>
      <c r="AI16" s="307">
        <f>SUM(E16:AG16)</f>
        <v>157.32000000000002</v>
      </c>
      <c r="AJ16" s="313"/>
      <c r="AL16" s="18"/>
      <c r="AM16" s="20"/>
    </row>
    <row r="17" spans="1:39" ht="15" x14ac:dyDescent="0.25">
      <c r="A17" s="924"/>
      <c r="B17" s="916"/>
      <c r="C17" s="315" t="s">
        <v>21602</v>
      </c>
      <c r="D17" s="180">
        <v>30</v>
      </c>
      <c r="E17" s="168"/>
      <c r="F17" s="39"/>
      <c r="G17" s="39"/>
      <c r="H17" s="39"/>
      <c r="I17" s="39"/>
      <c r="J17" s="39"/>
      <c r="K17" s="39"/>
      <c r="L17" s="39"/>
      <c r="M17" s="39"/>
      <c r="N17" s="593"/>
      <c r="O17" s="593"/>
      <c r="P17" s="593"/>
      <c r="Q17" s="39"/>
      <c r="R17" s="39"/>
      <c r="S17" s="39"/>
      <c r="T17" s="39"/>
      <c r="U17" s="39"/>
      <c r="V17" s="39"/>
      <c r="W17" s="39"/>
      <c r="X17" s="39"/>
      <c r="Y17" s="39"/>
      <c r="Z17" s="39"/>
      <c r="AA17" s="39"/>
      <c r="AB17" s="39"/>
      <c r="AC17" s="39"/>
      <c r="AD17" s="39"/>
      <c r="AE17" s="39"/>
      <c r="AF17" s="39"/>
      <c r="AG17" s="39"/>
      <c r="AH17" s="114"/>
      <c r="AI17" s="307">
        <f>AI16*D17</f>
        <v>4719.6000000000004</v>
      </c>
      <c r="AJ17" s="314" t="s">
        <v>21600</v>
      </c>
      <c r="AL17" s="18"/>
      <c r="AM17" s="20"/>
    </row>
    <row r="18" spans="1:39" ht="15" x14ac:dyDescent="0.25">
      <c r="A18" s="924"/>
      <c r="B18" s="916"/>
      <c r="C18" s="315" t="s">
        <v>21603</v>
      </c>
      <c r="D18" s="180">
        <v>60</v>
      </c>
      <c r="E18" s="168"/>
      <c r="F18" s="39"/>
      <c r="G18" s="39"/>
      <c r="H18" s="39"/>
      <c r="I18" s="39"/>
      <c r="J18" s="39"/>
      <c r="K18" s="39"/>
      <c r="L18" s="39"/>
      <c r="M18" s="39"/>
      <c r="N18" s="593"/>
      <c r="O18" s="593"/>
      <c r="P18" s="593"/>
      <c r="Q18" s="39"/>
      <c r="R18" s="39"/>
      <c r="S18" s="39"/>
      <c r="T18" s="39"/>
      <c r="U18" s="39"/>
      <c r="V18" s="39"/>
      <c r="W18" s="39"/>
      <c r="X18" s="39"/>
      <c r="Y18" s="39"/>
      <c r="Z18" s="39"/>
      <c r="AA18" s="39"/>
      <c r="AB18" s="39"/>
      <c r="AC18" s="39"/>
      <c r="AD18" s="39"/>
      <c r="AE18" s="39"/>
      <c r="AF18" s="39"/>
      <c r="AG18" s="39"/>
      <c r="AH18" s="114"/>
      <c r="AI18" s="307">
        <f>D18*AI16</f>
        <v>9439.2000000000007</v>
      </c>
      <c r="AJ18" s="314" t="s">
        <v>21601</v>
      </c>
      <c r="AL18" s="18"/>
      <c r="AM18" s="20"/>
    </row>
    <row r="19" spans="1:39" ht="22.5" customHeight="1" x14ac:dyDescent="0.25">
      <c r="A19" s="924"/>
      <c r="B19" s="916"/>
      <c r="C19" s="315" t="s">
        <v>21606</v>
      </c>
      <c r="D19" s="180" t="s">
        <v>1</v>
      </c>
      <c r="E19" s="168"/>
      <c r="F19" s="39"/>
      <c r="G19" s="39"/>
      <c r="H19" s="39"/>
      <c r="I19" s="39"/>
      <c r="J19" s="39"/>
      <c r="K19" s="39"/>
      <c r="L19" s="39"/>
      <c r="M19" s="39"/>
      <c r="N19" s="593"/>
      <c r="O19" s="593"/>
      <c r="P19" s="593"/>
      <c r="Q19" s="39"/>
      <c r="R19" s="39"/>
      <c r="S19" s="39"/>
      <c r="T19" s="39"/>
      <c r="U19" s="39"/>
      <c r="V19" s="39"/>
      <c r="W19" s="39"/>
      <c r="X19" s="39"/>
      <c r="Y19" s="39"/>
      <c r="Z19" s="39"/>
      <c r="AA19" s="39"/>
      <c r="AB19" s="39"/>
      <c r="AC19" s="39"/>
      <c r="AD19" s="39"/>
      <c r="AE19" s="39"/>
      <c r="AF19" s="39"/>
      <c r="AG19" s="39"/>
      <c r="AH19" s="114"/>
      <c r="AI19" s="307">
        <f>SUM(E19:AG19)</f>
        <v>0</v>
      </c>
      <c r="AJ19" s="313" t="s">
        <v>6308</v>
      </c>
      <c r="AL19" s="18"/>
      <c r="AM19" s="20"/>
    </row>
    <row r="20" spans="1:39" ht="26.25" customHeight="1" x14ac:dyDescent="0.25">
      <c r="A20" s="924"/>
      <c r="B20" s="916"/>
      <c r="C20" s="315" t="s">
        <v>21604</v>
      </c>
      <c r="D20" s="180" t="s">
        <v>1</v>
      </c>
      <c r="E20" s="168"/>
      <c r="F20" s="39"/>
      <c r="G20" s="39"/>
      <c r="H20" s="39"/>
      <c r="I20" s="39"/>
      <c r="J20" s="39"/>
      <c r="K20" s="39"/>
      <c r="L20" s="39"/>
      <c r="M20" s="39"/>
      <c r="N20" s="593"/>
      <c r="O20" s="593"/>
      <c r="P20" s="593"/>
      <c r="Q20" s="39"/>
      <c r="R20" s="39"/>
      <c r="S20" s="39"/>
      <c r="T20" s="39"/>
      <c r="U20" s="39"/>
      <c r="V20" s="39"/>
      <c r="W20" s="39"/>
      <c r="X20" s="39"/>
      <c r="Y20" s="39"/>
      <c r="Z20" s="39"/>
      <c r="AA20" s="39"/>
      <c r="AB20" s="39"/>
      <c r="AC20" s="39"/>
      <c r="AD20" s="39"/>
      <c r="AE20" s="39"/>
      <c r="AF20" s="39"/>
      <c r="AG20" s="39"/>
      <c r="AH20" s="114"/>
      <c r="AI20" s="307">
        <f>SUM(E20:AG20)</f>
        <v>0</v>
      </c>
      <c r="AJ20" s="313" t="s">
        <v>12932</v>
      </c>
      <c r="AL20" s="18"/>
      <c r="AM20" s="20"/>
    </row>
    <row r="21" spans="1:39" ht="24.75" customHeight="1" x14ac:dyDescent="0.25">
      <c r="A21" s="924"/>
      <c r="B21" s="916"/>
      <c r="C21" s="315" t="s">
        <v>21605</v>
      </c>
      <c r="D21" s="180" t="s">
        <v>1</v>
      </c>
      <c r="E21" s="168"/>
      <c r="F21" s="39"/>
      <c r="G21" s="39"/>
      <c r="H21" s="39"/>
      <c r="I21" s="39"/>
      <c r="J21" s="39"/>
      <c r="K21" s="39"/>
      <c r="L21" s="39"/>
      <c r="M21" s="39"/>
      <c r="N21" s="593"/>
      <c r="O21" s="593"/>
      <c r="P21" s="593"/>
      <c r="Q21" s="39"/>
      <c r="R21" s="39"/>
      <c r="S21" s="39"/>
      <c r="T21" s="39"/>
      <c r="U21" s="39"/>
      <c r="V21" s="39"/>
      <c r="W21" s="39"/>
      <c r="X21" s="39"/>
      <c r="Y21" s="39"/>
      <c r="Z21" s="39"/>
      <c r="AA21" s="39"/>
      <c r="AB21" s="39"/>
      <c r="AC21" s="39"/>
      <c r="AD21" s="39"/>
      <c r="AE21" s="39"/>
      <c r="AF21" s="39"/>
      <c r="AG21" s="39"/>
      <c r="AH21" s="114"/>
      <c r="AI21" s="307">
        <f>SUM(E21:AG21)</f>
        <v>0</v>
      </c>
      <c r="AJ21" s="313" t="s">
        <v>12530</v>
      </c>
      <c r="AL21" s="18"/>
      <c r="AM21" s="20"/>
    </row>
    <row r="22" spans="1:39" ht="15" x14ac:dyDescent="0.25">
      <c r="A22" s="924"/>
      <c r="B22" s="927" t="s">
        <v>14725</v>
      </c>
      <c r="C22" s="21" t="s">
        <v>14726</v>
      </c>
      <c r="D22" s="180" t="s">
        <v>2</v>
      </c>
      <c r="E22" s="187">
        <f>DIMENS!X15</f>
        <v>1.7200000000000273</v>
      </c>
      <c r="F22" s="187">
        <f>DIMENS!X16</f>
        <v>1.7200000000000273</v>
      </c>
      <c r="G22" s="187">
        <f>DIMENS!X17</f>
        <v>1.82000000000005</v>
      </c>
      <c r="H22" s="187">
        <f>DIMENS!X18</f>
        <v>1.7200000000000273</v>
      </c>
      <c r="I22" s="187">
        <f>DIMENS!X19</f>
        <v>1.8310000000000741</v>
      </c>
      <c r="J22" s="187">
        <f>DIMENS!X20</f>
        <v>1.9130000000000678</v>
      </c>
      <c r="K22" s="187">
        <f>DIMENS!X21</f>
        <v>1.5</v>
      </c>
      <c r="L22" s="187">
        <f>DIMENS!X22</f>
        <v>3.4650000000000318</v>
      </c>
      <c r="M22" s="187">
        <f>DIMENS!X23</f>
        <v>1.7200000000000273</v>
      </c>
      <c r="N22" s="594"/>
      <c r="O22" s="594"/>
      <c r="P22" s="594"/>
      <c r="Q22" s="187">
        <f>DIMENS2!E14</f>
        <v>2</v>
      </c>
      <c r="R22" s="187">
        <f>DIMENS2!E15</f>
        <v>2</v>
      </c>
      <c r="S22" s="187">
        <f>DIMENS2!E16</f>
        <v>2</v>
      </c>
      <c r="T22" s="187">
        <f>DIMENS2!E17</f>
        <v>2</v>
      </c>
      <c r="U22" s="187">
        <f>DIMENS2!E18</f>
        <v>2</v>
      </c>
      <c r="V22" s="187">
        <f>DIMENS2!E19</f>
        <v>2</v>
      </c>
      <c r="W22" s="187">
        <f>DIMENS2!E20</f>
        <v>2</v>
      </c>
      <c r="X22" s="187">
        <f>DIMENS2!E21</f>
        <v>2</v>
      </c>
      <c r="Y22" s="187">
        <f>DIMENS2!E22</f>
        <v>2</v>
      </c>
      <c r="Z22" s="187">
        <f>DIMENS2!E23</f>
        <v>2</v>
      </c>
      <c r="AA22" s="187">
        <f>DIMENS2!E24</f>
        <v>2</v>
      </c>
      <c r="AB22" s="187">
        <f>DIMENS2!E25</f>
        <v>2</v>
      </c>
      <c r="AC22" s="187">
        <f>DIMENS2!E26</f>
        <v>2</v>
      </c>
      <c r="AD22" s="187">
        <f>DIMENS2!E27</f>
        <v>2</v>
      </c>
      <c r="AE22" s="187">
        <f>DIMENS2!E28</f>
        <v>2</v>
      </c>
      <c r="AF22" s="187">
        <f>DIMENS2!E29</f>
        <v>2</v>
      </c>
      <c r="AG22" s="38">
        <v>1</v>
      </c>
      <c r="AH22" s="112">
        <f>(AVERAGE(E22:M22)-1.5)*(AI8+AI9+AI10+AI11)</f>
        <v>10.858333333334258</v>
      </c>
      <c r="AI22" s="307"/>
      <c r="AJ22" s="313"/>
      <c r="AL22" s="18"/>
      <c r="AM22" s="20"/>
    </row>
    <row r="23" spans="1:39" ht="19.5" customHeight="1" x14ac:dyDescent="0.25">
      <c r="A23" s="924"/>
      <c r="B23" s="927"/>
      <c r="C23" s="21" t="s">
        <v>14708</v>
      </c>
      <c r="D23" s="180" t="s">
        <v>2</v>
      </c>
      <c r="E23" s="187">
        <f>DIMENS!Y15</f>
        <v>1.7820000000000391</v>
      </c>
      <c r="F23" s="187">
        <f>DIMENS!Y16</f>
        <v>1.7200000000000273</v>
      </c>
      <c r="G23" s="187">
        <f>DIMENS!Y17</f>
        <v>1.8850000000000477</v>
      </c>
      <c r="H23" s="187">
        <f>DIMENS!Y18</f>
        <v>1.7310000000000514</v>
      </c>
      <c r="I23" s="187">
        <f>DIMENS!Y19</f>
        <v>1.813000000000045</v>
      </c>
      <c r="J23" s="187">
        <f>DIMENS!Y20</f>
        <v>2.0580000000000496</v>
      </c>
      <c r="K23" s="187">
        <f>DIMENS!Y21</f>
        <v>3.3650000000000091</v>
      </c>
      <c r="L23" s="187">
        <f>DIMENS!Y22</f>
        <v>3.7789999999999964</v>
      </c>
      <c r="M23" s="187">
        <f>DIMENS!Y23</f>
        <v>2.0330000000000155</v>
      </c>
      <c r="N23" s="594"/>
      <c r="O23" s="594"/>
      <c r="P23" s="594"/>
      <c r="Q23" s="187">
        <f>DIMENS2!I14</f>
        <v>2</v>
      </c>
      <c r="R23" s="187">
        <f>DIMENS2!I15</f>
        <v>2</v>
      </c>
      <c r="S23" s="187">
        <f>DIMENS2!I16</f>
        <v>2</v>
      </c>
      <c r="T23" s="187">
        <f>DIMENS2!I17</f>
        <v>2</v>
      </c>
      <c r="U23" s="187">
        <f>DIMENS2!I18</f>
        <v>2</v>
      </c>
      <c r="V23" s="187">
        <f>DIMENS2!I19</f>
        <v>2</v>
      </c>
      <c r="W23" s="187">
        <f>DIMENS2!I20</f>
        <v>2</v>
      </c>
      <c r="X23" s="187">
        <f>DIMENS2!I21</f>
        <v>2</v>
      </c>
      <c r="Y23" s="187">
        <f>DIMENS2!I22</f>
        <v>2</v>
      </c>
      <c r="Z23" s="187">
        <f>DIMENS2!I23</f>
        <v>2</v>
      </c>
      <c r="AA23" s="187">
        <f>DIMENS2!I24</f>
        <v>2</v>
      </c>
      <c r="AB23" s="187">
        <f>DIMENS2!I25</f>
        <v>2</v>
      </c>
      <c r="AC23" s="187">
        <f>DIMENS2!I26</f>
        <v>2</v>
      </c>
      <c r="AD23" s="187">
        <f>DIMENS2!I27</f>
        <v>2</v>
      </c>
      <c r="AE23" s="187">
        <f>DIMENS2!I28</f>
        <v>2</v>
      </c>
      <c r="AF23" s="187">
        <f>DIMENS2!I29</f>
        <v>2</v>
      </c>
      <c r="AG23" s="38">
        <v>1.5</v>
      </c>
      <c r="AH23" s="112"/>
      <c r="AI23" s="307"/>
      <c r="AJ23" s="313"/>
      <c r="AL23" s="18"/>
      <c r="AM23" s="20"/>
    </row>
    <row r="24" spans="1:39" ht="30.75" customHeight="1" x14ac:dyDescent="0.25">
      <c r="A24" s="924"/>
      <c r="B24" s="916" t="s">
        <v>14727</v>
      </c>
      <c r="C24" s="916"/>
      <c r="D24" s="180" t="s">
        <v>2</v>
      </c>
      <c r="E24" s="188"/>
      <c r="F24" s="38"/>
      <c r="G24" s="38"/>
      <c r="H24" s="38"/>
      <c r="I24" s="38"/>
      <c r="J24" s="38"/>
      <c r="K24" s="38"/>
      <c r="L24" s="38"/>
      <c r="M24" s="38"/>
      <c r="N24" s="592"/>
      <c r="O24" s="592"/>
      <c r="P24" s="592"/>
      <c r="Q24" s="38"/>
      <c r="R24" s="38"/>
      <c r="S24" s="38"/>
      <c r="T24" s="38"/>
      <c r="U24" s="38"/>
      <c r="V24" s="38"/>
      <c r="W24" s="38"/>
      <c r="X24" s="38"/>
      <c r="Y24" s="38"/>
      <c r="Z24" s="38"/>
      <c r="AA24" s="38"/>
      <c r="AB24" s="38"/>
      <c r="AC24" s="38"/>
      <c r="AD24" s="38"/>
      <c r="AE24" s="38"/>
      <c r="AF24" s="38"/>
      <c r="AG24" s="38"/>
      <c r="AH24" s="112"/>
      <c r="AI24" s="307"/>
      <c r="AJ24" s="313"/>
    </row>
    <row r="25" spans="1:39" ht="19.149999999999999" customHeight="1" x14ac:dyDescent="0.25">
      <c r="A25" s="924"/>
      <c r="B25" s="927" t="s">
        <v>14728</v>
      </c>
      <c r="C25" s="927"/>
      <c r="D25" s="179" t="s">
        <v>14720</v>
      </c>
      <c r="E25" s="189">
        <v>5</v>
      </c>
      <c r="F25" s="182">
        <v>5</v>
      </c>
      <c r="G25" s="182">
        <v>5</v>
      </c>
      <c r="H25" s="182">
        <v>5</v>
      </c>
      <c r="I25" s="182">
        <v>5</v>
      </c>
      <c r="J25" s="182">
        <v>5</v>
      </c>
      <c r="K25" s="182">
        <v>5</v>
      </c>
      <c r="L25" s="182">
        <v>5</v>
      </c>
      <c r="M25" s="182">
        <v>5</v>
      </c>
      <c r="N25" s="595"/>
      <c r="O25" s="595"/>
      <c r="P25" s="595"/>
      <c r="Q25" s="182">
        <v>5</v>
      </c>
      <c r="R25" s="182">
        <v>5</v>
      </c>
      <c r="S25" s="182">
        <v>5</v>
      </c>
      <c r="T25" s="182">
        <v>5</v>
      </c>
      <c r="U25" s="182">
        <v>5</v>
      </c>
      <c r="V25" s="182">
        <v>5</v>
      </c>
      <c r="W25" s="182">
        <v>5</v>
      </c>
      <c r="X25" s="182">
        <v>5</v>
      </c>
      <c r="Y25" s="182">
        <v>5</v>
      </c>
      <c r="Z25" s="182">
        <v>5</v>
      </c>
      <c r="AA25" s="182">
        <v>5</v>
      </c>
      <c r="AB25" s="182">
        <v>5</v>
      </c>
      <c r="AC25" s="182">
        <v>5</v>
      </c>
      <c r="AD25" s="182">
        <v>5</v>
      </c>
      <c r="AE25" s="182">
        <v>5</v>
      </c>
      <c r="AF25" s="182">
        <v>5</v>
      </c>
      <c r="AG25" s="182">
        <v>5</v>
      </c>
      <c r="AH25" s="185"/>
      <c r="AI25" s="307"/>
      <c r="AJ25" s="313"/>
    </row>
    <row r="26" spans="1:39" ht="24" customHeight="1" x14ac:dyDescent="0.25">
      <c r="A26" s="924"/>
      <c r="B26" s="916" t="s">
        <v>14729</v>
      </c>
      <c r="C26" s="181" t="s">
        <v>14730</v>
      </c>
      <c r="D26" s="179" t="s">
        <v>2</v>
      </c>
      <c r="E26" s="100">
        <f t="shared" ref="E26:I26" si="10">AVERAGE(E22:E23)</f>
        <v>1.7510000000000332</v>
      </c>
      <c r="F26" s="40">
        <f t="shared" si="10"/>
        <v>1.7200000000000273</v>
      </c>
      <c r="G26" s="40">
        <f t="shared" si="10"/>
        <v>1.8525000000000489</v>
      </c>
      <c r="H26" s="40">
        <f t="shared" si="10"/>
        <v>1.7255000000000393</v>
      </c>
      <c r="I26" s="40">
        <f t="shared" si="10"/>
        <v>1.8220000000000596</v>
      </c>
      <c r="J26" s="40">
        <f t="shared" ref="J26:K26" si="11">AVERAGE(J22:J23)</f>
        <v>1.9855000000000587</v>
      </c>
      <c r="K26" s="40">
        <f t="shared" si="11"/>
        <v>2.4325000000000045</v>
      </c>
      <c r="L26" s="40">
        <f t="shared" ref="L26:M26" si="12">AVERAGE(L22:L23)</f>
        <v>3.6220000000000141</v>
      </c>
      <c r="M26" s="40">
        <f t="shared" si="12"/>
        <v>1.8765000000000214</v>
      </c>
      <c r="N26" s="592"/>
      <c r="O26" s="592"/>
      <c r="P26" s="592"/>
      <c r="Q26" s="40">
        <f t="shared" ref="Q26:AF26" si="13">AVERAGE(Q22:Q23)</f>
        <v>2</v>
      </c>
      <c r="R26" s="40">
        <f t="shared" si="13"/>
        <v>2</v>
      </c>
      <c r="S26" s="40">
        <f t="shared" si="13"/>
        <v>2</v>
      </c>
      <c r="T26" s="40">
        <f t="shared" si="13"/>
        <v>2</v>
      </c>
      <c r="U26" s="40">
        <f t="shared" si="13"/>
        <v>2</v>
      </c>
      <c r="V26" s="40">
        <f t="shared" si="13"/>
        <v>2</v>
      </c>
      <c r="W26" s="40">
        <f t="shared" si="13"/>
        <v>2</v>
      </c>
      <c r="X26" s="40">
        <f t="shared" si="13"/>
        <v>2</v>
      </c>
      <c r="Y26" s="40">
        <f t="shared" si="13"/>
        <v>2</v>
      </c>
      <c r="Z26" s="40">
        <f t="shared" si="13"/>
        <v>2</v>
      </c>
      <c r="AA26" s="40">
        <f t="shared" si="13"/>
        <v>2</v>
      </c>
      <c r="AB26" s="40">
        <f t="shared" si="13"/>
        <v>2</v>
      </c>
      <c r="AC26" s="40">
        <f t="shared" si="13"/>
        <v>2</v>
      </c>
      <c r="AD26" s="40">
        <f t="shared" si="13"/>
        <v>2</v>
      </c>
      <c r="AE26" s="40">
        <f t="shared" si="13"/>
        <v>2</v>
      </c>
      <c r="AF26" s="40">
        <f t="shared" si="13"/>
        <v>2</v>
      </c>
      <c r="AG26" s="40">
        <f>AVERAGE(AG22:AG23)</f>
        <v>1.25</v>
      </c>
      <c r="AH26" s="115"/>
      <c r="AI26" s="307">
        <f t="shared" ref="AI26:AI71" si="14">SUM(E26:AG26)</f>
        <v>52.037500000000307</v>
      </c>
      <c r="AJ26" s="313"/>
    </row>
    <row r="27" spans="1:39" ht="24" customHeight="1" x14ac:dyDescent="0.25">
      <c r="A27" s="924"/>
      <c r="B27" s="916"/>
      <c r="C27" s="21" t="s">
        <v>14731</v>
      </c>
      <c r="D27" s="180" t="s">
        <v>2</v>
      </c>
      <c r="E27" s="100">
        <f t="shared" ref="E27:I27" si="15">E26+E24+0.21*E4/1000</f>
        <v>1.8770000000000331</v>
      </c>
      <c r="F27" s="40">
        <f t="shared" si="15"/>
        <v>1.8460000000000272</v>
      </c>
      <c r="G27" s="40">
        <f t="shared" si="15"/>
        <v>1.9785000000000488</v>
      </c>
      <c r="H27" s="40">
        <f t="shared" si="15"/>
        <v>1.8515000000000392</v>
      </c>
      <c r="I27" s="40">
        <f t="shared" si="15"/>
        <v>1.9480000000000595</v>
      </c>
      <c r="J27" s="40">
        <f t="shared" ref="J27:K27" si="16">J26+J24+0.21*J4/1000</f>
        <v>2.1115000000000586</v>
      </c>
      <c r="K27" s="40">
        <f t="shared" si="16"/>
        <v>2.5585000000000044</v>
      </c>
      <c r="L27" s="40">
        <f t="shared" ref="L27:M27" si="17">L26+L24+0.21*L4/1000</f>
        <v>3.748000000000014</v>
      </c>
      <c r="M27" s="40">
        <f t="shared" si="17"/>
        <v>2.0025000000000213</v>
      </c>
      <c r="N27" s="592"/>
      <c r="O27" s="592"/>
      <c r="P27" s="592"/>
      <c r="Q27" s="40">
        <f t="shared" ref="Q27:AF27" si="18">Q26+Q24+0.21*Q4/1000</f>
        <v>2.1680000000000001</v>
      </c>
      <c r="R27" s="40">
        <f t="shared" si="18"/>
        <v>2.1680000000000001</v>
      </c>
      <c r="S27" s="40">
        <f t="shared" si="18"/>
        <v>2.1680000000000001</v>
      </c>
      <c r="T27" s="40">
        <f t="shared" si="18"/>
        <v>2.1680000000000001</v>
      </c>
      <c r="U27" s="40">
        <f t="shared" si="18"/>
        <v>2.1680000000000001</v>
      </c>
      <c r="V27" s="40">
        <f t="shared" si="18"/>
        <v>2.1680000000000001</v>
      </c>
      <c r="W27" s="40">
        <f t="shared" si="18"/>
        <v>2.1680000000000001</v>
      </c>
      <c r="X27" s="40">
        <f t="shared" si="18"/>
        <v>2.1680000000000001</v>
      </c>
      <c r="Y27" s="40">
        <f t="shared" si="18"/>
        <v>2.1680000000000001</v>
      </c>
      <c r="Z27" s="40">
        <f t="shared" si="18"/>
        <v>2.21</v>
      </c>
      <c r="AA27" s="40">
        <f t="shared" si="18"/>
        <v>2.21</v>
      </c>
      <c r="AB27" s="40">
        <f t="shared" si="18"/>
        <v>2.21</v>
      </c>
      <c r="AC27" s="40">
        <f t="shared" si="18"/>
        <v>2.21</v>
      </c>
      <c r="AD27" s="40">
        <f t="shared" si="18"/>
        <v>2.21</v>
      </c>
      <c r="AE27" s="40">
        <f t="shared" si="18"/>
        <v>2.21</v>
      </c>
      <c r="AF27" s="40">
        <f t="shared" si="18"/>
        <v>2.21</v>
      </c>
      <c r="AG27" s="40">
        <f>AG26+AG24+0.21*AG4/1000</f>
        <v>1.3340000000000001</v>
      </c>
      <c r="AH27" s="115"/>
      <c r="AI27" s="307">
        <f t="shared" si="14"/>
        <v>56.23750000000031</v>
      </c>
      <c r="AJ27" s="313"/>
    </row>
    <row r="28" spans="1:39" ht="15" x14ac:dyDescent="0.25">
      <c r="A28" s="924"/>
      <c r="B28" s="916" t="s">
        <v>14732</v>
      </c>
      <c r="C28" s="21" t="s">
        <v>14733</v>
      </c>
      <c r="D28" s="180" t="s">
        <v>2</v>
      </c>
      <c r="E28" s="100">
        <f t="shared" ref="E28:I28" si="19">IF(E3&gt;1,E3*1.49*E4/1000+((E3-1)+2)*0.5,2*E4/1000)</f>
        <v>1.2</v>
      </c>
      <c r="F28" s="40">
        <f t="shared" si="19"/>
        <v>1.2</v>
      </c>
      <c r="G28" s="40">
        <f t="shared" si="19"/>
        <v>1.2</v>
      </c>
      <c r="H28" s="40">
        <f t="shared" si="19"/>
        <v>1.2</v>
      </c>
      <c r="I28" s="40">
        <f t="shared" si="19"/>
        <v>1.2</v>
      </c>
      <c r="J28" s="40">
        <f t="shared" ref="J28:K28" si="20">IF(J3&gt;1,J3*1.49*J4/1000+((J3-1)+2)*0.5,2*J4/1000)</f>
        <v>1.2</v>
      </c>
      <c r="K28" s="40">
        <f t="shared" si="20"/>
        <v>1.2</v>
      </c>
      <c r="L28" s="40">
        <f t="shared" ref="L28:M28" si="21">IF(L3&gt;1,L3*1.49*L4/1000+((L3-1)+2)*0.5,2*L4/1000)</f>
        <v>1.2</v>
      </c>
      <c r="M28" s="40">
        <f t="shared" si="21"/>
        <v>1.2</v>
      </c>
      <c r="N28" s="592"/>
      <c r="O28" s="592"/>
      <c r="P28" s="592"/>
      <c r="Q28" s="40">
        <f t="shared" ref="Q28:AF28" si="22">IF(Q3&gt;1,Q3*1.49*Q4/1000+((Q3-1)+2)*0.5,2*Q4/1000)</f>
        <v>1.6</v>
      </c>
      <c r="R28" s="40">
        <f t="shared" si="22"/>
        <v>1.6</v>
      </c>
      <c r="S28" s="40">
        <f t="shared" si="22"/>
        <v>1.6</v>
      </c>
      <c r="T28" s="40">
        <f t="shared" si="22"/>
        <v>1.6</v>
      </c>
      <c r="U28" s="40">
        <f t="shared" si="22"/>
        <v>1.6</v>
      </c>
      <c r="V28" s="40">
        <f t="shared" si="22"/>
        <v>1.6</v>
      </c>
      <c r="W28" s="40">
        <f t="shared" si="22"/>
        <v>1.6</v>
      </c>
      <c r="X28" s="40">
        <f t="shared" si="22"/>
        <v>1.6</v>
      </c>
      <c r="Y28" s="40">
        <f t="shared" si="22"/>
        <v>1.6</v>
      </c>
      <c r="Z28" s="40">
        <f t="shared" si="22"/>
        <v>2</v>
      </c>
      <c r="AA28" s="40">
        <f t="shared" si="22"/>
        <v>2</v>
      </c>
      <c r="AB28" s="40">
        <f t="shared" si="22"/>
        <v>2</v>
      </c>
      <c r="AC28" s="40">
        <f t="shared" si="22"/>
        <v>2</v>
      </c>
      <c r="AD28" s="40">
        <f t="shared" si="22"/>
        <v>2</v>
      </c>
      <c r="AE28" s="40">
        <f t="shared" si="22"/>
        <v>2</v>
      </c>
      <c r="AF28" s="40">
        <f t="shared" si="22"/>
        <v>2</v>
      </c>
      <c r="AG28" s="40">
        <f>IF(AG3&gt;1,AG3*1.49*AG4/1000+((AG3-1)+2)*0.5,2*AG4/1000)</f>
        <v>0.8</v>
      </c>
      <c r="AH28" s="115"/>
      <c r="AI28" s="307">
        <f t="shared" si="14"/>
        <v>40</v>
      </c>
      <c r="AJ28" s="313"/>
    </row>
    <row r="29" spans="1:39" ht="15.75" thickBot="1" x14ac:dyDescent="0.3">
      <c r="A29" s="924"/>
      <c r="B29" s="917"/>
      <c r="C29" s="283" t="s">
        <v>14734</v>
      </c>
      <c r="D29" s="284" t="s">
        <v>2</v>
      </c>
      <c r="E29" s="285">
        <f t="shared" ref="E29:AG29" si="23">E28+2*(1/E25)*E27</f>
        <v>1.9508000000000132</v>
      </c>
      <c r="F29" s="286">
        <f t="shared" si="23"/>
        <v>1.9384000000000108</v>
      </c>
      <c r="G29" s="286">
        <f t="shared" si="23"/>
        <v>1.9914000000000196</v>
      </c>
      <c r="H29" s="286">
        <f t="shared" si="23"/>
        <v>1.9406000000000156</v>
      </c>
      <c r="I29" s="286">
        <f t="shared" si="23"/>
        <v>1.9792000000000238</v>
      </c>
      <c r="J29" s="286">
        <f t="shared" ref="J29:K29" si="24">J28+2*(1/J25)*J27</f>
        <v>2.0446000000000235</v>
      </c>
      <c r="K29" s="286">
        <f t="shared" si="24"/>
        <v>2.2234000000000016</v>
      </c>
      <c r="L29" s="286">
        <f t="shared" ref="L29:M29" si="25">L28+2*(1/L25)*L27</f>
        <v>2.6992000000000056</v>
      </c>
      <c r="M29" s="286">
        <f t="shared" si="25"/>
        <v>2.0010000000000083</v>
      </c>
      <c r="N29" s="596"/>
      <c r="O29" s="596"/>
      <c r="P29" s="596"/>
      <c r="Q29" s="286">
        <f t="shared" ref="Q29:AF29" si="26">Q28+2*(1/Q25)*Q27</f>
        <v>2.4672000000000001</v>
      </c>
      <c r="R29" s="286">
        <f t="shared" si="26"/>
        <v>2.4672000000000001</v>
      </c>
      <c r="S29" s="286">
        <f t="shared" si="26"/>
        <v>2.4672000000000001</v>
      </c>
      <c r="T29" s="286">
        <f t="shared" si="26"/>
        <v>2.4672000000000001</v>
      </c>
      <c r="U29" s="286">
        <f t="shared" si="26"/>
        <v>2.4672000000000001</v>
      </c>
      <c r="V29" s="286">
        <f t="shared" si="26"/>
        <v>2.4672000000000001</v>
      </c>
      <c r="W29" s="286">
        <f t="shared" si="26"/>
        <v>2.4672000000000001</v>
      </c>
      <c r="X29" s="286">
        <f t="shared" si="26"/>
        <v>2.4672000000000001</v>
      </c>
      <c r="Y29" s="286">
        <f t="shared" si="26"/>
        <v>2.4672000000000001</v>
      </c>
      <c r="Z29" s="286">
        <f t="shared" si="26"/>
        <v>2.8839999999999999</v>
      </c>
      <c r="AA29" s="286">
        <f t="shared" si="26"/>
        <v>2.8839999999999999</v>
      </c>
      <c r="AB29" s="286">
        <f t="shared" si="26"/>
        <v>2.8839999999999999</v>
      </c>
      <c r="AC29" s="286">
        <f t="shared" si="26"/>
        <v>2.8839999999999999</v>
      </c>
      <c r="AD29" s="286">
        <f t="shared" si="26"/>
        <v>2.8839999999999999</v>
      </c>
      <c r="AE29" s="286">
        <f t="shared" si="26"/>
        <v>2.8839999999999999</v>
      </c>
      <c r="AF29" s="286">
        <f t="shared" si="26"/>
        <v>2.8839999999999999</v>
      </c>
      <c r="AG29" s="286">
        <f t="shared" si="23"/>
        <v>1.3336000000000001</v>
      </c>
      <c r="AH29" s="287"/>
      <c r="AI29" s="308">
        <f t="shared" si="14"/>
        <v>62.495000000000111</v>
      </c>
      <c r="AJ29" s="313"/>
    </row>
    <row r="30" spans="1:39" ht="15" x14ac:dyDescent="0.25">
      <c r="A30" s="925"/>
      <c r="B30" s="919" t="s">
        <v>14735</v>
      </c>
      <c r="C30" s="292" t="s">
        <v>14736</v>
      </c>
      <c r="D30" s="293" t="s">
        <v>4</v>
      </c>
      <c r="E30" s="294" t="str">
        <f t="shared" ref="E30:AG30" si="27">IF(AND(E27&lt;=1.5,E29&lt;=0.8),(E29+E28)*E27/2*E2,"")</f>
        <v/>
      </c>
      <c r="F30" s="295" t="str">
        <f t="shared" si="27"/>
        <v/>
      </c>
      <c r="G30" s="295" t="str">
        <f t="shared" si="27"/>
        <v/>
      </c>
      <c r="H30" s="295" t="str">
        <f t="shared" si="27"/>
        <v/>
      </c>
      <c r="I30" s="295" t="str">
        <f t="shared" si="27"/>
        <v/>
      </c>
      <c r="J30" s="295" t="str">
        <f t="shared" ref="J30:K30" si="28">IF(AND(J27&lt;=1.5,J29&lt;=0.8),(J29+J28)*J27/2*J2,"")</f>
        <v/>
      </c>
      <c r="K30" s="295" t="str">
        <f t="shared" si="28"/>
        <v/>
      </c>
      <c r="L30" s="295" t="str">
        <f t="shared" ref="L30:M30" si="29">IF(AND(L27&lt;=1.5,L29&lt;=0.8),(L29+L28)*L27/2*L2,"")</f>
        <v/>
      </c>
      <c r="M30" s="295" t="str">
        <f t="shared" si="29"/>
        <v/>
      </c>
      <c r="N30" s="597"/>
      <c r="O30" s="597"/>
      <c r="P30" s="597"/>
      <c r="Q30" s="295" t="str">
        <f t="shared" ref="Q30:AF30" si="30">IF(AND(Q27&lt;=1.5,Q29&lt;=0.8),(Q29+Q28)*Q27/2*Q2,"")</f>
        <v/>
      </c>
      <c r="R30" s="295" t="str">
        <f t="shared" si="30"/>
        <v/>
      </c>
      <c r="S30" s="295" t="str">
        <f t="shared" si="30"/>
        <v/>
      </c>
      <c r="T30" s="295" t="str">
        <f t="shared" si="30"/>
        <v/>
      </c>
      <c r="U30" s="295" t="str">
        <f t="shared" si="30"/>
        <v/>
      </c>
      <c r="V30" s="295" t="str">
        <f t="shared" si="30"/>
        <v/>
      </c>
      <c r="W30" s="295" t="str">
        <f t="shared" si="30"/>
        <v/>
      </c>
      <c r="X30" s="295" t="str">
        <f t="shared" si="30"/>
        <v/>
      </c>
      <c r="Y30" s="295" t="str">
        <f t="shared" si="30"/>
        <v/>
      </c>
      <c r="Z30" s="295" t="str">
        <f t="shared" si="30"/>
        <v/>
      </c>
      <c r="AA30" s="295" t="str">
        <f t="shared" si="30"/>
        <v/>
      </c>
      <c r="AB30" s="295" t="str">
        <f t="shared" si="30"/>
        <v/>
      </c>
      <c r="AC30" s="295" t="str">
        <f t="shared" si="30"/>
        <v/>
      </c>
      <c r="AD30" s="295" t="str">
        <f t="shared" si="30"/>
        <v/>
      </c>
      <c r="AE30" s="295" t="str">
        <f t="shared" si="30"/>
        <v/>
      </c>
      <c r="AF30" s="295" t="str">
        <f t="shared" si="30"/>
        <v/>
      </c>
      <c r="AG30" s="295" t="str">
        <f t="shared" si="27"/>
        <v/>
      </c>
      <c r="AH30" s="296"/>
      <c r="AI30" s="309">
        <f t="shared" si="14"/>
        <v>0</v>
      </c>
      <c r="AJ30" s="313">
        <v>102302</v>
      </c>
    </row>
    <row r="31" spans="1:39" ht="34.5" customHeight="1" x14ac:dyDescent="0.25">
      <c r="A31" s="925"/>
      <c r="B31" s="920"/>
      <c r="C31" s="21" t="s">
        <v>14737</v>
      </c>
      <c r="D31" s="180" t="s">
        <v>4</v>
      </c>
      <c r="E31" s="100" t="str">
        <f t="shared" ref="E31:I31" si="31">IF(AND(E27&lt;=1.5,E29&gt;0.8,E29&lt;=1.5),(E29+E28)*E27/2*E2,"")</f>
        <v/>
      </c>
      <c r="F31" s="40" t="str">
        <f t="shared" si="31"/>
        <v/>
      </c>
      <c r="G31" s="40" t="str">
        <f t="shared" si="31"/>
        <v/>
      </c>
      <c r="H31" s="40" t="str">
        <f t="shared" si="31"/>
        <v/>
      </c>
      <c r="I31" s="40" t="str">
        <f t="shared" si="31"/>
        <v/>
      </c>
      <c r="J31" s="40" t="str">
        <f t="shared" ref="J31:K31" si="32">IF(AND(J27&lt;=1.5,J29&gt;0.8,J29&lt;=1.5),(J29+J28)*J27/2*J2,"")</f>
        <v/>
      </c>
      <c r="K31" s="40" t="str">
        <f t="shared" si="32"/>
        <v/>
      </c>
      <c r="L31" s="40" t="str">
        <f t="shared" ref="L31:M31" si="33">IF(AND(L27&lt;=1.5,L29&gt;0.8,L29&lt;=1.5),(L29+L28)*L27/2*L2,"")</f>
        <v/>
      </c>
      <c r="M31" s="40" t="str">
        <f t="shared" si="33"/>
        <v/>
      </c>
      <c r="N31" s="592"/>
      <c r="O31" s="592"/>
      <c r="P31" s="592"/>
      <c r="Q31" s="40" t="str">
        <f t="shared" ref="Q31:AF31" si="34">IF(AND(Q27&lt;=1.5,Q29&gt;0.8,Q29&lt;=1.5),(Q29+Q28)*Q27/2*Q2,"")</f>
        <v/>
      </c>
      <c r="R31" s="40" t="str">
        <f t="shared" si="34"/>
        <v/>
      </c>
      <c r="S31" s="40" t="str">
        <f t="shared" si="34"/>
        <v/>
      </c>
      <c r="T31" s="40" t="str">
        <f t="shared" si="34"/>
        <v/>
      </c>
      <c r="U31" s="40" t="str">
        <f t="shared" si="34"/>
        <v/>
      </c>
      <c r="V31" s="40" t="str">
        <f t="shared" si="34"/>
        <v/>
      </c>
      <c r="W31" s="40" t="str">
        <f t="shared" si="34"/>
        <v/>
      </c>
      <c r="X31" s="40" t="str">
        <f t="shared" si="34"/>
        <v/>
      </c>
      <c r="Y31" s="40" t="str">
        <f t="shared" si="34"/>
        <v/>
      </c>
      <c r="Z31" s="40" t="str">
        <f t="shared" si="34"/>
        <v/>
      </c>
      <c r="AA31" s="40" t="str">
        <f t="shared" si="34"/>
        <v/>
      </c>
      <c r="AB31" s="40" t="str">
        <f t="shared" si="34"/>
        <v/>
      </c>
      <c r="AC31" s="40" t="str">
        <f t="shared" si="34"/>
        <v/>
      </c>
      <c r="AD31" s="40" t="str">
        <f t="shared" si="34"/>
        <v/>
      </c>
      <c r="AE31" s="40" t="str">
        <f t="shared" si="34"/>
        <v/>
      </c>
      <c r="AF31" s="40" t="str">
        <f t="shared" si="34"/>
        <v/>
      </c>
      <c r="AG31" s="40">
        <f>IF(AND(AG27&lt;=1.5,AG29&gt;0.8,AG29&lt;=1.5),(AG29+AG28)*AG27/2*AG2,"")</f>
        <v>307.39201920000005</v>
      </c>
      <c r="AH31" s="115"/>
      <c r="AI31" s="307">
        <f t="shared" si="14"/>
        <v>307.39201920000005</v>
      </c>
      <c r="AJ31" s="313">
        <v>102303</v>
      </c>
    </row>
    <row r="32" spans="1:39" ht="34.5" customHeight="1" x14ac:dyDescent="0.25">
      <c r="A32" s="925"/>
      <c r="B32" s="920"/>
      <c r="C32" s="21" t="s">
        <v>14738</v>
      </c>
      <c r="D32" s="180" t="s">
        <v>4</v>
      </c>
      <c r="E32" s="100" t="str">
        <f t="shared" ref="E32:AG32" si="35">IF(AND(E27&lt;=1.5,E29&gt;1.5),(E29+E28)*E27/2*E2,"")</f>
        <v/>
      </c>
      <c r="F32" s="40" t="str">
        <f t="shared" si="35"/>
        <v/>
      </c>
      <c r="G32" s="40" t="str">
        <f t="shared" si="35"/>
        <v/>
      </c>
      <c r="H32" s="40" t="str">
        <f t="shared" si="35"/>
        <v/>
      </c>
      <c r="I32" s="40" t="str">
        <f t="shared" si="35"/>
        <v/>
      </c>
      <c r="J32" s="40" t="str">
        <f t="shared" ref="J32:K32" si="36">IF(AND(J27&lt;=1.5,J29&gt;1.5),(J29+J28)*J27/2*J2,"")</f>
        <v/>
      </c>
      <c r="K32" s="40" t="str">
        <f t="shared" si="36"/>
        <v/>
      </c>
      <c r="L32" s="40" t="str">
        <f t="shared" ref="L32:M32" si="37">IF(AND(L27&lt;=1.5,L29&gt;1.5),(L29+L28)*L27/2*L2,"")</f>
        <v/>
      </c>
      <c r="M32" s="40" t="str">
        <f t="shared" si="37"/>
        <v/>
      </c>
      <c r="N32" s="592"/>
      <c r="O32" s="592"/>
      <c r="P32" s="592"/>
      <c r="Q32" s="40" t="str">
        <f t="shared" ref="Q32:AF32" si="38">IF(AND(Q27&lt;=1.5,Q29&gt;1.5),(Q29+Q28)*Q27/2*Q2,"")</f>
        <v/>
      </c>
      <c r="R32" s="40" t="str">
        <f t="shared" si="38"/>
        <v/>
      </c>
      <c r="S32" s="40" t="str">
        <f t="shared" si="38"/>
        <v/>
      </c>
      <c r="T32" s="40" t="str">
        <f t="shared" si="38"/>
        <v/>
      </c>
      <c r="U32" s="40" t="str">
        <f t="shared" si="38"/>
        <v/>
      </c>
      <c r="V32" s="40" t="str">
        <f t="shared" si="38"/>
        <v/>
      </c>
      <c r="W32" s="40" t="str">
        <f t="shared" si="38"/>
        <v/>
      </c>
      <c r="X32" s="40" t="str">
        <f t="shared" si="38"/>
        <v/>
      </c>
      <c r="Y32" s="40" t="str">
        <f t="shared" si="38"/>
        <v/>
      </c>
      <c r="Z32" s="40" t="str">
        <f t="shared" si="38"/>
        <v/>
      </c>
      <c r="AA32" s="40" t="str">
        <f t="shared" si="38"/>
        <v/>
      </c>
      <c r="AB32" s="40" t="str">
        <f t="shared" si="38"/>
        <v/>
      </c>
      <c r="AC32" s="40" t="str">
        <f t="shared" si="38"/>
        <v/>
      </c>
      <c r="AD32" s="40" t="str">
        <f t="shared" si="38"/>
        <v/>
      </c>
      <c r="AE32" s="40" t="str">
        <f t="shared" si="38"/>
        <v/>
      </c>
      <c r="AF32" s="40" t="str">
        <f t="shared" si="38"/>
        <v/>
      </c>
      <c r="AG32" s="40" t="str">
        <f t="shared" si="35"/>
        <v/>
      </c>
      <c r="AH32" s="115"/>
      <c r="AI32" s="307">
        <f t="shared" si="14"/>
        <v>0</v>
      </c>
      <c r="AJ32" s="313">
        <v>102291</v>
      </c>
    </row>
    <row r="33" spans="1:36" ht="34.5" customHeight="1" x14ac:dyDescent="0.25">
      <c r="A33" s="925"/>
      <c r="B33" s="920"/>
      <c r="C33" s="21" t="s">
        <v>14739</v>
      </c>
      <c r="D33" s="180" t="s">
        <v>4</v>
      </c>
      <c r="E33" s="100" t="str">
        <f t="shared" ref="E33:AG33" si="39">IF(AND(E27&gt;1.5,E27&lt;=3,E29&lt;=0.8),(E29+E28)*E27/2*E2,"")</f>
        <v/>
      </c>
      <c r="F33" s="40" t="str">
        <f t="shared" si="39"/>
        <v/>
      </c>
      <c r="G33" s="40" t="str">
        <f t="shared" si="39"/>
        <v/>
      </c>
      <c r="H33" s="40" t="str">
        <f t="shared" si="39"/>
        <v/>
      </c>
      <c r="I33" s="40" t="str">
        <f t="shared" si="39"/>
        <v/>
      </c>
      <c r="J33" s="40" t="str">
        <f t="shared" ref="J33:K33" si="40">IF(AND(J27&gt;1.5,J27&lt;=3,J29&lt;=0.8),(J29+J28)*J27/2*J2,"")</f>
        <v/>
      </c>
      <c r="K33" s="40" t="str">
        <f t="shared" si="40"/>
        <v/>
      </c>
      <c r="L33" s="40" t="str">
        <f t="shared" ref="L33:M33" si="41">IF(AND(L27&gt;1.5,L27&lt;=3,L29&lt;=0.8),(L29+L28)*L27/2*L2,"")</f>
        <v/>
      </c>
      <c r="M33" s="40" t="str">
        <f t="shared" si="41"/>
        <v/>
      </c>
      <c r="N33" s="592"/>
      <c r="O33" s="592"/>
      <c r="P33" s="592"/>
      <c r="Q33" s="40" t="str">
        <f t="shared" ref="Q33:AF33" si="42">IF(AND(Q27&gt;1.5,Q27&lt;=3,Q29&lt;=0.8),(Q29+Q28)*Q27/2*Q2,"")</f>
        <v/>
      </c>
      <c r="R33" s="40" t="str">
        <f t="shared" si="42"/>
        <v/>
      </c>
      <c r="S33" s="40" t="str">
        <f t="shared" si="42"/>
        <v/>
      </c>
      <c r="T33" s="40" t="str">
        <f t="shared" si="42"/>
        <v/>
      </c>
      <c r="U33" s="40" t="str">
        <f t="shared" si="42"/>
        <v/>
      </c>
      <c r="V33" s="40" t="str">
        <f t="shared" si="42"/>
        <v/>
      </c>
      <c r="W33" s="40" t="str">
        <f t="shared" si="42"/>
        <v/>
      </c>
      <c r="X33" s="40" t="str">
        <f t="shared" si="42"/>
        <v/>
      </c>
      <c r="Y33" s="40" t="str">
        <f t="shared" si="42"/>
        <v/>
      </c>
      <c r="Z33" s="40" t="str">
        <f t="shared" si="42"/>
        <v/>
      </c>
      <c r="AA33" s="40" t="str">
        <f t="shared" si="42"/>
        <v/>
      </c>
      <c r="AB33" s="40" t="str">
        <f t="shared" si="42"/>
        <v/>
      </c>
      <c r="AC33" s="40" t="str">
        <f t="shared" si="42"/>
        <v/>
      </c>
      <c r="AD33" s="40" t="str">
        <f t="shared" si="42"/>
        <v/>
      </c>
      <c r="AE33" s="40" t="str">
        <f t="shared" si="42"/>
        <v/>
      </c>
      <c r="AF33" s="40" t="str">
        <f t="shared" si="42"/>
        <v/>
      </c>
      <c r="AG33" s="40" t="str">
        <f t="shared" si="39"/>
        <v/>
      </c>
      <c r="AH33" s="115"/>
      <c r="AI33" s="307">
        <f t="shared" si="14"/>
        <v>0</v>
      </c>
      <c r="AJ33" s="313">
        <v>102304</v>
      </c>
    </row>
    <row r="34" spans="1:36" ht="34.5" customHeight="1" x14ac:dyDescent="0.25">
      <c r="A34" s="925"/>
      <c r="B34" s="920"/>
      <c r="C34" s="21" t="s">
        <v>14740</v>
      </c>
      <c r="D34" s="180" t="s">
        <v>4</v>
      </c>
      <c r="E34" s="100" t="str">
        <f t="shared" ref="E34:AG34" si="43">IF(AND(E27&gt;1.5,E27&lt;=3,E29&gt;0.8,E29&lt;=1.5),(E29+E28)*E27/2*E2,"")</f>
        <v/>
      </c>
      <c r="F34" s="40" t="str">
        <f t="shared" si="43"/>
        <v/>
      </c>
      <c r="G34" s="40" t="str">
        <f t="shared" si="43"/>
        <v/>
      </c>
      <c r="H34" s="40" t="str">
        <f t="shared" si="43"/>
        <v/>
      </c>
      <c r="I34" s="40" t="str">
        <f t="shared" si="43"/>
        <v/>
      </c>
      <c r="J34" s="40" t="str">
        <f t="shared" ref="J34:K34" si="44">IF(AND(J27&gt;1.5,J27&lt;=3,J29&gt;0.8,J29&lt;=1.5),(J29+J28)*J27/2*J2,"")</f>
        <v/>
      </c>
      <c r="K34" s="40" t="str">
        <f t="shared" si="44"/>
        <v/>
      </c>
      <c r="L34" s="40" t="str">
        <f t="shared" ref="L34:M34" si="45">IF(AND(L27&gt;1.5,L27&lt;=3,L29&gt;0.8,L29&lt;=1.5),(L29+L28)*L27/2*L2,"")</f>
        <v/>
      </c>
      <c r="M34" s="40" t="str">
        <f t="shared" si="45"/>
        <v/>
      </c>
      <c r="N34" s="592"/>
      <c r="O34" s="592"/>
      <c r="P34" s="592"/>
      <c r="Q34" s="40" t="str">
        <f t="shared" ref="Q34:AF34" si="46">IF(AND(Q27&gt;1.5,Q27&lt;=3,Q29&gt;0.8,Q29&lt;=1.5),(Q29+Q28)*Q27/2*Q2,"")</f>
        <v/>
      </c>
      <c r="R34" s="40" t="str">
        <f t="shared" si="46"/>
        <v/>
      </c>
      <c r="S34" s="40" t="str">
        <f t="shared" si="46"/>
        <v/>
      </c>
      <c r="T34" s="40" t="str">
        <f t="shared" si="46"/>
        <v/>
      </c>
      <c r="U34" s="40" t="str">
        <f t="shared" si="46"/>
        <v/>
      </c>
      <c r="V34" s="40" t="str">
        <f t="shared" si="46"/>
        <v/>
      </c>
      <c r="W34" s="40" t="str">
        <f t="shared" si="46"/>
        <v/>
      </c>
      <c r="X34" s="40" t="str">
        <f t="shared" si="46"/>
        <v/>
      </c>
      <c r="Y34" s="40" t="str">
        <f t="shared" si="46"/>
        <v/>
      </c>
      <c r="Z34" s="40" t="str">
        <f t="shared" si="46"/>
        <v/>
      </c>
      <c r="AA34" s="40" t="str">
        <f t="shared" si="46"/>
        <v/>
      </c>
      <c r="AB34" s="40" t="str">
        <f t="shared" si="46"/>
        <v/>
      </c>
      <c r="AC34" s="40" t="str">
        <f t="shared" si="46"/>
        <v/>
      </c>
      <c r="AD34" s="40" t="str">
        <f t="shared" si="46"/>
        <v/>
      </c>
      <c r="AE34" s="40" t="str">
        <f t="shared" si="46"/>
        <v/>
      </c>
      <c r="AF34" s="40" t="str">
        <f t="shared" si="46"/>
        <v/>
      </c>
      <c r="AG34" s="40" t="str">
        <f t="shared" si="43"/>
        <v/>
      </c>
      <c r="AH34" s="115"/>
      <c r="AI34" s="307">
        <f t="shared" si="14"/>
        <v>0</v>
      </c>
      <c r="AJ34" s="313">
        <v>102305</v>
      </c>
    </row>
    <row r="35" spans="1:36" ht="34.5" customHeight="1" x14ac:dyDescent="0.25">
      <c r="A35" s="925"/>
      <c r="B35" s="920"/>
      <c r="C35" s="21" t="s">
        <v>14741</v>
      </c>
      <c r="D35" s="180" t="s">
        <v>4</v>
      </c>
      <c r="E35" s="100">
        <f t="shared" ref="E35:AG35" si="47">IF(AND(E27&gt;1.5,E27&lt;=3,E29&gt;1.5),(E29+E28)*E27/2*E2,"")</f>
        <v>100.5388772000022</v>
      </c>
      <c r="F35" s="40">
        <f t="shared" si="47"/>
        <v>234.63619920000423</v>
      </c>
      <c r="G35" s="40">
        <f t="shared" si="47"/>
        <v>47.356386750001448</v>
      </c>
      <c r="H35" s="40">
        <f t="shared" si="47"/>
        <v>104.66677620000273</v>
      </c>
      <c r="I35" s="40">
        <f t="shared" si="47"/>
        <v>250.81980480000954</v>
      </c>
      <c r="J35" s="40">
        <f t="shared" ref="J35:K35" si="48">IF(AND(J27&gt;1.5,J27&lt;=3,J29&gt;1.5),(J29+J28)*J27/2*J2,"")</f>
        <v>51.382296750001792</v>
      </c>
      <c r="K35" s="40">
        <f t="shared" si="48"/>
        <v>332.83321820000072</v>
      </c>
      <c r="L35" s="40" t="str">
        <f t="shared" ref="L35:M35" si="49">IF(AND(L27&gt;1.5,L27&lt;=3,L29&gt;1.5),(L29+L28)*L27/2*L2,"")</f>
        <v/>
      </c>
      <c r="M35" s="40">
        <f t="shared" si="49"/>
        <v>51.280020000000683</v>
      </c>
      <c r="N35" s="592"/>
      <c r="O35" s="592"/>
      <c r="P35" s="592"/>
      <c r="Q35" s="40">
        <f t="shared" ref="Q35:AF35" si="50">IF(AND(Q27&gt;1.5,Q27&lt;=3,Q29&gt;1.5),(Q29+Q28)*Q27/2*Q2,"")</f>
        <v>514.33583436799995</v>
      </c>
      <c r="R35" s="40">
        <f t="shared" si="50"/>
        <v>508.56024767999997</v>
      </c>
      <c r="S35" s="40">
        <f t="shared" si="50"/>
        <v>448.77631219199998</v>
      </c>
      <c r="T35" s="40">
        <f t="shared" si="50"/>
        <v>308.61913599999997</v>
      </c>
      <c r="U35" s="40">
        <f t="shared" si="50"/>
        <v>328.37076070400002</v>
      </c>
      <c r="V35" s="40">
        <f t="shared" si="50"/>
        <v>400.67581542399995</v>
      </c>
      <c r="W35" s="40">
        <f t="shared" si="50"/>
        <v>196.19359359999999</v>
      </c>
      <c r="X35" s="40">
        <f t="shared" si="50"/>
        <v>383.87811673599992</v>
      </c>
      <c r="Y35" s="40">
        <f t="shared" si="50"/>
        <v>383.87811673599992</v>
      </c>
      <c r="Z35" s="40">
        <f t="shared" si="50"/>
        <v>647.61839999999995</v>
      </c>
      <c r="AA35" s="40">
        <f t="shared" si="50"/>
        <v>647.61839999999995</v>
      </c>
      <c r="AB35" s="40">
        <f t="shared" si="50"/>
        <v>647.61839999999995</v>
      </c>
      <c r="AC35" s="40">
        <f t="shared" si="50"/>
        <v>492.15760308</v>
      </c>
      <c r="AD35" s="40">
        <f t="shared" si="50"/>
        <v>400.99451964000002</v>
      </c>
      <c r="AE35" s="40">
        <f t="shared" si="50"/>
        <v>389.39135664000003</v>
      </c>
      <c r="AF35" s="40">
        <f t="shared" si="50"/>
        <v>111.86528496000001</v>
      </c>
      <c r="AG35" s="40" t="str">
        <f t="shared" si="47"/>
        <v/>
      </c>
      <c r="AH35" s="115"/>
      <c r="AI35" s="307">
        <f t="shared" si="14"/>
        <v>7984.0654768600243</v>
      </c>
      <c r="AJ35" s="313">
        <v>102278</v>
      </c>
    </row>
    <row r="36" spans="1:36" ht="34.5" customHeight="1" x14ac:dyDescent="0.25">
      <c r="A36" s="925"/>
      <c r="B36" s="920"/>
      <c r="C36" s="21" t="s">
        <v>14742</v>
      </c>
      <c r="D36" s="180" t="s">
        <v>4</v>
      </c>
      <c r="E36" s="100" t="str">
        <f t="shared" ref="E36:AG36" si="51">IF(AND(E27&gt;3,E27&lt;=4.5,E29&lt;=0.8),(E29+E28)*E27/2*E2,"")</f>
        <v/>
      </c>
      <c r="F36" s="40" t="str">
        <f t="shared" si="51"/>
        <v/>
      </c>
      <c r="G36" s="40" t="str">
        <f t="shared" si="51"/>
        <v/>
      </c>
      <c r="H36" s="40" t="str">
        <f t="shared" si="51"/>
        <v/>
      </c>
      <c r="I36" s="40" t="str">
        <f t="shared" si="51"/>
        <v/>
      </c>
      <c r="J36" s="40" t="str">
        <f t="shared" ref="J36:K36" si="52">IF(AND(J27&gt;3,J27&lt;=4.5,J29&lt;=0.8),(J29+J28)*J27/2*J2,"")</f>
        <v/>
      </c>
      <c r="K36" s="40" t="str">
        <f t="shared" si="52"/>
        <v/>
      </c>
      <c r="L36" s="40" t="str">
        <f t="shared" ref="L36:M36" si="53">IF(AND(L27&gt;3,L27&lt;=4.5,L29&lt;=0.8),(L29+L28)*L27/2*L2,"")</f>
        <v/>
      </c>
      <c r="M36" s="40" t="str">
        <f t="shared" si="53"/>
        <v/>
      </c>
      <c r="N36" s="592"/>
      <c r="O36" s="592"/>
      <c r="P36" s="592"/>
      <c r="Q36" s="40" t="str">
        <f t="shared" ref="Q36:AF36" si="54">IF(AND(Q27&gt;3,Q27&lt;=4.5,Q29&lt;=0.8),(Q29+Q28)*Q27/2*Q2,"")</f>
        <v/>
      </c>
      <c r="R36" s="40" t="str">
        <f t="shared" si="54"/>
        <v/>
      </c>
      <c r="S36" s="40" t="str">
        <f t="shared" si="54"/>
        <v/>
      </c>
      <c r="T36" s="40" t="str">
        <f t="shared" si="54"/>
        <v/>
      </c>
      <c r="U36" s="40" t="str">
        <f t="shared" si="54"/>
        <v/>
      </c>
      <c r="V36" s="40" t="str">
        <f t="shared" si="54"/>
        <v/>
      </c>
      <c r="W36" s="40" t="str">
        <f t="shared" si="54"/>
        <v/>
      </c>
      <c r="X36" s="40" t="str">
        <f t="shared" si="54"/>
        <v/>
      </c>
      <c r="Y36" s="40" t="str">
        <f t="shared" si="54"/>
        <v/>
      </c>
      <c r="Z36" s="40" t="str">
        <f t="shared" si="54"/>
        <v/>
      </c>
      <c r="AA36" s="40" t="str">
        <f t="shared" si="54"/>
        <v/>
      </c>
      <c r="AB36" s="40" t="str">
        <f t="shared" si="54"/>
        <v/>
      </c>
      <c r="AC36" s="40" t="str">
        <f t="shared" si="54"/>
        <v/>
      </c>
      <c r="AD36" s="40" t="str">
        <f t="shared" si="54"/>
        <v/>
      </c>
      <c r="AE36" s="40" t="str">
        <f t="shared" si="54"/>
        <v/>
      </c>
      <c r="AF36" s="40" t="str">
        <f t="shared" si="54"/>
        <v/>
      </c>
      <c r="AG36" s="40" t="str">
        <f t="shared" si="51"/>
        <v/>
      </c>
      <c r="AH36" s="115"/>
      <c r="AI36" s="307">
        <f t="shared" si="14"/>
        <v>0</v>
      </c>
      <c r="AJ36" s="313">
        <v>102293</v>
      </c>
    </row>
    <row r="37" spans="1:36" ht="34.5" customHeight="1" x14ac:dyDescent="0.25">
      <c r="A37" s="925"/>
      <c r="B37" s="920"/>
      <c r="C37" s="21" t="s">
        <v>14743</v>
      </c>
      <c r="D37" s="180" t="s">
        <v>4</v>
      </c>
      <c r="E37" s="100" t="str">
        <f t="shared" ref="E37:AG37" si="55">IF(AND(E27&gt;3,E27&lt;=4.5,E29&gt;0.8,E29&lt;=1.5),(E29+E28)*E27/2*E2,"")</f>
        <v/>
      </c>
      <c r="F37" s="40" t="str">
        <f t="shared" si="55"/>
        <v/>
      </c>
      <c r="G37" s="40" t="str">
        <f t="shared" si="55"/>
        <v/>
      </c>
      <c r="H37" s="40" t="str">
        <f t="shared" si="55"/>
        <v/>
      </c>
      <c r="I37" s="40" t="str">
        <f t="shared" si="55"/>
        <v/>
      </c>
      <c r="J37" s="40" t="str">
        <f t="shared" ref="J37:K37" si="56">IF(AND(J27&gt;3,J27&lt;=4.5,J29&gt;0.8,J29&lt;=1.5),(J29+J28)*J27/2*J2,"")</f>
        <v/>
      </c>
      <c r="K37" s="40" t="str">
        <f t="shared" si="56"/>
        <v/>
      </c>
      <c r="L37" s="40" t="str">
        <f t="shared" ref="L37:M37" si="57">IF(AND(L27&gt;3,L27&lt;=4.5,L29&gt;0.8,L29&lt;=1.5),(L29+L28)*L27/2*L2,"")</f>
        <v/>
      </c>
      <c r="M37" s="40" t="str">
        <f t="shared" si="57"/>
        <v/>
      </c>
      <c r="N37" s="592"/>
      <c r="O37" s="592"/>
      <c r="P37" s="592"/>
      <c r="Q37" s="40" t="str">
        <f t="shared" ref="Q37:AF37" si="58">IF(AND(Q27&gt;3,Q27&lt;=4.5,Q29&gt;0.8,Q29&lt;=1.5),(Q29+Q28)*Q27/2*Q2,"")</f>
        <v/>
      </c>
      <c r="R37" s="40" t="str">
        <f t="shared" si="58"/>
        <v/>
      </c>
      <c r="S37" s="40" t="str">
        <f t="shared" si="58"/>
        <v/>
      </c>
      <c r="T37" s="40" t="str">
        <f t="shared" si="58"/>
        <v/>
      </c>
      <c r="U37" s="40" t="str">
        <f t="shared" si="58"/>
        <v/>
      </c>
      <c r="V37" s="40" t="str">
        <f t="shared" si="58"/>
        <v/>
      </c>
      <c r="W37" s="40" t="str">
        <f t="shared" si="58"/>
        <v/>
      </c>
      <c r="X37" s="40" t="str">
        <f t="shared" si="58"/>
        <v/>
      </c>
      <c r="Y37" s="40" t="str">
        <f t="shared" si="58"/>
        <v/>
      </c>
      <c r="Z37" s="40" t="str">
        <f t="shared" si="58"/>
        <v/>
      </c>
      <c r="AA37" s="40" t="str">
        <f t="shared" si="58"/>
        <v/>
      </c>
      <c r="AB37" s="40" t="str">
        <f t="shared" si="58"/>
        <v/>
      </c>
      <c r="AC37" s="40" t="str">
        <f t="shared" si="58"/>
        <v/>
      </c>
      <c r="AD37" s="40" t="str">
        <f t="shared" si="58"/>
        <v/>
      </c>
      <c r="AE37" s="40" t="str">
        <f t="shared" si="58"/>
        <v/>
      </c>
      <c r="AF37" s="40" t="str">
        <f t="shared" si="58"/>
        <v/>
      </c>
      <c r="AG37" s="40" t="str">
        <f t="shared" si="55"/>
        <v/>
      </c>
      <c r="AH37" s="115"/>
      <c r="AI37" s="307">
        <f t="shared" si="14"/>
        <v>0</v>
      </c>
      <c r="AJ37" s="313">
        <v>102293</v>
      </c>
    </row>
    <row r="38" spans="1:36" ht="34.5" customHeight="1" x14ac:dyDescent="0.25">
      <c r="A38" s="925"/>
      <c r="B38" s="920"/>
      <c r="C38" s="21" t="s">
        <v>14744</v>
      </c>
      <c r="D38" s="180" t="s">
        <v>4</v>
      </c>
      <c r="E38" s="100" t="str">
        <f t="shared" ref="E38" si="59">IF(AND(E27&gt;3,E27&lt;=4.5,E29&gt;1.5),(E29+E28)*E27/2*E2,"")</f>
        <v/>
      </c>
      <c r="F38" s="100" t="str">
        <f t="shared" ref="F38:AG38" si="60">IF(AND(F27&gt;3,F27&lt;=4.5,F29&gt;1.5),(F29+F28)*F27/2*F2,"")</f>
        <v/>
      </c>
      <c r="G38" s="100" t="str">
        <f t="shared" si="60"/>
        <v/>
      </c>
      <c r="H38" s="100" t="str">
        <f t="shared" si="60"/>
        <v/>
      </c>
      <c r="I38" s="100" t="str">
        <f t="shared" si="60"/>
        <v/>
      </c>
      <c r="J38" s="100" t="str">
        <f t="shared" ref="J38:K38" si="61">IF(AND(J27&gt;3,J27&lt;=4.5,J29&gt;1.5),(J29+J28)*J27/2*J2,"")</f>
        <v/>
      </c>
      <c r="K38" s="100" t="str">
        <f t="shared" si="61"/>
        <v/>
      </c>
      <c r="L38" s="100">
        <f t="shared" ref="L38:M38" si="62">IF(AND(L27&gt;3,L27&lt;=4.5,L29&gt;1.5),(L29+L28)*L27/2*L2,"")</f>
        <v>109.60651200000056</v>
      </c>
      <c r="M38" s="100" t="str">
        <f t="shared" si="62"/>
        <v/>
      </c>
      <c r="N38" s="598"/>
      <c r="O38" s="598"/>
      <c r="P38" s="598"/>
      <c r="Q38" s="100" t="str">
        <f t="shared" ref="Q38:AF38" si="63">IF(AND(Q27&gt;3,Q27&lt;=4.5,Q29&gt;1.5),(Q29+Q28)*Q27/2*Q2,"")</f>
        <v/>
      </c>
      <c r="R38" s="100" t="str">
        <f t="shared" si="63"/>
        <v/>
      </c>
      <c r="S38" s="100" t="str">
        <f t="shared" si="63"/>
        <v/>
      </c>
      <c r="T38" s="100" t="str">
        <f t="shared" si="63"/>
        <v/>
      </c>
      <c r="U38" s="100" t="str">
        <f t="shared" si="63"/>
        <v/>
      </c>
      <c r="V38" s="100" t="str">
        <f t="shared" si="63"/>
        <v/>
      </c>
      <c r="W38" s="100" t="str">
        <f t="shared" si="63"/>
        <v/>
      </c>
      <c r="X38" s="100" t="str">
        <f t="shared" si="63"/>
        <v/>
      </c>
      <c r="Y38" s="100" t="str">
        <f t="shared" si="63"/>
        <v/>
      </c>
      <c r="Z38" s="100" t="str">
        <f t="shared" si="63"/>
        <v/>
      </c>
      <c r="AA38" s="100" t="str">
        <f t="shared" si="63"/>
        <v/>
      </c>
      <c r="AB38" s="100" t="str">
        <f t="shared" si="63"/>
        <v/>
      </c>
      <c r="AC38" s="100" t="str">
        <f t="shared" si="63"/>
        <v/>
      </c>
      <c r="AD38" s="100" t="str">
        <f t="shared" si="63"/>
        <v/>
      </c>
      <c r="AE38" s="100" t="str">
        <f t="shared" si="63"/>
        <v/>
      </c>
      <c r="AF38" s="100" t="str">
        <f t="shared" si="63"/>
        <v/>
      </c>
      <c r="AG38" s="100" t="str">
        <f t="shared" si="60"/>
        <v/>
      </c>
      <c r="AH38" s="115"/>
      <c r="AI38" s="307">
        <f t="shared" si="14"/>
        <v>109.60651200000056</v>
      </c>
      <c r="AJ38" s="313">
        <v>102296</v>
      </c>
    </row>
    <row r="39" spans="1:36" ht="34.5" customHeight="1" x14ac:dyDescent="0.25">
      <c r="A39" s="925"/>
      <c r="B39" s="920"/>
      <c r="C39" s="21" t="s">
        <v>14745</v>
      </c>
      <c r="D39" s="180" t="s">
        <v>4</v>
      </c>
      <c r="E39" s="100" t="str">
        <f>IF(AND(E27&gt;4.5,E29&lt;=0.8),(E29+E28)*E27/2*E2,"")</f>
        <v/>
      </c>
      <c r="F39" s="100" t="str">
        <f t="shared" ref="F39:AG39" si="64">IF(AND(F27&gt;4.5,F29&lt;=0.8),(F29+F28)*F27/2*F2,"")</f>
        <v/>
      </c>
      <c r="G39" s="100" t="str">
        <f t="shared" si="64"/>
        <v/>
      </c>
      <c r="H39" s="100" t="str">
        <f t="shared" si="64"/>
        <v/>
      </c>
      <c r="I39" s="100" t="str">
        <f t="shared" si="64"/>
        <v/>
      </c>
      <c r="J39" s="100" t="str">
        <f t="shared" ref="J39:K39" si="65">IF(AND(J27&gt;4.5,J29&lt;=0.8),(J29+J28)*J27/2*J2,"")</f>
        <v/>
      </c>
      <c r="K39" s="100" t="str">
        <f t="shared" si="65"/>
        <v/>
      </c>
      <c r="L39" s="100" t="str">
        <f t="shared" ref="L39:M39" si="66">IF(AND(L27&gt;4.5,L29&lt;=0.8),(L29+L28)*L27/2*L2,"")</f>
        <v/>
      </c>
      <c r="M39" s="100" t="str">
        <f t="shared" si="66"/>
        <v/>
      </c>
      <c r="N39" s="598"/>
      <c r="O39" s="598"/>
      <c r="P39" s="598"/>
      <c r="Q39" s="100" t="str">
        <f t="shared" ref="Q39:AF39" si="67">IF(AND(Q27&gt;4.5,Q29&lt;=0.8),(Q29+Q28)*Q27/2*Q2,"")</f>
        <v/>
      </c>
      <c r="R39" s="100" t="str">
        <f t="shared" si="67"/>
        <v/>
      </c>
      <c r="S39" s="100" t="str">
        <f t="shared" si="67"/>
        <v/>
      </c>
      <c r="T39" s="100" t="str">
        <f t="shared" si="67"/>
        <v/>
      </c>
      <c r="U39" s="100" t="str">
        <f t="shared" si="67"/>
        <v/>
      </c>
      <c r="V39" s="100" t="str">
        <f t="shared" si="67"/>
        <v/>
      </c>
      <c r="W39" s="100" t="str">
        <f t="shared" si="67"/>
        <v/>
      </c>
      <c r="X39" s="100" t="str">
        <f t="shared" si="67"/>
        <v/>
      </c>
      <c r="Y39" s="100" t="str">
        <f t="shared" si="67"/>
        <v/>
      </c>
      <c r="Z39" s="100" t="str">
        <f t="shared" si="67"/>
        <v/>
      </c>
      <c r="AA39" s="100" t="str">
        <f t="shared" si="67"/>
        <v/>
      </c>
      <c r="AB39" s="100" t="str">
        <f t="shared" si="67"/>
        <v/>
      </c>
      <c r="AC39" s="100" t="str">
        <f t="shared" si="67"/>
        <v/>
      </c>
      <c r="AD39" s="100" t="str">
        <f t="shared" si="67"/>
        <v/>
      </c>
      <c r="AE39" s="100" t="str">
        <f t="shared" si="67"/>
        <v/>
      </c>
      <c r="AF39" s="100" t="str">
        <f t="shared" si="67"/>
        <v/>
      </c>
      <c r="AG39" s="100" t="str">
        <f t="shared" si="64"/>
        <v/>
      </c>
      <c r="AH39" s="115"/>
      <c r="AI39" s="307">
        <f t="shared" si="14"/>
        <v>0</v>
      </c>
      <c r="AJ39" s="313">
        <v>102318</v>
      </c>
    </row>
    <row r="40" spans="1:36" ht="34.5" customHeight="1" x14ac:dyDescent="0.25">
      <c r="A40" s="925"/>
      <c r="B40" s="920"/>
      <c r="C40" s="21" t="s">
        <v>14746</v>
      </c>
      <c r="D40" s="180" t="s">
        <v>4</v>
      </c>
      <c r="E40" s="100" t="str">
        <f>IF(AND(E27&gt;4.5,E29&gt;0.8,E29&lt;=1.5),(E29+E28)*E27/2*E2,"")</f>
        <v/>
      </c>
      <c r="F40" s="100" t="str">
        <f t="shared" ref="F40:AG40" si="68">IF(AND(F27&gt;4.5,F29&gt;0.8,F29&lt;=1.5),(F29+F28)*F27/2*F2,"")</f>
        <v/>
      </c>
      <c r="G40" s="100" t="str">
        <f t="shared" si="68"/>
        <v/>
      </c>
      <c r="H40" s="100" t="str">
        <f t="shared" si="68"/>
        <v/>
      </c>
      <c r="I40" s="100" t="str">
        <f t="shared" si="68"/>
        <v/>
      </c>
      <c r="J40" s="100" t="str">
        <f t="shared" ref="J40:K40" si="69">IF(AND(J27&gt;4.5,J29&gt;0.8,J29&lt;=1.5),(J29+J28)*J27/2*J2,"")</f>
        <v/>
      </c>
      <c r="K40" s="100" t="str">
        <f t="shared" si="69"/>
        <v/>
      </c>
      <c r="L40" s="100" t="str">
        <f t="shared" ref="L40:M40" si="70">IF(AND(L27&gt;4.5,L29&gt;0.8,L29&lt;=1.5),(L29+L28)*L27/2*L2,"")</f>
        <v/>
      </c>
      <c r="M40" s="100" t="str">
        <f t="shared" si="70"/>
        <v/>
      </c>
      <c r="N40" s="598"/>
      <c r="O40" s="598"/>
      <c r="P40" s="598"/>
      <c r="Q40" s="100" t="str">
        <f t="shared" ref="Q40:AF40" si="71">IF(AND(Q27&gt;4.5,Q29&gt;0.8,Q29&lt;=1.5),(Q29+Q28)*Q27/2*Q2,"")</f>
        <v/>
      </c>
      <c r="R40" s="100" t="str">
        <f t="shared" si="71"/>
        <v/>
      </c>
      <c r="S40" s="100" t="str">
        <f t="shared" si="71"/>
        <v/>
      </c>
      <c r="T40" s="100" t="str">
        <f t="shared" si="71"/>
        <v/>
      </c>
      <c r="U40" s="100" t="str">
        <f t="shared" si="71"/>
        <v/>
      </c>
      <c r="V40" s="100" t="str">
        <f t="shared" si="71"/>
        <v/>
      </c>
      <c r="W40" s="100" t="str">
        <f t="shared" si="71"/>
        <v/>
      </c>
      <c r="X40" s="100" t="str">
        <f t="shared" si="71"/>
        <v/>
      </c>
      <c r="Y40" s="100" t="str">
        <f t="shared" si="71"/>
        <v/>
      </c>
      <c r="Z40" s="100" t="str">
        <f t="shared" si="71"/>
        <v/>
      </c>
      <c r="AA40" s="100" t="str">
        <f t="shared" si="71"/>
        <v/>
      </c>
      <c r="AB40" s="100" t="str">
        <f t="shared" si="71"/>
        <v/>
      </c>
      <c r="AC40" s="100" t="str">
        <f t="shared" si="71"/>
        <v/>
      </c>
      <c r="AD40" s="100" t="str">
        <f t="shared" si="71"/>
        <v/>
      </c>
      <c r="AE40" s="100" t="str">
        <f t="shared" si="71"/>
        <v/>
      </c>
      <c r="AF40" s="100" t="str">
        <f t="shared" si="71"/>
        <v/>
      </c>
      <c r="AG40" s="100" t="str">
        <f t="shared" si="68"/>
        <v/>
      </c>
      <c r="AH40" s="115"/>
      <c r="AI40" s="307">
        <f t="shared" si="14"/>
        <v>0</v>
      </c>
      <c r="AJ40" s="313">
        <v>102318</v>
      </c>
    </row>
    <row r="41" spans="1:36" ht="34.5" customHeight="1" thickBot="1" x14ac:dyDescent="0.3">
      <c r="A41" s="925"/>
      <c r="B41" s="921"/>
      <c r="C41" s="297" t="s">
        <v>14747</v>
      </c>
      <c r="D41" s="298" t="s">
        <v>4</v>
      </c>
      <c r="E41" s="299" t="str">
        <f>IF(AND(E27&gt;4.5,E29&gt;1.5),(E29+E28)*E27/2*E2,"")</f>
        <v/>
      </c>
      <c r="F41" s="299" t="str">
        <f t="shared" ref="F41:AG41" si="72">IF(AND(F27&gt;4.5,F29&gt;1.5),(F29+F28)*F27/2*F2,"")</f>
        <v/>
      </c>
      <c r="G41" s="299" t="str">
        <f t="shared" si="72"/>
        <v/>
      </c>
      <c r="H41" s="299" t="str">
        <f t="shared" si="72"/>
        <v/>
      </c>
      <c r="I41" s="299" t="str">
        <f t="shared" si="72"/>
        <v/>
      </c>
      <c r="J41" s="299" t="str">
        <f t="shared" ref="J41:K41" si="73">IF(AND(J27&gt;4.5,J29&gt;1.5),(J29+J28)*J27/2*J2,"")</f>
        <v/>
      </c>
      <c r="K41" s="299" t="str">
        <f t="shared" si="73"/>
        <v/>
      </c>
      <c r="L41" s="299" t="str">
        <f t="shared" ref="L41:M41" si="74">IF(AND(L27&gt;4.5,L29&gt;1.5),(L29+L28)*L27/2*L2,"")</f>
        <v/>
      </c>
      <c r="M41" s="299" t="str">
        <f t="shared" si="74"/>
        <v/>
      </c>
      <c r="N41" s="599"/>
      <c r="O41" s="599"/>
      <c r="P41" s="599"/>
      <c r="Q41" s="299" t="str">
        <f t="shared" ref="Q41:AF41" si="75">IF(AND(Q27&gt;4.5,Q29&gt;1.5),(Q29+Q28)*Q27/2*Q2,"")</f>
        <v/>
      </c>
      <c r="R41" s="299" t="str">
        <f t="shared" si="75"/>
        <v/>
      </c>
      <c r="S41" s="299" t="str">
        <f t="shared" si="75"/>
        <v/>
      </c>
      <c r="T41" s="299" t="str">
        <f t="shared" si="75"/>
        <v/>
      </c>
      <c r="U41" s="299" t="str">
        <f t="shared" si="75"/>
        <v/>
      </c>
      <c r="V41" s="299" t="str">
        <f t="shared" si="75"/>
        <v/>
      </c>
      <c r="W41" s="299" t="str">
        <f t="shared" si="75"/>
        <v/>
      </c>
      <c r="X41" s="299" t="str">
        <f t="shared" si="75"/>
        <v/>
      </c>
      <c r="Y41" s="299" t="str">
        <f t="shared" si="75"/>
        <v/>
      </c>
      <c r="Z41" s="299" t="str">
        <f t="shared" si="75"/>
        <v/>
      </c>
      <c r="AA41" s="299" t="str">
        <f t="shared" si="75"/>
        <v/>
      </c>
      <c r="AB41" s="299" t="str">
        <f t="shared" si="75"/>
        <v/>
      </c>
      <c r="AC41" s="299" t="str">
        <f t="shared" si="75"/>
        <v/>
      </c>
      <c r="AD41" s="299" t="str">
        <f t="shared" si="75"/>
        <v/>
      </c>
      <c r="AE41" s="299" t="str">
        <f t="shared" si="75"/>
        <v/>
      </c>
      <c r="AF41" s="299" t="str">
        <f t="shared" si="75"/>
        <v/>
      </c>
      <c r="AG41" s="299" t="str">
        <f t="shared" si="72"/>
        <v/>
      </c>
      <c r="AH41" s="300"/>
      <c r="AI41" s="310">
        <f t="shared" si="14"/>
        <v>0</v>
      </c>
      <c r="AJ41" s="313">
        <v>102321</v>
      </c>
    </row>
    <row r="42" spans="1:36" ht="26.45" customHeight="1" x14ac:dyDescent="0.25">
      <c r="A42" s="924"/>
      <c r="B42" s="922" t="s">
        <v>14748</v>
      </c>
      <c r="C42" s="922"/>
      <c r="D42" s="288" t="s">
        <v>4</v>
      </c>
      <c r="E42" s="289">
        <f t="shared" ref="E42:H42" si="76">0.1*SUM(E30:E41)</f>
        <v>10.053887720000221</v>
      </c>
      <c r="F42" s="290">
        <f t="shared" si="76"/>
        <v>23.463619920000426</v>
      </c>
      <c r="G42" s="290">
        <f t="shared" si="76"/>
        <v>4.7356386750001453</v>
      </c>
      <c r="H42" s="290">
        <f t="shared" si="76"/>
        <v>10.466677620000274</v>
      </c>
      <c r="I42" s="290">
        <f t="shared" ref="I42:AG42" si="77">0.1*SUM(I30:I41)</f>
        <v>25.081980480000954</v>
      </c>
      <c r="J42" s="290">
        <f t="shared" si="77"/>
        <v>5.1382296750001792</v>
      </c>
      <c r="K42" s="290">
        <f t="shared" si="77"/>
        <v>33.283321820000076</v>
      </c>
      <c r="L42" s="290">
        <f t="shared" si="77"/>
        <v>10.960651200000058</v>
      </c>
      <c r="M42" s="290">
        <f t="shared" si="77"/>
        <v>5.1280020000000688</v>
      </c>
      <c r="N42" s="600"/>
      <c r="O42" s="600"/>
      <c r="P42" s="600"/>
      <c r="Q42" s="290">
        <f t="shared" ref="Q42:AF42" si="78">0.1*SUM(Q30:Q41)</f>
        <v>51.433583436799999</v>
      </c>
      <c r="R42" s="290">
        <f t="shared" si="78"/>
        <v>50.856024767999997</v>
      </c>
      <c r="S42" s="290">
        <f t="shared" si="78"/>
        <v>44.877631219199998</v>
      </c>
      <c r="T42" s="290">
        <f t="shared" si="78"/>
        <v>30.861913599999998</v>
      </c>
      <c r="U42" s="290">
        <f t="shared" si="78"/>
        <v>32.837076070400002</v>
      </c>
      <c r="V42" s="290">
        <f t="shared" si="78"/>
        <v>40.067581542399999</v>
      </c>
      <c r="W42" s="290">
        <f t="shared" si="78"/>
        <v>19.619359360000001</v>
      </c>
      <c r="X42" s="290">
        <f t="shared" si="78"/>
        <v>38.387811673599998</v>
      </c>
      <c r="Y42" s="290">
        <f t="shared" si="78"/>
        <v>38.387811673599998</v>
      </c>
      <c r="Z42" s="290">
        <f t="shared" si="78"/>
        <v>64.761839999999992</v>
      </c>
      <c r="AA42" s="290">
        <f t="shared" si="78"/>
        <v>64.761839999999992</v>
      </c>
      <c r="AB42" s="290">
        <f t="shared" si="78"/>
        <v>64.761839999999992</v>
      </c>
      <c r="AC42" s="290">
        <f t="shared" si="78"/>
        <v>49.215760308</v>
      </c>
      <c r="AD42" s="290">
        <f t="shared" si="78"/>
        <v>40.099451964000004</v>
      </c>
      <c r="AE42" s="290">
        <f t="shared" si="78"/>
        <v>38.939135664000005</v>
      </c>
      <c r="AF42" s="290">
        <f t="shared" si="78"/>
        <v>11.186528496000001</v>
      </c>
      <c r="AG42" s="290">
        <f t="shared" si="77"/>
        <v>30.739201920000006</v>
      </c>
      <c r="AH42" s="291"/>
      <c r="AI42" s="311">
        <f t="shared" si="14"/>
        <v>840.1064008060024</v>
      </c>
      <c r="AJ42" s="313" t="s">
        <v>6369</v>
      </c>
    </row>
    <row r="43" spans="1:36" ht="28.5" customHeight="1" x14ac:dyDescent="0.25">
      <c r="A43" s="924"/>
      <c r="B43" s="916" t="s">
        <v>14749</v>
      </c>
      <c r="C43" s="21" t="s">
        <v>14750</v>
      </c>
      <c r="D43" s="180" t="s">
        <v>4</v>
      </c>
      <c r="E43" s="100">
        <f t="shared" ref="E43:I43" si="79">PI()*(E4/1000*1.21)^2/4*E2</f>
        <v>14.074793760609698</v>
      </c>
      <c r="F43" s="40">
        <f t="shared" si="79"/>
        <v>33.531126312040747</v>
      </c>
      <c r="G43" s="40">
        <f t="shared" si="79"/>
        <v>6.2094678355631014</v>
      </c>
      <c r="H43" s="40">
        <f t="shared" si="79"/>
        <v>14.902722805351445</v>
      </c>
      <c r="I43" s="40">
        <f t="shared" si="79"/>
        <v>33.531126312040747</v>
      </c>
      <c r="J43" s="40">
        <f t="shared" ref="J43:K43" si="80">PI()*(J4/1000*1.21)^2/4*J2</f>
        <v>6.2094678355631014</v>
      </c>
      <c r="K43" s="40">
        <f t="shared" si="80"/>
        <v>31.461303700186381</v>
      </c>
      <c r="L43" s="40">
        <f t="shared" ref="L43:M43" si="81">PI()*(L4/1000*1.21)^2/4*L2</f>
        <v>6.2094678355631014</v>
      </c>
      <c r="M43" s="40">
        <f t="shared" si="81"/>
        <v>6.6234323579339751</v>
      </c>
      <c r="N43" s="592"/>
      <c r="O43" s="592"/>
      <c r="P43" s="592"/>
      <c r="Q43" s="40">
        <f t="shared" ref="Q43:AF43" si="82">PI()*(Q4/1000*1.21)^2/4*Q2</f>
        <v>85.854402097397497</v>
      </c>
      <c r="R43" s="40">
        <f t="shared" si="82"/>
        <v>84.890324720853783</v>
      </c>
      <c r="S43" s="40">
        <f t="shared" si="82"/>
        <v>74.911019968233262</v>
      </c>
      <c r="T43" s="40">
        <f t="shared" si="82"/>
        <v>51.515585006153138</v>
      </c>
      <c r="U43" s="40">
        <f t="shared" si="82"/>
        <v>54.812582446546948</v>
      </c>
      <c r="V43" s="40">
        <f t="shared" si="82"/>
        <v>66.881948076559965</v>
      </c>
      <c r="W43" s="40">
        <f t="shared" si="82"/>
        <v>32.749193325340208</v>
      </c>
      <c r="X43" s="40">
        <f t="shared" si="82"/>
        <v>64.078028378367904</v>
      </c>
      <c r="Y43" s="40">
        <f t="shared" si="82"/>
        <v>64.078028378367904</v>
      </c>
      <c r="Z43" s="40">
        <f t="shared" si="82"/>
        <v>137.98817412362447</v>
      </c>
      <c r="AA43" s="40">
        <f t="shared" si="82"/>
        <v>137.98817412362447</v>
      </c>
      <c r="AB43" s="40">
        <f t="shared" si="82"/>
        <v>137.98817412362447</v>
      </c>
      <c r="AC43" s="40">
        <f t="shared" si="82"/>
        <v>104.86411292524842</v>
      </c>
      <c r="AD43" s="40">
        <f t="shared" si="82"/>
        <v>85.439977614446221</v>
      </c>
      <c r="AE43" s="40">
        <f t="shared" si="82"/>
        <v>82.967689494731275</v>
      </c>
      <c r="AF43" s="40">
        <f t="shared" si="82"/>
        <v>23.835157276954067</v>
      </c>
      <c r="AG43" s="40">
        <f>PI()*(AG4/1000*1.21)^2/4*AG2</f>
        <v>39.740594147603851</v>
      </c>
      <c r="AH43" s="115"/>
      <c r="AI43" s="307">
        <f t="shared" si="14"/>
        <v>1483.3360749825304</v>
      </c>
      <c r="AJ43" s="313"/>
    </row>
    <row r="44" spans="1:36" ht="15" x14ac:dyDescent="0.25">
      <c r="A44" s="924"/>
      <c r="B44" s="916"/>
      <c r="C44" s="21" t="s">
        <v>14751</v>
      </c>
      <c r="D44" s="180" t="s">
        <v>153</v>
      </c>
      <c r="E44" s="190">
        <v>0</v>
      </c>
      <c r="F44" s="41">
        <v>0</v>
      </c>
      <c r="G44" s="41">
        <v>0</v>
      </c>
      <c r="H44" s="41">
        <v>0</v>
      </c>
      <c r="I44" s="41">
        <v>0</v>
      </c>
      <c r="J44" s="41">
        <v>0</v>
      </c>
      <c r="K44" s="41">
        <v>0</v>
      </c>
      <c r="L44" s="41">
        <v>0</v>
      </c>
      <c r="M44" s="41">
        <v>0</v>
      </c>
      <c r="N44" s="601"/>
      <c r="O44" s="601"/>
      <c r="P44" s="601"/>
      <c r="Q44" s="41">
        <v>0</v>
      </c>
      <c r="R44" s="41">
        <v>0</v>
      </c>
      <c r="S44" s="41">
        <v>0</v>
      </c>
      <c r="T44" s="41">
        <v>0</v>
      </c>
      <c r="U44" s="41">
        <v>0</v>
      </c>
      <c r="V44" s="41">
        <v>0</v>
      </c>
      <c r="W44" s="41">
        <v>0</v>
      </c>
      <c r="X44" s="41">
        <v>0</v>
      </c>
      <c r="Y44" s="41">
        <v>0</v>
      </c>
      <c r="Z44" s="41">
        <v>0</v>
      </c>
      <c r="AA44" s="41">
        <v>0</v>
      </c>
      <c r="AB44" s="41">
        <v>0</v>
      </c>
      <c r="AC44" s="41">
        <v>0</v>
      </c>
      <c r="AD44" s="41">
        <v>0</v>
      </c>
      <c r="AE44" s="41">
        <v>0</v>
      </c>
      <c r="AF44" s="41">
        <v>0</v>
      </c>
      <c r="AG44" s="41">
        <v>0</v>
      </c>
      <c r="AH44" s="116"/>
      <c r="AI44" s="307">
        <f t="shared" si="14"/>
        <v>0</v>
      </c>
      <c r="AJ44" s="313"/>
    </row>
    <row r="45" spans="1:36" ht="15" x14ac:dyDescent="0.25">
      <c r="A45" s="924"/>
      <c r="B45" s="916"/>
      <c r="C45" s="21" t="s">
        <v>14752</v>
      </c>
      <c r="D45" s="180" t="s">
        <v>4</v>
      </c>
      <c r="E45" s="100">
        <f t="shared" ref="E45:I45" si="83">E44*SUM(E30:E41)</f>
        <v>0</v>
      </c>
      <c r="F45" s="40">
        <f t="shared" si="83"/>
        <v>0</v>
      </c>
      <c r="G45" s="40">
        <f t="shared" si="83"/>
        <v>0</v>
      </c>
      <c r="H45" s="40">
        <f t="shared" si="83"/>
        <v>0</v>
      </c>
      <c r="I45" s="40">
        <f t="shared" si="83"/>
        <v>0</v>
      </c>
      <c r="J45" s="40">
        <f t="shared" ref="J45:K45" si="84">J44*SUM(J30:J41)</f>
        <v>0</v>
      </c>
      <c r="K45" s="40">
        <f t="shared" si="84"/>
        <v>0</v>
      </c>
      <c r="L45" s="40">
        <f t="shared" ref="L45:M45" si="85">L44*SUM(L30:L41)</f>
        <v>0</v>
      </c>
      <c r="M45" s="40">
        <f t="shared" si="85"/>
        <v>0</v>
      </c>
      <c r="N45" s="592"/>
      <c r="O45" s="592"/>
      <c r="P45" s="592"/>
      <c r="Q45" s="40">
        <f t="shared" ref="Q45:AF45" si="86">Q44*SUM(Q30:Q41)</f>
        <v>0</v>
      </c>
      <c r="R45" s="40">
        <f t="shared" si="86"/>
        <v>0</v>
      </c>
      <c r="S45" s="40">
        <f t="shared" si="86"/>
        <v>0</v>
      </c>
      <c r="T45" s="40">
        <f t="shared" si="86"/>
        <v>0</v>
      </c>
      <c r="U45" s="40">
        <f t="shared" si="86"/>
        <v>0</v>
      </c>
      <c r="V45" s="40">
        <f t="shared" si="86"/>
        <v>0</v>
      </c>
      <c r="W45" s="40">
        <f t="shared" si="86"/>
        <v>0</v>
      </c>
      <c r="X45" s="40">
        <f t="shared" si="86"/>
        <v>0</v>
      </c>
      <c r="Y45" s="40">
        <f t="shared" si="86"/>
        <v>0</v>
      </c>
      <c r="Z45" s="40">
        <f t="shared" si="86"/>
        <v>0</v>
      </c>
      <c r="AA45" s="40">
        <f t="shared" si="86"/>
        <v>0</v>
      </c>
      <c r="AB45" s="40">
        <f t="shared" si="86"/>
        <v>0</v>
      </c>
      <c r="AC45" s="40">
        <f t="shared" si="86"/>
        <v>0</v>
      </c>
      <c r="AD45" s="40">
        <f t="shared" si="86"/>
        <v>0</v>
      </c>
      <c r="AE45" s="40">
        <f t="shared" si="86"/>
        <v>0</v>
      </c>
      <c r="AF45" s="40">
        <f t="shared" si="86"/>
        <v>0</v>
      </c>
      <c r="AG45" s="40">
        <f>AG44*SUM(AG30:AG41)</f>
        <v>0</v>
      </c>
      <c r="AH45" s="115"/>
      <c r="AI45" s="307">
        <f t="shared" si="14"/>
        <v>0</v>
      </c>
      <c r="AJ45" s="313"/>
    </row>
    <row r="46" spans="1:36" ht="15.75" thickBot="1" x14ac:dyDescent="0.3">
      <c r="A46" s="924"/>
      <c r="B46" s="917"/>
      <c r="C46" s="283" t="s">
        <v>36</v>
      </c>
      <c r="D46" s="284" t="s">
        <v>4</v>
      </c>
      <c r="E46" s="285">
        <f>MAX(E45,E43)</f>
        <v>14.074793760609698</v>
      </c>
      <c r="F46" s="286">
        <f t="shared" ref="F46:I46" si="87">MAX(F45,F43)</f>
        <v>33.531126312040747</v>
      </c>
      <c r="G46" s="286">
        <f t="shared" si="87"/>
        <v>6.2094678355631014</v>
      </c>
      <c r="H46" s="286">
        <f t="shared" si="87"/>
        <v>14.902722805351445</v>
      </c>
      <c r="I46" s="286">
        <f t="shared" si="87"/>
        <v>33.531126312040747</v>
      </c>
      <c r="J46" s="286">
        <f t="shared" ref="J46:K46" si="88">MAX(J45,J43)</f>
        <v>6.2094678355631014</v>
      </c>
      <c r="K46" s="286">
        <f t="shared" si="88"/>
        <v>31.461303700186381</v>
      </c>
      <c r="L46" s="286">
        <f t="shared" ref="L46:M46" si="89">MAX(L45,L43)</f>
        <v>6.2094678355631014</v>
      </c>
      <c r="M46" s="286">
        <f t="shared" si="89"/>
        <v>6.6234323579339751</v>
      </c>
      <c r="N46" s="596"/>
      <c r="O46" s="596"/>
      <c r="P46" s="596"/>
      <c r="Q46" s="286">
        <f t="shared" ref="Q46:AF46" si="90">MAX(Q45,Q43)</f>
        <v>85.854402097397497</v>
      </c>
      <c r="R46" s="286">
        <f t="shared" si="90"/>
        <v>84.890324720853783</v>
      </c>
      <c r="S46" s="286">
        <f t="shared" si="90"/>
        <v>74.911019968233262</v>
      </c>
      <c r="T46" s="286">
        <f t="shared" si="90"/>
        <v>51.515585006153138</v>
      </c>
      <c r="U46" s="286">
        <f t="shared" si="90"/>
        <v>54.812582446546948</v>
      </c>
      <c r="V46" s="286">
        <f t="shared" si="90"/>
        <v>66.881948076559965</v>
      </c>
      <c r="W46" s="286">
        <f t="shared" si="90"/>
        <v>32.749193325340208</v>
      </c>
      <c r="X46" s="286">
        <f t="shared" si="90"/>
        <v>64.078028378367904</v>
      </c>
      <c r="Y46" s="286">
        <f t="shared" si="90"/>
        <v>64.078028378367904</v>
      </c>
      <c r="Z46" s="286">
        <f t="shared" si="90"/>
        <v>137.98817412362447</v>
      </c>
      <c r="AA46" s="286">
        <f t="shared" si="90"/>
        <v>137.98817412362447</v>
      </c>
      <c r="AB46" s="286">
        <f t="shared" si="90"/>
        <v>137.98817412362447</v>
      </c>
      <c r="AC46" s="286">
        <f t="shared" si="90"/>
        <v>104.86411292524842</v>
      </c>
      <c r="AD46" s="286">
        <f t="shared" si="90"/>
        <v>85.439977614446221</v>
      </c>
      <c r="AE46" s="286">
        <f t="shared" si="90"/>
        <v>82.967689494731275</v>
      </c>
      <c r="AF46" s="286">
        <f t="shared" si="90"/>
        <v>23.835157276954067</v>
      </c>
      <c r="AG46" s="286">
        <f>MAX(AG45,AG43)</f>
        <v>39.740594147603851</v>
      </c>
      <c r="AH46" s="287"/>
      <c r="AI46" s="308">
        <f t="shared" si="14"/>
        <v>1483.3360749825304</v>
      </c>
      <c r="AJ46" s="313">
        <v>100974</v>
      </c>
    </row>
    <row r="47" spans="1:36" ht="22.5" customHeight="1" x14ac:dyDescent="0.25">
      <c r="A47" s="925"/>
      <c r="B47" s="919" t="s">
        <v>14753</v>
      </c>
      <c r="C47" s="292" t="s">
        <v>14754</v>
      </c>
      <c r="D47" s="293" t="s">
        <v>3</v>
      </c>
      <c r="E47" s="294" t="str">
        <f t="shared" ref="E47:I47" si="91">IF(E23="Sem","",IF(AND(E25&lt;=1.5,E27&lt;=1.5),2*E25*E13,""))</f>
        <v/>
      </c>
      <c r="F47" s="295" t="str">
        <f t="shared" si="91"/>
        <v/>
      </c>
      <c r="G47" s="295" t="str">
        <f t="shared" si="91"/>
        <v/>
      </c>
      <c r="H47" s="295" t="str">
        <f t="shared" si="91"/>
        <v/>
      </c>
      <c r="I47" s="295" t="str">
        <f t="shared" si="91"/>
        <v/>
      </c>
      <c r="J47" s="295" t="str">
        <f t="shared" ref="J47:K47" si="92">IF(J23="Sem","",IF(AND(J25&lt;=1.5,J27&lt;=1.5),2*J25*J13,""))</f>
        <v/>
      </c>
      <c r="K47" s="295" t="str">
        <f t="shared" si="92"/>
        <v/>
      </c>
      <c r="L47" s="295" t="str">
        <f t="shared" ref="L47:M47" si="93">IF(L23="Sem","",IF(AND(L25&lt;=1.5,L27&lt;=1.5),2*L25*L13,""))</f>
        <v/>
      </c>
      <c r="M47" s="295" t="str">
        <f t="shared" si="93"/>
        <v/>
      </c>
      <c r="N47" s="597"/>
      <c r="O47" s="597"/>
      <c r="P47" s="597"/>
      <c r="Q47" s="295" t="str">
        <f t="shared" ref="Q47:AF47" si="94">IF(Q23="Sem","",IF(AND(Q25&lt;=1.5,Q27&lt;=1.5),2*Q25*Q13,""))</f>
        <v/>
      </c>
      <c r="R47" s="295" t="str">
        <f t="shared" si="94"/>
        <v/>
      </c>
      <c r="S47" s="295" t="str">
        <f t="shared" si="94"/>
        <v/>
      </c>
      <c r="T47" s="295" t="str">
        <f t="shared" si="94"/>
        <v/>
      </c>
      <c r="U47" s="295" t="str">
        <f t="shared" si="94"/>
        <v/>
      </c>
      <c r="V47" s="295" t="str">
        <f t="shared" si="94"/>
        <v/>
      </c>
      <c r="W47" s="295" t="str">
        <f t="shared" si="94"/>
        <v/>
      </c>
      <c r="X47" s="295" t="str">
        <f t="shared" si="94"/>
        <v/>
      </c>
      <c r="Y47" s="295" t="str">
        <f t="shared" si="94"/>
        <v/>
      </c>
      <c r="Z47" s="295" t="str">
        <f t="shared" si="94"/>
        <v/>
      </c>
      <c r="AA47" s="295" t="str">
        <f t="shared" si="94"/>
        <v/>
      </c>
      <c r="AB47" s="295" t="str">
        <f t="shared" si="94"/>
        <v/>
      </c>
      <c r="AC47" s="295" t="str">
        <f t="shared" si="94"/>
        <v/>
      </c>
      <c r="AD47" s="295" t="str">
        <f t="shared" si="94"/>
        <v/>
      </c>
      <c r="AE47" s="295" t="str">
        <f t="shared" si="94"/>
        <v/>
      </c>
      <c r="AF47" s="295" t="str">
        <f t="shared" si="94"/>
        <v/>
      </c>
      <c r="AG47" s="295"/>
      <c r="AH47" s="296"/>
      <c r="AI47" s="309">
        <f t="shared" si="14"/>
        <v>0</v>
      </c>
      <c r="AJ47" s="313">
        <v>101570</v>
      </c>
    </row>
    <row r="48" spans="1:36" ht="22.5" customHeight="1" x14ac:dyDescent="0.25">
      <c r="A48" s="925"/>
      <c r="B48" s="920"/>
      <c r="C48" s="21" t="s">
        <v>14738</v>
      </c>
      <c r="D48" s="180" t="s">
        <v>3</v>
      </c>
      <c r="E48" s="100" t="str">
        <f t="shared" ref="E48" si="95">IF(AND(E27&lt;=1.5,E29&gt;1.5),2*E27*E2,"")</f>
        <v/>
      </c>
      <c r="F48" s="40" t="str">
        <f t="shared" ref="F48:I48" si="96">IF(AND(F27&lt;=1.5,F29&gt;1.5),2*F27*F2,"")</f>
        <v/>
      </c>
      <c r="G48" s="40" t="str">
        <f t="shared" si="96"/>
        <v/>
      </c>
      <c r="H48" s="40" t="str">
        <f t="shared" si="96"/>
        <v/>
      </c>
      <c r="I48" s="40" t="str">
        <f t="shared" si="96"/>
        <v/>
      </c>
      <c r="J48" s="40" t="str">
        <f t="shared" ref="J48:K48" si="97">IF(AND(J27&lt;=1.5,J29&gt;1.5),2*J27*J2,"")</f>
        <v/>
      </c>
      <c r="K48" s="40" t="str">
        <f t="shared" si="97"/>
        <v/>
      </c>
      <c r="L48" s="40" t="str">
        <f t="shared" ref="L48:M48" si="98">IF(AND(L27&lt;=1.5,L29&gt;1.5),2*L27*L2,"")</f>
        <v/>
      </c>
      <c r="M48" s="40" t="str">
        <f t="shared" si="98"/>
        <v/>
      </c>
      <c r="N48" s="592"/>
      <c r="O48" s="592"/>
      <c r="P48" s="592"/>
      <c r="Q48" s="40" t="str">
        <f t="shared" ref="Q48:AF48" si="99">IF(AND(Q27&lt;=1.5,Q29&gt;1.5),2*Q27*Q2,"")</f>
        <v/>
      </c>
      <c r="R48" s="40" t="str">
        <f t="shared" si="99"/>
        <v/>
      </c>
      <c r="S48" s="40" t="str">
        <f t="shared" si="99"/>
        <v/>
      </c>
      <c r="T48" s="40" t="str">
        <f t="shared" si="99"/>
        <v/>
      </c>
      <c r="U48" s="40" t="str">
        <f t="shared" si="99"/>
        <v/>
      </c>
      <c r="V48" s="40" t="str">
        <f t="shared" si="99"/>
        <v/>
      </c>
      <c r="W48" s="40" t="str">
        <f t="shared" si="99"/>
        <v/>
      </c>
      <c r="X48" s="40" t="str">
        <f t="shared" si="99"/>
        <v/>
      </c>
      <c r="Y48" s="40" t="str">
        <f t="shared" si="99"/>
        <v/>
      </c>
      <c r="Z48" s="40" t="str">
        <f t="shared" si="99"/>
        <v/>
      </c>
      <c r="AA48" s="40" t="str">
        <f t="shared" si="99"/>
        <v/>
      </c>
      <c r="AB48" s="40" t="str">
        <f t="shared" si="99"/>
        <v/>
      </c>
      <c r="AC48" s="40" t="str">
        <f t="shared" si="99"/>
        <v/>
      </c>
      <c r="AD48" s="40" t="str">
        <f t="shared" si="99"/>
        <v/>
      </c>
      <c r="AE48" s="40" t="str">
        <f t="shared" si="99"/>
        <v/>
      </c>
      <c r="AF48" s="40" t="str">
        <f t="shared" si="99"/>
        <v/>
      </c>
      <c r="AG48" s="40" t="str">
        <f>IF(AND(AG27&lt;=1.5,AG29&gt;1.5),2*AG27*AG2,"")</f>
        <v/>
      </c>
      <c r="AH48" s="115"/>
      <c r="AI48" s="307">
        <f t="shared" si="14"/>
        <v>0</v>
      </c>
      <c r="AJ48" s="313">
        <v>101571</v>
      </c>
    </row>
    <row r="49" spans="1:36" ht="22.5" customHeight="1" x14ac:dyDescent="0.25">
      <c r="A49" s="925"/>
      <c r="B49" s="920"/>
      <c r="C49" s="21" t="s">
        <v>14755</v>
      </c>
      <c r="D49" s="180" t="s">
        <v>3</v>
      </c>
      <c r="E49" s="100" t="str">
        <f t="shared" ref="E49" si="100">(IF(AND(E27&gt;1.5,E27&lt;=3,E29&lt;=1.5),2*E27*E2,""))</f>
        <v/>
      </c>
      <c r="F49" s="40" t="str">
        <f t="shared" ref="F49:I49" si="101">(IF(AND(F27&gt;1.5,F27&lt;=3,F29&lt;=1.5),2*F27*F2,""))</f>
        <v/>
      </c>
      <c r="G49" s="40" t="str">
        <f t="shared" si="101"/>
        <v/>
      </c>
      <c r="H49" s="40" t="str">
        <f t="shared" si="101"/>
        <v/>
      </c>
      <c r="I49" s="40" t="str">
        <f t="shared" si="101"/>
        <v/>
      </c>
      <c r="J49" s="40" t="str">
        <f t="shared" ref="J49:K49" si="102">(IF(AND(J27&gt;1.5,J27&lt;=3,J29&lt;=1.5),2*J27*J2,""))</f>
        <v/>
      </c>
      <c r="K49" s="40" t="str">
        <f t="shared" si="102"/>
        <v/>
      </c>
      <c r="L49" s="40" t="str">
        <f t="shared" ref="L49:M49" si="103">(IF(AND(L27&gt;1.5,L27&lt;=3,L29&lt;=1.5),2*L27*L2,""))</f>
        <v/>
      </c>
      <c r="M49" s="40" t="str">
        <f t="shared" si="103"/>
        <v/>
      </c>
      <c r="N49" s="592"/>
      <c r="O49" s="592"/>
      <c r="P49" s="592"/>
      <c r="Q49" s="40" t="str">
        <f t="shared" ref="Q49:AF49" si="104">(IF(AND(Q27&gt;1.5,Q27&lt;=3,Q29&lt;=1.5),2*Q27*Q2,""))</f>
        <v/>
      </c>
      <c r="R49" s="40" t="str">
        <f t="shared" si="104"/>
        <v/>
      </c>
      <c r="S49" s="40" t="str">
        <f t="shared" si="104"/>
        <v/>
      </c>
      <c r="T49" s="40" t="str">
        <f t="shared" si="104"/>
        <v/>
      </c>
      <c r="U49" s="40" t="str">
        <f t="shared" si="104"/>
        <v/>
      </c>
      <c r="V49" s="40" t="str">
        <f t="shared" si="104"/>
        <v/>
      </c>
      <c r="W49" s="40" t="str">
        <f t="shared" si="104"/>
        <v/>
      </c>
      <c r="X49" s="40" t="str">
        <f t="shared" si="104"/>
        <v/>
      </c>
      <c r="Y49" s="40" t="str">
        <f t="shared" si="104"/>
        <v/>
      </c>
      <c r="Z49" s="40" t="str">
        <f t="shared" si="104"/>
        <v/>
      </c>
      <c r="AA49" s="40" t="str">
        <f t="shared" si="104"/>
        <v/>
      </c>
      <c r="AB49" s="40" t="str">
        <f t="shared" si="104"/>
        <v/>
      </c>
      <c r="AC49" s="40" t="str">
        <f t="shared" si="104"/>
        <v/>
      </c>
      <c r="AD49" s="40" t="str">
        <f t="shared" si="104"/>
        <v/>
      </c>
      <c r="AE49" s="40" t="str">
        <f t="shared" si="104"/>
        <v/>
      </c>
      <c r="AF49" s="40" t="str">
        <f t="shared" si="104"/>
        <v/>
      </c>
      <c r="AG49" s="40" t="str">
        <f>(IF(AND(AG27&gt;1.5,AG27&lt;=3,AG29&lt;=1.5),2*AG27*AG2,""))</f>
        <v/>
      </c>
      <c r="AH49" s="115"/>
      <c r="AI49" s="307">
        <f t="shared" si="14"/>
        <v>0</v>
      </c>
      <c r="AJ49" s="313">
        <v>101572</v>
      </c>
    </row>
    <row r="50" spans="1:36" ht="22.5" customHeight="1" x14ac:dyDescent="0.25">
      <c r="A50" s="925"/>
      <c r="B50" s="920"/>
      <c r="C50" s="21" t="s">
        <v>14741</v>
      </c>
      <c r="D50" s="180" t="s">
        <v>3</v>
      </c>
      <c r="E50" s="100">
        <f t="shared" ref="E50" si="105">IF(AND(E27&gt;1.5,E27&lt;=3,E29&gt;1.5),2*E27*E2,"")</f>
        <v>127.63600000000226</v>
      </c>
      <c r="F50" s="40">
        <f t="shared" ref="F50:I50" si="106">IF(AND(F27&gt;1.5,F27&lt;=3,F29&gt;1.5),2*F27*F2,"")</f>
        <v>299.0520000000044</v>
      </c>
      <c r="G50" s="40">
        <f t="shared" si="106"/>
        <v>59.355000000001461</v>
      </c>
      <c r="H50" s="40">
        <f t="shared" si="106"/>
        <v>133.30800000000283</v>
      </c>
      <c r="I50" s="40">
        <f t="shared" si="106"/>
        <v>315.57600000000963</v>
      </c>
      <c r="J50" s="40">
        <f t="shared" ref="J50:K50" si="107">IF(AND(J27&gt;1.5,J27&lt;=3,J29&gt;1.5),2*J27*J2,"")</f>
        <v>63.345000000001754</v>
      </c>
      <c r="K50" s="40">
        <f t="shared" si="107"/>
        <v>388.89200000000068</v>
      </c>
      <c r="L50" s="40" t="str">
        <f t="shared" ref="L50:M50" si="108">IF(AND(L27&gt;1.5,L27&lt;=3,L29&gt;1.5),2*L27*L2,"")</f>
        <v/>
      </c>
      <c r="M50" s="40">
        <f t="shared" si="108"/>
        <v>64.08000000000068</v>
      </c>
      <c r="N50" s="592"/>
      <c r="O50" s="592"/>
      <c r="P50" s="592"/>
      <c r="Q50" s="40">
        <f t="shared" ref="Q50:AF50" si="109">IF(AND(Q27&gt;1.5,Q27&lt;=3,Q29&gt;1.5),2*Q27*Q2,"")</f>
        <v>505.83776</v>
      </c>
      <c r="R50" s="40">
        <f t="shared" si="109"/>
        <v>500.1576</v>
      </c>
      <c r="S50" s="40">
        <f t="shared" si="109"/>
        <v>441.36144000000007</v>
      </c>
      <c r="T50" s="40">
        <f t="shared" si="109"/>
        <v>303.52000000000004</v>
      </c>
      <c r="U50" s="40">
        <f t="shared" si="109"/>
        <v>322.94528000000003</v>
      </c>
      <c r="V50" s="40">
        <f t="shared" si="109"/>
        <v>394.05568</v>
      </c>
      <c r="W50" s="40">
        <f t="shared" si="109"/>
        <v>192.95200000000003</v>
      </c>
      <c r="X50" s="40">
        <f t="shared" si="109"/>
        <v>377.53552000000002</v>
      </c>
      <c r="Y50" s="40">
        <f t="shared" si="109"/>
        <v>377.53552000000002</v>
      </c>
      <c r="Z50" s="40">
        <f t="shared" si="109"/>
        <v>530.4</v>
      </c>
      <c r="AA50" s="40">
        <f t="shared" si="109"/>
        <v>530.4</v>
      </c>
      <c r="AB50" s="40">
        <f t="shared" si="109"/>
        <v>530.4</v>
      </c>
      <c r="AC50" s="40">
        <f t="shared" si="109"/>
        <v>403.07747999999998</v>
      </c>
      <c r="AD50" s="40">
        <f t="shared" si="109"/>
        <v>328.41484000000003</v>
      </c>
      <c r="AE50" s="40">
        <f t="shared" si="109"/>
        <v>318.91183999999998</v>
      </c>
      <c r="AF50" s="40">
        <f t="shared" si="109"/>
        <v>91.617760000000004</v>
      </c>
      <c r="AG50" s="40" t="str">
        <f>IF(AND(AG27&gt;1.5,AG27&lt;=3,AG29&gt;1.5),2*AG27*AG2,"")</f>
        <v/>
      </c>
      <c r="AH50" s="115"/>
      <c r="AI50" s="307">
        <f t="shared" si="14"/>
        <v>7600.3667200000236</v>
      </c>
      <c r="AJ50" s="313">
        <v>101573</v>
      </c>
    </row>
    <row r="51" spans="1:36" ht="22.5" customHeight="1" x14ac:dyDescent="0.25">
      <c r="A51" s="925"/>
      <c r="B51" s="920"/>
      <c r="C51" s="21" t="s">
        <v>14756</v>
      </c>
      <c r="D51" s="180" t="s">
        <v>3</v>
      </c>
      <c r="E51" s="100" t="str">
        <f t="shared" ref="E51" si="110">IF(AND(E27&gt;3,E29&lt;=1.5),2*E27*E2,"")</f>
        <v/>
      </c>
      <c r="F51" s="40" t="str">
        <f t="shared" ref="F51:I51" si="111">IF(AND(F27&gt;3,F29&lt;=1.5),2*F27*F2,"")</f>
        <v/>
      </c>
      <c r="G51" s="40" t="str">
        <f t="shared" si="111"/>
        <v/>
      </c>
      <c r="H51" s="40" t="str">
        <f t="shared" si="111"/>
        <v/>
      </c>
      <c r="I51" s="40" t="str">
        <f t="shared" si="111"/>
        <v/>
      </c>
      <c r="J51" s="40" t="str">
        <f t="shared" ref="J51:K51" si="112">IF(AND(J27&gt;3,J29&lt;=1.5),2*J27*J2,"")</f>
        <v/>
      </c>
      <c r="K51" s="40" t="str">
        <f t="shared" si="112"/>
        <v/>
      </c>
      <c r="L51" s="40" t="str">
        <f t="shared" ref="L51:M51" si="113">IF(AND(L27&gt;3,L29&lt;=1.5),2*L27*L2,"")</f>
        <v/>
      </c>
      <c r="M51" s="40" t="str">
        <f t="shared" si="113"/>
        <v/>
      </c>
      <c r="N51" s="592"/>
      <c r="O51" s="592"/>
      <c r="P51" s="592"/>
      <c r="Q51" s="40" t="str">
        <f t="shared" ref="Q51:AF51" si="114">IF(AND(Q27&gt;3,Q29&lt;=1.5),2*Q27*Q2,"")</f>
        <v/>
      </c>
      <c r="R51" s="40" t="str">
        <f t="shared" si="114"/>
        <v/>
      </c>
      <c r="S51" s="40" t="str">
        <f t="shared" si="114"/>
        <v/>
      </c>
      <c r="T51" s="40" t="str">
        <f t="shared" si="114"/>
        <v/>
      </c>
      <c r="U51" s="40" t="str">
        <f t="shared" si="114"/>
        <v/>
      </c>
      <c r="V51" s="40" t="str">
        <f t="shared" si="114"/>
        <v/>
      </c>
      <c r="W51" s="40" t="str">
        <f t="shared" si="114"/>
        <v/>
      </c>
      <c r="X51" s="40" t="str">
        <f t="shared" si="114"/>
        <v/>
      </c>
      <c r="Y51" s="40" t="str">
        <f t="shared" si="114"/>
        <v/>
      </c>
      <c r="Z51" s="40" t="str">
        <f t="shared" si="114"/>
        <v/>
      </c>
      <c r="AA51" s="40" t="str">
        <f t="shared" si="114"/>
        <v/>
      </c>
      <c r="AB51" s="40" t="str">
        <f t="shared" si="114"/>
        <v/>
      </c>
      <c r="AC51" s="40" t="str">
        <f t="shared" si="114"/>
        <v/>
      </c>
      <c r="AD51" s="40" t="str">
        <f t="shared" si="114"/>
        <v/>
      </c>
      <c r="AE51" s="40" t="str">
        <f t="shared" si="114"/>
        <v/>
      </c>
      <c r="AF51" s="40" t="str">
        <f t="shared" si="114"/>
        <v/>
      </c>
      <c r="AG51" s="40" t="str">
        <f>IF(AND(AG27&gt;3,AG29&lt;=1.5),2*AG27*AG2,"")</f>
        <v/>
      </c>
      <c r="AH51" s="115"/>
      <c r="AI51" s="307">
        <f t="shared" si="14"/>
        <v>0</v>
      </c>
      <c r="AJ51" s="313">
        <v>101574</v>
      </c>
    </row>
    <row r="52" spans="1:36" ht="22.5" customHeight="1" thickBot="1" x14ac:dyDescent="0.3">
      <c r="A52" s="925"/>
      <c r="B52" s="921"/>
      <c r="C52" s="297" t="s">
        <v>14744</v>
      </c>
      <c r="D52" s="298" t="s">
        <v>3</v>
      </c>
      <c r="E52" s="299" t="str">
        <f t="shared" ref="E52" si="115">IF(AND(E27&gt;3,E29&gt;1.5),2*E27*E2,"")</f>
        <v/>
      </c>
      <c r="F52" s="304" t="str">
        <f t="shared" ref="F52:I52" si="116">IF(AND(F27&gt;3,F29&gt;1.5),2*F27*F2,"")</f>
        <v/>
      </c>
      <c r="G52" s="304" t="str">
        <f t="shared" si="116"/>
        <v/>
      </c>
      <c r="H52" s="304" t="str">
        <f t="shared" si="116"/>
        <v/>
      </c>
      <c r="I52" s="304" t="str">
        <f t="shared" si="116"/>
        <v/>
      </c>
      <c r="J52" s="304" t="str">
        <f t="shared" ref="J52:K52" si="117">IF(AND(J27&gt;3,J29&gt;1.5),2*J27*J2,"")</f>
        <v/>
      </c>
      <c r="K52" s="304" t="str">
        <f t="shared" si="117"/>
        <v/>
      </c>
      <c r="L52" s="304">
        <f t="shared" ref="L52:M52" si="118">IF(AND(L27&gt;3,L29&gt;1.5),2*L27*L2,"")</f>
        <v>112.44000000000042</v>
      </c>
      <c r="M52" s="304" t="str">
        <f t="shared" si="118"/>
        <v/>
      </c>
      <c r="N52" s="602"/>
      <c r="O52" s="602"/>
      <c r="P52" s="602"/>
      <c r="Q52" s="304" t="str">
        <f t="shared" ref="Q52:AF52" si="119">IF(AND(Q27&gt;3,Q29&gt;1.5),2*Q27*Q2,"")</f>
        <v/>
      </c>
      <c r="R52" s="304" t="str">
        <f t="shared" si="119"/>
        <v/>
      </c>
      <c r="S52" s="304" t="str">
        <f t="shared" si="119"/>
        <v/>
      </c>
      <c r="T52" s="304" t="str">
        <f t="shared" si="119"/>
        <v/>
      </c>
      <c r="U52" s="304" t="str">
        <f t="shared" si="119"/>
        <v/>
      </c>
      <c r="V52" s="304" t="str">
        <f t="shared" si="119"/>
        <v/>
      </c>
      <c r="W52" s="304" t="str">
        <f t="shared" si="119"/>
        <v/>
      </c>
      <c r="X52" s="304" t="str">
        <f t="shared" si="119"/>
        <v/>
      </c>
      <c r="Y52" s="304" t="str">
        <f t="shared" si="119"/>
        <v/>
      </c>
      <c r="Z52" s="304" t="str">
        <f t="shared" si="119"/>
        <v/>
      </c>
      <c r="AA52" s="304" t="str">
        <f t="shared" si="119"/>
        <v/>
      </c>
      <c r="AB52" s="304" t="str">
        <f t="shared" si="119"/>
        <v/>
      </c>
      <c r="AC52" s="304" t="str">
        <f t="shared" si="119"/>
        <v/>
      </c>
      <c r="AD52" s="304" t="str">
        <f t="shared" si="119"/>
        <v/>
      </c>
      <c r="AE52" s="304" t="str">
        <f t="shared" si="119"/>
        <v/>
      </c>
      <c r="AF52" s="304" t="str">
        <f t="shared" si="119"/>
        <v/>
      </c>
      <c r="AG52" s="304" t="str">
        <f>IF(AND(AG27&gt;3,AG29&gt;1.5),2*AG27*AG2,"")</f>
        <v/>
      </c>
      <c r="AH52" s="300"/>
      <c r="AI52" s="310">
        <f t="shared" si="14"/>
        <v>112.44000000000042</v>
      </c>
      <c r="AJ52" s="313">
        <v>101575</v>
      </c>
    </row>
    <row r="53" spans="1:36" ht="26.25" customHeight="1" x14ac:dyDescent="0.25">
      <c r="A53" s="924"/>
      <c r="B53" s="922" t="s">
        <v>14757</v>
      </c>
      <c r="C53" s="301" t="s">
        <v>14758</v>
      </c>
      <c r="D53" s="288" t="s">
        <v>3</v>
      </c>
      <c r="E53" s="289">
        <f t="shared" ref="E53:AG53" si="120">IF(E24&lt;&gt;0,"",IF(E28&lt;1.5,E28*E2,""))</f>
        <v>40.799999999999997</v>
      </c>
      <c r="F53" s="290">
        <f t="shared" si="120"/>
        <v>97.2</v>
      </c>
      <c r="G53" s="290">
        <f t="shared" si="120"/>
        <v>18</v>
      </c>
      <c r="H53" s="290">
        <f t="shared" si="120"/>
        <v>43.199999999999996</v>
      </c>
      <c r="I53" s="290">
        <f t="shared" si="120"/>
        <v>97.2</v>
      </c>
      <c r="J53" s="290">
        <f t="shared" ref="J53:K53" si="121">IF(J24&lt;&gt;0,"",IF(J28&lt;1.5,J28*J2,""))</f>
        <v>18</v>
      </c>
      <c r="K53" s="290">
        <f t="shared" si="121"/>
        <v>91.2</v>
      </c>
      <c r="L53" s="290">
        <f t="shared" ref="L53:M53" si="122">IF(L24&lt;&gt;0,"",IF(L28&lt;1.5,L28*L2,""))</f>
        <v>18</v>
      </c>
      <c r="M53" s="290">
        <f t="shared" si="122"/>
        <v>19.2</v>
      </c>
      <c r="N53" s="600"/>
      <c r="O53" s="600"/>
      <c r="P53" s="600"/>
      <c r="Q53" s="290" t="str">
        <f t="shared" ref="Q53:AF53" si="123">IF(Q24&lt;&gt;0,"",IF(Q28&lt;1.5,Q28*Q2,""))</f>
        <v/>
      </c>
      <c r="R53" s="290" t="str">
        <f t="shared" si="123"/>
        <v/>
      </c>
      <c r="S53" s="290" t="str">
        <f t="shared" si="123"/>
        <v/>
      </c>
      <c r="T53" s="290" t="str">
        <f t="shared" si="123"/>
        <v/>
      </c>
      <c r="U53" s="290" t="str">
        <f t="shared" si="123"/>
        <v/>
      </c>
      <c r="V53" s="290" t="str">
        <f t="shared" si="123"/>
        <v/>
      </c>
      <c r="W53" s="290" t="str">
        <f t="shared" si="123"/>
        <v/>
      </c>
      <c r="X53" s="290" t="str">
        <f t="shared" si="123"/>
        <v/>
      </c>
      <c r="Y53" s="290" t="str">
        <f t="shared" si="123"/>
        <v/>
      </c>
      <c r="Z53" s="290" t="str">
        <f t="shared" si="123"/>
        <v/>
      </c>
      <c r="AA53" s="290" t="str">
        <f t="shared" si="123"/>
        <v/>
      </c>
      <c r="AB53" s="290" t="str">
        <f t="shared" si="123"/>
        <v/>
      </c>
      <c r="AC53" s="290" t="str">
        <f t="shared" si="123"/>
        <v/>
      </c>
      <c r="AD53" s="290" t="str">
        <f t="shared" si="123"/>
        <v/>
      </c>
      <c r="AE53" s="290" t="str">
        <f t="shared" si="123"/>
        <v/>
      </c>
      <c r="AF53" s="290" t="str">
        <f t="shared" si="123"/>
        <v/>
      </c>
      <c r="AG53" s="290">
        <f t="shared" si="120"/>
        <v>172.8</v>
      </c>
      <c r="AH53" s="291"/>
      <c r="AI53" s="311">
        <f t="shared" si="14"/>
        <v>615.59999999999991</v>
      </c>
      <c r="AJ53" s="313">
        <v>101616</v>
      </c>
    </row>
    <row r="54" spans="1:36" ht="27.75" customHeight="1" x14ac:dyDescent="0.25">
      <c r="A54" s="924"/>
      <c r="B54" s="916"/>
      <c r="C54" s="21" t="s">
        <v>14759</v>
      </c>
      <c r="D54" s="180" t="s">
        <v>3</v>
      </c>
      <c r="E54" s="100" t="str">
        <f t="shared" ref="E54:AG54" si="124">IF(E24&lt;&gt;0,"",IF(E28&gt;=1.5,E28*E2,""))</f>
        <v/>
      </c>
      <c r="F54" s="40" t="str">
        <f t="shared" si="124"/>
        <v/>
      </c>
      <c r="G54" s="40" t="str">
        <f t="shared" si="124"/>
        <v/>
      </c>
      <c r="H54" s="40" t="str">
        <f t="shared" si="124"/>
        <v/>
      </c>
      <c r="I54" s="40" t="str">
        <f t="shared" si="124"/>
        <v/>
      </c>
      <c r="J54" s="40" t="str">
        <f t="shared" ref="J54:K54" si="125">IF(J24&lt;&gt;0,"",IF(J28&gt;=1.5,J28*J2,""))</f>
        <v/>
      </c>
      <c r="K54" s="40" t="str">
        <f t="shared" si="125"/>
        <v/>
      </c>
      <c r="L54" s="40" t="str">
        <f t="shared" ref="L54:M54" si="126">IF(L24&lt;&gt;0,"",IF(L28&gt;=1.5,L28*L2,""))</f>
        <v/>
      </c>
      <c r="M54" s="40" t="str">
        <f t="shared" si="126"/>
        <v/>
      </c>
      <c r="N54" s="592"/>
      <c r="O54" s="592"/>
      <c r="P54" s="592"/>
      <c r="Q54" s="40">
        <f t="shared" ref="Q54:AF54" si="127">IF(Q24&lt;&gt;0,"",IF(Q28&gt;=1.5,Q28*Q2,""))</f>
        <v>186.65600000000001</v>
      </c>
      <c r="R54" s="40">
        <f t="shared" si="127"/>
        <v>184.56</v>
      </c>
      <c r="S54" s="40">
        <f t="shared" si="127"/>
        <v>162.86400000000003</v>
      </c>
      <c r="T54" s="40">
        <f t="shared" si="127"/>
        <v>112</v>
      </c>
      <c r="U54" s="40">
        <f t="shared" si="127"/>
        <v>119.16800000000001</v>
      </c>
      <c r="V54" s="40">
        <f t="shared" si="127"/>
        <v>145.40799999999999</v>
      </c>
      <c r="W54" s="40">
        <f t="shared" si="127"/>
        <v>71.2</v>
      </c>
      <c r="X54" s="40">
        <f t="shared" si="127"/>
        <v>139.31199999999998</v>
      </c>
      <c r="Y54" s="40">
        <f t="shared" si="127"/>
        <v>139.31199999999998</v>
      </c>
      <c r="Z54" s="40">
        <f t="shared" si="127"/>
        <v>240</v>
      </c>
      <c r="AA54" s="40">
        <f t="shared" si="127"/>
        <v>240</v>
      </c>
      <c r="AB54" s="40">
        <f t="shared" si="127"/>
        <v>240</v>
      </c>
      <c r="AC54" s="40">
        <f t="shared" si="127"/>
        <v>182.38800000000001</v>
      </c>
      <c r="AD54" s="40">
        <f t="shared" si="127"/>
        <v>148.60400000000001</v>
      </c>
      <c r="AE54" s="40">
        <f t="shared" si="127"/>
        <v>144.304</v>
      </c>
      <c r="AF54" s="40">
        <f t="shared" si="127"/>
        <v>41.456000000000003</v>
      </c>
      <c r="AG54" s="40" t="str">
        <f t="shared" si="124"/>
        <v/>
      </c>
      <c r="AH54" s="115"/>
      <c r="AI54" s="307">
        <f t="shared" si="14"/>
        <v>2497.232</v>
      </c>
      <c r="AJ54" s="313">
        <v>101617</v>
      </c>
    </row>
    <row r="55" spans="1:36" ht="15" x14ac:dyDescent="0.25">
      <c r="A55" s="924"/>
      <c r="B55" s="916" t="s">
        <v>14760</v>
      </c>
      <c r="C55" s="21" t="s">
        <v>14761</v>
      </c>
      <c r="D55" s="180" t="s">
        <v>14720</v>
      </c>
      <c r="E55" s="168" t="s">
        <v>14762</v>
      </c>
      <c r="F55" s="39" t="s">
        <v>14762</v>
      </c>
      <c r="G55" s="39" t="s">
        <v>14762</v>
      </c>
      <c r="H55" s="39" t="s">
        <v>14762</v>
      </c>
      <c r="I55" s="39" t="s">
        <v>14762</v>
      </c>
      <c r="J55" s="39" t="s">
        <v>14762</v>
      </c>
      <c r="K55" s="39" t="s">
        <v>14762</v>
      </c>
      <c r="L55" s="39" t="s">
        <v>14762</v>
      </c>
      <c r="M55" s="39" t="s">
        <v>14762</v>
      </c>
      <c r="N55" s="593"/>
      <c r="O55" s="593"/>
      <c r="P55" s="593"/>
      <c r="Q55" s="39" t="s">
        <v>14762</v>
      </c>
      <c r="R55" s="39" t="s">
        <v>14762</v>
      </c>
      <c r="S55" s="39" t="s">
        <v>14762</v>
      </c>
      <c r="T55" s="39" t="s">
        <v>14762</v>
      </c>
      <c r="U55" s="39" t="s">
        <v>14762</v>
      </c>
      <c r="V55" s="39" t="s">
        <v>14762</v>
      </c>
      <c r="W55" s="39" t="s">
        <v>14762</v>
      </c>
      <c r="X55" s="39" t="s">
        <v>14762</v>
      </c>
      <c r="Y55" s="39" t="s">
        <v>14762</v>
      </c>
      <c r="Z55" s="39" t="s">
        <v>14762</v>
      </c>
      <c r="AA55" s="39" t="s">
        <v>14762</v>
      </c>
      <c r="AB55" s="39" t="s">
        <v>14762</v>
      </c>
      <c r="AC55" s="39" t="s">
        <v>14762</v>
      </c>
      <c r="AD55" s="39" t="s">
        <v>14762</v>
      </c>
      <c r="AE55" s="39" t="s">
        <v>14762</v>
      </c>
      <c r="AF55" s="39" t="s">
        <v>14762</v>
      </c>
      <c r="AG55" s="39" t="s">
        <v>14762</v>
      </c>
      <c r="AH55" s="114"/>
      <c r="AI55" s="307">
        <f t="shared" si="14"/>
        <v>0</v>
      </c>
      <c r="AJ55" s="313"/>
    </row>
    <row r="56" spans="1:36" ht="30" customHeight="1" x14ac:dyDescent="0.25">
      <c r="A56" s="924"/>
      <c r="B56" s="916"/>
      <c r="C56" s="21" t="s">
        <v>14763</v>
      </c>
      <c r="D56" s="180" t="s">
        <v>4</v>
      </c>
      <c r="E56" s="100" t="str">
        <f t="shared" ref="E56:I56" si="128">IF(E24=0,"",IF(E28&lt;1.5,E24*E28*E2,""))</f>
        <v/>
      </c>
      <c r="F56" s="40" t="str">
        <f t="shared" si="128"/>
        <v/>
      </c>
      <c r="G56" s="40" t="str">
        <f t="shared" si="128"/>
        <v/>
      </c>
      <c r="H56" s="40" t="str">
        <f t="shared" si="128"/>
        <v/>
      </c>
      <c r="I56" s="40" t="str">
        <f t="shared" si="128"/>
        <v/>
      </c>
      <c r="J56" s="40" t="str">
        <f t="shared" ref="J56:K56" si="129">IF(J24=0,"",IF(J28&lt;1.5,J24*J28*J2,""))</f>
        <v/>
      </c>
      <c r="K56" s="40" t="str">
        <f t="shared" si="129"/>
        <v/>
      </c>
      <c r="L56" s="40" t="str">
        <f t="shared" ref="L56:M56" si="130">IF(L24=0,"",IF(L28&lt;1.5,L24*L28*L2,""))</f>
        <v/>
      </c>
      <c r="M56" s="40" t="str">
        <f t="shared" si="130"/>
        <v/>
      </c>
      <c r="N56" s="592"/>
      <c r="O56" s="592"/>
      <c r="P56" s="592"/>
      <c r="Q56" s="40" t="str">
        <f t="shared" ref="Q56:AF56" si="131">IF(Q24=0,"",IF(Q28&lt;1.5,Q24*Q28*Q2,""))</f>
        <v/>
      </c>
      <c r="R56" s="40" t="str">
        <f t="shared" si="131"/>
        <v/>
      </c>
      <c r="S56" s="40" t="str">
        <f t="shared" si="131"/>
        <v/>
      </c>
      <c r="T56" s="40" t="str">
        <f t="shared" si="131"/>
        <v/>
      </c>
      <c r="U56" s="40" t="str">
        <f t="shared" si="131"/>
        <v/>
      </c>
      <c r="V56" s="40" t="str">
        <f t="shared" si="131"/>
        <v/>
      </c>
      <c r="W56" s="40" t="str">
        <f t="shared" si="131"/>
        <v/>
      </c>
      <c r="X56" s="40" t="str">
        <f t="shared" si="131"/>
        <v/>
      </c>
      <c r="Y56" s="40" t="str">
        <f t="shared" si="131"/>
        <v/>
      </c>
      <c r="Z56" s="40" t="str">
        <f t="shared" si="131"/>
        <v/>
      </c>
      <c r="AA56" s="40" t="str">
        <f t="shared" si="131"/>
        <v/>
      </c>
      <c r="AB56" s="40" t="str">
        <f t="shared" si="131"/>
        <v/>
      </c>
      <c r="AC56" s="40" t="str">
        <f t="shared" si="131"/>
        <v/>
      </c>
      <c r="AD56" s="40" t="str">
        <f t="shared" si="131"/>
        <v/>
      </c>
      <c r="AE56" s="40" t="str">
        <f t="shared" si="131"/>
        <v/>
      </c>
      <c r="AF56" s="40" t="str">
        <f t="shared" si="131"/>
        <v/>
      </c>
      <c r="AG56" s="40">
        <v>0</v>
      </c>
      <c r="AH56" s="115"/>
      <c r="AI56" s="307">
        <f t="shared" si="14"/>
        <v>0</v>
      </c>
      <c r="AJ56" s="313"/>
    </row>
    <row r="57" spans="1:36" ht="30" customHeight="1" x14ac:dyDescent="0.25">
      <c r="A57" s="924"/>
      <c r="B57" s="916"/>
      <c r="C57" s="21" t="s">
        <v>14764</v>
      </c>
      <c r="D57" s="180" t="s">
        <v>4</v>
      </c>
      <c r="E57" s="100" t="str">
        <f t="shared" ref="E57:I57" si="132">IF(E24=0,"",IF(E28&gt;=1.5,E24*E28*E2,""))</f>
        <v/>
      </c>
      <c r="F57" s="40" t="str">
        <f t="shared" si="132"/>
        <v/>
      </c>
      <c r="G57" s="40" t="str">
        <f t="shared" si="132"/>
        <v/>
      </c>
      <c r="H57" s="40" t="str">
        <f t="shared" si="132"/>
        <v/>
      </c>
      <c r="I57" s="40" t="str">
        <f t="shared" si="132"/>
        <v/>
      </c>
      <c r="J57" s="40" t="str">
        <f t="shared" ref="J57:K57" si="133">IF(J24=0,"",IF(J28&gt;=1.5,J24*J28*J2,""))</f>
        <v/>
      </c>
      <c r="K57" s="40" t="str">
        <f t="shared" si="133"/>
        <v/>
      </c>
      <c r="L57" s="40" t="str">
        <f t="shared" ref="L57:M57" si="134">IF(L24=0,"",IF(L28&gt;=1.5,L24*L28*L2,""))</f>
        <v/>
      </c>
      <c r="M57" s="40" t="str">
        <f t="shared" si="134"/>
        <v/>
      </c>
      <c r="N57" s="592"/>
      <c r="O57" s="592"/>
      <c r="P57" s="592"/>
      <c r="Q57" s="40" t="str">
        <f t="shared" ref="Q57:AF57" si="135">IF(Q24=0,"",IF(Q28&gt;=1.5,Q24*Q28*Q2,""))</f>
        <v/>
      </c>
      <c r="R57" s="40" t="str">
        <f t="shared" si="135"/>
        <v/>
      </c>
      <c r="S57" s="40" t="str">
        <f t="shared" si="135"/>
        <v/>
      </c>
      <c r="T57" s="40" t="str">
        <f t="shared" si="135"/>
        <v/>
      </c>
      <c r="U57" s="40" t="str">
        <f t="shared" si="135"/>
        <v/>
      </c>
      <c r="V57" s="40" t="str">
        <f t="shared" si="135"/>
        <v/>
      </c>
      <c r="W57" s="40" t="str">
        <f t="shared" si="135"/>
        <v/>
      </c>
      <c r="X57" s="40" t="str">
        <f t="shared" si="135"/>
        <v/>
      </c>
      <c r="Y57" s="40" t="str">
        <f t="shared" si="135"/>
        <v/>
      </c>
      <c r="Z57" s="40" t="str">
        <f t="shared" si="135"/>
        <v/>
      </c>
      <c r="AA57" s="40" t="str">
        <f t="shared" si="135"/>
        <v/>
      </c>
      <c r="AB57" s="40" t="str">
        <f t="shared" si="135"/>
        <v/>
      </c>
      <c r="AC57" s="40" t="str">
        <f t="shared" si="135"/>
        <v/>
      </c>
      <c r="AD57" s="40" t="str">
        <f t="shared" si="135"/>
        <v/>
      </c>
      <c r="AE57" s="40" t="str">
        <f t="shared" si="135"/>
        <v/>
      </c>
      <c r="AF57" s="40" t="str">
        <f t="shared" si="135"/>
        <v/>
      </c>
      <c r="AG57" s="40" t="str">
        <f>IF(AG24=0,"",IF(AG28&gt;=1.5,AG24*AG28*AG2,""))</f>
        <v/>
      </c>
      <c r="AH57" s="115"/>
      <c r="AI57" s="307">
        <f t="shared" si="14"/>
        <v>0</v>
      </c>
      <c r="AJ57" s="313"/>
    </row>
    <row r="58" spans="1:36" ht="30" customHeight="1" x14ac:dyDescent="0.25">
      <c r="A58" s="924"/>
      <c r="B58" s="916"/>
      <c r="C58" s="21" t="s">
        <v>14765</v>
      </c>
      <c r="D58" s="180" t="s">
        <v>153</v>
      </c>
      <c r="E58" s="189">
        <v>30</v>
      </c>
      <c r="F58" s="182">
        <v>30</v>
      </c>
      <c r="G58" s="182">
        <v>30</v>
      </c>
      <c r="H58" s="182">
        <v>30</v>
      </c>
      <c r="I58" s="182">
        <v>30</v>
      </c>
      <c r="J58" s="182">
        <v>30</v>
      </c>
      <c r="K58" s="182">
        <v>30</v>
      </c>
      <c r="L58" s="182">
        <v>30</v>
      </c>
      <c r="M58" s="182">
        <v>30</v>
      </c>
      <c r="N58" s="595"/>
      <c r="O58" s="595"/>
      <c r="P58" s="595"/>
      <c r="Q58" s="182">
        <v>30</v>
      </c>
      <c r="R58" s="182">
        <v>30</v>
      </c>
      <c r="S58" s="182">
        <v>30</v>
      </c>
      <c r="T58" s="182">
        <v>30</v>
      </c>
      <c r="U58" s="182">
        <v>30</v>
      </c>
      <c r="V58" s="182">
        <v>30</v>
      </c>
      <c r="W58" s="182">
        <v>30</v>
      </c>
      <c r="X58" s="182">
        <v>30</v>
      </c>
      <c r="Y58" s="182">
        <v>30</v>
      </c>
      <c r="Z58" s="182">
        <v>30</v>
      </c>
      <c r="AA58" s="182">
        <v>30</v>
      </c>
      <c r="AB58" s="182">
        <v>30</v>
      </c>
      <c r="AC58" s="182">
        <v>30</v>
      </c>
      <c r="AD58" s="182">
        <v>30</v>
      </c>
      <c r="AE58" s="182">
        <v>30</v>
      </c>
      <c r="AF58" s="182">
        <v>30</v>
      </c>
      <c r="AG58" s="182">
        <v>30</v>
      </c>
      <c r="AH58" s="185"/>
      <c r="AI58" s="307">
        <f t="shared" si="14"/>
        <v>780</v>
      </c>
      <c r="AJ58" s="313"/>
    </row>
    <row r="59" spans="1:36" ht="15.75" thickBot="1" x14ac:dyDescent="0.3">
      <c r="A59" s="924"/>
      <c r="B59" s="917"/>
      <c r="C59" s="283" t="s">
        <v>14766</v>
      </c>
      <c r="D59" s="284" t="s">
        <v>4</v>
      </c>
      <c r="E59" s="285">
        <f t="shared" ref="E59:I59" si="136">SUM(E56:E57)*(1+E58/100)</f>
        <v>0</v>
      </c>
      <c r="F59" s="286">
        <f t="shared" si="136"/>
        <v>0</v>
      </c>
      <c r="G59" s="286">
        <f t="shared" si="136"/>
        <v>0</v>
      </c>
      <c r="H59" s="286">
        <f t="shared" si="136"/>
        <v>0</v>
      </c>
      <c r="I59" s="286">
        <f t="shared" si="136"/>
        <v>0</v>
      </c>
      <c r="J59" s="286">
        <f t="shared" ref="J59:K59" si="137">SUM(J56:J57)*(1+J58/100)</f>
        <v>0</v>
      </c>
      <c r="K59" s="286">
        <f t="shared" si="137"/>
        <v>0</v>
      </c>
      <c r="L59" s="286">
        <f t="shared" ref="L59:M59" si="138">SUM(L56:L57)*(1+L58/100)</f>
        <v>0</v>
      </c>
      <c r="M59" s="286">
        <f t="shared" si="138"/>
        <v>0</v>
      </c>
      <c r="N59" s="596"/>
      <c r="O59" s="596"/>
      <c r="P59" s="596"/>
      <c r="Q59" s="286">
        <f t="shared" ref="Q59:AF59" si="139">SUM(Q56:Q57)*(1+Q58/100)</f>
        <v>0</v>
      </c>
      <c r="R59" s="286">
        <f t="shared" si="139"/>
        <v>0</v>
      </c>
      <c r="S59" s="286">
        <f t="shared" si="139"/>
        <v>0</v>
      </c>
      <c r="T59" s="286">
        <f t="shared" si="139"/>
        <v>0</v>
      </c>
      <c r="U59" s="286">
        <f t="shared" si="139"/>
        <v>0</v>
      </c>
      <c r="V59" s="286">
        <f t="shared" si="139"/>
        <v>0</v>
      </c>
      <c r="W59" s="286">
        <f t="shared" si="139"/>
        <v>0</v>
      </c>
      <c r="X59" s="286">
        <f t="shared" si="139"/>
        <v>0</v>
      </c>
      <c r="Y59" s="286">
        <f t="shared" si="139"/>
        <v>0</v>
      </c>
      <c r="Z59" s="286">
        <f t="shared" si="139"/>
        <v>0</v>
      </c>
      <c r="AA59" s="286">
        <f t="shared" si="139"/>
        <v>0</v>
      </c>
      <c r="AB59" s="286">
        <f t="shared" si="139"/>
        <v>0</v>
      </c>
      <c r="AC59" s="286">
        <f t="shared" si="139"/>
        <v>0</v>
      </c>
      <c r="AD59" s="286">
        <f t="shared" si="139"/>
        <v>0</v>
      </c>
      <c r="AE59" s="286">
        <f t="shared" si="139"/>
        <v>0</v>
      </c>
      <c r="AF59" s="286">
        <f t="shared" si="139"/>
        <v>0</v>
      </c>
      <c r="AG59" s="286">
        <f>SUM(AG56:AG57)*(1+AG58/100)</f>
        <v>0</v>
      </c>
      <c r="AH59" s="287"/>
      <c r="AI59" s="308">
        <f t="shared" si="14"/>
        <v>0</v>
      </c>
      <c r="AJ59" s="313" t="s">
        <v>6184</v>
      </c>
    </row>
    <row r="60" spans="1:36" ht="15" x14ac:dyDescent="0.25">
      <c r="A60" s="925"/>
      <c r="B60" s="919" t="s">
        <v>14767</v>
      </c>
      <c r="C60" s="292" t="s">
        <v>14736</v>
      </c>
      <c r="D60" s="293" t="s">
        <v>4</v>
      </c>
      <c r="E60" s="294" t="str">
        <f t="shared" ref="E60" si="140">IF(AND(E27&lt;=1.5,E29&lt;=0.8),SUM(E30:E41)-E43,"")</f>
        <v/>
      </c>
      <c r="F60" s="294" t="str">
        <f t="shared" ref="F60:AG60" si="141">IF(AND(F27&lt;=1.5,F29&lt;=0.8),SUM(F30:F41)-F43,"")</f>
        <v/>
      </c>
      <c r="G60" s="294" t="str">
        <f t="shared" si="141"/>
        <v/>
      </c>
      <c r="H60" s="294" t="str">
        <f t="shared" si="141"/>
        <v/>
      </c>
      <c r="I60" s="294" t="str">
        <f t="shared" si="141"/>
        <v/>
      </c>
      <c r="J60" s="294" t="str">
        <f t="shared" ref="J60:K60" si="142">IF(AND(J27&lt;=1.5,J29&lt;=0.8),SUM(J30:J41)-J43,"")</f>
        <v/>
      </c>
      <c r="K60" s="294" t="str">
        <f t="shared" si="142"/>
        <v/>
      </c>
      <c r="L60" s="294" t="str">
        <f t="shared" ref="L60:M60" si="143">IF(AND(L27&lt;=1.5,L29&lt;=0.8),SUM(L30:L41)-L43,"")</f>
        <v/>
      </c>
      <c r="M60" s="294" t="str">
        <f t="shared" si="143"/>
        <v/>
      </c>
      <c r="N60" s="603"/>
      <c r="O60" s="603"/>
      <c r="P60" s="603"/>
      <c r="Q60" s="294" t="str">
        <f t="shared" ref="Q60:AF60" si="144">IF(AND(Q27&lt;=1.5,Q29&lt;=0.8),SUM(Q30:Q41)-Q43,"")</f>
        <v/>
      </c>
      <c r="R60" s="294" t="str">
        <f t="shared" si="144"/>
        <v/>
      </c>
      <c r="S60" s="294" t="str">
        <f t="shared" si="144"/>
        <v/>
      </c>
      <c r="T60" s="294" t="str">
        <f t="shared" si="144"/>
        <v/>
      </c>
      <c r="U60" s="294" t="str">
        <f t="shared" si="144"/>
        <v/>
      </c>
      <c r="V60" s="294" t="str">
        <f t="shared" si="144"/>
        <v/>
      </c>
      <c r="W60" s="294" t="str">
        <f t="shared" si="144"/>
        <v/>
      </c>
      <c r="X60" s="294" t="str">
        <f t="shared" si="144"/>
        <v/>
      </c>
      <c r="Y60" s="294" t="str">
        <f t="shared" si="144"/>
        <v/>
      </c>
      <c r="Z60" s="294" t="str">
        <f t="shared" si="144"/>
        <v/>
      </c>
      <c r="AA60" s="294" t="str">
        <f t="shared" si="144"/>
        <v/>
      </c>
      <c r="AB60" s="294" t="str">
        <f t="shared" si="144"/>
        <v/>
      </c>
      <c r="AC60" s="294" t="str">
        <f t="shared" si="144"/>
        <v/>
      </c>
      <c r="AD60" s="294" t="str">
        <f t="shared" si="144"/>
        <v/>
      </c>
      <c r="AE60" s="294" t="str">
        <f t="shared" si="144"/>
        <v/>
      </c>
      <c r="AF60" s="294" t="str">
        <f t="shared" si="144"/>
        <v/>
      </c>
      <c r="AG60" s="294" t="str">
        <f t="shared" si="141"/>
        <v/>
      </c>
      <c r="AH60" s="296"/>
      <c r="AI60" s="309">
        <f t="shared" si="14"/>
        <v>0</v>
      </c>
      <c r="AJ60" s="313">
        <v>93378</v>
      </c>
    </row>
    <row r="61" spans="1:36" ht="25.5" customHeight="1" x14ac:dyDescent="0.25">
      <c r="A61" s="925"/>
      <c r="B61" s="920"/>
      <c r="C61" s="21" t="s">
        <v>14737</v>
      </c>
      <c r="D61" s="180" t="s">
        <v>4</v>
      </c>
      <c r="E61" s="100" t="str">
        <f t="shared" ref="E61" si="145">IF(AND(E27&lt;=1.5,E29&gt;0.8,E29&lt;=1.5),SUM(E30:E41)-E43,"")</f>
        <v/>
      </c>
      <c r="F61" s="100" t="str">
        <f t="shared" ref="F61:AG61" si="146">IF(AND(F27&lt;=1.5,F29&gt;0.8,F29&lt;=1.5),SUM(F30:F41)-F43,"")</f>
        <v/>
      </c>
      <c r="G61" s="100" t="str">
        <f t="shared" si="146"/>
        <v/>
      </c>
      <c r="H61" s="100" t="str">
        <f t="shared" si="146"/>
        <v/>
      </c>
      <c r="I61" s="100" t="str">
        <f t="shared" si="146"/>
        <v/>
      </c>
      <c r="J61" s="100" t="str">
        <f t="shared" ref="J61:K61" si="147">IF(AND(J27&lt;=1.5,J29&gt;0.8,J29&lt;=1.5),SUM(J30:J41)-J43,"")</f>
        <v/>
      </c>
      <c r="K61" s="100" t="str">
        <f t="shared" si="147"/>
        <v/>
      </c>
      <c r="L61" s="100" t="str">
        <f t="shared" ref="L61:M61" si="148">IF(AND(L27&lt;=1.5,L29&gt;0.8,L29&lt;=1.5),SUM(L30:L41)-L43,"")</f>
        <v/>
      </c>
      <c r="M61" s="100" t="str">
        <f t="shared" si="148"/>
        <v/>
      </c>
      <c r="N61" s="598"/>
      <c r="O61" s="598"/>
      <c r="P61" s="598"/>
      <c r="Q61" s="100" t="str">
        <f t="shared" ref="Q61:AF61" si="149">IF(AND(Q27&lt;=1.5,Q29&gt;0.8,Q29&lt;=1.5),SUM(Q30:Q41)-Q43,"")</f>
        <v/>
      </c>
      <c r="R61" s="100" t="str">
        <f t="shared" si="149"/>
        <v/>
      </c>
      <c r="S61" s="100" t="str">
        <f t="shared" si="149"/>
        <v/>
      </c>
      <c r="T61" s="100" t="str">
        <f t="shared" si="149"/>
        <v/>
      </c>
      <c r="U61" s="100" t="str">
        <f t="shared" si="149"/>
        <v/>
      </c>
      <c r="V61" s="100" t="str">
        <f t="shared" si="149"/>
        <v/>
      </c>
      <c r="W61" s="100" t="str">
        <f t="shared" si="149"/>
        <v/>
      </c>
      <c r="X61" s="100" t="str">
        <f t="shared" si="149"/>
        <v/>
      </c>
      <c r="Y61" s="100" t="str">
        <f t="shared" si="149"/>
        <v/>
      </c>
      <c r="Z61" s="100" t="str">
        <f t="shared" si="149"/>
        <v/>
      </c>
      <c r="AA61" s="100" t="str">
        <f t="shared" si="149"/>
        <v/>
      </c>
      <c r="AB61" s="100" t="str">
        <f t="shared" si="149"/>
        <v/>
      </c>
      <c r="AC61" s="100" t="str">
        <f t="shared" si="149"/>
        <v/>
      </c>
      <c r="AD61" s="100" t="str">
        <f t="shared" si="149"/>
        <v/>
      </c>
      <c r="AE61" s="100" t="str">
        <f t="shared" si="149"/>
        <v/>
      </c>
      <c r="AF61" s="100" t="str">
        <f t="shared" si="149"/>
        <v/>
      </c>
      <c r="AG61" s="100">
        <f t="shared" si="146"/>
        <v>267.65142505239618</v>
      </c>
      <c r="AH61" s="115"/>
      <c r="AI61" s="307">
        <f t="shared" si="14"/>
        <v>267.65142505239618</v>
      </c>
      <c r="AJ61" s="313">
        <v>93378</v>
      </c>
    </row>
    <row r="62" spans="1:36" ht="25.5" customHeight="1" x14ac:dyDescent="0.25">
      <c r="A62" s="925"/>
      <c r="B62" s="920"/>
      <c r="C62" s="21" t="s">
        <v>14738</v>
      </c>
      <c r="D62" s="180" t="s">
        <v>4</v>
      </c>
      <c r="E62" s="100" t="str">
        <f t="shared" ref="E62" si="150">IF(AND(E27&lt;=1.5,E29&gt;1.5),SUM(E30:E41)-E43,"")</f>
        <v/>
      </c>
      <c r="F62" s="100" t="str">
        <f t="shared" ref="F62:AG62" si="151">IF(AND(F27&lt;=1.5,F29&gt;1.5),SUM(F30:F41)-F43,"")</f>
        <v/>
      </c>
      <c r="G62" s="100" t="str">
        <f t="shared" si="151"/>
        <v/>
      </c>
      <c r="H62" s="100" t="str">
        <f t="shared" si="151"/>
        <v/>
      </c>
      <c r="I62" s="100" t="str">
        <f t="shared" si="151"/>
        <v/>
      </c>
      <c r="J62" s="100" t="str">
        <f t="shared" ref="J62:K62" si="152">IF(AND(J27&lt;=1.5,J29&gt;1.5),SUM(J30:J41)-J43,"")</f>
        <v/>
      </c>
      <c r="K62" s="100" t="str">
        <f t="shared" si="152"/>
        <v/>
      </c>
      <c r="L62" s="100" t="str">
        <f t="shared" ref="L62:M62" si="153">IF(AND(L27&lt;=1.5,L29&gt;1.5),SUM(L30:L41)-L43,"")</f>
        <v/>
      </c>
      <c r="M62" s="100" t="str">
        <f t="shared" si="153"/>
        <v/>
      </c>
      <c r="N62" s="598"/>
      <c r="O62" s="598"/>
      <c r="P62" s="598"/>
      <c r="Q62" s="100" t="str">
        <f t="shared" ref="Q62:AF62" si="154">IF(AND(Q27&lt;=1.5,Q29&gt;1.5),SUM(Q30:Q41)-Q43,"")</f>
        <v/>
      </c>
      <c r="R62" s="100" t="str">
        <f t="shared" si="154"/>
        <v/>
      </c>
      <c r="S62" s="100" t="str">
        <f t="shared" si="154"/>
        <v/>
      </c>
      <c r="T62" s="100" t="str">
        <f t="shared" si="154"/>
        <v/>
      </c>
      <c r="U62" s="100" t="str">
        <f t="shared" si="154"/>
        <v/>
      </c>
      <c r="V62" s="100" t="str">
        <f t="shared" si="154"/>
        <v/>
      </c>
      <c r="W62" s="100" t="str">
        <f t="shared" si="154"/>
        <v/>
      </c>
      <c r="X62" s="100" t="str">
        <f t="shared" si="154"/>
        <v/>
      </c>
      <c r="Y62" s="100" t="str">
        <f t="shared" si="154"/>
        <v/>
      </c>
      <c r="Z62" s="100" t="str">
        <f t="shared" si="154"/>
        <v/>
      </c>
      <c r="AA62" s="100" t="str">
        <f t="shared" si="154"/>
        <v/>
      </c>
      <c r="AB62" s="100" t="str">
        <f t="shared" si="154"/>
        <v/>
      </c>
      <c r="AC62" s="100" t="str">
        <f t="shared" si="154"/>
        <v/>
      </c>
      <c r="AD62" s="100" t="str">
        <f t="shared" si="154"/>
        <v/>
      </c>
      <c r="AE62" s="100" t="str">
        <f t="shared" si="154"/>
        <v/>
      </c>
      <c r="AF62" s="100" t="str">
        <f t="shared" si="154"/>
        <v/>
      </c>
      <c r="AG62" s="100" t="str">
        <f t="shared" si="151"/>
        <v/>
      </c>
      <c r="AH62" s="115"/>
      <c r="AI62" s="307">
        <f t="shared" si="14"/>
        <v>0</v>
      </c>
      <c r="AJ62" s="313">
        <v>93367</v>
      </c>
    </row>
    <row r="63" spans="1:36" ht="25.5" customHeight="1" x14ac:dyDescent="0.25">
      <c r="A63" s="925"/>
      <c r="B63" s="920"/>
      <c r="C63" s="21" t="s">
        <v>14739</v>
      </c>
      <c r="D63" s="180" t="s">
        <v>4</v>
      </c>
      <c r="E63" s="100" t="str">
        <f t="shared" ref="E63" si="155">IF(AND(E27&gt;1.5,E27&lt;=3,E29&lt;=0.8),SUM(E30:E41)-E43,"")</f>
        <v/>
      </c>
      <c r="F63" s="100" t="str">
        <f t="shared" ref="F63:AG63" si="156">IF(AND(F27&gt;1.5,F27&lt;=3,F29&lt;=0.8),SUM(F30:F41)-F43,"")</f>
        <v/>
      </c>
      <c r="G63" s="100" t="str">
        <f t="shared" si="156"/>
        <v/>
      </c>
      <c r="H63" s="100" t="str">
        <f t="shared" si="156"/>
        <v/>
      </c>
      <c r="I63" s="100" t="str">
        <f t="shared" si="156"/>
        <v/>
      </c>
      <c r="J63" s="100" t="str">
        <f t="shared" ref="J63:K63" si="157">IF(AND(J27&gt;1.5,J27&lt;=3,J29&lt;=0.8),SUM(J30:J41)-J43,"")</f>
        <v/>
      </c>
      <c r="K63" s="100" t="str">
        <f t="shared" si="157"/>
        <v/>
      </c>
      <c r="L63" s="100" t="str">
        <f t="shared" ref="L63:M63" si="158">IF(AND(L27&gt;1.5,L27&lt;=3,L29&lt;=0.8),SUM(L30:L41)-L43,"")</f>
        <v/>
      </c>
      <c r="M63" s="100" t="str">
        <f t="shared" si="158"/>
        <v/>
      </c>
      <c r="N63" s="598"/>
      <c r="O63" s="598"/>
      <c r="P63" s="598"/>
      <c r="Q63" s="100" t="str">
        <f t="shared" ref="Q63:AF63" si="159">IF(AND(Q27&gt;1.5,Q27&lt;=3,Q29&lt;=0.8),SUM(Q30:Q41)-Q43,"")</f>
        <v/>
      </c>
      <c r="R63" s="100" t="str">
        <f t="shared" si="159"/>
        <v/>
      </c>
      <c r="S63" s="100" t="str">
        <f t="shared" si="159"/>
        <v/>
      </c>
      <c r="T63" s="100" t="str">
        <f t="shared" si="159"/>
        <v/>
      </c>
      <c r="U63" s="100" t="str">
        <f t="shared" si="159"/>
        <v/>
      </c>
      <c r="V63" s="100" t="str">
        <f t="shared" si="159"/>
        <v/>
      </c>
      <c r="W63" s="100" t="str">
        <f t="shared" si="159"/>
        <v/>
      </c>
      <c r="X63" s="100" t="str">
        <f t="shared" si="159"/>
        <v/>
      </c>
      <c r="Y63" s="100" t="str">
        <f t="shared" si="159"/>
        <v/>
      </c>
      <c r="Z63" s="100" t="str">
        <f t="shared" si="159"/>
        <v/>
      </c>
      <c r="AA63" s="100" t="str">
        <f t="shared" si="159"/>
        <v/>
      </c>
      <c r="AB63" s="100" t="str">
        <f t="shared" si="159"/>
        <v/>
      </c>
      <c r="AC63" s="100" t="str">
        <f t="shared" si="159"/>
        <v/>
      </c>
      <c r="AD63" s="100" t="str">
        <f t="shared" si="159"/>
        <v/>
      </c>
      <c r="AE63" s="100" t="str">
        <f t="shared" si="159"/>
        <v/>
      </c>
      <c r="AF63" s="100" t="str">
        <f t="shared" si="159"/>
        <v/>
      </c>
      <c r="AG63" s="100" t="str">
        <f t="shared" si="156"/>
        <v/>
      </c>
      <c r="AH63" s="115"/>
      <c r="AI63" s="307">
        <f t="shared" si="14"/>
        <v>0</v>
      </c>
      <c r="AJ63" s="313">
        <v>93368</v>
      </c>
    </row>
    <row r="64" spans="1:36" ht="25.5" customHeight="1" x14ac:dyDescent="0.25">
      <c r="A64" s="925"/>
      <c r="B64" s="920"/>
      <c r="C64" s="21" t="s">
        <v>14740</v>
      </c>
      <c r="D64" s="180" t="s">
        <v>4</v>
      </c>
      <c r="E64" s="100" t="str">
        <f t="shared" ref="E64" si="160">IF(AND(E27&gt;1.5,E27&lt;=3,E29&gt;0.8,E29&lt;=1.5),SUM(E30:E41)-E43,"")</f>
        <v/>
      </c>
      <c r="F64" s="100" t="str">
        <f t="shared" ref="F64:AG64" si="161">IF(AND(F27&gt;1.5,F27&lt;=3,F29&gt;0.8,F29&lt;=1.5),SUM(F30:F41)-F43,"")</f>
        <v/>
      </c>
      <c r="G64" s="100" t="str">
        <f t="shared" si="161"/>
        <v/>
      </c>
      <c r="H64" s="100" t="str">
        <f t="shared" si="161"/>
        <v/>
      </c>
      <c r="I64" s="100" t="str">
        <f t="shared" si="161"/>
        <v/>
      </c>
      <c r="J64" s="100" t="str">
        <f t="shared" ref="J64:K64" si="162">IF(AND(J27&gt;1.5,J27&lt;=3,J29&gt;0.8,J29&lt;=1.5),SUM(J30:J41)-J43,"")</f>
        <v/>
      </c>
      <c r="K64" s="100" t="str">
        <f t="shared" si="162"/>
        <v/>
      </c>
      <c r="L64" s="100" t="str">
        <f t="shared" ref="L64:M64" si="163">IF(AND(L27&gt;1.5,L27&lt;=3,L29&gt;0.8,L29&lt;=1.5),SUM(L30:L41)-L43,"")</f>
        <v/>
      </c>
      <c r="M64" s="100" t="str">
        <f t="shared" si="163"/>
        <v/>
      </c>
      <c r="N64" s="598"/>
      <c r="O64" s="598"/>
      <c r="P64" s="598"/>
      <c r="Q64" s="100" t="str">
        <f t="shared" ref="Q64:AF64" si="164">IF(AND(Q27&gt;1.5,Q27&lt;=3,Q29&gt;0.8,Q29&lt;=1.5),SUM(Q30:Q41)-Q43,"")</f>
        <v/>
      </c>
      <c r="R64" s="100" t="str">
        <f t="shared" si="164"/>
        <v/>
      </c>
      <c r="S64" s="100" t="str">
        <f t="shared" si="164"/>
        <v/>
      </c>
      <c r="T64" s="100" t="str">
        <f t="shared" si="164"/>
        <v/>
      </c>
      <c r="U64" s="100" t="str">
        <f t="shared" si="164"/>
        <v/>
      </c>
      <c r="V64" s="100" t="str">
        <f t="shared" si="164"/>
        <v/>
      </c>
      <c r="W64" s="100" t="str">
        <f t="shared" si="164"/>
        <v/>
      </c>
      <c r="X64" s="100" t="str">
        <f t="shared" si="164"/>
        <v/>
      </c>
      <c r="Y64" s="100" t="str">
        <f t="shared" si="164"/>
        <v/>
      </c>
      <c r="Z64" s="100" t="str">
        <f t="shared" si="164"/>
        <v/>
      </c>
      <c r="AA64" s="100" t="str">
        <f t="shared" si="164"/>
        <v/>
      </c>
      <c r="AB64" s="100" t="str">
        <f t="shared" si="164"/>
        <v/>
      </c>
      <c r="AC64" s="100" t="str">
        <f t="shared" si="164"/>
        <v/>
      </c>
      <c r="AD64" s="100" t="str">
        <f t="shared" si="164"/>
        <v/>
      </c>
      <c r="AE64" s="100" t="str">
        <f t="shared" si="164"/>
        <v/>
      </c>
      <c r="AF64" s="100" t="str">
        <f t="shared" si="164"/>
        <v/>
      </c>
      <c r="AG64" s="100" t="str">
        <f t="shared" si="161"/>
        <v/>
      </c>
      <c r="AH64" s="115"/>
      <c r="AI64" s="307">
        <f t="shared" si="14"/>
        <v>0</v>
      </c>
      <c r="AJ64" s="313">
        <v>93368</v>
      </c>
    </row>
    <row r="65" spans="1:36" ht="25.5" customHeight="1" thickBot="1" x14ac:dyDescent="0.3">
      <c r="A65" s="925"/>
      <c r="B65" s="920"/>
      <c r="C65" s="283" t="s">
        <v>14741</v>
      </c>
      <c r="D65" s="284" t="s">
        <v>4</v>
      </c>
      <c r="E65" s="285">
        <f t="shared" ref="E65" si="165">IF(AND(E27&gt;1.5,E27&lt;=3,E29&gt;1.5),SUM(E30:E41)-E43,"")</f>
        <v>86.46408343939251</v>
      </c>
      <c r="F65" s="285">
        <f t="shared" ref="F65:AG65" si="166">IF(AND(F27&gt;1.5,F27&lt;=3,F29&gt;1.5),SUM(F30:F41)-F43,"")</f>
        <v>201.10507288796347</v>
      </c>
      <c r="G65" s="285">
        <f t="shared" si="166"/>
        <v>41.146918914438345</v>
      </c>
      <c r="H65" s="285">
        <f t="shared" si="166"/>
        <v>89.764053394651285</v>
      </c>
      <c r="I65" s="285">
        <f t="shared" si="166"/>
        <v>217.28867848796878</v>
      </c>
      <c r="J65" s="285">
        <f t="shared" ref="J65:K65" si="167">IF(AND(J27&gt;1.5,J27&lt;=3,J29&gt;1.5),SUM(J30:J41)-J43,"")</f>
        <v>45.172828914438689</v>
      </c>
      <c r="K65" s="285">
        <f t="shared" si="167"/>
        <v>301.37191449981435</v>
      </c>
      <c r="L65" s="285" t="str">
        <f t="shared" ref="L65:M65" si="168">IF(AND(L27&gt;1.5,L27&lt;=3,L29&gt;1.5),SUM(L30:L41)-L43,"")</f>
        <v/>
      </c>
      <c r="M65" s="285">
        <f t="shared" si="168"/>
        <v>44.656587642066711</v>
      </c>
      <c r="N65" s="604"/>
      <c r="O65" s="604"/>
      <c r="P65" s="604"/>
      <c r="Q65" s="285">
        <f t="shared" ref="Q65:AF65" si="169">IF(AND(Q27&gt;1.5,Q27&lt;=3,Q29&gt;1.5),SUM(Q30:Q41)-Q43,"")</f>
        <v>428.48143227060245</v>
      </c>
      <c r="R65" s="285">
        <f t="shared" si="169"/>
        <v>423.66992295914622</v>
      </c>
      <c r="S65" s="285">
        <f t="shared" si="169"/>
        <v>373.86529222376669</v>
      </c>
      <c r="T65" s="285">
        <f t="shared" si="169"/>
        <v>257.10355099384685</v>
      </c>
      <c r="U65" s="285">
        <f t="shared" si="169"/>
        <v>273.55817825745305</v>
      </c>
      <c r="V65" s="285">
        <f t="shared" si="169"/>
        <v>333.79386734743997</v>
      </c>
      <c r="W65" s="285">
        <f t="shared" si="169"/>
        <v>163.44440027465978</v>
      </c>
      <c r="X65" s="285">
        <f t="shared" si="169"/>
        <v>319.80008835763203</v>
      </c>
      <c r="Y65" s="285">
        <f t="shared" si="169"/>
        <v>319.80008835763203</v>
      </c>
      <c r="Z65" s="285">
        <f t="shared" si="169"/>
        <v>509.63022587637545</v>
      </c>
      <c r="AA65" s="285">
        <f t="shared" si="169"/>
        <v>509.63022587637545</v>
      </c>
      <c r="AB65" s="285">
        <f t="shared" si="169"/>
        <v>509.63022587637545</v>
      </c>
      <c r="AC65" s="285">
        <f t="shared" si="169"/>
        <v>387.29349015475157</v>
      </c>
      <c r="AD65" s="285">
        <f t="shared" si="169"/>
        <v>315.55454202555381</v>
      </c>
      <c r="AE65" s="285">
        <f t="shared" si="169"/>
        <v>306.42366714526872</v>
      </c>
      <c r="AF65" s="285">
        <f t="shared" si="169"/>
        <v>88.030127683045947</v>
      </c>
      <c r="AG65" s="285" t="str">
        <f t="shared" si="166"/>
        <v/>
      </c>
      <c r="AH65" s="287"/>
      <c r="AI65" s="308">
        <f t="shared" si="14"/>
        <v>6546.6794638606598</v>
      </c>
      <c r="AJ65" s="313">
        <v>93369</v>
      </c>
    </row>
    <row r="66" spans="1:36" ht="25.5" customHeight="1" x14ac:dyDescent="0.25">
      <c r="A66" s="925"/>
      <c r="B66" s="923"/>
      <c r="C66" s="302" t="s">
        <v>14742</v>
      </c>
      <c r="D66" s="293" t="s">
        <v>4</v>
      </c>
      <c r="E66" s="294" t="str">
        <f t="shared" ref="E66" si="170">IF(AND(E27&gt;3,E27&lt;=4.5,E29&lt;=0.8),SUM(E30:E41)-E43,"")</f>
        <v/>
      </c>
      <c r="F66" s="294" t="str">
        <f t="shared" ref="F66:AG66" si="171">IF(AND(F27&gt;3,F27&lt;=4.5,F29&lt;=0.8),SUM(F30:F41)-F43,"")</f>
        <v/>
      </c>
      <c r="G66" s="294" t="str">
        <f t="shared" si="171"/>
        <v/>
      </c>
      <c r="H66" s="294" t="str">
        <f t="shared" si="171"/>
        <v/>
      </c>
      <c r="I66" s="294" t="str">
        <f t="shared" si="171"/>
        <v/>
      </c>
      <c r="J66" s="294" t="str">
        <f t="shared" ref="J66:K66" si="172">IF(AND(J27&gt;3,J27&lt;=4.5,J29&lt;=0.8),SUM(J30:J41)-J43,"")</f>
        <v/>
      </c>
      <c r="K66" s="294" t="str">
        <f t="shared" si="172"/>
        <v/>
      </c>
      <c r="L66" s="294" t="str">
        <f t="shared" ref="L66:M66" si="173">IF(AND(L27&gt;3,L27&lt;=4.5,L29&lt;=0.8),SUM(L30:L41)-L43,"")</f>
        <v/>
      </c>
      <c r="M66" s="294" t="str">
        <f t="shared" si="173"/>
        <v/>
      </c>
      <c r="N66" s="603"/>
      <c r="O66" s="603"/>
      <c r="P66" s="603"/>
      <c r="Q66" s="294" t="str">
        <f t="shared" ref="Q66:AF66" si="174">IF(AND(Q27&gt;3,Q27&lt;=4.5,Q29&lt;=0.8),SUM(Q30:Q41)-Q43,"")</f>
        <v/>
      </c>
      <c r="R66" s="294" t="str">
        <f t="shared" si="174"/>
        <v/>
      </c>
      <c r="S66" s="294" t="str">
        <f t="shared" si="174"/>
        <v/>
      </c>
      <c r="T66" s="294" t="str">
        <f t="shared" si="174"/>
        <v/>
      </c>
      <c r="U66" s="294" t="str">
        <f t="shared" si="174"/>
        <v/>
      </c>
      <c r="V66" s="294" t="str">
        <f t="shared" si="174"/>
        <v/>
      </c>
      <c r="W66" s="294" t="str">
        <f t="shared" si="174"/>
        <v/>
      </c>
      <c r="X66" s="294" t="str">
        <f t="shared" si="174"/>
        <v/>
      </c>
      <c r="Y66" s="294" t="str">
        <f t="shared" si="174"/>
        <v/>
      </c>
      <c r="Z66" s="294" t="str">
        <f t="shared" si="174"/>
        <v/>
      </c>
      <c r="AA66" s="294" t="str">
        <f t="shared" si="174"/>
        <v/>
      </c>
      <c r="AB66" s="294" t="str">
        <f t="shared" si="174"/>
        <v/>
      </c>
      <c r="AC66" s="294" t="str">
        <f t="shared" si="174"/>
        <v/>
      </c>
      <c r="AD66" s="294" t="str">
        <f t="shared" si="174"/>
        <v/>
      </c>
      <c r="AE66" s="294" t="str">
        <f t="shared" si="174"/>
        <v/>
      </c>
      <c r="AF66" s="294" t="str">
        <f t="shared" si="174"/>
        <v/>
      </c>
      <c r="AG66" s="294" t="str">
        <f t="shared" si="171"/>
        <v/>
      </c>
      <c r="AH66" s="296"/>
      <c r="AI66" s="309">
        <f t="shared" si="14"/>
        <v>0</v>
      </c>
      <c r="AJ66" s="313">
        <v>93370</v>
      </c>
    </row>
    <row r="67" spans="1:36" ht="25.5" customHeight="1" thickBot="1" x14ac:dyDescent="0.3">
      <c r="A67" s="925"/>
      <c r="B67" s="923"/>
      <c r="C67" s="303" t="s">
        <v>14743</v>
      </c>
      <c r="D67" s="298" t="s">
        <v>4</v>
      </c>
      <c r="E67" s="299" t="str">
        <f t="shared" ref="E67" si="175">IF(AND(E27&gt;3,E27&lt;=4.5,E29&gt;0.8,E29&lt;=1.5),SUM(E30:E41)-E43,"")</f>
        <v/>
      </c>
      <c r="F67" s="299" t="str">
        <f t="shared" ref="F67:AG67" si="176">IF(AND(F27&gt;3,F27&lt;=4.5,F29&gt;0.8,F29&lt;=1.5),SUM(F30:F41)-F43,"")</f>
        <v/>
      </c>
      <c r="G67" s="299" t="str">
        <f t="shared" si="176"/>
        <v/>
      </c>
      <c r="H67" s="299" t="str">
        <f t="shared" si="176"/>
        <v/>
      </c>
      <c r="I67" s="299" t="str">
        <f t="shared" si="176"/>
        <v/>
      </c>
      <c r="J67" s="299" t="str">
        <f t="shared" ref="J67:K67" si="177">IF(AND(J27&gt;3,J27&lt;=4.5,J29&gt;0.8,J29&lt;=1.5),SUM(J30:J41)-J43,"")</f>
        <v/>
      </c>
      <c r="K67" s="299" t="str">
        <f t="shared" si="177"/>
        <v/>
      </c>
      <c r="L67" s="299" t="str">
        <f t="shared" ref="L67:M67" si="178">IF(AND(L27&gt;3,L27&lt;=4.5,L29&gt;0.8,L29&lt;=1.5),SUM(L30:L41)-L43,"")</f>
        <v/>
      </c>
      <c r="M67" s="299" t="str">
        <f t="shared" si="178"/>
        <v/>
      </c>
      <c r="N67" s="599"/>
      <c r="O67" s="599"/>
      <c r="P67" s="599"/>
      <c r="Q67" s="299" t="str">
        <f t="shared" ref="Q67:AF67" si="179">IF(AND(Q27&gt;3,Q27&lt;=4.5,Q29&gt;0.8,Q29&lt;=1.5),SUM(Q30:Q41)-Q43,"")</f>
        <v/>
      </c>
      <c r="R67" s="299" t="str">
        <f t="shared" si="179"/>
        <v/>
      </c>
      <c r="S67" s="299" t="str">
        <f t="shared" si="179"/>
        <v/>
      </c>
      <c r="T67" s="299" t="str">
        <f t="shared" si="179"/>
        <v/>
      </c>
      <c r="U67" s="299" t="str">
        <f t="shared" si="179"/>
        <v/>
      </c>
      <c r="V67" s="299" t="str">
        <f t="shared" si="179"/>
        <v/>
      </c>
      <c r="W67" s="299" t="str">
        <f t="shared" si="179"/>
        <v/>
      </c>
      <c r="X67" s="299" t="str">
        <f t="shared" si="179"/>
        <v/>
      </c>
      <c r="Y67" s="299" t="str">
        <f t="shared" si="179"/>
        <v/>
      </c>
      <c r="Z67" s="299" t="str">
        <f t="shared" si="179"/>
        <v/>
      </c>
      <c r="AA67" s="299" t="str">
        <f t="shared" si="179"/>
        <v/>
      </c>
      <c r="AB67" s="299" t="str">
        <f t="shared" si="179"/>
        <v/>
      </c>
      <c r="AC67" s="299" t="str">
        <f t="shared" si="179"/>
        <v/>
      </c>
      <c r="AD67" s="299" t="str">
        <f t="shared" si="179"/>
        <v/>
      </c>
      <c r="AE67" s="299" t="str">
        <f t="shared" si="179"/>
        <v/>
      </c>
      <c r="AF67" s="299" t="str">
        <f t="shared" si="179"/>
        <v/>
      </c>
      <c r="AG67" s="299" t="str">
        <f t="shared" si="176"/>
        <v/>
      </c>
      <c r="AH67" s="300"/>
      <c r="AI67" s="310">
        <f t="shared" si="14"/>
        <v>0</v>
      </c>
      <c r="AJ67" s="313">
        <v>93370</v>
      </c>
    </row>
    <row r="68" spans="1:36" ht="25.5" customHeight="1" x14ac:dyDescent="0.25">
      <c r="A68" s="925"/>
      <c r="B68" s="920"/>
      <c r="C68" s="301" t="s">
        <v>14744</v>
      </c>
      <c r="D68" s="288" t="s">
        <v>4</v>
      </c>
      <c r="E68" s="289" t="str">
        <f t="shared" ref="E68" si="180">IF(AND(E27&gt;3,E27&lt;=4.5,E29&gt;1.5),SUM(E30:E41)-E43,"")</f>
        <v/>
      </c>
      <c r="F68" s="289" t="str">
        <f t="shared" ref="F68:AG68" si="181">IF(AND(F27&gt;3,F27&lt;=4.5,F29&gt;1.5),SUM(F30:F41)-F43,"")</f>
        <v/>
      </c>
      <c r="G68" s="289" t="str">
        <f t="shared" si="181"/>
        <v/>
      </c>
      <c r="H68" s="289" t="str">
        <f t="shared" si="181"/>
        <v/>
      </c>
      <c r="I68" s="289" t="str">
        <f t="shared" si="181"/>
        <v/>
      </c>
      <c r="J68" s="289" t="str">
        <f t="shared" ref="J68:K68" si="182">IF(AND(J27&gt;3,J27&lt;=4.5,J29&gt;1.5),SUM(J30:J41)-J43,"")</f>
        <v/>
      </c>
      <c r="K68" s="289" t="str">
        <f t="shared" si="182"/>
        <v/>
      </c>
      <c r="L68" s="289">
        <f t="shared" ref="L68:M68" si="183">IF(AND(L27&gt;3,L27&lt;=4.5,L29&gt;1.5),SUM(L30:L41)-L43,"")</f>
        <v>103.39704416443746</v>
      </c>
      <c r="M68" s="289" t="str">
        <f t="shared" si="183"/>
        <v/>
      </c>
      <c r="N68" s="605"/>
      <c r="O68" s="605"/>
      <c r="P68" s="605"/>
      <c r="Q68" s="289" t="str">
        <f t="shared" ref="Q68:AF68" si="184">IF(AND(Q27&gt;3,Q27&lt;=4.5,Q29&gt;1.5),SUM(Q30:Q41)-Q43,"")</f>
        <v/>
      </c>
      <c r="R68" s="289" t="str">
        <f t="shared" si="184"/>
        <v/>
      </c>
      <c r="S68" s="289" t="str">
        <f t="shared" si="184"/>
        <v/>
      </c>
      <c r="T68" s="289" t="str">
        <f t="shared" si="184"/>
        <v/>
      </c>
      <c r="U68" s="289" t="str">
        <f t="shared" si="184"/>
        <v/>
      </c>
      <c r="V68" s="289" t="str">
        <f t="shared" si="184"/>
        <v/>
      </c>
      <c r="W68" s="289" t="str">
        <f t="shared" si="184"/>
        <v/>
      </c>
      <c r="X68" s="289" t="str">
        <f t="shared" si="184"/>
        <v/>
      </c>
      <c r="Y68" s="289" t="str">
        <f t="shared" si="184"/>
        <v/>
      </c>
      <c r="Z68" s="289" t="str">
        <f t="shared" si="184"/>
        <v/>
      </c>
      <c r="AA68" s="289" t="str">
        <f t="shared" si="184"/>
        <v/>
      </c>
      <c r="AB68" s="289" t="str">
        <f t="shared" si="184"/>
        <v/>
      </c>
      <c r="AC68" s="289" t="str">
        <f t="shared" si="184"/>
        <v/>
      </c>
      <c r="AD68" s="289" t="str">
        <f t="shared" si="184"/>
        <v/>
      </c>
      <c r="AE68" s="289" t="str">
        <f t="shared" si="184"/>
        <v/>
      </c>
      <c r="AF68" s="289" t="str">
        <f t="shared" si="184"/>
        <v/>
      </c>
      <c r="AG68" s="289" t="str">
        <f t="shared" si="181"/>
        <v/>
      </c>
      <c r="AH68" s="291"/>
      <c r="AI68" s="311">
        <f t="shared" si="14"/>
        <v>103.39704416443746</v>
      </c>
      <c r="AJ68" s="313">
        <v>93371</v>
      </c>
    </row>
    <row r="69" spans="1:36" ht="25.5" customHeight="1" x14ac:dyDescent="0.25">
      <c r="A69" s="925"/>
      <c r="B69" s="920"/>
      <c r="C69" s="21" t="s">
        <v>14745</v>
      </c>
      <c r="D69" s="180" t="s">
        <v>4</v>
      </c>
      <c r="E69" s="100" t="str">
        <f t="shared" ref="E69" si="185">IF(AND(E27&gt;4.5,E29&lt;=0.8),SUM(E30:E41)-E43,"")</f>
        <v/>
      </c>
      <c r="F69" s="100" t="str">
        <f t="shared" ref="F69:AG69" si="186">IF(AND(F27&gt;4.5,F29&lt;=0.8),SUM(F30:F41)-F43,"")</f>
        <v/>
      </c>
      <c r="G69" s="100" t="str">
        <f t="shared" si="186"/>
        <v/>
      </c>
      <c r="H69" s="100" t="str">
        <f t="shared" si="186"/>
        <v/>
      </c>
      <c r="I69" s="100" t="str">
        <f t="shared" si="186"/>
        <v/>
      </c>
      <c r="J69" s="100" t="str">
        <f t="shared" ref="J69:K69" si="187">IF(AND(J27&gt;4.5,J29&lt;=0.8),SUM(J30:J41)-J43,"")</f>
        <v/>
      </c>
      <c r="K69" s="100" t="str">
        <f t="shared" si="187"/>
        <v/>
      </c>
      <c r="L69" s="100" t="str">
        <f t="shared" ref="L69:M69" si="188">IF(AND(L27&gt;4.5,L29&lt;=0.8),SUM(L30:L41)-L43,"")</f>
        <v/>
      </c>
      <c r="M69" s="100" t="str">
        <f t="shared" si="188"/>
        <v/>
      </c>
      <c r="N69" s="598"/>
      <c r="O69" s="598"/>
      <c r="P69" s="598"/>
      <c r="Q69" s="100" t="str">
        <f t="shared" ref="Q69:AF69" si="189">IF(AND(Q27&gt;4.5,Q29&lt;=0.8),SUM(Q30:Q41)-Q43,"")</f>
        <v/>
      </c>
      <c r="R69" s="100" t="str">
        <f t="shared" si="189"/>
        <v/>
      </c>
      <c r="S69" s="100" t="str">
        <f t="shared" si="189"/>
        <v/>
      </c>
      <c r="T69" s="100" t="str">
        <f t="shared" si="189"/>
        <v/>
      </c>
      <c r="U69" s="100" t="str">
        <f t="shared" si="189"/>
        <v/>
      </c>
      <c r="V69" s="100" t="str">
        <f t="shared" si="189"/>
        <v/>
      </c>
      <c r="W69" s="100" t="str">
        <f t="shared" si="189"/>
        <v/>
      </c>
      <c r="X69" s="100" t="str">
        <f t="shared" si="189"/>
        <v/>
      </c>
      <c r="Y69" s="100" t="str">
        <f t="shared" si="189"/>
        <v/>
      </c>
      <c r="Z69" s="100" t="str">
        <f t="shared" si="189"/>
        <v/>
      </c>
      <c r="AA69" s="100" t="str">
        <f t="shared" si="189"/>
        <v/>
      </c>
      <c r="AB69" s="100" t="str">
        <f t="shared" si="189"/>
        <v/>
      </c>
      <c r="AC69" s="100" t="str">
        <f t="shared" si="189"/>
        <v/>
      </c>
      <c r="AD69" s="100" t="str">
        <f t="shared" si="189"/>
        <v/>
      </c>
      <c r="AE69" s="100" t="str">
        <f t="shared" si="189"/>
        <v/>
      </c>
      <c r="AF69" s="100" t="str">
        <f t="shared" si="189"/>
        <v/>
      </c>
      <c r="AG69" s="100" t="str">
        <f t="shared" si="186"/>
        <v/>
      </c>
      <c r="AH69" s="115"/>
      <c r="AI69" s="307">
        <f t="shared" si="14"/>
        <v>0</v>
      </c>
      <c r="AJ69" s="313">
        <v>93372</v>
      </c>
    </row>
    <row r="70" spans="1:36" ht="25.5" customHeight="1" x14ac:dyDescent="0.25">
      <c r="A70" s="925"/>
      <c r="B70" s="920"/>
      <c r="C70" s="21" t="s">
        <v>14746</v>
      </c>
      <c r="D70" s="180" t="s">
        <v>4</v>
      </c>
      <c r="E70" s="100" t="str">
        <f t="shared" ref="E70" si="190">IF(AND(E27&gt;4.5,E29&gt;0.8,E29&lt;=1.5),SUM(E30:E41)-E43,"")</f>
        <v/>
      </c>
      <c r="F70" s="100" t="str">
        <f t="shared" ref="F70:AG70" si="191">IF(AND(F27&gt;4.5,F29&gt;0.8,F29&lt;=1.5),SUM(F30:F41)-F43,"")</f>
        <v/>
      </c>
      <c r="G70" s="100" t="str">
        <f t="shared" si="191"/>
        <v/>
      </c>
      <c r="H70" s="100" t="str">
        <f t="shared" si="191"/>
        <v/>
      </c>
      <c r="I70" s="100" t="str">
        <f t="shared" si="191"/>
        <v/>
      </c>
      <c r="J70" s="100" t="str">
        <f t="shared" ref="J70:K70" si="192">IF(AND(J27&gt;4.5,J29&gt;0.8,J29&lt;=1.5),SUM(J30:J41)-J43,"")</f>
        <v/>
      </c>
      <c r="K70" s="100" t="str">
        <f t="shared" si="192"/>
        <v/>
      </c>
      <c r="L70" s="100" t="str">
        <f t="shared" ref="L70:M70" si="193">IF(AND(L27&gt;4.5,L29&gt;0.8,L29&lt;=1.5),SUM(L30:L41)-L43,"")</f>
        <v/>
      </c>
      <c r="M70" s="100" t="str">
        <f t="shared" si="193"/>
        <v/>
      </c>
      <c r="N70" s="598"/>
      <c r="O70" s="598"/>
      <c r="P70" s="598"/>
      <c r="Q70" s="100" t="str">
        <f t="shared" ref="Q70:AF70" si="194">IF(AND(Q27&gt;4.5,Q29&gt;0.8,Q29&lt;=1.5),SUM(Q30:Q41)-Q43,"")</f>
        <v/>
      </c>
      <c r="R70" s="100" t="str">
        <f t="shared" si="194"/>
        <v/>
      </c>
      <c r="S70" s="100" t="str">
        <f t="shared" si="194"/>
        <v/>
      </c>
      <c r="T70" s="100" t="str">
        <f t="shared" si="194"/>
        <v/>
      </c>
      <c r="U70" s="100" t="str">
        <f t="shared" si="194"/>
        <v/>
      </c>
      <c r="V70" s="100" t="str">
        <f t="shared" si="194"/>
        <v/>
      </c>
      <c r="W70" s="100" t="str">
        <f t="shared" si="194"/>
        <v/>
      </c>
      <c r="X70" s="100" t="str">
        <f t="shared" si="194"/>
        <v/>
      </c>
      <c r="Y70" s="100" t="str">
        <f t="shared" si="194"/>
        <v/>
      </c>
      <c r="Z70" s="100" t="str">
        <f t="shared" si="194"/>
        <v/>
      </c>
      <c r="AA70" s="100" t="str">
        <f t="shared" si="194"/>
        <v/>
      </c>
      <c r="AB70" s="100" t="str">
        <f t="shared" si="194"/>
        <v/>
      </c>
      <c r="AC70" s="100" t="str">
        <f t="shared" si="194"/>
        <v/>
      </c>
      <c r="AD70" s="100" t="str">
        <f t="shared" si="194"/>
        <v/>
      </c>
      <c r="AE70" s="100" t="str">
        <f t="shared" si="194"/>
        <v/>
      </c>
      <c r="AF70" s="100" t="str">
        <f t="shared" si="194"/>
        <v/>
      </c>
      <c r="AG70" s="100" t="str">
        <f t="shared" si="191"/>
        <v/>
      </c>
      <c r="AH70" s="115"/>
      <c r="AI70" s="307">
        <f t="shared" si="14"/>
        <v>0</v>
      </c>
      <c r="AJ70" s="313">
        <v>93372</v>
      </c>
    </row>
    <row r="71" spans="1:36" ht="25.5" customHeight="1" thickBot="1" x14ac:dyDescent="0.3">
      <c r="A71" s="925"/>
      <c r="B71" s="921"/>
      <c r="C71" s="297" t="s">
        <v>14747</v>
      </c>
      <c r="D71" s="298" t="s">
        <v>4</v>
      </c>
      <c r="E71" s="299" t="str">
        <f t="shared" ref="E71" si="195">IF(AND(E27&gt;4.5,E29&gt;1.5),SUM(E30:E41)-E43,"")</f>
        <v/>
      </c>
      <c r="F71" s="299" t="str">
        <f t="shared" ref="F71:AG71" si="196">IF(AND(F27&gt;4.5,F29&gt;1.5),SUM(F30:F41)-F43,"")</f>
        <v/>
      </c>
      <c r="G71" s="299" t="str">
        <f t="shared" si="196"/>
        <v/>
      </c>
      <c r="H71" s="299" t="str">
        <f t="shared" si="196"/>
        <v/>
      </c>
      <c r="I71" s="299" t="str">
        <f t="shared" si="196"/>
        <v/>
      </c>
      <c r="J71" s="299" t="str">
        <f t="shared" ref="J71:K71" si="197">IF(AND(J27&gt;4.5,J29&gt;1.5),SUM(J30:J41)-J43,"")</f>
        <v/>
      </c>
      <c r="K71" s="299" t="str">
        <f t="shared" si="197"/>
        <v/>
      </c>
      <c r="L71" s="299" t="str">
        <f t="shared" ref="L71:M71" si="198">IF(AND(L27&gt;4.5,L29&gt;1.5),SUM(L30:L41)-L43,"")</f>
        <v/>
      </c>
      <c r="M71" s="299" t="str">
        <f t="shared" si="198"/>
        <v/>
      </c>
      <c r="N71" s="599"/>
      <c r="O71" s="599"/>
      <c r="P71" s="599"/>
      <c r="Q71" s="299" t="str">
        <f t="shared" ref="Q71:AF71" si="199">IF(AND(Q27&gt;4.5,Q29&gt;1.5),SUM(Q30:Q41)-Q43,"")</f>
        <v/>
      </c>
      <c r="R71" s="299" t="str">
        <f t="shared" si="199"/>
        <v/>
      </c>
      <c r="S71" s="299" t="str">
        <f t="shared" si="199"/>
        <v/>
      </c>
      <c r="T71" s="299" t="str">
        <f t="shared" si="199"/>
        <v/>
      </c>
      <c r="U71" s="299" t="str">
        <f t="shared" si="199"/>
        <v/>
      </c>
      <c r="V71" s="299" t="str">
        <f t="shared" si="199"/>
        <v/>
      </c>
      <c r="W71" s="299" t="str">
        <f t="shared" si="199"/>
        <v/>
      </c>
      <c r="X71" s="299" t="str">
        <f t="shared" si="199"/>
        <v/>
      </c>
      <c r="Y71" s="299" t="str">
        <f t="shared" si="199"/>
        <v/>
      </c>
      <c r="Z71" s="299" t="str">
        <f t="shared" si="199"/>
        <v/>
      </c>
      <c r="AA71" s="299" t="str">
        <f t="shared" si="199"/>
        <v/>
      </c>
      <c r="AB71" s="299" t="str">
        <f t="shared" si="199"/>
        <v/>
      </c>
      <c r="AC71" s="299" t="str">
        <f t="shared" si="199"/>
        <v/>
      </c>
      <c r="AD71" s="299" t="str">
        <f t="shared" si="199"/>
        <v/>
      </c>
      <c r="AE71" s="299" t="str">
        <f t="shared" si="199"/>
        <v/>
      </c>
      <c r="AF71" s="299" t="str">
        <f t="shared" si="199"/>
        <v/>
      </c>
      <c r="AG71" s="299" t="str">
        <f t="shared" si="196"/>
        <v/>
      </c>
      <c r="AH71" s="300"/>
      <c r="AI71" s="310">
        <f t="shared" si="14"/>
        <v>0</v>
      </c>
      <c r="AJ71" s="313">
        <v>93373</v>
      </c>
    </row>
    <row r="72" spans="1:36" ht="15" x14ac:dyDescent="0.25">
      <c r="A72" s="924"/>
      <c r="B72" s="918" t="s">
        <v>21608</v>
      </c>
      <c r="C72" s="918"/>
      <c r="D72" s="325" t="s">
        <v>11542</v>
      </c>
      <c r="E72" s="326">
        <f t="shared" ref="E72:AG72" si="200">VLOOKUP(E4,$AM$2:$AN$14,2,FALSE)*E2*E3</f>
        <v>11.594000000000001</v>
      </c>
      <c r="F72" s="326">
        <f t="shared" si="200"/>
        <v>27.621000000000002</v>
      </c>
      <c r="G72" s="326">
        <f t="shared" si="200"/>
        <v>5.1150000000000002</v>
      </c>
      <c r="H72" s="326">
        <f t="shared" si="200"/>
        <v>12.276000000000002</v>
      </c>
      <c r="I72" s="326">
        <f t="shared" si="200"/>
        <v>27.621000000000002</v>
      </c>
      <c r="J72" s="326">
        <f t="shared" si="200"/>
        <v>5.1150000000000002</v>
      </c>
      <c r="K72" s="326">
        <f t="shared" si="200"/>
        <v>25.916</v>
      </c>
      <c r="L72" s="326">
        <f t="shared" si="200"/>
        <v>5.1150000000000002</v>
      </c>
      <c r="M72" s="326">
        <f t="shared" si="200"/>
        <v>5.4560000000000004</v>
      </c>
      <c r="N72" s="600"/>
      <c r="O72" s="600"/>
      <c r="P72" s="600"/>
      <c r="Q72" s="326">
        <f t="shared" si="200"/>
        <v>74.079099999999997</v>
      </c>
      <c r="R72" s="326">
        <f t="shared" si="200"/>
        <v>73.247249999999994</v>
      </c>
      <c r="S72" s="326">
        <f t="shared" si="200"/>
        <v>64.636650000000003</v>
      </c>
      <c r="T72" s="326">
        <f t="shared" si="200"/>
        <v>44.45</v>
      </c>
      <c r="U72" s="326">
        <f t="shared" si="200"/>
        <v>47.294800000000002</v>
      </c>
      <c r="V72" s="326">
        <f t="shared" si="200"/>
        <v>57.708799999999997</v>
      </c>
      <c r="W72" s="326">
        <f t="shared" si="200"/>
        <v>28.2575</v>
      </c>
      <c r="X72" s="326">
        <f t="shared" si="200"/>
        <v>55.289449999999995</v>
      </c>
      <c r="Y72" s="326">
        <f t="shared" si="200"/>
        <v>55.289449999999995</v>
      </c>
      <c r="Z72" s="326">
        <f t="shared" si="200"/>
        <v>105.84</v>
      </c>
      <c r="AA72" s="326">
        <f t="shared" si="200"/>
        <v>105.84</v>
      </c>
      <c r="AB72" s="326">
        <f t="shared" si="200"/>
        <v>105.84</v>
      </c>
      <c r="AC72" s="326">
        <f t="shared" si="200"/>
        <v>80.433108000000004</v>
      </c>
      <c r="AD72" s="326">
        <f t="shared" si="200"/>
        <v>65.534364000000011</v>
      </c>
      <c r="AE72" s="326">
        <f t="shared" si="200"/>
        <v>63.638064</v>
      </c>
      <c r="AF72" s="326">
        <f t="shared" si="200"/>
        <v>18.282096000000003</v>
      </c>
      <c r="AG72" s="326">
        <f t="shared" si="200"/>
        <v>34.128</v>
      </c>
      <c r="AH72" s="327"/>
      <c r="AI72" s="328">
        <f>SUM(E72:AG72)</f>
        <v>1205.617632</v>
      </c>
      <c r="AJ72" s="313"/>
    </row>
    <row r="73" spans="1:36" ht="15" x14ac:dyDescent="0.25">
      <c r="A73" s="924"/>
      <c r="B73" s="918" t="s">
        <v>21609</v>
      </c>
      <c r="C73" s="918"/>
      <c r="D73" s="325">
        <v>30</v>
      </c>
      <c r="E73" s="329"/>
      <c r="F73" s="330"/>
      <c r="G73" s="330"/>
      <c r="H73" s="330"/>
      <c r="I73" s="330"/>
      <c r="J73" s="330"/>
      <c r="K73" s="330"/>
      <c r="L73" s="330"/>
      <c r="M73" s="330"/>
      <c r="N73" s="606"/>
      <c r="O73" s="606"/>
      <c r="P73" s="606"/>
      <c r="Q73" s="330"/>
      <c r="R73" s="330"/>
      <c r="S73" s="330"/>
      <c r="T73" s="330"/>
      <c r="U73" s="330"/>
      <c r="V73" s="330"/>
      <c r="W73" s="330"/>
      <c r="X73" s="330"/>
      <c r="Y73" s="330"/>
      <c r="Z73" s="330"/>
      <c r="AA73" s="330"/>
      <c r="AB73" s="330"/>
      <c r="AC73" s="330"/>
      <c r="AD73" s="330"/>
      <c r="AE73" s="330"/>
      <c r="AF73" s="330"/>
      <c r="AG73" s="330"/>
      <c r="AH73" s="331"/>
      <c r="AI73" s="328">
        <f>AI72*D73</f>
        <v>36168.528959999996</v>
      </c>
      <c r="AJ73" s="313"/>
    </row>
    <row r="74" spans="1:36" ht="15" x14ac:dyDescent="0.25">
      <c r="A74" s="924"/>
      <c r="B74" s="918" t="s">
        <v>21610</v>
      </c>
      <c r="C74" s="918"/>
      <c r="D74" s="332">
        <v>64</v>
      </c>
      <c r="E74" s="333"/>
      <c r="F74" s="334"/>
      <c r="G74" s="334"/>
      <c r="H74" s="334"/>
      <c r="I74" s="334"/>
      <c r="J74" s="334"/>
      <c r="K74" s="334"/>
      <c r="L74" s="334"/>
      <c r="M74" s="334"/>
      <c r="N74" s="607"/>
      <c r="O74" s="607"/>
      <c r="P74" s="607"/>
      <c r="Q74" s="334"/>
      <c r="R74" s="334"/>
      <c r="S74" s="334"/>
      <c r="T74" s="334"/>
      <c r="U74" s="334"/>
      <c r="V74" s="334"/>
      <c r="W74" s="334"/>
      <c r="X74" s="334"/>
      <c r="Y74" s="334"/>
      <c r="Z74" s="334"/>
      <c r="AA74" s="334"/>
      <c r="AB74" s="334"/>
      <c r="AC74" s="334"/>
      <c r="AD74" s="334"/>
      <c r="AE74" s="334"/>
      <c r="AF74" s="334"/>
      <c r="AG74" s="334"/>
      <c r="AH74" s="335"/>
      <c r="AI74" s="336">
        <f>AI72*D74</f>
        <v>77159.528447999997</v>
      </c>
      <c r="AJ74" s="313"/>
    </row>
    <row r="75" spans="1:36" ht="15" x14ac:dyDescent="0.25">
      <c r="A75" s="924"/>
      <c r="B75" s="916" t="s">
        <v>14768</v>
      </c>
      <c r="C75" s="916"/>
      <c r="D75" s="180" t="s">
        <v>14720</v>
      </c>
      <c r="E75" s="191"/>
      <c r="F75" s="183"/>
      <c r="G75" s="183"/>
      <c r="H75" s="183"/>
      <c r="I75" s="183"/>
      <c r="J75" s="183"/>
      <c r="K75" s="183"/>
      <c r="L75" s="183"/>
      <c r="M75" s="183"/>
      <c r="N75" s="607"/>
      <c r="O75" s="607"/>
      <c r="P75" s="607"/>
      <c r="Q75" s="183"/>
      <c r="R75" s="183"/>
      <c r="S75" s="183"/>
      <c r="T75" s="183"/>
      <c r="U75" s="183"/>
      <c r="V75" s="183"/>
      <c r="W75" s="183"/>
      <c r="X75" s="183"/>
      <c r="Y75" s="183"/>
      <c r="Z75" s="183"/>
      <c r="AA75" s="183"/>
      <c r="AB75" s="183"/>
      <c r="AC75" s="183"/>
      <c r="AD75" s="183"/>
      <c r="AE75" s="183"/>
      <c r="AF75" s="183"/>
      <c r="AG75" s="183"/>
      <c r="AH75" s="184"/>
      <c r="AI75" s="312" t="s">
        <v>14720</v>
      </c>
      <c r="AJ75" s="313"/>
    </row>
    <row r="76" spans="1:36" x14ac:dyDescent="0.25">
      <c r="E76" s="177" t="s">
        <v>19989</v>
      </c>
      <c r="AJ76" s="324"/>
    </row>
    <row r="77" spans="1:36" x14ac:dyDescent="0.25">
      <c r="E77" s="177" t="s">
        <v>19990</v>
      </c>
      <c r="AJ77" s="324"/>
    </row>
  </sheetData>
  <mergeCells count="20">
    <mergeCell ref="B3:B21"/>
    <mergeCell ref="A1:A75"/>
    <mergeCell ref="B1:C1"/>
    <mergeCell ref="B2:C2"/>
    <mergeCell ref="B22:B23"/>
    <mergeCell ref="B24:C24"/>
    <mergeCell ref="B25:C25"/>
    <mergeCell ref="B26:B27"/>
    <mergeCell ref="B28:B29"/>
    <mergeCell ref="B30:B41"/>
    <mergeCell ref="B72:C72"/>
    <mergeCell ref="B75:C75"/>
    <mergeCell ref="B42:C42"/>
    <mergeCell ref="B43:B46"/>
    <mergeCell ref="B73:C73"/>
    <mergeCell ref="B74:C74"/>
    <mergeCell ref="B47:B52"/>
    <mergeCell ref="B53:B54"/>
    <mergeCell ref="B55:B59"/>
    <mergeCell ref="B60:B71"/>
  </mergeCells>
  <phoneticPr fontId="28" type="noConversion"/>
  <conditionalFormatting sqref="E26:AH26">
    <cfRule type="expression" dxfId="0" priority="5">
      <formula>E28&gt;3.5</formula>
    </cfRule>
  </conditionalFormatting>
  <printOptions horizontalCentered="1" verticalCentered="1"/>
  <pageMargins left="0" right="0" top="0.74803149606299213" bottom="0" header="0.31496062992125984" footer="0.31496062992125984"/>
  <pageSetup paperSize="9" scale="31" orientation="landscape" horizontalDpi="360" verticalDpi="36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3" transitionEvaluation="1">
    <tabColor rgb="FF0000FF"/>
  </sheetPr>
  <dimension ref="A1:EH67"/>
  <sheetViews>
    <sheetView topLeftCell="A3" workbookViewId="0">
      <selection sqref="A1:B1"/>
    </sheetView>
  </sheetViews>
  <sheetFormatPr defaultColWidth="8.7109375" defaultRowHeight="15" x14ac:dyDescent="0.2"/>
  <cols>
    <col min="1" max="1" width="10" style="544" customWidth="1"/>
    <col min="2" max="2" width="14.28515625" style="545" customWidth="1"/>
    <col min="3" max="4" width="11.28515625" style="546" customWidth="1"/>
    <col min="5" max="5" width="7.7109375" style="423" customWidth="1"/>
    <col min="6" max="7" width="11.85546875" style="547" customWidth="1"/>
    <col min="8" max="8" width="11.28515625" style="546" customWidth="1"/>
    <col min="9" max="9" width="9.140625" style="423" customWidth="1"/>
    <col min="10" max="10" width="10.5703125" style="548" customWidth="1"/>
    <col min="11" max="11" width="8.28515625" style="548" customWidth="1"/>
    <col min="12" max="12" width="8.28515625" style="548" bestFit="1" customWidth="1"/>
    <col min="13" max="13" width="5.7109375" style="548" bestFit="1" customWidth="1"/>
    <col min="14" max="14" width="10.140625" style="549" bestFit="1" customWidth="1"/>
    <col min="15" max="15" width="10.28515625" style="680" customWidth="1"/>
    <col min="16" max="16" width="7" style="549" customWidth="1"/>
    <col min="17" max="17" width="8.42578125" style="549" customWidth="1"/>
    <col min="18" max="18" width="6.85546875" style="549" customWidth="1"/>
    <col min="19" max="19" width="9" style="549" customWidth="1"/>
    <col min="20" max="20" width="10.85546875" style="549" customWidth="1"/>
    <col min="21" max="21" width="11.140625" style="549" customWidth="1"/>
    <col min="22" max="22" width="11.5703125" style="549" customWidth="1"/>
    <col min="23" max="23" width="10" style="549" customWidth="1"/>
    <col min="24" max="24" width="12" style="549" customWidth="1"/>
    <col min="25" max="25" width="11" style="549" customWidth="1"/>
    <col min="26" max="26" width="8.140625" style="549" customWidth="1"/>
    <col min="27" max="27" width="8.140625" style="551" customWidth="1"/>
    <col min="28" max="28" width="7.28515625" style="549" customWidth="1"/>
    <col min="29" max="29" width="16.42578125" style="549" customWidth="1"/>
    <col min="30" max="30" width="10.42578125" style="549" customWidth="1"/>
    <col min="31" max="31" width="13.28515625" style="549" customWidth="1"/>
    <col min="32" max="32" width="12.140625" style="549" customWidth="1"/>
    <col min="33" max="33" width="13" style="549" customWidth="1"/>
    <col min="34" max="34" width="4.28515625" style="421" customWidth="1"/>
    <col min="35" max="38" width="5.5703125" style="421" customWidth="1"/>
    <col min="39" max="39" width="14.28515625" style="422" customWidth="1"/>
    <col min="40" max="41" width="11.42578125" style="422" bestFit="1" customWidth="1"/>
    <col min="42" max="43" width="7" style="422" bestFit="1" customWidth="1"/>
    <col min="44" max="44" width="6.28515625" style="422" bestFit="1" customWidth="1"/>
    <col min="45" max="45" width="8.28515625" style="422" bestFit="1" customWidth="1"/>
    <col min="46" max="46" width="7" style="422" bestFit="1" customWidth="1"/>
    <col min="47" max="47" width="5.5703125" style="422" customWidth="1"/>
    <col min="48" max="48" width="12.42578125" style="423" customWidth="1"/>
    <col min="49" max="50" width="8.7109375" style="423" customWidth="1"/>
    <col min="51" max="51" width="11" style="423" customWidth="1"/>
    <col min="52" max="54" width="8.7109375" style="423" customWidth="1"/>
    <col min="55" max="55" width="10.28515625" style="424" customWidth="1"/>
    <col min="56" max="56" width="16.5703125" style="424" customWidth="1"/>
    <col min="57" max="57" width="10.5703125" style="424" bestFit="1" customWidth="1"/>
    <col min="58" max="138" width="10.28515625" style="424" customWidth="1"/>
    <col min="139" max="259" width="8.7109375" style="423"/>
    <col min="260" max="260" width="10" style="423" customWidth="1"/>
    <col min="261" max="261" width="14.28515625" style="423" customWidth="1"/>
    <col min="262" max="262" width="11.28515625" style="423" customWidth="1"/>
    <col min="263" max="263" width="7.7109375" style="423" customWidth="1"/>
    <col min="264" max="265" width="11.85546875" style="423" customWidth="1"/>
    <col min="266" max="266" width="9.140625" style="423" customWidth="1"/>
    <col min="267" max="267" width="10.5703125" style="423" customWidth="1"/>
    <col min="268" max="269" width="8.28515625" style="423" bestFit="1" customWidth="1"/>
    <col min="270" max="270" width="5.7109375" style="423" bestFit="1" customWidth="1"/>
    <col min="271" max="271" width="10.140625" style="423" bestFit="1" customWidth="1"/>
    <col min="272" max="272" width="10.28515625" style="423" customWidth="1"/>
    <col min="273" max="273" width="7" style="423" customWidth="1"/>
    <col min="274" max="274" width="8.42578125" style="423" customWidth="1"/>
    <col min="275" max="275" width="6.85546875" style="423" customWidth="1"/>
    <col min="276" max="276" width="9" style="423" customWidth="1"/>
    <col min="277" max="277" width="10.85546875" style="423" customWidth="1"/>
    <col min="278" max="278" width="11.140625" style="423" customWidth="1"/>
    <col min="279" max="279" width="11.5703125" style="423" customWidth="1"/>
    <col min="280" max="280" width="10" style="423" customWidth="1"/>
    <col min="281" max="281" width="12" style="423" customWidth="1"/>
    <col min="282" max="282" width="11" style="423" customWidth="1"/>
    <col min="283" max="284" width="8.140625" style="423" customWidth="1"/>
    <col min="285" max="285" width="7.28515625" style="423" customWidth="1"/>
    <col min="286" max="286" width="10.42578125" style="423" customWidth="1"/>
    <col min="287" max="287" width="13.28515625" style="423" customWidth="1"/>
    <col min="288" max="288" width="12.140625" style="423" customWidth="1"/>
    <col min="289" max="289" width="13" style="423" customWidth="1"/>
    <col min="290" max="290" width="4.28515625" style="423" customWidth="1"/>
    <col min="291" max="294" width="5.5703125" style="423" customWidth="1"/>
    <col min="295" max="295" width="14.28515625" style="423" customWidth="1"/>
    <col min="296" max="297" width="11.42578125" style="423" bestFit="1" customWidth="1"/>
    <col min="298" max="299" width="7" style="423" bestFit="1" customWidth="1"/>
    <col min="300" max="300" width="6.28515625" style="423" bestFit="1" customWidth="1"/>
    <col min="301" max="301" width="8.28515625" style="423" bestFit="1" customWidth="1"/>
    <col min="302" max="302" width="7" style="423" bestFit="1" customWidth="1"/>
    <col min="303" max="303" width="5.5703125" style="423" customWidth="1"/>
    <col min="304" max="304" width="12.42578125" style="423" customWidth="1"/>
    <col min="305" max="306" width="8.7109375" style="423"/>
    <col min="307" max="307" width="11" style="423" customWidth="1"/>
    <col min="308" max="310" width="8.7109375" style="423"/>
    <col min="311" max="311" width="10.28515625" style="423" customWidth="1"/>
    <col min="312" max="312" width="16.5703125" style="423" customWidth="1"/>
    <col min="313" max="313" width="10.5703125" style="423" bestFit="1" customWidth="1"/>
    <col min="314" max="394" width="10.28515625" style="423" customWidth="1"/>
    <col min="395" max="515" width="8.7109375" style="423"/>
    <col min="516" max="516" width="10" style="423" customWidth="1"/>
    <col min="517" max="517" width="14.28515625" style="423" customWidth="1"/>
    <col min="518" max="518" width="11.28515625" style="423" customWidth="1"/>
    <col min="519" max="519" width="7.7109375" style="423" customWidth="1"/>
    <col min="520" max="521" width="11.85546875" style="423" customWidth="1"/>
    <col min="522" max="522" width="9.140625" style="423" customWidth="1"/>
    <col min="523" max="523" width="10.5703125" style="423" customWidth="1"/>
    <col min="524" max="525" width="8.28515625" style="423" bestFit="1" customWidth="1"/>
    <col min="526" max="526" width="5.7109375" style="423" bestFit="1" customWidth="1"/>
    <col min="527" max="527" width="10.140625" style="423" bestFit="1" customWidth="1"/>
    <col min="528" max="528" width="10.28515625" style="423" customWidth="1"/>
    <col min="529" max="529" width="7" style="423" customWidth="1"/>
    <col min="530" max="530" width="8.42578125" style="423" customWidth="1"/>
    <col min="531" max="531" width="6.85546875" style="423" customWidth="1"/>
    <col min="532" max="532" width="9" style="423" customWidth="1"/>
    <col min="533" max="533" width="10.85546875" style="423" customWidth="1"/>
    <col min="534" max="534" width="11.140625" style="423" customWidth="1"/>
    <col min="535" max="535" width="11.5703125" style="423" customWidth="1"/>
    <col min="536" max="536" width="10" style="423" customWidth="1"/>
    <col min="537" max="537" width="12" style="423" customWidth="1"/>
    <col min="538" max="538" width="11" style="423" customWidth="1"/>
    <col min="539" max="540" width="8.140625" style="423" customWidth="1"/>
    <col min="541" max="541" width="7.28515625" style="423" customWidth="1"/>
    <col min="542" max="542" width="10.42578125" style="423" customWidth="1"/>
    <col min="543" max="543" width="13.28515625" style="423" customWidth="1"/>
    <col min="544" max="544" width="12.140625" style="423" customWidth="1"/>
    <col min="545" max="545" width="13" style="423" customWidth="1"/>
    <col min="546" max="546" width="4.28515625" style="423" customWidth="1"/>
    <col min="547" max="550" width="5.5703125" style="423" customWidth="1"/>
    <col min="551" max="551" width="14.28515625" style="423" customWidth="1"/>
    <col min="552" max="553" width="11.42578125" style="423" bestFit="1" customWidth="1"/>
    <col min="554" max="555" width="7" style="423" bestFit="1" customWidth="1"/>
    <col min="556" max="556" width="6.28515625" style="423" bestFit="1" customWidth="1"/>
    <col min="557" max="557" width="8.28515625" style="423" bestFit="1" customWidth="1"/>
    <col min="558" max="558" width="7" style="423" bestFit="1" customWidth="1"/>
    <col min="559" max="559" width="5.5703125" style="423" customWidth="1"/>
    <col min="560" max="560" width="12.42578125" style="423" customWidth="1"/>
    <col min="561" max="562" width="8.7109375" style="423"/>
    <col min="563" max="563" width="11" style="423" customWidth="1"/>
    <col min="564" max="566" width="8.7109375" style="423"/>
    <col min="567" max="567" width="10.28515625" style="423" customWidth="1"/>
    <col min="568" max="568" width="16.5703125" style="423" customWidth="1"/>
    <col min="569" max="569" width="10.5703125" style="423" bestFit="1" customWidth="1"/>
    <col min="570" max="650" width="10.28515625" style="423" customWidth="1"/>
    <col min="651" max="771" width="8.7109375" style="423"/>
    <col min="772" max="772" width="10" style="423" customWidth="1"/>
    <col min="773" max="773" width="14.28515625" style="423" customWidth="1"/>
    <col min="774" max="774" width="11.28515625" style="423" customWidth="1"/>
    <col min="775" max="775" width="7.7109375" style="423" customWidth="1"/>
    <col min="776" max="777" width="11.85546875" style="423" customWidth="1"/>
    <col min="778" max="778" width="9.140625" style="423" customWidth="1"/>
    <col min="779" max="779" width="10.5703125" style="423" customWidth="1"/>
    <col min="780" max="781" width="8.28515625" style="423" bestFit="1" customWidth="1"/>
    <col min="782" max="782" width="5.7109375" style="423" bestFit="1" customWidth="1"/>
    <col min="783" max="783" width="10.140625" style="423" bestFit="1" customWidth="1"/>
    <col min="784" max="784" width="10.28515625" style="423" customWidth="1"/>
    <col min="785" max="785" width="7" style="423" customWidth="1"/>
    <col min="786" max="786" width="8.42578125" style="423" customWidth="1"/>
    <col min="787" max="787" width="6.85546875" style="423" customWidth="1"/>
    <col min="788" max="788" width="9" style="423" customWidth="1"/>
    <col min="789" max="789" width="10.85546875" style="423" customWidth="1"/>
    <col min="790" max="790" width="11.140625" style="423" customWidth="1"/>
    <col min="791" max="791" width="11.5703125" style="423" customWidth="1"/>
    <col min="792" max="792" width="10" style="423" customWidth="1"/>
    <col min="793" max="793" width="12" style="423" customWidth="1"/>
    <col min="794" max="794" width="11" style="423" customWidth="1"/>
    <col min="795" max="796" width="8.140625" style="423" customWidth="1"/>
    <col min="797" max="797" width="7.28515625" style="423" customWidth="1"/>
    <col min="798" max="798" width="10.42578125" style="423" customWidth="1"/>
    <col min="799" max="799" width="13.28515625" style="423" customWidth="1"/>
    <col min="800" max="800" width="12.140625" style="423" customWidth="1"/>
    <col min="801" max="801" width="13" style="423" customWidth="1"/>
    <col min="802" max="802" width="4.28515625" style="423" customWidth="1"/>
    <col min="803" max="806" width="5.5703125" style="423" customWidth="1"/>
    <col min="807" max="807" width="14.28515625" style="423" customWidth="1"/>
    <col min="808" max="809" width="11.42578125" style="423" bestFit="1" customWidth="1"/>
    <col min="810" max="811" width="7" style="423" bestFit="1" customWidth="1"/>
    <col min="812" max="812" width="6.28515625" style="423" bestFit="1" customWidth="1"/>
    <col min="813" max="813" width="8.28515625" style="423" bestFit="1" customWidth="1"/>
    <col min="814" max="814" width="7" style="423" bestFit="1" customWidth="1"/>
    <col min="815" max="815" width="5.5703125" style="423" customWidth="1"/>
    <col min="816" max="816" width="12.42578125" style="423" customWidth="1"/>
    <col min="817" max="818" width="8.7109375" style="423"/>
    <col min="819" max="819" width="11" style="423" customWidth="1"/>
    <col min="820" max="822" width="8.7109375" style="423"/>
    <col min="823" max="823" width="10.28515625" style="423" customWidth="1"/>
    <col min="824" max="824" width="16.5703125" style="423" customWidth="1"/>
    <col min="825" max="825" width="10.5703125" style="423" bestFit="1" customWidth="1"/>
    <col min="826" max="906" width="10.28515625" style="423" customWidth="1"/>
    <col min="907" max="1027" width="8.7109375" style="423"/>
    <col min="1028" max="1028" width="10" style="423" customWidth="1"/>
    <col min="1029" max="1029" width="14.28515625" style="423" customWidth="1"/>
    <col min="1030" max="1030" width="11.28515625" style="423" customWidth="1"/>
    <col min="1031" max="1031" width="7.7109375" style="423" customWidth="1"/>
    <col min="1032" max="1033" width="11.85546875" style="423" customWidth="1"/>
    <col min="1034" max="1034" width="9.140625" style="423" customWidth="1"/>
    <col min="1035" max="1035" width="10.5703125" style="423" customWidth="1"/>
    <col min="1036" max="1037" width="8.28515625" style="423" bestFit="1" customWidth="1"/>
    <col min="1038" max="1038" width="5.7109375" style="423" bestFit="1" customWidth="1"/>
    <col min="1039" max="1039" width="10.140625" style="423" bestFit="1" customWidth="1"/>
    <col min="1040" max="1040" width="10.28515625" style="423" customWidth="1"/>
    <col min="1041" max="1041" width="7" style="423" customWidth="1"/>
    <col min="1042" max="1042" width="8.42578125" style="423" customWidth="1"/>
    <col min="1043" max="1043" width="6.85546875" style="423" customWidth="1"/>
    <col min="1044" max="1044" width="9" style="423" customWidth="1"/>
    <col min="1045" max="1045" width="10.85546875" style="423" customWidth="1"/>
    <col min="1046" max="1046" width="11.140625" style="423" customWidth="1"/>
    <col min="1047" max="1047" width="11.5703125" style="423" customWidth="1"/>
    <col min="1048" max="1048" width="10" style="423" customWidth="1"/>
    <col min="1049" max="1049" width="12" style="423" customWidth="1"/>
    <col min="1050" max="1050" width="11" style="423" customWidth="1"/>
    <col min="1051" max="1052" width="8.140625" style="423" customWidth="1"/>
    <col min="1053" max="1053" width="7.28515625" style="423" customWidth="1"/>
    <col min="1054" max="1054" width="10.42578125" style="423" customWidth="1"/>
    <col min="1055" max="1055" width="13.28515625" style="423" customWidth="1"/>
    <col min="1056" max="1056" width="12.140625" style="423" customWidth="1"/>
    <col min="1057" max="1057" width="13" style="423" customWidth="1"/>
    <col min="1058" max="1058" width="4.28515625" style="423" customWidth="1"/>
    <col min="1059" max="1062" width="5.5703125" style="423" customWidth="1"/>
    <col min="1063" max="1063" width="14.28515625" style="423" customWidth="1"/>
    <col min="1064" max="1065" width="11.42578125" style="423" bestFit="1" customWidth="1"/>
    <col min="1066" max="1067" width="7" style="423" bestFit="1" customWidth="1"/>
    <col min="1068" max="1068" width="6.28515625" style="423" bestFit="1" customWidth="1"/>
    <col min="1069" max="1069" width="8.28515625" style="423" bestFit="1" customWidth="1"/>
    <col min="1070" max="1070" width="7" style="423" bestFit="1" customWidth="1"/>
    <col min="1071" max="1071" width="5.5703125" style="423" customWidth="1"/>
    <col min="1072" max="1072" width="12.42578125" style="423" customWidth="1"/>
    <col min="1073" max="1074" width="8.7109375" style="423"/>
    <col min="1075" max="1075" width="11" style="423" customWidth="1"/>
    <col min="1076" max="1078" width="8.7109375" style="423"/>
    <col min="1079" max="1079" width="10.28515625" style="423" customWidth="1"/>
    <col min="1080" max="1080" width="16.5703125" style="423" customWidth="1"/>
    <col min="1081" max="1081" width="10.5703125" style="423" bestFit="1" customWidth="1"/>
    <col min="1082" max="1162" width="10.28515625" style="423" customWidth="1"/>
    <col min="1163" max="1283" width="8.7109375" style="423"/>
    <col min="1284" max="1284" width="10" style="423" customWidth="1"/>
    <col min="1285" max="1285" width="14.28515625" style="423" customWidth="1"/>
    <col min="1286" max="1286" width="11.28515625" style="423" customWidth="1"/>
    <col min="1287" max="1287" width="7.7109375" style="423" customWidth="1"/>
    <col min="1288" max="1289" width="11.85546875" style="423" customWidth="1"/>
    <col min="1290" max="1290" width="9.140625" style="423" customWidth="1"/>
    <col min="1291" max="1291" width="10.5703125" style="423" customWidth="1"/>
    <col min="1292" max="1293" width="8.28515625" style="423" bestFit="1" customWidth="1"/>
    <col min="1294" max="1294" width="5.7109375" style="423" bestFit="1" customWidth="1"/>
    <col min="1295" max="1295" width="10.140625" style="423" bestFit="1" customWidth="1"/>
    <col min="1296" max="1296" width="10.28515625" style="423" customWidth="1"/>
    <col min="1297" max="1297" width="7" style="423" customWidth="1"/>
    <col min="1298" max="1298" width="8.42578125" style="423" customWidth="1"/>
    <col min="1299" max="1299" width="6.85546875" style="423" customWidth="1"/>
    <col min="1300" max="1300" width="9" style="423" customWidth="1"/>
    <col min="1301" max="1301" width="10.85546875" style="423" customWidth="1"/>
    <col min="1302" max="1302" width="11.140625" style="423" customWidth="1"/>
    <col min="1303" max="1303" width="11.5703125" style="423" customWidth="1"/>
    <col min="1304" max="1304" width="10" style="423" customWidth="1"/>
    <col min="1305" max="1305" width="12" style="423" customWidth="1"/>
    <col min="1306" max="1306" width="11" style="423" customWidth="1"/>
    <col min="1307" max="1308" width="8.140625" style="423" customWidth="1"/>
    <col min="1309" max="1309" width="7.28515625" style="423" customWidth="1"/>
    <col min="1310" max="1310" width="10.42578125" style="423" customWidth="1"/>
    <col min="1311" max="1311" width="13.28515625" style="423" customWidth="1"/>
    <col min="1312" max="1312" width="12.140625" style="423" customWidth="1"/>
    <col min="1313" max="1313" width="13" style="423" customWidth="1"/>
    <col min="1314" max="1314" width="4.28515625" style="423" customWidth="1"/>
    <col min="1315" max="1318" width="5.5703125" style="423" customWidth="1"/>
    <col min="1319" max="1319" width="14.28515625" style="423" customWidth="1"/>
    <col min="1320" max="1321" width="11.42578125" style="423" bestFit="1" customWidth="1"/>
    <col min="1322" max="1323" width="7" style="423" bestFit="1" customWidth="1"/>
    <col min="1324" max="1324" width="6.28515625" style="423" bestFit="1" customWidth="1"/>
    <col min="1325" max="1325" width="8.28515625" style="423" bestFit="1" customWidth="1"/>
    <col min="1326" max="1326" width="7" style="423" bestFit="1" customWidth="1"/>
    <col min="1327" max="1327" width="5.5703125" style="423" customWidth="1"/>
    <col min="1328" max="1328" width="12.42578125" style="423" customWidth="1"/>
    <col min="1329" max="1330" width="8.7109375" style="423"/>
    <col min="1331" max="1331" width="11" style="423" customWidth="1"/>
    <col min="1332" max="1334" width="8.7109375" style="423"/>
    <col min="1335" max="1335" width="10.28515625" style="423" customWidth="1"/>
    <col min="1336" max="1336" width="16.5703125" style="423" customWidth="1"/>
    <col min="1337" max="1337" width="10.5703125" style="423" bestFit="1" customWidth="1"/>
    <col min="1338" max="1418" width="10.28515625" style="423" customWidth="1"/>
    <col min="1419" max="1539" width="8.7109375" style="423"/>
    <col min="1540" max="1540" width="10" style="423" customWidth="1"/>
    <col min="1541" max="1541" width="14.28515625" style="423" customWidth="1"/>
    <col min="1542" max="1542" width="11.28515625" style="423" customWidth="1"/>
    <col min="1543" max="1543" width="7.7109375" style="423" customWidth="1"/>
    <col min="1544" max="1545" width="11.85546875" style="423" customWidth="1"/>
    <col min="1546" max="1546" width="9.140625" style="423" customWidth="1"/>
    <col min="1547" max="1547" width="10.5703125" style="423" customWidth="1"/>
    <col min="1548" max="1549" width="8.28515625" style="423" bestFit="1" customWidth="1"/>
    <col min="1550" max="1550" width="5.7109375" style="423" bestFit="1" customWidth="1"/>
    <col min="1551" max="1551" width="10.140625" style="423" bestFit="1" customWidth="1"/>
    <col min="1552" max="1552" width="10.28515625" style="423" customWidth="1"/>
    <col min="1553" max="1553" width="7" style="423" customWidth="1"/>
    <col min="1554" max="1554" width="8.42578125" style="423" customWidth="1"/>
    <col min="1555" max="1555" width="6.85546875" style="423" customWidth="1"/>
    <col min="1556" max="1556" width="9" style="423" customWidth="1"/>
    <col min="1557" max="1557" width="10.85546875" style="423" customWidth="1"/>
    <col min="1558" max="1558" width="11.140625" style="423" customWidth="1"/>
    <col min="1559" max="1559" width="11.5703125" style="423" customWidth="1"/>
    <col min="1560" max="1560" width="10" style="423" customWidth="1"/>
    <col min="1561" max="1561" width="12" style="423" customWidth="1"/>
    <col min="1562" max="1562" width="11" style="423" customWidth="1"/>
    <col min="1563" max="1564" width="8.140625" style="423" customWidth="1"/>
    <col min="1565" max="1565" width="7.28515625" style="423" customWidth="1"/>
    <col min="1566" max="1566" width="10.42578125" style="423" customWidth="1"/>
    <col min="1567" max="1567" width="13.28515625" style="423" customWidth="1"/>
    <col min="1568" max="1568" width="12.140625" style="423" customWidth="1"/>
    <col min="1569" max="1569" width="13" style="423" customWidth="1"/>
    <col min="1570" max="1570" width="4.28515625" style="423" customWidth="1"/>
    <col min="1571" max="1574" width="5.5703125" style="423" customWidth="1"/>
    <col min="1575" max="1575" width="14.28515625" style="423" customWidth="1"/>
    <col min="1576" max="1577" width="11.42578125" style="423" bestFit="1" customWidth="1"/>
    <col min="1578" max="1579" width="7" style="423" bestFit="1" customWidth="1"/>
    <col min="1580" max="1580" width="6.28515625" style="423" bestFit="1" customWidth="1"/>
    <col min="1581" max="1581" width="8.28515625" style="423" bestFit="1" customWidth="1"/>
    <col min="1582" max="1582" width="7" style="423" bestFit="1" customWidth="1"/>
    <col min="1583" max="1583" width="5.5703125" style="423" customWidth="1"/>
    <col min="1584" max="1584" width="12.42578125" style="423" customWidth="1"/>
    <col min="1585" max="1586" width="8.7109375" style="423"/>
    <col min="1587" max="1587" width="11" style="423" customWidth="1"/>
    <col min="1588" max="1590" width="8.7109375" style="423"/>
    <col min="1591" max="1591" width="10.28515625" style="423" customWidth="1"/>
    <col min="1592" max="1592" width="16.5703125" style="423" customWidth="1"/>
    <col min="1593" max="1593" width="10.5703125" style="423" bestFit="1" customWidth="1"/>
    <col min="1594" max="1674" width="10.28515625" style="423" customWidth="1"/>
    <col min="1675" max="1795" width="8.7109375" style="423"/>
    <col min="1796" max="1796" width="10" style="423" customWidth="1"/>
    <col min="1797" max="1797" width="14.28515625" style="423" customWidth="1"/>
    <col min="1798" max="1798" width="11.28515625" style="423" customWidth="1"/>
    <col min="1799" max="1799" width="7.7109375" style="423" customWidth="1"/>
    <col min="1800" max="1801" width="11.85546875" style="423" customWidth="1"/>
    <col min="1802" max="1802" width="9.140625" style="423" customWidth="1"/>
    <col min="1803" max="1803" width="10.5703125" style="423" customWidth="1"/>
    <col min="1804" max="1805" width="8.28515625" style="423" bestFit="1" customWidth="1"/>
    <col min="1806" max="1806" width="5.7109375" style="423" bestFit="1" customWidth="1"/>
    <col min="1807" max="1807" width="10.140625" style="423" bestFit="1" customWidth="1"/>
    <col min="1808" max="1808" width="10.28515625" style="423" customWidth="1"/>
    <col min="1809" max="1809" width="7" style="423" customWidth="1"/>
    <col min="1810" max="1810" width="8.42578125" style="423" customWidth="1"/>
    <col min="1811" max="1811" width="6.85546875" style="423" customWidth="1"/>
    <col min="1812" max="1812" width="9" style="423" customWidth="1"/>
    <col min="1813" max="1813" width="10.85546875" style="423" customWidth="1"/>
    <col min="1814" max="1814" width="11.140625" style="423" customWidth="1"/>
    <col min="1815" max="1815" width="11.5703125" style="423" customWidth="1"/>
    <col min="1816" max="1816" width="10" style="423" customWidth="1"/>
    <col min="1817" max="1817" width="12" style="423" customWidth="1"/>
    <col min="1818" max="1818" width="11" style="423" customWidth="1"/>
    <col min="1819" max="1820" width="8.140625" style="423" customWidth="1"/>
    <col min="1821" max="1821" width="7.28515625" style="423" customWidth="1"/>
    <col min="1822" max="1822" width="10.42578125" style="423" customWidth="1"/>
    <col min="1823" max="1823" width="13.28515625" style="423" customWidth="1"/>
    <col min="1824" max="1824" width="12.140625" style="423" customWidth="1"/>
    <col min="1825" max="1825" width="13" style="423" customWidth="1"/>
    <col min="1826" max="1826" width="4.28515625" style="423" customWidth="1"/>
    <col min="1827" max="1830" width="5.5703125" style="423" customWidth="1"/>
    <col min="1831" max="1831" width="14.28515625" style="423" customWidth="1"/>
    <col min="1832" max="1833" width="11.42578125" style="423" bestFit="1" customWidth="1"/>
    <col min="1834" max="1835" width="7" style="423" bestFit="1" customWidth="1"/>
    <col min="1836" max="1836" width="6.28515625" style="423" bestFit="1" customWidth="1"/>
    <col min="1837" max="1837" width="8.28515625" style="423" bestFit="1" customWidth="1"/>
    <col min="1838" max="1838" width="7" style="423" bestFit="1" customWidth="1"/>
    <col min="1839" max="1839" width="5.5703125" style="423" customWidth="1"/>
    <col min="1840" max="1840" width="12.42578125" style="423" customWidth="1"/>
    <col min="1841" max="1842" width="8.7109375" style="423"/>
    <col min="1843" max="1843" width="11" style="423" customWidth="1"/>
    <col min="1844" max="1846" width="8.7109375" style="423"/>
    <col min="1847" max="1847" width="10.28515625" style="423" customWidth="1"/>
    <col min="1848" max="1848" width="16.5703125" style="423" customWidth="1"/>
    <col min="1849" max="1849" width="10.5703125" style="423" bestFit="1" customWidth="1"/>
    <col min="1850" max="1930" width="10.28515625" style="423" customWidth="1"/>
    <col min="1931" max="2051" width="8.7109375" style="423"/>
    <col min="2052" max="2052" width="10" style="423" customWidth="1"/>
    <col min="2053" max="2053" width="14.28515625" style="423" customWidth="1"/>
    <col min="2054" max="2054" width="11.28515625" style="423" customWidth="1"/>
    <col min="2055" max="2055" width="7.7109375" style="423" customWidth="1"/>
    <col min="2056" max="2057" width="11.85546875" style="423" customWidth="1"/>
    <col min="2058" max="2058" width="9.140625" style="423" customWidth="1"/>
    <col min="2059" max="2059" width="10.5703125" style="423" customWidth="1"/>
    <col min="2060" max="2061" width="8.28515625" style="423" bestFit="1" customWidth="1"/>
    <col min="2062" max="2062" width="5.7109375" style="423" bestFit="1" customWidth="1"/>
    <col min="2063" max="2063" width="10.140625" style="423" bestFit="1" customWidth="1"/>
    <col min="2064" max="2064" width="10.28515625" style="423" customWidth="1"/>
    <col min="2065" max="2065" width="7" style="423" customWidth="1"/>
    <col min="2066" max="2066" width="8.42578125" style="423" customWidth="1"/>
    <col min="2067" max="2067" width="6.85546875" style="423" customWidth="1"/>
    <col min="2068" max="2068" width="9" style="423" customWidth="1"/>
    <col min="2069" max="2069" width="10.85546875" style="423" customWidth="1"/>
    <col min="2070" max="2070" width="11.140625" style="423" customWidth="1"/>
    <col min="2071" max="2071" width="11.5703125" style="423" customWidth="1"/>
    <col min="2072" max="2072" width="10" style="423" customWidth="1"/>
    <col min="2073" max="2073" width="12" style="423" customWidth="1"/>
    <col min="2074" max="2074" width="11" style="423" customWidth="1"/>
    <col min="2075" max="2076" width="8.140625" style="423" customWidth="1"/>
    <col min="2077" max="2077" width="7.28515625" style="423" customWidth="1"/>
    <col min="2078" max="2078" width="10.42578125" style="423" customWidth="1"/>
    <col min="2079" max="2079" width="13.28515625" style="423" customWidth="1"/>
    <col min="2080" max="2080" width="12.140625" style="423" customWidth="1"/>
    <col min="2081" max="2081" width="13" style="423" customWidth="1"/>
    <col min="2082" max="2082" width="4.28515625" style="423" customWidth="1"/>
    <col min="2083" max="2086" width="5.5703125" style="423" customWidth="1"/>
    <col min="2087" max="2087" width="14.28515625" style="423" customWidth="1"/>
    <col min="2088" max="2089" width="11.42578125" style="423" bestFit="1" customWidth="1"/>
    <col min="2090" max="2091" width="7" style="423" bestFit="1" customWidth="1"/>
    <col min="2092" max="2092" width="6.28515625" style="423" bestFit="1" customWidth="1"/>
    <col min="2093" max="2093" width="8.28515625" style="423" bestFit="1" customWidth="1"/>
    <col min="2094" max="2094" width="7" style="423" bestFit="1" customWidth="1"/>
    <col min="2095" max="2095" width="5.5703125" style="423" customWidth="1"/>
    <col min="2096" max="2096" width="12.42578125" style="423" customWidth="1"/>
    <col min="2097" max="2098" width="8.7109375" style="423"/>
    <col min="2099" max="2099" width="11" style="423" customWidth="1"/>
    <col min="2100" max="2102" width="8.7109375" style="423"/>
    <col min="2103" max="2103" width="10.28515625" style="423" customWidth="1"/>
    <col min="2104" max="2104" width="16.5703125" style="423" customWidth="1"/>
    <col min="2105" max="2105" width="10.5703125" style="423" bestFit="1" customWidth="1"/>
    <col min="2106" max="2186" width="10.28515625" style="423" customWidth="1"/>
    <col min="2187" max="2307" width="8.7109375" style="423"/>
    <col min="2308" max="2308" width="10" style="423" customWidth="1"/>
    <col min="2309" max="2309" width="14.28515625" style="423" customWidth="1"/>
    <col min="2310" max="2310" width="11.28515625" style="423" customWidth="1"/>
    <col min="2311" max="2311" width="7.7109375" style="423" customWidth="1"/>
    <col min="2312" max="2313" width="11.85546875" style="423" customWidth="1"/>
    <col min="2314" max="2314" width="9.140625" style="423" customWidth="1"/>
    <col min="2315" max="2315" width="10.5703125" style="423" customWidth="1"/>
    <col min="2316" max="2317" width="8.28515625" style="423" bestFit="1" customWidth="1"/>
    <col min="2318" max="2318" width="5.7109375" style="423" bestFit="1" customWidth="1"/>
    <col min="2319" max="2319" width="10.140625" style="423" bestFit="1" customWidth="1"/>
    <col min="2320" max="2320" width="10.28515625" style="423" customWidth="1"/>
    <col min="2321" max="2321" width="7" style="423" customWidth="1"/>
    <col min="2322" max="2322" width="8.42578125" style="423" customWidth="1"/>
    <col min="2323" max="2323" width="6.85546875" style="423" customWidth="1"/>
    <col min="2324" max="2324" width="9" style="423" customWidth="1"/>
    <col min="2325" max="2325" width="10.85546875" style="423" customWidth="1"/>
    <col min="2326" max="2326" width="11.140625" style="423" customWidth="1"/>
    <col min="2327" max="2327" width="11.5703125" style="423" customWidth="1"/>
    <col min="2328" max="2328" width="10" style="423" customWidth="1"/>
    <col min="2329" max="2329" width="12" style="423" customWidth="1"/>
    <col min="2330" max="2330" width="11" style="423" customWidth="1"/>
    <col min="2331" max="2332" width="8.140625" style="423" customWidth="1"/>
    <col min="2333" max="2333" width="7.28515625" style="423" customWidth="1"/>
    <col min="2334" max="2334" width="10.42578125" style="423" customWidth="1"/>
    <col min="2335" max="2335" width="13.28515625" style="423" customWidth="1"/>
    <col min="2336" max="2336" width="12.140625" style="423" customWidth="1"/>
    <col min="2337" max="2337" width="13" style="423" customWidth="1"/>
    <col min="2338" max="2338" width="4.28515625" style="423" customWidth="1"/>
    <col min="2339" max="2342" width="5.5703125" style="423" customWidth="1"/>
    <col min="2343" max="2343" width="14.28515625" style="423" customWidth="1"/>
    <col min="2344" max="2345" width="11.42578125" style="423" bestFit="1" customWidth="1"/>
    <col min="2346" max="2347" width="7" style="423" bestFit="1" customWidth="1"/>
    <col min="2348" max="2348" width="6.28515625" style="423" bestFit="1" customWidth="1"/>
    <col min="2349" max="2349" width="8.28515625" style="423" bestFit="1" customWidth="1"/>
    <col min="2350" max="2350" width="7" style="423" bestFit="1" customWidth="1"/>
    <col min="2351" max="2351" width="5.5703125" style="423" customWidth="1"/>
    <col min="2352" max="2352" width="12.42578125" style="423" customWidth="1"/>
    <col min="2353" max="2354" width="8.7109375" style="423"/>
    <col min="2355" max="2355" width="11" style="423" customWidth="1"/>
    <col min="2356" max="2358" width="8.7109375" style="423"/>
    <col min="2359" max="2359" width="10.28515625" style="423" customWidth="1"/>
    <col min="2360" max="2360" width="16.5703125" style="423" customWidth="1"/>
    <col min="2361" max="2361" width="10.5703125" style="423" bestFit="1" customWidth="1"/>
    <col min="2362" max="2442" width="10.28515625" style="423" customWidth="1"/>
    <col min="2443" max="2563" width="8.7109375" style="423"/>
    <col min="2564" max="2564" width="10" style="423" customWidth="1"/>
    <col min="2565" max="2565" width="14.28515625" style="423" customWidth="1"/>
    <col min="2566" max="2566" width="11.28515625" style="423" customWidth="1"/>
    <col min="2567" max="2567" width="7.7109375" style="423" customWidth="1"/>
    <col min="2568" max="2569" width="11.85546875" style="423" customWidth="1"/>
    <col min="2570" max="2570" width="9.140625" style="423" customWidth="1"/>
    <col min="2571" max="2571" width="10.5703125" style="423" customWidth="1"/>
    <col min="2572" max="2573" width="8.28515625" style="423" bestFit="1" customWidth="1"/>
    <col min="2574" max="2574" width="5.7109375" style="423" bestFit="1" customWidth="1"/>
    <col min="2575" max="2575" width="10.140625" style="423" bestFit="1" customWidth="1"/>
    <col min="2576" max="2576" width="10.28515625" style="423" customWidth="1"/>
    <col min="2577" max="2577" width="7" style="423" customWidth="1"/>
    <col min="2578" max="2578" width="8.42578125" style="423" customWidth="1"/>
    <col min="2579" max="2579" width="6.85546875" style="423" customWidth="1"/>
    <col min="2580" max="2580" width="9" style="423" customWidth="1"/>
    <col min="2581" max="2581" width="10.85546875" style="423" customWidth="1"/>
    <col min="2582" max="2582" width="11.140625" style="423" customWidth="1"/>
    <col min="2583" max="2583" width="11.5703125" style="423" customWidth="1"/>
    <col min="2584" max="2584" width="10" style="423" customWidth="1"/>
    <col min="2585" max="2585" width="12" style="423" customWidth="1"/>
    <col min="2586" max="2586" width="11" style="423" customWidth="1"/>
    <col min="2587" max="2588" width="8.140625" style="423" customWidth="1"/>
    <col min="2589" max="2589" width="7.28515625" style="423" customWidth="1"/>
    <col min="2590" max="2590" width="10.42578125" style="423" customWidth="1"/>
    <col min="2591" max="2591" width="13.28515625" style="423" customWidth="1"/>
    <col min="2592" max="2592" width="12.140625" style="423" customWidth="1"/>
    <col min="2593" max="2593" width="13" style="423" customWidth="1"/>
    <col min="2594" max="2594" width="4.28515625" style="423" customWidth="1"/>
    <col min="2595" max="2598" width="5.5703125" style="423" customWidth="1"/>
    <col min="2599" max="2599" width="14.28515625" style="423" customWidth="1"/>
    <col min="2600" max="2601" width="11.42578125" style="423" bestFit="1" customWidth="1"/>
    <col min="2602" max="2603" width="7" style="423" bestFit="1" customWidth="1"/>
    <col min="2604" max="2604" width="6.28515625" style="423" bestFit="1" customWidth="1"/>
    <col min="2605" max="2605" width="8.28515625" style="423" bestFit="1" customWidth="1"/>
    <col min="2606" max="2606" width="7" style="423" bestFit="1" customWidth="1"/>
    <col min="2607" max="2607" width="5.5703125" style="423" customWidth="1"/>
    <col min="2608" max="2608" width="12.42578125" style="423" customWidth="1"/>
    <col min="2609" max="2610" width="8.7109375" style="423"/>
    <col min="2611" max="2611" width="11" style="423" customWidth="1"/>
    <col min="2612" max="2614" width="8.7109375" style="423"/>
    <col min="2615" max="2615" width="10.28515625" style="423" customWidth="1"/>
    <col min="2616" max="2616" width="16.5703125" style="423" customWidth="1"/>
    <col min="2617" max="2617" width="10.5703125" style="423" bestFit="1" customWidth="1"/>
    <col min="2618" max="2698" width="10.28515625" style="423" customWidth="1"/>
    <col min="2699" max="2819" width="8.7109375" style="423"/>
    <col min="2820" max="2820" width="10" style="423" customWidth="1"/>
    <col min="2821" max="2821" width="14.28515625" style="423" customWidth="1"/>
    <col min="2822" max="2822" width="11.28515625" style="423" customWidth="1"/>
    <col min="2823" max="2823" width="7.7109375" style="423" customWidth="1"/>
    <col min="2824" max="2825" width="11.85546875" style="423" customWidth="1"/>
    <col min="2826" max="2826" width="9.140625" style="423" customWidth="1"/>
    <col min="2827" max="2827" width="10.5703125" style="423" customWidth="1"/>
    <col min="2828" max="2829" width="8.28515625" style="423" bestFit="1" customWidth="1"/>
    <col min="2830" max="2830" width="5.7109375" style="423" bestFit="1" customWidth="1"/>
    <col min="2831" max="2831" width="10.140625" style="423" bestFit="1" customWidth="1"/>
    <col min="2832" max="2832" width="10.28515625" style="423" customWidth="1"/>
    <col min="2833" max="2833" width="7" style="423" customWidth="1"/>
    <col min="2834" max="2834" width="8.42578125" style="423" customWidth="1"/>
    <col min="2835" max="2835" width="6.85546875" style="423" customWidth="1"/>
    <col min="2836" max="2836" width="9" style="423" customWidth="1"/>
    <col min="2837" max="2837" width="10.85546875" style="423" customWidth="1"/>
    <col min="2838" max="2838" width="11.140625" style="423" customWidth="1"/>
    <col min="2839" max="2839" width="11.5703125" style="423" customWidth="1"/>
    <col min="2840" max="2840" width="10" style="423" customWidth="1"/>
    <col min="2841" max="2841" width="12" style="423" customWidth="1"/>
    <col min="2842" max="2842" width="11" style="423" customWidth="1"/>
    <col min="2843" max="2844" width="8.140625" style="423" customWidth="1"/>
    <col min="2845" max="2845" width="7.28515625" style="423" customWidth="1"/>
    <col min="2846" max="2846" width="10.42578125" style="423" customWidth="1"/>
    <col min="2847" max="2847" width="13.28515625" style="423" customWidth="1"/>
    <col min="2848" max="2848" width="12.140625" style="423" customWidth="1"/>
    <col min="2849" max="2849" width="13" style="423" customWidth="1"/>
    <col min="2850" max="2850" width="4.28515625" style="423" customWidth="1"/>
    <col min="2851" max="2854" width="5.5703125" style="423" customWidth="1"/>
    <col min="2855" max="2855" width="14.28515625" style="423" customWidth="1"/>
    <col min="2856" max="2857" width="11.42578125" style="423" bestFit="1" customWidth="1"/>
    <col min="2858" max="2859" width="7" style="423" bestFit="1" customWidth="1"/>
    <col min="2860" max="2860" width="6.28515625" style="423" bestFit="1" customWidth="1"/>
    <col min="2861" max="2861" width="8.28515625" style="423" bestFit="1" customWidth="1"/>
    <col min="2862" max="2862" width="7" style="423" bestFit="1" customWidth="1"/>
    <col min="2863" max="2863" width="5.5703125" style="423" customWidth="1"/>
    <col min="2864" max="2864" width="12.42578125" style="423" customWidth="1"/>
    <col min="2865" max="2866" width="8.7109375" style="423"/>
    <col min="2867" max="2867" width="11" style="423" customWidth="1"/>
    <col min="2868" max="2870" width="8.7109375" style="423"/>
    <col min="2871" max="2871" width="10.28515625" style="423" customWidth="1"/>
    <col min="2872" max="2872" width="16.5703125" style="423" customWidth="1"/>
    <col min="2873" max="2873" width="10.5703125" style="423" bestFit="1" customWidth="1"/>
    <col min="2874" max="2954" width="10.28515625" style="423" customWidth="1"/>
    <col min="2955" max="3075" width="8.7109375" style="423"/>
    <col min="3076" max="3076" width="10" style="423" customWidth="1"/>
    <col min="3077" max="3077" width="14.28515625" style="423" customWidth="1"/>
    <col min="3078" max="3078" width="11.28515625" style="423" customWidth="1"/>
    <col min="3079" max="3079" width="7.7109375" style="423" customWidth="1"/>
    <col min="3080" max="3081" width="11.85546875" style="423" customWidth="1"/>
    <col min="3082" max="3082" width="9.140625" style="423" customWidth="1"/>
    <col min="3083" max="3083" width="10.5703125" style="423" customWidth="1"/>
    <col min="3084" max="3085" width="8.28515625" style="423" bestFit="1" customWidth="1"/>
    <col min="3086" max="3086" width="5.7109375" style="423" bestFit="1" customWidth="1"/>
    <col min="3087" max="3087" width="10.140625" style="423" bestFit="1" customWidth="1"/>
    <col min="3088" max="3088" width="10.28515625" style="423" customWidth="1"/>
    <col min="3089" max="3089" width="7" style="423" customWidth="1"/>
    <col min="3090" max="3090" width="8.42578125" style="423" customWidth="1"/>
    <col min="3091" max="3091" width="6.85546875" style="423" customWidth="1"/>
    <col min="3092" max="3092" width="9" style="423" customWidth="1"/>
    <col min="3093" max="3093" width="10.85546875" style="423" customWidth="1"/>
    <col min="3094" max="3094" width="11.140625" style="423" customWidth="1"/>
    <col min="3095" max="3095" width="11.5703125" style="423" customWidth="1"/>
    <col min="3096" max="3096" width="10" style="423" customWidth="1"/>
    <col min="3097" max="3097" width="12" style="423" customWidth="1"/>
    <col min="3098" max="3098" width="11" style="423" customWidth="1"/>
    <col min="3099" max="3100" width="8.140625" style="423" customWidth="1"/>
    <col min="3101" max="3101" width="7.28515625" style="423" customWidth="1"/>
    <col min="3102" max="3102" width="10.42578125" style="423" customWidth="1"/>
    <col min="3103" max="3103" width="13.28515625" style="423" customWidth="1"/>
    <col min="3104" max="3104" width="12.140625" style="423" customWidth="1"/>
    <col min="3105" max="3105" width="13" style="423" customWidth="1"/>
    <col min="3106" max="3106" width="4.28515625" style="423" customWidth="1"/>
    <col min="3107" max="3110" width="5.5703125" style="423" customWidth="1"/>
    <col min="3111" max="3111" width="14.28515625" style="423" customWidth="1"/>
    <col min="3112" max="3113" width="11.42578125" style="423" bestFit="1" customWidth="1"/>
    <col min="3114" max="3115" width="7" style="423" bestFit="1" customWidth="1"/>
    <col min="3116" max="3116" width="6.28515625" style="423" bestFit="1" customWidth="1"/>
    <col min="3117" max="3117" width="8.28515625" style="423" bestFit="1" customWidth="1"/>
    <col min="3118" max="3118" width="7" style="423" bestFit="1" customWidth="1"/>
    <col min="3119" max="3119" width="5.5703125" style="423" customWidth="1"/>
    <col min="3120" max="3120" width="12.42578125" style="423" customWidth="1"/>
    <col min="3121" max="3122" width="8.7109375" style="423"/>
    <col min="3123" max="3123" width="11" style="423" customWidth="1"/>
    <col min="3124" max="3126" width="8.7109375" style="423"/>
    <col min="3127" max="3127" width="10.28515625" style="423" customWidth="1"/>
    <col min="3128" max="3128" width="16.5703125" style="423" customWidth="1"/>
    <col min="3129" max="3129" width="10.5703125" style="423" bestFit="1" customWidth="1"/>
    <col min="3130" max="3210" width="10.28515625" style="423" customWidth="1"/>
    <col min="3211" max="3331" width="8.7109375" style="423"/>
    <col min="3332" max="3332" width="10" style="423" customWidth="1"/>
    <col min="3333" max="3333" width="14.28515625" style="423" customWidth="1"/>
    <col min="3334" max="3334" width="11.28515625" style="423" customWidth="1"/>
    <col min="3335" max="3335" width="7.7109375" style="423" customWidth="1"/>
    <col min="3336" max="3337" width="11.85546875" style="423" customWidth="1"/>
    <col min="3338" max="3338" width="9.140625" style="423" customWidth="1"/>
    <col min="3339" max="3339" width="10.5703125" style="423" customWidth="1"/>
    <col min="3340" max="3341" width="8.28515625" style="423" bestFit="1" customWidth="1"/>
    <col min="3342" max="3342" width="5.7109375" style="423" bestFit="1" customWidth="1"/>
    <col min="3343" max="3343" width="10.140625" style="423" bestFit="1" customWidth="1"/>
    <col min="3344" max="3344" width="10.28515625" style="423" customWidth="1"/>
    <col min="3345" max="3345" width="7" style="423" customWidth="1"/>
    <col min="3346" max="3346" width="8.42578125" style="423" customWidth="1"/>
    <col min="3347" max="3347" width="6.85546875" style="423" customWidth="1"/>
    <col min="3348" max="3348" width="9" style="423" customWidth="1"/>
    <col min="3349" max="3349" width="10.85546875" style="423" customWidth="1"/>
    <col min="3350" max="3350" width="11.140625" style="423" customWidth="1"/>
    <col min="3351" max="3351" width="11.5703125" style="423" customWidth="1"/>
    <col min="3352" max="3352" width="10" style="423" customWidth="1"/>
    <col min="3353" max="3353" width="12" style="423" customWidth="1"/>
    <col min="3354" max="3354" width="11" style="423" customWidth="1"/>
    <col min="3355" max="3356" width="8.140625" style="423" customWidth="1"/>
    <col min="3357" max="3357" width="7.28515625" style="423" customWidth="1"/>
    <col min="3358" max="3358" width="10.42578125" style="423" customWidth="1"/>
    <col min="3359" max="3359" width="13.28515625" style="423" customWidth="1"/>
    <col min="3360" max="3360" width="12.140625" style="423" customWidth="1"/>
    <col min="3361" max="3361" width="13" style="423" customWidth="1"/>
    <col min="3362" max="3362" width="4.28515625" style="423" customWidth="1"/>
    <col min="3363" max="3366" width="5.5703125" style="423" customWidth="1"/>
    <col min="3367" max="3367" width="14.28515625" style="423" customWidth="1"/>
    <col min="3368" max="3369" width="11.42578125" style="423" bestFit="1" customWidth="1"/>
    <col min="3370" max="3371" width="7" style="423" bestFit="1" customWidth="1"/>
    <col min="3372" max="3372" width="6.28515625" style="423" bestFit="1" customWidth="1"/>
    <col min="3373" max="3373" width="8.28515625" style="423" bestFit="1" customWidth="1"/>
    <col min="3374" max="3374" width="7" style="423" bestFit="1" customWidth="1"/>
    <col min="3375" max="3375" width="5.5703125" style="423" customWidth="1"/>
    <col min="3376" max="3376" width="12.42578125" style="423" customWidth="1"/>
    <col min="3377" max="3378" width="8.7109375" style="423"/>
    <col min="3379" max="3379" width="11" style="423" customWidth="1"/>
    <col min="3380" max="3382" width="8.7109375" style="423"/>
    <col min="3383" max="3383" width="10.28515625" style="423" customWidth="1"/>
    <col min="3384" max="3384" width="16.5703125" style="423" customWidth="1"/>
    <col min="3385" max="3385" width="10.5703125" style="423" bestFit="1" customWidth="1"/>
    <col min="3386" max="3466" width="10.28515625" style="423" customWidth="1"/>
    <col min="3467" max="3587" width="8.7109375" style="423"/>
    <col min="3588" max="3588" width="10" style="423" customWidth="1"/>
    <col min="3589" max="3589" width="14.28515625" style="423" customWidth="1"/>
    <col min="3590" max="3590" width="11.28515625" style="423" customWidth="1"/>
    <col min="3591" max="3591" width="7.7109375" style="423" customWidth="1"/>
    <col min="3592" max="3593" width="11.85546875" style="423" customWidth="1"/>
    <col min="3594" max="3594" width="9.140625" style="423" customWidth="1"/>
    <col min="3595" max="3595" width="10.5703125" style="423" customWidth="1"/>
    <col min="3596" max="3597" width="8.28515625" style="423" bestFit="1" customWidth="1"/>
    <col min="3598" max="3598" width="5.7109375" style="423" bestFit="1" customWidth="1"/>
    <col min="3599" max="3599" width="10.140625" style="423" bestFit="1" customWidth="1"/>
    <col min="3600" max="3600" width="10.28515625" style="423" customWidth="1"/>
    <col min="3601" max="3601" width="7" style="423" customWidth="1"/>
    <col min="3602" max="3602" width="8.42578125" style="423" customWidth="1"/>
    <col min="3603" max="3603" width="6.85546875" style="423" customWidth="1"/>
    <col min="3604" max="3604" width="9" style="423" customWidth="1"/>
    <col min="3605" max="3605" width="10.85546875" style="423" customWidth="1"/>
    <col min="3606" max="3606" width="11.140625" style="423" customWidth="1"/>
    <col min="3607" max="3607" width="11.5703125" style="423" customWidth="1"/>
    <col min="3608" max="3608" width="10" style="423" customWidth="1"/>
    <col min="3609" max="3609" width="12" style="423" customWidth="1"/>
    <col min="3610" max="3610" width="11" style="423" customWidth="1"/>
    <col min="3611" max="3612" width="8.140625" style="423" customWidth="1"/>
    <col min="3613" max="3613" width="7.28515625" style="423" customWidth="1"/>
    <col min="3614" max="3614" width="10.42578125" style="423" customWidth="1"/>
    <col min="3615" max="3615" width="13.28515625" style="423" customWidth="1"/>
    <col min="3616" max="3616" width="12.140625" style="423" customWidth="1"/>
    <col min="3617" max="3617" width="13" style="423" customWidth="1"/>
    <col min="3618" max="3618" width="4.28515625" style="423" customWidth="1"/>
    <col min="3619" max="3622" width="5.5703125" style="423" customWidth="1"/>
    <col min="3623" max="3623" width="14.28515625" style="423" customWidth="1"/>
    <col min="3624" max="3625" width="11.42578125" style="423" bestFit="1" customWidth="1"/>
    <col min="3626" max="3627" width="7" style="423" bestFit="1" customWidth="1"/>
    <col min="3628" max="3628" width="6.28515625" style="423" bestFit="1" customWidth="1"/>
    <col min="3629" max="3629" width="8.28515625" style="423" bestFit="1" customWidth="1"/>
    <col min="3630" max="3630" width="7" style="423" bestFit="1" customWidth="1"/>
    <col min="3631" max="3631" width="5.5703125" style="423" customWidth="1"/>
    <col min="3632" max="3632" width="12.42578125" style="423" customWidth="1"/>
    <col min="3633" max="3634" width="8.7109375" style="423"/>
    <col min="3635" max="3635" width="11" style="423" customWidth="1"/>
    <col min="3636" max="3638" width="8.7109375" style="423"/>
    <col min="3639" max="3639" width="10.28515625" style="423" customWidth="1"/>
    <col min="3640" max="3640" width="16.5703125" style="423" customWidth="1"/>
    <col min="3641" max="3641" width="10.5703125" style="423" bestFit="1" customWidth="1"/>
    <col min="3642" max="3722" width="10.28515625" style="423" customWidth="1"/>
    <col min="3723" max="3843" width="8.7109375" style="423"/>
    <col min="3844" max="3844" width="10" style="423" customWidth="1"/>
    <col min="3845" max="3845" width="14.28515625" style="423" customWidth="1"/>
    <col min="3846" max="3846" width="11.28515625" style="423" customWidth="1"/>
    <col min="3847" max="3847" width="7.7109375" style="423" customWidth="1"/>
    <col min="3848" max="3849" width="11.85546875" style="423" customWidth="1"/>
    <col min="3850" max="3850" width="9.140625" style="423" customWidth="1"/>
    <col min="3851" max="3851" width="10.5703125" style="423" customWidth="1"/>
    <col min="3852" max="3853" width="8.28515625" style="423" bestFit="1" customWidth="1"/>
    <col min="3854" max="3854" width="5.7109375" style="423" bestFit="1" customWidth="1"/>
    <col min="3855" max="3855" width="10.140625" style="423" bestFit="1" customWidth="1"/>
    <col min="3856" max="3856" width="10.28515625" style="423" customWidth="1"/>
    <col min="3857" max="3857" width="7" style="423" customWidth="1"/>
    <col min="3858" max="3858" width="8.42578125" style="423" customWidth="1"/>
    <col min="3859" max="3859" width="6.85546875" style="423" customWidth="1"/>
    <col min="3860" max="3860" width="9" style="423" customWidth="1"/>
    <col min="3861" max="3861" width="10.85546875" style="423" customWidth="1"/>
    <col min="3862" max="3862" width="11.140625" style="423" customWidth="1"/>
    <col min="3863" max="3863" width="11.5703125" style="423" customWidth="1"/>
    <col min="3864" max="3864" width="10" style="423" customWidth="1"/>
    <col min="3865" max="3865" width="12" style="423" customWidth="1"/>
    <col min="3866" max="3866" width="11" style="423" customWidth="1"/>
    <col min="3867" max="3868" width="8.140625" style="423" customWidth="1"/>
    <col min="3869" max="3869" width="7.28515625" style="423" customWidth="1"/>
    <col min="3870" max="3870" width="10.42578125" style="423" customWidth="1"/>
    <col min="3871" max="3871" width="13.28515625" style="423" customWidth="1"/>
    <col min="3872" max="3872" width="12.140625" style="423" customWidth="1"/>
    <col min="3873" max="3873" width="13" style="423" customWidth="1"/>
    <col min="3874" max="3874" width="4.28515625" style="423" customWidth="1"/>
    <col min="3875" max="3878" width="5.5703125" style="423" customWidth="1"/>
    <col min="3879" max="3879" width="14.28515625" style="423" customWidth="1"/>
    <col min="3880" max="3881" width="11.42578125" style="423" bestFit="1" customWidth="1"/>
    <col min="3882" max="3883" width="7" style="423" bestFit="1" customWidth="1"/>
    <col min="3884" max="3884" width="6.28515625" style="423" bestFit="1" customWidth="1"/>
    <col min="3885" max="3885" width="8.28515625" style="423" bestFit="1" customWidth="1"/>
    <col min="3886" max="3886" width="7" style="423" bestFit="1" customWidth="1"/>
    <col min="3887" max="3887" width="5.5703125" style="423" customWidth="1"/>
    <col min="3888" max="3888" width="12.42578125" style="423" customWidth="1"/>
    <col min="3889" max="3890" width="8.7109375" style="423"/>
    <col min="3891" max="3891" width="11" style="423" customWidth="1"/>
    <col min="3892" max="3894" width="8.7109375" style="423"/>
    <col min="3895" max="3895" width="10.28515625" style="423" customWidth="1"/>
    <col min="3896" max="3896" width="16.5703125" style="423" customWidth="1"/>
    <col min="3897" max="3897" width="10.5703125" style="423" bestFit="1" customWidth="1"/>
    <col min="3898" max="3978" width="10.28515625" style="423" customWidth="1"/>
    <col min="3979" max="4099" width="8.7109375" style="423"/>
    <col min="4100" max="4100" width="10" style="423" customWidth="1"/>
    <col min="4101" max="4101" width="14.28515625" style="423" customWidth="1"/>
    <col min="4102" max="4102" width="11.28515625" style="423" customWidth="1"/>
    <col min="4103" max="4103" width="7.7109375" style="423" customWidth="1"/>
    <col min="4104" max="4105" width="11.85546875" style="423" customWidth="1"/>
    <col min="4106" max="4106" width="9.140625" style="423" customWidth="1"/>
    <col min="4107" max="4107" width="10.5703125" style="423" customWidth="1"/>
    <col min="4108" max="4109" width="8.28515625" style="423" bestFit="1" customWidth="1"/>
    <col min="4110" max="4110" width="5.7109375" style="423" bestFit="1" customWidth="1"/>
    <col min="4111" max="4111" width="10.140625" style="423" bestFit="1" customWidth="1"/>
    <col min="4112" max="4112" width="10.28515625" style="423" customWidth="1"/>
    <col min="4113" max="4113" width="7" style="423" customWidth="1"/>
    <col min="4114" max="4114" width="8.42578125" style="423" customWidth="1"/>
    <col min="4115" max="4115" width="6.85546875" style="423" customWidth="1"/>
    <col min="4116" max="4116" width="9" style="423" customWidth="1"/>
    <col min="4117" max="4117" width="10.85546875" style="423" customWidth="1"/>
    <col min="4118" max="4118" width="11.140625" style="423" customWidth="1"/>
    <col min="4119" max="4119" width="11.5703125" style="423" customWidth="1"/>
    <col min="4120" max="4120" width="10" style="423" customWidth="1"/>
    <col min="4121" max="4121" width="12" style="423" customWidth="1"/>
    <col min="4122" max="4122" width="11" style="423" customWidth="1"/>
    <col min="4123" max="4124" width="8.140625" style="423" customWidth="1"/>
    <col min="4125" max="4125" width="7.28515625" style="423" customWidth="1"/>
    <col min="4126" max="4126" width="10.42578125" style="423" customWidth="1"/>
    <col min="4127" max="4127" width="13.28515625" style="423" customWidth="1"/>
    <col min="4128" max="4128" width="12.140625" style="423" customWidth="1"/>
    <col min="4129" max="4129" width="13" style="423" customWidth="1"/>
    <col min="4130" max="4130" width="4.28515625" style="423" customWidth="1"/>
    <col min="4131" max="4134" width="5.5703125" style="423" customWidth="1"/>
    <col min="4135" max="4135" width="14.28515625" style="423" customWidth="1"/>
    <col min="4136" max="4137" width="11.42578125" style="423" bestFit="1" customWidth="1"/>
    <col min="4138" max="4139" width="7" style="423" bestFit="1" customWidth="1"/>
    <col min="4140" max="4140" width="6.28515625" style="423" bestFit="1" customWidth="1"/>
    <col min="4141" max="4141" width="8.28515625" style="423" bestFit="1" customWidth="1"/>
    <col min="4142" max="4142" width="7" style="423" bestFit="1" customWidth="1"/>
    <col min="4143" max="4143" width="5.5703125" style="423" customWidth="1"/>
    <col min="4144" max="4144" width="12.42578125" style="423" customWidth="1"/>
    <col min="4145" max="4146" width="8.7109375" style="423"/>
    <col min="4147" max="4147" width="11" style="423" customWidth="1"/>
    <col min="4148" max="4150" width="8.7109375" style="423"/>
    <col min="4151" max="4151" width="10.28515625" style="423" customWidth="1"/>
    <col min="4152" max="4152" width="16.5703125" style="423" customWidth="1"/>
    <col min="4153" max="4153" width="10.5703125" style="423" bestFit="1" customWidth="1"/>
    <col min="4154" max="4234" width="10.28515625" style="423" customWidth="1"/>
    <col min="4235" max="4355" width="8.7109375" style="423"/>
    <col min="4356" max="4356" width="10" style="423" customWidth="1"/>
    <col min="4357" max="4357" width="14.28515625" style="423" customWidth="1"/>
    <col min="4358" max="4358" width="11.28515625" style="423" customWidth="1"/>
    <col min="4359" max="4359" width="7.7109375" style="423" customWidth="1"/>
    <col min="4360" max="4361" width="11.85546875" style="423" customWidth="1"/>
    <col min="4362" max="4362" width="9.140625" style="423" customWidth="1"/>
    <col min="4363" max="4363" width="10.5703125" style="423" customWidth="1"/>
    <col min="4364" max="4365" width="8.28515625" style="423" bestFit="1" customWidth="1"/>
    <col min="4366" max="4366" width="5.7109375" style="423" bestFit="1" customWidth="1"/>
    <col min="4367" max="4367" width="10.140625" style="423" bestFit="1" customWidth="1"/>
    <col min="4368" max="4368" width="10.28515625" style="423" customWidth="1"/>
    <col min="4369" max="4369" width="7" style="423" customWidth="1"/>
    <col min="4370" max="4370" width="8.42578125" style="423" customWidth="1"/>
    <col min="4371" max="4371" width="6.85546875" style="423" customWidth="1"/>
    <col min="4372" max="4372" width="9" style="423" customWidth="1"/>
    <col min="4373" max="4373" width="10.85546875" style="423" customWidth="1"/>
    <col min="4374" max="4374" width="11.140625" style="423" customWidth="1"/>
    <col min="4375" max="4375" width="11.5703125" style="423" customWidth="1"/>
    <col min="4376" max="4376" width="10" style="423" customWidth="1"/>
    <col min="4377" max="4377" width="12" style="423" customWidth="1"/>
    <col min="4378" max="4378" width="11" style="423" customWidth="1"/>
    <col min="4379" max="4380" width="8.140625" style="423" customWidth="1"/>
    <col min="4381" max="4381" width="7.28515625" style="423" customWidth="1"/>
    <col min="4382" max="4382" width="10.42578125" style="423" customWidth="1"/>
    <col min="4383" max="4383" width="13.28515625" style="423" customWidth="1"/>
    <col min="4384" max="4384" width="12.140625" style="423" customWidth="1"/>
    <col min="4385" max="4385" width="13" style="423" customWidth="1"/>
    <col min="4386" max="4386" width="4.28515625" style="423" customWidth="1"/>
    <col min="4387" max="4390" width="5.5703125" style="423" customWidth="1"/>
    <col min="4391" max="4391" width="14.28515625" style="423" customWidth="1"/>
    <col min="4392" max="4393" width="11.42578125" style="423" bestFit="1" customWidth="1"/>
    <col min="4394" max="4395" width="7" style="423" bestFit="1" customWidth="1"/>
    <col min="4396" max="4396" width="6.28515625" style="423" bestFit="1" customWidth="1"/>
    <col min="4397" max="4397" width="8.28515625" style="423" bestFit="1" customWidth="1"/>
    <col min="4398" max="4398" width="7" style="423" bestFit="1" customWidth="1"/>
    <col min="4399" max="4399" width="5.5703125" style="423" customWidth="1"/>
    <col min="4400" max="4400" width="12.42578125" style="423" customWidth="1"/>
    <col min="4401" max="4402" width="8.7109375" style="423"/>
    <col min="4403" max="4403" width="11" style="423" customWidth="1"/>
    <col min="4404" max="4406" width="8.7109375" style="423"/>
    <col min="4407" max="4407" width="10.28515625" style="423" customWidth="1"/>
    <col min="4408" max="4408" width="16.5703125" style="423" customWidth="1"/>
    <col min="4409" max="4409" width="10.5703125" style="423" bestFit="1" customWidth="1"/>
    <col min="4410" max="4490" width="10.28515625" style="423" customWidth="1"/>
    <col min="4491" max="4611" width="8.7109375" style="423"/>
    <col min="4612" max="4612" width="10" style="423" customWidth="1"/>
    <col min="4613" max="4613" width="14.28515625" style="423" customWidth="1"/>
    <col min="4614" max="4614" width="11.28515625" style="423" customWidth="1"/>
    <col min="4615" max="4615" width="7.7109375" style="423" customWidth="1"/>
    <col min="4616" max="4617" width="11.85546875" style="423" customWidth="1"/>
    <col min="4618" max="4618" width="9.140625" style="423" customWidth="1"/>
    <col min="4619" max="4619" width="10.5703125" style="423" customWidth="1"/>
    <col min="4620" max="4621" width="8.28515625" style="423" bestFit="1" customWidth="1"/>
    <col min="4622" max="4622" width="5.7109375" style="423" bestFit="1" customWidth="1"/>
    <col min="4623" max="4623" width="10.140625" style="423" bestFit="1" customWidth="1"/>
    <col min="4624" max="4624" width="10.28515625" style="423" customWidth="1"/>
    <col min="4625" max="4625" width="7" style="423" customWidth="1"/>
    <col min="4626" max="4626" width="8.42578125" style="423" customWidth="1"/>
    <col min="4627" max="4627" width="6.85546875" style="423" customWidth="1"/>
    <col min="4628" max="4628" width="9" style="423" customWidth="1"/>
    <col min="4629" max="4629" width="10.85546875" style="423" customWidth="1"/>
    <col min="4630" max="4630" width="11.140625" style="423" customWidth="1"/>
    <col min="4631" max="4631" width="11.5703125" style="423" customWidth="1"/>
    <col min="4632" max="4632" width="10" style="423" customWidth="1"/>
    <col min="4633" max="4633" width="12" style="423" customWidth="1"/>
    <col min="4634" max="4634" width="11" style="423" customWidth="1"/>
    <col min="4635" max="4636" width="8.140625" style="423" customWidth="1"/>
    <col min="4637" max="4637" width="7.28515625" style="423" customWidth="1"/>
    <col min="4638" max="4638" width="10.42578125" style="423" customWidth="1"/>
    <col min="4639" max="4639" width="13.28515625" style="423" customWidth="1"/>
    <col min="4640" max="4640" width="12.140625" style="423" customWidth="1"/>
    <col min="4641" max="4641" width="13" style="423" customWidth="1"/>
    <col min="4642" max="4642" width="4.28515625" style="423" customWidth="1"/>
    <col min="4643" max="4646" width="5.5703125" style="423" customWidth="1"/>
    <col min="4647" max="4647" width="14.28515625" style="423" customWidth="1"/>
    <col min="4648" max="4649" width="11.42578125" style="423" bestFit="1" customWidth="1"/>
    <col min="4650" max="4651" width="7" style="423" bestFit="1" customWidth="1"/>
    <col min="4652" max="4652" width="6.28515625" style="423" bestFit="1" customWidth="1"/>
    <col min="4653" max="4653" width="8.28515625" style="423" bestFit="1" customWidth="1"/>
    <col min="4654" max="4654" width="7" style="423" bestFit="1" customWidth="1"/>
    <col min="4655" max="4655" width="5.5703125" style="423" customWidth="1"/>
    <col min="4656" max="4656" width="12.42578125" style="423" customWidth="1"/>
    <col min="4657" max="4658" width="8.7109375" style="423"/>
    <col min="4659" max="4659" width="11" style="423" customWidth="1"/>
    <col min="4660" max="4662" width="8.7109375" style="423"/>
    <col min="4663" max="4663" width="10.28515625" style="423" customWidth="1"/>
    <col min="4664" max="4664" width="16.5703125" style="423" customWidth="1"/>
    <col min="4665" max="4665" width="10.5703125" style="423" bestFit="1" customWidth="1"/>
    <col min="4666" max="4746" width="10.28515625" style="423" customWidth="1"/>
    <col min="4747" max="4867" width="8.7109375" style="423"/>
    <col min="4868" max="4868" width="10" style="423" customWidth="1"/>
    <col min="4869" max="4869" width="14.28515625" style="423" customWidth="1"/>
    <col min="4870" max="4870" width="11.28515625" style="423" customWidth="1"/>
    <col min="4871" max="4871" width="7.7109375" style="423" customWidth="1"/>
    <col min="4872" max="4873" width="11.85546875" style="423" customWidth="1"/>
    <col min="4874" max="4874" width="9.140625" style="423" customWidth="1"/>
    <col min="4875" max="4875" width="10.5703125" style="423" customWidth="1"/>
    <col min="4876" max="4877" width="8.28515625" style="423" bestFit="1" customWidth="1"/>
    <col min="4878" max="4878" width="5.7109375" style="423" bestFit="1" customWidth="1"/>
    <col min="4879" max="4879" width="10.140625" style="423" bestFit="1" customWidth="1"/>
    <col min="4880" max="4880" width="10.28515625" style="423" customWidth="1"/>
    <col min="4881" max="4881" width="7" style="423" customWidth="1"/>
    <col min="4882" max="4882" width="8.42578125" style="423" customWidth="1"/>
    <col min="4883" max="4883" width="6.85546875" style="423" customWidth="1"/>
    <col min="4884" max="4884" width="9" style="423" customWidth="1"/>
    <col min="4885" max="4885" width="10.85546875" style="423" customWidth="1"/>
    <col min="4886" max="4886" width="11.140625" style="423" customWidth="1"/>
    <col min="4887" max="4887" width="11.5703125" style="423" customWidth="1"/>
    <col min="4888" max="4888" width="10" style="423" customWidth="1"/>
    <col min="4889" max="4889" width="12" style="423" customWidth="1"/>
    <col min="4890" max="4890" width="11" style="423" customWidth="1"/>
    <col min="4891" max="4892" width="8.140625" style="423" customWidth="1"/>
    <col min="4893" max="4893" width="7.28515625" style="423" customWidth="1"/>
    <col min="4894" max="4894" width="10.42578125" style="423" customWidth="1"/>
    <col min="4895" max="4895" width="13.28515625" style="423" customWidth="1"/>
    <col min="4896" max="4896" width="12.140625" style="423" customWidth="1"/>
    <col min="4897" max="4897" width="13" style="423" customWidth="1"/>
    <col min="4898" max="4898" width="4.28515625" style="423" customWidth="1"/>
    <col min="4899" max="4902" width="5.5703125" style="423" customWidth="1"/>
    <col min="4903" max="4903" width="14.28515625" style="423" customWidth="1"/>
    <col min="4904" max="4905" width="11.42578125" style="423" bestFit="1" customWidth="1"/>
    <col min="4906" max="4907" width="7" style="423" bestFit="1" customWidth="1"/>
    <col min="4908" max="4908" width="6.28515625" style="423" bestFit="1" customWidth="1"/>
    <col min="4909" max="4909" width="8.28515625" style="423" bestFit="1" customWidth="1"/>
    <col min="4910" max="4910" width="7" style="423" bestFit="1" customWidth="1"/>
    <col min="4911" max="4911" width="5.5703125" style="423" customWidth="1"/>
    <col min="4912" max="4912" width="12.42578125" style="423" customWidth="1"/>
    <col min="4913" max="4914" width="8.7109375" style="423"/>
    <col min="4915" max="4915" width="11" style="423" customWidth="1"/>
    <col min="4916" max="4918" width="8.7109375" style="423"/>
    <col min="4919" max="4919" width="10.28515625" style="423" customWidth="1"/>
    <col min="4920" max="4920" width="16.5703125" style="423" customWidth="1"/>
    <col min="4921" max="4921" width="10.5703125" style="423" bestFit="1" customWidth="1"/>
    <col min="4922" max="5002" width="10.28515625" style="423" customWidth="1"/>
    <col min="5003" max="5123" width="8.7109375" style="423"/>
    <col min="5124" max="5124" width="10" style="423" customWidth="1"/>
    <col min="5125" max="5125" width="14.28515625" style="423" customWidth="1"/>
    <col min="5126" max="5126" width="11.28515625" style="423" customWidth="1"/>
    <col min="5127" max="5127" width="7.7109375" style="423" customWidth="1"/>
    <col min="5128" max="5129" width="11.85546875" style="423" customWidth="1"/>
    <col min="5130" max="5130" width="9.140625" style="423" customWidth="1"/>
    <col min="5131" max="5131" width="10.5703125" style="423" customWidth="1"/>
    <col min="5132" max="5133" width="8.28515625" style="423" bestFit="1" customWidth="1"/>
    <col min="5134" max="5134" width="5.7109375" style="423" bestFit="1" customWidth="1"/>
    <col min="5135" max="5135" width="10.140625" style="423" bestFit="1" customWidth="1"/>
    <col min="5136" max="5136" width="10.28515625" style="423" customWidth="1"/>
    <col min="5137" max="5137" width="7" style="423" customWidth="1"/>
    <col min="5138" max="5138" width="8.42578125" style="423" customWidth="1"/>
    <col min="5139" max="5139" width="6.85546875" style="423" customWidth="1"/>
    <col min="5140" max="5140" width="9" style="423" customWidth="1"/>
    <col min="5141" max="5141" width="10.85546875" style="423" customWidth="1"/>
    <col min="5142" max="5142" width="11.140625" style="423" customWidth="1"/>
    <col min="5143" max="5143" width="11.5703125" style="423" customWidth="1"/>
    <col min="5144" max="5144" width="10" style="423" customWidth="1"/>
    <col min="5145" max="5145" width="12" style="423" customWidth="1"/>
    <col min="5146" max="5146" width="11" style="423" customWidth="1"/>
    <col min="5147" max="5148" width="8.140625" style="423" customWidth="1"/>
    <col min="5149" max="5149" width="7.28515625" style="423" customWidth="1"/>
    <col min="5150" max="5150" width="10.42578125" style="423" customWidth="1"/>
    <col min="5151" max="5151" width="13.28515625" style="423" customWidth="1"/>
    <col min="5152" max="5152" width="12.140625" style="423" customWidth="1"/>
    <col min="5153" max="5153" width="13" style="423" customWidth="1"/>
    <col min="5154" max="5154" width="4.28515625" style="423" customWidth="1"/>
    <col min="5155" max="5158" width="5.5703125" style="423" customWidth="1"/>
    <col min="5159" max="5159" width="14.28515625" style="423" customWidth="1"/>
    <col min="5160" max="5161" width="11.42578125" style="423" bestFit="1" customWidth="1"/>
    <col min="5162" max="5163" width="7" style="423" bestFit="1" customWidth="1"/>
    <col min="5164" max="5164" width="6.28515625" style="423" bestFit="1" customWidth="1"/>
    <col min="5165" max="5165" width="8.28515625" style="423" bestFit="1" customWidth="1"/>
    <col min="5166" max="5166" width="7" style="423" bestFit="1" customWidth="1"/>
    <col min="5167" max="5167" width="5.5703125" style="423" customWidth="1"/>
    <col min="5168" max="5168" width="12.42578125" style="423" customWidth="1"/>
    <col min="5169" max="5170" width="8.7109375" style="423"/>
    <col min="5171" max="5171" width="11" style="423" customWidth="1"/>
    <col min="5172" max="5174" width="8.7109375" style="423"/>
    <col min="5175" max="5175" width="10.28515625" style="423" customWidth="1"/>
    <col min="5176" max="5176" width="16.5703125" style="423" customWidth="1"/>
    <col min="5177" max="5177" width="10.5703125" style="423" bestFit="1" customWidth="1"/>
    <col min="5178" max="5258" width="10.28515625" style="423" customWidth="1"/>
    <col min="5259" max="5379" width="8.7109375" style="423"/>
    <col min="5380" max="5380" width="10" style="423" customWidth="1"/>
    <col min="5381" max="5381" width="14.28515625" style="423" customWidth="1"/>
    <col min="5382" max="5382" width="11.28515625" style="423" customWidth="1"/>
    <col min="5383" max="5383" width="7.7109375" style="423" customWidth="1"/>
    <col min="5384" max="5385" width="11.85546875" style="423" customWidth="1"/>
    <col min="5386" max="5386" width="9.140625" style="423" customWidth="1"/>
    <col min="5387" max="5387" width="10.5703125" style="423" customWidth="1"/>
    <col min="5388" max="5389" width="8.28515625" style="423" bestFit="1" customWidth="1"/>
    <col min="5390" max="5390" width="5.7109375" style="423" bestFit="1" customWidth="1"/>
    <col min="5391" max="5391" width="10.140625" style="423" bestFit="1" customWidth="1"/>
    <col min="5392" max="5392" width="10.28515625" style="423" customWidth="1"/>
    <col min="5393" max="5393" width="7" style="423" customWidth="1"/>
    <col min="5394" max="5394" width="8.42578125" style="423" customWidth="1"/>
    <col min="5395" max="5395" width="6.85546875" style="423" customWidth="1"/>
    <col min="5396" max="5396" width="9" style="423" customWidth="1"/>
    <col min="5397" max="5397" width="10.85546875" style="423" customWidth="1"/>
    <col min="5398" max="5398" width="11.140625" style="423" customWidth="1"/>
    <col min="5399" max="5399" width="11.5703125" style="423" customWidth="1"/>
    <col min="5400" max="5400" width="10" style="423" customWidth="1"/>
    <col min="5401" max="5401" width="12" style="423" customWidth="1"/>
    <col min="5402" max="5402" width="11" style="423" customWidth="1"/>
    <col min="5403" max="5404" width="8.140625" style="423" customWidth="1"/>
    <col min="5405" max="5405" width="7.28515625" style="423" customWidth="1"/>
    <col min="5406" max="5406" width="10.42578125" style="423" customWidth="1"/>
    <col min="5407" max="5407" width="13.28515625" style="423" customWidth="1"/>
    <col min="5408" max="5408" width="12.140625" style="423" customWidth="1"/>
    <col min="5409" max="5409" width="13" style="423" customWidth="1"/>
    <col min="5410" max="5410" width="4.28515625" style="423" customWidth="1"/>
    <col min="5411" max="5414" width="5.5703125" style="423" customWidth="1"/>
    <col min="5415" max="5415" width="14.28515625" style="423" customWidth="1"/>
    <col min="5416" max="5417" width="11.42578125" style="423" bestFit="1" customWidth="1"/>
    <col min="5418" max="5419" width="7" style="423" bestFit="1" customWidth="1"/>
    <col min="5420" max="5420" width="6.28515625" style="423" bestFit="1" customWidth="1"/>
    <col min="5421" max="5421" width="8.28515625" style="423" bestFit="1" customWidth="1"/>
    <col min="5422" max="5422" width="7" style="423" bestFit="1" customWidth="1"/>
    <col min="5423" max="5423" width="5.5703125" style="423" customWidth="1"/>
    <col min="5424" max="5424" width="12.42578125" style="423" customWidth="1"/>
    <col min="5425" max="5426" width="8.7109375" style="423"/>
    <col min="5427" max="5427" width="11" style="423" customWidth="1"/>
    <col min="5428" max="5430" width="8.7109375" style="423"/>
    <col min="5431" max="5431" width="10.28515625" style="423" customWidth="1"/>
    <col min="5432" max="5432" width="16.5703125" style="423" customWidth="1"/>
    <col min="5433" max="5433" width="10.5703125" style="423" bestFit="1" customWidth="1"/>
    <col min="5434" max="5514" width="10.28515625" style="423" customWidth="1"/>
    <col min="5515" max="5635" width="8.7109375" style="423"/>
    <col min="5636" max="5636" width="10" style="423" customWidth="1"/>
    <col min="5637" max="5637" width="14.28515625" style="423" customWidth="1"/>
    <col min="5638" max="5638" width="11.28515625" style="423" customWidth="1"/>
    <col min="5639" max="5639" width="7.7109375" style="423" customWidth="1"/>
    <col min="5640" max="5641" width="11.85546875" style="423" customWidth="1"/>
    <col min="5642" max="5642" width="9.140625" style="423" customWidth="1"/>
    <col min="5643" max="5643" width="10.5703125" style="423" customWidth="1"/>
    <col min="5644" max="5645" width="8.28515625" style="423" bestFit="1" customWidth="1"/>
    <col min="5646" max="5646" width="5.7109375" style="423" bestFit="1" customWidth="1"/>
    <col min="5647" max="5647" width="10.140625" style="423" bestFit="1" customWidth="1"/>
    <col min="5648" max="5648" width="10.28515625" style="423" customWidth="1"/>
    <col min="5649" max="5649" width="7" style="423" customWidth="1"/>
    <col min="5650" max="5650" width="8.42578125" style="423" customWidth="1"/>
    <col min="5651" max="5651" width="6.85546875" style="423" customWidth="1"/>
    <col min="5652" max="5652" width="9" style="423" customWidth="1"/>
    <col min="5653" max="5653" width="10.85546875" style="423" customWidth="1"/>
    <col min="5654" max="5654" width="11.140625" style="423" customWidth="1"/>
    <col min="5655" max="5655" width="11.5703125" style="423" customWidth="1"/>
    <col min="5656" max="5656" width="10" style="423" customWidth="1"/>
    <col min="5657" max="5657" width="12" style="423" customWidth="1"/>
    <col min="5658" max="5658" width="11" style="423" customWidth="1"/>
    <col min="5659" max="5660" width="8.140625" style="423" customWidth="1"/>
    <col min="5661" max="5661" width="7.28515625" style="423" customWidth="1"/>
    <col min="5662" max="5662" width="10.42578125" style="423" customWidth="1"/>
    <col min="5663" max="5663" width="13.28515625" style="423" customWidth="1"/>
    <col min="5664" max="5664" width="12.140625" style="423" customWidth="1"/>
    <col min="5665" max="5665" width="13" style="423" customWidth="1"/>
    <col min="5666" max="5666" width="4.28515625" style="423" customWidth="1"/>
    <col min="5667" max="5670" width="5.5703125" style="423" customWidth="1"/>
    <col min="5671" max="5671" width="14.28515625" style="423" customWidth="1"/>
    <col min="5672" max="5673" width="11.42578125" style="423" bestFit="1" customWidth="1"/>
    <col min="5674" max="5675" width="7" style="423" bestFit="1" customWidth="1"/>
    <col min="5676" max="5676" width="6.28515625" style="423" bestFit="1" customWidth="1"/>
    <col min="5677" max="5677" width="8.28515625" style="423" bestFit="1" customWidth="1"/>
    <col min="5678" max="5678" width="7" style="423" bestFit="1" customWidth="1"/>
    <col min="5679" max="5679" width="5.5703125" style="423" customWidth="1"/>
    <col min="5680" max="5680" width="12.42578125" style="423" customWidth="1"/>
    <col min="5681" max="5682" width="8.7109375" style="423"/>
    <col min="5683" max="5683" width="11" style="423" customWidth="1"/>
    <col min="5684" max="5686" width="8.7109375" style="423"/>
    <col min="5687" max="5687" width="10.28515625" style="423" customWidth="1"/>
    <col min="5688" max="5688" width="16.5703125" style="423" customWidth="1"/>
    <col min="5689" max="5689" width="10.5703125" style="423" bestFit="1" customWidth="1"/>
    <col min="5690" max="5770" width="10.28515625" style="423" customWidth="1"/>
    <col min="5771" max="5891" width="8.7109375" style="423"/>
    <col min="5892" max="5892" width="10" style="423" customWidth="1"/>
    <col min="5893" max="5893" width="14.28515625" style="423" customWidth="1"/>
    <col min="5894" max="5894" width="11.28515625" style="423" customWidth="1"/>
    <col min="5895" max="5895" width="7.7109375" style="423" customWidth="1"/>
    <col min="5896" max="5897" width="11.85546875" style="423" customWidth="1"/>
    <col min="5898" max="5898" width="9.140625" style="423" customWidth="1"/>
    <col min="5899" max="5899" width="10.5703125" style="423" customWidth="1"/>
    <col min="5900" max="5901" width="8.28515625" style="423" bestFit="1" customWidth="1"/>
    <col min="5902" max="5902" width="5.7109375" style="423" bestFit="1" customWidth="1"/>
    <col min="5903" max="5903" width="10.140625" style="423" bestFit="1" customWidth="1"/>
    <col min="5904" max="5904" width="10.28515625" style="423" customWidth="1"/>
    <col min="5905" max="5905" width="7" style="423" customWidth="1"/>
    <col min="5906" max="5906" width="8.42578125" style="423" customWidth="1"/>
    <col min="5907" max="5907" width="6.85546875" style="423" customWidth="1"/>
    <col min="5908" max="5908" width="9" style="423" customWidth="1"/>
    <col min="5909" max="5909" width="10.85546875" style="423" customWidth="1"/>
    <col min="5910" max="5910" width="11.140625" style="423" customWidth="1"/>
    <col min="5911" max="5911" width="11.5703125" style="423" customWidth="1"/>
    <col min="5912" max="5912" width="10" style="423" customWidth="1"/>
    <col min="5913" max="5913" width="12" style="423" customWidth="1"/>
    <col min="5914" max="5914" width="11" style="423" customWidth="1"/>
    <col min="5915" max="5916" width="8.140625" style="423" customWidth="1"/>
    <col min="5917" max="5917" width="7.28515625" style="423" customWidth="1"/>
    <col min="5918" max="5918" width="10.42578125" style="423" customWidth="1"/>
    <col min="5919" max="5919" width="13.28515625" style="423" customWidth="1"/>
    <col min="5920" max="5920" width="12.140625" style="423" customWidth="1"/>
    <col min="5921" max="5921" width="13" style="423" customWidth="1"/>
    <col min="5922" max="5922" width="4.28515625" style="423" customWidth="1"/>
    <col min="5923" max="5926" width="5.5703125" style="423" customWidth="1"/>
    <col min="5927" max="5927" width="14.28515625" style="423" customWidth="1"/>
    <col min="5928" max="5929" width="11.42578125" style="423" bestFit="1" customWidth="1"/>
    <col min="5930" max="5931" width="7" style="423" bestFit="1" customWidth="1"/>
    <col min="5932" max="5932" width="6.28515625" style="423" bestFit="1" customWidth="1"/>
    <col min="5933" max="5933" width="8.28515625" style="423" bestFit="1" customWidth="1"/>
    <col min="5934" max="5934" width="7" style="423" bestFit="1" customWidth="1"/>
    <col min="5935" max="5935" width="5.5703125" style="423" customWidth="1"/>
    <col min="5936" max="5936" width="12.42578125" style="423" customWidth="1"/>
    <col min="5937" max="5938" width="8.7109375" style="423"/>
    <col min="5939" max="5939" width="11" style="423" customWidth="1"/>
    <col min="5940" max="5942" width="8.7109375" style="423"/>
    <col min="5943" max="5943" width="10.28515625" style="423" customWidth="1"/>
    <col min="5944" max="5944" width="16.5703125" style="423" customWidth="1"/>
    <col min="5945" max="5945" width="10.5703125" style="423" bestFit="1" customWidth="1"/>
    <col min="5946" max="6026" width="10.28515625" style="423" customWidth="1"/>
    <col min="6027" max="6147" width="8.7109375" style="423"/>
    <col min="6148" max="6148" width="10" style="423" customWidth="1"/>
    <col min="6149" max="6149" width="14.28515625" style="423" customWidth="1"/>
    <col min="6150" max="6150" width="11.28515625" style="423" customWidth="1"/>
    <col min="6151" max="6151" width="7.7109375" style="423" customWidth="1"/>
    <col min="6152" max="6153" width="11.85546875" style="423" customWidth="1"/>
    <col min="6154" max="6154" width="9.140625" style="423" customWidth="1"/>
    <col min="6155" max="6155" width="10.5703125" style="423" customWidth="1"/>
    <col min="6156" max="6157" width="8.28515625" style="423" bestFit="1" customWidth="1"/>
    <col min="6158" max="6158" width="5.7109375" style="423" bestFit="1" customWidth="1"/>
    <col min="6159" max="6159" width="10.140625" style="423" bestFit="1" customWidth="1"/>
    <col min="6160" max="6160" width="10.28515625" style="423" customWidth="1"/>
    <col min="6161" max="6161" width="7" style="423" customWidth="1"/>
    <col min="6162" max="6162" width="8.42578125" style="423" customWidth="1"/>
    <col min="6163" max="6163" width="6.85546875" style="423" customWidth="1"/>
    <col min="6164" max="6164" width="9" style="423" customWidth="1"/>
    <col min="6165" max="6165" width="10.85546875" style="423" customWidth="1"/>
    <col min="6166" max="6166" width="11.140625" style="423" customWidth="1"/>
    <col min="6167" max="6167" width="11.5703125" style="423" customWidth="1"/>
    <col min="6168" max="6168" width="10" style="423" customWidth="1"/>
    <col min="6169" max="6169" width="12" style="423" customWidth="1"/>
    <col min="6170" max="6170" width="11" style="423" customWidth="1"/>
    <col min="6171" max="6172" width="8.140625" style="423" customWidth="1"/>
    <col min="6173" max="6173" width="7.28515625" style="423" customWidth="1"/>
    <col min="6174" max="6174" width="10.42578125" style="423" customWidth="1"/>
    <col min="6175" max="6175" width="13.28515625" style="423" customWidth="1"/>
    <col min="6176" max="6176" width="12.140625" style="423" customWidth="1"/>
    <col min="6177" max="6177" width="13" style="423" customWidth="1"/>
    <col min="6178" max="6178" width="4.28515625" style="423" customWidth="1"/>
    <col min="6179" max="6182" width="5.5703125" style="423" customWidth="1"/>
    <col min="6183" max="6183" width="14.28515625" style="423" customWidth="1"/>
    <col min="6184" max="6185" width="11.42578125" style="423" bestFit="1" customWidth="1"/>
    <col min="6186" max="6187" width="7" style="423" bestFit="1" customWidth="1"/>
    <col min="6188" max="6188" width="6.28515625" style="423" bestFit="1" customWidth="1"/>
    <col min="6189" max="6189" width="8.28515625" style="423" bestFit="1" customWidth="1"/>
    <col min="6190" max="6190" width="7" style="423" bestFit="1" customWidth="1"/>
    <col min="6191" max="6191" width="5.5703125" style="423" customWidth="1"/>
    <col min="6192" max="6192" width="12.42578125" style="423" customWidth="1"/>
    <col min="6193" max="6194" width="8.7109375" style="423"/>
    <col min="6195" max="6195" width="11" style="423" customWidth="1"/>
    <col min="6196" max="6198" width="8.7109375" style="423"/>
    <col min="6199" max="6199" width="10.28515625" style="423" customWidth="1"/>
    <col min="6200" max="6200" width="16.5703125" style="423" customWidth="1"/>
    <col min="6201" max="6201" width="10.5703125" style="423" bestFit="1" customWidth="1"/>
    <col min="6202" max="6282" width="10.28515625" style="423" customWidth="1"/>
    <col min="6283" max="6403" width="8.7109375" style="423"/>
    <col min="6404" max="6404" width="10" style="423" customWidth="1"/>
    <col min="6405" max="6405" width="14.28515625" style="423" customWidth="1"/>
    <col min="6406" max="6406" width="11.28515625" style="423" customWidth="1"/>
    <col min="6407" max="6407" width="7.7109375" style="423" customWidth="1"/>
    <col min="6408" max="6409" width="11.85546875" style="423" customWidth="1"/>
    <col min="6410" max="6410" width="9.140625" style="423" customWidth="1"/>
    <col min="6411" max="6411" width="10.5703125" style="423" customWidth="1"/>
    <col min="6412" max="6413" width="8.28515625" style="423" bestFit="1" customWidth="1"/>
    <col min="6414" max="6414" width="5.7109375" style="423" bestFit="1" customWidth="1"/>
    <col min="6415" max="6415" width="10.140625" style="423" bestFit="1" customWidth="1"/>
    <col min="6416" max="6416" width="10.28515625" style="423" customWidth="1"/>
    <col min="6417" max="6417" width="7" style="423" customWidth="1"/>
    <col min="6418" max="6418" width="8.42578125" style="423" customWidth="1"/>
    <col min="6419" max="6419" width="6.85546875" style="423" customWidth="1"/>
    <col min="6420" max="6420" width="9" style="423" customWidth="1"/>
    <col min="6421" max="6421" width="10.85546875" style="423" customWidth="1"/>
    <col min="6422" max="6422" width="11.140625" style="423" customWidth="1"/>
    <col min="6423" max="6423" width="11.5703125" style="423" customWidth="1"/>
    <col min="6424" max="6424" width="10" style="423" customWidth="1"/>
    <col min="6425" max="6425" width="12" style="423" customWidth="1"/>
    <col min="6426" max="6426" width="11" style="423" customWidth="1"/>
    <col min="6427" max="6428" width="8.140625" style="423" customWidth="1"/>
    <col min="6429" max="6429" width="7.28515625" style="423" customWidth="1"/>
    <col min="6430" max="6430" width="10.42578125" style="423" customWidth="1"/>
    <col min="6431" max="6431" width="13.28515625" style="423" customWidth="1"/>
    <col min="6432" max="6432" width="12.140625" style="423" customWidth="1"/>
    <col min="6433" max="6433" width="13" style="423" customWidth="1"/>
    <col min="6434" max="6434" width="4.28515625" style="423" customWidth="1"/>
    <col min="6435" max="6438" width="5.5703125" style="423" customWidth="1"/>
    <col min="6439" max="6439" width="14.28515625" style="423" customWidth="1"/>
    <col min="6440" max="6441" width="11.42578125" style="423" bestFit="1" customWidth="1"/>
    <col min="6442" max="6443" width="7" style="423" bestFit="1" customWidth="1"/>
    <col min="6444" max="6444" width="6.28515625" style="423" bestFit="1" customWidth="1"/>
    <col min="6445" max="6445" width="8.28515625" style="423" bestFit="1" customWidth="1"/>
    <col min="6446" max="6446" width="7" style="423" bestFit="1" customWidth="1"/>
    <col min="6447" max="6447" width="5.5703125" style="423" customWidth="1"/>
    <col min="6448" max="6448" width="12.42578125" style="423" customWidth="1"/>
    <col min="6449" max="6450" width="8.7109375" style="423"/>
    <col min="6451" max="6451" width="11" style="423" customWidth="1"/>
    <col min="6452" max="6454" width="8.7109375" style="423"/>
    <col min="6455" max="6455" width="10.28515625" style="423" customWidth="1"/>
    <col min="6456" max="6456" width="16.5703125" style="423" customWidth="1"/>
    <col min="6457" max="6457" width="10.5703125" style="423" bestFit="1" customWidth="1"/>
    <col min="6458" max="6538" width="10.28515625" style="423" customWidth="1"/>
    <col min="6539" max="6659" width="8.7109375" style="423"/>
    <col min="6660" max="6660" width="10" style="423" customWidth="1"/>
    <col min="6661" max="6661" width="14.28515625" style="423" customWidth="1"/>
    <col min="6662" max="6662" width="11.28515625" style="423" customWidth="1"/>
    <col min="6663" max="6663" width="7.7109375" style="423" customWidth="1"/>
    <col min="6664" max="6665" width="11.85546875" style="423" customWidth="1"/>
    <col min="6666" max="6666" width="9.140625" style="423" customWidth="1"/>
    <col min="6667" max="6667" width="10.5703125" style="423" customWidth="1"/>
    <col min="6668" max="6669" width="8.28515625" style="423" bestFit="1" customWidth="1"/>
    <col min="6670" max="6670" width="5.7109375" style="423" bestFit="1" customWidth="1"/>
    <col min="6671" max="6671" width="10.140625" style="423" bestFit="1" customWidth="1"/>
    <col min="6672" max="6672" width="10.28515625" style="423" customWidth="1"/>
    <col min="6673" max="6673" width="7" style="423" customWidth="1"/>
    <col min="6674" max="6674" width="8.42578125" style="423" customWidth="1"/>
    <col min="6675" max="6675" width="6.85546875" style="423" customWidth="1"/>
    <col min="6676" max="6676" width="9" style="423" customWidth="1"/>
    <col min="6677" max="6677" width="10.85546875" style="423" customWidth="1"/>
    <col min="6678" max="6678" width="11.140625" style="423" customWidth="1"/>
    <col min="6679" max="6679" width="11.5703125" style="423" customWidth="1"/>
    <col min="6680" max="6680" width="10" style="423" customWidth="1"/>
    <col min="6681" max="6681" width="12" style="423" customWidth="1"/>
    <col min="6682" max="6682" width="11" style="423" customWidth="1"/>
    <col min="6683" max="6684" width="8.140625" style="423" customWidth="1"/>
    <col min="6685" max="6685" width="7.28515625" style="423" customWidth="1"/>
    <col min="6686" max="6686" width="10.42578125" style="423" customWidth="1"/>
    <col min="6687" max="6687" width="13.28515625" style="423" customWidth="1"/>
    <col min="6688" max="6688" width="12.140625" style="423" customWidth="1"/>
    <col min="6689" max="6689" width="13" style="423" customWidth="1"/>
    <col min="6690" max="6690" width="4.28515625" style="423" customWidth="1"/>
    <col min="6691" max="6694" width="5.5703125" style="423" customWidth="1"/>
    <col min="6695" max="6695" width="14.28515625" style="423" customWidth="1"/>
    <col min="6696" max="6697" width="11.42578125" style="423" bestFit="1" customWidth="1"/>
    <col min="6698" max="6699" width="7" style="423" bestFit="1" customWidth="1"/>
    <col min="6700" max="6700" width="6.28515625" style="423" bestFit="1" customWidth="1"/>
    <col min="6701" max="6701" width="8.28515625" style="423" bestFit="1" customWidth="1"/>
    <col min="6702" max="6702" width="7" style="423" bestFit="1" customWidth="1"/>
    <col min="6703" max="6703" width="5.5703125" style="423" customWidth="1"/>
    <col min="6704" max="6704" width="12.42578125" style="423" customWidth="1"/>
    <col min="6705" max="6706" width="8.7109375" style="423"/>
    <col min="6707" max="6707" width="11" style="423" customWidth="1"/>
    <col min="6708" max="6710" width="8.7109375" style="423"/>
    <col min="6711" max="6711" width="10.28515625" style="423" customWidth="1"/>
    <col min="6712" max="6712" width="16.5703125" style="423" customWidth="1"/>
    <col min="6713" max="6713" width="10.5703125" style="423" bestFit="1" customWidth="1"/>
    <col min="6714" max="6794" width="10.28515625" style="423" customWidth="1"/>
    <col min="6795" max="6915" width="8.7109375" style="423"/>
    <col min="6916" max="6916" width="10" style="423" customWidth="1"/>
    <col min="6917" max="6917" width="14.28515625" style="423" customWidth="1"/>
    <col min="6918" max="6918" width="11.28515625" style="423" customWidth="1"/>
    <col min="6919" max="6919" width="7.7109375" style="423" customWidth="1"/>
    <col min="6920" max="6921" width="11.85546875" style="423" customWidth="1"/>
    <col min="6922" max="6922" width="9.140625" style="423" customWidth="1"/>
    <col min="6923" max="6923" width="10.5703125" style="423" customWidth="1"/>
    <col min="6924" max="6925" width="8.28515625" style="423" bestFit="1" customWidth="1"/>
    <col min="6926" max="6926" width="5.7109375" style="423" bestFit="1" customWidth="1"/>
    <col min="6927" max="6927" width="10.140625" style="423" bestFit="1" customWidth="1"/>
    <col min="6928" max="6928" width="10.28515625" style="423" customWidth="1"/>
    <col min="6929" max="6929" width="7" style="423" customWidth="1"/>
    <col min="6930" max="6930" width="8.42578125" style="423" customWidth="1"/>
    <col min="6931" max="6931" width="6.85546875" style="423" customWidth="1"/>
    <col min="6932" max="6932" width="9" style="423" customWidth="1"/>
    <col min="6933" max="6933" width="10.85546875" style="423" customWidth="1"/>
    <col min="6934" max="6934" width="11.140625" style="423" customWidth="1"/>
    <col min="6935" max="6935" width="11.5703125" style="423" customWidth="1"/>
    <col min="6936" max="6936" width="10" style="423" customWidth="1"/>
    <col min="6937" max="6937" width="12" style="423" customWidth="1"/>
    <col min="6938" max="6938" width="11" style="423" customWidth="1"/>
    <col min="6939" max="6940" width="8.140625" style="423" customWidth="1"/>
    <col min="6941" max="6941" width="7.28515625" style="423" customWidth="1"/>
    <col min="6942" max="6942" width="10.42578125" style="423" customWidth="1"/>
    <col min="6943" max="6943" width="13.28515625" style="423" customWidth="1"/>
    <col min="6944" max="6944" width="12.140625" style="423" customWidth="1"/>
    <col min="6945" max="6945" width="13" style="423" customWidth="1"/>
    <col min="6946" max="6946" width="4.28515625" style="423" customWidth="1"/>
    <col min="6947" max="6950" width="5.5703125" style="423" customWidth="1"/>
    <col min="6951" max="6951" width="14.28515625" style="423" customWidth="1"/>
    <col min="6952" max="6953" width="11.42578125" style="423" bestFit="1" customWidth="1"/>
    <col min="6954" max="6955" width="7" style="423" bestFit="1" customWidth="1"/>
    <col min="6956" max="6956" width="6.28515625" style="423" bestFit="1" customWidth="1"/>
    <col min="6957" max="6957" width="8.28515625" style="423" bestFit="1" customWidth="1"/>
    <col min="6958" max="6958" width="7" style="423" bestFit="1" customWidth="1"/>
    <col min="6959" max="6959" width="5.5703125" style="423" customWidth="1"/>
    <col min="6960" max="6960" width="12.42578125" style="423" customWidth="1"/>
    <col min="6961" max="6962" width="8.7109375" style="423"/>
    <col min="6963" max="6963" width="11" style="423" customWidth="1"/>
    <col min="6964" max="6966" width="8.7109375" style="423"/>
    <col min="6967" max="6967" width="10.28515625" style="423" customWidth="1"/>
    <col min="6968" max="6968" width="16.5703125" style="423" customWidth="1"/>
    <col min="6969" max="6969" width="10.5703125" style="423" bestFit="1" customWidth="1"/>
    <col min="6970" max="7050" width="10.28515625" style="423" customWidth="1"/>
    <col min="7051" max="7171" width="8.7109375" style="423"/>
    <col min="7172" max="7172" width="10" style="423" customWidth="1"/>
    <col min="7173" max="7173" width="14.28515625" style="423" customWidth="1"/>
    <col min="7174" max="7174" width="11.28515625" style="423" customWidth="1"/>
    <col min="7175" max="7175" width="7.7109375" style="423" customWidth="1"/>
    <col min="7176" max="7177" width="11.85546875" style="423" customWidth="1"/>
    <col min="7178" max="7178" width="9.140625" style="423" customWidth="1"/>
    <col min="7179" max="7179" width="10.5703125" style="423" customWidth="1"/>
    <col min="7180" max="7181" width="8.28515625" style="423" bestFit="1" customWidth="1"/>
    <col min="7182" max="7182" width="5.7109375" style="423" bestFit="1" customWidth="1"/>
    <col min="7183" max="7183" width="10.140625" style="423" bestFit="1" customWidth="1"/>
    <col min="7184" max="7184" width="10.28515625" style="423" customWidth="1"/>
    <col min="7185" max="7185" width="7" style="423" customWidth="1"/>
    <col min="7186" max="7186" width="8.42578125" style="423" customWidth="1"/>
    <col min="7187" max="7187" width="6.85546875" style="423" customWidth="1"/>
    <col min="7188" max="7188" width="9" style="423" customWidth="1"/>
    <col min="7189" max="7189" width="10.85546875" style="423" customWidth="1"/>
    <col min="7190" max="7190" width="11.140625" style="423" customWidth="1"/>
    <col min="7191" max="7191" width="11.5703125" style="423" customWidth="1"/>
    <col min="7192" max="7192" width="10" style="423" customWidth="1"/>
    <col min="7193" max="7193" width="12" style="423" customWidth="1"/>
    <col min="7194" max="7194" width="11" style="423" customWidth="1"/>
    <col min="7195" max="7196" width="8.140625" style="423" customWidth="1"/>
    <col min="7197" max="7197" width="7.28515625" style="423" customWidth="1"/>
    <col min="7198" max="7198" width="10.42578125" style="423" customWidth="1"/>
    <col min="7199" max="7199" width="13.28515625" style="423" customWidth="1"/>
    <col min="7200" max="7200" width="12.140625" style="423" customWidth="1"/>
    <col min="7201" max="7201" width="13" style="423" customWidth="1"/>
    <col min="7202" max="7202" width="4.28515625" style="423" customWidth="1"/>
    <col min="7203" max="7206" width="5.5703125" style="423" customWidth="1"/>
    <col min="7207" max="7207" width="14.28515625" style="423" customWidth="1"/>
    <col min="7208" max="7209" width="11.42578125" style="423" bestFit="1" customWidth="1"/>
    <col min="7210" max="7211" width="7" style="423" bestFit="1" customWidth="1"/>
    <col min="7212" max="7212" width="6.28515625" style="423" bestFit="1" customWidth="1"/>
    <col min="7213" max="7213" width="8.28515625" style="423" bestFit="1" customWidth="1"/>
    <col min="7214" max="7214" width="7" style="423" bestFit="1" customWidth="1"/>
    <col min="7215" max="7215" width="5.5703125" style="423" customWidth="1"/>
    <col min="7216" max="7216" width="12.42578125" style="423" customWidth="1"/>
    <col min="7217" max="7218" width="8.7109375" style="423"/>
    <col min="7219" max="7219" width="11" style="423" customWidth="1"/>
    <col min="7220" max="7222" width="8.7109375" style="423"/>
    <col min="7223" max="7223" width="10.28515625" style="423" customWidth="1"/>
    <col min="7224" max="7224" width="16.5703125" style="423" customWidth="1"/>
    <col min="7225" max="7225" width="10.5703125" style="423" bestFit="1" customWidth="1"/>
    <col min="7226" max="7306" width="10.28515625" style="423" customWidth="1"/>
    <col min="7307" max="7427" width="8.7109375" style="423"/>
    <col min="7428" max="7428" width="10" style="423" customWidth="1"/>
    <col min="7429" max="7429" width="14.28515625" style="423" customWidth="1"/>
    <col min="7430" max="7430" width="11.28515625" style="423" customWidth="1"/>
    <col min="7431" max="7431" width="7.7109375" style="423" customWidth="1"/>
    <col min="7432" max="7433" width="11.85546875" style="423" customWidth="1"/>
    <col min="7434" max="7434" width="9.140625" style="423" customWidth="1"/>
    <col min="7435" max="7435" width="10.5703125" style="423" customWidth="1"/>
    <col min="7436" max="7437" width="8.28515625" style="423" bestFit="1" customWidth="1"/>
    <col min="7438" max="7438" width="5.7109375" style="423" bestFit="1" customWidth="1"/>
    <col min="7439" max="7439" width="10.140625" style="423" bestFit="1" customWidth="1"/>
    <col min="7440" max="7440" width="10.28515625" style="423" customWidth="1"/>
    <col min="7441" max="7441" width="7" style="423" customWidth="1"/>
    <col min="7442" max="7442" width="8.42578125" style="423" customWidth="1"/>
    <col min="7443" max="7443" width="6.85546875" style="423" customWidth="1"/>
    <col min="7444" max="7444" width="9" style="423" customWidth="1"/>
    <col min="7445" max="7445" width="10.85546875" style="423" customWidth="1"/>
    <col min="7446" max="7446" width="11.140625" style="423" customWidth="1"/>
    <col min="7447" max="7447" width="11.5703125" style="423" customWidth="1"/>
    <col min="7448" max="7448" width="10" style="423" customWidth="1"/>
    <col min="7449" max="7449" width="12" style="423" customWidth="1"/>
    <col min="7450" max="7450" width="11" style="423" customWidth="1"/>
    <col min="7451" max="7452" width="8.140625" style="423" customWidth="1"/>
    <col min="7453" max="7453" width="7.28515625" style="423" customWidth="1"/>
    <col min="7454" max="7454" width="10.42578125" style="423" customWidth="1"/>
    <col min="7455" max="7455" width="13.28515625" style="423" customWidth="1"/>
    <col min="7456" max="7456" width="12.140625" style="423" customWidth="1"/>
    <col min="7457" max="7457" width="13" style="423" customWidth="1"/>
    <col min="7458" max="7458" width="4.28515625" style="423" customWidth="1"/>
    <col min="7459" max="7462" width="5.5703125" style="423" customWidth="1"/>
    <col min="7463" max="7463" width="14.28515625" style="423" customWidth="1"/>
    <col min="7464" max="7465" width="11.42578125" style="423" bestFit="1" customWidth="1"/>
    <col min="7466" max="7467" width="7" style="423" bestFit="1" customWidth="1"/>
    <col min="7468" max="7468" width="6.28515625" style="423" bestFit="1" customWidth="1"/>
    <col min="7469" max="7469" width="8.28515625" style="423" bestFit="1" customWidth="1"/>
    <col min="7470" max="7470" width="7" style="423" bestFit="1" customWidth="1"/>
    <col min="7471" max="7471" width="5.5703125" style="423" customWidth="1"/>
    <col min="7472" max="7472" width="12.42578125" style="423" customWidth="1"/>
    <col min="7473" max="7474" width="8.7109375" style="423"/>
    <col min="7475" max="7475" width="11" style="423" customWidth="1"/>
    <col min="7476" max="7478" width="8.7109375" style="423"/>
    <col min="7479" max="7479" width="10.28515625" style="423" customWidth="1"/>
    <col min="7480" max="7480" width="16.5703125" style="423" customWidth="1"/>
    <col min="7481" max="7481" width="10.5703125" style="423" bestFit="1" customWidth="1"/>
    <col min="7482" max="7562" width="10.28515625" style="423" customWidth="1"/>
    <col min="7563" max="7683" width="8.7109375" style="423"/>
    <col min="7684" max="7684" width="10" style="423" customWidth="1"/>
    <col min="7685" max="7685" width="14.28515625" style="423" customWidth="1"/>
    <col min="7686" max="7686" width="11.28515625" style="423" customWidth="1"/>
    <col min="7687" max="7687" width="7.7109375" style="423" customWidth="1"/>
    <col min="7688" max="7689" width="11.85546875" style="423" customWidth="1"/>
    <col min="7690" max="7690" width="9.140625" style="423" customWidth="1"/>
    <col min="7691" max="7691" width="10.5703125" style="423" customWidth="1"/>
    <col min="7692" max="7693" width="8.28515625" style="423" bestFit="1" customWidth="1"/>
    <col min="7694" max="7694" width="5.7109375" style="423" bestFit="1" customWidth="1"/>
    <col min="7695" max="7695" width="10.140625" style="423" bestFit="1" customWidth="1"/>
    <col min="7696" max="7696" width="10.28515625" style="423" customWidth="1"/>
    <col min="7697" max="7697" width="7" style="423" customWidth="1"/>
    <col min="7698" max="7698" width="8.42578125" style="423" customWidth="1"/>
    <col min="7699" max="7699" width="6.85546875" style="423" customWidth="1"/>
    <col min="7700" max="7700" width="9" style="423" customWidth="1"/>
    <col min="7701" max="7701" width="10.85546875" style="423" customWidth="1"/>
    <col min="7702" max="7702" width="11.140625" style="423" customWidth="1"/>
    <col min="7703" max="7703" width="11.5703125" style="423" customWidth="1"/>
    <col min="7704" max="7704" width="10" style="423" customWidth="1"/>
    <col min="7705" max="7705" width="12" style="423" customWidth="1"/>
    <col min="7706" max="7706" width="11" style="423" customWidth="1"/>
    <col min="7707" max="7708" width="8.140625" style="423" customWidth="1"/>
    <col min="7709" max="7709" width="7.28515625" style="423" customWidth="1"/>
    <col min="7710" max="7710" width="10.42578125" style="423" customWidth="1"/>
    <col min="7711" max="7711" width="13.28515625" style="423" customWidth="1"/>
    <col min="7712" max="7712" width="12.140625" style="423" customWidth="1"/>
    <col min="7713" max="7713" width="13" style="423" customWidth="1"/>
    <col min="7714" max="7714" width="4.28515625" style="423" customWidth="1"/>
    <col min="7715" max="7718" width="5.5703125" style="423" customWidth="1"/>
    <col min="7719" max="7719" width="14.28515625" style="423" customWidth="1"/>
    <col min="7720" max="7721" width="11.42578125" style="423" bestFit="1" customWidth="1"/>
    <col min="7722" max="7723" width="7" style="423" bestFit="1" customWidth="1"/>
    <col min="7724" max="7724" width="6.28515625" style="423" bestFit="1" customWidth="1"/>
    <col min="7725" max="7725" width="8.28515625" style="423" bestFit="1" customWidth="1"/>
    <col min="7726" max="7726" width="7" style="423" bestFit="1" customWidth="1"/>
    <col min="7727" max="7727" width="5.5703125" style="423" customWidth="1"/>
    <col min="7728" max="7728" width="12.42578125" style="423" customWidth="1"/>
    <col min="7729" max="7730" width="8.7109375" style="423"/>
    <col min="7731" max="7731" width="11" style="423" customWidth="1"/>
    <col min="7732" max="7734" width="8.7109375" style="423"/>
    <col min="7735" max="7735" width="10.28515625" style="423" customWidth="1"/>
    <col min="7736" max="7736" width="16.5703125" style="423" customWidth="1"/>
    <col min="7737" max="7737" width="10.5703125" style="423" bestFit="1" customWidth="1"/>
    <col min="7738" max="7818" width="10.28515625" style="423" customWidth="1"/>
    <col min="7819" max="7939" width="8.7109375" style="423"/>
    <col min="7940" max="7940" width="10" style="423" customWidth="1"/>
    <col min="7941" max="7941" width="14.28515625" style="423" customWidth="1"/>
    <col min="7942" max="7942" width="11.28515625" style="423" customWidth="1"/>
    <col min="7943" max="7943" width="7.7109375" style="423" customWidth="1"/>
    <col min="7944" max="7945" width="11.85546875" style="423" customWidth="1"/>
    <col min="7946" max="7946" width="9.140625" style="423" customWidth="1"/>
    <col min="7947" max="7947" width="10.5703125" style="423" customWidth="1"/>
    <col min="7948" max="7949" width="8.28515625" style="423" bestFit="1" customWidth="1"/>
    <col min="7950" max="7950" width="5.7109375" style="423" bestFit="1" customWidth="1"/>
    <col min="7951" max="7951" width="10.140625" style="423" bestFit="1" customWidth="1"/>
    <col min="7952" max="7952" width="10.28515625" style="423" customWidth="1"/>
    <col min="7953" max="7953" width="7" style="423" customWidth="1"/>
    <col min="7954" max="7954" width="8.42578125" style="423" customWidth="1"/>
    <col min="7955" max="7955" width="6.85546875" style="423" customWidth="1"/>
    <col min="7956" max="7956" width="9" style="423" customWidth="1"/>
    <col min="7957" max="7957" width="10.85546875" style="423" customWidth="1"/>
    <col min="7958" max="7958" width="11.140625" style="423" customWidth="1"/>
    <col min="7959" max="7959" width="11.5703125" style="423" customWidth="1"/>
    <col min="7960" max="7960" width="10" style="423" customWidth="1"/>
    <col min="7961" max="7961" width="12" style="423" customWidth="1"/>
    <col min="7962" max="7962" width="11" style="423" customWidth="1"/>
    <col min="7963" max="7964" width="8.140625" style="423" customWidth="1"/>
    <col min="7965" max="7965" width="7.28515625" style="423" customWidth="1"/>
    <col min="7966" max="7966" width="10.42578125" style="423" customWidth="1"/>
    <col min="7967" max="7967" width="13.28515625" style="423" customWidth="1"/>
    <col min="7968" max="7968" width="12.140625" style="423" customWidth="1"/>
    <col min="7969" max="7969" width="13" style="423" customWidth="1"/>
    <col min="7970" max="7970" width="4.28515625" style="423" customWidth="1"/>
    <col min="7971" max="7974" width="5.5703125" style="423" customWidth="1"/>
    <col min="7975" max="7975" width="14.28515625" style="423" customWidth="1"/>
    <col min="7976" max="7977" width="11.42578125" style="423" bestFit="1" customWidth="1"/>
    <col min="7978" max="7979" width="7" style="423" bestFit="1" customWidth="1"/>
    <col min="7980" max="7980" width="6.28515625" style="423" bestFit="1" customWidth="1"/>
    <col min="7981" max="7981" width="8.28515625" style="423" bestFit="1" customWidth="1"/>
    <col min="7982" max="7982" width="7" style="423" bestFit="1" customWidth="1"/>
    <col min="7983" max="7983" width="5.5703125" style="423" customWidth="1"/>
    <col min="7984" max="7984" width="12.42578125" style="423" customWidth="1"/>
    <col min="7985" max="7986" width="8.7109375" style="423"/>
    <col min="7987" max="7987" width="11" style="423" customWidth="1"/>
    <col min="7988" max="7990" width="8.7109375" style="423"/>
    <col min="7991" max="7991" width="10.28515625" style="423" customWidth="1"/>
    <col min="7992" max="7992" width="16.5703125" style="423" customWidth="1"/>
    <col min="7993" max="7993" width="10.5703125" style="423" bestFit="1" customWidth="1"/>
    <col min="7994" max="8074" width="10.28515625" style="423" customWidth="1"/>
    <col min="8075" max="8195" width="8.7109375" style="423"/>
    <col min="8196" max="8196" width="10" style="423" customWidth="1"/>
    <col min="8197" max="8197" width="14.28515625" style="423" customWidth="1"/>
    <col min="8198" max="8198" width="11.28515625" style="423" customWidth="1"/>
    <col min="8199" max="8199" width="7.7109375" style="423" customWidth="1"/>
    <col min="8200" max="8201" width="11.85546875" style="423" customWidth="1"/>
    <col min="8202" max="8202" width="9.140625" style="423" customWidth="1"/>
    <col min="8203" max="8203" width="10.5703125" style="423" customWidth="1"/>
    <col min="8204" max="8205" width="8.28515625" style="423" bestFit="1" customWidth="1"/>
    <col min="8206" max="8206" width="5.7109375" style="423" bestFit="1" customWidth="1"/>
    <col min="8207" max="8207" width="10.140625" style="423" bestFit="1" customWidth="1"/>
    <col min="8208" max="8208" width="10.28515625" style="423" customWidth="1"/>
    <col min="8209" max="8209" width="7" style="423" customWidth="1"/>
    <col min="8210" max="8210" width="8.42578125" style="423" customWidth="1"/>
    <col min="8211" max="8211" width="6.85546875" style="423" customWidth="1"/>
    <col min="8212" max="8212" width="9" style="423" customWidth="1"/>
    <col min="8213" max="8213" width="10.85546875" style="423" customWidth="1"/>
    <col min="8214" max="8214" width="11.140625" style="423" customWidth="1"/>
    <col min="8215" max="8215" width="11.5703125" style="423" customWidth="1"/>
    <col min="8216" max="8216" width="10" style="423" customWidth="1"/>
    <col min="8217" max="8217" width="12" style="423" customWidth="1"/>
    <col min="8218" max="8218" width="11" style="423" customWidth="1"/>
    <col min="8219" max="8220" width="8.140625" style="423" customWidth="1"/>
    <col min="8221" max="8221" width="7.28515625" style="423" customWidth="1"/>
    <col min="8222" max="8222" width="10.42578125" style="423" customWidth="1"/>
    <col min="8223" max="8223" width="13.28515625" style="423" customWidth="1"/>
    <col min="8224" max="8224" width="12.140625" style="423" customWidth="1"/>
    <col min="8225" max="8225" width="13" style="423" customWidth="1"/>
    <col min="8226" max="8226" width="4.28515625" style="423" customWidth="1"/>
    <col min="8227" max="8230" width="5.5703125" style="423" customWidth="1"/>
    <col min="8231" max="8231" width="14.28515625" style="423" customWidth="1"/>
    <col min="8232" max="8233" width="11.42578125" style="423" bestFit="1" customWidth="1"/>
    <col min="8234" max="8235" width="7" style="423" bestFit="1" customWidth="1"/>
    <col min="8236" max="8236" width="6.28515625" style="423" bestFit="1" customWidth="1"/>
    <col min="8237" max="8237" width="8.28515625" style="423" bestFit="1" customWidth="1"/>
    <col min="8238" max="8238" width="7" style="423" bestFit="1" customWidth="1"/>
    <col min="8239" max="8239" width="5.5703125" style="423" customWidth="1"/>
    <col min="8240" max="8240" width="12.42578125" style="423" customWidth="1"/>
    <col min="8241" max="8242" width="8.7109375" style="423"/>
    <col min="8243" max="8243" width="11" style="423" customWidth="1"/>
    <col min="8244" max="8246" width="8.7109375" style="423"/>
    <col min="8247" max="8247" width="10.28515625" style="423" customWidth="1"/>
    <col min="8248" max="8248" width="16.5703125" style="423" customWidth="1"/>
    <col min="8249" max="8249" width="10.5703125" style="423" bestFit="1" customWidth="1"/>
    <col min="8250" max="8330" width="10.28515625" style="423" customWidth="1"/>
    <col min="8331" max="8451" width="8.7109375" style="423"/>
    <col min="8452" max="8452" width="10" style="423" customWidth="1"/>
    <col min="8453" max="8453" width="14.28515625" style="423" customWidth="1"/>
    <col min="8454" max="8454" width="11.28515625" style="423" customWidth="1"/>
    <col min="8455" max="8455" width="7.7109375" style="423" customWidth="1"/>
    <col min="8456" max="8457" width="11.85546875" style="423" customWidth="1"/>
    <col min="8458" max="8458" width="9.140625" style="423" customWidth="1"/>
    <col min="8459" max="8459" width="10.5703125" style="423" customWidth="1"/>
    <col min="8460" max="8461" width="8.28515625" style="423" bestFit="1" customWidth="1"/>
    <col min="8462" max="8462" width="5.7109375" style="423" bestFit="1" customWidth="1"/>
    <col min="8463" max="8463" width="10.140625" style="423" bestFit="1" customWidth="1"/>
    <col min="8464" max="8464" width="10.28515625" style="423" customWidth="1"/>
    <col min="8465" max="8465" width="7" style="423" customWidth="1"/>
    <col min="8466" max="8466" width="8.42578125" style="423" customWidth="1"/>
    <col min="8467" max="8467" width="6.85546875" style="423" customWidth="1"/>
    <col min="8468" max="8468" width="9" style="423" customWidth="1"/>
    <col min="8469" max="8469" width="10.85546875" style="423" customWidth="1"/>
    <col min="8470" max="8470" width="11.140625" style="423" customWidth="1"/>
    <col min="8471" max="8471" width="11.5703125" style="423" customWidth="1"/>
    <col min="8472" max="8472" width="10" style="423" customWidth="1"/>
    <col min="8473" max="8473" width="12" style="423" customWidth="1"/>
    <col min="8474" max="8474" width="11" style="423" customWidth="1"/>
    <col min="8475" max="8476" width="8.140625" style="423" customWidth="1"/>
    <col min="8477" max="8477" width="7.28515625" style="423" customWidth="1"/>
    <col min="8478" max="8478" width="10.42578125" style="423" customWidth="1"/>
    <col min="8479" max="8479" width="13.28515625" style="423" customWidth="1"/>
    <col min="8480" max="8480" width="12.140625" style="423" customWidth="1"/>
    <col min="8481" max="8481" width="13" style="423" customWidth="1"/>
    <col min="8482" max="8482" width="4.28515625" style="423" customWidth="1"/>
    <col min="8483" max="8486" width="5.5703125" style="423" customWidth="1"/>
    <col min="8487" max="8487" width="14.28515625" style="423" customWidth="1"/>
    <col min="8488" max="8489" width="11.42578125" style="423" bestFit="1" customWidth="1"/>
    <col min="8490" max="8491" width="7" style="423" bestFit="1" customWidth="1"/>
    <col min="8492" max="8492" width="6.28515625" style="423" bestFit="1" customWidth="1"/>
    <col min="8493" max="8493" width="8.28515625" style="423" bestFit="1" customWidth="1"/>
    <col min="8494" max="8494" width="7" style="423" bestFit="1" customWidth="1"/>
    <col min="8495" max="8495" width="5.5703125" style="423" customWidth="1"/>
    <col min="8496" max="8496" width="12.42578125" style="423" customWidth="1"/>
    <col min="8497" max="8498" width="8.7109375" style="423"/>
    <col min="8499" max="8499" width="11" style="423" customWidth="1"/>
    <col min="8500" max="8502" width="8.7109375" style="423"/>
    <col min="8503" max="8503" width="10.28515625" style="423" customWidth="1"/>
    <col min="8504" max="8504" width="16.5703125" style="423" customWidth="1"/>
    <col min="8505" max="8505" width="10.5703125" style="423" bestFit="1" customWidth="1"/>
    <col min="8506" max="8586" width="10.28515625" style="423" customWidth="1"/>
    <col min="8587" max="8707" width="8.7109375" style="423"/>
    <col min="8708" max="8708" width="10" style="423" customWidth="1"/>
    <col min="8709" max="8709" width="14.28515625" style="423" customWidth="1"/>
    <col min="8710" max="8710" width="11.28515625" style="423" customWidth="1"/>
    <col min="8711" max="8711" width="7.7109375" style="423" customWidth="1"/>
    <col min="8712" max="8713" width="11.85546875" style="423" customWidth="1"/>
    <col min="8714" max="8714" width="9.140625" style="423" customWidth="1"/>
    <col min="8715" max="8715" width="10.5703125" style="423" customWidth="1"/>
    <col min="8716" max="8717" width="8.28515625" style="423" bestFit="1" customWidth="1"/>
    <col min="8718" max="8718" width="5.7109375" style="423" bestFit="1" customWidth="1"/>
    <col min="8719" max="8719" width="10.140625" style="423" bestFit="1" customWidth="1"/>
    <col min="8720" max="8720" width="10.28515625" style="423" customWidth="1"/>
    <col min="8721" max="8721" width="7" style="423" customWidth="1"/>
    <col min="8722" max="8722" width="8.42578125" style="423" customWidth="1"/>
    <col min="8723" max="8723" width="6.85546875" style="423" customWidth="1"/>
    <col min="8724" max="8724" width="9" style="423" customWidth="1"/>
    <col min="8725" max="8725" width="10.85546875" style="423" customWidth="1"/>
    <col min="8726" max="8726" width="11.140625" style="423" customWidth="1"/>
    <col min="8727" max="8727" width="11.5703125" style="423" customWidth="1"/>
    <col min="8728" max="8728" width="10" style="423" customWidth="1"/>
    <col min="8729" max="8729" width="12" style="423" customWidth="1"/>
    <col min="8730" max="8730" width="11" style="423" customWidth="1"/>
    <col min="8731" max="8732" width="8.140625" style="423" customWidth="1"/>
    <col min="8733" max="8733" width="7.28515625" style="423" customWidth="1"/>
    <col min="8734" max="8734" width="10.42578125" style="423" customWidth="1"/>
    <col min="8735" max="8735" width="13.28515625" style="423" customWidth="1"/>
    <col min="8736" max="8736" width="12.140625" style="423" customWidth="1"/>
    <col min="8737" max="8737" width="13" style="423" customWidth="1"/>
    <col min="8738" max="8738" width="4.28515625" style="423" customWidth="1"/>
    <col min="8739" max="8742" width="5.5703125" style="423" customWidth="1"/>
    <col min="8743" max="8743" width="14.28515625" style="423" customWidth="1"/>
    <col min="8744" max="8745" width="11.42578125" style="423" bestFit="1" customWidth="1"/>
    <col min="8746" max="8747" width="7" style="423" bestFit="1" customWidth="1"/>
    <col min="8748" max="8748" width="6.28515625" style="423" bestFit="1" customWidth="1"/>
    <col min="8749" max="8749" width="8.28515625" style="423" bestFit="1" customWidth="1"/>
    <col min="8750" max="8750" width="7" style="423" bestFit="1" customWidth="1"/>
    <col min="8751" max="8751" width="5.5703125" style="423" customWidth="1"/>
    <col min="8752" max="8752" width="12.42578125" style="423" customWidth="1"/>
    <col min="8753" max="8754" width="8.7109375" style="423"/>
    <col min="8755" max="8755" width="11" style="423" customWidth="1"/>
    <col min="8756" max="8758" width="8.7109375" style="423"/>
    <col min="8759" max="8759" width="10.28515625" style="423" customWidth="1"/>
    <col min="8760" max="8760" width="16.5703125" style="423" customWidth="1"/>
    <col min="8761" max="8761" width="10.5703125" style="423" bestFit="1" customWidth="1"/>
    <col min="8762" max="8842" width="10.28515625" style="423" customWidth="1"/>
    <col min="8843" max="8963" width="8.7109375" style="423"/>
    <col min="8964" max="8964" width="10" style="423" customWidth="1"/>
    <col min="8965" max="8965" width="14.28515625" style="423" customWidth="1"/>
    <col min="8966" max="8966" width="11.28515625" style="423" customWidth="1"/>
    <col min="8967" max="8967" width="7.7109375" style="423" customWidth="1"/>
    <col min="8968" max="8969" width="11.85546875" style="423" customWidth="1"/>
    <col min="8970" max="8970" width="9.140625" style="423" customWidth="1"/>
    <col min="8971" max="8971" width="10.5703125" style="423" customWidth="1"/>
    <col min="8972" max="8973" width="8.28515625" style="423" bestFit="1" customWidth="1"/>
    <col min="8974" max="8974" width="5.7109375" style="423" bestFit="1" customWidth="1"/>
    <col min="8975" max="8975" width="10.140625" style="423" bestFit="1" customWidth="1"/>
    <col min="8976" max="8976" width="10.28515625" style="423" customWidth="1"/>
    <col min="8977" max="8977" width="7" style="423" customWidth="1"/>
    <col min="8978" max="8978" width="8.42578125" style="423" customWidth="1"/>
    <col min="8979" max="8979" width="6.85546875" style="423" customWidth="1"/>
    <col min="8980" max="8980" width="9" style="423" customWidth="1"/>
    <col min="8981" max="8981" width="10.85546875" style="423" customWidth="1"/>
    <col min="8982" max="8982" width="11.140625" style="423" customWidth="1"/>
    <col min="8983" max="8983" width="11.5703125" style="423" customWidth="1"/>
    <col min="8984" max="8984" width="10" style="423" customWidth="1"/>
    <col min="8985" max="8985" width="12" style="423" customWidth="1"/>
    <col min="8986" max="8986" width="11" style="423" customWidth="1"/>
    <col min="8987" max="8988" width="8.140625" style="423" customWidth="1"/>
    <col min="8989" max="8989" width="7.28515625" style="423" customWidth="1"/>
    <col min="8990" max="8990" width="10.42578125" style="423" customWidth="1"/>
    <col min="8991" max="8991" width="13.28515625" style="423" customWidth="1"/>
    <col min="8992" max="8992" width="12.140625" style="423" customWidth="1"/>
    <col min="8993" max="8993" width="13" style="423" customWidth="1"/>
    <col min="8994" max="8994" width="4.28515625" style="423" customWidth="1"/>
    <col min="8995" max="8998" width="5.5703125" style="423" customWidth="1"/>
    <col min="8999" max="8999" width="14.28515625" style="423" customWidth="1"/>
    <col min="9000" max="9001" width="11.42578125" style="423" bestFit="1" customWidth="1"/>
    <col min="9002" max="9003" width="7" style="423" bestFit="1" customWidth="1"/>
    <col min="9004" max="9004" width="6.28515625" style="423" bestFit="1" customWidth="1"/>
    <col min="9005" max="9005" width="8.28515625" style="423" bestFit="1" customWidth="1"/>
    <col min="9006" max="9006" width="7" style="423" bestFit="1" customWidth="1"/>
    <col min="9007" max="9007" width="5.5703125" style="423" customWidth="1"/>
    <col min="9008" max="9008" width="12.42578125" style="423" customWidth="1"/>
    <col min="9009" max="9010" width="8.7109375" style="423"/>
    <col min="9011" max="9011" width="11" style="423" customWidth="1"/>
    <col min="9012" max="9014" width="8.7109375" style="423"/>
    <col min="9015" max="9015" width="10.28515625" style="423" customWidth="1"/>
    <col min="9016" max="9016" width="16.5703125" style="423" customWidth="1"/>
    <col min="9017" max="9017" width="10.5703125" style="423" bestFit="1" customWidth="1"/>
    <col min="9018" max="9098" width="10.28515625" style="423" customWidth="1"/>
    <col min="9099" max="9219" width="8.7109375" style="423"/>
    <col min="9220" max="9220" width="10" style="423" customWidth="1"/>
    <col min="9221" max="9221" width="14.28515625" style="423" customWidth="1"/>
    <col min="9222" max="9222" width="11.28515625" style="423" customWidth="1"/>
    <col min="9223" max="9223" width="7.7109375" style="423" customWidth="1"/>
    <col min="9224" max="9225" width="11.85546875" style="423" customWidth="1"/>
    <col min="9226" max="9226" width="9.140625" style="423" customWidth="1"/>
    <col min="9227" max="9227" width="10.5703125" style="423" customWidth="1"/>
    <col min="9228" max="9229" width="8.28515625" style="423" bestFit="1" customWidth="1"/>
    <col min="9230" max="9230" width="5.7109375" style="423" bestFit="1" customWidth="1"/>
    <col min="9231" max="9231" width="10.140625" style="423" bestFit="1" customWidth="1"/>
    <col min="9232" max="9232" width="10.28515625" style="423" customWidth="1"/>
    <col min="9233" max="9233" width="7" style="423" customWidth="1"/>
    <col min="9234" max="9234" width="8.42578125" style="423" customWidth="1"/>
    <col min="9235" max="9235" width="6.85546875" style="423" customWidth="1"/>
    <col min="9236" max="9236" width="9" style="423" customWidth="1"/>
    <col min="9237" max="9237" width="10.85546875" style="423" customWidth="1"/>
    <col min="9238" max="9238" width="11.140625" style="423" customWidth="1"/>
    <col min="9239" max="9239" width="11.5703125" style="423" customWidth="1"/>
    <col min="9240" max="9240" width="10" style="423" customWidth="1"/>
    <col min="9241" max="9241" width="12" style="423" customWidth="1"/>
    <col min="9242" max="9242" width="11" style="423" customWidth="1"/>
    <col min="9243" max="9244" width="8.140625" style="423" customWidth="1"/>
    <col min="9245" max="9245" width="7.28515625" style="423" customWidth="1"/>
    <col min="9246" max="9246" width="10.42578125" style="423" customWidth="1"/>
    <col min="9247" max="9247" width="13.28515625" style="423" customWidth="1"/>
    <col min="9248" max="9248" width="12.140625" style="423" customWidth="1"/>
    <col min="9249" max="9249" width="13" style="423" customWidth="1"/>
    <col min="9250" max="9250" width="4.28515625" style="423" customWidth="1"/>
    <col min="9251" max="9254" width="5.5703125" style="423" customWidth="1"/>
    <col min="9255" max="9255" width="14.28515625" style="423" customWidth="1"/>
    <col min="9256" max="9257" width="11.42578125" style="423" bestFit="1" customWidth="1"/>
    <col min="9258" max="9259" width="7" style="423" bestFit="1" customWidth="1"/>
    <col min="9260" max="9260" width="6.28515625" style="423" bestFit="1" customWidth="1"/>
    <col min="9261" max="9261" width="8.28515625" style="423" bestFit="1" customWidth="1"/>
    <col min="9262" max="9262" width="7" style="423" bestFit="1" customWidth="1"/>
    <col min="9263" max="9263" width="5.5703125" style="423" customWidth="1"/>
    <col min="9264" max="9264" width="12.42578125" style="423" customWidth="1"/>
    <col min="9265" max="9266" width="8.7109375" style="423"/>
    <col min="9267" max="9267" width="11" style="423" customWidth="1"/>
    <col min="9268" max="9270" width="8.7109375" style="423"/>
    <col min="9271" max="9271" width="10.28515625" style="423" customWidth="1"/>
    <col min="9272" max="9272" width="16.5703125" style="423" customWidth="1"/>
    <col min="9273" max="9273" width="10.5703125" style="423" bestFit="1" customWidth="1"/>
    <col min="9274" max="9354" width="10.28515625" style="423" customWidth="1"/>
    <col min="9355" max="9475" width="8.7109375" style="423"/>
    <col min="9476" max="9476" width="10" style="423" customWidth="1"/>
    <col min="9477" max="9477" width="14.28515625" style="423" customWidth="1"/>
    <col min="9478" max="9478" width="11.28515625" style="423" customWidth="1"/>
    <col min="9479" max="9479" width="7.7109375" style="423" customWidth="1"/>
    <col min="9480" max="9481" width="11.85546875" style="423" customWidth="1"/>
    <col min="9482" max="9482" width="9.140625" style="423" customWidth="1"/>
    <col min="9483" max="9483" width="10.5703125" style="423" customWidth="1"/>
    <col min="9484" max="9485" width="8.28515625" style="423" bestFit="1" customWidth="1"/>
    <col min="9486" max="9486" width="5.7109375" style="423" bestFit="1" customWidth="1"/>
    <col min="9487" max="9487" width="10.140625" style="423" bestFit="1" customWidth="1"/>
    <col min="9488" max="9488" width="10.28515625" style="423" customWidth="1"/>
    <col min="9489" max="9489" width="7" style="423" customWidth="1"/>
    <col min="9490" max="9490" width="8.42578125" style="423" customWidth="1"/>
    <col min="9491" max="9491" width="6.85546875" style="423" customWidth="1"/>
    <col min="9492" max="9492" width="9" style="423" customWidth="1"/>
    <col min="9493" max="9493" width="10.85546875" style="423" customWidth="1"/>
    <col min="9494" max="9494" width="11.140625" style="423" customWidth="1"/>
    <col min="9495" max="9495" width="11.5703125" style="423" customWidth="1"/>
    <col min="9496" max="9496" width="10" style="423" customWidth="1"/>
    <col min="9497" max="9497" width="12" style="423" customWidth="1"/>
    <col min="9498" max="9498" width="11" style="423" customWidth="1"/>
    <col min="9499" max="9500" width="8.140625" style="423" customWidth="1"/>
    <col min="9501" max="9501" width="7.28515625" style="423" customWidth="1"/>
    <col min="9502" max="9502" width="10.42578125" style="423" customWidth="1"/>
    <col min="9503" max="9503" width="13.28515625" style="423" customWidth="1"/>
    <col min="9504" max="9504" width="12.140625" style="423" customWidth="1"/>
    <col min="9505" max="9505" width="13" style="423" customWidth="1"/>
    <col min="9506" max="9506" width="4.28515625" style="423" customWidth="1"/>
    <col min="9507" max="9510" width="5.5703125" style="423" customWidth="1"/>
    <col min="9511" max="9511" width="14.28515625" style="423" customWidth="1"/>
    <col min="9512" max="9513" width="11.42578125" style="423" bestFit="1" customWidth="1"/>
    <col min="9514" max="9515" width="7" style="423" bestFit="1" customWidth="1"/>
    <col min="9516" max="9516" width="6.28515625" style="423" bestFit="1" customWidth="1"/>
    <col min="9517" max="9517" width="8.28515625" style="423" bestFit="1" customWidth="1"/>
    <col min="9518" max="9518" width="7" style="423" bestFit="1" customWidth="1"/>
    <col min="9519" max="9519" width="5.5703125" style="423" customWidth="1"/>
    <col min="9520" max="9520" width="12.42578125" style="423" customWidth="1"/>
    <col min="9521" max="9522" width="8.7109375" style="423"/>
    <col min="9523" max="9523" width="11" style="423" customWidth="1"/>
    <col min="9524" max="9526" width="8.7109375" style="423"/>
    <col min="9527" max="9527" width="10.28515625" style="423" customWidth="1"/>
    <col min="9528" max="9528" width="16.5703125" style="423" customWidth="1"/>
    <col min="9529" max="9529" width="10.5703125" style="423" bestFit="1" customWidth="1"/>
    <col min="9530" max="9610" width="10.28515625" style="423" customWidth="1"/>
    <col min="9611" max="9731" width="8.7109375" style="423"/>
    <col min="9732" max="9732" width="10" style="423" customWidth="1"/>
    <col min="9733" max="9733" width="14.28515625" style="423" customWidth="1"/>
    <col min="9734" max="9734" width="11.28515625" style="423" customWidth="1"/>
    <col min="9735" max="9735" width="7.7109375" style="423" customWidth="1"/>
    <col min="9736" max="9737" width="11.85546875" style="423" customWidth="1"/>
    <col min="9738" max="9738" width="9.140625" style="423" customWidth="1"/>
    <col min="9739" max="9739" width="10.5703125" style="423" customWidth="1"/>
    <col min="9740" max="9741" width="8.28515625" style="423" bestFit="1" customWidth="1"/>
    <col min="9742" max="9742" width="5.7109375" style="423" bestFit="1" customWidth="1"/>
    <col min="9743" max="9743" width="10.140625" style="423" bestFit="1" customWidth="1"/>
    <col min="9744" max="9744" width="10.28515625" style="423" customWidth="1"/>
    <col min="9745" max="9745" width="7" style="423" customWidth="1"/>
    <col min="9746" max="9746" width="8.42578125" style="423" customWidth="1"/>
    <col min="9747" max="9747" width="6.85546875" style="423" customWidth="1"/>
    <col min="9748" max="9748" width="9" style="423" customWidth="1"/>
    <col min="9749" max="9749" width="10.85546875" style="423" customWidth="1"/>
    <col min="9750" max="9750" width="11.140625" style="423" customWidth="1"/>
    <col min="9751" max="9751" width="11.5703125" style="423" customWidth="1"/>
    <col min="9752" max="9752" width="10" style="423" customWidth="1"/>
    <col min="9753" max="9753" width="12" style="423" customWidth="1"/>
    <col min="9754" max="9754" width="11" style="423" customWidth="1"/>
    <col min="9755" max="9756" width="8.140625" style="423" customWidth="1"/>
    <col min="9757" max="9757" width="7.28515625" style="423" customWidth="1"/>
    <col min="9758" max="9758" width="10.42578125" style="423" customWidth="1"/>
    <col min="9759" max="9759" width="13.28515625" style="423" customWidth="1"/>
    <col min="9760" max="9760" width="12.140625" style="423" customWidth="1"/>
    <col min="9761" max="9761" width="13" style="423" customWidth="1"/>
    <col min="9762" max="9762" width="4.28515625" style="423" customWidth="1"/>
    <col min="9763" max="9766" width="5.5703125" style="423" customWidth="1"/>
    <col min="9767" max="9767" width="14.28515625" style="423" customWidth="1"/>
    <col min="9768" max="9769" width="11.42578125" style="423" bestFit="1" customWidth="1"/>
    <col min="9770" max="9771" width="7" style="423" bestFit="1" customWidth="1"/>
    <col min="9772" max="9772" width="6.28515625" style="423" bestFit="1" customWidth="1"/>
    <col min="9773" max="9773" width="8.28515625" style="423" bestFit="1" customWidth="1"/>
    <col min="9774" max="9774" width="7" style="423" bestFit="1" customWidth="1"/>
    <col min="9775" max="9775" width="5.5703125" style="423" customWidth="1"/>
    <col min="9776" max="9776" width="12.42578125" style="423" customWidth="1"/>
    <col min="9777" max="9778" width="8.7109375" style="423"/>
    <col min="9779" max="9779" width="11" style="423" customWidth="1"/>
    <col min="9780" max="9782" width="8.7109375" style="423"/>
    <col min="9783" max="9783" width="10.28515625" style="423" customWidth="1"/>
    <col min="9784" max="9784" width="16.5703125" style="423" customWidth="1"/>
    <col min="9785" max="9785" width="10.5703125" style="423" bestFit="1" customWidth="1"/>
    <col min="9786" max="9866" width="10.28515625" style="423" customWidth="1"/>
    <col min="9867" max="9987" width="8.7109375" style="423"/>
    <col min="9988" max="9988" width="10" style="423" customWidth="1"/>
    <col min="9989" max="9989" width="14.28515625" style="423" customWidth="1"/>
    <col min="9990" max="9990" width="11.28515625" style="423" customWidth="1"/>
    <col min="9991" max="9991" width="7.7109375" style="423" customWidth="1"/>
    <col min="9992" max="9993" width="11.85546875" style="423" customWidth="1"/>
    <col min="9994" max="9994" width="9.140625" style="423" customWidth="1"/>
    <col min="9995" max="9995" width="10.5703125" style="423" customWidth="1"/>
    <col min="9996" max="9997" width="8.28515625" style="423" bestFit="1" customWidth="1"/>
    <col min="9998" max="9998" width="5.7109375" style="423" bestFit="1" customWidth="1"/>
    <col min="9999" max="9999" width="10.140625" style="423" bestFit="1" customWidth="1"/>
    <col min="10000" max="10000" width="10.28515625" style="423" customWidth="1"/>
    <col min="10001" max="10001" width="7" style="423" customWidth="1"/>
    <col min="10002" max="10002" width="8.42578125" style="423" customWidth="1"/>
    <col min="10003" max="10003" width="6.85546875" style="423" customWidth="1"/>
    <col min="10004" max="10004" width="9" style="423" customWidth="1"/>
    <col min="10005" max="10005" width="10.85546875" style="423" customWidth="1"/>
    <col min="10006" max="10006" width="11.140625" style="423" customWidth="1"/>
    <col min="10007" max="10007" width="11.5703125" style="423" customWidth="1"/>
    <col min="10008" max="10008" width="10" style="423" customWidth="1"/>
    <col min="10009" max="10009" width="12" style="423" customWidth="1"/>
    <col min="10010" max="10010" width="11" style="423" customWidth="1"/>
    <col min="10011" max="10012" width="8.140625" style="423" customWidth="1"/>
    <col min="10013" max="10013" width="7.28515625" style="423" customWidth="1"/>
    <col min="10014" max="10014" width="10.42578125" style="423" customWidth="1"/>
    <col min="10015" max="10015" width="13.28515625" style="423" customWidth="1"/>
    <col min="10016" max="10016" width="12.140625" style="423" customWidth="1"/>
    <col min="10017" max="10017" width="13" style="423" customWidth="1"/>
    <col min="10018" max="10018" width="4.28515625" style="423" customWidth="1"/>
    <col min="10019" max="10022" width="5.5703125" style="423" customWidth="1"/>
    <col min="10023" max="10023" width="14.28515625" style="423" customWidth="1"/>
    <col min="10024" max="10025" width="11.42578125" style="423" bestFit="1" customWidth="1"/>
    <col min="10026" max="10027" width="7" style="423" bestFit="1" customWidth="1"/>
    <col min="10028" max="10028" width="6.28515625" style="423" bestFit="1" customWidth="1"/>
    <col min="10029" max="10029" width="8.28515625" style="423" bestFit="1" customWidth="1"/>
    <col min="10030" max="10030" width="7" style="423" bestFit="1" customWidth="1"/>
    <col min="10031" max="10031" width="5.5703125" style="423" customWidth="1"/>
    <col min="10032" max="10032" width="12.42578125" style="423" customWidth="1"/>
    <col min="10033" max="10034" width="8.7109375" style="423"/>
    <col min="10035" max="10035" width="11" style="423" customWidth="1"/>
    <col min="10036" max="10038" width="8.7109375" style="423"/>
    <col min="10039" max="10039" width="10.28515625" style="423" customWidth="1"/>
    <col min="10040" max="10040" width="16.5703125" style="423" customWidth="1"/>
    <col min="10041" max="10041" width="10.5703125" style="423" bestFit="1" customWidth="1"/>
    <col min="10042" max="10122" width="10.28515625" style="423" customWidth="1"/>
    <col min="10123" max="10243" width="8.7109375" style="423"/>
    <col min="10244" max="10244" width="10" style="423" customWidth="1"/>
    <col min="10245" max="10245" width="14.28515625" style="423" customWidth="1"/>
    <col min="10246" max="10246" width="11.28515625" style="423" customWidth="1"/>
    <col min="10247" max="10247" width="7.7109375" style="423" customWidth="1"/>
    <col min="10248" max="10249" width="11.85546875" style="423" customWidth="1"/>
    <col min="10250" max="10250" width="9.140625" style="423" customWidth="1"/>
    <col min="10251" max="10251" width="10.5703125" style="423" customWidth="1"/>
    <col min="10252" max="10253" width="8.28515625" style="423" bestFit="1" customWidth="1"/>
    <col min="10254" max="10254" width="5.7109375" style="423" bestFit="1" customWidth="1"/>
    <col min="10255" max="10255" width="10.140625" style="423" bestFit="1" customWidth="1"/>
    <col min="10256" max="10256" width="10.28515625" style="423" customWidth="1"/>
    <col min="10257" max="10257" width="7" style="423" customWidth="1"/>
    <col min="10258" max="10258" width="8.42578125" style="423" customWidth="1"/>
    <col min="10259" max="10259" width="6.85546875" style="423" customWidth="1"/>
    <col min="10260" max="10260" width="9" style="423" customWidth="1"/>
    <col min="10261" max="10261" width="10.85546875" style="423" customWidth="1"/>
    <col min="10262" max="10262" width="11.140625" style="423" customWidth="1"/>
    <col min="10263" max="10263" width="11.5703125" style="423" customWidth="1"/>
    <col min="10264" max="10264" width="10" style="423" customWidth="1"/>
    <col min="10265" max="10265" width="12" style="423" customWidth="1"/>
    <col min="10266" max="10266" width="11" style="423" customWidth="1"/>
    <col min="10267" max="10268" width="8.140625" style="423" customWidth="1"/>
    <col min="10269" max="10269" width="7.28515625" style="423" customWidth="1"/>
    <col min="10270" max="10270" width="10.42578125" style="423" customWidth="1"/>
    <col min="10271" max="10271" width="13.28515625" style="423" customWidth="1"/>
    <col min="10272" max="10272" width="12.140625" style="423" customWidth="1"/>
    <col min="10273" max="10273" width="13" style="423" customWidth="1"/>
    <col min="10274" max="10274" width="4.28515625" style="423" customWidth="1"/>
    <col min="10275" max="10278" width="5.5703125" style="423" customWidth="1"/>
    <col min="10279" max="10279" width="14.28515625" style="423" customWidth="1"/>
    <col min="10280" max="10281" width="11.42578125" style="423" bestFit="1" customWidth="1"/>
    <col min="10282" max="10283" width="7" style="423" bestFit="1" customWidth="1"/>
    <col min="10284" max="10284" width="6.28515625" style="423" bestFit="1" customWidth="1"/>
    <col min="10285" max="10285" width="8.28515625" style="423" bestFit="1" customWidth="1"/>
    <col min="10286" max="10286" width="7" style="423" bestFit="1" customWidth="1"/>
    <col min="10287" max="10287" width="5.5703125" style="423" customWidth="1"/>
    <col min="10288" max="10288" width="12.42578125" style="423" customWidth="1"/>
    <col min="10289" max="10290" width="8.7109375" style="423"/>
    <col min="10291" max="10291" width="11" style="423" customWidth="1"/>
    <col min="10292" max="10294" width="8.7109375" style="423"/>
    <col min="10295" max="10295" width="10.28515625" style="423" customWidth="1"/>
    <col min="10296" max="10296" width="16.5703125" style="423" customWidth="1"/>
    <col min="10297" max="10297" width="10.5703125" style="423" bestFit="1" customWidth="1"/>
    <col min="10298" max="10378" width="10.28515625" style="423" customWidth="1"/>
    <col min="10379" max="10499" width="8.7109375" style="423"/>
    <col min="10500" max="10500" width="10" style="423" customWidth="1"/>
    <col min="10501" max="10501" width="14.28515625" style="423" customWidth="1"/>
    <col min="10502" max="10502" width="11.28515625" style="423" customWidth="1"/>
    <col min="10503" max="10503" width="7.7109375" style="423" customWidth="1"/>
    <col min="10504" max="10505" width="11.85546875" style="423" customWidth="1"/>
    <col min="10506" max="10506" width="9.140625" style="423" customWidth="1"/>
    <col min="10507" max="10507" width="10.5703125" style="423" customWidth="1"/>
    <col min="10508" max="10509" width="8.28515625" style="423" bestFit="1" customWidth="1"/>
    <col min="10510" max="10510" width="5.7109375" style="423" bestFit="1" customWidth="1"/>
    <col min="10511" max="10511" width="10.140625" style="423" bestFit="1" customWidth="1"/>
    <col min="10512" max="10512" width="10.28515625" style="423" customWidth="1"/>
    <col min="10513" max="10513" width="7" style="423" customWidth="1"/>
    <col min="10514" max="10514" width="8.42578125" style="423" customWidth="1"/>
    <col min="10515" max="10515" width="6.85546875" style="423" customWidth="1"/>
    <col min="10516" max="10516" width="9" style="423" customWidth="1"/>
    <col min="10517" max="10517" width="10.85546875" style="423" customWidth="1"/>
    <col min="10518" max="10518" width="11.140625" style="423" customWidth="1"/>
    <col min="10519" max="10519" width="11.5703125" style="423" customWidth="1"/>
    <col min="10520" max="10520" width="10" style="423" customWidth="1"/>
    <col min="10521" max="10521" width="12" style="423" customWidth="1"/>
    <col min="10522" max="10522" width="11" style="423" customWidth="1"/>
    <col min="10523" max="10524" width="8.140625" style="423" customWidth="1"/>
    <col min="10525" max="10525" width="7.28515625" style="423" customWidth="1"/>
    <col min="10526" max="10526" width="10.42578125" style="423" customWidth="1"/>
    <col min="10527" max="10527" width="13.28515625" style="423" customWidth="1"/>
    <col min="10528" max="10528" width="12.140625" style="423" customWidth="1"/>
    <col min="10529" max="10529" width="13" style="423" customWidth="1"/>
    <col min="10530" max="10530" width="4.28515625" style="423" customWidth="1"/>
    <col min="10531" max="10534" width="5.5703125" style="423" customWidth="1"/>
    <col min="10535" max="10535" width="14.28515625" style="423" customWidth="1"/>
    <col min="10536" max="10537" width="11.42578125" style="423" bestFit="1" customWidth="1"/>
    <col min="10538" max="10539" width="7" style="423" bestFit="1" customWidth="1"/>
    <col min="10540" max="10540" width="6.28515625" style="423" bestFit="1" customWidth="1"/>
    <col min="10541" max="10541" width="8.28515625" style="423" bestFit="1" customWidth="1"/>
    <col min="10542" max="10542" width="7" style="423" bestFit="1" customWidth="1"/>
    <col min="10543" max="10543" width="5.5703125" style="423" customWidth="1"/>
    <col min="10544" max="10544" width="12.42578125" style="423" customWidth="1"/>
    <col min="10545" max="10546" width="8.7109375" style="423"/>
    <col min="10547" max="10547" width="11" style="423" customWidth="1"/>
    <col min="10548" max="10550" width="8.7109375" style="423"/>
    <col min="10551" max="10551" width="10.28515625" style="423" customWidth="1"/>
    <col min="10552" max="10552" width="16.5703125" style="423" customWidth="1"/>
    <col min="10553" max="10553" width="10.5703125" style="423" bestFit="1" customWidth="1"/>
    <col min="10554" max="10634" width="10.28515625" style="423" customWidth="1"/>
    <col min="10635" max="10755" width="8.7109375" style="423"/>
    <col min="10756" max="10756" width="10" style="423" customWidth="1"/>
    <col min="10757" max="10757" width="14.28515625" style="423" customWidth="1"/>
    <col min="10758" max="10758" width="11.28515625" style="423" customWidth="1"/>
    <col min="10759" max="10759" width="7.7109375" style="423" customWidth="1"/>
    <col min="10760" max="10761" width="11.85546875" style="423" customWidth="1"/>
    <col min="10762" max="10762" width="9.140625" style="423" customWidth="1"/>
    <col min="10763" max="10763" width="10.5703125" style="423" customWidth="1"/>
    <col min="10764" max="10765" width="8.28515625" style="423" bestFit="1" customWidth="1"/>
    <col min="10766" max="10766" width="5.7109375" style="423" bestFit="1" customWidth="1"/>
    <col min="10767" max="10767" width="10.140625" style="423" bestFit="1" customWidth="1"/>
    <col min="10768" max="10768" width="10.28515625" style="423" customWidth="1"/>
    <col min="10769" max="10769" width="7" style="423" customWidth="1"/>
    <col min="10770" max="10770" width="8.42578125" style="423" customWidth="1"/>
    <col min="10771" max="10771" width="6.85546875" style="423" customWidth="1"/>
    <col min="10772" max="10772" width="9" style="423" customWidth="1"/>
    <col min="10773" max="10773" width="10.85546875" style="423" customWidth="1"/>
    <col min="10774" max="10774" width="11.140625" style="423" customWidth="1"/>
    <col min="10775" max="10775" width="11.5703125" style="423" customWidth="1"/>
    <col min="10776" max="10776" width="10" style="423" customWidth="1"/>
    <col min="10777" max="10777" width="12" style="423" customWidth="1"/>
    <col min="10778" max="10778" width="11" style="423" customWidth="1"/>
    <col min="10779" max="10780" width="8.140625" style="423" customWidth="1"/>
    <col min="10781" max="10781" width="7.28515625" style="423" customWidth="1"/>
    <col min="10782" max="10782" width="10.42578125" style="423" customWidth="1"/>
    <col min="10783" max="10783" width="13.28515625" style="423" customWidth="1"/>
    <col min="10784" max="10784" width="12.140625" style="423" customWidth="1"/>
    <col min="10785" max="10785" width="13" style="423" customWidth="1"/>
    <col min="10786" max="10786" width="4.28515625" style="423" customWidth="1"/>
    <col min="10787" max="10790" width="5.5703125" style="423" customWidth="1"/>
    <col min="10791" max="10791" width="14.28515625" style="423" customWidth="1"/>
    <col min="10792" max="10793" width="11.42578125" style="423" bestFit="1" customWidth="1"/>
    <col min="10794" max="10795" width="7" style="423" bestFit="1" customWidth="1"/>
    <col min="10796" max="10796" width="6.28515625" style="423" bestFit="1" customWidth="1"/>
    <col min="10797" max="10797" width="8.28515625" style="423" bestFit="1" customWidth="1"/>
    <col min="10798" max="10798" width="7" style="423" bestFit="1" customWidth="1"/>
    <col min="10799" max="10799" width="5.5703125" style="423" customWidth="1"/>
    <col min="10800" max="10800" width="12.42578125" style="423" customWidth="1"/>
    <col min="10801" max="10802" width="8.7109375" style="423"/>
    <col min="10803" max="10803" width="11" style="423" customWidth="1"/>
    <col min="10804" max="10806" width="8.7109375" style="423"/>
    <col min="10807" max="10807" width="10.28515625" style="423" customWidth="1"/>
    <col min="10808" max="10808" width="16.5703125" style="423" customWidth="1"/>
    <col min="10809" max="10809" width="10.5703125" style="423" bestFit="1" customWidth="1"/>
    <col min="10810" max="10890" width="10.28515625" style="423" customWidth="1"/>
    <col min="10891" max="11011" width="8.7109375" style="423"/>
    <col min="11012" max="11012" width="10" style="423" customWidth="1"/>
    <col min="11013" max="11013" width="14.28515625" style="423" customWidth="1"/>
    <col min="11014" max="11014" width="11.28515625" style="423" customWidth="1"/>
    <col min="11015" max="11015" width="7.7109375" style="423" customWidth="1"/>
    <col min="11016" max="11017" width="11.85546875" style="423" customWidth="1"/>
    <col min="11018" max="11018" width="9.140625" style="423" customWidth="1"/>
    <col min="11019" max="11019" width="10.5703125" style="423" customWidth="1"/>
    <col min="11020" max="11021" width="8.28515625" style="423" bestFit="1" customWidth="1"/>
    <col min="11022" max="11022" width="5.7109375" style="423" bestFit="1" customWidth="1"/>
    <col min="11023" max="11023" width="10.140625" style="423" bestFit="1" customWidth="1"/>
    <col min="11024" max="11024" width="10.28515625" style="423" customWidth="1"/>
    <col min="11025" max="11025" width="7" style="423" customWidth="1"/>
    <col min="11026" max="11026" width="8.42578125" style="423" customWidth="1"/>
    <col min="11027" max="11027" width="6.85546875" style="423" customWidth="1"/>
    <col min="11028" max="11028" width="9" style="423" customWidth="1"/>
    <col min="11029" max="11029" width="10.85546875" style="423" customWidth="1"/>
    <col min="11030" max="11030" width="11.140625" style="423" customWidth="1"/>
    <col min="11031" max="11031" width="11.5703125" style="423" customWidth="1"/>
    <col min="11032" max="11032" width="10" style="423" customWidth="1"/>
    <col min="11033" max="11033" width="12" style="423" customWidth="1"/>
    <col min="11034" max="11034" width="11" style="423" customWidth="1"/>
    <col min="11035" max="11036" width="8.140625" style="423" customWidth="1"/>
    <col min="11037" max="11037" width="7.28515625" style="423" customWidth="1"/>
    <col min="11038" max="11038" width="10.42578125" style="423" customWidth="1"/>
    <col min="11039" max="11039" width="13.28515625" style="423" customWidth="1"/>
    <col min="11040" max="11040" width="12.140625" style="423" customWidth="1"/>
    <col min="11041" max="11041" width="13" style="423" customWidth="1"/>
    <col min="11042" max="11042" width="4.28515625" style="423" customWidth="1"/>
    <col min="11043" max="11046" width="5.5703125" style="423" customWidth="1"/>
    <col min="11047" max="11047" width="14.28515625" style="423" customWidth="1"/>
    <col min="11048" max="11049" width="11.42578125" style="423" bestFit="1" customWidth="1"/>
    <col min="11050" max="11051" width="7" style="423" bestFit="1" customWidth="1"/>
    <col min="11052" max="11052" width="6.28515625" style="423" bestFit="1" customWidth="1"/>
    <col min="11053" max="11053" width="8.28515625" style="423" bestFit="1" customWidth="1"/>
    <col min="11054" max="11054" width="7" style="423" bestFit="1" customWidth="1"/>
    <col min="11055" max="11055" width="5.5703125" style="423" customWidth="1"/>
    <col min="11056" max="11056" width="12.42578125" style="423" customWidth="1"/>
    <col min="11057" max="11058" width="8.7109375" style="423"/>
    <col min="11059" max="11059" width="11" style="423" customWidth="1"/>
    <col min="11060" max="11062" width="8.7109375" style="423"/>
    <col min="11063" max="11063" width="10.28515625" style="423" customWidth="1"/>
    <col min="11064" max="11064" width="16.5703125" style="423" customWidth="1"/>
    <col min="11065" max="11065" width="10.5703125" style="423" bestFit="1" customWidth="1"/>
    <col min="11066" max="11146" width="10.28515625" style="423" customWidth="1"/>
    <col min="11147" max="11267" width="8.7109375" style="423"/>
    <col min="11268" max="11268" width="10" style="423" customWidth="1"/>
    <col min="11269" max="11269" width="14.28515625" style="423" customWidth="1"/>
    <col min="11270" max="11270" width="11.28515625" style="423" customWidth="1"/>
    <col min="11271" max="11271" width="7.7109375" style="423" customWidth="1"/>
    <col min="11272" max="11273" width="11.85546875" style="423" customWidth="1"/>
    <col min="11274" max="11274" width="9.140625" style="423" customWidth="1"/>
    <col min="11275" max="11275" width="10.5703125" style="423" customWidth="1"/>
    <col min="11276" max="11277" width="8.28515625" style="423" bestFit="1" customWidth="1"/>
    <col min="11278" max="11278" width="5.7109375" style="423" bestFit="1" customWidth="1"/>
    <col min="11279" max="11279" width="10.140625" style="423" bestFit="1" customWidth="1"/>
    <col min="11280" max="11280" width="10.28515625" style="423" customWidth="1"/>
    <col min="11281" max="11281" width="7" style="423" customWidth="1"/>
    <col min="11282" max="11282" width="8.42578125" style="423" customWidth="1"/>
    <col min="11283" max="11283" width="6.85546875" style="423" customWidth="1"/>
    <col min="11284" max="11284" width="9" style="423" customWidth="1"/>
    <col min="11285" max="11285" width="10.85546875" style="423" customWidth="1"/>
    <col min="11286" max="11286" width="11.140625" style="423" customWidth="1"/>
    <col min="11287" max="11287" width="11.5703125" style="423" customWidth="1"/>
    <col min="11288" max="11288" width="10" style="423" customWidth="1"/>
    <col min="11289" max="11289" width="12" style="423" customWidth="1"/>
    <col min="11290" max="11290" width="11" style="423" customWidth="1"/>
    <col min="11291" max="11292" width="8.140625" style="423" customWidth="1"/>
    <col min="11293" max="11293" width="7.28515625" style="423" customWidth="1"/>
    <col min="11294" max="11294" width="10.42578125" style="423" customWidth="1"/>
    <col min="11295" max="11295" width="13.28515625" style="423" customWidth="1"/>
    <col min="11296" max="11296" width="12.140625" style="423" customWidth="1"/>
    <col min="11297" max="11297" width="13" style="423" customWidth="1"/>
    <col min="11298" max="11298" width="4.28515625" style="423" customWidth="1"/>
    <col min="11299" max="11302" width="5.5703125" style="423" customWidth="1"/>
    <col min="11303" max="11303" width="14.28515625" style="423" customWidth="1"/>
    <col min="11304" max="11305" width="11.42578125" style="423" bestFit="1" customWidth="1"/>
    <col min="11306" max="11307" width="7" style="423" bestFit="1" customWidth="1"/>
    <col min="11308" max="11308" width="6.28515625" style="423" bestFit="1" customWidth="1"/>
    <col min="11309" max="11309" width="8.28515625" style="423" bestFit="1" customWidth="1"/>
    <col min="11310" max="11310" width="7" style="423" bestFit="1" customWidth="1"/>
    <col min="11311" max="11311" width="5.5703125" style="423" customWidth="1"/>
    <col min="11312" max="11312" width="12.42578125" style="423" customWidth="1"/>
    <col min="11313" max="11314" width="8.7109375" style="423"/>
    <col min="11315" max="11315" width="11" style="423" customWidth="1"/>
    <col min="11316" max="11318" width="8.7109375" style="423"/>
    <col min="11319" max="11319" width="10.28515625" style="423" customWidth="1"/>
    <col min="11320" max="11320" width="16.5703125" style="423" customWidth="1"/>
    <col min="11321" max="11321" width="10.5703125" style="423" bestFit="1" customWidth="1"/>
    <col min="11322" max="11402" width="10.28515625" style="423" customWidth="1"/>
    <col min="11403" max="11523" width="8.7109375" style="423"/>
    <col min="11524" max="11524" width="10" style="423" customWidth="1"/>
    <col min="11525" max="11525" width="14.28515625" style="423" customWidth="1"/>
    <col min="11526" max="11526" width="11.28515625" style="423" customWidth="1"/>
    <col min="11527" max="11527" width="7.7109375" style="423" customWidth="1"/>
    <col min="11528" max="11529" width="11.85546875" style="423" customWidth="1"/>
    <col min="11530" max="11530" width="9.140625" style="423" customWidth="1"/>
    <col min="11531" max="11531" width="10.5703125" style="423" customWidth="1"/>
    <col min="11532" max="11533" width="8.28515625" style="423" bestFit="1" customWidth="1"/>
    <col min="11534" max="11534" width="5.7109375" style="423" bestFit="1" customWidth="1"/>
    <col min="11535" max="11535" width="10.140625" style="423" bestFit="1" customWidth="1"/>
    <col min="11536" max="11536" width="10.28515625" style="423" customWidth="1"/>
    <col min="11537" max="11537" width="7" style="423" customWidth="1"/>
    <col min="11538" max="11538" width="8.42578125" style="423" customWidth="1"/>
    <col min="11539" max="11539" width="6.85546875" style="423" customWidth="1"/>
    <col min="11540" max="11540" width="9" style="423" customWidth="1"/>
    <col min="11541" max="11541" width="10.85546875" style="423" customWidth="1"/>
    <col min="11542" max="11542" width="11.140625" style="423" customWidth="1"/>
    <col min="11543" max="11543" width="11.5703125" style="423" customWidth="1"/>
    <col min="11544" max="11544" width="10" style="423" customWidth="1"/>
    <col min="11545" max="11545" width="12" style="423" customWidth="1"/>
    <col min="11546" max="11546" width="11" style="423" customWidth="1"/>
    <col min="11547" max="11548" width="8.140625" style="423" customWidth="1"/>
    <col min="11549" max="11549" width="7.28515625" style="423" customWidth="1"/>
    <col min="11550" max="11550" width="10.42578125" style="423" customWidth="1"/>
    <col min="11551" max="11551" width="13.28515625" style="423" customWidth="1"/>
    <col min="11552" max="11552" width="12.140625" style="423" customWidth="1"/>
    <col min="11553" max="11553" width="13" style="423" customWidth="1"/>
    <col min="11554" max="11554" width="4.28515625" style="423" customWidth="1"/>
    <col min="11555" max="11558" width="5.5703125" style="423" customWidth="1"/>
    <col min="11559" max="11559" width="14.28515625" style="423" customWidth="1"/>
    <col min="11560" max="11561" width="11.42578125" style="423" bestFit="1" customWidth="1"/>
    <col min="11562" max="11563" width="7" style="423" bestFit="1" customWidth="1"/>
    <col min="11564" max="11564" width="6.28515625" style="423" bestFit="1" customWidth="1"/>
    <col min="11565" max="11565" width="8.28515625" style="423" bestFit="1" customWidth="1"/>
    <col min="11566" max="11566" width="7" style="423" bestFit="1" customWidth="1"/>
    <col min="11567" max="11567" width="5.5703125" style="423" customWidth="1"/>
    <col min="11568" max="11568" width="12.42578125" style="423" customWidth="1"/>
    <col min="11569" max="11570" width="8.7109375" style="423"/>
    <col min="11571" max="11571" width="11" style="423" customWidth="1"/>
    <col min="11572" max="11574" width="8.7109375" style="423"/>
    <col min="11575" max="11575" width="10.28515625" style="423" customWidth="1"/>
    <col min="11576" max="11576" width="16.5703125" style="423" customWidth="1"/>
    <col min="11577" max="11577" width="10.5703125" style="423" bestFit="1" customWidth="1"/>
    <col min="11578" max="11658" width="10.28515625" style="423" customWidth="1"/>
    <col min="11659" max="11779" width="8.7109375" style="423"/>
    <col min="11780" max="11780" width="10" style="423" customWidth="1"/>
    <col min="11781" max="11781" width="14.28515625" style="423" customWidth="1"/>
    <col min="11782" max="11782" width="11.28515625" style="423" customWidth="1"/>
    <col min="11783" max="11783" width="7.7109375" style="423" customWidth="1"/>
    <col min="11784" max="11785" width="11.85546875" style="423" customWidth="1"/>
    <col min="11786" max="11786" width="9.140625" style="423" customWidth="1"/>
    <col min="11787" max="11787" width="10.5703125" style="423" customWidth="1"/>
    <col min="11788" max="11789" width="8.28515625" style="423" bestFit="1" customWidth="1"/>
    <col min="11790" max="11790" width="5.7109375" style="423" bestFit="1" customWidth="1"/>
    <col min="11791" max="11791" width="10.140625" style="423" bestFit="1" customWidth="1"/>
    <col min="11792" max="11792" width="10.28515625" style="423" customWidth="1"/>
    <col min="11793" max="11793" width="7" style="423" customWidth="1"/>
    <col min="11794" max="11794" width="8.42578125" style="423" customWidth="1"/>
    <col min="11795" max="11795" width="6.85546875" style="423" customWidth="1"/>
    <col min="11796" max="11796" width="9" style="423" customWidth="1"/>
    <col min="11797" max="11797" width="10.85546875" style="423" customWidth="1"/>
    <col min="11798" max="11798" width="11.140625" style="423" customWidth="1"/>
    <col min="11799" max="11799" width="11.5703125" style="423" customWidth="1"/>
    <col min="11800" max="11800" width="10" style="423" customWidth="1"/>
    <col min="11801" max="11801" width="12" style="423" customWidth="1"/>
    <col min="11802" max="11802" width="11" style="423" customWidth="1"/>
    <col min="11803" max="11804" width="8.140625" style="423" customWidth="1"/>
    <col min="11805" max="11805" width="7.28515625" style="423" customWidth="1"/>
    <col min="11806" max="11806" width="10.42578125" style="423" customWidth="1"/>
    <col min="11807" max="11807" width="13.28515625" style="423" customWidth="1"/>
    <col min="11808" max="11808" width="12.140625" style="423" customWidth="1"/>
    <col min="11809" max="11809" width="13" style="423" customWidth="1"/>
    <col min="11810" max="11810" width="4.28515625" style="423" customWidth="1"/>
    <col min="11811" max="11814" width="5.5703125" style="423" customWidth="1"/>
    <col min="11815" max="11815" width="14.28515625" style="423" customWidth="1"/>
    <col min="11816" max="11817" width="11.42578125" style="423" bestFit="1" customWidth="1"/>
    <col min="11818" max="11819" width="7" style="423" bestFit="1" customWidth="1"/>
    <col min="11820" max="11820" width="6.28515625" style="423" bestFit="1" customWidth="1"/>
    <col min="11821" max="11821" width="8.28515625" style="423" bestFit="1" customWidth="1"/>
    <col min="11822" max="11822" width="7" style="423" bestFit="1" customWidth="1"/>
    <col min="11823" max="11823" width="5.5703125" style="423" customWidth="1"/>
    <col min="11824" max="11824" width="12.42578125" style="423" customWidth="1"/>
    <col min="11825" max="11826" width="8.7109375" style="423"/>
    <col min="11827" max="11827" width="11" style="423" customWidth="1"/>
    <col min="11828" max="11830" width="8.7109375" style="423"/>
    <col min="11831" max="11831" width="10.28515625" style="423" customWidth="1"/>
    <col min="11832" max="11832" width="16.5703125" style="423" customWidth="1"/>
    <col min="11833" max="11833" width="10.5703125" style="423" bestFit="1" customWidth="1"/>
    <col min="11834" max="11914" width="10.28515625" style="423" customWidth="1"/>
    <col min="11915" max="12035" width="8.7109375" style="423"/>
    <col min="12036" max="12036" width="10" style="423" customWidth="1"/>
    <col min="12037" max="12037" width="14.28515625" style="423" customWidth="1"/>
    <col min="12038" max="12038" width="11.28515625" style="423" customWidth="1"/>
    <col min="12039" max="12039" width="7.7109375" style="423" customWidth="1"/>
    <col min="12040" max="12041" width="11.85546875" style="423" customWidth="1"/>
    <col min="12042" max="12042" width="9.140625" style="423" customWidth="1"/>
    <col min="12043" max="12043" width="10.5703125" style="423" customWidth="1"/>
    <col min="12044" max="12045" width="8.28515625" style="423" bestFit="1" customWidth="1"/>
    <col min="12046" max="12046" width="5.7109375" style="423" bestFit="1" customWidth="1"/>
    <col min="12047" max="12047" width="10.140625" style="423" bestFit="1" customWidth="1"/>
    <col min="12048" max="12048" width="10.28515625" style="423" customWidth="1"/>
    <col min="12049" max="12049" width="7" style="423" customWidth="1"/>
    <col min="12050" max="12050" width="8.42578125" style="423" customWidth="1"/>
    <col min="12051" max="12051" width="6.85546875" style="423" customWidth="1"/>
    <col min="12052" max="12052" width="9" style="423" customWidth="1"/>
    <col min="12053" max="12053" width="10.85546875" style="423" customWidth="1"/>
    <col min="12054" max="12054" width="11.140625" style="423" customWidth="1"/>
    <col min="12055" max="12055" width="11.5703125" style="423" customWidth="1"/>
    <col min="12056" max="12056" width="10" style="423" customWidth="1"/>
    <col min="12057" max="12057" width="12" style="423" customWidth="1"/>
    <col min="12058" max="12058" width="11" style="423" customWidth="1"/>
    <col min="12059" max="12060" width="8.140625" style="423" customWidth="1"/>
    <col min="12061" max="12061" width="7.28515625" style="423" customWidth="1"/>
    <col min="12062" max="12062" width="10.42578125" style="423" customWidth="1"/>
    <col min="12063" max="12063" width="13.28515625" style="423" customWidth="1"/>
    <col min="12064" max="12064" width="12.140625" style="423" customWidth="1"/>
    <col min="12065" max="12065" width="13" style="423" customWidth="1"/>
    <col min="12066" max="12066" width="4.28515625" style="423" customWidth="1"/>
    <col min="12067" max="12070" width="5.5703125" style="423" customWidth="1"/>
    <col min="12071" max="12071" width="14.28515625" style="423" customWidth="1"/>
    <col min="12072" max="12073" width="11.42578125" style="423" bestFit="1" customWidth="1"/>
    <col min="12074" max="12075" width="7" style="423" bestFit="1" customWidth="1"/>
    <col min="12076" max="12076" width="6.28515625" style="423" bestFit="1" customWidth="1"/>
    <col min="12077" max="12077" width="8.28515625" style="423" bestFit="1" customWidth="1"/>
    <col min="12078" max="12078" width="7" style="423" bestFit="1" customWidth="1"/>
    <col min="12079" max="12079" width="5.5703125" style="423" customWidth="1"/>
    <col min="12080" max="12080" width="12.42578125" style="423" customWidth="1"/>
    <col min="12081" max="12082" width="8.7109375" style="423"/>
    <col min="12083" max="12083" width="11" style="423" customWidth="1"/>
    <col min="12084" max="12086" width="8.7109375" style="423"/>
    <col min="12087" max="12087" width="10.28515625" style="423" customWidth="1"/>
    <col min="12088" max="12088" width="16.5703125" style="423" customWidth="1"/>
    <col min="12089" max="12089" width="10.5703125" style="423" bestFit="1" customWidth="1"/>
    <col min="12090" max="12170" width="10.28515625" style="423" customWidth="1"/>
    <col min="12171" max="12291" width="8.7109375" style="423"/>
    <col min="12292" max="12292" width="10" style="423" customWidth="1"/>
    <col min="12293" max="12293" width="14.28515625" style="423" customWidth="1"/>
    <col min="12294" max="12294" width="11.28515625" style="423" customWidth="1"/>
    <col min="12295" max="12295" width="7.7109375" style="423" customWidth="1"/>
    <col min="12296" max="12297" width="11.85546875" style="423" customWidth="1"/>
    <col min="12298" max="12298" width="9.140625" style="423" customWidth="1"/>
    <col min="12299" max="12299" width="10.5703125" style="423" customWidth="1"/>
    <col min="12300" max="12301" width="8.28515625" style="423" bestFit="1" customWidth="1"/>
    <col min="12302" max="12302" width="5.7109375" style="423" bestFit="1" customWidth="1"/>
    <col min="12303" max="12303" width="10.140625" style="423" bestFit="1" customWidth="1"/>
    <col min="12304" max="12304" width="10.28515625" style="423" customWidth="1"/>
    <col min="12305" max="12305" width="7" style="423" customWidth="1"/>
    <col min="12306" max="12306" width="8.42578125" style="423" customWidth="1"/>
    <col min="12307" max="12307" width="6.85546875" style="423" customWidth="1"/>
    <col min="12308" max="12308" width="9" style="423" customWidth="1"/>
    <col min="12309" max="12309" width="10.85546875" style="423" customWidth="1"/>
    <col min="12310" max="12310" width="11.140625" style="423" customWidth="1"/>
    <col min="12311" max="12311" width="11.5703125" style="423" customWidth="1"/>
    <col min="12312" max="12312" width="10" style="423" customWidth="1"/>
    <col min="12313" max="12313" width="12" style="423" customWidth="1"/>
    <col min="12314" max="12314" width="11" style="423" customWidth="1"/>
    <col min="12315" max="12316" width="8.140625" style="423" customWidth="1"/>
    <col min="12317" max="12317" width="7.28515625" style="423" customWidth="1"/>
    <col min="12318" max="12318" width="10.42578125" style="423" customWidth="1"/>
    <col min="12319" max="12319" width="13.28515625" style="423" customWidth="1"/>
    <col min="12320" max="12320" width="12.140625" style="423" customWidth="1"/>
    <col min="12321" max="12321" width="13" style="423" customWidth="1"/>
    <col min="12322" max="12322" width="4.28515625" style="423" customWidth="1"/>
    <col min="12323" max="12326" width="5.5703125" style="423" customWidth="1"/>
    <col min="12327" max="12327" width="14.28515625" style="423" customWidth="1"/>
    <col min="12328" max="12329" width="11.42578125" style="423" bestFit="1" customWidth="1"/>
    <col min="12330" max="12331" width="7" style="423" bestFit="1" customWidth="1"/>
    <col min="12332" max="12332" width="6.28515625" style="423" bestFit="1" customWidth="1"/>
    <col min="12333" max="12333" width="8.28515625" style="423" bestFit="1" customWidth="1"/>
    <col min="12334" max="12334" width="7" style="423" bestFit="1" customWidth="1"/>
    <col min="12335" max="12335" width="5.5703125" style="423" customWidth="1"/>
    <col min="12336" max="12336" width="12.42578125" style="423" customWidth="1"/>
    <col min="12337" max="12338" width="8.7109375" style="423"/>
    <col min="12339" max="12339" width="11" style="423" customWidth="1"/>
    <col min="12340" max="12342" width="8.7109375" style="423"/>
    <col min="12343" max="12343" width="10.28515625" style="423" customWidth="1"/>
    <col min="12344" max="12344" width="16.5703125" style="423" customWidth="1"/>
    <col min="12345" max="12345" width="10.5703125" style="423" bestFit="1" customWidth="1"/>
    <col min="12346" max="12426" width="10.28515625" style="423" customWidth="1"/>
    <col min="12427" max="12547" width="8.7109375" style="423"/>
    <col min="12548" max="12548" width="10" style="423" customWidth="1"/>
    <col min="12549" max="12549" width="14.28515625" style="423" customWidth="1"/>
    <col min="12550" max="12550" width="11.28515625" style="423" customWidth="1"/>
    <col min="12551" max="12551" width="7.7109375" style="423" customWidth="1"/>
    <col min="12552" max="12553" width="11.85546875" style="423" customWidth="1"/>
    <col min="12554" max="12554" width="9.140625" style="423" customWidth="1"/>
    <col min="12555" max="12555" width="10.5703125" style="423" customWidth="1"/>
    <col min="12556" max="12557" width="8.28515625" style="423" bestFit="1" customWidth="1"/>
    <col min="12558" max="12558" width="5.7109375" style="423" bestFit="1" customWidth="1"/>
    <col min="12559" max="12559" width="10.140625" style="423" bestFit="1" customWidth="1"/>
    <col min="12560" max="12560" width="10.28515625" style="423" customWidth="1"/>
    <col min="12561" max="12561" width="7" style="423" customWidth="1"/>
    <col min="12562" max="12562" width="8.42578125" style="423" customWidth="1"/>
    <col min="12563" max="12563" width="6.85546875" style="423" customWidth="1"/>
    <col min="12564" max="12564" width="9" style="423" customWidth="1"/>
    <col min="12565" max="12565" width="10.85546875" style="423" customWidth="1"/>
    <col min="12566" max="12566" width="11.140625" style="423" customWidth="1"/>
    <col min="12567" max="12567" width="11.5703125" style="423" customWidth="1"/>
    <col min="12568" max="12568" width="10" style="423" customWidth="1"/>
    <col min="12569" max="12569" width="12" style="423" customWidth="1"/>
    <col min="12570" max="12570" width="11" style="423" customWidth="1"/>
    <col min="12571" max="12572" width="8.140625" style="423" customWidth="1"/>
    <col min="12573" max="12573" width="7.28515625" style="423" customWidth="1"/>
    <col min="12574" max="12574" width="10.42578125" style="423" customWidth="1"/>
    <col min="12575" max="12575" width="13.28515625" style="423" customWidth="1"/>
    <col min="12576" max="12576" width="12.140625" style="423" customWidth="1"/>
    <col min="12577" max="12577" width="13" style="423" customWidth="1"/>
    <col min="12578" max="12578" width="4.28515625" style="423" customWidth="1"/>
    <col min="12579" max="12582" width="5.5703125" style="423" customWidth="1"/>
    <col min="12583" max="12583" width="14.28515625" style="423" customWidth="1"/>
    <col min="12584" max="12585" width="11.42578125" style="423" bestFit="1" customWidth="1"/>
    <col min="12586" max="12587" width="7" style="423" bestFit="1" customWidth="1"/>
    <col min="12588" max="12588" width="6.28515625" style="423" bestFit="1" customWidth="1"/>
    <col min="12589" max="12589" width="8.28515625" style="423" bestFit="1" customWidth="1"/>
    <col min="12590" max="12590" width="7" style="423" bestFit="1" customWidth="1"/>
    <col min="12591" max="12591" width="5.5703125" style="423" customWidth="1"/>
    <col min="12592" max="12592" width="12.42578125" style="423" customWidth="1"/>
    <col min="12593" max="12594" width="8.7109375" style="423"/>
    <col min="12595" max="12595" width="11" style="423" customWidth="1"/>
    <col min="12596" max="12598" width="8.7109375" style="423"/>
    <col min="12599" max="12599" width="10.28515625" style="423" customWidth="1"/>
    <col min="12600" max="12600" width="16.5703125" style="423" customWidth="1"/>
    <col min="12601" max="12601" width="10.5703125" style="423" bestFit="1" customWidth="1"/>
    <col min="12602" max="12682" width="10.28515625" style="423" customWidth="1"/>
    <col min="12683" max="12803" width="8.7109375" style="423"/>
    <col min="12804" max="12804" width="10" style="423" customWidth="1"/>
    <col min="12805" max="12805" width="14.28515625" style="423" customWidth="1"/>
    <col min="12806" max="12806" width="11.28515625" style="423" customWidth="1"/>
    <col min="12807" max="12807" width="7.7109375" style="423" customWidth="1"/>
    <col min="12808" max="12809" width="11.85546875" style="423" customWidth="1"/>
    <col min="12810" max="12810" width="9.140625" style="423" customWidth="1"/>
    <col min="12811" max="12811" width="10.5703125" style="423" customWidth="1"/>
    <col min="12812" max="12813" width="8.28515625" style="423" bestFit="1" customWidth="1"/>
    <col min="12814" max="12814" width="5.7109375" style="423" bestFit="1" customWidth="1"/>
    <col min="12815" max="12815" width="10.140625" style="423" bestFit="1" customWidth="1"/>
    <col min="12816" max="12816" width="10.28515625" style="423" customWidth="1"/>
    <col min="12817" max="12817" width="7" style="423" customWidth="1"/>
    <col min="12818" max="12818" width="8.42578125" style="423" customWidth="1"/>
    <col min="12819" max="12819" width="6.85546875" style="423" customWidth="1"/>
    <col min="12820" max="12820" width="9" style="423" customWidth="1"/>
    <col min="12821" max="12821" width="10.85546875" style="423" customWidth="1"/>
    <col min="12822" max="12822" width="11.140625" style="423" customWidth="1"/>
    <col min="12823" max="12823" width="11.5703125" style="423" customWidth="1"/>
    <col min="12824" max="12824" width="10" style="423" customWidth="1"/>
    <col min="12825" max="12825" width="12" style="423" customWidth="1"/>
    <col min="12826" max="12826" width="11" style="423" customWidth="1"/>
    <col min="12827" max="12828" width="8.140625" style="423" customWidth="1"/>
    <col min="12829" max="12829" width="7.28515625" style="423" customWidth="1"/>
    <col min="12830" max="12830" width="10.42578125" style="423" customWidth="1"/>
    <col min="12831" max="12831" width="13.28515625" style="423" customWidth="1"/>
    <col min="12832" max="12832" width="12.140625" style="423" customWidth="1"/>
    <col min="12833" max="12833" width="13" style="423" customWidth="1"/>
    <col min="12834" max="12834" width="4.28515625" style="423" customWidth="1"/>
    <col min="12835" max="12838" width="5.5703125" style="423" customWidth="1"/>
    <col min="12839" max="12839" width="14.28515625" style="423" customWidth="1"/>
    <col min="12840" max="12841" width="11.42578125" style="423" bestFit="1" customWidth="1"/>
    <col min="12842" max="12843" width="7" style="423" bestFit="1" customWidth="1"/>
    <col min="12844" max="12844" width="6.28515625" style="423" bestFit="1" customWidth="1"/>
    <col min="12845" max="12845" width="8.28515625" style="423" bestFit="1" customWidth="1"/>
    <col min="12846" max="12846" width="7" style="423" bestFit="1" customWidth="1"/>
    <col min="12847" max="12847" width="5.5703125" style="423" customWidth="1"/>
    <col min="12848" max="12848" width="12.42578125" style="423" customWidth="1"/>
    <col min="12849" max="12850" width="8.7109375" style="423"/>
    <col min="12851" max="12851" width="11" style="423" customWidth="1"/>
    <col min="12852" max="12854" width="8.7109375" style="423"/>
    <col min="12855" max="12855" width="10.28515625" style="423" customWidth="1"/>
    <col min="12856" max="12856" width="16.5703125" style="423" customWidth="1"/>
    <col min="12857" max="12857" width="10.5703125" style="423" bestFit="1" customWidth="1"/>
    <col min="12858" max="12938" width="10.28515625" style="423" customWidth="1"/>
    <col min="12939" max="13059" width="8.7109375" style="423"/>
    <col min="13060" max="13060" width="10" style="423" customWidth="1"/>
    <col min="13061" max="13061" width="14.28515625" style="423" customWidth="1"/>
    <col min="13062" max="13062" width="11.28515625" style="423" customWidth="1"/>
    <col min="13063" max="13063" width="7.7109375" style="423" customWidth="1"/>
    <col min="13064" max="13065" width="11.85546875" style="423" customWidth="1"/>
    <col min="13066" max="13066" width="9.140625" style="423" customWidth="1"/>
    <col min="13067" max="13067" width="10.5703125" style="423" customWidth="1"/>
    <col min="13068" max="13069" width="8.28515625" style="423" bestFit="1" customWidth="1"/>
    <col min="13070" max="13070" width="5.7109375" style="423" bestFit="1" customWidth="1"/>
    <col min="13071" max="13071" width="10.140625" style="423" bestFit="1" customWidth="1"/>
    <col min="13072" max="13072" width="10.28515625" style="423" customWidth="1"/>
    <col min="13073" max="13073" width="7" style="423" customWidth="1"/>
    <col min="13074" max="13074" width="8.42578125" style="423" customWidth="1"/>
    <col min="13075" max="13075" width="6.85546875" style="423" customWidth="1"/>
    <col min="13076" max="13076" width="9" style="423" customWidth="1"/>
    <col min="13077" max="13077" width="10.85546875" style="423" customWidth="1"/>
    <col min="13078" max="13078" width="11.140625" style="423" customWidth="1"/>
    <col min="13079" max="13079" width="11.5703125" style="423" customWidth="1"/>
    <col min="13080" max="13080" width="10" style="423" customWidth="1"/>
    <col min="13081" max="13081" width="12" style="423" customWidth="1"/>
    <col min="13082" max="13082" width="11" style="423" customWidth="1"/>
    <col min="13083" max="13084" width="8.140625" style="423" customWidth="1"/>
    <col min="13085" max="13085" width="7.28515625" style="423" customWidth="1"/>
    <col min="13086" max="13086" width="10.42578125" style="423" customWidth="1"/>
    <col min="13087" max="13087" width="13.28515625" style="423" customWidth="1"/>
    <col min="13088" max="13088" width="12.140625" style="423" customWidth="1"/>
    <col min="13089" max="13089" width="13" style="423" customWidth="1"/>
    <col min="13090" max="13090" width="4.28515625" style="423" customWidth="1"/>
    <col min="13091" max="13094" width="5.5703125" style="423" customWidth="1"/>
    <col min="13095" max="13095" width="14.28515625" style="423" customWidth="1"/>
    <col min="13096" max="13097" width="11.42578125" style="423" bestFit="1" customWidth="1"/>
    <col min="13098" max="13099" width="7" style="423" bestFit="1" customWidth="1"/>
    <col min="13100" max="13100" width="6.28515625" style="423" bestFit="1" customWidth="1"/>
    <col min="13101" max="13101" width="8.28515625" style="423" bestFit="1" customWidth="1"/>
    <col min="13102" max="13102" width="7" style="423" bestFit="1" customWidth="1"/>
    <col min="13103" max="13103" width="5.5703125" style="423" customWidth="1"/>
    <col min="13104" max="13104" width="12.42578125" style="423" customWidth="1"/>
    <col min="13105" max="13106" width="8.7109375" style="423"/>
    <col min="13107" max="13107" width="11" style="423" customWidth="1"/>
    <col min="13108" max="13110" width="8.7109375" style="423"/>
    <col min="13111" max="13111" width="10.28515625" style="423" customWidth="1"/>
    <col min="13112" max="13112" width="16.5703125" style="423" customWidth="1"/>
    <col min="13113" max="13113" width="10.5703125" style="423" bestFit="1" customWidth="1"/>
    <col min="13114" max="13194" width="10.28515625" style="423" customWidth="1"/>
    <col min="13195" max="13315" width="8.7109375" style="423"/>
    <col min="13316" max="13316" width="10" style="423" customWidth="1"/>
    <col min="13317" max="13317" width="14.28515625" style="423" customWidth="1"/>
    <col min="13318" max="13318" width="11.28515625" style="423" customWidth="1"/>
    <col min="13319" max="13319" width="7.7109375" style="423" customWidth="1"/>
    <col min="13320" max="13321" width="11.85546875" style="423" customWidth="1"/>
    <col min="13322" max="13322" width="9.140625" style="423" customWidth="1"/>
    <col min="13323" max="13323" width="10.5703125" style="423" customWidth="1"/>
    <col min="13324" max="13325" width="8.28515625" style="423" bestFit="1" customWidth="1"/>
    <col min="13326" max="13326" width="5.7109375" style="423" bestFit="1" customWidth="1"/>
    <col min="13327" max="13327" width="10.140625" style="423" bestFit="1" customWidth="1"/>
    <col min="13328" max="13328" width="10.28515625" style="423" customWidth="1"/>
    <col min="13329" max="13329" width="7" style="423" customWidth="1"/>
    <col min="13330" max="13330" width="8.42578125" style="423" customWidth="1"/>
    <col min="13331" max="13331" width="6.85546875" style="423" customWidth="1"/>
    <col min="13332" max="13332" width="9" style="423" customWidth="1"/>
    <col min="13333" max="13333" width="10.85546875" style="423" customWidth="1"/>
    <col min="13334" max="13334" width="11.140625" style="423" customWidth="1"/>
    <col min="13335" max="13335" width="11.5703125" style="423" customWidth="1"/>
    <col min="13336" max="13336" width="10" style="423" customWidth="1"/>
    <col min="13337" max="13337" width="12" style="423" customWidth="1"/>
    <col min="13338" max="13338" width="11" style="423" customWidth="1"/>
    <col min="13339" max="13340" width="8.140625" style="423" customWidth="1"/>
    <col min="13341" max="13341" width="7.28515625" style="423" customWidth="1"/>
    <col min="13342" max="13342" width="10.42578125" style="423" customWidth="1"/>
    <col min="13343" max="13343" width="13.28515625" style="423" customWidth="1"/>
    <col min="13344" max="13344" width="12.140625" style="423" customWidth="1"/>
    <col min="13345" max="13345" width="13" style="423" customWidth="1"/>
    <col min="13346" max="13346" width="4.28515625" style="423" customWidth="1"/>
    <col min="13347" max="13350" width="5.5703125" style="423" customWidth="1"/>
    <col min="13351" max="13351" width="14.28515625" style="423" customWidth="1"/>
    <col min="13352" max="13353" width="11.42578125" style="423" bestFit="1" customWidth="1"/>
    <col min="13354" max="13355" width="7" style="423" bestFit="1" customWidth="1"/>
    <col min="13356" max="13356" width="6.28515625" style="423" bestFit="1" customWidth="1"/>
    <col min="13357" max="13357" width="8.28515625" style="423" bestFit="1" customWidth="1"/>
    <col min="13358" max="13358" width="7" style="423" bestFit="1" customWidth="1"/>
    <col min="13359" max="13359" width="5.5703125" style="423" customWidth="1"/>
    <col min="13360" max="13360" width="12.42578125" style="423" customWidth="1"/>
    <col min="13361" max="13362" width="8.7109375" style="423"/>
    <col min="13363" max="13363" width="11" style="423" customWidth="1"/>
    <col min="13364" max="13366" width="8.7109375" style="423"/>
    <col min="13367" max="13367" width="10.28515625" style="423" customWidth="1"/>
    <col min="13368" max="13368" width="16.5703125" style="423" customWidth="1"/>
    <col min="13369" max="13369" width="10.5703125" style="423" bestFit="1" customWidth="1"/>
    <col min="13370" max="13450" width="10.28515625" style="423" customWidth="1"/>
    <col min="13451" max="13571" width="8.7109375" style="423"/>
    <col min="13572" max="13572" width="10" style="423" customWidth="1"/>
    <col min="13573" max="13573" width="14.28515625" style="423" customWidth="1"/>
    <col min="13574" max="13574" width="11.28515625" style="423" customWidth="1"/>
    <col min="13575" max="13575" width="7.7109375" style="423" customWidth="1"/>
    <col min="13576" max="13577" width="11.85546875" style="423" customWidth="1"/>
    <col min="13578" max="13578" width="9.140625" style="423" customWidth="1"/>
    <col min="13579" max="13579" width="10.5703125" style="423" customWidth="1"/>
    <col min="13580" max="13581" width="8.28515625" style="423" bestFit="1" customWidth="1"/>
    <col min="13582" max="13582" width="5.7109375" style="423" bestFit="1" customWidth="1"/>
    <col min="13583" max="13583" width="10.140625" style="423" bestFit="1" customWidth="1"/>
    <col min="13584" max="13584" width="10.28515625" style="423" customWidth="1"/>
    <col min="13585" max="13585" width="7" style="423" customWidth="1"/>
    <col min="13586" max="13586" width="8.42578125" style="423" customWidth="1"/>
    <col min="13587" max="13587" width="6.85546875" style="423" customWidth="1"/>
    <col min="13588" max="13588" width="9" style="423" customWidth="1"/>
    <col min="13589" max="13589" width="10.85546875" style="423" customWidth="1"/>
    <col min="13590" max="13590" width="11.140625" style="423" customWidth="1"/>
    <col min="13591" max="13591" width="11.5703125" style="423" customWidth="1"/>
    <col min="13592" max="13592" width="10" style="423" customWidth="1"/>
    <col min="13593" max="13593" width="12" style="423" customWidth="1"/>
    <col min="13594" max="13594" width="11" style="423" customWidth="1"/>
    <col min="13595" max="13596" width="8.140625" style="423" customWidth="1"/>
    <col min="13597" max="13597" width="7.28515625" style="423" customWidth="1"/>
    <col min="13598" max="13598" width="10.42578125" style="423" customWidth="1"/>
    <col min="13599" max="13599" width="13.28515625" style="423" customWidth="1"/>
    <col min="13600" max="13600" width="12.140625" style="423" customWidth="1"/>
    <col min="13601" max="13601" width="13" style="423" customWidth="1"/>
    <col min="13602" max="13602" width="4.28515625" style="423" customWidth="1"/>
    <col min="13603" max="13606" width="5.5703125" style="423" customWidth="1"/>
    <col min="13607" max="13607" width="14.28515625" style="423" customWidth="1"/>
    <col min="13608" max="13609" width="11.42578125" style="423" bestFit="1" customWidth="1"/>
    <col min="13610" max="13611" width="7" style="423" bestFit="1" customWidth="1"/>
    <col min="13612" max="13612" width="6.28515625" style="423" bestFit="1" customWidth="1"/>
    <col min="13613" max="13613" width="8.28515625" style="423" bestFit="1" customWidth="1"/>
    <col min="13614" max="13614" width="7" style="423" bestFit="1" customWidth="1"/>
    <col min="13615" max="13615" width="5.5703125" style="423" customWidth="1"/>
    <col min="13616" max="13616" width="12.42578125" style="423" customWidth="1"/>
    <col min="13617" max="13618" width="8.7109375" style="423"/>
    <col min="13619" max="13619" width="11" style="423" customWidth="1"/>
    <col min="13620" max="13622" width="8.7109375" style="423"/>
    <col min="13623" max="13623" width="10.28515625" style="423" customWidth="1"/>
    <col min="13624" max="13624" width="16.5703125" style="423" customWidth="1"/>
    <col min="13625" max="13625" width="10.5703125" style="423" bestFit="1" customWidth="1"/>
    <col min="13626" max="13706" width="10.28515625" style="423" customWidth="1"/>
    <col min="13707" max="13827" width="8.7109375" style="423"/>
    <col min="13828" max="13828" width="10" style="423" customWidth="1"/>
    <col min="13829" max="13829" width="14.28515625" style="423" customWidth="1"/>
    <col min="13830" max="13830" width="11.28515625" style="423" customWidth="1"/>
    <col min="13831" max="13831" width="7.7109375" style="423" customWidth="1"/>
    <col min="13832" max="13833" width="11.85546875" style="423" customWidth="1"/>
    <col min="13834" max="13834" width="9.140625" style="423" customWidth="1"/>
    <col min="13835" max="13835" width="10.5703125" style="423" customWidth="1"/>
    <col min="13836" max="13837" width="8.28515625" style="423" bestFit="1" customWidth="1"/>
    <col min="13838" max="13838" width="5.7109375" style="423" bestFit="1" customWidth="1"/>
    <col min="13839" max="13839" width="10.140625" style="423" bestFit="1" customWidth="1"/>
    <col min="13840" max="13840" width="10.28515625" style="423" customWidth="1"/>
    <col min="13841" max="13841" width="7" style="423" customWidth="1"/>
    <col min="13842" max="13842" width="8.42578125" style="423" customWidth="1"/>
    <col min="13843" max="13843" width="6.85546875" style="423" customWidth="1"/>
    <col min="13844" max="13844" width="9" style="423" customWidth="1"/>
    <col min="13845" max="13845" width="10.85546875" style="423" customWidth="1"/>
    <col min="13846" max="13846" width="11.140625" style="423" customWidth="1"/>
    <col min="13847" max="13847" width="11.5703125" style="423" customWidth="1"/>
    <col min="13848" max="13848" width="10" style="423" customWidth="1"/>
    <col min="13849" max="13849" width="12" style="423" customWidth="1"/>
    <col min="13850" max="13850" width="11" style="423" customWidth="1"/>
    <col min="13851" max="13852" width="8.140625" style="423" customWidth="1"/>
    <col min="13853" max="13853" width="7.28515625" style="423" customWidth="1"/>
    <col min="13854" max="13854" width="10.42578125" style="423" customWidth="1"/>
    <col min="13855" max="13855" width="13.28515625" style="423" customWidth="1"/>
    <col min="13856" max="13856" width="12.140625" style="423" customWidth="1"/>
    <col min="13857" max="13857" width="13" style="423" customWidth="1"/>
    <col min="13858" max="13858" width="4.28515625" style="423" customWidth="1"/>
    <col min="13859" max="13862" width="5.5703125" style="423" customWidth="1"/>
    <col min="13863" max="13863" width="14.28515625" style="423" customWidth="1"/>
    <col min="13864" max="13865" width="11.42578125" style="423" bestFit="1" customWidth="1"/>
    <col min="13866" max="13867" width="7" style="423" bestFit="1" customWidth="1"/>
    <col min="13868" max="13868" width="6.28515625" style="423" bestFit="1" customWidth="1"/>
    <col min="13869" max="13869" width="8.28515625" style="423" bestFit="1" customWidth="1"/>
    <col min="13870" max="13870" width="7" style="423" bestFit="1" customWidth="1"/>
    <col min="13871" max="13871" width="5.5703125" style="423" customWidth="1"/>
    <col min="13872" max="13872" width="12.42578125" style="423" customWidth="1"/>
    <col min="13873" max="13874" width="8.7109375" style="423"/>
    <col min="13875" max="13875" width="11" style="423" customWidth="1"/>
    <col min="13876" max="13878" width="8.7109375" style="423"/>
    <col min="13879" max="13879" width="10.28515625" style="423" customWidth="1"/>
    <col min="13880" max="13880" width="16.5703125" style="423" customWidth="1"/>
    <col min="13881" max="13881" width="10.5703125" style="423" bestFit="1" customWidth="1"/>
    <col min="13882" max="13962" width="10.28515625" style="423" customWidth="1"/>
    <col min="13963" max="14083" width="8.7109375" style="423"/>
    <col min="14084" max="14084" width="10" style="423" customWidth="1"/>
    <col min="14085" max="14085" width="14.28515625" style="423" customWidth="1"/>
    <col min="14086" max="14086" width="11.28515625" style="423" customWidth="1"/>
    <col min="14087" max="14087" width="7.7109375" style="423" customWidth="1"/>
    <col min="14088" max="14089" width="11.85546875" style="423" customWidth="1"/>
    <col min="14090" max="14090" width="9.140625" style="423" customWidth="1"/>
    <col min="14091" max="14091" width="10.5703125" style="423" customWidth="1"/>
    <col min="14092" max="14093" width="8.28515625" style="423" bestFit="1" customWidth="1"/>
    <col min="14094" max="14094" width="5.7109375" style="423" bestFit="1" customWidth="1"/>
    <col min="14095" max="14095" width="10.140625" style="423" bestFit="1" customWidth="1"/>
    <col min="14096" max="14096" width="10.28515625" style="423" customWidth="1"/>
    <col min="14097" max="14097" width="7" style="423" customWidth="1"/>
    <col min="14098" max="14098" width="8.42578125" style="423" customWidth="1"/>
    <col min="14099" max="14099" width="6.85546875" style="423" customWidth="1"/>
    <col min="14100" max="14100" width="9" style="423" customWidth="1"/>
    <col min="14101" max="14101" width="10.85546875" style="423" customWidth="1"/>
    <col min="14102" max="14102" width="11.140625" style="423" customWidth="1"/>
    <col min="14103" max="14103" width="11.5703125" style="423" customWidth="1"/>
    <col min="14104" max="14104" width="10" style="423" customWidth="1"/>
    <col min="14105" max="14105" width="12" style="423" customWidth="1"/>
    <col min="14106" max="14106" width="11" style="423" customWidth="1"/>
    <col min="14107" max="14108" width="8.140625" style="423" customWidth="1"/>
    <col min="14109" max="14109" width="7.28515625" style="423" customWidth="1"/>
    <col min="14110" max="14110" width="10.42578125" style="423" customWidth="1"/>
    <col min="14111" max="14111" width="13.28515625" style="423" customWidth="1"/>
    <col min="14112" max="14112" width="12.140625" style="423" customWidth="1"/>
    <col min="14113" max="14113" width="13" style="423" customWidth="1"/>
    <col min="14114" max="14114" width="4.28515625" style="423" customWidth="1"/>
    <col min="14115" max="14118" width="5.5703125" style="423" customWidth="1"/>
    <col min="14119" max="14119" width="14.28515625" style="423" customWidth="1"/>
    <col min="14120" max="14121" width="11.42578125" style="423" bestFit="1" customWidth="1"/>
    <col min="14122" max="14123" width="7" style="423" bestFit="1" customWidth="1"/>
    <col min="14124" max="14124" width="6.28515625" style="423" bestFit="1" customWidth="1"/>
    <col min="14125" max="14125" width="8.28515625" style="423" bestFit="1" customWidth="1"/>
    <col min="14126" max="14126" width="7" style="423" bestFit="1" customWidth="1"/>
    <col min="14127" max="14127" width="5.5703125" style="423" customWidth="1"/>
    <col min="14128" max="14128" width="12.42578125" style="423" customWidth="1"/>
    <col min="14129" max="14130" width="8.7109375" style="423"/>
    <col min="14131" max="14131" width="11" style="423" customWidth="1"/>
    <col min="14132" max="14134" width="8.7109375" style="423"/>
    <col min="14135" max="14135" width="10.28515625" style="423" customWidth="1"/>
    <col min="14136" max="14136" width="16.5703125" style="423" customWidth="1"/>
    <col min="14137" max="14137" width="10.5703125" style="423" bestFit="1" customWidth="1"/>
    <col min="14138" max="14218" width="10.28515625" style="423" customWidth="1"/>
    <col min="14219" max="14339" width="8.7109375" style="423"/>
    <col min="14340" max="14340" width="10" style="423" customWidth="1"/>
    <col min="14341" max="14341" width="14.28515625" style="423" customWidth="1"/>
    <col min="14342" max="14342" width="11.28515625" style="423" customWidth="1"/>
    <col min="14343" max="14343" width="7.7109375" style="423" customWidth="1"/>
    <col min="14344" max="14345" width="11.85546875" style="423" customWidth="1"/>
    <col min="14346" max="14346" width="9.140625" style="423" customWidth="1"/>
    <col min="14347" max="14347" width="10.5703125" style="423" customWidth="1"/>
    <col min="14348" max="14349" width="8.28515625" style="423" bestFit="1" customWidth="1"/>
    <col min="14350" max="14350" width="5.7109375" style="423" bestFit="1" customWidth="1"/>
    <col min="14351" max="14351" width="10.140625" style="423" bestFit="1" customWidth="1"/>
    <col min="14352" max="14352" width="10.28515625" style="423" customWidth="1"/>
    <col min="14353" max="14353" width="7" style="423" customWidth="1"/>
    <col min="14354" max="14354" width="8.42578125" style="423" customWidth="1"/>
    <col min="14355" max="14355" width="6.85546875" style="423" customWidth="1"/>
    <col min="14356" max="14356" width="9" style="423" customWidth="1"/>
    <col min="14357" max="14357" width="10.85546875" style="423" customWidth="1"/>
    <col min="14358" max="14358" width="11.140625" style="423" customWidth="1"/>
    <col min="14359" max="14359" width="11.5703125" style="423" customWidth="1"/>
    <col min="14360" max="14360" width="10" style="423" customWidth="1"/>
    <col min="14361" max="14361" width="12" style="423" customWidth="1"/>
    <col min="14362" max="14362" width="11" style="423" customWidth="1"/>
    <col min="14363" max="14364" width="8.140625" style="423" customWidth="1"/>
    <col min="14365" max="14365" width="7.28515625" style="423" customWidth="1"/>
    <col min="14366" max="14366" width="10.42578125" style="423" customWidth="1"/>
    <col min="14367" max="14367" width="13.28515625" style="423" customWidth="1"/>
    <col min="14368" max="14368" width="12.140625" style="423" customWidth="1"/>
    <col min="14369" max="14369" width="13" style="423" customWidth="1"/>
    <col min="14370" max="14370" width="4.28515625" style="423" customWidth="1"/>
    <col min="14371" max="14374" width="5.5703125" style="423" customWidth="1"/>
    <col min="14375" max="14375" width="14.28515625" style="423" customWidth="1"/>
    <col min="14376" max="14377" width="11.42578125" style="423" bestFit="1" customWidth="1"/>
    <col min="14378" max="14379" width="7" style="423" bestFit="1" customWidth="1"/>
    <col min="14380" max="14380" width="6.28515625" style="423" bestFit="1" customWidth="1"/>
    <col min="14381" max="14381" width="8.28515625" style="423" bestFit="1" customWidth="1"/>
    <col min="14382" max="14382" width="7" style="423" bestFit="1" customWidth="1"/>
    <col min="14383" max="14383" width="5.5703125" style="423" customWidth="1"/>
    <col min="14384" max="14384" width="12.42578125" style="423" customWidth="1"/>
    <col min="14385" max="14386" width="8.7109375" style="423"/>
    <col min="14387" max="14387" width="11" style="423" customWidth="1"/>
    <col min="14388" max="14390" width="8.7109375" style="423"/>
    <col min="14391" max="14391" width="10.28515625" style="423" customWidth="1"/>
    <col min="14392" max="14392" width="16.5703125" style="423" customWidth="1"/>
    <col min="14393" max="14393" width="10.5703125" style="423" bestFit="1" customWidth="1"/>
    <col min="14394" max="14474" width="10.28515625" style="423" customWidth="1"/>
    <col min="14475" max="14595" width="8.7109375" style="423"/>
    <col min="14596" max="14596" width="10" style="423" customWidth="1"/>
    <col min="14597" max="14597" width="14.28515625" style="423" customWidth="1"/>
    <col min="14598" max="14598" width="11.28515625" style="423" customWidth="1"/>
    <col min="14599" max="14599" width="7.7109375" style="423" customWidth="1"/>
    <col min="14600" max="14601" width="11.85546875" style="423" customWidth="1"/>
    <col min="14602" max="14602" width="9.140625" style="423" customWidth="1"/>
    <col min="14603" max="14603" width="10.5703125" style="423" customWidth="1"/>
    <col min="14604" max="14605" width="8.28515625" style="423" bestFit="1" customWidth="1"/>
    <col min="14606" max="14606" width="5.7109375" style="423" bestFit="1" customWidth="1"/>
    <col min="14607" max="14607" width="10.140625" style="423" bestFit="1" customWidth="1"/>
    <col min="14608" max="14608" width="10.28515625" style="423" customWidth="1"/>
    <col min="14609" max="14609" width="7" style="423" customWidth="1"/>
    <col min="14610" max="14610" width="8.42578125" style="423" customWidth="1"/>
    <col min="14611" max="14611" width="6.85546875" style="423" customWidth="1"/>
    <col min="14612" max="14612" width="9" style="423" customWidth="1"/>
    <col min="14613" max="14613" width="10.85546875" style="423" customWidth="1"/>
    <col min="14614" max="14614" width="11.140625" style="423" customWidth="1"/>
    <col min="14615" max="14615" width="11.5703125" style="423" customWidth="1"/>
    <col min="14616" max="14616" width="10" style="423" customWidth="1"/>
    <col min="14617" max="14617" width="12" style="423" customWidth="1"/>
    <col min="14618" max="14618" width="11" style="423" customWidth="1"/>
    <col min="14619" max="14620" width="8.140625" style="423" customWidth="1"/>
    <col min="14621" max="14621" width="7.28515625" style="423" customWidth="1"/>
    <col min="14622" max="14622" width="10.42578125" style="423" customWidth="1"/>
    <col min="14623" max="14623" width="13.28515625" style="423" customWidth="1"/>
    <col min="14624" max="14624" width="12.140625" style="423" customWidth="1"/>
    <col min="14625" max="14625" width="13" style="423" customWidth="1"/>
    <col min="14626" max="14626" width="4.28515625" style="423" customWidth="1"/>
    <col min="14627" max="14630" width="5.5703125" style="423" customWidth="1"/>
    <col min="14631" max="14631" width="14.28515625" style="423" customWidth="1"/>
    <col min="14632" max="14633" width="11.42578125" style="423" bestFit="1" customWidth="1"/>
    <col min="14634" max="14635" width="7" style="423" bestFit="1" customWidth="1"/>
    <col min="14636" max="14636" width="6.28515625" style="423" bestFit="1" customWidth="1"/>
    <col min="14637" max="14637" width="8.28515625" style="423" bestFit="1" customWidth="1"/>
    <col min="14638" max="14638" width="7" style="423" bestFit="1" customWidth="1"/>
    <col min="14639" max="14639" width="5.5703125" style="423" customWidth="1"/>
    <col min="14640" max="14640" width="12.42578125" style="423" customWidth="1"/>
    <col min="14641" max="14642" width="8.7109375" style="423"/>
    <col min="14643" max="14643" width="11" style="423" customWidth="1"/>
    <col min="14644" max="14646" width="8.7109375" style="423"/>
    <col min="14647" max="14647" width="10.28515625" style="423" customWidth="1"/>
    <col min="14648" max="14648" width="16.5703125" style="423" customWidth="1"/>
    <col min="14649" max="14649" width="10.5703125" style="423" bestFit="1" customWidth="1"/>
    <col min="14650" max="14730" width="10.28515625" style="423" customWidth="1"/>
    <col min="14731" max="14851" width="8.7109375" style="423"/>
    <col min="14852" max="14852" width="10" style="423" customWidth="1"/>
    <col min="14853" max="14853" width="14.28515625" style="423" customWidth="1"/>
    <col min="14854" max="14854" width="11.28515625" style="423" customWidth="1"/>
    <col min="14855" max="14855" width="7.7109375" style="423" customWidth="1"/>
    <col min="14856" max="14857" width="11.85546875" style="423" customWidth="1"/>
    <col min="14858" max="14858" width="9.140625" style="423" customWidth="1"/>
    <col min="14859" max="14859" width="10.5703125" style="423" customWidth="1"/>
    <col min="14860" max="14861" width="8.28515625" style="423" bestFit="1" customWidth="1"/>
    <col min="14862" max="14862" width="5.7109375" style="423" bestFit="1" customWidth="1"/>
    <col min="14863" max="14863" width="10.140625" style="423" bestFit="1" customWidth="1"/>
    <col min="14864" max="14864" width="10.28515625" style="423" customWidth="1"/>
    <col min="14865" max="14865" width="7" style="423" customWidth="1"/>
    <col min="14866" max="14866" width="8.42578125" style="423" customWidth="1"/>
    <col min="14867" max="14867" width="6.85546875" style="423" customWidth="1"/>
    <col min="14868" max="14868" width="9" style="423" customWidth="1"/>
    <col min="14869" max="14869" width="10.85546875" style="423" customWidth="1"/>
    <col min="14870" max="14870" width="11.140625" style="423" customWidth="1"/>
    <col min="14871" max="14871" width="11.5703125" style="423" customWidth="1"/>
    <col min="14872" max="14872" width="10" style="423" customWidth="1"/>
    <col min="14873" max="14873" width="12" style="423" customWidth="1"/>
    <col min="14874" max="14874" width="11" style="423" customWidth="1"/>
    <col min="14875" max="14876" width="8.140625" style="423" customWidth="1"/>
    <col min="14877" max="14877" width="7.28515625" style="423" customWidth="1"/>
    <col min="14878" max="14878" width="10.42578125" style="423" customWidth="1"/>
    <col min="14879" max="14879" width="13.28515625" style="423" customWidth="1"/>
    <col min="14880" max="14880" width="12.140625" style="423" customWidth="1"/>
    <col min="14881" max="14881" width="13" style="423" customWidth="1"/>
    <col min="14882" max="14882" width="4.28515625" style="423" customWidth="1"/>
    <col min="14883" max="14886" width="5.5703125" style="423" customWidth="1"/>
    <col min="14887" max="14887" width="14.28515625" style="423" customWidth="1"/>
    <col min="14888" max="14889" width="11.42578125" style="423" bestFit="1" customWidth="1"/>
    <col min="14890" max="14891" width="7" style="423" bestFit="1" customWidth="1"/>
    <col min="14892" max="14892" width="6.28515625" style="423" bestFit="1" customWidth="1"/>
    <col min="14893" max="14893" width="8.28515625" style="423" bestFit="1" customWidth="1"/>
    <col min="14894" max="14894" width="7" style="423" bestFit="1" customWidth="1"/>
    <col min="14895" max="14895" width="5.5703125" style="423" customWidth="1"/>
    <col min="14896" max="14896" width="12.42578125" style="423" customWidth="1"/>
    <col min="14897" max="14898" width="8.7109375" style="423"/>
    <col min="14899" max="14899" width="11" style="423" customWidth="1"/>
    <col min="14900" max="14902" width="8.7109375" style="423"/>
    <col min="14903" max="14903" width="10.28515625" style="423" customWidth="1"/>
    <col min="14904" max="14904" width="16.5703125" style="423" customWidth="1"/>
    <col min="14905" max="14905" width="10.5703125" style="423" bestFit="1" customWidth="1"/>
    <col min="14906" max="14986" width="10.28515625" style="423" customWidth="1"/>
    <col min="14987" max="15107" width="8.7109375" style="423"/>
    <col min="15108" max="15108" width="10" style="423" customWidth="1"/>
    <col min="15109" max="15109" width="14.28515625" style="423" customWidth="1"/>
    <col min="15110" max="15110" width="11.28515625" style="423" customWidth="1"/>
    <col min="15111" max="15111" width="7.7109375" style="423" customWidth="1"/>
    <col min="15112" max="15113" width="11.85546875" style="423" customWidth="1"/>
    <col min="15114" max="15114" width="9.140625" style="423" customWidth="1"/>
    <col min="15115" max="15115" width="10.5703125" style="423" customWidth="1"/>
    <col min="15116" max="15117" width="8.28515625" style="423" bestFit="1" customWidth="1"/>
    <col min="15118" max="15118" width="5.7109375" style="423" bestFit="1" customWidth="1"/>
    <col min="15119" max="15119" width="10.140625" style="423" bestFit="1" customWidth="1"/>
    <col min="15120" max="15120" width="10.28515625" style="423" customWidth="1"/>
    <col min="15121" max="15121" width="7" style="423" customWidth="1"/>
    <col min="15122" max="15122" width="8.42578125" style="423" customWidth="1"/>
    <col min="15123" max="15123" width="6.85546875" style="423" customWidth="1"/>
    <col min="15124" max="15124" width="9" style="423" customWidth="1"/>
    <col min="15125" max="15125" width="10.85546875" style="423" customWidth="1"/>
    <col min="15126" max="15126" width="11.140625" style="423" customWidth="1"/>
    <col min="15127" max="15127" width="11.5703125" style="423" customWidth="1"/>
    <col min="15128" max="15128" width="10" style="423" customWidth="1"/>
    <col min="15129" max="15129" width="12" style="423" customWidth="1"/>
    <col min="15130" max="15130" width="11" style="423" customWidth="1"/>
    <col min="15131" max="15132" width="8.140625" style="423" customWidth="1"/>
    <col min="15133" max="15133" width="7.28515625" style="423" customWidth="1"/>
    <col min="15134" max="15134" width="10.42578125" style="423" customWidth="1"/>
    <col min="15135" max="15135" width="13.28515625" style="423" customWidth="1"/>
    <col min="15136" max="15136" width="12.140625" style="423" customWidth="1"/>
    <col min="15137" max="15137" width="13" style="423" customWidth="1"/>
    <col min="15138" max="15138" width="4.28515625" style="423" customWidth="1"/>
    <col min="15139" max="15142" width="5.5703125" style="423" customWidth="1"/>
    <col min="15143" max="15143" width="14.28515625" style="423" customWidth="1"/>
    <col min="15144" max="15145" width="11.42578125" style="423" bestFit="1" customWidth="1"/>
    <col min="15146" max="15147" width="7" style="423" bestFit="1" customWidth="1"/>
    <col min="15148" max="15148" width="6.28515625" style="423" bestFit="1" customWidth="1"/>
    <col min="15149" max="15149" width="8.28515625" style="423" bestFit="1" customWidth="1"/>
    <col min="15150" max="15150" width="7" style="423" bestFit="1" customWidth="1"/>
    <col min="15151" max="15151" width="5.5703125" style="423" customWidth="1"/>
    <col min="15152" max="15152" width="12.42578125" style="423" customWidth="1"/>
    <col min="15153" max="15154" width="8.7109375" style="423"/>
    <col min="15155" max="15155" width="11" style="423" customWidth="1"/>
    <col min="15156" max="15158" width="8.7109375" style="423"/>
    <col min="15159" max="15159" width="10.28515625" style="423" customWidth="1"/>
    <col min="15160" max="15160" width="16.5703125" style="423" customWidth="1"/>
    <col min="15161" max="15161" width="10.5703125" style="423" bestFit="1" customWidth="1"/>
    <col min="15162" max="15242" width="10.28515625" style="423" customWidth="1"/>
    <col min="15243" max="15363" width="8.7109375" style="423"/>
    <col min="15364" max="15364" width="10" style="423" customWidth="1"/>
    <col min="15365" max="15365" width="14.28515625" style="423" customWidth="1"/>
    <col min="15366" max="15366" width="11.28515625" style="423" customWidth="1"/>
    <col min="15367" max="15367" width="7.7109375" style="423" customWidth="1"/>
    <col min="15368" max="15369" width="11.85546875" style="423" customWidth="1"/>
    <col min="15370" max="15370" width="9.140625" style="423" customWidth="1"/>
    <col min="15371" max="15371" width="10.5703125" style="423" customWidth="1"/>
    <col min="15372" max="15373" width="8.28515625" style="423" bestFit="1" customWidth="1"/>
    <col min="15374" max="15374" width="5.7109375" style="423" bestFit="1" customWidth="1"/>
    <col min="15375" max="15375" width="10.140625" style="423" bestFit="1" customWidth="1"/>
    <col min="15376" max="15376" width="10.28515625" style="423" customWidth="1"/>
    <col min="15377" max="15377" width="7" style="423" customWidth="1"/>
    <col min="15378" max="15378" width="8.42578125" style="423" customWidth="1"/>
    <col min="15379" max="15379" width="6.85546875" style="423" customWidth="1"/>
    <col min="15380" max="15380" width="9" style="423" customWidth="1"/>
    <col min="15381" max="15381" width="10.85546875" style="423" customWidth="1"/>
    <col min="15382" max="15382" width="11.140625" style="423" customWidth="1"/>
    <col min="15383" max="15383" width="11.5703125" style="423" customWidth="1"/>
    <col min="15384" max="15384" width="10" style="423" customWidth="1"/>
    <col min="15385" max="15385" width="12" style="423" customWidth="1"/>
    <col min="15386" max="15386" width="11" style="423" customWidth="1"/>
    <col min="15387" max="15388" width="8.140625" style="423" customWidth="1"/>
    <col min="15389" max="15389" width="7.28515625" style="423" customWidth="1"/>
    <col min="15390" max="15390" width="10.42578125" style="423" customWidth="1"/>
    <col min="15391" max="15391" width="13.28515625" style="423" customWidth="1"/>
    <col min="15392" max="15392" width="12.140625" style="423" customWidth="1"/>
    <col min="15393" max="15393" width="13" style="423" customWidth="1"/>
    <col min="15394" max="15394" width="4.28515625" style="423" customWidth="1"/>
    <col min="15395" max="15398" width="5.5703125" style="423" customWidth="1"/>
    <col min="15399" max="15399" width="14.28515625" style="423" customWidth="1"/>
    <col min="15400" max="15401" width="11.42578125" style="423" bestFit="1" customWidth="1"/>
    <col min="15402" max="15403" width="7" style="423" bestFit="1" customWidth="1"/>
    <col min="15404" max="15404" width="6.28515625" style="423" bestFit="1" customWidth="1"/>
    <col min="15405" max="15405" width="8.28515625" style="423" bestFit="1" customWidth="1"/>
    <col min="15406" max="15406" width="7" style="423" bestFit="1" customWidth="1"/>
    <col min="15407" max="15407" width="5.5703125" style="423" customWidth="1"/>
    <col min="15408" max="15408" width="12.42578125" style="423" customWidth="1"/>
    <col min="15409" max="15410" width="8.7109375" style="423"/>
    <col min="15411" max="15411" width="11" style="423" customWidth="1"/>
    <col min="15412" max="15414" width="8.7109375" style="423"/>
    <col min="15415" max="15415" width="10.28515625" style="423" customWidth="1"/>
    <col min="15416" max="15416" width="16.5703125" style="423" customWidth="1"/>
    <col min="15417" max="15417" width="10.5703125" style="423" bestFit="1" customWidth="1"/>
    <col min="15418" max="15498" width="10.28515625" style="423" customWidth="1"/>
    <col min="15499" max="15619" width="8.7109375" style="423"/>
    <col min="15620" max="15620" width="10" style="423" customWidth="1"/>
    <col min="15621" max="15621" width="14.28515625" style="423" customWidth="1"/>
    <col min="15622" max="15622" width="11.28515625" style="423" customWidth="1"/>
    <col min="15623" max="15623" width="7.7109375" style="423" customWidth="1"/>
    <col min="15624" max="15625" width="11.85546875" style="423" customWidth="1"/>
    <col min="15626" max="15626" width="9.140625" style="423" customWidth="1"/>
    <col min="15627" max="15627" width="10.5703125" style="423" customWidth="1"/>
    <col min="15628" max="15629" width="8.28515625" style="423" bestFit="1" customWidth="1"/>
    <col min="15630" max="15630" width="5.7109375" style="423" bestFit="1" customWidth="1"/>
    <col min="15631" max="15631" width="10.140625" style="423" bestFit="1" customWidth="1"/>
    <col min="15632" max="15632" width="10.28515625" style="423" customWidth="1"/>
    <col min="15633" max="15633" width="7" style="423" customWidth="1"/>
    <col min="15634" max="15634" width="8.42578125" style="423" customWidth="1"/>
    <col min="15635" max="15635" width="6.85546875" style="423" customWidth="1"/>
    <col min="15636" max="15636" width="9" style="423" customWidth="1"/>
    <col min="15637" max="15637" width="10.85546875" style="423" customWidth="1"/>
    <col min="15638" max="15638" width="11.140625" style="423" customWidth="1"/>
    <col min="15639" max="15639" width="11.5703125" style="423" customWidth="1"/>
    <col min="15640" max="15640" width="10" style="423" customWidth="1"/>
    <col min="15641" max="15641" width="12" style="423" customWidth="1"/>
    <col min="15642" max="15642" width="11" style="423" customWidth="1"/>
    <col min="15643" max="15644" width="8.140625" style="423" customWidth="1"/>
    <col min="15645" max="15645" width="7.28515625" style="423" customWidth="1"/>
    <col min="15646" max="15646" width="10.42578125" style="423" customWidth="1"/>
    <col min="15647" max="15647" width="13.28515625" style="423" customWidth="1"/>
    <col min="15648" max="15648" width="12.140625" style="423" customWidth="1"/>
    <col min="15649" max="15649" width="13" style="423" customWidth="1"/>
    <col min="15650" max="15650" width="4.28515625" style="423" customWidth="1"/>
    <col min="15651" max="15654" width="5.5703125" style="423" customWidth="1"/>
    <col min="15655" max="15655" width="14.28515625" style="423" customWidth="1"/>
    <col min="15656" max="15657" width="11.42578125" style="423" bestFit="1" customWidth="1"/>
    <col min="15658" max="15659" width="7" style="423" bestFit="1" customWidth="1"/>
    <col min="15660" max="15660" width="6.28515625" style="423" bestFit="1" customWidth="1"/>
    <col min="15661" max="15661" width="8.28515625" style="423" bestFit="1" customWidth="1"/>
    <col min="15662" max="15662" width="7" style="423" bestFit="1" customWidth="1"/>
    <col min="15663" max="15663" width="5.5703125" style="423" customWidth="1"/>
    <col min="15664" max="15664" width="12.42578125" style="423" customWidth="1"/>
    <col min="15665" max="15666" width="8.7109375" style="423"/>
    <col min="15667" max="15667" width="11" style="423" customWidth="1"/>
    <col min="15668" max="15670" width="8.7109375" style="423"/>
    <col min="15671" max="15671" width="10.28515625" style="423" customWidth="1"/>
    <col min="15672" max="15672" width="16.5703125" style="423" customWidth="1"/>
    <col min="15673" max="15673" width="10.5703125" style="423" bestFit="1" customWidth="1"/>
    <col min="15674" max="15754" width="10.28515625" style="423" customWidth="1"/>
    <col min="15755" max="15875" width="8.7109375" style="423"/>
    <col min="15876" max="15876" width="10" style="423" customWidth="1"/>
    <col min="15877" max="15877" width="14.28515625" style="423" customWidth="1"/>
    <col min="15878" max="15878" width="11.28515625" style="423" customWidth="1"/>
    <col min="15879" max="15879" width="7.7109375" style="423" customWidth="1"/>
    <col min="15880" max="15881" width="11.85546875" style="423" customWidth="1"/>
    <col min="15882" max="15882" width="9.140625" style="423" customWidth="1"/>
    <col min="15883" max="15883" width="10.5703125" style="423" customWidth="1"/>
    <col min="15884" max="15885" width="8.28515625" style="423" bestFit="1" customWidth="1"/>
    <col min="15886" max="15886" width="5.7109375" style="423" bestFit="1" customWidth="1"/>
    <col min="15887" max="15887" width="10.140625" style="423" bestFit="1" customWidth="1"/>
    <col min="15888" max="15888" width="10.28515625" style="423" customWidth="1"/>
    <col min="15889" max="15889" width="7" style="423" customWidth="1"/>
    <col min="15890" max="15890" width="8.42578125" style="423" customWidth="1"/>
    <col min="15891" max="15891" width="6.85546875" style="423" customWidth="1"/>
    <col min="15892" max="15892" width="9" style="423" customWidth="1"/>
    <col min="15893" max="15893" width="10.85546875" style="423" customWidth="1"/>
    <col min="15894" max="15894" width="11.140625" style="423" customWidth="1"/>
    <col min="15895" max="15895" width="11.5703125" style="423" customWidth="1"/>
    <col min="15896" max="15896" width="10" style="423" customWidth="1"/>
    <col min="15897" max="15897" width="12" style="423" customWidth="1"/>
    <col min="15898" max="15898" width="11" style="423" customWidth="1"/>
    <col min="15899" max="15900" width="8.140625" style="423" customWidth="1"/>
    <col min="15901" max="15901" width="7.28515625" style="423" customWidth="1"/>
    <col min="15902" max="15902" width="10.42578125" style="423" customWidth="1"/>
    <col min="15903" max="15903" width="13.28515625" style="423" customWidth="1"/>
    <col min="15904" max="15904" width="12.140625" style="423" customWidth="1"/>
    <col min="15905" max="15905" width="13" style="423" customWidth="1"/>
    <col min="15906" max="15906" width="4.28515625" style="423" customWidth="1"/>
    <col min="15907" max="15910" width="5.5703125" style="423" customWidth="1"/>
    <col min="15911" max="15911" width="14.28515625" style="423" customWidth="1"/>
    <col min="15912" max="15913" width="11.42578125" style="423" bestFit="1" customWidth="1"/>
    <col min="15914" max="15915" width="7" style="423" bestFit="1" customWidth="1"/>
    <col min="15916" max="15916" width="6.28515625" style="423" bestFit="1" customWidth="1"/>
    <col min="15917" max="15917" width="8.28515625" style="423" bestFit="1" customWidth="1"/>
    <col min="15918" max="15918" width="7" style="423" bestFit="1" customWidth="1"/>
    <col min="15919" max="15919" width="5.5703125" style="423" customWidth="1"/>
    <col min="15920" max="15920" width="12.42578125" style="423" customWidth="1"/>
    <col min="15921" max="15922" width="8.7109375" style="423"/>
    <col min="15923" max="15923" width="11" style="423" customWidth="1"/>
    <col min="15924" max="15926" width="8.7109375" style="423"/>
    <col min="15927" max="15927" width="10.28515625" style="423" customWidth="1"/>
    <col min="15928" max="15928" width="16.5703125" style="423" customWidth="1"/>
    <col min="15929" max="15929" width="10.5703125" style="423" bestFit="1" customWidth="1"/>
    <col min="15930" max="16010" width="10.28515625" style="423" customWidth="1"/>
    <col min="16011" max="16131" width="8.7109375" style="423"/>
    <col min="16132" max="16132" width="10" style="423" customWidth="1"/>
    <col min="16133" max="16133" width="14.28515625" style="423" customWidth="1"/>
    <col min="16134" max="16134" width="11.28515625" style="423" customWidth="1"/>
    <col min="16135" max="16135" width="7.7109375" style="423" customWidth="1"/>
    <col min="16136" max="16137" width="11.85546875" style="423" customWidth="1"/>
    <col min="16138" max="16138" width="9.140625" style="423" customWidth="1"/>
    <col min="16139" max="16139" width="10.5703125" style="423" customWidth="1"/>
    <col min="16140" max="16141" width="8.28515625" style="423" bestFit="1" customWidth="1"/>
    <col min="16142" max="16142" width="5.7109375" style="423" bestFit="1" customWidth="1"/>
    <col min="16143" max="16143" width="10.140625" style="423" bestFit="1" customWidth="1"/>
    <col min="16144" max="16144" width="10.28515625" style="423" customWidth="1"/>
    <col min="16145" max="16145" width="7" style="423" customWidth="1"/>
    <col min="16146" max="16146" width="8.42578125" style="423" customWidth="1"/>
    <col min="16147" max="16147" width="6.85546875" style="423" customWidth="1"/>
    <col min="16148" max="16148" width="9" style="423" customWidth="1"/>
    <col min="16149" max="16149" width="10.85546875" style="423" customWidth="1"/>
    <col min="16150" max="16150" width="11.140625" style="423" customWidth="1"/>
    <col min="16151" max="16151" width="11.5703125" style="423" customWidth="1"/>
    <col min="16152" max="16152" width="10" style="423" customWidth="1"/>
    <col min="16153" max="16153" width="12" style="423" customWidth="1"/>
    <col min="16154" max="16154" width="11" style="423" customWidth="1"/>
    <col min="16155" max="16156" width="8.140625" style="423" customWidth="1"/>
    <col min="16157" max="16157" width="7.28515625" style="423" customWidth="1"/>
    <col min="16158" max="16158" width="10.42578125" style="423" customWidth="1"/>
    <col min="16159" max="16159" width="13.28515625" style="423" customWidth="1"/>
    <col min="16160" max="16160" width="12.140625" style="423" customWidth="1"/>
    <col min="16161" max="16161" width="13" style="423" customWidth="1"/>
    <col min="16162" max="16162" width="4.28515625" style="423" customWidth="1"/>
    <col min="16163" max="16166" width="5.5703125" style="423" customWidth="1"/>
    <col min="16167" max="16167" width="14.28515625" style="423" customWidth="1"/>
    <col min="16168" max="16169" width="11.42578125" style="423" bestFit="1" customWidth="1"/>
    <col min="16170" max="16171" width="7" style="423" bestFit="1" customWidth="1"/>
    <col min="16172" max="16172" width="6.28515625" style="423" bestFit="1" customWidth="1"/>
    <col min="16173" max="16173" width="8.28515625" style="423" bestFit="1" customWidth="1"/>
    <col min="16174" max="16174" width="7" style="423" bestFit="1" customWidth="1"/>
    <col min="16175" max="16175" width="5.5703125" style="423" customWidth="1"/>
    <col min="16176" max="16176" width="12.42578125" style="423" customWidth="1"/>
    <col min="16177" max="16178" width="8.7109375" style="423"/>
    <col min="16179" max="16179" width="11" style="423" customWidth="1"/>
    <col min="16180" max="16182" width="8.7109375" style="423"/>
    <col min="16183" max="16183" width="10.28515625" style="423" customWidth="1"/>
    <col min="16184" max="16184" width="16.5703125" style="423" customWidth="1"/>
    <col min="16185" max="16185" width="10.5703125" style="423" bestFit="1" customWidth="1"/>
    <col min="16186" max="16266" width="10.28515625" style="423" customWidth="1"/>
    <col min="16267" max="16384" width="8.7109375" style="423"/>
  </cols>
  <sheetData>
    <row r="1" spans="1:138" ht="16.5" thickBot="1" x14ac:dyDescent="0.25">
      <c r="A1" s="934" t="s">
        <v>36831</v>
      </c>
      <c r="B1" s="934"/>
      <c r="C1" s="935" t="s">
        <v>36914</v>
      </c>
      <c r="D1" s="935"/>
      <c r="E1" s="935"/>
      <c r="F1" s="935"/>
      <c r="G1" s="408"/>
      <c r="H1" s="408"/>
      <c r="I1" s="409"/>
      <c r="J1" s="410"/>
      <c r="K1" s="410"/>
      <c r="L1" s="410"/>
      <c r="M1" s="410"/>
      <c r="N1" s="411"/>
      <c r="O1" s="673"/>
      <c r="P1" s="411"/>
      <c r="Q1" s="412"/>
      <c r="R1" s="413"/>
      <c r="S1" s="414" t="s">
        <v>36832</v>
      </c>
      <c r="T1" s="415" t="s">
        <v>36915</v>
      </c>
      <c r="U1" s="416"/>
      <c r="V1" s="411"/>
      <c r="W1" s="411"/>
      <c r="X1" s="411"/>
      <c r="Y1" s="411"/>
      <c r="Z1" s="411"/>
      <c r="AA1" s="417"/>
      <c r="AB1" s="411"/>
      <c r="AC1" s="411"/>
      <c r="AD1" s="418" t="s">
        <v>36833</v>
      </c>
      <c r="AE1" s="419"/>
      <c r="AF1" s="419"/>
      <c r="AG1" s="420"/>
    </row>
    <row r="2" spans="1:138" ht="18.75" thickTop="1" x14ac:dyDescent="0.2">
      <c r="A2" s="936" t="s">
        <v>36834</v>
      </c>
      <c r="B2" s="936"/>
      <c r="C2" s="935" t="s">
        <v>36914</v>
      </c>
      <c r="D2" s="935"/>
      <c r="E2" s="935"/>
      <c r="F2" s="935"/>
      <c r="G2" s="425"/>
      <c r="H2" s="425"/>
      <c r="J2" s="426"/>
      <c r="K2" s="426"/>
      <c r="L2" s="426"/>
      <c r="M2" s="426"/>
      <c r="N2" s="427"/>
      <c r="O2" s="674"/>
      <c r="P2" s="427"/>
      <c r="Q2" s="428"/>
      <c r="R2" s="429"/>
      <c r="S2" s="427"/>
      <c r="T2" s="427"/>
      <c r="U2" s="427"/>
      <c r="V2" s="427"/>
      <c r="W2" s="427"/>
      <c r="X2" s="427"/>
      <c r="Y2" s="427"/>
      <c r="Z2" s="427"/>
      <c r="AA2" s="430"/>
      <c r="AB2" s="427"/>
      <c r="AC2" s="427"/>
      <c r="AD2" s="431" t="s">
        <v>36835</v>
      </c>
      <c r="AE2" s="432"/>
      <c r="AF2" s="432"/>
      <c r="AG2" s="433"/>
      <c r="BD2" s="937" t="s">
        <v>36836</v>
      </c>
      <c r="BE2" s="938"/>
      <c r="BF2" s="938"/>
      <c r="BG2" s="938"/>
      <c r="BH2" s="938"/>
      <c r="BI2" s="939"/>
    </row>
    <row r="3" spans="1:138" ht="16.5" thickBot="1" x14ac:dyDescent="0.25">
      <c r="A3" s="936" t="s">
        <v>36837</v>
      </c>
      <c r="B3" s="936"/>
      <c r="C3" s="940" t="s">
        <v>36838</v>
      </c>
      <c r="D3" s="940"/>
      <c r="E3" s="940"/>
      <c r="F3" s="940"/>
      <c r="G3" s="425"/>
      <c r="H3" s="425"/>
      <c r="J3" s="426"/>
      <c r="K3" s="426"/>
      <c r="L3" s="426"/>
      <c r="M3" s="426"/>
      <c r="N3" s="427"/>
      <c r="O3" s="642"/>
      <c r="P3" s="427"/>
      <c r="Q3" s="427"/>
      <c r="R3" s="427"/>
      <c r="S3" s="427"/>
      <c r="T3" s="427"/>
      <c r="U3" s="427"/>
      <c r="V3" s="427"/>
      <c r="W3" s="427"/>
      <c r="X3" s="427"/>
      <c r="Y3" s="427"/>
      <c r="Z3" s="427"/>
      <c r="AA3" s="435"/>
      <c r="AB3" s="428"/>
      <c r="AC3" s="428"/>
      <c r="AD3" s="436" t="s">
        <v>36839</v>
      </c>
      <c r="AE3" s="437">
        <v>1208.95</v>
      </c>
      <c r="AF3" s="438" t="s">
        <v>36840</v>
      </c>
      <c r="AG3" s="439">
        <v>11</v>
      </c>
      <c r="BD3" s="941" t="s">
        <v>36841</v>
      </c>
      <c r="BE3" s="942"/>
      <c r="BF3" s="942"/>
      <c r="BG3" s="942"/>
      <c r="BH3" s="942"/>
      <c r="BI3" s="943"/>
    </row>
    <row r="4" spans="1:138" ht="16.5" thickTop="1" x14ac:dyDescent="0.2">
      <c r="A4" s="936" t="s">
        <v>36842</v>
      </c>
      <c r="B4" s="936"/>
      <c r="C4" s="944"/>
      <c r="D4" s="944"/>
      <c r="E4" s="944"/>
      <c r="F4" s="944"/>
      <c r="G4" s="440"/>
      <c r="H4" s="440"/>
      <c r="I4" s="440"/>
      <c r="J4" s="440"/>
      <c r="K4" s="440"/>
      <c r="L4" s="440"/>
      <c r="M4" s="440"/>
      <c r="N4" s="440"/>
      <c r="O4" s="675"/>
      <c r="P4" s="440"/>
      <c r="Q4" s="440"/>
      <c r="R4" s="424"/>
      <c r="S4" s="441"/>
      <c r="T4" s="442"/>
      <c r="U4" s="442"/>
      <c r="V4" s="442"/>
      <c r="W4" s="441"/>
      <c r="X4" s="427"/>
      <c r="Y4" s="434"/>
      <c r="Z4" s="427"/>
      <c r="AA4" s="443"/>
      <c r="AB4" s="434"/>
      <c r="AC4" s="434"/>
      <c r="AD4" s="444" t="s">
        <v>36843</v>
      </c>
      <c r="AE4" s="437">
        <v>0.14699999999999999</v>
      </c>
      <c r="AF4" s="438" t="s">
        <v>36844</v>
      </c>
      <c r="AG4" s="445">
        <v>0.80300000000000005</v>
      </c>
      <c r="AH4" s="446"/>
      <c r="AI4" s="446"/>
      <c r="AJ4" s="446"/>
      <c r="AK4" s="446"/>
    </row>
    <row r="5" spans="1:138" ht="16.5" customHeight="1" thickBot="1" x14ac:dyDescent="0.25">
      <c r="A5" s="447"/>
      <c r="B5" s="448"/>
      <c r="C5" s="440"/>
      <c r="D5" s="440"/>
      <c r="E5" s="440"/>
      <c r="F5" s="440"/>
      <c r="G5" s="440"/>
      <c r="H5" s="440"/>
      <c r="I5" s="440"/>
      <c r="J5" s="440"/>
      <c r="K5" s="440"/>
      <c r="L5" s="440"/>
      <c r="M5" s="440"/>
      <c r="N5" s="440"/>
      <c r="O5" s="675"/>
      <c r="P5" s="440"/>
      <c r="Q5" s="440"/>
      <c r="R5" s="424"/>
      <c r="S5" s="449"/>
      <c r="T5" s="449"/>
      <c r="U5" s="449"/>
      <c r="V5" s="449"/>
      <c r="W5" s="434"/>
      <c r="X5" s="427"/>
      <c r="Y5" s="434"/>
      <c r="Z5" s="434"/>
      <c r="AA5" s="443"/>
      <c r="AB5" s="434"/>
      <c r="AC5" s="434"/>
      <c r="AD5" s="444" t="s">
        <v>36845</v>
      </c>
      <c r="AE5" s="450">
        <v>10</v>
      </c>
      <c r="AF5" s="438"/>
      <c r="AG5" s="451"/>
      <c r="AH5" s="446"/>
      <c r="AI5" s="446"/>
      <c r="AJ5" s="446"/>
      <c r="AK5" s="446"/>
    </row>
    <row r="6" spans="1:138" ht="16.5" thickTop="1" thickBot="1" x14ac:dyDescent="0.25">
      <c r="A6" s="928" t="s">
        <v>36846</v>
      </c>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30"/>
      <c r="AH6" s="446"/>
      <c r="AI6" s="446"/>
      <c r="AJ6" s="446"/>
      <c r="AK6" s="446"/>
      <c r="AV6" s="452"/>
    </row>
    <row r="7" spans="1:138" ht="16.5" thickTop="1" thickBot="1" x14ac:dyDescent="0.25">
      <c r="A7" s="453"/>
      <c r="B7" s="448"/>
      <c r="C7" s="454"/>
      <c r="D7" s="454"/>
      <c r="E7" s="455"/>
      <c r="F7" s="456"/>
      <c r="G7" s="456"/>
      <c r="H7" s="454"/>
      <c r="I7" s="455"/>
      <c r="J7" s="457"/>
      <c r="K7" s="457"/>
      <c r="L7" s="457"/>
      <c r="M7" s="457"/>
      <c r="N7" s="434"/>
      <c r="O7" s="676"/>
      <c r="P7" s="434"/>
      <c r="Q7" s="434"/>
      <c r="R7" s="434"/>
      <c r="S7" s="434"/>
      <c r="T7" s="434"/>
      <c r="U7" s="434"/>
      <c r="V7" s="434"/>
      <c r="W7" s="434"/>
      <c r="X7" s="449"/>
      <c r="Y7" s="449"/>
      <c r="Z7" s="449"/>
      <c r="AA7" s="435"/>
      <c r="AB7" s="434"/>
      <c r="AC7" s="434"/>
      <c r="AD7" s="434"/>
      <c r="AE7" s="434"/>
      <c r="AF7" s="458" t="s">
        <v>36847</v>
      </c>
      <c r="AG7" s="459">
        <v>1.4999999999999999E-2</v>
      </c>
      <c r="AI7" s="446"/>
      <c r="AJ7" s="446"/>
      <c r="AK7" s="446"/>
      <c r="AV7" s="460"/>
    </row>
    <row r="8" spans="1:138" ht="15.75" thickTop="1" x14ac:dyDescent="0.2">
      <c r="A8" s="461"/>
      <c r="B8" s="462" t="s">
        <v>36848</v>
      </c>
      <c r="C8" s="463"/>
      <c r="D8" s="463"/>
      <c r="E8" s="464"/>
      <c r="F8" s="465"/>
      <c r="G8" s="465"/>
      <c r="H8" s="463"/>
      <c r="I8" s="464"/>
      <c r="J8" s="466" t="s">
        <v>36849</v>
      </c>
      <c r="K8" s="466"/>
      <c r="L8" s="466"/>
      <c r="M8" s="467"/>
      <c r="N8" s="468"/>
      <c r="O8" s="677" t="s">
        <v>36850</v>
      </c>
      <c r="P8" s="469"/>
      <c r="Q8" s="468" t="s">
        <v>15573</v>
      </c>
      <c r="R8" s="468" t="s">
        <v>36851</v>
      </c>
      <c r="S8" s="468" t="s">
        <v>36852</v>
      </c>
      <c r="T8" s="468" t="s">
        <v>36853</v>
      </c>
      <c r="U8" s="468" t="s">
        <v>36851</v>
      </c>
      <c r="V8" s="468" t="s">
        <v>36854</v>
      </c>
      <c r="W8" s="468" t="s">
        <v>36855</v>
      </c>
      <c r="X8" s="470" t="s">
        <v>36856</v>
      </c>
      <c r="Y8" s="469"/>
      <c r="Z8" s="469"/>
      <c r="AA8" s="931" t="s">
        <v>36857</v>
      </c>
      <c r="AB8" s="932"/>
      <c r="AC8" s="932"/>
      <c r="AD8" s="932"/>
      <c r="AE8" s="932"/>
      <c r="AF8" s="933"/>
      <c r="AG8" s="471" t="s">
        <v>36858</v>
      </c>
      <c r="AH8" s="446"/>
      <c r="AI8" s="472" t="s">
        <v>36859</v>
      </c>
      <c r="AJ8" s="473"/>
      <c r="AK8" s="473"/>
      <c r="AL8" s="474"/>
      <c r="AM8" s="475" t="s">
        <v>36860</v>
      </c>
      <c r="AN8" s="475"/>
      <c r="AO8" s="475"/>
      <c r="AP8" s="475" t="s">
        <v>36858</v>
      </c>
      <c r="AQ8" s="475"/>
      <c r="AR8" s="475"/>
      <c r="AS8" s="476"/>
      <c r="AT8" s="476"/>
      <c r="AU8" s="476"/>
      <c r="AV8" s="460"/>
      <c r="BD8" s="477" t="s">
        <v>36861</v>
      </c>
      <c r="BE8" s="478" t="s">
        <v>36862</v>
      </c>
      <c r="BF8" s="478"/>
      <c r="BG8" s="478"/>
      <c r="BH8" s="478"/>
      <c r="BI8" s="479"/>
    </row>
    <row r="9" spans="1:138" x14ac:dyDescent="0.2">
      <c r="A9" s="480" t="s">
        <v>14680</v>
      </c>
      <c r="B9" s="481" t="s">
        <v>14726</v>
      </c>
      <c r="C9" s="482"/>
      <c r="D9" s="482"/>
      <c r="E9" s="483"/>
      <c r="F9" s="484" t="s">
        <v>14708</v>
      </c>
      <c r="G9" s="485"/>
      <c r="H9" s="482"/>
      <c r="I9" s="483"/>
      <c r="J9" s="486" t="s">
        <v>14680</v>
      </c>
      <c r="K9" s="487" t="s">
        <v>36863</v>
      </c>
      <c r="L9" s="488"/>
      <c r="M9" s="489"/>
      <c r="N9" s="490" t="s">
        <v>36864</v>
      </c>
      <c r="O9" s="678" t="s">
        <v>15573</v>
      </c>
      <c r="P9" s="490" t="s">
        <v>36865</v>
      </c>
      <c r="Q9" s="491" t="s">
        <v>36</v>
      </c>
      <c r="R9" s="492" t="s">
        <v>36866</v>
      </c>
      <c r="S9" s="491" t="s">
        <v>36867</v>
      </c>
      <c r="T9" s="491" t="s">
        <v>36868</v>
      </c>
      <c r="U9" s="491" t="s">
        <v>36869</v>
      </c>
      <c r="V9" s="491" t="s">
        <v>36870</v>
      </c>
      <c r="W9" s="491" t="s">
        <v>36871</v>
      </c>
      <c r="X9" s="493" t="s">
        <v>36872</v>
      </c>
      <c r="Y9" s="494" t="s">
        <v>36873</v>
      </c>
      <c r="Z9" s="495"/>
      <c r="AA9" s="496" t="s">
        <v>36874</v>
      </c>
      <c r="AB9" s="497"/>
      <c r="AC9" s="497"/>
      <c r="AD9" s="494" t="s">
        <v>36875</v>
      </c>
      <c r="AE9" s="494"/>
      <c r="AF9" s="491" t="s">
        <v>14693</v>
      </c>
      <c r="AG9" s="498" t="s">
        <v>36876</v>
      </c>
      <c r="AH9" s="446"/>
      <c r="AI9" s="499" t="s">
        <v>36877</v>
      </c>
      <c r="AJ9" s="500" t="s">
        <v>14726</v>
      </c>
      <c r="AK9" s="500"/>
      <c r="AL9" s="501"/>
      <c r="AM9" s="475" t="s">
        <v>36878</v>
      </c>
      <c r="AN9" s="475"/>
      <c r="AO9" s="475"/>
      <c r="AP9" s="475" t="s">
        <v>36879</v>
      </c>
      <c r="AQ9" s="475"/>
      <c r="AR9" s="475"/>
      <c r="AS9" s="476"/>
      <c r="AT9" s="476"/>
      <c r="AU9" s="476"/>
      <c r="AV9" s="422" t="s">
        <v>36880</v>
      </c>
      <c r="AW9" s="422" t="s">
        <v>36881</v>
      </c>
      <c r="AX9" s="422" t="s">
        <v>36882</v>
      </c>
      <c r="AY9" s="422" t="s">
        <v>36883</v>
      </c>
      <c r="AZ9" s="422" t="s">
        <v>36884</v>
      </c>
      <c r="BA9" s="422" t="s">
        <v>36885</v>
      </c>
      <c r="BB9" s="422" t="s">
        <v>36886</v>
      </c>
      <c r="BD9" s="502" t="s">
        <v>36887</v>
      </c>
      <c r="BE9" s="503" t="s">
        <v>14680</v>
      </c>
      <c r="BF9" s="504" t="s">
        <v>36863</v>
      </c>
      <c r="BG9" s="504"/>
      <c r="BH9" s="504"/>
      <c r="BI9" s="505" t="s">
        <v>36861</v>
      </c>
    </row>
    <row r="10" spans="1:138" s="422" customFormat="1" ht="15.75" thickBot="1" x14ac:dyDescent="0.25">
      <c r="A10" s="506"/>
      <c r="B10" s="507" t="s">
        <v>36888</v>
      </c>
      <c r="C10" s="507" t="s">
        <v>36889</v>
      </c>
      <c r="D10" s="507"/>
      <c r="E10" s="508" t="s">
        <v>36890</v>
      </c>
      <c r="F10" s="509" t="s">
        <v>36888</v>
      </c>
      <c r="G10" s="509" t="s">
        <v>36889</v>
      </c>
      <c r="H10" s="507"/>
      <c r="I10" s="508" t="s">
        <v>36890</v>
      </c>
      <c r="J10" s="510" t="s">
        <v>36891</v>
      </c>
      <c r="K10" s="510" t="s">
        <v>36892</v>
      </c>
      <c r="L10" s="510" t="s">
        <v>36893</v>
      </c>
      <c r="M10" s="511" t="s">
        <v>16486</v>
      </c>
      <c r="N10" s="512" t="s">
        <v>36875</v>
      </c>
      <c r="O10" s="679" t="s">
        <v>36894</v>
      </c>
      <c r="P10" s="512" t="s">
        <v>36895</v>
      </c>
      <c r="Q10" s="513" t="s">
        <v>36894</v>
      </c>
      <c r="R10" s="512" t="s">
        <v>36896</v>
      </c>
      <c r="S10" s="513" t="s">
        <v>36897</v>
      </c>
      <c r="T10" s="513" t="s">
        <v>36898</v>
      </c>
      <c r="U10" s="512" t="s">
        <v>36899</v>
      </c>
      <c r="V10" s="513" t="s">
        <v>36900</v>
      </c>
      <c r="W10" s="513" t="s">
        <v>36900</v>
      </c>
      <c r="X10" s="513" t="s">
        <v>36901</v>
      </c>
      <c r="Y10" s="513" t="s">
        <v>36902</v>
      </c>
      <c r="Z10" s="513" t="s">
        <v>36903</v>
      </c>
      <c r="AA10" s="514" t="s">
        <v>36904</v>
      </c>
      <c r="AB10" s="513" t="s">
        <v>36905</v>
      </c>
      <c r="AC10" s="513"/>
      <c r="AD10" s="513" t="s">
        <v>36906</v>
      </c>
      <c r="AE10" s="513" t="s">
        <v>36907</v>
      </c>
      <c r="AF10" s="513" t="s">
        <v>36908</v>
      </c>
      <c r="AG10" s="515" t="s">
        <v>36897</v>
      </c>
      <c r="AH10" s="446"/>
      <c r="AI10" s="516"/>
      <c r="AJ10" s="517" t="s">
        <v>36892</v>
      </c>
      <c r="AK10" s="517" t="s">
        <v>36893</v>
      </c>
      <c r="AL10" s="518" t="s">
        <v>16486</v>
      </c>
      <c r="AM10" s="422" t="s">
        <v>36892</v>
      </c>
      <c r="AN10" s="422" t="s">
        <v>36893</v>
      </c>
      <c r="AO10" s="422" t="s">
        <v>16486</v>
      </c>
      <c r="AP10" s="422" t="s">
        <v>36892</v>
      </c>
      <c r="AQ10" s="422" t="s">
        <v>36893</v>
      </c>
      <c r="AR10" s="422" t="s">
        <v>16486</v>
      </c>
      <c r="AZ10" s="422" t="s">
        <v>36909</v>
      </c>
      <c r="BA10" s="422" t="s">
        <v>36910</v>
      </c>
      <c r="BB10" s="422" t="s">
        <v>36911</v>
      </c>
      <c r="BD10" s="519" t="s">
        <v>36912</v>
      </c>
      <c r="BE10" s="511" t="s">
        <v>36891</v>
      </c>
      <c r="BF10" s="511" t="s">
        <v>36892</v>
      </c>
      <c r="BG10" s="511" t="s">
        <v>36893</v>
      </c>
      <c r="BH10" s="511" t="s">
        <v>16486</v>
      </c>
      <c r="BI10" s="520" t="s">
        <v>36887</v>
      </c>
    </row>
    <row r="11" spans="1:138" ht="15.75" thickTop="1" x14ac:dyDescent="0.2">
      <c r="A11" s="521" t="s">
        <v>36916</v>
      </c>
      <c r="B11" s="522">
        <v>309.51400000000001</v>
      </c>
      <c r="C11" s="609">
        <v>307.51400000000001</v>
      </c>
      <c r="D11" s="632">
        <f>C11-2.1</f>
        <v>305.41399999999999</v>
      </c>
      <c r="E11" s="524">
        <v>2</v>
      </c>
      <c r="F11" s="525">
        <v>310.36700000000002</v>
      </c>
      <c r="G11" s="610">
        <v>306.86700000000002</v>
      </c>
      <c r="H11" s="632">
        <f>G11-2.1</f>
        <v>304.767</v>
      </c>
      <c r="I11" s="524">
        <v>3.5</v>
      </c>
      <c r="J11" s="527">
        <v>307.7948065542073</v>
      </c>
      <c r="K11" s="528" t="s">
        <v>27</v>
      </c>
      <c r="L11" s="528" t="s">
        <v>27</v>
      </c>
      <c r="M11" s="528" t="s">
        <v>27</v>
      </c>
      <c r="N11" s="529">
        <v>88.42</v>
      </c>
      <c r="O11" s="641">
        <v>1.1319999999999999</v>
      </c>
      <c r="P11" s="529">
        <v>0.3</v>
      </c>
      <c r="Q11" s="434">
        <v>1.1319999999999999</v>
      </c>
      <c r="R11" s="530">
        <v>0.97817224541243952</v>
      </c>
      <c r="S11" s="530">
        <v>15</v>
      </c>
      <c r="T11" s="530">
        <v>123.9323660729185</v>
      </c>
      <c r="U11" s="530">
        <v>0.27216747927642954</v>
      </c>
      <c r="V11" s="531">
        <v>103.75641951913376</v>
      </c>
      <c r="W11" s="458">
        <v>103.75641951913376</v>
      </c>
      <c r="X11" s="530">
        <v>-0.96471386564126738</v>
      </c>
      <c r="Y11" s="532">
        <v>0.73173490160596166</v>
      </c>
      <c r="Z11" s="530">
        <v>3.2850251245876226E-2</v>
      </c>
      <c r="AA11" s="533">
        <v>1</v>
      </c>
      <c r="AB11" s="532">
        <v>0.6</v>
      </c>
      <c r="AC11" s="532">
        <f>AB11*1000</f>
        <v>600</v>
      </c>
      <c r="AD11" s="530">
        <v>0.19841534943694511</v>
      </c>
      <c r="AE11" s="530">
        <v>0.2058631234852151</v>
      </c>
      <c r="AF11" s="530">
        <v>1.2714226038552447</v>
      </c>
      <c r="AG11" s="530">
        <v>16.159069110615285</v>
      </c>
      <c r="AH11" s="534">
        <v>10</v>
      </c>
      <c r="AI11" s="535">
        <v>2</v>
      </c>
      <c r="AJ11" s="536">
        <v>0</v>
      </c>
      <c r="AK11" s="537">
        <v>0</v>
      </c>
      <c r="AL11" s="538">
        <v>0</v>
      </c>
      <c r="AM11" s="422">
        <v>10000</v>
      </c>
      <c r="AN11" s="422">
        <v>10000</v>
      </c>
      <c r="AO11" s="422">
        <v>10000</v>
      </c>
      <c r="AP11" s="422">
        <v>15</v>
      </c>
      <c r="AQ11" s="422" t="s">
        <v>36908</v>
      </c>
      <c r="AR11" s="422" t="s">
        <v>36908</v>
      </c>
      <c r="AS11" s="422">
        <v>0</v>
      </c>
      <c r="AT11" s="422">
        <v>0</v>
      </c>
      <c r="AU11" s="529"/>
      <c r="AV11" s="423">
        <v>0.19116909839466723</v>
      </c>
      <c r="AW11" s="423">
        <v>0.19841534943694511</v>
      </c>
      <c r="AX11" s="423">
        <v>1.0295950475770492E-2</v>
      </c>
      <c r="AY11" s="423">
        <v>226.68487689939801</v>
      </c>
      <c r="AZ11" s="423">
        <v>0.20486170764839637</v>
      </c>
      <c r="BA11" s="423">
        <v>0.2058631234852151</v>
      </c>
      <c r="BB11" s="423">
        <v>0.35394436340338725</v>
      </c>
      <c r="BD11" s="539" t="s">
        <v>27</v>
      </c>
      <c r="BE11" s="540">
        <v>307.71241534943698</v>
      </c>
      <c r="BF11" s="541" t="s">
        <v>27</v>
      </c>
      <c r="BG11" s="541" t="s">
        <v>27</v>
      </c>
      <c r="BH11" s="541" t="s">
        <v>27</v>
      </c>
      <c r="BI11" s="539" t="s">
        <v>27</v>
      </c>
    </row>
    <row r="12" spans="1:138" x14ac:dyDescent="0.2">
      <c r="A12" s="521" t="s">
        <v>36917</v>
      </c>
      <c r="B12" s="522">
        <v>310.36700000000002</v>
      </c>
      <c r="C12" s="609">
        <v>306.86700000000002</v>
      </c>
      <c r="D12" s="632">
        <f t="shared" ref="D12:D61" si="0">C12-2.1</f>
        <v>304.767</v>
      </c>
      <c r="E12" s="524">
        <v>3.5</v>
      </c>
      <c r="F12" s="525">
        <v>306.49900000000002</v>
      </c>
      <c r="G12" s="610">
        <v>305.00400000000002</v>
      </c>
      <c r="H12" s="632">
        <f t="shared" ref="H12:H61" si="1">G12-2.1</f>
        <v>302.904</v>
      </c>
      <c r="I12" s="524">
        <v>1.4950000000000045</v>
      </c>
      <c r="J12" s="527">
        <v>307.17738519078688</v>
      </c>
      <c r="K12" s="528">
        <v>306.86916002169272</v>
      </c>
      <c r="L12" s="528" t="s">
        <v>27</v>
      </c>
      <c r="M12" s="528" t="s">
        <v>27</v>
      </c>
      <c r="N12" s="529">
        <v>120.46</v>
      </c>
      <c r="O12" s="641">
        <v>0</v>
      </c>
      <c r="P12" s="529">
        <v>0.3</v>
      </c>
      <c r="Q12" s="434">
        <v>1.1319999999999999</v>
      </c>
      <c r="R12" s="530">
        <v>0.97817224541243952</v>
      </c>
      <c r="S12" s="530">
        <v>1.2714226038552447</v>
      </c>
      <c r="T12" s="530">
        <v>226.47784542513466</v>
      </c>
      <c r="U12" s="530">
        <v>0.14616703877893894</v>
      </c>
      <c r="V12" s="531">
        <v>0</v>
      </c>
      <c r="W12" s="458">
        <v>103.75641951913376</v>
      </c>
      <c r="X12" s="530">
        <v>3.2110244064419686</v>
      </c>
      <c r="Y12" s="532">
        <v>1.5465714760086333</v>
      </c>
      <c r="Z12" s="530">
        <v>3.2850251245876226E-2</v>
      </c>
      <c r="AA12" s="533">
        <v>1</v>
      </c>
      <c r="AB12" s="532">
        <v>0.6</v>
      </c>
      <c r="AC12" s="532">
        <f t="shared" ref="AC12:AC60" si="2">AB12*1000</f>
        <v>600</v>
      </c>
      <c r="AD12" s="530">
        <v>0.15962054211258442</v>
      </c>
      <c r="AE12" s="530">
        <v>0.2058631234852151</v>
      </c>
      <c r="AF12" s="530">
        <v>1.719884416752868</v>
      </c>
      <c r="AG12" s="530">
        <v>2.4387491097009866</v>
      </c>
      <c r="AH12" s="534">
        <v>11</v>
      </c>
      <c r="AI12" s="535">
        <v>0</v>
      </c>
      <c r="AJ12" s="536">
        <v>1</v>
      </c>
      <c r="AK12" s="537">
        <v>0</v>
      </c>
      <c r="AL12" s="538">
        <v>0</v>
      </c>
      <c r="AM12" s="422">
        <v>306.86700000000002</v>
      </c>
      <c r="AN12" s="422">
        <v>10000</v>
      </c>
      <c r="AO12" s="422">
        <v>10000</v>
      </c>
      <c r="AP12" s="422">
        <v>1.2714226038552447</v>
      </c>
      <c r="AQ12" s="422" t="s">
        <v>36908</v>
      </c>
      <c r="AR12" s="422" t="s">
        <v>36908</v>
      </c>
      <c r="AS12" s="422">
        <v>11</v>
      </c>
      <c r="AT12" s="422">
        <v>1.1319999999999999</v>
      </c>
      <c r="AU12" s="529"/>
      <c r="AV12" s="423">
        <v>0.15962054211258442</v>
      </c>
      <c r="AW12" s="423">
        <v>0.17218846271468022</v>
      </c>
      <c r="AX12" s="423">
        <v>3.9356873832237741E-3</v>
      </c>
      <c r="AY12" s="423">
        <v>167.57653807119283</v>
      </c>
      <c r="AZ12" s="423">
        <v>0.20486170764839637</v>
      </c>
      <c r="BA12" s="423">
        <v>0.2058631234852151</v>
      </c>
      <c r="BB12" s="423">
        <v>0.35394436340338725</v>
      </c>
      <c r="BD12" s="522">
        <v>-0.30822516909415754</v>
      </c>
      <c r="BE12" s="542">
        <v>307.0266205421126</v>
      </c>
      <c r="BF12" s="527">
        <v>306.86700000000002</v>
      </c>
      <c r="BG12" s="527" t="s">
        <v>27</v>
      </c>
      <c r="BH12" s="527" t="s">
        <v>27</v>
      </c>
      <c r="BI12" s="522">
        <v>-0.15962054211257737</v>
      </c>
    </row>
    <row r="13" spans="1:138" x14ac:dyDescent="0.2">
      <c r="A13" s="521" t="s">
        <v>36918</v>
      </c>
      <c r="B13" s="522">
        <v>310.63799999999998</v>
      </c>
      <c r="C13" s="609">
        <v>308.63799999999998</v>
      </c>
      <c r="D13" s="632">
        <f t="shared" si="0"/>
        <v>306.53799999999995</v>
      </c>
      <c r="E13" s="524">
        <v>2</v>
      </c>
      <c r="F13" s="525">
        <v>309.45999999999998</v>
      </c>
      <c r="G13" s="610">
        <v>307.45999999999998</v>
      </c>
      <c r="H13" s="632">
        <f t="shared" si="1"/>
        <v>305.35999999999996</v>
      </c>
      <c r="I13" s="524">
        <v>2</v>
      </c>
      <c r="J13" s="527">
        <v>308.83397677518815</v>
      </c>
      <c r="K13" s="528" t="s">
        <v>27</v>
      </c>
      <c r="L13" s="528" t="s">
        <v>27</v>
      </c>
      <c r="M13" s="528" t="s">
        <v>27</v>
      </c>
      <c r="N13" s="529">
        <v>116.14</v>
      </c>
      <c r="O13" s="641">
        <v>0.62849999999999995</v>
      </c>
      <c r="P13" s="529">
        <v>0.3</v>
      </c>
      <c r="Q13" s="434">
        <v>0.62849999999999995</v>
      </c>
      <c r="R13" s="530">
        <v>1</v>
      </c>
      <c r="S13" s="530">
        <v>15</v>
      </c>
      <c r="T13" s="530">
        <v>123.9323660729185</v>
      </c>
      <c r="U13" s="530">
        <v>0.27216747927642954</v>
      </c>
      <c r="V13" s="531">
        <v>58.892297272541818</v>
      </c>
      <c r="W13" s="458">
        <v>58.892297272541818</v>
      </c>
      <c r="X13" s="530">
        <v>1.0142930945410686</v>
      </c>
      <c r="Y13" s="532">
        <v>1.0142930945410686</v>
      </c>
      <c r="Z13" s="530">
        <v>2.2818432380653864E-3</v>
      </c>
      <c r="AA13" s="533">
        <v>1</v>
      </c>
      <c r="AB13" s="532">
        <v>0.8</v>
      </c>
      <c r="AC13" s="532">
        <f t="shared" si="2"/>
        <v>800</v>
      </c>
      <c r="AD13" s="530">
        <v>0.12390333350585506</v>
      </c>
      <c r="AE13" s="530">
        <v>0.14166669801890194</v>
      </c>
      <c r="AF13" s="530">
        <v>1.1891513468887887</v>
      </c>
      <c r="AG13" s="530">
        <v>16.627771495807501</v>
      </c>
      <c r="AH13" s="534">
        <v>12</v>
      </c>
      <c r="AI13" s="535">
        <v>4</v>
      </c>
      <c r="AJ13" s="536">
        <v>0</v>
      </c>
      <c r="AK13" s="537">
        <v>0</v>
      </c>
      <c r="AL13" s="538">
        <v>0</v>
      </c>
      <c r="AM13" s="422">
        <v>10000</v>
      </c>
      <c r="AN13" s="422">
        <v>10000</v>
      </c>
      <c r="AO13" s="422">
        <v>10000</v>
      </c>
      <c r="AP13" s="422">
        <v>15</v>
      </c>
      <c r="AQ13" s="422" t="s">
        <v>36908</v>
      </c>
      <c r="AR13" s="422" t="s">
        <v>36908</v>
      </c>
      <c r="AS13" s="422">
        <v>0</v>
      </c>
      <c r="AT13" s="422">
        <v>0</v>
      </c>
      <c r="AU13" s="529"/>
      <c r="AV13" s="423">
        <v>0.12390333350585506</v>
      </c>
      <c r="AW13" s="423">
        <v>0.17760564537002063</v>
      </c>
      <c r="AX13" s="423">
        <v>2.9271543819612232E-4</v>
      </c>
      <c r="AY13" s="423">
        <v>77.382256454654922</v>
      </c>
      <c r="AZ13" s="423">
        <v>0.14166669801890194</v>
      </c>
      <c r="BA13" s="423">
        <v>0.14141479797011319</v>
      </c>
      <c r="BB13" s="423">
        <v>0.27839338052990548</v>
      </c>
      <c r="BD13" s="522" t="s">
        <v>27</v>
      </c>
      <c r="BE13" s="542">
        <v>308.76190333350581</v>
      </c>
      <c r="BF13" s="527" t="s">
        <v>27</v>
      </c>
      <c r="BG13" s="527" t="s">
        <v>27</v>
      </c>
      <c r="BH13" s="527" t="s">
        <v>27</v>
      </c>
      <c r="BI13" s="522" t="s">
        <v>27</v>
      </c>
    </row>
    <row r="14" spans="1:138" s="629" customFormat="1" x14ac:dyDescent="0.2">
      <c r="A14" s="611" t="s">
        <v>36919</v>
      </c>
      <c r="B14" s="612">
        <v>309.45999999999998</v>
      </c>
      <c r="C14" s="609">
        <v>307.45999999999998</v>
      </c>
      <c r="D14" s="656">
        <f t="shared" si="0"/>
        <v>305.35999999999996</v>
      </c>
      <c r="E14" s="613">
        <v>2</v>
      </c>
      <c r="F14" s="614">
        <v>308.11500000000001</v>
      </c>
      <c r="G14" s="610">
        <v>306.11500000000001</v>
      </c>
      <c r="H14" s="656">
        <f t="shared" si="1"/>
        <v>304.01499999999999</v>
      </c>
      <c r="I14" s="613">
        <v>2</v>
      </c>
      <c r="J14" s="615">
        <v>307.75850439362392</v>
      </c>
      <c r="K14" s="616">
        <v>307.4610229079168</v>
      </c>
      <c r="L14" s="616" t="s">
        <v>27</v>
      </c>
      <c r="M14" s="616" t="s">
        <v>27</v>
      </c>
      <c r="N14" s="617">
        <v>116.66</v>
      </c>
      <c r="O14" s="641">
        <v>0.78280000000000005</v>
      </c>
      <c r="P14" s="617">
        <v>0.3</v>
      </c>
      <c r="Q14" s="618">
        <v>1.4113</v>
      </c>
      <c r="R14" s="619">
        <v>0.94051939800606976</v>
      </c>
      <c r="S14" s="619">
        <v>1.1891513468887887</v>
      </c>
      <c r="T14" s="619">
        <v>227.70451580950723</v>
      </c>
      <c r="U14" s="619">
        <v>0.14320136449864299</v>
      </c>
      <c r="V14" s="620">
        <v>66.69136637544284</v>
      </c>
      <c r="W14" s="621">
        <v>125.58366364798465</v>
      </c>
      <c r="X14" s="619">
        <v>1.1529230241727846</v>
      </c>
      <c r="Y14" s="619">
        <v>1.1529230241727846</v>
      </c>
      <c r="Z14" s="619">
        <v>1.0376122995237717E-2</v>
      </c>
      <c r="AA14" s="622">
        <v>1</v>
      </c>
      <c r="AB14" s="619">
        <v>0.8</v>
      </c>
      <c r="AC14" s="619">
        <f t="shared" si="2"/>
        <v>800</v>
      </c>
      <c r="AD14" s="619">
        <v>0.17305816493962967</v>
      </c>
      <c r="AE14" s="619">
        <v>0.20855665694564718</v>
      </c>
      <c r="AF14" s="619">
        <v>1.5688387446728735</v>
      </c>
      <c r="AG14" s="619">
        <v>2.4284969073777072</v>
      </c>
      <c r="AH14" s="623">
        <v>13</v>
      </c>
      <c r="AI14" s="624">
        <v>5</v>
      </c>
      <c r="AJ14" s="625">
        <v>3</v>
      </c>
      <c r="AK14" s="626">
        <v>0</v>
      </c>
      <c r="AL14" s="627">
        <v>0</v>
      </c>
      <c r="AM14" s="628">
        <v>307.45999999999998</v>
      </c>
      <c r="AN14" s="628">
        <v>10000</v>
      </c>
      <c r="AO14" s="628">
        <v>10000</v>
      </c>
      <c r="AP14" s="628">
        <v>1.1891513468887887</v>
      </c>
      <c r="AQ14" s="628" t="s">
        <v>36908</v>
      </c>
      <c r="AR14" s="628" t="s">
        <v>36908</v>
      </c>
      <c r="AS14" s="628">
        <v>0</v>
      </c>
      <c r="AT14" s="628">
        <v>0</v>
      </c>
      <c r="AU14" s="617"/>
      <c r="AV14" s="629">
        <v>0.17305816493962967</v>
      </c>
      <c r="AW14" s="629">
        <v>0.20268632069002235</v>
      </c>
      <c r="AX14" s="629">
        <v>1.7397587007325621E-3</v>
      </c>
      <c r="AY14" s="629">
        <v>125.07625472424938</v>
      </c>
      <c r="AZ14" s="629">
        <v>0.20855665694564718</v>
      </c>
      <c r="BA14" s="629">
        <v>0.20900722101761882</v>
      </c>
      <c r="BB14" s="629">
        <v>0.35250812698467709</v>
      </c>
      <c r="BC14" s="630"/>
      <c r="BD14" s="612">
        <v>-0.29748148570712374</v>
      </c>
      <c r="BE14" s="631">
        <v>307.6330581649396</v>
      </c>
      <c r="BF14" s="615">
        <v>307.45999999999998</v>
      </c>
      <c r="BG14" s="615" t="s">
        <v>27</v>
      </c>
      <c r="BH14" s="615" t="s">
        <v>27</v>
      </c>
      <c r="BI14" s="612">
        <v>-0.17305816493961856</v>
      </c>
      <c r="BJ14" s="630"/>
      <c r="BK14" s="630"/>
      <c r="BL14" s="630"/>
      <c r="BM14" s="630"/>
      <c r="BN14" s="630"/>
      <c r="BO14" s="630"/>
      <c r="BP14" s="630"/>
      <c r="BQ14" s="630"/>
      <c r="BR14" s="630"/>
      <c r="BS14" s="630"/>
      <c r="BT14" s="630"/>
      <c r="BU14" s="630"/>
      <c r="BV14" s="630"/>
      <c r="BW14" s="630"/>
      <c r="BX14" s="630"/>
      <c r="BY14" s="630"/>
      <c r="BZ14" s="630"/>
      <c r="CA14" s="630"/>
      <c r="CB14" s="630"/>
      <c r="CC14" s="630"/>
      <c r="CD14" s="630"/>
      <c r="CE14" s="630"/>
      <c r="CF14" s="630"/>
      <c r="CG14" s="630"/>
      <c r="CH14" s="630"/>
      <c r="CI14" s="630"/>
      <c r="CJ14" s="630"/>
      <c r="CK14" s="630"/>
      <c r="CL14" s="630"/>
      <c r="CM14" s="630"/>
      <c r="CN14" s="630"/>
      <c r="CO14" s="630"/>
      <c r="CP14" s="630"/>
      <c r="CQ14" s="630"/>
      <c r="CR14" s="630"/>
      <c r="CS14" s="630"/>
      <c r="CT14" s="630"/>
      <c r="CU14" s="630"/>
      <c r="CV14" s="630"/>
      <c r="CW14" s="630"/>
      <c r="CX14" s="630"/>
      <c r="CY14" s="630"/>
      <c r="CZ14" s="630"/>
      <c r="DA14" s="630"/>
      <c r="DB14" s="630"/>
      <c r="DC14" s="630"/>
      <c r="DD14" s="630"/>
      <c r="DE14" s="630"/>
      <c r="DF14" s="630"/>
      <c r="DG14" s="630"/>
      <c r="DH14" s="630"/>
      <c r="DI14" s="630"/>
      <c r="DJ14" s="630"/>
      <c r="DK14" s="630"/>
      <c r="DL14" s="630"/>
      <c r="DM14" s="630"/>
      <c r="DN14" s="630"/>
      <c r="DO14" s="630"/>
      <c r="DP14" s="630"/>
      <c r="DQ14" s="630"/>
      <c r="DR14" s="630"/>
      <c r="DS14" s="630"/>
      <c r="DT14" s="630"/>
      <c r="DU14" s="630"/>
      <c r="DV14" s="630"/>
      <c r="DW14" s="630"/>
      <c r="DX14" s="630"/>
      <c r="DY14" s="630"/>
      <c r="DZ14" s="630"/>
      <c r="EA14" s="630"/>
      <c r="EB14" s="630"/>
      <c r="EC14" s="630"/>
      <c r="ED14" s="630"/>
      <c r="EE14" s="630"/>
      <c r="EF14" s="630"/>
      <c r="EG14" s="630"/>
      <c r="EH14" s="630"/>
    </row>
    <row r="15" spans="1:138" s="653" customFormat="1" x14ac:dyDescent="0.2">
      <c r="A15" s="633" t="s">
        <v>36920</v>
      </c>
      <c r="B15" s="634">
        <v>308.11500000000001</v>
      </c>
      <c r="C15" s="632">
        <v>306.11500000000001</v>
      </c>
      <c r="D15" s="656">
        <f t="shared" si="0"/>
        <v>304.01499999999999</v>
      </c>
      <c r="E15" s="635">
        <v>2</v>
      </c>
      <c r="F15" s="636">
        <v>306.05700000000002</v>
      </c>
      <c r="G15" s="637">
        <v>304.05700000000002</v>
      </c>
      <c r="H15" s="656">
        <f t="shared" si="1"/>
        <v>301.95699999999999</v>
      </c>
      <c r="I15" s="635">
        <v>2</v>
      </c>
      <c r="J15" s="638">
        <v>306.60082558033184</v>
      </c>
      <c r="K15" s="639">
        <v>306.11721691534945</v>
      </c>
      <c r="L15" s="639" t="s">
        <v>27</v>
      </c>
      <c r="M15" s="639" t="s">
        <v>27</v>
      </c>
      <c r="N15" s="640">
        <v>115.35</v>
      </c>
      <c r="O15" s="641">
        <v>1.6581999999999999</v>
      </c>
      <c r="P15" s="640">
        <v>0.3</v>
      </c>
      <c r="Q15" s="642">
        <v>3.0694999999999997</v>
      </c>
      <c r="R15" s="643">
        <v>0.8190340561641396</v>
      </c>
      <c r="S15" s="643">
        <v>1.5688387446728735</v>
      </c>
      <c r="T15" s="643">
        <v>222.16432968055443</v>
      </c>
      <c r="U15" s="643">
        <v>0.15577404948825052</v>
      </c>
      <c r="V15" s="644">
        <v>130.56914289817024</v>
      </c>
      <c r="W15" s="645">
        <v>256.15280654615492</v>
      </c>
      <c r="X15" s="643">
        <v>1.7841352405721655</v>
      </c>
      <c r="Y15" s="643">
        <v>1.7841352405721655</v>
      </c>
      <c r="Z15" s="643">
        <v>4.3168509235848078E-2</v>
      </c>
      <c r="AA15" s="646">
        <v>1</v>
      </c>
      <c r="AB15" s="643">
        <v>0.8</v>
      </c>
      <c r="AC15" s="643">
        <f t="shared" si="2"/>
        <v>800</v>
      </c>
      <c r="AD15" s="643">
        <v>0.21963556930287589</v>
      </c>
      <c r="AE15" s="643">
        <v>0.30190226743918075</v>
      </c>
      <c r="AF15" s="643">
        <v>2.2853113609283366</v>
      </c>
      <c r="AG15" s="643">
        <v>2.4100807884786875</v>
      </c>
      <c r="AH15" s="647">
        <v>14</v>
      </c>
      <c r="AI15" s="648">
        <v>6</v>
      </c>
      <c r="AJ15" s="649">
        <v>4</v>
      </c>
      <c r="AK15" s="650">
        <v>0</v>
      </c>
      <c r="AL15" s="651">
        <v>0</v>
      </c>
      <c r="AM15" s="652">
        <v>306.11500000000001</v>
      </c>
      <c r="AN15" s="652">
        <v>10000</v>
      </c>
      <c r="AO15" s="652">
        <v>10000</v>
      </c>
      <c r="AP15" s="652">
        <v>1.5688387446728735</v>
      </c>
      <c r="AQ15" s="652" t="s">
        <v>36908</v>
      </c>
      <c r="AR15" s="652" t="s">
        <v>36908</v>
      </c>
      <c r="AS15" s="652">
        <v>0</v>
      </c>
      <c r="AT15" s="652">
        <v>0</v>
      </c>
      <c r="AU15" s="640"/>
      <c r="AV15" s="653">
        <v>0.21963556930287589</v>
      </c>
      <c r="AW15" s="653">
        <v>0.23477029636672783</v>
      </c>
      <c r="AX15" s="653">
        <v>6.2045721746208007E-3</v>
      </c>
      <c r="AY15" s="653">
        <v>175.13533038482004</v>
      </c>
      <c r="AZ15" s="653">
        <v>0.3001369034798626</v>
      </c>
      <c r="BA15" s="653">
        <v>0.30190226743918075</v>
      </c>
      <c r="BB15" s="653">
        <v>0.44021095574492675</v>
      </c>
      <c r="BC15" s="654"/>
      <c r="BD15" s="634">
        <v>-0.4836086649823983</v>
      </c>
      <c r="BE15" s="655">
        <v>306.33463556930286</v>
      </c>
      <c r="BF15" s="638">
        <v>306.11500000000001</v>
      </c>
      <c r="BG15" s="638" t="s">
        <v>27</v>
      </c>
      <c r="BH15" s="638" t="s">
        <v>27</v>
      </c>
      <c r="BI15" s="634">
        <v>-0.21963556930285222</v>
      </c>
      <c r="BJ15" s="654"/>
      <c r="BK15" s="654"/>
      <c r="BL15" s="654"/>
      <c r="BM15" s="654"/>
      <c r="BN15" s="654"/>
      <c r="BO15" s="654"/>
      <c r="BP15" s="654"/>
      <c r="BQ15" s="654"/>
      <c r="BR15" s="654"/>
      <c r="BS15" s="654"/>
      <c r="BT15" s="654"/>
      <c r="BU15" s="654"/>
      <c r="BV15" s="654"/>
      <c r="BW15" s="654"/>
      <c r="BX15" s="654"/>
      <c r="BY15" s="654"/>
      <c r="BZ15" s="654"/>
      <c r="CA15" s="654"/>
      <c r="CB15" s="654"/>
      <c r="CC15" s="654"/>
      <c r="CD15" s="654"/>
      <c r="CE15" s="654"/>
      <c r="CF15" s="654"/>
      <c r="CG15" s="654"/>
      <c r="CH15" s="654"/>
      <c r="CI15" s="654"/>
      <c r="CJ15" s="654"/>
      <c r="CK15" s="654"/>
      <c r="CL15" s="654"/>
      <c r="CM15" s="654"/>
      <c r="CN15" s="654"/>
      <c r="CO15" s="654"/>
      <c r="CP15" s="654"/>
      <c r="CQ15" s="654"/>
      <c r="CR15" s="654"/>
      <c r="CS15" s="654"/>
      <c r="CT15" s="654"/>
      <c r="CU15" s="654"/>
      <c r="CV15" s="654"/>
      <c r="CW15" s="654"/>
      <c r="CX15" s="654"/>
      <c r="CY15" s="654"/>
      <c r="CZ15" s="654"/>
      <c r="DA15" s="654"/>
      <c r="DB15" s="654"/>
      <c r="DC15" s="654"/>
      <c r="DD15" s="654"/>
      <c r="DE15" s="654"/>
      <c r="DF15" s="654"/>
      <c r="DG15" s="654"/>
      <c r="DH15" s="654"/>
      <c r="DI15" s="654"/>
      <c r="DJ15" s="654"/>
      <c r="DK15" s="654"/>
      <c r="DL15" s="654"/>
      <c r="DM15" s="654"/>
      <c r="DN15" s="654"/>
      <c r="DO15" s="654"/>
      <c r="DP15" s="654"/>
      <c r="DQ15" s="654"/>
      <c r="DR15" s="654"/>
      <c r="DS15" s="654"/>
      <c r="DT15" s="654"/>
      <c r="DU15" s="654"/>
      <c r="DV15" s="654"/>
      <c r="DW15" s="654"/>
      <c r="DX15" s="654"/>
      <c r="DY15" s="654"/>
      <c r="DZ15" s="654"/>
      <c r="EA15" s="654"/>
      <c r="EB15" s="654"/>
      <c r="EC15" s="654"/>
      <c r="ED15" s="654"/>
      <c r="EE15" s="654"/>
      <c r="EF15" s="654"/>
      <c r="EG15" s="654"/>
      <c r="EH15" s="654"/>
    </row>
    <row r="16" spans="1:138" x14ac:dyDescent="0.2">
      <c r="A16" s="521" t="s">
        <v>36921</v>
      </c>
      <c r="B16" s="522">
        <v>306.05700000000002</v>
      </c>
      <c r="C16" s="609">
        <v>304.05700000000002</v>
      </c>
      <c r="D16" s="632">
        <f t="shared" si="0"/>
        <v>301.95699999999999</v>
      </c>
      <c r="E16" s="524">
        <v>2</v>
      </c>
      <c r="F16" s="525">
        <v>304.09800000000001</v>
      </c>
      <c r="G16" s="610">
        <v>302.09800000000001</v>
      </c>
      <c r="H16" s="632">
        <f t="shared" si="1"/>
        <v>299.99799999999999</v>
      </c>
      <c r="I16" s="524">
        <v>2</v>
      </c>
      <c r="J16" s="527">
        <v>304.66448028164928</v>
      </c>
      <c r="K16" s="528">
        <v>304.06164551371484</v>
      </c>
      <c r="L16" s="528" t="s">
        <v>27</v>
      </c>
      <c r="M16" s="528" t="s">
        <v>27</v>
      </c>
      <c r="N16" s="529">
        <v>101.79</v>
      </c>
      <c r="O16" s="641">
        <v>1.6779999999999999</v>
      </c>
      <c r="P16" s="529">
        <v>0.3</v>
      </c>
      <c r="Q16" s="434">
        <v>4.7474999999999996</v>
      </c>
      <c r="R16" s="530">
        <v>0.75786043488204347</v>
      </c>
      <c r="S16" s="530">
        <v>2.2853113609283366</v>
      </c>
      <c r="T16" s="530">
        <v>212.49114398175573</v>
      </c>
      <c r="U16" s="530">
        <v>0.17398279444598605</v>
      </c>
      <c r="V16" s="531">
        <v>130.60523028999563</v>
      </c>
      <c r="W16" s="458">
        <v>386.75803683615055</v>
      </c>
      <c r="X16" s="530">
        <v>1.9245505452402036</v>
      </c>
      <c r="Y16" s="532">
        <v>1.9245505452402036</v>
      </c>
      <c r="Z16" s="530">
        <v>9.841187542286578E-2</v>
      </c>
      <c r="AA16" s="533">
        <v>1</v>
      </c>
      <c r="AB16" s="532">
        <v>0.8</v>
      </c>
      <c r="AC16" s="532">
        <f t="shared" si="2"/>
        <v>800</v>
      </c>
      <c r="AD16" s="530">
        <v>0.27208766284116032</v>
      </c>
      <c r="AE16" s="530">
        <v>0.37340629805105907</v>
      </c>
      <c r="AF16" s="530">
        <v>2.5652296546342557</v>
      </c>
      <c r="AG16" s="530">
        <v>2.9466556569195985</v>
      </c>
      <c r="AH16" s="534">
        <v>15</v>
      </c>
      <c r="AI16" s="535">
        <v>7</v>
      </c>
      <c r="AJ16" s="536">
        <v>5</v>
      </c>
      <c r="AK16" s="537">
        <v>0</v>
      </c>
      <c r="AL16" s="538">
        <v>0</v>
      </c>
      <c r="AM16" s="422">
        <v>304.05700000000002</v>
      </c>
      <c r="AN16" s="422">
        <v>10000</v>
      </c>
      <c r="AO16" s="422">
        <v>10000</v>
      </c>
      <c r="AP16" s="422">
        <v>2.2853113609283366</v>
      </c>
      <c r="AQ16" s="422" t="s">
        <v>36908</v>
      </c>
      <c r="AR16" s="422" t="s">
        <v>36908</v>
      </c>
      <c r="AS16" s="422">
        <v>0</v>
      </c>
      <c r="AT16" s="422">
        <v>0</v>
      </c>
      <c r="AU16" s="529"/>
      <c r="AV16" s="423">
        <v>0.26304048141424141</v>
      </c>
      <c r="AW16" s="423">
        <v>0.27208766284116032</v>
      </c>
      <c r="AX16" s="423">
        <v>1.6236360164369794E-2</v>
      </c>
      <c r="AY16" s="423">
        <v>235.57712716472008</v>
      </c>
      <c r="AZ16" s="423">
        <v>0.37042831174444529</v>
      </c>
      <c r="BA16" s="423">
        <v>0.37340629805105907</v>
      </c>
      <c r="BB16" s="423">
        <v>0.50053738006093174</v>
      </c>
      <c r="BD16" s="522">
        <v>-0.60283476793443924</v>
      </c>
      <c r="BE16" s="542">
        <v>304.32908766284118</v>
      </c>
      <c r="BF16" s="527">
        <v>304.05700000000002</v>
      </c>
      <c r="BG16" s="527" t="s">
        <v>27</v>
      </c>
      <c r="BH16" s="527" t="s">
        <v>27</v>
      </c>
      <c r="BI16" s="522">
        <v>-0.27208766284115882</v>
      </c>
    </row>
    <row r="17" spans="1:138" x14ac:dyDescent="0.2">
      <c r="A17" s="521" t="s">
        <v>36922</v>
      </c>
      <c r="B17" s="522">
        <v>304.09800000000001</v>
      </c>
      <c r="C17" s="609">
        <v>302.09800000000001</v>
      </c>
      <c r="D17" s="632">
        <f t="shared" si="0"/>
        <v>299.99799999999999</v>
      </c>
      <c r="E17" s="524">
        <v>2</v>
      </c>
      <c r="F17" s="525">
        <v>302.60199999999998</v>
      </c>
      <c r="G17" s="610">
        <v>300.60199999999998</v>
      </c>
      <c r="H17" s="632">
        <f t="shared" si="1"/>
        <v>298.50199999999995</v>
      </c>
      <c r="I17" s="524">
        <v>2</v>
      </c>
      <c r="J17" s="527">
        <v>302.82206004563233</v>
      </c>
      <c r="K17" s="528">
        <v>302.10510663931825</v>
      </c>
      <c r="L17" s="528" t="s">
        <v>27</v>
      </c>
      <c r="M17" s="528" t="s">
        <v>27</v>
      </c>
      <c r="N17" s="529">
        <v>70</v>
      </c>
      <c r="O17" s="641">
        <v>1.3769</v>
      </c>
      <c r="P17" s="529">
        <v>0.3</v>
      </c>
      <c r="Q17" s="434">
        <v>6.1243999999999996</v>
      </c>
      <c r="R17" s="530">
        <v>0.72427365531601973</v>
      </c>
      <c r="S17" s="530">
        <v>2.5652296546342557</v>
      </c>
      <c r="T17" s="530">
        <v>208.96297258057771</v>
      </c>
      <c r="U17" s="530">
        <v>0.17980817265798049</v>
      </c>
      <c r="V17" s="531">
        <v>104.09169844857394</v>
      </c>
      <c r="W17" s="458">
        <v>490.84973528472449</v>
      </c>
      <c r="X17" s="530">
        <v>2.1371428571429112</v>
      </c>
      <c r="Y17" s="532">
        <v>2.1371428571429112</v>
      </c>
      <c r="Z17" s="530">
        <v>0.15851338350750507</v>
      </c>
      <c r="AA17" s="533">
        <v>1</v>
      </c>
      <c r="AB17" s="532">
        <v>0.8</v>
      </c>
      <c r="AC17" s="532">
        <f t="shared" si="2"/>
        <v>800</v>
      </c>
      <c r="AD17" s="530">
        <v>0.29652113251507572</v>
      </c>
      <c r="AE17" s="530">
        <v>0.42226204068016915</v>
      </c>
      <c r="AF17" s="530">
        <v>2.8962585304769144</v>
      </c>
      <c r="AG17" s="530">
        <v>2.968048206358834</v>
      </c>
      <c r="AH17" s="534">
        <v>16</v>
      </c>
      <c r="AI17" s="535">
        <v>8</v>
      </c>
      <c r="AJ17" s="536">
        <v>6</v>
      </c>
      <c r="AK17" s="537">
        <v>0</v>
      </c>
      <c r="AL17" s="538">
        <v>0</v>
      </c>
      <c r="AM17" s="422">
        <v>302.09800000000001</v>
      </c>
      <c r="AN17" s="422">
        <v>10000</v>
      </c>
      <c r="AO17" s="422">
        <v>10000</v>
      </c>
      <c r="AP17" s="422">
        <v>2.5652296546342557</v>
      </c>
      <c r="AQ17" s="422" t="s">
        <v>36908</v>
      </c>
      <c r="AR17" s="422" t="s">
        <v>36908</v>
      </c>
      <c r="AS17" s="422">
        <v>0</v>
      </c>
      <c r="AT17" s="422">
        <v>0</v>
      </c>
      <c r="AU17" s="529"/>
      <c r="AV17" s="423">
        <v>0.28770506786807776</v>
      </c>
      <c r="AW17" s="423">
        <v>0.29652113251507572</v>
      </c>
      <c r="AX17" s="423">
        <v>2.6190146500958345E-2</v>
      </c>
      <c r="AY17" s="423">
        <v>264.80809752024834</v>
      </c>
      <c r="AZ17" s="423">
        <v>0.418375580440013</v>
      </c>
      <c r="BA17" s="423">
        <v>0.42226204068016915</v>
      </c>
      <c r="BB17" s="423">
        <v>0.53913849016988447</v>
      </c>
      <c r="BD17" s="522">
        <v>-0.71695340631407589</v>
      </c>
      <c r="BE17" s="542">
        <v>302.39452113251508</v>
      </c>
      <c r="BF17" s="527">
        <v>302.09800000000001</v>
      </c>
      <c r="BG17" s="527" t="s">
        <v>27</v>
      </c>
      <c r="BH17" s="527" t="s">
        <v>27</v>
      </c>
      <c r="BI17" s="522">
        <v>-0.29652113251506762</v>
      </c>
    </row>
    <row r="18" spans="1:138" x14ac:dyDescent="0.2">
      <c r="A18" s="521" t="s">
        <v>36923</v>
      </c>
      <c r="B18" s="522">
        <v>302.60199999999998</v>
      </c>
      <c r="C18" s="609">
        <v>300.60199999999998</v>
      </c>
      <c r="D18" s="632">
        <f t="shared" si="0"/>
        <v>298.50199999999995</v>
      </c>
      <c r="E18" s="524">
        <v>2</v>
      </c>
      <c r="F18" s="525">
        <v>300.97000000000003</v>
      </c>
      <c r="G18" s="610">
        <v>298.97000000000003</v>
      </c>
      <c r="H18" s="632">
        <f t="shared" si="1"/>
        <v>296.87</v>
      </c>
      <c r="I18" s="524">
        <v>2</v>
      </c>
      <c r="J18" s="527">
        <v>301.41662944217387</v>
      </c>
      <c r="K18" s="528">
        <v>300.61108793226293</v>
      </c>
      <c r="L18" s="528" t="s">
        <v>27</v>
      </c>
      <c r="M18" s="528" t="s">
        <v>27</v>
      </c>
      <c r="N18" s="529">
        <v>74.48</v>
      </c>
      <c r="O18" s="641">
        <v>1.3769</v>
      </c>
      <c r="P18" s="529">
        <v>0.3</v>
      </c>
      <c r="Q18" s="434">
        <v>7.5012999999999996</v>
      </c>
      <c r="R18" s="530">
        <v>0.69859536011903478</v>
      </c>
      <c r="S18" s="530">
        <v>2.8962585304769144</v>
      </c>
      <c r="T18" s="530">
        <v>204.95633086770434</v>
      </c>
      <c r="U18" s="530">
        <v>0.18602748679118219</v>
      </c>
      <c r="V18" s="531">
        <v>101.88231269428684</v>
      </c>
      <c r="W18" s="458">
        <v>592.73204797901133</v>
      </c>
      <c r="X18" s="530">
        <v>2.1911922663801668</v>
      </c>
      <c r="Y18" s="532">
        <v>2.1911922663801668</v>
      </c>
      <c r="Z18" s="530">
        <v>0.23114560106471552</v>
      </c>
      <c r="AA18" s="533">
        <v>1</v>
      </c>
      <c r="AB18" s="532">
        <v>0.8</v>
      </c>
      <c r="AC18" s="532">
        <f t="shared" si="2"/>
        <v>800</v>
      </c>
      <c r="AD18" s="530">
        <v>0.32425087922544571</v>
      </c>
      <c r="AE18" s="530">
        <v>0.4654138819987213</v>
      </c>
      <c r="AF18" s="530">
        <v>3.1018103431783022</v>
      </c>
      <c r="AG18" s="530">
        <v>3.2964549306415321</v>
      </c>
      <c r="AH18" s="534">
        <v>17</v>
      </c>
      <c r="AI18" s="535">
        <v>9</v>
      </c>
      <c r="AJ18" s="536">
        <v>7</v>
      </c>
      <c r="AK18" s="537">
        <v>0</v>
      </c>
      <c r="AL18" s="538">
        <v>0</v>
      </c>
      <c r="AM18" s="422">
        <v>300.60199999999998</v>
      </c>
      <c r="AN18" s="422">
        <v>10000</v>
      </c>
      <c r="AO18" s="422">
        <v>10000</v>
      </c>
      <c r="AP18" s="422">
        <v>2.8962585304769144</v>
      </c>
      <c r="AQ18" s="422" t="s">
        <v>36908</v>
      </c>
      <c r="AR18" s="422" t="s">
        <v>36908</v>
      </c>
      <c r="AS18" s="422">
        <v>0</v>
      </c>
      <c r="AT18" s="422">
        <v>0</v>
      </c>
      <c r="AU18" s="529"/>
      <c r="AV18" s="423">
        <v>0.31319437105198805</v>
      </c>
      <c r="AW18" s="423">
        <v>0.32425087922544571</v>
      </c>
      <c r="AX18" s="423">
        <v>4.118981476758856E-2</v>
      </c>
      <c r="AY18" s="423">
        <v>298.58170632644874</v>
      </c>
      <c r="AZ18" s="423">
        <v>0.46067822774899736</v>
      </c>
      <c r="BA18" s="423">
        <v>0.4654138819987213</v>
      </c>
      <c r="BB18" s="423">
        <v>0.57178352509816865</v>
      </c>
      <c r="BD18" s="522">
        <v>-0.8055415099109382</v>
      </c>
      <c r="BE18" s="542">
        <v>300.92625087922545</v>
      </c>
      <c r="BF18" s="527">
        <v>300.60199999999998</v>
      </c>
      <c r="BG18" s="527" t="s">
        <v>27</v>
      </c>
      <c r="BH18" s="527" t="s">
        <v>27</v>
      </c>
      <c r="BI18" s="522">
        <v>-0.32425087922547391</v>
      </c>
    </row>
    <row r="19" spans="1:138" x14ac:dyDescent="0.2">
      <c r="A19" s="521" t="s">
        <v>36924</v>
      </c>
      <c r="B19" s="522">
        <v>300.97000000000003</v>
      </c>
      <c r="C19" s="609">
        <v>298.97000000000003</v>
      </c>
      <c r="D19" s="632">
        <f t="shared" si="0"/>
        <v>296.87</v>
      </c>
      <c r="E19" s="524">
        <v>2</v>
      </c>
      <c r="F19" s="525">
        <v>298.68599999999998</v>
      </c>
      <c r="G19" s="610">
        <v>296.68599999999998</v>
      </c>
      <c r="H19" s="632">
        <f t="shared" si="1"/>
        <v>294.58599999999996</v>
      </c>
      <c r="I19" s="524">
        <v>2</v>
      </c>
      <c r="J19" s="527">
        <v>299.90052878276697</v>
      </c>
      <c r="K19" s="528">
        <v>298.98104026919253</v>
      </c>
      <c r="L19" s="528" t="s">
        <v>27</v>
      </c>
      <c r="M19" s="528" t="s">
        <v>27</v>
      </c>
      <c r="N19" s="529">
        <v>90.88</v>
      </c>
      <c r="O19" s="641">
        <v>1.3769</v>
      </c>
      <c r="P19" s="529">
        <v>0.3</v>
      </c>
      <c r="Q19" s="434">
        <v>8.8781999999999996</v>
      </c>
      <c r="R19" s="530">
        <v>0.67795077806029558</v>
      </c>
      <c r="S19" s="530">
        <v>3.1018103431783022</v>
      </c>
      <c r="T19" s="530">
        <v>202.55390457792259</v>
      </c>
      <c r="U19" s="530">
        <v>0.18958159990590767</v>
      </c>
      <c r="V19" s="531">
        <v>99.579423629350146</v>
      </c>
      <c r="W19" s="458">
        <v>692.31147160836144</v>
      </c>
      <c r="X19" s="530">
        <v>2.5132042253521663</v>
      </c>
      <c r="Y19" s="532">
        <v>2.5132042253521663</v>
      </c>
      <c r="Z19" s="530">
        <v>0.31533477689739642</v>
      </c>
      <c r="AA19" s="533">
        <v>1</v>
      </c>
      <c r="AB19" s="532">
        <v>0.8</v>
      </c>
      <c r="AC19" s="532">
        <f t="shared" si="2"/>
        <v>800</v>
      </c>
      <c r="AD19" s="530">
        <v>0.33981068743534926</v>
      </c>
      <c r="AE19" s="530">
        <v>0.50423529039307868</v>
      </c>
      <c r="AF19" s="530">
        <v>3.4043926081469493</v>
      </c>
      <c r="AG19" s="530">
        <v>3.5467257336776128</v>
      </c>
      <c r="AH19" s="534">
        <v>18</v>
      </c>
      <c r="AI19" s="535">
        <v>10</v>
      </c>
      <c r="AJ19" s="536">
        <v>8</v>
      </c>
      <c r="AK19" s="537">
        <v>0</v>
      </c>
      <c r="AL19" s="538">
        <v>0</v>
      </c>
      <c r="AM19" s="422">
        <v>298.97000000000003</v>
      </c>
      <c r="AN19" s="422">
        <v>10000</v>
      </c>
      <c r="AO19" s="422">
        <v>10000</v>
      </c>
      <c r="AP19" s="422">
        <v>3.1018103431783022</v>
      </c>
      <c r="AQ19" s="422" t="s">
        <v>36908</v>
      </c>
      <c r="AR19" s="422" t="s">
        <v>36908</v>
      </c>
      <c r="AS19" s="422">
        <v>0</v>
      </c>
      <c r="AT19" s="422">
        <v>0</v>
      </c>
      <c r="AU19" s="529"/>
      <c r="AV19" s="423">
        <v>0.3265657491214814</v>
      </c>
      <c r="AW19" s="423">
        <v>0.33981068743534926</v>
      </c>
      <c r="AX19" s="423">
        <v>5.1483471432713701E-2</v>
      </c>
      <c r="AY19" s="423">
        <v>317.74733378265279</v>
      </c>
      <c r="AZ19" s="423">
        <v>0.49870174522029259</v>
      </c>
      <c r="BA19" s="423">
        <v>0.50423529039307868</v>
      </c>
      <c r="BB19" s="423">
        <v>0.60014149781229464</v>
      </c>
      <c r="BD19" s="522">
        <v>-0.91948851357443573</v>
      </c>
      <c r="BE19" s="542">
        <v>299.3098106874354</v>
      </c>
      <c r="BF19" s="527">
        <v>298.97000000000003</v>
      </c>
      <c r="BG19" s="527" t="s">
        <v>27</v>
      </c>
      <c r="BH19" s="527" t="s">
        <v>27</v>
      </c>
      <c r="BI19" s="522">
        <v>-0.33981068743537435</v>
      </c>
    </row>
    <row r="20" spans="1:138" x14ac:dyDescent="0.2">
      <c r="A20" s="521" t="s">
        <v>36925</v>
      </c>
      <c r="B20" s="522">
        <v>298.68599999999998</v>
      </c>
      <c r="C20" s="609">
        <v>296.68599999999998</v>
      </c>
      <c r="D20" s="632">
        <f t="shared" si="0"/>
        <v>294.58599999999996</v>
      </c>
      <c r="E20" s="524">
        <v>2</v>
      </c>
      <c r="F20" s="525">
        <v>298.048</v>
      </c>
      <c r="G20" s="610">
        <v>296.048</v>
      </c>
      <c r="H20" s="632">
        <f t="shared" si="1"/>
        <v>293.94799999999998</v>
      </c>
      <c r="I20" s="524">
        <v>2</v>
      </c>
      <c r="J20" s="527">
        <v>297.47203432238985</v>
      </c>
      <c r="K20" s="528">
        <v>296.69895888012627</v>
      </c>
      <c r="L20" s="528" t="s">
        <v>27</v>
      </c>
      <c r="M20" s="528" t="s">
        <v>27</v>
      </c>
      <c r="N20" s="529">
        <v>44.5</v>
      </c>
      <c r="O20" s="641">
        <v>0</v>
      </c>
      <c r="P20" s="529">
        <v>0.3</v>
      </c>
      <c r="Q20" s="434">
        <v>8.8781999999999996</v>
      </c>
      <c r="R20" s="530">
        <v>0.67795077806029558</v>
      </c>
      <c r="S20" s="530">
        <v>3.4043926081469493</v>
      </c>
      <c r="T20" s="530">
        <v>199.13009214155406</v>
      </c>
      <c r="U20" s="530">
        <v>0.19444781863097516</v>
      </c>
      <c r="V20" s="531">
        <v>0</v>
      </c>
      <c r="W20" s="458">
        <v>692.31147160836144</v>
      </c>
      <c r="X20" s="530">
        <v>1.4337078651684871</v>
      </c>
      <c r="Y20" s="532">
        <v>1.4337078651684871</v>
      </c>
      <c r="Z20" s="530">
        <v>0.31533477689739642</v>
      </c>
      <c r="AA20" s="533">
        <v>1</v>
      </c>
      <c r="AB20" s="532">
        <v>0.8</v>
      </c>
      <c r="AC20" s="532">
        <f t="shared" si="2"/>
        <v>800</v>
      </c>
      <c r="AD20" s="530">
        <v>0.40048774978044149</v>
      </c>
      <c r="AE20" s="530">
        <v>0.50423529039307868</v>
      </c>
      <c r="AF20" s="530">
        <v>2.7503497513219113</v>
      </c>
      <c r="AG20" s="530">
        <v>3.6740552815251974</v>
      </c>
      <c r="AH20" s="534">
        <v>19</v>
      </c>
      <c r="AI20" s="535">
        <v>11</v>
      </c>
      <c r="AJ20" s="536">
        <v>9</v>
      </c>
      <c r="AK20" s="537">
        <v>0</v>
      </c>
      <c r="AL20" s="538">
        <v>0</v>
      </c>
      <c r="AM20" s="422">
        <v>296.68599999999998</v>
      </c>
      <c r="AN20" s="422">
        <v>10000</v>
      </c>
      <c r="AO20" s="422">
        <v>10000</v>
      </c>
      <c r="AP20" s="422">
        <v>3.4043926081469493</v>
      </c>
      <c r="AQ20" s="422" t="s">
        <v>36908</v>
      </c>
      <c r="AR20" s="422" t="s">
        <v>36908</v>
      </c>
      <c r="AS20" s="422">
        <v>0</v>
      </c>
      <c r="AT20" s="422">
        <v>0</v>
      </c>
      <c r="AU20" s="529"/>
      <c r="AV20" s="423">
        <v>0.3738681831130895</v>
      </c>
      <c r="AW20" s="423">
        <v>0.40048774978044149</v>
      </c>
      <c r="AX20" s="423">
        <v>0.10590307334627774</v>
      </c>
      <c r="AY20" s="423">
        <v>393.30876877318798</v>
      </c>
      <c r="AZ20" s="423">
        <v>0.49870174522029259</v>
      </c>
      <c r="BA20" s="423">
        <v>0.50423529039307868</v>
      </c>
      <c r="BB20" s="423">
        <v>0.60014149781229464</v>
      </c>
      <c r="BD20" s="522">
        <v>-0.7730754422635755</v>
      </c>
      <c r="BE20" s="542">
        <v>297.08648774978042</v>
      </c>
      <c r="BF20" s="527">
        <v>296.68599999999998</v>
      </c>
      <c r="BG20" s="527" t="s">
        <v>27</v>
      </c>
      <c r="BH20" s="527" t="s">
        <v>27</v>
      </c>
      <c r="BI20" s="522">
        <v>-0.40048774978043866</v>
      </c>
    </row>
    <row r="21" spans="1:138" x14ac:dyDescent="0.2">
      <c r="A21" s="521" t="s">
        <v>36926</v>
      </c>
      <c r="B21" s="522">
        <v>298.048</v>
      </c>
      <c r="C21" s="609">
        <v>296.048</v>
      </c>
      <c r="D21" s="632">
        <f t="shared" si="0"/>
        <v>293.94799999999998</v>
      </c>
      <c r="E21" s="524">
        <v>2</v>
      </c>
      <c r="F21" s="525">
        <v>296.52300000000002</v>
      </c>
      <c r="G21" s="610">
        <v>294.52300000000002</v>
      </c>
      <c r="H21" s="632">
        <f t="shared" si="1"/>
        <v>292.423</v>
      </c>
      <c r="I21" s="524">
        <v>2</v>
      </c>
      <c r="J21" s="527">
        <v>296.91861245768627</v>
      </c>
      <c r="K21" s="528">
        <v>296.06095888012629</v>
      </c>
      <c r="L21" s="528" t="s">
        <v>27</v>
      </c>
      <c r="M21" s="528" t="s">
        <v>27</v>
      </c>
      <c r="N21" s="529">
        <v>87.07</v>
      </c>
      <c r="O21" s="641">
        <v>1.0197000000000001</v>
      </c>
      <c r="P21" s="529">
        <v>0.3</v>
      </c>
      <c r="Q21" s="434">
        <v>9.8978999999999999</v>
      </c>
      <c r="R21" s="530">
        <v>0.66495665214843125</v>
      </c>
      <c r="S21" s="530">
        <v>2.7503497513219113</v>
      </c>
      <c r="T21" s="530">
        <v>206.7009165654741</v>
      </c>
      <c r="U21" s="530">
        <v>0.18336692695783843</v>
      </c>
      <c r="V21" s="531">
        <v>71.393949026703325</v>
      </c>
      <c r="W21" s="458">
        <v>763.7054206350648</v>
      </c>
      <c r="X21" s="530">
        <v>1.7514643390375302</v>
      </c>
      <c r="Y21" s="532">
        <v>1.7514643390375302</v>
      </c>
      <c r="Z21" s="530">
        <v>0.38372541130187454</v>
      </c>
      <c r="AA21" s="533">
        <v>1</v>
      </c>
      <c r="AB21" s="532">
        <v>0.8</v>
      </c>
      <c r="AC21" s="532">
        <f t="shared" si="2"/>
        <v>800</v>
      </c>
      <c r="AD21" s="530">
        <v>0.40000521436599518</v>
      </c>
      <c r="AE21" s="530">
        <v>0.53042396481930543</v>
      </c>
      <c r="AF21" s="530">
        <v>3.0386368841873339</v>
      </c>
      <c r="AG21" s="530">
        <v>3.2279213473945934</v>
      </c>
      <c r="AH21" s="534">
        <v>20</v>
      </c>
      <c r="AI21" s="535">
        <v>12</v>
      </c>
      <c r="AJ21" s="536">
        <v>10</v>
      </c>
      <c r="AK21" s="537">
        <v>0</v>
      </c>
      <c r="AL21" s="538">
        <v>0</v>
      </c>
      <c r="AM21" s="422">
        <v>296.048</v>
      </c>
      <c r="AN21" s="422">
        <v>10000</v>
      </c>
      <c r="AO21" s="422">
        <v>10000</v>
      </c>
      <c r="AP21" s="422">
        <v>2.7503497513219113</v>
      </c>
      <c r="AQ21" s="422" t="s">
        <v>36908</v>
      </c>
      <c r="AR21" s="422" t="s">
        <v>36908</v>
      </c>
      <c r="AS21" s="422">
        <v>0</v>
      </c>
      <c r="AT21" s="422">
        <v>0</v>
      </c>
      <c r="AU21" s="529"/>
      <c r="AV21" s="423">
        <v>0.37351732412807326</v>
      </c>
      <c r="AW21" s="423">
        <v>0.40000521436599518</v>
      </c>
      <c r="AX21" s="423">
        <v>0.10538457387219959</v>
      </c>
      <c r="AY21" s="423">
        <v>392.70559965621794</v>
      </c>
      <c r="AZ21" s="423">
        <v>0.5243353534833165</v>
      </c>
      <c r="BA21" s="423">
        <v>0.53042396481930543</v>
      </c>
      <c r="BB21" s="423">
        <v>0.61878484162653191</v>
      </c>
      <c r="BD21" s="522">
        <v>-0.85765357755997229</v>
      </c>
      <c r="BE21" s="542">
        <v>296.44800521436599</v>
      </c>
      <c r="BF21" s="527">
        <v>296.048</v>
      </c>
      <c r="BG21" s="527" t="s">
        <v>27</v>
      </c>
      <c r="BH21" s="527" t="s">
        <v>27</v>
      </c>
      <c r="BI21" s="522">
        <v>-0.40000521436599001</v>
      </c>
    </row>
    <row r="22" spans="1:138" x14ac:dyDescent="0.2">
      <c r="A22" s="521" t="s">
        <v>36927</v>
      </c>
      <c r="B22" s="522">
        <v>296.52300000000002</v>
      </c>
      <c r="C22" s="609">
        <v>294.52300000000002</v>
      </c>
      <c r="D22" s="632">
        <f t="shared" si="0"/>
        <v>292.423</v>
      </c>
      <c r="E22" s="524">
        <v>2</v>
      </c>
      <c r="F22" s="525">
        <v>294.41000000000003</v>
      </c>
      <c r="G22" s="610">
        <v>292.41000000000003</v>
      </c>
      <c r="H22" s="632">
        <f t="shared" si="1"/>
        <v>290.31</v>
      </c>
      <c r="I22" s="524">
        <v>2</v>
      </c>
      <c r="J22" s="527">
        <v>295.49120175704962</v>
      </c>
      <c r="K22" s="528">
        <v>294.53733993794367</v>
      </c>
      <c r="L22" s="528" t="s">
        <v>27</v>
      </c>
      <c r="M22" s="528" t="s">
        <v>27</v>
      </c>
      <c r="N22" s="529">
        <v>87.07</v>
      </c>
      <c r="O22" s="641">
        <v>0</v>
      </c>
      <c r="P22" s="529">
        <v>0.3</v>
      </c>
      <c r="Q22" s="434">
        <v>9.8978999999999999</v>
      </c>
      <c r="R22" s="530">
        <v>0.66495665214843125</v>
      </c>
      <c r="S22" s="530">
        <v>3.0386368841873339</v>
      </c>
      <c r="T22" s="530">
        <v>203.28550455469815</v>
      </c>
      <c r="U22" s="530">
        <v>0.18851213121296145</v>
      </c>
      <c r="V22" s="531">
        <v>0</v>
      </c>
      <c r="W22" s="458">
        <v>763.7054206350648</v>
      </c>
      <c r="X22" s="530">
        <v>2.4267830481221999</v>
      </c>
      <c r="Y22" s="532">
        <v>2.4267830481221999</v>
      </c>
      <c r="Z22" s="530">
        <v>0.38372541130187454</v>
      </c>
      <c r="AA22" s="533">
        <v>1</v>
      </c>
      <c r="AB22" s="532">
        <v>0.8</v>
      </c>
      <c r="AC22" s="532">
        <f t="shared" si="2"/>
        <v>800</v>
      </c>
      <c r="AD22" s="530">
        <v>0.36277044195587083</v>
      </c>
      <c r="AE22" s="530">
        <v>0.53042396481930543</v>
      </c>
      <c r="AF22" s="530">
        <v>3.4465290368918491</v>
      </c>
      <c r="AG22" s="530">
        <v>3.4596885135609132</v>
      </c>
      <c r="AH22" s="534">
        <v>21</v>
      </c>
      <c r="AI22" s="535">
        <v>13</v>
      </c>
      <c r="AJ22" s="536">
        <v>11</v>
      </c>
      <c r="AK22" s="537">
        <v>0</v>
      </c>
      <c r="AL22" s="538">
        <v>0</v>
      </c>
      <c r="AM22" s="422">
        <v>294.52300000000002</v>
      </c>
      <c r="AN22" s="422">
        <v>10000</v>
      </c>
      <c r="AO22" s="422">
        <v>10000</v>
      </c>
      <c r="AP22" s="422">
        <v>3.0386368841873339</v>
      </c>
      <c r="AQ22" s="422" t="s">
        <v>36908</v>
      </c>
      <c r="AR22" s="422" t="s">
        <v>36908</v>
      </c>
      <c r="AS22" s="422">
        <v>0</v>
      </c>
      <c r="AT22" s="422">
        <v>0</v>
      </c>
      <c r="AU22" s="529"/>
      <c r="AV22" s="423">
        <v>0.34528523153182528</v>
      </c>
      <c r="AW22" s="423">
        <v>0.36277044195587083</v>
      </c>
      <c r="AX22" s="423">
        <v>6.930793177186699E-2</v>
      </c>
      <c r="AY22" s="423">
        <v>346.22941137859141</v>
      </c>
      <c r="AZ22" s="423">
        <v>0.5243353534833165</v>
      </c>
      <c r="BA22" s="423">
        <v>0.53042396481930543</v>
      </c>
      <c r="BB22" s="423">
        <v>0.61878484162653191</v>
      </c>
      <c r="BD22" s="522">
        <v>-0.95386181910595269</v>
      </c>
      <c r="BE22" s="542">
        <v>294.88577044195591</v>
      </c>
      <c r="BF22" s="527">
        <v>294.52300000000002</v>
      </c>
      <c r="BG22" s="527" t="s">
        <v>27</v>
      </c>
      <c r="BH22" s="527" t="s">
        <v>27</v>
      </c>
      <c r="BI22" s="522">
        <v>-0.36277044195588815</v>
      </c>
    </row>
    <row r="23" spans="1:138" s="629" customFormat="1" x14ac:dyDescent="0.2">
      <c r="A23" s="659" t="s">
        <v>36928</v>
      </c>
      <c r="B23" s="660">
        <v>294.41000000000003</v>
      </c>
      <c r="C23" s="661">
        <v>292.41000000000003</v>
      </c>
      <c r="D23" s="661">
        <f t="shared" si="0"/>
        <v>290.31</v>
      </c>
      <c r="E23" s="662">
        <v>2</v>
      </c>
      <c r="F23" s="663">
        <v>292.24700000000001</v>
      </c>
      <c r="G23" s="664">
        <v>290.24700000000001</v>
      </c>
      <c r="H23" s="661">
        <f t="shared" si="1"/>
        <v>288.14699999999999</v>
      </c>
      <c r="I23" s="662">
        <v>2</v>
      </c>
      <c r="J23" s="665">
        <v>293.29821636028186</v>
      </c>
      <c r="K23" s="666">
        <v>292.42433993794367</v>
      </c>
      <c r="L23" s="666" t="s">
        <v>27</v>
      </c>
      <c r="M23" s="666" t="s">
        <v>27</v>
      </c>
      <c r="N23" s="667">
        <v>120</v>
      </c>
      <c r="O23" s="641">
        <v>1.5158</v>
      </c>
      <c r="P23" s="667">
        <v>0.3</v>
      </c>
      <c r="Q23" s="668">
        <v>11.4137</v>
      </c>
      <c r="R23" s="669">
        <v>0.64830308960505156</v>
      </c>
      <c r="S23" s="669">
        <v>3.4465290368918491</v>
      </c>
      <c r="T23" s="669">
        <v>198.66357076509618</v>
      </c>
      <c r="U23" s="669">
        <v>0.19509416956670345</v>
      </c>
      <c r="V23" s="670">
        <v>105.80708830212016</v>
      </c>
      <c r="W23" s="671">
        <v>869.51250893718498</v>
      </c>
      <c r="X23" s="669">
        <v>1.8025000000000089</v>
      </c>
      <c r="Y23" s="669">
        <v>1.8025000000000089</v>
      </c>
      <c r="Z23" s="669">
        <v>0.15130980782094583</v>
      </c>
      <c r="AA23" s="672">
        <v>1</v>
      </c>
      <c r="AB23" s="669">
        <v>1</v>
      </c>
      <c r="AC23" s="669">
        <f t="shared" si="2"/>
        <v>1000</v>
      </c>
      <c r="AD23" s="619">
        <v>0.38214356501852709</v>
      </c>
      <c r="AE23" s="619">
        <v>0.53164196144100095</v>
      </c>
      <c r="AF23" s="619">
        <v>3.1510550999730298</v>
      </c>
      <c r="AG23" s="619">
        <v>4.0812370748493949</v>
      </c>
      <c r="AH23" s="623">
        <v>22</v>
      </c>
      <c r="AI23" s="624">
        <v>14</v>
      </c>
      <c r="AJ23" s="625">
        <v>12</v>
      </c>
      <c r="AK23" s="626">
        <v>0</v>
      </c>
      <c r="AL23" s="627">
        <v>0</v>
      </c>
      <c r="AM23" s="628">
        <v>292.41000000000003</v>
      </c>
      <c r="AN23" s="628">
        <v>10000</v>
      </c>
      <c r="AO23" s="628">
        <v>10000</v>
      </c>
      <c r="AP23" s="628">
        <v>3.4465290368918491</v>
      </c>
      <c r="AQ23" s="628" t="s">
        <v>36908</v>
      </c>
      <c r="AR23" s="628" t="s">
        <v>36908</v>
      </c>
      <c r="AS23" s="628">
        <v>0</v>
      </c>
      <c r="AT23" s="628">
        <v>0</v>
      </c>
      <c r="AU23" s="617"/>
      <c r="AV23" s="629">
        <v>0.37054917391049025</v>
      </c>
      <c r="AW23" s="629">
        <v>0.38214356501852709</v>
      </c>
      <c r="AX23" s="629">
        <v>3.8381213407327183E-2</v>
      </c>
      <c r="AY23" s="629">
        <v>275.94328926353182</v>
      </c>
      <c r="AZ23" s="629">
        <v>0.52669885551155615</v>
      </c>
      <c r="BA23" s="629">
        <v>0.53164196144100095</v>
      </c>
      <c r="BB23" s="629">
        <v>0.61331958936638764</v>
      </c>
      <c r="BC23" s="630"/>
      <c r="BD23" s="612">
        <v>-0.87387642233818497</v>
      </c>
      <c r="BE23" s="631">
        <v>292.79214356501853</v>
      </c>
      <c r="BF23" s="615">
        <v>292.41000000000003</v>
      </c>
      <c r="BG23" s="615" t="s">
        <v>27</v>
      </c>
      <c r="BH23" s="615" t="s">
        <v>27</v>
      </c>
      <c r="BI23" s="612">
        <v>-0.38214356501850943</v>
      </c>
      <c r="BJ23" s="630"/>
      <c r="BK23" s="630"/>
      <c r="BL23" s="630"/>
      <c r="BM23" s="630"/>
      <c r="BN23" s="630"/>
      <c r="BO23" s="630"/>
      <c r="BP23" s="630"/>
      <c r="BQ23" s="630"/>
      <c r="BR23" s="630"/>
      <c r="BS23" s="630"/>
      <c r="BT23" s="630"/>
      <c r="BU23" s="630"/>
      <c r="BV23" s="630"/>
      <c r="BW23" s="630"/>
      <c r="BX23" s="630"/>
      <c r="BY23" s="630"/>
      <c r="BZ23" s="630"/>
      <c r="CA23" s="630"/>
      <c r="CB23" s="630"/>
      <c r="CC23" s="630"/>
      <c r="CD23" s="630"/>
      <c r="CE23" s="630"/>
      <c r="CF23" s="630"/>
      <c r="CG23" s="630"/>
      <c r="CH23" s="630"/>
      <c r="CI23" s="630"/>
      <c r="CJ23" s="630"/>
      <c r="CK23" s="630"/>
      <c r="CL23" s="630"/>
      <c r="CM23" s="630"/>
      <c r="CN23" s="630"/>
      <c r="CO23" s="630"/>
      <c r="CP23" s="630"/>
      <c r="CQ23" s="630"/>
      <c r="CR23" s="630"/>
      <c r="CS23" s="630"/>
      <c r="CT23" s="630"/>
      <c r="CU23" s="630"/>
      <c r="CV23" s="630"/>
      <c r="CW23" s="630"/>
      <c r="CX23" s="630"/>
      <c r="CY23" s="630"/>
      <c r="CZ23" s="630"/>
      <c r="DA23" s="630"/>
      <c r="DB23" s="630"/>
      <c r="DC23" s="630"/>
      <c r="DD23" s="630"/>
      <c r="DE23" s="630"/>
      <c r="DF23" s="630"/>
      <c r="DG23" s="630"/>
      <c r="DH23" s="630"/>
      <c r="DI23" s="630"/>
      <c r="DJ23" s="630"/>
      <c r="DK23" s="630"/>
      <c r="DL23" s="630"/>
      <c r="DM23" s="630"/>
      <c r="DN23" s="630"/>
      <c r="DO23" s="630"/>
      <c r="DP23" s="630"/>
      <c r="DQ23" s="630"/>
      <c r="DR23" s="630"/>
      <c r="DS23" s="630"/>
      <c r="DT23" s="630"/>
      <c r="DU23" s="630"/>
      <c r="DV23" s="630"/>
      <c r="DW23" s="630"/>
      <c r="DX23" s="630"/>
      <c r="DY23" s="630"/>
      <c r="DZ23" s="630"/>
      <c r="EA23" s="630"/>
      <c r="EB23" s="630"/>
      <c r="EC23" s="630"/>
      <c r="ED23" s="630"/>
      <c r="EE23" s="630"/>
      <c r="EF23" s="630"/>
      <c r="EG23" s="630"/>
      <c r="EH23" s="630"/>
    </row>
    <row r="24" spans="1:138" x14ac:dyDescent="0.2">
      <c r="A24" s="659" t="s">
        <v>36929</v>
      </c>
      <c r="B24" s="660">
        <v>292.24700000000001</v>
      </c>
      <c r="C24" s="661">
        <v>290.24700000000001</v>
      </c>
      <c r="D24" s="661">
        <f t="shared" si="0"/>
        <v>288.14699999999999</v>
      </c>
      <c r="E24" s="662">
        <v>2</v>
      </c>
      <c r="F24" s="663">
        <v>290.32</v>
      </c>
      <c r="G24" s="664">
        <v>288.32</v>
      </c>
      <c r="H24" s="661">
        <f t="shared" si="1"/>
        <v>286.21999999999997</v>
      </c>
      <c r="I24" s="662">
        <v>2</v>
      </c>
      <c r="J24" s="665">
        <v>291.10823178531655</v>
      </c>
      <c r="K24" s="666">
        <v>290.26140587029386</v>
      </c>
      <c r="L24" s="666" t="s">
        <v>27</v>
      </c>
      <c r="M24" s="666" t="s">
        <v>27</v>
      </c>
      <c r="N24" s="667">
        <v>120</v>
      </c>
      <c r="O24" s="641">
        <v>0</v>
      </c>
      <c r="P24" s="667">
        <v>0.3</v>
      </c>
      <c r="Q24" s="668">
        <v>11.4137</v>
      </c>
      <c r="R24" s="669">
        <v>0.64830308960505156</v>
      </c>
      <c r="S24" s="669">
        <v>3.1510550999730298</v>
      </c>
      <c r="T24" s="669">
        <v>201.98769607653955</v>
      </c>
      <c r="U24" s="669">
        <v>0.19040186671698919</v>
      </c>
      <c r="V24" s="670">
        <v>0</v>
      </c>
      <c r="W24" s="671">
        <v>869.51250893718498</v>
      </c>
      <c r="X24" s="669">
        <v>1.6058333333333508</v>
      </c>
      <c r="Y24" s="669">
        <v>1.6058333333333508</v>
      </c>
      <c r="Z24" s="669">
        <v>0.15130980782094583</v>
      </c>
      <c r="AA24" s="672">
        <v>1</v>
      </c>
      <c r="AB24" s="669">
        <v>1</v>
      </c>
      <c r="AC24" s="669">
        <f t="shared" si="2"/>
        <v>1000</v>
      </c>
      <c r="AD24" s="530">
        <v>0.39353050342989299</v>
      </c>
      <c r="AE24" s="530">
        <v>0.53164196144100095</v>
      </c>
      <c r="AF24" s="530">
        <v>3.0292406887891929</v>
      </c>
      <c r="AG24" s="530">
        <v>3.8112865590979936</v>
      </c>
      <c r="AH24" s="534">
        <v>23</v>
      </c>
      <c r="AI24" s="535">
        <v>15</v>
      </c>
      <c r="AJ24" s="536">
        <v>13</v>
      </c>
      <c r="AK24" s="537">
        <v>0</v>
      </c>
      <c r="AL24" s="538">
        <v>0</v>
      </c>
      <c r="AM24" s="422">
        <v>290.24700000000001</v>
      </c>
      <c r="AN24" s="422">
        <v>10000</v>
      </c>
      <c r="AO24" s="422">
        <v>10000</v>
      </c>
      <c r="AP24" s="422">
        <v>3.1510550999730298</v>
      </c>
      <c r="AQ24" s="422" t="s">
        <v>36908</v>
      </c>
      <c r="AR24" s="422" t="s">
        <v>36908</v>
      </c>
      <c r="AS24" s="422">
        <v>0</v>
      </c>
      <c r="AT24" s="422">
        <v>0</v>
      </c>
      <c r="AU24" s="529"/>
      <c r="AV24" s="423">
        <v>0.38101140634854852</v>
      </c>
      <c r="AW24" s="423">
        <v>0.39353050342989299</v>
      </c>
      <c r="AX24" s="423">
        <v>4.4523912933475955E-2</v>
      </c>
      <c r="AY24" s="423">
        <v>287.03975625150298</v>
      </c>
      <c r="AZ24" s="423">
        <v>0.52669885551155615</v>
      </c>
      <c r="BA24" s="423">
        <v>0.53164196144100095</v>
      </c>
      <c r="BB24" s="423">
        <v>0.61331958936638764</v>
      </c>
      <c r="BD24" s="522">
        <v>-0.84682591502269133</v>
      </c>
      <c r="BE24" s="542">
        <v>290.64053050342989</v>
      </c>
      <c r="BF24" s="527">
        <v>290.24700000000001</v>
      </c>
      <c r="BG24" s="527" t="s">
        <v>27</v>
      </c>
      <c r="BH24" s="527" t="s">
        <v>27</v>
      </c>
      <c r="BI24" s="522">
        <v>-0.39353050342987217</v>
      </c>
    </row>
    <row r="25" spans="1:138" x14ac:dyDescent="0.2">
      <c r="A25" s="659" t="s">
        <v>36930</v>
      </c>
      <c r="B25" s="660">
        <v>290.32</v>
      </c>
      <c r="C25" s="661">
        <v>288.32</v>
      </c>
      <c r="D25" s="661">
        <f t="shared" si="0"/>
        <v>286.21999999999997</v>
      </c>
      <c r="E25" s="662">
        <v>2</v>
      </c>
      <c r="F25" s="663">
        <v>288.68700000000001</v>
      </c>
      <c r="G25" s="664">
        <v>286.68700000000001</v>
      </c>
      <c r="H25" s="661">
        <f t="shared" si="1"/>
        <v>284.58699999999999</v>
      </c>
      <c r="I25" s="662">
        <v>2</v>
      </c>
      <c r="J25" s="665">
        <v>289.14743804638408</v>
      </c>
      <c r="K25" s="666">
        <v>288.33440587029384</v>
      </c>
      <c r="L25" s="666" t="s">
        <v>27</v>
      </c>
      <c r="M25" s="666" t="s">
        <v>27</v>
      </c>
      <c r="N25" s="667">
        <v>120</v>
      </c>
      <c r="O25" s="641">
        <v>0</v>
      </c>
      <c r="P25" s="667">
        <v>0.3</v>
      </c>
      <c r="Q25" s="668">
        <v>11.4137</v>
      </c>
      <c r="R25" s="669">
        <v>0.64830308960505156</v>
      </c>
      <c r="S25" s="669">
        <v>3.0292406887891929</v>
      </c>
      <c r="T25" s="669">
        <v>203.39482746547833</v>
      </c>
      <c r="U25" s="669">
        <v>0.18835137409378294</v>
      </c>
      <c r="V25" s="670">
        <v>0</v>
      </c>
      <c r="W25" s="671">
        <v>869.51250893718498</v>
      </c>
      <c r="X25" s="669">
        <v>0.4</v>
      </c>
      <c r="Y25" s="669">
        <v>1.3608333333333178</v>
      </c>
      <c r="Z25" s="669">
        <v>0.15130980782094583</v>
      </c>
      <c r="AA25" s="672">
        <v>1</v>
      </c>
      <c r="AB25" s="669">
        <v>1</v>
      </c>
      <c r="AC25" s="669">
        <f t="shared" si="2"/>
        <v>1000</v>
      </c>
      <c r="AD25" s="530">
        <v>0.41103720560193124</v>
      </c>
      <c r="AE25" s="530">
        <v>0.53164196144100095</v>
      </c>
      <c r="AF25" s="530">
        <v>2.8582834877152856</v>
      </c>
      <c r="AG25" s="530">
        <v>3.7289613458184445</v>
      </c>
      <c r="AH25" s="534">
        <v>24</v>
      </c>
      <c r="AI25" s="535">
        <v>16</v>
      </c>
      <c r="AJ25" s="536">
        <v>14</v>
      </c>
      <c r="AK25" s="537">
        <v>0</v>
      </c>
      <c r="AL25" s="538">
        <v>0</v>
      </c>
      <c r="AM25" s="422">
        <v>288.32</v>
      </c>
      <c r="AN25" s="422">
        <v>10000</v>
      </c>
      <c r="AO25" s="422">
        <v>10000</v>
      </c>
      <c r="AP25" s="422">
        <v>3.0292406887891929</v>
      </c>
      <c r="AQ25" s="422" t="s">
        <v>36908</v>
      </c>
      <c r="AR25" s="422" t="s">
        <v>36908</v>
      </c>
      <c r="AS25" s="422">
        <v>0</v>
      </c>
      <c r="AT25" s="422">
        <v>0</v>
      </c>
      <c r="AU25" s="529"/>
      <c r="AV25" s="423">
        <v>0.39651972843090383</v>
      </c>
      <c r="AW25" s="423">
        <v>0.41103720560193124</v>
      </c>
      <c r="AX25" s="423">
        <v>5.507811655604819E-2</v>
      </c>
      <c r="AY25" s="423">
        <v>304.20793202433998</v>
      </c>
      <c r="AZ25" s="423">
        <v>0.52669885551155615</v>
      </c>
      <c r="BA25" s="423">
        <v>0.53164196144100095</v>
      </c>
      <c r="BB25" s="423">
        <v>0.61331958936638764</v>
      </c>
      <c r="BD25" s="522">
        <v>-0.81303217609024614</v>
      </c>
      <c r="BE25" s="542">
        <v>288.73103720560192</v>
      </c>
      <c r="BF25" s="527">
        <v>288.32</v>
      </c>
      <c r="BG25" s="527" t="s">
        <v>27</v>
      </c>
      <c r="BH25" s="527" t="s">
        <v>27</v>
      </c>
      <c r="BI25" s="522">
        <v>-0.41103720560192869</v>
      </c>
    </row>
    <row r="26" spans="1:138" x14ac:dyDescent="0.2">
      <c r="A26" s="659" t="s">
        <v>36931</v>
      </c>
      <c r="B26" s="660">
        <v>288.68700000000001</v>
      </c>
      <c r="C26" s="661">
        <v>286.68700000000001</v>
      </c>
      <c r="D26" s="661">
        <f t="shared" si="0"/>
        <v>284.58699999999999</v>
      </c>
      <c r="E26" s="662">
        <v>2</v>
      </c>
      <c r="F26" s="663">
        <v>287.33800000000002</v>
      </c>
      <c r="G26" s="664">
        <v>285.33800000000002</v>
      </c>
      <c r="H26" s="661">
        <f t="shared" si="1"/>
        <v>283.238</v>
      </c>
      <c r="I26" s="662">
        <v>2</v>
      </c>
      <c r="J26" s="665">
        <v>287.53075061849455</v>
      </c>
      <c r="K26" s="666">
        <v>286.70140587029385</v>
      </c>
      <c r="L26" s="666" t="s">
        <v>27</v>
      </c>
      <c r="M26" s="666" t="s">
        <v>27</v>
      </c>
      <c r="N26" s="667">
        <v>91.194000000000003</v>
      </c>
      <c r="O26" s="641">
        <v>0</v>
      </c>
      <c r="P26" s="667">
        <v>0.3</v>
      </c>
      <c r="Q26" s="668">
        <v>11.4137</v>
      </c>
      <c r="R26" s="669">
        <v>0.64830308960505156</v>
      </c>
      <c r="S26" s="669">
        <v>2.8582834877152856</v>
      </c>
      <c r="T26" s="669">
        <v>205.407198027725</v>
      </c>
      <c r="U26" s="669">
        <v>0.18534656876454797</v>
      </c>
      <c r="V26" s="670">
        <v>0</v>
      </c>
      <c r="W26" s="671">
        <v>869.51250893718498</v>
      </c>
      <c r="X26" s="669">
        <v>1.4792639866657777</v>
      </c>
      <c r="Y26" s="669">
        <v>1.4792639866657777</v>
      </c>
      <c r="Z26" s="669">
        <v>0.15130980782094583</v>
      </c>
      <c r="AA26" s="672">
        <v>1</v>
      </c>
      <c r="AB26" s="669">
        <v>1</v>
      </c>
      <c r="AC26" s="669">
        <f t="shared" si="2"/>
        <v>1000</v>
      </c>
      <c r="AD26" s="530">
        <v>0.40203143657818463</v>
      </c>
      <c r="AE26" s="530">
        <v>0.53164196144100095</v>
      </c>
      <c r="AF26" s="530">
        <v>2.9438971363142454</v>
      </c>
      <c r="AG26" s="530">
        <v>3.3745719073245768</v>
      </c>
      <c r="AH26" s="534">
        <v>25</v>
      </c>
      <c r="AI26" s="535">
        <v>17</v>
      </c>
      <c r="AJ26" s="536">
        <v>15</v>
      </c>
      <c r="AK26" s="537">
        <v>0</v>
      </c>
      <c r="AL26" s="538">
        <v>0</v>
      </c>
      <c r="AM26" s="422">
        <v>286.68700000000001</v>
      </c>
      <c r="AN26" s="422">
        <v>10000</v>
      </c>
      <c r="AO26" s="422">
        <v>10000</v>
      </c>
      <c r="AP26" s="422">
        <v>2.8582834877152856</v>
      </c>
      <c r="AQ26" s="422" t="s">
        <v>36908</v>
      </c>
      <c r="AR26" s="422" t="s">
        <v>36908</v>
      </c>
      <c r="AS26" s="422">
        <v>0</v>
      </c>
      <c r="AT26" s="422">
        <v>0</v>
      </c>
      <c r="AU26" s="529"/>
      <c r="AV26" s="423">
        <v>0.38862504055896291</v>
      </c>
      <c r="AW26" s="423">
        <v>0.40203143657818463</v>
      </c>
      <c r="AX26" s="423">
        <v>4.9477725026836866E-2</v>
      </c>
      <c r="AY26" s="423">
        <v>295.36103629823606</v>
      </c>
      <c r="AZ26" s="423">
        <v>0.52669885551155615</v>
      </c>
      <c r="BA26" s="423">
        <v>0.53164196144100095</v>
      </c>
      <c r="BB26" s="423">
        <v>0.61331958936638764</v>
      </c>
      <c r="BD26" s="522">
        <v>-0.82934474820069681</v>
      </c>
      <c r="BE26" s="542">
        <v>287.08903143657818</v>
      </c>
      <c r="BF26" s="527">
        <v>286.68700000000001</v>
      </c>
      <c r="BG26" s="527" t="s">
        <v>27</v>
      </c>
      <c r="BH26" s="527" t="s">
        <v>27</v>
      </c>
      <c r="BI26" s="522">
        <v>-0.40203143657817009</v>
      </c>
    </row>
    <row r="27" spans="1:138" x14ac:dyDescent="0.2">
      <c r="A27" s="659" t="s">
        <v>36932</v>
      </c>
      <c r="B27" s="660">
        <v>287.33800000000002</v>
      </c>
      <c r="C27" s="661">
        <v>285.33800000000002</v>
      </c>
      <c r="D27" s="661">
        <f t="shared" si="0"/>
        <v>283.238</v>
      </c>
      <c r="E27" s="662">
        <v>2</v>
      </c>
      <c r="F27" s="663">
        <v>285.548</v>
      </c>
      <c r="G27" s="664">
        <v>283.548</v>
      </c>
      <c r="H27" s="661">
        <f t="shared" si="1"/>
        <v>281.44799999999998</v>
      </c>
      <c r="I27" s="662">
        <v>2</v>
      </c>
      <c r="J27" s="665">
        <v>286.30597181667679</v>
      </c>
      <c r="K27" s="666">
        <v>285.35240587029386</v>
      </c>
      <c r="L27" s="666" t="s">
        <v>27</v>
      </c>
      <c r="M27" s="666" t="s">
        <v>27</v>
      </c>
      <c r="N27" s="667">
        <v>74.302000000000007</v>
      </c>
      <c r="O27" s="641">
        <v>0</v>
      </c>
      <c r="P27" s="667">
        <v>0.3</v>
      </c>
      <c r="Q27" s="668">
        <v>11.4137</v>
      </c>
      <c r="R27" s="669">
        <v>0.64830308960505156</v>
      </c>
      <c r="S27" s="669">
        <v>2.9438971363142454</v>
      </c>
      <c r="T27" s="669">
        <v>204.39386253082699</v>
      </c>
      <c r="U27" s="669">
        <v>0.18687063366416354</v>
      </c>
      <c r="V27" s="670">
        <v>0</v>
      </c>
      <c r="W27" s="671">
        <v>869.51250893718498</v>
      </c>
      <c r="X27" s="669">
        <v>2.4090872385669568</v>
      </c>
      <c r="Y27" s="669">
        <v>2.4090872385669568</v>
      </c>
      <c r="Z27" s="669">
        <v>0.15130980782094583</v>
      </c>
      <c r="AA27" s="672">
        <v>1</v>
      </c>
      <c r="AB27" s="669">
        <v>1</v>
      </c>
      <c r="AC27" s="669">
        <f t="shared" si="2"/>
        <v>1000</v>
      </c>
      <c r="AD27" s="530">
        <v>0.35629147815747697</v>
      </c>
      <c r="AE27" s="530">
        <v>0.53164196144100095</v>
      </c>
      <c r="AF27" s="530">
        <v>3.464270232205958</v>
      </c>
      <c r="AG27" s="530">
        <v>3.3013654005258704</v>
      </c>
      <c r="AH27" s="534">
        <v>26</v>
      </c>
      <c r="AI27" s="535">
        <v>18</v>
      </c>
      <c r="AJ27" s="536">
        <v>16</v>
      </c>
      <c r="AK27" s="537">
        <v>0</v>
      </c>
      <c r="AL27" s="538">
        <v>0</v>
      </c>
      <c r="AM27" s="422">
        <v>285.33800000000002</v>
      </c>
      <c r="AN27" s="422">
        <v>10000</v>
      </c>
      <c r="AO27" s="422">
        <v>10000</v>
      </c>
      <c r="AP27" s="422">
        <v>2.9438971363142454</v>
      </c>
      <c r="AQ27" s="422" t="s">
        <v>36908</v>
      </c>
      <c r="AR27" s="422" t="s">
        <v>36908</v>
      </c>
      <c r="AS27" s="422">
        <v>0</v>
      </c>
      <c r="AT27" s="422">
        <v>0</v>
      </c>
      <c r="AU27" s="529"/>
      <c r="AV27" s="423">
        <v>0.34552965876622649</v>
      </c>
      <c r="AW27" s="423">
        <v>0.35629147815747697</v>
      </c>
      <c r="AX27" s="423">
        <v>2.6438568063854792E-2</v>
      </c>
      <c r="AY27" s="423">
        <v>250.9944232564969</v>
      </c>
      <c r="AZ27" s="423">
        <v>0.52669885551155615</v>
      </c>
      <c r="BA27" s="423">
        <v>0.53164196144100095</v>
      </c>
      <c r="BB27" s="423">
        <v>0.61331958936638764</v>
      </c>
      <c r="BD27" s="522">
        <v>-0.95356594638292336</v>
      </c>
      <c r="BE27" s="542">
        <v>285.69429147815748</v>
      </c>
      <c r="BF27" s="527">
        <v>285.33800000000002</v>
      </c>
      <c r="BG27" s="527" t="s">
        <v>27</v>
      </c>
      <c r="BH27" s="527" t="s">
        <v>27</v>
      </c>
      <c r="BI27" s="522">
        <v>-0.3562914781574591</v>
      </c>
    </row>
    <row r="28" spans="1:138" x14ac:dyDescent="0.2">
      <c r="A28" s="659" t="s">
        <v>36933</v>
      </c>
      <c r="B28" s="660">
        <v>285.548</v>
      </c>
      <c r="C28" s="661">
        <v>283.548</v>
      </c>
      <c r="D28" s="661">
        <f t="shared" si="0"/>
        <v>281.44799999999998</v>
      </c>
      <c r="E28" s="662">
        <v>2</v>
      </c>
      <c r="F28" s="663">
        <v>282.45299999999997</v>
      </c>
      <c r="G28" s="664">
        <v>280.45299999999997</v>
      </c>
      <c r="H28" s="661">
        <f t="shared" si="1"/>
        <v>278.35299999999995</v>
      </c>
      <c r="I28" s="662">
        <v>2</v>
      </c>
      <c r="J28" s="665">
        <v>284.72169840834744</v>
      </c>
      <c r="K28" s="666">
        <v>283.56240587029384</v>
      </c>
      <c r="L28" s="666" t="s">
        <v>27</v>
      </c>
      <c r="M28" s="666" t="s">
        <v>27</v>
      </c>
      <c r="N28" s="667">
        <v>72.152000000000001</v>
      </c>
      <c r="O28" s="641">
        <v>0</v>
      </c>
      <c r="P28" s="667">
        <v>0.3</v>
      </c>
      <c r="Q28" s="668">
        <v>11.4137</v>
      </c>
      <c r="R28" s="669">
        <v>0.64830308960505156</v>
      </c>
      <c r="S28" s="669">
        <v>3.464270232205958</v>
      </c>
      <c r="T28" s="669">
        <v>198.46787896662732</v>
      </c>
      <c r="U28" s="669">
        <v>0.1953641600223997</v>
      </c>
      <c r="V28" s="670">
        <v>0</v>
      </c>
      <c r="W28" s="671">
        <v>869.51250893718498</v>
      </c>
      <c r="X28" s="669">
        <v>4.2895553830802022</v>
      </c>
      <c r="Y28" s="669">
        <v>4.2895553830802022</v>
      </c>
      <c r="Z28" s="669">
        <v>0.15130980782094583</v>
      </c>
      <c r="AA28" s="672">
        <v>1</v>
      </c>
      <c r="AB28" s="669">
        <v>1</v>
      </c>
      <c r="AC28" s="669">
        <f t="shared" si="2"/>
        <v>1000</v>
      </c>
      <c r="AD28" s="530">
        <v>0.31478606892847821</v>
      </c>
      <c r="AE28" s="530">
        <v>0.53164196144100095</v>
      </c>
      <c r="AF28" s="530">
        <v>4.1051017160845014</v>
      </c>
      <c r="AG28" s="530">
        <v>3.7572065384177136</v>
      </c>
      <c r="AH28" s="534">
        <v>27</v>
      </c>
      <c r="AI28" s="535">
        <v>19</v>
      </c>
      <c r="AJ28" s="536">
        <v>17</v>
      </c>
      <c r="AK28" s="537">
        <v>0</v>
      </c>
      <c r="AL28" s="538">
        <v>0</v>
      </c>
      <c r="AM28" s="422">
        <v>283.548</v>
      </c>
      <c r="AN28" s="422">
        <v>10000</v>
      </c>
      <c r="AO28" s="422">
        <v>10000</v>
      </c>
      <c r="AP28" s="422">
        <v>3.464270232205958</v>
      </c>
      <c r="AQ28" s="422" t="s">
        <v>36908</v>
      </c>
      <c r="AR28" s="422" t="s">
        <v>36908</v>
      </c>
      <c r="AS28" s="422">
        <v>0</v>
      </c>
      <c r="AT28" s="422">
        <v>0</v>
      </c>
      <c r="AU28" s="529"/>
      <c r="AV28" s="423">
        <v>0.30067715405557949</v>
      </c>
      <c r="AW28" s="423">
        <v>0.31478606892847821</v>
      </c>
      <c r="AX28" s="423">
        <v>1.2597044046393686E-2</v>
      </c>
      <c r="AY28" s="423">
        <v>211.81265875344425</v>
      </c>
      <c r="AZ28" s="423">
        <v>0.52669885551155615</v>
      </c>
      <c r="BA28" s="423">
        <v>0.53164196144100095</v>
      </c>
      <c r="BB28" s="423">
        <v>0.61331958936638764</v>
      </c>
      <c r="BD28" s="522">
        <v>-1.1592925380535917</v>
      </c>
      <c r="BE28" s="542">
        <v>283.86278606892847</v>
      </c>
      <c r="BF28" s="527">
        <v>283.548</v>
      </c>
      <c r="BG28" s="527" t="s">
        <v>27</v>
      </c>
      <c r="BH28" s="527" t="s">
        <v>27</v>
      </c>
      <c r="BI28" s="522">
        <v>-0.31478606892846983</v>
      </c>
    </row>
    <row r="29" spans="1:138" x14ac:dyDescent="0.2">
      <c r="A29" s="659" t="s">
        <v>36934</v>
      </c>
      <c r="B29" s="660">
        <v>282.45299999999997</v>
      </c>
      <c r="C29" s="661">
        <v>280.45299999999997</v>
      </c>
      <c r="D29" s="661">
        <f t="shared" si="0"/>
        <v>278.35299999999995</v>
      </c>
      <c r="E29" s="662">
        <v>2</v>
      </c>
      <c r="F29" s="663">
        <v>282</v>
      </c>
      <c r="G29" s="664">
        <v>280</v>
      </c>
      <c r="H29" s="661">
        <f t="shared" si="1"/>
        <v>277.89999999999998</v>
      </c>
      <c r="I29" s="662">
        <v>2</v>
      </c>
      <c r="J29" s="665">
        <v>281.39230452422851</v>
      </c>
      <c r="K29" s="666">
        <v>280.46740587029382</v>
      </c>
      <c r="L29" s="666" t="s">
        <v>27</v>
      </c>
      <c r="M29" s="666" t="s">
        <v>27</v>
      </c>
      <c r="N29" s="667">
        <v>20.728000000000002</v>
      </c>
      <c r="O29" s="641">
        <v>0</v>
      </c>
      <c r="P29" s="667">
        <v>0.3</v>
      </c>
      <c r="Q29" s="668">
        <v>11.4137</v>
      </c>
      <c r="R29" s="669">
        <v>0.64830308960505156</v>
      </c>
      <c r="S29" s="669">
        <v>4.1051017160845014</v>
      </c>
      <c r="T29" s="669">
        <v>191.67790118503839</v>
      </c>
      <c r="U29" s="669">
        <v>0.2043507425932542</v>
      </c>
      <c r="V29" s="670">
        <v>0</v>
      </c>
      <c r="W29" s="671">
        <v>869.51250893718498</v>
      </c>
      <c r="X29" s="669">
        <v>2.1854496333460753</v>
      </c>
      <c r="Y29" s="669">
        <v>2.1854496333460753</v>
      </c>
      <c r="Z29" s="669">
        <v>0.15130980782094583</v>
      </c>
      <c r="AA29" s="672">
        <v>1</v>
      </c>
      <c r="AB29" s="669">
        <v>1</v>
      </c>
      <c r="AC29" s="669">
        <f t="shared" si="2"/>
        <v>1000</v>
      </c>
      <c r="AD29" s="530">
        <v>0.36455966292889203</v>
      </c>
      <c r="AE29" s="530">
        <v>0.53164196144100095</v>
      </c>
      <c r="AF29" s="530">
        <v>3.3580491626387299</v>
      </c>
      <c r="AG29" s="530">
        <v>4.2079789075533727</v>
      </c>
      <c r="AH29" s="534">
        <v>28</v>
      </c>
      <c r="AI29" s="535">
        <v>20</v>
      </c>
      <c r="AJ29" s="536">
        <v>18</v>
      </c>
      <c r="AK29" s="537">
        <v>0</v>
      </c>
      <c r="AL29" s="538">
        <v>0</v>
      </c>
      <c r="AM29" s="422">
        <v>280.45299999999997</v>
      </c>
      <c r="AN29" s="422">
        <v>10000</v>
      </c>
      <c r="AO29" s="422">
        <v>10000</v>
      </c>
      <c r="AP29" s="422">
        <v>4.1051017160845014</v>
      </c>
      <c r="AQ29" s="422" t="s">
        <v>36908</v>
      </c>
      <c r="AR29" s="422" t="s">
        <v>36908</v>
      </c>
      <c r="AS29" s="422">
        <v>0</v>
      </c>
      <c r="AT29" s="422">
        <v>0</v>
      </c>
      <c r="AU29" s="529"/>
      <c r="AV29" s="423">
        <v>0.35373860352787539</v>
      </c>
      <c r="AW29" s="423">
        <v>0.36455966292889203</v>
      </c>
      <c r="AX29" s="423">
        <v>2.9964600809026111E-2</v>
      </c>
      <c r="AY29" s="423">
        <v>258.9338234267924</v>
      </c>
      <c r="AZ29" s="423">
        <v>0.52669885551155615</v>
      </c>
      <c r="BA29" s="423">
        <v>0.53164196144100095</v>
      </c>
      <c r="BB29" s="423">
        <v>0.61331958936638764</v>
      </c>
      <c r="BD29" s="522">
        <v>-0.92489865393469017</v>
      </c>
      <c r="BE29" s="542">
        <v>280.81755966292889</v>
      </c>
      <c r="BF29" s="527">
        <v>280.45299999999997</v>
      </c>
      <c r="BG29" s="527" t="s">
        <v>27</v>
      </c>
      <c r="BH29" s="527" t="s">
        <v>27</v>
      </c>
      <c r="BI29" s="522">
        <v>-0.36455966292891162</v>
      </c>
    </row>
    <row r="30" spans="1:138" hidden="1" x14ac:dyDescent="0.2">
      <c r="A30" s="521">
        <v>29</v>
      </c>
      <c r="B30" s="522">
        <v>282</v>
      </c>
      <c r="C30" s="523">
        <v>280</v>
      </c>
      <c r="D30" s="632">
        <f t="shared" si="0"/>
        <v>277.89999999999998</v>
      </c>
      <c r="E30" s="524">
        <v>2</v>
      </c>
      <c r="F30" s="525">
        <v>0</v>
      </c>
      <c r="G30" s="526">
        <v>-1.19</v>
      </c>
      <c r="H30" s="632">
        <f t="shared" si="1"/>
        <v>-3.29</v>
      </c>
      <c r="I30" s="524">
        <v>1.19</v>
      </c>
      <c r="J30" s="527">
        <v>326.70874746741629</v>
      </c>
      <c r="K30" s="528">
        <v>280.01440587029384</v>
      </c>
      <c r="L30" s="528" t="s">
        <v>27</v>
      </c>
      <c r="M30" s="528" t="s">
        <v>27</v>
      </c>
      <c r="N30" s="529">
        <v>14.442</v>
      </c>
      <c r="O30" s="641">
        <v>0</v>
      </c>
      <c r="P30" s="529">
        <v>0.3</v>
      </c>
      <c r="Q30" s="434">
        <v>11.4137</v>
      </c>
      <c r="R30" s="530">
        <v>0.64830308960505156</v>
      </c>
      <c r="S30" s="530">
        <v>3.3580491626387299</v>
      </c>
      <c r="T30" s="530">
        <v>199.64604188913566</v>
      </c>
      <c r="U30" s="530">
        <v>0.19372848510793689</v>
      </c>
      <c r="V30" s="531">
        <v>0</v>
      </c>
      <c r="W30" s="458">
        <v>869.51250893718498</v>
      </c>
      <c r="X30" s="530">
        <v>1952.6381387619444</v>
      </c>
      <c r="Y30" s="532">
        <v>1947.029497299543</v>
      </c>
      <c r="Z30" s="530">
        <v>3.7827451955236457E-2</v>
      </c>
      <c r="AA30" s="533">
        <v>2</v>
      </c>
      <c r="AB30" s="532">
        <v>1</v>
      </c>
      <c r="AC30" s="532">
        <f t="shared" si="2"/>
        <v>1000</v>
      </c>
      <c r="AD30" s="530">
        <v>4.9280664178830078E-2</v>
      </c>
      <c r="AE30" s="530">
        <v>0.37180726958790622</v>
      </c>
      <c r="AF30" s="530">
        <v>30.256548690812696</v>
      </c>
      <c r="AG30" s="530">
        <v>3.3660044652232934</v>
      </c>
      <c r="AH30" s="534">
        <v>29</v>
      </c>
      <c r="AI30" s="535">
        <v>21</v>
      </c>
      <c r="AJ30" s="536">
        <v>19</v>
      </c>
      <c r="AK30" s="537">
        <v>0</v>
      </c>
      <c r="AL30" s="538">
        <v>0</v>
      </c>
      <c r="AM30" s="422">
        <v>280</v>
      </c>
      <c r="AN30" s="422">
        <v>10000</v>
      </c>
      <c r="AO30" s="422">
        <v>10000</v>
      </c>
      <c r="AP30" s="422">
        <v>3.3580491626387299</v>
      </c>
      <c r="AQ30" s="422" t="s">
        <v>36908</v>
      </c>
      <c r="AR30" s="422" t="s">
        <v>36908</v>
      </c>
      <c r="AS30" s="422">
        <v>0</v>
      </c>
      <c r="AT30" s="422">
        <v>0</v>
      </c>
      <c r="AU30" s="529"/>
      <c r="AV30" s="423">
        <v>4.9280664178830078E-2</v>
      </c>
      <c r="AW30" s="423">
        <v>0.19357308314239721</v>
      </c>
      <c r="AX30" s="423">
        <v>8.1682045643754719E-7</v>
      </c>
      <c r="AY30" s="423">
        <v>14.368996904151359</v>
      </c>
      <c r="AZ30" s="423">
        <v>0.36968034079750661</v>
      </c>
      <c r="BA30" s="423">
        <v>0.37180726958790622</v>
      </c>
      <c r="BB30" s="423">
        <v>0.49414657161864145</v>
      </c>
      <c r="BD30" s="522">
        <v>-46.694341597122445</v>
      </c>
      <c r="BE30" s="542">
        <v>280.04928066417881</v>
      </c>
      <c r="BF30" s="527">
        <v>280</v>
      </c>
      <c r="BG30" s="527" t="s">
        <v>27</v>
      </c>
      <c r="BH30" s="527" t="s">
        <v>27</v>
      </c>
      <c r="BI30" s="522" t="s">
        <v>27</v>
      </c>
    </row>
    <row r="31" spans="1:138" hidden="1" x14ac:dyDescent="0.2">
      <c r="A31" s="521" t="e">
        <v>#REF!</v>
      </c>
      <c r="B31" s="522">
        <v>0</v>
      </c>
      <c r="C31" s="523">
        <v>-1.9</v>
      </c>
      <c r="D31" s="632">
        <f t="shared" si="0"/>
        <v>-4</v>
      </c>
      <c r="E31" s="524">
        <v>1.9</v>
      </c>
      <c r="F31" s="525" t="s">
        <v>36888</v>
      </c>
      <c r="G31" s="526">
        <v>-1.9</v>
      </c>
      <c r="H31" s="632">
        <f t="shared" si="1"/>
        <v>-4</v>
      </c>
      <c r="I31" s="524">
        <v>1.9</v>
      </c>
      <c r="J31" s="527" t="e">
        <v>#DIV/0!</v>
      </c>
      <c r="K31" s="528" t="s">
        <v>27</v>
      </c>
      <c r="L31" s="528" t="s">
        <v>27</v>
      </c>
      <c r="M31" s="528" t="s">
        <v>27</v>
      </c>
      <c r="N31" s="529">
        <v>0</v>
      </c>
      <c r="O31" s="641">
        <v>0</v>
      </c>
      <c r="P31" s="529" t="e">
        <v>#REF!</v>
      </c>
      <c r="Q31" s="434">
        <v>0</v>
      </c>
      <c r="R31" s="530">
        <v>1</v>
      </c>
      <c r="S31" s="530">
        <v>15</v>
      </c>
      <c r="T31" s="530">
        <v>123.9323660729185</v>
      </c>
      <c r="U31" s="530" t="e">
        <v>#REF!</v>
      </c>
      <c r="V31" s="531" t="e">
        <v>#REF!</v>
      </c>
      <c r="W31" s="458" t="e">
        <v>#REF!</v>
      </c>
      <c r="X31" s="530" t="e">
        <v>#DIV/0!</v>
      </c>
      <c r="Y31" s="532">
        <v>1.1461687057308261</v>
      </c>
      <c r="Z31" s="530" t="e">
        <v>#REF!</v>
      </c>
      <c r="AA31" s="543">
        <v>1</v>
      </c>
      <c r="AB31" s="530">
        <v>1</v>
      </c>
      <c r="AC31" s="532">
        <f t="shared" si="2"/>
        <v>1000</v>
      </c>
      <c r="AD31" s="530">
        <v>0</v>
      </c>
      <c r="AE31" s="530" t="e">
        <v>#REF!</v>
      </c>
      <c r="AF31" s="530" t="e">
        <v>#DIV/0!</v>
      </c>
      <c r="AG31" s="530" t="e">
        <v>#DIV/0!</v>
      </c>
      <c r="AH31" s="534" t="e">
        <v>#REF!</v>
      </c>
      <c r="AI31" s="535">
        <v>0</v>
      </c>
      <c r="AJ31" s="536">
        <v>0</v>
      </c>
      <c r="AK31" s="537">
        <v>0</v>
      </c>
      <c r="AL31" s="538">
        <v>0</v>
      </c>
      <c r="AM31" s="422">
        <v>10000</v>
      </c>
      <c r="AN31" s="422">
        <v>10000</v>
      </c>
      <c r="AO31" s="422">
        <v>10000</v>
      </c>
      <c r="AP31" s="422">
        <v>15</v>
      </c>
      <c r="AQ31" s="422" t="s">
        <v>36908</v>
      </c>
      <c r="AR31" s="422" t="s">
        <v>36908</v>
      </c>
      <c r="AS31" s="422" t="e">
        <v>#REF!</v>
      </c>
      <c r="AT31" s="422">
        <v>0</v>
      </c>
      <c r="AU31" s="529"/>
      <c r="AV31" s="423">
        <v>0</v>
      </c>
      <c r="AW31" s="423">
        <v>0.19066</v>
      </c>
      <c r="AX31" s="423">
        <v>0</v>
      </c>
      <c r="AY31" s="423">
        <v>0</v>
      </c>
      <c r="AZ31" s="423" t="e">
        <v>#REF!</v>
      </c>
      <c r="BA31" s="423" t="e">
        <v>#REF!</v>
      </c>
      <c r="BB31" s="423" t="e">
        <v>#REF!</v>
      </c>
      <c r="BD31" s="522" t="e">
        <v>#DIV/0!</v>
      </c>
      <c r="BE31" s="542">
        <v>-1.9</v>
      </c>
      <c r="BF31" s="527" t="s">
        <v>27</v>
      </c>
      <c r="BG31" s="527" t="s">
        <v>27</v>
      </c>
      <c r="BH31" s="527" t="s">
        <v>27</v>
      </c>
      <c r="BI31" s="522" t="s">
        <v>27</v>
      </c>
    </row>
    <row r="32" spans="1:138" hidden="1" x14ac:dyDescent="0.2">
      <c r="A32" s="521" t="e">
        <v>#REF!</v>
      </c>
      <c r="B32" s="522">
        <v>0</v>
      </c>
      <c r="C32" s="523">
        <v>-2.2000000000000002</v>
      </c>
      <c r="D32" s="632">
        <f t="shared" si="0"/>
        <v>-4.3000000000000007</v>
      </c>
      <c r="E32" s="524">
        <v>2.2000000000000002</v>
      </c>
      <c r="F32" s="525" t="s">
        <v>36888</v>
      </c>
      <c r="G32" s="526">
        <v>-2.2000000000000002</v>
      </c>
      <c r="H32" s="632">
        <f t="shared" si="1"/>
        <v>-4.3000000000000007</v>
      </c>
      <c r="I32" s="524">
        <v>2.2000000000000002</v>
      </c>
      <c r="J32" s="527" t="e">
        <v>#DIV/0!</v>
      </c>
      <c r="K32" s="528" t="s">
        <v>27</v>
      </c>
      <c r="L32" s="528" t="s">
        <v>27</v>
      </c>
      <c r="M32" s="528" t="s">
        <v>27</v>
      </c>
      <c r="N32" s="529">
        <v>0</v>
      </c>
      <c r="O32" s="641">
        <v>0</v>
      </c>
      <c r="P32" s="529" t="e">
        <v>#REF!</v>
      </c>
      <c r="Q32" s="434">
        <v>0</v>
      </c>
      <c r="R32" s="530">
        <v>1</v>
      </c>
      <c r="S32" s="530">
        <v>15</v>
      </c>
      <c r="T32" s="530">
        <v>123.9323660729185</v>
      </c>
      <c r="U32" s="530" t="e">
        <v>#REF!</v>
      </c>
      <c r="V32" s="531" t="e">
        <v>#REF!</v>
      </c>
      <c r="W32" s="458" t="e">
        <v>#REF!</v>
      </c>
      <c r="X32" s="530" t="e">
        <v>#DIV/0!</v>
      </c>
      <c r="Y32" s="532">
        <v>1.1461687057308261</v>
      </c>
      <c r="Z32" s="530" t="e">
        <v>#REF!</v>
      </c>
      <c r="AA32" s="543">
        <v>1</v>
      </c>
      <c r="AB32" s="530">
        <v>1.2</v>
      </c>
      <c r="AC32" s="532">
        <f t="shared" si="2"/>
        <v>1200</v>
      </c>
      <c r="AD32" s="530">
        <v>0</v>
      </c>
      <c r="AE32" s="530" t="e">
        <v>#REF!</v>
      </c>
      <c r="AF32" s="532" t="e">
        <v>#DIV/0!</v>
      </c>
      <c r="AG32" s="530" t="e">
        <v>#DIV/0!</v>
      </c>
      <c r="AH32" s="534" t="e">
        <v>#REF!</v>
      </c>
      <c r="AI32" s="535">
        <v>0</v>
      </c>
      <c r="AJ32" s="536">
        <v>0</v>
      </c>
      <c r="AK32" s="537">
        <v>0</v>
      </c>
      <c r="AL32" s="538">
        <v>0</v>
      </c>
      <c r="AM32" s="422">
        <v>10000</v>
      </c>
      <c r="AN32" s="422">
        <v>10000</v>
      </c>
      <c r="AO32" s="422">
        <v>10000</v>
      </c>
      <c r="AP32" s="422">
        <v>15</v>
      </c>
      <c r="AQ32" s="422" t="s">
        <v>36908</v>
      </c>
      <c r="AR32" s="422" t="s">
        <v>36908</v>
      </c>
      <c r="AS32" s="422" t="e">
        <v>#REF!</v>
      </c>
      <c r="AT32" s="422">
        <v>0</v>
      </c>
      <c r="AU32" s="529"/>
      <c r="AV32" s="423">
        <v>0</v>
      </c>
      <c r="AW32" s="423">
        <v>0.228792</v>
      </c>
      <c r="AX32" s="423">
        <v>0</v>
      </c>
      <c r="AY32" s="423">
        <v>0</v>
      </c>
      <c r="AZ32" s="423" t="e">
        <v>#REF!</v>
      </c>
      <c r="BA32" s="423" t="e">
        <v>#REF!</v>
      </c>
      <c r="BB32" s="423" t="e">
        <v>#REF!</v>
      </c>
      <c r="BD32" s="522" t="e">
        <v>#DIV/0!</v>
      </c>
      <c r="BE32" s="542">
        <v>-2.2000000000000002</v>
      </c>
      <c r="BF32" s="527" t="s">
        <v>27</v>
      </c>
      <c r="BG32" s="527" t="s">
        <v>27</v>
      </c>
      <c r="BH32" s="527" t="s">
        <v>27</v>
      </c>
      <c r="BI32" s="522" t="s">
        <v>27</v>
      </c>
    </row>
    <row r="33" spans="1:61" hidden="1" x14ac:dyDescent="0.2">
      <c r="A33" s="521" t="e">
        <v>#REF!</v>
      </c>
      <c r="B33" s="522">
        <v>0</v>
      </c>
      <c r="C33" s="523">
        <v>-1.5</v>
      </c>
      <c r="D33" s="632">
        <f t="shared" si="0"/>
        <v>-3.6</v>
      </c>
      <c r="E33" s="524">
        <v>1.5</v>
      </c>
      <c r="F33" s="525" t="s">
        <v>36888</v>
      </c>
      <c r="G33" s="526">
        <v>-1.5</v>
      </c>
      <c r="H33" s="632">
        <f t="shared" si="1"/>
        <v>-3.6</v>
      </c>
      <c r="I33" s="524">
        <v>1.5</v>
      </c>
      <c r="J33" s="527" t="e">
        <v>#DIV/0!</v>
      </c>
      <c r="K33" s="528" t="s">
        <v>27</v>
      </c>
      <c r="L33" s="528" t="s">
        <v>27</v>
      </c>
      <c r="M33" s="528" t="s">
        <v>27</v>
      </c>
      <c r="N33" s="529">
        <v>0</v>
      </c>
      <c r="O33" s="641">
        <v>0</v>
      </c>
      <c r="P33" s="529" t="e">
        <v>#REF!</v>
      </c>
      <c r="Q33" s="434">
        <v>0</v>
      </c>
      <c r="R33" s="530">
        <v>1</v>
      </c>
      <c r="S33" s="530">
        <v>15</v>
      </c>
      <c r="T33" s="530">
        <v>123.9323660729185</v>
      </c>
      <c r="U33" s="530" t="e">
        <v>#REF!</v>
      </c>
      <c r="V33" s="531" t="e">
        <v>#REF!</v>
      </c>
      <c r="W33" s="458" t="e">
        <v>#REF!</v>
      </c>
      <c r="X33" s="530" t="e">
        <v>#DIV/0!</v>
      </c>
      <c r="Y33" s="532">
        <v>1.1461687057308261</v>
      </c>
      <c r="Z33" s="530" t="e">
        <v>#REF!</v>
      </c>
      <c r="AA33" s="543">
        <v>1</v>
      </c>
      <c r="AB33" s="530">
        <v>0.6</v>
      </c>
      <c r="AC33" s="532">
        <f t="shared" si="2"/>
        <v>600</v>
      </c>
      <c r="AD33" s="530">
        <v>0</v>
      </c>
      <c r="AE33" s="530" t="e">
        <v>#REF!</v>
      </c>
      <c r="AF33" s="530" t="e">
        <v>#DIV/0!</v>
      </c>
      <c r="AG33" s="530" t="e">
        <v>#DIV/0!</v>
      </c>
      <c r="AH33" s="534" t="e">
        <v>#REF!</v>
      </c>
      <c r="AI33" s="535">
        <v>0</v>
      </c>
      <c r="AJ33" s="536">
        <v>0</v>
      </c>
      <c r="AK33" s="537">
        <v>0</v>
      </c>
      <c r="AL33" s="538">
        <v>0</v>
      </c>
      <c r="AM33" s="422">
        <v>10000</v>
      </c>
      <c r="AN33" s="422">
        <v>10000</v>
      </c>
      <c r="AO33" s="422">
        <v>10000</v>
      </c>
      <c r="AP33" s="422">
        <v>15</v>
      </c>
      <c r="AQ33" s="422" t="s">
        <v>36908</v>
      </c>
      <c r="AR33" s="422" t="s">
        <v>36908</v>
      </c>
      <c r="AS33" s="422" t="e">
        <v>#REF!</v>
      </c>
      <c r="AT33" s="422">
        <v>0</v>
      </c>
      <c r="AU33" s="529"/>
      <c r="AV33" s="423">
        <v>0</v>
      </c>
      <c r="AW33" s="423">
        <v>0.114396</v>
      </c>
      <c r="AX33" s="423">
        <v>0</v>
      </c>
      <c r="AY33" s="423">
        <v>0</v>
      </c>
      <c r="AZ33" s="423" t="e">
        <v>#REF!</v>
      </c>
      <c r="BA33" s="423" t="e">
        <v>#REF!</v>
      </c>
      <c r="BB33" s="423" t="e">
        <v>#REF!</v>
      </c>
      <c r="BD33" s="522" t="e">
        <v>#DIV/0!</v>
      </c>
      <c r="BE33" s="542">
        <v>-1.5</v>
      </c>
      <c r="BF33" s="527" t="s">
        <v>27</v>
      </c>
      <c r="BG33" s="527" t="s">
        <v>27</v>
      </c>
      <c r="BH33" s="527" t="s">
        <v>27</v>
      </c>
      <c r="BI33" s="522" t="s">
        <v>27</v>
      </c>
    </row>
    <row r="34" spans="1:61" hidden="1" x14ac:dyDescent="0.2">
      <c r="A34" s="521" t="e">
        <v>#REF!</v>
      </c>
      <c r="B34" s="522">
        <v>0</v>
      </c>
      <c r="C34" s="523">
        <v>-1.5</v>
      </c>
      <c r="D34" s="632">
        <f t="shared" si="0"/>
        <v>-3.6</v>
      </c>
      <c r="E34" s="524">
        <v>1.5</v>
      </c>
      <c r="F34" s="525" t="s">
        <v>36888</v>
      </c>
      <c r="G34" s="526">
        <v>-1.5</v>
      </c>
      <c r="H34" s="632">
        <f t="shared" si="1"/>
        <v>-3.6</v>
      </c>
      <c r="I34" s="524">
        <v>1.5</v>
      </c>
      <c r="J34" s="527" t="e">
        <v>#DIV/0!</v>
      </c>
      <c r="K34" s="528" t="s">
        <v>27</v>
      </c>
      <c r="L34" s="528" t="s">
        <v>27</v>
      </c>
      <c r="M34" s="528" t="s">
        <v>27</v>
      </c>
      <c r="N34" s="529">
        <v>0</v>
      </c>
      <c r="O34" s="641">
        <v>0</v>
      </c>
      <c r="P34" s="529" t="e">
        <v>#REF!</v>
      </c>
      <c r="Q34" s="434">
        <v>0</v>
      </c>
      <c r="R34" s="530">
        <v>1</v>
      </c>
      <c r="S34" s="530">
        <v>15</v>
      </c>
      <c r="T34" s="530">
        <v>123.9323660729185</v>
      </c>
      <c r="U34" s="530" t="e">
        <v>#REF!</v>
      </c>
      <c r="V34" s="531" t="e">
        <v>#REF!</v>
      </c>
      <c r="W34" s="458" t="e">
        <v>#REF!</v>
      </c>
      <c r="X34" s="530" t="e">
        <v>#DIV/0!</v>
      </c>
      <c r="Y34" s="532">
        <v>1.1461687057308261</v>
      </c>
      <c r="Z34" s="530" t="e">
        <v>#REF!</v>
      </c>
      <c r="AA34" s="543">
        <v>1</v>
      </c>
      <c r="AB34" s="530">
        <v>0.6</v>
      </c>
      <c r="AC34" s="532">
        <f t="shared" si="2"/>
        <v>600</v>
      </c>
      <c r="AD34" s="530">
        <v>0</v>
      </c>
      <c r="AE34" s="530" t="e">
        <v>#REF!</v>
      </c>
      <c r="AF34" s="530" t="e">
        <v>#DIV/0!</v>
      </c>
      <c r="AG34" s="530" t="e">
        <v>#DIV/0!</v>
      </c>
      <c r="AH34" s="534" t="e">
        <v>#REF!</v>
      </c>
      <c r="AI34" s="535">
        <v>0</v>
      </c>
      <c r="AJ34" s="536">
        <v>0</v>
      </c>
      <c r="AK34" s="537">
        <v>0</v>
      </c>
      <c r="AL34" s="538">
        <v>0</v>
      </c>
      <c r="AM34" s="422">
        <v>10000</v>
      </c>
      <c r="AN34" s="422">
        <v>10000</v>
      </c>
      <c r="AO34" s="422">
        <v>10000</v>
      </c>
      <c r="AP34" s="422">
        <v>15</v>
      </c>
      <c r="AQ34" s="422" t="s">
        <v>36908</v>
      </c>
      <c r="AR34" s="422" t="s">
        <v>36908</v>
      </c>
      <c r="AS34" s="422" t="e">
        <v>#REF!</v>
      </c>
      <c r="AT34" s="422">
        <v>0</v>
      </c>
      <c r="AU34" s="529"/>
      <c r="AV34" s="423">
        <v>0</v>
      </c>
      <c r="AW34" s="423">
        <v>0.114396</v>
      </c>
      <c r="AX34" s="423">
        <v>0</v>
      </c>
      <c r="AY34" s="423">
        <v>0</v>
      </c>
      <c r="AZ34" s="423" t="e">
        <v>#REF!</v>
      </c>
      <c r="BA34" s="423" t="e">
        <v>#REF!</v>
      </c>
      <c r="BB34" s="423" t="e">
        <v>#REF!</v>
      </c>
      <c r="BD34" s="522" t="e">
        <v>#DIV/0!</v>
      </c>
      <c r="BE34" s="542">
        <v>-1.5</v>
      </c>
      <c r="BF34" s="527" t="s">
        <v>27</v>
      </c>
      <c r="BG34" s="527" t="s">
        <v>27</v>
      </c>
      <c r="BH34" s="527" t="s">
        <v>27</v>
      </c>
      <c r="BI34" s="522" t="s">
        <v>27</v>
      </c>
    </row>
    <row r="35" spans="1:61" hidden="1" x14ac:dyDescent="0.2">
      <c r="A35" s="521" t="e">
        <v>#REF!</v>
      </c>
      <c r="B35" s="522">
        <v>0</v>
      </c>
      <c r="C35" s="523">
        <v>-1.6</v>
      </c>
      <c r="D35" s="632">
        <f t="shared" si="0"/>
        <v>-3.7</v>
      </c>
      <c r="E35" s="524">
        <v>1.6</v>
      </c>
      <c r="F35" s="525" t="s">
        <v>36888</v>
      </c>
      <c r="G35" s="526">
        <v>-1.6</v>
      </c>
      <c r="H35" s="632">
        <f t="shared" si="1"/>
        <v>-3.7</v>
      </c>
      <c r="I35" s="524">
        <v>1.6</v>
      </c>
      <c r="J35" s="527" t="e">
        <v>#DIV/0!</v>
      </c>
      <c r="K35" s="528" t="s">
        <v>27</v>
      </c>
      <c r="L35" s="528" t="s">
        <v>27</v>
      </c>
      <c r="M35" s="528" t="s">
        <v>27</v>
      </c>
      <c r="N35" s="529">
        <v>0</v>
      </c>
      <c r="O35" s="641">
        <v>0</v>
      </c>
      <c r="P35" s="529" t="e">
        <v>#REF!</v>
      </c>
      <c r="Q35" s="434">
        <v>0</v>
      </c>
      <c r="R35" s="530">
        <v>1</v>
      </c>
      <c r="S35" s="530">
        <v>15</v>
      </c>
      <c r="T35" s="530">
        <v>123.9323660729185</v>
      </c>
      <c r="U35" s="530" t="e">
        <v>#REF!</v>
      </c>
      <c r="V35" s="531" t="e">
        <v>#REF!</v>
      </c>
      <c r="W35" s="458" t="e">
        <v>#REF!</v>
      </c>
      <c r="X35" s="530" t="e">
        <v>#DIV/0!</v>
      </c>
      <c r="Y35" s="532">
        <v>1.1461687057308261</v>
      </c>
      <c r="Z35" s="530" t="e">
        <v>#REF!</v>
      </c>
      <c r="AA35" s="543">
        <v>1</v>
      </c>
      <c r="AB35" s="530">
        <v>0.8</v>
      </c>
      <c r="AC35" s="532">
        <f t="shared" si="2"/>
        <v>800</v>
      </c>
      <c r="AD35" s="530">
        <v>0</v>
      </c>
      <c r="AE35" s="530" t="e">
        <v>#REF!</v>
      </c>
      <c r="AF35" s="530" t="e">
        <v>#DIV/0!</v>
      </c>
      <c r="AG35" s="530" t="e">
        <v>#DIV/0!</v>
      </c>
      <c r="AH35" s="534" t="e">
        <v>#REF!</v>
      </c>
      <c r="AI35" s="535">
        <v>0</v>
      </c>
      <c r="AJ35" s="536">
        <v>0</v>
      </c>
      <c r="AK35" s="537">
        <v>0</v>
      </c>
      <c r="AL35" s="538">
        <v>0</v>
      </c>
      <c r="AM35" s="422">
        <v>10000</v>
      </c>
      <c r="AN35" s="422">
        <v>10000</v>
      </c>
      <c r="AO35" s="422">
        <v>10000</v>
      </c>
      <c r="AP35" s="422">
        <v>15</v>
      </c>
      <c r="AQ35" s="422" t="s">
        <v>36908</v>
      </c>
      <c r="AR35" s="422" t="s">
        <v>36908</v>
      </c>
      <c r="AS35" s="422" t="e">
        <v>#REF!</v>
      </c>
      <c r="AT35" s="422">
        <v>0</v>
      </c>
      <c r="AU35" s="529"/>
      <c r="AV35" s="423">
        <v>0</v>
      </c>
      <c r="AW35" s="423">
        <v>0.152528</v>
      </c>
      <c r="AX35" s="423">
        <v>0</v>
      </c>
      <c r="AY35" s="423">
        <v>0</v>
      </c>
      <c r="AZ35" s="423" t="e">
        <v>#REF!</v>
      </c>
      <c r="BA35" s="423" t="e">
        <v>#REF!</v>
      </c>
      <c r="BB35" s="423" t="e">
        <v>#REF!</v>
      </c>
      <c r="BD35" s="522" t="e">
        <v>#DIV/0!</v>
      </c>
      <c r="BE35" s="542">
        <v>-1.6</v>
      </c>
      <c r="BF35" s="527" t="s">
        <v>27</v>
      </c>
      <c r="BG35" s="527" t="s">
        <v>27</v>
      </c>
      <c r="BH35" s="527" t="s">
        <v>27</v>
      </c>
      <c r="BI35" s="522" t="s">
        <v>27</v>
      </c>
    </row>
    <row r="36" spans="1:61" hidden="1" x14ac:dyDescent="0.2">
      <c r="A36" s="521" t="e">
        <v>#REF!</v>
      </c>
      <c r="B36" s="522">
        <v>0</v>
      </c>
      <c r="C36" s="523">
        <v>-1.6</v>
      </c>
      <c r="D36" s="632">
        <f t="shared" si="0"/>
        <v>-3.7</v>
      </c>
      <c r="E36" s="524">
        <v>1.6</v>
      </c>
      <c r="F36" s="525" t="s">
        <v>36888</v>
      </c>
      <c r="G36" s="526">
        <v>-1.6</v>
      </c>
      <c r="H36" s="632">
        <f t="shared" si="1"/>
        <v>-3.7</v>
      </c>
      <c r="I36" s="524">
        <v>1.6</v>
      </c>
      <c r="J36" s="527" t="e">
        <v>#DIV/0!</v>
      </c>
      <c r="K36" s="528" t="s">
        <v>27</v>
      </c>
      <c r="L36" s="528" t="s">
        <v>27</v>
      </c>
      <c r="M36" s="528" t="s">
        <v>27</v>
      </c>
      <c r="N36" s="529">
        <v>0</v>
      </c>
      <c r="O36" s="641">
        <v>0</v>
      </c>
      <c r="P36" s="529" t="e">
        <v>#REF!</v>
      </c>
      <c r="Q36" s="434">
        <v>0</v>
      </c>
      <c r="R36" s="530">
        <v>1</v>
      </c>
      <c r="S36" s="530">
        <v>15</v>
      </c>
      <c r="T36" s="530">
        <v>123.9323660729185</v>
      </c>
      <c r="U36" s="530" t="e">
        <v>#REF!</v>
      </c>
      <c r="V36" s="531" t="e">
        <v>#REF!</v>
      </c>
      <c r="W36" s="458" t="e">
        <v>#REF!</v>
      </c>
      <c r="X36" s="530" t="e">
        <v>#DIV/0!</v>
      </c>
      <c r="Y36" s="532">
        <v>1.1461687057308261</v>
      </c>
      <c r="Z36" s="530" t="e">
        <v>#REF!</v>
      </c>
      <c r="AA36" s="543">
        <v>1</v>
      </c>
      <c r="AB36" s="530">
        <v>0.8</v>
      </c>
      <c r="AC36" s="532">
        <f t="shared" si="2"/>
        <v>800</v>
      </c>
      <c r="AD36" s="530">
        <v>0</v>
      </c>
      <c r="AE36" s="530" t="e">
        <v>#REF!</v>
      </c>
      <c r="AF36" s="530" t="e">
        <v>#DIV/0!</v>
      </c>
      <c r="AG36" s="530" t="e">
        <v>#DIV/0!</v>
      </c>
      <c r="AH36" s="534" t="e">
        <v>#REF!</v>
      </c>
      <c r="AI36" s="535">
        <v>0</v>
      </c>
      <c r="AJ36" s="536">
        <v>0</v>
      </c>
      <c r="AK36" s="537">
        <v>0</v>
      </c>
      <c r="AL36" s="538">
        <v>0</v>
      </c>
      <c r="AM36" s="422">
        <v>10000</v>
      </c>
      <c r="AN36" s="422">
        <v>10000</v>
      </c>
      <c r="AO36" s="422">
        <v>10000</v>
      </c>
      <c r="AP36" s="422">
        <v>15</v>
      </c>
      <c r="AQ36" s="422" t="s">
        <v>36908</v>
      </c>
      <c r="AR36" s="422" t="s">
        <v>36908</v>
      </c>
      <c r="AS36" s="422" t="e">
        <v>#REF!</v>
      </c>
      <c r="AT36" s="422">
        <v>0</v>
      </c>
      <c r="AU36" s="529"/>
      <c r="AV36" s="423">
        <v>0</v>
      </c>
      <c r="AW36" s="423">
        <v>0.152528</v>
      </c>
      <c r="AX36" s="423">
        <v>0</v>
      </c>
      <c r="AY36" s="423">
        <v>0</v>
      </c>
      <c r="AZ36" s="423" t="e">
        <v>#REF!</v>
      </c>
      <c r="BA36" s="423" t="e">
        <v>#REF!</v>
      </c>
      <c r="BB36" s="423" t="e">
        <v>#REF!</v>
      </c>
      <c r="BD36" s="522" t="e">
        <v>#DIV/0!</v>
      </c>
      <c r="BE36" s="542">
        <v>-1.6</v>
      </c>
      <c r="BF36" s="527" t="s">
        <v>27</v>
      </c>
      <c r="BG36" s="527" t="s">
        <v>27</v>
      </c>
      <c r="BH36" s="527" t="s">
        <v>27</v>
      </c>
      <c r="BI36" s="522" t="s">
        <v>27</v>
      </c>
    </row>
    <row r="37" spans="1:61" hidden="1" x14ac:dyDescent="0.2">
      <c r="A37" s="521" t="e">
        <v>#REF!</v>
      </c>
      <c r="B37" s="522">
        <v>0</v>
      </c>
      <c r="C37" s="523">
        <v>-1.6</v>
      </c>
      <c r="D37" s="632">
        <f t="shared" si="0"/>
        <v>-3.7</v>
      </c>
      <c r="E37" s="524">
        <v>1.6</v>
      </c>
      <c r="F37" s="525" t="s">
        <v>36888</v>
      </c>
      <c r="G37" s="526">
        <v>-1.6</v>
      </c>
      <c r="H37" s="632">
        <f t="shared" si="1"/>
        <v>-3.7</v>
      </c>
      <c r="I37" s="524">
        <v>1.6</v>
      </c>
      <c r="J37" s="527" t="e">
        <v>#DIV/0!</v>
      </c>
      <c r="K37" s="528" t="s">
        <v>27</v>
      </c>
      <c r="L37" s="528" t="s">
        <v>27</v>
      </c>
      <c r="M37" s="528" t="s">
        <v>27</v>
      </c>
      <c r="N37" s="529">
        <v>0</v>
      </c>
      <c r="O37" s="641">
        <v>0</v>
      </c>
      <c r="P37" s="529" t="e">
        <v>#REF!</v>
      </c>
      <c r="Q37" s="434">
        <v>0</v>
      </c>
      <c r="R37" s="530">
        <v>1</v>
      </c>
      <c r="S37" s="530">
        <v>15</v>
      </c>
      <c r="T37" s="530">
        <v>123.9323660729185</v>
      </c>
      <c r="U37" s="530" t="e">
        <v>#REF!</v>
      </c>
      <c r="V37" s="531" t="e">
        <v>#REF!</v>
      </c>
      <c r="W37" s="458" t="e">
        <v>#REF!</v>
      </c>
      <c r="X37" s="530" t="e">
        <v>#DIV/0!</v>
      </c>
      <c r="Y37" s="532">
        <v>1.1461687057308261</v>
      </c>
      <c r="Z37" s="530" t="e">
        <v>#REF!</v>
      </c>
      <c r="AA37" s="543">
        <v>1</v>
      </c>
      <c r="AB37" s="530">
        <v>0.8</v>
      </c>
      <c r="AC37" s="532">
        <f t="shared" si="2"/>
        <v>800</v>
      </c>
      <c r="AD37" s="530">
        <v>0</v>
      </c>
      <c r="AE37" s="530" t="e">
        <v>#REF!</v>
      </c>
      <c r="AF37" s="530" t="e">
        <v>#DIV/0!</v>
      </c>
      <c r="AG37" s="530" t="e">
        <v>#DIV/0!</v>
      </c>
      <c r="AH37" s="534" t="e">
        <v>#REF!</v>
      </c>
      <c r="AI37" s="535">
        <v>0</v>
      </c>
      <c r="AJ37" s="536">
        <v>0</v>
      </c>
      <c r="AK37" s="537">
        <v>0</v>
      </c>
      <c r="AL37" s="538">
        <v>0</v>
      </c>
      <c r="AM37" s="422">
        <v>10000</v>
      </c>
      <c r="AN37" s="422">
        <v>10000</v>
      </c>
      <c r="AO37" s="422">
        <v>10000</v>
      </c>
      <c r="AP37" s="422">
        <v>15</v>
      </c>
      <c r="AQ37" s="422" t="s">
        <v>36908</v>
      </c>
      <c r="AR37" s="422" t="s">
        <v>36908</v>
      </c>
      <c r="AS37" s="422" t="e">
        <v>#REF!</v>
      </c>
      <c r="AT37" s="422">
        <v>0</v>
      </c>
      <c r="AU37" s="529"/>
      <c r="AV37" s="423">
        <v>0</v>
      </c>
      <c r="AW37" s="423">
        <v>0.152528</v>
      </c>
      <c r="AX37" s="423">
        <v>0</v>
      </c>
      <c r="AY37" s="423">
        <v>0</v>
      </c>
      <c r="AZ37" s="423" t="e">
        <v>#REF!</v>
      </c>
      <c r="BA37" s="423" t="e">
        <v>#REF!</v>
      </c>
      <c r="BB37" s="423" t="e">
        <v>#REF!</v>
      </c>
      <c r="BD37" s="522" t="e">
        <v>#DIV/0!</v>
      </c>
      <c r="BE37" s="542">
        <v>-1.6</v>
      </c>
      <c r="BF37" s="527" t="s">
        <v>27</v>
      </c>
      <c r="BG37" s="527" t="s">
        <v>27</v>
      </c>
      <c r="BH37" s="527" t="s">
        <v>27</v>
      </c>
      <c r="BI37" s="522" t="s">
        <v>27</v>
      </c>
    </row>
    <row r="38" spans="1:61" hidden="1" x14ac:dyDescent="0.2">
      <c r="A38" s="521" t="e">
        <v>#REF!</v>
      </c>
      <c r="B38" s="522">
        <v>0</v>
      </c>
      <c r="C38" s="523">
        <v>-1.9</v>
      </c>
      <c r="D38" s="632">
        <f t="shared" si="0"/>
        <v>-4</v>
      </c>
      <c r="E38" s="524">
        <v>1.9</v>
      </c>
      <c r="F38" s="525" t="s">
        <v>36888</v>
      </c>
      <c r="G38" s="526">
        <v>-1.9</v>
      </c>
      <c r="H38" s="632">
        <f t="shared" si="1"/>
        <v>-4</v>
      </c>
      <c r="I38" s="524">
        <v>1.9</v>
      </c>
      <c r="J38" s="527" t="e">
        <v>#DIV/0!</v>
      </c>
      <c r="K38" s="528" t="s">
        <v>27</v>
      </c>
      <c r="L38" s="528" t="s">
        <v>27</v>
      </c>
      <c r="M38" s="528" t="s">
        <v>27</v>
      </c>
      <c r="N38" s="529">
        <v>0</v>
      </c>
      <c r="O38" s="641">
        <v>0</v>
      </c>
      <c r="P38" s="529" t="e">
        <v>#REF!</v>
      </c>
      <c r="Q38" s="434">
        <v>0</v>
      </c>
      <c r="R38" s="530">
        <v>1</v>
      </c>
      <c r="S38" s="530">
        <v>15</v>
      </c>
      <c r="T38" s="530">
        <v>123.9323660729185</v>
      </c>
      <c r="U38" s="530" t="e">
        <v>#REF!</v>
      </c>
      <c r="V38" s="531" t="e">
        <v>#REF!</v>
      </c>
      <c r="W38" s="458" t="e">
        <v>#REF!</v>
      </c>
      <c r="X38" s="530" t="e">
        <v>#DIV/0!</v>
      </c>
      <c r="Y38" s="532">
        <v>1.1461687057308261</v>
      </c>
      <c r="Z38" s="530" t="e">
        <v>#REF!</v>
      </c>
      <c r="AA38" s="543">
        <v>1</v>
      </c>
      <c r="AB38" s="530">
        <v>1</v>
      </c>
      <c r="AC38" s="532">
        <f t="shared" si="2"/>
        <v>1000</v>
      </c>
      <c r="AD38" s="530">
        <v>0</v>
      </c>
      <c r="AE38" s="530" t="e">
        <v>#REF!</v>
      </c>
      <c r="AF38" s="530" t="e">
        <v>#DIV/0!</v>
      </c>
      <c r="AG38" s="530" t="e">
        <v>#DIV/0!</v>
      </c>
      <c r="AH38" s="534" t="e">
        <v>#REF!</v>
      </c>
      <c r="AI38" s="535">
        <v>0</v>
      </c>
      <c r="AJ38" s="536">
        <v>0</v>
      </c>
      <c r="AK38" s="537">
        <v>0</v>
      </c>
      <c r="AL38" s="538">
        <v>0</v>
      </c>
      <c r="AM38" s="422">
        <v>10000</v>
      </c>
      <c r="AN38" s="422">
        <v>10000</v>
      </c>
      <c r="AO38" s="422">
        <v>10000</v>
      </c>
      <c r="AP38" s="422">
        <v>15</v>
      </c>
      <c r="AQ38" s="422" t="s">
        <v>36908</v>
      </c>
      <c r="AR38" s="422" t="s">
        <v>36908</v>
      </c>
      <c r="AS38" s="422" t="e">
        <v>#REF!</v>
      </c>
      <c r="AT38" s="422">
        <v>0</v>
      </c>
      <c r="AU38" s="529"/>
      <c r="AV38" s="423">
        <v>0</v>
      </c>
      <c r="AW38" s="423">
        <v>0.19066</v>
      </c>
      <c r="AX38" s="423">
        <v>0</v>
      </c>
      <c r="AY38" s="423">
        <v>0</v>
      </c>
      <c r="AZ38" s="423" t="e">
        <v>#REF!</v>
      </c>
      <c r="BA38" s="423" t="e">
        <v>#REF!</v>
      </c>
      <c r="BB38" s="423" t="e">
        <v>#REF!</v>
      </c>
      <c r="BD38" s="522" t="e">
        <v>#DIV/0!</v>
      </c>
      <c r="BE38" s="542">
        <v>-1.9</v>
      </c>
      <c r="BF38" s="527" t="s">
        <v>27</v>
      </c>
      <c r="BG38" s="527" t="s">
        <v>27</v>
      </c>
      <c r="BH38" s="527" t="s">
        <v>27</v>
      </c>
      <c r="BI38" s="522" t="s">
        <v>27</v>
      </c>
    </row>
    <row r="39" spans="1:61" hidden="1" x14ac:dyDescent="0.2">
      <c r="A39" s="521" t="e">
        <v>#REF!</v>
      </c>
      <c r="B39" s="522">
        <v>0</v>
      </c>
      <c r="C39" s="523">
        <v>-1.9</v>
      </c>
      <c r="D39" s="632">
        <f t="shared" si="0"/>
        <v>-4</v>
      </c>
      <c r="E39" s="524">
        <v>1.9</v>
      </c>
      <c r="F39" s="525" t="s">
        <v>36888</v>
      </c>
      <c r="G39" s="526">
        <v>-1.9</v>
      </c>
      <c r="H39" s="632">
        <f t="shared" si="1"/>
        <v>-4</v>
      </c>
      <c r="I39" s="524">
        <v>1.9</v>
      </c>
      <c r="J39" s="527" t="e">
        <v>#DIV/0!</v>
      </c>
      <c r="K39" s="528" t="s">
        <v>27</v>
      </c>
      <c r="L39" s="528" t="s">
        <v>27</v>
      </c>
      <c r="M39" s="528" t="s">
        <v>27</v>
      </c>
      <c r="N39" s="529">
        <v>0</v>
      </c>
      <c r="O39" s="641">
        <v>0</v>
      </c>
      <c r="P39" s="529" t="e">
        <v>#REF!</v>
      </c>
      <c r="Q39" s="434">
        <v>0</v>
      </c>
      <c r="R39" s="530">
        <v>1</v>
      </c>
      <c r="S39" s="530">
        <v>15</v>
      </c>
      <c r="T39" s="530">
        <v>123.9323660729185</v>
      </c>
      <c r="U39" s="530" t="e">
        <v>#REF!</v>
      </c>
      <c r="V39" s="531" t="e">
        <v>#REF!</v>
      </c>
      <c r="W39" s="458" t="e">
        <v>#REF!</v>
      </c>
      <c r="X39" s="530" t="e">
        <v>#DIV/0!</v>
      </c>
      <c r="Y39" s="532">
        <v>1.1461687057308261</v>
      </c>
      <c r="Z39" s="530" t="e">
        <v>#REF!</v>
      </c>
      <c r="AA39" s="543">
        <v>1</v>
      </c>
      <c r="AB39" s="530">
        <v>1</v>
      </c>
      <c r="AC39" s="532">
        <f t="shared" si="2"/>
        <v>1000</v>
      </c>
      <c r="AD39" s="530">
        <v>0</v>
      </c>
      <c r="AE39" s="530" t="e">
        <v>#REF!</v>
      </c>
      <c r="AF39" s="530" t="e">
        <v>#DIV/0!</v>
      </c>
      <c r="AG39" s="530" t="e">
        <v>#DIV/0!</v>
      </c>
      <c r="AH39" s="534" t="e">
        <v>#REF!</v>
      </c>
      <c r="AI39" s="535">
        <v>0</v>
      </c>
      <c r="AJ39" s="536">
        <v>0</v>
      </c>
      <c r="AK39" s="537">
        <v>0</v>
      </c>
      <c r="AL39" s="538">
        <v>0</v>
      </c>
      <c r="AM39" s="422">
        <v>10000</v>
      </c>
      <c r="AN39" s="422">
        <v>10000</v>
      </c>
      <c r="AO39" s="422">
        <v>10000</v>
      </c>
      <c r="AP39" s="422">
        <v>15</v>
      </c>
      <c r="AQ39" s="422" t="s">
        <v>36908</v>
      </c>
      <c r="AR39" s="422" t="s">
        <v>36908</v>
      </c>
      <c r="AS39" s="422" t="e">
        <v>#REF!</v>
      </c>
      <c r="AT39" s="422">
        <v>0</v>
      </c>
      <c r="AU39" s="529"/>
      <c r="AV39" s="423">
        <v>0</v>
      </c>
      <c r="AW39" s="423">
        <v>0.19066</v>
      </c>
      <c r="AX39" s="423">
        <v>0</v>
      </c>
      <c r="AY39" s="423">
        <v>0</v>
      </c>
      <c r="AZ39" s="423" t="e">
        <v>#REF!</v>
      </c>
      <c r="BA39" s="423" t="e">
        <v>#REF!</v>
      </c>
      <c r="BB39" s="423" t="e">
        <v>#REF!</v>
      </c>
      <c r="BD39" s="522" t="e">
        <v>#DIV/0!</v>
      </c>
      <c r="BE39" s="542">
        <v>-1.9</v>
      </c>
      <c r="BF39" s="527" t="s">
        <v>27</v>
      </c>
      <c r="BG39" s="527" t="s">
        <v>27</v>
      </c>
      <c r="BH39" s="527" t="s">
        <v>27</v>
      </c>
      <c r="BI39" s="522" t="s">
        <v>27</v>
      </c>
    </row>
    <row r="40" spans="1:61" hidden="1" x14ac:dyDescent="0.2">
      <c r="A40" s="521" t="e">
        <v>#REF!</v>
      </c>
      <c r="B40" s="522">
        <v>0</v>
      </c>
      <c r="C40" s="523">
        <v>-1.9</v>
      </c>
      <c r="D40" s="632">
        <f t="shared" si="0"/>
        <v>-4</v>
      </c>
      <c r="E40" s="524">
        <v>1.9</v>
      </c>
      <c r="F40" s="525" t="s">
        <v>36888</v>
      </c>
      <c r="G40" s="526">
        <v>-1.9</v>
      </c>
      <c r="H40" s="632">
        <f t="shared" si="1"/>
        <v>-4</v>
      </c>
      <c r="I40" s="524">
        <v>1.9</v>
      </c>
      <c r="J40" s="527" t="e">
        <v>#DIV/0!</v>
      </c>
      <c r="K40" s="528" t="s">
        <v>27</v>
      </c>
      <c r="L40" s="528" t="s">
        <v>27</v>
      </c>
      <c r="M40" s="528" t="s">
        <v>27</v>
      </c>
      <c r="N40" s="529">
        <v>0</v>
      </c>
      <c r="O40" s="641">
        <v>0</v>
      </c>
      <c r="P40" s="529" t="e">
        <v>#REF!</v>
      </c>
      <c r="Q40" s="434">
        <v>0</v>
      </c>
      <c r="R40" s="530">
        <v>1</v>
      </c>
      <c r="S40" s="530">
        <v>15</v>
      </c>
      <c r="T40" s="530">
        <v>123.9323660729185</v>
      </c>
      <c r="U40" s="530" t="e">
        <v>#REF!</v>
      </c>
      <c r="V40" s="531" t="e">
        <v>#REF!</v>
      </c>
      <c r="W40" s="458" t="e">
        <v>#REF!</v>
      </c>
      <c r="X40" s="530" t="e">
        <v>#DIV/0!</v>
      </c>
      <c r="Y40" s="532">
        <v>1.1461687057308261</v>
      </c>
      <c r="Z40" s="530" t="e">
        <v>#REF!</v>
      </c>
      <c r="AA40" s="543">
        <v>1</v>
      </c>
      <c r="AB40" s="530">
        <v>1</v>
      </c>
      <c r="AC40" s="532">
        <f t="shared" si="2"/>
        <v>1000</v>
      </c>
      <c r="AD40" s="530">
        <v>0</v>
      </c>
      <c r="AE40" s="530" t="e">
        <v>#REF!</v>
      </c>
      <c r="AF40" s="530" t="e">
        <v>#DIV/0!</v>
      </c>
      <c r="AG40" s="530" t="e">
        <v>#DIV/0!</v>
      </c>
      <c r="AH40" s="534" t="e">
        <v>#REF!</v>
      </c>
      <c r="AI40" s="535">
        <v>0</v>
      </c>
      <c r="AJ40" s="536">
        <v>0</v>
      </c>
      <c r="AK40" s="537">
        <v>0</v>
      </c>
      <c r="AL40" s="538">
        <v>0</v>
      </c>
      <c r="AM40" s="422">
        <v>10000</v>
      </c>
      <c r="AN40" s="422">
        <v>10000</v>
      </c>
      <c r="AO40" s="422">
        <v>10000</v>
      </c>
      <c r="AP40" s="422">
        <v>15</v>
      </c>
      <c r="AQ40" s="422" t="s">
        <v>36908</v>
      </c>
      <c r="AR40" s="422" t="s">
        <v>36908</v>
      </c>
      <c r="AS40" s="422" t="e">
        <v>#REF!</v>
      </c>
      <c r="AT40" s="422">
        <v>0</v>
      </c>
      <c r="AU40" s="529"/>
      <c r="AV40" s="423">
        <v>0</v>
      </c>
      <c r="AW40" s="423">
        <v>0.19066</v>
      </c>
      <c r="AX40" s="423">
        <v>0</v>
      </c>
      <c r="AY40" s="423">
        <v>0</v>
      </c>
      <c r="AZ40" s="423" t="e">
        <v>#REF!</v>
      </c>
      <c r="BA40" s="423" t="e">
        <v>#REF!</v>
      </c>
      <c r="BB40" s="423" t="e">
        <v>#REF!</v>
      </c>
      <c r="BD40" s="522" t="e">
        <v>#DIV/0!</v>
      </c>
      <c r="BE40" s="542">
        <v>-1.9</v>
      </c>
      <c r="BF40" s="527" t="s">
        <v>27</v>
      </c>
      <c r="BG40" s="527" t="s">
        <v>27</v>
      </c>
      <c r="BH40" s="527" t="s">
        <v>27</v>
      </c>
      <c r="BI40" s="522" t="s">
        <v>27</v>
      </c>
    </row>
    <row r="41" spans="1:61" hidden="1" x14ac:dyDescent="0.2">
      <c r="A41" s="521" t="e">
        <v>#REF!</v>
      </c>
      <c r="B41" s="522">
        <v>0</v>
      </c>
      <c r="C41" s="523">
        <v>-1.9</v>
      </c>
      <c r="D41" s="632">
        <f t="shared" si="0"/>
        <v>-4</v>
      </c>
      <c r="E41" s="524">
        <v>1.9</v>
      </c>
      <c r="F41" s="525" t="s">
        <v>36888</v>
      </c>
      <c r="G41" s="526">
        <v>-1.9</v>
      </c>
      <c r="H41" s="632">
        <f t="shared" si="1"/>
        <v>-4</v>
      </c>
      <c r="I41" s="524">
        <v>1.9</v>
      </c>
      <c r="J41" s="527" t="e">
        <v>#DIV/0!</v>
      </c>
      <c r="K41" s="528" t="s">
        <v>27</v>
      </c>
      <c r="L41" s="528" t="s">
        <v>27</v>
      </c>
      <c r="M41" s="528" t="s">
        <v>27</v>
      </c>
      <c r="N41" s="529">
        <v>0</v>
      </c>
      <c r="O41" s="641">
        <v>0</v>
      </c>
      <c r="P41" s="529" t="e">
        <v>#REF!</v>
      </c>
      <c r="Q41" s="434">
        <v>0</v>
      </c>
      <c r="R41" s="530">
        <v>1</v>
      </c>
      <c r="S41" s="530">
        <v>15</v>
      </c>
      <c r="T41" s="530">
        <v>123.9323660729185</v>
      </c>
      <c r="U41" s="530" t="e">
        <v>#REF!</v>
      </c>
      <c r="V41" s="531" t="e">
        <v>#REF!</v>
      </c>
      <c r="W41" s="458" t="e">
        <v>#REF!</v>
      </c>
      <c r="X41" s="530" t="e">
        <v>#DIV/0!</v>
      </c>
      <c r="Y41" s="532">
        <v>1.1461687057308261</v>
      </c>
      <c r="Z41" s="530" t="e">
        <v>#REF!</v>
      </c>
      <c r="AA41" s="543">
        <v>1</v>
      </c>
      <c r="AB41" s="530">
        <v>1</v>
      </c>
      <c r="AC41" s="532">
        <f t="shared" si="2"/>
        <v>1000</v>
      </c>
      <c r="AD41" s="530">
        <v>0</v>
      </c>
      <c r="AE41" s="530" t="e">
        <v>#REF!</v>
      </c>
      <c r="AF41" s="530" t="e">
        <v>#DIV/0!</v>
      </c>
      <c r="AG41" s="530" t="e">
        <v>#DIV/0!</v>
      </c>
      <c r="AH41" s="534" t="e">
        <v>#REF!</v>
      </c>
      <c r="AI41" s="535">
        <v>0</v>
      </c>
      <c r="AJ41" s="536">
        <v>0</v>
      </c>
      <c r="AK41" s="537">
        <v>0</v>
      </c>
      <c r="AL41" s="538">
        <v>0</v>
      </c>
      <c r="AM41" s="422">
        <v>10000</v>
      </c>
      <c r="AN41" s="422">
        <v>10000</v>
      </c>
      <c r="AO41" s="422">
        <v>10000</v>
      </c>
      <c r="AP41" s="422">
        <v>15</v>
      </c>
      <c r="AQ41" s="422" t="s">
        <v>36908</v>
      </c>
      <c r="AR41" s="422" t="s">
        <v>36908</v>
      </c>
      <c r="AS41" s="422" t="e">
        <v>#REF!</v>
      </c>
      <c r="AT41" s="422">
        <v>0</v>
      </c>
      <c r="AU41" s="529"/>
      <c r="AV41" s="423">
        <v>0</v>
      </c>
      <c r="AW41" s="423">
        <v>0.19066</v>
      </c>
      <c r="AX41" s="423">
        <v>0</v>
      </c>
      <c r="AY41" s="423">
        <v>0</v>
      </c>
      <c r="AZ41" s="423" t="e">
        <v>#REF!</v>
      </c>
      <c r="BA41" s="423" t="e">
        <v>#REF!</v>
      </c>
      <c r="BB41" s="423" t="e">
        <v>#REF!</v>
      </c>
      <c r="BD41" s="522" t="e">
        <v>#DIV/0!</v>
      </c>
      <c r="BE41" s="542">
        <v>-1.9</v>
      </c>
      <c r="BF41" s="527" t="s">
        <v>27</v>
      </c>
      <c r="BG41" s="527" t="s">
        <v>27</v>
      </c>
      <c r="BH41" s="527" t="s">
        <v>27</v>
      </c>
      <c r="BI41" s="522" t="s">
        <v>27</v>
      </c>
    </row>
    <row r="42" spans="1:61" hidden="1" x14ac:dyDescent="0.2">
      <c r="A42" s="521" t="e">
        <v>#REF!</v>
      </c>
      <c r="B42" s="522">
        <v>0</v>
      </c>
      <c r="C42" s="523">
        <v>-1.9</v>
      </c>
      <c r="D42" s="632">
        <f t="shared" si="0"/>
        <v>-4</v>
      </c>
      <c r="E42" s="524">
        <v>1.9</v>
      </c>
      <c r="F42" s="525" t="s">
        <v>36888</v>
      </c>
      <c r="G42" s="526">
        <v>-1.9</v>
      </c>
      <c r="H42" s="632">
        <f t="shared" si="1"/>
        <v>-4</v>
      </c>
      <c r="I42" s="524">
        <v>1.9</v>
      </c>
      <c r="J42" s="527" t="e">
        <v>#DIV/0!</v>
      </c>
      <c r="K42" s="528" t="s">
        <v>27</v>
      </c>
      <c r="L42" s="528" t="s">
        <v>27</v>
      </c>
      <c r="M42" s="528" t="s">
        <v>27</v>
      </c>
      <c r="N42" s="529">
        <v>0</v>
      </c>
      <c r="O42" s="641">
        <v>0</v>
      </c>
      <c r="P42" s="529" t="e">
        <v>#REF!</v>
      </c>
      <c r="Q42" s="434">
        <v>0</v>
      </c>
      <c r="R42" s="530">
        <v>1</v>
      </c>
      <c r="S42" s="530">
        <v>15</v>
      </c>
      <c r="T42" s="530">
        <v>123.9323660729185</v>
      </c>
      <c r="U42" s="530" t="e">
        <v>#REF!</v>
      </c>
      <c r="V42" s="531" t="e">
        <v>#REF!</v>
      </c>
      <c r="W42" s="458" t="e">
        <v>#REF!</v>
      </c>
      <c r="X42" s="530" t="e">
        <v>#DIV/0!</v>
      </c>
      <c r="Y42" s="532">
        <v>1.1461687057308261</v>
      </c>
      <c r="Z42" s="530" t="e">
        <v>#REF!</v>
      </c>
      <c r="AA42" s="543">
        <v>1</v>
      </c>
      <c r="AB42" s="530">
        <v>1</v>
      </c>
      <c r="AC42" s="532">
        <f t="shared" si="2"/>
        <v>1000</v>
      </c>
      <c r="AD42" s="530">
        <v>0</v>
      </c>
      <c r="AE42" s="530" t="e">
        <v>#REF!</v>
      </c>
      <c r="AF42" s="530" t="e">
        <v>#DIV/0!</v>
      </c>
      <c r="AG42" s="530" t="e">
        <v>#DIV/0!</v>
      </c>
      <c r="AH42" s="534" t="e">
        <v>#REF!</v>
      </c>
      <c r="AI42" s="535">
        <v>0</v>
      </c>
      <c r="AJ42" s="536">
        <v>0</v>
      </c>
      <c r="AK42" s="537">
        <v>0</v>
      </c>
      <c r="AL42" s="538">
        <v>0</v>
      </c>
      <c r="AM42" s="422">
        <v>10000</v>
      </c>
      <c r="AN42" s="422">
        <v>10000</v>
      </c>
      <c r="AO42" s="422">
        <v>10000</v>
      </c>
      <c r="AP42" s="422">
        <v>15</v>
      </c>
      <c r="AQ42" s="422" t="s">
        <v>36908</v>
      </c>
      <c r="AR42" s="422" t="s">
        <v>36908</v>
      </c>
      <c r="AS42" s="422" t="e">
        <v>#REF!</v>
      </c>
      <c r="AT42" s="422">
        <v>0</v>
      </c>
      <c r="AU42" s="529"/>
      <c r="AV42" s="423">
        <v>0</v>
      </c>
      <c r="AW42" s="423">
        <v>0.19066</v>
      </c>
      <c r="AX42" s="423">
        <v>0</v>
      </c>
      <c r="AY42" s="423">
        <v>0</v>
      </c>
      <c r="AZ42" s="423" t="e">
        <v>#REF!</v>
      </c>
      <c r="BA42" s="423" t="e">
        <v>#REF!</v>
      </c>
      <c r="BB42" s="423" t="e">
        <v>#REF!</v>
      </c>
      <c r="BD42" s="522" t="e">
        <v>#DIV/0!</v>
      </c>
      <c r="BE42" s="542">
        <v>-1.9</v>
      </c>
      <c r="BF42" s="527" t="s">
        <v>27</v>
      </c>
      <c r="BG42" s="527" t="s">
        <v>27</v>
      </c>
      <c r="BH42" s="527" t="s">
        <v>27</v>
      </c>
      <c r="BI42" s="522" t="s">
        <v>27</v>
      </c>
    </row>
    <row r="43" spans="1:61" hidden="1" x14ac:dyDescent="0.2">
      <c r="A43" s="521" t="e">
        <v>#REF!</v>
      </c>
      <c r="B43" s="522">
        <v>0</v>
      </c>
      <c r="C43" s="523">
        <v>-1.9</v>
      </c>
      <c r="D43" s="632">
        <f t="shared" si="0"/>
        <v>-4</v>
      </c>
      <c r="E43" s="524">
        <v>1.9</v>
      </c>
      <c r="F43" s="525" t="s">
        <v>36888</v>
      </c>
      <c r="G43" s="526">
        <v>-1.9</v>
      </c>
      <c r="H43" s="632">
        <f t="shared" si="1"/>
        <v>-4</v>
      </c>
      <c r="I43" s="524">
        <v>1.9</v>
      </c>
      <c r="J43" s="527" t="e">
        <v>#DIV/0!</v>
      </c>
      <c r="K43" s="528" t="s">
        <v>27</v>
      </c>
      <c r="L43" s="528" t="s">
        <v>27</v>
      </c>
      <c r="M43" s="528" t="s">
        <v>27</v>
      </c>
      <c r="N43" s="529">
        <v>0</v>
      </c>
      <c r="O43" s="641">
        <v>0</v>
      </c>
      <c r="P43" s="529" t="e">
        <v>#REF!</v>
      </c>
      <c r="Q43" s="434">
        <v>0</v>
      </c>
      <c r="R43" s="530">
        <v>1</v>
      </c>
      <c r="S43" s="530">
        <v>15</v>
      </c>
      <c r="T43" s="530">
        <v>123.9323660729185</v>
      </c>
      <c r="U43" s="530" t="e">
        <v>#REF!</v>
      </c>
      <c r="V43" s="531" t="e">
        <v>#REF!</v>
      </c>
      <c r="W43" s="458" t="e">
        <v>#REF!</v>
      </c>
      <c r="X43" s="530" t="e">
        <v>#DIV/0!</v>
      </c>
      <c r="Y43" s="532">
        <v>1.1461687057308261</v>
      </c>
      <c r="Z43" s="530" t="e">
        <v>#REF!</v>
      </c>
      <c r="AA43" s="543">
        <v>1</v>
      </c>
      <c r="AB43" s="530">
        <v>1</v>
      </c>
      <c r="AC43" s="532">
        <f t="shared" si="2"/>
        <v>1000</v>
      </c>
      <c r="AD43" s="530">
        <v>0</v>
      </c>
      <c r="AE43" s="530" t="e">
        <v>#REF!</v>
      </c>
      <c r="AF43" s="530" t="e">
        <v>#DIV/0!</v>
      </c>
      <c r="AG43" s="530" t="e">
        <v>#DIV/0!</v>
      </c>
      <c r="AH43" s="534" t="e">
        <v>#REF!</v>
      </c>
      <c r="AI43" s="535">
        <v>0</v>
      </c>
      <c r="AJ43" s="536">
        <v>0</v>
      </c>
      <c r="AK43" s="537">
        <v>0</v>
      </c>
      <c r="AL43" s="538">
        <v>0</v>
      </c>
      <c r="AM43" s="422">
        <v>10000</v>
      </c>
      <c r="AN43" s="422">
        <v>10000</v>
      </c>
      <c r="AO43" s="422">
        <v>10000</v>
      </c>
      <c r="AP43" s="422">
        <v>15</v>
      </c>
      <c r="AQ43" s="422" t="s">
        <v>36908</v>
      </c>
      <c r="AR43" s="422" t="s">
        <v>36908</v>
      </c>
      <c r="AS43" s="422" t="e">
        <v>#REF!</v>
      </c>
      <c r="AT43" s="422">
        <v>0</v>
      </c>
      <c r="AU43" s="529"/>
      <c r="AV43" s="423">
        <v>0</v>
      </c>
      <c r="AW43" s="423">
        <v>0.19066</v>
      </c>
      <c r="AX43" s="423">
        <v>0</v>
      </c>
      <c r="AY43" s="423">
        <v>0</v>
      </c>
      <c r="AZ43" s="423" t="e">
        <v>#REF!</v>
      </c>
      <c r="BA43" s="423" t="e">
        <v>#REF!</v>
      </c>
      <c r="BB43" s="423" t="e">
        <v>#REF!</v>
      </c>
      <c r="BD43" s="522" t="e">
        <v>#DIV/0!</v>
      </c>
      <c r="BE43" s="542">
        <v>-1.9</v>
      </c>
      <c r="BF43" s="527" t="s">
        <v>27</v>
      </c>
      <c r="BG43" s="527" t="s">
        <v>27</v>
      </c>
      <c r="BH43" s="527" t="s">
        <v>27</v>
      </c>
      <c r="BI43" s="522" t="s">
        <v>27</v>
      </c>
    </row>
    <row r="44" spans="1:61" hidden="1" x14ac:dyDescent="0.2">
      <c r="A44" s="521" t="e">
        <v>#REF!</v>
      </c>
      <c r="B44" s="522">
        <v>0</v>
      </c>
      <c r="C44" s="523">
        <v>-1.9</v>
      </c>
      <c r="D44" s="632">
        <f t="shared" si="0"/>
        <v>-4</v>
      </c>
      <c r="E44" s="524">
        <v>1.9</v>
      </c>
      <c r="F44" s="525" t="s">
        <v>36888</v>
      </c>
      <c r="G44" s="526">
        <v>-1.9</v>
      </c>
      <c r="H44" s="632">
        <f t="shared" si="1"/>
        <v>-4</v>
      </c>
      <c r="I44" s="524">
        <v>1.9</v>
      </c>
      <c r="J44" s="527" t="e">
        <v>#DIV/0!</v>
      </c>
      <c r="K44" s="528" t="s">
        <v>27</v>
      </c>
      <c r="L44" s="528" t="s">
        <v>27</v>
      </c>
      <c r="M44" s="528" t="s">
        <v>27</v>
      </c>
      <c r="N44" s="529">
        <v>0</v>
      </c>
      <c r="O44" s="641">
        <v>0</v>
      </c>
      <c r="P44" s="529" t="e">
        <v>#REF!</v>
      </c>
      <c r="Q44" s="434">
        <v>0</v>
      </c>
      <c r="R44" s="530">
        <v>1</v>
      </c>
      <c r="S44" s="530">
        <v>15</v>
      </c>
      <c r="T44" s="530">
        <v>123.9323660729185</v>
      </c>
      <c r="U44" s="530" t="e">
        <v>#REF!</v>
      </c>
      <c r="V44" s="531" t="e">
        <v>#REF!</v>
      </c>
      <c r="W44" s="458" t="e">
        <v>#REF!</v>
      </c>
      <c r="X44" s="530" t="e">
        <v>#DIV/0!</v>
      </c>
      <c r="Y44" s="532">
        <v>1.1461687057308261</v>
      </c>
      <c r="Z44" s="530" t="e">
        <v>#REF!</v>
      </c>
      <c r="AA44" s="543">
        <v>1</v>
      </c>
      <c r="AB44" s="530">
        <v>1</v>
      </c>
      <c r="AC44" s="532">
        <f t="shared" si="2"/>
        <v>1000</v>
      </c>
      <c r="AD44" s="530">
        <v>0</v>
      </c>
      <c r="AE44" s="530" t="e">
        <v>#REF!</v>
      </c>
      <c r="AF44" s="530" t="e">
        <v>#DIV/0!</v>
      </c>
      <c r="AG44" s="530" t="e">
        <v>#DIV/0!</v>
      </c>
      <c r="AH44" s="534" t="e">
        <v>#REF!</v>
      </c>
      <c r="AI44" s="535">
        <v>0</v>
      </c>
      <c r="AJ44" s="536">
        <v>0</v>
      </c>
      <c r="AK44" s="537">
        <v>0</v>
      </c>
      <c r="AL44" s="538">
        <v>0</v>
      </c>
      <c r="AM44" s="422">
        <v>10000</v>
      </c>
      <c r="AN44" s="422">
        <v>10000</v>
      </c>
      <c r="AO44" s="422">
        <v>10000</v>
      </c>
      <c r="AP44" s="422">
        <v>15</v>
      </c>
      <c r="AQ44" s="422" t="s">
        <v>36908</v>
      </c>
      <c r="AR44" s="422" t="s">
        <v>36908</v>
      </c>
      <c r="AS44" s="422" t="e">
        <v>#REF!</v>
      </c>
      <c r="AT44" s="422">
        <v>0</v>
      </c>
      <c r="AU44" s="529"/>
      <c r="AV44" s="423">
        <v>0</v>
      </c>
      <c r="AW44" s="423">
        <v>0.19066</v>
      </c>
      <c r="AX44" s="423">
        <v>0</v>
      </c>
      <c r="AY44" s="423">
        <v>0</v>
      </c>
      <c r="AZ44" s="423" t="e">
        <v>#REF!</v>
      </c>
      <c r="BA44" s="423" t="e">
        <v>#REF!</v>
      </c>
      <c r="BB44" s="423" t="e">
        <v>#REF!</v>
      </c>
      <c r="BD44" s="522" t="e">
        <v>#DIV/0!</v>
      </c>
      <c r="BE44" s="542">
        <v>-1.9</v>
      </c>
      <c r="BF44" s="527" t="s">
        <v>27</v>
      </c>
      <c r="BG44" s="527" t="s">
        <v>27</v>
      </c>
      <c r="BH44" s="527" t="s">
        <v>27</v>
      </c>
      <c r="BI44" s="522" t="s">
        <v>27</v>
      </c>
    </row>
    <row r="45" spans="1:61" hidden="1" x14ac:dyDescent="0.2">
      <c r="A45" s="521" t="e">
        <v>#REF!</v>
      </c>
      <c r="B45" s="522">
        <v>0</v>
      </c>
      <c r="C45" s="523">
        <v>-1.9</v>
      </c>
      <c r="D45" s="632">
        <f t="shared" si="0"/>
        <v>-4</v>
      </c>
      <c r="E45" s="524">
        <v>1.9</v>
      </c>
      <c r="F45" s="525" t="s">
        <v>36888</v>
      </c>
      <c r="G45" s="526">
        <v>-1.9</v>
      </c>
      <c r="H45" s="632">
        <f t="shared" si="1"/>
        <v>-4</v>
      </c>
      <c r="I45" s="524">
        <v>1.9</v>
      </c>
      <c r="J45" s="527" t="e">
        <v>#DIV/0!</v>
      </c>
      <c r="K45" s="528" t="s">
        <v>27</v>
      </c>
      <c r="L45" s="528" t="s">
        <v>27</v>
      </c>
      <c r="M45" s="528" t="s">
        <v>27</v>
      </c>
      <c r="N45" s="529">
        <v>0</v>
      </c>
      <c r="O45" s="641">
        <v>0</v>
      </c>
      <c r="P45" s="529" t="e">
        <v>#REF!</v>
      </c>
      <c r="Q45" s="434">
        <v>0</v>
      </c>
      <c r="R45" s="530">
        <v>1</v>
      </c>
      <c r="S45" s="530">
        <v>15</v>
      </c>
      <c r="T45" s="530">
        <v>123.9323660729185</v>
      </c>
      <c r="U45" s="530" t="e">
        <v>#REF!</v>
      </c>
      <c r="V45" s="531" t="e">
        <v>#REF!</v>
      </c>
      <c r="W45" s="458" t="e">
        <v>#REF!</v>
      </c>
      <c r="X45" s="530" t="e">
        <v>#DIV/0!</v>
      </c>
      <c r="Y45" s="532">
        <v>1.1461687057308261</v>
      </c>
      <c r="Z45" s="530" t="e">
        <v>#REF!</v>
      </c>
      <c r="AA45" s="543">
        <v>1</v>
      </c>
      <c r="AB45" s="530">
        <v>1</v>
      </c>
      <c r="AC45" s="532">
        <f t="shared" si="2"/>
        <v>1000</v>
      </c>
      <c r="AD45" s="530">
        <v>0</v>
      </c>
      <c r="AE45" s="530" t="e">
        <v>#REF!</v>
      </c>
      <c r="AF45" s="530" t="e">
        <v>#DIV/0!</v>
      </c>
      <c r="AG45" s="530" t="e">
        <v>#DIV/0!</v>
      </c>
      <c r="AH45" s="534" t="e">
        <v>#REF!</v>
      </c>
      <c r="AI45" s="535">
        <v>0</v>
      </c>
      <c r="AJ45" s="536">
        <v>0</v>
      </c>
      <c r="AK45" s="537">
        <v>0</v>
      </c>
      <c r="AL45" s="538">
        <v>0</v>
      </c>
      <c r="AM45" s="422">
        <v>10000</v>
      </c>
      <c r="AN45" s="422">
        <v>10000</v>
      </c>
      <c r="AO45" s="422">
        <v>10000</v>
      </c>
      <c r="AP45" s="422">
        <v>15</v>
      </c>
      <c r="AQ45" s="422" t="s">
        <v>36908</v>
      </c>
      <c r="AR45" s="422" t="s">
        <v>36908</v>
      </c>
      <c r="AS45" s="422" t="e">
        <v>#REF!</v>
      </c>
      <c r="AT45" s="422">
        <v>0</v>
      </c>
      <c r="AU45" s="529"/>
      <c r="AV45" s="423">
        <v>0</v>
      </c>
      <c r="AW45" s="423">
        <v>0.19066</v>
      </c>
      <c r="AX45" s="423">
        <v>0</v>
      </c>
      <c r="AY45" s="423">
        <v>0</v>
      </c>
      <c r="AZ45" s="423" t="e">
        <v>#REF!</v>
      </c>
      <c r="BA45" s="423" t="e">
        <v>#REF!</v>
      </c>
      <c r="BB45" s="423" t="e">
        <v>#REF!</v>
      </c>
      <c r="BD45" s="522" t="e">
        <v>#DIV/0!</v>
      </c>
      <c r="BE45" s="542">
        <v>-1.9</v>
      </c>
      <c r="BF45" s="527" t="s">
        <v>27</v>
      </c>
      <c r="BG45" s="527" t="s">
        <v>27</v>
      </c>
      <c r="BH45" s="527" t="s">
        <v>27</v>
      </c>
      <c r="BI45" s="522" t="s">
        <v>27</v>
      </c>
    </row>
    <row r="46" spans="1:61" hidden="1" x14ac:dyDescent="0.2">
      <c r="A46" s="521" t="e">
        <v>#REF!</v>
      </c>
      <c r="B46" s="522">
        <v>0</v>
      </c>
      <c r="C46" s="523">
        <v>-1.9</v>
      </c>
      <c r="D46" s="632">
        <f t="shared" si="0"/>
        <v>-4</v>
      </c>
      <c r="E46" s="524">
        <v>1.9</v>
      </c>
      <c r="F46" s="525" t="s">
        <v>36888</v>
      </c>
      <c r="G46" s="526">
        <v>-1.9</v>
      </c>
      <c r="H46" s="632">
        <f t="shared" si="1"/>
        <v>-4</v>
      </c>
      <c r="I46" s="524">
        <v>1.9</v>
      </c>
      <c r="J46" s="527" t="e">
        <v>#DIV/0!</v>
      </c>
      <c r="K46" s="528" t="s">
        <v>27</v>
      </c>
      <c r="L46" s="528" t="s">
        <v>27</v>
      </c>
      <c r="M46" s="528" t="s">
        <v>27</v>
      </c>
      <c r="N46" s="529">
        <v>0</v>
      </c>
      <c r="O46" s="641">
        <v>0</v>
      </c>
      <c r="P46" s="529" t="e">
        <v>#REF!</v>
      </c>
      <c r="Q46" s="434">
        <v>0</v>
      </c>
      <c r="R46" s="530">
        <v>1</v>
      </c>
      <c r="S46" s="530">
        <v>15</v>
      </c>
      <c r="T46" s="530">
        <v>123.9323660729185</v>
      </c>
      <c r="U46" s="530" t="e">
        <v>#REF!</v>
      </c>
      <c r="V46" s="531" t="e">
        <v>#REF!</v>
      </c>
      <c r="W46" s="458" t="e">
        <v>#REF!</v>
      </c>
      <c r="X46" s="530" t="e">
        <v>#DIV/0!</v>
      </c>
      <c r="Y46" s="532">
        <v>1.1461687057308261</v>
      </c>
      <c r="Z46" s="530" t="e">
        <v>#REF!</v>
      </c>
      <c r="AA46" s="543">
        <v>1</v>
      </c>
      <c r="AB46" s="530">
        <v>1</v>
      </c>
      <c r="AC46" s="532">
        <f t="shared" si="2"/>
        <v>1000</v>
      </c>
      <c r="AD46" s="530">
        <v>0</v>
      </c>
      <c r="AE46" s="530" t="e">
        <v>#REF!</v>
      </c>
      <c r="AF46" s="530" t="e">
        <v>#DIV/0!</v>
      </c>
      <c r="AG46" s="530" t="e">
        <v>#DIV/0!</v>
      </c>
      <c r="AH46" s="534" t="e">
        <v>#REF!</v>
      </c>
      <c r="AI46" s="535">
        <v>0</v>
      </c>
      <c r="AJ46" s="536">
        <v>0</v>
      </c>
      <c r="AK46" s="537">
        <v>0</v>
      </c>
      <c r="AL46" s="538">
        <v>0</v>
      </c>
      <c r="AM46" s="422">
        <v>10000</v>
      </c>
      <c r="AN46" s="422">
        <v>10000</v>
      </c>
      <c r="AO46" s="422">
        <v>10000</v>
      </c>
      <c r="AP46" s="422">
        <v>15</v>
      </c>
      <c r="AQ46" s="422" t="s">
        <v>36908</v>
      </c>
      <c r="AR46" s="422" t="s">
        <v>36908</v>
      </c>
      <c r="AS46" s="422" t="e">
        <v>#REF!</v>
      </c>
      <c r="AT46" s="422">
        <v>0</v>
      </c>
      <c r="AU46" s="529"/>
      <c r="AV46" s="423">
        <v>0</v>
      </c>
      <c r="AW46" s="423">
        <v>0.19066</v>
      </c>
      <c r="AX46" s="423">
        <v>0</v>
      </c>
      <c r="AY46" s="423">
        <v>0</v>
      </c>
      <c r="AZ46" s="423" t="e">
        <v>#REF!</v>
      </c>
      <c r="BA46" s="423" t="e">
        <v>#REF!</v>
      </c>
      <c r="BB46" s="423" t="e">
        <v>#REF!</v>
      </c>
      <c r="BD46" s="522" t="e">
        <v>#DIV/0!</v>
      </c>
      <c r="BE46" s="542">
        <v>-1.9</v>
      </c>
      <c r="BF46" s="527" t="s">
        <v>27</v>
      </c>
      <c r="BG46" s="527" t="s">
        <v>27</v>
      </c>
      <c r="BH46" s="527" t="s">
        <v>27</v>
      </c>
      <c r="BI46" s="522" t="s">
        <v>27</v>
      </c>
    </row>
    <row r="47" spans="1:61" hidden="1" x14ac:dyDescent="0.2">
      <c r="A47" s="521" t="e">
        <v>#REF!</v>
      </c>
      <c r="B47" s="522">
        <v>0</v>
      </c>
      <c r="C47" s="523">
        <v>-1.9</v>
      </c>
      <c r="D47" s="632">
        <f t="shared" si="0"/>
        <v>-4</v>
      </c>
      <c r="E47" s="524">
        <v>1.9</v>
      </c>
      <c r="F47" s="525" t="s">
        <v>36888</v>
      </c>
      <c r="G47" s="526">
        <v>-1.9</v>
      </c>
      <c r="H47" s="632">
        <f t="shared" si="1"/>
        <v>-4</v>
      </c>
      <c r="I47" s="524">
        <v>1.9</v>
      </c>
      <c r="J47" s="527" t="e">
        <v>#DIV/0!</v>
      </c>
      <c r="K47" s="528" t="s">
        <v>27</v>
      </c>
      <c r="L47" s="528" t="s">
        <v>27</v>
      </c>
      <c r="M47" s="528" t="s">
        <v>27</v>
      </c>
      <c r="N47" s="529">
        <v>0</v>
      </c>
      <c r="O47" s="641">
        <v>0</v>
      </c>
      <c r="P47" s="529" t="e">
        <v>#REF!</v>
      </c>
      <c r="Q47" s="434">
        <v>0</v>
      </c>
      <c r="R47" s="530">
        <v>1</v>
      </c>
      <c r="S47" s="530">
        <v>15</v>
      </c>
      <c r="T47" s="530">
        <v>123.9323660729185</v>
      </c>
      <c r="U47" s="530" t="e">
        <v>#REF!</v>
      </c>
      <c r="V47" s="531" t="e">
        <v>#REF!</v>
      </c>
      <c r="W47" s="458" t="e">
        <v>#REF!</v>
      </c>
      <c r="X47" s="530" t="e">
        <v>#DIV/0!</v>
      </c>
      <c r="Y47" s="532">
        <v>1.1461687057308261</v>
      </c>
      <c r="Z47" s="530" t="e">
        <v>#REF!</v>
      </c>
      <c r="AA47" s="543">
        <v>1</v>
      </c>
      <c r="AB47" s="530">
        <v>1</v>
      </c>
      <c r="AC47" s="532">
        <f t="shared" si="2"/>
        <v>1000</v>
      </c>
      <c r="AD47" s="530">
        <v>0</v>
      </c>
      <c r="AE47" s="530" t="e">
        <v>#REF!</v>
      </c>
      <c r="AF47" s="530" t="e">
        <v>#DIV/0!</v>
      </c>
      <c r="AG47" s="530" t="e">
        <v>#DIV/0!</v>
      </c>
      <c r="AH47" s="534" t="e">
        <v>#REF!</v>
      </c>
      <c r="AI47" s="535">
        <v>0</v>
      </c>
      <c r="AJ47" s="536">
        <v>0</v>
      </c>
      <c r="AK47" s="537">
        <v>0</v>
      </c>
      <c r="AL47" s="538">
        <v>0</v>
      </c>
      <c r="AM47" s="422">
        <v>10000</v>
      </c>
      <c r="AN47" s="422">
        <v>10000</v>
      </c>
      <c r="AO47" s="422">
        <v>10000</v>
      </c>
      <c r="AP47" s="422">
        <v>15</v>
      </c>
      <c r="AQ47" s="422" t="s">
        <v>36908</v>
      </c>
      <c r="AR47" s="422" t="s">
        <v>36908</v>
      </c>
      <c r="AS47" s="422" t="e">
        <v>#REF!</v>
      </c>
      <c r="AT47" s="422">
        <v>0</v>
      </c>
      <c r="AU47" s="529"/>
      <c r="AV47" s="423">
        <v>0</v>
      </c>
      <c r="AW47" s="423">
        <v>0.19066</v>
      </c>
      <c r="AX47" s="423">
        <v>0</v>
      </c>
      <c r="AY47" s="423">
        <v>0</v>
      </c>
      <c r="AZ47" s="423" t="e">
        <v>#REF!</v>
      </c>
      <c r="BA47" s="423" t="e">
        <v>#REF!</v>
      </c>
      <c r="BB47" s="423" t="e">
        <v>#REF!</v>
      </c>
      <c r="BD47" s="522" t="e">
        <v>#DIV/0!</v>
      </c>
      <c r="BE47" s="542">
        <v>-1.9</v>
      </c>
      <c r="BF47" s="527" t="s">
        <v>27</v>
      </c>
      <c r="BG47" s="527" t="s">
        <v>27</v>
      </c>
      <c r="BH47" s="527" t="s">
        <v>27</v>
      </c>
      <c r="BI47" s="522" t="s">
        <v>27</v>
      </c>
    </row>
    <row r="48" spans="1:61" hidden="1" x14ac:dyDescent="0.2">
      <c r="A48" s="521" t="e">
        <v>#REF!</v>
      </c>
      <c r="B48" s="522">
        <v>0</v>
      </c>
      <c r="C48" s="523">
        <v>-1.9</v>
      </c>
      <c r="D48" s="632">
        <f t="shared" si="0"/>
        <v>-4</v>
      </c>
      <c r="E48" s="524">
        <v>1.9</v>
      </c>
      <c r="F48" s="525" t="s">
        <v>36888</v>
      </c>
      <c r="G48" s="526">
        <v>-1.9</v>
      </c>
      <c r="H48" s="632">
        <f t="shared" si="1"/>
        <v>-4</v>
      </c>
      <c r="I48" s="524">
        <v>1.9</v>
      </c>
      <c r="J48" s="527" t="e">
        <v>#DIV/0!</v>
      </c>
      <c r="K48" s="528" t="s">
        <v>27</v>
      </c>
      <c r="L48" s="528" t="s">
        <v>27</v>
      </c>
      <c r="M48" s="528" t="s">
        <v>27</v>
      </c>
      <c r="N48" s="529">
        <v>0</v>
      </c>
      <c r="O48" s="641">
        <v>0</v>
      </c>
      <c r="P48" s="529" t="e">
        <v>#REF!</v>
      </c>
      <c r="Q48" s="434">
        <v>0</v>
      </c>
      <c r="R48" s="530">
        <v>1</v>
      </c>
      <c r="S48" s="530">
        <v>15</v>
      </c>
      <c r="T48" s="530">
        <v>123.9323660729185</v>
      </c>
      <c r="U48" s="530" t="e">
        <v>#REF!</v>
      </c>
      <c r="V48" s="531" t="e">
        <v>#REF!</v>
      </c>
      <c r="W48" s="458" t="e">
        <v>#REF!</v>
      </c>
      <c r="X48" s="530" t="e">
        <v>#DIV/0!</v>
      </c>
      <c r="Y48" s="532">
        <v>1.1461687057308261</v>
      </c>
      <c r="Z48" s="530" t="e">
        <v>#REF!</v>
      </c>
      <c r="AA48" s="543">
        <v>1</v>
      </c>
      <c r="AB48" s="530">
        <v>1</v>
      </c>
      <c r="AC48" s="532">
        <f t="shared" si="2"/>
        <v>1000</v>
      </c>
      <c r="AD48" s="530">
        <v>0</v>
      </c>
      <c r="AE48" s="530" t="e">
        <v>#REF!</v>
      </c>
      <c r="AF48" s="530" t="e">
        <v>#DIV/0!</v>
      </c>
      <c r="AG48" s="530" t="e">
        <v>#DIV/0!</v>
      </c>
      <c r="AH48" s="534" t="e">
        <v>#REF!</v>
      </c>
      <c r="AI48" s="535">
        <v>0</v>
      </c>
      <c r="AJ48" s="536">
        <v>0</v>
      </c>
      <c r="AK48" s="537">
        <v>0</v>
      </c>
      <c r="AL48" s="538">
        <v>0</v>
      </c>
      <c r="AM48" s="422">
        <v>10000</v>
      </c>
      <c r="AN48" s="422">
        <v>10000</v>
      </c>
      <c r="AO48" s="422">
        <v>10000</v>
      </c>
      <c r="AP48" s="422">
        <v>15</v>
      </c>
      <c r="AQ48" s="422" t="s">
        <v>36908</v>
      </c>
      <c r="AR48" s="422" t="s">
        <v>36908</v>
      </c>
      <c r="AS48" s="422" t="e">
        <v>#REF!</v>
      </c>
      <c r="AT48" s="422">
        <v>0</v>
      </c>
      <c r="AU48" s="529"/>
      <c r="AV48" s="423">
        <v>0</v>
      </c>
      <c r="AW48" s="423">
        <v>0.19066</v>
      </c>
      <c r="AX48" s="423">
        <v>0</v>
      </c>
      <c r="AY48" s="423">
        <v>0</v>
      </c>
      <c r="AZ48" s="423" t="e">
        <v>#REF!</v>
      </c>
      <c r="BA48" s="423" t="e">
        <v>#REF!</v>
      </c>
      <c r="BB48" s="423" t="e">
        <v>#REF!</v>
      </c>
      <c r="BD48" s="522" t="e">
        <v>#DIV/0!</v>
      </c>
      <c r="BE48" s="542">
        <v>-1.9</v>
      </c>
      <c r="BF48" s="527" t="s">
        <v>27</v>
      </c>
      <c r="BG48" s="527" t="s">
        <v>27</v>
      </c>
      <c r="BH48" s="527" t="s">
        <v>27</v>
      </c>
      <c r="BI48" s="522" t="s">
        <v>27</v>
      </c>
    </row>
    <row r="49" spans="1:61" hidden="1" x14ac:dyDescent="0.2">
      <c r="A49" s="521" t="e">
        <v>#REF!</v>
      </c>
      <c r="B49" s="522">
        <v>0</v>
      </c>
      <c r="C49" s="523">
        <v>-1.9</v>
      </c>
      <c r="D49" s="632">
        <f t="shared" si="0"/>
        <v>-4</v>
      </c>
      <c r="E49" s="524">
        <v>1.9</v>
      </c>
      <c r="F49" s="525" t="s">
        <v>36888</v>
      </c>
      <c r="G49" s="526">
        <v>-1.9</v>
      </c>
      <c r="H49" s="632">
        <f t="shared" si="1"/>
        <v>-4</v>
      </c>
      <c r="I49" s="524">
        <v>1.9</v>
      </c>
      <c r="J49" s="527" t="e">
        <v>#DIV/0!</v>
      </c>
      <c r="K49" s="528" t="s">
        <v>27</v>
      </c>
      <c r="L49" s="528" t="s">
        <v>27</v>
      </c>
      <c r="M49" s="528" t="s">
        <v>27</v>
      </c>
      <c r="N49" s="529">
        <v>0</v>
      </c>
      <c r="O49" s="641">
        <v>0</v>
      </c>
      <c r="P49" s="529" t="e">
        <v>#REF!</v>
      </c>
      <c r="Q49" s="434">
        <v>0</v>
      </c>
      <c r="R49" s="530">
        <v>1</v>
      </c>
      <c r="S49" s="530">
        <v>15</v>
      </c>
      <c r="T49" s="530">
        <v>123.9323660729185</v>
      </c>
      <c r="U49" s="530" t="e">
        <v>#REF!</v>
      </c>
      <c r="V49" s="531" t="e">
        <v>#REF!</v>
      </c>
      <c r="W49" s="458" t="e">
        <v>#REF!</v>
      </c>
      <c r="X49" s="530" t="e">
        <v>#DIV/0!</v>
      </c>
      <c r="Y49" s="532">
        <v>1.1461687057308261</v>
      </c>
      <c r="Z49" s="530" t="e">
        <v>#REF!</v>
      </c>
      <c r="AA49" s="543">
        <v>1</v>
      </c>
      <c r="AB49" s="530">
        <v>1</v>
      </c>
      <c r="AC49" s="532">
        <f t="shared" si="2"/>
        <v>1000</v>
      </c>
      <c r="AD49" s="530">
        <v>0</v>
      </c>
      <c r="AE49" s="530" t="e">
        <v>#REF!</v>
      </c>
      <c r="AF49" s="530" t="e">
        <v>#DIV/0!</v>
      </c>
      <c r="AG49" s="530" t="e">
        <v>#DIV/0!</v>
      </c>
      <c r="AH49" s="534" t="e">
        <v>#REF!</v>
      </c>
      <c r="AI49" s="535">
        <v>0</v>
      </c>
      <c r="AJ49" s="536">
        <v>0</v>
      </c>
      <c r="AK49" s="537">
        <v>0</v>
      </c>
      <c r="AL49" s="538">
        <v>0</v>
      </c>
      <c r="AM49" s="422">
        <v>10000</v>
      </c>
      <c r="AN49" s="422">
        <v>10000</v>
      </c>
      <c r="AO49" s="422">
        <v>10000</v>
      </c>
      <c r="AP49" s="422">
        <v>15</v>
      </c>
      <c r="AQ49" s="422" t="s">
        <v>36908</v>
      </c>
      <c r="AR49" s="422" t="s">
        <v>36908</v>
      </c>
      <c r="AS49" s="422" t="e">
        <v>#REF!</v>
      </c>
      <c r="AT49" s="422">
        <v>0</v>
      </c>
      <c r="AU49" s="529"/>
      <c r="AV49" s="423">
        <v>0</v>
      </c>
      <c r="AW49" s="423">
        <v>0.19066</v>
      </c>
      <c r="AX49" s="423">
        <v>0</v>
      </c>
      <c r="AY49" s="423">
        <v>0</v>
      </c>
      <c r="AZ49" s="423" t="e">
        <v>#REF!</v>
      </c>
      <c r="BA49" s="423" t="e">
        <v>#REF!</v>
      </c>
      <c r="BB49" s="423" t="e">
        <v>#REF!</v>
      </c>
      <c r="BD49" s="522" t="e">
        <v>#DIV/0!</v>
      </c>
      <c r="BE49" s="542">
        <v>-1.9</v>
      </c>
      <c r="BF49" s="527" t="s">
        <v>27</v>
      </c>
      <c r="BG49" s="527" t="s">
        <v>27</v>
      </c>
      <c r="BH49" s="527" t="s">
        <v>27</v>
      </c>
      <c r="BI49" s="522" t="s">
        <v>27</v>
      </c>
    </row>
    <row r="50" spans="1:61" hidden="1" x14ac:dyDescent="0.2">
      <c r="A50" s="521" t="e">
        <v>#REF!</v>
      </c>
      <c r="B50" s="522">
        <v>0</v>
      </c>
      <c r="C50" s="523">
        <v>-1.9</v>
      </c>
      <c r="D50" s="632">
        <f t="shared" si="0"/>
        <v>-4</v>
      </c>
      <c r="E50" s="524">
        <v>1.9</v>
      </c>
      <c r="F50" s="525" t="s">
        <v>36888</v>
      </c>
      <c r="G50" s="526">
        <v>-1.9</v>
      </c>
      <c r="H50" s="632">
        <f t="shared" si="1"/>
        <v>-4</v>
      </c>
      <c r="I50" s="524">
        <v>1.9</v>
      </c>
      <c r="J50" s="527" t="e">
        <v>#DIV/0!</v>
      </c>
      <c r="K50" s="528" t="s">
        <v>27</v>
      </c>
      <c r="L50" s="528" t="s">
        <v>27</v>
      </c>
      <c r="M50" s="528" t="s">
        <v>27</v>
      </c>
      <c r="N50" s="529">
        <v>0</v>
      </c>
      <c r="O50" s="641">
        <v>0</v>
      </c>
      <c r="P50" s="529" t="e">
        <v>#REF!</v>
      </c>
      <c r="Q50" s="434">
        <v>0</v>
      </c>
      <c r="R50" s="530">
        <v>1</v>
      </c>
      <c r="S50" s="530">
        <v>15</v>
      </c>
      <c r="T50" s="530">
        <v>123.9323660729185</v>
      </c>
      <c r="U50" s="530" t="e">
        <v>#REF!</v>
      </c>
      <c r="V50" s="531" t="e">
        <v>#REF!</v>
      </c>
      <c r="W50" s="458" t="e">
        <v>#REF!</v>
      </c>
      <c r="X50" s="530" t="e">
        <v>#DIV/0!</v>
      </c>
      <c r="Y50" s="532">
        <v>1.1461687057308261</v>
      </c>
      <c r="Z50" s="530" t="e">
        <v>#REF!</v>
      </c>
      <c r="AA50" s="543">
        <v>1</v>
      </c>
      <c r="AB50" s="530">
        <v>1</v>
      </c>
      <c r="AC50" s="532">
        <f t="shared" si="2"/>
        <v>1000</v>
      </c>
      <c r="AD50" s="530">
        <v>0</v>
      </c>
      <c r="AE50" s="530" t="e">
        <v>#REF!</v>
      </c>
      <c r="AF50" s="530" t="e">
        <v>#DIV/0!</v>
      </c>
      <c r="AG50" s="530" t="e">
        <v>#DIV/0!</v>
      </c>
      <c r="AH50" s="534" t="e">
        <v>#REF!</v>
      </c>
      <c r="AI50" s="535">
        <v>0</v>
      </c>
      <c r="AJ50" s="536">
        <v>0</v>
      </c>
      <c r="AK50" s="537">
        <v>0</v>
      </c>
      <c r="AL50" s="538">
        <v>0</v>
      </c>
      <c r="AM50" s="422">
        <v>10000</v>
      </c>
      <c r="AN50" s="422">
        <v>10000</v>
      </c>
      <c r="AO50" s="422">
        <v>10000</v>
      </c>
      <c r="AP50" s="422">
        <v>15</v>
      </c>
      <c r="AQ50" s="422" t="s">
        <v>36908</v>
      </c>
      <c r="AR50" s="422" t="s">
        <v>36908</v>
      </c>
      <c r="AS50" s="422" t="e">
        <v>#REF!</v>
      </c>
      <c r="AT50" s="422">
        <v>0</v>
      </c>
      <c r="AU50" s="529"/>
      <c r="AV50" s="423">
        <v>0</v>
      </c>
      <c r="AW50" s="423">
        <v>0.19066</v>
      </c>
      <c r="AX50" s="423">
        <v>0</v>
      </c>
      <c r="AY50" s="423">
        <v>0</v>
      </c>
      <c r="AZ50" s="423" t="e">
        <v>#REF!</v>
      </c>
      <c r="BA50" s="423" t="e">
        <v>#REF!</v>
      </c>
      <c r="BB50" s="423" t="e">
        <v>#REF!</v>
      </c>
      <c r="BD50" s="522" t="e">
        <v>#DIV/0!</v>
      </c>
      <c r="BE50" s="542">
        <v>-1.9</v>
      </c>
      <c r="BF50" s="527" t="s">
        <v>27</v>
      </c>
      <c r="BG50" s="527" t="s">
        <v>27</v>
      </c>
      <c r="BH50" s="527" t="s">
        <v>27</v>
      </c>
      <c r="BI50" s="522" t="s">
        <v>27</v>
      </c>
    </row>
    <row r="51" spans="1:61" hidden="1" x14ac:dyDescent="0.2">
      <c r="A51" s="521" t="e">
        <v>#REF!</v>
      </c>
      <c r="B51" s="522">
        <v>0</v>
      </c>
      <c r="C51" s="523">
        <v>-1.9</v>
      </c>
      <c r="D51" s="632">
        <f t="shared" si="0"/>
        <v>-4</v>
      </c>
      <c r="E51" s="524">
        <v>1.9</v>
      </c>
      <c r="F51" s="525" t="s">
        <v>36888</v>
      </c>
      <c r="G51" s="526">
        <v>-1.9</v>
      </c>
      <c r="H51" s="632">
        <f t="shared" si="1"/>
        <v>-4</v>
      </c>
      <c r="I51" s="524">
        <v>1.9</v>
      </c>
      <c r="J51" s="527" t="e">
        <v>#DIV/0!</v>
      </c>
      <c r="K51" s="528" t="s">
        <v>27</v>
      </c>
      <c r="L51" s="528" t="s">
        <v>27</v>
      </c>
      <c r="M51" s="528" t="s">
        <v>27</v>
      </c>
      <c r="N51" s="529">
        <v>0</v>
      </c>
      <c r="O51" s="641">
        <v>0</v>
      </c>
      <c r="P51" s="529" t="e">
        <v>#REF!</v>
      </c>
      <c r="Q51" s="434">
        <v>0</v>
      </c>
      <c r="R51" s="530">
        <v>1</v>
      </c>
      <c r="S51" s="530">
        <v>15</v>
      </c>
      <c r="T51" s="530">
        <v>123.9323660729185</v>
      </c>
      <c r="U51" s="530" t="e">
        <v>#REF!</v>
      </c>
      <c r="V51" s="531" t="e">
        <v>#REF!</v>
      </c>
      <c r="W51" s="458" t="e">
        <v>#REF!</v>
      </c>
      <c r="X51" s="530" t="e">
        <v>#DIV/0!</v>
      </c>
      <c r="Y51" s="532">
        <v>1.1461687057308261</v>
      </c>
      <c r="Z51" s="530" t="e">
        <v>#REF!</v>
      </c>
      <c r="AA51" s="543">
        <v>1</v>
      </c>
      <c r="AB51" s="530">
        <v>1</v>
      </c>
      <c r="AC51" s="532">
        <f t="shared" si="2"/>
        <v>1000</v>
      </c>
      <c r="AD51" s="530">
        <v>0</v>
      </c>
      <c r="AE51" s="530" t="e">
        <v>#REF!</v>
      </c>
      <c r="AF51" s="530" t="e">
        <v>#DIV/0!</v>
      </c>
      <c r="AG51" s="530" t="e">
        <v>#DIV/0!</v>
      </c>
      <c r="AH51" s="534" t="e">
        <v>#REF!</v>
      </c>
      <c r="AI51" s="535">
        <v>0</v>
      </c>
      <c r="AJ51" s="536">
        <v>0</v>
      </c>
      <c r="AK51" s="537">
        <v>0</v>
      </c>
      <c r="AL51" s="538">
        <v>0</v>
      </c>
      <c r="AM51" s="422">
        <v>10000</v>
      </c>
      <c r="AN51" s="422">
        <v>10000</v>
      </c>
      <c r="AO51" s="422">
        <v>10000</v>
      </c>
      <c r="AP51" s="422">
        <v>15</v>
      </c>
      <c r="AQ51" s="422" t="s">
        <v>36908</v>
      </c>
      <c r="AR51" s="422" t="s">
        <v>36908</v>
      </c>
      <c r="AS51" s="422" t="e">
        <v>#REF!</v>
      </c>
      <c r="AT51" s="422">
        <v>0</v>
      </c>
      <c r="AU51" s="529"/>
      <c r="AV51" s="423">
        <v>0</v>
      </c>
      <c r="AW51" s="423">
        <v>0.19066</v>
      </c>
      <c r="AX51" s="423">
        <v>0</v>
      </c>
      <c r="AY51" s="423">
        <v>0</v>
      </c>
      <c r="AZ51" s="423" t="e">
        <v>#REF!</v>
      </c>
      <c r="BA51" s="423" t="e">
        <v>#REF!</v>
      </c>
      <c r="BB51" s="423" t="e">
        <v>#REF!</v>
      </c>
      <c r="BD51" s="522" t="e">
        <v>#DIV/0!</v>
      </c>
      <c r="BE51" s="542">
        <v>-1.9</v>
      </c>
      <c r="BF51" s="527" t="s">
        <v>27</v>
      </c>
      <c r="BG51" s="527" t="s">
        <v>27</v>
      </c>
      <c r="BH51" s="527" t="s">
        <v>27</v>
      </c>
      <c r="BI51" s="522" t="s">
        <v>27</v>
      </c>
    </row>
    <row r="52" spans="1:61" hidden="1" x14ac:dyDescent="0.2">
      <c r="A52" s="521" t="e">
        <v>#REF!</v>
      </c>
      <c r="B52" s="522">
        <v>0</v>
      </c>
      <c r="C52" s="523">
        <v>-1.5</v>
      </c>
      <c r="D52" s="632">
        <f t="shared" si="0"/>
        <v>-3.6</v>
      </c>
      <c r="E52" s="524">
        <v>1.5</v>
      </c>
      <c r="F52" s="525" t="s">
        <v>36888</v>
      </c>
      <c r="G52" s="526">
        <v>-1.5</v>
      </c>
      <c r="H52" s="632">
        <f t="shared" si="1"/>
        <v>-3.6</v>
      </c>
      <c r="I52" s="524">
        <v>1.5</v>
      </c>
      <c r="J52" s="527" t="e">
        <v>#DIV/0!</v>
      </c>
      <c r="K52" s="528" t="s">
        <v>27</v>
      </c>
      <c r="L52" s="528" t="s">
        <v>27</v>
      </c>
      <c r="M52" s="528" t="s">
        <v>27</v>
      </c>
      <c r="N52" s="529">
        <v>0</v>
      </c>
      <c r="O52" s="641">
        <v>0</v>
      </c>
      <c r="P52" s="529" t="e">
        <v>#REF!</v>
      </c>
      <c r="Q52" s="434">
        <v>0</v>
      </c>
      <c r="R52" s="530">
        <v>1</v>
      </c>
      <c r="S52" s="530">
        <v>15</v>
      </c>
      <c r="T52" s="530">
        <v>123.9323660729185</v>
      </c>
      <c r="U52" s="530" t="e">
        <v>#REF!</v>
      </c>
      <c r="V52" s="531" t="e">
        <v>#REF!</v>
      </c>
      <c r="W52" s="458" t="e">
        <v>#REF!</v>
      </c>
      <c r="X52" s="530" t="e">
        <v>#DIV/0!</v>
      </c>
      <c r="Y52" s="532">
        <v>1.1461687057308261</v>
      </c>
      <c r="Z52" s="530" t="e">
        <v>#REF!</v>
      </c>
      <c r="AA52" s="543">
        <v>1</v>
      </c>
      <c r="AB52" s="530">
        <v>0.6</v>
      </c>
      <c r="AC52" s="532">
        <f t="shared" si="2"/>
        <v>600</v>
      </c>
      <c r="AD52" s="530">
        <v>0</v>
      </c>
      <c r="AE52" s="530" t="e">
        <v>#REF!</v>
      </c>
      <c r="AF52" s="530" t="e">
        <v>#DIV/0!</v>
      </c>
      <c r="AG52" s="530" t="e">
        <v>#DIV/0!</v>
      </c>
      <c r="AH52" s="534" t="e">
        <v>#REF!</v>
      </c>
      <c r="AI52" s="535">
        <v>0</v>
      </c>
      <c r="AJ52" s="536">
        <v>0</v>
      </c>
      <c r="AK52" s="537">
        <v>0</v>
      </c>
      <c r="AL52" s="538">
        <v>0</v>
      </c>
      <c r="AM52" s="422">
        <v>10000</v>
      </c>
      <c r="AN52" s="422">
        <v>10000</v>
      </c>
      <c r="AO52" s="422">
        <v>10000</v>
      </c>
      <c r="AP52" s="422">
        <v>15</v>
      </c>
      <c r="AQ52" s="422" t="s">
        <v>36908</v>
      </c>
      <c r="AR52" s="422" t="s">
        <v>36908</v>
      </c>
      <c r="AS52" s="422" t="e">
        <v>#REF!</v>
      </c>
      <c r="AT52" s="422">
        <v>0</v>
      </c>
      <c r="AU52" s="529"/>
      <c r="AV52" s="423">
        <v>0</v>
      </c>
      <c r="AW52" s="423">
        <v>0.114396</v>
      </c>
      <c r="AX52" s="423">
        <v>0</v>
      </c>
      <c r="AY52" s="423">
        <v>0</v>
      </c>
      <c r="AZ52" s="423" t="e">
        <v>#REF!</v>
      </c>
      <c r="BA52" s="423" t="e">
        <v>#REF!</v>
      </c>
      <c r="BB52" s="423" t="e">
        <v>#REF!</v>
      </c>
      <c r="BD52" s="522" t="e">
        <v>#DIV/0!</v>
      </c>
      <c r="BE52" s="542">
        <v>-1.5</v>
      </c>
      <c r="BF52" s="527" t="s">
        <v>27</v>
      </c>
      <c r="BG52" s="527" t="s">
        <v>27</v>
      </c>
      <c r="BH52" s="527" t="s">
        <v>27</v>
      </c>
      <c r="BI52" s="522" t="s">
        <v>27</v>
      </c>
    </row>
    <row r="53" spans="1:61" hidden="1" x14ac:dyDescent="0.2">
      <c r="A53" s="521" t="e">
        <v>#REF!</v>
      </c>
      <c r="B53" s="522">
        <v>0</v>
      </c>
      <c r="C53" s="523">
        <v>-1.5</v>
      </c>
      <c r="D53" s="632">
        <f t="shared" si="0"/>
        <v>-3.6</v>
      </c>
      <c r="E53" s="524">
        <v>1.5</v>
      </c>
      <c r="F53" s="525" t="s">
        <v>36888</v>
      </c>
      <c r="G53" s="526">
        <v>-1.5</v>
      </c>
      <c r="H53" s="632">
        <f t="shared" si="1"/>
        <v>-3.6</v>
      </c>
      <c r="I53" s="524">
        <v>1.5</v>
      </c>
      <c r="J53" s="527" t="e">
        <v>#DIV/0!</v>
      </c>
      <c r="K53" s="528" t="s">
        <v>27</v>
      </c>
      <c r="L53" s="528" t="s">
        <v>27</v>
      </c>
      <c r="M53" s="528" t="s">
        <v>27</v>
      </c>
      <c r="N53" s="529">
        <v>0</v>
      </c>
      <c r="O53" s="641">
        <v>0</v>
      </c>
      <c r="P53" s="529" t="e">
        <v>#REF!</v>
      </c>
      <c r="Q53" s="434">
        <v>0</v>
      </c>
      <c r="R53" s="530">
        <v>1</v>
      </c>
      <c r="S53" s="530">
        <v>15</v>
      </c>
      <c r="T53" s="530">
        <v>123.9323660729185</v>
      </c>
      <c r="U53" s="530" t="e">
        <v>#REF!</v>
      </c>
      <c r="V53" s="531" t="e">
        <v>#REF!</v>
      </c>
      <c r="W53" s="458" t="e">
        <v>#REF!</v>
      </c>
      <c r="X53" s="530" t="e">
        <v>#DIV/0!</v>
      </c>
      <c r="Y53" s="532">
        <v>1.1461687057308261</v>
      </c>
      <c r="Z53" s="530" t="e">
        <v>#REF!</v>
      </c>
      <c r="AA53" s="543">
        <v>1</v>
      </c>
      <c r="AB53" s="530">
        <v>0.6</v>
      </c>
      <c r="AC53" s="532">
        <f t="shared" si="2"/>
        <v>600</v>
      </c>
      <c r="AD53" s="530">
        <v>0</v>
      </c>
      <c r="AE53" s="530" t="e">
        <v>#REF!</v>
      </c>
      <c r="AF53" s="530" t="e">
        <v>#DIV/0!</v>
      </c>
      <c r="AG53" s="530" t="e">
        <v>#DIV/0!</v>
      </c>
      <c r="AH53" s="534" t="e">
        <v>#REF!</v>
      </c>
      <c r="AI53" s="535">
        <v>0</v>
      </c>
      <c r="AJ53" s="536">
        <v>0</v>
      </c>
      <c r="AK53" s="537">
        <v>0</v>
      </c>
      <c r="AL53" s="538">
        <v>0</v>
      </c>
      <c r="AM53" s="422">
        <v>10000</v>
      </c>
      <c r="AN53" s="422">
        <v>10000</v>
      </c>
      <c r="AO53" s="422">
        <v>10000</v>
      </c>
      <c r="AP53" s="422">
        <v>15</v>
      </c>
      <c r="AQ53" s="422" t="s">
        <v>36908</v>
      </c>
      <c r="AR53" s="422" t="s">
        <v>36908</v>
      </c>
      <c r="AS53" s="422" t="e">
        <v>#REF!</v>
      </c>
      <c r="AT53" s="422">
        <v>0</v>
      </c>
      <c r="AU53" s="529"/>
      <c r="AV53" s="423">
        <v>0</v>
      </c>
      <c r="AW53" s="423">
        <v>0.114396</v>
      </c>
      <c r="AX53" s="423">
        <v>0</v>
      </c>
      <c r="AY53" s="423">
        <v>0</v>
      </c>
      <c r="AZ53" s="423" t="e">
        <v>#REF!</v>
      </c>
      <c r="BA53" s="423" t="e">
        <v>#REF!</v>
      </c>
      <c r="BB53" s="423" t="e">
        <v>#REF!</v>
      </c>
      <c r="BD53" s="522" t="e">
        <v>#DIV/0!</v>
      </c>
      <c r="BE53" s="542">
        <v>-1.5</v>
      </c>
      <c r="BF53" s="527" t="s">
        <v>27</v>
      </c>
      <c r="BG53" s="527" t="s">
        <v>27</v>
      </c>
      <c r="BH53" s="527" t="s">
        <v>27</v>
      </c>
      <c r="BI53" s="522" t="s">
        <v>27</v>
      </c>
    </row>
    <row r="54" spans="1:61" hidden="1" x14ac:dyDescent="0.2">
      <c r="A54" s="521" t="e">
        <v>#REF!</v>
      </c>
      <c r="B54" s="522">
        <v>0</v>
      </c>
      <c r="C54" s="523">
        <v>-1.5</v>
      </c>
      <c r="D54" s="632">
        <f t="shared" si="0"/>
        <v>-3.6</v>
      </c>
      <c r="E54" s="524">
        <v>1.5</v>
      </c>
      <c r="F54" s="525" t="s">
        <v>36888</v>
      </c>
      <c r="G54" s="526">
        <v>-1.5</v>
      </c>
      <c r="H54" s="632">
        <f t="shared" si="1"/>
        <v>-3.6</v>
      </c>
      <c r="I54" s="524">
        <v>1.5</v>
      </c>
      <c r="J54" s="527" t="e">
        <v>#DIV/0!</v>
      </c>
      <c r="K54" s="528" t="s">
        <v>27</v>
      </c>
      <c r="L54" s="528" t="s">
        <v>27</v>
      </c>
      <c r="M54" s="528" t="s">
        <v>27</v>
      </c>
      <c r="N54" s="529">
        <v>0</v>
      </c>
      <c r="O54" s="641">
        <v>0</v>
      </c>
      <c r="P54" s="529" t="e">
        <v>#REF!</v>
      </c>
      <c r="Q54" s="434">
        <v>0</v>
      </c>
      <c r="R54" s="530">
        <v>1</v>
      </c>
      <c r="S54" s="530">
        <v>15</v>
      </c>
      <c r="T54" s="530">
        <v>123.9323660729185</v>
      </c>
      <c r="U54" s="530" t="e">
        <v>#REF!</v>
      </c>
      <c r="V54" s="531" t="e">
        <v>#REF!</v>
      </c>
      <c r="W54" s="458" t="e">
        <v>#REF!</v>
      </c>
      <c r="X54" s="530" t="e">
        <v>#DIV/0!</v>
      </c>
      <c r="Y54" s="532">
        <v>1.1461687057308261</v>
      </c>
      <c r="Z54" s="530" t="e">
        <v>#REF!</v>
      </c>
      <c r="AA54" s="543">
        <v>1</v>
      </c>
      <c r="AB54" s="530">
        <v>0.6</v>
      </c>
      <c r="AC54" s="532">
        <f t="shared" si="2"/>
        <v>600</v>
      </c>
      <c r="AD54" s="530">
        <v>0</v>
      </c>
      <c r="AE54" s="530" t="e">
        <v>#REF!</v>
      </c>
      <c r="AF54" s="530" t="e">
        <v>#DIV/0!</v>
      </c>
      <c r="AG54" s="530" t="e">
        <v>#DIV/0!</v>
      </c>
      <c r="AH54" s="534" t="e">
        <v>#REF!</v>
      </c>
      <c r="AI54" s="535">
        <v>0</v>
      </c>
      <c r="AJ54" s="536">
        <v>0</v>
      </c>
      <c r="AK54" s="537">
        <v>0</v>
      </c>
      <c r="AL54" s="538">
        <v>0</v>
      </c>
      <c r="AM54" s="422">
        <v>10000</v>
      </c>
      <c r="AN54" s="422">
        <v>10000</v>
      </c>
      <c r="AO54" s="422">
        <v>10000</v>
      </c>
      <c r="AP54" s="422">
        <v>15</v>
      </c>
      <c r="AQ54" s="422" t="s">
        <v>36908</v>
      </c>
      <c r="AR54" s="422" t="s">
        <v>36908</v>
      </c>
      <c r="AS54" s="422" t="e">
        <v>#REF!</v>
      </c>
      <c r="AT54" s="422">
        <v>0</v>
      </c>
      <c r="AU54" s="529"/>
      <c r="AV54" s="423">
        <v>0</v>
      </c>
      <c r="AW54" s="423">
        <v>0.114396</v>
      </c>
      <c r="AX54" s="423">
        <v>0</v>
      </c>
      <c r="AY54" s="423">
        <v>0</v>
      </c>
      <c r="AZ54" s="423" t="e">
        <v>#REF!</v>
      </c>
      <c r="BA54" s="423" t="e">
        <v>#REF!</v>
      </c>
      <c r="BB54" s="423" t="e">
        <v>#REF!</v>
      </c>
      <c r="BD54" s="522" t="e">
        <v>#DIV/0!</v>
      </c>
      <c r="BE54" s="542">
        <v>-1.5</v>
      </c>
      <c r="BF54" s="527" t="s">
        <v>27</v>
      </c>
      <c r="BG54" s="527" t="s">
        <v>27</v>
      </c>
      <c r="BH54" s="527" t="s">
        <v>27</v>
      </c>
      <c r="BI54" s="522" t="s">
        <v>27</v>
      </c>
    </row>
    <row r="55" spans="1:61" hidden="1" x14ac:dyDescent="0.2">
      <c r="A55" s="521" t="e">
        <v>#REF!</v>
      </c>
      <c r="B55" s="522">
        <v>0</v>
      </c>
      <c r="C55" s="523">
        <v>-1.6</v>
      </c>
      <c r="D55" s="632">
        <f t="shared" si="0"/>
        <v>-3.7</v>
      </c>
      <c r="E55" s="524">
        <v>1.6</v>
      </c>
      <c r="F55" s="525" t="s">
        <v>36888</v>
      </c>
      <c r="G55" s="526">
        <v>-1.6</v>
      </c>
      <c r="H55" s="632">
        <f t="shared" si="1"/>
        <v>-3.7</v>
      </c>
      <c r="I55" s="524">
        <v>1.6</v>
      </c>
      <c r="J55" s="527" t="e">
        <v>#DIV/0!</v>
      </c>
      <c r="K55" s="528" t="s">
        <v>27</v>
      </c>
      <c r="L55" s="528" t="s">
        <v>27</v>
      </c>
      <c r="M55" s="528" t="s">
        <v>27</v>
      </c>
      <c r="N55" s="529">
        <v>0</v>
      </c>
      <c r="O55" s="641">
        <v>0</v>
      </c>
      <c r="P55" s="529" t="e">
        <v>#REF!</v>
      </c>
      <c r="Q55" s="434">
        <v>0</v>
      </c>
      <c r="R55" s="530">
        <v>1</v>
      </c>
      <c r="S55" s="530">
        <v>15</v>
      </c>
      <c r="T55" s="530">
        <v>123.9323660729185</v>
      </c>
      <c r="U55" s="530" t="e">
        <v>#REF!</v>
      </c>
      <c r="V55" s="531" t="e">
        <v>#REF!</v>
      </c>
      <c r="W55" s="458" t="e">
        <v>#REF!</v>
      </c>
      <c r="X55" s="530" t="e">
        <v>#DIV/0!</v>
      </c>
      <c r="Y55" s="532">
        <v>1.1461687057308261</v>
      </c>
      <c r="Z55" s="530" t="e">
        <v>#REF!</v>
      </c>
      <c r="AA55" s="543">
        <v>1</v>
      </c>
      <c r="AB55" s="530">
        <v>0.8</v>
      </c>
      <c r="AC55" s="532">
        <f t="shared" si="2"/>
        <v>800</v>
      </c>
      <c r="AD55" s="530">
        <v>0</v>
      </c>
      <c r="AE55" s="530" t="e">
        <v>#REF!</v>
      </c>
      <c r="AF55" s="530" t="e">
        <v>#DIV/0!</v>
      </c>
      <c r="AG55" s="530" t="e">
        <v>#DIV/0!</v>
      </c>
      <c r="AH55" s="534" t="e">
        <v>#REF!</v>
      </c>
      <c r="AI55" s="535">
        <v>0</v>
      </c>
      <c r="AJ55" s="536">
        <v>0</v>
      </c>
      <c r="AK55" s="537">
        <v>0</v>
      </c>
      <c r="AL55" s="538">
        <v>0</v>
      </c>
      <c r="AM55" s="422">
        <v>10000</v>
      </c>
      <c r="AN55" s="422">
        <v>10000</v>
      </c>
      <c r="AO55" s="422">
        <v>10000</v>
      </c>
      <c r="AP55" s="422">
        <v>15</v>
      </c>
      <c r="AQ55" s="422" t="s">
        <v>36908</v>
      </c>
      <c r="AR55" s="422" t="s">
        <v>36908</v>
      </c>
      <c r="AS55" s="422" t="e">
        <v>#REF!</v>
      </c>
      <c r="AT55" s="422">
        <v>0</v>
      </c>
      <c r="AU55" s="529"/>
      <c r="AV55" s="423">
        <v>0</v>
      </c>
      <c r="AW55" s="423">
        <v>0.152528</v>
      </c>
      <c r="AX55" s="423">
        <v>0</v>
      </c>
      <c r="AY55" s="423">
        <v>0</v>
      </c>
      <c r="AZ55" s="423" t="e">
        <v>#REF!</v>
      </c>
      <c r="BA55" s="423" t="e">
        <v>#REF!</v>
      </c>
      <c r="BB55" s="423" t="e">
        <v>#REF!</v>
      </c>
      <c r="BD55" s="522" t="e">
        <v>#DIV/0!</v>
      </c>
      <c r="BE55" s="542">
        <v>-1.6</v>
      </c>
      <c r="BF55" s="527" t="s">
        <v>27</v>
      </c>
      <c r="BG55" s="527" t="s">
        <v>27</v>
      </c>
      <c r="BH55" s="527" t="s">
        <v>27</v>
      </c>
      <c r="BI55" s="522" t="s">
        <v>27</v>
      </c>
    </row>
    <row r="56" spans="1:61" hidden="1" x14ac:dyDescent="0.2">
      <c r="A56" s="521" t="e">
        <v>#REF!</v>
      </c>
      <c r="B56" s="522">
        <v>0</v>
      </c>
      <c r="C56" s="523">
        <v>-1.9</v>
      </c>
      <c r="D56" s="632">
        <f t="shared" si="0"/>
        <v>-4</v>
      </c>
      <c r="E56" s="524">
        <v>1.9</v>
      </c>
      <c r="F56" s="525" t="s">
        <v>36888</v>
      </c>
      <c r="G56" s="526">
        <v>-1.9</v>
      </c>
      <c r="H56" s="632">
        <f t="shared" si="1"/>
        <v>-4</v>
      </c>
      <c r="I56" s="524">
        <v>1.9</v>
      </c>
      <c r="J56" s="527" t="e">
        <v>#DIV/0!</v>
      </c>
      <c r="K56" s="528" t="s">
        <v>27</v>
      </c>
      <c r="L56" s="528" t="s">
        <v>27</v>
      </c>
      <c r="M56" s="528" t="s">
        <v>27</v>
      </c>
      <c r="N56" s="529">
        <v>0</v>
      </c>
      <c r="O56" s="641">
        <v>0</v>
      </c>
      <c r="P56" s="529" t="e">
        <v>#REF!</v>
      </c>
      <c r="Q56" s="434">
        <v>0</v>
      </c>
      <c r="R56" s="530">
        <v>1</v>
      </c>
      <c r="S56" s="530">
        <v>15</v>
      </c>
      <c r="T56" s="530">
        <v>123.9323660729185</v>
      </c>
      <c r="U56" s="530" t="e">
        <v>#REF!</v>
      </c>
      <c r="V56" s="531" t="e">
        <v>#REF!</v>
      </c>
      <c r="W56" s="458" t="e">
        <v>#REF!</v>
      </c>
      <c r="X56" s="530" t="e">
        <v>#DIV/0!</v>
      </c>
      <c r="Y56" s="532">
        <v>1.1461687057308261</v>
      </c>
      <c r="Z56" s="530" t="e">
        <v>#REF!</v>
      </c>
      <c r="AA56" s="543">
        <v>1</v>
      </c>
      <c r="AB56" s="530">
        <v>1</v>
      </c>
      <c r="AC56" s="532">
        <f t="shared" si="2"/>
        <v>1000</v>
      </c>
      <c r="AD56" s="530">
        <v>0</v>
      </c>
      <c r="AE56" s="530" t="e">
        <v>#REF!</v>
      </c>
      <c r="AF56" s="530" t="e">
        <v>#DIV/0!</v>
      </c>
      <c r="AG56" s="530" t="e">
        <v>#DIV/0!</v>
      </c>
      <c r="AH56" s="534" t="e">
        <v>#REF!</v>
      </c>
      <c r="AI56" s="535">
        <v>0</v>
      </c>
      <c r="AJ56" s="536">
        <v>0</v>
      </c>
      <c r="AK56" s="537">
        <v>0</v>
      </c>
      <c r="AL56" s="538">
        <v>0</v>
      </c>
      <c r="AM56" s="422">
        <v>10000</v>
      </c>
      <c r="AN56" s="422">
        <v>10000</v>
      </c>
      <c r="AO56" s="422">
        <v>10000</v>
      </c>
      <c r="AP56" s="422">
        <v>15</v>
      </c>
      <c r="AQ56" s="422" t="s">
        <v>36908</v>
      </c>
      <c r="AR56" s="422" t="s">
        <v>36908</v>
      </c>
      <c r="AS56" s="422" t="e">
        <v>#REF!</v>
      </c>
      <c r="AT56" s="422">
        <v>0</v>
      </c>
      <c r="AU56" s="529"/>
      <c r="AV56" s="423">
        <v>0</v>
      </c>
      <c r="AW56" s="423">
        <v>0.19066</v>
      </c>
      <c r="AX56" s="423">
        <v>0</v>
      </c>
      <c r="AY56" s="423">
        <v>0</v>
      </c>
      <c r="AZ56" s="423" t="e">
        <v>#REF!</v>
      </c>
      <c r="BA56" s="423" t="e">
        <v>#REF!</v>
      </c>
      <c r="BB56" s="423" t="e">
        <v>#REF!</v>
      </c>
      <c r="BD56" s="522" t="e">
        <v>#DIV/0!</v>
      </c>
      <c r="BE56" s="542">
        <v>-1.9</v>
      </c>
      <c r="BF56" s="527" t="s">
        <v>27</v>
      </c>
      <c r="BG56" s="527" t="s">
        <v>27</v>
      </c>
      <c r="BH56" s="527" t="s">
        <v>27</v>
      </c>
      <c r="BI56" s="522" t="s">
        <v>27</v>
      </c>
    </row>
    <row r="57" spans="1:61" hidden="1" x14ac:dyDescent="0.2">
      <c r="A57" s="521" t="e">
        <v>#REF!</v>
      </c>
      <c r="B57" s="522">
        <v>0</v>
      </c>
      <c r="C57" s="523">
        <v>-2.2000000000000002</v>
      </c>
      <c r="D57" s="632">
        <f t="shared" si="0"/>
        <v>-4.3000000000000007</v>
      </c>
      <c r="E57" s="524">
        <v>2.2000000000000002</v>
      </c>
      <c r="F57" s="525" t="s">
        <v>36888</v>
      </c>
      <c r="G57" s="526">
        <v>-2.2000000000000002</v>
      </c>
      <c r="H57" s="632">
        <f t="shared" si="1"/>
        <v>-4.3000000000000007</v>
      </c>
      <c r="I57" s="524">
        <v>2.2000000000000002</v>
      </c>
      <c r="J57" s="527" t="e">
        <v>#DIV/0!</v>
      </c>
      <c r="K57" s="528" t="s">
        <v>27</v>
      </c>
      <c r="L57" s="528" t="s">
        <v>27</v>
      </c>
      <c r="M57" s="528" t="s">
        <v>27</v>
      </c>
      <c r="N57" s="529">
        <v>0</v>
      </c>
      <c r="O57" s="641">
        <v>0</v>
      </c>
      <c r="P57" s="529" t="e">
        <v>#REF!</v>
      </c>
      <c r="Q57" s="434">
        <v>0</v>
      </c>
      <c r="R57" s="530">
        <v>1</v>
      </c>
      <c r="S57" s="530">
        <v>15</v>
      </c>
      <c r="T57" s="530">
        <v>123.9323660729185</v>
      </c>
      <c r="U57" s="530" t="e">
        <v>#REF!</v>
      </c>
      <c r="V57" s="531" t="e">
        <v>#REF!</v>
      </c>
      <c r="W57" s="458" t="e">
        <v>#REF!</v>
      </c>
      <c r="X57" s="530" t="e">
        <v>#DIV/0!</v>
      </c>
      <c r="Y57" s="532">
        <v>1.1461687057308261</v>
      </c>
      <c r="Z57" s="530" t="e">
        <v>#REF!</v>
      </c>
      <c r="AA57" s="543">
        <v>1</v>
      </c>
      <c r="AB57" s="530">
        <v>1.2</v>
      </c>
      <c r="AC57" s="532">
        <f t="shared" si="2"/>
        <v>1200</v>
      </c>
      <c r="AD57" s="530">
        <v>0</v>
      </c>
      <c r="AE57" s="530" t="e">
        <v>#REF!</v>
      </c>
      <c r="AF57" s="530" t="e">
        <v>#DIV/0!</v>
      </c>
      <c r="AG57" s="530" t="e">
        <v>#DIV/0!</v>
      </c>
      <c r="AH57" s="534" t="e">
        <v>#REF!</v>
      </c>
      <c r="AI57" s="535">
        <v>0</v>
      </c>
      <c r="AJ57" s="536">
        <v>0</v>
      </c>
      <c r="AK57" s="537">
        <v>0</v>
      </c>
      <c r="AL57" s="538">
        <v>0</v>
      </c>
      <c r="AM57" s="422">
        <v>10000</v>
      </c>
      <c r="AN57" s="422">
        <v>10000</v>
      </c>
      <c r="AO57" s="422">
        <v>10000</v>
      </c>
      <c r="AP57" s="422">
        <v>15</v>
      </c>
      <c r="AQ57" s="422" t="s">
        <v>36908</v>
      </c>
      <c r="AR57" s="422" t="s">
        <v>36908</v>
      </c>
      <c r="AS57" s="422" t="e">
        <v>#REF!</v>
      </c>
      <c r="AT57" s="422">
        <v>0</v>
      </c>
      <c r="AU57" s="529"/>
      <c r="AV57" s="423">
        <v>0</v>
      </c>
      <c r="AW57" s="423">
        <v>0.228792</v>
      </c>
      <c r="AX57" s="423">
        <v>0</v>
      </c>
      <c r="AY57" s="423">
        <v>0</v>
      </c>
      <c r="AZ57" s="423" t="e">
        <v>#REF!</v>
      </c>
      <c r="BA57" s="423" t="e">
        <v>#REF!</v>
      </c>
      <c r="BB57" s="423" t="e">
        <v>#REF!</v>
      </c>
      <c r="BD57" s="522" t="e">
        <v>#DIV/0!</v>
      </c>
      <c r="BE57" s="542">
        <v>-2.2000000000000002</v>
      </c>
      <c r="BF57" s="527" t="s">
        <v>27</v>
      </c>
      <c r="BG57" s="527" t="s">
        <v>27</v>
      </c>
      <c r="BH57" s="527" t="s">
        <v>27</v>
      </c>
      <c r="BI57" s="522" t="s">
        <v>27</v>
      </c>
    </row>
    <row r="58" spans="1:61" hidden="1" x14ac:dyDescent="0.2">
      <c r="A58" s="521" t="e">
        <v>#REF!</v>
      </c>
      <c r="B58" s="522">
        <v>0</v>
      </c>
      <c r="C58" s="523">
        <v>-2.65</v>
      </c>
      <c r="D58" s="632">
        <f t="shared" si="0"/>
        <v>-4.75</v>
      </c>
      <c r="E58" s="524">
        <v>2.65</v>
      </c>
      <c r="F58" s="525" t="s">
        <v>36888</v>
      </c>
      <c r="G58" s="526">
        <v>-2.65</v>
      </c>
      <c r="H58" s="632">
        <f t="shared" si="1"/>
        <v>-4.75</v>
      </c>
      <c r="I58" s="524">
        <v>2.65</v>
      </c>
      <c r="J58" s="527" t="e">
        <v>#DIV/0!</v>
      </c>
      <c r="K58" s="528" t="s">
        <v>27</v>
      </c>
      <c r="L58" s="528" t="s">
        <v>27</v>
      </c>
      <c r="M58" s="528" t="s">
        <v>27</v>
      </c>
      <c r="N58" s="529">
        <v>0</v>
      </c>
      <c r="O58" s="641">
        <v>0</v>
      </c>
      <c r="P58" s="529" t="e">
        <v>#REF!</v>
      </c>
      <c r="Q58" s="434">
        <v>0</v>
      </c>
      <c r="R58" s="530">
        <v>1</v>
      </c>
      <c r="S58" s="530">
        <v>15</v>
      </c>
      <c r="T58" s="530">
        <v>123.9323660729185</v>
      </c>
      <c r="U58" s="530" t="e">
        <v>#REF!</v>
      </c>
      <c r="V58" s="531" t="e">
        <v>#REF!</v>
      </c>
      <c r="W58" s="458" t="e">
        <v>#REF!</v>
      </c>
      <c r="X58" s="530" t="e">
        <v>#DIV/0!</v>
      </c>
      <c r="Y58" s="532">
        <v>1.1461687057308261</v>
      </c>
      <c r="Z58" s="530" t="e">
        <v>#REF!</v>
      </c>
      <c r="AA58" s="543">
        <v>1</v>
      </c>
      <c r="AB58" s="530">
        <v>1.5</v>
      </c>
      <c r="AC58" s="532">
        <f t="shared" si="2"/>
        <v>1500</v>
      </c>
      <c r="AD58" s="530">
        <v>0</v>
      </c>
      <c r="AE58" s="530" t="e">
        <v>#REF!</v>
      </c>
      <c r="AF58" s="532" t="e">
        <v>#DIV/0!</v>
      </c>
      <c r="AG58" s="530" t="e">
        <v>#DIV/0!</v>
      </c>
      <c r="AH58" s="534" t="e">
        <v>#REF!</v>
      </c>
      <c r="AI58" s="535">
        <v>0</v>
      </c>
      <c r="AJ58" s="536">
        <v>0</v>
      </c>
      <c r="AK58" s="537">
        <v>0</v>
      </c>
      <c r="AL58" s="538">
        <v>0</v>
      </c>
      <c r="AM58" s="422">
        <v>10000</v>
      </c>
      <c r="AN58" s="422">
        <v>10000</v>
      </c>
      <c r="AO58" s="422">
        <v>10000</v>
      </c>
      <c r="AP58" s="422">
        <v>15</v>
      </c>
      <c r="AQ58" s="422" t="s">
        <v>36908</v>
      </c>
      <c r="AR58" s="422" t="s">
        <v>36908</v>
      </c>
      <c r="AS58" s="422" t="e">
        <v>#REF!</v>
      </c>
      <c r="AT58" s="422">
        <v>0</v>
      </c>
      <c r="AU58" s="529"/>
      <c r="AV58" s="423">
        <v>0</v>
      </c>
      <c r="AW58" s="423">
        <v>0.28598999999999997</v>
      </c>
      <c r="AX58" s="423">
        <v>0</v>
      </c>
      <c r="AY58" s="423">
        <v>0</v>
      </c>
      <c r="AZ58" s="423" t="e">
        <v>#REF!</v>
      </c>
      <c r="BA58" s="423" t="e">
        <v>#REF!</v>
      </c>
      <c r="BB58" s="423" t="e">
        <v>#REF!</v>
      </c>
      <c r="BD58" s="522" t="e">
        <v>#DIV/0!</v>
      </c>
      <c r="BE58" s="542">
        <v>-2.65</v>
      </c>
      <c r="BF58" s="527" t="s">
        <v>27</v>
      </c>
      <c r="BG58" s="527" t="s">
        <v>27</v>
      </c>
      <c r="BH58" s="527" t="s">
        <v>27</v>
      </c>
      <c r="BI58" s="522" t="s">
        <v>27</v>
      </c>
    </row>
    <row r="59" spans="1:61" hidden="1" x14ac:dyDescent="0.2">
      <c r="A59" s="521"/>
      <c r="B59" s="522"/>
      <c r="C59" s="523">
        <v>0</v>
      </c>
      <c r="D59" s="632">
        <f t="shared" si="0"/>
        <v>-2.1</v>
      </c>
      <c r="E59" s="524">
        <v>0</v>
      </c>
      <c r="F59" s="525" t="s">
        <v>36888</v>
      </c>
      <c r="G59" s="526"/>
      <c r="H59" s="632">
        <f t="shared" si="1"/>
        <v>-2.1</v>
      </c>
      <c r="I59" s="524"/>
      <c r="J59" s="527"/>
      <c r="K59" s="528"/>
      <c r="L59" s="528"/>
      <c r="M59" s="528"/>
      <c r="N59" s="529"/>
      <c r="O59" s="641"/>
      <c r="P59" s="529"/>
      <c r="Q59" s="434"/>
      <c r="R59" s="530"/>
      <c r="S59" s="530"/>
      <c r="T59" s="530"/>
      <c r="U59" s="530"/>
      <c r="V59" s="531"/>
      <c r="W59" s="458"/>
      <c r="X59" s="530"/>
      <c r="Y59" s="532" t="e">
        <v>#DIV/0!</v>
      </c>
      <c r="Z59" s="530"/>
      <c r="AA59" s="543"/>
      <c r="AB59" s="530"/>
      <c r="AC59" s="532">
        <f t="shared" si="2"/>
        <v>0</v>
      </c>
      <c r="AD59" s="530"/>
      <c r="AE59" s="530"/>
      <c r="AF59" s="530"/>
      <c r="AG59" s="530"/>
      <c r="AH59" s="534"/>
      <c r="AI59" s="535"/>
      <c r="AJ59" s="536"/>
      <c r="AK59" s="537"/>
      <c r="AL59" s="538"/>
      <c r="AU59" s="529"/>
      <c r="BD59" s="542"/>
      <c r="BE59" s="542"/>
      <c r="BF59" s="542"/>
      <c r="BG59" s="542"/>
      <c r="BH59" s="542"/>
      <c r="BI59" s="542"/>
    </row>
    <row r="60" spans="1:61" hidden="1" x14ac:dyDescent="0.2">
      <c r="A60" s="521" t="s">
        <v>36913</v>
      </c>
      <c r="B60" s="522">
        <v>1</v>
      </c>
      <c r="C60" s="523">
        <v>-0.54999999999999993</v>
      </c>
      <c r="D60" s="632">
        <f t="shared" si="0"/>
        <v>-2.65</v>
      </c>
      <c r="E60" s="524">
        <v>1.5499999999999998</v>
      </c>
      <c r="F60" s="525" t="s">
        <v>36888</v>
      </c>
      <c r="G60" s="526"/>
      <c r="H60" s="632">
        <f t="shared" si="1"/>
        <v>-2.1</v>
      </c>
      <c r="I60" s="524"/>
      <c r="J60" s="527">
        <v>-0.54999999999999993</v>
      </c>
      <c r="K60" s="528">
        <v>0</v>
      </c>
      <c r="L60" s="528">
        <v>0</v>
      </c>
      <c r="M60" s="528">
        <v>0</v>
      </c>
      <c r="N60" s="529">
        <v>1700</v>
      </c>
      <c r="O60" s="641"/>
      <c r="P60" s="529"/>
      <c r="Q60" s="434"/>
      <c r="R60" s="530"/>
      <c r="S60" s="530"/>
      <c r="T60" s="530"/>
      <c r="U60" s="530"/>
      <c r="V60" s="531"/>
      <c r="W60" s="458"/>
      <c r="X60" s="530"/>
      <c r="Y60" s="532">
        <v>-3.2352941176470584E-2</v>
      </c>
      <c r="Z60" s="530"/>
      <c r="AA60" s="543">
        <v>1</v>
      </c>
      <c r="AB60" s="530">
        <v>0.4</v>
      </c>
      <c r="AC60" s="532">
        <f t="shared" si="2"/>
        <v>400</v>
      </c>
      <c r="AD60" s="530"/>
      <c r="AE60" s="530"/>
      <c r="AF60" s="530"/>
      <c r="AG60" s="530"/>
      <c r="AH60" s="534"/>
      <c r="AI60" s="535"/>
      <c r="AJ60" s="536"/>
      <c r="AK60" s="537"/>
      <c r="AL60" s="538"/>
      <c r="AM60" s="422">
        <v>10000</v>
      </c>
      <c r="AN60" s="422">
        <v>10000</v>
      </c>
      <c r="AO60" s="422">
        <v>10000</v>
      </c>
      <c r="AP60" s="422">
        <v>15</v>
      </c>
      <c r="AQ60" s="422" t="s">
        <v>36908</v>
      </c>
      <c r="AR60" s="422" t="s">
        <v>36908</v>
      </c>
      <c r="AS60" s="422" t="s">
        <v>36913</v>
      </c>
      <c r="AT60" s="422">
        <v>0</v>
      </c>
      <c r="AU60" s="529"/>
      <c r="AV60" s="423" t="e">
        <v>#NUM!</v>
      </c>
      <c r="AW60" s="423" t="e">
        <v>#NUM!</v>
      </c>
      <c r="AX60" s="423" t="e">
        <v>#NUM!</v>
      </c>
      <c r="AY60" s="423">
        <v>0</v>
      </c>
      <c r="AZ60" s="423">
        <v>0</v>
      </c>
      <c r="BA60" s="423">
        <v>0</v>
      </c>
      <c r="BB60" s="423">
        <v>0</v>
      </c>
      <c r="BD60" s="542"/>
      <c r="BE60" s="542"/>
      <c r="BF60" s="542"/>
      <c r="BG60" s="542"/>
      <c r="BH60" s="542"/>
      <c r="BI60" s="542"/>
    </row>
    <row r="61" spans="1:61" hidden="1" x14ac:dyDescent="0.2">
      <c r="D61" s="632">
        <f t="shared" si="0"/>
        <v>-2.1</v>
      </c>
      <c r="H61" s="632">
        <f t="shared" si="1"/>
        <v>-2.1</v>
      </c>
      <c r="V61" s="550"/>
      <c r="W61" s="550"/>
    </row>
    <row r="62" spans="1:61" hidden="1" x14ac:dyDescent="0.2">
      <c r="V62" s="550"/>
      <c r="W62" s="550"/>
    </row>
    <row r="63" spans="1:61" x14ac:dyDescent="0.2">
      <c r="V63" s="550"/>
      <c r="W63" s="550"/>
    </row>
    <row r="64" spans="1:61" x14ac:dyDescent="0.2">
      <c r="V64" s="550"/>
      <c r="W64" s="550"/>
    </row>
    <row r="65" spans="2:23" x14ac:dyDescent="0.2">
      <c r="B65" s="545">
        <v>305.83999999999997</v>
      </c>
      <c r="V65" s="550"/>
      <c r="W65" s="550"/>
    </row>
    <row r="66" spans="2:23" x14ac:dyDescent="0.2">
      <c r="B66" s="545">
        <f>B15-B65</f>
        <v>2.2750000000000341</v>
      </c>
      <c r="V66" s="550"/>
      <c r="W66" s="550"/>
    </row>
    <row r="67" spans="2:23" x14ac:dyDescent="0.2">
      <c r="V67" s="550"/>
      <c r="W67" s="550"/>
    </row>
  </sheetData>
  <mergeCells count="12">
    <mergeCell ref="BD2:BI2"/>
    <mergeCell ref="A3:B3"/>
    <mergeCell ref="C3:F3"/>
    <mergeCell ref="BD3:BI3"/>
    <mergeCell ref="A4:B4"/>
    <mergeCell ref="C4:F4"/>
    <mergeCell ref="A6:AG6"/>
    <mergeCell ref="AA8:AF8"/>
    <mergeCell ref="A1:B1"/>
    <mergeCell ref="C1:F1"/>
    <mergeCell ref="A2:B2"/>
    <mergeCell ref="C2:F2"/>
  </mergeCells>
  <phoneticPr fontId="28" type="noConversion"/>
  <printOptions horizontalCentered="1"/>
  <pageMargins left="0.51181102362204722" right="0.55118110236220474" top="0.78740157480314965" bottom="0.39370078740157483" header="0.70866141732283472" footer="0.27559055118110237"/>
  <pageSetup paperSize="9" scale="40" orientation="landscape" blackAndWhite="1" horizontalDpi="4294967292"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5553"/>
  <sheetViews>
    <sheetView workbookViewId="0"/>
  </sheetViews>
  <sheetFormatPr defaultRowHeight="12.75" x14ac:dyDescent="0.2"/>
  <cols>
    <col min="1" max="1" width="9.140625" style="31"/>
    <col min="2" max="2" width="10.7109375" style="118" customWidth="1"/>
    <col min="3" max="3" width="134.7109375" style="31" customWidth="1"/>
    <col min="4" max="4" width="9.85546875" style="118" customWidth="1"/>
    <col min="5" max="5" width="11.7109375" style="31" bestFit="1" customWidth="1"/>
    <col min="6" max="6" width="13.140625" style="31" bestFit="1" customWidth="1"/>
    <col min="7" max="257" width="9.140625" style="31"/>
    <col min="258" max="258" width="10.7109375" style="31" customWidth="1"/>
    <col min="259" max="259" width="134.7109375" style="31" customWidth="1"/>
    <col min="260" max="260" width="9.85546875" style="31" customWidth="1"/>
    <col min="261" max="261" width="11.7109375" style="31" bestFit="1" customWidth="1"/>
    <col min="262" max="262" width="13.140625" style="31" bestFit="1" customWidth="1"/>
    <col min="263" max="513" width="9.140625" style="31"/>
    <col min="514" max="514" width="10.7109375" style="31" customWidth="1"/>
    <col min="515" max="515" width="134.7109375" style="31" customWidth="1"/>
    <col min="516" max="516" width="9.85546875" style="31" customWidth="1"/>
    <col min="517" max="517" width="11.7109375" style="31" bestFit="1" customWidth="1"/>
    <col min="518" max="518" width="13.140625" style="31" bestFit="1" customWidth="1"/>
    <col min="519" max="769" width="9.140625" style="31"/>
    <col min="770" max="770" width="10.7109375" style="31" customWidth="1"/>
    <col min="771" max="771" width="134.7109375" style="31" customWidth="1"/>
    <col min="772" max="772" width="9.85546875" style="31" customWidth="1"/>
    <col min="773" max="773" width="11.7109375" style="31" bestFit="1" customWidth="1"/>
    <col min="774" max="774" width="13.140625" style="31" bestFit="1" customWidth="1"/>
    <col min="775" max="1025" width="9.140625" style="31"/>
    <col min="1026" max="1026" width="10.7109375" style="31" customWidth="1"/>
    <col min="1027" max="1027" width="134.7109375" style="31" customWidth="1"/>
    <col min="1028" max="1028" width="9.85546875" style="31" customWidth="1"/>
    <col min="1029" max="1029" width="11.7109375" style="31" bestFit="1" customWidth="1"/>
    <col min="1030" max="1030" width="13.140625" style="31" bestFit="1" customWidth="1"/>
    <col min="1031" max="1281" width="9.140625" style="31"/>
    <col min="1282" max="1282" width="10.7109375" style="31" customWidth="1"/>
    <col min="1283" max="1283" width="134.7109375" style="31" customWidth="1"/>
    <col min="1284" max="1284" width="9.85546875" style="31" customWidth="1"/>
    <col min="1285" max="1285" width="11.7109375" style="31" bestFit="1" customWidth="1"/>
    <col min="1286" max="1286" width="13.140625" style="31" bestFit="1" customWidth="1"/>
    <col min="1287" max="1537" width="9.140625" style="31"/>
    <col min="1538" max="1538" width="10.7109375" style="31" customWidth="1"/>
    <col min="1539" max="1539" width="134.7109375" style="31" customWidth="1"/>
    <col min="1540" max="1540" width="9.85546875" style="31" customWidth="1"/>
    <col min="1541" max="1541" width="11.7109375" style="31" bestFit="1" customWidth="1"/>
    <col min="1542" max="1542" width="13.140625" style="31" bestFit="1" customWidth="1"/>
    <col min="1543" max="1793" width="9.140625" style="31"/>
    <col min="1794" max="1794" width="10.7109375" style="31" customWidth="1"/>
    <col min="1795" max="1795" width="134.7109375" style="31" customWidth="1"/>
    <col min="1796" max="1796" width="9.85546875" style="31" customWidth="1"/>
    <col min="1797" max="1797" width="11.7109375" style="31" bestFit="1" customWidth="1"/>
    <col min="1798" max="1798" width="13.140625" style="31" bestFit="1" customWidth="1"/>
    <col min="1799" max="2049" width="9.140625" style="31"/>
    <col min="2050" max="2050" width="10.7109375" style="31" customWidth="1"/>
    <col min="2051" max="2051" width="134.7109375" style="31" customWidth="1"/>
    <col min="2052" max="2052" width="9.85546875" style="31" customWidth="1"/>
    <col min="2053" max="2053" width="11.7109375" style="31" bestFit="1" customWidth="1"/>
    <col min="2054" max="2054" width="13.140625" style="31" bestFit="1" customWidth="1"/>
    <col min="2055" max="2305" width="9.140625" style="31"/>
    <col min="2306" max="2306" width="10.7109375" style="31" customWidth="1"/>
    <col min="2307" max="2307" width="134.7109375" style="31" customWidth="1"/>
    <col min="2308" max="2308" width="9.85546875" style="31" customWidth="1"/>
    <col min="2309" max="2309" width="11.7109375" style="31" bestFit="1" customWidth="1"/>
    <col min="2310" max="2310" width="13.140625" style="31" bestFit="1" customWidth="1"/>
    <col min="2311" max="2561" width="9.140625" style="31"/>
    <col min="2562" max="2562" width="10.7109375" style="31" customWidth="1"/>
    <col min="2563" max="2563" width="134.7109375" style="31" customWidth="1"/>
    <col min="2564" max="2564" width="9.85546875" style="31" customWidth="1"/>
    <col min="2565" max="2565" width="11.7109375" style="31" bestFit="1" customWidth="1"/>
    <col min="2566" max="2566" width="13.140625" style="31" bestFit="1" customWidth="1"/>
    <col min="2567" max="2817" width="9.140625" style="31"/>
    <col min="2818" max="2818" width="10.7109375" style="31" customWidth="1"/>
    <col min="2819" max="2819" width="134.7109375" style="31" customWidth="1"/>
    <col min="2820" max="2820" width="9.85546875" style="31" customWidth="1"/>
    <col min="2821" max="2821" width="11.7109375" style="31" bestFit="1" customWidth="1"/>
    <col min="2822" max="2822" width="13.140625" style="31" bestFit="1" customWidth="1"/>
    <col min="2823" max="3073" width="9.140625" style="31"/>
    <col min="3074" max="3074" width="10.7109375" style="31" customWidth="1"/>
    <col min="3075" max="3075" width="134.7109375" style="31" customWidth="1"/>
    <col min="3076" max="3076" width="9.85546875" style="31" customWidth="1"/>
    <col min="3077" max="3077" width="11.7109375" style="31" bestFit="1" customWidth="1"/>
    <col min="3078" max="3078" width="13.140625" style="31" bestFit="1" customWidth="1"/>
    <col min="3079" max="3329" width="9.140625" style="31"/>
    <col min="3330" max="3330" width="10.7109375" style="31" customWidth="1"/>
    <col min="3331" max="3331" width="134.7109375" style="31" customWidth="1"/>
    <col min="3332" max="3332" width="9.85546875" style="31" customWidth="1"/>
    <col min="3333" max="3333" width="11.7109375" style="31" bestFit="1" customWidth="1"/>
    <col min="3334" max="3334" width="13.140625" style="31" bestFit="1" customWidth="1"/>
    <col min="3335" max="3585" width="9.140625" style="31"/>
    <col min="3586" max="3586" width="10.7109375" style="31" customWidth="1"/>
    <col min="3587" max="3587" width="134.7109375" style="31" customWidth="1"/>
    <col min="3588" max="3588" width="9.85546875" style="31" customWidth="1"/>
    <col min="3589" max="3589" width="11.7109375" style="31" bestFit="1" customWidth="1"/>
    <col min="3590" max="3590" width="13.140625" style="31" bestFit="1" customWidth="1"/>
    <col min="3591" max="3841" width="9.140625" style="31"/>
    <col min="3842" max="3842" width="10.7109375" style="31" customWidth="1"/>
    <col min="3843" max="3843" width="134.7109375" style="31" customWidth="1"/>
    <col min="3844" max="3844" width="9.85546875" style="31" customWidth="1"/>
    <col min="3845" max="3845" width="11.7109375" style="31" bestFit="1" customWidth="1"/>
    <col min="3846" max="3846" width="13.140625" style="31" bestFit="1" customWidth="1"/>
    <col min="3847" max="4097" width="9.140625" style="31"/>
    <col min="4098" max="4098" width="10.7109375" style="31" customWidth="1"/>
    <col min="4099" max="4099" width="134.7109375" style="31" customWidth="1"/>
    <col min="4100" max="4100" width="9.85546875" style="31" customWidth="1"/>
    <col min="4101" max="4101" width="11.7109375" style="31" bestFit="1" customWidth="1"/>
    <col min="4102" max="4102" width="13.140625" style="31" bestFit="1" customWidth="1"/>
    <col min="4103" max="4353" width="9.140625" style="31"/>
    <col min="4354" max="4354" width="10.7109375" style="31" customWidth="1"/>
    <col min="4355" max="4355" width="134.7109375" style="31" customWidth="1"/>
    <col min="4356" max="4356" width="9.85546875" style="31" customWidth="1"/>
    <col min="4357" max="4357" width="11.7109375" style="31" bestFit="1" customWidth="1"/>
    <col min="4358" max="4358" width="13.140625" style="31" bestFit="1" customWidth="1"/>
    <col min="4359" max="4609" width="9.140625" style="31"/>
    <col min="4610" max="4610" width="10.7109375" style="31" customWidth="1"/>
    <col min="4611" max="4611" width="134.7109375" style="31" customWidth="1"/>
    <col min="4612" max="4612" width="9.85546875" style="31" customWidth="1"/>
    <col min="4613" max="4613" width="11.7109375" style="31" bestFit="1" customWidth="1"/>
    <col min="4614" max="4614" width="13.140625" style="31" bestFit="1" customWidth="1"/>
    <col min="4615" max="4865" width="9.140625" style="31"/>
    <col min="4866" max="4866" width="10.7109375" style="31" customWidth="1"/>
    <col min="4867" max="4867" width="134.7109375" style="31" customWidth="1"/>
    <col min="4868" max="4868" width="9.85546875" style="31" customWidth="1"/>
    <col min="4869" max="4869" width="11.7109375" style="31" bestFit="1" customWidth="1"/>
    <col min="4870" max="4870" width="13.140625" style="31" bestFit="1" customWidth="1"/>
    <col min="4871" max="5121" width="9.140625" style="31"/>
    <col min="5122" max="5122" width="10.7109375" style="31" customWidth="1"/>
    <col min="5123" max="5123" width="134.7109375" style="31" customWidth="1"/>
    <col min="5124" max="5124" width="9.85546875" style="31" customWidth="1"/>
    <col min="5125" max="5125" width="11.7109375" style="31" bestFit="1" customWidth="1"/>
    <col min="5126" max="5126" width="13.140625" style="31" bestFit="1" customWidth="1"/>
    <col min="5127" max="5377" width="9.140625" style="31"/>
    <col min="5378" max="5378" width="10.7109375" style="31" customWidth="1"/>
    <col min="5379" max="5379" width="134.7109375" style="31" customWidth="1"/>
    <col min="5380" max="5380" width="9.85546875" style="31" customWidth="1"/>
    <col min="5381" max="5381" width="11.7109375" style="31" bestFit="1" customWidth="1"/>
    <col min="5382" max="5382" width="13.140625" style="31" bestFit="1" customWidth="1"/>
    <col min="5383" max="5633" width="9.140625" style="31"/>
    <col min="5634" max="5634" width="10.7109375" style="31" customWidth="1"/>
    <col min="5635" max="5635" width="134.7109375" style="31" customWidth="1"/>
    <col min="5636" max="5636" width="9.85546875" style="31" customWidth="1"/>
    <col min="5637" max="5637" width="11.7109375" style="31" bestFit="1" customWidth="1"/>
    <col min="5638" max="5638" width="13.140625" style="31" bestFit="1" customWidth="1"/>
    <col min="5639" max="5889" width="9.140625" style="31"/>
    <col min="5890" max="5890" width="10.7109375" style="31" customWidth="1"/>
    <col min="5891" max="5891" width="134.7109375" style="31" customWidth="1"/>
    <col min="5892" max="5892" width="9.85546875" style="31" customWidth="1"/>
    <col min="5893" max="5893" width="11.7109375" style="31" bestFit="1" customWidth="1"/>
    <col min="5894" max="5894" width="13.140625" style="31" bestFit="1" customWidth="1"/>
    <col min="5895" max="6145" width="9.140625" style="31"/>
    <col min="6146" max="6146" width="10.7109375" style="31" customWidth="1"/>
    <col min="6147" max="6147" width="134.7109375" style="31" customWidth="1"/>
    <col min="6148" max="6148" width="9.85546875" style="31" customWidth="1"/>
    <col min="6149" max="6149" width="11.7109375" style="31" bestFit="1" customWidth="1"/>
    <col min="6150" max="6150" width="13.140625" style="31" bestFit="1" customWidth="1"/>
    <col min="6151" max="6401" width="9.140625" style="31"/>
    <col min="6402" max="6402" width="10.7109375" style="31" customWidth="1"/>
    <col min="6403" max="6403" width="134.7109375" style="31" customWidth="1"/>
    <col min="6404" max="6404" width="9.85546875" style="31" customWidth="1"/>
    <col min="6405" max="6405" width="11.7109375" style="31" bestFit="1" customWidth="1"/>
    <col min="6406" max="6406" width="13.140625" style="31" bestFit="1" customWidth="1"/>
    <col min="6407" max="6657" width="9.140625" style="31"/>
    <col min="6658" max="6658" width="10.7109375" style="31" customWidth="1"/>
    <col min="6659" max="6659" width="134.7109375" style="31" customWidth="1"/>
    <col min="6660" max="6660" width="9.85546875" style="31" customWidth="1"/>
    <col min="6661" max="6661" width="11.7109375" style="31" bestFit="1" customWidth="1"/>
    <col min="6662" max="6662" width="13.140625" style="31" bestFit="1" customWidth="1"/>
    <col min="6663" max="6913" width="9.140625" style="31"/>
    <col min="6914" max="6914" width="10.7109375" style="31" customWidth="1"/>
    <col min="6915" max="6915" width="134.7109375" style="31" customWidth="1"/>
    <col min="6916" max="6916" width="9.85546875" style="31" customWidth="1"/>
    <col min="6917" max="6917" width="11.7109375" style="31" bestFit="1" customWidth="1"/>
    <col min="6918" max="6918" width="13.140625" style="31" bestFit="1" customWidth="1"/>
    <col min="6919" max="7169" width="9.140625" style="31"/>
    <col min="7170" max="7170" width="10.7109375" style="31" customWidth="1"/>
    <col min="7171" max="7171" width="134.7109375" style="31" customWidth="1"/>
    <col min="7172" max="7172" width="9.85546875" style="31" customWidth="1"/>
    <col min="7173" max="7173" width="11.7109375" style="31" bestFit="1" customWidth="1"/>
    <col min="7174" max="7174" width="13.140625" style="31" bestFit="1" customWidth="1"/>
    <col min="7175" max="7425" width="9.140625" style="31"/>
    <col min="7426" max="7426" width="10.7109375" style="31" customWidth="1"/>
    <col min="7427" max="7427" width="134.7109375" style="31" customWidth="1"/>
    <col min="7428" max="7428" width="9.85546875" style="31" customWidth="1"/>
    <col min="7429" max="7429" width="11.7109375" style="31" bestFit="1" customWidth="1"/>
    <col min="7430" max="7430" width="13.140625" style="31" bestFit="1" customWidth="1"/>
    <col min="7431" max="7681" width="9.140625" style="31"/>
    <col min="7682" max="7682" width="10.7109375" style="31" customWidth="1"/>
    <col min="7683" max="7683" width="134.7109375" style="31" customWidth="1"/>
    <col min="7684" max="7684" width="9.85546875" style="31" customWidth="1"/>
    <col min="7685" max="7685" width="11.7109375" style="31" bestFit="1" customWidth="1"/>
    <col min="7686" max="7686" width="13.140625" style="31" bestFit="1" customWidth="1"/>
    <col min="7687" max="7937" width="9.140625" style="31"/>
    <col min="7938" max="7938" width="10.7109375" style="31" customWidth="1"/>
    <col min="7939" max="7939" width="134.7109375" style="31" customWidth="1"/>
    <col min="7940" max="7940" width="9.85546875" style="31" customWidth="1"/>
    <col min="7941" max="7941" width="11.7109375" style="31" bestFit="1" customWidth="1"/>
    <col min="7942" max="7942" width="13.140625" style="31" bestFit="1" customWidth="1"/>
    <col min="7943" max="8193" width="9.140625" style="31"/>
    <col min="8194" max="8194" width="10.7109375" style="31" customWidth="1"/>
    <col min="8195" max="8195" width="134.7109375" style="31" customWidth="1"/>
    <col min="8196" max="8196" width="9.85546875" style="31" customWidth="1"/>
    <col min="8197" max="8197" width="11.7109375" style="31" bestFit="1" customWidth="1"/>
    <col min="8198" max="8198" width="13.140625" style="31" bestFit="1" customWidth="1"/>
    <col min="8199" max="8449" width="9.140625" style="31"/>
    <col min="8450" max="8450" width="10.7109375" style="31" customWidth="1"/>
    <col min="8451" max="8451" width="134.7109375" style="31" customWidth="1"/>
    <col min="8452" max="8452" width="9.85546875" style="31" customWidth="1"/>
    <col min="8453" max="8453" width="11.7109375" style="31" bestFit="1" customWidth="1"/>
    <col min="8454" max="8454" width="13.140625" style="31" bestFit="1" customWidth="1"/>
    <col min="8455" max="8705" width="9.140625" style="31"/>
    <col min="8706" max="8706" width="10.7109375" style="31" customWidth="1"/>
    <col min="8707" max="8707" width="134.7109375" style="31" customWidth="1"/>
    <col min="8708" max="8708" width="9.85546875" style="31" customWidth="1"/>
    <col min="8709" max="8709" width="11.7109375" style="31" bestFit="1" customWidth="1"/>
    <col min="8710" max="8710" width="13.140625" style="31" bestFit="1" customWidth="1"/>
    <col min="8711" max="8961" width="9.140625" style="31"/>
    <col min="8962" max="8962" width="10.7109375" style="31" customWidth="1"/>
    <col min="8963" max="8963" width="134.7109375" style="31" customWidth="1"/>
    <col min="8964" max="8964" width="9.85546875" style="31" customWidth="1"/>
    <col min="8965" max="8965" width="11.7109375" style="31" bestFit="1" customWidth="1"/>
    <col min="8966" max="8966" width="13.140625" style="31" bestFit="1" customWidth="1"/>
    <col min="8967" max="9217" width="9.140625" style="31"/>
    <col min="9218" max="9218" width="10.7109375" style="31" customWidth="1"/>
    <col min="9219" max="9219" width="134.7109375" style="31" customWidth="1"/>
    <col min="9220" max="9220" width="9.85546875" style="31" customWidth="1"/>
    <col min="9221" max="9221" width="11.7109375" style="31" bestFit="1" customWidth="1"/>
    <col min="9222" max="9222" width="13.140625" style="31" bestFit="1" customWidth="1"/>
    <col min="9223" max="9473" width="9.140625" style="31"/>
    <col min="9474" max="9474" width="10.7109375" style="31" customWidth="1"/>
    <col min="9475" max="9475" width="134.7109375" style="31" customWidth="1"/>
    <col min="9476" max="9476" width="9.85546875" style="31" customWidth="1"/>
    <col min="9477" max="9477" width="11.7109375" style="31" bestFit="1" customWidth="1"/>
    <col min="9478" max="9478" width="13.140625" style="31" bestFit="1" customWidth="1"/>
    <col min="9479" max="9729" width="9.140625" style="31"/>
    <col min="9730" max="9730" width="10.7109375" style="31" customWidth="1"/>
    <col min="9731" max="9731" width="134.7109375" style="31" customWidth="1"/>
    <col min="9732" max="9732" width="9.85546875" style="31" customWidth="1"/>
    <col min="9733" max="9733" width="11.7109375" style="31" bestFit="1" customWidth="1"/>
    <col min="9734" max="9734" width="13.140625" style="31" bestFit="1" customWidth="1"/>
    <col min="9735" max="9985" width="9.140625" style="31"/>
    <col min="9986" max="9986" width="10.7109375" style="31" customWidth="1"/>
    <col min="9987" max="9987" width="134.7109375" style="31" customWidth="1"/>
    <col min="9988" max="9988" width="9.85546875" style="31" customWidth="1"/>
    <col min="9989" max="9989" width="11.7109375" style="31" bestFit="1" customWidth="1"/>
    <col min="9990" max="9990" width="13.140625" style="31" bestFit="1" customWidth="1"/>
    <col min="9991" max="10241" width="9.140625" style="31"/>
    <col min="10242" max="10242" width="10.7109375" style="31" customWidth="1"/>
    <col min="10243" max="10243" width="134.7109375" style="31" customWidth="1"/>
    <col min="10244" max="10244" width="9.85546875" style="31" customWidth="1"/>
    <col min="10245" max="10245" width="11.7109375" style="31" bestFit="1" customWidth="1"/>
    <col min="10246" max="10246" width="13.140625" style="31" bestFit="1" customWidth="1"/>
    <col min="10247" max="10497" width="9.140625" style="31"/>
    <col min="10498" max="10498" width="10.7109375" style="31" customWidth="1"/>
    <col min="10499" max="10499" width="134.7109375" style="31" customWidth="1"/>
    <col min="10500" max="10500" width="9.85546875" style="31" customWidth="1"/>
    <col min="10501" max="10501" width="11.7109375" style="31" bestFit="1" customWidth="1"/>
    <col min="10502" max="10502" width="13.140625" style="31" bestFit="1" customWidth="1"/>
    <col min="10503" max="10753" width="9.140625" style="31"/>
    <col min="10754" max="10754" width="10.7109375" style="31" customWidth="1"/>
    <col min="10755" max="10755" width="134.7109375" style="31" customWidth="1"/>
    <col min="10756" max="10756" width="9.85546875" style="31" customWidth="1"/>
    <col min="10757" max="10757" width="11.7109375" style="31" bestFit="1" customWidth="1"/>
    <col min="10758" max="10758" width="13.140625" style="31" bestFit="1" customWidth="1"/>
    <col min="10759" max="11009" width="9.140625" style="31"/>
    <col min="11010" max="11010" width="10.7109375" style="31" customWidth="1"/>
    <col min="11011" max="11011" width="134.7109375" style="31" customWidth="1"/>
    <col min="11012" max="11012" width="9.85546875" style="31" customWidth="1"/>
    <col min="11013" max="11013" width="11.7109375" style="31" bestFit="1" customWidth="1"/>
    <col min="11014" max="11014" width="13.140625" style="31" bestFit="1" customWidth="1"/>
    <col min="11015" max="11265" width="9.140625" style="31"/>
    <col min="11266" max="11266" width="10.7109375" style="31" customWidth="1"/>
    <col min="11267" max="11267" width="134.7109375" style="31" customWidth="1"/>
    <col min="11268" max="11268" width="9.85546875" style="31" customWidth="1"/>
    <col min="11269" max="11269" width="11.7109375" style="31" bestFit="1" customWidth="1"/>
    <col min="11270" max="11270" width="13.140625" style="31" bestFit="1" customWidth="1"/>
    <col min="11271" max="11521" width="9.140625" style="31"/>
    <col min="11522" max="11522" width="10.7109375" style="31" customWidth="1"/>
    <col min="11523" max="11523" width="134.7109375" style="31" customWidth="1"/>
    <col min="11524" max="11524" width="9.85546875" style="31" customWidth="1"/>
    <col min="11525" max="11525" width="11.7109375" style="31" bestFit="1" customWidth="1"/>
    <col min="11526" max="11526" width="13.140625" style="31" bestFit="1" customWidth="1"/>
    <col min="11527" max="11777" width="9.140625" style="31"/>
    <col min="11778" max="11778" width="10.7109375" style="31" customWidth="1"/>
    <col min="11779" max="11779" width="134.7109375" style="31" customWidth="1"/>
    <col min="11780" max="11780" width="9.85546875" style="31" customWidth="1"/>
    <col min="11781" max="11781" width="11.7109375" style="31" bestFit="1" customWidth="1"/>
    <col min="11782" max="11782" width="13.140625" style="31" bestFit="1" customWidth="1"/>
    <col min="11783" max="12033" width="9.140625" style="31"/>
    <col min="12034" max="12034" width="10.7109375" style="31" customWidth="1"/>
    <col min="12035" max="12035" width="134.7109375" style="31" customWidth="1"/>
    <col min="12036" max="12036" width="9.85546875" style="31" customWidth="1"/>
    <col min="12037" max="12037" width="11.7109375" style="31" bestFit="1" customWidth="1"/>
    <col min="12038" max="12038" width="13.140625" style="31" bestFit="1" customWidth="1"/>
    <col min="12039" max="12289" width="9.140625" style="31"/>
    <col min="12290" max="12290" width="10.7109375" style="31" customWidth="1"/>
    <col min="12291" max="12291" width="134.7109375" style="31" customWidth="1"/>
    <col min="12292" max="12292" width="9.85546875" style="31" customWidth="1"/>
    <col min="12293" max="12293" width="11.7109375" style="31" bestFit="1" customWidth="1"/>
    <col min="12294" max="12294" width="13.140625" style="31" bestFit="1" customWidth="1"/>
    <col min="12295" max="12545" width="9.140625" style="31"/>
    <col min="12546" max="12546" width="10.7109375" style="31" customWidth="1"/>
    <col min="12547" max="12547" width="134.7109375" style="31" customWidth="1"/>
    <col min="12548" max="12548" width="9.85546875" style="31" customWidth="1"/>
    <col min="12549" max="12549" width="11.7109375" style="31" bestFit="1" customWidth="1"/>
    <col min="12550" max="12550" width="13.140625" style="31" bestFit="1" customWidth="1"/>
    <col min="12551" max="12801" width="9.140625" style="31"/>
    <col min="12802" max="12802" width="10.7109375" style="31" customWidth="1"/>
    <col min="12803" max="12803" width="134.7109375" style="31" customWidth="1"/>
    <col min="12804" max="12804" width="9.85546875" style="31" customWidth="1"/>
    <col min="12805" max="12805" width="11.7109375" style="31" bestFit="1" customWidth="1"/>
    <col min="12806" max="12806" width="13.140625" style="31" bestFit="1" customWidth="1"/>
    <col min="12807" max="13057" width="9.140625" style="31"/>
    <col min="13058" max="13058" width="10.7109375" style="31" customWidth="1"/>
    <col min="13059" max="13059" width="134.7109375" style="31" customWidth="1"/>
    <col min="13060" max="13060" width="9.85546875" style="31" customWidth="1"/>
    <col min="13061" max="13061" width="11.7109375" style="31" bestFit="1" customWidth="1"/>
    <col min="13062" max="13062" width="13.140625" style="31" bestFit="1" customWidth="1"/>
    <col min="13063" max="13313" width="9.140625" style="31"/>
    <col min="13314" max="13314" width="10.7109375" style="31" customWidth="1"/>
    <col min="13315" max="13315" width="134.7109375" style="31" customWidth="1"/>
    <col min="13316" max="13316" width="9.85546875" style="31" customWidth="1"/>
    <col min="13317" max="13317" width="11.7109375" style="31" bestFit="1" customWidth="1"/>
    <col min="13318" max="13318" width="13.140625" style="31" bestFit="1" customWidth="1"/>
    <col min="13319" max="13569" width="9.140625" style="31"/>
    <col min="13570" max="13570" width="10.7109375" style="31" customWidth="1"/>
    <col min="13571" max="13571" width="134.7109375" style="31" customWidth="1"/>
    <col min="13572" max="13572" width="9.85546875" style="31" customWidth="1"/>
    <col min="13573" max="13573" width="11.7109375" style="31" bestFit="1" customWidth="1"/>
    <col min="13574" max="13574" width="13.140625" style="31" bestFit="1" customWidth="1"/>
    <col min="13575" max="13825" width="9.140625" style="31"/>
    <col min="13826" max="13826" width="10.7109375" style="31" customWidth="1"/>
    <col min="13827" max="13827" width="134.7109375" style="31" customWidth="1"/>
    <col min="13828" max="13828" width="9.85546875" style="31" customWidth="1"/>
    <col min="13829" max="13829" width="11.7109375" style="31" bestFit="1" customWidth="1"/>
    <col min="13830" max="13830" width="13.140625" style="31" bestFit="1" customWidth="1"/>
    <col min="13831" max="14081" width="9.140625" style="31"/>
    <col min="14082" max="14082" width="10.7109375" style="31" customWidth="1"/>
    <col min="14083" max="14083" width="134.7109375" style="31" customWidth="1"/>
    <col min="14084" max="14084" width="9.85546875" style="31" customWidth="1"/>
    <col min="14085" max="14085" width="11.7109375" style="31" bestFit="1" customWidth="1"/>
    <col min="14086" max="14086" width="13.140625" style="31" bestFit="1" customWidth="1"/>
    <col min="14087" max="14337" width="9.140625" style="31"/>
    <col min="14338" max="14338" width="10.7109375" style="31" customWidth="1"/>
    <col min="14339" max="14339" width="134.7109375" style="31" customWidth="1"/>
    <col min="14340" max="14340" width="9.85546875" style="31" customWidth="1"/>
    <col min="14341" max="14341" width="11.7109375" style="31" bestFit="1" customWidth="1"/>
    <col min="14342" max="14342" width="13.140625" style="31" bestFit="1" customWidth="1"/>
    <col min="14343" max="14593" width="9.140625" style="31"/>
    <col min="14594" max="14594" width="10.7109375" style="31" customWidth="1"/>
    <col min="14595" max="14595" width="134.7109375" style="31" customWidth="1"/>
    <col min="14596" max="14596" width="9.85546875" style="31" customWidth="1"/>
    <col min="14597" max="14597" width="11.7109375" style="31" bestFit="1" customWidth="1"/>
    <col min="14598" max="14598" width="13.140625" style="31" bestFit="1" customWidth="1"/>
    <col min="14599" max="14849" width="9.140625" style="31"/>
    <col min="14850" max="14850" width="10.7109375" style="31" customWidth="1"/>
    <col min="14851" max="14851" width="134.7109375" style="31" customWidth="1"/>
    <col min="14852" max="14852" width="9.85546875" style="31" customWidth="1"/>
    <col min="14853" max="14853" width="11.7109375" style="31" bestFit="1" customWidth="1"/>
    <col min="14854" max="14854" width="13.140625" style="31" bestFit="1" customWidth="1"/>
    <col min="14855" max="15105" width="9.140625" style="31"/>
    <col min="15106" max="15106" width="10.7109375" style="31" customWidth="1"/>
    <col min="15107" max="15107" width="134.7109375" style="31" customWidth="1"/>
    <col min="15108" max="15108" width="9.85546875" style="31" customWidth="1"/>
    <col min="15109" max="15109" width="11.7109375" style="31" bestFit="1" customWidth="1"/>
    <col min="15110" max="15110" width="13.140625" style="31" bestFit="1" customWidth="1"/>
    <col min="15111" max="15361" width="9.140625" style="31"/>
    <col min="15362" max="15362" width="10.7109375" style="31" customWidth="1"/>
    <col min="15363" max="15363" width="134.7109375" style="31" customWidth="1"/>
    <col min="15364" max="15364" width="9.85546875" style="31" customWidth="1"/>
    <col min="15365" max="15365" width="11.7109375" style="31" bestFit="1" customWidth="1"/>
    <col min="15366" max="15366" width="13.140625" style="31" bestFit="1" customWidth="1"/>
    <col min="15367" max="15617" width="9.140625" style="31"/>
    <col min="15618" max="15618" width="10.7109375" style="31" customWidth="1"/>
    <col min="15619" max="15619" width="134.7109375" style="31" customWidth="1"/>
    <col min="15620" max="15620" width="9.85546875" style="31" customWidth="1"/>
    <col min="15621" max="15621" width="11.7109375" style="31" bestFit="1" customWidth="1"/>
    <col min="15622" max="15622" width="13.140625" style="31" bestFit="1" customWidth="1"/>
    <col min="15623" max="15873" width="9.140625" style="31"/>
    <col min="15874" max="15874" width="10.7109375" style="31" customWidth="1"/>
    <col min="15875" max="15875" width="134.7109375" style="31" customWidth="1"/>
    <col min="15876" max="15876" width="9.85546875" style="31" customWidth="1"/>
    <col min="15877" max="15877" width="11.7109375" style="31" bestFit="1" customWidth="1"/>
    <col min="15878" max="15878" width="13.140625" style="31" bestFit="1" customWidth="1"/>
    <col min="15879" max="16129" width="9.140625" style="31"/>
    <col min="16130" max="16130" width="10.7109375" style="31" customWidth="1"/>
    <col min="16131" max="16131" width="134.7109375" style="31" customWidth="1"/>
    <col min="16132" max="16132" width="9.85546875" style="31" customWidth="1"/>
    <col min="16133" max="16133" width="11.7109375" style="31" bestFit="1" customWidth="1"/>
    <col min="16134" max="16134" width="13.140625" style="31" bestFit="1" customWidth="1"/>
    <col min="16135" max="16384" width="9.140625" style="31"/>
  </cols>
  <sheetData>
    <row r="1" spans="1:8" customFormat="1" ht="15" x14ac:dyDescent="0.25">
      <c r="B1" s="16" t="s">
        <v>0</v>
      </c>
      <c r="C1" s="31" t="s">
        <v>21644</v>
      </c>
      <c r="D1" s="351" t="s">
        <v>7475</v>
      </c>
      <c r="E1" s="16" t="s">
        <v>16507</v>
      </c>
    </row>
    <row r="2" spans="1:8" ht="15" x14ac:dyDescent="0.25">
      <c r="A2" s="16">
        <f>B2</f>
        <v>38605</v>
      </c>
      <c r="B2">
        <v>38605</v>
      </c>
      <c r="C2" t="s">
        <v>21645</v>
      </c>
      <c r="D2" s="16" t="s">
        <v>7753</v>
      </c>
      <c r="E2" s="339" t="s">
        <v>21646</v>
      </c>
      <c r="F2"/>
      <c r="G2"/>
      <c r="H2"/>
    </row>
    <row r="3" spans="1:8" ht="15" x14ac:dyDescent="0.25">
      <c r="A3" s="16">
        <f t="shared" ref="A3:A66" si="0">B3</f>
        <v>11270</v>
      </c>
      <c r="B3">
        <v>11270</v>
      </c>
      <c r="C3" t="s">
        <v>21647</v>
      </c>
      <c r="D3" s="16" t="s">
        <v>7753</v>
      </c>
      <c r="E3" s="339" t="s">
        <v>20249</v>
      </c>
      <c r="F3"/>
      <c r="G3"/>
      <c r="H3"/>
    </row>
    <row r="4" spans="1:8" ht="15" x14ac:dyDescent="0.25">
      <c r="A4" s="16">
        <f t="shared" si="0"/>
        <v>412</v>
      </c>
      <c r="B4">
        <v>412</v>
      </c>
      <c r="C4" t="s">
        <v>21648</v>
      </c>
      <c r="D4" s="16" t="s">
        <v>7753</v>
      </c>
      <c r="E4" s="339" t="s">
        <v>8091</v>
      </c>
      <c r="F4"/>
      <c r="G4"/>
      <c r="H4"/>
    </row>
    <row r="5" spans="1:8" ht="15" x14ac:dyDescent="0.25">
      <c r="A5" s="16">
        <f t="shared" si="0"/>
        <v>414</v>
      </c>
      <c r="B5">
        <v>414</v>
      </c>
      <c r="C5" t="s">
        <v>21649</v>
      </c>
      <c r="D5" s="16" t="s">
        <v>7753</v>
      </c>
      <c r="E5" s="339" t="s">
        <v>7955</v>
      </c>
      <c r="F5"/>
      <c r="G5"/>
      <c r="H5"/>
    </row>
    <row r="6" spans="1:8" ht="15" x14ac:dyDescent="0.25">
      <c r="A6" s="16">
        <f t="shared" si="0"/>
        <v>410</v>
      </c>
      <c r="B6">
        <v>410</v>
      </c>
      <c r="C6" t="s">
        <v>21650</v>
      </c>
      <c r="D6" s="16" t="s">
        <v>7753</v>
      </c>
      <c r="E6" s="339" t="s">
        <v>8265</v>
      </c>
      <c r="F6"/>
      <c r="G6"/>
      <c r="H6"/>
    </row>
    <row r="7" spans="1:8" ht="15" x14ac:dyDescent="0.25">
      <c r="A7" s="16">
        <f t="shared" si="0"/>
        <v>411</v>
      </c>
      <c r="B7">
        <v>411</v>
      </c>
      <c r="C7" t="s">
        <v>21651</v>
      </c>
      <c r="D7" s="16" t="s">
        <v>7753</v>
      </c>
      <c r="E7" s="339" t="s">
        <v>8825</v>
      </c>
      <c r="F7"/>
      <c r="G7"/>
      <c r="H7"/>
    </row>
    <row r="8" spans="1:8" ht="15" x14ac:dyDescent="0.25">
      <c r="A8" s="16">
        <f t="shared" si="0"/>
        <v>408</v>
      </c>
      <c r="B8">
        <v>408</v>
      </c>
      <c r="C8" t="s">
        <v>21652</v>
      </c>
      <c r="D8" s="16" t="s">
        <v>7753</v>
      </c>
      <c r="E8" s="339" t="s">
        <v>11316</v>
      </c>
      <c r="F8"/>
      <c r="G8"/>
      <c r="H8"/>
    </row>
    <row r="9" spans="1:8" ht="15" x14ac:dyDescent="0.25">
      <c r="A9" s="16">
        <f t="shared" si="0"/>
        <v>39131</v>
      </c>
      <c r="B9">
        <v>39131</v>
      </c>
      <c r="C9" t="s">
        <v>21653</v>
      </c>
      <c r="D9" s="16" t="s">
        <v>7753</v>
      </c>
      <c r="E9" s="339" t="s">
        <v>12846</v>
      </c>
      <c r="F9"/>
      <c r="G9"/>
      <c r="H9"/>
    </row>
    <row r="10" spans="1:8" ht="15" x14ac:dyDescent="0.25">
      <c r="A10" s="16">
        <f t="shared" si="0"/>
        <v>394</v>
      </c>
      <c r="B10">
        <v>394</v>
      </c>
      <c r="C10" t="s">
        <v>21654</v>
      </c>
      <c r="D10" s="16" t="s">
        <v>7753</v>
      </c>
      <c r="E10" s="339" t="s">
        <v>15676</v>
      </c>
      <c r="F10"/>
      <c r="G10"/>
      <c r="H10"/>
    </row>
    <row r="11" spans="1:8" ht="15" x14ac:dyDescent="0.25">
      <c r="A11" s="16">
        <f t="shared" si="0"/>
        <v>39130</v>
      </c>
      <c r="B11">
        <v>39130</v>
      </c>
      <c r="C11" t="s">
        <v>21655</v>
      </c>
      <c r="D11" s="16" t="s">
        <v>7753</v>
      </c>
      <c r="E11" s="339" t="s">
        <v>14118</v>
      </c>
      <c r="F11"/>
      <c r="G11"/>
      <c r="H11"/>
    </row>
    <row r="12" spans="1:8" ht="15" x14ac:dyDescent="0.25">
      <c r="A12" s="16">
        <f t="shared" si="0"/>
        <v>395</v>
      </c>
      <c r="B12">
        <v>395</v>
      </c>
      <c r="C12" t="s">
        <v>21656</v>
      </c>
      <c r="D12" s="16" t="s">
        <v>7753</v>
      </c>
      <c r="E12" s="339" t="s">
        <v>8098</v>
      </c>
      <c r="F12"/>
      <c r="G12"/>
      <c r="H12"/>
    </row>
    <row r="13" spans="1:8" ht="15" x14ac:dyDescent="0.25">
      <c r="A13" s="16">
        <f t="shared" si="0"/>
        <v>39127</v>
      </c>
      <c r="B13">
        <v>39127</v>
      </c>
      <c r="C13" t="s">
        <v>21657</v>
      </c>
      <c r="D13" s="16" t="s">
        <v>7753</v>
      </c>
      <c r="E13" s="339" t="s">
        <v>7836</v>
      </c>
      <c r="F13"/>
      <c r="G13"/>
      <c r="H13"/>
    </row>
    <row r="14" spans="1:8" ht="15" x14ac:dyDescent="0.25">
      <c r="A14" s="16">
        <f t="shared" si="0"/>
        <v>392</v>
      </c>
      <c r="B14">
        <v>392</v>
      </c>
      <c r="C14" t="s">
        <v>21658</v>
      </c>
      <c r="D14" s="16" t="s">
        <v>7753</v>
      </c>
      <c r="E14" s="339" t="s">
        <v>14339</v>
      </c>
      <c r="F14"/>
      <c r="G14"/>
      <c r="H14"/>
    </row>
    <row r="15" spans="1:8" ht="15" x14ac:dyDescent="0.25">
      <c r="A15" s="16">
        <f t="shared" si="0"/>
        <v>39129</v>
      </c>
      <c r="B15">
        <v>39129</v>
      </c>
      <c r="C15" t="s">
        <v>21659</v>
      </c>
      <c r="D15" s="16" t="s">
        <v>7753</v>
      </c>
      <c r="E15" s="339" t="s">
        <v>20846</v>
      </c>
      <c r="F15"/>
      <c r="G15"/>
      <c r="H15"/>
    </row>
    <row r="16" spans="1:8" ht="15" x14ac:dyDescent="0.25">
      <c r="A16" s="16">
        <f t="shared" si="0"/>
        <v>393</v>
      </c>
      <c r="B16">
        <v>393</v>
      </c>
      <c r="C16" t="s">
        <v>21660</v>
      </c>
      <c r="D16" s="16" t="s">
        <v>7753</v>
      </c>
      <c r="E16" s="339" t="s">
        <v>7822</v>
      </c>
      <c r="F16"/>
      <c r="G16"/>
      <c r="H16"/>
    </row>
    <row r="17" spans="1:8" ht="15" x14ac:dyDescent="0.25">
      <c r="A17" s="16">
        <f t="shared" si="0"/>
        <v>39133</v>
      </c>
      <c r="B17">
        <v>39133</v>
      </c>
      <c r="C17" t="s">
        <v>21661</v>
      </c>
      <c r="D17" s="16" t="s">
        <v>7753</v>
      </c>
      <c r="E17" s="339" t="s">
        <v>8113</v>
      </c>
      <c r="F17"/>
      <c r="G17"/>
      <c r="H17"/>
    </row>
    <row r="18" spans="1:8" ht="15" x14ac:dyDescent="0.25">
      <c r="A18" s="16">
        <f t="shared" si="0"/>
        <v>397</v>
      </c>
      <c r="B18">
        <v>397</v>
      </c>
      <c r="C18" t="s">
        <v>21662</v>
      </c>
      <c r="D18" s="16" t="s">
        <v>7753</v>
      </c>
      <c r="E18" s="339" t="s">
        <v>12690</v>
      </c>
      <c r="F18"/>
      <c r="G18"/>
      <c r="H18"/>
    </row>
    <row r="19" spans="1:8" ht="15" x14ac:dyDescent="0.25">
      <c r="A19" s="16">
        <f t="shared" si="0"/>
        <v>39132</v>
      </c>
      <c r="B19">
        <v>39132</v>
      </c>
      <c r="C19" t="s">
        <v>21663</v>
      </c>
      <c r="D19" s="16" t="s">
        <v>7753</v>
      </c>
      <c r="E19" s="339" t="s">
        <v>10236</v>
      </c>
      <c r="F19"/>
      <c r="G19"/>
      <c r="H19"/>
    </row>
    <row r="20" spans="1:8" ht="15" x14ac:dyDescent="0.25">
      <c r="A20" s="16">
        <f t="shared" si="0"/>
        <v>396</v>
      </c>
      <c r="B20">
        <v>396</v>
      </c>
      <c r="C20" t="s">
        <v>21664</v>
      </c>
      <c r="D20" s="16" t="s">
        <v>7753</v>
      </c>
      <c r="E20" s="339" t="s">
        <v>8314</v>
      </c>
      <c r="F20"/>
      <c r="G20"/>
      <c r="H20"/>
    </row>
    <row r="21" spans="1:8" ht="15" x14ac:dyDescent="0.25">
      <c r="A21" s="16">
        <f t="shared" si="0"/>
        <v>39135</v>
      </c>
      <c r="B21">
        <v>39135</v>
      </c>
      <c r="C21" t="s">
        <v>21665</v>
      </c>
      <c r="D21" s="16" t="s">
        <v>7753</v>
      </c>
      <c r="E21" s="339" t="s">
        <v>12600</v>
      </c>
      <c r="F21"/>
      <c r="G21"/>
      <c r="H21"/>
    </row>
    <row r="22" spans="1:8" ht="15" x14ac:dyDescent="0.25">
      <c r="A22" s="16">
        <f t="shared" si="0"/>
        <v>39128</v>
      </c>
      <c r="B22">
        <v>39128</v>
      </c>
      <c r="C22" t="s">
        <v>21666</v>
      </c>
      <c r="D22" s="16" t="s">
        <v>7753</v>
      </c>
      <c r="E22" s="339" t="s">
        <v>11313</v>
      </c>
      <c r="F22"/>
      <c r="G22"/>
      <c r="H22"/>
    </row>
    <row r="23" spans="1:8" ht="15" x14ac:dyDescent="0.25">
      <c r="A23" s="16">
        <f t="shared" si="0"/>
        <v>400</v>
      </c>
      <c r="B23">
        <v>400</v>
      </c>
      <c r="C23" t="s">
        <v>21667</v>
      </c>
      <c r="D23" s="16" t="s">
        <v>7753</v>
      </c>
      <c r="E23" s="339" t="s">
        <v>21668</v>
      </c>
      <c r="F23"/>
      <c r="G23"/>
      <c r="H23"/>
    </row>
    <row r="24" spans="1:8" ht="15" x14ac:dyDescent="0.25">
      <c r="A24" s="16">
        <f t="shared" si="0"/>
        <v>39125</v>
      </c>
      <c r="B24">
        <v>39125</v>
      </c>
      <c r="C24" t="s">
        <v>21669</v>
      </c>
      <c r="D24" s="16" t="s">
        <v>7753</v>
      </c>
      <c r="E24" s="339" t="s">
        <v>11313</v>
      </c>
      <c r="F24"/>
      <c r="G24"/>
      <c r="H24"/>
    </row>
    <row r="25" spans="1:8" ht="15" x14ac:dyDescent="0.25">
      <c r="A25" s="16">
        <f t="shared" si="0"/>
        <v>39134</v>
      </c>
      <c r="B25">
        <v>39134</v>
      </c>
      <c r="C25" t="s">
        <v>21670</v>
      </c>
      <c r="D25" s="16" t="s">
        <v>7753</v>
      </c>
      <c r="E25" s="339" t="s">
        <v>7851</v>
      </c>
      <c r="F25"/>
      <c r="G25"/>
      <c r="H25"/>
    </row>
    <row r="26" spans="1:8" ht="15" x14ac:dyDescent="0.25">
      <c r="A26" s="16">
        <f t="shared" si="0"/>
        <v>398</v>
      </c>
      <c r="B26">
        <v>398</v>
      </c>
      <c r="C26" t="s">
        <v>21671</v>
      </c>
      <c r="D26" s="16" t="s">
        <v>7753</v>
      </c>
      <c r="E26" s="339" t="s">
        <v>16222</v>
      </c>
      <c r="F26"/>
      <c r="G26"/>
      <c r="H26"/>
    </row>
    <row r="27" spans="1:8" ht="15" x14ac:dyDescent="0.25">
      <c r="A27" s="16">
        <f t="shared" si="0"/>
        <v>39126</v>
      </c>
      <c r="B27">
        <v>39126</v>
      </c>
      <c r="C27" t="s">
        <v>21672</v>
      </c>
      <c r="D27" s="16" t="s">
        <v>7753</v>
      </c>
      <c r="E27" s="339" t="s">
        <v>21673</v>
      </c>
      <c r="F27"/>
      <c r="G27"/>
      <c r="H27"/>
    </row>
    <row r="28" spans="1:8" ht="15" x14ac:dyDescent="0.25">
      <c r="A28" s="16">
        <f t="shared" si="0"/>
        <v>399</v>
      </c>
      <c r="B28">
        <v>399</v>
      </c>
      <c r="C28" t="s">
        <v>21674</v>
      </c>
      <c r="D28" s="16" t="s">
        <v>7753</v>
      </c>
      <c r="E28" s="339" t="s">
        <v>21675</v>
      </c>
      <c r="F28"/>
      <c r="G28"/>
      <c r="H28"/>
    </row>
    <row r="29" spans="1:8" ht="15" x14ac:dyDescent="0.25">
      <c r="A29" s="16">
        <f t="shared" si="0"/>
        <v>39158</v>
      </c>
      <c r="B29">
        <v>39158</v>
      </c>
      <c r="C29" t="s">
        <v>21676</v>
      </c>
      <c r="D29" s="16" t="s">
        <v>7753</v>
      </c>
      <c r="E29" s="339" t="s">
        <v>15049</v>
      </c>
      <c r="F29"/>
      <c r="G29"/>
      <c r="H29"/>
    </row>
    <row r="30" spans="1:8" ht="15" x14ac:dyDescent="0.25">
      <c r="A30" s="16">
        <f t="shared" si="0"/>
        <v>39141</v>
      </c>
      <c r="B30">
        <v>39141</v>
      </c>
      <c r="C30" t="s">
        <v>21677</v>
      </c>
      <c r="D30" s="16" t="s">
        <v>7753</v>
      </c>
      <c r="E30" s="339" t="s">
        <v>21678</v>
      </c>
      <c r="F30"/>
      <c r="G30"/>
      <c r="H30"/>
    </row>
    <row r="31" spans="1:8" ht="15" x14ac:dyDescent="0.25">
      <c r="A31" s="16">
        <f t="shared" si="0"/>
        <v>39140</v>
      </c>
      <c r="B31">
        <v>39140</v>
      </c>
      <c r="C31" t="s">
        <v>21679</v>
      </c>
      <c r="D31" s="16" t="s">
        <v>7753</v>
      </c>
      <c r="E31" s="339" t="s">
        <v>12680</v>
      </c>
      <c r="F31"/>
      <c r="G31"/>
      <c r="H31"/>
    </row>
    <row r="32" spans="1:8" ht="15" x14ac:dyDescent="0.25">
      <c r="A32" s="16">
        <f t="shared" si="0"/>
        <v>39137</v>
      </c>
      <c r="B32">
        <v>39137</v>
      </c>
      <c r="C32" t="s">
        <v>21680</v>
      </c>
      <c r="D32" s="16" t="s">
        <v>7753</v>
      </c>
      <c r="E32" s="339" t="s">
        <v>8245</v>
      </c>
      <c r="F32"/>
      <c r="G32"/>
      <c r="H32"/>
    </row>
    <row r="33" spans="1:8" ht="15" x14ac:dyDescent="0.25">
      <c r="A33" s="16">
        <f t="shared" si="0"/>
        <v>39139</v>
      </c>
      <c r="B33">
        <v>39139</v>
      </c>
      <c r="C33" t="s">
        <v>21681</v>
      </c>
      <c r="D33" s="16" t="s">
        <v>7753</v>
      </c>
      <c r="E33" s="339" t="s">
        <v>21682</v>
      </c>
      <c r="F33"/>
      <c r="G33"/>
      <c r="H33"/>
    </row>
    <row r="34" spans="1:8" ht="15" x14ac:dyDescent="0.25">
      <c r="A34" s="16">
        <f t="shared" si="0"/>
        <v>39143</v>
      </c>
      <c r="B34">
        <v>39143</v>
      </c>
      <c r="C34" t="s">
        <v>21683</v>
      </c>
      <c r="D34" s="16" t="s">
        <v>7753</v>
      </c>
      <c r="E34" s="339" t="s">
        <v>13011</v>
      </c>
      <c r="F34"/>
      <c r="G34"/>
      <c r="H34"/>
    </row>
    <row r="35" spans="1:8" ht="15" x14ac:dyDescent="0.25">
      <c r="A35" s="16">
        <f t="shared" si="0"/>
        <v>39142</v>
      </c>
      <c r="B35">
        <v>39142</v>
      </c>
      <c r="C35" t="s">
        <v>21684</v>
      </c>
      <c r="D35" s="16" t="s">
        <v>7753</v>
      </c>
      <c r="E35" s="339" t="s">
        <v>21685</v>
      </c>
      <c r="F35"/>
      <c r="G35"/>
      <c r="H35"/>
    </row>
    <row r="36" spans="1:8" ht="15" x14ac:dyDescent="0.25">
      <c r="A36" s="16">
        <f t="shared" si="0"/>
        <v>39138</v>
      </c>
      <c r="B36">
        <v>39138</v>
      </c>
      <c r="C36" t="s">
        <v>21686</v>
      </c>
      <c r="D36" s="16" t="s">
        <v>7753</v>
      </c>
      <c r="E36" s="339" t="s">
        <v>21687</v>
      </c>
      <c r="F36"/>
      <c r="G36"/>
      <c r="H36"/>
    </row>
    <row r="37" spans="1:8" ht="15" x14ac:dyDescent="0.25">
      <c r="A37" s="16">
        <f t="shared" si="0"/>
        <v>39136</v>
      </c>
      <c r="B37">
        <v>39136</v>
      </c>
      <c r="C37" t="s">
        <v>21688</v>
      </c>
      <c r="D37" s="16" t="s">
        <v>7753</v>
      </c>
      <c r="E37" s="339" t="s">
        <v>7861</v>
      </c>
      <c r="F37"/>
      <c r="G37"/>
      <c r="H37"/>
    </row>
    <row r="38" spans="1:8" ht="15" x14ac:dyDescent="0.25">
      <c r="A38" s="16">
        <f t="shared" si="0"/>
        <v>39144</v>
      </c>
      <c r="B38">
        <v>39144</v>
      </c>
      <c r="C38" t="s">
        <v>21689</v>
      </c>
      <c r="D38" s="16" t="s">
        <v>7753</v>
      </c>
      <c r="E38" s="339" t="s">
        <v>8098</v>
      </c>
      <c r="F38"/>
      <c r="G38"/>
      <c r="H38"/>
    </row>
    <row r="39" spans="1:8" ht="15" x14ac:dyDescent="0.25">
      <c r="A39" s="16">
        <f t="shared" si="0"/>
        <v>39145</v>
      </c>
      <c r="B39">
        <v>39145</v>
      </c>
      <c r="C39" t="s">
        <v>21690</v>
      </c>
      <c r="D39" s="16" t="s">
        <v>7753</v>
      </c>
      <c r="E39" s="339" t="s">
        <v>7981</v>
      </c>
      <c r="F39"/>
      <c r="G39"/>
      <c r="H39"/>
    </row>
    <row r="40" spans="1:8" ht="15" x14ac:dyDescent="0.25">
      <c r="A40" s="16">
        <f t="shared" si="0"/>
        <v>12615</v>
      </c>
      <c r="B40">
        <v>12615</v>
      </c>
      <c r="C40" t="s">
        <v>21691</v>
      </c>
      <c r="D40" s="16" t="s">
        <v>7753</v>
      </c>
      <c r="E40" s="339" t="s">
        <v>12659</v>
      </c>
      <c r="F40"/>
      <c r="G40"/>
      <c r="H40"/>
    </row>
    <row r="41" spans="1:8" ht="15" x14ac:dyDescent="0.25">
      <c r="A41" s="16">
        <f t="shared" si="0"/>
        <v>11927</v>
      </c>
      <c r="B41">
        <v>11927</v>
      </c>
      <c r="C41" t="s">
        <v>21692</v>
      </c>
      <c r="D41" s="16" t="s">
        <v>7753</v>
      </c>
      <c r="E41" s="339" t="s">
        <v>20172</v>
      </c>
      <c r="F41"/>
      <c r="G41"/>
      <c r="H41"/>
    </row>
    <row r="42" spans="1:8" ht="15" x14ac:dyDescent="0.25">
      <c r="A42" s="16">
        <f t="shared" si="0"/>
        <v>11928</v>
      </c>
      <c r="B42">
        <v>11928</v>
      </c>
      <c r="C42" t="s">
        <v>21693</v>
      </c>
      <c r="D42" s="16" t="s">
        <v>7753</v>
      </c>
      <c r="E42" s="339" t="s">
        <v>7939</v>
      </c>
      <c r="F42"/>
      <c r="G42"/>
      <c r="H42"/>
    </row>
    <row r="43" spans="1:8" ht="15" x14ac:dyDescent="0.25">
      <c r="A43" s="16">
        <f t="shared" si="0"/>
        <v>11929</v>
      </c>
      <c r="B43">
        <v>11929</v>
      </c>
      <c r="C43" t="s">
        <v>21694</v>
      </c>
      <c r="D43" s="16" t="s">
        <v>7753</v>
      </c>
      <c r="E43" s="339" t="s">
        <v>21695</v>
      </c>
      <c r="F43"/>
      <c r="G43"/>
      <c r="H43"/>
    </row>
    <row r="44" spans="1:8" ht="15" x14ac:dyDescent="0.25">
      <c r="A44" s="16">
        <f t="shared" si="0"/>
        <v>36801</v>
      </c>
      <c r="B44">
        <v>36801</v>
      </c>
      <c r="C44" t="s">
        <v>21696</v>
      </c>
      <c r="D44" s="16" t="s">
        <v>7753</v>
      </c>
      <c r="E44" s="339" t="s">
        <v>15508</v>
      </c>
      <c r="F44"/>
      <c r="G44"/>
      <c r="H44"/>
    </row>
    <row r="45" spans="1:8" ht="15" x14ac:dyDescent="0.25">
      <c r="A45" s="16">
        <f t="shared" si="0"/>
        <v>36246</v>
      </c>
      <c r="B45">
        <v>36246</v>
      </c>
      <c r="C45" t="s">
        <v>21697</v>
      </c>
      <c r="D45" s="16" t="s">
        <v>7757</v>
      </c>
      <c r="E45" s="339" t="s">
        <v>21698</v>
      </c>
      <c r="F45"/>
      <c r="G45"/>
      <c r="H45"/>
    </row>
    <row r="46" spans="1:8" ht="15" x14ac:dyDescent="0.25">
      <c r="A46" s="16">
        <f t="shared" si="0"/>
        <v>37600</v>
      </c>
      <c r="B46">
        <v>37600</v>
      </c>
      <c r="C46" t="s">
        <v>21699</v>
      </c>
      <c r="D46" s="16" t="s">
        <v>7753</v>
      </c>
      <c r="E46" s="339" t="s">
        <v>21700</v>
      </c>
      <c r="F46"/>
      <c r="G46"/>
      <c r="H46"/>
    </row>
    <row r="47" spans="1:8" ht="15" x14ac:dyDescent="0.25">
      <c r="A47" s="16">
        <f t="shared" si="0"/>
        <v>37599</v>
      </c>
      <c r="B47">
        <v>37599</v>
      </c>
      <c r="C47" t="s">
        <v>21701</v>
      </c>
      <c r="D47" s="16" t="s">
        <v>7753</v>
      </c>
      <c r="E47" s="339" t="s">
        <v>18134</v>
      </c>
      <c r="F47"/>
      <c r="G47"/>
      <c r="H47"/>
    </row>
    <row r="48" spans="1:8" ht="15" x14ac:dyDescent="0.25">
      <c r="A48" s="16">
        <f t="shared" si="0"/>
        <v>1</v>
      </c>
      <c r="B48">
        <v>1</v>
      </c>
      <c r="C48" t="s">
        <v>21702</v>
      </c>
      <c r="D48" s="16" t="s">
        <v>7755</v>
      </c>
      <c r="E48" s="339" t="s">
        <v>21703</v>
      </c>
      <c r="F48"/>
      <c r="G48"/>
      <c r="H48"/>
    </row>
    <row r="49" spans="1:8" ht="15" x14ac:dyDescent="0.25">
      <c r="A49" s="16">
        <f t="shared" si="0"/>
        <v>3</v>
      </c>
      <c r="B49">
        <v>3</v>
      </c>
      <c r="C49" t="s">
        <v>21704</v>
      </c>
      <c r="D49" s="16" t="s">
        <v>7751</v>
      </c>
      <c r="E49" s="339" t="s">
        <v>21705</v>
      </c>
      <c r="F49"/>
      <c r="G49"/>
      <c r="H49"/>
    </row>
    <row r="50" spans="1:8" ht="15" x14ac:dyDescent="0.25">
      <c r="A50" s="16">
        <f t="shared" si="0"/>
        <v>43054</v>
      </c>
      <c r="B50">
        <v>43054</v>
      </c>
      <c r="C50" t="s">
        <v>21706</v>
      </c>
      <c r="D50" s="16" t="s">
        <v>7755</v>
      </c>
      <c r="E50" s="339" t="s">
        <v>21707</v>
      </c>
      <c r="F50"/>
      <c r="G50"/>
      <c r="H50"/>
    </row>
    <row r="51" spans="1:8" ht="15" x14ac:dyDescent="0.25">
      <c r="A51" s="16">
        <f t="shared" si="0"/>
        <v>42402</v>
      </c>
      <c r="B51">
        <v>42402</v>
      </c>
      <c r="C51" t="s">
        <v>21708</v>
      </c>
      <c r="D51" s="16" t="s">
        <v>7755</v>
      </c>
      <c r="E51" s="339" t="s">
        <v>21709</v>
      </c>
      <c r="F51"/>
      <c r="G51"/>
      <c r="H51"/>
    </row>
    <row r="52" spans="1:8" ht="15" x14ac:dyDescent="0.25">
      <c r="A52" s="16">
        <f t="shared" si="0"/>
        <v>42403</v>
      </c>
      <c r="B52">
        <v>42403</v>
      </c>
      <c r="C52" t="s">
        <v>21710</v>
      </c>
      <c r="D52" s="16" t="s">
        <v>7755</v>
      </c>
      <c r="E52" s="339" t="s">
        <v>8404</v>
      </c>
      <c r="F52"/>
      <c r="G52"/>
      <c r="H52"/>
    </row>
    <row r="53" spans="1:8" ht="15" x14ac:dyDescent="0.25">
      <c r="A53" s="16">
        <f t="shared" si="0"/>
        <v>42404</v>
      </c>
      <c r="B53">
        <v>42404</v>
      </c>
      <c r="C53" t="s">
        <v>21711</v>
      </c>
      <c r="D53" s="16" t="s">
        <v>7755</v>
      </c>
      <c r="E53" s="339" t="s">
        <v>10719</v>
      </c>
      <c r="F53"/>
      <c r="G53"/>
      <c r="H53"/>
    </row>
    <row r="54" spans="1:8" ht="15" x14ac:dyDescent="0.25">
      <c r="A54" s="16">
        <f t="shared" si="0"/>
        <v>42405</v>
      </c>
      <c r="B54">
        <v>42405</v>
      </c>
      <c r="C54" t="s">
        <v>21712</v>
      </c>
      <c r="D54" s="16" t="s">
        <v>7755</v>
      </c>
      <c r="E54" s="339" t="s">
        <v>21491</v>
      </c>
      <c r="F54"/>
      <c r="G54"/>
      <c r="H54"/>
    </row>
    <row r="55" spans="1:8" ht="15" x14ac:dyDescent="0.25">
      <c r="A55" s="16">
        <f t="shared" si="0"/>
        <v>34341</v>
      </c>
      <c r="B55">
        <v>34341</v>
      </c>
      <c r="C55" t="s">
        <v>21713</v>
      </c>
      <c r="D55" s="16" t="s">
        <v>7755</v>
      </c>
      <c r="E55" s="339" t="s">
        <v>8332</v>
      </c>
      <c r="F55"/>
      <c r="G55"/>
      <c r="H55"/>
    </row>
    <row r="56" spans="1:8" ht="15" x14ac:dyDescent="0.25">
      <c r="A56" s="16">
        <f t="shared" si="0"/>
        <v>43053</v>
      </c>
      <c r="B56">
        <v>43053</v>
      </c>
      <c r="C56" t="s">
        <v>21714</v>
      </c>
      <c r="D56" s="16" t="s">
        <v>7755</v>
      </c>
      <c r="E56" s="339" t="s">
        <v>18517</v>
      </c>
      <c r="F56"/>
      <c r="G56"/>
      <c r="H56"/>
    </row>
    <row r="57" spans="1:8" ht="15" x14ac:dyDescent="0.25">
      <c r="A57" s="16">
        <f t="shared" si="0"/>
        <v>43058</v>
      </c>
      <c r="B57">
        <v>43058</v>
      </c>
      <c r="C57" t="s">
        <v>21715</v>
      </c>
      <c r="D57" s="16" t="s">
        <v>7755</v>
      </c>
      <c r="E57" s="339" t="s">
        <v>14161</v>
      </c>
      <c r="F57"/>
      <c r="G57"/>
      <c r="H57"/>
    </row>
    <row r="58" spans="1:8" ht="15" x14ac:dyDescent="0.25">
      <c r="A58" s="16">
        <f t="shared" si="0"/>
        <v>34</v>
      </c>
      <c r="B58">
        <v>34</v>
      </c>
      <c r="C58" t="s">
        <v>21716</v>
      </c>
      <c r="D58" s="16" t="s">
        <v>7755</v>
      </c>
      <c r="E58" s="339" t="s">
        <v>12690</v>
      </c>
      <c r="F58"/>
      <c r="G58"/>
      <c r="H58"/>
    </row>
    <row r="59" spans="1:8" ht="15" x14ac:dyDescent="0.25">
      <c r="A59" s="16">
        <f t="shared" si="0"/>
        <v>43055</v>
      </c>
      <c r="B59">
        <v>43055</v>
      </c>
      <c r="C59" t="s">
        <v>21717</v>
      </c>
      <c r="D59" s="16" t="s">
        <v>7755</v>
      </c>
      <c r="E59" s="339" t="s">
        <v>12673</v>
      </c>
      <c r="F59"/>
      <c r="G59"/>
      <c r="H59"/>
    </row>
    <row r="60" spans="1:8" ht="15" x14ac:dyDescent="0.25">
      <c r="A60" s="16">
        <f t="shared" si="0"/>
        <v>43056</v>
      </c>
      <c r="B60">
        <v>43056</v>
      </c>
      <c r="C60" t="s">
        <v>21718</v>
      </c>
      <c r="D60" s="16" t="s">
        <v>7755</v>
      </c>
      <c r="E60" s="339" t="s">
        <v>8153</v>
      </c>
      <c r="F60"/>
      <c r="G60"/>
      <c r="H60"/>
    </row>
    <row r="61" spans="1:8" ht="15" x14ac:dyDescent="0.25">
      <c r="A61" s="16">
        <f t="shared" si="0"/>
        <v>43057</v>
      </c>
      <c r="B61">
        <v>43057</v>
      </c>
      <c r="C61" t="s">
        <v>21719</v>
      </c>
      <c r="D61" s="16" t="s">
        <v>7755</v>
      </c>
      <c r="E61" s="339" t="s">
        <v>8179</v>
      </c>
      <c r="F61"/>
      <c r="G61"/>
      <c r="H61"/>
    </row>
    <row r="62" spans="1:8" ht="15" x14ac:dyDescent="0.25">
      <c r="A62" s="16">
        <f t="shared" si="0"/>
        <v>34449</v>
      </c>
      <c r="B62">
        <v>34449</v>
      </c>
      <c r="C62" t="s">
        <v>21720</v>
      </c>
      <c r="D62" s="16" t="s">
        <v>7755</v>
      </c>
      <c r="E62" s="339" t="s">
        <v>10138</v>
      </c>
      <c r="F62"/>
      <c r="G62"/>
      <c r="H62"/>
    </row>
    <row r="63" spans="1:8" ht="15" x14ac:dyDescent="0.25">
      <c r="A63" s="16">
        <f t="shared" si="0"/>
        <v>32</v>
      </c>
      <c r="B63">
        <v>32</v>
      </c>
      <c r="C63" t="s">
        <v>21721</v>
      </c>
      <c r="D63" s="16" t="s">
        <v>7755</v>
      </c>
      <c r="E63" s="339" t="s">
        <v>21722</v>
      </c>
      <c r="F63"/>
      <c r="G63"/>
      <c r="H63"/>
    </row>
    <row r="64" spans="1:8" ht="15" x14ac:dyDescent="0.25">
      <c r="A64" s="16">
        <f t="shared" si="0"/>
        <v>33</v>
      </c>
      <c r="B64">
        <v>33</v>
      </c>
      <c r="C64" t="s">
        <v>21723</v>
      </c>
      <c r="D64" s="16" t="s">
        <v>7755</v>
      </c>
      <c r="E64" s="339" t="s">
        <v>7891</v>
      </c>
      <c r="F64"/>
      <c r="G64"/>
      <c r="H64"/>
    </row>
    <row r="65" spans="1:8" ht="15" x14ac:dyDescent="0.25">
      <c r="A65" s="16">
        <f t="shared" si="0"/>
        <v>43061</v>
      </c>
      <c r="B65">
        <v>43061</v>
      </c>
      <c r="C65" t="s">
        <v>21724</v>
      </c>
      <c r="D65" s="16" t="s">
        <v>7755</v>
      </c>
      <c r="E65" s="339" t="s">
        <v>14171</v>
      </c>
      <c r="F65"/>
      <c r="G65"/>
      <c r="H65"/>
    </row>
    <row r="66" spans="1:8" ht="15" x14ac:dyDescent="0.25">
      <c r="A66" s="16">
        <f t="shared" si="0"/>
        <v>43059</v>
      </c>
      <c r="B66">
        <v>43059</v>
      </c>
      <c r="C66" t="s">
        <v>21725</v>
      </c>
      <c r="D66" s="16" t="s">
        <v>7755</v>
      </c>
      <c r="E66" s="339" t="s">
        <v>21137</v>
      </c>
      <c r="F66"/>
      <c r="G66"/>
      <c r="H66"/>
    </row>
    <row r="67" spans="1:8" ht="15" x14ac:dyDescent="0.25">
      <c r="A67" s="16">
        <f t="shared" ref="A67:A130" si="1">B67</f>
        <v>43062</v>
      </c>
      <c r="B67">
        <v>43062</v>
      </c>
      <c r="C67" t="s">
        <v>21726</v>
      </c>
      <c r="D67" s="16" t="s">
        <v>7755</v>
      </c>
      <c r="E67" s="339" t="s">
        <v>13321</v>
      </c>
      <c r="F67"/>
      <c r="G67"/>
      <c r="H67"/>
    </row>
    <row r="68" spans="1:8" ht="15" x14ac:dyDescent="0.25">
      <c r="A68" s="16">
        <f t="shared" si="1"/>
        <v>43060</v>
      </c>
      <c r="B68">
        <v>43060</v>
      </c>
      <c r="C68" t="s">
        <v>21727</v>
      </c>
      <c r="D68" s="16" t="s">
        <v>7755</v>
      </c>
      <c r="E68" s="339" t="s">
        <v>10699</v>
      </c>
      <c r="F68"/>
      <c r="G68"/>
      <c r="H68"/>
    </row>
    <row r="69" spans="1:8" ht="15" x14ac:dyDescent="0.25">
      <c r="A69" s="16">
        <f t="shared" si="1"/>
        <v>40410</v>
      </c>
      <c r="B69">
        <v>40410</v>
      </c>
      <c r="C69" t="s">
        <v>21728</v>
      </c>
      <c r="D69" s="16" t="s">
        <v>7753</v>
      </c>
      <c r="E69" s="339" t="s">
        <v>17113</v>
      </c>
      <c r="F69"/>
      <c r="G69"/>
      <c r="H69"/>
    </row>
    <row r="70" spans="1:8" ht="15" x14ac:dyDescent="0.25">
      <c r="A70" s="16">
        <f t="shared" si="1"/>
        <v>40411</v>
      </c>
      <c r="B70">
        <v>40411</v>
      </c>
      <c r="C70" t="s">
        <v>21729</v>
      </c>
      <c r="D70" s="16" t="s">
        <v>7753</v>
      </c>
      <c r="E70" s="339" t="s">
        <v>14379</v>
      </c>
      <c r="F70"/>
      <c r="G70"/>
      <c r="H70"/>
    </row>
    <row r="71" spans="1:8" ht="15" x14ac:dyDescent="0.25">
      <c r="A71" s="16">
        <f t="shared" si="1"/>
        <v>40412</v>
      </c>
      <c r="B71">
        <v>40412</v>
      </c>
      <c r="C71" t="s">
        <v>21730</v>
      </c>
      <c r="D71" s="16" t="s">
        <v>7753</v>
      </c>
      <c r="E71" s="339" t="s">
        <v>21318</v>
      </c>
      <c r="F71"/>
      <c r="G71"/>
      <c r="H71"/>
    </row>
    <row r="72" spans="1:8" ht="15" x14ac:dyDescent="0.25">
      <c r="A72" s="16">
        <f t="shared" si="1"/>
        <v>44254</v>
      </c>
      <c r="B72">
        <v>44254</v>
      </c>
      <c r="C72" t="s">
        <v>21731</v>
      </c>
      <c r="D72" s="16" t="s">
        <v>7753</v>
      </c>
      <c r="E72" s="339" t="s">
        <v>14850</v>
      </c>
      <c r="F72"/>
      <c r="G72"/>
      <c r="H72"/>
    </row>
    <row r="73" spans="1:8" ht="15" x14ac:dyDescent="0.25">
      <c r="A73" s="16">
        <f t="shared" si="1"/>
        <v>44255</v>
      </c>
      <c r="B73">
        <v>44255</v>
      </c>
      <c r="C73" t="s">
        <v>21732</v>
      </c>
      <c r="D73" s="16" t="s">
        <v>7753</v>
      </c>
      <c r="E73" s="339" t="s">
        <v>21733</v>
      </c>
      <c r="F73"/>
      <c r="G73"/>
      <c r="H73"/>
    </row>
    <row r="74" spans="1:8" ht="15" x14ac:dyDescent="0.25">
      <c r="A74" s="16">
        <f t="shared" si="1"/>
        <v>44256</v>
      </c>
      <c r="B74">
        <v>44256</v>
      </c>
      <c r="C74" t="s">
        <v>21734</v>
      </c>
      <c r="D74" s="16" t="s">
        <v>7753</v>
      </c>
      <c r="E74" s="339" t="s">
        <v>21735</v>
      </c>
      <c r="F74"/>
      <c r="G74"/>
      <c r="H74"/>
    </row>
    <row r="75" spans="1:8" ht="15" x14ac:dyDescent="0.25">
      <c r="A75" s="16">
        <f t="shared" si="1"/>
        <v>44257</v>
      </c>
      <c r="B75">
        <v>44257</v>
      </c>
      <c r="C75" t="s">
        <v>21736</v>
      </c>
      <c r="D75" s="16" t="s">
        <v>7753</v>
      </c>
      <c r="E75" s="339" t="s">
        <v>21737</v>
      </c>
      <c r="F75"/>
      <c r="G75"/>
      <c r="H75"/>
    </row>
    <row r="76" spans="1:8" ht="15" x14ac:dyDescent="0.25">
      <c r="A76" s="16">
        <f t="shared" si="1"/>
        <v>44258</v>
      </c>
      <c r="B76">
        <v>44258</v>
      </c>
      <c r="C76" t="s">
        <v>21738</v>
      </c>
      <c r="D76" s="16" t="s">
        <v>7753</v>
      </c>
      <c r="E76" s="339" t="s">
        <v>21739</v>
      </c>
      <c r="F76"/>
      <c r="G76"/>
      <c r="H76"/>
    </row>
    <row r="77" spans="1:8" ht="15" x14ac:dyDescent="0.25">
      <c r="A77" s="16">
        <f t="shared" si="1"/>
        <v>44259</v>
      </c>
      <c r="B77">
        <v>44259</v>
      </c>
      <c r="C77" t="s">
        <v>21740</v>
      </c>
      <c r="D77" s="16" t="s">
        <v>7753</v>
      </c>
      <c r="E77" s="339" t="s">
        <v>21403</v>
      </c>
      <c r="F77"/>
      <c r="G77"/>
      <c r="H77"/>
    </row>
    <row r="78" spans="1:8" ht="15" x14ac:dyDescent="0.25">
      <c r="A78" s="16">
        <f t="shared" si="1"/>
        <v>37997</v>
      </c>
      <c r="B78">
        <v>37997</v>
      </c>
      <c r="C78" t="s">
        <v>21741</v>
      </c>
      <c r="D78" s="16" t="s">
        <v>7753</v>
      </c>
      <c r="E78" s="339" t="s">
        <v>12943</v>
      </c>
      <c r="F78"/>
      <c r="G78"/>
      <c r="H78"/>
    </row>
    <row r="79" spans="1:8" ht="15" x14ac:dyDescent="0.25">
      <c r="A79" s="16">
        <f t="shared" si="1"/>
        <v>37998</v>
      </c>
      <c r="B79">
        <v>37998</v>
      </c>
      <c r="C79" t="s">
        <v>21742</v>
      </c>
      <c r="D79" s="16" t="s">
        <v>7753</v>
      </c>
      <c r="E79" s="339" t="s">
        <v>21743</v>
      </c>
      <c r="F79"/>
      <c r="G79"/>
      <c r="H79"/>
    </row>
    <row r="80" spans="1:8" ht="15" x14ac:dyDescent="0.25">
      <c r="A80" s="16">
        <f t="shared" si="1"/>
        <v>55</v>
      </c>
      <c r="B80">
        <v>55</v>
      </c>
      <c r="C80" t="s">
        <v>21744</v>
      </c>
      <c r="D80" s="16" t="s">
        <v>7753</v>
      </c>
      <c r="E80" s="339" t="s">
        <v>7872</v>
      </c>
      <c r="F80"/>
      <c r="G80"/>
      <c r="H80"/>
    </row>
    <row r="81" spans="1:8" ht="15" x14ac:dyDescent="0.25">
      <c r="A81" s="16">
        <f t="shared" si="1"/>
        <v>61</v>
      </c>
      <c r="B81">
        <v>61</v>
      </c>
      <c r="C81" t="s">
        <v>21745</v>
      </c>
      <c r="D81" s="16" t="s">
        <v>7753</v>
      </c>
      <c r="E81" s="339" t="s">
        <v>17606</v>
      </c>
      <c r="F81"/>
      <c r="G81"/>
      <c r="H81"/>
    </row>
    <row r="82" spans="1:8" ht="15" x14ac:dyDescent="0.25">
      <c r="A82" s="16">
        <f t="shared" si="1"/>
        <v>62</v>
      </c>
      <c r="B82">
        <v>62</v>
      </c>
      <c r="C82" t="s">
        <v>21746</v>
      </c>
      <c r="D82" s="16" t="s">
        <v>7753</v>
      </c>
      <c r="E82" s="339" t="s">
        <v>21747</v>
      </c>
      <c r="F82"/>
      <c r="G82"/>
      <c r="H82"/>
    </row>
    <row r="83" spans="1:8" ht="15" x14ac:dyDescent="0.25">
      <c r="A83" s="16">
        <f t="shared" si="1"/>
        <v>10899</v>
      </c>
      <c r="B83">
        <v>10899</v>
      </c>
      <c r="C83" t="s">
        <v>21748</v>
      </c>
      <c r="D83" s="16" t="s">
        <v>7753</v>
      </c>
      <c r="E83" s="339" t="s">
        <v>14187</v>
      </c>
      <c r="F83"/>
      <c r="G83"/>
      <c r="H83"/>
    </row>
    <row r="84" spans="1:8" ht="15" x14ac:dyDescent="0.25">
      <c r="A84" s="16">
        <f t="shared" si="1"/>
        <v>10900</v>
      </c>
      <c r="B84">
        <v>10900</v>
      </c>
      <c r="C84" t="s">
        <v>21749</v>
      </c>
      <c r="D84" s="16" t="s">
        <v>7753</v>
      </c>
      <c r="E84" s="339" t="s">
        <v>16607</v>
      </c>
      <c r="F84"/>
      <c r="G84"/>
      <c r="H84"/>
    </row>
    <row r="85" spans="1:8" ht="15" x14ac:dyDescent="0.25">
      <c r="A85" s="16">
        <f t="shared" si="1"/>
        <v>103</v>
      </c>
      <c r="B85">
        <v>103</v>
      </c>
      <c r="C85" t="s">
        <v>21750</v>
      </c>
      <c r="D85" s="16" t="s">
        <v>7753</v>
      </c>
      <c r="E85" s="339" t="s">
        <v>21311</v>
      </c>
      <c r="F85"/>
      <c r="G85"/>
      <c r="H85"/>
    </row>
    <row r="86" spans="1:8" ht="15" x14ac:dyDescent="0.25">
      <c r="A86" s="16">
        <f t="shared" si="1"/>
        <v>107</v>
      </c>
      <c r="B86">
        <v>107</v>
      </c>
      <c r="C86" t="s">
        <v>21751</v>
      </c>
      <c r="D86" s="16" t="s">
        <v>7753</v>
      </c>
      <c r="E86" s="339" t="s">
        <v>7810</v>
      </c>
      <c r="F86"/>
      <c r="G86"/>
      <c r="H86"/>
    </row>
    <row r="87" spans="1:8" ht="15" x14ac:dyDescent="0.25">
      <c r="A87" s="16">
        <f t="shared" si="1"/>
        <v>65</v>
      </c>
      <c r="B87">
        <v>65</v>
      </c>
      <c r="C87" t="s">
        <v>21752</v>
      </c>
      <c r="D87" s="16" t="s">
        <v>7753</v>
      </c>
      <c r="E87" s="339" t="s">
        <v>14342</v>
      </c>
      <c r="F87"/>
      <c r="G87"/>
      <c r="H87"/>
    </row>
    <row r="88" spans="1:8" ht="15" x14ac:dyDescent="0.25">
      <c r="A88" s="16">
        <f t="shared" si="1"/>
        <v>108</v>
      </c>
      <c r="B88">
        <v>108</v>
      </c>
      <c r="C88" t="s">
        <v>21753</v>
      </c>
      <c r="D88" s="16" t="s">
        <v>7753</v>
      </c>
      <c r="E88" s="339" t="s">
        <v>13644</v>
      </c>
      <c r="F88"/>
      <c r="G88"/>
      <c r="H88"/>
    </row>
    <row r="89" spans="1:8" ht="15" x14ac:dyDescent="0.25">
      <c r="A89" s="16">
        <f t="shared" si="1"/>
        <v>110</v>
      </c>
      <c r="B89">
        <v>110</v>
      </c>
      <c r="C89" t="s">
        <v>21754</v>
      </c>
      <c r="D89" s="16" t="s">
        <v>7753</v>
      </c>
      <c r="E89" s="339" t="s">
        <v>7917</v>
      </c>
      <c r="F89"/>
      <c r="G89"/>
      <c r="H89"/>
    </row>
    <row r="90" spans="1:8" ht="15" x14ac:dyDescent="0.25">
      <c r="A90" s="16">
        <f t="shared" si="1"/>
        <v>109</v>
      </c>
      <c r="B90">
        <v>109</v>
      </c>
      <c r="C90" t="s">
        <v>21755</v>
      </c>
      <c r="D90" s="16" t="s">
        <v>7753</v>
      </c>
      <c r="E90" s="339" t="s">
        <v>21756</v>
      </c>
      <c r="F90"/>
      <c r="G90"/>
      <c r="H90"/>
    </row>
    <row r="91" spans="1:8" ht="15" x14ac:dyDescent="0.25">
      <c r="A91" s="16">
        <f t="shared" si="1"/>
        <v>111</v>
      </c>
      <c r="B91">
        <v>111</v>
      </c>
      <c r="C91" t="s">
        <v>21757</v>
      </c>
      <c r="D91" s="16" t="s">
        <v>7753</v>
      </c>
      <c r="E91" s="339" t="s">
        <v>21758</v>
      </c>
      <c r="F91"/>
      <c r="G91"/>
      <c r="H91"/>
    </row>
    <row r="92" spans="1:8" ht="15" x14ac:dyDescent="0.25">
      <c r="A92" s="16">
        <f t="shared" si="1"/>
        <v>112</v>
      </c>
      <c r="B92">
        <v>112</v>
      </c>
      <c r="C92" t="s">
        <v>21759</v>
      </c>
      <c r="D92" s="16" t="s">
        <v>7753</v>
      </c>
      <c r="E92" s="339" t="s">
        <v>21760</v>
      </c>
      <c r="F92"/>
      <c r="G92"/>
      <c r="H92"/>
    </row>
    <row r="93" spans="1:8" ht="15" x14ac:dyDescent="0.25">
      <c r="A93" s="16">
        <f t="shared" si="1"/>
        <v>113</v>
      </c>
      <c r="B93">
        <v>113</v>
      </c>
      <c r="C93" t="s">
        <v>21761</v>
      </c>
      <c r="D93" s="16" t="s">
        <v>7753</v>
      </c>
      <c r="E93" s="339" t="s">
        <v>21491</v>
      </c>
      <c r="F93"/>
      <c r="G93"/>
      <c r="H93"/>
    </row>
    <row r="94" spans="1:8" ht="15" x14ac:dyDescent="0.25">
      <c r="A94" s="16">
        <f t="shared" si="1"/>
        <v>104</v>
      </c>
      <c r="B94">
        <v>104</v>
      </c>
      <c r="C94" t="s">
        <v>21762</v>
      </c>
      <c r="D94" s="16" t="s">
        <v>7753</v>
      </c>
      <c r="E94" s="339" t="s">
        <v>8060</v>
      </c>
      <c r="F94"/>
      <c r="G94"/>
      <c r="H94"/>
    </row>
    <row r="95" spans="1:8" ht="15" x14ac:dyDescent="0.25">
      <c r="A95" s="16">
        <f t="shared" si="1"/>
        <v>102</v>
      </c>
      <c r="B95">
        <v>102</v>
      </c>
      <c r="C95" t="s">
        <v>21763</v>
      </c>
      <c r="D95" s="16" t="s">
        <v>7753</v>
      </c>
      <c r="E95" s="339" t="s">
        <v>16453</v>
      </c>
      <c r="F95"/>
      <c r="G95"/>
      <c r="H95"/>
    </row>
    <row r="96" spans="1:8" ht="15" x14ac:dyDescent="0.25">
      <c r="A96" s="16">
        <f t="shared" si="1"/>
        <v>95</v>
      </c>
      <c r="B96">
        <v>95</v>
      </c>
      <c r="C96" t="s">
        <v>21764</v>
      </c>
      <c r="D96" s="16" t="s">
        <v>7753</v>
      </c>
      <c r="E96" s="339" t="s">
        <v>14113</v>
      </c>
      <c r="F96"/>
      <c r="G96"/>
      <c r="H96"/>
    </row>
    <row r="97" spans="1:8" ht="15" x14ac:dyDescent="0.25">
      <c r="A97" s="16">
        <f t="shared" si="1"/>
        <v>96</v>
      </c>
      <c r="B97">
        <v>96</v>
      </c>
      <c r="C97" t="s">
        <v>21765</v>
      </c>
      <c r="D97" s="16" t="s">
        <v>7753</v>
      </c>
      <c r="E97" s="339" t="s">
        <v>21766</v>
      </c>
      <c r="F97"/>
      <c r="G97"/>
      <c r="H97"/>
    </row>
    <row r="98" spans="1:8" ht="15" x14ac:dyDescent="0.25">
      <c r="A98" s="16">
        <f t="shared" si="1"/>
        <v>97</v>
      </c>
      <c r="B98">
        <v>97</v>
      </c>
      <c r="C98" t="s">
        <v>21767</v>
      </c>
      <c r="D98" s="16" t="s">
        <v>7753</v>
      </c>
      <c r="E98" s="339" t="s">
        <v>13131</v>
      </c>
      <c r="F98"/>
      <c r="G98"/>
      <c r="H98"/>
    </row>
    <row r="99" spans="1:8" ht="15" x14ac:dyDescent="0.25">
      <c r="A99" s="16">
        <f t="shared" si="1"/>
        <v>98</v>
      </c>
      <c r="B99">
        <v>98</v>
      </c>
      <c r="C99" t="s">
        <v>21768</v>
      </c>
      <c r="D99" s="16" t="s">
        <v>7753</v>
      </c>
      <c r="E99" s="339" t="s">
        <v>21769</v>
      </c>
      <c r="F99"/>
      <c r="G99"/>
      <c r="H99"/>
    </row>
    <row r="100" spans="1:8" ht="15" x14ac:dyDescent="0.25">
      <c r="A100" s="16">
        <f t="shared" si="1"/>
        <v>99</v>
      </c>
      <c r="B100">
        <v>99</v>
      </c>
      <c r="C100" t="s">
        <v>21770</v>
      </c>
      <c r="D100" s="16" t="s">
        <v>7753</v>
      </c>
      <c r="E100" s="339" t="s">
        <v>14901</v>
      </c>
      <c r="F100"/>
      <c r="G100"/>
      <c r="H100"/>
    </row>
    <row r="101" spans="1:8" ht="15" x14ac:dyDescent="0.25">
      <c r="A101" s="16">
        <f t="shared" si="1"/>
        <v>100</v>
      </c>
      <c r="B101">
        <v>100</v>
      </c>
      <c r="C101" t="s">
        <v>21771</v>
      </c>
      <c r="D101" s="16" t="s">
        <v>7753</v>
      </c>
      <c r="E101" s="339" t="s">
        <v>21772</v>
      </c>
      <c r="F101"/>
      <c r="G101"/>
      <c r="H101"/>
    </row>
    <row r="102" spans="1:8" ht="15" x14ac:dyDescent="0.25">
      <c r="A102" s="16">
        <f t="shared" si="1"/>
        <v>75</v>
      </c>
      <c r="B102">
        <v>75</v>
      </c>
      <c r="C102" t="s">
        <v>21773</v>
      </c>
      <c r="D102" s="16" t="s">
        <v>7753</v>
      </c>
      <c r="E102" s="339" t="s">
        <v>21774</v>
      </c>
      <c r="F102"/>
      <c r="G102"/>
      <c r="H102"/>
    </row>
    <row r="103" spans="1:8" ht="15" x14ac:dyDescent="0.25">
      <c r="A103" s="16">
        <f t="shared" si="1"/>
        <v>83</v>
      </c>
      <c r="B103">
        <v>83</v>
      </c>
      <c r="C103" t="s">
        <v>21775</v>
      </c>
      <c r="D103" s="16" t="s">
        <v>7753</v>
      </c>
      <c r="E103" s="339" t="s">
        <v>21776</v>
      </c>
      <c r="F103"/>
      <c r="G103"/>
      <c r="H103"/>
    </row>
    <row r="104" spans="1:8" ht="15" x14ac:dyDescent="0.25">
      <c r="A104" s="16">
        <f t="shared" si="1"/>
        <v>74</v>
      </c>
      <c r="B104">
        <v>74</v>
      </c>
      <c r="C104" t="s">
        <v>21777</v>
      </c>
      <c r="D104" s="16" t="s">
        <v>7753</v>
      </c>
      <c r="E104" s="339" t="s">
        <v>21778</v>
      </c>
      <c r="F104"/>
      <c r="G104"/>
      <c r="H104"/>
    </row>
    <row r="105" spans="1:8" ht="15" x14ac:dyDescent="0.25">
      <c r="A105" s="16">
        <f t="shared" si="1"/>
        <v>106</v>
      </c>
      <c r="B105">
        <v>106</v>
      </c>
      <c r="C105" t="s">
        <v>21779</v>
      </c>
      <c r="D105" s="16" t="s">
        <v>7753</v>
      </c>
      <c r="E105" s="339" t="s">
        <v>21780</v>
      </c>
      <c r="F105"/>
      <c r="G105"/>
      <c r="H105"/>
    </row>
    <row r="106" spans="1:8" ht="15" x14ac:dyDescent="0.25">
      <c r="A106" s="16">
        <f t="shared" si="1"/>
        <v>88</v>
      </c>
      <c r="B106">
        <v>88</v>
      </c>
      <c r="C106" t="s">
        <v>21781</v>
      </c>
      <c r="D106" s="16" t="s">
        <v>7753</v>
      </c>
      <c r="E106" s="339" t="s">
        <v>7815</v>
      </c>
      <c r="F106"/>
      <c r="G106"/>
      <c r="H106"/>
    </row>
    <row r="107" spans="1:8" ht="15" x14ac:dyDescent="0.25">
      <c r="A107" s="16">
        <f t="shared" si="1"/>
        <v>82</v>
      </c>
      <c r="B107">
        <v>82</v>
      </c>
      <c r="C107" t="s">
        <v>21782</v>
      </c>
      <c r="D107" s="16" t="s">
        <v>7753</v>
      </c>
      <c r="E107" s="339" t="s">
        <v>21222</v>
      </c>
      <c r="F107"/>
      <c r="G107"/>
      <c r="H107"/>
    </row>
    <row r="108" spans="1:8" ht="15" x14ac:dyDescent="0.25">
      <c r="A108" s="16">
        <f t="shared" si="1"/>
        <v>105</v>
      </c>
      <c r="B108">
        <v>105</v>
      </c>
      <c r="C108" t="s">
        <v>21783</v>
      </c>
      <c r="D108" s="16" t="s">
        <v>7753</v>
      </c>
      <c r="E108" s="339" t="s">
        <v>21784</v>
      </c>
      <c r="F108"/>
      <c r="G108"/>
      <c r="H108"/>
    </row>
    <row r="109" spans="1:8" ht="15" x14ac:dyDescent="0.25">
      <c r="A109" s="16">
        <f t="shared" si="1"/>
        <v>60</v>
      </c>
      <c r="B109">
        <v>60</v>
      </c>
      <c r="C109" t="s">
        <v>21785</v>
      </c>
      <c r="D109" s="16" t="s">
        <v>7753</v>
      </c>
      <c r="E109" s="339" t="s">
        <v>8993</v>
      </c>
      <c r="F109"/>
      <c r="G109"/>
      <c r="H109"/>
    </row>
    <row r="110" spans="1:8" ht="15" x14ac:dyDescent="0.25">
      <c r="A110" s="16">
        <f t="shared" si="1"/>
        <v>72</v>
      </c>
      <c r="B110">
        <v>72</v>
      </c>
      <c r="C110" t="s">
        <v>21786</v>
      </c>
      <c r="D110" s="16" t="s">
        <v>7753</v>
      </c>
      <c r="E110" s="339" t="s">
        <v>21787</v>
      </c>
      <c r="F110"/>
      <c r="G110"/>
      <c r="H110"/>
    </row>
    <row r="111" spans="1:8" ht="15" x14ac:dyDescent="0.25">
      <c r="A111" s="16">
        <f t="shared" si="1"/>
        <v>67</v>
      </c>
      <c r="B111">
        <v>67</v>
      </c>
      <c r="C111" t="s">
        <v>21788</v>
      </c>
      <c r="D111" s="16" t="s">
        <v>7753</v>
      </c>
      <c r="E111" s="339" t="s">
        <v>13382</v>
      </c>
      <c r="F111"/>
      <c r="G111"/>
      <c r="H111"/>
    </row>
    <row r="112" spans="1:8" ht="15" x14ac:dyDescent="0.25">
      <c r="A112" s="16">
        <f t="shared" si="1"/>
        <v>71</v>
      </c>
      <c r="B112">
        <v>71</v>
      </c>
      <c r="C112" t="s">
        <v>21789</v>
      </c>
      <c r="D112" s="16" t="s">
        <v>7753</v>
      </c>
      <c r="E112" s="339" t="s">
        <v>15039</v>
      </c>
      <c r="F112"/>
      <c r="G112"/>
      <c r="H112"/>
    </row>
    <row r="113" spans="1:8" ht="15" x14ac:dyDescent="0.25">
      <c r="A113" s="16">
        <f t="shared" si="1"/>
        <v>73</v>
      </c>
      <c r="B113">
        <v>73</v>
      </c>
      <c r="C113" t="s">
        <v>21790</v>
      </c>
      <c r="D113" s="16" t="s">
        <v>7753</v>
      </c>
      <c r="E113" s="339" t="s">
        <v>21134</v>
      </c>
      <c r="F113"/>
      <c r="G113"/>
      <c r="H113"/>
    </row>
    <row r="114" spans="1:8" ht="15" x14ac:dyDescent="0.25">
      <c r="A114" s="16">
        <f t="shared" si="1"/>
        <v>46</v>
      </c>
      <c r="B114">
        <v>46</v>
      </c>
      <c r="C114" t="s">
        <v>21791</v>
      </c>
      <c r="D114" s="16" t="s">
        <v>7753</v>
      </c>
      <c r="E114" s="339" t="s">
        <v>21792</v>
      </c>
      <c r="F114"/>
      <c r="G114"/>
      <c r="H114"/>
    </row>
    <row r="115" spans="1:8" ht="15" x14ac:dyDescent="0.25">
      <c r="A115" s="16">
        <f t="shared" si="1"/>
        <v>47</v>
      </c>
      <c r="B115">
        <v>47</v>
      </c>
      <c r="C115" t="s">
        <v>21793</v>
      </c>
      <c r="D115" s="16" t="s">
        <v>7753</v>
      </c>
      <c r="E115" s="339" t="s">
        <v>21794</v>
      </c>
      <c r="F115"/>
      <c r="G115"/>
      <c r="H115"/>
    </row>
    <row r="116" spans="1:8" ht="15" x14ac:dyDescent="0.25">
      <c r="A116" s="16">
        <f t="shared" si="1"/>
        <v>48</v>
      </c>
      <c r="B116">
        <v>48</v>
      </c>
      <c r="C116" t="s">
        <v>21795</v>
      </c>
      <c r="D116" s="16" t="s">
        <v>7753</v>
      </c>
      <c r="E116" s="339" t="s">
        <v>21796</v>
      </c>
      <c r="F116"/>
      <c r="G116"/>
      <c r="H116"/>
    </row>
    <row r="117" spans="1:8" ht="15" x14ac:dyDescent="0.25">
      <c r="A117" s="16">
        <f t="shared" si="1"/>
        <v>52</v>
      </c>
      <c r="B117">
        <v>52</v>
      </c>
      <c r="C117" t="s">
        <v>21797</v>
      </c>
      <c r="D117" s="16" t="s">
        <v>7753</v>
      </c>
      <c r="E117" s="339" t="s">
        <v>20847</v>
      </c>
      <c r="F117"/>
      <c r="G117"/>
      <c r="H117"/>
    </row>
    <row r="118" spans="1:8" ht="15" x14ac:dyDescent="0.25">
      <c r="A118" s="16">
        <f t="shared" si="1"/>
        <v>43</v>
      </c>
      <c r="B118">
        <v>43</v>
      </c>
      <c r="C118" t="s">
        <v>21798</v>
      </c>
      <c r="D118" s="16" t="s">
        <v>7753</v>
      </c>
      <c r="E118" s="339" t="s">
        <v>21799</v>
      </c>
      <c r="F118"/>
      <c r="G118"/>
      <c r="H118"/>
    </row>
    <row r="119" spans="1:8" ht="15" x14ac:dyDescent="0.25">
      <c r="A119" s="16">
        <f t="shared" si="1"/>
        <v>39719</v>
      </c>
      <c r="B119">
        <v>39719</v>
      </c>
      <c r="C119" t="s">
        <v>21800</v>
      </c>
      <c r="D119" s="16" t="s">
        <v>7751</v>
      </c>
      <c r="E119" s="339" t="s">
        <v>21801</v>
      </c>
      <c r="F119"/>
      <c r="G119"/>
      <c r="H119"/>
    </row>
    <row r="120" spans="1:8" ht="15" x14ac:dyDescent="0.25">
      <c r="A120" s="16">
        <f t="shared" si="1"/>
        <v>3410</v>
      </c>
      <c r="B120">
        <v>3410</v>
      </c>
      <c r="C120" t="s">
        <v>21802</v>
      </c>
      <c r="D120" s="16" t="s">
        <v>7755</v>
      </c>
      <c r="E120" s="339" t="s">
        <v>19913</v>
      </c>
      <c r="F120"/>
      <c r="G120"/>
      <c r="H120"/>
    </row>
    <row r="121" spans="1:8" ht="15" x14ac:dyDescent="0.25">
      <c r="A121" s="16">
        <f t="shared" si="1"/>
        <v>4791</v>
      </c>
      <c r="B121">
        <v>4791</v>
      </c>
      <c r="C121" t="s">
        <v>21803</v>
      </c>
      <c r="D121" s="16" t="s">
        <v>7755</v>
      </c>
      <c r="E121" s="339" t="s">
        <v>21804</v>
      </c>
      <c r="F121"/>
      <c r="G121"/>
      <c r="H121"/>
    </row>
    <row r="122" spans="1:8" ht="15" x14ac:dyDescent="0.25">
      <c r="A122" s="16">
        <f t="shared" si="1"/>
        <v>157</v>
      </c>
      <c r="B122">
        <v>157</v>
      </c>
      <c r="C122" t="s">
        <v>21805</v>
      </c>
      <c r="D122" s="16" t="s">
        <v>7755</v>
      </c>
      <c r="E122" s="339" t="s">
        <v>21806</v>
      </c>
      <c r="F122"/>
      <c r="G122"/>
      <c r="H122"/>
    </row>
    <row r="123" spans="1:8" ht="15" x14ac:dyDescent="0.25">
      <c r="A123" s="16">
        <f t="shared" si="1"/>
        <v>156</v>
      </c>
      <c r="B123">
        <v>156</v>
      </c>
      <c r="C123" t="s">
        <v>21807</v>
      </c>
      <c r="D123" s="16" t="s">
        <v>7755</v>
      </c>
      <c r="E123" s="339" t="s">
        <v>21808</v>
      </c>
      <c r="F123"/>
      <c r="G123"/>
      <c r="H123"/>
    </row>
    <row r="124" spans="1:8" ht="15" x14ac:dyDescent="0.25">
      <c r="A124" s="16">
        <f t="shared" si="1"/>
        <v>131</v>
      </c>
      <c r="B124">
        <v>131</v>
      </c>
      <c r="C124" t="s">
        <v>21809</v>
      </c>
      <c r="D124" s="16" t="s">
        <v>7755</v>
      </c>
      <c r="E124" s="339" t="s">
        <v>21810</v>
      </c>
      <c r="F124"/>
      <c r="G124"/>
      <c r="H124"/>
    </row>
    <row r="125" spans="1:8" ht="15" x14ac:dyDescent="0.25">
      <c r="A125" s="16">
        <f t="shared" si="1"/>
        <v>21114</v>
      </c>
      <c r="B125">
        <v>21114</v>
      </c>
      <c r="C125" t="s">
        <v>21811</v>
      </c>
      <c r="D125" s="16" t="s">
        <v>7753</v>
      </c>
      <c r="E125" s="339" t="s">
        <v>21812</v>
      </c>
      <c r="F125"/>
      <c r="G125"/>
      <c r="H125"/>
    </row>
    <row r="126" spans="1:8" ht="15" x14ac:dyDescent="0.25">
      <c r="A126" s="16">
        <f t="shared" si="1"/>
        <v>119</v>
      </c>
      <c r="B126">
        <v>119</v>
      </c>
      <c r="C126" t="s">
        <v>21813</v>
      </c>
      <c r="D126" s="16" t="s">
        <v>7753</v>
      </c>
      <c r="E126" s="339" t="s">
        <v>21814</v>
      </c>
      <c r="F126"/>
      <c r="G126"/>
      <c r="H126"/>
    </row>
    <row r="127" spans="1:8" ht="15" x14ac:dyDescent="0.25">
      <c r="A127" s="16">
        <f t="shared" si="1"/>
        <v>122</v>
      </c>
      <c r="B127">
        <v>122</v>
      </c>
      <c r="C127" t="s">
        <v>21815</v>
      </c>
      <c r="D127" s="16" t="s">
        <v>7753</v>
      </c>
      <c r="E127" s="339" t="s">
        <v>21216</v>
      </c>
      <c r="F127"/>
      <c r="G127"/>
      <c r="H127"/>
    </row>
    <row r="128" spans="1:8" ht="15" x14ac:dyDescent="0.25">
      <c r="A128" s="16">
        <f t="shared" si="1"/>
        <v>20080</v>
      </c>
      <c r="B128">
        <v>20080</v>
      </c>
      <c r="C128" t="s">
        <v>21816</v>
      </c>
      <c r="D128" s="16" t="s">
        <v>7753</v>
      </c>
      <c r="E128" s="339" t="s">
        <v>8231</v>
      </c>
      <c r="F128"/>
      <c r="G128"/>
      <c r="H128"/>
    </row>
    <row r="129" spans="1:8" ht="15" x14ac:dyDescent="0.25">
      <c r="A129" s="16">
        <f t="shared" si="1"/>
        <v>124</v>
      </c>
      <c r="B129">
        <v>124</v>
      </c>
      <c r="C129" t="s">
        <v>21817</v>
      </c>
      <c r="D129" s="16" t="s">
        <v>7751</v>
      </c>
      <c r="E129" s="339" t="s">
        <v>11490</v>
      </c>
      <c r="F129"/>
      <c r="G129"/>
      <c r="H129"/>
    </row>
    <row r="130" spans="1:8" ht="15" x14ac:dyDescent="0.25">
      <c r="A130" s="16">
        <f t="shared" si="1"/>
        <v>7334</v>
      </c>
      <c r="B130">
        <v>7334</v>
      </c>
      <c r="C130" t="s">
        <v>21818</v>
      </c>
      <c r="D130" s="16" t="s">
        <v>7751</v>
      </c>
      <c r="E130" s="339" t="s">
        <v>15530</v>
      </c>
      <c r="F130"/>
      <c r="G130"/>
      <c r="H130"/>
    </row>
    <row r="131" spans="1:8" ht="15" x14ac:dyDescent="0.25">
      <c r="A131" s="16">
        <f t="shared" ref="A131:A194" si="2">B131</f>
        <v>123</v>
      </c>
      <c r="B131">
        <v>123</v>
      </c>
      <c r="C131" t="s">
        <v>21819</v>
      </c>
      <c r="D131" s="16" t="s">
        <v>7751</v>
      </c>
      <c r="E131" s="339" t="s">
        <v>8100</v>
      </c>
      <c r="F131"/>
      <c r="G131"/>
      <c r="H131"/>
    </row>
    <row r="132" spans="1:8" ht="15" x14ac:dyDescent="0.25">
      <c r="A132" s="16">
        <f t="shared" si="2"/>
        <v>127</v>
      </c>
      <c r="B132">
        <v>127</v>
      </c>
      <c r="C132" t="s">
        <v>21820</v>
      </c>
      <c r="D132" s="16" t="s">
        <v>7751</v>
      </c>
      <c r="E132" s="339" t="s">
        <v>21821</v>
      </c>
      <c r="F132"/>
      <c r="G132"/>
      <c r="H132"/>
    </row>
    <row r="133" spans="1:8" ht="15" x14ac:dyDescent="0.25">
      <c r="A133" s="16">
        <f t="shared" si="2"/>
        <v>41373</v>
      </c>
      <c r="B133">
        <v>41373</v>
      </c>
      <c r="C133" t="s">
        <v>21822</v>
      </c>
      <c r="D133" s="16" t="s">
        <v>7751</v>
      </c>
      <c r="E133" s="339" t="s">
        <v>21823</v>
      </c>
      <c r="F133"/>
      <c r="G133"/>
      <c r="H133"/>
    </row>
    <row r="134" spans="1:8" ht="15" x14ac:dyDescent="0.25">
      <c r="A134" s="16">
        <f t="shared" si="2"/>
        <v>133</v>
      </c>
      <c r="B134">
        <v>133</v>
      </c>
      <c r="C134" t="s">
        <v>21824</v>
      </c>
      <c r="D134" s="16" t="s">
        <v>7751</v>
      </c>
      <c r="E134" s="339" t="s">
        <v>8375</v>
      </c>
      <c r="F134"/>
      <c r="G134"/>
      <c r="H134"/>
    </row>
    <row r="135" spans="1:8" ht="15" x14ac:dyDescent="0.25">
      <c r="A135" s="16">
        <f t="shared" si="2"/>
        <v>43617</v>
      </c>
      <c r="B135">
        <v>43617</v>
      </c>
      <c r="C135" t="s">
        <v>21825</v>
      </c>
      <c r="D135" s="16" t="s">
        <v>7751</v>
      </c>
      <c r="E135" s="339" t="s">
        <v>13359</v>
      </c>
      <c r="F135"/>
      <c r="G135"/>
      <c r="H135"/>
    </row>
    <row r="136" spans="1:8" ht="15" x14ac:dyDescent="0.25">
      <c r="A136" s="16">
        <f t="shared" si="2"/>
        <v>132</v>
      </c>
      <c r="B136">
        <v>132</v>
      </c>
      <c r="C136" t="s">
        <v>21826</v>
      </c>
      <c r="D136" s="16" t="s">
        <v>7751</v>
      </c>
      <c r="E136" s="339" t="s">
        <v>21827</v>
      </c>
      <c r="F136"/>
      <c r="G136"/>
      <c r="H136"/>
    </row>
    <row r="137" spans="1:8" ht="15" x14ac:dyDescent="0.25">
      <c r="A137" s="16">
        <f t="shared" si="2"/>
        <v>43618</v>
      </c>
      <c r="B137">
        <v>43618</v>
      </c>
      <c r="C137" t="s">
        <v>21828</v>
      </c>
      <c r="D137" s="16" t="s">
        <v>7755</v>
      </c>
      <c r="E137" s="339" t="s">
        <v>21829</v>
      </c>
      <c r="F137"/>
      <c r="G137"/>
      <c r="H137"/>
    </row>
    <row r="138" spans="1:8" ht="15" x14ac:dyDescent="0.25">
      <c r="A138" s="16">
        <f t="shared" si="2"/>
        <v>37476</v>
      </c>
      <c r="B138">
        <v>37476</v>
      </c>
      <c r="C138" t="s">
        <v>21830</v>
      </c>
      <c r="D138" s="16" t="s">
        <v>7753</v>
      </c>
      <c r="E138" s="339" t="s">
        <v>21831</v>
      </c>
      <c r="F138"/>
      <c r="G138"/>
      <c r="H138"/>
    </row>
    <row r="139" spans="1:8" ht="15" x14ac:dyDescent="0.25">
      <c r="A139" s="16">
        <f t="shared" si="2"/>
        <v>37478</v>
      </c>
      <c r="B139">
        <v>37478</v>
      </c>
      <c r="C139" t="s">
        <v>21832</v>
      </c>
      <c r="D139" s="16" t="s">
        <v>7753</v>
      </c>
      <c r="E139" s="339" t="s">
        <v>21833</v>
      </c>
      <c r="F139"/>
      <c r="G139"/>
      <c r="H139"/>
    </row>
    <row r="140" spans="1:8" ht="15" x14ac:dyDescent="0.25">
      <c r="A140" s="16">
        <f t="shared" si="2"/>
        <v>37477</v>
      </c>
      <c r="B140">
        <v>37477</v>
      </c>
      <c r="C140" t="s">
        <v>21834</v>
      </c>
      <c r="D140" s="16" t="s">
        <v>7753</v>
      </c>
      <c r="E140" s="339" t="s">
        <v>21835</v>
      </c>
      <c r="F140"/>
      <c r="G140"/>
      <c r="H140"/>
    </row>
    <row r="141" spans="1:8" ht="15" x14ac:dyDescent="0.25">
      <c r="A141" s="16">
        <f t="shared" si="2"/>
        <v>37479</v>
      </c>
      <c r="B141">
        <v>37479</v>
      </c>
      <c r="C141" t="s">
        <v>21836</v>
      </c>
      <c r="D141" s="16" t="s">
        <v>7753</v>
      </c>
      <c r="E141" s="339" t="s">
        <v>21837</v>
      </c>
      <c r="F141"/>
      <c r="G141"/>
      <c r="H141"/>
    </row>
    <row r="142" spans="1:8" ht="15" x14ac:dyDescent="0.25">
      <c r="A142" s="16">
        <f t="shared" si="2"/>
        <v>4319</v>
      </c>
      <c r="B142">
        <v>4319</v>
      </c>
      <c r="C142" t="s">
        <v>21838</v>
      </c>
      <c r="D142" s="16" t="s">
        <v>7753</v>
      </c>
      <c r="E142" s="339" t="s">
        <v>13564</v>
      </c>
      <c r="F142"/>
      <c r="G142"/>
      <c r="H142"/>
    </row>
    <row r="143" spans="1:8" ht="15" x14ac:dyDescent="0.25">
      <c r="A143" s="16">
        <f t="shared" si="2"/>
        <v>42409</v>
      </c>
      <c r="B143">
        <v>42409</v>
      </c>
      <c r="C143" t="s">
        <v>21839</v>
      </c>
      <c r="D143" s="16" t="s">
        <v>7755</v>
      </c>
      <c r="E143" s="339" t="s">
        <v>21840</v>
      </c>
      <c r="F143"/>
      <c r="G143"/>
      <c r="H143"/>
    </row>
    <row r="144" spans="1:8" ht="15" x14ac:dyDescent="0.25">
      <c r="A144" s="16">
        <f t="shared" si="2"/>
        <v>40553</v>
      </c>
      <c r="B144">
        <v>40553</v>
      </c>
      <c r="C144" t="s">
        <v>21841</v>
      </c>
      <c r="D144" s="16" t="s">
        <v>7811</v>
      </c>
      <c r="E144" s="339" t="s">
        <v>21842</v>
      </c>
      <c r="F144"/>
      <c r="G144"/>
      <c r="H144"/>
    </row>
    <row r="145" spans="1:8" ht="15" x14ac:dyDescent="0.25">
      <c r="A145" s="16">
        <f t="shared" si="2"/>
        <v>6114</v>
      </c>
      <c r="B145">
        <v>6114</v>
      </c>
      <c r="C145" t="s">
        <v>21843</v>
      </c>
      <c r="D145" s="16" t="s">
        <v>7754</v>
      </c>
      <c r="E145" s="339" t="s">
        <v>8365</v>
      </c>
      <c r="F145"/>
      <c r="G145"/>
      <c r="H145"/>
    </row>
    <row r="146" spans="1:8" ht="15" x14ac:dyDescent="0.25">
      <c r="A146" s="16">
        <f t="shared" si="2"/>
        <v>40912</v>
      </c>
      <c r="B146">
        <v>40912</v>
      </c>
      <c r="C146" t="s">
        <v>21844</v>
      </c>
      <c r="D146" s="16" t="s">
        <v>7813</v>
      </c>
      <c r="E146" s="339" t="s">
        <v>21845</v>
      </c>
      <c r="F146"/>
      <c r="G146"/>
      <c r="H146"/>
    </row>
    <row r="147" spans="1:8" ht="15" x14ac:dyDescent="0.25">
      <c r="A147" s="16">
        <f t="shared" si="2"/>
        <v>247</v>
      </c>
      <c r="B147">
        <v>247</v>
      </c>
      <c r="C147" t="s">
        <v>21846</v>
      </c>
      <c r="D147" s="16" t="s">
        <v>7754</v>
      </c>
      <c r="E147" s="339" t="s">
        <v>8365</v>
      </c>
      <c r="F147"/>
      <c r="G147"/>
      <c r="H147"/>
    </row>
    <row r="148" spans="1:8" ht="15" x14ac:dyDescent="0.25">
      <c r="A148" s="16">
        <f t="shared" si="2"/>
        <v>40919</v>
      </c>
      <c r="B148">
        <v>40919</v>
      </c>
      <c r="C148" t="s">
        <v>21847</v>
      </c>
      <c r="D148" s="16" t="s">
        <v>7813</v>
      </c>
      <c r="E148" s="339" t="s">
        <v>21845</v>
      </c>
      <c r="F148"/>
      <c r="G148"/>
      <c r="H148"/>
    </row>
    <row r="149" spans="1:8" ht="15" x14ac:dyDescent="0.25">
      <c r="A149" s="16">
        <f t="shared" si="2"/>
        <v>44499</v>
      </c>
      <c r="B149">
        <v>44499</v>
      </c>
      <c r="C149" t="s">
        <v>21848</v>
      </c>
      <c r="D149" s="16" t="s">
        <v>7754</v>
      </c>
      <c r="E149" s="339" t="s">
        <v>8365</v>
      </c>
      <c r="F149"/>
      <c r="G149"/>
      <c r="H149"/>
    </row>
    <row r="150" spans="1:8" ht="15" x14ac:dyDescent="0.25">
      <c r="A150" s="16">
        <f t="shared" si="2"/>
        <v>40984</v>
      </c>
      <c r="B150">
        <v>40984</v>
      </c>
      <c r="C150" t="s">
        <v>21849</v>
      </c>
      <c r="D150" s="16" t="s">
        <v>7813</v>
      </c>
      <c r="E150" s="339" t="s">
        <v>21845</v>
      </c>
      <c r="F150"/>
      <c r="G150"/>
      <c r="H150"/>
    </row>
    <row r="151" spans="1:8" ht="15" x14ac:dyDescent="0.25">
      <c r="A151" s="16">
        <f t="shared" si="2"/>
        <v>248</v>
      </c>
      <c r="B151">
        <v>248</v>
      </c>
      <c r="C151" t="s">
        <v>21850</v>
      </c>
      <c r="D151" s="16" t="s">
        <v>7754</v>
      </c>
      <c r="E151" s="339" t="s">
        <v>21851</v>
      </c>
      <c r="F151"/>
      <c r="G151"/>
      <c r="H151"/>
    </row>
    <row r="152" spans="1:8" ht="15" x14ac:dyDescent="0.25">
      <c r="A152" s="16">
        <f t="shared" si="2"/>
        <v>41086</v>
      </c>
      <c r="B152">
        <v>41086</v>
      </c>
      <c r="C152" t="s">
        <v>21852</v>
      </c>
      <c r="D152" s="16" t="s">
        <v>7813</v>
      </c>
      <c r="E152" s="339" t="s">
        <v>21853</v>
      </c>
      <c r="F152"/>
      <c r="G152"/>
      <c r="H152"/>
    </row>
    <row r="153" spans="1:8" ht="15" x14ac:dyDescent="0.25">
      <c r="A153" s="16">
        <f t="shared" si="2"/>
        <v>34466</v>
      </c>
      <c r="B153">
        <v>34466</v>
      </c>
      <c r="C153" t="s">
        <v>21854</v>
      </c>
      <c r="D153" s="16" t="s">
        <v>7754</v>
      </c>
      <c r="E153" s="339" t="s">
        <v>8365</v>
      </c>
      <c r="F153"/>
      <c r="G153"/>
      <c r="H153"/>
    </row>
    <row r="154" spans="1:8" ht="15" x14ac:dyDescent="0.25">
      <c r="A154" s="16">
        <f t="shared" si="2"/>
        <v>41083</v>
      </c>
      <c r="B154">
        <v>41083</v>
      </c>
      <c r="C154" t="s">
        <v>21855</v>
      </c>
      <c r="D154" s="16" t="s">
        <v>7813</v>
      </c>
      <c r="E154" s="339" t="s">
        <v>21845</v>
      </c>
      <c r="F154"/>
      <c r="G154"/>
      <c r="H154"/>
    </row>
    <row r="155" spans="1:8" ht="15" x14ac:dyDescent="0.25">
      <c r="A155" s="16">
        <f t="shared" si="2"/>
        <v>252</v>
      </c>
      <c r="B155">
        <v>252</v>
      </c>
      <c r="C155" t="s">
        <v>21856</v>
      </c>
      <c r="D155" s="16" t="s">
        <v>7754</v>
      </c>
      <c r="E155" s="339" t="s">
        <v>8365</v>
      </c>
      <c r="F155"/>
      <c r="G155"/>
      <c r="H155"/>
    </row>
    <row r="156" spans="1:8" ht="15" x14ac:dyDescent="0.25">
      <c r="A156" s="16">
        <f t="shared" si="2"/>
        <v>40909</v>
      </c>
      <c r="B156">
        <v>40909</v>
      </c>
      <c r="C156" t="s">
        <v>21857</v>
      </c>
      <c r="D156" s="16" t="s">
        <v>7813</v>
      </c>
      <c r="E156" s="339" t="s">
        <v>21845</v>
      </c>
      <c r="F156"/>
      <c r="G156"/>
      <c r="H156"/>
    </row>
    <row r="157" spans="1:8" ht="15" x14ac:dyDescent="0.25">
      <c r="A157" s="16">
        <f t="shared" si="2"/>
        <v>242</v>
      </c>
      <c r="B157">
        <v>242</v>
      </c>
      <c r="C157" t="s">
        <v>21858</v>
      </c>
      <c r="D157" s="16" t="s">
        <v>7754</v>
      </c>
      <c r="E157" s="339" t="s">
        <v>21851</v>
      </c>
      <c r="F157"/>
      <c r="G157"/>
      <c r="H157"/>
    </row>
    <row r="158" spans="1:8" ht="15" x14ac:dyDescent="0.25">
      <c r="A158" s="16">
        <f t="shared" si="2"/>
        <v>41085</v>
      </c>
      <c r="B158">
        <v>41085</v>
      </c>
      <c r="C158" t="s">
        <v>21859</v>
      </c>
      <c r="D158" s="16" t="s">
        <v>7813</v>
      </c>
      <c r="E158" s="339" t="s">
        <v>21853</v>
      </c>
      <c r="F158"/>
      <c r="G158"/>
      <c r="H158"/>
    </row>
    <row r="159" spans="1:8" ht="15" x14ac:dyDescent="0.25">
      <c r="A159" s="16">
        <f t="shared" si="2"/>
        <v>427</v>
      </c>
      <c r="B159">
        <v>427</v>
      </c>
      <c r="C159" t="s">
        <v>21860</v>
      </c>
      <c r="D159" s="16" t="s">
        <v>7753</v>
      </c>
      <c r="E159" s="339" t="s">
        <v>12645</v>
      </c>
      <c r="F159"/>
      <c r="G159"/>
      <c r="H159"/>
    </row>
    <row r="160" spans="1:8" ht="15" x14ac:dyDescent="0.25">
      <c r="A160" s="16">
        <f t="shared" si="2"/>
        <v>417</v>
      </c>
      <c r="B160">
        <v>417</v>
      </c>
      <c r="C160" t="s">
        <v>21861</v>
      </c>
      <c r="D160" s="16" t="s">
        <v>7753</v>
      </c>
      <c r="E160" s="339" t="s">
        <v>8362</v>
      </c>
      <c r="F160"/>
      <c r="G160"/>
      <c r="H160"/>
    </row>
    <row r="161" spans="1:8" ht="15" x14ac:dyDescent="0.25">
      <c r="A161" s="16">
        <f t="shared" si="2"/>
        <v>11273</v>
      </c>
      <c r="B161">
        <v>11273</v>
      </c>
      <c r="C161" t="s">
        <v>21862</v>
      </c>
      <c r="D161" s="16" t="s">
        <v>7753</v>
      </c>
      <c r="E161" s="339" t="s">
        <v>7947</v>
      </c>
      <c r="F161"/>
      <c r="G161"/>
      <c r="H161"/>
    </row>
    <row r="162" spans="1:8" ht="15" x14ac:dyDescent="0.25">
      <c r="A162" s="16">
        <f t="shared" si="2"/>
        <v>11272</v>
      </c>
      <c r="B162">
        <v>11272</v>
      </c>
      <c r="C162" t="s">
        <v>21863</v>
      </c>
      <c r="D162" s="16" t="s">
        <v>7753</v>
      </c>
      <c r="E162" s="339" t="s">
        <v>10146</v>
      </c>
      <c r="F162"/>
      <c r="G162"/>
      <c r="H162"/>
    </row>
    <row r="163" spans="1:8" ht="15" x14ac:dyDescent="0.25">
      <c r="A163" s="16">
        <f t="shared" si="2"/>
        <v>11275</v>
      </c>
      <c r="B163">
        <v>11275</v>
      </c>
      <c r="C163" t="s">
        <v>21864</v>
      </c>
      <c r="D163" s="16" t="s">
        <v>7753</v>
      </c>
      <c r="E163" s="339" t="s">
        <v>11768</v>
      </c>
      <c r="F163"/>
      <c r="G163"/>
      <c r="H163"/>
    </row>
    <row r="164" spans="1:8" ht="15" x14ac:dyDescent="0.25">
      <c r="A164" s="16">
        <f t="shared" si="2"/>
        <v>11274</v>
      </c>
      <c r="B164">
        <v>11274</v>
      </c>
      <c r="C164" t="s">
        <v>21865</v>
      </c>
      <c r="D164" s="16" t="s">
        <v>7753</v>
      </c>
      <c r="E164" s="339" t="s">
        <v>13562</v>
      </c>
      <c r="F164"/>
      <c r="G164"/>
      <c r="H164"/>
    </row>
    <row r="165" spans="1:8" ht="15" x14ac:dyDescent="0.25">
      <c r="A165" s="16">
        <f t="shared" si="2"/>
        <v>38470</v>
      </c>
      <c r="B165">
        <v>38470</v>
      </c>
      <c r="C165" t="s">
        <v>21866</v>
      </c>
      <c r="D165" s="16" t="s">
        <v>7753</v>
      </c>
      <c r="E165" s="339" t="s">
        <v>21867</v>
      </c>
      <c r="F165"/>
      <c r="G165"/>
      <c r="H165"/>
    </row>
    <row r="166" spans="1:8" ht="15" x14ac:dyDescent="0.25">
      <c r="A166" s="16">
        <f t="shared" si="2"/>
        <v>38547</v>
      </c>
      <c r="B166">
        <v>38547</v>
      </c>
      <c r="C166" t="s">
        <v>21868</v>
      </c>
      <c r="D166" s="16" t="s">
        <v>7753</v>
      </c>
      <c r="E166" s="339" t="s">
        <v>21869</v>
      </c>
      <c r="F166"/>
      <c r="G166"/>
      <c r="H166"/>
    </row>
    <row r="167" spans="1:8" ht="15" x14ac:dyDescent="0.25">
      <c r="A167" s="16">
        <f t="shared" si="2"/>
        <v>38469</v>
      </c>
      <c r="B167">
        <v>38469</v>
      </c>
      <c r="C167" t="s">
        <v>21870</v>
      </c>
      <c r="D167" s="16" t="s">
        <v>7753</v>
      </c>
      <c r="E167" s="339" t="s">
        <v>21871</v>
      </c>
      <c r="F167"/>
      <c r="G167"/>
      <c r="H167"/>
    </row>
    <row r="168" spans="1:8" ht="15" x14ac:dyDescent="0.25">
      <c r="A168" s="16">
        <f t="shared" si="2"/>
        <v>38467</v>
      </c>
      <c r="B168">
        <v>38467</v>
      </c>
      <c r="C168" t="s">
        <v>21872</v>
      </c>
      <c r="D168" s="16" t="s">
        <v>7753</v>
      </c>
      <c r="E168" s="339" t="s">
        <v>21873</v>
      </c>
      <c r="F168"/>
      <c r="G168"/>
      <c r="H168"/>
    </row>
    <row r="169" spans="1:8" ht="15" x14ac:dyDescent="0.25">
      <c r="A169" s="16">
        <f t="shared" si="2"/>
        <v>38468</v>
      </c>
      <c r="B169">
        <v>38468</v>
      </c>
      <c r="C169" t="s">
        <v>21874</v>
      </c>
      <c r="D169" s="16" t="s">
        <v>7753</v>
      </c>
      <c r="E169" s="339" t="s">
        <v>21875</v>
      </c>
      <c r="F169"/>
      <c r="G169"/>
      <c r="H169"/>
    </row>
    <row r="170" spans="1:8" ht="15" x14ac:dyDescent="0.25">
      <c r="A170" s="16">
        <f t="shared" si="2"/>
        <v>38471</v>
      </c>
      <c r="B170">
        <v>38471</v>
      </c>
      <c r="C170" t="s">
        <v>21876</v>
      </c>
      <c r="D170" s="16" t="s">
        <v>7753</v>
      </c>
      <c r="E170" s="339" t="s">
        <v>21530</v>
      </c>
      <c r="F170"/>
      <c r="G170"/>
      <c r="H170"/>
    </row>
    <row r="171" spans="1:8" ht="15" x14ac:dyDescent="0.25">
      <c r="A171" s="16">
        <f t="shared" si="2"/>
        <v>37370</v>
      </c>
      <c r="B171">
        <v>37370</v>
      </c>
      <c r="C171" t="s">
        <v>21877</v>
      </c>
      <c r="D171" s="16" t="s">
        <v>7754</v>
      </c>
      <c r="E171" s="339" t="s">
        <v>21878</v>
      </c>
      <c r="F171"/>
      <c r="G171"/>
      <c r="H171"/>
    </row>
    <row r="172" spans="1:8" ht="15" x14ac:dyDescent="0.25">
      <c r="A172" s="16">
        <f t="shared" si="2"/>
        <v>40862</v>
      </c>
      <c r="B172">
        <v>40862</v>
      </c>
      <c r="C172" t="s">
        <v>21879</v>
      </c>
      <c r="D172" s="16" t="s">
        <v>7813</v>
      </c>
      <c r="E172" s="339" t="s">
        <v>21880</v>
      </c>
      <c r="F172"/>
      <c r="G172"/>
      <c r="H172"/>
    </row>
    <row r="173" spans="1:8" ht="15" x14ac:dyDescent="0.25">
      <c r="A173" s="16">
        <f t="shared" si="2"/>
        <v>10658</v>
      </c>
      <c r="B173">
        <v>10658</v>
      </c>
      <c r="C173" t="s">
        <v>21881</v>
      </c>
      <c r="D173" s="16" t="s">
        <v>7753</v>
      </c>
      <c r="E173" s="339" t="s">
        <v>21882</v>
      </c>
      <c r="F173"/>
      <c r="G173"/>
      <c r="H173"/>
    </row>
    <row r="174" spans="1:8" ht="15" x14ac:dyDescent="0.25">
      <c r="A174" s="16">
        <f t="shared" si="2"/>
        <v>253</v>
      </c>
      <c r="B174">
        <v>253</v>
      </c>
      <c r="C174" t="s">
        <v>21883</v>
      </c>
      <c r="D174" s="16" t="s">
        <v>7754</v>
      </c>
      <c r="E174" s="339" t="s">
        <v>14921</v>
      </c>
      <c r="F174"/>
      <c r="G174"/>
      <c r="H174"/>
    </row>
    <row r="175" spans="1:8" ht="15" x14ac:dyDescent="0.25">
      <c r="A175" s="16">
        <f t="shared" si="2"/>
        <v>40809</v>
      </c>
      <c r="B175">
        <v>40809</v>
      </c>
      <c r="C175" t="s">
        <v>21884</v>
      </c>
      <c r="D175" s="16" t="s">
        <v>7813</v>
      </c>
      <c r="E175" s="339" t="s">
        <v>21885</v>
      </c>
      <c r="F175"/>
      <c r="G175"/>
      <c r="H175"/>
    </row>
    <row r="176" spans="1:8" ht="15" x14ac:dyDescent="0.25">
      <c r="A176" s="16">
        <f t="shared" si="2"/>
        <v>42428</v>
      </c>
      <c r="B176">
        <v>42428</v>
      </c>
      <c r="C176" t="s">
        <v>21886</v>
      </c>
      <c r="D176" s="16" t="s">
        <v>7753</v>
      </c>
      <c r="E176" s="339" t="s">
        <v>21887</v>
      </c>
      <c r="F176"/>
      <c r="G176"/>
      <c r="H176"/>
    </row>
    <row r="177" spans="1:8" ht="15" x14ac:dyDescent="0.25">
      <c r="A177" s="16">
        <f t="shared" si="2"/>
        <v>301</v>
      </c>
      <c r="B177">
        <v>301</v>
      </c>
      <c r="C177" t="s">
        <v>21888</v>
      </c>
      <c r="D177" s="16" t="s">
        <v>7753</v>
      </c>
      <c r="E177" s="339" t="s">
        <v>16513</v>
      </c>
      <c r="F177"/>
      <c r="G177"/>
      <c r="H177"/>
    </row>
    <row r="178" spans="1:8" ht="15" x14ac:dyDescent="0.25">
      <c r="A178" s="16">
        <f t="shared" si="2"/>
        <v>296</v>
      </c>
      <c r="B178">
        <v>296</v>
      </c>
      <c r="C178" t="s">
        <v>21889</v>
      </c>
      <c r="D178" s="16" t="s">
        <v>7753</v>
      </c>
      <c r="E178" s="339" t="s">
        <v>9427</v>
      </c>
      <c r="F178"/>
      <c r="G178"/>
      <c r="H178"/>
    </row>
    <row r="179" spans="1:8" ht="15" x14ac:dyDescent="0.25">
      <c r="A179" s="16">
        <f t="shared" si="2"/>
        <v>297</v>
      </c>
      <c r="B179">
        <v>297</v>
      </c>
      <c r="C179" t="s">
        <v>21890</v>
      </c>
      <c r="D179" s="16" t="s">
        <v>7753</v>
      </c>
      <c r="E179" s="339" t="s">
        <v>16553</v>
      </c>
      <c r="F179"/>
      <c r="G179"/>
      <c r="H179"/>
    </row>
    <row r="180" spans="1:8" ht="15" x14ac:dyDescent="0.25">
      <c r="A180" s="16">
        <f t="shared" si="2"/>
        <v>299</v>
      </c>
      <c r="B180">
        <v>299</v>
      </c>
      <c r="C180" t="s">
        <v>21891</v>
      </c>
      <c r="D180" s="16" t="s">
        <v>7753</v>
      </c>
      <c r="E180" s="339" t="s">
        <v>15022</v>
      </c>
      <c r="F180"/>
      <c r="G180"/>
      <c r="H180"/>
    </row>
    <row r="181" spans="1:8" ht="15" x14ac:dyDescent="0.25">
      <c r="A181" s="16">
        <f t="shared" si="2"/>
        <v>300</v>
      </c>
      <c r="B181">
        <v>300</v>
      </c>
      <c r="C181" t="s">
        <v>21892</v>
      </c>
      <c r="D181" s="16" t="s">
        <v>7753</v>
      </c>
      <c r="E181" s="339" t="s">
        <v>7996</v>
      </c>
      <c r="F181"/>
      <c r="G181"/>
      <c r="H181"/>
    </row>
    <row r="182" spans="1:8" ht="15" x14ac:dyDescent="0.25">
      <c r="A182" s="16">
        <f t="shared" si="2"/>
        <v>20085</v>
      </c>
      <c r="B182">
        <v>20085</v>
      </c>
      <c r="C182" t="s">
        <v>21893</v>
      </c>
      <c r="D182" s="16" t="s">
        <v>7753</v>
      </c>
      <c r="E182" s="339" t="s">
        <v>16645</v>
      </c>
      <c r="F182"/>
      <c r="G182"/>
      <c r="H182"/>
    </row>
    <row r="183" spans="1:8" ht="15" x14ac:dyDescent="0.25">
      <c r="A183" s="16">
        <f t="shared" si="2"/>
        <v>298</v>
      </c>
      <c r="B183">
        <v>298</v>
      </c>
      <c r="C183" t="s">
        <v>21894</v>
      </c>
      <c r="D183" s="16" t="s">
        <v>7753</v>
      </c>
      <c r="E183" s="339" t="s">
        <v>8196</v>
      </c>
      <c r="F183"/>
      <c r="G183"/>
      <c r="H183"/>
    </row>
    <row r="184" spans="1:8" ht="15" x14ac:dyDescent="0.25">
      <c r="A184" s="16">
        <f t="shared" si="2"/>
        <v>311</v>
      </c>
      <c r="B184">
        <v>311</v>
      </c>
      <c r="C184" t="s">
        <v>21895</v>
      </c>
      <c r="D184" s="16" t="s">
        <v>7753</v>
      </c>
      <c r="E184" s="339" t="s">
        <v>15046</v>
      </c>
      <c r="F184"/>
      <c r="G184"/>
      <c r="H184"/>
    </row>
    <row r="185" spans="1:8" ht="15" x14ac:dyDescent="0.25">
      <c r="A185" s="16">
        <f t="shared" si="2"/>
        <v>318</v>
      </c>
      <c r="B185">
        <v>318</v>
      </c>
      <c r="C185" t="s">
        <v>21896</v>
      </c>
      <c r="D185" s="16" t="s">
        <v>7753</v>
      </c>
      <c r="E185" s="339" t="s">
        <v>21897</v>
      </c>
      <c r="F185"/>
      <c r="G185"/>
      <c r="H185"/>
    </row>
    <row r="186" spans="1:8" ht="15" x14ac:dyDescent="0.25">
      <c r="A186" s="16">
        <f t="shared" si="2"/>
        <v>319</v>
      </c>
      <c r="B186">
        <v>319</v>
      </c>
      <c r="C186" t="s">
        <v>21898</v>
      </c>
      <c r="D186" s="16" t="s">
        <v>7753</v>
      </c>
      <c r="E186" s="339" t="s">
        <v>16086</v>
      </c>
      <c r="F186"/>
      <c r="G186"/>
      <c r="H186"/>
    </row>
    <row r="187" spans="1:8" ht="15" x14ac:dyDescent="0.25">
      <c r="A187" s="16">
        <f t="shared" si="2"/>
        <v>303</v>
      </c>
      <c r="B187">
        <v>303</v>
      </c>
      <c r="C187" t="s">
        <v>21899</v>
      </c>
      <c r="D187" s="16" t="s">
        <v>7753</v>
      </c>
      <c r="E187" s="339" t="s">
        <v>21900</v>
      </c>
      <c r="F187"/>
      <c r="G187"/>
      <c r="H187"/>
    </row>
    <row r="188" spans="1:8" ht="15" x14ac:dyDescent="0.25">
      <c r="A188" s="16">
        <f t="shared" si="2"/>
        <v>305</v>
      </c>
      <c r="B188">
        <v>305</v>
      </c>
      <c r="C188" t="s">
        <v>21901</v>
      </c>
      <c r="D188" s="16" t="s">
        <v>7753</v>
      </c>
      <c r="E188" s="339" t="s">
        <v>10150</v>
      </c>
      <c r="F188"/>
      <c r="G188"/>
      <c r="H188"/>
    </row>
    <row r="189" spans="1:8" ht="15" x14ac:dyDescent="0.25">
      <c r="A189" s="16">
        <f t="shared" si="2"/>
        <v>306</v>
      </c>
      <c r="B189">
        <v>306</v>
      </c>
      <c r="C189" t="s">
        <v>21902</v>
      </c>
      <c r="D189" s="16" t="s">
        <v>7753</v>
      </c>
      <c r="E189" s="339" t="s">
        <v>10724</v>
      </c>
      <c r="F189"/>
      <c r="G189"/>
      <c r="H189"/>
    </row>
    <row r="190" spans="1:8" ht="15" x14ac:dyDescent="0.25">
      <c r="A190" s="16">
        <f t="shared" si="2"/>
        <v>307</v>
      </c>
      <c r="B190">
        <v>307</v>
      </c>
      <c r="C190" t="s">
        <v>21903</v>
      </c>
      <c r="D190" s="16" t="s">
        <v>7753</v>
      </c>
      <c r="E190" s="339" t="s">
        <v>21904</v>
      </c>
      <c r="F190"/>
      <c r="G190"/>
      <c r="H190"/>
    </row>
    <row r="191" spans="1:8" ht="15" x14ac:dyDescent="0.25">
      <c r="A191" s="16">
        <f t="shared" si="2"/>
        <v>309</v>
      </c>
      <c r="B191">
        <v>309</v>
      </c>
      <c r="C191" t="s">
        <v>21905</v>
      </c>
      <c r="D191" s="16" t="s">
        <v>7753</v>
      </c>
      <c r="E191" s="339" t="s">
        <v>21906</v>
      </c>
      <c r="F191"/>
      <c r="G191"/>
      <c r="H191"/>
    </row>
    <row r="192" spans="1:8" ht="15" x14ac:dyDescent="0.25">
      <c r="A192" s="16">
        <f t="shared" si="2"/>
        <v>310</v>
      </c>
      <c r="B192">
        <v>310</v>
      </c>
      <c r="C192" t="s">
        <v>21907</v>
      </c>
      <c r="D192" s="16" t="s">
        <v>7753</v>
      </c>
      <c r="E192" s="339" t="s">
        <v>21908</v>
      </c>
      <c r="F192"/>
      <c r="G192"/>
      <c r="H192"/>
    </row>
    <row r="193" spans="1:8" ht="15" x14ac:dyDescent="0.25">
      <c r="A193" s="16">
        <f t="shared" si="2"/>
        <v>328</v>
      </c>
      <c r="B193">
        <v>328</v>
      </c>
      <c r="C193" t="s">
        <v>21909</v>
      </c>
      <c r="D193" s="16" t="s">
        <v>7753</v>
      </c>
      <c r="E193" s="339" t="s">
        <v>21910</v>
      </c>
      <c r="F193"/>
      <c r="G193"/>
      <c r="H193"/>
    </row>
    <row r="194" spans="1:8" ht="15" x14ac:dyDescent="0.25">
      <c r="A194" s="16">
        <f t="shared" si="2"/>
        <v>325</v>
      </c>
      <c r="B194">
        <v>325</v>
      </c>
      <c r="C194" t="s">
        <v>21911</v>
      </c>
      <c r="D194" s="16" t="s">
        <v>7753</v>
      </c>
      <c r="E194" s="339" t="s">
        <v>12986</v>
      </c>
      <c r="F194"/>
      <c r="G194"/>
      <c r="H194"/>
    </row>
    <row r="195" spans="1:8" ht="15" x14ac:dyDescent="0.25">
      <c r="A195" s="16">
        <f t="shared" ref="A195:A258" si="3">B195</f>
        <v>20326</v>
      </c>
      <c r="B195">
        <v>20326</v>
      </c>
      <c r="C195" t="s">
        <v>21912</v>
      </c>
      <c r="D195" s="16" t="s">
        <v>7753</v>
      </c>
      <c r="E195" s="339" t="s">
        <v>14903</v>
      </c>
      <c r="F195"/>
      <c r="G195"/>
      <c r="H195"/>
    </row>
    <row r="196" spans="1:8" ht="15" x14ac:dyDescent="0.25">
      <c r="A196" s="16">
        <f t="shared" si="3"/>
        <v>329</v>
      </c>
      <c r="B196">
        <v>329</v>
      </c>
      <c r="C196" t="s">
        <v>21913</v>
      </c>
      <c r="D196" s="16" t="s">
        <v>7753</v>
      </c>
      <c r="E196" s="339" t="s">
        <v>7827</v>
      </c>
      <c r="F196"/>
      <c r="G196"/>
      <c r="H196"/>
    </row>
    <row r="197" spans="1:8" ht="15" x14ac:dyDescent="0.25">
      <c r="A197" s="16">
        <f t="shared" si="3"/>
        <v>308</v>
      </c>
      <c r="B197">
        <v>308</v>
      </c>
      <c r="C197" t="s">
        <v>21914</v>
      </c>
      <c r="D197" s="16" t="s">
        <v>7753</v>
      </c>
      <c r="E197" s="339" t="s">
        <v>21915</v>
      </c>
      <c r="F197"/>
      <c r="G197"/>
      <c r="H197"/>
    </row>
    <row r="198" spans="1:8" ht="15" x14ac:dyDescent="0.25">
      <c r="A198" s="16">
        <f t="shared" si="3"/>
        <v>39642</v>
      </c>
      <c r="B198">
        <v>39642</v>
      </c>
      <c r="C198" t="s">
        <v>21916</v>
      </c>
      <c r="D198" s="16" t="s">
        <v>7753</v>
      </c>
      <c r="E198" s="339" t="s">
        <v>14339</v>
      </c>
      <c r="F198"/>
      <c r="G198"/>
      <c r="H198"/>
    </row>
    <row r="199" spans="1:8" ht="15" x14ac:dyDescent="0.25">
      <c r="A199" s="16">
        <f t="shared" si="3"/>
        <v>39641</v>
      </c>
      <c r="B199">
        <v>39641</v>
      </c>
      <c r="C199" t="s">
        <v>21917</v>
      </c>
      <c r="D199" s="16" t="s">
        <v>7753</v>
      </c>
      <c r="E199" s="339" t="s">
        <v>8151</v>
      </c>
      <c r="F199"/>
      <c r="G199"/>
      <c r="H199"/>
    </row>
    <row r="200" spans="1:8" ht="15" x14ac:dyDescent="0.25">
      <c r="A200" s="16">
        <f t="shared" si="3"/>
        <v>39643</v>
      </c>
      <c r="B200">
        <v>39643</v>
      </c>
      <c r="C200" t="s">
        <v>21918</v>
      </c>
      <c r="D200" s="16" t="s">
        <v>7753</v>
      </c>
      <c r="E200" s="339" t="s">
        <v>7877</v>
      </c>
      <c r="F200"/>
      <c r="G200"/>
      <c r="H200"/>
    </row>
    <row r="201" spans="1:8" ht="15" x14ac:dyDescent="0.25">
      <c r="A201" s="16">
        <f t="shared" si="3"/>
        <v>39644</v>
      </c>
      <c r="B201">
        <v>39644</v>
      </c>
      <c r="C201" t="s">
        <v>21919</v>
      </c>
      <c r="D201" s="16" t="s">
        <v>7753</v>
      </c>
      <c r="E201" s="339" t="s">
        <v>15461</v>
      </c>
      <c r="F201"/>
      <c r="G201"/>
      <c r="H201"/>
    </row>
    <row r="202" spans="1:8" ht="15" x14ac:dyDescent="0.25">
      <c r="A202" s="16">
        <f t="shared" si="3"/>
        <v>39645</v>
      </c>
      <c r="B202">
        <v>39645</v>
      </c>
      <c r="C202" t="s">
        <v>21920</v>
      </c>
      <c r="D202" s="16" t="s">
        <v>7753</v>
      </c>
      <c r="E202" s="339" t="s">
        <v>21921</v>
      </c>
      <c r="F202"/>
      <c r="G202"/>
      <c r="H202"/>
    </row>
    <row r="203" spans="1:8" ht="15" x14ac:dyDescent="0.25">
      <c r="A203" s="16">
        <f t="shared" si="3"/>
        <v>41610</v>
      </c>
      <c r="B203">
        <v>41610</v>
      </c>
      <c r="C203" t="s">
        <v>21922</v>
      </c>
      <c r="D203" s="16" t="s">
        <v>7753</v>
      </c>
      <c r="E203" s="339" t="s">
        <v>21923</v>
      </c>
      <c r="F203"/>
      <c r="G203"/>
      <c r="H203"/>
    </row>
    <row r="204" spans="1:8" ht="15" x14ac:dyDescent="0.25">
      <c r="A204" s="16">
        <f t="shared" si="3"/>
        <v>41611</v>
      </c>
      <c r="B204">
        <v>41611</v>
      </c>
      <c r="C204" t="s">
        <v>21924</v>
      </c>
      <c r="D204" s="16" t="s">
        <v>7753</v>
      </c>
      <c r="E204" s="339" t="s">
        <v>21925</v>
      </c>
      <c r="F204"/>
      <c r="G204"/>
      <c r="H204"/>
    </row>
    <row r="205" spans="1:8" ht="15" x14ac:dyDescent="0.25">
      <c r="A205" s="16">
        <f t="shared" si="3"/>
        <v>41612</v>
      </c>
      <c r="B205">
        <v>41612</v>
      </c>
      <c r="C205" t="s">
        <v>21926</v>
      </c>
      <c r="D205" s="16" t="s">
        <v>7753</v>
      </c>
      <c r="E205" s="339" t="s">
        <v>21927</v>
      </c>
      <c r="F205"/>
      <c r="G205"/>
      <c r="H205"/>
    </row>
    <row r="206" spans="1:8" ht="15" x14ac:dyDescent="0.25">
      <c r="A206" s="16">
        <f t="shared" si="3"/>
        <v>41637</v>
      </c>
      <c r="B206">
        <v>41637</v>
      </c>
      <c r="C206" t="s">
        <v>21928</v>
      </c>
      <c r="D206" s="16" t="s">
        <v>7753</v>
      </c>
      <c r="E206" s="339" t="s">
        <v>21929</v>
      </c>
      <c r="F206"/>
      <c r="G206"/>
      <c r="H206"/>
    </row>
    <row r="207" spans="1:8" ht="15" x14ac:dyDescent="0.25">
      <c r="A207" s="16">
        <f t="shared" si="3"/>
        <v>41638</v>
      </c>
      <c r="B207">
        <v>41638</v>
      </c>
      <c r="C207" t="s">
        <v>21930</v>
      </c>
      <c r="D207" s="16" t="s">
        <v>7753</v>
      </c>
      <c r="E207" s="339" t="s">
        <v>21931</v>
      </c>
      <c r="F207"/>
      <c r="G207"/>
      <c r="H207"/>
    </row>
    <row r="208" spans="1:8" ht="15" x14ac:dyDescent="0.25">
      <c r="A208" s="16">
        <f t="shared" si="3"/>
        <v>41639</v>
      </c>
      <c r="B208">
        <v>41639</v>
      </c>
      <c r="C208" t="s">
        <v>21932</v>
      </c>
      <c r="D208" s="16" t="s">
        <v>7753</v>
      </c>
      <c r="E208" s="339" t="s">
        <v>21933</v>
      </c>
      <c r="F208"/>
      <c r="G208"/>
      <c r="H208"/>
    </row>
    <row r="209" spans="1:8" ht="15" x14ac:dyDescent="0.25">
      <c r="A209" s="16">
        <f t="shared" si="3"/>
        <v>11789</v>
      </c>
      <c r="B209">
        <v>11789</v>
      </c>
      <c r="C209" t="s">
        <v>21934</v>
      </c>
      <c r="D209" s="16" t="s">
        <v>7753</v>
      </c>
      <c r="E209" s="339" t="s">
        <v>21935</v>
      </c>
      <c r="F209"/>
      <c r="G209"/>
      <c r="H209"/>
    </row>
    <row r="210" spans="1:8" ht="15" x14ac:dyDescent="0.25">
      <c r="A210" s="16">
        <f t="shared" si="3"/>
        <v>20975</v>
      </c>
      <c r="B210">
        <v>20975</v>
      </c>
      <c r="C210" t="s">
        <v>21936</v>
      </c>
      <c r="D210" s="16" t="s">
        <v>7753</v>
      </c>
      <c r="E210" s="339" t="s">
        <v>21937</v>
      </c>
      <c r="F210"/>
      <c r="G210"/>
      <c r="H210"/>
    </row>
    <row r="211" spans="1:8" ht="15" x14ac:dyDescent="0.25">
      <c r="A211" s="16">
        <f t="shared" si="3"/>
        <v>20976</v>
      </c>
      <c r="B211">
        <v>20976</v>
      </c>
      <c r="C211" t="s">
        <v>21938</v>
      </c>
      <c r="D211" s="16" t="s">
        <v>7753</v>
      </c>
      <c r="E211" s="339" t="s">
        <v>7780</v>
      </c>
      <c r="F211"/>
      <c r="G211"/>
      <c r="H211"/>
    </row>
    <row r="212" spans="1:8" ht="15" x14ac:dyDescent="0.25">
      <c r="A212" s="16">
        <f t="shared" si="3"/>
        <v>40340</v>
      </c>
      <c r="B212">
        <v>40340</v>
      </c>
      <c r="C212" t="s">
        <v>21939</v>
      </c>
      <c r="D212" s="16" t="s">
        <v>7753</v>
      </c>
      <c r="E212" s="339" t="s">
        <v>11012</v>
      </c>
      <c r="F212"/>
      <c r="G212"/>
      <c r="H212"/>
    </row>
    <row r="213" spans="1:8" ht="15" x14ac:dyDescent="0.25">
      <c r="A213" s="16">
        <f t="shared" si="3"/>
        <v>40341</v>
      </c>
      <c r="B213">
        <v>40341</v>
      </c>
      <c r="C213" t="s">
        <v>21940</v>
      </c>
      <c r="D213" s="16" t="s">
        <v>7753</v>
      </c>
      <c r="E213" s="339" t="s">
        <v>8049</v>
      </c>
      <c r="F213"/>
      <c r="G213"/>
      <c r="H213"/>
    </row>
    <row r="214" spans="1:8" ht="15" x14ac:dyDescent="0.25">
      <c r="A214" s="16">
        <f t="shared" si="3"/>
        <v>40342</v>
      </c>
      <c r="B214">
        <v>40342</v>
      </c>
      <c r="C214" t="s">
        <v>21941</v>
      </c>
      <c r="D214" s="16" t="s">
        <v>7753</v>
      </c>
      <c r="E214" s="339" t="s">
        <v>21942</v>
      </c>
      <c r="F214"/>
      <c r="G214"/>
      <c r="H214"/>
    </row>
    <row r="215" spans="1:8" ht="15" x14ac:dyDescent="0.25">
      <c r="A215" s="16">
        <f t="shared" si="3"/>
        <v>40343</v>
      </c>
      <c r="B215">
        <v>40343</v>
      </c>
      <c r="C215" t="s">
        <v>21943</v>
      </c>
      <c r="D215" s="16" t="s">
        <v>7753</v>
      </c>
      <c r="E215" s="339" t="s">
        <v>15101</v>
      </c>
      <c r="F215"/>
      <c r="G215"/>
      <c r="H215"/>
    </row>
    <row r="216" spans="1:8" ht="15" x14ac:dyDescent="0.25">
      <c r="A216" s="16">
        <f t="shared" si="3"/>
        <v>40344</v>
      </c>
      <c r="B216">
        <v>40344</v>
      </c>
      <c r="C216" t="s">
        <v>21944</v>
      </c>
      <c r="D216" s="16" t="s">
        <v>7753</v>
      </c>
      <c r="E216" s="339" t="s">
        <v>21945</v>
      </c>
      <c r="F216"/>
      <c r="G216"/>
      <c r="H216"/>
    </row>
    <row r="217" spans="1:8" ht="15" x14ac:dyDescent="0.25">
      <c r="A217" s="16">
        <f t="shared" si="3"/>
        <v>40345</v>
      </c>
      <c r="B217">
        <v>40345</v>
      </c>
      <c r="C217" t="s">
        <v>21946</v>
      </c>
      <c r="D217" s="16" t="s">
        <v>7753</v>
      </c>
      <c r="E217" s="339" t="s">
        <v>19876</v>
      </c>
      <c r="F217"/>
      <c r="G217"/>
      <c r="H217"/>
    </row>
    <row r="218" spans="1:8" ht="15" x14ac:dyDescent="0.25">
      <c r="A218" s="16">
        <f t="shared" si="3"/>
        <v>40346</v>
      </c>
      <c r="B218">
        <v>40346</v>
      </c>
      <c r="C218" t="s">
        <v>21947</v>
      </c>
      <c r="D218" s="16" t="s">
        <v>7753</v>
      </c>
      <c r="E218" s="339" t="s">
        <v>21298</v>
      </c>
      <c r="F218"/>
      <c r="G218"/>
      <c r="H218"/>
    </row>
    <row r="219" spans="1:8" ht="15" x14ac:dyDescent="0.25">
      <c r="A219" s="16">
        <f t="shared" si="3"/>
        <v>40347</v>
      </c>
      <c r="B219">
        <v>40347</v>
      </c>
      <c r="C219" t="s">
        <v>21948</v>
      </c>
      <c r="D219" s="16" t="s">
        <v>7753</v>
      </c>
      <c r="E219" s="339" t="s">
        <v>21949</v>
      </c>
      <c r="F219"/>
      <c r="G219"/>
      <c r="H219"/>
    </row>
    <row r="220" spans="1:8" ht="15" x14ac:dyDescent="0.25">
      <c r="A220" s="16">
        <f t="shared" si="3"/>
        <v>6138</v>
      </c>
      <c r="B220">
        <v>6138</v>
      </c>
      <c r="C220" t="s">
        <v>21950</v>
      </c>
      <c r="D220" s="16" t="s">
        <v>7753</v>
      </c>
      <c r="E220" s="339" t="s">
        <v>21951</v>
      </c>
      <c r="F220"/>
      <c r="G220"/>
      <c r="H220"/>
    </row>
    <row r="221" spans="1:8" ht="15" x14ac:dyDescent="0.25">
      <c r="A221" s="16">
        <f t="shared" si="3"/>
        <v>43424</v>
      </c>
      <c r="B221">
        <v>43424</v>
      </c>
      <c r="C221" t="s">
        <v>21952</v>
      </c>
      <c r="D221" s="16" t="s">
        <v>7753</v>
      </c>
      <c r="E221" s="339" t="s">
        <v>21953</v>
      </c>
      <c r="F221"/>
      <c r="G221"/>
      <c r="H221"/>
    </row>
    <row r="222" spans="1:8" ht="15" x14ac:dyDescent="0.25">
      <c r="A222" s="16">
        <f t="shared" si="3"/>
        <v>43426</v>
      </c>
      <c r="B222">
        <v>43426</v>
      </c>
      <c r="C222" t="s">
        <v>21954</v>
      </c>
      <c r="D222" s="16" t="s">
        <v>7753</v>
      </c>
      <c r="E222" s="339" t="s">
        <v>21955</v>
      </c>
      <c r="F222"/>
      <c r="G222"/>
      <c r="H222"/>
    </row>
    <row r="223" spans="1:8" ht="15" x14ac:dyDescent="0.25">
      <c r="A223" s="16">
        <f t="shared" si="3"/>
        <v>12565</v>
      </c>
      <c r="B223">
        <v>12565</v>
      </c>
      <c r="C223" t="s">
        <v>21956</v>
      </c>
      <c r="D223" s="16" t="s">
        <v>7753</v>
      </c>
      <c r="E223" s="339" t="s">
        <v>21957</v>
      </c>
      <c r="F223"/>
      <c r="G223"/>
      <c r="H223"/>
    </row>
    <row r="224" spans="1:8" ht="15" x14ac:dyDescent="0.25">
      <c r="A224" s="16">
        <f t="shared" si="3"/>
        <v>12567</v>
      </c>
      <c r="B224">
        <v>12567</v>
      </c>
      <c r="C224" t="s">
        <v>21958</v>
      </c>
      <c r="D224" s="16" t="s">
        <v>7753</v>
      </c>
      <c r="E224" s="339" t="s">
        <v>21959</v>
      </c>
      <c r="F224"/>
      <c r="G224"/>
      <c r="H224"/>
    </row>
    <row r="225" spans="1:8" ht="15" x14ac:dyDescent="0.25">
      <c r="A225" s="16">
        <f t="shared" si="3"/>
        <v>12568</v>
      </c>
      <c r="B225">
        <v>12568</v>
      </c>
      <c r="C225" t="s">
        <v>21960</v>
      </c>
      <c r="D225" s="16" t="s">
        <v>7753</v>
      </c>
      <c r="E225" s="339" t="s">
        <v>21961</v>
      </c>
      <c r="F225"/>
      <c r="G225"/>
      <c r="H225"/>
    </row>
    <row r="226" spans="1:8" ht="15" x14ac:dyDescent="0.25">
      <c r="A226" s="16">
        <f t="shared" si="3"/>
        <v>43441</v>
      </c>
      <c r="B226">
        <v>43441</v>
      </c>
      <c r="C226" t="s">
        <v>21962</v>
      </c>
      <c r="D226" s="16" t="s">
        <v>7753</v>
      </c>
      <c r="E226" s="339" t="s">
        <v>20159</v>
      </c>
      <c r="F226"/>
      <c r="G226"/>
      <c r="H226"/>
    </row>
    <row r="227" spans="1:8" ht="15" x14ac:dyDescent="0.25">
      <c r="A227" s="16">
        <f t="shared" si="3"/>
        <v>43423</v>
      </c>
      <c r="B227">
        <v>43423</v>
      </c>
      <c r="C227" t="s">
        <v>21963</v>
      </c>
      <c r="D227" s="16" t="s">
        <v>7753</v>
      </c>
      <c r="E227" s="339" t="s">
        <v>18542</v>
      </c>
      <c r="F227"/>
      <c r="G227"/>
      <c r="H227"/>
    </row>
    <row r="228" spans="1:8" ht="15" x14ac:dyDescent="0.25">
      <c r="A228" s="16">
        <f t="shared" si="3"/>
        <v>12532</v>
      </c>
      <c r="B228">
        <v>12532</v>
      </c>
      <c r="C228" t="s">
        <v>21964</v>
      </c>
      <c r="D228" s="16" t="s">
        <v>7753</v>
      </c>
      <c r="E228" s="339" t="s">
        <v>21965</v>
      </c>
      <c r="F228"/>
      <c r="G228"/>
      <c r="H228"/>
    </row>
    <row r="229" spans="1:8" ht="15" x14ac:dyDescent="0.25">
      <c r="A229" s="16">
        <f t="shared" si="3"/>
        <v>43444</v>
      </c>
      <c r="B229">
        <v>43444</v>
      </c>
      <c r="C229" t="s">
        <v>21966</v>
      </c>
      <c r="D229" s="16" t="s">
        <v>7753</v>
      </c>
      <c r="E229" s="339" t="s">
        <v>21967</v>
      </c>
      <c r="F229"/>
      <c r="G229"/>
      <c r="H229"/>
    </row>
    <row r="230" spans="1:8" ht="15" x14ac:dyDescent="0.25">
      <c r="A230" s="16">
        <f t="shared" si="3"/>
        <v>12551</v>
      </c>
      <c r="B230">
        <v>12551</v>
      </c>
      <c r="C230" t="s">
        <v>21968</v>
      </c>
      <c r="D230" s="16" t="s">
        <v>7753</v>
      </c>
      <c r="E230" s="339" t="s">
        <v>21969</v>
      </c>
      <c r="F230"/>
      <c r="G230"/>
      <c r="H230"/>
    </row>
    <row r="231" spans="1:8" ht="15" x14ac:dyDescent="0.25">
      <c r="A231" s="16">
        <f t="shared" si="3"/>
        <v>43442</v>
      </c>
      <c r="B231">
        <v>43442</v>
      </c>
      <c r="C231" t="s">
        <v>21970</v>
      </c>
      <c r="D231" s="16" t="s">
        <v>7753</v>
      </c>
      <c r="E231" s="339" t="s">
        <v>21971</v>
      </c>
      <c r="F231"/>
      <c r="G231"/>
      <c r="H231"/>
    </row>
    <row r="232" spans="1:8" ht="15" x14ac:dyDescent="0.25">
      <c r="A232" s="16">
        <f t="shared" si="3"/>
        <v>43443</v>
      </c>
      <c r="B232">
        <v>43443</v>
      </c>
      <c r="C232" t="s">
        <v>21972</v>
      </c>
      <c r="D232" s="16" t="s">
        <v>7753</v>
      </c>
      <c r="E232" s="339" t="s">
        <v>21973</v>
      </c>
      <c r="F232"/>
      <c r="G232"/>
      <c r="H232"/>
    </row>
    <row r="233" spans="1:8" ht="15" x14ac:dyDescent="0.25">
      <c r="A233" s="16">
        <f t="shared" si="3"/>
        <v>12544</v>
      </c>
      <c r="B233">
        <v>12544</v>
      </c>
      <c r="C233" t="s">
        <v>21974</v>
      </c>
      <c r="D233" s="16" t="s">
        <v>7753</v>
      </c>
      <c r="E233" s="339" t="s">
        <v>21975</v>
      </c>
      <c r="F233"/>
      <c r="G233"/>
      <c r="H233"/>
    </row>
    <row r="234" spans="1:8" ht="15" x14ac:dyDescent="0.25">
      <c r="A234" s="16">
        <f t="shared" si="3"/>
        <v>12547</v>
      </c>
      <c r="B234">
        <v>12547</v>
      </c>
      <c r="C234" t="s">
        <v>21976</v>
      </c>
      <c r="D234" s="16" t="s">
        <v>7753</v>
      </c>
      <c r="E234" s="339" t="s">
        <v>21977</v>
      </c>
      <c r="F234"/>
      <c r="G234"/>
      <c r="H234"/>
    </row>
    <row r="235" spans="1:8" ht="15" x14ac:dyDescent="0.25">
      <c r="A235" s="16">
        <f t="shared" si="3"/>
        <v>43445</v>
      </c>
      <c r="B235">
        <v>43445</v>
      </c>
      <c r="C235" t="s">
        <v>21978</v>
      </c>
      <c r="D235" s="16" t="s">
        <v>7753</v>
      </c>
      <c r="E235" s="339" t="s">
        <v>21979</v>
      </c>
      <c r="F235"/>
      <c r="G235"/>
      <c r="H235"/>
    </row>
    <row r="236" spans="1:8" ht="15" x14ac:dyDescent="0.25">
      <c r="A236" s="16">
        <f t="shared" si="3"/>
        <v>12563</v>
      </c>
      <c r="B236">
        <v>12563</v>
      </c>
      <c r="C236" t="s">
        <v>21980</v>
      </c>
      <c r="D236" s="16" t="s">
        <v>7753</v>
      </c>
      <c r="E236" s="339" t="s">
        <v>21981</v>
      </c>
      <c r="F236"/>
      <c r="G236"/>
      <c r="H236"/>
    </row>
    <row r="237" spans="1:8" ht="15" x14ac:dyDescent="0.25">
      <c r="A237" s="16">
        <f t="shared" si="3"/>
        <v>43425</v>
      </c>
      <c r="B237">
        <v>43425</v>
      </c>
      <c r="C237" t="s">
        <v>21982</v>
      </c>
      <c r="D237" s="16" t="s">
        <v>7753</v>
      </c>
      <c r="E237" s="339" t="s">
        <v>21983</v>
      </c>
      <c r="F237"/>
      <c r="G237"/>
      <c r="H237"/>
    </row>
    <row r="238" spans="1:8" ht="15" x14ac:dyDescent="0.25">
      <c r="A238" s="16">
        <f t="shared" si="3"/>
        <v>43446</v>
      </c>
      <c r="B238">
        <v>43446</v>
      </c>
      <c r="C238" t="s">
        <v>21984</v>
      </c>
      <c r="D238" s="16" t="s">
        <v>7753</v>
      </c>
      <c r="E238" s="339" t="s">
        <v>21985</v>
      </c>
      <c r="F238"/>
      <c r="G238"/>
      <c r="H238"/>
    </row>
    <row r="239" spans="1:8" ht="15" x14ac:dyDescent="0.25">
      <c r="A239" s="16">
        <f t="shared" si="3"/>
        <v>43447</v>
      </c>
      <c r="B239">
        <v>43447</v>
      </c>
      <c r="C239" t="s">
        <v>21986</v>
      </c>
      <c r="D239" s="16" t="s">
        <v>7753</v>
      </c>
      <c r="E239" s="339" t="s">
        <v>21987</v>
      </c>
      <c r="F239"/>
      <c r="G239"/>
      <c r="H239"/>
    </row>
    <row r="240" spans="1:8" ht="15" x14ac:dyDescent="0.25">
      <c r="A240" s="16">
        <f t="shared" si="3"/>
        <v>43448</v>
      </c>
      <c r="B240">
        <v>43448</v>
      </c>
      <c r="C240" t="s">
        <v>21988</v>
      </c>
      <c r="D240" s="16" t="s">
        <v>7753</v>
      </c>
      <c r="E240" s="339" t="s">
        <v>21989</v>
      </c>
      <c r="F240"/>
      <c r="G240"/>
      <c r="H240"/>
    </row>
    <row r="241" spans="1:8" ht="15" x14ac:dyDescent="0.25">
      <c r="A241" s="16">
        <f t="shared" si="3"/>
        <v>13761</v>
      </c>
      <c r="B241">
        <v>13761</v>
      </c>
      <c r="C241" t="s">
        <v>21990</v>
      </c>
      <c r="D241" s="16" t="s">
        <v>7753</v>
      </c>
      <c r="E241" s="339" t="s">
        <v>21991</v>
      </c>
      <c r="F241"/>
      <c r="G241"/>
      <c r="H241"/>
    </row>
    <row r="242" spans="1:8" ht="15" x14ac:dyDescent="0.25">
      <c r="A242" s="16">
        <f t="shared" si="3"/>
        <v>4814</v>
      </c>
      <c r="B242">
        <v>4814</v>
      </c>
      <c r="C242" t="s">
        <v>21992</v>
      </c>
      <c r="D242" s="16" t="s">
        <v>7753</v>
      </c>
      <c r="E242" s="339" t="s">
        <v>21993</v>
      </c>
      <c r="F242"/>
      <c r="G242"/>
      <c r="H242"/>
    </row>
    <row r="243" spans="1:8" ht="15" x14ac:dyDescent="0.25">
      <c r="A243" s="16">
        <f t="shared" si="3"/>
        <v>44473</v>
      </c>
      <c r="B243">
        <v>44473</v>
      </c>
      <c r="C243" t="s">
        <v>21994</v>
      </c>
      <c r="D243" s="16" t="s">
        <v>7753</v>
      </c>
      <c r="E243" s="339" t="s">
        <v>21995</v>
      </c>
      <c r="F243"/>
      <c r="G243"/>
      <c r="H243"/>
    </row>
    <row r="244" spans="1:8" ht="15" x14ac:dyDescent="0.25">
      <c r="A244" s="16">
        <f t="shared" si="3"/>
        <v>6122</v>
      </c>
      <c r="B244">
        <v>6122</v>
      </c>
      <c r="C244" t="s">
        <v>21996</v>
      </c>
      <c r="D244" s="16" t="s">
        <v>7754</v>
      </c>
      <c r="E244" s="339" t="s">
        <v>21997</v>
      </c>
      <c r="F244"/>
      <c r="G244"/>
      <c r="H244"/>
    </row>
    <row r="245" spans="1:8" ht="15" x14ac:dyDescent="0.25">
      <c r="A245" s="16">
        <f t="shared" si="3"/>
        <v>40810</v>
      </c>
      <c r="B245">
        <v>40810</v>
      </c>
      <c r="C245" t="s">
        <v>21998</v>
      </c>
      <c r="D245" s="16" t="s">
        <v>7813</v>
      </c>
      <c r="E245" s="339" t="s">
        <v>21999</v>
      </c>
      <c r="F245"/>
      <c r="G245"/>
      <c r="H245"/>
    </row>
    <row r="246" spans="1:8" ht="15" x14ac:dyDescent="0.25">
      <c r="A246" s="16">
        <f t="shared" si="3"/>
        <v>21100</v>
      </c>
      <c r="B246">
        <v>21100</v>
      </c>
      <c r="C246" t="s">
        <v>22000</v>
      </c>
      <c r="D246" s="16" t="s">
        <v>7753</v>
      </c>
      <c r="E246" s="339" t="s">
        <v>22001</v>
      </c>
      <c r="F246"/>
      <c r="G246"/>
      <c r="H246"/>
    </row>
    <row r="247" spans="1:8" ht="15" x14ac:dyDescent="0.25">
      <c r="A247" s="16">
        <f t="shared" si="3"/>
        <v>11816</v>
      </c>
      <c r="B247">
        <v>11816</v>
      </c>
      <c r="C247" t="s">
        <v>22002</v>
      </c>
      <c r="D247" s="16" t="s">
        <v>7753</v>
      </c>
      <c r="E247" s="339" t="s">
        <v>22003</v>
      </c>
      <c r="F247"/>
      <c r="G247"/>
      <c r="H247"/>
    </row>
    <row r="248" spans="1:8" ht="15" x14ac:dyDescent="0.25">
      <c r="A248" s="16">
        <f t="shared" si="3"/>
        <v>11814</v>
      </c>
      <c r="B248">
        <v>11814</v>
      </c>
      <c r="C248" t="s">
        <v>22004</v>
      </c>
      <c r="D248" s="16" t="s">
        <v>7753</v>
      </c>
      <c r="E248" s="339" t="s">
        <v>22005</v>
      </c>
      <c r="F248"/>
      <c r="G248"/>
      <c r="H248"/>
    </row>
    <row r="249" spans="1:8" ht="15" x14ac:dyDescent="0.25">
      <c r="A249" s="16">
        <f t="shared" si="3"/>
        <v>14186</v>
      </c>
      <c r="B249">
        <v>14186</v>
      </c>
      <c r="C249" t="s">
        <v>22006</v>
      </c>
      <c r="D249" s="16" t="s">
        <v>7753</v>
      </c>
      <c r="E249" s="339" t="s">
        <v>22007</v>
      </c>
      <c r="F249"/>
      <c r="G249"/>
      <c r="H249"/>
    </row>
    <row r="250" spans="1:8" ht="15" x14ac:dyDescent="0.25">
      <c r="A250" s="16">
        <f t="shared" si="3"/>
        <v>14185</v>
      </c>
      <c r="B250">
        <v>14185</v>
      </c>
      <c r="C250" t="s">
        <v>22008</v>
      </c>
      <c r="D250" s="16" t="s">
        <v>7753</v>
      </c>
      <c r="E250" s="339" t="s">
        <v>22009</v>
      </c>
      <c r="F250"/>
      <c r="G250"/>
      <c r="H250"/>
    </row>
    <row r="251" spans="1:8" ht="15" x14ac:dyDescent="0.25">
      <c r="A251" s="16">
        <f t="shared" si="3"/>
        <v>11811</v>
      </c>
      <c r="B251">
        <v>11811</v>
      </c>
      <c r="C251" t="s">
        <v>22010</v>
      </c>
      <c r="D251" s="16" t="s">
        <v>7753</v>
      </c>
      <c r="E251" s="339" t="s">
        <v>22011</v>
      </c>
      <c r="F251"/>
      <c r="G251"/>
      <c r="H251"/>
    </row>
    <row r="252" spans="1:8" ht="15" x14ac:dyDescent="0.25">
      <c r="A252" s="16">
        <f t="shared" si="3"/>
        <v>44498</v>
      </c>
      <c r="B252">
        <v>44498</v>
      </c>
      <c r="C252" t="s">
        <v>22012</v>
      </c>
      <c r="D252" s="16" t="s">
        <v>7753</v>
      </c>
      <c r="E252" s="339" t="s">
        <v>22013</v>
      </c>
      <c r="F252"/>
      <c r="G252"/>
      <c r="H252"/>
    </row>
    <row r="253" spans="1:8" ht="15" x14ac:dyDescent="0.25">
      <c r="A253" s="16">
        <f t="shared" si="3"/>
        <v>34469</v>
      </c>
      <c r="B253">
        <v>34469</v>
      </c>
      <c r="C253" t="s">
        <v>22014</v>
      </c>
      <c r="D253" s="16" t="s">
        <v>7753</v>
      </c>
      <c r="E253" s="339" t="s">
        <v>22015</v>
      </c>
      <c r="F253"/>
      <c r="G253"/>
      <c r="H253"/>
    </row>
    <row r="254" spans="1:8" ht="15" x14ac:dyDescent="0.25">
      <c r="A254" s="16">
        <f t="shared" si="3"/>
        <v>34476</v>
      </c>
      <c r="B254">
        <v>34476</v>
      </c>
      <c r="C254" t="s">
        <v>22016</v>
      </c>
      <c r="D254" s="16" t="s">
        <v>7753</v>
      </c>
      <c r="E254" s="339" t="s">
        <v>22017</v>
      </c>
      <c r="F254"/>
      <c r="G254"/>
      <c r="H254"/>
    </row>
    <row r="255" spans="1:8" ht="15" x14ac:dyDescent="0.25">
      <c r="A255" s="16">
        <f t="shared" si="3"/>
        <v>34477</v>
      </c>
      <c r="B255">
        <v>34477</v>
      </c>
      <c r="C255" t="s">
        <v>22018</v>
      </c>
      <c r="D255" s="16" t="s">
        <v>7753</v>
      </c>
      <c r="E255" s="339" t="s">
        <v>22019</v>
      </c>
      <c r="F255"/>
      <c r="G255"/>
      <c r="H255"/>
    </row>
    <row r="256" spans="1:8" ht="15" x14ac:dyDescent="0.25">
      <c r="A256" s="16">
        <f t="shared" si="3"/>
        <v>34482</v>
      </c>
      <c r="B256">
        <v>34482</v>
      </c>
      <c r="C256" t="s">
        <v>22020</v>
      </c>
      <c r="D256" s="16" t="s">
        <v>7753</v>
      </c>
      <c r="E256" s="339" t="s">
        <v>22021</v>
      </c>
      <c r="F256"/>
      <c r="G256"/>
      <c r="H256"/>
    </row>
    <row r="257" spans="1:8" ht="15" x14ac:dyDescent="0.25">
      <c r="A257" s="16">
        <f t="shared" si="3"/>
        <v>34472</v>
      </c>
      <c r="B257">
        <v>34472</v>
      </c>
      <c r="C257" t="s">
        <v>22022</v>
      </c>
      <c r="D257" s="16" t="s">
        <v>7753</v>
      </c>
      <c r="E257" s="339" t="s">
        <v>22023</v>
      </c>
      <c r="F257"/>
      <c r="G257"/>
      <c r="H257"/>
    </row>
    <row r="258" spans="1:8" ht="15" x14ac:dyDescent="0.25">
      <c r="A258" s="16">
        <f t="shared" si="3"/>
        <v>42425</v>
      </c>
      <c r="B258">
        <v>42425</v>
      </c>
      <c r="C258" t="s">
        <v>22024</v>
      </c>
      <c r="D258" s="16" t="s">
        <v>7753</v>
      </c>
      <c r="E258" s="339" t="s">
        <v>22025</v>
      </c>
      <c r="F258"/>
      <c r="G258"/>
      <c r="H258"/>
    </row>
    <row r="259" spans="1:8" ht="15" x14ac:dyDescent="0.25">
      <c r="A259" s="16">
        <f t="shared" ref="A259:A322" si="4">B259</f>
        <v>42422</v>
      </c>
      <c r="B259">
        <v>42422</v>
      </c>
      <c r="C259" t="s">
        <v>22026</v>
      </c>
      <c r="D259" s="16" t="s">
        <v>7753</v>
      </c>
      <c r="E259" s="339" t="s">
        <v>22027</v>
      </c>
      <c r="F259"/>
      <c r="G259"/>
      <c r="H259"/>
    </row>
    <row r="260" spans="1:8" ht="15" x14ac:dyDescent="0.25">
      <c r="A260" s="16">
        <f t="shared" si="4"/>
        <v>43184</v>
      </c>
      <c r="B260">
        <v>43184</v>
      </c>
      <c r="C260" t="s">
        <v>22028</v>
      </c>
      <c r="D260" s="16" t="s">
        <v>7753</v>
      </c>
      <c r="E260" s="339" t="s">
        <v>22029</v>
      </c>
      <c r="F260"/>
      <c r="G260"/>
      <c r="H260"/>
    </row>
    <row r="261" spans="1:8" ht="15" x14ac:dyDescent="0.25">
      <c r="A261" s="16">
        <f t="shared" si="4"/>
        <v>42424</v>
      </c>
      <c r="B261">
        <v>42424</v>
      </c>
      <c r="C261" t="s">
        <v>22030</v>
      </c>
      <c r="D261" s="16" t="s">
        <v>7753</v>
      </c>
      <c r="E261" s="339" t="s">
        <v>22031</v>
      </c>
      <c r="F261"/>
      <c r="G261"/>
      <c r="H261"/>
    </row>
    <row r="262" spans="1:8" ht="15" x14ac:dyDescent="0.25">
      <c r="A262" s="16">
        <f t="shared" si="4"/>
        <v>42421</v>
      </c>
      <c r="B262">
        <v>42421</v>
      </c>
      <c r="C262" t="s">
        <v>22032</v>
      </c>
      <c r="D262" s="16" t="s">
        <v>7753</v>
      </c>
      <c r="E262" s="339" t="s">
        <v>22033</v>
      </c>
      <c r="F262"/>
      <c r="G262"/>
      <c r="H262"/>
    </row>
    <row r="263" spans="1:8" ht="15" x14ac:dyDescent="0.25">
      <c r="A263" s="16">
        <f t="shared" si="4"/>
        <v>42416</v>
      </c>
      <c r="B263">
        <v>42416</v>
      </c>
      <c r="C263" t="s">
        <v>22034</v>
      </c>
      <c r="D263" s="16" t="s">
        <v>7753</v>
      </c>
      <c r="E263" s="339" t="s">
        <v>22035</v>
      </c>
      <c r="F263"/>
      <c r="G263"/>
      <c r="H263"/>
    </row>
    <row r="264" spans="1:8" ht="15" x14ac:dyDescent="0.25">
      <c r="A264" s="16">
        <f t="shared" si="4"/>
        <v>42417</v>
      </c>
      <c r="B264">
        <v>42417</v>
      </c>
      <c r="C264" t="s">
        <v>22036</v>
      </c>
      <c r="D264" s="16" t="s">
        <v>7753</v>
      </c>
      <c r="E264" s="339" t="s">
        <v>22037</v>
      </c>
      <c r="F264"/>
      <c r="G264"/>
      <c r="H264"/>
    </row>
    <row r="265" spans="1:8" ht="15" x14ac:dyDescent="0.25">
      <c r="A265" s="16">
        <f t="shared" si="4"/>
        <v>42419</v>
      </c>
      <c r="B265">
        <v>42419</v>
      </c>
      <c r="C265" t="s">
        <v>22038</v>
      </c>
      <c r="D265" s="16" t="s">
        <v>7753</v>
      </c>
      <c r="E265" s="339" t="s">
        <v>22039</v>
      </c>
      <c r="F265"/>
      <c r="G265"/>
      <c r="H265"/>
    </row>
    <row r="266" spans="1:8" ht="15" x14ac:dyDescent="0.25">
      <c r="A266" s="16">
        <f t="shared" si="4"/>
        <v>42420</v>
      </c>
      <c r="B266">
        <v>42420</v>
      </c>
      <c r="C266" t="s">
        <v>22040</v>
      </c>
      <c r="D266" s="16" t="s">
        <v>7753</v>
      </c>
      <c r="E266" s="339" t="s">
        <v>22041</v>
      </c>
      <c r="F266"/>
      <c r="G266"/>
      <c r="H266"/>
    </row>
    <row r="267" spans="1:8" ht="15" x14ac:dyDescent="0.25">
      <c r="A267" s="16">
        <f t="shared" si="4"/>
        <v>43195</v>
      </c>
      <c r="B267">
        <v>43195</v>
      </c>
      <c r="C267" t="s">
        <v>22042</v>
      </c>
      <c r="D267" s="16" t="s">
        <v>7753</v>
      </c>
      <c r="E267" s="339" t="s">
        <v>22043</v>
      </c>
      <c r="F267"/>
      <c r="G267"/>
      <c r="H267"/>
    </row>
    <row r="268" spans="1:8" ht="15" x14ac:dyDescent="0.25">
      <c r="A268" s="16">
        <f t="shared" si="4"/>
        <v>43196</v>
      </c>
      <c r="B268">
        <v>43196</v>
      </c>
      <c r="C268" t="s">
        <v>22044</v>
      </c>
      <c r="D268" s="16" t="s">
        <v>7753</v>
      </c>
      <c r="E268" s="339" t="s">
        <v>22045</v>
      </c>
      <c r="F268"/>
      <c r="G268"/>
      <c r="H268"/>
    </row>
    <row r="269" spans="1:8" ht="15" x14ac:dyDescent="0.25">
      <c r="A269" s="16">
        <f t="shared" si="4"/>
        <v>43198</v>
      </c>
      <c r="B269">
        <v>43198</v>
      </c>
      <c r="C269" t="s">
        <v>22046</v>
      </c>
      <c r="D269" s="16" t="s">
        <v>7753</v>
      </c>
      <c r="E269" s="339" t="s">
        <v>22047</v>
      </c>
      <c r="F269"/>
      <c r="G269"/>
      <c r="H269"/>
    </row>
    <row r="270" spans="1:8" ht="15" x14ac:dyDescent="0.25">
      <c r="A270" s="16">
        <f t="shared" si="4"/>
        <v>43199</v>
      </c>
      <c r="B270">
        <v>43199</v>
      </c>
      <c r="C270" t="s">
        <v>22048</v>
      </c>
      <c r="D270" s="16" t="s">
        <v>7753</v>
      </c>
      <c r="E270" s="339" t="s">
        <v>22049</v>
      </c>
      <c r="F270"/>
      <c r="G270"/>
      <c r="H270"/>
    </row>
    <row r="271" spans="1:8" ht="15" x14ac:dyDescent="0.25">
      <c r="A271" s="16">
        <f t="shared" si="4"/>
        <v>43200</v>
      </c>
      <c r="B271">
        <v>43200</v>
      </c>
      <c r="C271" t="s">
        <v>22050</v>
      </c>
      <c r="D271" s="16" t="s">
        <v>7753</v>
      </c>
      <c r="E271" s="339" t="s">
        <v>22051</v>
      </c>
      <c r="F271"/>
      <c r="G271"/>
      <c r="H271"/>
    </row>
    <row r="272" spans="1:8" ht="15" x14ac:dyDescent="0.25">
      <c r="A272" s="16">
        <f t="shared" si="4"/>
        <v>39556</v>
      </c>
      <c r="B272">
        <v>39556</v>
      </c>
      <c r="C272" t="s">
        <v>22052</v>
      </c>
      <c r="D272" s="16" t="s">
        <v>7753</v>
      </c>
      <c r="E272" s="339" t="s">
        <v>22053</v>
      </c>
      <c r="F272"/>
      <c r="G272"/>
      <c r="H272"/>
    </row>
    <row r="273" spans="1:8" ht="15" x14ac:dyDescent="0.25">
      <c r="A273" s="16">
        <f t="shared" si="4"/>
        <v>39557</v>
      </c>
      <c r="B273">
        <v>39557</v>
      </c>
      <c r="C273" t="s">
        <v>22054</v>
      </c>
      <c r="D273" s="16" t="s">
        <v>7753</v>
      </c>
      <c r="E273" s="339" t="s">
        <v>22055</v>
      </c>
      <c r="F273"/>
      <c r="G273"/>
      <c r="H273"/>
    </row>
    <row r="274" spans="1:8" ht="15" x14ac:dyDescent="0.25">
      <c r="A274" s="16">
        <f t="shared" si="4"/>
        <v>39559</v>
      </c>
      <c r="B274">
        <v>39559</v>
      </c>
      <c r="C274" t="s">
        <v>22056</v>
      </c>
      <c r="D274" s="16" t="s">
        <v>7753</v>
      </c>
      <c r="E274" s="339" t="s">
        <v>22057</v>
      </c>
      <c r="F274"/>
      <c r="G274"/>
      <c r="H274"/>
    </row>
    <row r="275" spans="1:8" ht="15" x14ac:dyDescent="0.25">
      <c r="A275" s="16">
        <f t="shared" si="4"/>
        <v>39560</v>
      </c>
      <c r="B275">
        <v>39560</v>
      </c>
      <c r="C275" t="s">
        <v>22058</v>
      </c>
      <c r="D275" s="16" t="s">
        <v>7753</v>
      </c>
      <c r="E275" s="339" t="s">
        <v>22059</v>
      </c>
      <c r="F275"/>
      <c r="G275"/>
      <c r="H275"/>
    </row>
    <row r="276" spans="1:8" ht="15" x14ac:dyDescent="0.25">
      <c r="A276" s="16">
        <f t="shared" si="4"/>
        <v>39561</v>
      </c>
      <c r="B276">
        <v>39561</v>
      </c>
      <c r="C276" t="s">
        <v>22060</v>
      </c>
      <c r="D276" s="16" t="s">
        <v>7753</v>
      </c>
      <c r="E276" s="339" t="s">
        <v>22061</v>
      </c>
      <c r="F276"/>
      <c r="G276"/>
      <c r="H276"/>
    </row>
    <row r="277" spans="1:8" ht="15" x14ac:dyDescent="0.25">
      <c r="A277" s="16">
        <f t="shared" si="4"/>
        <v>43190</v>
      </c>
      <c r="B277">
        <v>43190</v>
      </c>
      <c r="C277" t="s">
        <v>22062</v>
      </c>
      <c r="D277" s="16" t="s">
        <v>7753</v>
      </c>
      <c r="E277" s="339" t="s">
        <v>22063</v>
      </c>
      <c r="F277"/>
      <c r="G277"/>
      <c r="H277"/>
    </row>
    <row r="278" spans="1:8" ht="15" x14ac:dyDescent="0.25">
      <c r="A278" s="16">
        <f t="shared" si="4"/>
        <v>39555</v>
      </c>
      <c r="B278">
        <v>39555</v>
      </c>
      <c r="C278" t="s">
        <v>22064</v>
      </c>
      <c r="D278" s="16" t="s">
        <v>7753</v>
      </c>
      <c r="E278" s="339" t="s">
        <v>22065</v>
      </c>
      <c r="F278"/>
      <c r="G278"/>
      <c r="H278"/>
    </row>
    <row r="279" spans="1:8" ht="15" x14ac:dyDescent="0.25">
      <c r="A279" s="16">
        <f t="shared" si="4"/>
        <v>43191</v>
      </c>
      <c r="B279">
        <v>43191</v>
      </c>
      <c r="C279" t="s">
        <v>22066</v>
      </c>
      <c r="D279" s="16" t="s">
        <v>7753</v>
      </c>
      <c r="E279" s="339" t="s">
        <v>22067</v>
      </c>
      <c r="F279"/>
      <c r="G279"/>
      <c r="H279"/>
    </row>
    <row r="280" spans="1:8" ht="15" x14ac:dyDescent="0.25">
      <c r="A280" s="16">
        <f t="shared" si="4"/>
        <v>39548</v>
      </c>
      <c r="B280">
        <v>39548</v>
      </c>
      <c r="C280" t="s">
        <v>22068</v>
      </c>
      <c r="D280" s="16" t="s">
        <v>7753</v>
      </c>
      <c r="E280" s="339" t="s">
        <v>22069</v>
      </c>
      <c r="F280"/>
      <c r="G280"/>
      <c r="H280"/>
    </row>
    <row r="281" spans="1:8" ht="15" x14ac:dyDescent="0.25">
      <c r="A281" s="16">
        <f t="shared" si="4"/>
        <v>43192</v>
      </c>
      <c r="B281">
        <v>43192</v>
      </c>
      <c r="C281" t="s">
        <v>22070</v>
      </c>
      <c r="D281" s="16" t="s">
        <v>7753</v>
      </c>
      <c r="E281" s="339" t="s">
        <v>22071</v>
      </c>
      <c r="F281"/>
      <c r="G281"/>
      <c r="H281"/>
    </row>
    <row r="282" spans="1:8" ht="15" x14ac:dyDescent="0.25">
      <c r="A282" s="16">
        <f t="shared" si="4"/>
        <v>39554</v>
      </c>
      <c r="B282">
        <v>39554</v>
      </c>
      <c r="C282" t="s">
        <v>22072</v>
      </c>
      <c r="D282" s="16" t="s">
        <v>7753</v>
      </c>
      <c r="E282" s="339" t="s">
        <v>22073</v>
      </c>
      <c r="F282"/>
      <c r="G282"/>
      <c r="H282"/>
    </row>
    <row r="283" spans="1:8" ht="15" x14ac:dyDescent="0.25">
      <c r="A283" s="16">
        <f t="shared" si="4"/>
        <v>43194</v>
      </c>
      <c r="B283">
        <v>43194</v>
      </c>
      <c r="C283" t="s">
        <v>22074</v>
      </c>
      <c r="D283" s="16" t="s">
        <v>7753</v>
      </c>
      <c r="E283" s="339" t="s">
        <v>22075</v>
      </c>
      <c r="F283"/>
      <c r="G283"/>
      <c r="H283"/>
    </row>
    <row r="284" spans="1:8" ht="15" x14ac:dyDescent="0.25">
      <c r="A284" s="16">
        <f t="shared" si="4"/>
        <v>39551</v>
      </c>
      <c r="B284">
        <v>39551</v>
      </c>
      <c r="C284" t="s">
        <v>22076</v>
      </c>
      <c r="D284" s="16" t="s">
        <v>7753</v>
      </c>
      <c r="E284" s="339" t="s">
        <v>22077</v>
      </c>
      <c r="F284"/>
      <c r="G284"/>
      <c r="H284"/>
    </row>
    <row r="285" spans="1:8" ht="15" x14ac:dyDescent="0.25">
      <c r="A285" s="16">
        <f t="shared" si="4"/>
        <v>43185</v>
      </c>
      <c r="B285">
        <v>43185</v>
      </c>
      <c r="C285" t="s">
        <v>22078</v>
      </c>
      <c r="D285" s="16" t="s">
        <v>7753</v>
      </c>
      <c r="E285" s="339" t="s">
        <v>22079</v>
      </c>
      <c r="F285"/>
      <c r="G285"/>
      <c r="H285"/>
    </row>
    <row r="286" spans="1:8" ht="15" x14ac:dyDescent="0.25">
      <c r="A286" s="16">
        <f t="shared" si="4"/>
        <v>43186</v>
      </c>
      <c r="B286">
        <v>43186</v>
      </c>
      <c r="C286" t="s">
        <v>22080</v>
      </c>
      <c r="D286" s="16" t="s">
        <v>7753</v>
      </c>
      <c r="E286" s="339" t="s">
        <v>22081</v>
      </c>
      <c r="F286"/>
      <c r="G286"/>
      <c r="H286"/>
    </row>
    <row r="287" spans="1:8" ht="15" x14ac:dyDescent="0.25">
      <c r="A287" s="16">
        <f t="shared" si="4"/>
        <v>43187</v>
      </c>
      <c r="B287">
        <v>43187</v>
      </c>
      <c r="C287" t="s">
        <v>22082</v>
      </c>
      <c r="D287" s="16" t="s">
        <v>7753</v>
      </c>
      <c r="E287" s="339" t="s">
        <v>22083</v>
      </c>
      <c r="F287"/>
      <c r="G287"/>
      <c r="H287"/>
    </row>
    <row r="288" spans="1:8" ht="15" x14ac:dyDescent="0.25">
      <c r="A288" s="16">
        <f t="shared" si="4"/>
        <v>43188</v>
      </c>
      <c r="B288">
        <v>43188</v>
      </c>
      <c r="C288" t="s">
        <v>22084</v>
      </c>
      <c r="D288" s="16" t="s">
        <v>7753</v>
      </c>
      <c r="E288" s="339" t="s">
        <v>22085</v>
      </c>
      <c r="F288"/>
      <c r="G288"/>
      <c r="H288"/>
    </row>
    <row r="289" spans="1:8" ht="15" x14ac:dyDescent="0.25">
      <c r="A289" s="16">
        <f t="shared" si="4"/>
        <v>43189</v>
      </c>
      <c r="B289">
        <v>43189</v>
      </c>
      <c r="C289" t="s">
        <v>22086</v>
      </c>
      <c r="D289" s="16" t="s">
        <v>7753</v>
      </c>
      <c r="E289" s="339" t="s">
        <v>22087</v>
      </c>
      <c r="F289"/>
      <c r="G289"/>
      <c r="H289"/>
    </row>
    <row r="290" spans="1:8" ht="15" x14ac:dyDescent="0.25">
      <c r="A290" s="16">
        <f t="shared" si="4"/>
        <v>39580</v>
      </c>
      <c r="B290">
        <v>39580</v>
      </c>
      <c r="C290" t="s">
        <v>22088</v>
      </c>
      <c r="D290" s="16" t="s">
        <v>7753</v>
      </c>
      <c r="E290" s="339" t="s">
        <v>22089</v>
      </c>
      <c r="F290"/>
      <c r="G290"/>
      <c r="H290"/>
    </row>
    <row r="291" spans="1:8" ht="15" x14ac:dyDescent="0.25">
      <c r="A291" s="16">
        <f t="shared" si="4"/>
        <v>39577</v>
      </c>
      <c r="B291">
        <v>39577</v>
      </c>
      <c r="C291" t="s">
        <v>22090</v>
      </c>
      <c r="D291" s="16" t="s">
        <v>7753</v>
      </c>
      <c r="E291" s="339" t="s">
        <v>22091</v>
      </c>
      <c r="F291"/>
      <c r="G291"/>
      <c r="H291"/>
    </row>
    <row r="292" spans="1:8" ht="15" x14ac:dyDescent="0.25">
      <c r="A292" s="16">
        <f t="shared" si="4"/>
        <v>39578</v>
      </c>
      <c r="B292">
        <v>39578</v>
      </c>
      <c r="C292" t="s">
        <v>22092</v>
      </c>
      <c r="D292" s="16" t="s">
        <v>7753</v>
      </c>
      <c r="E292" s="339" t="s">
        <v>22093</v>
      </c>
      <c r="F292"/>
      <c r="G292"/>
      <c r="H292"/>
    </row>
    <row r="293" spans="1:8" ht="15" x14ac:dyDescent="0.25">
      <c r="A293" s="16">
        <f t="shared" si="4"/>
        <v>39579</v>
      </c>
      <c r="B293">
        <v>39579</v>
      </c>
      <c r="C293" t="s">
        <v>22094</v>
      </c>
      <c r="D293" s="16" t="s">
        <v>7753</v>
      </c>
      <c r="E293" s="339" t="s">
        <v>22095</v>
      </c>
      <c r="F293"/>
      <c r="G293"/>
      <c r="H293"/>
    </row>
    <row r="294" spans="1:8" ht="15" x14ac:dyDescent="0.25">
      <c r="A294" s="16">
        <f t="shared" si="4"/>
        <v>39826</v>
      </c>
      <c r="B294">
        <v>39826</v>
      </c>
      <c r="C294" t="s">
        <v>22096</v>
      </c>
      <c r="D294" s="16" t="s">
        <v>7753</v>
      </c>
      <c r="E294" s="339" t="s">
        <v>22097</v>
      </c>
      <c r="F294"/>
      <c r="G294"/>
      <c r="H294"/>
    </row>
    <row r="295" spans="1:8" ht="15" x14ac:dyDescent="0.25">
      <c r="A295" s="16">
        <f t="shared" si="4"/>
        <v>10700</v>
      </c>
      <c r="B295">
        <v>10700</v>
      </c>
      <c r="C295" t="s">
        <v>22098</v>
      </c>
      <c r="D295" s="16" t="s">
        <v>7753</v>
      </c>
      <c r="E295" s="339" t="s">
        <v>22099</v>
      </c>
      <c r="F295"/>
      <c r="G295"/>
      <c r="H295"/>
    </row>
    <row r="296" spans="1:8" ht="15" x14ac:dyDescent="0.25">
      <c r="A296" s="16">
        <f t="shared" si="4"/>
        <v>346</v>
      </c>
      <c r="B296">
        <v>346</v>
      </c>
      <c r="C296" t="s">
        <v>22100</v>
      </c>
      <c r="D296" s="16" t="s">
        <v>7755</v>
      </c>
      <c r="E296" s="339" t="s">
        <v>22101</v>
      </c>
      <c r="F296"/>
      <c r="G296"/>
      <c r="H296"/>
    </row>
    <row r="297" spans="1:8" ht="15" x14ac:dyDescent="0.25">
      <c r="A297" s="16">
        <f t="shared" si="4"/>
        <v>3312</v>
      </c>
      <c r="B297">
        <v>3312</v>
      </c>
      <c r="C297" t="s">
        <v>22102</v>
      </c>
      <c r="D297" s="16" t="s">
        <v>7755</v>
      </c>
      <c r="E297" s="339" t="s">
        <v>8446</v>
      </c>
      <c r="F297"/>
      <c r="G297"/>
      <c r="H297"/>
    </row>
    <row r="298" spans="1:8" ht="15" x14ac:dyDescent="0.25">
      <c r="A298" s="16">
        <f t="shared" si="4"/>
        <v>339</v>
      </c>
      <c r="B298">
        <v>339</v>
      </c>
      <c r="C298" t="s">
        <v>22103</v>
      </c>
      <c r="D298" s="16" t="s">
        <v>7757</v>
      </c>
      <c r="E298" s="339" t="s">
        <v>8108</v>
      </c>
      <c r="F298"/>
      <c r="G298"/>
      <c r="H298"/>
    </row>
    <row r="299" spans="1:8" ht="15" x14ac:dyDescent="0.25">
      <c r="A299" s="16">
        <f t="shared" si="4"/>
        <v>340</v>
      </c>
      <c r="B299">
        <v>340</v>
      </c>
      <c r="C299" t="s">
        <v>22104</v>
      </c>
      <c r="D299" s="16" t="s">
        <v>7757</v>
      </c>
      <c r="E299" s="339" t="s">
        <v>7792</v>
      </c>
      <c r="F299"/>
      <c r="G299"/>
      <c r="H299"/>
    </row>
    <row r="300" spans="1:8" ht="15" x14ac:dyDescent="0.25">
      <c r="A300" s="16">
        <f t="shared" si="4"/>
        <v>43130</v>
      </c>
      <c r="B300">
        <v>43130</v>
      </c>
      <c r="C300" t="s">
        <v>22105</v>
      </c>
      <c r="D300" s="16" t="s">
        <v>7755</v>
      </c>
      <c r="E300" s="339" t="s">
        <v>22106</v>
      </c>
      <c r="F300"/>
      <c r="G300"/>
      <c r="H300"/>
    </row>
    <row r="301" spans="1:8" ht="15" x14ac:dyDescent="0.25">
      <c r="A301" s="16">
        <f t="shared" si="4"/>
        <v>344</v>
      </c>
      <c r="B301">
        <v>344</v>
      </c>
      <c r="C301" t="s">
        <v>22107</v>
      </c>
      <c r="D301" s="16" t="s">
        <v>7755</v>
      </c>
      <c r="E301" s="339" t="s">
        <v>15484</v>
      </c>
      <c r="F301"/>
      <c r="G301"/>
      <c r="H301"/>
    </row>
    <row r="302" spans="1:8" ht="15" x14ac:dyDescent="0.25">
      <c r="A302" s="16">
        <f t="shared" si="4"/>
        <v>345</v>
      </c>
      <c r="B302">
        <v>345</v>
      </c>
      <c r="C302" t="s">
        <v>22108</v>
      </c>
      <c r="D302" s="16" t="s">
        <v>7755</v>
      </c>
      <c r="E302" s="339" t="s">
        <v>22109</v>
      </c>
      <c r="F302"/>
      <c r="G302"/>
      <c r="H302"/>
    </row>
    <row r="303" spans="1:8" ht="15" x14ac:dyDescent="0.25">
      <c r="A303" s="16">
        <f t="shared" si="4"/>
        <v>43131</v>
      </c>
      <c r="B303">
        <v>43131</v>
      </c>
      <c r="C303" t="s">
        <v>22110</v>
      </c>
      <c r="D303" s="16" t="s">
        <v>7755</v>
      </c>
      <c r="E303" s="339" t="s">
        <v>11297</v>
      </c>
      <c r="F303"/>
      <c r="G303"/>
      <c r="H303"/>
    </row>
    <row r="304" spans="1:8" ht="15" x14ac:dyDescent="0.25">
      <c r="A304" s="16">
        <f t="shared" si="4"/>
        <v>3313</v>
      </c>
      <c r="B304">
        <v>3313</v>
      </c>
      <c r="C304" t="s">
        <v>22111</v>
      </c>
      <c r="D304" s="16" t="s">
        <v>7755</v>
      </c>
      <c r="E304" s="339" t="s">
        <v>22112</v>
      </c>
      <c r="F304"/>
      <c r="G304"/>
      <c r="H304"/>
    </row>
    <row r="305" spans="1:8" ht="15" x14ac:dyDescent="0.25">
      <c r="A305" s="16">
        <f t="shared" si="4"/>
        <v>43132</v>
      </c>
      <c r="B305">
        <v>43132</v>
      </c>
      <c r="C305" t="s">
        <v>22113</v>
      </c>
      <c r="D305" s="16" t="s">
        <v>7755</v>
      </c>
      <c r="E305" s="339" t="s">
        <v>22106</v>
      </c>
      <c r="F305"/>
      <c r="G305"/>
      <c r="H305"/>
    </row>
    <row r="306" spans="1:8" ht="15" x14ac:dyDescent="0.25">
      <c r="A306" s="16">
        <f t="shared" si="4"/>
        <v>366</v>
      </c>
      <c r="B306">
        <v>366</v>
      </c>
      <c r="C306" t="s">
        <v>22114</v>
      </c>
      <c r="D306" s="16" t="s">
        <v>7811</v>
      </c>
      <c r="E306" s="339" t="s">
        <v>22115</v>
      </c>
      <c r="F306"/>
      <c r="G306"/>
      <c r="H306"/>
    </row>
    <row r="307" spans="1:8" ht="15" x14ac:dyDescent="0.25">
      <c r="A307" s="16">
        <f t="shared" si="4"/>
        <v>367</v>
      </c>
      <c r="B307">
        <v>367</v>
      </c>
      <c r="C307" t="s">
        <v>22116</v>
      </c>
      <c r="D307" s="16" t="s">
        <v>7811</v>
      </c>
      <c r="E307" s="339" t="s">
        <v>22117</v>
      </c>
      <c r="F307"/>
      <c r="G307"/>
      <c r="H307"/>
    </row>
    <row r="308" spans="1:8" ht="15" x14ac:dyDescent="0.25">
      <c r="A308" s="16">
        <f t="shared" si="4"/>
        <v>370</v>
      </c>
      <c r="B308">
        <v>370</v>
      </c>
      <c r="C308" t="s">
        <v>22118</v>
      </c>
      <c r="D308" s="16" t="s">
        <v>7811</v>
      </c>
      <c r="E308" s="339" t="s">
        <v>22115</v>
      </c>
      <c r="F308"/>
      <c r="G308"/>
      <c r="H308"/>
    </row>
    <row r="309" spans="1:8" ht="15" x14ac:dyDescent="0.25">
      <c r="A309" s="16">
        <f t="shared" si="4"/>
        <v>368</v>
      </c>
      <c r="B309">
        <v>368</v>
      </c>
      <c r="C309" t="s">
        <v>22119</v>
      </c>
      <c r="D309" s="16" t="s">
        <v>7811</v>
      </c>
      <c r="E309" s="339" t="s">
        <v>22120</v>
      </c>
      <c r="F309"/>
      <c r="G309"/>
      <c r="H309"/>
    </row>
    <row r="310" spans="1:8" ht="15" x14ac:dyDescent="0.25">
      <c r="A310" s="16">
        <f t="shared" si="4"/>
        <v>11075</v>
      </c>
      <c r="B310">
        <v>11075</v>
      </c>
      <c r="C310" t="s">
        <v>22121</v>
      </c>
      <c r="D310" s="16" t="s">
        <v>7811</v>
      </c>
      <c r="E310" s="339" t="s">
        <v>22122</v>
      </c>
      <c r="F310"/>
      <c r="G310"/>
      <c r="H310"/>
    </row>
    <row r="311" spans="1:8" ht="15" x14ac:dyDescent="0.25">
      <c r="A311" s="16">
        <f t="shared" si="4"/>
        <v>1381</v>
      </c>
      <c r="B311">
        <v>1381</v>
      </c>
      <c r="C311" t="s">
        <v>22123</v>
      </c>
      <c r="D311" s="16" t="s">
        <v>7755</v>
      </c>
      <c r="E311" s="339" t="s">
        <v>8821</v>
      </c>
      <c r="F311"/>
      <c r="G311"/>
      <c r="H311"/>
    </row>
    <row r="312" spans="1:8" ht="15" x14ac:dyDescent="0.25">
      <c r="A312" s="16">
        <f t="shared" si="4"/>
        <v>34353</v>
      </c>
      <c r="B312">
        <v>34353</v>
      </c>
      <c r="C312" t="s">
        <v>22124</v>
      </c>
      <c r="D312" s="16" t="s">
        <v>7755</v>
      </c>
      <c r="E312" s="339" t="s">
        <v>7908</v>
      </c>
      <c r="F312"/>
      <c r="G312"/>
      <c r="H312"/>
    </row>
    <row r="313" spans="1:8" ht="15" x14ac:dyDescent="0.25">
      <c r="A313" s="16">
        <f t="shared" si="4"/>
        <v>37595</v>
      </c>
      <c r="B313">
        <v>37595</v>
      </c>
      <c r="C313" t="s">
        <v>22125</v>
      </c>
      <c r="D313" s="16" t="s">
        <v>7755</v>
      </c>
      <c r="E313" s="339" t="s">
        <v>8239</v>
      </c>
      <c r="F313"/>
      <c r="G313"/>
      <c r="H313"/>
    </row>
    <row r="314" spans="1:8" ht="15" x14ac:dyDescent="0.25">
      <c r="A314" s="16">
        <f t="shared" si="4"/>
        <v>37596</v>
      </c>
      <c r="B314">
        <v>37596</v>
      </c>
      <c r="C314" t="s">
        <v>22126</v>
      </c>
      <c r="D314" s="16" t="s">
        <v>7755</v>
      </c>
      <c r="E314" s="339" t="s">
        <v>7871</v>
      </c>
      <c r="F314"/>
      <c r="G314"/>
      <c r="H314"/>
    </row>
    <row r="315" spans="1:8" ht="15" x14ac:dyDescent="0.25">
      <c r="A315" s="16">
        <f t="shared" si="4"/>
        <v>371</v>
      </c>
      <c r="B315">
        <v>371</v>
      </c>
      <c r="C315" t="s">
        <v>22127</v>
      </c>
      <c r="D315" s="16" t="s">
        <v>7755</v>
      </c>
      <c r="E315" s="339" t="s">
        <v>22128</v>
      </c>
      <c r="F315"/>
      <c r="G315"/>
      <c r="H315"/>
    </row>
    <row r="316" spans="1:8" ht="15" x14ac:dyDescent="0.25">
      <c r="A316" s="16">
        <f t="shared" si="4"/>
        <v>37553</v>
      </c>
      <c r="B316">
        <v>37553</v>
      </c>
      <c r="C316" t="s">
        <v>22129</v>
      </c>
      <c r="D316" s="16" t="s">
        <v>7755</v>
      </c>
      <c r="E316" s="339" t="s">
        <v>16541</v>
      </c>
      <c r="F316"/>
      <c r="G316"/>
      <c r="H316"/>
    </row>
    <row r="317" spans="1:8" ht="15" x14ac:dyDescent="0.25">
      <c r="A317" s="16">
        <f t="shared" si="4"/>
        <v>37552</v>
      </c>
      <c r="B317">
        <v>37552</v>
      </c>
      <c r="C317" t="s">
        <v>22130</v>
      </c>
      <c r="D317" s="16" t="s">
        <v>7755</v>
      </c>
      <c r="E317" s="339" t="s">
        <v>7821</v>
      </c>
      <c r="F317"/>
      <c r="G317"/>
      <c r="H317"/>
    </row>
    <row r="318" spans="1:8" ht="15" x14ac:dyDescent="0.25">
      <c r="A318" s="16">
        <f t="shared" si="4"/>
        <v>36880</v>
      </c>
      <c r="B318">
        <v>36880</v>
      </c>
      <c r="C318" t="s">
        <v>22131</v>
      </c>
      <c r="D318" s="16" t="s">
        <v>7755</v>
      </c>
      <c r="E318" s="339" t="s">
        <v>22132</v>
      </c>
      <c r="F318"/>
      <c r="G318"/>
      <c r="H318"/>
    </row>
    <row r="319" spans="1:8" ht="15" x14ac:dyDescent="0.25">
      <c r="A319" s="16">
        <f t="shared" si="4"/>
        <v>34355</v>
      </c>
      <c r="B319">
        <v>34355</v>
      </c>
      <c r="C319" t="s">
        <v>22133</v>
      </c>
      <c r="D319" s="16" t="s">
        <v>7755</v>
      </c>
      <c r="E319" s="339" t="s">
        <v>22134</v>
      </c>
      <c r="F319"/>
      <c r="G319"/>
      <c r="H319"/>
    </row>
    <row r="320" spans="1:8" ht="15" x14ac:dyDescent="0.25">
      <c r="A320" s="16">
        <f t="shared" si="4"/>
        <v>130</v>
      </c>
      <c r="B320">
        <v>130</v>
      </c>
      <c r="C320" t="s">
        <v>22135</v>
      </c>
      <c r="D320" s="16" t="s">
        <v>7755</v>
      </c>
      <c r="E320" s="339" t="s">
        <v>21517</v>
      </c>
      <c r="F320"/>
      <c r="G320"/>
      <c r="H320"/>
    </row>
    <row r="321" spans="1:8" ht="15" x14ac:dyDescent="0.25">
      <c r="A321" s="16">
        <f t="shared" si="4"/>
        <v>135</v>
      </c>
      <c r="B321">
        <v>135</v>
      </c>
      <c r="C321" t="s">
        <v>22136</v>
      </c>
      <c r="D321" s="16" t="s">
        <v>7755</v>
      </c>
      <c r="E321" s="339" t="s">
        <v>22137</v>
      </c>
      <c r="F321"/>
      <c r="G321"/>
      <c r="H321"/>
    </row>
    <row r="322" spans="1:8" ht="15" x14ac:dyDescent="0.25">
      <c r="A322" s="16">
        <f t="shared" si="4"/>
        <v>36886</v>
      </c>
      <c r="B322">
        <v>36886</v>
      </c>
      <c r="C322" t="s">
        <v>22138</v>
      </c>
      <c r="D322" s="16" t="s">
        <v>7755</v>
      </c>
      <c r="E322" s="339" t="s">
        <v>7810</v>
      </c>
      <c r="F322"/>
      <c r="G322"/>
      <c r="H322"/>
    </row>
    <row r="323" spans="1:8" ht="15" x14ac:dyDescent="0.25">
      <c r="A323" s="16">
        <f t="shared" ref="A323:A386" si="5">B323</f>
        <v>38546</v>
      </c>
      <c r="B323">
        <v>38546</v>
      </c>
      <c r="C323" t="s">
        <v>22139</v>
      </c>
      <c r="D323" s="16" t="s">
        <v>7811</v>
      </c>
      <c r="E323" s="339" t="s">
        <v>22140</v>
      </c>
      <c r="F323"/>
      <c r="G323"/>
      <c r="H323"/>
    </row>
    <row r="324" spans="1:8" ht="15" x14ac:dyDescent="0.25">
      <c r="A324" s="16">
        <f t="shared" si="5"/>
        <v>34549</v>
      </c>
      <c r="B324">
        <v>34549</v>
      </c>
      <c r="C324" t="s">
        <v>22141</v>
      </c>
      <c r="D324" s="16" t="s">
        <v>7811</v>
      </c>
      <c r="E324" s="339" t="s">
        <v>22142</v>
      </c>
      <c r="F324"/>
      <c r="G324"/>
      <c r="H324"/>
    </row>
    <row r="325" spans="1:8" ht="15" x14ac:dyDescent="0.25">
      <c r="A325" s="16">
        <f t="shared" si="5"/>
        <v>6081</v>
      </c>
      <c r="B325">
        <v>6081</v>
      </c>
      <c r="C325" t="s">
        <v>22143</v>
      </c>
      <c r="D325" s="16" t="s">
        <v>7811</v>
      </c>
      <c r="E325" s="339" t="s">
        <v>20190</v>
      </c>
      <c r="F325"/>
      <c r="G325"/>
      <c r="H325"/>
    </row>
    <row r="326" spans="1:8" ht="15" x14ac:dyDescent="0.25">
      <c r="A326" s="16">
        <f t="shared" si="5"/>
        <v>6077</v>
      </c>
      <c r="B326">
        <v>6077</v>
      </c>
      <c r="C326" t="s">
        <v>22144</v>
      </c>
      <c r="D326" s="16" t="s">
        <v>7811</v>
      </c>
      <c r="E326" s="339" t="s">
        <v>22145</v>
      </c>
      <c r="F326"/>
      <c r="G326"/>
      <c r="H326"/>
    </row>
    <row r="327" spans="1:8" ht="15" x14ac:dyDescent="0.25">
      <c r="A327" s="16">
        <f t="shared" si="5"/>
        <v>6079</v>
      </c>
      <c r="B327">
        <v>6079</v>
      </c>
      <c r="C327" t="s">
        <v>22146</v>
      </c>
      <c r="D327" s="16" t="s">
        <v>7811</v>
      </c>
      <c r="E327" s="339" t="s">
        <v>22145</v>
      </c>
      <c r="F327"/>
      <c r="G327"/>
      <c r="H327"/>
    </row>
    <row r="328" spans="1:8" ht="15" x14ac:dyDescent="0.25">
      <c r="A328" s="16">
        <f t="shared" si="5"/>
        <v>1091</v>
      </c>
      <c r="B328">
        <v>1091</v>
      </c>
      <c r="C328" t="s">
        <v>22147</v>
      </c>
      <c r="D328" s="16" t="s">
        <v>7753</v>
      </c>
      <c r="E328" s="339" t="s">
        <v>15531</v>
      </c>
      <c r="F328"/>
      <c r="G328"/>
      <c r="H328"/>
    </row>
    <row r="329" spans="1:8" ht="15" x14ac:dyDescent="0.25">
      <c r="A329" s="16">
        <f t="shared" si="5"/>
        <v>1094</v>
      </c>
      <c r="B329">
        <v>1094</v>
      </c>
      <c r="C329" t="s">
        <v>22148</v>
      </c>
      <c r="D329" s="16" t="s">
        <v>7753</v>
      </c>
      <c r="E329" s="339" t="s">
        <v>16081</v>
      </c>
      <c r="F329"/>
      <c r="G329"/>
      <c r="H329"/>
    </row>
    <row r="330" spans="1:8" ht="15" x14ac:dyDescent="0.25">
      <c r="A330" s="16">
        <f t="shared" si="5"/>
        <v>1095</v>
      </c>
      <c r="B330">
        <v>1095</v>
      </c>
      <c r="C330" t="s">
        <v>22149</v>
      </c>
      <c r="D330" s="16" t="s">
        <v>7753</v>
      </c>
      <c r="E330" s="339" t="s">
        <v>22150</v>
      </c>
      <c r="F330"/>
      <c r="G330"/>
      <c r="H330"/>
    </row>
    <row r="331" spans="1:8" ht="15" x14ac:dyDescent="0.25">
      <c r="A331" s="16">
        <f t="shared" si="5"/>
        <v>1092</v>
      </c>
      <c r="B331">
        <v>1092</v>
      </c>
      <c r="C331" t="s">
        <v>22151</v>
      </c>
      <c r="D331" s="16" t="s">
        <v>7753</v>
      </c>
      <c r="E331" s="339" t="s">
        <v>22152</v>
      </c>
      <c r="F331"/>
      <c r="G331"/>
      <c r="H331"/>
    </row>
    <row r="332" spans="1:8" ht="15" x14ac:dyDescent="0.25">
      <c r="A332" s="16">
        <f t="shared" si="5"/>
        <v>1093</v>
      </c>
      <c r="B332">
        <v>1093</v>
      </c>
      <c r="C332" t="s">
        <v>22153</v>
      </c>
      <c r="D332" s="16" t="s">
        <v>7753</v>
      </c>
      <c r="E332" s="339" t="s">
        <v>22154</v>
      </c>
      <c r="F332"/>
      <c r="G332"/>
      <c r="H332"/>
    </row>
    <row r="333" spans="1:8" ht="15" x14ac:dyDescent="0.25">
      <c r="A333" s="16">
        <f t="shared" si="5"/>
        <v>1090</v>
      </c>
      <c r="B333">
        <v>1090</v>
      </c>
      <c r="C333" t="s">
        <v>22155</v>
      </c>
      <c r="D333" s="16" t="s">
        <v>7753</v>
      </c>
      <c r="E333" s="339" t="s">
        <v>22156</v>
      </c>
      <c r="F333"/>
      <c r="G333"/>
      <c r="H333"/>
    </row>
    <row r="334" spans="1:8" ht="15" x14ac:dyDescent="0.25">
      <c r="A334" s="16">
        <f t="shared" si="5"/>
        <v>1096</v>
      </c>
      <c r="B334">
        <v>1096</v>
      </c>
      <c r="C334" t="s">
        <v>22157</v>
      </c>
      <c r="D334" s="16" t="s">
        <v>7753</v>
      </c>
      <c r="E334" s="339" t="s">
        <v>22158</v>
      </c>
      <c r="F334"/>
      <c r="G334"/>
      <c r="H334"/>
    </row>
    <row r="335" spans="1:8" ht="15" x14ac:dyDescent="0.25">
      <c r="A335" s="16">
        <f t="shared" si="5"/>
        <v>1097</v>
      </c>
      <c r="B335">
        <v>1097</v>
      </c>
      <c r="C335" t="s">
        <v>22159</v>
      </c>
      <c r="D335" s="16" t="s">
        <v>7753</v>
      </c>
      <c r="E335" s="339" t="s">
        <v>22160</v>
      </c>
      <c r="F335"/>
      <c r="G335"/>
      <c r="H335"/>
    </row>
    <row r="336" spans="1:8" ht="15" x14ac:dyDescent="0.25">
      <c r="A336" s="16">
        <f t="shared" si="5"/>
        <v>378</v>
      </c>
      <c r="B336">
        <v>378</v>
      </c>
      <c r="C336" t="s">
        <v>22161</v>
      </c>
      <c r="D336" s="16" t="s">
        <v>7754</v>
      </c>
      <c r="E336" s="339" t="s">
        <v>22162</v>
      </c>
      <c r="F336"/>
      <c r="G336"/>
      <c r="H336"/>
    </row>
    <row r="337" spans="1:8" ht="15" x14ac:dyDescent="0.25">
      <c r="A337" s="16">
        <f t="shared" si="5"/>
        <v>40911</v>
      </c>
      <c r="B337">
        <v>40911</v>
      </c>
      <c r="C337" t="s">
        <v>22163</v>
      </c>
      <c r="D337" s="16" t="s">
        <v>7813</v>
      </c>
      <c r="E337" s="339" t="s">
        <v>22164</v>
      </c>
      <c r="F337"/>
      <c r="G337"/>
      <c r="H337"/>
    </row>
    <row r="338" spans="1:8" ht="15" x14ac:dyDescent="0.25">
      <c r="A338" s="16">
        <f t="shared" si="5"/>
        <v>33939</v>
      </c>
      <c r="B338">
        <v>33939</v>
      </c>
      <c r="C338" t="s">
        <v>22165</v>
      </c>
      <c r="D338" s="16" t="s">
        <v>7754</v>
      </c>
      <c r="E338" s="339" t="s">
        <v>22166</v>
      </c>
      <c r="F338"/>
      <c r="G338"/>
      <c r="H338"/>
    </row>
    <row r="339" spans="1:8" ht="15" x14ac:dyDescent="0.25">
      <c r="A339" s="16">
        <f t="shared" si="5"/>
        <v>40815</v>
      </c>
      <c r="B339">
        <v>40815</v>
      </c>
      <c r="C339" t="s">
        <v>22167</v>
      </c>
      <c r="D339" s="16" t="s">
        <v>7813</v>
      </c>
      <c r="E339" s="339" t="s">
        <v>22168</v>
      </c>
      <c r="F339"/>
      <c r="G339"/>
      <c r="H339"/>
    </row>
    <row r="340" spans="1:8" ht="15" x14ac:dyDescent="0.25">
      <c r="A340" s="16">
        <f t="shared" si="5"/>
        <v>33952</v>
      </c>
      <c r="B340">
        <v>33952</v>
      </c>
      <c r="C340" t="s">
        <v>22169</v>
      </c>
      <c r="D340" s="16" t="s">
        <v>7754</v>
      </c>
      <c r="E340" s="339" t="s">
        <v>22170</v>
      </c>
      <c r="F340"/>
      <c r="G340"/>
      <c r="H340"/>
    </row>
    <row r="341" spans="1:8" ht="15" x14ac:dyDescent="0.25">
      <c r="A341" s="16">
        <f t="shared" si="5"/>
        <v>40816</v>
      </c>
      <c r="B341">
        <v>40816</v>
      </c>
      <c r="C341" t="s">
        <v>22171</v>
      </c>
      <c r="D341" s="16" t="s">
        <v>7813</v>
      </c>
      <c r="E341" s="339" t="s">
        <v>22172</v>
      </c>
      <c r="F341"/>
      <c r="G341"/>
      <c r="H341"/>
    </row>
    <row r="342" spans="1:8" ht="15" x14ac:dyDescent="0.25">
      <c r="A342" s="16">
        <f t="shared" si="5"/>
        <v>33953</v>
      </c>
      <c r="B342">
        <v>33953</v>
      </c>
      <c r="C342" t="s">
        <v>22173</v>
      </c>
      <c r="D342" s="16" t="s">
        <v>7754</v>
      </c>
      <c r="E342" s="339" t="s">
        <v>22174</v>
      </c>
      <c r="F342"/>
      <c r="G342"/>
      <c r="H342"/>
    </row>
    <row r="343" spans="1:8" ht="15" x14ac:dyDescent="0.25">
      <c r="A343" s="16">
        <f t="shared" si="5"/>
        <v>40817</v>
      </c>
      <c r="B343">
        <v>40817</v>
      </c>
      <c r="C343" t="s">
        <v>22175</v>
      </c>
      <c r="D343" s="16" t="s">
        <v>7813</v>
      </c>
      <c r="E343" s="339" t="s">
        <v>22176</v>
      </c>
      <c r="F343"/>
      <c r="G343"/>
      <c r="H343"/>
    </row>
    <row r="344" spans="1:8" ht="15" x14ac:dyDescent="0.25">
      <c r="A344" s="16">
        <f t="shared" si="5"/>
        <v>13348</v>
      </c>
      <c r="B344">
        <v>13348</v>
      </c>
      <c r="C344" t="s">
        <v>22177</v>
      </c>
      <c r="D344" s="16" t="s">
        <v>7753</v>
      </c>
      <c r="E344" s="339" t="s">
        <v>20271</v>
      </c>
      <c r="F344"/>
      <c r="G344"/>
      <c r="H344"/>
    </row>
    <row r="345" spans="1:8" ht="15" x14ac:dyDescent="0.25">
      <c r="A345" s="16">
        <f t="shared" si="5"/>
        <v>39211</v>
      </c>
      <c r="B345">
        <v>39211</v>
      </c>
      <c r="C345" t="s">
        <v>22178</v>
      </c>
      <c r="D345" s="16" t="s">
        <v>7753</v>
      </c>
      <c r="E345" s="339" t="s">
        <v>8076</v>
      </c>
      <c r="F345"/>
      <c r="G345"/>
      <c r="H345"/>
    </row>
    <row r="346" spans="1:8" ht="15" x14ac:dyDescent="0.25">
      <c r="A346" s="16">
        <f t="shared" si="5"/>
        <v>39212</v>
      </c>
      <c r="B346">
        <v>39212</v>
      </c>
      <c r="C346" t="s">
        <v>22179</v>
      </c>
      <c r="D346" s="16" t="s">
        <v>7753</v>
      </c>
      <c r="E346" s="339" t="s">
        <v>7908</v>
      </c>
      <c r="F346"/>
      <c r="G346"/>
      <c r="H346"/>
    </row>
    <row r="347" spans="1:8" ht="15" x14ac:dyDescent="0.25">
      <c r="A347" s="16">
        <f t="shared" si="5"/>
        <v>39208</v>
      </c>
      <c r="B347">
        <v>39208</v>
      </c>
      <c r="C347" t="s">
        <v>22180</v>
      </c>
      <c r="D347" s="16" t="s">
        <v>7753</v>
      </c>
      <c r="E347" s="339" t="s">
        <v>14333</v>
      </c>
      <c r="F347"/>
      <c r="G347"/>
      <c r="H347"/>
    </row>
    <row r="348" spans="1:8" ht="15" x14ac:dyDescent="0.25">
      <c r="A348" s="16">
        <f t="shared" si="5"/>
        <v>39210</v>
      </c>
      <c r="B348">
        <v>39210</v>
      </c>
      <c r="C348" t="s">
        <v>22181</v>
      </c>
      <c r="D348" s="16" t="s">
        <v>7753</v>
      </c>
      <c r="E348" s="339" t="s">
        <v>8499</v>
      </c>
      <c r="F348"/>
      <c r="G348"/>
      <c r="H348"/>
    </row>
    <row r="349" spans="1:8" ht="15" x14ac:dyDescent="0.25">
      <c r="A349" s="16">
        <f t="shared" si="5"/>
        <v>39214</v>
      </c>
      <c r="B349">
        <v>39214</v>
      </c>
      <c r="C349" t="s">
        <v>22182</v>
      </c>
      <c r="D349" s="16" t="s">
        <v>7753</v>
      </c>
      <c r="E349" s="339" t="s">
        <v>14339</v>
      </c>
      <c r="F349"/>
      <c r="G349"/>
      <c r="H349"/>
    </row>
    <row r="350" spans="1:8" ht="15" x14ac:dyDescent="0.25">
      <c r="A350" s="16">
        <f t="shared" si="5"/>
        <v>39213</v>
      </c>
      <c r="B350">
        <v>39213</v>
      </c>
      <c r="C350" t="s">
        <v>22183</v>
      </c>
      <c r="D350" s="16" t="s">
        <v>7753</v>
      </c>
      <c r="E350" s="339" t="s">
        <v>14923</v>
      </c>
      <c r="F350"/>
      <c r="G350"/>
      <c r="H350"/>
    </row>
    <row r="351" spans="1:8" ht="15" x14ac:dyDescent="0.25">
      <c r="A351" s="16">
        <f t="shared" si="5"/>
        <v>39209</v>
      </c>
      <c r="B351">
        <v>39209</v>
      </c>
      <c r="C351" t="s">
        <v>22184</v>
      </c>
      <c r="D351" s="16" t="s">
        <v>7753</v>
      </c>
      <c r="E351" s="339" t="s">
        <v>22185</v>
      </c>
      <c r="F351"/>
      <c r="G351"/>
      <c r="H351"/>
    </row>
    <row r="352" spans="1:8" ht="15" x14ac:dyDescent="0.25">
      <c r="A352" s="16">
        <f t="shared" si="5"/>
        <v>39207</v>
      </c>
      <c r="B352">
        <v>39207</v>
      </c>
      <c r="C352" t="s">
        <v>22186</v>
      </c>
      <c r="D352" s="16" t="s">
        <v>7753</v>
      </c>
      <c r="E352" s="339" t="s">
        <v>8499</v>
      </c>
      <c r="F352"/>
      <c r="G352"/>
      <c r="H352"/>
    </row>
    <row r="353" spans="1:8" ht="15" x14ac:dyDescent="0.25">
      <c r="A353" s="16">
        <f t="shared" si="5"/>
        <v>39215</v>
      </c>
      <c r="B353">
        <v>39215</v>
      </c>
      <c r="C353" t="s">
        <v>22187</v>
      </c>
      <c r="D353" s="16" t="s">
        <v>7753</v>
      </c>
      <c r="E353" s="339" t="s">
        <v>7894</v>
      </c>
      <c r="F353"/>
      <c r="G353"/>
      <c r="H353"/>
    </row>
    <row r="354" spans="1:8" ht="15" x14ac:dyDescent="0.25">
      <c r="A354" s="16">
        <f t="shared" si="5"/>
        <v>39216</v>
      </c>
      <c r="B354">
        <v>39216</v>
      </c>
      <c r="C354" t="s">
        <v>22188</v>
      </c>
      <c r="D354" s="16" t="s">
        <v>7753</v>
      </c>
      <c r="E354" s="339" t="s">
        <v>14448</v>
      </c>
      <c r="F354"/>
      <c r="G354"/>
      <c r="H354"/>
    </row>
    <row r="355" spans="1:8" ht="15" x14ac:dyDescent="0.25">
      <c r="A355" s="16">
        <f t="shared" si="5"/>
        <v>11267</v>
      </c>
      <c r="B355">
        <v>11267</v>
      </c>
      <c r="C355" t="s">
        <v>22189</v>
      </c>
      <c r="D355" s="16" t="s">
        <v>7753</v>
      </c>
      <c r="E355" s="339" t="s">
        <v>13564</v>
      </c>
      <c r="F355"/>
      <c r="G355"/>
      <c r="H355"/>
    </row>
    <row r="356" spans="1:8" ht="15" x14ac:dyDescent="0.25">
      <c r="A356" s="16">
        <f t="shared" si="5"/>
        <v>379</v>
      </c>
      <c r="B356">
        <v>379</v>
      </c>
      <c r="C356" t="s">
        <v>22190</v>
      </c>
      <c r="D356" s="16" t="s">
        <v>7753</v>
      </c>
      <c r="E356" s="339" t="s">
        <v>9006</v>
      </c>
      <c r="F356"/>
      <c r="G356"/>
      <c r="H356"/>
    </row>
    <row r="357" spans="1:8" ht="15" x14ac:dyDescent="0.25">
      <c r="A357" s="16">
        <f t="shared" si="5"/>
        <v>510</v>
      </c>
      <c r="B357">
        <v>510</v>
      </c>
      <c r="C357" t="s">
        <v>22191</v>
      </c>
      <c r="D357" s="16" t="s">
        <v>7755</v>
      </c>
      <c r="E357" s="339" t="s">
        <v>16705</v>
      </c>
      <c r="F357"/>
      <c r="G357"/>
      <c r="H357"/>
    </row>
    <row r="358" spans="1:8" ht="15" x14ac:dyDescent="0.25">
      <c r="A358" s="16">
        <f t="shared" si="5"/>
        <v>516</v>
      </c>
      <c r="B358">
        <v>516</v>
      </c>
      <c r="C358" t="s">
        <v>22192</v>
      </c>
      <c r="D358" s="16" t="s">
        <v>7755</v>
      </c>
      <c r="E358" s="339" t="s">
        <v>14133</v>
      </c>
      <c r="F358"/>
      <c r="G358"/>
      <c r="H358"/>
    </row>
    <row r="359" spans="1:8" ht="15" x14ac:dyDescent="0.25">
      <c r="A359" s="16">
        <f t="shared" si="5"/>
        <v>509</v>
      </c>
      <c r="B359">
        <v>509</v>
      </c>
      <c r="C359" t="s">
        <v>22193</v>
      </c>
      <c r="D359" s="16" t="s">
        <v>7755</v>
      </c>
      <c r="E359" s="339" t="s">
        <v>15026</v>
      </c>
      <c r="F359"/>
      <c r="G359"/>
      <c r="H359"/>
    </row>
    <row r="360" spans="1:8" ht="15" x14ac:dyDescent="0.25">
      <c r="A360" s="16">
        <f t="shared" si="5"/>
        <v>40331</v>
      </c>
      <c r="B360">
        <v>40331</v>
      </c>
      <c r="C360" t="s">
        <v>22194</v>
      </c>
      <c r="D360" s="16" t="s">
        <v>7754</v>
      </c>
      <c r="E360" s="339" t="s">
        <v>12978</v>
      </c>
      <c r="F360"/>
      <c r="G360"/>
      <c r="H360"/>
    </row>
    <row r="361" spans="1:8" ht="15" x14ac:dyDescent="0.25">
      <c r="A361" s="16">
        <f t="shared" si="5"/>
        <v>40930</v>
      </c>
      <c r="B361">
        <v>40930</v>
      </c>
      <c r="C361" t="s">
        <v>22195</v>
      </c>
      <c r="D361" s="16" t="s">
        <v>7813</v>
      </c>
      <c r="E361" s="339" t="s">
        <v>22196</v>
      </c>
      <c r="F361"/>
      <c r="G361"/>
      <c r="H361"/>
    </row>
    <row r="362" spans="1:8" ht="15" x14ac:dyDescent="0.25">
      <c r="A362" s="16">
        <f t="shared" si="5"/>
        <v>11761</v>
      </c>
      <c r="B362">
        <v>11761</v>
      </c>
      <c r="C362" t="s">
        <v>22197</v>
      </c>
      <c r="D362" s="16" t="s">
        <v>7753</v>
      </c>
      <c r="E362" s="339" t="s">
        <v>22198</v>
      </c>
      <c r="F362"/>
      <c r="G362"/>
      <c r="H362"/>
    </row>
    <row r="363" spans="1:8" ht="15" x14ac:dyDescent="0.25">
      <c r="A363" s="16">
        <f t="shared" si="5"/>
        <v>377</v>
      </c>
      <c r="B363">
        <v>377</v>
      </c>
      <c r="C363" t="s">
        <v>22199</v>
      </c>
      <c r="D363" s="16" t="s">
        <v>7753</v>
      </c>
      <c r="E363" s="339" t="s">
        <v>21181</v>
      </c>
      <c r="F363"/>
      <c r="G363"/>
      <c r="H363"/>
    </row>
    <row r="364" spans="1:8" ht="15" x14ac:dyDescent="0.25">
      <c r="A364" s="16">
        <f t="shared" si="5"/>
        <v>7588</v>
      </c>
      <c r="B364">
        <v>7588</v>
      </c>
      <c r="C364" t="s">
        <v>22200</v>
      </c>
      <c r="D364" s="16" t="s">
        <v>7753</v>
      </c>
      <c r="E364" s="339" t="s">
        <v>22201</v>
      </c>
      <c r="F364"/>
      <c r="G364"/>
      <c r="H364"/>
    </row>
    <row r="365" spans="1:8" ht="15" x14ac:dyDescent="0.25">
      <c r="A365" s="16">
        <f t="shared" si="5"/>
        <v>34392</v>
      </c>
      <c r="B365">
        <v>34392</v>
      </c>
      <c r="C365" t="s">
        <v>22202</v>
      </c>
      <c r="D365" s="16" t="s">
        <v>7754</v>
      </c>
      <c r="E365" s="339" t="s">
        <v>12650</v>
      </c>
      <c r="F365"/>
      <c r="G365"/>
      <c r="H365"/>
    </row>
    <row r="366" spans="1:8" ht="15" x14ac:dyDescent="0.25">
      <c r="A366" s="16">
        <f t="shared" si="5"/>
        <v>40908</v>
      </c>
      <c r="B366">
        <v>40908</v>
      </c>
      <c r="C366" t="s">
        <v>22203</v>
      </c>
      <c r="D366" s="16" t="s">
        <v>7813</v>
      </c>
      <c r="E366" s="339" t="s">
        <v>22204</v>
      </c>
      <c r="F366"/>
      <c r="G366"/>
      <c r="H366"/>
    </row>
    <row r="367" spans="1:8" ht="15" x14ac:dyDescent="0.25">
      <c r="A367" s="16">
        <f t="shared" si="5"/>
        <v>34551</v>
      </c>
      <c r="B367">
        <v>34551</v>
      </c>
      <c r="C367" t="s">
        <v>22205</v>
      </c>
      <c r="D367" s="16" t="s">
        <v>7754</v>
      </c>
      <c r="E367" s="339" t="s">
        <v>12798</v>
      </c>
      <c r="F367"/>
      <c r="G367"/>
      <c r="H367"/>
    </row>
    <row r="368" spans="1:8" ht="15" x14ac:dyDescent="0.25">
      <c r="A368" s="16">
        <f t="shared" si="5"/>
        <v>41078</v>
      </c>
      <c r="B368">
        <v>41078</v>
      </c>
      <c r="C368" t="s">
        <v>22206</v>
      </c>
      <c r="D368" s="16" t="s">
        <v>7813</v>
      </c>
      <c r="E368" s="339" t="s">
        <v>22207</v>
      </c>
      <c r="F368"/>
      <c r="G368"/>
      <c r="H368"/>
    </row>
    <row r="369" spans="1:8" ht="15" x14ac:dyDescent="0.25">
      <c r="A369" s="16">
        <f t="shared" si="5"/>
        <v>246</v>
      </c>
      <c r="B369">
        <v>246</v>
      </c>
      <c r="C369" t="s">
        <v>22208</v>
      </c>
      <c r="D369" s="16" t="s">
        <v>7754</v>
      </c>
      <c r="E369" s="339" t="s">
        <v>8365</v>
      </c>
      <c r="F369"/>
      <c r="G369"/>
      <c r="H369"/>
    </row>
    <row r="370" spans="1:8" ht="15" x14ac:dyDescent="0.25">
      <c r="A370" s="16">
        <f t="shared" si="5"/>
        <v>40927</v>
      </c>
      <c r="B370">
        <v>40927</v>
      </c>
      <c r="C370" t="s">
        <v>22209</v>
      </c>
      <c r="D370" s="16" t="s">
        <v>7813</v>
      </c>
      <c r="E370" s="339" t="s">
        <v>21845</v>
      </c>
      <c r="F370"/>
      <c r="G370"/>
      <c r="H370"/>
    </row>
    <row r="371" spans="1:8" ht="15" x14ac:dyDescent="0.25">
      <c r="A371" s="16">
        <f t="shared" si="5"/>
        <v>2350</v>
      </c>
      <c r="B371">
        <v>2350</v>
      </c>
      <c r="C371" t="s">
        <v>22210</v>
      </c>
      <c r="D371" s="16" t="s">
        <v>7754</v>
      </c>
      <c r="E371" s="339" t="s">
        <v>8543</v>
      </c>
      <c r="F371"/>
      <c r="G371"/>
      <c r="H371"/>
    </row>
    <row r="372" spans="1:8" ht="15" x14ac:dyDescent="0.25">
      <c r="A372" s="16">
        <f t="shared" si="5"/>
        <v>40812</v>
      </c>
      <c r="B372">
        <v>40812</v>
      </c>
      <c r="C372" t="s">
        <v>22211</v>
      </c>
      <c r="D372" s="16" t="s">
        <v>7813</v>
      </c>
      <c r="E372" s="339" t="s">
        <v>22212</v>
      </c>
      <c r="F372"/>
      <c r="G372"/>
      <c r="H372"/>
    </row>
    <row r="373" spans="1:8" ht="15" x14ac:dyDescent="0.25">
      <c r="A373" s="16">
        <f t="shared" si="5"/>
        <v>245</v>
      </c>
      <c r="B373">
        <v>245</v>
      </c>
      <c r="C373" t="s">
        <v>22213</v>
      </c>
      <c r="D373" s="16" t="s">
        <v>7754</v>
      </c>
      <c r="E373" s="339" t="s">
        <v>22214</v>
      </c>
      <c r="F373"/>
      <c r="G373"/>
      <c r="H373"/>
    </row>
    <row r="374" spans="1:8" ht="15" x14ac:dyDescent="0.25">
      <c r="A374" s="16">
        <f t="shared" si="5"/>
        <v>41090</v>
      </c>
      <c r="B374">
        <v>41090</v>
      </c>
      <c r="C374" t="s">
        <v>22215</v>
      </c>
      <c r="D374" s="16" t="s">
        <v>7813</v>
      </c>
      <c r="E374" s="339" t="s">
        <v>22216</v>
      </c>
      <c r="F374"/>
      <c r="G374"/>
      <c r="H374"/>
    </row>
    <row r="375" spans="1:8" ht="15" x14ac:dyDescent="0.25">
      <c r="A375" s="16">
        <f t="shared" si="5"/>
        <v>251</v>
      </c>
      <c r="B375">
        <v>251</v>
      </c>
      <c r="C375" t="s">
        <v>22217</v>
      </c>
      <c r="D375" s="16" t="s">
        <v>7754</v>
      </c>
      <c r="E375" s="339" t="s">
        <v>8365</v>
      </c>
      <c r="F375"/>
      <c r="G375"/>
      <c r="H375"/>
    </row>
    <row r="376" spans="1:8" ht="15" x14ac:dyDescent="0.25">
      <c r="A376" s="16">
        <f t="shared" si="5"/>
        <v>40975</v>
      </c>
      <c r="B376">
        <v>40975</v>
      </c>
      <c r="C376" t="s">
        <v>22218</v>
      </c>
      <c r="D376" s="16" t="s">
        <v>7813</v>
      </c>
      <c r="E376" s="339" t="s">
        <v>21845</v>
      </c>
      <c r="F376"/>
      <c r="G376"/>
      <c r="H376"/>
    </row>
    <row r="377" spans="1:8" ht="15" x14ac:dyDescent="0.25">
      <c r="A377" s="16">
        <f t="shared" si="5"/>
        <v>6127</v>
      </c>
      <c r="B377">
        <v>6127</v>
      </c>
      <c r="C377" t="s">
        <v>22219</v>
      </c>
      <c r="D377" s="16" t="s">
        <v>7754</v>
      </c>
      <c r="E377" s="339" t="s">
        <v>8365</v>
      </c>
      <c r="F377"/>
      <c r="G377"/>
      <c r="H377"/>
    </row>
    <row r="378" spans="1:8" ht="15" x14ac:dyDescent="0.25">
      <c r="A378" s="16">
        <f t="shared" si="5"/>
        <v>41072</v>
      </c>
      <c r="B378">
        <v>41072</v>
      </c>
      <c r="C378" t="s">
        <v>22220</v>
      </c>
      <c r="D378" s="16" t="s">
        <v>7813</v>
      </c>
      <c r="E378" s="339" t="s">
        <v>21845</v>
      </c>
      <c r="F378"/>
      <c r="G378"/>
      <c r="H378"/>
    </row>
    <row r="379" spans="1:8" ht="15" x14ac:dyDescent="0.25">
      <c r="A379" s="16">
        <f t="shared" si="5"/>
        <v>6121</v>
      </c>
      <c r="B379">
        <v>6121</v>
      </c>
      <c r="C379" t="s">
        <v>22221</v>
      </c>
      <c r="D379" s="16" t="s">
        <v>7754</v>
      </c>
      <c r="E379" s="339" t="s">
        <v>8233</v>
      </c>
      <c r="F379"/>
      <c r="G379"/>
      <c r="H379"/>
    </row>
    <row r="380" spans="1:8" ht="15" x14ac:dyDescent="0.25">
      <c r="A380" s="16">
        <f t="shared" si="5"/>
        <v>41071</v>
      </c>
      <c r="B380">
        <v>41071</v>
      </c>
      <c r="C380" t="s">
        <v>22222</v>
      </c>
      <c r="D380" s="16" t="s">
        <v>7813</v>
      </c>
      <c r="E380" s="339" t="s">
        <v>22223</v>
      </c>
      <c r="F380"/>
      <c r="G380"/>
      <c r="H380"/>
    </row>
    <row r="381" spans="1:8" ht="15" x14ac:dyDescent="0.25">
      <c r="A381" s="16">
        <f t="shared" si="5"/>
        <v>244</v>
      </c>
      <c r="B381">
        <v>244</v>
      </c>
      <c r="C381" t="s">
        <v>22224</v>
      </c>
      <c r="D381" s="16" t="s">
        <v>7754</v>
      </c>
      <c r="E381" s="339" t="s">
        <v>14879</v>
      </c>
      <c r="F381"/>
      <c r="G381"/>
      <c r="H381"/>
    </row>
    <row r="382" spans="1:8" ht="15" x14ac:dyDescent="0.25">
      <c r="A382" s="16">
        <f t="shared" si="5"/>
        <v>41093</v>
      </c>
      <c r="B382">
        <v>41093</v>
      </c>
      <c r="C382" t="s">
        <v>22225</v>
      </c>
      <c r="D382" s="16" t="s">
        <v>7813</v>
      </c>
      <c r="E382" s="339" t="s">
        <v>22226</v>
      </c>
      <c r="F382"/>
      <c r="G382"/>
      <c r="H382"/>
    </row>
    <row r="383" spans="1:8" ht="15" x14ac:dyDescent="0.25">
      <c r="A383" s="16">
        <f t="shared" si="5"/>
        <v>532</v>
      </c>
      <c r="B383">
        <v>532</v>
      </c>
      <c r="C383" t="s">
        <v>22227</v>
      </c>
      <c r="D383" s="16" t="s">
        <v>7754</v>
      </c>
      <c r="E383" s="339" t="s">
        <v>13307</v>
      </c>
      <c r="F383"/>
      <c r="G383"/>
      <c r="H383"/>
    </row>
    <row r="384" spans="1:8" ht="15" x14ac:dyDescent="0.25">
      <c r="A384" s="16">
        <f t="shared" si="5"/>
        <v>40931</v>
      </c>
      <c r="B384">
        <v>40931</v>
      </c>
      <c r="C384" t="s">
        <v>22228</v>
      </c>
      <c r="D384" s="16" t="s">
        <v>7813</v>
      </c>
      <c r="E384" s="339" t="s">
        <v>22229</v>
      </c>
      <c r="F384"/>
      <c r="G384"/>
      <c r="H384"/>
    </row>
    <row r="385" spans="1:8" ht="15" x14ac:dyDescent="0.25">
      <c r="A385" s="16">
        <f t="shared" si="5"/>
        <v>36150</v>
      </c>
      <c r="B385">
        <v>36150</v>
      </c>
      <c r="C385" t="s">
        <v>22230</v>
      </c>
      <c r="D385" s="16" t="s">
        <v>7753</v>
      </c>
      <c r="E385" s="339" t="s">
        <v>22231</v>
      </c>
      <c r="F385"/>
      <c r="G385"/>
      <c r="H385"/>
    </row>
    <row r="386" spans="1:8" ht="15" x14ac:dyDescent="0.25">
      <c r="A386" s="16">
        <f t="shared" si="5"/>
        <v>4760</v>
      </c>
      <c r="B386">
        <v>4760</v>
      </c>
      <c r="C386" t="s">
        <v>22232</v>
      </c>
      <c r="D386" s="16" t="s">
        <v>7754</v>
      </c>
      <c r="E386" s="339" t="s">
        <v>22162</v>
      </c>
      <c r="F386"/>
      <c r="G386"/>
      <c r="H386"/>
    </row>
    <row r="387" spans="1:8" ht="15" x14ac:dyDescent="0.25">
      <c r="A387" s="16">
        <f t="shared" ref="A387:A450" si="6">B387</f>
        <v>41069</v>
      </c>
      <c r="B387">
        <v>41069</v>
      </c>
      <c r="C387" t="s">
        <v>22233</v>
      </c>
      <c r="D387" s="16" t="s">
        <v>7813</v>
      </c>
      <c r="E387" s="339" t="s">
        <v>22164</v>
      </c>
      <c r="F387"/>
      <c r="G387"/>
      <c r="H387"/>
    </row>
    <row r="388" spans="1:8" ht="15" x14ac:dyDescent="0.25">
      <c r="A388" s="16">
        <f t="shared" si="6"/>
        <v>10422</v>
      </c>
      <c r="B388">
        <v>10422</v>
      </c>
      <c r="C388" t="s">
        <v>22234</v>
      </c>
      <c r="D388" s="16" t="s">
        <v>7753</v>
      </c>
      <c r="E388" s="339" t="s">
        <v>22235</v>
      </c>
      <c r="F388"/>
      <c r="G388"/>
      <c r="H388"/>
    </row>
    <row r="389" spans="1:8" ht="15" x14ac:dyDescent="0.25">
      <c r="A389" s="16">
        <f t="shared" si="6"/>
        <v>44019</v>
      </c>
      <c r="B389">
        <v>44019</v>
      </c>
      <c r="C389" t="s">
        <v>22236</v>
      </c>
      <c r="D389" s="16" t="s">
        <v>7753</v>
      </c>
      <c r="E389" s="339" t="s">
        <v>22237</v>
      </c>
      <c r="F389"/>
      <c r="G389"/>
      <c r="H389"/>
    </row>
    <row r="390" spans="1:8" ht="15" x14ac:dyDescent="0.25">
      <c r="A390" s="16">
        <f t="shared" si="6"/>
        <v>36520</v>
      </c>
      <c r="B390">
        <v>36520</v>
      </c>
      <c r="C390" t="s">
        <v>22238</v>
      </c>
      <c r="D390" s="16" t="s">
        <v>7753</v>
      </c>
      <c r="E390" s="339" t="s">
        <v>22239</v>
      </c>
      <c r="F390"/>
      <c r="G390"/>
      <c r="H390"/>
    </row>
    <row r="391" spans="1:8" ht="15" x14ac:dyDescent="0.25">
      <c r="A391" s="16">
        <f t="shared" si="6"/>
        <v>42319</v>
      </c>
      <c r="B391">
        <v>42319</v>
      </c>
      <c r="C391" t="s">
        <v>22240</v>
      </c>
      <c r="D391" s="16" t="s">
        <v>7753</v>
      </c>
      <c r="E391" s="339" t="s">
        <v>22241</v>
      </c>
      <c r="F391"/>
      <c r="G391"/>
      <c r="H391"/>
    </row>
    <row r="392" spans="1:8" ht="15" x14ac:dyDescent="0.25">
      <c r="A392" s="16">
        <f t="shared" si="6"/>
        <v>10420</v>
      </c>
      <c r="B392">
        <v>10420</v>
      </c>
      <c r="C392" t="s">
        <v>22242</v>
      </c>
      <c r="D392" s="16" t="s">
        <v>7753</v>
      </c>
      <c r="E392" s="339" t="s">
        <v>22243</v>
      </c>
      <c r="F392"/>
      <c r="G392"/>
      <c r="H392"/>
    </row>
    <row r="393" spans="1:8" ht="15" x14ac:dyDescent="0.25">
      <c r="A393" s="16">
        <f t="shared" si="6"/>
        <v>10421</v>
      </c>
      <c r="B393">
        <v>10421</v>
      </c>
      <c r="C393" t="s">
        <v>22244</v>
      </c>
      <c r="D393" s="16" t="s">
        <v>7753</v>
      </c>
      <c r="E393" s="339" t="s">
        <v>22245</v>
      </c>
      <c r="F393"/>
      <c r="G393"/>
      <c r="H393"/>
    </row>
    <row r="394" spans="1:8" ht="15" x14ac:dyDescent="0.25">
      <c r="A394" s="16">
        <f t="shared" si="6"/>
        <v>11786</v>
      </c>
      <c r="B394">
        <v>11786</v>
      </c>
      <c r="C394" t="s">
        <v>22246</v>
      </c>
      <c r="D394" s="16" t="s">
        <v>7753</v>
      </c>
      <c r="E394" s="339" t="s">
        <v>22247</v>
      </c>
      <c r="F394"/>
      <c r="G394"/>
      <c r="H394"/>
    </row>
    <row r="395" spans="1:8" ht="15" x14ac:dyDescent="0.25">
      <c r="A395" s="16">
        <f t="shared" si="6"/>
        <v>10</v>
      </c>
      <c r="B395">
        <v>10</v>
      </c>
      <c r="C395" t="s">
        <v>22248</v>
      </c>
      <c r="D395" s="16" t="s">
        <v>7753</v>
      </c>
      <c r="E395" s="339" t="s">
        <v>20854</v>
      </c>
      <c r="F395"/>
      <c r="G395"/>
      <c r="H395"/>
    </row>
    <row r="396" spans="1:8" ht="15" x14ac:dyDescent="0.25">
      <c r="A396" s="16">
        <f t="shared" si="6"/>
        <v>4815</v>
      </c>
      <c r="B396">
        <v>4815</v>
      </c>
      <c r="C396" t="s">
        <v>22249</v>
      </c>
      <c r="D396" s="16" t="s">
        <v>7753</v>
      </c>
      <c r="E396" s="339" t="s">
        <v>8150</v>
      </c>
      <c r="F396"/>
      <c r="G396"/>
      <c r="H396"/>
    </row>
    <row r="397" spans="1:8" ht="15" x14ac:dyDescent="0.25">
      <c r="A397" s="16">
        <f t="shared" si="6"/>
        <v>541</v>
      </c>
      <c r="B397">
        <v>541</v>
      </c>
      <c r="C397" t="s">
        <v>22250</v>
      </c>
      <c r="D397" s="16" t="s">
        <v>7753</v>
      </c>
      <c r="E397" s="339" t="s">
        <v>22251</v>
      </c>
      <c r="F397"/>
      <c r="G397"/>
      <c r="H397"/>
    </row>
    <row r="398" spans="1:8" ht="15" x14ac:dyDescent="0.25">
      <c r="A398" s="16">
        <f t="shared" si="6"/>
        <v>542</v>
      </c>
      <c r="B398">
        <v>542</v>
      </c>
      <c r="C398" t="s">
        <v>22252</v>
      </c>
      <c r="D398" s="16" t="s">
        <v>7753</v>
      </c>
      <c r="E398" s="339" t="s">
        <v>22253</v>
      </c>
      <c r="F398"/>
      <c r="G398"/>
      <c r="H398"/>
    </row>
    <row r="399" spans="1:8" ht="15" x14ac:dyDescent="0.25">
      <c r="A399" s="16">
        <f t="shared" si="6"/>
        <v>540</v>
      </c>
      <c r="B399">
        <v>540</v>
      </c>
      <c r="C399" t="s">
        <v>22254</v>
      </c>
      <c r="D399" s="16" t="s">
        <v>7753</v>
      </c>
      <c r="E399" s="339" t="s">
        <v>22255</v>
      </c>
      <c r="F399"/>
      <c r="G399"/>
      <c r="H399"/>
    </row>
    <row r="400" spans="1:8" ht="15" x14ac:dyDescent="0.25">
      <c r="A400" s="16">
        <f t="shared" si="6"/>
        <v>38364</v>
      </c>
      <c r="B400">
        <v>38364</v>
      </c>
      <c r="C400" t="s">
        <v>22256</v>
      </c>
      <c r="D400" s="16" t="s">
        <v>7753</v>
      </c>
      <c r="E400" s="339" t="s">
        <v>22257</v>
      </c>
      <c r="F400"/>
      <c r="G400"/>
      <c r="H400"/>
    </row>
    <row r="401" spans="1:8" ht="15" x14ac:dyDescent="0.25">
      <c r="A401" s="16">
        <f t="shared" si="6"/>
        <v>11692</v>
      </c>
      <c r="B401">
        <v>11692</v>
      </c>
      <c r="C401" t="s">
        <v>22258</v>
      </c>
      <c r="D401" s="16" t="s">
        <v>7752</v>
      </c>
      <c r="E401" s="339" t="s">
        <v>22259</v>
      </c>
      <c r="F401"/>
      <c r="G401"/>
      <c r="H401"/>
    </row>
    <row r="402" spans="1:8" ht="15" x14ac:dyDescent="0.25">
      <c r="A402" s="16">
        <f t="shared" si="6"/>
        <v>1746</v>
      </c>
      <c r="B402">
        <v>1746</v>
      </c>
      <c r="C402" t="s">
        <v>22260</v>
      </c>
      <c r="D402" s="16" t="s">
        <v>7753</v>
      </c>
      <c r="E402" s="339" t="s">
        <v>22261</v>
      </c>
      <c r="F402"/>
      <c r="G402"/>
      <c r="H402"/>
    </row>
    <row r="403" spans="1:8" ht="15" x14ac:dyDescent="0.25">
      <c r="A403" s="16">
        <f t="shared" si="6"/>
        <v>1748</v>
      </c>
      <c r="B403">
        <v>1748</v>
      </c>
      <c r="C403" t="s">
        <v>22262</v>
      </c>
      <c r="D403" s="16" t="s">
        <v>7753</v>
      </c>
      <c r="E403" s="339" t="s">
        <v>22263</v>
      </c>
      <c r="F403"/>
      <c r="G403"/>
      <c r="H403"/>
    </row>
    <row r="404" spans="1:8" ht="15" x14ac:dyDescent="0.25">
      <c r="A404" s="16">
        <f t="shared" si="6"/>
        <v>1749</v>
      </c>
      <c r="B404">
        <v>1749</v>
      </c>
      <c r="C404" t="s">
        <v>22264</v>
      </c>
      <c r="D404" s="16" t="s">
        <v>7753</v>
      </c>
      <c r="E404" s="339" t="s">
        <v>22265</v>
      </c>
      <c r="F404"/>
      <c r="G404"/>
      <c r="H404"/>
    </row>
    <row r="405" spans="1:8" ht="15" x14ac:dyDescent="0.25">
      <c r="A405" s="16">
        <f t="shared" si="6"/>
        <v>37412</v>
      </c>
      <c r="B405">
        <v>37412</v>
      </c>
      <c r="C405" t="s">
        <v>22266</v>
      </c>
      <c r="D405" s="16" t="s">
        <v>7753</v>
      </c>
      <c r="E405" s="339" t="s">
        <v>22267</v>
      </c>
      <c r="F405"/>
      <c r="G405"/>
      <c r="H405"/>
    </row>
    <row r="406" spans="1:8" ht="15" x14ac:dyDescent="0.25">
      <c r="A406" s="16">
        <f t="shared" si="6"/>
        <v>1745</v>
      </c>
      <c r="B406">
        <v>1745</v>
      </c>
      <c r="C406" t="s">
        <v>22268</v>
      </c>
      <c r="D406" s="16" t="s">
        <v>7753</v>
      </c>
      <c r="E406" s="339" t="s">
        <v>22269</v>
      </c>
      <c r="F406"/>
      <c r="G406"/>
      <c r="H406"/>
    </row>
    <row r="407" spans="1:8" ht="15" x14ac:dyDescent="0.25">
      <c r="A407" s="16">
        <f t="shared" si="6"/>
        <v>1750</v>
      </c>
      <c r="B407">
        <v>1750</v>
      </c>
      <c r="C407" t="s">
        <v>22270</v>
      </c>
      <c r="D407" s="16" t="s">
        <v>7753</v>
      </c>
      <c r="E407" s="339" t="s">
        <v>22271</v>
      </c>
      <c r="F407"/>
      <c r="G407"/>
      <c r="H407"/>
    </row>
    <row r="408" spans="1:8" ht="15" x14ac:dyDescent="0.25">
      <c r="A408" s="16">
        <f t="shared" si="6"/>
        <v>11687</v>
      </c>
      <c r="B408">
        <v>11687</v>
      </c>
      <c r="C408" t="s">
        <v>22272</v>
      </c>
      <c r="D408" s="16" t="s">
        <v>7757</v>
      </c>
      <c r="E408" s="339" t="s">
        <v>22273</v>
      </c>
      <c r="F408"/>
      <c r="G408"/>
      <c r="H408"/>
    </row>
    <row r="409" spans="1:8" ht="15" x14ac:dyDescent="0.25">
      <c r="A409" s="16">
        <f t="shared" si="6"/>
        <v>11689</v>
      </c>
      <c r="B409">
        <v>11689</v>
      </c>
      <c r="C409" t="s">
        <v>22274</v>
      </c>
      <c r="D409" s="16" t="s">
        <v>7757</v>
      </c>
      <c r="E409" s="339" t="s">
        <v>22275</v>
      </c>
      <c r="F409"/>
      <c r="G409"/>
      <c r="H409"/>
    </row>
    <row r="410" spans="1:8" ht="15" x14ac:dyDescent="0.25">
      <c r="A410" s="16">
        <f t="shared" si="6"/>
        <v>11693</v>
      </c>
      <c r="B410">
        <v>11693</v>
      </c>
      <c r="C410" t="s">
        <v>22276</v>
      </c>
      <c r="D410" s="16" t="s">
        <v>7752</v>
      </c>
      <c r="E410" s="339" t="s">
        <v>22277</v>
      </c>
      <c r="F410"/>
      <c r="G410"/>
      <c r="H410"/>
    </row>
    <row r="411" spans="1:8" ht="15" x14ac:dyDescent="0.25">
      <c r="A411" s="16">
        <f t="shared" si="6"/>
        <v>36215</v>
      </c>
      <c r="B411">
        <v>36215</v>
      </c>
      <c r="C411" t="s">
        <v>22278</v>
      </c>
      <c r="D411" s="16" t="s">
        <v>7753</v>
      </c>
      <c r="E411" s="339" t="s">
        <v>22279</v>
      </c>
      <c r="F411"/>
      <c r="G411"/>
      <c r="H411"/>
    </row>
    <row r="412" spans="1:8" ht="15" x14ac:dyDescent="0.25">
      <c r="A412" s="16">
        <f t="shared" si="6"/>
        <v>42439</v>
      </c>
      <c r="B412">
        <v>42439</v>
      </c>
      <c r="C412" t="s">
        <v>22280</v>
      </c>
      <c r="D412" s="16" t="s">
        <v>7753</v>
      </c>
      <c r="E412" s="339" t="s">
        <v>22281</v>
      </c>
      <c r="F412"/>
      <c r="G412"/>
      <c r="H412"/>
    </row>
    <row r="413" spans="1:8" ht="15" x14ac:dyDescent="0.25">
      <c r="A413" s="16">
        <f t="shared" si="6"/>
        <v>38381</v>
      </c>
      <c r="B413">
        <v>38381</v>
      </c>
      <c r="C413" t="s">
        <v>22282</v>
      </c>
      <c r="D413" s="16" t="s">
        <v>7753</v>
      </c>
      <c r="E413" s="339" t="s">
        <v>13001</v>
      </c>
      <c r="F413"/>
      <c r="G413"/>
      <c r="H413"/>
    </row>
    <row r="414" spans="1:8" ht="15" x14ac:dyDescent="0.25">
      <c r="A414" s="16">
        <f t="shared" si="6"/>
        <v>39621</v>
      </c>
      <c r="B414">
        <v>39621</v>
      </c>
      <c r="C414" t="s">
        <v>22283</v>
      </c>
      <c r="D414" s="16" t="s">
        <v>7854</v>
      </c>
      <c r="E414" s="339" t="s">
        <v>22284</v>
      </c>
      <c r="F414"/>
      <c r="G414"/>
      <c r="H414"/>
    </row>
    <row r="415" spans="1:8" ht="15" x14ac:dyDescent="0.25">
      <c r="A415" s="16">
        <f t="shared" si="6"/>
        <v>39624</v>
      </c>
      <c r="B415">
        <v>39624</v>
      </c>
      <c r="C415" t="s">
        <v>22285</v>
      </c>
      <c r="D415" s="16" t="s">
        <v>7854</v>
      </c>
      <c r="E415" s="339" t="s">
        <v>22286</v>
      </c>
      <c r="F415"/>
      <c r="G415"/>
      <c r="H415"/>
    </row>
    <row r="416" spans="1:8" ht="15" x14ac:dyDescent="0.25">
      <c r="A416" s="16">
        <f t="shared" si="6"/>
        <v>39615</v>
      </c>
      <c r="B416">
        <v>39615</v>
      </c>
      <c r="C416" t="s">
        <v>22287</v>
      </c>
      <c r="D416" s="16" t="s">
        <v>7753</v>
      </c>
      <c r="E416" s="339" t="s">
        <v>22288</v>
      </c>
      <c r="F416"/>
      <c r="G416"/>
      <c r="H416"/>
    </row>
    <row r="417" spans="1:8" ht="15" x14ac:dyDescent="0.25">
      <c r="A417" s="16">
        <f t="shared" si="6"/>
        <v>39620</v>
      </c>
      <c r="B417">
        <v>39620</v>
      </c>
      <c r="C417" t="s">
        <v>22289</v>
      </c>
      <c r="D417" s="16" t="s">
        <v>7753</v>
      </c>
      <c r="E417" s="339" t="s">
        <v>22290</v>
      </c>
      <c r="F417"/>
      <c r="G417"/>
      <c r="H417"/>
    </row>
    <row r="418" spans="1:8" ht="15" x14ac:dyDescent="0.25">
      <c r="A418" s="16">
        <f t="shared" si="6"/>
        <v>39623</v>
      </c>
      <c r="B418">
        <v>39623</v>
      </c>
      <c r="C418" t="s">
        <v>22291</v>
      </c>
      <c r="D418" s="16" t="s">
        <v>7753</v>
      </c>
      <c r="E418" s="339" t="s">
        <v>22292</v>
      </c>
      <c r="F418"/>
      <c r="G418"/>
      <c r="H418"/>
    </row>
    <row r="419" spans="1:8" ht="15" x14ac:dyDescent="0.25">
      <c r="A419" s="16">
        <f t="shared" si="6"/>
        <v>546</v>
      </c>
      <c r="B419">
        <v>546</v>
      </c>
      <c r="C419" t="s">
        <v>22293</v>
      </c>
      <c r="D419" s="16" t="s">
        <v>7755</v>
      </c>
      <c r="E419" s="339" t="s">
        <v>16525</v>
      </c>
      <c r="F419"/>
      <c r="G419"/>
      <c r="H419"/>
    </row>
    <row r="420" spans="1:8" ht="15" x14ac:dyDescent="0.25">
      <c r="A420" s="16">
        <f t="shared" si="6"/>
        <v>566</v>
      </c>
      <c r="B420">
        <v>566</v>
      </c>
      <c r="C420" t="s">
        <v>22294</v>
      </c>
      <c r="D420" s="16" t="s">
        <v>7757</v>
      </c>
      <c r="E420" s="339" t="s">
        <v>12991</v>
      </c>
      <c r="F420"/>
      <c r="G420"/>
      <c r="H420"/>
    </row>
    <row r="421" spans="1:8" ht="15" x14ac:dyDescent="0.25">
      <c r="A421" s="16">
        <f t="shared" si="6"/>
        <v>565</v>
      </c>
      <c r="B421">
        <v>565</v>
      </c>
      <c r="C421" t="s">
        <v>22295</v>
      </c>
      <c r="D421" s="16" t="s">
        <v>7757</v>
      </c>
      <c r="E421" s="339" t="s">
        <v>8136</v>
      </c>
      <c r="F421"/>
      <c r="G421"/>
      <c r="H421"/>
    </row>
    <row r="422" spans="1:8" ht="15" x14ac:dyDescent="0.25">
      <c r="A422" s="16">
        <f t="shared" si="6"/>
        <v>555</v>
      </c>
      <c r="B422">
        <v>555</v>
      </c>
      <c r="C422" t="s">
        <v>22296</v>
      </c>
      <c r="D422" s="16" t="s">
        <v>7757</v>
      </c>
      <c r="E422" s="339" t="s">
        <v>12806</v>
      </c>
      <c r="F422"/>
      <c r="G422"/>
      <c r="H422"/>
    </row>
    <row r="423" spans="1:8" ht="15" x14ac:dyDescent="0.25">
      <c r="A423" s="16">
        <f t="shared" si="6"/>
        <v>557</v>
      </c>
      <c r="B423">
        <v>557</v>
      </c>
      <c r="C423" t="s">
        <v>22297</v>
      </c>
      <c r="D423" s="16" t="s">
        <v>7757</v>
      </c>
      <c r="E423" s="339" t="s">
        <v>18513</v>
      </c>
      <c r="F423"/>
      <c r="G423"/>
      <c r="H423"/>
    </row>
    <row r="424" spans="1:8" ht="15" x14ac:dyDescent="0.25">
      <c r="A424" s="16">
        <f t="shared" si="6"/>
        <v>552</v>
      </c>
      <c r="B424">
        <v>552</v>
      </c>
      <c r="C424" t="s">
        <v>22298</v>
      </c>
      <c r="D424" s="16" t="s">
        <v>7757</v>
      </c>
      <c r="E424" s="339" t="s">
        <v>12801</v>
      </c>
      <c r="F424"/>
      <c r="G424"/>
      <c r="H424"/>
    </row>
    <row r="425" spans="1:8" ht="15" x14ac:dyDescent="0.25">
      <c r="A425" s="16">
        <f t="shared" si="6"/>
        <v>563</v>
      </c>
      <c r="B425">
        <v>563</v>
      </c>
      <c r="C425" t="s">
        <v>22299</v>
      </c>
      <c r="D425" s="16" t="s">
        <v>7757</v>
      </c>
      <c r="E425" s="339" t="s">
        <v>22300</v>
      </c>
      <c r="F425"/>
      <c r="G425"/>
      <c r="H425"/>
    </row>
    <row r="426" spans="1:8" ht="15" x14ac:dyDescent="0.25">
      <c r="A426" s="16">
        <f t="shared" si="6"/>
        <v>549</v>
      </c>
      <c r="B426">
        <v>549</v>
      </c>
      <c r="C426" t="s">
        <v>22301</v>
      </c>
      <c r="D426" s="16" t="s">
        <v>7757</v>
      </c>
      <c r="E426" s="339" t="s">
        <v>22302</v>
      </c>
      <c r="F426"/>
      <c r="G426"/>
      <c r="H426"/>
    </row>
    <row r="427" spans="1:8" ht="15" x14ac:dyDescent="0.25">
      <c r="A427" s="16">
        <f t="shared" si="6"/>
        <v>551</v>
      </c>
      <c r="B427">
        <v>551</v>
      </c>
      <c r="C427" t="s">
        <v>22303</v>
      </c>
      <c r="D427" s="16" t="s">
        <v>7757</v>
      </c>
      <c r="E427" s="339" t="s">
        <v>16101</v>
      </c>
      <c r="F427"/>
      <c r="G427"/>
      <c r="H427"/>
    </row>
    <row r="428" spans="1:8" ht="15" x14ac:dyDescent="0.25">
      <c r="A428" s="16">
        <f t="shared" si="6"/>
        <v>559</v>
      </c>
      <c r="B428">
        <v>559</v>
      </c>
      <c r="C428" t="s">
        <v>22304</v>
      </c>
      <c r="D428" s="16" t="s">
        <v>7757</v>
      </c>
      <c r="E428" s="339" t="s">
        <v>7832</v>
      </c>
      <c r="F428"/>
      <c r="G428"/>
      <c r="H428"/>
    </row>
    <row r="429" spans="1:8" ht="15" x14ac:dyDescent="0.25">
      <c r="A429" s="16">
        <f t="shared" si="6"/>
        <v>560</v>
      </c>
      <c r="B429">
        <v>560</v>
      </c>
      <c r="C429" t="s">
        <v>22305</v>
      </c>
      <c r="D429" s="16" t="s">
        <v>7757</v>
      </c>
      <c r="E429" s="339" t="s">
        <v>16414</v>
      </c>
      <c r="F429"/>
      <c r="G429"/>
      <c r="H429"/>
    </row>
    <row r="430" spans="1:8" ht="15" x14ac:dyDescent="0.25">
      <c r="A430" s="16">
        <f t="shared" si="6"/>
        <v>547</v>
      </c>
      <c r="B430">
        <v>547</v>
      </c>
      <c r="C430" t="s">
        <v>22306</v>
      </c>
      <c r="D430" s="16" t="s">
        <v>7757</v>
      </c>
      <c r="E430" s="339" t="s">
        <v>19855</v>
      </c>
      <c r="F430"/>
      <c r="G430"/>
      <c r="H430"/>
    </row>
    <row r="431" spans="1:8" ht="15" x14ac:dyDescent="0.25">
      <c r="A431" s="16">
        <f t="shared" si="6"/>
        <v>36207</v>
      </c>
      <c r="B431">
        <v>36207</v>
      </c>
      <c r="C431" t="s">
        <v>22307</v>
      </c>
      <c r="D431" s="16" t="s">
        <v>7753</v>
      </c>
      <c r="E431" s="339" t="s">
        <v>22308</v>
      </c>
      <c r="F431"/>
      <c r="G431"/>
      <c r="H431"/>
    </row>
    <row r="432" spans="1:8" ht="15" x14ac:dyDescent="0.25">
      <c r="A432" s="16">
        <f t="shared" si="6"/>
        <v>36209</v>
      </c>
      <c r="B432">
        <v>36209</v>
      </c>
      <c r="C432" t="s">
        <v>22309</v>
      </c>
      <c r="D432" s="16" t="s">
        <v>7753</v>
      </c>
      <c r="E432" s="339" t="s">
        <v>22310</v>
      </c>
      <c r="F432"/>
      <c r="G432"/>
      <c r="H432"/>
    </row>
    <row r="433" spans="1:8" ht="15" x14ac:dyDescent="0.25">
      <c r="A433" s="16">
        <f t="shared" si="6"/>
        <v>36210</v>
      </c>
      <c r="B433">
        <v>36210</v>
      </c>
      <c r="C433" t="s">
        <v>22311</v>
      </c>
      <c r="D433" s="16" t="s">
        <v>7753</v>
      </c>
      <c r="E433" s="339" t="s">
        <v>22312</v>
      </c>
      <c r="F433"/>
      <c r="G433"/>
      <c r="H433"/>
    </row>
    <row r="434" spans="1:8" ht="15" x14ac:dyDescent="0.25">
      <c r="A434" s="16">
        <f t="shared" si="6"/>
        <v>36204</v>
      </c>
      <c r="B434">
        <v>36204</v>
      </c>
      <c r="C434" t="s">
        <v>22313</v>
      </c>
      <c r="D434" s="16" t="s">
        <v>7753</v>
      </c>
      <c r="E434" s="339" t="s">
        <v>22314</v>
      </c>
      <c r="F434"/>
      <c r="G434"/>
      <c r="H434"/>
    </row>
    <row r="435" spans="1:8" ht="15" x14ac:dyDescent="0.25">
      <c r="A435" s="16">
        <f t="shared" si="6"/>
        <v>36205</v>
      </c>
      <c r="B435">
        <v>36205</v>
      </c>
      <c r="C435" t="s">
        <v>22315</v>
      </c>
      <c r="D435" s="16" t="s">
        <v>7753</v>
      </c>
      <c r="E435" s="339" t="s">
        <v>22316</v>
      </c>
      <c r="F435"/>
      <c r="G435"/>
      <c r="H435"/>
    </row>
    <row r="436" spans="1:8" ht="15" x14ac:dyDescent="0.25">
      <c r="A436" s="16">
        <f t="shared" si="6"/>
        <v>36081</v>
      </c>
      <c r="B436">
        <v>36081</v>
      </c>
      <c r="C436" t="s">
        <v>22317</v>
      </c>
      <c r="D436" s="16" t="s">
        <v>7753</v>
      </c>
      <c r="E436" s="339" t="s">
        <v>22318</v>
      </c>
      <c r="F436"/>
      <c r="G436"/>
      <c r="H436"/>
    </row>
    <row r="437" spans="1:8" ht="15" x14ac:dyDescent="0.25">
      <c r="A437" s="16">
        <f t="shared" si="6"/>
        <v>36206</v>
      </c>
      <c r="B437">
        <v>36206</v>
      </c>
      <c r="C437" t="s">
        <v>22319</v>
      </c>
      <c r="D437" s="16" t="s">
        <v>7753</v>
      </c>
      <c r="E437" s="339" t="s">
        <v>22320</v>
      </c>
      <c r="F437"/>
      <c r="G437"/>
      <c r="H437"/>
    </row>
    <row r="438" spans="1:8" ht="15" x14ac:dyDescent="0.25">
      <c r="A438" s="16">
        <f t="shared" si="6"/>
        <v>36218</v>
      </c>
      <c r="B438">
        <v>36218</v>
      </c>
      <c r="C438" t="s">
        <v>22321</v>
      </c>
      <c r="D438" s="16" t="s">
        <v>7753</v>
      </c>
      <c r="E438" s="339" t="s">
        <v>22322</v>
      </c>
      <c r="F438"/>
      <c r="G438"/>
      <c r="H438"/>
    </row>
    <row r="439" spans="1:8" ht="15" x14ac:dyDescent="0.25">
      <c r="A439" s="16">
        <f t="shared" si="6"/>
        <v>36220</v>
      </c>
      <c r="B439">
        <v>36220</v>
      </c>
      <c r="C439" t="s">
        <v>22323</v>
      </c>
      <c r="D439" s="16" t="s">
        <v>7753</v>
      </c>
      <c r="E439" s="339" t="s">
        <v>22324</v>
      </c>
      <c r="F439"/>
      <c r="G439"/>
      <c r="H439"/>
    </row>
    <row r="440" spans="1:8" ht="15" x14ac:dyDescent="0.25">
      <c r="A440" s="16">
        <f t="shared" si="6"/>
        <v>36080</v>
      </c>
      <c r="B440">
        <v>36080</v>
      </c>
      <c r="C440" t="s">
        <v>22325</v>
      </c>
      <c r="D440" s="16" t="s">
        <v>7753</v>
      </c>
      <c r="E440" s="339" t="s">
        <v>22326</v>
      </c>
      <c r="F440"/>
      <c r="G440"/>
      <c r="H440"/>
    </row>
    <row r="441" spans="1:8" ht="15" x14ac:dyDescent="0.25">
      <c r="A441" s="16">
        <f t="shared" si="6"/>
        <v>36223</v>
      </c>
      <c r="B441">
        <v>36223</v>
      </c>
      <c r="C441" t="s">
        <v>22327</v>
      </c>
      <c r="D441" s="16" t="s">
        <v>7753</v>
      </c>
      <c r="E441" s="339" t="s">
        <v>22328</v>
      </c>
      <c r="F441"/>
      <c r="G441"/>
      <c r="H441"/>
    </row>
    <row r="442" spans="1:8" ht="15" x14ac:dyDescent="0.25">
      <c r="A442" s="16">
        <f t="shared" si="6"/>
        <v>38127</v>
      </c>
      <c r="B442">
        <v>38127</v>
      </c>
      <c r="C442" t="s">
        <v>22329</v>
      </c>
      <c r="D442" s="16" t="s">
        <v>7753</v>
      </c>
      <c r="E442" s="339" t="s">
        <v>22330</v>
      </c>
      <c r="F442"/>
      <c r="G442"/>
      <c r="H442"/>
    </row>
    <row r="443" spans="1:8" ht="15" x14ac:dyDescent="0.25">
      <c r="A443" s="16">
        <f t="shared" si="6"/>
        <v>38060</v>
      </c>
      <c r="B443">
        <v>38060</v>
      </c>
      <c r="C443" t="s">
        <v>22331</v>
      </c>
      <c r="D443" s="16" t="s">
        <v>7753</v>
      </c>
      <c r="E443" s="339" t="s">
        <v>22332</v>
      </c>
      <c r="F443"/>
      <c r="G443"/>
      <c r="H443"/>
    </row>
    <row r="444" spans="1:8" ht="15" x14ac:dyDescent="0.25">
      <c r="A444" s="16">
        <f t="shared" si="6"/>
        <v>10956</v>
      </c>
      <c r="B444">
        <v>10956</v>
      </c>
      <c r="C444" t="s">
        <v>22333</v>
      </c>
      <c r="D444" s="16" t="s">
        <v>7753</v>
      </c>
      <c r="E444" s="339" t="s">
        <v>21396</v>
      </c>
      <c r="F444"/>
      <c r="G444"/>
      <c r="H444"/>
    </row>
    <row r="445" spans="1:8" ht="15" x14ac:dyDescent="0.25">
      <c r="A445" s="16">
        <f t="shared" si="6"/>
        <v>39380</v>
      </c>
      <c r="B445">
        <v>39380</v>
      </c>
      <c r="C445" t="s">
        <v>22334</v>
      </c>
      <c r="D445" s="16" t="s">
        <v>7753</v>
      </c>
      <c r="E445" s="339" t="s">
        <v>12687</v>
      </c>
      <c r="F445"/>
      <c r="G445"/>
      <c r="H445"/>
    </row>
    <row r="446" spans="1:8" ht="15" x14ac:dyDescent="0.25">
      <c r="A446" s="16">
        <f t="shared" si="6"/>
        <v>44172</v>
      </c>
      <c r="B446">
        <v>44172</v>
      </c>
      <c r="C446" t="s">
        <v>22335</v>
      </c>
      <c r="D446" s="16" t="s">
        <v>7753</v>
      </c>
      <c r="E446" s="339" t="s">
        <v>15037</v>
      </c>
      <c r="F446"/>
      <c r="G446"/>
      <c r="H446"/>
    </row>
    <row r="447" spans="1:8" ht="15" x14ac:dyDescent="0.25">
      <c r="A447" s="16">
        <f t="shared" si="6"/>
        <v>37597</v>
      </c>
      <c r="B447">
        <v>37597</v>
      </c>
      <c r="C447" t="s">
        <v>22336</v>
      </c>
      <c r="D447" s="16" t="s">
        <v>7753</v>
      </c>
      <c r="E447" s="339" t="s">
        <v>22337</v>
      </c>
      <c r="F447"/>
      <c r="G447"/>
      <c r="H447"/>
    </row>
    <row r="448" spans="1:8" ht="15" x14ac:dyDescent="0.25">
      <c r="A448" s="16">
        <f t="shared" si="6"/>
        <v>183</v>
      </c>
      <c r="B448">
        <v>183</v>
      </c>
      <c r="C448" t="s">
        <v>22338</v>
      </c>
      <c r="D448" s="16" t="s">
        <v>7859</v>
      </c>
      <c r="E448" s="339" t="s">
        <v>22339</v>
      </c>
      <c r="F448"/>
      <c r="G448"/>
      <c r="H448"/>
    </row>
    <row r="449" spans="1:8" ht="15" x14ac:dyDescent="0.25">
      <c r="A449" s="16">
        <f t="shared" si="6"/>
        <v>184</v>
      </c>
      <c r="B449">
        <v>184</v>
      </c>
      <c r="C449" t="s">
        <v>22340</v>
      </c>
      <c r="D449" s="16" t="s">
        <v>7859</v>
      </c>
      <c r="E449" s="339" t="s">
        <v>22341</v>
      </c>
      <c r="F449"/>
      <c r="G449"/>
      <c r="H449"/>
    </row>
    <row r="450" spans="1:8" ht="15" x14ac:dyDescent="0.25">
      <c r="A450" s="16">
        <f t="shared" si="6"/>
        <v>181</v>
      </c>
      <c r="B450">
        <v>181</v>
      </c>
      <c r="C450" t="s">
        <v>22342</v>
      </c>
      <c r="D450" s="16" t="s">
        <v>7859</v>
      </c>
      <c r="E450" s="339" t="s">
        <v>22343</v>
      </c>
      <c r="F450"/>
      <c r="G450"/>
      <c r="H450"/>
    </row>
    <row r="451" spans="1:8" ht="15" x14ac:dyDescent="0.25">
      <c r="A451" s="16">
        <f t="shared" ref="A451:A514" si="7">B451</f>
        <v>20001</v>
      </c>
      <c r="B451">
        <v>20001</v>
      </c>
      <c r="C451" t="s">
        <v>22344</v>
      </c>
      <c r="D451" s="16" t="s">
        <v>7859</v>
      </c>
      <c r="E451" s="339" t="s">
        <v>20517</v>
      </c>
      <c r="F451"/>
      <c r="G451"/>
      <c r="H451"/>
    </row>
    <row r="452" spans="1:8" ht="15" x14ac:dyDescent="0.25">
      <c r="A452" s="16">
        <f t="shared" si="7"/>
        <v>39837</v>
      </c>
      <c r="B452">
        <v>39837</v>
      </c>
      <c r="C452" t="s">
        <v>22345</v>
      </c>
      <c r="D452" s="16" t="s">
        <v>7859</v>
      </c>
      <c r="E452" s="339" t="s">
        <v>22346</v>
      </c>
      <c r="F452"/>
      <c r="G452"/>
      <c r="H452"/>
    </row>
    <row r="453" spans="1:8" ht="15" x14ac:dyDescent="0.25">
      <c r="A453" s="16">
        <f t="shared" si="7"/>
        <v>43366</v>
      </c>
      <c r="B453">
        <v>43366</v>
      </c>
      <c r="C453" t="s">
        <v>22347</v>
      </c>
      <c r="D453" s="16" t="s">
        <v>7755</v>
      </c>
      <c r="E453" s="339" t="s">
        <v>8076</v>
      </c>
      <c r="F453"/>
      <c r="G453"/>
      <c r="H453"/>
    </row>
    <row r="454" spans="1:8" ht="15" x14ac:dyDescent="0.25">
      <c r="A454" s="16">
        <f t="shared" si="7"/>
        <v>10535</v>
      </c>
      <c r="B454">
        <v>10535</v>
      </c>
      <c r="C454" t="s">
        <v>22348</v>
      </c>
      <c r="D454" s="16" t="s">
        <v>7753</v>
      </c>
      <c r="E454" s="339" t="s">
        <v>22349</v>
      </c>
      <c r="F454"/>
      <c r="G454"/>
      <c r="H454"/>
    </row>
    <row r="455" spans="1:8" ht="15" x14ac:dyDescent="0.25">
      <c r="A455" s="16">
        <f t="shared" si="7"/>
        <v>10537</v>
      </c>
      <c r="B455">
        <v>10537</v>
      </c>
      <c r="C455" t="s">
        <v>22350</v>
      </c>
      <c r="D455" s="16" t="s">
        <v>7753</v>
      </c>
      <c r="E455" s="339" t="s">
        <v>22351</v>
      </c>
      <c r="F455"/>
      <c r="G455"/>
      <c r="H455"/>
    </row>
    <row r="456" spans="1:8" ht="15" x14ac:dyDescent="0.25">
      <c r="A456" s="16">
        <f t="shared" si="7"/>
        <v>13891</v>
      </c>
      <c r="B456">
        <v>13891</v>
      </c>
      <c r="C456" t="s">
        <v>22352</v>
      </c>
      <c r="D456" s="16" t="s">
        <v>7753</v>
      </c>
      <c r="E456" s="339" t="s">
        <v>22353</v>
      </c>
      <c r="F456"/>
      <c r="G456"/>
      <c r="H456"/>
    </row>
    <row r="457" spans="1:8" ht="15" x14ac:dyDescent="0.25">
      <c r="A457" s="16">
        <f t="shared" si="7"/>
        <v>44492</v>
      </c>
      <c r="B457">
        <v>44492</v>
      </c>
      <c r="C457" t="s">
        <v>22354</v>
      </c>
      <c r="D457" s="16" t="s">
        <v>7753</v>
      </c>
      <c r="E457" s="339" t="s">
        <v>22355</v>
      </c>
      <c r="F457"/>
      <c r="G457"/>
      <c r="H457"/>
    </row>
    <row r="458" spans="1:8" ht="15" x14ac:dyDescent="0.25">
      <c r="A458" s="16">
        <f t="shared" si="7"/>
        <v>36396</v>
      </c>
      <c r="B458">
        <v>36396</v>
      </c>
      <c r="C458" t="s">
        <v>22356</v>
      </c>
      <c r="D458" s="16" t="s">
        <v>7753</v>
      </c>
      <c r="E458" s="339" t="s">
        <v>22357</v>
      </c>
      <c r="F458"/>
      <c r="G458"/>
      <c r="H458"/>
    </row>
    <row r="459" spans="1:8" ht="15" x14ac:dyDescent="0.25">
      <c r="A459" s="16">
        <f t="shared" si="7"/>
        <v>36397</v>
      </c>
      <c r="B459">
        <v>36397</v>
      </c>
      <c r="C459" t="s">
        <v>22358</v>
      </c>
      <c r="D459" s="16" t="s">
        <v>7753</v>
      </c>
      <c r="E459" s="339" t="s">
        <v>22359</v>
      </c>
      <c r="F459"/>
      <c r="G459"/>
      <c r="H459"/>
    </row>
    <row r="460" spans="1:8" ht="15" x14ac:dyDescent="0.25">
      <c r="A460" s="16">
        <f t="shared" si="7"/>
        <v>36398</v>
      </c>
      <c r="B460">
        <v>36398</v>
      </c>
      <c r="C460" t="s">
        <v>22360</v>
      </c>
      <c r="D460" s="16" t="s">
        <v>7753</v>
      </c>
      <c r="E460" s="339" t="s">
        <v>22361</v>
      </c>
      <c r="F460"/>
      <c r="G460"/>
      <c r="H460"/>
    </row>
    <row r="461" spans="1:8" ht="15" x14ac:dyDescent="0.25">
      <c r="A461" s="16">
        <f t="shared" si="7"/>
        <v>647</v>
      </c>
      <c r="B461">
        <v>647</v>
      </c>
      <c r="C461" t="s">
        <v>22362</v>
      </c>
      <c r="D461" s="16" t="s">
        <v>7754</v>
      </c>
      <c r="E461" s="339" t="s">
        <v>12237</v>
      </c>
      <c r="F461"/>
      <c r="G461"/>
      <c r="H461"/>
    </row>
    <row r="462" spans="1:8" ht="15" x14ac:dyDescent="0.25">
      <c r="A462" s="16">
        <f t="shared" si="7"/>
        <v>40920</v>
      </c>
      <c r="B462">
        <v>40920</v>
      </c>
      <c r="C462" t="s">
        <v>22363</v>
      </c>
      <c r="D462" s="16" t="s">
        <v>7813</v>
      </c>
      <c r="E462" s="339" t="s">
        <v>22364</v>
      </c>
      <c r="F462"/>
      <c r="G462"/>
      <c r="H462"/>
    </row>
    <row r="463" spans="1:8" ht="15" x14ac:dyDescent="0.25">
      <c r="A463" s="16">
        <f t="shared" si="7"/>
        <v>715</v>
      </c>
      <c r="B463">
        <v>715</v>
      </c>
      <c r="C463" t="s">
        <v>22365</v>
      </c>
      <c r="D463" s="16" t="s">
        <v>7753</v>
      </c>
      <c r="E463" s="339" t="s">
        <v>8004</v>
      </c>
      <c r="F463"/>
      <c r="G463"/>
      <c r="H463"/>
    </row>
    <row r="464" spans="1:8" ht="15" x14ac:dyDescent="0.25">
      <c r="A464" s="16">
        <f t="shared" si="7"/>
        <v>716</v>
      </c>
      <c r="B464">
        <v>716</v>
      </c>
      <c r="C464" t="s">
        <v>22366</v>
      </c>
      <c r="D464" s="16" t="s">
        <v>7753</v>
      </c>
      <c r="E464" s="339" t="s">
        <v>21796</v>
      </c>
      <c r="F464"/>
      <c r="G464"/>
      <c r="H464"/>
    </row>
    <row r="465" spans="1:8" ht="15" x14ac:dyDescent="0.25">
      <c r="A465" s="16">
        <f t="shared" si="7"/>
        <v>38783</v>
      </c>
      <c r="B465">
        <v>38783</v>
      </c>
      <c r="C465" t="s">
        <v>22367</v>
      </c>
      <c r="D465" s="16" t="s">
        <v>7753</v>
      </c>
      <c r="E465" s="339" t="s">
        <v>20586</v>
      </c>
      <c r="F465"/>
      <c r="G465"/>
      <c r="H465"/>
    </row>
    <row r="466" spans="1:8" ht="15" x14ac:dyDescent="0.25">
      <c r="A466" s="16">
        <f t="shared" si="7"/>
        <v>37593</v>
      </c>
      <c r="B466">
        <v>37593</v>
      </c>
      <c r="C466" t="s">
        <v>22368</v>
      </c>
      <c r="D466" s="16" t="s">
        <v>7753</v>
      </c>
      <c r="E466" s="339" t="s">
        <v>7821</v>
      </c>
      <c r="F466"/>
      <c r="G466"/>
      <c r="H466"/>
    </row>
    <row r="467" spans="1:8" ht="15" x14ac:dyDescent="0.25">
      <c r="A467" s="16">
        <f t="shared" si="7"/>
        <v>37594</v>
      </c>
      <c r="B467">
        <v>37594</v>
      </c>
      <c r="C467" t="s">
        <v>22369</v>
      </c>
      <c r="D467" s="16" t="s">
        <v>7753</v>
      </c>
      <c r="E467" s="339" t="s">
        <v>7866</v>
      </c>
      <c r="F467"/>
      <c r="G467"/>
      <c r="H467"/>
    </row>
    <row r="468" spans="1:8" ht="15" x14ac:dyDescent="0.25">
      <c r="A468" s="16">
        <f t="shared" si="7"/>
        <v>37592</v>
      </c>
      <c r="B468">
        <v>37592</v>
      </c>
      <c r="C468" t="s">
        <v>22370</v>
      </c>
      <c r="D468" s="16" t="s">
        <v>7753</v>
      </c>
      <c r="E468" s="339" t="s">
        <v>15684</v>
      </c>
      <c r="F468"/>
      <c r="G468"/>
      <c r="H468"/>
    </row>
    <row r="469" spans="1:8" ht="15" x14ac:dyDescent="0.25">
      <c r="A469" s="16">
        <f t="shared" si="7"/>
        <v>7270</v>
      </c>
      <c r="B469">
        <v>7270</v>
      </c>
      <c r="C469" t="s">
        <v>22371</v>
      </c>
      <c r="D469" s="16" t="s">
        <v>7753</v>
      </c>
      <c r="E469" s="339" t="s">
        <v>7967</v>
      </c>
      <c r="F469"/>
      <c r="G469"/>
      <c r="H469"/>
    </row>
    <row r="470" spans="1:8" ht="15" x14ac:dyDescent="0.25">
      <c r="A470" s="16">
        <f t="shared" si="7"/>
        <v>7267</v>
      </c>
      <c r="B470">
        <v>7267</v>
      </c>
      <c r="C470" t="s">
        <v>22372</v>
      </c>
      <c r="D470" s="16" t="s">
        <v>7753</v>
      </c>
      <c r="E470" s="339" t="s">
        <v>7864</v>
      </c>
      <c r="F470"/>
      <c r="G470"/>
      <c r="H470"/>
    </row>
    <row r="471" spans="1:8" ht="15" x14ac:dyDescent="0.25">
      <c r="A471" s="16">
        <f t="shared" si="7"/>
        <v>7271</v>
      </c>
      <c r="B471">
        <v>7271</v>
      </c>
      <c r="C471" t="s">
        <v>22373</v>
      </c>
      <c r="D471" s="16" t="s">
        <v>7753</v>
      </c>
      <c r="E471" s="339" t="s">
        <v>8821</v>
      </c>
      <c r="F471"/>
      <c r="G471"/>
      <c r="H471"/>
    </row>
    <row r="472" spans="1:8" ht="15" x14ac:dyDescent="0.25">
      <c r="A472" s="16">
        <f t="shared" si="7"/>
        <v>7268</v>
      </c>
      <c r="B472">
        <v>7268</v>
      </c>
      <c r="C472" t="s">
        <v>22374</v>
      </c>
      <c r="D472" s="16" t="s">
        <v>7753</v>
      </c>
      <c r="E472" s="339" t="s">
        <v>20266</v>
      </c>
      <c r="F472"/>
      <c r="G472"/>
      <c r="H472"/>
    </row>
    <row r="473" spans="1:8" ht="15" x14ac:dyDescent="0.25">
      <c r="A473" s="16">
        <f t="shared" si="7"/>
        <v>41372</v>
      </c>
      <c r="B473">
        <v>41372</v>
      </c>
      <c r="C473" t="s">
        <v>22375</v>
      </c>
      <c r="D473" s="16" t="s">
        <v>7752</v>
      </c>
      <c r="E473" s="339" t="s">
        <v>22376</v>
      </c>
      <c r="F473"/>
      <c r="G473"/>
      <c r="H473"/>
    </row>
    <row r="474" spans="1:8" ht="15" x14ac:dyDescent="0.25">
      <c r="A474" s="16">
        <f t="shared" si="7"/>
        <v>41371</v>
      </c>
      <c r="B474">
        <v>41371</v>
      </c>
      <c r="C474" t="s">
        <v>22377</v>
      </c>
      <c r="D474" s="16" t="s">
        <v>7752</v>
      </c>
      <c r="E474" s="339" t="s">
        <v>22378</v>
      </c>
      <c r="F474"/>
      <c r="G474"/>
      <c r="H474"/>
    </row>
    <row r="475" spans="1:8" ht="15" x14ac:dyDescent="0.25">
      <c r="A475" s="16">
        <f t="shared" si="7"/>
        <v>34556</v>
      </c>
      <c r="B475">
        <v>34556</v>
      </c>
      <c r="C475" t="s">
        <v>22379</v>
      </c>
      <c r="D475" s="16" t="s">
        <v>7753</v>
      </c>
      <c r="E475" s="339" t="s">
        <v>9058</v>
      </c>
      <c r="F475"/>
      <c r="G475"/>
      <c r="H475"/>
    </row>
    <row r="476" spans="1:8" ht="15" x14ac:dyDescent="0.25">
      <c r="A476" s="16">
        <f t="shared" si="7"/>
        <v>37873</v>
      </c>
      <c r="B476">
        <v>37873</v>
      </c>
      <c r="C476" t="s">
        <v>22380</v>
      </c>
      <c r="D476" s="16" t="s">
        <v>7753</v>
      </c>
      <c r="E476" s="339" t="s">
        <v>16138</v>
      </c>
      <c r="F476"/>
      <c r="G476"/>
      <c r="H476"/>
    </row>
    <row r="477" spans="1:8" ht="15" x14ac:dyDescent="0.25">
      <c r="A477" s="16">
        <f t="shared" si="7"/>
        <v>34564</v>
      </c>
      <c r="B477">
        <v>34564</v>
      </c>
      <c r="C477" t="s">
        <v>22381</v>
      </c>
      <c r="D477" s="16" t="s">
        <v>7753</v>
      </c>
      <c r="E477" s="339" t="s">
        <v>20138</v>
      </c>
      <c r="F477"/>
      <c r="G477"/>
      <c r="H477"/>
    </row>
    <row r="478" spans="1:8" ht="15" x14ac:dyDescent="0.25">
      <c r="A478" s="16">
        <f t="shared" si="7"/>
        <v>34565</v>
      </c>
      <c r="B478">
        <v>34565</v>
      </c>
      <c r="C478" t="s">
        <v>22382</v>
      </c>
      <c r="D478" s="16" t="s">
        <v>7753</v>
      </c>
      <c r="E478" s="339" t="s">
        <v>8379</v>
      </c>
      <c r="F478"/>
      <c r="G478"/>
      <c r="H478"/>
    </row>
    <row r="479" spans="1:8" ht="15" x14ac:dyDescent="0.25">
      <c r="A479" s="16">
        <f t="shared" si="7"/>
        <v>38590</v>
      </c>
      <c r="B479">
        <v>38590</v>
      </c>
      <c r="C479" t="s">
        <v>22383</v>
      </c>
      <c r="D479" s="16" t="s">
        <v>7753</v>
      </c>
      <c r="E479" s="339" t="s">
        <v>22384</v>
      </c>
      <c r="F479"/>
      <c r="G479"/>
      <c r="H479"/>
    </row>
    <row r="480" spans="1:8" ht="15" x14ac:dyDescent="0.25">
      <c r="A480" s="16">
        <f t="shared" si="7"/>
        <v>34566</v>
      </c>
      <c r="B480">
        <v>34566</v>
      </c>
      <c r="C480" t="s">
        <v>22385</v>
      </c>
      <c r="D480" s="16" t="s">
        <v>7753</v>
      </c>
      <c r="E480" s="339" t="s">
        <v>12041</v>
      </c>
      <c r="F480"/>
      <c r="G480"/>
      <c r="H480"/>
    </row>
    <row r="481" spans="1:8" ht="15" x14ac:dyDescent="0.25">
      <c r="A481" s="16">
        <f t="shared" si="7"/>
        <v>34567</v>
      </c>
      <c r="B481">
        <v>34567</v>
      </c>
      <c r="C481" t="s">
        <v>22386</v>
      </c>
      <c r="D481" s="16" t="s">
        <v>7753</v>
      </c>
      <c r="E481" s="339" t="s">
        <v>22387</v>
      </c>
      <c r="F481"/>
      <c r="G481"/>
      <c r="H481"/>
    </row>
    <row r="482" spans="1:8" ht="15" x14ac:dyDescent="0.25">
      <c r="A482" s="16">
        <f t="shared" si="7"/>
        <v>38591</v>
      </c>
      <c r="B482">
        <v>38591</v>
      </c>
      <c r="C482" t="s">
        <v>22388</v>
      </c>
      <c r="D482" s="16" t="s">
        <v>7753</v>
      </c>
      <c r="E482" s="339" t="s">
        <v>11768</v>
      </c>
      <c r="F482"/>
      <c r="G482"/>
      <c r="H482"/>
    </row>
    <row r="483" spans="1:8" ht="15" x14ac:dyDescent="0.25">
      <c r="A483" s="16">
        <f t="shared" si="7"/>
        <v>34568</v>
      </c>
      <c r="B483">
        <v>34568</v>
      </c>
      <c r="C483" t="s">
        <v>22389</v>
      </c>
      <c r="D483" s="16" t="s">
        <v>7753</v>
      </c>
      <c r="E483" s="339" t="s">
        <v>7894</v>
      </c>
      <c r="F483"/>
      <c r="G483"/>
      <c r="H483"/>
    </row>
    <row r="484" spans="1:8" ht="15" x14ac:dyDescent="0.25">
      <c r="A484" s="16">
        <f t="shared" si="7"/>
        <v>34569</v>
      </c>
      <c r="B484">
        <v>34569</v>
      </c>
      <c r="C484" t="s">
        <v>22390</v>
      </c>
      <c r="D484" s="16" t="s">
        <v>7753</v>
      </c>
      <c r="E484" s="339" t="s">
        <v>8379</v>
      </c>
      <c r="F484"/>
      <c r="G484"/>
      <c r="H484"/>
    </row>
    <row r="485" spans="1:8" ht="15" x14ac:dyDescent="0.25">
      <c r="A485" s="16">
        <f t="shared" si="7"/>
        <v>34570</v>
      </c>
      <c r="B485">
        <v>34570</v>
      </c>
      <c r="C485" t="s">
        <v>22391</v>
      </c>
      <c r="D485" s="16" t="s">
        <v>7753</v>
      </c>
      <c r="E485" s="339" t="s">
        <v>20246</v>
      </c>
      <c r="F485"/>
      <c r="G485"/>
      <c r="H485"/>
    </row>
    <row r="486" spans="1:8" ht="15" x14ac:dyDescent="0.25">
      <c r="A486" s="16">
        <f t="shared" si="7"/>
        <v>25070</v>
      </c>
      <c r="B486">
        <v>25070</v>
      </c>
      <c r="C486" t="s">
        <v>22392</v>
      </c>
      <c r="D486" s="16" t="s">
        <v>7753</v>
      </c>
      <c r="E486" s="339" t="s">
        <v>8490</v>
      </c>
      <c r="F486"/>
      <c r="G486"/>
      <c r="H486"/>
    </row>
    <row r="487" spans="1:8" ht="15" x14ac:dyDescent="0.25">
      <c r="A487" s="16">
        <f t="shared" si="7"/>
        <v>34571</v>
      </c>
      <c r="B487">
        <v>34571</v>
      </c>
      <c r="C487" t="s">
        <v>22393</v>
      </c>
      <c r="D487" s="16" t="s">
        <v>7753</v>
      </c>
      <c r="E487" s="339" t="s">
        <v>17082</v>
      </c>
      <c r="F487"/>
      <c r="G487"/>
      <c r="H487"/>
    </row>
    <row r="488" spans="1:8" ht="15" x14ac:dyDescent="0.25">
      <c r="A488" s="16">
        <f t="shared" si="7"/>
        <v>34573</v>
      </c>
      <c r="B488">
        <v>34573</v>
      </c>
      <c r="C488" t="s">
        <v>22394</v>
      </c>
      <c r="D488" s="16" t="s">
        <v>7753</v>
      </c>
      <c r="E488" s="339" t="s">
        <v>15044</v>
      </c>
      <c r="F488"/>
      <c r="G488"/>
      <c r="H488"/>
    </row>
    <row r="489" spans="1:8" ht="15" x14ac:dyDescent="0.25">
      <c r="A489" s="16">
        <f t="shared" si="7"/>
        <v>37107</v>
      </c>
      <c r="B489">
        <v>37107</v>
      </c>
      <c r="C489" t="s">
        <v>22395</v>
      </c>
      <c r="D489" s="16" t="s">
        <v>7753</v>
      </c>
      <c r="E489" s="339" t="s">
        <v>15027</v>
      </c>
      <c r="F489"/>
      <c r="G489"/>
      <c r="H489"/>
    </row>
    <row r="490" spans="1:8" ht="15" x14ac:dyDescent="0.25">
      <c r="A490" s="16">
        <f t="shared" si="7"/>
        <v>34576</v>
      </c>
      <c r="B490">
        <v>34576</v>
      </c>
      <c r="C490" t="s">
        <v>22396</v>
      </c>
      <c r="D490" s="16" t="s">
        <v>7753</v>
      </c>
      <c r="E490" s="339" t="s">
        <v>7797</v>
      </c>
      <c r="F490"/>
      <c r="G490"/>
      <c r="H490"/>
    </row>
    <row r="491" spans="1:8" ht="15" x14ac:dyDescent="0.25">
      <c r="A491" s="16">
        <f t="shared" si="7"/>
        <v>34577</v>
      </c>
      <c r="B491">
        <v>34577</v>
      </c>
      <c r="C491" t="s">
        <v>22397</v>
      </c>
      <c r="D491" s="16" t="s">
        <v>7753</v>
      </c>
      <c r="E491" s="339" t="s">
        <v>8336</v>
      </c>
      <c r="F491"/>
      <c r="G491"/>
      <c r="H491"/>
    </row>
    <row r="492" spans="1:8" ht="15" x14ac:dyDescent="0.25">
      <c r="A492" s="16">
        <f t="shared" si="7"/>
        <v>34578</v>
      </c>
      <c r="B492">
        <v>34578</v>
      </c>
      <c r="C492" t="s">
        <v>22398</v>
      </c>
      <c r="D492" s="16" t="s">
        <v>7753</v>
      </c>
      <c r="E492" s="339" t="s">
        <v>18267</v>
      </c>
      <c r="F492"/>
      <c r="G492"/>
      <c r="H492"/>
    </row>
    <row r="493" spans="1:8" ht="15" x14ac:dyDescent="0.25">
      <c r="A493" s="16">
        <f t="shared" si="7"/>
        <v>34579</v>
      </c>
      <c r="B493">
        <v>34579</v>
      </c>
      <c r="C493" t="s">
        <v>22399</v>
      </c>
      <c r="D493" s="16" t="s">
        <v>7753</v>
      </c>
      <c r="E493" s="339" t="s">
        <v>8028</v>
      </c>
      <c r="F493"/>
      <c r="G493"/>
      <c r="H493"/>
    </row>
    <row r="494" spans="1:8" ht="15" x14ac:dyDescent="0.25">
      <c r="A494" s="16">
        <f t="shared" si="7"/>
        <v>25067</v>
      </c>
      <c r="B494">
        <v>25067</v>
      </c>
      <c r="C494" t="s">
        <v>22400</v>
      </c>
      <c r="D494" s="16" t="s">
        <v>7753</v>
      </c>
      <c r="E494" s="339" t="s">
        <v>8055</v>
      </c>
      <c r="F494"/>
      <c r="G494"/>
      <c r="H494"/>
    </row>
    <row r="495" spans="1:8" ht="15" x14ac:dyDescent="0.25">
      <c r="A495" s="16">
        <f t="shared" si="7"/>
        <v>34580</v>
      </c>
      <c r="B495">
        <v>34580</v>
      </c>
      <c r="C495" t="s">
        <v>22401</v>
      </c>
      <c r="D495" s="16" t="s">
        <v>7753</v>
      </c>
      <c r="E495" s="339" t="s">
        <v>22402</v>
      </c>
      <c r="F495"/>
      <c r="G495"/>
      <c r="H495"/>
    </row>
    <row r="496" spans="1:8" ht="15" x14ac:dyDescent="0.25">
      <c r="A496" s="16">
        <f t="shared" si="7"/>
        <v>25071</v>
      </c>
      <c r="B496">
        <v>25071</v>
      </c>
      <c r="C496" t="s">
        <v>22403</v>
      </c>
      <c r="D496" s="16" t="s">
        <v>7753</v>
      </c>
      <c r="E496" s="339" t="s">
        <v>11313</v>
      </c>
      <c r="F496"/>
      <c r="G496"/>
      <c r="H496"/>
    </row>
    <row r="497" spans="1:8" ht="15" x14ac:dyDescent="0.25">
      <c r="A497" s="16">
        <f t="shared" si="7"/>
        <v>44171</v>
      </c>
      <c r="B497">
        <v>44171</v>
      </c>
      <c r="C497" t="s">
        <v>22404</v>
      </c>
      <c r="D497" s="16" t="s">
        <v>7753</v>
      </c>
      <c r="E497" s="339" t="s">
        <v>16648</v>
      </c>
      <c r="F497"/>
      <c r="G497"/>
      <c r="H497"/>
    </row>
    <row r="498" spans="1:8" ht="15" x14ac:dyDescent="0.25">
      <c r="A498" s="16">
        <f t="shared" si="7"/>
        <v>38395</v>
      </c>
      <c r="B498">
        <v>38395</v>
      </c>
      <c r="C498" t="s">
        <v>22405</v>
      </c>
      <c r="D498" s="16" t="s">
        <v>7753</v>
      </c>
      <c r="E498" s="339" t="s">
        <v>7912</v>
      </c>
      <c r="F498"/>
      <c r="G498"/>
      <c r="H498"/>
    </row>
    <row r="499" spans="1:8" ht="15" x14ac:dyDescent="0.25">
      <c r="A499" s="16">
        <f t="shared" si="7"/>
        <v>34583</v>
      </c>
      <c r="B499">
        <v>34583</v>
      </c>
      <c r="C499" t="s">
        <v>22406</v>
      </c>
      <c r="D499" s="16" t="s">
        <v>7752</v>
      </c>
      <c r="E499" s="339" t="s">
        <v>22407</v>
      </c>
      <c r="F499"/>
      <c r="G499"/>
      <c r="H499"/>
    </row>
    <row r="500" spans="1:8" ht="15" x14ac:dyDescent="0.25">
      <c r="A500" s="16">
        <f t="shared" si="7"/>
        <v>34584</v>
      </c>
      <c r="B500">
        <v>34584</v>
      </c>
      <c r="C500" t="s">
        <v>22408</v>
      </c>
      <c r="D500" s="16" t="s">
        <v>7752</v>
      </c>
      <c r="E500" s="339" t="s">
        <v>15239</v>
      </c>
      <c r="F500"/>
      <c r="G500"/>
      <c r="H500"/>
    </row>
    <row r="501" spans="1:8" ht="15" x14ac:dyDescent="0.25">
      <c r="A501" s="16">
        <f t="shared" si="7"/>
        <v>709</v>
      </c>
      <c r="B501">
        <v>709</v>
      </c>
      <c r="C501" t="s">
        <v>22409</v>
      </c>
      <c r="D501" s="16" t="s">
        <v>7752</v>
      </c>
      <c r="E501" s="339" t="s">
        <v>22410</v>
      </c>
      <c r="F501"/>
      <c r="G501"/>
      <c r="H501"/>
    </row>
    <row r="502" spans="1:8" ht="15" x14ac:dyDescent="0.25">
      <c r="A502" s="16">
        <f t="shared" si="7"/>
        <v>34599</v>
      </c>
      <c r="B502">
        <v>34599</v>
      </c>
      <c r="C502" t="s">
        <v>22411</v>
      </c>
      <c r="D502" s="16" t="s">
        <v>7753</v>
      </c>
      <c r="E502" s="339" t="s">
        <v>22412</v>
      </c>
      <c r="F502"/>
      <c r="G502"/>
      <c r="H502"/>
    </row>
    <row r="503" spans="1:8" ht="15" x14ac:dyDescent="0.25">
      <c r="A503" s="16">
        <f t="shared" si="7"/>
        <v>34592</v>
      </c>
      <c r="B503">
        <v>34592</v>
      </c>
      <c r="C503" t="s">
        <v>22413</v>
      </c>
      <c r="D503" s="16" t="s">
        <v>7753</v>
      </c>
      <c r="E503" s="339" t="s">
        <v>21685</v>
      </c>
      <c r="F503"/>
      <c r="G503"/>
      <c r="H503"/>
    </row>
    <row r="504" spans="1:8" ht="15" x14ac:dyDescent="0.25">
      <c r="A504" s="16">
        <f t="shared" si="7"/>
        <v>37103</v>
      </c>
      <c r="B504">
        <v>37103</v>
      </c>
      <c r="C504" t="s">
        <v>22414</v>
      </c>
      <c r="D504" s="16" t="s">
        <v>7753</v>
      </c>
      <c r="E504" s="339" t="s">
        <v>8152</v>
      </c>
      <c r="F504"/>
      <c r="G504"/>
      <c r="H504"/>
    </row>
    <row r="505" spans="1:8" ht="15" x14ac:dyDescent="0.25">
      <c r="A505" s="16">
        <f t="shared" si="7"/>
        <v>34555</v>
      </c>
      <c r="B505">
        <v>34555</v>
      </c>
      <c r="C505" t="s">
        <v>22415</v>
      </c>
      <c r="D505" s="16" t="s">
        <v>7753</v>
      </c>
      <c r="E505" s="339" t="s">
        <v>13919</v>
      </c>
      <c r="F505"/>
      <c r="G505"/>
      <c r="H505"/>
    </row>
    <row r="506" spans="1:8" ht="15" x14ac:dyDescent="0.25">
      <c r="A506" s="16">
        <f t="shared" si="7"/>
        <v>674</v>
      </c>
      <c r="B506">
        <v>674</v>
      </c>
      <c r="C506" t="s">
        <v>22416</v>
      </c>
      <c r="D506" s="16" t="s">
        <v>7752</v>
      </c>
      <c r="E506" s="339" t="s">
        <v>22417</v>
      </c>
      <c r="F506"/>
      <c r="G506"/>
      <c r="H506"/>
    </row>
    <row r="507" spans="1:8" ht="15" x14ac:dyDescent="0.25">
      <c r="A507" s="16">
        <f t="shared" si="7"/>
        <v>34600</v>
      </c>
      <c r="B507">
        <v>34600</v>
      </c>
      <c r="C507" t="s">
        <v>22418</v>
      </c>
      <c r="D507" s="16" t="s">
        <v>7752</v>
      </c>
      <c r="E507" s="339" t="s">
        <v>21353</v>
      </c>
      <c r="F507"/>
      <c r="G507"/>
      <c r="H507"/>
    </row>
    <row r="508" spans="1:8" ht="15" x14ac:dyDescent="0.25">
      <c r="A508" s="16">
        <f t="shared" si="7"/>
        <v>652</v>
      </c>
      <c r="B508">
        <v>652</v>
      </c>
      <c r="C508" t="s">
        <v>22419</v>
      </c>
      <c r="D508" s="16" t="s">
        <v>7752</v>
      </c>
      <c r="E508" s="339" t="s">
        <v>22420</v>
      </c>
      <c r="F508"/>
      <c r="G508"/>
      <c r="H508"/>
    </row>
    <row r="509" spans="1:8" ht="15" x14ac:dyDescent="0.25">
      <c r="A509" s="16">
        <f t="shared" si="7"/>
        <v>651</v>
      </c>
      <c r="B509">
        <v>651</v>
      </c>
      <c r="C509" t="s">
        <v>22421</v>
      </c>
      <c r="D509" s="16" t="s">
        <v>7753</v>
      </c>
      <c r="E509" s="339" t="s">
        <v>22422</v>
      </c>
      <c r="F509"/>
      <c r="G509"/>
      <c r="H509"/>
    </row>
    <row r="510" spans="1:8" ht="15" x14ac:dyDescent="0.25">
      <c r="A510" s="16">
        <f t="shared" si="7"/>
        <v>654</v>
      </c>
      <c r="B510">
        <v>654</v>
      </c>
      <c r="C510" t="s">
        <v>22423</v>
      </c>
      <c r="D510" s="16" t="s">
        <v>7753</v>
      </c>
      <c r="E510" s="339" t="s">
        <v>9058</v>
      </c>
      <c r="F510"/>
      <c r="G510"/>
      <c r="H510"/>
    </row>
    <row r="511" spans="1:8" ht="15" x14ac:dyDescent="0.25">
      <c r="A511" s="16">
        <f t="shared" si="7"/>
        <v>650</v>
      </c>
      <c r="B511">
        <v>650</v>
      </c>
      <c r="C511" t="s">
        <v>22424</v>
      </c>
      <c r="D511" s="16" t="s">
        <v>7753</v>
      </c>
      <c r="E511" s="339" t="s">
        <v>22425</v>
      </c>
      <c r="F511"/>
      <c r="G511"/>
      <c r="H511"/>
    </row>
    <row r="512" spans="1:8" ht="15" x14ac:dyDescent="0.25">
      <c r="A512" s="16">
        <f t="shared" si="7"/>
        <v>718</v>
      </c>
      <c r="B512">
        <v>718</v>
      </c>
      <c r="C512" t="s">
        <v>22426</v>
      </c>
      <c r="D512" s="16" t="s">
        <v>7753</v>
      </c>
      <c r="E512" s="339" t="s">
        <v>8047</v>
      </c>
      <c r="F512"/>
      <c r="G512"/>
      <c r="H512"/>
    </row>
    <row r="513" spans="1:8" ht="15" x14ac:dyDescent="0.25">
      <c r="A513" s="16">
        <f t="shared" si="7"/>
        <v>11981</v>
      </c>
      <c r="B513">
        <v>11981</v>
      </c>
      <c r="C513" t="s">
        <v>22427</v>
      </c>
      <c r="D513" s="16" t="s">
        <v>7753</v>
      </c>
      <c r="E513" s="339" t="s">
        <v>8259</v>
      </c>
      <c r="F513"/>
      <c r="G513"/>
      <c r="H513"/>
    </row>
    <row r="514" spans="1:8" ht="15" x14ac:dyDescent="0.25">
      <c r="A514" s="16">
        <f t="shared" si="7"/>
        <v>34586</v>
      </c>
      <c r="B514">
        <v>34586</v>
      </c>
      <c r="C514" t="s">
        <v>22428</v>
      </c>
      <c r="D514" s="16" t="s">
        <v>7753</v>
      </c>
      <c r="E514" s="339" t="s">
        <v>16567</v>
      </c>
      <c r="F514"/>
      <c r="G514"/>
      <c r="H514"/>
    </row>
    <row r="515" spans="1:8" ht="15" x14ac:dyDescent="0.25">
      <c r="A515" s="16">
        <f t="shared" ref="A515:A578" si="8">B515</f>
        <v>38603</v>
      </c>
      <c r="B515">
        <v>38603</v>
      </c>
      <c r="C515" t="s">
        <v>22429</v>
      </c>
      <c r="D515" s="16" t="s">
        <v>7753</v>
      </c>
      <c r="E515" s="339" t="s">
        <v>22430</v>
      </c>
      <c r="F515"/>
      <c r="G515"/>
      <c r="H515"/>
    </row>
    <row r="516" spans="1:8" ht="15" x14ac:dyDescent="0.25">
      <c r="A516" s="16">
        <f t="shared" si="8"/>
        <v>34588</v>
      </c>
      <c r="B516">
        <v>34588</v>
      </c>
      <c r="C516" t="s">
        <v>22431</v>
      </c>
      <c r="D516" s="16" t="s">
        <v>7753</v>
      </c>
      <c r="E516" s="339" t="s">
        <v>14904</v>
      </c>
      <c r="F516"/>
      <c r="G516"/>
      <c r="H516"/>
    </row>
    <row r="517" spans="1:8" ht="15" x14ac:dyDescent="0.25">
      <c r="A517" s="16">
        <f t="shared" si="8"/>
        <v>34590</v>
      </c>
      <c r="B517">
        <v>34590</v>
      </c>
      <c r="C517" t="s">
        <v>22432</v>
      </c>
      <c r="D517" s="16" t="s">
        <v>7753</v>
      </c>
      <c r="E517" s="339" t="s">
        <v>8157</v>
      </c>
      <c r="F517"/>
      <c r="G517"/>
      <c r="H517"/>
    </row>
    <row r="518" spans="1:8" ht="15" x14ac:dyDescent="0.25">
      <c r="A518" s="16">
        <f t="shared" si="8"/>
        <v>34591</v>
      </c>
      <c r="B518">
        <v>34591</v>
      </c>
      <c r="C518" t="s">
        <v>22433</v>
      </c>
      <c r="D518" s="16" t="s">
        <v>7753</v>
      </c>
      <c r="E518" s="339" t="s">
        <v>12991</v>
      </c>
      <c r="F518"/>
      <c r="G518"/>
      <c r="H518"/>
    </row>
    <row r="519" spans="1:8" ht="15" x14ac:dyDescent="0.25">
      <c r="A519" s="16">
        <f t="shared" si="8"/>
        <v>40517</v>
      </c>
      <c r="B519">
        <v>40517</v>
      </c>
      <c r="C519" t="s">
        <v>22434</v>
      </c>
      <c r="D519" s="16" t="s">
        <v>7752</v>
      </c>
      <c r="E519" s="339" t="s">
        <v>20672</v>
      </c>
      <c r="F519"/>
      <c r="G519"/>
      <c r="H519"/>
    </row>
    <row r="520" spans="1:8" ht="15" x14ac:dyDescent="0.25">
      <c r="A520" s="16">
        <f t="shared" si="8"/>
        <v>40515</v>
      </c>
      <c r="B520">
        <v>40515</v>
      </c>
      <c r="C520" t="s">
        <v>22435</v>
      </c>
      <c r="D520" s="16" t="s">
        <v>7752</v>
      </c>
      <c r="E520" s="339" t="s">
        <v>19960</v>
      </c>
      <c r="F520"/>
      <c r="G520"/>
      <c r="H520"/>
    </row>
    <row r="521" spans="1:8" ht="15" x14ac:dyDescent="0.25">
      <c r="A521" s="16">
        <f t="shared" si="8"/>
        <v>40529</v>
      </c>
      <c r="B521">
        <v>40529</v>
      </c>
      <c r="C521" t="s">
        <v>22436</v>
      </c>
      <c r="D521" s="16" t="s">
        <v>7752</v>
      </c>
      <c r="E521" s="339" t="s">
        <v>20135</v>
      </c>
      <c r="F521"/>
      <c r="G521"/>
      <c r="H521"/>
    </row>
    <row r="522" spans="1:8" ht="15" x14ac:dyDescent="0.25">
      <c r="A522" s="16">
        <f t="shared" si="8"/>
        <v>36170</v>
      </c>
      <c r="B522">
        <v>36170</v>
      </c>
      <c r="C522" t="s">
        <v>22437</v>
      </c>
      <c r="D522" s="16" t="s">
        <v>7752</v>
      </c>
      <c r="E522" s="339" t="s">
        <v>16556</v>
      </c>
      <c r="F522"/>
      <c r="G522"/>
      <c r="H522"/>
    </row>
    <row r="523" spans="1:8" ht="15" x14ac:dyDescent="0.25">
      <c r="A523" s="16">
        <f t="shared" si="8"/>
        <v>40524</v>
      </c>
      <c r="B523">
        <v>40524</v>
      </c>
      <c r="C523" t="s">
        <v>22438</v>
      </c>
      <c r="D523" s="16" t="s">
        <v>7752</v>
      </c>
      <c r="E523" s="339" t="s">
        <v>22439</v>
      </c>
      <c r="F523"/>
      <c r="G523"/>
      <c r="H523"/>
    </row>
    <row r="524" spans="1:8" ht="15" x14ac:dyDescent="0.25">
      <c r="A524" s="16">
        <f t="shared" si="8"/>
        <v>36156</v>
      </c>
      <c r="B524">
        <v>36156</v>
      </c>
      <c r="C524" t="s">
        <v>22440</v>
      </c>
      <c r="D524" s="16" t="s">
        <v>7752</v>
      </c>
      <c r="E524" s="339" t="s">
        <v>20613</v>
      </c>
      <c r="F524"/>
      <c r="G524"/>
      <c r="H524"/>
    </row>
    <row r="525" spans="1:8" ht="15" x14ac:dyDescent="0.25">
      <c r="A525" s="16">
        <f t="shared" si="8"/>
        <v>36155</v>
      </c>
      <c r="B525">
        <v>36155</v>
      </c>
      <c r="C525" t="s">
        <v>22441</v>
      </c>
      <c r="D525" s="16" t="s">
        <v>7752</v>
      </c>
      <c r="E525" s="339" t="s">
        <v>13567</v>
      </c>
      <c r="F525"/>
      <c r="G525"/>
      <c r="H525"/>
    </row>
    <row r="526" spans="1:8" ht="15" x14ac:dyDescent="0.25">
      <c r="A526" s="16">
        <f t="shared" si="8"/>
        <v>36154</v>
      </c>
      <c r="B526">
        <v>36154</v>
      </c>
      <c r="C526" t="s">
        <v>22442</v>
      </c>
      <c r="D526" s="16" t="s">
        <v>7752</v>
      </c>
      <c r="E526" s="339" t="s">
        <v>22443</v>
      </c>
      <c r="F526"/>
      <c r="G526"/>
      <c r="H526"/>
    </row>
    <row r="527" spans="1:8" ht="15" x14ac:dyDescent="0.25">
      <c r="A527" s="16">
        <f t="shared" si="8"/>
        <v>695</v>
      </c>
      <c r="B527">
        <v>695</v>
      </c>
      <c r="C527" t="s">
        <v>22444</v>
      </c>
      <c r="D527" s="16" t="s">
        <v>7752</v>
      </c>
      <c r="E527" s="339" t="s">
        <v>22445</v>
      </c>
      <c r="F527"/>
      <c r="G527"/>
      <c r="H527"/>
    </row>
    <row r="528" spans="1:8" ht="15" x14ac:dyDescent="0.25">
      <c r="A528" s="16">
        <f t="shared" si="8"/>
        <v>679</v>
      </c>
      <c r="B528">
        <v>679</v>
      </c>
      <c r="C528" t="s">
        <v>22446</v>
      </c>
      <c r="D528" s="16" t="s">
        <v>7752</v>
      </c>
      <c r="E528" s="339" t="s">
        <v>20135</v>
      </c>
      <c r="F528"/>
      <c r="G528"/>
      <c r="H528"/>
    </row>
    <row r="529" spans="1:8" ht="15" x14ac:dyDescent="0.25">
      <c r="A529" s="16">
        <f t="shared" si="8"/>
        <v>711</v>
      </c>
      <c r="B529">
        <v>711</v>
      </c>
      <c r="C529" t="s">
        <v>22447</v>
      </c>
      <c r="D529" s="16" t="s">
        <v>7752</v>
      </c>
      <c r="E529" s="339" t="s">
        <v>20132</v>
      </c>
      <c r="F529"/>
      <c r="G529"/>
      <c r="H529"/>
    </row>
    <row r="530" spans="1:8" ht="15" x14ac:dyDescent="0.25">
      <c r="A530" s="16">
        <f t="shared" si="8"/>
        <v>712</v>
      </c>
      <c r="B530">
        <v>712</v>
      </c>
      <c r="C530" t="s">
        <v>22448</v>
      </c>
      <c r="D530" s="16" t="s">
        <v>7752</v>
      </c>
      <c r="E530" s="339" t="s">
        <v>16598</v>
      </c>
      <c r="F530"/>
      <c r="G530"/>
      <c r="H530"/>
    </row>
    <row r="531" spans="1:8" ht="15" x14ac:dyDescent="0.25">
      <c r="A531" s="16">
        <f t="shared" si="8"/>
        <v>12614</v>
      </c>
      <c r="B531">
        <v>12614</v>
      </c>
      <c r="C531" t="s">
        <v>22449</v>
      </c>
      <c r="D531" s="16" t="s">
        <v>7753</v>
      </c>
      <c r="E531" s="339" t="s">
        <v>22450</v>
      </c>
      <c r="F531"/>
      <c r="G531"/>
      <c r="H531"/>
    </row>
    <row r="532" spans="1:8" ht="15" x14ac:dyDescent="0.25">
      <c r="A532" s="16">
        <f t="shared" si="8"/>
        <v>6140</v>
      </c>
      <c r="B532">
        <v>6140</v>
      </c>
      <c r="C532" t="s">
        <v>22451</v>
      </c>
      <c r="D532" s="16" t="s">
        <v>7753</v>
      </c>
      <c r="E532" s="339" t="s">
        <v>22452</v>
      </c>
      <c r="F532"/>
      <c r="G532"/>
      <c r="H532"/>
    </row>
    <row r="533" spans="1:8" ht="15" x14ac:dyDescent="0.25">
      <c r="A533" s="16">
        <f t="shared" si="8"/>
        <v>38399</v>
      </c>
      <c r="B533">
        <v>38399</v>
      </c>
      <c r="C533" t="s">
        <v>22453</v>
      </c>
      <c r="D533" s="16" t="s">
        <v>7753</v>
      </c>
      <c r="E533" s="339" t="s">
        <v>22454</v>
      </c>
      <c r="F533"/>
      <c r="G533"/>
      <c r="H533"/>
    </row>
    <row r="534" spans="1:8" ht="15" x14ac:dyDescent="0.25">
      <c r="A534" s="16">
        <f t="shared" si="8"/>
        <v>735</v>
      </c>
      <c r="B534">
        <v>735</v>
      </c>
      <c r="C534" t="s">
        <v>22455</v>
      </c>
      <c r="D534" s="16" t="s">
        <v>7753</v>
      </c>
      <c r="E534" s="339" t="s">
        <v>22456</v>
      </c>
      <c r="F534"/>
      <c r="G534"/>
      <c r="H534"/>
    </row>
    <row r="535" spans="1:8" ht="15" x14ac:dyDescent="0.25">
      <c r="A535" s="16">
        <f t="shared" si="8"/>
        <v>736</v>
      </c>
      <c r="B535">
        <v>736</v>
      </c>
      <c r="C535" t="s">
        <v>22457</v>
      </c>
      <c r="D535" s="16" t="s">
        <v>7753</v>
      </c>
      <c r="E535" s="339" t="s">
        <v>22458</v>
      </c>
      <c r="F535"/>
      <c r="G535"/>
      <c r="H535"/>
    </row>
    <row r="536" spans="1:8" ht="15" x14ac:dyDescent="0.25">
      <c r="A536" s="16">
        <f t="shared" si="8"/>
        <v>729</v>
      </c>
      <c r="B536">
        <v>729</v>
      </c>
      <c r="C536" t="s">
        <v>22459</v>
      </c>
      <c r="D536" s="16" t="s">
        <v>7753</v>
      </c>
      <c r="E536" s="339" t="s">
        <v>22460</v>
      </c>
      <c r="F536"/>
      <c r="G536"/>
      <c r="H536"/>
    </row>
    <row r="537" spans="1:8" ht="15" x14ac:dyDescent="0.25">
      <c r="A537" s="16">
        <f t="shared" si="8"/>
        <v>39925</v>
      </c>
      <c r="B537">
        <v>39925</v>
      </c>
      <c r="C537" t="s">
        <v>22461</v>
      </c>
      <c r="D537" s="16" t="s">
        <v>7753</v>
      </c>
      <c r="E537" s="339" t="s">
        <v>22462</v>
      </c>
      <c r="F537"/>
      <c r="G537"/>
      <c r="H537"/>
    </row>
    <row r="538" spans="1:8" ht="15" x14ac:dyDescent="0.25">
      <c r="A538" s="16">
        <f t="shared" si="8"/>
        <v>731</v>
      </c>
      <c r="B538">
        <v>731</v>
      </c>
      <c r="C538" t="s">
        <v>22463</v>
      </c>
      <c r="D538" s="16" t="s">
        <v>7753</v>
      </c>
      <c r="E538" s="339" t="s">
        <v>22464</v>
      </c>
      <c r="F538"/>
      <c r="G538"/>
      <c r="H538"/>
    </row>
    <row r="539" spans="1:8" ht="15" x14ac:dyDescent="0.25">
      <c r="A539" s="16">
        <f t="shared" si="8"/>
        <v>10575</v>
      </c>
      <c r="B539">
        <v>10575</v>
      </c>
      <c r="C539" t="s">
        <v>22465</v>
      </c>
      <c r="D539" s="16" t="s">
        <v>7753</v>
      </c>
      <c r="E539" s="339" t="s">
        <v>22466</v>
      </c>
      <c r="F539"/>
      <c r="G539"/>
      <c r="H539"/>
    </row>
    <row r="540" spans="1:8" ht="15" x14ac:dyDescent="0.25">
      <c r="A540" s="16">
        <f t="shared" si="8"/>
        <v>733</v>
      </c>
      <c r="B540">
        <v>733</v>
      </c>
      <c r="C540" t="s">
        <v>22467</v>
      </c>
      <c r="D540" s="16" t="s">
        <v>7753</v>
      </c>
      <c r="E540" s="339" t="s">
        <v>22468</v>
      </c>
      <c r="F540"/>
      <c r="G540"/>
      <c r="H540"/>
    </row>
    <row r="541" spans="1:8" ht="15" x14ac:dyDescent="0.25">
      <c r="A541" s="16">
        <f t="shared" si="8"/>
        <v>732</v>
      </c>
      <c r="B541">
        <v>732</v>
      </c>
      <c r="C541" t="s">
        <v>22469</v>
      </c>
      <c r="D541" s="16" t="s">
        <v>7753</v>
      </c>
      <c r="E541" s="339" t="s">
        <v>22470</v>
      </c>
      <c r="F541"/>
      <c r="G541"/>
      <c r="H541"/>
    </row>
    <row r="542" spans="1:8" ht="15" x14ac:dyDescent="0.25">
      <c r="A542" s="16">
        <f t="shared" si="8"/>
        <v>737</v>
      </c>
      <c r="B542">
        <v>737</v>
      </c>
      <c r="C542" t="s">
        <v>22471</v>
      </c>
      <c r="D542" s="16" t="s">
        <v>7753</v>
      </c>
      <c r="E542" s="339" t="s">
        <v>22472</v>
      </c>
      <c r="F542"/>
      <c r="G542"/>
      <c r="H542"/>
    </row>
    <row r="543" spans="1:8" ht="15" x14ac:dyDescent="0.25">
      <c r="A543" s="16">
        <f t="shared" si="8"/>
        <v>738</v>
      </c>
      <c r="B543">
        <v>738</v>
      </c>
      <c r="C543" t="s">
        <v>22473</v>
      </c>
      <c r="D543" s="16" t="s">
        <v>7753</v>
      </c>
      <c r="E543" s="339" t="s">
        <v>22474</v>
      </c>
      <c r="F543"/>
      <c r="G543"/>
      <c r="H543"/>
    </row>
    <row r="544" spans="1:8" ht="15" x14ac:dyDescent="0.25">
      <c r="A544" s="16">
        <f t="shared" si="8"/>
        <v>740</v>
      </c>
      <c r="B544">
        <v>740</v>
      </c>
      <c r="C544" t="s">
        <v>22475</v>
      </c>
      <c r="D544" s="16" t="s">
        <v>7753</v>
      </c>
      <c r="E544" s="339" t="s">
        <v>22476</v>
      </c>
      <c r="F544"/>
      <c r="G544"/>
      <c r="H544"/>
    </row>
    <row r="545" spans="1:8" ht="15" x14ac:dyDescent="0.25">
      <c r="A545" s="16">
        <f t="shared" si="8"/>
        <v>734</v>
      </c>
      <c r="B545">
        <v>734</v>
      </c>
      <c r="C545" t="s">
        <v>22477</v>
      </c>
      <c r="D545" s="16" t="s">
        <v>7753</v>
      </c>
      <c r="E545" s="339" t="s">
        <v>22478</v>
      </c>
      <c r="F545"/>
      <c r="G545"/>
      <c r="H545"/>
    </row>
    <row r="546" spans="1:8" ht="15" x14ac:dyDescent="0.25">
      <c r="A546" s="16">
        <f t="shared" si="8"/>
        <v>39008</v>
      </c>
      <c r="B546">
        <v>39008</v>
      </c>
      <c r="C546" t="s">
        <v>22479</v>
      </c>
      <c r="D546" s="16" t="s">
        <v>7753</v>
      </c>
      <c r="E546" s="339" t="s">
        <v>22480</v>
      </c>
      <c r="F546"/>
      <c r="G546"/>
      <c r="H546"/>
    </row>
    <row r="547" spans="1:8" ht="15" x14ac:dyDescent="0.25">
      <c r="A547" s="16">
        <f t="shared" si="8"/>
        <v>39009</v>
      </c>
      <c r="B547">
        <v>39009</v>
      </c>
      <c r="C547" t="s">
        <v>22481</v>
      </c>
      <c r="D547" s="16" t="s">
        <v>7753</v>
      </c>
      <c r="E547" s="339" t="s">
        <v>22482</v>
      </c>
      <c r="F547"/>
      <c r="G547"/>
      <c r="H547"/>
    </row>
    <row r="548" spans="1:8" ht="15" x14ac:dyDescent="0.25">
      <c r="A548" s="16">
        <f t="shared" si="8"/>
        <v>10587</v>
      </c>
      <c r="B548">
        <v>10587</v>
      </c>
      <c r="C548" t="s">
        <v>22483</v>
      </c>
      <c r="D548" s="16" t="s">
        <v>7753</v>
      </c>
      <c r="E548" s="339" t="s">
        <v>22484</v>
      </c>
      <c r="F548"/>
      <c r="G548"/>
      <c r="H548"/>
    </row>
    <row r="549" spans="1:8" ht="15" x14ac:dyDescent="0.25">
      <c r="A549" s="16">
        <f t="shared" si="8"/>
        <v>759</v>
      </c>
      <c r="B549">
        <v>759</v>
      </c>
      <c r="C549" t="s">
        <v>22485</v>
      </c>
      <c r="D549" s="16" t="s">
        <v>7753</v>
      </c>
      <c r="E549" s="339" t="s">
        <v>22486</v>
      </c>
      <c r="F549"/>
      <c r="G549"/>
      <c r="H549"/>
    </row>
    <row r="550" spans="1:8" ht="15" x14ac:dyDescent="0.25">
      <c r="A550" s="16">
        <f t="shared" si="8"/>
        <v>761</v>
      </c>
      <c r="B550">
        <v>761</v>
      </c>
      <c r="C550" t="s">
        <v>22487</v>
      </c>
      <c r="D550" s="16" t="s">
        <v>7753</v>
      </c>
      <c r="E550" s="339" t="s">
        <v>22488</v>
      </c>
      <c r="F550"/>
      <c r="G550"/>
      <c r="H550"/>
    </row>
    <row r="551" spans="1:8" ht="15" x14ac:dyDescent="0.25">
      <c r="A551" s="16">
        <f t="shared" si="8"/>
        <v>750</v>
      </c>
      <c r="B551">
        <v>750</v>
      </c>
      <c r="C551" t="s">
        <v>22489</v>
      </c>
      <c r="D551" s="16" t="s">
        <v>7753</v>
      </c>
      <c r="E551" s="339" t="s">
        <v>22490</v>
      </c>
      <c r="F551"/>
      <c r="G551"/>
      <c r="H551"/>
    </row>
    <row r="552" spans="1:8" ht="15" x14ac:dyDescent="0.25">
      <c r="A552" s="16">
        <f t="shared" si="8"/>
        <v>755</v>
      </c>
      <c r="B552">
        <v>755</v>
      </c>
      <c r="C552" t="s">
        <v>22491</v>
      </c>
      <c r="D552" s="16" t="s">
        <v>7753</v>
      </c>
      <c r="E552" s="339" t="s">
        <v>22492</v>
      </c>
      <c r="F552"/>
      <c r="G552"/>
      <c r="H552"/>
    </row>
    <row r="553" spans="1:8" ht="15" x14ac:dyDescent="0.25">
      <c r="A553" s="16">
        <f t="shared" si="8"/>
        <v>749</v>
      </c>
      <c r="B553">
        <v>749</v>
      </c>
      <c r="C553" t="s">
        <v>22493</v>
      </c>
      <c r="D553" s="16" t="s">
        <v>7753</v>
      </c>
      <c r="E553" s="339" t="s">
        <v>22494</v>
      </c>
      <c r="F553"/>
      <c r="G553"/>
      <c r="H553"/>
    </row>
    <row r="554" spans="1:8" ht="15" x14ac:dyDescent="0.25">
      <c r="A554" s="16">
        <f t="shared" si="8"/>
        <v>756</v>
      </c>
      <c r="B554">
        <v>756</v>
      </c>
      <c r="C554" t="s">
        <v>22495</v>
      </c>
      <c r="D554" s="16" t="s">
        <v>7753</v>
      </c>
      <c r="E554" s="339" t="s">
        <v>22496</v>
      </c>
      <c r="F554"/>
      <c r="G554"/>
      <c r="H554"/>
    </row>
    <row r="555" spans="1:8" ht="15" x14ac:dyDescent="0.25">
      <c r="A555" s="16">
        <f t="shared" si="8"/>
        <v>757</v>
      </c>
      <c r="B555">
        <v>757</v>
      </c>
      <c r="C555" t="s">
        <v>22497</v>
      </c>
      <c r="D555" s="16" t="s">
        <v>7753</v>
      </c>
      <c r="E555" s="339" t="s">
        <v>22498</v>
      </c>
      <c r="F555"/>
      <c r="G555"/>
      <c r="H555"/>
    </row>
    <row r="556" spans="1:8" ht="15" x14ac:dyDescent="0.25">
      <c r="A556" s="16">
        <f t="shared" si="8"/>
        <v>10588</v>
      </c>
      <c r="B556">
        <v>10588</v>
      </c>
      <c r="C556" t="s">
        <v>22499</v>
      </c>
      <c r="D556" s="16" t="s">
        <v>7753</v>
      </c>
      <c r="E556" s="339" t="s">
        <v>22500</v>
      </c>
      <c r="F556"/>
      <c r="G556"/>
      <c r="H556"/>
    </row>
    <row r="557" spans="1:8" ht="15" x14ac:dyDescent="0.25">
      <c r="A557" s="16">
        <f t="shared" si="8"/>
        <v>10592</v>
      </c>
      <c r="B557">
        <v>10592</v>
      </c>
      <c r="C557" t="s">
        <v>22501</v>
      </c>
      <c r="D557" s="16" t="s">
        <v>7753</v>
      </c>
      <c r="E557" s="339" t="s">
        <v>22502</v>
      </c>
      <c r="F557"/>
      <c r="G557"/>
      <c r="H557"/>
    </row>
    <row r="558" spans="1:8" ht="15" x14ac:dyDescent="0.25">
      <c r="A558" s="16">
        <f t="shared" si="8"/>
        <v>10589</v>
      </c>
      <c r="B558">
        <v>10589</v>
      </c>
      <c r="C558" t="s">
        <v>22503</v>
      </c>
      <c r="D558" s="16" t="s">
        <v>7753</v>
      </c>
      <c r="E558" s="339" t="s">
        <v>22504</v>
      </c>
      <c r="F558"/>
      <c r="G558"/>
      <c r="H558"/>
    </row>
    <row r="559" spans="1:8" ht="15" x14ac:dyDescent="0.25">
      <c r="A559" s="16">
        <f t="shared" si="8"/>
        <v>760</v>
      </c>
      <c r="B559">
        <v>760</v>
      </c>
      <c r="C559" t="s">
        <v>22505</v>
      </c>
      <c r="D559" s="16" t="s">
        <v>7753</v>
      </c>
      <c r="E559" s="339" t="s">
        <v>22506</v>
      </c>
      <c r="F559"/>
      <c r="G559"/>
      <c r="H559"/>
    </row>
    <row r="560" spans="1:8" ht="15" x14ac:dyDescent="0.25">
      <c r="A560" s="16">
        <f t="shared" si="8"/>
        <v>751</v>
      </c>
      <c r="B560">
        <v>751</v>
      </c>
      <c r="C560" t="s">
        <v>22507</v>
      </c>
      <c r="D560" s="16" t="s">
        <v>7753</v>
      </c>
      <c r="E560" s="339" t="s">
        <v>22508</v>
      </c>
      <c r="F560"/>
      <c r="G560"/>
      <c r="H560"/>
    </row>
    <row r="561" spans="1:8" ht="15" x14ac:dyDescent="0.25">
      <c r="A561" s="16">
        <f t="shared" si="8"/>
        <v>754</v>
      </c>
      <c r="B561">
        <v>754</v>
      </c>
      <c r="C561" t="s">
        <v>22509</v>
      </c>
      <c r="D561" s="16" t="s">
        <v>7753</v>
      </c>
      <c r="E561" s="339" t="s">
        <v>22510</v>
      </c>
      <c r="F561"/>
      <c r="G561"/>
      <c r="H561"/>
    </row>
    <row r="562" spans="1:8" ht="15" x14ac:dyDescent="0.25">
      <c r="A562" s="16">
        <f t="shared" si="8"/>
        <v>44489</v>
      </c>
      <c r="B562">
        <v>44489</v>
      </c>
      <c r="C562" t="s">
        <v>22511</v>
      </c>
      <c r="D562" s="16" t="s">
        <v>7753</v>
      </c>
      <c r="E562" s="339" t="s">
        <v>22512</v>
      </c>
      <c r="F562"/>
      <c r="G562"/>
      <c r="H562"/>
    </row>
    <row r="563" spans="1:8" ht="15" x14ac:dyDescent="0.25">
      <c r="A563" s="16">
        <f t="shared" si="8"/>
        <v>39917</v>
      </c>
      <c r="B563">
        <v>39917</v>
      </c>
      <c r="C563" t="s">
        <v>22513</v>
      </c>
      <c r="D563" s="16" t="s">
        <v>7753</v>
      </c>
      <c r="E563" s="339" t="s">
        <v>22514</v>
      </c>
      <c r="F563"/>
      <c r="G563"/>
      <c r="H563"/>
    </row>
    <row r="564" spans="1:8" ht="15" x14ac:dyDescent="0.25">
      <c r="A564" s="16">
        <f t="shared" si="8"/>
        <v>38167</v>
      </c>
      <c r="B564">
        <v>38167</v>
      </c>
      <c r="C564" t="s">
        <v>22515</v>
      </c>
      <c r="D564" s="16" t="s">
        <v>7854</v>
      </c>
      <c r="E564" s="339" t="s">
        <v>16672</v>
      </c>
      <c r="F564"/>
      <c r="G564"/>
      <c r="H564"/>
    </row>
    <row r="565" spans="1:8" ht="15" x14ac:dyDescent="0.25">
      <c r="A565" s="16">
        <f t="shared" si="8"/>
        <v>36145</v>
      </c>
      <c r="B565">
        <v>36145</v>
      </c>
      <c r="C565" t="s">
        <v>22516</v>
      </c>
      <c r="D565" s="16" t="s">
        <v>7854</v>
      </c>
      <c r="E565" s="339" t="s">
        <v>22517</v>
      </c>
      <c r="F565"/>
      <c r="G565"/>
      <c r="H565"/>
    </row>
    <row r="566" spans="1:8" ht="15" x14ac:dyDescent="0.25">
      <c r="A566" s="16">
        <f t="shared" si="8"/>
        <v>12893</v>
      </c>
      <c r="B566">
        <v>12893</v>
      </c>
      <c r="C566" t="s">
        <v>22518</v>
      </c>
      <c r="D566" s="16" t="s">
        <v>7854</v>
      </c>
      <c r="E566" s="339" t="s">
        <v>18359</v>
      </c>
      <c r="F566"/>
      <c r="G566"/>
      <c r="H566"/>
    </row>
    <row r="567" spans="1:8" ht="15" x14ac:dyDescent="0.25">
      <c r="A567" s="16">
        <f t="shared" si="8"/>
        <v>11685</v>
      </c>
      <c r="B567">
        <v>11685</v>
      </c>
      <c r="C567" t="s">
        <v>22519</v>
      </c>
      <c r="D567" s="16" t="s">
        <v>7753</v>
      </c>
      <c r="E567" s="339" t="s">
        <v>22520</v>
      </c>
      <c r="F567"/>
      <c r="G567"/>
      <c r="H567"/>
    </row>
    <row r="568" spans="1:8" ht="15" x14ac:dyDescent="0.25">
      <c r="A568" s="16">
        <f t="shared" si="8"/>
        <v>11680</v>
      </c>
      <c r="B568">
        <v>11680</v>
      </c>
      <c r="C568" t="s">
        <v>22521</v>
      </c>
      <c r="D568" s="16" t="s">
        <v>7753</v>
      </c>
      <c r="E568" s="339" t="s">
        <v>13382</v>
      </c>
      <c r="F568"/>
      <c r="G568"/>
      <c r="H568"/>
    </row>
    <row r="569" spans="1:8" ht="15" x14ac:dyDescent="0.25">
      <c r="A569" s="16">
        <f t="shared" si="8"/>
        <v>11679</v>
      </c>
      <c r="B569">
        <v>11679</v>
      </c>
      <c r="C569" t="s">
        <v>22522</v>
      </c>
      <c r="D569" s="16" t="s">
        <v>7753</v>
      </c>
      <c r="E569" s="339" t="s">
        <v>13969</v>
      </c>
      <c r="F569"/>
      <c r="G569"/>
      <c r="H569"/>
    </row>
    <row r="570" spans="1:8" ht="15" x14ac:dyDescent="0.25">
      <c r="A570" s="16">
        <f t="shared" si="8"/>
        <v>2512</v>
      </c>
      <c r="B570">
        <v>2512</v>
      </c>
      <c r="C570" t="s">
        <v>22523</v>
      </c>
      <c r="D570" s="16" t="s">
        <v>7753</v>
      </c>
      <c r="E570" s="339" t="s">
        <v>20564</v>
      </c>
      <c r="F570"/>
      <c r="G570"/>
      <c r="H570"/>
    </row>
    <row r="571" spans="1:8" ht="15" x14ac:dyDescent="0.25">
      <c r="A571" s="16">
        <f t="shared" si="8"/>
        <v>4374</v>
      </c>
      <c r="B571">
        <v>4374</v>
      </c>
      <c r="C571" t="s">
        <v>22524</v>
      </c>
      <c r="D571" s="16" t="s">
        <v>7753</v>
      </c>
      <c r="E571" s="339" t="s">
        <v>8735</v>
      </c>
      <c r="F571"/>
      <c r="G571"/>
      <c r="H571"/>
    </row>
    <row r="572" spans="1:8" ht="15" x14ac:dyDescent="0.25">
      <c r="A572" s="16">
        <f t="shared" si="8"/>
        <v>7568</v>
      </c>
      <c r="B572">
        <v>7568</v>
      </c>
      <c r="C572" t="s">
        <v>22525</v>
      </c>
      <c r="D572" s="16" t="s">
        <v>7753</v>
      </c>
      <c r="E572" s="339" t="s">
        <v>9025</v>
      </c>
      <c r="F572"/>
      <c r="G572"/>
      <c r="H572"/>
    </row>
    <row r="573" spans="1:8" ht="15" x14ac:dyDescent="0.25">
      <c r="A573" s="16">
        <f t="shared" si="8"/>
        <v>7584</v>
      </c>
      <c r="B573">
        <v>7584</v>
      </c>
      <c r="C573" t="s">
        <v>22526</v>
      </c>
      <c r="D573" s="16" t="s">
        <v>7753</v>
      </c>
      <c r="E573" s="339" t="s">
        <v>7756</v>
      </c>
      <c r="F573"/>
      <c r="G573"/>
      <c r="H573"/>
    </row>
    <row r="574" spans="1:8" ht="15" x14ac:dyDescent="0.25">
      <c r="A574" s="16">
        <f t="shared" si="8"/>
        <v>11945</v>
      </c>
      <c r="B574">
        <v>11945</v>
      </c>
      <c r="C574" t="s">
        <v>22527</v>
      </c>
      <c r="D574" s="16" t="s">
        <v>7753</v>
      </c>
      <c r="E574" s="339" t="s">
        <v>9024</v>
      </c>
      <c r="F574"/>
      <c r="G574"/>
      <c r="H574"/>
    </row>
    <row r="575" spans="1:8" ht="15" x14ac:dyDescent="0.25">
      <c r="A575" s="16">
        <f t="shared" si="8"/>
        <v>11946</v>
      </c>
      <c r="B575">
        <v>11946</v>
      </c>
      <c r="C575" t="s">
        <v>22528</v>
      </c>
      <c r="D575" s="16" t="s">
        <v>7753</v>
      </c>
      <c r="E575" s="339" t="s">
        <v>9024</v>
      </c>
      <c r="F575"/>
      <c r="G575"/>
      <c r="H575"/>
    </row>
    <row r="576" spans="1:8" ht="15" x14ac:dyDescent="0.25">
      <c r="A576" s="16">
        <f t="shared" si="8"/>
        <v>4375</v>
      </c>
      <c r="B576">
        <v>4375</v>
      </c>
      <c r="C576" t="s">
        <v>22529</v>
      </c>
      <c r="D576" s="16" t="s">
        <v>7753</v>
      </c>
      <c r="E576" s="339" t="s">
        <v>9267</v>
      </c>
      <c r="F576"/>
      <c r="G576"/>
      <c r="H576"/>
    </row>
    <row r="577" spans="1:8" ht="15" x14ac:dyDescent="0.25">
      <c r="A577" s="16">
        <f t="shared" si="8"/>
        <v>11950</v>
      </c>
      <c r="B577">
        <v>11950</v>
      </c>
      <c r="C577" t="s">
        <v>22530</v>
      </c>
      <c r="D577" s="16" t="s">
        <v>7753</v>
      </c>
      <c r="E577" s="339" t="s">
        <v>8267</v>
      </c>
      <c r="F577"/>
      <c r="G577"/>
      <c r="H577"/>
    </row>
    <row r="578" spans="1:8" ht="15" x14ac:dyDescent="0.25">
      <c r="A578" s="16">
        <f t="shared" si="8"/>
        <v>4376</v>
      </c>
      <c r="B578">
        <v>4376</v>
      </c>
      <c r="C578" t="s">
        <v>22531</v>
      </c>
      <c r="D578" s="16" t="s">
        <v>7753</v>
      </c>
      <c r="E578" s="339" t="s">
        <v>8268</v>
      </c>
      <c r="F578"/>
      <c r="G578"/>
      <c r="H578"/>
    </row>
    <row r="579" spans="1:8" ht="15" x14ac:dyDescent="0.25">
      <c r="A579" s="16">
        <f t="shared" ref="A579:A642" si="9">B579</f>
        <v>7583</v>
      </c>
      <c r="B579">
        <v>7583</v>
      </c>
      <c r="C579" t="s">
        <v>22532</v>
      </c>
      <c r="D579" s="16" t="s">
        <v>7753</v>
      </c>
      <c r="E579" s="339" t="s">
        <v>8265</v>
      </c>
      <c r="F579"/>
      <c r="G579"/>
      <c r="H579"/>
    </row>
    <row r="580" spans="1:8" ht="15" x14ac:dyDescent="0.25">
      <c r="A580" s="16">
        <f t="shared" si="9"/>
        <v>4350</v>
      </c>
      <c r="B580">
        <v>4350</v>
      </c>
      <c r="C580" t="s">
        <v>22533</v>
      </c>
      <c r="D580" s="16" t="s">
        <v>7753</v>
      </c>
      <c r="E580" s="339" t="s">
        <v>7810</v>
      </c>
      <c r="F580"/>
      <c r="G580"/>
      <c r="H580"/>
    </row>
    <row r="581" spans="1:8" ht="15" x14ac:dyDescent="0.25">
      <c r="A581" s="16">
        <f t="shared" si="9"/>
        <v>44400</v>
      </c>
      <c r="B581">
        <v>44400</v>
      </c>
      <c r="C581" t="s">
        <v>22534</v>
      </c>
      <c r="D581" s="16" t="s">
        <v>7753</v>
      </c>
      <c r="E581" s="339" t="s">
        <v>17888</v>
      </c>
      <c r="F581"/>
      <c r="G581"/>
      <c r="H581"/>
    </row>
    <row r="582" spans="1:8" ht="15" x14ac:dyDescent="0.25">
      <c r="A582" s="16">
        <f t="shared" si="9"/>
        <v>39886</v>
      </c>
      <c r="B582">
        <v>39886</v>
      </c>
      <c r="C582" t="s">
        <v>22535</v>
      </c>
      <c r="D582" s="16" t="s">
        <v>7753</v>
      </c>
      <c r="E582" s="339" t="s">
        <v>15594</v>
      </c>
      <c r="F582"/>
      <c r="G582"/>
      <c r="H582"/>
    </row>
    <row r="583" spans="1:8" ht="15" x14ac:dyDescent="0.25">
      <c r="A583" s="16">
        <f t="shared" si="9"/>
        <v>39887</v>
      </c>
      <c r="B583">
        <v>39887</v>
      </c>
      <c r="C583" t="s">
        <v>22536</v>
      </c>
      <c r="D583" s="16" t="s">
        <v>7753</v>
      </c>
      <c r="E583" s="339" t="s">
        <v>16228</v>
      </c>
      <c r="F583"/>
      <c r="G583"/>
      <c r="H583"/>
    </row>
    <row r="584" spans="1:8" ht="15" x14ac:dyDescent="0.25">
      <c r="A584" s="16">
        <f t="shared" si="9"/>
        <v>39888</v>
      </c>
      <c r="B584">
        <v>39888</v>
      </c>
      <c r="C584" t="s">
        <v>22537</v>
      </c>
      <c r="D584" s="16" t="s">
        <v>7753</v>
      </c>
      <c r="E584" s="339" t="s">
        <v>13604</v>
      </c>
      <c r="F584"/>
      <c r="G584"/>
      <c r="H584"/>
    </row>
    <row r="585" spans="1:8" ht="15" x14ac:dyDescent="0.25">
      <c r="A585" s="16">
        <f t="shared" si="9"/>
        <v>39890</v>
      </c>
      <c r="B585">
        <v>39890</v>
      </c>
      <c r="C585" t="s">
        <v>22538</v>
      </c>
      <c r="D585" s="16" t="s">
        <v>7753</v>
      </c>
      <c r="E585" s="339" t="s">
        <v>21336</v>
      </c>
      <c r="F585"/>
      <c r="G585"/>
      <c r="H585"/>
    </row>
    <row r="586" spans="1:8" ht="15" x14ac:dyDescent="0.25">
      <c r="A586" s="16">
        <f t="shared" si="9"/>
        <v>39891</v>
      </c>
      <c r="B586">
        <v>39891</v>
      </c>
      <c r="C586" t="s">
        <v>22539</v>
      </c>
      <c r="D586" s="16" t="s">
        <v>7753</v>
      </c>
      <c r="E586" s="339" t="s">
        <v>20868</v>
      </c>
      <c r="F586"/>
      <c r="G586"/>
      <c r="H586"/>
    </row>
    <row r="587" spans="1:8" ht="15" x14ac:dyDescent="0.25">
      <c r="A587" s="16">
        <f t="shared" si="9"/>
        <v>39892</v>
      </c>
      <c r="B587">
        <v>39892</v>
      </c>
      <c r="C587" t="s">
        <v>22540</v>
      </c>
      <c r="D587" s="16" t="s">
        <v>7753</v>
      </c>
      <c r="E587" s="339" t="s">
        <v>22541</v>
      </c>
      <c r="F587"/>
      <c r="G587"/>
      <c r="H587"/>
    </row>
    <row r="588" spans="1:8" ht="15" x14ac:dyDescent="0.25">
      <c r="A588" s="16">
        <f t="shared" si="9"/>
        <v>790</v>
      </c>
      <c r="B588">
        <v>790</v>
      </c>
      <c r="C588" t="s">
        <v>22542</v>
      </c>
      <c r="D588" s="16" t="s">
        <v>7753</v>
      </c>
      <c r="E588" s="339" t="s">
        <v>22543</v>
      </c>
      <c r="F588"/>
      <c r="G588"/>
      <c r="H588"/>
    </row>
    <row r="589" spans="1:8" ht="15" x14ac:dyDescent="0.25">
      <c r="A589" s="16">
        <f t="shared" si="9"/>
        <v>766</v>
      </c>
      <c r="B589">
        <v>766</v>
      </c>
      <c r="C589" t="s">
        <v>22544</v>
      </c>
      <c r="D589" s="16" t="s">
        <v>7753</v>
      </c>
      <c r="E589" s="339" t="s">
        <v>22543</v>
      </c>
      <c r="F589"/>
      <c r="G589"/>
      <c r="H589"/>
    </row>
    <row r="590" spans="1:8" ht="15" x14ac:dyDescent="0.25">
      <c r="A590" s="16">
        <f t="shared" si="9"/>
        <v>791</v>
      </c>
      <c r="B590">
        <v>791</v>
      </c>
      <c r="C590" t="s">
        <v>22545</v>
      </c>
      <c r="D590" s="16" t="s">
        <v>7753</v>
      </c>
      <c r="E590" s="339" t="s">
        <v>22543</v>
      </c>
      <c r="F590"/>
      <c r="G590"/>
      <c r="H590"/>
    </row>
    <row r="591" spans="1:8" ht="15" x14ac:dyDescent="0.25">
      <c r="A591" s="16">
        <f t="shared" si="9"/>
        <v>767</v>
      </c>
      <c r="B591">
        <v>767</v>
      </c>
      <c r="C591" t="s">
        <v>22546</v>
      </c>
      <c r="D591" s="16" t="s">
        <v>7753</v>
      </c>
      <c r="E591" s="339" t="s">
        <v>22543</v>
      </c>
      <c r="F591"/>
      <c r="G591"/>
      <c r="H591"/>
    </row>
    <row r="592" spans="1:8" ht="15" x14ac:dyDescent="0.25">
      <c r="A592" s="16">
        <f t="shared" si="9"/>
        <v>768</v>
      </c>
      <c r="B592">
        <v>768</v>
      </c>
      <c r="C592" t="s">
        <v>22547</v>
      </c>
      <c r="D592" s="16" t="s">
        <v>7753</v>
      </c>
      <c r="E592" s="339" t="s">
        <v>22548</v>
      </c>
      <c r="F592"/>
      <c r="G592"/>
      <c r="H592"/>
    </row>
    <row r="593" spans="1:8" ht="15" x14ac:dyDescent="0.25">
      <c r="A593" s="16">
        <f t="shared" si="9"/>
        <v>789</v>
      </c>
      <c r="B593">
        <v>789</v>
      </c>
      <c r="C593" t="s">
        <v>22549</v>
      </c>
      <c r="D593" s="16" t="s">
        <v>7753</v>
      </c>
      <c r="E593" s="339" t="s">
        <v>12988</v>
      </c>
      <c r="F593"/>
      <c r="G593"/>
      <c r="H593"/>
    </row>
    <row r="594" spans="1:8" ht="15" x14ac:dyDescent="0.25">
      <c r="A594" s="16">
        <f t="shared" si="9"/>
        <v>769</v>
      </c>
      <c r="B594">
        <v>769</v>
      </c>
      <c r="C594" t="s">
        <v>22550</v>
      </c>
      <c r="D594" s="16" t="s">
        <v>7753</v>
      </c>
      <c r="E594" s="339" t="s">
        <v>22548</v>
      </c>
      <c r="F594"/>
      <c r="G594"/>
      <c r="H594"/>
    </row>
    <row r="595" spans="1:8" ht="15" x14ac:dyDescent="0.25">
      <c r="A595" s="16">
        <f t="shared" si="9"/>
        <v>770</v>
      </c>
      <c r="B595">
        <v>770</v>
      </c>
      <c r="C595" t="s">
        <v>22551</v>
      </c>
      <c r="D595" s="16" t="s">
        <v>7753</v>
      </c>
      <c r="E595" s="339" t="s">
        <v>18869</v>
      </c>
      <c r="F595"/>
      <c r="G595"/>
      <c r="H595"/>
    </row>
    <row r="596" spans="1:8" ht="15" x14ac:dyDescent="0.25">
      <c r="A596" s="16">
        <f t="shared" si="9"/>
        <v>12394</v>
      </c>
      <c r="B596">
        <v>12394</v>
      </c>
      <c r="C596" t="s">
        <v>22552</v>
      </c>
      <c r="D596" s="16" t="s">
        <v>7753</v>
      </c>
      <c r="E596" s="339" t="s">
        <v>18869</v>
      </c>
      <c r="F596"/>
      <c r="G596"/>
      <c r="H596"/>
    </row>
    <row r="597" spans="1:8" ht="15" x14ac:dyDescent="0.25">
      <c r="A597" s="16">
        <f t="shared" si="9"/>
        <v>764</v>
      </c>
      <c r="B597">
        <v>764</v>
      </c>
      <c r="C597" t="s">
        <v>22553</v>
      </c>
      <c r="D597" s="16" t="s">
        <v>7753</v>
      </c>
      <c r="E597" s="339" t="s">
        <v>7785</v>
      </c>
      <c r="F597"/>
      <c r="G597"/>
      <c r="H597"/>
    </row>
    <row r="598" spans="1:8" ht="15" x14ac:dyDescent="0.25">
      <c r="A598" s="16">
        <f t="shared" si="9"/>
        <v>765</v>
      </c>
      <c r="B598">
        <v>765</v>
      </c>
      <c r="C598" t="s">
        <v>22554</v>
      </c>
      <c r="D598" s="16" t="s">
        <v>7753</v>
      </c>
      <c r="E598" s="339" t="s">
        <v>7785</v>
      </c>
      <c r="F598"/>
      <c r="G598"/>
      <c r="H598"/>
    </row>
    <row r="599" spans="1:8" ht="15" x14ac:dyDescent="0.25">
      <c r="A599" s="16">
        <f t="shared" si="9"/>
        <v>787</v>
      </c>
      <c r="B599">
        <v>787</v>
      </c>
      <c r="C599" t="s">
        <v>22555</v>
      </c>
      <c r="D599" s="16" t="s">
        <v>7753</v>
      </c>
      <c r="E599" s="339" t="s">
        <v>22556</v>
      </c>
      <c r="F599"/>
      <c r="G599"/>
      <c r="H599"/>
    </row>
    <row r="600" spans="1:8" ht="15" x14ac:dyDescent="0.25">
      <c r="A600" s="16">
        <f t="shared" si="9"/>
        <v>774</v>
      </c>
      <c r="B600">
        <v>774</v>
      </c>
      <c r="C600" t="s">
        <v>22557</v>
      </c>
      <c r="D600" s="16" t="s">
        <v>7753</v>
      </c>
      <c r="E600" s="339" t="s">
        <v>22556</v>
      </c>
      <c r="F600"/>
      <c r="G600"/>
      <c r="H600"/>
    </row>
    <row r="601" spans="1:8" ht="15" x14ac:dyDescent="0.25">
      <c r="A601" s="16">
        <f t="shared" si="9"/>
        <v>773</v>
      </c>
      <c r="B601">
        <v>773</v>
      </c>
      <c r="C601" t="s">
        <v>22558</v>
      </c>
      <c r="D601" s="16" t="s">
        <v>7753</v>
      </c>
      <c r="E601" s="339" t="s">
        <v>22556</v>
      </c>
      <c r="F601"/>
      <c r="G601"/>
      <c r="H601"/>
    </row>
    <row r="602" spans="1:8" ht="15" x14ac:dyDescent="0.25">
      <c r="A602" s="16">
        <f t="shared" si="9"/>
        <v>775</v>
      </c>
      <c r="B602">
        <v>775</v>
      </c>
      <c r="C602" t="s">
        <v>22559</v>
      </c>
      <c r="D602" s="16" t="s">
        <v>7753</v>
      </c>
      <c r="E602" s="339" t="s">
        <v>22556</v>
      </c>
      <c r="F602"/>
      <c r="G602"/>
      <c r="H602"/>
    </row>
    <row r="603" spans="1:8" ht="15" x14ac:dyDescent="0.25">
      <c r="A603" s="16">
        <f t="shared" si="9"/>
        <v>788</v>
      </c>
      <c r="B603">
        <v>788</v>
      </c>
      <c r="C603" t="s">
        <v>22560</v>
      </c>
      <c r="D603" s="16" t="s">
        <v>7753</v>
      </c>
      <c r="E603" s="339" t="s">
        <v>16630</v>
      </c>
      <c r="F603"/>
      <c r="G603"/>
      <c r="H603"/>
    </row>
    <row r="604" spans="1:8" ht="15" x14ac:dyDescent="0.25">
      <c r="A604" s="16">
        <f t="shared" si="9"/>
        <v>772</v>
      </c>
      <c r="B604">
        <v>772</v>
      </c>
      <c r="C604" t="s">
        <v>22561</v>
      </c>
      <c r="D604" s="16" t="s">
        <v>7753</v>
      </c>
      <c r="E604" s="339" t="s">
        <v>16630</v>
      </c>
      <c r="F604"/>
      <c r="G604"/>
      <c r="H604"/>
    </row>
    <row r="605" spans="1:8" ht="15" x14ac:dyDescent="0.25">
      <c r="A605" s="16">
        <f t="shared" si="9"/>
        <v>771</v>
      </c>
      <c r="B605">
        <v>771</v>
      </c>
      <c r="C605" t="s">
        <v>22562</v>
      </c>
      <c r="D605" s="16" t="s">
        <v>7753</v>
      </c>
      <c r="E605" s="339" t="s">
        <v>16630</v>
      </c>
      <c r="F605"/>
      <c r="G605"/>
      <c r="H605"/>
    </row>
    <row r="606" spans="1:8" ht="15" x14ac:dyDescent="0.25">
      <c r="A606" s="16">
        <f t="shared" si="9"/>
        <v>779</v>
      </c>
      <c r="B606">
        <v>779</v>
      </c>
      <c r="C606" t="s">
        <v>22563</v>
      </c>
      <c r="D606" s="16" t="s">
        <v>7753</v>
      </c>
      <c r="E606" s="339" t="s">
        <v>9074</v>
      </c>
      <c r="F606"/>
      <c r="G606"/>
      <c r="H606"/>
    </row>
    <row r="607" spans="1:8" ht="15" x14ac:dyDescent="0.25">
      <c r="A607" s="16">
        <f t="shared" si="9"/>
        <v>776</v>
      </c>
      <c r="B607">
        <v>776</v>
      </c>
      <c r="C607" t="s">
        <v>22564</v>
      </c>
      <c r="D607" s="16" t="s">
        <v>7753</v>
      </c>
      <c r="E607" s="339" t="s">
        <v>22565</v>
      </c>
      <c r="F607"/>
      <c r="G607"/>
      <c r="H607"/>
    </row>
    <row r="608" spans="1:8" ht="15" x14ac:dyDescent="0.25">
      <c r="A608" s="16">
        <f t="shared" si="9"/>
        <v>777</v>
      </c>
      <c r="B608">
        <v>777</v>
      </c>
      <c r="C608" t="s">
        <v>22566</v>
      </c>
      <c r="D608" s="16" t="s">
        <v>7753</v>
      </c>
      <c r="E608" s="339" t="s">
        <v>22567</v>
      </c>
      <c r="F608"/>
      <c r="G608"/>
      <c r="H608"/>
    </row>
    <row r="609" spans="1:8" ht="15" x14ac:dyDescent="0.25">
      <c r="A609" s="16">
        <f t="shared" si="9"/>
        <v>780</v>
      </c>
      <c r="B609">
        <v>780</v>
      </c>
      <c r="C609" t="s">
        <v>22568</v>
      </c>
      <c r="D609" s="16" t="s">
        <v>7753</v>
      </c>
      <c r="E609" s="339" t="s">
        <v>21537</v>
      </c>
      <c r="F609"/>
      <c r="G609"/>
      <c r="H609"/>
    </row>
    <row r="610" spans="1:8" ht="15" x14ac:dyDescent="0.25">
      <c r="A610" s="16">
        <f t="shared" si="9"/>
        <v>778</v>
      </c>
      <c r="B610">
        <v>778</v>
      </c>
      <c r="C610" t="s">
        <v>22569</v>
      </c>
      <c r="D610" s="16" t="s">
        <v>7753</v>
      </c>
      <c r="E610" s="339" t="s">
        <v>22565</v>
      </c>
      <c r="F610"/>
      <c r="G610"/>
      <c r="H610"/>
    </row>
    <row r="611" spans="1:8" ht="15" x14ac:dyDescent="0.25">
      <c r="A611" s="16">
        <f t="shared" si="9"/>
        <v>781</v>
      </c>
      <c r="B611">
        <v>781</v>
      </c>
      <c r="C611" t="s">
        <v>22570</v>
      </c>
      <c r="D611" s="16" t="s">
        <v>7753</v>
      </c>
      <c r="E611" s="339" t="s">
        <v>22571</v>
      </c>
      <c r="F611"/>
      <c r="G611"/>
      <c r="H611"/>
    </row>
    <row r="612" spans="1:8" ht="15" x14ac:dyDescent="0.25">
      <c r="A612" s="16">
        <f t="shared" si="9"/>
        <v>786</v>
      </c>
      <c r="B612">
        <v>786</v>
      </c>
      <c r="C612" t="s">
        <v>22572</v>
      </c>
      <c r="D612" s="16" t="s">
        <v>7753</v>
      </c>
      <c r="E612" s="339" t="s">
        <v>22571</v>
      </c>
      <c r="F612"/>
      <c r="G612"/>
      <c r="H612"/>
    </row>
    <row r="613" spans="1:8" ht="15" x14ac:dyDescent="0.25">
      <c r="A613" s="16">
        <f t="shared" si="9"/>
        <v>782</v>
      </c>
      <c r="B613">
        <v>782</v>
      </c>
      <c r="C613" t="s">
        <v>22573</v>
      </c>
      <c r="D613" s="16" t="s">
        <v>7753</v>
      </c>
      <c r="E613" s="339" t="s">
        <v>22571</v>
      </c>
      <c r="F613"/>
      <c r="G613"/>
      <c r="H613"/>
    </row>
    <row r="614" spans="1:8" ht="15" x14ac:dyDescent="0.25">
      <c r="A614" s="16">
        <f t="shared" si="9"/>
        <v>783</v>
      </c>
      <c r="B614">
        <v>783</v>
      </c>
      <c r="C614" t="s">
        <v>22574</v>
      </c>
      <c r="D614" s="16" t="s">
        <v>7753</v>
      </c>
      <c r="E614" s="339" t="s">
        <v>22575</v>
      </c>
      <c r="F614"/>
      <c r="G614"/>
      <c r="H614"/>
    </row>
    <row r="615" spans="1:8" ht="15" x14ac:dyDescent="0.25">
      <c r="A615" s="16">
        <f t="shared" si="9"/>
        <v>785</v>
      </c>
      <c r="B615">
        <v>785</v>
      </c>
      <c r="C615" t="s">
        <v>22576</v>
      </c>
      <c r="D615" s="16" t="s">
        <v>7753</v>
      </c>
      <c r="E615" s="339" t="s">
        <v>22577</v>
      </c>
      <c r="F615"/>
      <c r="G615"/>
      <c r="H615"/>
    </row>
    <row r="616" spans="1:8" ht="15" x14ac:dyDescent="0.25">
      <c r="A616" s="16">
        <f t="shared" si="9"/>
        <v>784</v>
      </c>
      <c r="B616">
        <v>784</v>
      </c>
      <c r="C616" t="s">
        <v>22578</v>
      </c>
      <c r="D616" s="16" t="s">
        <v>7753</v>
      </c>
      <c r="E616" s="339" t="s">
        <v>22579</v>
      </c>
      <c r="F616"/>
      <c r="G616"/>
      <c r="H616"/>
    </row>
    <row r="617" spans="1:8" ht="15" x14ac:dyDescent="0.25">
      <c r="A617" s="16">
        <f t="shared" si="9"/>
        <v>828</v>
      </c>
      <c r="B617">
        <v>828</v>
      </c>
      <c r="C617" t="s">
        <v>22580</v>
      </c>
      <c r="D617" s="16" t="s">
        <v>7753</v>
      </c>
      <c r="E617" s="339" t="s">
        <v>8306</v>
      </c>
      <c r="F617"/>
      <c r="G617"/>
      <c r="H617"/>
    </row>
    <row r="618" spans="1:8" ht="15" x14ac:dyDescent="0.25">
      <c r="A618" s="16">
        <f t="shared" si="9"/>
        <v>829</v>
      </c>
      <c r="B618">
        <v>829</v>
      </c>
      <c r="C618" t="s">
        <v>22581</v>
      </c>
      <c r="D618" s="16" t="s">
        <v>7753</v>
      </c>
      <c r="E618" s="339" t="s">
        <v>7776</v>
      </c>
      <c r="F618"/>
      <c r="G618"/>
      <c r="H618"/>
    </row>
    <row r="619" spans="1:8" ht="15" x14ac:dyDescent="0.25">
      <c r="A619" s="16">
        <f t="shared" si="9"/>
        <v>812</v>
      </c>
      <c r="B619">
        <v>812</v>
      </c>
      <c r="C619" t="s">
        <v>22582</v>
      </c>
      <c r="D619" s="16" t="s">
        <v>7753</v>
      </c>
      <c r="E619" s="339" t="s">
        <v>15538</v>
      </c>
      <c r="F619"/>
      <c r="G619"/>
      <c r="H619"/>
    </row>
    <row r="620" spans="1:8" ht="15" x14ac:dyDescent="0.25">
      <c r="A620" s="16">
        <f t="shared" si="9"/>
        <v>819</v>
      </c>
      <c r="B620">
        <v>819</v>
      </c>
      <c r="C620" t="s">
        <v>22583</v>
      </c>
      <c r="D620" s="16" t="s">
        <v>7753</v>
      </c>
      <c r="E620" s="339" t="s">
        <v>22422</v>
      </c>
      <c r="F620"/>
      <c r="G620"/>
      <c r="H620"/>
    </row>
    <row r="621" spans="1:8" ht="15" x14ac:dyDescent="0.25">
      <c r="A621" s="16">
        <f t="shared" si="9"/>
        <v>818</v>
      </c>
      <c r="B621">
        <v>818</v>
      </c>
      <c r="C621" t="s">
        <v>22584</v>
      </c>
      <c r="D621" s="16" t="s">
        <v>7753</v>
      </c>
      <c r="E621" s="339" t="s">
        <v>8384</v>
      </c>
      <c r="F621"/>
      <c r="G621"/>
      <c r="H621"/>
    </row>
    <row r="622" spans="1:8" ht="15" x14ac:dyDescent="0.25">
      <c r="A622" s="16">
        <f t="shared" si="9"/>
        <v>832</v>
      </c>
      <c r="B622">
        <v>832</v>
      </c>
      <c r="C622" t="s">
        <v>22585</v>
      </c>
      <c r="D622" s="16" t="s">
        <v>7753</v>
      </c>
      <c r="E622" s="339" t="s">
        <v>22586</v>
      </c>
      <c r="F622"/>
      <c r="G622"/>
      <c r="H622"/>
    </row>
    <row r="623" spans="1:8" ht="15" x14ac:dyDescent="0.25">
      <c r="A623" s="16">
        <f t="shared" si="9"/>
        <v>834</v>
      </c>
      <c r="B623">
        <v>834</v>
      </c>
      <c r="C623" t="s">
        <v>22587</v>
      </c>
      <c r="D623" s="16" t="s">
        <v>7753</v>
      </c>
      <c r="E623" s="339" t="s">
        <v>20574</v>
      </c>
      <c r="F623"/>
      <c r="G623"/>
      <c r="H623"/>
    </row>
    <row r="624" spans="1:8" ht="15" x14ac:dyDescent="0.25">
      <c r="A624" s="16">
        <f t="shared" si="9"/>
        <v>813</v>
      </c>
      <c r="B624">
        <v>813</v>
      </c>
      <c r="C624" t="s">
        <v>22588</v>
      </c>
      <c r="D624" s="16" t="s">
        <v>7753</v>
      </c>
      <c r="E624" s="339" t="s">
        <v>12805</v>
      </c>
      <c r="F624"/>
      <c r="G624"/>
      <c r="H624"/>
    </row>
    <row r="625" spans="1:8" ht="15" x14ac:dyDescent="0.25">
      <c r="A625" s="16">
        <f t="shared" si="9"/>
        <v>820</v>
      </c>
      <c r="B625">
        <v>820</v>
      </c>
      <c r="C625" t="s">
        <v>22589</v>
      </c>
      <c r="D625" s="16" t="s">
        <v>7753</v>
      </c>
      <c r="E625" s="339" t="s">
        <v>22590</v>
      </c>
      <c r="F625"/>
      <c r="G625"/>
      <c r="H625"/>
    </row>
    <row r="626" spans="1:8" ht="15" x14ac:dyDescent="0.25">
      <c r="A626" s="16">
        <f t="shared" si="9"/>
        <v>816</v>
      </c>
      <c r="B626">
        <v>816</v>
      </c>
      <c r="C626" t="s">
        <v>22591</v>
      </c>
      <c r="D626" s="16" t="s">
        <v>7753</v>
      </c>
      <c r="E626" s="339" t="s">
        <v>14450</v>
      </c>
      <c r="F626"/>
      <c r="G626"/>
      <c r="H626"/>
    </row>
    <row r="627" spans="1:8" ht="15" x14ac:dyDescent="0.25">
      <c r="A627" s="16">
        <f t="shared" si="9"/>
        <v>814</v>
      </c>
      <c r="B627">
        <v>814</v>
      </c>
      <c r="C627" t="s">
        <v>22592</v>
      </c>
      <c r="D627" s="16" t="s">
        <v>7753</v>
      </c>
      <c r="E627" s="339" t="s">
        <v>22593</v>
      </c>
      <c r="F627"/>
      <c r="G627"/>
      <c r="H627"/>
    </row>
    <row r="628" spans="1:8" ht="15" x14ac:dyDescent="0.25">
      <c r="A628" s="16">
        <f t="shared" si="9"/>
        <v>822</v>
      </c>
      <c r="B628">
        <v>822</v>
      </c>
      <c r="C628" t="s">
        <v>22594</v>
      </c>
      <c r="D628" s="16" t="s">
        <v>7753</v>
      </c>
      <c r="E628" s="339" t="s">
        <v>10240</v>
      </c>
      <c r="F628"/>
      <c r="G628"/>
      <c r="H628"/>
    </row>
    <row r="629" spans="1:8" ht="15" x14ac:dyDescent="0.25">
      <c r="A629" s="16">
        <f t="shared" si="9"/>
        <v>821</v>
      </c>
      <c r="B629">
        <v>821</v>
      </c>
      <c r="C629" t="s">
        <v>22595</v>
      </c>
      <c r="D629" s="16" t="s">
        <v>7753</v>
      </c>
      <c r="E629" s="339" t="s">
        <v>14124</v>
      </c>
      <c r="F629"/>
      <c r="G629"/>
      <c r="H629"/>
    </row>
    <row r="630" spans="1:8" ht="15" x14ac:dyDescent="0.25">
      <c r="A630" s="16">
        <f t="shared" si="9"/>
        <v>20086</v>
      </c>
      <c r="B630">
        <v>20086</v>
      </c>
      <c r="C630" t="s">
        <v>22596</v>
      </c>
      <c r="D630" s="16" t="s">
        <v>7753</v>
      </c>
      <c r="E630" s="339" t="s">
        <v>22425</v>
      </c>
      <c r="F630"/>
      <c r="G630"/>
      <c r="H630"/>
    </row>
    <row r="631" spans="1:8" ht="15" x14ac:dyDescent="0.25">
      <c r="A631" s="16">
        <f t="shared" si="9"/>
        <v>39191</v>
      </c>
      <c r="B631">
        <v>39191</v>
      </c>
      <c r="C631" t="s">
        <v>22597</v>
      </c>
      <c r="D631" s="16" t="s">
        <v>7753</v>
      </c>
      <c r="E631" s="339" t="s">
        <v>8065</v>
      </c>
      <c r="F631"/>
      <c r="G631"/>
      <c r="H631"/>
    </row>
    <row r="632" spans="1:8" ht="15" x14ac:dyDescent="0.25">
      <c r="A632" s="16">
        <f t="shared" si="9"/>
        <v>39190</v>
      </c>
      <c r="B632">
        <v>39190</v>
      </c>
      <c r="C632" t="s">
        <v>22598</v>
      </c>
      <c r="D632" s="16" t="s">
        <v>7753</v>
      </c>
      <c r="E632" s="339" t="s">
        <v>10967</v>
      </c>
      <c r="F632"/>
      <c r="G632"/>
      <c r="H632"/>
    </row>
    <row r="633" spans="1:8" ht="15" x14ac:dyDescent="0.25">
      <c r="A633" s="16">
        <f t="shared" si="9"/>
        <v>39189</v>
      </c>
      <c r="B633">
        <v>39189</v>
      </c>
      <c r="C633" t="s">
        <v>22599</v>
      </c>
      <c r="D633" s="16" t="s">
        <v>7753</v>
      </c>
      <c r="E633" s="339" t="s">
        <v>7788</v>
      </c>
      <c r="F633"/>
      <c r="G633"/>
      <c r="H633"/>
    </row>
    <row r="634" spans="1:8" ht="15" x14ac:dyDescent="0.25">
      <c r="A634" s="16">
        <f t="shared" si="9"/>
        <v>39186</v>
      </c>
      <c r="B634">
        <v>39186</v>
      </c>
      <c r="C634" t="s">
        <v>22600</v>
      </c>
      <c r="D634" s="16" t="s">
        <v>7753</v>
      </c>
      <c r="E634" s="339" t="s">
        <v>16141</v>
      </c>
      <c r="F634"/>
      <c r="G634"/>
      <c r="H634"/>
    </row>
    <row r="635" spans="1:8" ht="15" x14ac:dyDescent="0.25">
      <c r="A635" s="16">
        <f t="shared" si="9"/>
        <v>39188</v>
      </c>
      <c r="B635">
        <v>39188</v>
      </c>
      <c r="C635" t="s">
        <v>22601</v>
      </c>
      <c r="D635" s="16" t="s">
        <v>7753</v>
      </c>
      <c r="E635" s="339" t="s">
        <v>20182</v>
      </c>
      <c r="F635"/>
      <c r="G635"/>
      <c r="H635"/>
    </row>
    <row r="636" spans="1:8" ht="15" x14ac:dyDescent="0.25">
      <c r="A636" s="16">
        <f t="shared" si="9"/>
        <v>39187</v>
      </c>
      <c r="B636">
        <v>39187</v>
      </c>
      <c r="C636" t="s">
        <v>22602</v>
      </c>
      <c r="D636" s="16" t="s">
        <v>7753</v>
      </c>
      <c r="E636" s="339" t="s">
        <v>13338</v>
      </c>
      <c r="F636"/>
      <c r="G636"/>
      <c r="H636"/>
    </row>
    <row r="637" spans="1:8" ht="15" x14ac:dyDescent="0.25">
      <c r="A637" s="16">
        <f t="shared" si="9"/>
        <v>39184</v>
      </c>
      <c r="B637">
        <v>39184</v>
      </c>
      <c r="C637" t="s">
        <v>22603</v>
      </c>
      <c r="D637" s="16" t="s">
        <v>7753</v>
      </c>
      <c r="E637" s="339" t="s">
        <v>7894</v>
      </c>
      <c r="F637"/>
      <c r="G637"/>
      <c r="H637"/>
    </row>
    <row r="638" spans="1:8" ht="15" x14ac:dyDescent="0.25">
      <c r="A638" s="16">
        <f t="shared" si="9"/>
        <v>39185</v>
      </c>
      <c r="B638">
        <v>39185</v>
      </c>
      <c r="C638" t="s">
        <v>22604</v>
      </c>
      <c r="D638" s="16" t="s">
        <v>7753</v>
      </c>
      <c r="E638" s="339" t="s">
        <v>9058</v>
      </c>
      <c r="F638"/>
      <c r="G638"/>
      <c r="H638"/>
    </row>
    <row r="639" spans="1:8" ht="15" x14ac:dyDescent="0.25">
      <c r="A639" s="16">
        <f t="shared" si="9"/>
        <v>39198</v>
      </c>
      <c r="B639">
        <v>39198</v>
      </c>
      <c r="C639" t="s">
        <v>22605</v>
      </c>
      <c r="D639" s="16" t="s">
        <v>7753</v>
      </c>
      <c r="E639" s="339" t="s">
        <v>22606</v>
      </c>
      <c r="F639"/>
      <c r="G639"/>
      <c r="H639"/>
    </row>
    <row r="640" spans="1:8" ht="15" x14ac:dyDescent="0.25">
      <c r="A640" s="16">
        <f t="shared" si="9"/>
        <v>39197</v>
      </c>
      <c r="B640">
        <v>39197</v>
      </c>
      <c r="C640" t="s">
        <v>22607</v>
      </c>
      <c r="D640" s="16" t="s">
        <v>7753</v>
      </c>
      <c r="E640" s="339" t="s">
        <v>22608</v>
      </c>
      <c r="F640"/>
      <c r="G640"/>
      <c r="H640"/>
    </row>
    <row r="641" spans="1:8" ht="15" x14ac:dyDescent="0.25">
      <c r="A641" s="16">
        <f t="shared" si="9"/>
        <v>39196</v>
      </c>
      <c r="B641">
        <v>39196</v>
      </c>
      <c r="C641" t="s">
        <v>22609</v>
      </c>
      <c r="D641" s="16" t="s">
        <v>7753</v>
      </c>
      <c r="E641" s="339" t="s">
        <v>21537</v>
      </c>
      <c r="F641"/>
      <c r="G641"/>
      <c r="H641"/>
    </row>
    <row r="642" spans="1:8" ht="15" x14ac:dyDescent="0.25">
      <c r="A642" s="16">
        <f t="shared" si="9"/>
        <v>39199</v>
      </c>
      <c r="B642">
        <v>39199</v>
      </c>
      <c r="C642" t="s">
        <v>22610</v>
      </c>
      <c r="D642" s="16" t="s">
        <v>7753</v>
      </c>
      <c r="E642" s="339" t="s">
        <v>22611</v>
      </c>
      <c r="F642"/>
      <c r="G642"/>
      <c r="H642"/>
    </row>
    <row r="643" spans="1:8" ht="15" x14ac:dyDescent="0.25">
      <c r="A643" s="16">
        <f t="shared" ref="A643:A706" si="10">B643</f>
        <v>39195</v>
      </c>
      <c r="B643">
        <v>39195</v>
      </c>
      <c r="C643" t="s">
        <v>22612</v>
      </c>
      <c r="D643" s="16" t="s">
        <v>7753</v>
      </c>
      <c r="E643" s="339" t="s">
        <v>13608</v>
      </c>
      <c r="F643"/>
      <c r="G643"/>
      <c r="H643"/>
    </row>
    <row r="644" spans="1:8" ht="15" x14ac:dyDescent="0.25">
      <c r="A644" s="16">
        <f t="shared" si="10"/>
        <v>39194</v>
      </c>
      <c r="B644">
        <v>39194</v>
      </c>
      <c r="C644" t="s">
        <v>22613</v>
      </c>
      <c r="D644" s="16" t="s">
        <v>7753</v>
      </c>
      <c r="E644" s="339" t="s">
        <v>22614</v>
      </c>
      <c r="F644"/>
      <c r="G644"/>
      <c r="H644"/>
    </row>
    <row r="645" spans="1:8" ht="15" x14ac:dyDescent="0.25">
      <c r="A645" s="16">
        <f t="shared" si="10"/>
        <v>39193</v>
      </c>
      <c r="B645">
        <v>39193</v>
      </c>
      <c r="C645" t="s">
        <v>22615</v>
      </c>
      <c r="D645" s="16" t="s">
        <v>7753</v>
      </c>
      <c r="E645" s="339" t="s">
        <v>14912</v>
      </c>
      <c r="F645"/>
      <c r="G645"/>
      <c r="H645"/>
    </row>
    <row r="646" spans="1:8" ht="15" x14ac:dyDescent="0.25">
      <c r="A646" s="16">
        <f t="shared" si="10"/>
        <v>39192</v>
      </c>
      <c r="B646">
        <v>39192</v>
      </c>
      <c r="C646" t="s">
        <v>22616</v>
      </c>
      <c r="D646" s="16" t="s">
        <v>7753</v>
      </c>
      <c r="E646" s="339" t="s">
        <v>18341</v>
      </c>
      <c r="F646"/>
      <c r="G646"/>
      <c r="H646"/>
    </row>
    <row r="647" spans="1:8" ht="15" x14ac:dyDescent="0.25">
      <c r="A647" s="16">
        <f t="shared" si="10"/>
        <v>39920</v>
      </c>
      <c r="B647">
        <v>39920</v>
      </c>
      <c r="C647" t="s">
        <v>22617</v>
      </c>
      <c r="D647" s="16" t="s">
        <v>7753</v>
      </c>
      <c r="E647" s="339" t="s">
        <v>8490</v>
      </c>
      <c r="F647"/>
      <c r="G647"/>
      <c r="H647"/>
    </row>
    <row r="648" spans="1:8" ht="15" x14ac:dyDescent="0.25">
      <c r="A648" s="16">
        <f t="shared" si="10"/>
        <v>39201</v>
      </c>
      <c r="B648">
        <v>39201</v>
      </c>
      <c r="C648" t="s">
        <v>22618</v>
      </c>
      <c r="D648" s="16" t="s">
        <v>7753</v>
      </c>
      <c r="E648" s="339" t="s">
        <v>14088</v>
      </c>
      <c r="F648"/>
      <c r="G648"/>
      <c r="H648"/>
    </row>
    <row r="649" spans="1:8" ht="15" x14ac:dyDescent="0.25">
      <c r="A649" s="16">
        <f t="shared" si="10"/>
        <v>39200</v>
      </c>
      <c r="B649">
        <v>39200</v>
      </c>
      <c r="C649" t="s">
        <v>22619</v>
      </c>
      <c r="D649" s="16" t="s">
        <v>7753</v>
      </c>
      <c r="E649" s="339" t="s">
        <v>22620</v>
      </c>
      <c r="F649"/>
      <c r="G649"/>
      <c r="H649"/>
    </row>
    <row r="650" spans="1:8" ht="15" x14ac:dyDescent="0.25">
      <c r="A650" s="16">
        <f t="shared" si="10"/>
        <v>39203</v>
      </c>
      <c r="B650">
        <v>39203</v>
      </c>
      <c r="C650" t="s">
        <v>22621</v>
      </c>
      <c r="D650" s="16" t="s">
        <v>7753</v>
      </c>
      <c r="E650" s="339" t="s">
        <v>22622</v>
      </c>
      <c r="F650"/>
      <c r="G650"/>
      <c r="H650"/>
    </row>
    <row r="651" spans="1:8" ht="15" x14ac:dyDescent="0.25">
      <c r="A651" s="16">
        <f t="shared" si="10"/>
        <v>39202</v>
      </c>
      <c r="B651">
        <v>39202</v>
      </c>
      <c r="C651" t="s">
        <v>22623</v>
      </c>
      <c r="D651" s="16" t="s">
        <v>7753</v>
      </c>
      <c r="E651" s="339" t="s">
        <v>22624</v>
      </c>
      <c r="F651"/>
      <c r="G651"/>
      <c r="H651"/>
    </row>
    <row r="652" spans="1:8" ht="15" x14ac:dyDescent="0.25">
      <c r="A652" s="16">
        <f t="shared" si="10"/>
        <v>39205</v>
      </c>
      <c r="B652">
        <v>39205</v>
      </c>
      <c r="C652" t="s">
        <v>22625</v>
      </c>
      <c r="D652" s="16" t="s">
        <v>7753</v>
      </c>
      <c r="E652" s="339" t="s">
        <v>22626</v>
      </c>
      <c r="F652"/>
      <c r="G652"/>
      <c r="H652"/>
    </row>
    <row r="653" spans="1:8" ht="15" x14ac:dyDescent="0.25">
      <c r="A653" s="16">
        <f t="shared" si="10"/>
        <v>39204</v>
      </c>
      <c r="B653">
        <v>39204</v>
      </c>
      <c r="C653" t="s">
        <v>22627</v>
      </c>
      <c r="D653" s="16" t="s">
        <v>7753</v>
      </c>
      <c r="E653" s="339" t="s">
        <v>22628</v>
      </c>
      <c r="F653"/>
      <c r="G653"/>
      <c r="H653"/>
    </row>
    <row r="654" spans="1:8" ht="15" x14ac:dyDescent="0.25">
      <c r="A654" s="16">
        <f t="shared" si="10"/>
        <v>39206</v>
      </c>
      <c r="B654">
        <v>39206</v>
      </c>
      <c r="C654" t="s">
        <v>22629</v>
      </c>
      <c r="D654" s="16" t="s">
        <v>7753</v>
      </c>
      <c r="E654" s="339" t="s">
        <v>16102</v>
      </c>
      <c r="F654"/>
      <c r="G654"/>
      <c r="H654"/>
    </row>
    <row r="655" spans="1:8" ht="15" x14ac:dyDescent="0.25">
      <c r="A655" s="16">
        <f t="shared" si="10"/>
        <v>798</v>
      </c>
      <c r="B655">
        <v>798</v>
      </c>
      <c r="C655" t="s">
        <v>22630</v>
      </c>
      <c r="D655" s="16" t="s">
        <v>7753</v>
      </c>
      <c r="E655" s="339" t="s">
        <v>8108</v>
      </c>
      <c r="F655"/>
      <c r="G655"/>
      <c r="H655"/>
    </row>
    <row r="656" spans="1:8" ht="15" x14ac:dyDescent="0.25">
      <c r="A656" s="16">
        <f t="shared" si="10"/>
        <v>797</v>
      </c>
      <c r="B656">
        <v>797</v>
      </c>
      <c r="C656" t="s">
        <v>22631</v>
      </c>
      <c r="D656" s="16" t="s">
        <v>7753</v>
      </c>
      <c r="E656" s="339" t="s">
        <v>20372</v>
      </c>
      <c r="F656"/>
      <c r="G656"/>
      <c r="H656"/>
    </row>
    <row r="657" spans="1:8" ht="15" x14ac:dyDescent="0.25">
      <c r="A657" s="16">
        <f t="shared" si="10"/>
        <v>796</v>
      </c>
      <c r="B657">
        <v>796</v>
      </c>
      <c r="C657" t="s">
        <v>22632</v>
      </c>
      <c r="D657" s="16" t="s">
        <v>7753</v>
      </c>
      <c r="E657" s="339" t="s">
        <v>8100</v>
      </c>
      <c r="F657"/>
      <c r="G657"/>
      <c r="H657"/>
    </row>
    <row r="658" spans="1:8" ht="15" x14ac:dyDescent="0.25">
      <c r="A658" s="16">
        <f t="shared" si="10"/>
        <v>799</v>
      </c>
      <c r="B658">
        <v>799</v>
      </c>
      <c r="C658" t="s">
        <v>22633</v>
      </c>
      <c r="D658" s="16" t="s">
        <v>7753</v>
      </c>
      <c r="E658" s="339" t="s">
        <v>10701</v>
      </c>
      <c r="F658"/>
      <c r="G658"/>
      <c r="H658"/>
    </row>
    <row r="659" spans="1:8" ht="15" x14ac:dyDescent="0.25">
      <c r="A659" s="16">
        <f t="shared" si="10"/>
        <v>792</v>
      </c>
      <c r="B659">
        <v>792</v>
      </c>
      <c r="C659" t="s">
        <v>22634</v>
      </c>
      <c r="D659" s="16" t="s">
        <v>7753</v>
      </c>
      <c r="E659" s="339" t="s">
        <v>22635</v>
      </c>
      <c r="F659"/>
      <c r="G659"/>
      <c r="H659"/>
    </row>
    <row r="660" spans="1:8" ht="15" x14ac:dyDescent="0.25">
      <c r="A660" s="16">
        <f t="shared" si="10"/>
        <v>38001</v>
      </c>
      <c r="B660">
        <v>38001</v>
      </c>
      <c r="C660" t="s">
        <v>22636</v>
      </c>
      <c r="D660" s="16" t="s">
        <v>7753</v>
      </c>
      <c r="E660" s="339" t="s">
        <v>22637</v>
      </c>
      <c r="F660"/>
      <c r="G660"/>
      <c r="H660"/>
    </row>
    <row r="661" spans="1:8" ht="15" x14ac:dyDescent="0.25">
      <c r="A661" s="16">
        <f t="shared" si="10"/>
        <v>38002</v>
      </c>
      <c r="B661">
        <v>38002</v>
      </c>
      <c r="C661" t="s">
        <v>22638</v>
      </c>
      <c r="D661" s="16" t="s">
        <v>7753</v>
      </c>
      <c r="E661" s="339" t="s">
        <v>21900</v>
      </c>
      <c r="F661"/>
      <c r="G661"/>
      <c r="H661"/>
    </row>
    <row r="662" spans="1:8" ht="15" x14ac:dyDescent="0.25">
      <c r="A662" s="16">
        <f t="shared" si="10"/>
        <v>38003</v>
      </c>
      <c r="B662">
        <v>38003</v>
      </c>
      <c r="C662" t="s">
        <v>22639</v>
      </c>
      <c r="D662" s="16" t="s">
        <v>7753</v>
      </c>
      <c r="E662" s="339" t="s">
        <v>13616</v>
      </c>
      <c r="F662"/>
      <c r="G662"/>
      <c r="H662"/>
    </row>
    <row r="663" spans="1:8" ht="15" x14ac:dyDescent="0.25">
      <c r="A663" s="16">
        <f t="shared" si="10"/>
        <v>38004</v>
      </c>
      <c r="B663">
        <v>38004</v>
      </c>
      <c r="C663" t="s">
        <v>22640</v>
      </c>
      <c r="D663" s="16" t="s">
        <v>7753</v>
      </c>
      <c r="E663" s="339" t="s">
        <v>15506</v>
      </c>
      <c r="F663"/>
      <c r="G663"/>
      <c r="H663"/>
    </row>
    <row r="664" spans="1:8" ht="15" x14ac:dyDescent="0.25">
      <c r="A664" s="16">
        <f t="shared" si="10"/>
        <v>44263</v>
      </c>
      <c r="B664">
        <v>44263</v>
      </c>
      <c r="C664" t="s">
        <v>22641</v>
      </c>
      <c r="D664" s="16" t="s">
        <v>7753</v>
      </c>
      <c r="E664" s="339" t="s">
        <v>17632</v>
      </c>
      <c r="F664"/>
      <c r="G664"/>
      <c r="H664"/>
    </row>
    <row r="665" spans="1:8" ht="15" x14ac:dyDescent="0.25">
      <c r="A665" s="16">
        <f t="shared" si="10"/>
        <v>36327</v>
      </c>
      <c r="B665">
        <v>36327</v>
      </c>
      <c r="C665" t="s">
        <v>22642</v>
      </c>
      <c r="D665" s="16" t="s">
        <v>7753</v>
      </c>
      <c r="E665" s="339" t="s">
        <v>22643</v>
      </c>
      <c r="F665"/>
      <c r="G665"/>
      <c r="H665"/>
    </row>
    <row r="666" spans="1:8" ht="15" x14ac:dyDescent="0.25">
      <c r="A666" s="16">
        <f t="shared" si="10"/>
        <v>38992</v>
      </c>
      <c r="B666">
        <v>38992</v>
      </c>
      <c r="C666" t="s">
        <v>22644</v>
      </c>
      <c r="D666" s="16" t="s">
        <v>7753</v>
      </c>
      <c r="E666" s="339" t="s">
        <v>22645</v>
      </c>
      <c r="F666"/>
      <c r="G666"/>
      <c r="H666"/>
    </row>
    <row r="667" spans="1:8" ht="15" x14ac:dyDescent="0.25">
      <c r="A667" s="16">
        <f t="shared" si="10"/>
        <v>38993</v>
      </c>
      <c r="B667">
        <v>38993</v>
      </c>
      <c r="C667" t="s">
        <v>22646</v>
      </c>
      <c r="D667" s="16" t="s">
        <v>7753</v>
      </c>
      <c r="E667" s="339" t="s">
        <v>20646</v>
      </c>
      <c r="F667"/>
      <c r="G667"/>
      <c r="H667"/>
    </row>
    <row r="668" spans="1:8" ht="15" x14ac:dyDescent="0.25">
      <c r="A668" s="16">
        <f t="shared" si="10"/>
        <v>44175</v>
      </c>
      <c r="B668">
        <v>44175</v>
      </c>
      <c r="C668" t="s">
        <v>22647</v>
      </c>
      <c r="D668" s="16" t="s">
        <v>7753</v>
      </c>
      <c r="E668" s="339" t="s">
        <v>22648</v>
      </c>
      <c r="F668"/>
      <c r="G668"/>
      <c r="H668"/>
    </row>
    <row r="669" spans="1:8" ht="15" x14ac:dyDescent="0.25">
      <c r="A669" s="16">
        <f t="shared" si="10"/>
        <v>44177</v>
      </c>
      <c r="B669">
        <v>44177</v>
      </c>
      <c r="C669" t="s">
        <v>22649</v>
      </c>
      <c r="D669" s="16" t="s">
        <v>7753</v>
      </c>
      <c r="E669" s="339" t="s">
        <v>18345</v>
      </c>
      <c r="F669"/>
      <c r="G669"/>
      <c r="H669"/>
    </row>
    <row r="670" spans="1:8" ht="15" x14ac:dyDescent="0.25">
      <c r="A670" s="16">
        <f t="shared" si="10"/>
        <v>38418</v>
      </c>
      <c r="B670">
        <v>38418</v>
      </c>
      <c r="C670" t="s">
        <v>22650</v>
      </c>
      <c r="D670" s="16" t="s">
        <v>7753</v>
      </c>
      <c r="E670" s="339" t="s">
        <v>14456</v>
      </c>
      <c r="F670"/>
      <c r="G670"/>
      <c r="H670"/>
    </row>
    <row r="671" spans="1:8" ht="15" x14ac:dyDescent="0.25">
      <c r="A671" s="16">
        <f t="shared" si="10"/>
        <v>39178</v>
      </c>
      <c r="B671">
        <v>39178</v>
      </c>
      <c r="C671" t="s">
        <v>22651</v>
      </c>
      <c r="D671" s="16" t="s">
        <v>7753</v>
      </c>
      <c r="E671" s="339" t="s">
        <v>7796</v>
      </c>
      <c r="F671"/>
      <c r="G671"/>
      <c r="H671"/>
    </row>
    <row r="672" spans="1:8" ht="15" x14ac:dyDescent="0.25">
      <c r="A672" s="16">
        <f t="shared" si="10"/>
        <v>39177</v>
      </c>
      <c r="B672">
        <v>39177</v>
      </c>
      <c r="C672" t="s">
        <v>22652</v>
      </c>
      <c r="D672" s="16" t="s">
        <v>7753</v>
      </c>
      <c r="E672" s="339" t="s">
        <v>7767</v>
      </c>
      <c r="F672"/>
      <c r="G672"/>
      <c r="H672"/>
    </row>
    <row r="673" spans="1:8" ht="15" x14ac:dyDescent="0.25">
      <c r="A673" s="16">
        <f t="shared" si="10"/>
        <v>39174</v>
      </c>
      <c r="B673">
        <v>39174</v>
      </c>
      <c r="C673" t="s">
        <v>22653</v>
      </c>
      <c r="D673" s="16" t="s">
        <v>7753</v>
      </c>
      <c r="E673" s="339" t="s">
        <v>7954</v>
      </c>
      <c r="F673"/>
      <c r="G673"/>
      <c r="H673"/>
    </row>
    <row r="674" spans="1:8" ht="15" x14ac:dyDescent="0.25">
      <c r="A674" s="16">
        <f t="shared" si="10"/>
        <v>39176</v>
      </c>
      <c r="B674">
        <v>39176</v>
      </c>
      <c r="C674" t="s">
        <v>22654</v>
      </c>
      <c r="D674" s="16" t="s">
        <v>7753</v>
      </c>
      <c r="E674" s="339" t="s">
        <v>7964</v>
      </c>
      <c r="F674"/>
      <c r="G674"/>
      <c r="H674"/>
    </row>
    <row r="675" spans="1:8" ht="15" x14ac:dyDescent="0.25">
      <c r="A675" s="16">
        <f t="shared" si="10"/>
        <v>39180</v>
      </c>
      <c r="B675">
        <v>39180</v>
      </c>
      <c r="C675" t="s">
        <v>22655</v>
      </c>
      <c r="D675" s="16" t="s">
        <v>7753</v>
      </c>
      <c r="E675" s="339" t="s">
        <v>8224</v>
      </c>
      <c r="F675"/>
      <c r="G675"/>
      <c r="H675"/>
    </row>
    <row r="676" spans="1:8" ht="15" x14ac:dyDescent="0.25">
      <c r="A676" s="16">
        <f t="shared" si="10"/>
        <v>39179</v>
      </c>
      <c r="B676">
        <v>39179</v>
      </c>
      <c r="C676" t="s">
        <v>22656</v>
      </c>
      <c r="D676" s="16" t="s">
        <v>7753</v>
      </c>
      <c r="E676" s="339" t="s">
        <v>7760</v>
      </c>
      <c r="F676"/>
      <c r="G676"/>
      <c r="H676"/>
    </row>
    <row r="677" spans="1:8" ht="15" x14ac:dyDescent="0.25">
      <c r="A677" s="16">
        <f t="shared" si="10"/>
        <v>39175</v>
      </c>
      <c r="B677">
        <v>39175</v>
      </c>
      <c r="C677" t="s">
        <v>22657</v>
      </c>
      <c r="D677" s="16" t="s">
        <v>7753</v>
      </c>
      <c r="E677" s="339" t="s">
        <v>8120</v>
      </c>
      <c r="F677"/>
      <c r="G677"/>
      <c r="H677"/>
    </row>
    <row r="678" spans="1:8" ht="15" x14ac:dyDescent="0.25">
      <c r="A678" s="16">
        <f t="shared" si="10"/>
        <v>39217</v>
      </c>
      <c r="B678">
        <v>39217</v>
      </c>
      <c r="C678" t="s">
        <v>22658</v>
      </c>
      <c r="D678" s="16" t="s">
        <v>7753</v>
      </c>
      <c r="E678" s="339" t="s">
        <v>7864</v>
      </c>
      <c r="F678"/>
      <c r="G678"/>
      <c r="H678"/>
    </row>
    <row r="679" spans="1:8" ht="15" x14ac:dyDescent="0.25">
      <c r="A679" s="16">
        <f t="shared" si="10"/>
        <v>39181</v>
      </c>
      <c r="B679">
        <v>39181</v>
      </c>
      <c r="C679" t="s">
        <v>22659</v>
      </c>
      <c r="D679" s="16" t="s">
        <v>7753</v>
      </c>
      <c r="E679" s="339" t="s">
        <v>20270</v>
      </c>
      <c r="F679"/>
      <c r="G679"/>
      <c r="H679"/>
    </row>
    <row r="680" spans="1:8" ht="15" x14ac:dyDescent="0.25">
      <c r="A680" s="16">
        <f t="shared" si="10"/>
        <v>39182</v>
      </c>
      <c r="B680">
        <v>39182</v>
      </c>
      <c r="C680" t="s">
        <v>22660</v>
      </c>
      <c r="D680" s="16" t="s">
        <v>7753</v>
      </c>
      <c r="E680" s="339" t="s">
        <v>22661</v>
      </c>
      <c r="F680"/>
      <c r="G680"/>
      <c r="H680"/>
    </row>
    <row r="681" spans="1:8" ht="15" x14ac:dyDescent="0.25">
      <c r="A681" s="16">
        <f t="shared" si="10"/>
        <v>12616</v>
      </c>
      <c r="B681">
        <v>12616</v>
      </c>
      <c r="C681" t="s">
        <v>22662</v>
      </c>
      <c r="D681" s="16" t="s">
        <v>7753</v>
      </c>
      <c r="E681" s="339" t="s">
        <v>12092</v>
      </c>
      <c r="F681"/>
      <c r="G681"/>
      <c r="H681"/>
    </row>
    <row r="682" spans="1:8" ht="15" x14ac:dyDescent="0.25">
      <c r="A682" s="16">
        <f t="shared" si="10"/>
        <v>1049</v>
      </c>
      <c r="B682">
        <v>1049</v>
      </c>
      <c r="C682" t="s">
        <v>22663</v>
      </c>
      <c r="D682" s="16" t="s">
        <v>7753</v>
      </c>
      <c r="E682" s="339" t="s">
        <v>7965</v>
      </c>
      <c r="F682"/>
      <c r="G682"/>
      <c r="H682"/>
    </row>
    <row r="683" spans="1:8" ht="15" x14ac:dyDescent="0.25">
      <c r="A683" s="16">
        <f t="shared" si="10"/>
        <v>1099</v>
      </c>
      <c r="B683">
        <v>1099</v>
      </c>
      <c r="C683" t="s">
        <v>22664</v>
      </c>
      <c r="D683" s="16" t="s">
        <v>7753</v>
      </c>
      <c r="E683" s="339" t="s">
        <v>7771</v>
      </c>
      <c r="F683"/>
      <c r="G683"/>
      <c r="H683"/>
    </row>
    <row r="684" spans="1:8" ht="15" x14ac:dyDescent="0.25">
      <c r="A684" s="16">
        <f t="shared" si="10"/>
        <v>39678</v>
      </c>
      <c r="B684">
        <v>39678</v>
      </c>
      <c r="C684" t="s">
        <v>22665</v>
      </c>
      <c r="D684" s="16" t="s">
        <v>7753</v>
      </c>
      <c r="E684" s="339" t="s">
        <v>16567</v>
      </c>
      <c r="F684"/>
      <c r="G684"/>
      <c r="H684"/>
    </row>
    <row r="685" spans="1:8" ht="15" x14ac:dyDescent="0.25">
      <c r="A685" s="16">
        <f t="shared" si="10"/>
        <v>1050</v>
      </c>
      <c r="B685">
        <v>1050</v>
      </c>
      <c r="C685" t="s">
        <v>22666</v>
      </c>
      <c r="D685" s="16" t="s">
        <v>7753</v>
      </c>
      <c r="E685" s="339" t="s">
        <v>22667</v>
      </c>
      <c r="F685"/>
      <c r="G685"/>
      <c r="H685"/>
    </row>
    <row r="686" spans="1:8" ht="15" x14ac:dyDescent="0.25">
      <c r="A686" s="16">
        <f t="shared" si="10"/>
        <v>1101</v>
      </c>
      <c r="B686">
        <v>1101</v>
      </c>
      <c r="C686" t="s">
        <v>22668</v>
      </c>
      <c r="D686" s="16" t="s">
        <v>7753</v>
      </c>
      <c r="E686" s="339" t="s">
        <v>14181</v>
      </c>
      <c r="F686"/>
      <c r="G686"/>
      <c r="H686"/>
    </row>
    <row r="687" spans="1:8" ht="15" x14ac:dyDescent="0.25">
      <c r="A687" s="16">
        <f t="shared" si="10"/>
        <v>1100</v>
      </c>
      <c r="B687">
        <v>1100</v>
      </c>
      <c r="C687" t="s">
        <v>22669</v>
      </c>
      <c r="D687" s="16" t="s">
        <v>7753</v>
      </c>
      <c r="E687" s="339" t="s">
        <v>16549</v>
      </c>
      <c r="F687"/>
      <c r="G687"/>
      <c r="H687"/>
    </row>
    <row r="688" spans="1:8" ht="15" x14ac:dyDescent="0.25">
      <c r="A688" s="16">
        <f t="shared" si="10"/>
        <v>39679</v>
      </c>
      <c r="B688">
        <v>39679</v>
      </c>
      <c r="C688" t="s">
        <v>22670</v>
      </c>
      <c r="D688" s="16" t="s">
        <v>7753</v>
      </c>
      <c r="E688" s="339" t="s">
        <v>20781</v>
      </c>
      <c r="F688"/>
      <c r="G688"/>
      <c r="H688"/>
    </row>
    <row r="689" spans="1:8" ht="15" x14ac:dyDescent="0.25">
      <c r="A689" s="16">
        <f t="shared" si="10"/>
        <v>1098</v>
      </c>
      <c r="B689">
        <v>1098</v>
      </c>
      <c r="C689" t="s">
        <v>22671</v>
      </c>
      <c r="D689" s="16" t="s">
        <v>7753</v>
      </c>
      <c r="E689" s="339" t="s">
        <v>8507</v>
      </c>
      <c r="F689"/>
      <c r="G689"/>
      <c r="H689"/>
    </row>
    <row r="690" spans="1:8" ht="15" x14ac:dyDescent="0.25">
      <c r="A690" s="16">
        <f t="shared" si="10"/>
        <v>1102</v>
      </c>
      <c r="B690">
        <v>1102</v>
      </c>
      <c r="C690" t="s">
        <v>22672</v>
      </c>
      <c r="D690" s="16" t="s">
        <v>7753</v>
      </c>
      <c r="E690" s="339" t="s">
        <v>22673</v>
      </c>
      <c r="F690"/>
      <c r="G690"/>
      <c r="H690"/>
    </row>
    <row r="691" spans="1:8" ht="15" x14ac:dyDescent="0.25">
      <c r="A691" s="16">
        <f t="shared" si="10"/>
        <v>1051</v>
      </c>
      <c r="B691">
        <v>1051</v>
      </c>
      <c r="C691" t="s">
        <v>22674</v>
      </c>
      <c r="D691" s="16" t="s">
        <v>7753</v>
      </c>
      <c r="E691" s="339" t="s">
        <v>22675</v>
      </c>
      <c r="F691"/>
      <c r="G691"/>
      <c r="H691"/>
    </row>
    <row r="692" spans="1:8" ht="15" x14ac:dyDescent="0.25">
      <c r="A692" s="16">
        <f t="shared" si="10"/>
        <v>37399</v>
      </c>
      <c r="B692">
        <v>37399</v>
      </c>
      <c r="C692" t="s">
        <v>22676</v>
      </c>
      <c r="D692" s="16" t="s">
        <v>7753</v>
      </c>
      <c r="E692" s="339" t="s">
        <v>13377</v>
      </c>
      <c r="F692"/>
      <c r="G692"/>
      <c r="H692"/>
    </row>
    <row r="693" spans="1:8" ht="15" x14ac:dyDescent="0.25">
      <c r="A693" s="16">
        <f t="shared" si="10"/>
        <v>43834</v>
      </c>
      <c r="B693">
        <v>43834</v>
      </c>
      <c r="C693" t="s">
        <v>22677</v>
      </c>
      <c r="D693" s="16" t="s">
        <v>7757</v>
      </c>
      <c r="E693" s="339" t="s">
        <v>22678</v>
      </c>
      <c r="F693"/>
      <c r="G693"/>
      <c r="H693"/>
    </row>
    <row r="694" spans="1:8" ht="15" x14ac:dyDescent="0.25">
      <c r="A694" s="16">
        <f t="shared" si="10"/>
        <v>43835</v>
      </c>
      <c r="B694">
        <v>43835</v>
      </c>
      <c r="C694" t="s">
        <v>22679</v>
      </c>
      <c r="D694" s="16" t="s">
        <v>7757</v>
      </c>
      <c r="E694" s="339" t="s">
        <v>8266</v>
      </c>
      <c r="F694"/>
      <c r="G694"/>
      <c r="H694"/>
    </row>
    <row r="695" spans="1:8" ht="15" x14ac:dyDescent="0.25">
      <c r="A695" s="16">
        <f t="shared" si="10"/>
        <v>43833</v>
      </c>
      <c r="B695">
        <v>43833</v>
      </c>
      <c r="C695" t="s">
        <v>22680</v>
      </c>
      <c r="D695" s="16" t="s">
        <v>7757</v>
      </c>
      <c r="E695" s="339" t="s">
        <v>14089</v>
      </c>
      <c r="F695"/>
      <c r="G695"/>
      <c r="H695"/>
    </row>
    <row r="696" spans="1:8" ht="15" x14ac:dyDescent="0.25">
      <c r="A696" s="16">
        <f t="shared" si="10"/>
        <v>41955</v>
      </c>
      <c r="B696">
        <v>41955</v>
      </c>
      <c r="C696" t="s">
        <v>22681</v>
      </c>
      <c r="D696" s="16" t="s">
        <v>7755</v>
      </c>
      <c r="E696" s="339" t="s">
        <v>18356</v>
      </c>
      <c r="F696"/>
      <c r="G696"/>
      <c r="H696"/>
    </row>
    <row r="697" spans="1:8" ht="15" x14ac:dyDescent="0.25">
      <c r="A697" s="16">
        <f t="shared" si="10"/>
        <v>41953</v>
      </c>
      <c r="B697">
        <v>41953</v>
      </c>
      <c r="C697" t="s">
        <v>22682</v>
      </c>
      <c r="D697" s="16" t="s">
        <v>7755</v>
      </c>
      <c r="E697" s="339" t="s">
        <v>22683</v>
      </c>
      <c r="F697"/>
      <c r="G697"/>
      <c r="H697"/>
    </row>
    <row r="698" spans="1:8" ht="15" x14ac:dyDescent="0.25">
      <c r="A698" s="16">
        <f t="shared" si="10"/>
        <v>41954</v>
      </c>
      <c r="B698">
        <v>41954</v>
      </c>
      <c r="C698" t="s">
        <v>22684</v>
      </c>
      <c r="D698" s="16" t="s">
        <v>7755</v>
      </c>
      <c r="E698" s="339" t="s">
        <v>21527</v>
      </c>
      <c r="F698"/>
      <c r="G698"/>
      <c r="H698"/>
    </row>
    <row r="699" spans="1:8" ht="15" x14ac:dyDescent="0.25">
      <c r="A699" s="16">
        <f t="shared" si="10"/>
        <v>25004</v>
      </c>
      <c r="B699">
        <v>25004</v>
      </c>
      <c r="C699" t="s">
        <v>22685</v>
      </c>
      <c r="D699" s="16" t="s">
        <v>7755</v>
      </c>
      <c r="E699" s="339" t="s">
        <v>20949</v>
      </c>
      <c r="F699"/>
      <c r="G699"/>
      <c r="H699"/>
    </row>
    <row r="700" spans="1:8" ht="15" x14ac:dyDescent="0.25">
      <c r="A700" s="16">
        <f t="shared" si="10"/>
        <v>25002</v>
      </c>
      <c r="B700">
        <v>25002</v>
      </c>
      <c r="C700" t="s">
        <v>22686</v>
      </c>
      <c r="D700" s="16" t="s">
        <v>7755</v>
      </c>
      <c r="E700" s="339" t="s">
        <v>20949</v>
      </c>
      <c r="F700"/>
      <c r="G700"/>
      <c r="H700"/>
    </row>
    <row r="701" spans="1:8" ht="15" x14ac:dyDescent="0.25">
      <c r="A701" s="16">
        <f t="shared" si="10"/>
        <v>37409</v>
      </c>
      <c r="B701">
        <v>37409</v>
      </c>
      <c r="C701" t="s">
        <v>22687</v>
      </c>
      <c r="D701" s="16" t="s">
        <v>7755</v>
      </c>
      <c r="E701" s="339" t="s">
        <v>20949</v>
      </c>
      <c r="F701"/>
      <c r="G701"/>
      <c r="H701"/>
    </row>
    <row r="702" spans="1:8" ht="15" x14ac:dyDescent="0.25">
      <c r="A702" s="16">
        <f t="shared" si="10"/>
        <v>841</v>
      </c>
      <c r="B702">
        <v>841</v>
      </c>
      <c r="C702" t="s">
        <v>22688</v>
      </c>
      <c r="D702" s="16" t="s">
        <v>7755</v>
      </c>
      <c r="E702" s="339" t="s">
        <v>22689</v>
      </c>
      <c r="F702"/>
      <c r="G702"/>
      <c r="H702"/>
    </row>
    <row r="703" spans="1:8" ht="15" x14ac:dyDescent="0.25">
      <c r="A703" s="16">
        <f t="shared" si="10"/>
        <v>25005</v>
      </c>
      <c r="B703">
        <v>25005</v>
      </c>
      <c r="C703" t="s">
        <v>22690</v>
      </c>
      <c r="D703" s="16" t="s">
        <v>7755</v>
      </c>
      <c r="E703" s="339" t="s">
        <v>20781</v>
      </c>
      <c r="F703"/>
      <c r="G703"/>
      <c r="H703"/>
    </row>
    <row r="704" spans="1:8" ht="15" x14ac:dyDescent="0.25">
      <c r="A704" s="16">
        <f t="shared" si="10"/>
        <v>25003</v>
      </c>
      <c r="B704">
        <v>25003</v>
      </c>
      <c r="C704" t="s">
        <v>22691</v>
      </c>
      <c r="D704" s="16" t="s">
        <v>7755</v>
      </c>
      <c r="E704" s="339" t="s">
        <v>16540</v>
      </c>
      <c r="F704"/>
      <c r="G704"/>
      <c r="H704"/>
    </row>
    <row r="705" spans="1:8" ht="15" x14ac:dyDescent="0.25">
      <c r="A705" s="16">
        <f t="shared" si="10"/>
        <v>37410</v>
      </c>
      <c r="B705">
        <v>37410</v>
      </c>
      <c r="C705" t="s">
        <v>22692</v>
      </c>
      <c r="D705" s="16" t="s">
        <v>7755</v>
      </c>
      <c r="E705" s="339" t="s">
        <v>20781</v>
      </c>
      <c r="F705"/>
      <c r="G705"/>
      <c r="H705"/>
    </row>
    <row r="706" spans="1:8" ht="15" x14ac:dyDescent="0.25">
      <c r="A706" s="16">
        <f t="shared" si="10"/>
        <v>842</v>
      </c>
      <c r="B706">
        <v>842</v>
      </c>
      <c r="C706" t="s">
        <v>22693</v>
      </c>
      <c r="D706" s="16" t="s">
        <v>7755</v>
      </c>
      <c r="E706" s="339" t="s">
        <v>22694</v>
      </c>
      <c r="F706"/>
      <c r="G706"/>
      <c r="H706"/>
    </row>
    <row r="707" spans="1:8" ht="15" x14ac:dyDescent="0.25">
      <c r="A707" s="16">
        <f t="shared" ref="A707:A770" si="11">B707</f>
        <v>44391</v>
      </c>
      <c r="B707">
        <v>44391</v>
      </c>
      <c r="C707" t="s">
        <v>22695</v>
      </c>
      <c r="D707" s="16" t="s">
        <v>7757</v>
      </c>
      <c r="E707" s="339" t="s">
        <v>22696</v>
      </c>
      <c r="F707"/>
      <c r="G707"/>
      <c r="H707"/>
    </row>
    <row r="708" spans="1:8" ht="15" x14ac:dyDescent="0.25">
      <c r="A708" s="16">
        <f t="shared" si="11"/>
        <v>44388</v>
      </c>
      <c r="B708">
        <v>44388</v>
      </c>
      <c r="C708" t="s">
        <v>22697</v>
      </c>
      <c r="D708" s="16" t="s">
        <v>7757</v>
      </c>
      <c r="E708" s="339" t="s">
        <v>16567</v>
      </c>
      <c r="F708"/>
      <c r="G708"/>
      <c r="H708"/>
    </row>
    <row r="709" spans="1:8" ht="15" x14ac:dyDescent="0.25">
      <c r="A709" s="16">
        <f t="shared" si="11"/>
        <v>44392</v>
      </c>
      <c r="B709">
        <v>44392</v>
      </c>
      <c r="C709" t="s">
        <v>22698</v>
      </c>
      <c r="D709" s="16" t="s">
        <v>7757</v>
      </c>
      <c r="E709" s="339" t="s">
        <v>22699</v>
      </c>
      <c r="F709"/>
      <c r="G709"/>
      <c r="H709"/>
    </row>
    <row r="710" spans="1:8" ht="15" x14ac:dyDescent="0.25">
      <c r="A710" s="16">
        <f t="shared" si="11"/>
        <v>44390</v>
      </c>
      <c r="B710">
        <v>44390</v>
      </c>
      <c r="C710" t="s">
        <v>22700</v>
      </c>
      <c r="D710" s="16" t="s">
        <v>7757</v>
      </c>
      <c r="E710" s="339" t="s">
        <v>20773</v>
      </c>
      <c r="F710"/>
      <c r="G710"/>
      <c r="H710"/>
    </row>
    <row r="711" spans="1:8" ht="15" x14ac:dyDescent="0.25">
      <c r="A711" s="16">
        <f t="shared" si="11"/>
        <v>44389</v>
      </c>
      <c r="B711">
        <v>44389</v>
      </c>
      <c r="C711" t="s">
        <v>22701</v>
      </c>
      <c r="D711" s="16" t="s">
        <v>7757</v>
      </c>
      <c r="E711" s="339" t="s">
        <v>8362</v>
      </c>
      <c r="F711"/>
      <c r="G711"/>
      <c r="H711"/>
    </row>
    <row r="712" spans="1:8" ht="15" x14ac:dyDescent="0.25">
      <c r="A712" s="16">
        <f t="shared" si="11"/>
        <v>862</v>
      </c>
      <c r="B712">
        <v>862</v>
      </c>
      <c r="C712" t="s">
        <v>22702</v>
      </c>
      <c r="D712" s="16" t="s">
        <v>7757</v>
      </c>
      <c r="E712" s="339" t="s">
        <v>13575</v>
      </c>
      <c r="F712"/>
      <c r="G712"/>
      <c r="H712"/>
    </row>
    <row r="713" spans="1:8" ht="15" x14ac:dyDescent="0.25">
      <c r="A713" s="16">
        <f t="shared" si="11"/>
        <v>866</v>
      </c>
      <c r="B713">
        <v>866</v>
      </c>
      <c r="C713" t="s">
        <v>22703</v>
      </c>
      <c r="D713" s="16" t="s">
        <v>7757</v>
      </c>
      <c r="E713" s="339" t="s">
        <v>22704</v>
      </c>
      <c r="F713"/>
      <c r="G713"/>
      <c r="H713"/>
    </row>
    <row r="714" spans="1:8" ht="15" x14ac:dyDescent="0.25">
      <c r="A714" s="16">
        <f t="shared" si="11"/>
        <v>892</v>
      </c>
      <c r="B714">
        <v>892</v>
      </c>
      <c r="C714" t="s">
        <v>22705</v>
      </c>
      <c r="D714" s="16" t="s">
        <v>7757</v>
      </c>
      <c r="E714" s="339" t="s">
        <v>21466</v>
      </c>
      <c r="F714"/>
      <c r="G714"/>
      <c r="H714"/>
    </row>
    <row r="715" spans="1:8" ht="15" x14ac:dyDescent="0.25">
      <c r="A715" s="16">
        <f t="shared" si="11"/>
        <v>857</v>
      </c>
      <c r="B715">
        <v>857</v>
      </c>
      <c r="C715" t="s">
        <v>22706</v>
      </c>
      <c r="D715" s="16" t="s">
        <v>7757</v>
      </c>
      <c r="E715" s="339" t="s">
        <v>8148</v>
      </c>
      <c r="F715"/>
      <c r="G715"/>
      <c r="H715"/>
    </row>
    <row r="716" spans="1:8" ht="15" x14ac:dyDescent="0.25">
      <c r="A716" s="16">
        <f t="shared" si="11"/>
        <v>37404</v>
      </c>
      <c r="B716">
        <v>37404</v>
      </c>
      <c r="C716" t="s">
        <v>22707</v>
      </c>
      <c r="D716" s="16" t="s">
        <v>7757</v>
      </c>
      <c r="E716" s="339" t="s">
        <v>22708</v>
      </c>
      <c r="F716"/>
      <c r="G716"/>
      <c r="H716"/>
    </row>
    <row r="717" spans="1:8" ht="15" x14ac:dyDescent="0.25">
      <c r="A717" s="16">
        <f t="shared" si="11"/>
        <v>868</v>
      </c>
      <c r="B717">
        <v>868</v>
      </c>
      <c r="C717" t="s">
        <v>22709</v>
      </c>
      <c r="D717" s="16" t="s">
        <v>7757</v>
      </c>
      <c r="E717" s="339" t="s">
        <v>13577</v>
      </c>
      <c r="F717"/>
      <c r="G717"/>
      <c r="H717"/>
    </row>
    <row r="718" spans="1:8" ht="15" x14ac:dyDescent="0.25">
      <c r="A718" s="16">
        <f t="shared" si="11"/>
        <v>863</v>
      </c>
      <c r="B718">
        <v>863</v>
      </c>
      <c r="C718" t="s">
        <v>22710</v>
      </c>
      <c r="D718" s="16" t="s">
        <v>7757</v>
      </c>
      <c r="E718" s="339" t="s">
        <v>22711</v>
      </c>
      <c r="F718"/>
      <c r="G718"/>
      <c r="H718"/>
    </row>
    <row r="719" spans="1:8" ht="15" x14ac:dyDescent="0.25">
      <c r="A719" s="16">
        <f t="shared" si="11"/>
        <v>867</v>
      </c>
      <c r="B719">
        <v>867</v>
      </c>
      <c r="C719" t="s">
        <v>22712</v>
      </c>
      <c r="D719" s="16" t="s">
        <v>7757</v>
      </c>
      <c r="E719" s="339" t="s">
        <v>15503</v>
      </c>
      <c r="F719"/>
      <c r="G719"/>
      <c r="H719"/>
    </row>
    <row r="720" spans="1:8" ht="15" x14ac:dyDescent="0.25">
      <c r="A720" s="16">
        <f t="shared" si="11"/>
        <v>864</v>
      </c>
      <c r="B720">
        <v>864</v>
      </c>
      <c r="C720" t="s">
        <v>22713</v>
      </c>
      <c r="D720" s="16" t="s">
        <v>7757</v>
      </c>
      <c r="E720" s="339" t="s">
        <v>21293</v>
      </c>
      <c r="F720"/>
      <c r="G720"/>
      <c r="H720"/>
    </row>
    <row r="721" spans="1:8" ht="15" x14ac:dyDescent="0.25">
      <c r="A721" s="16">
        <f t="shared" si="11"/>
        <v>865</v>
      </c>
      <c r="B721">
        <v>865</v>
      </c>
      <c r="C721" t="s">
        <v>22714</v>
      </c>
      <c r="D721" s="16" t="s">
        <v>7757</v>
      </c>
      <c r="E721" s="339" t="s">
        <v>22198</v>
      </c>
      <c r="F721"/>
      <c r="G721"/>
      <c r="H721"/>
    </row>
    <row r="722" spans="1:8" ht="15" x14ac:dyDescent="0.25">
      <c r="A722" s="16">
        <f t="shared" si="11"/>
        <v>993</v>
      </c>
      <c r="B722">
        <v>993</v>
      </c>
      <c r="C722" t="s">
        <v>22715</v>
      </c>
      <c r="D722" s="16" t="s">
        <v>7757</v>
      </c>
      <c r="E722" s="339" t="s">
        <v>13598</v>
      </c>
      <c r="F722"/>
      <c r="G722"/>
      <c r="H722"/>
    </row>
    <row r="723" spans="1:8" ht="15" x14ac:dyDescent="0.25">
      <c r="A723" s="16">
        <f t="shared" si="11"/>
        <v>1020</v>
      </c>
      <c r="B723">
        <v>1020</v>
      </c>
      <c r="C723" t="s">
        <v>22716</v>
      </c>
      <c r="D723" s="16" t="s">
        <v>7757</v>
      </c>
      <c r="E723" s="339" t="s">
        <v>22661</v>
      </c>
      <c r="F723"/>
      <c r="G723"/>
      <c r="H723"/>
    </row>
    <row r="724" spans="1:8" ht="15" x14ac:dyDescent="0.25">
      <c r="A724" s="16">
        <f t="shared" si="11"/>
        <v>1017</v>
      </c>
      <c r="B724">
        <v>1017</v>
      </c>
      <c r="C724" t="s">
        <v>22717</v>
      </c>
      <c r="D724" s="16" t="s">
        <v>7757</v>
      </c>
      <c r="E724" s="339" t="s">
        <v>22718</v>
      </c>
      <c r="F724"/>
      <c r="G724"/>
      <c r="H724"/>
    </row>
    <row r="725" spans="1:8" ht="15" x14ac:dyDescent="0.25">
      <c r="A725" s="16">
        <f t="shared" si="11"/>
        <v>999</v>
      </c>
      <c r="B725">
        <v>999</v>
      </c>
      <c r="C725" t="s">
        <v>22719</v>
      </c>
      <c r="D725" s="16" t="s">
        <v>7757</v>
      </c>
      <c r="E725" s="339" t="s">
        <v>22720</v>
      </c>
      <c r="F725"/>
      <c r="G725"/>
      <c r="H725"/>
    </row>
    <row r="726" spans="1:8" ht="15" x14ac:dyDescent="0.25">
      <c r="A726" s="16">
        <f t="shared" si="11"/>
        <v>995</v>
      </c>
      <c r="B726">
        <v>995</v>
      </c>
      <c r="C726" t="s">
        <v>22721</v>
      </c>
      <c r="D726" s="16" t="s">
        <v>7757</v>
      </c>
      <c r="E726" s="339" t="s">
        <v>22722</v>
      </c>
      <c r="F726"/>
      <c r="G726"/>
      <c r="H726"/>
    </row>
    <row r="727" spans="1:8" ht="15" x14ac:dyDescent="0.25">
      <c r="A727" s="16">
        <f t="shared" si="11"/>
        <v>1000</v>
      </c>
      <c r="B727">
        <v>1000</v>
      </c>
      <c r="C727" t="s">
        <v>22723</v>
      </c>
      <c r="D727" s="16" t="s">
        <v>7757</v>
      </c>
      <c r="E727" s="339" t="s">
        <v>22724</v>
      </c>
      <c r="F727"/>
      <c r="G727"/>
      <c r="H727"/>
    </row>
    <row r="728" spans="1:8" ht="15" x14ac:dyDescent="0.25">
      <c r="A728" s="16">
        <f t="shared" si="11"/>
        <v>1022</v>
      </c>
      <c r="B728">
        <v>1022</v>
      </c>
      <c r="C728" t="s">
        <v>22725</v>
      </c>
      <c r="D728" s="16" t="s">
        <v>7757</v>
      </c>
      <c r="E728" s="339" t="s">
        <v>8119</v>
      </c>
      <c r="F728"/>
      <c r="G728"/>
      <c r="H728"/>
    </row>
    <row r="729" spans="1:8" ht="15" x14ac:dyDescent="0.25">
      <c r="A729" s="16">
        <f t="shared" si="11"/>
        <v>1015</v>
      </c>
      <c r="B729">
        <v>1015</v>
      </c>
      <c r="C729" t="s">
        <v>22726</v>
      </c>
      <c r="D729" s="16" t="s">
        <v>7757</v>
      </c>
      <c r="E729" s="339" t="s">
        <v>22727</v>
      </c>
      <c r="F729"/>
      <c r="G729"/>
      <c r="H729"/>
    </row>
    <row r="730" spans="1:8" ht="15" x14ac:dyDescent="0.25">
      <c r="A730" s="16">
        <f t="shared" si="11"/>
        <v>996</v>
      </c>
      <c r="B730">
        <v>996</v>
      </c>
      <c r="C730" t="s">
        <v>22728</v>
      </c>
      <c r="D730" s="16" t="s">
        <v>7757</v>
      </c>
      <c r="E730" s="339" t="s">
        <v>22729</v>
      </c>
      <c r="F730"/>
      <c r="G730"/>
      <c r="H730"/>
    </row>
    <row r="731" spans="1:8" ht="15" x14ac:dyDescent="0.25">
      <c r="A731" s="16">
        <f t="shared" si="11"/>
        <v>1001</v>
      </c>
      <c r="B731">
        <v>1001</v>
      </c>
      <c r="C731" t="s">
        <v>22730</v>
      </c>
      <c r="D731" s="16" t="s">
        <v>7757</v>
      </c>
      <c r="E731" s="339" t="s">
        <v>22731</v>
      </c>
      <c r="F731"/>
      <c r="G731"/>
      <c r="H731"/>
    </row>
    <row r="732" spans="1:8" ht="15" x14ac:dyDescent="0.25">
      <c r="A732" s="16">
        <f t="shared" si="11"/>
        <v>1019</v>
      </c>
      <c r="B732">
        <v>1019</v>
      </c>
      <c r="C732" t="s">
        <v>22732</v>
      </c>
      <c r="D732" s="16" t="s">
        <v>7757</v>
      </c>
      <c r="E732" s="339" t="s">
        <v>22733</v>
      </c>
      <c r="F732"/>
      <c r="G732"/>
      <c r="H732"/>
    </row>
    <row r="733" spans="1:8" ht="15" x14ac:dyDescent="0.25">
      <c r="A733" s="16">
        <f t="shared" si="11"/>
        <v>1021</v>
      </c>
      <c r="B733">
        <v>1021</v>
      </c>
      <c r="C733" t="s">
        <v>22734</v>
      </c>
      <c r="D733" s="16" t="s">
        <v>7757</v>
      </c>
      <c r="E733" s="339" t="s">
        <v>8154</v>
      </c>
      <c r="F733"/>
      <c r="G733"/>
      <c r="H733"/>
    </row>
    <row r="734" spans="1:8" ht="15" x14ac:dyDescent="0.25">
      <c r="A734" s="16">
        <f t="shared" si="11"/>
        <v>39249</v>
      </c>
      <c r="B734">
        <v>39249</v>
      </c>
      <c r="C734" t="s">
        <v>22735</v>
      </c>
      <c r="D734" s="16" t="s">
        <v>7757</v>
      </c>
      <c r="E734" s="339" t="s">
        <v>22736</v>
      </c>
      <c r="F734"/>
      <c r="G734"/>
      <c r="H734"/>
    </row>
    <row r="735" spans="1:8" ht="15" x14ac:dyDescent="0.25">
      <c r="A735" s="16">
        <f t="shared" si="11"/>
        <v>1018</v>
      </c>
      <c r="B735">
        <v>1018</v>
      </c>
      <c r="C735" t="s">
        <v>22737</v>
      </c>
      <c r="D735" s="16" t="s">
        <v>7757</v>
      </c>
      <c r="E735" s="339" t="s">
        <v>20406</v>
      </c>
      <c r="F735"/>
      <c r="G735"/>
      <c r="H735"/>
    </row>
    <row r="736" spans="1:8" ht="15" x14ac:dyDescent="0.25">
      <c r="A736" s="16">
        <f t="shared" si="11"/>
        <v>39250</v>
      </c>
      <c r="B736">
        <v>39250</v>
      </c>
      <c r="C736" t="s">
        <v>22738</v>
      </c>
      <c r="D736" s="16" t="s">
        <v>7757</v>
      </c>
      <c r="E736" s="339" t="s">
        <v>22739</v>
      </c>
      <c r="F736"/>
      <c r="G736"/>
      <c r="H736"/>
    </row>
    <row r="737" spans="1:8" ht="15" x14ac:dyDescent="0.25">
      <c r="A737" s="16">
        <f t="shared" si="11"/>
        <v>994</v>
      </c>
      <c r="B737">
        <v>994</v>
      </c>
      <c r="C737" t="s">
        <v>22740</v>
      </c>
      <c r="D737" s="16" t="s">
        <v>7757</v>
      </c>
      <c r="E737" s="339" t="s">
        <v>20823</v>
      </c>
      <c r="F737"/>
      <c r="G737"/>
      <c r="H737"/>
    </row>
    <row r="738" spans="1:8" ht="15" x14ac:dyDescent="0.25">
      <c r="A738" s="16">
        <f t="shared" si="11"/>
        <v>977</v>
      </c>
      <c r="B738">
        <v>977</v>
      </c>
      <c r="C738" t="s">
        <v>22741</v>
      </c>
      <c r="D738" s="16" t="s">
        <v>7757</v>
      </c>
      <c r="E738" s="339" t="s">
        <v>19862</v>
      </c>
      <c r="F738"/>
      <c r="G738"/>
      <c r="H738"/>
    </row>
    <row r="739" spans="1:8" ht="15" x14ac:dyDescent="0.25">
      <c r="A739" s="16">
        <f t="shared" si="11"/>
        <v>998</v>
      </c>
      <c r="B739">
        <v>998</v>
      </c>
      <c r="C739" t="s">
        <v>22742</v>
      </c>
      <c r="D739" s="16" t="s">
        <v>7757</v>
      </c>
      <c r="E739" s="339" t="s">
        <v>22743</v>
      </c>
      <c r="F739"/>
      <c r="G739"/>
      <c r="H739"/>
    </row>
    <row r="740" spans="1:8" ht="15" x14ac:dyDescent="0.25">
      <c r="A740" s="16">
        <f t="shared" si="11"/>
        <v>39251</v>
      </c>
      <c r="B740">
        <v>39251</v>
      </c>
      <c r="C740" t="s">
        <v>22744</v>
      </c>
      <c r="D740" s="16" t="s">
        <v>7757</v>
      </c>
      <c r="E740" s="339" t="s">
        <v>8104</v>
      </c>
      <c r="F740"/>
      <c r="G740"/>
      <c r="H740"/>
    </row>
    <row r="741" spans="1:8" ht="15" x14ac:dyDescent="0.25">
      <c r="A741" s="16">
        <f t="shared" si="11"/>
        <v>1011</v>
      </c>
      <c r="B741">
        <v>1011</v>
      </c>
      <c r="C741" t="s">
        <v>22745</v>
      </c>
      <c r="D741" s="16" t="s">
        <v>7757</v>
      </c>
      <c r="E741" s="339" t="s">
        <v>8821</v>
      </c>
      <c r="F741"/>
      <c r="G741"/>
      <c r="H741"/>
    </row>
    <row r="742" spans="1:8" ht="15" x14ac:dyDescent="0.25">
      <c r="A742" s="16">
        <f t="shared" si="11"/>
        <v>39252</v>
      </c>
      <c r="B742">
        <v>39252</v>
      </c>
      <c r="C742" t="s">
        <v>22746</v>
      </c>
      <c r="D742" s="16" t="s">
        <v>7757</v>
      </c>
      <c r="E742" s="339" t="s">
        <v>7791</v>
      </c>
      <c r="F742"/>
      <c r="G742"/>
      <c r="H742"/>
    </row>
    <row r="743" spans="1:8" ht="15" x14ac:dyDescent="0.25">
      <c r="A743" s="16">
        <f t="shared" si="11"/>
        <v>1013</v>
      </c>
      <c r="B743">
        <v>1013</v>
      </c>
      <c r="C743" t="s">
        <v>22747</v>
      </c>
      <c r="D743" s="16" t="s">
        <v>7757</v>
      </c>
      <c r="E743" s="339" t="s">
        <v>21687</v>
      </c>
      <c r="F743"/>
      <c r="G743"/>
      <c r="H743"/>
    </row>
    <row r="744" spans="1:8" ht="15" x14ac:dyDescent="0.25">
      <c r="A744" s="16">
        <f t="shared" si="11"/>
        <v>980</v>
      </c>
      <c r="B744">
        <v>980</v>
      </c>
      <c r="C744" t="s">
        <v>22748</v>
      </c>
      <c r="D744" s="16" t="s">
        <v>7757</v>
      </c>
      <c r="E744" s="339" t="s">
        <v>22749</v>
      </c>
      <c r="F744"/>
      <c r="G744"/>
      <c r="H744"/>
    </row>
    <row r="745" spans="1:8" ht="15" x14ac:dyDescent="0.25">
      <c r="A745" s="16">
        <f t="shared" si="11"/>
        <v>39237</v>
      </c>
      <c r="B745">
        <v>39237</v>
      </c>
      <c r="C745" t="s">
        <v>22750</v>
      </c>
      <c r="D745" s="16" t="s">
        <v>7757</v>
      </c>
      <c r="E745" s="339" t="s">
        <v>22751</v>
      </c>
      <c r="F745"/>
      <c r="G745"/>
      <c r="H745"/>
    </row>
    <row r="746" spans="1:8" ht="15" x14ac:dyDescent="0.25">
      <c r="A746" s="16">
        <f t="shared" si="11"/>
        <v>39238</v>
      </c>
      <c r="B746">
        <v>39238</v>
      </c>
      <c r="C746" t="s">
        <v>22752</v>
      </c>
      <c r="D746" s="16" t="s">
        <v>7757</v>
      </c>
      <c r="E746" s="339" t="s">
        <v>22753</v>
      </c>
      <c r="F746"/>
      <c r="G746"/>
      <c r="H746"/>
    </row>
    <row r="747" spans="1:8" ht="15" x14ac:dyDescent="0.25">
      <c r="A747" s="16">
        <f t="shared" si="11"/>
        <v>979</v>
      </c>
      <c r="B747">
        <v>979</v>
      </c>
      <c r="C747" t="s">
        <v>22754</v>
      </c>
      <c r="D747" s="16" t="s">
        <v>7757</v>
      </c>
      <c r="E747" s="339" t="s">
        <v>20267</v>
      </c>
      <c r="F747"/>
      <c r="G747"/>
      <c r="H747"/>
    </row>
    <row r="748" spans="1:8" ht="15" x14ac:dyDescent="0.25">
      <c r="A748" s="16">
        <f t="shared" si="11"/>
        <v>39239</v>
      </c>
      <c r="B748">
        <v>39239</v>
      </c>
      <c r="C748" t="s">
        <v>22755</v>
      </c>
      <c r="D748" s="16" t="s">
        <v>7757</v>
      </c>
      <c r="E748" s="339" t="s">
        <v>22756</v>
      </c>
      <c r="F748"/>
      <c r="G748"/>
      <c r="H748"/>
    </row>
    <row r="749" spans="1:8" ht="15" x14ac:dyDescent="0.25">
      <c r="A749" s="16">
        <f t="shared" si="11"/>
        <v>1014</v>
      </c>
      <c r="B749">
        <v>1014</v>
      </c>
      <c r="C749" t="s">
        <v>22757</v>
      </c>
      <c r="D749" s="16" t="s">
        <v>7757</v>
      </c>
      <c r="E749" s="339" t="s">
        <v>14089</v>
      </c>
      <c r="F749"/>
      <c r="G749"/>
      <c r="H749"/>
    </row>
    <row r="750" spans="1:8" ht="15" x14ac:dyDescent="0.25">
      <c r="A750" s="16">
        <f t="shared" si="11"/>
        <v>39240</v>
      </c>
      <c r="B750">
        <v>39240</v>
      </c>
      <c r="C750" t="s">
        <v>22758</v>
      </c>
      <c r="D750" s="16" t="s">
        <v>7757</v>
      </c>
      <c r="E750" s="339" t="s">
        <v>22759</v>
      </c>
      <c r="F750"/>
      <c r="G750"/>
      <c r="H750"/>
    </row>
    <row r="751" spans="1:8" ht="15" x14ac:dyDescent="0.25">
      <c r="A751" s="16">
        <f t="shared" si="11"/>
        <v>39232</v>
      </c>
      <c r="B751">
        <v>39232</v>
      </c>
      <c r="C751" t="s">
        <v>22760</v>
      </c>
      <c r="D751" s="16" t="s">
        <v>7757</v>
      </c>
      <c r="E751" s="339" t="s">
        <v>20534</v>
      </c>
      <c r="F751"/>
      <c r="G751"/>
      <c r="H751"/>
    </row>
    <row r="752" spans="1:8" ht="15" x14ac:dyDescent="0.25">
      <c r="A752" s="16">
        <f t="shared" si="11"/>
        <v>39233</v>
      </c>
      <c r="B752">
        <v>39233</v>
      </c>
      <c r="C752" t="s">
        <v>22761</v>
      </c>
      <c r="D752" s="16" t="s">
        <v>7757</v>
      </c>
      <c r="E752" s="339" t="s">
        <v>20240</v>
      </c>
      <c r="F752"/>
      <c r="G752"/>
      <c r="H752"/>
    </row>
    <row r="753" spans="1:8" ht="15" x14ac:dyDescent="0.25">
      <c r="A753" s="16">
        <f t="shared" si="11"/>
        <v>981</v>
      </c>
      <c r="B753">
        <v>981</v>
      </c>
      <c r="C753" t="s">
        <v>22762</v>
      </c>
      <c r="D753" s="16" t="s">
        <v>7757</v>
      </c>
      <c r="E753" s="339" t="s">
        <v>8482</v>
      </c>
      <c r="F753"/>
      <c r="G753"/>
      <c r="H753"/>
    </row>
    <row r="754" spans="1:8" ht="15" x14ac:dyDescent="0.25">
      <c r="A754" s="16">
        <f t="shared" si="11"/>
        <v>39234</v>
      </c>
      <c r="B754">
        <v>39234</v>
      </c>
      <c r="C754" t="s">
        <v>22763</v>
      </c>
      <c r="D754" s="16" t="s">
        <v>7757</v>
      </c>
      <c r="E754" s="339" t="s">
        <v>22764</v>
      </c>
      <c r="F754"/>
      <c r="G754"/>
      <c r="H754"/>
    </row>
    <row r="755" spans="1:8" ht="15" x14ac:dyDescent="0.25">
      <c r="A755" s="16">
        <f t="shared" si="11"/>
        <v>982</v>
      </c>
      <c r="B755">
        <v>982</v>
      </c>
      <c r="C755" t="s">
        <v>22765</v>
      </c>
      <c r="D755" s="16" t="s">
        <v>7757</v>
      </c>
      <c r="E755" s="339" t="s">
        <v>22766</v>
      </c>
      <c r="F755"/>
      <c r="G755"/>
      <c r="H755"/>
    </row>
    <row r="756" spans="1:8" ht="15" x14ac:dyDescent="0.25">
      <c r="A756" s="16">
        <f t="shared" si="11"/>
        <v>39235</v>
      </c>
      <c r="B756">
        <v>39235</v>
      </c>
      <c r="C756" t="s">
        <v>22767</v>
      </c>
      <c r="D756" s="16" t="s">
        <v>7757</v>
      </c>
      <c r="E756" s="339" t="s">
        <v>22768</v>
      </c>
      <c r="F756"/>
      <c r="G756"/>
      <c r="H756"/>
    </row>
    <row r="757" spans="1:8" ht="15" x14ac:dyDescent="0.25">
      <c r="A757" s="16">
        <f t="shared" si="11"/>
        <v>39236</v>
      </c>
      <c r="B757">
        <v>39236</v>
      </c>
      <c r="C757" t="s">
        <v>22769</v>
      </c>
      <c r="D757" s="16" t="s">
        <v>7757</v>
      </c>
      <c r="E757" s="339" t="s">
        <v>21239</v>
      </c>
      <c r="F757"/>
      <c r="G757"/>
      <c r="H757"/>
    </row>
    <row r="758" spans="1:8" ht="15" x14ac:dyDescent="0.25">
      <c r="A758" s="16">
        <f t="shared" si="11"/>
        <v>990</v>
      </c>
      <c r="B758">
        <v>990</v>
      </c>
      <c r="C758" t="s">
        <v>22770</v>
      </c>
      <c r="D758" s="16" t="s">
        <v>7757</v>
      </c>
      <c r="E758" s="339" t="s">
        <v>22771</v>
      </c>
      <c r="F758"/>
      <c r="G758"/>
      <c r="H758"/>
    </row>
    <row r="759" spans="1:8" ht="15" x14ac:dyDescent="0.25">
      <c r="A759" s="16">
        <f t="shared" si="11"/>
        <v>39241</v>
      </c>
      <c r="B759">
        <v>39241</v>
      </c>
      <c r="C759" t="s">
        <v>22772</v>
      </c>
      <c r="D759" s="16" t="s">
        <v>7757</v>
      </c>
      <c r="E759" s="339" t="s">
        <v>22773</v>
      </c>
      <c r="F759"/>
      <c r="G759"/>
      <c r="H759"/>
    </row>
    <row r="760" spans="1:8" ht="15" x14ac:dyDescent="0.25">
      <c r="A760" s="16">
        <f t="shared" si="11"/>
        <v>1005</v>
      </c>
      <c r="B760">
        <v>1005</v>
      </c>
      <c r="C760" t="s">
        <v>22774</v>
      </c>
      <c r="D760" s="16" t="s">
        <v>7757</v>
      </c>
      <c r="E760" s="339" t="s">
        <v>22775</v>
      </c>
      <c r="F760"/>
      <c r="G760"/>
      <c r="H760"/>
    </row>
    <row r="761" spans="1:8" ht="15" x14ac:dyDescent="0.25">
      <c r="A761" s="16">
        <f t="shared" si="11"/>
        <v>991</v>
      </c>
      <c r="B761">
        <v>991</v>
      </c>
      <c r="C761" t="s">
        <v>22776</v>
      </c>
      <c r="D761" s="16" t="s">
        <v>7757</v>
      </c>
      <c r="E761" s="339" t="s">
        <v>22777</v>
      </c>
      <c r="F761"/>
      <c r="G761"/>
      <c r="H761"/>
    </row>
    <row r="762" spans="1:8" ht="15" x14ac:dyDescent="0.25">
      <c r="A762" s="16">
        <f t="shared" si="11"/>
        <v>986</v>
      </c>
      <c r="B762">
        <v>986</v>
      </c>
      <c r="C762" t="s">
        <v>22778</v>
      </c>
      <c r="D762" s="16" t="s">
        <v>7757</v>
      </c>
      <c r="E762" s="339" t="s">
        <v>20202</v>
      </c>
      <c r="F762"/>
      <c r="G762"/>
      <c r="H762"/>
    </row>
    <row r="763" spans="1:8" ht="15" x14ac:dyDescent="0.25">
      <c r="A763" s="16">
        <f t="shared" si="11"/>
        <v>987</v>
      </c>
      <c r="B763">
        <v>987</v>
      </c>
      <c r="C763" t="s">
        <v>22779</v>
      </c>
      <c r="D763" s="16" t="s">
        <v>7757</v>
      </c>
      <c r="E763" s="339" t="s">
        <v>22780</v>
      </c>
      <c r="F763"/>
      <c r="G763"/>
      <c r="H763"/>
    </row>
    <row r="764" spans="1:8" ht="15" x14ac:dyDescent="0.25">
      <c r="A764" s="16">
        <f t="shared" si="11"/>
        <v>1007</v>
      </c>
      <c r="B764">
        <v>1007</v>
      </c>
      <c r="C764" t="s">
        <v>22781</v>
      </c>
      <c r="D764" s="16" t="s">
        <v>7757</v>
      </c>
      <c r="E764" s="339" t="s">
        <v>15590</v>
      </c>
      <c r="F764"/>
      <c r="G764"/>
      <c r="H764"/>
    </row>
    <row r="765" spans="1:8" ht="15" x14ac:dyDescent="0.25">
      <c r="A765" s="16">
        <f t="shared" si="11"/>
        <v>1008</v>
      </c>
      <c r="B765">
        <v>1008</v>
      </c>
      <c r="C765" t="s">
        <v>22782</v>
      </c>
      <c r="D765" s="16" t="s">
        <v>7757</v>
      </c>
      <c r="E765" s="339" t="s">
        <v>22783</v>
      </c>
      <c r="F765"/>
      <c r="G765"/>
      <c r="H765"/>
    </row>
    <row r="766" spans="1:8" ht="15" x14ac:dyDescent="0.25">
      <c r="A766" s="16">
        <f t="shared" si="11"/>
        <v>988</v>
      </c>
      <c r="B766">
        <v>988</v>
      </c>
      <c r="C766" t="s">
        <v>22784</v>
      </c>
      <c r="D766" s="16" t="s">
        <v>7757</v>
      </c>
      <c r="E766" s="339" t="s">
        <v>22785</v>
      </c>
      <c r="F766"/>
      <c r="G766"/>
      <c r="H766"/>
    </row>
    <row r="767" spans="1:8" ht="15" x14ac:dyDescent="0.25">
      <c r="A767" s="16">
        <f t="shared" si="11"/>
        <v>989</v>
      </c>
      <c r="B767">
        <v>989</v>
      </c>
      <c r="C767" t="s">
        <v>22786</v>
      </c>
      <c r="D767" s="16" t="s">
        <v>7757</v>
      </c>
      <c r="E767" s="339" t="s">
        <v>22787</v>
      </c>
      <c r="F767"/>
      <c r="G767"/>
      <c r="H767"/>
    </row>
    <row r="768" spans="1:8" ht="15" x14ac:dyDescent="0.25">
      <c r="A768" s="16">
        <f t="shared" si="11"/>
        <v>1006</v>
      </c>
      <c r="B768">
        <v>1006</v>
      </c>
      <c r="C768" t="s">
        <v>22788</v>
      </c>
      <c r="D768" s="16" t="s">
        <v>7757</v>
      </c>
      <c r="E768" s="339" t="s">
        <v>22789</v>
      </c>
      <c r="F768"/>
      <c r="G768"/>
      <c r="H768"/>
    </row>
    <row r="769" spans="1:8" ht="15" x14ac:dyDescent="0.25">
      <c r="A769" s="16">
        <f t="shared" si="11"/>
        <v>43972</v>
      </c>
      <c r="B769">
        <v>43972</v>
      </c>
      <c r="C769" t="s">
        <v>22790</v>
      </c>
      <c r="D769" s="16" t="s">
        <v>7757</v>
      </c>
      <c r="E769" s="339" t="s">
        <v>8263</v>
      </c>
      <c r="F769"/>
      <c r="G769"/>
      <c r="H769"/>
    </row>
    <row r="770" spans="1:8" ht="15" x14ac:dyDescent="0.25">
      <c r="A770" s="16">
        <f t="shared" si="11"/>
        <v>43971</v>
      </c>
      <c r="B770">
        <v>43971</v>
      </c>
      <c r="C770" t="s">
        <v>22791</v>
      </c>
      <c r="D770" s="16" t="s">
        <v>7757</v>
      </c>
      <c r="E770" s="339" t="s">
        <v>14126</v>
      </c>
      <c r="F770"/>
      <c r="G770"/>
      <c r="H770"/>
    </row>
    <row r="771" spans="1:8" ht="15" x14ac:dyDescent="0.25">
      <c r="A771" s="16">
        <f t="shared" ref="A771:A834" si="12">B771</f>
        <v>39598</v>
      </c>
      <c r="B771">
        <v>39598</v>
      </c>
      <c r="C771" t="s">
        <v>22792</v>
      </c>
      <c r="D771" s="16" t="s">
        <v>7757</v>
      </c>
      <c r="E771" s="339" t="s">
        <v>8086</v>
      </c>
      <c r="F771"/>
      <c r="G771"/>
      <c r="H771"/>
    </row>
    <row r="772" spans="1:8" ht="15" x14ac:dyDescent="0.25">
      <c r="A772" s="16">
        <f t="shared" si="12"/>
        <v>43973</v>
      </c>
      <c r="B772">
        <v>43973</v>
      </c>
      <c r="C772" t="s">
        <v>22793</v>
      </c>
      <c r="D772" s="16" t="s">
        <v>7757</v>
      </c>
      <c r="E772" s="339" t="s">
        <v>12805</v>
      </c>
      <c r="F772"/>
      <c r="G772"/>
      <c r="H772"/>
    </row>
    <row r="773" spans="1:8" ht="15" x14ac:dyDescent="0.25">
      <c r="A773" s="16">
        <f t="shared" si="12"/>
        <v>39599</v>
      </c>
      <c r="B773">
        <v>39599</v>
      </c>
      <c r="C773" t="s">
        <v>22794</v>
      </c>
      <c r="D773" s="16" t="s">
        <v>7757</v>
      </c>
      <c r="E773" s="339" t="s">
        <v>22795</v>
      </c>
      <c r="F773"/>
      <c r="G773"/>
      <c r="H773"/>
    </row>
    <row r="774" spans="1:8" ht="15" x14ac:dyDescent="0.25">
      <c r="A774" s="16">
        <f t="shared" si="12"/>
        <v>43832</v>
      </c>
      <c r="B774">
        <v>43832</v>
      </c>
      <c r="C774" t="s">
        <v>22796</v>
      </c>
      <c r="D774" s="16" t="s">
        <v>7757</v>
      </c>
      <c r="E774" s="339" t="s">
        <v>22797</v>
      </c>
      <c r="F774"/>
      <c r="G774"/>
      <c r="H774"/>
    </row>
    <row r="775" spans="1:8" ht="15" x14ac:dyDescent="0.25">
      <c r="A775" s="16">
        <f t="shared" si="12"/>
        <v>34602</v>
      </c>
      <c r="B775">
        <v>34602</v>
      </c>
      <c r="C775" t="s">
        <v>22798</v>
      </c>
      <c r="D775" s="16" t="s">
        <v>7757</v>
      </c>
      <c r="E775" s="339" t="s">
        <v>20574</v>
      </c>
      <c r="F775"/>
      <c r="G775"/>
      <c r="H775"/>
    </row>
    <row r="776" spans="1:8" ht="15" x14ac:dyDescent="0.25">
      <c r="A776" s="16">
        <f t="shared" si="12"/>
        <v>34607</v>
      </c>
      <c r="B776">
        <v>34607</v>
      </c>
      <c r="C776" t="s">
        <v>22799</v>
      </c>
      <c r="D776" s="16" t="s">
        <v>7757</v>
      </c>
      <c r="E776" s="339" t="s">
        <v>20667</v>
      </c>
      <c r="F776"/>
      <c r="G776"/>
      <c r="H776"/>
    </row>
    <row r="777" spans="1:8" ht="15" x14ac:dyDescent="0.25">
      <c r="A777" s="16">
        <f t="shared" si="12"/>
        <v>34609</v>
      </c>
      <c r="B777">
        <v>34609</v>
      </c>
      <c r="C777" t="s">
        <v>22800</v>
      </c>
      <c r="D777" s="16" t="s">
        <v>7757</v>
      </c>
      <c r="E777" s="339" t="s">
        <v>13619</v>
      </c>
      <c r="F777"/>
      <c r="G777"/>
      <c r="H777"/>
    </row>
    <row r="778" spans="1:8" ht="15" x14ac:dyDescent="0.25">
      <c r="A778" s="16">
        <f t="shared" si="12"/>
        <v>34618</v>
      </c>
      <c r="B778">
        <v>34618</v>
      </c>
      <c r="C778" t="s">
        <v>22801</v>
      </c>
      <c r="D778" s="16" t="s">
        <v>7757</v>
      </c>
      <c r="E778" s="339" t="s">
        <v>7894</v>
      </c>
      <c r="F778"/>
      <c r="G778"/>
      <c r="H778"/>
    </row>
    <row r="779" spans="1:8" ht="15" x14ac:dyDescent="0.25">
      <c r="A779" s="16">
        <f t="shared" si="12"/>
        <v>34621</v>
      </c>
      <c r="B779">
        <v>34621</v>
      </c>
      <c r="C779" t="s">
        <v>22802</v>
      </c>
      <c r="D779" s="16" t="s">
        <v>7757</v>
      </c>
      <c r="E779" s="339" t="s">
        <v>7991</v>
      </c>
      <c r="F779"/>
      <c r="G779"/>
      <c r="H779"/>
    </row>
    <row r="780" spans="1:8" ht="15" x14ac:dyDescent="0.25">
      <c r="A780" s="16">
        <f t="shared" si="12"/>
        <v>34622</v>
      </c>
      <c r="B780">
        <v>34622</v>
      </c>
      <c r="C780" t="s">
        <v>22803</v>
      </c>
      <c r="D780" s="16" t="s">
        <v>7757</v>
      </c>
      <c r="E780" s="339" t="s">
        <v>12162</v>
      </c>
      <c r="F780"/>
      <c r="G780"/>
      <c r="H780"/>
    </row>
    <row r="781" spans="1:8" ht="15" x14ac:dyDescent="0.25">
      <c r="A781" s="16">
        <f t="shared" si="12"/>
        <v>34624</v>
      </c>
      <c r="B781">
        <v>34624</v>
      </c>
      <c r="C781" t="s">
        <v>22804</v>
      </c>
      <c r="D781" s="16" t="s">
        <v>7757</v>
      </c>
      <c r="E781" s="339" t="s">
        <v>22805</v>
      </c>
      <c r="F781"/>
      <c r="G781"/>
      <c r="H781"/>
    </row>
    <row r="782" spans="1:8" ht="15" x14ac:dyDescent="0.25">
      <c r="A782" s="16">
        <f t="shared" si="12"/>
        <v>34627</v>
      </c>
      <c r="B782">
        <v>34627</v>
      </c>
      <c r="C782" t="s">
        <v>22806</v>
      </c>
      <c r="D782" s="16" t="s">
        <v>7757</v>
      </c>
      <c r="E782" s="339" t="s">
        <v>22807</v>
      </c>
      <c r="F782"/>
      <c r="G782"/>
      <c r="H782"/>
    </row>
    <row r="783" spans="1:8" ht="15" x14ac:dyDescent="0.25">
      <c r="A783" s="16">
        <f t="shared" si="12"/>
        <v>34629</v>
      </c>
      <c r="B783">
        <v>34629</v>
      </c>
      <c r="C783" t="s">
        <v>22808</v>
      </c>
      <c r="D783" s="16" t="s">
        <v>7757</v>
      </c>
      <c r="E783" s="339" t="s">
        <v>13304</v>
      </c>
      <c r="F783"/>
      <c r="G783"/>
      <c r="H783"/>
    </row>
    <row r="784" spans="1:8" ht="15" x14ac:dyDescent="0.25">
      <c r="A784" s="16">
        <f t="shared" si="12"/>
        <v>39257</v>
      </c>
      <c r="B784">
        <v>39257</v>
      </c>
      <c r="C784" t="s">
        <v>22809</v>
      </c>
      <c r="D784" s="16" t="s">
        <v>7757</v>
      </c>
      <c r="E784" s="339" t="s">
        <v>15461</v>
      </c>
      <c r="F784"/>
      <c r="G784"/>
      <c r="H784"/>
    </row>
    <row r="785" spans="1:8" ht="15" x14ac:dyDescent="0.25">
      <c r="A785" s="16">
        <f t="shared" si="12"/>
        <v>39261</v>
      </c>
      <c r="B785">
        <v>39261</v>
      </c>
      <c r="C785" t="s">
        <v>22810</v>
      </c>
      <c r="D785" s="16" t="s">
        <v>7757</v>
      </c>
      <c r="E785" s="339" t="s">
        <v>22811</v>
      </c>
      <c r="F785"/>
      <c r="G785"/>
      <c r="H785"/>
    </row>
    <row r="786" spans="1:8" ht="15" x14ac:dyDescent="0.25">
      <c r="A786" s="16">
        <f t="shared" si="12"/>
        <v>39268</v>
      </c>
      <c r="B786">
        <v>39268</v>
      </c>
      <c r="C786" t="s">
        <v>22812</v>
      </c>
      <c r="D786" s="16" t="s">
        <v>7757</v>
      </c>
      <c r="E786" s="339" t="s">
        <v>22813</v>
      </c>
      <c r="F786"/>
      <c r="G786"/>
      <c r="H786"/>
    </row>
    <row r="787" spans="1:8" ht="15" x14ac:dyDescent="0.25">
      <c r="A787" s="16">
        <f t="shared" si="12"/>
        <v>39262</v>
      </c>
      <c r="B787">
        <v>39262</v>
      </c>
      <c r="C787" t="s">
        <v>22814</v>
      </c>
      <c r="D787" s="16" t="s">
        <v>7757</v>
      </c>
      <c r="E787" s="339" t="s">
        <v>16415</v>
      </c>
      <c r="F787"/>
      <c r="G787"/>
      <c r="H787"/>
    </row>
    <row r="788" spans="1:8" ht="15" x14ac:dyDescent="0.25">
      <c r="A788" s="16">
        <f t="shared" si="12"/>
        <v>39258</v>
      </c>
      <c r="B788">
        <v>39258</v>
      </c>
      <c r="C788" t="s">
        <v>22815</v>
      </c>
      <c r="D788" s="16" t="s">
        <v>7757</v>
      </c>
      <c r="E788" s="339" t="s">
        <v>8290</v>
      </c>
      <c r="F788"/>
      <c r="G788"/>
      <c r="H788"/>
    </row>
    <row r="789" spans="1:8" ht="15" x14ac:dyDescent="0.25">
      <c r="A789" s="16">
        <f t="shared" si="12"/>
        <v>39263</v>
      </c>
      <c r="B789">
        <v>39263</v>
      </c>
      <c r="C789" t="s">
        <v>22816</v>
      </c>
      <c r="D789" s="16" t="s">
        <v>7757</v>
      </c>
      <c r="E789" s="339" t="s">
        <v>22817</v>
      </c>
      <c r="F789"/>
      <c r="G789"/>
      <c r="H789"/>
    </row>
    <row r="790" spans="1:8" ht="15" x14ac:dyDescent="0.25">
      <c r="A790" s="16">
        <f t="shared" si="12"/>
        <v>39264</v>
      </c>
      <c r="B790">
        <v>39264</v>
      </c>
      <c r="C790" t="s">
        <v>22818</v>
      </c>
      <c r="D790" s="16" t="s">
        <v>7757</v>
      </c>
      <c r="E790" s="339" t="s">
        <v>22819</v>
      </c>
      <c r="F790"/>
      <c r="G790"/>
      <c r="H790"/>
    </row>
    <row r="791" spans="1:8" ht="15" x14ac:dyDescent="0.25">
      <c r="A791" s="16">
        <f t="shared" si="12"/>
        <v>39259</v>
      </c>
      <c r="B791">
        <v>39259</v>
      </c>
      <c r="C791" t="s">
        <v>22820</v>
      </c>
      <c r="D791" s="16" t="s">
        <v>7757</v>
      </c>
      <c r="E791" s="339" t="s">
        <v>21149</v>
      </c>
      <c r="F791"/>
      <c r="G791"/>
      <c r="H791"/>
    </row>
    <row r="792" spans="1:8" ht="15" x14ac:dyDescent="0.25">
      <c r="A792" s="16">
        <f t="shared" si="12"/>
        <v>39265</v>
      </c>
      <c r="B792">
        <v>39265</v>
      </c>
      <c r="C792" t="s">
        <v>22821</v>
      </c>
      <c r="D792" s="16" t="s">
        <v>7757</v>
      </c>
      <c r="E792" s="339" t="s">
        <v>22822</v>
      </c>
      <c r="F792"/>
      <c r="G792"/>
      <c r="H792"/>
    </row>
    <row r="793" spans="1:8" ht="15" x14ac:dyDescent="0.25">
      <c r="A793" s="16">
        <f t="shared" si="12"/>
        <v>39260</v>
      </c>
      <c r="B793">
        <v>39260</v>
      </c>
      <c r="C793" t="s">
        <v>22823</v>
      </c>
      <c r="D793" s="16" t="s">
        <v>7757</v>
      </c>
      <c r="E793" s="339" t="s">
        <v>20703</v>
      </c>
      <c r="F793"/>
      <c r="G793"/>
      <c r="H793"/>
    </row>
    <row r="794" spans="1:8" ht="15" x14ac:dyDescent="0.25">
      <c r="A794" s="16">
        <f t="shared" si="12"/>
        <v>39266</v>
      </c>
      <c r="B794">
        <v>39266</v>
      </c>
      <c r="C794" t="s">
        <v>22824</v>
      </c>
      <c r="D794" s="16" t="s">
        <v>7757</v>
      </c>
      <c r="E794" s="339" t="s">
        <v>22825</v>
      </c>
      <c r="F794"/>
      <c r="G794"/>
      <c r="H794"/>
    </row>
    <row r="795" spans="1:8" ht="15" x14ac:dyDescent="0.25">
      <c r="A795" s="16">
        <f t="shared" si="12"/>
        <v>39267</v>
      </c>
      <c r="B795">
        <v>39267</v>
      </c>
      <c r="C795" t="s">
        <v>22826</v>
      </c>
      <c r="D795" s="16" t="s">
        <v>7757</v>
      </c>
      <c r="E795" s="339" t="s">
        <v>22827</v>
      </c>
      <c r="F795"/>
      <c r="G795"/>
      <c r="H795"/>
    </row>
    <row r="796" spans="1:8" ht="15" x14ac:dyDescent="0.25">
      <c r="A796" s="16">
        <f t="shared" si="12"/>
        <v>11901</v>
      </c>
      <c r="B796">
        <v>11901</v>
      </c>
      <c r="C796" t="s">
        <v>22828</v>
      </c>
      <c r="D796" s="16" t="s">
        <v>7757</v>
      </c>
      <c r="E796" s="339" t="s">
        <v>8088</v>
      </c>
      <c r="F796"/>
      <c r="G796"/>
      <c r="H796"/>
    </row>
    <row r="797" spans="1:8" ht="15" x14ac:dyDescent="0.25">
      <c r="A797" s="16">
        <f t="shared" si="12"/>
        <v>11902</v>
      </c>
      <c r="B797">
        <v>11902</v>
      </c>
      <c r="C797" t="s">
        <v>22829</v>
      </c>
      <c r="D797" s="16" t="s">
        <v>7757</v>
      </c>
      <c r="E797" s="339" t="s">
        <v>13557</v>
      </c>
      <c r="F797"/>
      <c r="G797"/>
      <c r="H797"/>
    </row>
    <row r="798" spans="1:8" ht="15" x14ac:dyDescent="0.25">
      <c r="A798" s="16">
        <f t="shared" si="12"/>
        <v>11903</v>
      </c>
      <c r="B798">
        <v>11903</v>
      </c>
      <c r="C798" t="s">
        <v>22830</v>
      </c>
      <c r="D798" s="16" t="s">
        <v>7757</v>
      </c>
      <c r="E798" s="339" t="s">
        <v>8197</v>
      </c>
      <c r="F798"/>
      <c r="G798"/>
      <c r="H798"/>
    </row>
    <row r="799" spans="1:8" ht="15" x14ac:dyDescent="0.25">
      <c r="A799" s="16">
        <f t="shared" si="12"/>
        <v>11904</v>
      </c>
      <c r="B799">
        <v>11904</v>
      </c>
      <c r="C799" t="s">
        <v>22831</v>
      </c>
      <c r="D799" s="16" t="s">
        <v>7757</v>
      </c>
      <c r="E799" s="339" t="s">
        <v>22832</v>
      </c>
      <c r="F799"/>
      <c r="G799"/>
      <c r="H799"/>
    </row>
    <row r="800" spans="1:8" ht="15" x14ac:dyDescent="0.25">
      <c r="A800" s="16">
        <f t="shared" si="12"/>
        <v>11905</v>
      </c>
      <c r="B800">
        <v>11905</v>
      </c>
      <c r="C800" t="s">
        <v>22833</v>
      </c>
      <c r="D800" s="16" t="s">
        <v>7757</v>
      </c>
      <c r="E800" s="339" t="s">
        <v>22834</v>
      </c>
      <c r="F800"/>
      <c r="G800"/>
      <c r="H800"/>
    </row>
    <row r="801" spans="1:8" ht="15" x14ac:dyDescent="0.25">
      <c r="A801" s="16">
        <f t="shared" si="12"/>
        <v>11906</v>
      </c>
      <c r="B801">
        <v>11906</v>
      </c>
      <c r="C801" t="s">
        <v>22835</v>
      </c>
      <c r="D801" s="16" t="s">
        <v>7757</v>
      </c>
      <c r="E801" s="339" t="s">
        <v>17610</v>
      </c>
      <c r="F801"/>
      <c r="G801"/>
      <c r="H801"/>
    </row>
    <row r="802" spans="1:8" ht="15" x14ac:dyDescent="0.25">
      <c r="A802" s="16">
        <f t="shared" si="12"/>
        <v>11919</v>
      </c>
      <c r="B802">
        <v>11919</v>
      </c>
      <c r="C802" t="s">
        <v>22836</v>
      </c>
      <c r="D802" s="16" t="s">
        <v>7757</v>
      </c>
      <c r="E802" s="339" t="s">
        <v>18512</v>
      </c>
      <c r="F802"/>
      <c r="G802"/>
      <c r="H802"/>
    </row>
    <row r="803" spans="1:8" ht="15" x14ac:dyDescent="0.25">
      <c r="A803" s="16">
        <f t="shared" si="12"/>
        <v>11920</v>
      </c>
      <c r="B803">
        <v>11920</v>
      </c>
      <c r="C803" t="s">
        <v>22837</v>
      </c>
      <c r="D803" s="16" t="s">
        <v>7757</v>
      </c>
      <c r="E803" s="339" t="s">
        <v>12621</v>
      </c>
      <c r="F803"/>
      <c r="G803"/>
      <c r="H803"/>
    </row>
    <row r="804" spans="1:8" ht="15" x14ac:dyDescent="0.25">
      <c r="A804" s="16">
        <f t="shared" si="12"/>
        <v>11924</v>
      </c>
      <c r="B804">
        <v>11924</v>
      </c>
      <c r="C804" t="s">
        <v>22838</v>
      </c>
      <c r="D804" s="16" t="s">
        <v>7757</v>
      </c>
      <c r="E804" s="339" t="s">
        <v>22839</v>
      </c>
      <c r="F804"/>
      <c r="G804"/>
      <c r="H804"/>
    </row>
    <row r="805" spans="1:8" ht="15" x14ac:dyDescent="0.25">
      <c r="A805" s="16">
        <f t="shared" si="12"/>
        <v>11921</v>
      </c>
      <c r="B805">
        <v>11921</v>
      </c>
      <c r="C805" t="s">
        <v>22840</v>
      </c>
      <c r="D805" s="16" t="s">
        <v>7757</v>
      </c>
      <c r="E805" s="339" t="s">
        <v>7944</v>
      </c>
      <c r="F805"/>
      <c r="G805"/>
      <c r="H805"/>
    </row>
    <row r="806" spans="1:8" ht="15" x14ac:dyDescent="0.25">
      <c r="A806" s="16">
        <f t="shared" si="12"/>
        <v>11922</v>
      </c>
      <c r="B806">
        <v>11922</v>
      </c>
      <c r="C806" t="s">
        <v>22841</v>
      </c>
      <c r="D806" s="16" t="s">
        <v>7757</v>
      </c>
      <c r="E806" s="339" t="s">
        <v>21358</v>
      </c>
      <c r="F806"/>
      <c r="G806"/>
      <c r="H806"/>
    </row>
    <row r="807" spans="1:8" ht="15" x14ac:dyDescent="0.25">
      <c r="A807" s="16">
        <f t="shared" si="12"/>
        <v>11923</v>
      </c>
      <c r="B807">
        <v>11923</v>
      </c>
      <c r="C807" t="s">
        <v>22842</v>
      </c>
      <c r="D807" s="16" t="s">
        <v>7757</v>
      </c>
      <c r="E807" s="339" t="s">
        <v>22843</v>
      </c>
      <c r="F807"/>
      <c r="G807"/>
      <c r="H807"/>
    </row>
    <row r="808" spans="1:8" ht="15" x14ac:dyDescent="0.25">
      <c r="A808" s="16">
        <f t="shared" si="12"/>
        <v>11916</v>
      </c>
      <c r="B808">
        <v>11916</v>
      </c>
      <c r="C808" t="s">
        <v>22844</v>
      </c>
      <c r="D808" s="16" t="s">
        <v>7757</v>
      </c>
      <c r="E808" s="339" t="s">
        <v>16443</v>
      </c>
      <c r="F808"/>
      <c r="G808"/>
      <c r="H808"/>
    </row>
    <row r="809" spans="1:8" ht="15" x14ac:dyDescent="0.25">
      <c r="A809" s="16">
        <f t="shared" si="12"/>
        <v>11914</v>
      </c>
      <c r="B809">
        <v>11914</v>
      </c>
      <c r="C809" t="s">
        <v>22845</v>
      </c>
      <c r="D809" s="16" t="s">
        <v>7757</v>
      </c>
      <c r="E809" s="339" t="s">
        <v>20510</v>
      </c>
      <c r="F809"/>
      <c r="G809"/>
      <c r="H809"/>
    </row>
    <row r="810" spans="1:8" ht="15" x14ac:dyDescent="0.25">
      <c r="A810" s="16">
        <f t="shared" si="12"/>
        <v>11917</v>
      </c>
      <c r="B810">
        <v>11917</v>
      </c>
      <c r="C810" t="s">
        <v>22846</v>
      </c>
      <c r="D810" s="16" t="s">
        <v>7757</v>
      </c>
      <c r="E810" s="339" t="s">
        <v>8171</v>
      </c>
      <c r="F810"/>
      <c r="G810"/>
      <c r="H810"/>
    </row>
    <row r="811" spans="1:8" ht="15" x14ac:dyDescent="0.25">
      <c r="A811" s="16">
        <f t="shared" si="12"/>
        <v>11918</v>
      </c>
      <c r="B811">
        <v>11918</v>
      </c>
      <c r="C811" t="s">
        <v>22847</v>
      </c>
      <c r="D811" s="16" t="s">
        <v>7757</v>
      </c>
      <c r="E811" s="339" t="s">
        <v>15541</v>
      </c>
      <c r="F811"/>
      <c r="G811"/>
      <c r="H811"/>
    </row>
    <row r="812" spans="1:8" ht="15" x14ac:dyDescent="0.25">
      <c r="A812" s="16">
        <f t="shared" si="12"/>
        <v>37734</v>
      </c>
      <c r="B812">
        <v>37734</v>
      </c>
      <c r="C812" t="s">
        <v>22848</v>
      </c>
      <c r="D812" s="16" t="s">
        <v>7753</v>
      </c>
      <c r="E812" s="339" t="s">
        <v>22849</v>
      </c>
      <c r="F812"/>
      <c r="G812"/>
      <c r="H812"/>
    </row>
    <row r="813" spans="1:8" ht="15" x14ac:dyDescent="0.25">
      <c r="A813" s="16">
        <f t="shared" si="12"/>
        <v>42251</v>
      </c>
      <c r="B813">
        <v>42251</v>
      </c>
      <c r="C813" t="s">
        <v>22850</v>
      </c>
      <c r="D813" s="16" t="s">
        <v>7753</v>
      </c>
      <c r="E813" s="339" t="s">
        <v>22851</v>
      </c>
      <c r="F813"/>
      <c r="G813"/>
      <c r="H813"/>
    </row>
    <row r="814" spans="1:8" ht="15" x14ac:dyDescent="0.25">
      <c r="A814" s="16">
        <f t="shared" si="12"/>
        <v>37733</v>
      </c>
      <c r="B814">
        <v>37733</v>
      </c>
      <c r="C814" t="s">
        <v>22852</v>
      </c>
      <c r="D814" s="16" t="s">
        <v>7753</v>
      </c>
      <c r="E814" s="339" t="s">
        <v>22853</v>
      </c>
      <c r="F814"/>
      <c r="G814"/>
      <c r="H814"/>
    </row>
    <row r="815" spans="1:8" ht="15" x14ac:dyDescent="0.25">
      <c r="A815" s="16">
        <f t="shared" si="12"/>
        <v>37735</v>
      </c>
      <c r="B815">
        <v>37735</v>
      </c>
      <c r="C815" t="s">
        <v>22854</v>
      </c>
      <c r="D815" s="16" t="s">
        <v>7753</v>
      </c>
      <c r="E815" s="339" t="s">
        <v>22855</v>
      </c>
      <c r="F815"/>
      <c r="G815"/>
      <c r="H815"/>
    </row>
    <row r="816" spans="1:8" ht="15" x14ac:dyDescent="0.25">
      <c r="A816" s="16">
        <f t="shared" si="12"/>
        <v>5090</v>
      </c>
      <c r="B816">
        <v>5090</v>
      </c>
      <c r="C816" t="s">
        <v>22856</v>
      </c>
      <c r="D816" s="16" t="s">
        <v>7753</v>
      </c>
      <c r="E816" s="339" t="s">
        <v>16108</v>
      </c>
      <c r="F816"/>
      <c r="G816"/>
      <c r="H816"/>
    </row>
    <row r="817" spans="1:8" ht="15" x14ac:dyDescent="0.25">
      <c r="A817" s="16">
        <f t="shared" si="12"/>
        <v>5085</v>
      </c>
      <c r="B817">
        <v>5085</v>
      </c>
      <c r="C817" t="s">
        <v>22857</v>
      </c>
      <c r="D817" s="16" t="s">
        <v>7753</v>
      </c>
      <c r="E817" s="339" t="s">
        <v>22858</v>
      </c>
      <c r="F817"/>
      <c r="G817"/>
      <c r="H817"/>
    </row>
    <row r="818" spans="1:8" ht="15" x14ac:dyDescent="0.25">
      <c r="A818" s="16">
        <f t="shared" si="12"/>
        <v>43603</v>
      </c>
      <c r="B818">
        <v>43603</v>
      </c>
      <c r="C818" t="s">
        <v>22859</v>
      </c>
      <c r="D818" s="16" t="s">
        <v>7753</v>
      </c>
      <c r="E818" s="339" t="s">
        <v>22860</v>
      </c>
      <c r="F818"/>
      <c r="G818"/>
      <c r="H818"/>
    </row>
    <row r="819" spans="1:8" ht="15" x14ac:dyDescent="0.25">
      <c r="A819" s="16">
        <f t="shared" si="12"/>
        <v>38374</v>
      </c>
      <c r="B819">
        <v>38374</v>
      </c>
      <c r="C819" t="s">
        <v>22861</v>
      </c>
      <c r="D819" s="16" t="s">
        <v>7753</v>
      </c>
      <c r="E819" s="339" t="s">
        <v>22862</v>
      </c>
      <c r="F819"/>
      <c r="G819"/>
      <c r="H819"/>
    </row>
    <row r="820" spans="1:8" ht="15" x14ac:dyDescent="0.25">
      <c r="A820" s="16">
        <f t="shared" si="12"/>
        <v>20212</v>
      </c>
      <c r="B820">
        <v>20212</v>
      </c>
      <c r="C820" t="s">
        <v>22863</v>
      </c>
      <c r="D820" s="16" t="s">
        <v>7757</v>
      </c>
      <c r="E820" s="339" t="s">
        <v>15971</v>
      </c>
      <c r="F820"/>
      <c r="G820"/>
      <c r="H820"/>
    </row>
    <row r="821" spans="1:8" ht="15" x14ac:dyDescent="0.25">
      <c r="A821" s="16">
        <f t="shared" si="12"/>
        <v>20209</v>
      </c>
      <c r="B821">
        <v>20209</v>
      </c>
      <c r="C821" t="s">
        <v>22864</v>
      </c>
      <c r="D821" s="16" t="s">
        <v>7757</v>
      </c>
      <c r="E821" s="339" t="s">
        <v>13150</v>
      </c>
      <c r="F821"/>
      <c r="G821"/>
      <c r="H821"/>
    </row>
    <row r="822" spans="1:8" ht="15" x14ac:dyDescent="0.25">
      <c r="A822" s="16">
        <f t="shared" si="12"/>
        <v>4430</v>
      </c>
      <c r="B822">
        <v>4430</v>
      </c>
      <c r="C822" t="s">
        <v>22865</v>
      </c>
      <c r="D822" s="16" t="s">
        <v>7757</v>
      </c>
      <c r="E822" s="339" t="s">
        <v>8006</v>
      </c>
      <c r="F822"/>
      <c r="G822"/>
      <c r="H822"/>
    </row>
    <row r="823" spans="1:8" ht="15" x14ac:dyDescent="0.25">
      <c r="A823" s="16">
        <f t="shared" si="12"/>
        <v>4433</v>
      </c>
      <c r="B823">
        <v>4433</v>
      </c>
      <c r="C823" t="s">
        <v>22866</v>
      </c>
      <c r="D823" s="16" t="s">
        <v>7757</v>
      </c>
      <c r="E823" s="339" t="s">
        <v>22867</v>
      </c>
      <c r="F823"/>
      <c r="G823"/>
      <c r="H823"/>
    </row>
    <row r="824" spans="1:8" ht="15" x14ac:dyDescent="0.25">
      <c r="A824" s="16">
        <f t="shared" si="12"/>
        <v>4400</v>
      </c>
      <c r="B824">
        <v>4400</v>
      </c>
      <c r="C824" t="s">
        <v>22868</v>
      </c>
      <c r="D824" s="16" t="s">
        <v>7757</v>
      </c>
      <c r="E824" s="339" t="s">
        <v>13334</v>
      </c>
      <c r="F824"/>
      <c r="G824"/>
      <c r="H824"/>
    </row>
    <row r="825" spans="1:8" ht="15" x14ac:dyDescent="0.25">
      <c r="A825" s="16">
        <f t="shared" si="12"/>
        <v>2729</v>
      </c>
      <c r="B825">
        <v>2729</v>
      </c>
      <c r="C825" t="s">
        <v>22869</v>
      </c>
      <c r="D825" s="16" t="s">
        <v>7753</v>
      </c>
      <c r="E825" s="339" t="s">
        <v>22870</v>
      </c>
      <c r="F825"/>
      <c r="G825"/>
      <c r="H825"/>
    </row>
    <row r="826" spans="1:8" ht="15" x14ac:dyDescent="0.25">
      <c r="A826" s="16">
        <f t="shared" si="12"/>
        <v>4513</v>
      </c>
      <c r="B826">
        <v>4513</v>
      </c>
      <c r="C826" t="s">
        <v>22871</v>
      </c>
      <c r="D826" s="16" t="s">
        <v>7757</v>
      </c>
      <c r="E826" s="339" t="s">
        <v>15460</v>
      </c>
      <c r="F826"/>
      <c r="G826"/>
      <c r="H826"/>
    </row>
    <row r="827" spans="1:8" ht="15" x14ac:dyDescent="0.25">
      <c r="A827" s="16">
        <f t="shared" si="12"/>
        <v>37106</v>
      </c>
      <c r="B827">
        <v>37106</v>
      </c>
      <c r="C827" t="s">
        <v>22872</v>
      </c>
      <c r="D827" s="16" t="s">
        <v>7753</v>
      </c>
      <c r="E827" s="339" t="s">
        <v>22873</v>
      </c>
      <c r="F827"/>
      <c r="G827"/>
      <c r="H827"/>
    </row>
    <row r="828" spans="1:8" ht="15" x14ac:dyDescent="0.25">
      <c r="A828" s="16">
        <f t="shared" si="12"/>
        <v>11869</v>
      </c>
      <c r="B828">
        <v>11869</v>
      </c>
      <c r="C828" t="s">
        <v>22874</v>
      </c>
      <c r="D828" s="16" t="s">
        <v>7753</v>
      </c>
      <c r="E828" s="339" t="s">
        <v>22875</v>
      </c>
      <c r="F828"/>
      <c r="G828"/>
      <c r="H828"/>
    </row>
    <row r="829" spans="1:8" ht="15" x14ac:dyDescent="0.25">
      <c r="A829" s="16">
        <f t="shared" si="12"/>
        <v>43981</v>
      </c>
      <c r="B829">
        <v>43981</v>
      </c>
      <c r="C829" t="s">
        <v>22876</v>
      </c>
      <c r="D829" s="16" t="s">
        <v>7753</v>
      </c>
      <c r="E829" s="339" t="s">
        <v>22877</v>
      </c>
      <c r="F829"/>
      <c r="G829"/>
      <c r="H829"/>
    </row>
    <row r="830" spans="1:8" ht="15" x14ac:dyDescent="0.25">
      <c r="A830" s="16">
        <f t="shared" si="12"/>
        <v>37104</v>
      </c>
      <c r="B830">
        <v>37104</v>
      </c>
      <c r="C830" t="s">
        <v>22878</v>
      </c>
      <c r="D830" s="16" t="s">
        <v>7753</v>
      </c>
      <c r="E830" s="339" t="s">
        <v>22879</v>
      </c>
      <c r="F830"/>
      <c r="G830"/>
      <c r="H830"/>
    </row>
    <row r="831" spans="1:8" ht="15" x14ac:dyDescent="0.25">
      <c r="A831" s="16">
        <f t="shared" si="12"/>
        <v>43982</v>
      </c>
      <c r="B831">
        <v>43982</v>
      </c>
      <c r="C831" t="s">
        <v>22880</v>
      </c>
      <c r="D831" s="16" t="s">
        <v>7753</v>
      </c>
      <c r="E831" s="339" t="s">
        <v>22881</v>
      </c>
      <c r="F831"/>
      <c r="G831"/>
      <c r="H831"/>
    </row>
    <row r="832" spans="1:8" ht="15" x14ac:dyDescent="0.25">
      <c r="A832" s="16">
        <f t="shared" si="12"/>
        <v>43978</v>
      </c>
      <c r="B832">
        <v>43978</v>
      </c>
      <c r="C832" t="s">
        <v>22882</v>
      </c>
      <c r="D832" s="16" t="s">
        <v>7753</v>
      </c>
      <c r="E832" s="339" t="s">
        <v>22883</v>
      </c>
      <c r="F832"/>
      <c r="G832"/>
      <c r="H832"/>
    </row>
    <row r="833" spans="1:8" ht="15" x14ac:dyDescent="0.25">
      <c r="A833" s="16">
        <f t="shared" si="12"/>
        <v>11871</v>
      </c>
      <c r="B833">
        <v>11871</v>
      </c>
      <c r="C833" t="s">
        <v>22884</v>
      </c>
      <c r="D833" s="16" t="s">
        <v>7753</v>
      </c>
      <c r="E833" s="339" t="s">
        <v>22885</v>
      </c>
      <c r="F833"/>
      <c r="G833"/>
      <c r="H833"/>
    </row>
    <row r="834" spans="1:8" ht="15" x14ac:dyDescent="0.25">
      <c r="A834" s="16">
        <f t="shared" si="12"/>
        <v>37105</v>
      </c>
      <c r="B834">
        <v>37105</v>
      </c>
      <c r="C834" t="s">
        <v>22886</v>
      </c>
      <c r="D834" s="16" t="s">
        <v>7753</v>
      </c>
      <c r="E834" s="339" t="s">
        <v>22887</v>
      </c>
      <c r="F834"/>
      <c r="G834"/>
      <c r="H834"/>
    </row>
    <row r="835" spans="1:8" ht="15" x14ac:dyDescent="0.25">
      <c r="A835" s="16">
        <f t="shared" ref="A835:A898" si="13">B835</f>
        <v>43980</v>
      </c>
      <c r="B835">
        <v>43980</v>
      </c>
      <c r="C835" t="s">
        <v>22888</v>
      </c>
      <c r="D835" s="16" t="s">
        <v>7753</v>
      </c>
      <c r="E835" s="339" t="s">
        <v>22889</v>
      </c>
      <c r="F835"/>
      <c r="G835"/>
      <c r="H835"/>
    </row>
    <row r="836" spans="1:8" ht="15" x14ac:dyDescent="0.25">
      <c r="A836" s="16">
        <f t="shared" si="13"/>
        <v>43979</v>
      </c>
      <c r="B836">
        <v>43979</v>
      </c>
      <c r="C836" t="s">
        <v>22890</v>
      </c>
      <c r="D836" s="16" t="s">
        <v>7753</v>
      </c>
      <c r="E836" s="339" t="s">
        <v>22891</v>
      </c>
      <c r="F836"/>
      <c r="G836"/>
      <c r="H836"/>
    </row>
    <row r="837" spans="1:8" ht="15" x14ac:dyDescent="0.25">
      <c r="A837" s="16">
        <f t="shared" si="13"/>
        <v>11868</v>
      </c>
      <c r="B837">
        <v>11868</v>
      </c>
      <c r="C837" t="s">
        <v>22892</v>
      </c>
      <c r="D837" s="16" t="s">
        <v>7753</v>
      </c>
      <c r="E837" s="339" t="s">
        <v>22893</v>
      </c>
      <c r="F837"/>
      <c r="G837"/>
      <c r="H837"/>
    </row>
    <row r="838" spans="1:8" ht="15" x14ac:dyDescent="0.25">
      <c r="A838" s="16">
        <f t="shared" si="13"/>
        <v>34636</v>
      </c>
      <c r="B838">
        <v>34636</v>
      </c>
      <c r="C838" t="s">
        <v>22894</v>
      </c>
      <c r="D838" s="16" t="s">
        <v>7753</v>
      </c>
      <c r="E838" s="339" t="s">
        <v>22895</v>
      </c>
      <c r="F838"/>
      <c r="G838"/>
      <c r="H838"/>
    </row>
    <row r="839" spans="1:8" ht="15" x14ac:dyDescent="0.25">
      <c r="A839" s="16">
        <f t="shared" si="13"/>
        <v>34639</v>
      </c>
      <c r="B839">
        <v>34639</v>
      </c>
      <c r="C839" t="s">
        <v>22896</v>
      </c>
      <c r="D839" s="16" t="s">
        <v>7753</v>
      </c>
      <c r="E839" s="339" t="s">
        <v>22897</v>
      </c>
      <c r="F839"/>
      <c r="G839"/>
      <c r="H839"/>
    </row>
    <row r="840" spans="1:8" ht="15" x14ac:dyDescent="0.25">
      <c r="A840" s="16">
        <f t="shared" si="13"/>
        <v>34640</v>
      </c>
      <c r="B840">
        <v>34640</v>
      </c>
      <c r="C840" t="s">
        <v>22898</v>
      </c>
      <c r="D840" s="16" t="s">
        <v>7753</v>
      </c>
      <c r="E840" s="339" t="s">
        <v>22899</v>
      </c>
      <c r="F840"/>
      <c r="G840"/>
      <c r="H840"/>
    </row>
    <row r="841" spans="1:8" ht="15" x14ac:dyDescent="0.25">
      <c r="A841" s="16">
        <f t="shared" si="13"/>
        <v>43977</v>
      </c>
      <c r="B841">
        <v>43977</v>
      </c>
      <c r="C841" t="s">
        <v>22900</v>
      </c>
      <c r="D841" s="16" t="s">
        <v>7753</v>
      </c>
      <c r="E841" s="339" t="s">
        <v>22901</v>
      </c>
      <c r="F841"/>
      <c r="G841"/>
      <c r="H841"/>
    </row>
    <row r="842" spans="1:8" ht="15" x14ac:dyDescent="0.25">
      <c r="A842" s="16">
        <f t="shared" si="13"/>
        <v>34637</v>
      </c>
      <c r="B842">
        <v>34637</v>
      </c>
      <c r="C842" t="s">
        <v>22902</v>
      </c>
      <c r="D842" s="16" t="s">
        <v>7753</v>
      </c>
      <c r="E842" s="339" t="s">
        <v>22903</v>
      </c>
      <c r="F842"/>
      <c r="G842"/>
      <c r="H842"/>
    </row>
    <row r="843" spans="1:8" ht="15" x14ac:dyDescent="0.25">
      <c r="A843" s="16">
        <f t="shared" si="13"/>
        <v>34638</v>
      </c>
      <c r="B843">
        <v>34638</v>
      </c>
      <c r="C843" t="s">
        <v>22904</v>
      </c>
      <c r="D843" s="16" t="s">
        <v>7753</v>
      </c>
      <c r="E843" s="339" t="s">
        <v>22905</v>
      </c>
      <c r="F843"/>
      <c r="G843"/>
      <c r="H843"/>
    </row>
    <row r="844" spans="1:8" ht="15" x14ac:dyDescent="0.25">
      <c r="A844" s="16">
        <f t="shared" si="13"/>
        <v>34641</v>
      </c>
      <c r="B844">
        <v>34641</v>
      </c>
      <c r="C844" t="s">
        <v>22906</v>
      </c>
      <c r="D844" s="16" t="s">
        <v>7753</v>
      </c>
      <c r="E844" s="339" t="s">
        <v>22907</v>
      </c>
      <c r="F844"/>
      <c r="G844"/>
      <c r="H844"/>
    </row>
    <row r="845" spans="1:8" ht="15" x14ac:dyDescent="0.25">
      <c r="A845" s="16">
        <f t="shared" si="13"/>
        <v>43434</v>
      </c>
      <c r="B845">
        <v>43434</v>
      </c>
      <c r="C845" t="s">
        <v>22908</v>
      </c>
      <c r="D845" s="16" t="s">
        <v>7753</v>
      </c>
      <c r="E845" s="339" t="s">
        <v>22909</v>
      </c>
      <c r="F845"/>
      <c r="G845"/>
      <c r="H845"/>
    </row>
    <row r="846" spans="1:8" ht="15" x14ac:dyDescent="0.25">
      <c r="A846" s="16">
        <f t="shared" si="13"/>
        <v>43435</v>
      </c>
      <c r="B846">
        <v>43435</v>
      </c>
      <c r="C846" t="s">
        <v>22910</v>
      </c>
      <c r="D846" s="16" t="s">
        <v>7753</v>
      </c>
      <c r="E846" s="339" t="s">
        <v>22911</v>
      </c>
      <c r="F846"/>
      <c r="G846"/>
      <c r="H846"/>
    </row>
    <row r="847" spans="1:8" ht="15" x14ac:dyDescent="0.25">
      <c r="A847" s="16">
        <f t="shared" si="13"/>
        <v>43436</v>
      </c>
      <c r="B847">
        <v>43436</v>
      </c>
      <c r="C847" t="s">
        <v>22912</v>
      </c>
      <c r="D847" s="16" t="s">
        <v>7753</v>
      </c>
      <c r="E847" s="339" t="s">
        <v>22913</v>
      </c>
      <c r="F847"/>
      <c r="G847"/>
      <c r="H847"/>
    </row>
    <row r="848" spans="1:8" ht="15" x14ac:dyDescent="0.25">
      <c r="A848" s="16">
        <f t="shared" si="13"/>
        <v>43437</v>
      </c>
      <c r="B848">
        <v>43437</v>
      </c>
      <c r="C848" t="s">
        <v>22914</v>
      </c>
      <c r="D848" s="16" t="s">
        <v>7753</v>
      </c>
      <c r="E848" s="339" t="s">
        <v>22915</v>
      </c>
      <c r="F848"/>
      <c r="G848"/>
      <c r="H848"/>
    </row>
    <row r="849" spans="1:8" ht="15" x14ac:dyDescent="0.25">
      <c r="A849" s="16">
        <f t="shared" si="13"/>
        <v>43438</v>
      </c>
      <c r="B849">
        <v>43438</v>
      </c>
      <c r="C849" t="s">
        <v>22916</v>
      </c>
      <c r="D849" s="16" t="s">
        <v>7753</v>
      </c>
      <c r="E849" s="339" t="s">
        <v>22917</v>
      </c>
      <c r="F849"/>
      <c r="G849"/>
      <c r="H849"/>
    </row>
    <row r="850" spans="1:8" ht="15" x14ac:dyDescent="0.25">
      <c r="A850" s="16">
        <f t="shared" si="13"/>
        <v>41627</v>
      </c>
      <c r="B850">
        <v>41627</v>
      </c>
      <c r="C850" t="s">
        <v>22918</v>
      </c>
      <c r="D850" s="16" t="s">
        <v>7753</v>
      </c>
      <c r="E850" s="339" t="s">
        <v>22919</v>
      </c>
      <c r="F850"/>
      <c r="G850"/>
      <c r="H850"/>
    </row>
    <row r="851" spans="1:8" ht="15" x14ac:dyDescent="0.25">
      <c r="A851" s="16">
        <f t="shared" si="13"/>
        <v>41628</v>
      </c>
      <c r="B851">
        <v>41628</v>
      </c>
      <c r="C851" t="s">
        <v>22920</v>
      </c>
      <c r="D851" s="16" t="s">
        <v>7753</v>
      </c>
      <c r="E851" s="339" t="s">
        <v>22921</v>
      </c>
      <c r="F851"/>
      <c r="G851"/>
      <c r="H851"/>
    </row>
    <row r="852" spans="1:8" ht="15" x14ac:dyDescent="0.25">
      <c r="A852" s="16">
        <f t="shared" si="13"/>
        <v>41629</v>
      </c>
      <c r="B852">
        <v>41629</v>
      </c>
      <c r="C852" t="s">
        <v>22922</v>
      </c>
      <c r="D852" s="16" t="s">
        <v>7753</v>
      </c>
      <c r="E852" s="339" t="s">
        <v>22923</v>
      </c>
      <c r="F852"/>
      <c r="G852"/>
      <c r="H852"/>
    </row>
    <row r="853" spans="1:8" ht="15" x14ac:dyDescent="0.25">
      <c r="A853" s="16">
        <f t="shared" si="13"/>
        <v>43429</v>
      </c>
      <c r="B853">
        <v>43429</v>
      </c>
      <c r="C853" t="s">
        <v>22924</v>
      </c>
      <c r="D853" s="16" t="s">
        <v>7753</v>
      </c>
      <c r="E853" s="339" t="s">
        <v>21162</v>
      </c>
      <c r="F853"/>
      <c r="G853"/>
      <c r="H853"/>
    </row>
    <row r="854" spans="1:8" ht="15" x14ac:dyDescent="0.25">
      <c r="A854" s="16">
        <f t="shared" si="13"/>
        <v>43430</v>
      </c>
      <c r="B854">
        <v>43430</v>
      </c>
      <c r="C854" t="s">
        <v>22925</v>
      </c>
      <c r="D854" s="16" t="s">
        <v>7753</v>
      </c>
      <c r="E854" s="339" t="s">
        <v>22926</v>
      </c>
      <c r="F854"/>
      <c r="G854"/>
      <c r="H854"/>
    </row>
    <row r="855" spans="1:8" ht="15" x14ac:dyDescent="0.25">
      <c r="A855" s="16">
        <f t="shared" si="13"/>
        <v>43431</v>
      </c>
      <c r="B855">
        <v>43431</v>
      </c>
      <c r="C855" t="s">
        <v>22927</v>
      </c>
      <c r="D855" s="16" t="s">
        <v>7753</v>
      </c>
      <c r="E855" s="339" t="s">
        <v>22928</v>
      </c>
      <c r="F855"/>
      <c r="G855"/>
      <c r="H855"/>
    </row>
    <row r="856" spans="1:8" ht="15" x14ac:dyDescent="0.25">
      <c r="A856" s="16">
        <f t="shared" si="13"/>
        <v>43432</v>
      </c>
      <c r="B856">
        <v>43432</v>
      </c>
      <c r="C856" t="s">
        <v>22929</v>
      </c>
      <c r="D856" s="16" t="s">
        <v>7753</v>
      </c>
      <c r="E856" s="339" t="s">
        <v>22930</v>
      </c>
      <c r="F856"/>
      <c r="G856"/>
      <c r="H856"/>
    </row>
    <row r="857" spans="1:8" ht="15" x14ac:dyDescent="0.25">
      <c r="A857" s="16">
        <f t="shared" si="13"/>
        <v>43433</v>
      </c>
      <c r="B857">
        <v>43433</v>
      </c>
      <c r="C857" t="s">
        <v>22931</v>
      </c>
      <c r="D857" s="16" t="s">
        <v>7753</v>
      </c>
      <c r="E857" s="339" t="s">
        <v>22932</v>
      </c>
      <c r="F857"/>
      <c r="G857"/>
      <c r="H857"/>
    </row>
    <row r="858" spans="1:8" ht="15" x14ac:dyDescent="0.25">
      <c r="A858" s="16">
        <f t="shared" si="13"/>
        <v>43094</v>
      </c>
      <c r="B858">
        <v>43094</v>
      </c>
      <c r="C858" t="s">
        <v>22933</v>
      </c>
      <c r="D858" s="16" t="s">
        <v>7753</v>
      </c>
      <c r="E858" s="339" t="s">
        <v>22934</v>
      </c>
      <c r="F858"/>
      <c r="G858"/>
      <c r="H858"/>
    </row>
    <row r="859" spans="1:8" ht="15" x14ac:dyDescent="0.25">
      <c r="A859" s="16">
        <f t="shared" si="13"/>
        <v>43093</v>
      </c>
      <c r="B859">
        <v>43093</v>
      </c>
      <c r="C859" t="s">
        <v>22935</v>
      </c>
      <c r="D859" s="16" t="s">
        <v>7753</v>
      </c>
      <c r="E859" s="339" t="s">
        <v>22936</v>
      </c>
      <c r="F859"/>
      <c r="G859"/>
      <c r="H859"/>
    </row>
    <row r="860" spans="1:8" ht="15" x14ac:dyDescent="0.25">
      <c r="A860" s="16">
        <f t="shared" si="13"/>
        <v>11694</v>
      </c>
      <c r="B860">
        <v>11694</v>
      </c>
      <c r="C860" t="s">
        <v>22937</v>
      </c>
      <c r="D860" s="16" t="s">
        <v>7753</v>
      </c>
      <c r="E860" s="339" t="s">
        <v>22938</v>
      </c>
      <c r="F860"/>
      <c r="G860"/>
      <c r="H860"/>
    </row>
    <row r="861" spans="1:8" ht="15" x14ac:dyDescent="0.25">
      <c r="A861" s="16">
        <f t="shared" si="13"/>
        <v>1030</v>
      </c>
      <c r="B861">
        <v>1030</v>
      </c>
      <c r="C861" t="s">
        <v>22939</v>
      </c>
      <c r="D861" s="16" t="s">
        <v>7753</v>
      </c>
      <c r="E861" s="339" t="s">
        <v>22940</v>
      </c>
      <c r="F861"/>
      <c r="G861"/>
      <c r="H861"/>
    </row>
    <row r="862" spans="1:8" ht="15" x14ac:dyDescent="0.25">
      <c r="A862" s="16">
        <f t="shared" si="13"/>
        <v>11881</v>
      </c>
      <c r="B862">
        <v>11881</v>
      </c>
      <c r="C862" t="s">
        <v>22941</v>
      </c>
      <c r="D862" s="16" t="s">
        <v>7753</v>
      </c>
      <c r="E862" s="339" t="s">
        <v>21975</v>
      </c>
      <c r="F862"/>
      <c r="G862"/>
      <c r="H862"/>
    </row>
    <row r="863" spans="1:8" ht="15" x14ac:dyDescent="0.25">
      <c r="A863" s="16">
        <f t="shared" si="13"/>
        <v>35277</v>
      </c>
      <c r="B863">
        <v>35277</v>
      </c>
      <c r="C863" t="s">
        <v>22942</v>
      </c>
      <c r="D863" s="16" t="s">
        <v>7753</v>
      </c>
      <c r="E863" s="339" t="s">
        <v>22943</v>
      </c>
      <c r="F863"/>
      <c r="G863"/>
      <c r="H863"/>
    </row>
    <row r="864" spans="1:8" ht="15" x14ac:dyDescent="0.25">
      <c r="A864" s="16">
        <f t="shared" si="13"/>
        <v>10521</v>
      </c>
      <c r="B864">
        <v>10521</v>
      </c>
      <c r="C864" t="s">
        <v>22944</v>
      </c>
      <c r="D864" s="16" t="s">
        <v>7753</v>
      </c>
      <c r="E864" s="339" t="s">
        <v>22945</v>
      </c>
      <c r="F864"/>
      <c r="G864"/>
      <c r="H864"/>
    </row>
    <row r="865" spans="1:8" ht="15" x14ac:dyDescent="0.25">
      <c r="A865" s="16">
        <f t="shared" si="13"/>
        <v>10885</v>
      </c>
      <c r="B865">
        <v>10885</v>
      </c>
      <c r="C865" t="s">
        <v>22946</v>
      </c>
      <c r="D865" s="16" t="s">
        <v>7753</v>
      </c>
      <c r="E865" s="339" t="s">
        <v>21326</v>
      </c>
      <c r="F865"/>
      <c r="G865"/>
      <c r="H865"/>
    </row>
    <row r="866" spans="1:8" ht="15" x14ac:dyDescent="0.25">
      <c r="A866" s="16">
        <f t="shared" si="13"/>
        <v>20962</v>
      </c>
      <c r="B866">
        <v>20962</v>
      </c>
      <c r="C866" t="s">
        <v>22947</v>
      </c>
      <c r="D866" s="16" t="s">
        <v>7753</v>
      </c>
      <c r="E866" s="339" t="s">
        <v>22948</v>
      </c>
      <c r="F866"/>
      <c r="G866"/>
      <c r="H866"/>
    </row>
    <row r="867" spans="1:8" ht="15" x14ac:dyDescent="0.25">
      <c r="A867" s="16">
        <f t="shared" si="13"/>
        <v>20963</v>
      </c>
      <c r="B867">
        <v>20963</v>
      </c>
      <c r="C867" t="s">
        <v>22949</v>
      </c>
      <c r="D867" s="16" t="s">
        <v>7753</v>
      </c>
      <c r="E867" s="339" t="s">
        <v>22950</v>
      </c>
      <c r="F867"/>
      <c r="G867"/>
      <c r="H867"/>
    </row>
    <row r="868" spans="1:8" ht="15" x14ac:dyDescent="0.25">
      <c r="A868" s="16">
        <f t="shared" si="13"/>
        <v>34643</v>
      </c>
      <c r="B868">
        <v>34643</v>
      </c>
      <c r="C868" t="s">
        <v>22951</v>
      </c>
      <c r="D868" s="16" t="s">
        <v>7753</v>
      </c>
      <c r="E868" s="339" t="s">
        <v>18378</v>
      </c>
      <c r="F868"/>
      <c r="G868"/>
      <c r="H868"/>
    </row>
    <row r="869" spans="1:8" ht="15" x14ac:dyDescent="0.25">
      <c r="A869" s="16">
        <f t="shared" si="13"/>
        <v>41480</v>
      </c>
      <c r="B869">
        <v>41480</v>
      </c>
      <c r="C869" t="s">
        <v>22952</v>
      </c>
      <c r="D869" s="16" t="s">
        <v>7753</v>
      </c>
      <c r="E869" s="339" t="s">
        <v>12689</v>
      </c>
      <c r="F869"/>
      <c r="G869"/>
      <c r="H869"/>
    </row>
    <row r="870" spans="1:8" ht="15" x14ac:dyDescent="0.25">
      <c r="A870" s="16">
        <f t="shared" si="13"/>
        <v>41474</v>
      </c>
      <c r="B870">
        <v>41474</v>
      </c>
      <c r="C870" t="s">
        <v>22953</v>
      </c>
      <c r="D870" s="16" t="s">
        <v>7753</v>
      </c>
      <c r="E870" s="339" t="s">
        <v>22954</v>
      </c>
      <c r="F870"/>
      <c r="G870"/>
      <c r="H870"/>
    </row>
    <row r="871" spans="1:8" ht="15" x14ac:dyDescent="0.25">
      <c r="A871" s="16">
        <f t="shared" si="13"/>
        <v>41475</v>
      </c>
      <c r="B871">
        <v>41475</v>
      </c>
      <c r="C871" t="s">
        <v>22955</v>
      </c>
      <c r="D871" s="16" t="s">
        <v>7753</v>
      </c>
      <c r="E871" s="339" t="s">
        <v>22956</v>
      </c>
      <c r="F871"/>
      <c r="G871"/>
      <c r="H871"/>
    </row>
    <row r="872" spans="1:8" ht="15" x14ac:dyDescent="0.25">
      <c r="A872" s="16">
        <f t="shared" si="13"/>
        <v>41476</v>
      </c>
      <c r="B872">
        <v>41476</v>
      </c>
      <c r="C872" t="s">
        <v>22957</v>
      </c>
      <c r="D872" s="16" t="s">
        <v>7753</v>
      </c>
      <c r="E872" s="339" t="s">
        <v>22958</v>
      </c>
      <c r="F872"/>
      <c r="G872"/>
      <c r="H872"/>
    </row>
    <row r="873" spans="1:8" ht="15" x14ac:dyDescent="0.25">
      <c r="A873" s="16">
        <f t="shared" si="13"/>
        <v>2555</v>
      </c>
      <c r="B873">
        <v>2555</v>
      </c>
      <c r="C873" t="s">
        <v>22959</v>
      </c>
      <c r="D873" s="16" t="s">
        <v>7753</v>
      </c>
      <c r="E873" s="339" t="s">
        <v>21878</v>
      </c>
      <c r="F873"/>
      <c r="G873"/>
      <c r="H873"/>
    </row>
    <row r="874" spans="1:8" ht="15" x14ac:dyDescent="0.25">
      <c r="A874" s="16">
        <f t="shared" si="13"/>
        <v>2556</v>
      </c>
      <c r="B874">
        <v>2556</v>
      </c>
      <c r="C874" t="s">
        <v>22960</v>
      </c>
      <c r="D874" s="16" t="s">
        <v>7753</v>
      </c>
      <c r="E874" s="339" t="s">
        <v>8133</v>
      </c>
      <c r="F874"/>
      <c r="G874"/>
      <c r="H874"/>
    </row>
    <row r="875" spans="1:8" ht="15" x14ac:dyDescent="0.25">
      <c r="A875" s="16">
        <f t="shared" si="13"/>
        <v>2557</v>
      </c>
      <c r="B875">
        <v>2557</v>
      </c>
      <c r="C875" t="s">
        <v>22961</v>
      </c>
      <c r="D875" s="16" t="s">
        <v>7753</v>
      </c>
      <c r="E875" s="339" t="s">
        <v>22962</v>
      </c>
      <c r="F875"/>
      <c r="G875"/>
      <c r="H875"/>
    </row>
    <row r="876" spans="1:8" ht="15" x14ac:dyDescent="0.25">
      <c r="A876" s="16">
        <f t="shared" si="13"/>
        <v>10569</v>
      </c>
      <c r="B876">
        <v>10569</v>
      </c>
      <c r="C876" t="s">
        <v>22963</v>
      </c>
      <c r="D876" s="16" t="s">
        <v>7753</v>
      </c>
      <c r="E876" s="339" t="s">
        <v>22962</v>
      </c>
      <c r="F876"/>
      <c r="G876"/>
      <c r="H876"/>
    </row>
    <row r="877" spans="1:8" ht="15" x14ac:dyDescent="0.25">
      <c r="A877" s="16">
        <f t="shared" si="13"/>
        <v>39810</v>
      </c>
      <c r="B877">
        <v>39810</v>
      </c>
      <c r="C877" t="s">
        <v>22964</v>
      </c>
      <c r="D877" s="16" t="s">
        <v>7753</v>
      </c>
      <c r="E877" s="339" t="s">
        <v>20975</v>
      </c>
      <c r="F877"/>
      <c r="G877"/>
      <c r="H877"/>
    </row>
    <row r="878" spans="1:8" ht="15" x14ac:dyDescent="0.25">
      <c r="A878" s="16">
        <f t="shared" si="13"/>
        <v>39811</v>
      </c>
      <c r="B878">
        <v>39811</v>
      </c>
      <c r="C878" t="s">
        <v>22965</v>
      </c>
      <c r="D878" s="16" t="s">
        <v>7753</v>
      </c>
      <c r="E878" s="339" t="s">
        <v>17880</v>
      </c>
      <c r="F878"/>
      <c r="G878"/>
      <c r="H878"/>
    </row>
    <row r="879" spans="1:8" ht="15" x14ac:dyDescent="0.25">
      <c r="A879" s="16">
        <f t="shared" si="13"/>
        <v>39812</v>
      </c>
      <c r="B879">
        <v>39812</v>
      </c>
      <c r="C879" t="s">
        <v>22966</v>
      </c>
      <c r="D879" s="16" t="s">
        <v>7753</v>
      </c>
      <c r="E879" s="339" t="s">
        <v>22967</v>
      </c>
      <c r="F879"/>
      <c r="G879"/>
      <c r="H879"/>
    </row>
    <row r="880" spans="1:8" ht="15" x14ac:dyDescent="0.25">
      <c r="A880" s="16">
        <f t="shared" si="13"/>
        <v>43096</v>
      </c>
      <c r="B880">
        <v>43096</v>
      </c>
      <c r="C880" t="s">
        <v>22968</v>
      </c>
      <c r="D880" s="16" t="s">
        <v>7753</v>
      </c>
      <c r="E880" s="339" t="s">
        <v>22969</v>
      </c>
      <c r="F880"/>
      <c r="G880"/>
      <c r="H880"/>
    </row>
    <row r="881" spans="1:8" ht="15" x14ac:dyDescent="0.25">
      <c r="A881" s="16">
        <f t="shared" si="13"/>
        <v>43102</v>
      </c>
      <c r="B881">
        <v>43102</v>
      </c>
      <c r="C881" t="s">
        <v>22970</v>
      </c>
      <c r="D881" s="16" t="s">
        <v>7753</v>
      </c>
      <c r="E881" s="339" t="s">
        <v>22971</v>
      </c>
      <c r="F881"/>
      <c r="G881"/>
      <c r="H881"/>
    </row>
    <row r="882" spans="1:8" ht="15" x14ac:dyDescent="0.25">
      <c r="A882" s="16">
        <f t="shared" si="13"/>
        <v>43103</v>
      </c>
      <c r="B882">
        <v>43103</v>
      </c>
      <c r="C882" t="s">
        <v>22972</v>
      </c>
      <c r="D882" s="16" t="s">
        <v>7753</v>
      </c>
      <c r="E882" s="339" t="s">
        <v>22973</v>
      </c>
      <c r="F882"/>
      <c r="G882"/>
      <c r="H882"/>
    </row>
    <row r="883" spans="1:8" ht="15" x14ac:dyDescent="0.25">
      <c r="A883" s="16">
        <f t="shared" si="13"/>
        <v>43098</v>
      </c>
      <c r="B883">
        <v>43098</v>
      </c>
      <c r="C883" t="s">
        <v>22974</v>
      </c>
      <c r="D883" s="16" t="s">
        <v>7753</v>
      </c>
      <c r="E883" s="339" t="s">
        <v>22975</v>
      </c>
      <c r="F883"/>
      <c r="G883"/>
      <c r="H883"/>
    </row>
    <row r="884" spans="1:8" ht="15" x14ac:dyDescent="0.25">
      <c r="A884" s="16">
        <f t="shared" si="13"/>
        <v>43097</v>
      </c>
      <c r="B884">
        <v>43097</v>
      </c>
      <c r="C884" t="s">
        <v>22976</v>
      </c>
      <c r="D884" s="16" t="s">
        <v>7753</v>
      </c>
      <c r="E884" s="339" t="s">
        <v>12788</v>
      </c>
      <c r="F884"/>
      <c r="G884"/>
      <c r="H884"/>
    </row>
    <row r="885" spans="1:8" ht="15" x14ac:dyDescent="0.25">
      <c r="A885" s="16">
        <f t="shared" si="13"/>
        <v>43104</v>
      </c>
      <c r="B885">
        <v>43104</v>
      </c>
      <c r="C885" t="s">
        <v>22977</v>
      </c>
      <c r="D885" s="16" t="s">
        <v>7753</v>
      </c>
      <c r="E885" s="339" t="s">
        <v>22978</v>
      </c>
      <c r="F885"/>
      <c r="G885"/>
      <c r="H885"/>
    </row>
    <row r="886" spans="1:8" ht="15" x14ac:dyDescent="0.25">
      <c r="A886" s="16">
        <f t="shared" si="13"/>
        <v>39771</v>
      </c>
      <c r="B886">
        <v>39771</v>
      </c>
      <c r="C886" t="s">
        <v>22979</v>
      </c>
      <c r="D886" s="16" t="s">
        <v>7753</v>
      </c>
      <c r="E886" s="339" t="s">
        <v>20192</v>
      </c>
      <c r="F886"/>
      <c r="G886"/>
      <c r="H886"/>
    </row>
    <row r="887" spans="1:8" ht="15" x14ac:dyDescent="0.25">
      <c r="A887" s="16">
        <f t="shared" si="13"/>
        <v>39772</v>
      </c>
      <c r="B887">
        <v>39772</v>
      </c>
      <c r="C887" t="s">
        <v>22980</v>
      </c>
      <c r="D887" s="16" t="s">
        <v>7753</v>
      </c>
      <c r="E887" s="339" t="s">
        <v>17022</v>
      </c>
      <c r="F887"/>
      <c r="G887"/>
      <c r="H887"/>
    </row>
    <row r="888" spans="1:8" ht="15" x14ac:dyDescent="0.25">
      <c r="A888" s="16">
        <f t="shared" si="13"/>
        <v>39773</v>
      </c>
      <c r="B888">
        <v>39773</v>
      </c>
      <c r="C888" t="s">
        <v>22981</v>
      </c>
      <c r="D888" s="16" t="s">
        <v>7753</v>
      </c>
      <c r="E888" s="339" t="s">
        <v>22982</v>
      </c>
      <c r="F888"/>
      <c r="G888"/>
      <c r="H888"/>
    </row>
    <row r="889" spans="1:8" ht="15" x14ac:dyDescent="0.25">
      <c r="A889" s="16">
        <f t="shared" si="13"/>
        <v>39774</v>
      </c>
      <c r="B889">
        <v>39774</v>
      </c>
      <c r="C889" t="s">
        <v>22983</v>
      </c>
      <c r="D889" s="16" t="s">
        <v>7753</v>
      </c>
      <c r="E889" s="339" t="s">
        <v>22984</v>
      </c>
      <c r="F889"/>
      <c r="G889"/>
      <c r="H889"/>
    </row>
    <row r="890" spans="1:8" ht="15" x14ac:dyDescent="0.25">
      <c r="A890" s="16">
        <f t="shared" si="13"/>
        <v>39775</v>
      </c>
      <c r="B890">
        <v>39775</v>
      </c>
      <c r="C890" t="s">
        <v>22985</v>
      </c>
      <c r="D890" s="16" t="s">
        <v>7753</v>
      </c>
      <c r="E890" s="339" t="s">
        <v>22986</v>
      </c>
      <c r="F890"/>
      <c r="G890"/>
      <c r="H890"/>
    </row>
    <row r="891" spans="1:8" ht="15" x14ac:dyDescent="0.25">
      <c r="A891" s="16">
        <f t="shared" si="13"/>
        <v>39776</v>
      </c>
      <c r="B891">
        <v>39776</v>
      </c>
      <c r="C891" t="s">
        <v>22987</v>
      </c>
      <c r="D891" s="16" t="s">
        <v>7753</v>
      </c>
      <c r="E891" s="339" t="s">
        <v>22988</v>
      </c>
      <c r="F891"/>
      <c r="G891"/>
      <c r="H891"/>
    </row>
    <row r="892" spans="1:8" ht="15" x14ac:dyDescent="0.25">
      <c r="A892" s="16">
        <f t="shared" si="13"/>
        <v>39777</v>
      </c>
      <c r="B892">
        <v>39777</v>
      </c>
      <c r="C892" t="s">
        <v>22989</v>
      </c>
      <c r="D892" s="16" t="s">
        <v>7753</v>
      </c>
      <c r="E892" s="339" t="s">
        <v>22990</v>
      </c>
      <c r="F892"/>
      <c r="G892"/>
      <c r="H892"/>
    </row>
    <row r="893" spans="1:8" ht="15" x14ac:dyDescent="0.25">
      <c r="A893" s="16">
        <f t="shared" si="13"/>
        <v>20254</v>
      </c>
      <c r="B893">
        <v>20254</v>
      </c>
      <c r="C893" t="s">
        <v>22991</v>
      </c>
      <c r="D893" s="16" t="s">
        <v>7753</v>
      </c>
      <c r="E893" s="339" t="s">
        <v>8367</v>
      </c>
      <c r="F893"/>
      <c r="G893"/>
      <c r="H893"/>
    </row>
    <row r="894" spans="1:8" ht="15" x14ac:dyDescent="0.25">
      <c r="A894" s="16">
        <f t="shared" si="13"/>
        <v>20253</v>
      </c>
      <c r="B894">
        <v>20253</v>
      </c>
      <c r="C894" t="s">
        <v>22992</v>
      </c>
      <c r="D894" s="16" t="s">
        <v>7753</v>
      </c>
      <c r="E894" s="339" t="s">
        <v>20513</v>
      </c>
      <c r="F894"/>
      <c r="G894"/>
      <c r="H894"/>
    </row>
    <row r="895" spans="1:8" ht="15" x14ac:dyDescent="0.25">
      <c r="A895" s="16">
        <f t="shared" si="13"/>
        <v>11247</v>
      </c>
      <c r="B895">
        <v>11247</v>
      </c>
      <c r="C895" t="s">
        <v>22993</v>
      </c>
      <c r="D895" s="16" t="s">
        <v>7753</v>
      </c>
      <c r="E895" s="339" t="s">
        <v>22994</v>
      </c>
      <c r="F895"/>
      <c r="G895"/>
      <c r="H895"/>
    </row>
    <row r="896" spans="1:8" ht="15" x14ac:dyDescent="0.25">
      <c r="A896" s="16">
        <f t="shared" si="13"/>
        <v>11250</v>
      </c>
      <c r="B896">
        <v>11250</v>
      </c>
      <c r="C896" t="s">
        <v>22995</v>
      </c>
      <c r="D896" s="16" t="s">
        <v>7753</v>
      </c>
      <c r="E896" s="339" t="s">
        <v>14168</v>
      </c>
      <c r="F896"/>
      <c r="G896"/>
      <c r="H896"/>
    </row>
    <row r="897" spans="1:8" ht="15" x14ac:dyDescent="0.25">
      <c r="A897" s="16">
        <f t="shared" si="13"/>
        <v>11249</v>
      </c>
      <c r="B897">
        <v>11249</v>
      </c>
      <c r="C897" t="s">
        <v>22996</v>
      </c>
      <c r="D897" s="16" t="s">
        <v>7753</v>
      </c>
      <c r="E897" s="339" t="s">
        <v>22997</v>
      </c>
      <c r="F897"/>
      <c r="G897"/>
      <c r="H897"/>
    </row>
    <row r="898" spans="1:8" ht="15" x14ac:dyDescent="0.25">
      <c r="A898" s="16">
        <f t="shared" si="13"/>
        <v>11251</v>
      </c>
      <c r="B898">
        <v>11251</v>
      </c>
      <c r="C898" t="s">
        <v>22998</v>
      </c>
      <c r="D898" s="16" t="s">
        <v>7753</v>
      </c>
      <c r="E898" s="339" t="s">
        <v>22999</v>
      </c>
      <c r="F898"/>
      <c r="G898"/>
      <c r="H898"/>
    </row>
    <row r="899" spans="1:8" ht="15" x14ac:dyDescent="0.25">
      <c r="A899" s="16">
        <f t="shared" ref="A899:A962" si="14">B899</f>
        <v>11253</v>
      </c>
      <c r="B899">
        <v>11253</v>
      </c>
      <c r="C899" t="s">
        <v>23000</v>
      </c>
      <c r="D899" s="16" t="s">
        <v>7753</v>
      </c>
      <c r="E899" s="339" t="s">
        <v>23001</v>
      </c>
      <c r="F899"/>
      <c r="G899"/>
      <c r="H899"/>
    </row>
    <row r="900" spans="1:8" ht="15" x14ac:dyDescent="0.25">
      <c r="A900" s="16">
        <f t="shared" si="14"/>
        <v>11255</v>
      </c>
      <c r="B900">
        <v>11255</v>
      </c>
      <c r="C900" t="s">
        <v>23002</v>
      </c>
      <c r="D900" s="16" t="s">
        <v>7753</v>
      </c>
      <c r="E900" s="339" t="s">
        <v>21452</v>
      </c>
      <c r="F900"/>
      <c r="G900"/>
      <c r="H900"/>
    </row>
    <row r="901" spans="1:8" ht="15" x14ac:dyDescent="0.25">
      <c r="A901" s="16">
        <f t="shared" si="14"/>
        <v>14055</v>
      </c>
      <c r="B901">
        <v>14055</v>
      </c>
      <c r="C901" t="s">
        <v>23003</v>
      </c>
      <c r="D901" s="16" t="s">
        <v>7753</v>
      </c>
      <c r="E901" s="339" t="s">
        <v>23004</v>
      </c>
      <c r="F901"/>
      <c r="G901"/>
      <c r="H901"/>
    </row>
    <row r="902" spans="1:8" ht="15" x14ac:dyDescent="0.25">
      <c r="A902" s="16">
        <f t="shared" si="14"/>
        <v>11256</v>
      </c>
      <c r="B902">
        <v>11256</v>
      </c>
      <c r="C902" t="s">
        <v>23005</v>
      </c>
      <c r="D902" s="16" t="s">
        <v>7753</v>
      </c>
      <c r="E902" s="339" t="s">
        <v>23006</v>
      </c>
      <c r="F902"/>
      <c r="G902"/>
      <c r="H902"/>
    </row>
    <row r="903" spans="1:8" ht="15" x14ac:dyDescent="0.25">
      <c r="A903" s="16">
        <f t="shared" si="14"/>
        <v>1872</v>
      </c>
      <c r="B903">
        <v>1872</v>
      </c>
      <c r="C903" t="s">
        <v>23007</v>
      </c>
      <c r="D903" s="16" t="s">
        <v>7753</v>
      </c>
      <c r="E903" s="339" t="s">
        <v>7925</v>
      </c>
      <c r="F903"/>
      <c r="G903"/>
      <c r="H903"/>
    </row>
    <row r="904" spans="1:8" ht="15" x14ac:dyDescent="0.25">
      <c r="A904" s="16">
        <f t="shared" si="14"/>
        <v>1873</v>
      </c>
      <c r="B904">
        <v>1873</v>
      </c>
      <c r="C904" t="s">
        <v>23008</v>
      </c>
      <c r="D904" s="16" t="s">
        <v>7753</v>
      </c>
      <c r="E904" s="339" t="s">
        <v>7836</v>
      </c>
      <c r="F904"/>
      <c r="G904"/>
      <c r="H904"/>
    </row>
    <row r="905" spans="1:8" ht="15" x14ac:dyDescent="0.25">
      <c r="A905" s="16">
        <f t="shared" si="14"/>
        <v>39693</v>
      </c>
      <c r="B905">
        <v>39693</v>
      </c>
      <c r="C905" t="s">
        <v>23009</v>
      </c>
      <c r="D905" s="16" t="s">
        <v>7753</v>
      </c>
      <c r="E905" s="339" t="s">
        <v>23010</v>
      </c>
      <c r="F905"/>
      <c r="G905"/>
      <c r="H905"/>
    </row>
    <row r="906" spans="1:8" ht="15" x14ac:dyDescent="0.25">
      <c r="A906" s="16">
        <f t="shared" si="14"/>
        <v>39692</v>
      </c>
      <c r="B906">
        <v>39692</v>
      </c>
      <c r="C906" t="s">
        <v>23011</v>
      </c>
      <c r="D906" s="16" t="s">
        <v>7753</v>
      </c>
      <c r="E906" s="339" t="s">
        <v>23012</v>
      </c>
      <c r="F906"/>
      <c r="G906"/>
      <c r="H906"/>
    </row>
    <row r="907" spans="1:8" ht="15" x14ac:dyDescent="0.25">
      <c r="A907" s="16">
        <f t="shared" si="14"/>
        <v>1062</v>
      </c>
      <c r="B907">
        <v>1062</v>
      </c>
      <c r="C907" t="s">
        <v>23013</v>
      </c>
      <c r="D907" s="16" t="s">
        <v>7753</v>
      </c>
      <c r="E907" s="339" t="s">
        <v>23014</v>
      </c>
      <c r="F907"/>
      <c r="G907"/>
      <c r="H907"/>
    </row>
    <row r="908" spans="1:8" ht="15" x14ac:dyDescent="0.25">
      <c r="A908" s="16">
        <f t="shared" si="14"/>
        <v>39686</v>
      </c>
      <c r="B908">
        <v>39686</v>
      </c>
      <c r="C908" t="s">
        <v>23015</v>
      </c>
      <c r="D908" s="16" t="s">
        <v>7753</v>
      </c>
      <c r="E908" s="339" t="s">
        <v>23016</v>
      </c>
      <c r="F908"/>
      <c r="G908"/>
      <c r="H908"/>
    </row>
    <row r="909" spans="1:8" ht="15" x14ac:dyDescent="0.25">
      <c r="A909" s="16">
        <f t="shared" si="14"/>
        <v>43095</v>
      </c>
      <c r="B909">
        <v>43095</v>
      </c>
      <c r="C909" t="s">
        <v>23017</v>
      </c>
      <c r="D909" s="16" t="s">
        <v>7753</v>
      </c>
      <c r="E909" s="339" t="s">
        <v>23018</v>
      </c>
      <c r="F909"/>
      <c r="G909"/>
      <c r="H909"/>
    </row>
    <row r="910" spans="1:8" ht="15" x14ac:dyDescent="0.25">
      <c r="A910" s="16">
        <f t="shared" si="14"/>
        <v>1871</v>
      </c>
      <c r="B910">
        <v>1871</v>
      </c>
      <c r="C910" t="s">
        <v>23019</v>
      </c>
      <c r="D910" s="16" t="s">
        <v>7753</v>
      </c>
      <c r="E910" s="339" t="s">
        <v>8151</v>
      </c>
      <c r="F910"/>
      <c r="G910"/>
      <c r="H910"/>
    </row>
    <row r="911" spans="1:8" ht="15" x14ac:dyDescent="0.25">
      <c r="A911" s="16">
        <f t="shared" si="14"/>
        <v>12001</v>
      </c>
      <c r="B911">
        <v>12001</v>
      </c>
      <c r="C911" t="s">
        <v>23020</v>
      </c>
      <c r="D911" s="16" t="s">
        <v>7753</v>
      </c>
      <c r="E911" s="339" t="s">
        <v>15951</v>
      </c>
      <c r="F911"/>
      <c r="G911"/>
      <c r="H911"/>
    </row>
    <row r="912" spans="1:8" ht="15" x14ac:dyDescent="0.25">
      <c r="A912" s="16">
        <f t="shared" si="14"/>
        <v>11882</v>
      </c>
      <c r="B912">
        <v>11882</v>
      </c>
      <c r="C912" t="s">
        <v>23021</v>
      </c>
      <c r="D912" s="16" t="s">
        <v>7753</v>
      </c>
      <c r="E912" s="339" t="s">
        <v>23022</v>
      </c>
      <c r="F912"/>
      <c r="G912"/>
      <c r="H912"/>
    </row>
    <row r="913" spans="1:8" ht="15" x14ac:dyDescent="0.25">
      <c r="A913" s="16">
        <f t="shared" si="14"/>
        <v>1068</v>
      </c>
      <c r="B913">
        <v>1068</v>
      </c>
      <c r="C913" t="s">
        <v>23023</v>
      </c>
      <c r="D913" s="16" t="s">
        <v>7753</v>
      </c>
      <c r="E913" s="339" t="s">
        <v>23024</v>
      </c>
      <c r="F913"/>
      <c r="G913"/>
      <c r="H913"/>
    </row>
    <row r="914" spans="1:8" ht="15" x14ac:dyDescent="0.25">
      <c r="A914" s="16">
        <f t="shared" si="14"/>
        <v>39690</v>
      </c>
      <c r="B914">
        <v>39690</v>
      </c>
      <c r="C914" t="s">
        <v>23025</v>
      </c>
      <c r="D914" s="16" t="s">
        <v>7753</v>
      </c>
      <c r="E914" s="339" t="s">
        <v>23026</v>
      </c>
      <c r="F914"/>
      <c r="G914"/>
      <c r="H914"/>
    </row>
    <row r="915" spans="1:8" ht="15" x14ac:dyDescent="0.25">
      <c r="A915" s="16">
        <f t="shared" si="14"/>
        <v>39691</v>
      </c>
      <c r="B915">
        <v>39691</v>
      </c>
      <c r="C915" t="s">
        <v>23027</v>
      </c>
      <c r="D915" s="16" t="s">
        <v>7753</v>
      </c>
      <c r="E915" s="339" t="s">
        <v>23028</v>
      </c>
      <c r="F915"/>
      <c r="G915"/>
      <c r="H915"/>
    </row>
    <row r="916" spans="1:8" ht="15" x14ac:dyDescent="0.25">
      <c r="A916" s="16">
        <f t="shared" si="14"/>
        <v>39808</v>
      </c>
      <c r="B916">
        <v>39808</v>
      </c>
      <c r="C916" t="s">
        <v>23029</v>
      </c>
      <c r="D916" s="16" t="s">
        <v>7753</v>
      </c>
      <c r="E916" s="339" t="s">
        <v>16562</v>
      </c>
      <c r="F916"/>
      <c r="G916"/>
      <c r="H916"/>
    </row>
    <row r="917" spans="1:8" ht="15" x14ac:dyDescent="0.25">
      <c r="A917" s="16">
        <f t="shared" si="14"/>
        <v>39809</v>
      </c>
      <c r="B917">
        <v>39809</v>
      </c>
      <c r="C917" t="s">
        <v>23030</v>
      </c>
      <c r="D917" s="16" t="s">
        <v>7753</v>
      </c>
      <c r="E917" s="339" t="s">
        <v>23031</v>
      </c>
      <c r="F917"/>
      <c r="G917"/>
      <c r="H917"/>
    </row>
    <row r="918" spans="1:8" ht="15" x14ac:dyDescent="0.25">
      <c r="A918" s="16">
        <f t="shared" si="14"/>
        <v>43439</v>
      </c>
      <c r="B918">
        <v>43439</v>
      </c>
      <c r="C918" t="s">
        <v>23032</v>
      </c>
      <c r="D918" s="16" t="s">
        <v>7753</v>
      </c>
      <c r="E918" s="339" t="s">
        <v>23033</v>
      </c>
      <c r="F918"/>
      <c r="G918"/>
      <c r="H918"/>
    </row>
    <row r="919" spans="1:8" ht="15" x14ac:dyDescent="0.25">
      <c r="A919" s="16">
        <f t="shared" si="14"/>
        <v>5103</v>
      </c>
      <c r="B919">
        <v>5103</v>
      </c>
      <c r="C919" t="s">
        <v>23034</v>
      </c>
      <c r="D919" s="16" t="s">
        <v>7753</v>
      </c>
      <c r="E919" s="339" t="s">
        <v>14160</v>
      </c>
      <c r="F919"/>
      <c r="G919"/>
      <c r="H919"/>
    </row>
    <row r="920" spans="1:8" ht="15" x14ac:dyDescent="0.25">
      <c r="A920" s="16">
        <f t="shared" si="14"/>
        <v>11880</v>
      </c>
      <c r="B920">
        <v>11880</v>
      </c>
      <c r="C920" t="s">
        <v>23035</v>
      </c>
      <c r="D920" s="16" t="s">
        <v>7753</v>
      </c>
      <c r="E920" s="339" t="s">
        <v>23036</v>
      </c>
      <c r="F920"/>
      <c r="G920"/>
      <c r="H920"/>
    </row>
    <row r="921" spans="1:8" ht="15" x14ac:dyDescent="0.25">
      <c r="A921" s="16">
        <f t="shared" si="14"/>
        <v>11714</v>
      </c>
      <c r="B921">
        <v>11714</v>
      </c>
      <c r="C921" t="s">
        <v>23037</v>
      </c>
      <c r="D921" s="16" t="s">
        <v>7753</v>
      </c>
      <c r="E921" s="339" t="s">
        <v>23038</v>
      </c>
      <c r="F921"/>
      <c r="G921"/>
      <c r="H921"/>
    </row>
    <row r="922" spans="1:8" ht="15" x14ac:dyDescent="0.25">
      <c r="A922" s="16">
        <f t="shared" si="14"/>
        <v>11712</v>
      </c>
      <c r="B922">
        <v>11712</v>
      </c>
      <c r="C922" t="s">
        <v>23039</v>
      </c>
      <c r="D922" s="16" t="s">
        <v>7753</v>
      </c>
      <c r="E922" s="339" t="s">
        <v>21146</v>
      </c>
      <c r="F922"/>
      <c r="G922"/>
      <c r="H922"/>
    </row>
    <row r="923" spans="1:8" ht="15" x14ac:dyDescent="0.25">
      <c r="A923" s="16">
        <f t="shared" si="14"/>
        <v>11717</v>
      </c>
      <c r="B923">
        <v>11717</v>
      </c>
      <c r="C923" t="s">
        <v>23040</v>
      </c>
      <c r="D923" s="16" t="s">
        <v>7753</v>
      </c>
      <c r="E923" s="339" t="s">
        <v>16511</v>
      </c>
      <c r="F923"/>
      <c r="G923"/>
      <c r="H923"/>
    </row>
    <row r="924" spans="1:8" ht="15" x14ac:dyDescent="0.25">
      <c r="A924" s="16">
        <f t="shared" si="14"/>
        <v>1106</v>
      </c>
      <c r="B924">
        <v>1106</v>
      </c>
      <c r="C924" t="s">
        <v>23041</v>
      </c>
      <c r="D924" s="16" t="s">
        <v>7755</v>
      </c>
      <c r="E924" s="339" t="s">
        <v>23042</v>
      </c>
      <c r="F924"/>
      <c r="G924"/>
      <c r="H924"/>
    </row>
    <row r="925" spans="1:8" ht="15" x14ac:dyDescent="0.25">
      <c r="A925" s="16">
        <f t="shared" si="14"/>
        <v>11161</v>
      </c>
      <c r="B925">
        <v>11161</v>
      </c>
      <c r="C925" t="s">
        <v>23043</v>
      </c>
      <c r="D925" s="16" t="s">
        <v>7755</v>
      </c>
      <c r="E925" s="339" t="s">
        <v>11993</v>
      </c>
      <c r="F925"/>
      <c r="G925"/>
      <c r="H925"/>
    </row>
    <row r="926" spans="1:8" ht="15" x14ac:dyDescent="0.25">
      <c r="A926" s="16">
        <f t="shared" si="14"/>
        <v>1107</v>
      </c>
      <c r="B926">
        <v>1107</v>
      </c>
      <c r="C926" t="s">
        <v>23044</v>
      </c>
      <c r="D926" s="16" t="s">
        <v>7755</v>
      </c>
      <c r="E926" s="339" t="s">
        <v>23045</v>
      </c>
      <c r="F926"/>
      <c r="G926"/>
      <c r="H926"/>
    </row>
    <row r="927" spans="1:8" ht="15" x14ac:dyDescent="0.25">
      <c r="A927" s="16">
        <f t="shared" si="14"/>
        <v>44479</v>
      </c>
      <c r="B927">
        <v>44479</v>
      </c>
      <c r="C927" t="s">
        <v>23046</v>
      </c>
      <c r="D927" s="16" t="s">
        <v>7755</v>
      </c>
      <c r="E927" s="339" t="s">
        <v>9281</v>
      </c>
      <c r="F927"/>
      <c r="G927"/>
      <c r="H927"/>
    </row>
    <row r="928" spans="1:8" ht="15" x14ac:dyDescent="0.25">
      <c r="A928" s="16">
        <f t="shared" si="14"/>
        <v>4759</v>
      </c>
      <c r="B928">
        <v>4759</v>
      </c>
      <c r="C928" t="s">
        <v>23047</v>
      </c>
      <c r="D928" s="16" t="s">
        <v>7754</v>
      </c>
      <c r="E928" s="339" t="s">
        <v>21796</v>
      </c>
      <c r="F928"/>
      <c r="G928"/>
      <c r="H928"/>
    </row>
    <row r="929" spans="1:8" ht="15" x14ac:dyDescent="0.25">
      <c r="A929" s="16">
        <f t="shared" si="14"/>
        <v>41068</v>
      </c>
      <c r="B929">
        <v>41068</v>
      </c>
      <c r="C929" t="s">
        <v>23048</v>
      </c>
      <c r="D929" s="16" t="s">
        <v>7813</v>
      </c>
      <c r="E929" s="339" t="s">
        <v>23049</v>
      </c>
      <c r="F929"/>
      <c r="G929"/>
      <c r="H929"/>
    </row>
    <row r="930" spans="1:8" ht="15" x14ac:dyDescent="0.25">
      <c r="A930" s="16">
        <f t="shared" si="14"/>
        <v>12618</v>
      </c>
      <c r="B930">
        <v>12618</v>
      </c>
      <c r="C930" t="s">
        <v>23050</v>
      </c>
      <c r="D930" s="16" t="s">
        <v>7753</v>
      </c>
      <c r="E930" s="339" t="s">
        <v>23051</v>
      </c>
      <c r="F930"/>
      <c r="G930"/>
      <c r="H930"/>
    </row>
    <row r="931" spans="1:8" ht="15" x14ac:dyDescent="0.25">
      <c r="A931" s="16">
        <f t="shared" si="14"/>
        <v>1108</v>
      </c>
      <c r="B931">
        <v>1108</v>
      </c>
      <c r="C931" t="s">
        <v>23052</v>
      </c>
      <c r="D931" s="16" t="s">
        <v>7757</v>
      </c>
      <c r="E931" s="339" t="s">
        <v>23053</v>
      </c>
      <c r="F931"/>
      <c r="G931"/>
      <c r="H931"/>
    </row>
    <row r="932" spans="1:8" ht="15" x14ac:dyDescent="0.25">
      <c r="A932" s="16">
        <f t="shared" si="14"/>
        <v>1117</v>
      </c>
      <c r="B932">
        <v>1117</v>
      </c>
      <c r="C932" t="s">
        <v>23054</v>
      </c>
      <c r="D932" s="16" t="s">
        <v>7757</v>
      </c>
      <c r="E932" s="339" t="s">
        <v>21275</v>
      </c>
      <c r="F932"/>
      <c r="G932"/>
      <c r="H932"/>
    </row>
    <row r="933" spans="1:8" ht="15" x14ac:dyDescent="0.25">
      <c r="A933" s="16">
        <f t="shared" si="14"/>
        <v>1118</v>
      </c>
      <c r="B933">
        <v>1118</v>
      </c>
      <c r="C933" t="s">
        <v>23055</v>
      </c>
      <c r="D933" s="16" t="s">
        <v>7757</v>
      </c>
      <c r="E933" s="339" t="s">
        <v>19952</v>
      </c>
      <c r="F933"/>
      <c r="G933"/>
      <c r="H933"/>
    </row>
    <row r="934" spans="1:8" ht="15" x14ac:dyDescent="0.25">
      <c r="A934" s="16">
        <f t="shared" si="14"/>
        <v>1110</v>
      </c>
      <c r="B934">
        <v>1110</v>
      </c>
      <c r="C934" t="s">
        <v>23056</v>
      </c>
      <c r="D934" s="16" t="s">
        <v>7757</v>
      </c>
      <c r="E934" s="339" t="s">
        <v>19952</v>
      </c>
      <c r="F934"/>
      <c r="G934"/>
      <c r="H934"/>
    </row>
    <row r="935" spans="1:8" ht="15" x14ac:dyDescent="0.25">
      <c r="A935" s="16">
        <f t="shared" si="14"/>
        <v>40784</v>
      </c>
      <c r="B935">
        <v>40784</v>
      </c>
      <c r="C935" t="s">
        <v>23057</v>
      </c>
      <c r="D935" s="16" t="s">
        <v>7757</v>
      </c>
      <c r="E935" s="339" t="s">
        <v>21869</v>
      </c>
      <c r="F935"/>
      <c r="G935"/>
      <c r="H935"/>
    </row>
    <row r="936" spans="1:8" ht="15" x14ac:dyDescent="0.25">
      <c r="A936" s="16">
        <f t="shared" si="14"/>
        <v>40782</v>
      </c>
      <c r="B936">
        <v>40782</v>
      </c>
      <c r="C936" t="s">
        <v>23058</v>
      </c>
      <c r="D936" s="16" t="s">
        <v>7757</v>
      </c>
      <c r="E936" s="339" t="s">
        <v>10819</v>
      </c>
      <c r="F936"/>
      <c r="G936"/>
      <c r="H936"/>
    </row>
    <row r="937" spans="1:8" ht="15" x14ac:dyDescent="0.25">
      <c r="A937" s="16">
        <f t="shared" si="14"/>
        <v>40783</v>
      </c>
      <c r="B937">
        <v>40783</v>
      </c>
      <c r="C937" t="s">
        <v>23059</v>
      </c>
      <c r="D937" s="16" t="s">
        <v>7757</v>
      </c>
      <c r="E937" s="339" t="s">
        <v>23060</v>
      </c>
      <c r="F937"/>
      <c r="G937"/>
      <c r="H937"/>
    </row>
    <row r="938" spans="1:8" ht="15" x14ac:dyDescent="0.25">
      <c r="A938" s="16">
        <f t="shared" si="14"/>
        <v>1109</v>
      </c>
      <c r="B938">
        <v>1109</v>
      </c>
      <c r="C938" t="s">
        <v>23061</v>
      </c>
      <c r="D938" s="16" t="s">
        <v>7757</v>
      </c>
      <c r="E938" s="339" t="s">
        <v>23053</v>
      </c>
      <c r="F938"/>
      <c r="G938"/>
      <c r="H938"/>
    </row>
    <row r="939" spans="1:8" ht="15" x14ac:dyDescent="0.25">
      <c r="A939" s="16">
        <f t="shared" si="14"/>
        <v>1119</v>
      </c>
      <c r="B939">
        <v>1119</v>
      </c>
      <c r="C939" t="s">
        <v>23062</v>
      </c>
      <c r="D939" s="16" t="s">
        <v>7757</v>
      </c>
      <c r="E939" s="339" t="s">
        <v>16515</v>
      </c>
      <c r="F939"/>
      <c r="G939"/>
      <c r="H939"/>
    </row>
    <row r="940" spans="1:8" ht="15" x14ac:dyDescent="0.25">
      <c r="A940" s="16">
        <f t="shared" si="14"/>
        <v>13115</v>
      </c>
      <c r="B940">
        <v>13115</v>
      </c>
      <c r="C940" t="s">
        <v>23063</v>
      </c>
      <c r="D940" s="16" t="s">
        <v>7757</v>
      </c>
      <c r="E940" s="339" t="s">
        <v>21332</v>
      </c>
      <c r="F940"/>
      <c r="G940"/>
      <c r="H940"/>
    </row>
    <row r="941" spans="1:8" ht="15" x14ac:dyDescent="0.25">
      <c r="A941" s="16">
        <f t="shared" si="14"/>
        <v>10541</v>
      </c>
      <c r="B941">
        <v>10541</v>
      </c>
      <c r="C941" t="s">
        <v>23064</v>
      </c>
      <c r="D941" s="16" t="s">
        <v>7757</v>
      </c>
      <c r="E941" s="339" t="s">
        <v>21201</v>
      </c>
      <c r="F941"/>
      <c r="G941"/>
      <c r="H941"/>
    </row>
    <row r="942" spans="1:8" ht="15" x14ac:dyDescent="0.25">
      <c r="A942" s="16">
        <f t="shared" si="14"/>
        <v>10542</v>
      </c>
      <c r="B942">
        <v>10542</v>
      </c>
      <c r="C942" t="s">
        <v>23065</v>
      </c>
      <c r="D942" s="16" t="s">
        <v>7757</v>
      </c>
      <c r="E942" s="339" t="s">
        <v>19923</v>
      </c>
      <c r="F942"/>
      <c r="G942"/>
      <c r="H942"/>
    </row>
    <row r="943" spans="1:8" ht="15" x14ac:dyDescent="0.25">
      <c r="A943" s="16">
        <f t="shared" si="14"/>
        <v>10543</v>
      </c>
      <c r="B943">
        <v>10543</v>
      </c>
      <c r="C943" t="s">
        <v>23066</v>
      </c>
      <c r="D943" s="16" t="s">
        <v>7757</v>
      </c>
      <c r="E943" s="339" t="s">
        <v>23067</v>
      </c>
      <c r="F943"/>
      <c r="G943"/>
      <c r="H943"/>
    </row>
    <row r="944" spans="1:8" ht="15" x14ac:dyDescent="0.25">
      <c r="A944" s="16">
        <f t="shared" si="14"/>
        <v>10544</v>
      </c>
      <c r="B944">
        <v>10544</v>
      </c>
      <c r="C944" t="s">
        <v>23068</v>
      </c>
      <c r="D944" s="16" t="s">
        <v>7757</v>
      </c>
      <c r="E944" s="339" t="s">
        <v>20934</v>
      </c>
      <c r="F944"/>
      <c r="G944"/>
      <c r="H944"/>
    </row>
    <row r="945" spans="1:8" ht="15" x14ac:dyDescent="0.25">
      <c r="A945" s="16">
        <f t="shared" si="14"/>
        <v>10545</v>
      </c>
      <c r="B945">
        <v>10545</v>
      </c>
      <c r="C945" t="s">
        <v>23069</v>
      </c>
      <c r="D945" s="16" t="s">
        <v>7757</v>
      </c>
      <c r="E945" s="339" t="s">
        <v>23070</v>
      </c>
      <c r="F945"/>
      <c r="G945"/>
      <c r="H945"/>
    </row>
    <row r="946" spans="1:8" ht="15" x14ac:dyDescent="0.25">
      <c r="A946" s="16">
        <f t="shared" si="14"/>
        <v>38365</v>
      </c>
      <c r="B946">
        <v>38365</v>
      </c>
      <c r="C946" t="s">
        <v>23071</v>
      </c>
      <c r="D946" s="16" t="s">
        <v>7752</v>
      </c>
      <c r="E946" s="339" t="s">
        <v>23072</v>
      </c>
      <c r="F946"/>
      <c r="G946"/>
      <c r="H946"/>
    </row>
    <row r="947" spans="1:8" ht="15" x14ac:dyDescent="0.25">
      <c r="A947" s="16">
        <f t="shared" si="14"/>
        <v>44056</v>
      </c>
      <c r="B947">
        <v>44056</v>
      </c>
      <c r="C947" t="s">
        <v>23073</v>
      </c>
      <c r="D947" s="16" t="s">
        <v>7753</v>
      </c>
      <c r="E947" s="339" t="s">
        <v>23074</v>
      </c>
      <c r="F947"/>
      <c r="G947"/>
      <c r="H947"/>
    </row>
    <row r="948" spans="1:8" ht="15" x14ac:dyDescent="0.25">
      <c r="A948" s="16">
        <f t="shared" si="14"/>
        <v>44057</v>
      </c>
      <c r="B948">
        <v>44057</v>
      </c>
      <c r="C948" t="s">
        <v>23075</v>
      </c>
      <c r="D948" s="16" t="s">
        <v>7753</v>
      </c>
      <c r="E948" s="339" t="s">
        <v>23076</v>
      </c>
      <c r="F948"/>
      <c r="G948"/>
      <c r="H948"/>
    </row>
    <row r="949" spans="1:8" ht="15" x14ac:dyDescent="0.25">
      <c r="A949" s="16">
        <f t="shared" si="14"/>
        <v>37754</v>
      </c>
      <c r="B949">
        <v>37754</v>
      </c>
      <c r="C949" t="s">
        <v>23077</v>
      </c>
      <c r="D949" s="16" t="s">
        <v>7753</v>
      </c>
      <c r="E949" s="339" t="s">
        <v>23078</v>
      </c>
      <c r="F949"/>
      <c r="G949"/>
      <c r="H949"/>
    </row>
    <row r="950" spans="1:8" ht="15" x14ac:dyDescent="0.25">
      <c r="A950" s="16">
        <f t="shared" si="14"/>
        <v>37757</v>
      </c>
      <c r="B950">
        <v>37757</v>
      </c>
      <c r="C950" t="s">
        <v>23079</v>
      </c>
      <c r="D950" s="16" t="s">
        <v>7753</v>
      </c>
      <c r="E950" s="339" t="s">
        <v>23080</v>
      </c>
      <c r="F950"/>
      <c r="G950"/>
      <c r="H950"/>
    </row>
    <row r="951" spans="1:8" ht="15" x14ac:dyDescent="0.25">
      <c r="A951" s="16">
        <f t="shared" si="14"/>
        <v>44058</v>
      </c>
      <c r="B951">
        <v>44058</v>
      </c>
      <c r="C951" t="s">
        <v>23081</v>
      </c>
      <c r="D951" s="16" t="s">
        <v>7753</v>
      </c>
      <c r="E951" s="339" t="s">
        <v>23082</v>
      </c>
      <c r="F951"/>
      <c r="G951"/>
      <c r="H951"/>
    </row>
    <row r="952" spans="1:8" ht="15" x14ac:dyDescent="0.25">
      <c r="A952" s="16">
        <f t="shared" si="14"/>
        <v>37752</v>
      </c>
      <c r="B952">
        <v>37752</v>
      </c>
      <c r="C952" t="s">
        <v>23083</v>
      </c>
      <c r="D952" s="16" t="s">
        <v>7753</v>
      </c>
      <c r="E952" s="339" t="s">
        <v>23084</v>
      </c>
      <c r="F952"/>
      <c r="G952"/>
      <c r="H952"/>
    </row>
    <row r="953" spans="1:8" ht="15" x14ac:dyDescent="0.25">
      <c r="A953" s="16">
        <f t="shared" si="14"/>
        <v>44059</v>
      </c>
      <c r="B953">
        <v>44059</v>
      </c>
      <c r="C953" t="s">
        <v>23085</v>
      </c>
      <c r="D953" s="16" t="s">
        <v>7753</v>
      </c>
      <c r="E953" s="339" t="s">
        <v>23086</v>
      </c>
      <c r="F953"/>
      <c r="G953"/>
      <c r="H953"/>
    </row>
    <row r="954" spans="1:8" ht="15" x14ac:dyDescent="0.25">
      <c r="A954" s="16">
        <f t="shared" si="14"/>
        <v>37750</v>
      </c>
      <c r="B954">
        <v>37750</v>
      </c>
      <c r="C954" t="s">
        <v>23087</v>
      </c>
      <c r="D954" s="16" t="s">
        <v>7753</v>
      </c>
      <c r="E954" s="339" t="s">
        <v>23088</v>
      </c>
      <c r="F954"/>
      <c r="G954"/>
      <c r="H954"/>
    </row>
    <row r="955" spans="1:8" ht="15" x14ac:dyDescent="0.25">
      <c r="A955" s="16">
        <f t="shared" si="14"/>
        <v>37758</v>
      </c>
      <c r="B955">
        <v>37758</v>
      </c>
      <c r="C955" t="s">
        <v>23089</v>
      </c>
      <c r="D955" s="16" t="s">
        <v>7753</v>
      </c>
      <c r="E955" s="339" t="s">
        <v>23090</v>
      </c>
      <c r="F955"/>
      <c r="G955"/>
      <c r="H955"/>
    </row>
    <row r="956" spans="1:8" ht="15" x14ac:dyDescent="0.25">
      <c r="A956" s="16">
        <f t="shared" si="14"/>
        <v>44060</v>
      </c>
      <c r="B956">
        <v>44060</v>
      </c>
      <c r="C956" t="s">
        <v>23091</v>
      </c>
      <c r="D956" s="16" t="s">
        <v>7753</v>
      </c>
      <c r="E956" s="339" t="s">
        <v>23092</v>
      </c>
      <c r="F956"/>
      <c r="G956"/>
      <c r="H956"/>
    </row>
    <row r="957" spans="1:8" ht="15" x14ac:dyDescent="0.25">
      <c r="A957" s="16">
        <f t="shared" si="14"/>
        <v>37749</v>
      </c>
      <c r="B957">
        <v>37749</v>
      </c>
      <c r="C957" t="s">
        <v>23093</v>
      </c>
      <c r="D957" s="16" t="s">
        <v>7753</v>
      </c>
      <c r="E957" s="339" t="s">
        <v>23094</v>
      </c>
      <c r="F957"/>
      <c r="G957"/>
      <c r="H957"/>
    </row>
    <row r="958" spans="1:8" ht="15" x14ac:dyDescent="0.25">
      <c r="A958" s="16">
        <f t="shared" si="14"/>
        <v>44061</v>
      </c>
      <c r="B958">
        <v>44061</v>
      </c>
      <c r="C958" t="s">
        <v>23095</v>
      </c>
      <c r="D958" s="16" t="s">
        <v>7753</v>
      </c>
      <c r="E958" s="339" t="s">
        <v>23096</v>
      </c>
      <c r="F958"/>
      <c r="G958"/>
      <c r="H958"/>
    </row>
    <row r="959" spans="1:8" ht="15" x14ac:dyDescent="0.25">
      <c r="A959" s="16">
        <f t="shared" si="14"/>
        <v>1159</v>
      </c>
      <c r="B959">
        <v>1159</v>
      </c>
      <c r="C959" t="s">
        <v>23097</v>
      </c>
      <c r="D959" s="16" t="s">
        <v>7753</v>
      </c>
      <c r="E959" s="339" t="s">
        <v>23098</v>
      </c>
      <c r="F959"/>
      <c r="G959"/>
      <c r="H959"/>
    </row>
    <row r="960" spans="1:8" ht="15" x14ac:dyDescent="0.25">
      <c r="A960" s="16">
        <f t="shared" si="14"/>
        <v>12114</v>
      </c>
      <c r="B960">
        <v>12114</v>
      </c>
      <c r="C960" t="s">
        <v>23099</v>
      </c>
      <c r="D960" s="16" t="s">
        <v>7753</v>
      </c>
      <c r="E960" s="339" t="s">
        <v>23100</v>
      </c>
      <c r="F960"/>
      <c r="G960"/>
      <c r="H960"/>
    </row>
    <row r="961" spans="1:8" ht="15" x14ac:dyDescent="0.25">
      <c r="A961" s="16">
        <f t="shared" si="14"/>
        <v>38106</v>
      </c>
      <c r="B961">
        <v>38106</v>
      </c>
      <c r="C961" t="s">
        <v>23101</v>
      </c>
      <c r="D961" s="16" t="s">
        <v>7753</v>
      </c>
      <c r="E961" s="339" t="s">
        <v>23102</v>
      </c>
      <c r="F961"/>
      <c r="G961"/>
      <c r="H961"/>
    </row>
    <row r="962" spans="1:8" ht="15" x14ac:dyDescent="0.25">
      <c r="A962" s="16">
        <f t="shared" si="14"/>
        <v>38085</v>
      </c>
      <c r="B962">
        <v>38085</v>
      </c>
      <c r="C962" t="s">
        <v>23103</v>
      </c>
      <c r="D962" s="16" t="s">
        <v>7753</v>
      </c>
      <c r="E962" s="339" t="s">
        <v>15657</v>
      </c>
      <c r="F962"/>
      <c r="G962"/>
      <c r="H962"/>
    </row>
    <row r="963" spans="1:8" ht="15" x14ac:dyDescent="0.25">
      <c r="A963" s="16">
        <f t="shared" ref="A963:A1026" si="15">B963</f>
        <v>38599</v>
      </c>
      <c r="B963">
        <v>38599</v>
      </c>
      <c r="C963" t="s">
        <v>23104</v>
      </c>
      <c r="D963" s="16" t="s">
        <v>7753</v>
      </c>
      <c r="E963" s="339" t="s">
        <v>20842</v>
      </c>
      <c r="F963"/>
      <c r="G963"/>
      <c r="H963"/>
    </row>
    <row r="964" spans="1:8" ht="15" x14ac:dyDescent="0.25">
      <c r="A964" s="16">
        <f t="shared" si="15"/>
        <v>38596</v>
      </c>
      <c r="B964">
        <v>38596</v>
      </c>
      <c r="C964" t="s">
        <v>23105</v>
      </c>
      <c r="D964" s="16" t="s">
        <v>7753</v>
      </c>
      <c r="E964" s="339" t="s">
        <v>23106</v>
      </c>
      <c r="F964"/>
      <c r="G964"/>
      <c r="H964"/>
    </row>
    <row r="965" spans="1:8" ht="15" x14ac:dyDescent="0.25">
      <c r="A965" s="16">
        <f t="shared" si="15"/>
        <v>38600</v>
      </c>
      <c r="B965">
        <v>38600</v>
      </c>
      <c r="C965" t="s">
        <v>23107</v>
      </c>
      <c r="D965" s="16" t="s">
        <v>7753</v>
      </c>
      <c r="E965" s="339" t="s">
        <v>15941</v>
      </c>
      <c r="F965"/>
      <c r="G965"/>
      <c r="H965"/>
    </row>
    <row r="966" spans="1:8" ht="15" x14ac:dyDescent="0.25">
      <c r="A966" s="16">
        <f t="shared" si="15"/>
        <v>38597</v>
      </c>
      <c r="B966">
        <v>38597</v>
      </c>
      <c r="C966" t="s">
        <v>23108</v>
      </c>
      <c r="D966" s="16" t="s">
        <v>7753</v>
      </c>
      <c r="E966" s="339" t="s">
        <v>8056</v>
      </c>
      <c r="F966"/>
      <c r="G966"/>
      <c r="H966"/>
    </row>
    <row r="967" spans="1:8" ht="15" x14ac:dyDescent="0.25">
      <c r="A967" s="16">
        <f t="shared" si="15"/>
        <v>659</v>
      </c>
      <c r="B967">
        <v>659</v>
      </c>
      <c r="C967" t="s">
        <v>23109</v>
      </c>
      <c r="D967" s="16" t="s">
        <v>7753</v>
      </c>
      <c r="E967" s="339" t="s">
        <v>8373</v>
      </c>
      <c r="F967"/>
      <c r="G967"/>
      <c r="H967"/>
    </row>
    <row r="968" spans="1:8" ht="15" x14ac:dyDescent="0.25">
      <c r="A968" s="16">
        <f t="shared" si="15"/>
        <v>660</v>
      </c>
      <c r="B968">
        <v>660</v>
      </c>
      <c r="C968" t="s">
        <v>23110</v>
      </c>
      <c r="D968" s="16" t="s">
        <v>7753</v>
      </c>
      <c r="E968" s="339" t="s">
        <v>7951</v>
      </c>
      <c r="F968"/>
      <c r="G968"/>
      <c r="H968"/>
    </row>
    <row r="969" spans="1:8" ht="15" x14ac:dyDescent="0.25">
      <c r="A969" s="16">
        <f t="shared" si="15"/>
        <v>658</v>
      </c>
      <c r="B969">
        <v>658</v>
      </c>
      <c r="C969" t="s">
        <v>23111</v>
      </c>
      <c r="D969" s="16" t="s">
        <v>7753</v>
      </c>
      <c r="E969" s="339" t="s">
        <v>15627</v>
      </c>
      <c r="F969"/>
      <c r="G969"/>
      <c r="H969"/>
    </row>
    <row r="970" spans="1:8" ht="15" x14ac:dyDescent="0.25">
      <c r="A970" s="16">
        <f t="shared" si="15"/>
        <v>38548</v>
      </c>
      <c r="B970">
        <v>38548</v>
      </c>
      <c r="C970" t="s">
        <v>23112</v>
      </c>
      <c r="D970" s="16" t="s">
        <v>7753</v>
      </c>
      <c r="E970" s="339" t="s">
        <v>23113</v>
      </c>
      <c r="F970"/>
      <c r="G970"/>
      <c r="H970"/>
    </row>
    <row r="971" spans="1:8" ht="15" x14ac:dyDescent="0.25">
      <c r="A971" s="16">
        <f t="shared" si="15"/>
        <v>34649</v>
      </c>
      <c r="B971">
        <v>34649</v>
      </c>
      <c r="C971" t="s">
        <v>23114</v>
      </c>
      <c r="D971" s="16" t="s">
        <v>7753</v>
      </c>
      <c r="E971" s="339" t="s">
        <v>15487</v>
      </c>
      <c r="F971"/>
      <c r="G971"/>
      <c r="H971"/>
    </row>
    <row r="972" spans="1:8" ht="15" x14ac:dyDescent="0.25">
      <c r="A972" s="16">
        <f t="shared" si="15"/>
        <v>34655</v>
      </c>
      <c r="B972">
        <v>34655</v>
      </c>
      <c r="C972" t="s">
        <v>23115</v>
      </c>
      <c r="D972" s="16" t="s">
        <v>7753</v>
      </c>
      <c r="E972" s="339" t="s">
        <v>17617</v>
      </c>
      <c r="F972"/>
      <c r="G972"/>
      <c r="H972"/>
    </row>
    <row r="973" spans="1:8" ht="15" x14ac:dyDescent="0.25">
      <c r="A973" s="16">
        <f t="shared" si="15"/>
        <v>40607</v>
      </c>
      <c r="B973">
        <v>40607</v>
      </c>
      <c r="C973" t="s">
        <v>23116</v>
      </c>
      <c r="D973" s="16" t="s">
        <v>7753</v>
      </c>
      <c r="E973" s="339" t="s">
        <v>8375</v>
      </c>
      <c r="F973"/>
      <c r="G973"/>
      <c r="H973"/>
    </row>
    <row r="974" spans="1:8" ht="15" x14ac:dyDescent="0.25">
      <c r="A974" s="16">
        <f t="shared" si="15"/>
        <v>567</v>
      </c>
      <c r="B974">
        <v>567</v>
      </c>
      <c r="C974" t="s">
        <v>23117</v>
      </c>
      <c r="D974" s="16" t="s">
        <v>7757</v>
      </c>
      <c r="E974" s="339" t="s">
        <v>23118</v>
      </c>
      <c r="F974"/>
      <c r="G974"/>
      <c r="H974"/>
    </row>
    <row r="975" spans="1:8" ht="15" x14ac:dyDescent="0.25">
      <c r="A975" s="16">
        <f t="shared" si="15"/>
        <v>574</v>
      </c>
      <c r="B975">
        <v>574</v>
      </c>
      <c r="C975" t="s">
        <v>23119</v>
      </c>
      <c r="D975" s="16" t="s">
        <v>7757</v>
      </c>
      <c r="E975" s="339" t="s">
        <v>23120</v>
      </c>
      <c r="F975"/>
      <c r="G975"/>
      <c r="H975"/>
    </row>
    <row r="976" spans="1:8" ht="15" x14ac:dyDescent="0.25">
      <c r="A976" s="16">
        <f t="shared" si="15"/>
        <v>568</v>
      </c>
      <c r="B976">
        <v>568</v>
      </c>
      <c r="C976" t="s">
        <v>23121</v>
      </c>
      <c r="D976" s="16" t="s">
        <v>7757</v>
      </c>
      <c r="E976" s="339" t="s">
        <v>23122</v>
      </c>
      <c r="F976"/>
      <c r="G976"/>
      <c r="H976"/>
    </row>
    <row r="977" spans="1:8" ht="15" x14ac:dyDescent="0.25">
      <c r="A977" s="16">
        <f t="shared" si="15"/>
        <v>4777</v>
      </c>
      <c r="B977">
        <v>4777</v>
      </c>
      <c r="C977" t="s">
        <v>23123</v>
      </c>
      <c r="D977" s="16" t="s">
        <v>7755</v>
      </c>
      <c r="E977" s="339" t="s">
        <v>13309</v>
      </c>
      <c r="F977"/>
      <c r="G977"/>
      <c r="H977"/>
    </row>
    <row r="978" spans="1:8" ht="15" x14ac:dyDescent="0.25">
      <c r="A978" s="16">
        <f t="shared" si="15"/>
        <v>592</v>
      </c>
      <c r="B978">
        <v>592</v>
      </c>
      <c r="C978" t="s">
        <v>23124</v>
      </c>
      <c r="D978" s="16" t="s">
        <v>7755</v>
      </c>
      <c r="E978" s="339" t="s">
        <v>23125</v>
      </c>
      <c r="F978"/>
      <c r="G978"/>
      <c r="H978"/>
    </row>
    <row r="979" spans="1:8" ht="15" x14ac:dyDescent="0.25">
      <c r="A979" s="16">
        <f t="shared" si="15"/>
        <v>586</v>
      </c>
      <c r="B979">
        <v>586</v>
      </c>
      <c r="C979" t="s">
        <v>23126</v>
      </c>
      <c r="D979" s="16" t="s">
        <v>7757</v>
      </c>
      <c r="E979" s="339" t="s">
        <v>17671</v>
      </c>
      <c r="F979"/>
      <c r="G979"/>
      <c r="H979"/>
    </row>
    <row r="980" spans="1:8" ht="15" x14ac:dyDescent="0.25">
      <c r="A980" s="16">
        <f t="shared" si="15"/>
        <v>588</v>
      </c>
      <c r="B980">
        <v>588</v>
      </c>
      <c r="C980" t="s">
        <v>23127</v>
      </c>
      <c r="D980" s="16" t="s">
        <v>7757</v>
      </c>
      <c r="E980" s="339" t="s">
        <v>23128</v>
      </c>
      <c r="F980"/>
      <c r="G980"/>
      <c r="H980"/>
    </row>
    <row r="981" spans="1:8" ht="15" x14ac:dyDescent="0.25">
      <c r="A981" s="16">
        <f t="shared" si="15"/>
        <v>591</v>
      </c>
      <c r="B981">
        <v>591</v>
      </c>
      <c r="C981" t="s">
        <v>23129</v>
      </c>
      <c r="D981" s="16" t="s">
        <v>7755</v>
      </c>
      <c r="E981" s="339" t="s">
        <v>14467</v>
      </c>
      <c r="F981"/>
      <c r="G981"/>
      <c r="H981"/>
    </row>
    <row r="982" spans="1:8" ht="15" x14ac:dyDescent="0.25">
      <c r="A982" s="16">
        <f t="shared" si="15"/>
        <v>584</v>
      </c>
      <c r="B982">
        <v>584</v>
      </c>
      <c r="C982" t="s">
        <v>23130</v>
      </c>
      <c r="D982" s="16" t="s">
        <v>7757</v>
      </c>
      <c r="E982" s="339" t="s">
        <v>23131</v>
      </c>
      <c r="F982"/>
      <c r="G982"/>
      <c r="H982"/>
    </row>
    <row r="983" spans="1:8" ht="15" x14ac:dyDescent="0.25">
      <c r="A983" s="16">
        <f t="shared" si="15"/>
        <v>589</v>
      </c>
      <c r="B983">
        <v>589</v>
      </c>
      <c r="C983" t="s">
        <v>23132</v>
      </c>
      <c r="D983" s="16" t="s">
        <v>7757</v>
      </c>
      <c r="E983" s="339" t="s">
        <v>23133</v>
      </c>
      <c r="F983"/>
      <c r="G983"/>
      <c r="H983"/>
    </row>
    <row r="984" spans="1:8" ht="15" x14ac:dyDescent="0.25">
      <c r="A984" s="16">
        <f t="shared" si="15"/>
        <v>1165</v>
      </c>
      <c r="B984">
        <v>1165</v>
      </c>
      <c r="C984" t="s">
        <v>23134</v>
      </c>
      <c r="D984" s="16" t="s">
        <v>7753</v>
      </c>
      <c r="E984" s="339" t="s">
        <v>16096</v>
      </c>
      <c r="F984"/>
      <c r="G984"/>
      <c r="H984"/>
    </row>
    <row r="985" spans="1:8" ht="15" x14ac:dyDescent="0.25">
      <c r="A985" s="16">
        <f t="shared" si="15"/>
        <v>1164</v>
      </c>
      <c r="B985">
        <v>1164</v>
      </c>
      <c r="C985" t="s">
        <v>23135</v>
      </c>
      <c r="D985" s="16" t="s">
        <v>7753</v>
      </c>
      <c r="E985" s="339" t="s">
        <v>13338</v>
      </c>
      <c r="F985"/>
      <c r="G985"/>
      <c r="H985"/>
    </row>
    <row r="986" spans="1:8" ht="15" x14ac:dyDescent="0.25">
      <c r="A986" s="16">
        <f t="shared" si="15"/>
        <v>1162</v>
      </c>
      <c r="B986">
        <v>1162</v>
      </c>
      <c r="C986" t="s">
        <v>23136</v>
      </c>
      <c r="D986" s="16" t="s">
        <v>7753</v>
      </c>
      <c r="E986" s="339" t="s">
        <v>14141</v>
      </c>
      <c r="F986"/>
      <c r="G986"/>
      <c r="H986"/>
    </row>
    <row r="987" spans="1:8" ht="15" x14ac:dyDescent="0.25">
      <c r="A987" s="16">
        <f t="shared" si="15"/>
        <v>12395</v>
      </c>
      <c r="B987">
        <v>12395</v>
      </c>
      <c r="C987" t="s">
        <v>23137</v>
      </c>
      <c r="D987" s="16" t="s">
        <v>7753</v>
      </c>
      <c r="E987" s="339" t="s">
        <v>21760</v>
      </c>
      <c r="F987"/>
      <c r="G987"/>
      <c r="H987"/>
    </row>
    <row r="988" spans="1:8" ht="15" x14ac:dyDescent="0.25">
      <c r="A988" s="16">
        <f t="shared" si="15"/>
        <v>1170</v>
      </c>
      <c r="B988">
        <v>1170</v>
      </c>
      <c r="C988" t="s">
        <v>23138</v>
      </c>
      <c r="D988" s="16" t="s">
        <v>7753</v>
      </c>
      <c r="E988" s="339" t="s">
        <v>11319</v>
      </c>
      <c r="F988"/>
      <c r="G988"/>
      <c r="H988"/>
    </row>
    <row r="989" spans="1:8" ht="15" x14ac:dyDescent="0.25">
      <c r="A989" s="16">
        <f t="shared" si="15"/>
        <v>1169</v>
      </c>
      <c r="B989">
        <v>1169</v>
      </c>
      <c r="C989" t="s">
        <v>23139</v>
      </c>
      <c r="D989" s="16" t="s">
        <v>7753</v>
      </c>
      <c r="E989" s="339" t="s">
        <v>23140</v>
      </c>
      <c r="F989"/>
      <c r="G989"/>
      <c r="H989"/>
    </row>
    <row r="990" spans="1:8" ht="15" x14ac:dyDescent="0.25">
      <c r="A990" s="16">
        <f t="shared" si="15"/>
        <v>1166</v>
      </c>
      <c r="B990">
        <v>1166</v>
      </c>
      <c r="C990" t="s">
        <v>23141</v>
      </c>
      <c r="D990" s="16" t="s">
        <v>7753</v>
      </c>
      <c r="E990" s="339" t="s">
        <v>16509</v>
      </c>
      <c r="F990"/>
      <c r="G990"/>
      <c r="H990"/>
    </row>
    <row r="991" spans="1:8" ht="15" x14ac:dyDescent="0.25">
      <c r="A991" s="16">
        <f t="shared" si="15"/>
        <v>1163</v>
      </c>
      <c r="B991">
        <v>1163</v>
      </c>
      <c r="C991" t="s">
        <v>23142</v>
      </c>
      <c r="D991" s="16" t="s">
        <v>7753</v>
      </c>
      <c r="E991" s="339" t="s">
        <v>8017</v>
      </c>
      <c r="F991"/>
      <c r="G991"/>
      <c r="H991"/>
    </row>
    <row r="992" spans="1:8" ht="15" x14ac:dyDescent="0.25">
      <c r="A992" s="16">
        <f t="shared" si="15"/>
        <v>12396</v>
      </c>
      <c r="B992">
        <v>12396</v>
      </c>
      <c r="C992" t="s">
        <v>23143</v>
      </c>
      <c r="D992" s="16" t="s">
        <v>7753</v>
      </c>
      <c r="E992" s="339" t="s">
        <v>21760</v>
      </c>
      <c r="F992"/>
      <c r="G992"/>
      <c r="H992"/>
    </row>
    <row r="993" spans="1:8" ht="15" x14ac:dyDescent="0.25">
      <c r="A993" s="16">
        <f t="shared" si="15"/>
        <v>1168</v>
      </c>
      <c r="B993">
        <v>1168</v>
      </c>
      <c r="C993" t="s">
        <v>23144</v>
      </c>
      <c r="D993" s="16" t="s">
        <v>7753</v>
      </c>
      <c r="E993" s="339" t="s">
        <v>20054</v>
      </c>
      <c r="F993"/>
      <c r="G993"/>
      <c r="H993"/>
    </row>
    <row r="994" spans="1:8" ht="15" x14ac:dyDescent="0.25">
      <c r="A994" s="16">
        <f t="shared" si="15"/>
        <v>1167</v>
      </c>
      <c r="B994">
        <v>1167</v>
      </c>
      <c r="C994" t="s">
        <v>23145</v>
      </c>
      <c r="D994" s="16" t="s">
        <v>7753</v>
      </c>
      <c r="E994" s="339" t="s">
        <v>23146</v>
      </c>
      <c r="F994"/>
      <c r="G994"/>
      <c r="H994"/>
    </row>
    <row r="995" spans="1:8" ht="15" x14ac:dyDescent="0.25">
      <c r="A995" s="16">
        <f t="shared" si="15"/>
        <v>36331</v>
      </c>
      <c r="B995">
        <v>36331</v>
      </c>
      <c r="C995" t="s">
        <v>23147</v>
      </c>
      <c r="D995" s="16" t="s">
        <v>7753</v>
      </c>
      <c r="E995" s="339" t="s">
        <v>13590</v>
      </c>
      <c r="F995"/>
      <c r="G995"/>
      <c r="H995"/>
    </row>
    <row r="996" spans="1:8" ht="15" x14ac:dyDescent="0.25">
      <c r="A996" s="16">
        <f t="shared" si="15"/>
        <v>36346</v>
      </c>
      <c r="B996">
        <v>36346</v>
      </c>
      <c r="C996" t="s">
        <v>23148</v>
      </c>
      <c r="D996" s="16" t="s">
        <v>7753</v>
      </c>
      <c r="E996" s="339" t="s">
        <v>21900</v>
      </c>
      <c r="F996"/>
      <c r="G996"/>
      <c r="H996"/>
    </row>
    <row r="997" spans="1:8" ht="15" x14ac:dyDescent="0.25">
      <c r="A997" s="16">
        <f t="shared" si="15"/>
        <v>1197</v>
      </c>
      <c r="B997">
        <v>1197</v>
      </c>
      <c r="C997" t="s">
        <v>23149</v>
      </c>
      <c r="D997" s="16" t="s">
        <v>7753</v>
      </c>
      <c r="E997" s="339" t="s">
        <v>15052</v>
      </c>
      <c r="F997"/>
      <c r="G997"/>
      <c r="H997"/>
    </row>
    <row r="998" spans="1:8" ht="15" x14ac:dyDescent="0.25">
      <c r="A998" s="16">
        <f t="shared" si="15"/>
        <v>1202</v>
      </c>
      <c r="B998">
        <v>1202</v>
      </c>
      <c r="C998" t="s">
        <v>23150</v>
      </c>
      <c r="D998" s="16" t="s">
        <v>7753</v>
      </c>
      <c r="E998" s="339" t="s">
        <v>15461</v>
      </c>
      <c r="F998"/>
      <c r="G998"/>
      <c r="H998"/>
    </row>
    <row r="999" spans="1:8" ht="15" x14ac:dyDescent="0.25">
      <c r="A999" s="16">
        <f t="shared" si="15"/>
        <v>1198</v>
      </c>
      <c r="B999">
        <v>1198</v>
      </c>
      <c r="C999" t="s">
        <v>23151</v>
      </c>
      <c r="D999" s="16" t="s">
        <v>7753</v>
      </c>
      <c r="E999" s="339" t="s">
        <v>9226</v>
      </c>
      <c r="F999"/>
      <c r="G999"/>
      <c r="H999"/>
    </row>
    <row r="1000" spans="1:8" ht="15" x14ac:dyDescent="0.25">
      <c r="A1000" s="16">
        <f t="shared" si="15"/>
        <v>20088</v>
      </c>
      <c r="B1000">
        <v>20088</v>
      </c>
      <c r="C1000" t="s">
        <v>23152</v>
      </c>
      <c r="D1000" s="16" t="s">
        <v>7753</v>
      </c>
      <c r="E1000" s="339" t="s">
        <v>8162</v>
      </c>
      <c r="F1000"/>
      <c r="G1000"/>
      <c r="H1000"/>
    </row>
    <row r="1001" spans="1:8" ht="15" x14ac:dyDescent="0.25">
      <c r="A1001" s="16">
        <f t="shared" si="15"/>
        <v>20089</v>
      </c>
      <c r="B1001">
        <v>20089</v>
      </c>
      <c r="C1001" t="s">
        <v>23153</v>
      </c>
      <c r="D1001" s="16" t="s">
        <v>7753</v>
      </c>
      <c r="E1001" s="339" t="s">
        <v>17879</v>
      </c>
      <c r="F1001"/>
      <c r="G1001"/>
      <c r="H1001"/>
    </row>
    <row r="1002" spans="1:8" ht="15" x14ac:dyDescent="0.25">
      <c r="A1002" s="16">
        <f t="shared" si="15"/>
        <v>20087</v>
      </c>
      <c r="B1002">
        <v>20087</v>
      </c>
      <c r="C1002" t="s">
        <v>23154</v>
      </c>
      <c r="D1002" s="16" t="s">
        <v>7753</v>
      </c>
      <c r="E1002" s="339" t="s">
        <v>8209</v>
      </c>
      <c r="F1002"/>
      <c r="G1002"/>
      <c r="H1002"/>
    </row>
    <row r="1003" spans="1:8" ht="15" x14ac:dyDescent="0.25">
      <c r="A1003" s="16">
        <f t="shared" si="15"/>
        <v>1200</v>
      </c>
      <c r="B1003">
        <v>1200</v>
      </c>
      <c r="C1003" t="s">
        <v>23155</v>
      </c>
      <c r="D1003" s="16" t="s">
        <v>7753</v>
      </c>
      <c r="E1003" s="339" t="s">
        <v>15669</v>
      </c>
      <c r="F1003"/>
      <c r="G1003"/>
      <c r="H1003"/>
    </row>
    <row r="1004" spans="1:8" ht="15" x14ac:dyDescent="0.25">
      <c r="A1004" s="16">
        <f t="shared" si="15"/>
        <v>12909</v>
      </c>
      <c r="B1004">
        <v>12909</v>
      </c>
      <c r="C1004" t="s">
        <v>23156</v>
      </c>
      <c r="D1004" s="16" t="s">
        <v>7753</v>
      </c>
      <c r="E1004" s="339" t="s">
        <v>12805</v>
      </c>
      <c r="F1004"/>
      <c r="G1004"/>
      <c r="H1004"/>
    </row>
    <row r="1005" spans="1:8" ht="15" x14ac:dyDescent="0.25">
      <c r="A1005" s="16">
        <f t="shared" si="15"/>
        <v>12910</v>
      </c>
      <c r="B1005">
        <v>12910</v>
      </c>
      <c r="C1005" t="s">
        <v>23157</v>
      </c>
      <c r="D1005" s="16" t="s">
        <v>7753</v>
      </c>
      <c r="E1005" s="339" t="s">
        <v>12853</v>
      </c>
      <c r="F1005"/>
      <c r="G1005"/>
      <c r="H1005"/>
    </row>
    <row r="1006" spans="1:8" ht="15" x14ac:dyDescent="0.25">
      <c r="A1006" s="16">
        <f t="shared" si="15"/>
        <v>1191</v>
      </c>
      <c r="B1006">
        <v>1191</v>
      </c>
      <c r="C1006" t="s">
        <v>23158</v>
      </c>
      <c r="D1006" s="16" t="s">
        <v>7753</v>
      </c>
      <c r="E1006" s="339" t="s">
        <v>11986</v>
      </c>
      <c r="F1006"/>
      <c r="G1006"/>
      <c r="H1006"/>
    </row>
    <row r="1007" spans="1:8" ht="15" x14ac:dyDescent="0.25">
      <c r="A1007" s="16">
        <f t="shared" si="15"/>
        <v>1185</v>
      </c>
      <c r="B1007">
        <v>1185</v>
      </c>
      <c r="C1007" t="s">
        <v>23159</v>
      </c>
      <c r="D1007" s="16" t="s">
        <v>7753</v>
      </c>
      <c r="E1007" s="339" t="s">
        <v>11986</v>
      </c>
      <c r="F1007"/>
      <c r="G1007"/>
      <c r="H1007"/>
    </row>
    <row r="1008" spans="1:8" ht="15" x14ac:dyDescent="0.25">
      <c r="A1008" s="16">
        <f t="shared" si="15"/>
        <v>1189</v>
      </c>
      <c r="B1008">
        <v>1189</v>
      </c>
      <c r="C1008" t="s">
        <v>23160</v>
      </c>
      <c r="D1008" s="16" t="s">
        <v>7753</v>
      </c>
      <c r="E1008" s="339" t="s">
        <v>15684</v>
      </c>
      <c r="F1008"/>
      <c r="G1008"/>
      <c r="H1008"/>
    </row>
    <row r="1009" spans="1:8" ht="15" x14ac:dyDescent="0.25">
      <c r="A1009" s="16">
        <f t="shared" si="15"/>
        <v>1193</v>
      </c>
      <c r="B1009">
        <v>1193</v>
      </c>
      <c r="C1009" t="s">
        <v>23161</v>
      </c>
      <c r="D1009" s="16" t="s">
        <v>7753</v>
      </c>
      <c r="E1009" s="339" t="s">
        <v>15540</v>
      </c>
      <c r="F1009"/>
      <c r="G1009"/>
      <c r="H1009"/>
    </row>
    <row r="1010" spans="1:8" ht="15" x14ac:dyDescent="0.25">
      <c r="A1010" s="16">
        <f t="shared" si="15"/>
        <v>1194</v>
      </c>
      <c r="B1010">
        <v>1194</v>
      </c>
      <c r="C1010" t="s">
        <v>23162</v>
      </c>
      <c r="D1010" s="16" t="s">
        <v>7753</v>
      </c>
      <c r="E1010" s="339" t="s">
        <v>23163</v>
      </c>
      <c r="F1010"/>
      <c r="G1010"/>
      <c r="H1010"/>
    </row>
    <row r="1011" spans="1:8" ht="15" x14ac:dyDescent="0.25">
      <c r="A1011" s="16">
        <f t="shared" si="15"/>
        <v>1195</v>
      </c>
      <c r="B1011">
        <v>1195</v>
      </c>
      <c r="C1011" t="s">
        <v>23164</v>
      </c>
      <c r="D1011" s="16" t="s">
        <v>7753</v>
      </c>
      <c r="E1011" s="339" t="s">
        <v>8061</v>
      </c>
      <c r="F1011"/>
      <c r="G1011"/>
      <c r="H1011"/>
    </row>
    <row r="1012" spans="1:8" ht="15" x14ac:dyDescent="0.25">
      <c r="A1012" s="16">
        <f t="shared" si="15"/>
        <v>1204</v>
      </c>
      <c r="B1012">
        <v>1204</v>
      </c>
      <c r="C1012" t="s">
        <v>23165</v>
      </c>
      <c r="D1012" s="16" t="s">
        <v>7753</v>
      </c>
      <c r="E1012" s="339" t="s">
        <v>23166</v>
      </c>
      <c r="F1012"/>
      <c r="G1012"/>
      <c r="H1012"/>
    </row>
    <row r="1013" spans="1:8" ht="15" x14ac:dyDescent="0.25">
      <c r="A1013" s="16">
        <f t="shared" si="15"/>
        <v>1207</v>
      </c>
      <c r="B1013">
        <v>1207</v>
      </c>
      <c r="C1013" t="s">
        <v>23167</v>
      </c>
      <c r="D1013" s="16" t="s">
        <v>7753</v>
      </c>
      <c r="E1013" s="339" t="s">
        <v>23168</v>
      </c>
      <c r="F1013"/>
      <c r="G1013"/>
      <c r="H1013"/>
    </row>
    <row r="1014" spans="1:8" ht="15" x14ac:dyDescent="0.25">
      <c r="A1014" s="16">
        <f t="shared" si="15"/>
        <v>1206</v>
      </c>
      <c r="B1014">
        <v>1206</v>
      </c>
      <c r="C1014" t="s">
        <v>23169</v>
      </c>
      <c r="D1014" s="16" t="s">
        <v>7753</v>
      </c>
      <c r="E1014" s="339" t="s">
        <v>23170</v>
      </c>
      <c r="F1014"/>
      <c r="G1014"/>
      <c r="H1014"/>
    </row>
    <row r="1015" spans="1:8" ht="15" x14ac:dyDescent="0.25">
      <c r="A1015" s="16">
        <f t="shared" si="15"/>
        <v>1183</v>
      </c>
      <c r="B1015">
        <v>1183</v>
      </c>
      <c r="C1015" t="s">
        <v>23171</v>
      </c>
      <c r="D1015" s="16" t="s">
        <v>7753</v>
      </c>
      <c r="E1015" s="339" t="s">
        <v>16063</v>
      </c>
      <c r="F1015"/>
      <c r="G1015"/>
      <c r="H1015"/>
    </row>
    <row r="1016" spans="1:8" ht="15" x14ac:dyDescent="0.25">
      <c r="A1016" s="16">
        <f t="shared" si="15"/>
        <v>42685</v>
      </c>
      <c r="B1016">
        <v>42685</v>
      </c>
      <c r="C1016" t="s">
        <v>23172</v>
      </c>
      <c r="D1016" s="16" t="s">
        <v>7753</v>
      </c>
      <c r="E1016" s="339" t="s">
        <v>20084</v>
      </c>
      <c r="F1016"/>
      <c r="G1016"/>
      <c r="H1016"/>
    </row>
    <row r="1017" spans="1:8" ht="15" x14ac:dyDescent="0.25">
      <c r="A1017" s="16">
        <f t="shared" si="15"/>
        <v>42686</v>
      </c>
      <c r="B1017">
        <v>42686</v>
      </c>
      <c r="C1017" t="s">
        <v>23173</v>
      </c>
      <c r="D1017" s="16" t="s">
        <v>7753</v>
      </c>
      <c r="E1017" s="339" t="s">
        <v>23174</v>
      </c>
      <c r="F1017"/>
      <c r="G1017"/>
      <c r="H1017"/>
    </row>
    <row r="1018" spans="1:8" ht="15" x14ac:dyDescent="0.25">
      <c r="A1018" s="16">
        <f t="shared" si="15"/>
        <v>12894</v>
      </c>
      <c r="B1018">
        <v>12894</v>
      </c>
      <c r="C1018" t="s">
        <v>23175</v>
      </c>
      <c r="D1018" s="16" t="s">
        <v>7753</v>
      </c>
      <c r="E1018" s="339" t="s">
        <v>16611</v>
      </c>
      <c r="F1018"/>
      <c r="G1018"/>
      <c r="H1018"/>
    </row>
    <row r="1019" spans="1:8" ht="15" x14ac:dyDescent="0.25">
      <c r="A1019" s="16">
        <f t="shared" si="15"/>
        <v>12895</v>
      </c>
      <c r="B1019">
        <v>12895</v>
      </c>
      <c r="C1019" t="s">
        <v>23176</v>
      </c>
      <c r="D1019" s="16" t="s">
        <v>7753</v>
      </c>
      <c r="E1019" s="339" t="s">
        <v>10557</v>
      </c>
      <c r="F1019"/>
      <c r="G1019"/>
      <c r="H1019"/>
    </row>
    <row r="1020" spans="1:8" ht="15" x14ac:dyDescent="0.25">
      <c r="A1020" s="16">
        <f t="shared" si="15"/>
        <v>1631</v>
      </c>
      <c r="B1020">
        <v>1631</v>
      </c>
      <c r="C1020" t="s">
        <v>23177</v>
      </c>
      <c r="D1020" s="16" t="s">
        <v>7753</v>
      </c>
      <c r="E1020" s="339" t="s">
        <v>23178</v>
      </c>
      <c r="F1020"/>
      <c r="G1020"/>
      <c r="H1020"/>
    </row>
    <row r="1021" spans="1:8" ht="15" x14ac:dyDescent="0.25">
      <c r="A1021" s="16">
        <f t="shared" si="15"/>
        <v>1633</v>
      </c>
      <c r="B1021">
        <v>1633</v>
      </c>
      <c r="C1021" t="s">
        <v>23179</v>
      </c>
      <c r="D1021" s="16" t="s">
        <v>7753</v>
      </c>
      <c r="E1021" s="339" t="s">
        <v>23180</v>
      </c>
      <c r="F1021"/>
      <c r="G1021"/>
      <c r="H1021"/>
    </row>
    <row r="1022" spans="1:8" ht="15" x14ac:dyDescent="0.25">
      <c r="A1022" s="16">
        <f t="shared" si="15"/>
        <v>10818</v>
      </c>
      <c r="B1022">
        <v>10818</v>
      </c>
      <c r="C1022" t="s">
        <v>23181</v>
      </c>
      <c r="D1022" s="16" t="s">
        <v>7755</v>
      </c>
      <c r="E1022" s="339" t="s">
        <v>23182</v>
      </c>
      <c r="F1022"/>
      <c r="G1022"/>
      <c r="H1022"/>
    </row>
    <row r="1023" spans="1:8" ht="15" x14ac:dyDescent="0.25">
      <c r="A1023" s="16">
        <f t="shared" si="15"/>
        <v>41410</v>
      </c>
      <c r="B1023">
        <v>41410</v>
      </c>
      <c r="C1023" t="s">
        <v>23183</v>
      </c>
      <c r="D1023" s="16" t="s">
        <v>7753</v>
      </c>
      <c r="E1023" s="339" t="s">
        <v>23184</v>
      </c>
      <c r="F1023"/>
      <c r="G1023"/>
      <c r="H1023"/>
    </row>
    <row r="1024" spans="1:8" ht="15" x14ac:dyDescent="0.25">
      <c r="A1024" s="16">
        <f t="shared" si="15"/>
        <v>41411</v>
      </c>
      <c r="B1024">
        <v>41411</v>
      </c>
      <c r="C1024" t="s">
        <v>23185</v>
      </c>
      <c r="D1024" s="16" t="s">
        <v>7753</v>
      </c>
      <c r="E1024" s="339" t="s">
        <v>21125</v>
      </c>
      <c r="F1024"/>
      <c r="G1024"/>
      <c r="H1024"/>
    </row>
    <row r="1025" spans="1:8" ht="15" x14ac:dyDescent="0.25">
      <c r="A1025" s="16">
        <f t="shared" si="15"/>
        <v>41412</v>
      </c>
      <c r="B1025">
        <v>41412</v>
      </c>
      <c r="C1025" t="s">
        <v>23186</v>
      </c>
      <c r="D1025" s="16" t="s">
        <v>7753</v>
      </c>
      <c r="E1025" s="339" t="s">
        <v>23187</v>
      </c>
      <c r="F1025"/>
      <c r="G1025"/>
      <c r="H1025"/>
    </row>
    <row r="1026" spans="1:8" ht="15" x14ac:dyDescent="0.25">
      <c r="A1026" s="16">
        <f t="shared" si="15"/>
        <v>41413</v>
      </c>
      <c r="B1026">
        <v>41413</v>
      </c>
      <c r="C1026" t="s">
        <v>23188</v>
      </c>
      <c r="D1026" s="16" t="s">
        <v>7753</v>
      </c>
      <c r="E1026" s="339" t="s">
        <v>21383</v>
      </c>
      <c r="F1026"/>
      <c r="G1026"/>
      <c r="H1026"/>
    </row>
    <row r="1027" spans="1:8" ht="15" x14ac:dyDescent="0.25">
      <c r="A1027" s="16">
        <f t="shared" ref="A1027:A1090" si="16">B1027</f>
        <v>39359</v>
      </c>
      <c r="B1027">
        <v>39359</v>
      </c>
      <c r="C1027" t="s">
        <v>23189</v>
      </c>
      <c r="D1027" s="16" t="s">
        <v>7753</v>
      </c>
      <c r="E1027" s="339" t="s">
        <v>20229</v>
      </c>
      <c r="F1027"/>
      <c r="G1027"/>
      <c r="H1027"/>
    </row>
    <row r="1028" spans="1:8" ht="15" x14ac:dyDescent="0.25">
      <c r="A1028" s="16">
        <f t="shared" si="16"/>
        <v>39360</v>
      </c>
      <c r="B1028">
        <v>39360</v>
      </c>
      <c r="C1028" t="s">
        <v>23190</v>
      </c>
      <c r="D1028" s="16" t="s">
        <v>7753</v>
      </c>
      <c r="E1028" s="339" t="s">
        <v>20229</v>
      </c>
      <c r="F1028"/>
      <c r="G1028"/>
      <c r="H1028"/>
    </row>
    <row r="1029" spans="1:8" ht="15" x14ac:dyDescent="0.25">
      <c r="A1029" s="16">
        <f t="shared" si="16"/>
        <v>10710</v>
      </c>
      <c r="B1029">
        <v>10710</v>
      </c>
      <c r="C1029" t="s">
        <v>23191</v>
      </c>
      <c r="D1029" s="16" t="s">
        <v>7752</v>
      </c>
      <c r="E1029" s="339" t="s">
        <v>23192</v>
      </c>
      <c r="F1029"/>
      <c r="G1029"/>
      <c r="H1029"/>
    </row>
    <row r="1030" spans="1:8" ht="15" x14ac:dyDescent="0.25">
      <c r="A1030" s="16">
        <f t="shared" si="16"/>
        <v>10709</v>
      </c>
      <c r="B1030">
        <v>10709</v>
      </c>
      <c r="C1030" t="s">
        <v>23193</v>
      </c>
      <c r="D1030" s="16" t="s">
        <v>7752</v>
      </c>
      <c r="E1030" s="339" t="s">
        <v>23194</v>
      </c>
      <c r="F1030"/>
      <c r="G1030"/>
      <c r="H1030"/>
    </row>
    <row r="1031" spans="1:8" ht="15" x14ac:dyDescent="0.25">
      <c r="A1031" s="16">
        <f t="shared" si="16"/>
        <v>39636</v>
      </c>
      <c r="B1031">
        <v>39636</v>
      </c>
      <c r="C1031" t="s">
        <v>23195</v>
      </c>
      <c r="D1031" s="16" t="s">
        <v>7752</v>
      </c>
      <c r="E1031" s="339" t="s">
        <v>23196</v>
      </c>
      <c r="F1031"/>
      <c r="G1031"/>
      <c r="H1031"/>
    </row>
    <row r="1032" spans="1:8" ht="15" x14ac:dyDescent="0.25">
      <c r="A1032" s="16">
        <f t="shared" si="16"/>
        <v>10708</v>
      </c>
      <c r="B1032">
        <v>10708</v>
      </c>
      <c r="C1032" t="s">
        <v>23197</v>
      </c>
      <c r="D1032" s="16" t="s">
        <v>7752</v>
      </c>
      <c r="E1032" s="339" t="s">
        <v>15604</v>
      </c>
      <c r="F1032"/>
      <c r="G1032"/>
      <c r="H1032"/>
    </row>
    <row r="1033" spans="1:8" ht="15" x14ac:dyDescent="0.25">
      <c r="A1033" s="16">
        <f t="shared" si="16"/>
        <v>39635</v>
      </c>
      <c r="B1033">
        <v>39635</v>
      </c>
      <c r="C1033" t="s">
        <v>23198</v>
      </c>
      <c r="D1033" s="16" t="s">
        <v>7752</v>
      </c>
      <c r="E1033" s="339" t="s">
        <v>21237</v>
      </c>
      <c r="F1033"/>
      <c r="G1033"/>
      <c r="H1033"/>
    </row>
    <row r="1034" spans="1:8" ht="15" x14ac:dyDescent="0.25">
      <c r="A1034" s="16">
        <f t="shared" si="16"/>
        <v>6117</v>
      </c>
      <c r="B1034">
        <v>6117</v>
      </c>
      <c r="C1034" t="s">
        <v>23199</v>
      </c>
      <c r="D1034" s="16" t="s">
        <v>7754</v>
      </c>
      <c r="E1034" s="339" t="s">
        <v>8365</v>
      </c>
      <c r="F1034"/>
      <c r="G1034"/>
      <c r="H1034"/>
    </row>
    <row r="1035" spans="1:8" ht="15" x14ac:dyDescent="0.25">
      <c r="A1035" s="16">
        <f t="shared" si="16"/>
        <v>40913</v>
      </c>
      <c r="B1035">
        <v>40913</v>
      </c>
      <c r="C1035" t="s">
        <v>23200</v>
      </c>
      <c r="D1035" s="16" t="s">
        <v>7813</v>
      </c>
      <c r="E1035" s="339" t="s">
        <v>21845</v>
      </c>
      <c r="F1035"/>
      <c r="G1035"/>
      <c r="H1035"/>
    </row>
    <row r="1036" spans="1:8" ht="15" x14ac:dyDescent="0.25">
      <c r="A1036" s="16">
        <f t="shared" si="16"/>
        <v>1214</v>
      </c>
      <c r="B1036">
        <v>1214</v>
      </c>
      <c r="C1036" t="s">
        <v>23201</v>
      </c>
      <c r="D1036" s="16" t="s">
        <v>7754</v>
      </c>
      <c r="E1036" s="339" t="s">
        <v>13578</v>
      </c>
      <c r="F1036"/>
      <c r="G1036"/>
      <c r="H1036"/>
    </row>
    <row r="1037" spans="1:8" ht="15" x14ac:dyDescent="0.25">
      <c r="A1037" s="16">
        <f t="shared" si="16"/>
        <v>40915</v>
      </c>
      <c r="B1037">
        <v>40915</v>
      </c>
      <c r="C1037" t="s">
        <v>23202</v>
      </c>
      <c r="D1037" s="16" t="s">
        <v>7813</v>
      </c>
      <c r="E1037" s="339" t="s">
        <v>23203</v>
      </c>
      <c r="F1037"/>
      <c r="G1037"/>
      <c r="H1037"/>
    </row>
    <row r="1038" spans="1:8" ht="15" x14ac:dyDescent="0.25">
      <c r="A1038" s="16">
        <f t="shared" si="16"/>
        <v>1213</v>
      </c>
      <c r="B1038">
        <v>1213</v>
      </c>
      <c r="C1038" t="s">
        <v>23204</v>
      </c>
      <c r="D1038" s="16" t="s">
        <v>7754</v>
      </c>
      <c r="E1038" s="339" t="s">
        <v>22162</v>
      </c>
      <c r="F1038"/>
      <c r="G1038"/>
      <c r="H1038"/>
    </row>
    <row r="1039" spans="1:8" ht="15" x14ac:dyDescent="0.25">
      <c r="A1039" s="16">
        <f t="shared" si="16"/>
        <v>40914</v>
      </c>
      <c r="B1039">
        <v>40914</v>
      </c>
      <c r="C1039" t="s">
        <v>23205</v>
      </c>
      <c r="D1039" s="16" t="s">
        <v>7813</v>
      </c>
      <c r="E1039" s="339" t="s">
        <v>22164</v>
      </c>
      <c r="F1039"/>
      <c r="G1039"/>
      <c r="H1039"/>
    </row>
    <row r="1040" spans="1:8" ht="15" x14ac:dyDescent="0.25">
      <c r="A1040" s="16">
        <f t="shared" si="16"/>
        <v>5091</v>
      </c>
      <c r="B1040">
        <v>5091</v>
      </c>
      <c r="C1040" t="s">
        <v>23206</v>
      </c>
      <c r="D1040" s="16" t="s">
        <v>7753</v>
      </c>
      <c r="E1040" s="339" t="s">
        <v>14446</v>
      </c>
      <c r="F1040"/>
      <c r="G1040"/>
      <c r="H1040"/>
    </row>
    <row r="1041" spans="1:8" ht="15" x14ac:dyDescent="0.25">
      <c r="A1041" s="16">
        <f t="shared" si="16"/>
        <v>14615</v>
      </c>
      <c r="B1041">
        <v>14615</v>
      </c>
      <c r="C1041" t="s">
        <v>23207</v>
      </c>
      <c r="D1041" s="16" t="s">
        <v>7753</v>
      </c>
      <c r="E1041" s="339" t="s">
        <v>23208</v>
      </c>
      <c r="F1041"/>
      <c r="G1041"/>
      <c r="H1041"/>
    </row>
    <row r="1042" spans="1:8" ht="15" x14ac:dyDescent="0.25">
      <c r="A1042" s="16">
        <f t="shared" si="16"/>
        <v>2711</v>
      </c>
      <c r="B1042">
        <v>2711</v>
      </c>
      <c r="C1042" t="s">
        <v>23209</v>
      </c>
      <c r="D1042" s="16" t="s">
        <v>7753</v>
      </c>
      <c r="E1042" s="339" t="s">
        <v>23210</v>
      </c>
      <c r="F1042"/>
      <c r="G1042"/>
      <c r="H1042"/>
    </row>
    <row r="1043" spans="1:8" ht="15" x14ac:dyDescent="0.25">
      <c r="A1043" s="16">
        <f t="shared" si="16"/>
        <v>37727</v>
      </c>
      <c r="B1043">
        <v>37727</v>
      </c>
      <c r="C1043" t="s">
        <v>23211</v>
      </c>
      <c r="D1043" s="16" t="s">
        <v>7753</v>
      </c>
      <c r="E1043" s="339" t="s">
        <v>23212</v>
      </c>
      <c r="F1043"/>
      <c r="G1043"/>
      <c r="H1043"/>
    </row>
    <row r="1044" spans="1:8" ht="15" x14ac:dyDescent="0.25">
      <c r="A1044" s="16">
        <f t="shared" si="16"/>
        <v>37728</v>
      </c>
      <c r="B1044">
        <v>37728</v>
      </c>
      <c r="C1044" t="s">
        <v>23213</v>
      </c>
      <c r="D1044" s="16" t="s">
        <v>7753</v>
      </c>
      <c r="E1044" s="339" t="s">
        <v>23214</v>
      </c>
      <c r="F1044"/>
      <c r="G1044"/>
      <c r="H1044"/>
    </row>
    <row r="1045" spans="1:8" ht="15" x14ac:dyDescent="0.25">
      <c r="A1045" s="16">
        <f t="shared" si="16"/>
        <v>37729</v>
      </c>
      <c r="B1045">
        <v>37729</v>
      </c>
      <c r="C1045" t="s">
        <v>23215</v>
      </c>
      <c r="D1045" s="16" t="s">
        <v>7753</v>
      </c>
      <c r="E1045" s="339" t="s">
        <v>23216</v>
      </c>
      <c r="F1045"/>
      <c r="G1045"/>
      <c r="H1045"/>
    </row>
    <row r="1046" spans="1:8" ht="15" x14ac:dyDescent="0.25">
      <c r="A1046" s="16">
        <f t="shared" si="16"/>
        <v>37730</v>
      </c>
      <c r="B1046">
        <v>37730</v>
      </c>
      <c r="C1046" t="s">
        <v>23217</v>
      </c>
      <c r="D1046" s="16" t="s">
        <v>7753</v>
      </c>
      <c r="E1046" s="339" t="s">
        <v>23218</v>
      </c>
      <c r="F1046"/>
      <c r="G1046"/>
      <c r="H1046"/>
    </row>
    <row r="1047" spans="1:8" ht="15" x14ac:dyDescent="0.25">
      <c r="A1047" s="16">
        <f t="shared" si="16"/>
        <v>37731</v>
      </c>
      <c r="B1047">
        <v>37731</v>
      </c>
      <c r="C1047" t="s">
        <v>23219</v>
      </c>
      <c r="D1047" s="16" t="s">
        <v>7753</v>
      </c>
      <c r="E1047" s="339" t="s">
        <v>23220</v>
      </c>
      <c r="F1047"/>
      <c r="G1047"/>
      <c r="H1047"/>
    </row>
    <row r="1048" spans="1:8" ht="15" x14ac:dyDescent="0.25">
      <c r="A1048" s="16">
        <f t="shared" si="16"/>
        <v>37732</v>
      </c>
      <c r="B1048">
        <v>37732</v>
      </c>
      <c r="C1048" t="s">
        <v>23221</v>
      </c>
      <c r="D1048" s="16" t="s">
        <v>7753</v>
      </c>
      <c r="E1048" s="339" t="s">
        <v>23222</v>
      </c>
      <c r="F1048"/>
      <c r="G1048"/>
      <c r="H1048"/>
    </row>
    <row r="1049" spans="1:8" ht="15" x14ac:dyDescent="0.25">
      <c r="A1049" s="16">
        <f t="shared" si="16"/>
        <v>42256</v>
      </c>
      <c r="B1049">
        <v>42256</v>
      </c>
      <c r="C1049" t="s">
        <v>23223</v>
      </c>
      <c r="D1049" s="16" t="s">
        <v>7755</v>
      </c>
      <c r="E1049" s="339" t="s">
        <v>23224</v>
      </c>
      <c r="F1049"/>
      <c r="G1049"/>
      <c r="H1049"/>
    </row>
    <row r="1050" spans="1:8" ht="15" x14ac:dyDescent="0.25">
      <c r="A1050" s="16">
        <f t="shared" si="16"/>
        <v>42250</v>
      </c>
      <c r="B1050">
        <v>42250</v>
      </c>
      <c r="C1050" t="s">
        <v>23225</v>
      </c>
      <c r="D1050" s="16" t="s">
        <v>7966</v>
      </c>
      <c r="E1050" s="339" t="s">
        <v>23226</v>
      </c>
      <c r="F1050"/>
      <c r="G1050"/>
      <c r="H1050"/>
    </row>
    <row r="1051" spans="1:8" ht="15" x14ac:dyDescent="0.25">
      <c r="A1051" s="16">
        <f t="shared" si="16"/>
        <v>4743</v>
      </c>
      <c r="B1051">
        <v>4743</v>
      </c>
      <c r="C1051" t="s">
        <v>23227</v>
      </c>
      <c r="D1051" s="16" t="s">
        <v>7811</v>
      </c>
      <c r="E1051" s="339" t="s">
        <v>23228</v>
      </c>
      <c r="F1051"/>
      <c r="G1051"/>
      <c r="H1051"/>
    </row>
    <row r="1052" spans="1:8" ht="15" x14ac:dyDescent="0.25">
      <c r="A1052" s="16">
        <f t="shared" si="16"/>
        <v>4744</v>
      </c>
      <c r="B1052">
        <v>4744</v>
      </c>
      <c r="C1052" t="s">
        <v>23229</v>
      </c>
      <c r="D1052" s="16" t="s">
        <v>7811</v>
      </c>
      <c r="E1052" s="339" t="s">
        <v>23230</v>
      </c>
      <c r="F1052"/>
      <c r="G1052"/>
      <c r="H1052"/>
    </row>
    <row r="1053" spans="1:8" ht="15" x14ac:dyDescent="0.25">
      <c r="A1053" s="16">
        <f t="shared" si="16"/>
        <v>4745</v>
      </c>
      <c r="B1053">
        <v>4745</v>
      </c>
      <c r="C1053" t="s">
        <v>23231</v>
      </c>
      <c r="D1053" s="16" t="s">
        <v>7811</v>
      </c>
      <c r="E1053" s="339" t="s">
        <v>23232</v>
      </c>
      <c r="F1053"/>
      <c r="G1053"/>
      <c r="H1053"/>
    </row>
    <row r="1054" spans="1:8" ht="15" x14ac:dyDescent="0.25">
      <c r="A1054" s="16">
        <f t="shared" si="16"/>
        <v>36496</v>
      </c>
      <c r="B1054">
        <v>36496</v>
      </c>
      <c r="C1054" t="s">
        <v>23233</v>
      </c>
      <c r="D1054" s="16" t="s">
        <v>7753</v>
      </c>
      <c r="E1054" s="339" t="s">
        <v>23234</v>
      </c>
      <c r="F1054"/>
      <c r="G1054"/>
      <c r="H1054"/>
    </row>
    <row r="1055" spans="1:8" ht="15" x14ac:dyDescent="0.25">
      <c r="A1055" s="16">
        <f t="shared" si="16"/>
        <v>10630</v>
      </c>
      <c r="B1055">
        <v>10630</v>
      </c>
      <c r="C1055" t="s">
        <v>23235</v>
      </c>
      <c r="D1055" s="16" t="s">
        <v>7753</v>
      </c>
      <c r="E1055" s="339" t="s">
        <v>23236</v>
      </c>
      <c r="F1055"/>
      <c r="G1055"/>
      <c r="H1055"/>
    </row>
    <row r="1056" spans="1:8" ht="15" x14ac:dyDescent="0.25">
      <c r="A1056" s="16">
        <f t="shared" si="16"/>
        <v>37762</v>
      </c>
      <c r="B1056">
        <v>37762</v>
      </c>
      <c r="C1056" t="s">
        <v>23237</v>
      </c>
      <c r="D1056" s="16" t="s">
        <v>7753</v>
      </c>
      <c r="E1056" s="339" t="s">
        <v>23238</v>
      </c>
      <c r="F1056"/>
      <c r="G1056"/>
      <c r="H1056"/>
    </row>
    <row r="1057" spans="1:8" ht="15" x14ac:dyDescent="0.25">
      <c r="A1057" s="16">
        <f t="shared" si="16"/>
        <v>37763</v>
      </c>
      <c r="B1057">
        <v>37763</v>
      </c>
      <c r="C1057" t="s">
        <v>23239</v>
      </c>
      <c r="D1057" s="16" t="s">
        <v>7753</v>
      </c>
      <c r="E1057" s="339" t="s">
        <v>23240</v>
      </c>
      <c r="F1057"/>
      <c r="G1057"/>
      <c r="H1057"/>
    </row>
    <row r="1058" spans="1:8" ht="15" x14ac:dyDescent="0.25">
      <c r="A1058" s="16">
        <f t="shared" si="16"/>
        <v>41992</v>
      </c>
      <c r="B1058">
        <v>41992</v>
      </c>
      <c r="C1058" t="s">
        <v>23241</v>
      </c>
      <c r="D1058" s="16" t="s">
        <v>7753</v>
      </c>
      <c r="E1058" s="339" t="s">
        <v>23242</v>
      </c>
      <c r="F1058"/>
      <c r="G1058"/>
      <c r="H1058"/>
    </row>
    <row r="1059" spans="1:8" ht="15" x14ac:dyDescent="0.25">
      <c r="A1059" s="16">
        <f t="shared" si="16"/>
        <v>13215</v>
      </c>
      <c r="B1059">
        <v>13215</v>
      </c>
      <c r="C1059" t="s">
        <v>23243</v>
      </c>
      <c r="D1059" s="16" t="s">
        <v>7753</v>
      </c>
      <c r="E1059" s="339" t="s">
        <v>23244</v>
      </c>
      <c r="F1059"/>
      <c r="G1059"/>
      <c r="H1059"/>
    </row>
    <row r="1060" spans="1:8" ht="15" x14ac:dyDescent="0.25">
      <c r="A1060" s="16">
        <f t="shared" si="16"/>
        <v>4235</v>
      </c>
      <c r="B1060">
        <v>4235</v>
      </c>
      <c r="C1060" t="s">
        <v>23245</v>
      </c>
      <c r="D1060" s="16" t="s">
        <v>7754</v>
      </c>
      <c r="E1060" s="339" t="s">
        <v>23246</v>
      </c>
      <c r="F1060"/>
      <c r="G1060"/>
      <c r="H1060"/>
    </row>
    <row r="1061" spans="1:8" ht="15" x14ac:dyDescent="0.25">
      <c r="A1061" s="16">
        <f t="shared" si="16"/>
        <v>40976</v>
      </c>
      <c r="B1061">
        <v>40976</v>
      </c>
      <c r="C1061" t="s">
        <v>23247</v>
      </c>
      <c r="D1061" s="16" t="s">
        <v>7813</v>
      </c>
      <c r="E1061" s="339" t="s">
        <v>23248</v>
      </c>
      <c r="F1061"/>
      <c r="G1061"/>
      <c r="H1061"/>
    </row>
    <row r="1062" spans="1:8" ht="15" x14ac:dyDescent="0.25">
      <c r="A1062" s="16">
        <f t="shared" si="16"/>
        <v>43091</v>
      </c>
      <c r="B1062">
        <v>43091</v>
      </c>
      <c r="C1062" t="s">
        <v>23249</v>
      </c>
      <c r="D1062" s="16" t="s">
        <v>7753</v>
      </c>
      <c r="E1062" s="339" t="s">
        <v>23250</v>
      </c>
      <c r="F1062"/>
      <c r="G1062"/>
      <c r="H1062"/>
    </row>
    <row r="1063" spans="1:8" ht="15" x14ac:dyDescent="0.25">
      <c r="A1063" s="16">
        <f t="shared" si="16"/>
        <v>43092</v>
      </c>
      <c r="B1063">
        <v>43092</v>
      </c>
      <c r="C1063" t="s">
        <v>23251</v>
      </c>
      <c r="D1063" s="16" t="s">
        <v>7753</v>
      </c>
      <c r="E1063" s="339" t="s">
        <v>23252</v>
      </c>
      <c r="F1063"/>
      <c r="G1063"/>
      <c r="H1063"/>
    </row>
    <row r="1064" spans="1:8" ht="15" x14ac:dyDescent="0.25">
      <c r="A1064" s="16">
        <f t="shared" si="16"/>
        <v>43089</v>
      </c>
      <c r="B1064">
        <v>43089</v>
      </c>
      <c r="C1064" t="s">
        <v>23253</v>
      </c>
      <c r="D1064" s="16" t="s">
        <v>7753</v>
      </c>
      <c r="E1064" s="339" t="s">
        <v>23254</v>
      </c>
      <c r="F1064"/>
      <c r="G1064"/>
      <c r="H1064"/>
    </row>
    <row r="1065" spans="1:8" ht="15" x14ac:dyDescent="0.25">
      <c r="A1065" s="16">
        <f t="shared" si="16"/>
        <v>43090</v>
      </c>
      <c r="B1065">
        <v>43090</v>
      </c>
      <c r="C1065" t="s">
        <v>23255</v>
      </c>
      <c r="D1065" s="16" t="s">
        <v>7753</v>
      </c>
      <c r="E1065" s="339" t="s">
        <v>23256</v>
      </c>
      <c r="F1065"/>
      <c r="G1065"/>
      <c r="H1065"/>
    </row>
    <row r="1066" spans="1:8" ht="15" x14ac:dyDescent="0.25">
      <c r="A1066" s="16">
        <f t="shared" si="16"/>
        <v>41967</v>
      </c>
      <c r="B1066">
        <v>41967</v>
      </c>
      <c r="C1066" t="s">
        <v>23257</v>
      </c>
      <c r="D1066" s="16" t="s">
        <v>7751</v>
      </c>
      <c r="E1066" s="339" t="s">
        <v>23258</v>
      </c>
      <c r="F1066"/>
      <c r="G1066"/>
      <c r="H1066"/>
    </row>
    <row r="1067" spans="1:8" ht="15" x14ac:dyDescent="0.25">
      <c r="A1067" s="16">
        <f t="shared" si="16"/>
        <v>12760</v>
      </c>
      <c r="B1067">
        <v>12760</v>
      </c>
      <c r="C1067" t="s">
        <v>23259</v>
      </c>
      <c r="D1067" s="16" t="s">
        <v>7752</v>
      </c>
      <c r="E1067" s="339" t="s">
        <v>23260</v>
      </c>
      <c r="F1067"/>
      <c r="G1067"/>
      <c r="H1067"/>
    </row>
    <row r="1068" spans="1:8" ht="15" x14ac:dyDescent="0.25">
      <c r="A1068" s="16">
        <f t="shared" si="16"/>
        <v>12759</v>
      </c>
      <c r="B1068">
        <v>12759</v>
      </c>
      <c r="C1068" t="s">
        <v>23261</v>
      </c>
      <c r="D1068" s="16" t="s">
        <v>7752</v>
      </c>
      <c r="E1068" s="339" t="s">
        <v>23262</v>
      </c>
      <c r="F1068"/>
      <c r="G1068"/>
      <c r="H1068"/>
    </row>
    <row r="1069" spans="1:8" ht="15" x14ac:dyDescent="0.25">
      <c r="A1069" s="16">
        <f t="shared" si="16"/>
        <v>43105</v>
      </c>
      <c r="B1069">
        <v>43105</v>
      </c>
      <c r="C1069" t="s">
        <v>23263</v>
      </c>
      <c r="D1069" s="16" t="s">
        <v>7755</v>
      </c>
      <c r="E1069" s="339" t="s">
        <v>23264</v>
      </c>
      <c r="F1069"/>
      <c r="G1069"/>
      <c r="H1069"/>
    </row>
    <row r="1070" spans="1:8" ht="15" x14ac:dyDescent="0.25">
      <c r="A1070" s="16">
        <f t="shared" si="16"/>
        <v>40424</v>
      </c>
      <c r="B1070">
        <v>40424</v>
      </c>
      <c r="C1070" t="s">
        <v>23265</v>
      </c>
      <c r="D1070" s="16" t="s">
        <v>7755</v>
      </c>
      <c r="E1070" s="339" t="s">
        <v>17124</v>
      </c>
      <c r="F1070"/>
      <c r="G1070"/>
      <c r="H1070"/>
    </row>
    <row r="1071" spans="1:8" ht="15" x14ac:dyDescent="0.25">
      <c r="A1071" s="16">
        <f t="shared" si="16"/>
        <v>1325</v>
      </c>
      <c r="B1071">
        <v>1325</v>
      </c>
      <c r="C1071" t="s">
        <v>23266</v>
      </c>
      <c r="D1071" s="16" t="s">
        <v>7755</v>
      </c>
      <c r="E1071" s="339" t="s">
        <v>16110</v>
      </c>
      <c r="F1071"/>
      <c r="G1071"/>
      <c r="H1071"/>
    </row>
    <row r="1072" spans="1:8" ht="15" x14ac:dyDescent="0.25">
      <c r="A1072" s="16">
        <f t="shared" si="16"/>
        <v>1327</v>
      </c>
      <c r="B1072">
        <v>1327</v>
      </c>
      <c r="C1072" t="s">
        <v>23267</v>
      </c>
      <c r="D1072" s="16" t="s">
        <v>7755</v>
      </c>
      <c r="E1072" s="339" t="s">
        <v>23268</v>
      </c>
      <c r="F1072"/>
      <c r="G1072"/>
      <c r="H1072"/>
    </row>
    <row r="1073" spans="1:8" ht="15" x14ac:dyDescent="0.25">
      <c r="A1073" s="16">
        <f t="shared" si="16"/>
        <v>1328</v>
      </c>
      <c r="B1073">
        <v>1328</v>
      </c>
      <c r="C1073" t="s">
        <v>23269</v>
      </c>
      <c r="D1073" s="16" t="s">
        <v>7755</v>
      </c>
      <c r="E1073" s="339" t="s">
        <v>14925</v>
      </c>
      <c r="F1073"/>
      <c r="G1073"/>
      <c r="H1073"/>
    </row>
    <row r="1074" spans="1:8" ht="15" x14ac:dyDescent="0.25">
      <c r="A1074" s="16">
        <f t="shared" si="16"/>
        <v>1321</v>
      </c>
      <c r="B1074">
        <v>1321</v>
      </c>
      <c r="C1074" t="s">
        <v>23270</v>
      </c>
      <c r="D1074" s="16" t="s">
        <v>7755</v>
      </c>
      <c r="E1074" s="339" t="s">
        <v>8307</v>
      </c>
      <c r="F1074"/>
      <c r="G1074"/>
      <c r="H1074"/>
    </row>
    <row r="1075" spans="1:8" ht="15" x14ac:dyDescent="0.25">
      <c r="A1075" s="16">
        <f t="shared" si="16"/>
        <v>1318</v>
      </c>
      <c r="B1075">
        <v>1318</v>
      </c>
      <c r="C1075" t="s">
        <v>23271</v>
      </c>
      <c r="D1075" s="16" t="s">
        <v>7755</v>
      </c>
      <c r="E1075" s="339" t="s">
        <v>10704</v>
      </c>
      <c r="F1075"/>
      <c r="G1075"/>
      <c r="H1075"/>
    </row>
    <row r="1076" spans="1:8" ht="15" x14ac:dyDescent="0.25">
      <c r="A1076" s="16">
        <f t="shared" si="16"/>
        <v>1322</v>
      </c>
      <c r="B1076">
        <v>1322</v>
      </c>
      <c r="C1076" t="s">
        <v>23272</v>
      </c>
      <c r="D1076" s="16" t="s">
        <v>7755</v>
      </c>
      <c r="E1076" s="339" t="s">
        <v>23273</v>
      </c>
      <c r="F1076"/>
      <c r="G1076"/>
      <c r="H1076"/>
    </row>
    <row r="1077" spans="1:8" ht="15" x14ac:dyDescent="0.25">
      <c r="A1077" s="16">
        <f t="shared" si="16"/>
        <v>1323</v>
      </c>
      <c r="B1077">
        <v>1323</v>
      </c>
      <c r="C1077" t="s">
        <v>23274</v>
      </c>
      <c r="D1077" s="16" t="s">
        <v>7755</v>
      </c>
      <c r="E1077" s="339" t="s">
        <v>23273</v>
      </c>
      <c r="F1077"/>
      <c r="G1077"/>
      <c r="H1077"/>
    </row>
    <row r="1078" spans="1:8" ht="15" x14ac:dyDescent="0.25">
      <c r="A1078" s="16">
        <f t="shared" si="16"/>
        <v>1319</v>
      </c>
      <c r="B1078">
        <v>1319</v>
      </c>
      <c r="C1078" t="s">
        <v>23275</v>
      </c>
      <c r="D1078" s="16" t="s">
        <v>7755</v>
      </c>
      <c r="E1078" s="339" t="s">
        <v>8312</v>
      </c>
      <c r="F1078"/>
      <c r="G1078"/>
      <c r="H1078"/>
    </row>
    <row r="1079" spans="1:8" ht="15" x14ac:dyDescent="0.25">
      <c r="A1079" s="16">
        <f t="shared" si="16"/>
        <v>11026</v>
      </c>
      <c r="B1079">
        <v>11026</v>
      </c>
      <c r="C1079" t="s">
        <v>23276</v>
      </c>
      <c r="D1079" s="16" t="s">
        <v>7755</v>
      </c>
      <c r="E1079" s="339" t="s">
        <v>12348</v>
      </c>
      <c r="F1079"/>
      <c r="G1079"/>
      <c r="H1079"/>
    </row>
    <row r="1080" spans="1:8" ht="15" x14ac:dyDescent="0.25">
      <c r="A1080" s="16">
        <f t="shared" si="16"/>
        <v>11027</v>
      </c>
      <c r="B1080">
        <v>11027</v>
      </c>
      <c r="C1080" t="s">
        <v>23277</v>
      </c>
      <c r="D1080" s="16" t="s">
        <v>7755</v>
      </c>
      <c r="E1080" s="339" t="s">
        <v>8167</v>
      </c>
      <c r="F1080"/>
      <c r="G1080"/>
      <c r="H1080"/>
    </row>
    <row r="1081" spans="1:8" ht="15" x14ac:dyDescent="0.25">
      <c r="A1081" s="16">
        <f t="shared" si="16"/>
        <v>11046</v>
      </c>
      <c r="B1081">
        <v>11046</v>
      </c>
      <c r="C1081" t="s">
        <v>23278</v>
      </c>
      <c r="D1081" s="16" t="s">
        <v>7755</v>
      </c>
      <c r="E1081" s="339" t="s">
        <v>7992</v>
      </c>
      <c r="F1081"/>
      <c r="G1081"/>
      <c r="H1081"/>
    </row>
    <row r="1082" spans="1:8" ht="15" x14ac:dyDescent="0.25">
      <c r="A1082" s="16">
        <f t="shared" si="16"/>
        <v>11047</v>
      </c>
      <c r="B1082">
        <v>11047</v>
      </c>
      <c r="C1082" t="s">
        <v>23279</v>
      </c>
      <c r="D1082" s="16" t="s">
        <v>7755</v>
      </c>
      <c r="E1082" s="339" t="s">
        <v>23280</v>
      </c>
      <c r="F1082"/>
      <c r="G1082"/>
      <c r="H1082"/>
    </row>
    <row r="1083" spans="1:8" ht="15" x14ac:dyDescent="0.25">
      <c r="A1083" s="16">
        <f t="shared" si="16"/>
        <v>43668</v>
      </c>
      <c r="B1083">
        <v>43668</v>
      </c>
      <c r="C1083" t="s">
        <v>23281</v>
      </c>
      <c r="D1083" s="16" t="s">
        <v>7755</v>
      </c>
      <c r="E1083" s="339" t="s">
        <v>12622</v>
      </c>
      <c r="F1083"/>
      <c r="G1083"/>
      <c r="H1083"/>
    </row>
    <row r="1084" spans="1:8" ht="15" x14ac:dyDescent="0.25">
      <c r="A1084" s="16">
        <f t="shared" si="16"/>
        <v>11049</v>
      </c>
      <c r="B1084">
        <v>11049</v>
      </c>
      <c r="C1084" t="s">
        <v>23282</v>
      </c>
      <c r="D1084" s="16" t="s">
        <v>7755</v>
      </c>
      <c r="E1084" s="339" t="s">
        <v>20191</v>
      </c>
      <c r="F1084"/>
      <c r="G1084"/>
      <c r="H1084"/>
    </row>
    <row r="1085" spans="1:8" ht="15" x14ac:dyDescent="0.25">
      <c r="A1085" s="16">
        <f t="shared" si="16"/>
        <v>43106</v>
      </c>
      <c r="B1085">
        <v>43106</v>
      </c>
      <c r="C1085" t="s">
        <v>23283</v>
      </c>
      <c r="D1085" s="16" t="s">
        <v>7755</v>
      </c>
      <c r="E1085" s="339" t="s">
        <v>14842</v>
      </c>
      <c r="F1085"/>
      <c r="G1085"/>
      <c r="H1085"/>
    </row>
    <row r="1086" spans="1:8" ht="15" x14ac:dyDescent="0.25">
      <c r="A1086" s="16">
        <f t="shared" si="16"/>
        <v>11051</v>
      </c>
      <c r="B1086">
        <v>11051</v>
      </c>
      <c r="C1086" t="s">
        <v>23284</v>
      </c>
      <c r="D1086" s="16" t="s">
        <v>7755</v>
      </c>
      <c r="E1086" s="339" t="s">
        <v>23285</v>
      </c>
      <c r="F1086"/>
      <c r="G1086"/>
      <c r="H1086"/>
    </row>
    <row r="1087" spans="1:8" ht="15" x14ac:dyDescent="0.25">
      <c r="A1087" s="16">
        <f t="shared" si="16"/>
        <v>11061</v>
      </c>
      <c r="B1087">
        <v>11061</v>
      </c>
      <c r="C1087" t="s">
        <v>23286</v>
      </c>
      <c r="D1087" s="16" t="s">
        <v>7755</v>
      </c>
      <c r="E1087" s="339" t="s">
        <v>21325</v>
      </c>
      <c r="F1087"/>
      <c r="G1087"/>
      <c r="H1087"/>
    </row>
    <row r="1088" spans="1:8" ht="15" x14ac:dyDescent="0.25">
      <c r="A1088" s="16">
        <f t="shared" si="16"/>
        <v>43667</v>
      </c>
      <c r="B1088">
        <v>43667</v>
      </c>
      <c r="C1088" t="s">
        <v>23287</v>
      </c>
      <c r="D1088" s="16" t="s">
        <v>7755</v>
      </c>
      <c r="E1088" s="339" t="s">
        <v>23288</v>
      </c>
      <c r="F1088"/>
      <c r="G1088"/>
      <c r="H1088"/>
    </row>
    <row r="1089" spans="1:8" ht="15" x14ac:dyDescent="0.25">
      <c r="A1089" s="16">
        <f t="shared" si="16"/>
        <v>1333</v>
      </c>
      <c r="B1089">
        <v>1333</v>
      </c>
      <c r="C1089" t="s">
        <v>23289</v>
      </c>
      <c r="D1089" s="16" t="s">
        <v>7755</v>
      </c>
      <c r="E1089" s="339" t="s">
        <v>20263</v>
      </c>
      <c r="F1089"/>
      <c r="G1089"/>
      <c r="H1089"/>
    </row>
    <row r="1090" spans="1:8" ht="15" x14ac:dyDescent="0.25">
      <c r="A1090" s="16">
        <f t="shared" si="16"/>
        <v>1330</v>
      </c>
      <c r="B1090">
        <v>1330</v>
      </c>
      <c r="C1090" t="s">
        <v>23290</v>
      </c>
      <c r="D1090" s="16" t="s">
        <v>7755</v>
      </c>
      <c r="E1090" s="339" t="s">
        <v>13587</v>
      </c>
      <c r="F1090"/>
      <c r="G1090"/>
      <c r="H1090"/>
    </row>
    <row r="1091" spans="1:8" ht="15" x14ac:dyDescent="0.25">
      <c r="A1091" s="16">
        <f t="shared" ref="A1091:A1154" si="17">B1091</f>
        <v>10957</v>
      </c>
      <c r="B1091">
        <v>10957</v>
      </c>
      <c r="C1091" t="s">
        <v>23291</v>
      </c>
      <c r="D1091" s="16" t="s">
        <v>7755</v>
      </c>
      <c r="E1091" s="339" t="s">
        <v>23292</v>
      </c>
      <c r="F1091"/>
      <c r="G1091"/>
      <c r="H1091"/>
    </row>
    <row r="1092" spans="1:8" ht="15" x14ac:dyDescent="0.25">
      <c r="A1092" s="16">
        <f t="shared" si="17"/>
        <v>1332</v>
      </c>
      <c r="B1092">
        <v>1332</v>
      </c>
      <c r="C1092" t="s">
        <v>23293</v>
      </c>
      <c r="D1092" s="16" t="s">
        <v>7755</v>
      </c>
      <c r="E1092" s="339" t="s">
        <v>21758</v>
      </c>
      <c r="F1092"/>
      <c r="G1092"/>
      <c r="H1092"/>
    </row>
    <row r="1093" spans="1:8" ht="15" x14ac:dyDescent="0.25">
      <c r="A1093" s="16">
        <f t="shared" si="17"/>
        <v>1334</v>
      </c>
      <c r="B1093">
        <v>1334</v>
      </c>
      <c r="C1093" t="s">
        <v>23294</v>
      </c>
      <c r="D1093" s="16" t="s">
        <v>7755</v>
      </c>
      <c r="E1093" s="339" t="s">
        <v>20250</v>
      </c>
      <c r="F1093"/>
      <c r="G1093"/>
      <c r="H1093"/>
    </row>
    <row r="1094" spans="1:8" ht="15" x14ac:dyDescent="0.25">
      <c r="A1094" s="16">
        <f t="shared" si="17"/>
        <v>1335</v>
      </c>
      <c r="B1094">
        <v>1335</v>
      </c>
      <c r="C1094" t="s">
        <v>23295</v>
      </c>
      <c r="D1094" s="16" t="s">
        <v>7755</v>
      </c>
      <c r="E1094" s="339" t="s">
        <v>15613</v>
      </c>
      <c r="F1094"/>
      <c r="G1094"/>
      <c r="H1094"/>
    </row>
    <row r="1095" spans="1:8" ht="15" x14ac:dyDescent="0.25">
      <c r="A1095" s="16">
        <f t="shared" si="17"/>
        <v>40425</v>
      </c>
      <c r="B1095">
        <v>40425</v>
      </c>
      <c r="C1095" t="s">
        <v>23296</v>
      </c>
      <c r="D1095" s="16" t="s">
        <v>7755</v>
      </c>
      <c r="E1095" s="339" t="s">
        <v>16531</v>
      </c>
      <c r="F1095"/>
      <c r="G1095"/>
      <c r="H1095"/>
    </row>
    <row r="1096" spans="1:8" ht="15" x14ac:dyDescent="0.25">
      <c r="A1096" s="16">
        <f t="shared" si="17"/>
        <v>1337</v>
      </c>
      <c r="B1096">
        <v>1337</v>
      </c>
      <c r="C1096" t="s">
        <v>23297</v>
      </c>
      <c r="D1096" s="16" t="s">
        <v>7755</v>
      </c>
      <c r="E1096" s="339" t="s">
        <v>23292</v>
      </c>
      <c r="F1096"/>
      <c r="G1096"/>
      <c r="H1096"/>
    </row>
    <row r="1097" spans="1:8" ht="15" x14ac:dyDescent="0.25">
      <c r="A1097" s="16">
        <f t="shared" si="17"/>
        <v>1338</v>
      </c>
      <c r="B1097">
        <v>1338</v>
      </c>
      <c r="C1097" t="s">
        <v>23298</v>
      </c>
      <c r="D1097" s="16" t="s">
        <v>7752</v>
      </c>
      <c r="E1097" s="339" t="s">
        <v>23299</v>
      </c>
      <c r="F1097"/>
      <c r="G1097"/>
      <c r="H1097"/>
    </row>
    <row r="1098" spans="1:8" ht="15" x14ac:dyDescent="0.25">
      <c r="A1098" s="16">
        <f t="shared" si="17"/>
        <v>1340</v>
      </c>
      <c r="B1098">
        <v>1340</v>
      </c>
      <c r="C1098" t="s">
        <v>23300</v>
      </c>
      <c r="D1098" s="16" t="s">
        <v>7752</v>
      </c>
      <c r="E1098" s="339" t="s">
        <v>23301</v>
      </c>
      <c r="F1098"/>
      <c r="G1098"/>
      <c r="H1098"/>
    </row>
    <row r="1099" spans="1:8" ht="15" x14ac:dyDescent="0.25">
      <c r="A1099" s="16">
        <f t="shared" si="17"/>
        <v>1341</v>
      </c>
      <c r="B1099">
        <v>1341</v>
      </c>
      <c r="C1099" t="s">
        <v>23302</v>
      </c>
      <c r="D1099" s="16" t="s">
        <v>7752</v>
      </c>
      <c r="E1099" s="339" t="s">
        <v>23303</v>
      </c>
      <c r="F1099"/>
      <c r="G1099"/>
      <c r="H1099"/>
    </row>
    <row r="1100" spans="1:8" ht="15" x14ac:dyDescent="0.25">
      <c r="A1100" s="16">
        <f t="shared" si="17"/>
        <v>34659</v>
      </c>
      <c r="B1100">
        <v>34659</v>
      </c>
      <c r="C1100" t="s">
        <v>23304</v>
      </c>
      <c r="D1100" s="16" t="s">
        <v>7752</v>
      </c>
      <c r="E1100" s="339" t="s">
        <v>23305</v>
      </c>
      <c r="F1100"/>
      <c r="G1100"/>
      <c r="H1100"/>
    </row>
    <row r="1101" spans="1:8" ht="15" x14ac:dyDescent="0.25">
      <c r="A1101" s="16">
        <f t="shared" si="17"/>
        <v>34514</v>
      </c>
      <c r="B1101">
        <v>34514</v>
      </c>
      <c r="C1101" t="s">
        <v>23306</v>
      </c>
      <c r="D1101" s="16" t="s">
        <v>7752</v>
      </c>
      <c r="E1101" s="339" t="s">
        <v>16623</v>
      </c>
      <c r="F1101"/>
      <c r="G1101"/>
      <c r="H1101"/>
    </row>
    <row r="1102" spans="1:8" ht="15" x14ac:dyDescent="0.25">
      <c r="A1102" s="16">
        <f t="shared" si="17"/>
        <v>34660</v>
      </c>
      <c r="B1102">
        <v>34660</v>
      </c>
      <c r="C1102" t="s">
        <v>23307</v>
      </c>
      <c r="D1102" s="16" t="s">
        <v>7752</v>
      </c>
      <c r="E1102" s="339" t="s">
        <v>23308</v>
      </c>
      <c r="F1102"/>
      <c r="G1102"/>
      <c r="H1102"/>
    </row>
    <row r="1103" spans="1:8" ht="15" x14ac:dyDescent="0.25">
      <c r="A1103" s="16">
        <f t="shared" si="17"/>
        <v>34661</v>
      </c>
      <c r="B1103">
        <v>34661</v>
      </c>
      <c r="C1103" t="s">
        <v>23309</v>
      </c>
      <c r="D1103" s="16" t="s">
        <v>7752</v>
      </c>
      <c r="E1103" s="339" t="s">
        <v>20809</v>
      </c>
      <c r="F1103"/>
      <c r="G1103"/>
      <c r="H1103"/>
    </row>
    <row r="1104" spans="1:8" ht="15" x14ac:dyDescent="0.25">
      <c r="A1104" s="16">
        <f t="shared" si="17"/>
        <v>34667</v>
      </c>
      <c r="B1104">
        <v>34667</v>
      </c>
      <c r="C1104" t="s">
        <v>23310</v>
      </c>
      <c r="D1104" s="16" t="s">
        <v>7752</v>
      </c>
      <c r="E1104" s="339" t="s">
        <v>15017</v>
      </c>
      <c r="F1104"/>
      <c r="G1104"/>
      <c r="H1104"/>
    </row>
    <row r="1105" spans="1:8" ht="15" x14ac:dyDescent="0.25">
      <c r="A1105" s="16">
        <f t="shared" si="17"/>
        <v>34668</v>
      </c>
      <c r="B1105">
        <v>34668</v>
      </c>
      <c r="C1105" t="s">
        <v>23311</v>
      </c>
      <c r="D1105" s="16" t="s">
        <v>7752</v>
      </c>
      <c r="E1105" s="339" t="s">
        <v>23312</v>
      </c>
      <c r="F1105"/>
      <c r="G1105"/>
      <c r="H1105"/>
    </row>
    <row r="1106" spans="1:8" ht="15" x14ac:dyDescent="0.25">
      <c r="A1106" s="16">
        <f t="shared" si="17"/>
        <v>34741</v>
      </c>
      <c r="B1106">
        <v>34741</v>
      </c>
      <c r="C1106" t="s">
        <v>23313</v>
      </c>
      <c r="D1106" s="16" t="s">
        <v>7752</v>
      </c>
      <c r="E1106" s="339" t="s">
        <v>13331</v>
      </c>
      <c r="F1106"/>
      <c r="G1106"/>
      <c r="H1106"/>
    </row>
    <row r="1107" spans="1:8" ht="15" x14ac:dyDescent="0.25">
      <c r="A1107" s="16">
        <f t="shared" si="17"/>
        <v>34664</v>
      </c>
      <c r="B1107">
        <v>34664</v>
      </c>
      <c r="C1107" t="s">
        <v>23314</v>
      </c>
      <c r="D1107" s="16" t="s">
        <v>7752</v>
      </c>
      <c r="E1107" s="339" t="s">
        <v>23315</v>
      </c>
      <c r="F1107"/>
      <c r="G1107"/>
      <c r="H1107"/>
    </row>
    <row r="1108" spans="1:8" ht="15" x14ac:dyDescent="0.25">
      <c r="A1108" s="16">
        <f t="shared" si="17"/>
        <v>34665</v>
      </c>
      <c r="B1108">
        <v>34665</v>
      </c>
      <c r="C1108" t="s">
        <v>23316</v>
      </c>
      <c r="D1108" s="16" t="s">
        <v>7752</v>
      </c>
      <c r="E1108" s="339" t="s">
        <v>23317</v>
      </c>
      <c r="F1108"/>
      <c r="G1108"/>
      <c r="H1108"/>
    </row>
    <row r="1109" spans="1:8" ht="15" x14ac:dyDescent="0.25">
      <c r="A1109" s="16">
        <f t="shared" si="17"/>
        <v>34666</v>
      </c>
      <c r="B1109">
        <v>34666</v>
      </c>
      <c r="C1109" t="s">
        <v>23318</v>
      </c>
      <c r="D1109" s="16" t="s">
        <v>7752</v>
      </c>
      <c r="E1109" s="339" t="s">
        <v>20066</v>
      </c>
      <c r="F1109"/>
      <c r="G1109"/>
      <c r="H1109"/>
    </row>
    <row r="1110" spans="1:8" ht="15" x14ac:dyDescent="0.25">
      <c r="A1110" s="16">
        <f t="shared" si="17"/>
        <v>34669</v>
      </c>
      <c r="B1110">
        <v>34669</v>
      </c>
      <c r="C1110" t="s">
        <v>23319</v>
      </c>
      <c r="D1110" s="16" t="s">
        <v>7752</v>
      </c>
      <c r="E1110" s="339" t="s">
        <v>23320</v>
      </c>
      <c r="F1110"/>
      <c r="G1110"/>
      <c r="H1110"/>
    </row>
    <row r="1111" spans="1:8" ht="15" x14ac:dyDescent="0.25">
      <c r="A1111" s="16">
        <f t="shared" si="17"/>
        <v>34670</v>
      </c>
      <c r="B1111">
        <v>34670</v>
      </c>
      <c r="C1111" t="s">
        <v>23321</v>
      </c>
      <c r="D1111" s="16" t="s">
        <v>7752</v>
      </c>
      <c r="E1111" s="339" t="s">
        <v>21252</v>
      </c>
      <c r="F1111"/>
      <c r="G1111"/>
      <c r="H1111"/>
    </row>
    <row r="1112" spans="1:8" ht="15" x14ac:dyDescent="0.25">
      <c r="A1112" s="16">
        <f t="shared" si="17"/>
        <v>34671</v>
      </c>
      <c r="B1112">
        <v>34671</v>
      </c>
      <c r="C1112" t="s">
        <v>23322</v>
      </c>
      <c r="D1112" s="16" t="s">
        <v>7752</v>
      </c>
      <c r="E1112" s="339" t="s">
        <v>19873</v>
      </c>
      <c r="F1112"/>
      <c r="G1112"/>
      <c r="H1112"/>
    </row>
    <row r="1113" spans="1:8" ht="15" x14ac:dyDescent="0.25">
      <c r="A1113" s="16">
        <f t="shared" si="17"/>
        <v>34672</v>
      </c>
      <c r="B1113">
        <v>34672</v>
      </c>
      <c r="C1113" t="s">
        <v>23323</v>
      </c>
      <c r="D1113" s="16" t="s">
        <v>7752</v>
      </c>
      <c r="E1113" s="339" t="s">
        <v>16596</v>
      </c>
      <c r="F1113"/>
      <c r="G1113"/>
      <c r="H1113"/>
    </row>
    <row r="1114" spans="1:8" ht="15" x14ac:dyDescent="0.25">
      <c r="A1114" s="16">
        <f t="shared" si="17"/>
        <v>34673</v>
      </c>
      <c r="B1114">
        <v>34673</v>
      </c>
      <c r="C1114" t="s">
        <v>23324</v>
      </c>
      <c r="D1114" s="16" t="s">
        <v>7752</v>
      </c>
      <c r="E1114" s="339" t="s">
        <v>23325</v>
      </c>
      <c r="F1114"/>
      <c r="G1114"/>
      <c r="H1114"/>
    </row>
    <row r="1115" spans="1:8" ht="15" x14ac:dyDescent="0.25">
      <c r="A1115" s="16">
        <f t="shared" si="17"/>
        <v>34674</v>
      </c>
      <c r="B1115">
        <v>34674</v>
      </c>
      <c r="C1115" t="s">
        <v>23326</v>
      </c>
      <c r="D1115" s="16" t="s">
        <v>7752</v>
      </c>
      <c r="E1115" s="339" t="s">
        <v>16560</v>
      </c>
      <c r="F1115"/>
      <c r="G1115"/>
      <c r="H1115"/>
    </row>
    <row r="1116" spans="1:8" ht="15" x14ac:dyDescent="0.25">
      <c r="A1116" s="16">
        <f t="shared" si="17"/>
        <v>34675</v>
      </c>
      <c r="B1116">
        <v>34675</v>
      </c>
      <c r="C1116" t="s">
        <v>23327</v>
      </c>
      <c r="D1116" s="16" t="s">
        <v>7752</v>
      </c>
      <c r="E1116" s="339" t="s">
        <v>23328</v>
      </c>
      <c r="F1116"/>
      <c r="G1116"/>
      <c r="H1116"/>
    </row>
    <row r="1117" spans="1:8" ht="15" x14ac:dyDescent="0.25">
      <c r="A1117" s="16">
        <f t="shared" si="17"/>
        <v>34676</v>
      </c>
      <c r="B1117">
        <v>34676</v>
      </c>
      <c r="C1117" t="s">
        <v>23329</v>
      </c>
      <c r="D1117" s="16" t="s">
        <v>7752</v>
      </c>
      <c r="E1117" s="339" t="s">
        <v>12162</v>
      </c>
      <c r="F1117"/>
      <c r="G1117"/>
      <c r="H1117"/>
    </row>
    <row r="1118" spans="1:8" ht="15" x14ac:dyDescent="0.25">
      <c r="A1118" s="16">
        <f t="shared" si="17"/>
        <v>34677</v>
      </c>
      <c r="B1118">
        <v>34677</v>
      </c>
      <c r="C1118" t="s">
        <v>23330</v>
      </c>
      <c r="D1118" s="16" t="s">
        <v>7752</v>
      </c>
      <c r="E1118" s="339" t="s">
        <v>13366</v>
      </c>
      <c r="F1118"/>
      <c r="G1118"/>
      <c r="H1118"/>
    </row>
    <row r="1119" spans="1:8" ht="15" x14ac:dyDescent="0.25">
      <c r="A1119" s="16">
        <f t="shared" si="17"/>
        <v>43126</v>
      </c>
      <c r="B1119">
        <v>43126</v>
      </c>
      <c r="C1119" t="s">
        <v>23331</v>
      </c>
      <c r="D1119" s="16" t="s">
        <v>7752</v>
      </c>
      <c r="E1119" s="339" t="s">
        <v>23332</v>
      </c>
      <c r="F1119"/>
      <c r="G1119"/>
      <c r="H1119"/>
    </row>
    <row r="1120" spans="1:8" ht="15" x14ac:dyDescent="0.25">
      <c r="A1120" s="16">
        <f t="shared" si="17"/>
        <v>43124</v>
      </c>
      <c r="B1120">
        <v>43124</v>
      </c>
      <c r="C1120" t="s">
        <v>23333</v>
      </c>
      <c r="D1120" s="16" t="s">
        <v>7752</v>
      </c>
      <c r="E1120" s="339" t="s">
        <v>23334</v>
      </c>
      <c r="F1120"/>
      <c r="G1120"/>
      <c r="H1120"/>
    </row>
    <row r="1121" spans="1:8" ht="15" x14ac:dyDescent="0.25">
      <c r="A1121" s="16">
        <f t="shared" si="17"/>
        <v>43125</v>
      </c>
      <c r="B1121">
        <v>43125</v>
      </c>
      <c r="C1121" t="s">
        <v>23335</v>
      </c>
      <c r="D1121" s="16" t="s">
        <v>7752</v>
      </c>
      <c r="E1121" s="339" t="s">
        <v>23336</v>
      </c>
      <c r="F1121"/>
      <c r="G1121"/>
      <c r="H1121"/>
    </row>
    <row r="1122" spans="1:8" ht="15" x14ac:dyDescent="0.25">
      <c r="A1122" s="16">
        <f t="shared" si="17"/>
        <v>40623</v>
      </c>
      <c r="B1122">
        <v>40623</v>
      </c>
      <c r="C1122" t="s">
        <v>23337</v>
      </c>
      <c r="D1122" s="16" t="s">
        <v>7854</v>
      </c>
      <c r="E1122" s="339" t="s">
        <v>23338</v>
      </c>
      <c r="F1122"/>
      <c r="G1122"/>
      <c r="H1122"/>
    </row>
    <row r="1123" spans="1:8" ht="15" x14ac:dyDescent="0.25">
      <c r="A1123" s="16">
        <f t="shared" si="17"/>
        <v>43701</v>
      </c>
      <c r="B1123">
        <v>43701</v>
      </c>
      <c r="C1123" t="s">
        <v>23339</v>
      </c>
      <c r="D1123" s="16" t="s">
        <v>7755</v>
      </c>
      <c r="E1123" s="339" t="s">
        <v>8985</v>
      </c>
      <c r="F1123"/>
      <c r="G1123"/>
      <c r="H1123"/>
    </row>
    <row r="1124" spans="1:8" ht="15" x14ac:dyDescent="0.25">
      <c r="A1124" s="16">
        <f t="shared" si="17"/>
        <v>1345</v>
      </c>
      <c r="B1124">
        <v>1345</v>
      </c>
      <c r="C1124" t="s">
        <v>23340</v>
      </c>
      <c r="D1124" s="16" t="s">
        <v>7752</v>
      </c>
      <c r="E1124" s="339" t="s">
        <v>23341</v>
      </c>
      <c r="F1124"/>
      <c r="G1124"/>
      <c r="H1124"/>
    </row>
    <row r="1125" spans="1:8" ht="15" x14ac:dyDescent="0.25">
      <c r="A1125" s="16">
        <f t="shared" si="17"/>
        <v>1346</v>
      </c>
      <c r="B1125">
        <v>1346</v>
      </c>
      <c r="C1125" t="s">
        <v>23342</v>
      </c>
      <c r="D1125" s="16" t="s">
        <v>7752</v>
      </c>
      <c r="E1125" s="339" t="s">
        <v>23343</v>
      </c>
      <c r="F1125"/>
      <c r="G1125"/>
      <c r="H1125"/>
    </row>
    <row r="1126" spans="1:8" ht="15" x14ac:dyDescent="0.25">
      <c r="A1126" s="16">
        <f t="shared" si="17"/>
        <v>1347</v>
      </c>
      <c r="B1126">
        <v>1347</v>
      </c>
      <c r="C1126" t="s">
        <v>23344</v>
      </c>
      <c r="D1126" s="16" t="s">
        <v>7752</v>
      </c>
      <c r="E1126" s="339" t="s">
        <v>20966</v>
      </c>
      <c r="F1126"/>
      <c r="G1126"/>
      <c r="H1126"/>
    </row>
    <row r="1127" spans="1:8" ht="15" x14ac:dyDescent="0.25">
      <c r="A1127" s="16">
        <f t="shared" si="17"/>
        <v>43678</v>
      </c>
      <c r="B1127">
        <v>43678</v>
      </c>
      <c r="C1127" t="s">
        <v>23345</v>
      </c>
      <c r="D1127" s="16" t="s">
        <v>7752</v>
      </c>
      <c r="E1127" s="339" t="s">
        <v>18487</v>
      </c>
      <c r="F1127"/>
      <c r="G1127"/>
      <c r="H1127"/>
    </row>
    <row r="1128" spans="1:8" ht="15" x14ac:dyDescent="0.25">
      <c r="A1128" s="16">
        <f t="shared" si="17"/>
        <v>43680</v>
      </c>
      <c r="B1128">
        <v>43680</v>
      </c>
      <c r="C1128" t="s">
        <v>23346</v>
      </c>
      <c r="D1128" s="16" t="s">
        <v>7752</v>
      </c>
      <c r="E1128" s="339" t="s">
        <v>23347</v>
      </c>
      <c r="F1128"/>
      <c r="G1128"/>
      <c r="H1128"/>
    </row>
    <row r="1129" spans="1:8" ht="15" x14ac:dyDescent="0.25">
      <c r="A1129" s="16">
        <f t="shared" si="17"/>
        <v>43679</v>
      </c>
      <c r="B1129">
        <v>43679</v>
      </c>
      <c r="C1129" t="s">
        <v>23348</v>
      </c>
      <c r="D1129" s="16" t="s">
        <v>7752</v>
      </c>
      <c r="E1129" s="339" t="s">
        <v>23325</v>
      </c>
      <c r="F1129"/>
      <c r="G1129"/>
      <c r="H1129"/>
    </row>
    <row r="1130" spans="1:8" ht="15" x14ac:dyDescent="0.25">
      <c r="A1130" s="16">
        <f t="shared" si="17"/>
        <v>1355</v>
      </c>
      <c r="B1130">
        <v>1355</v>
      </c>
      <c r="C1130" t="s">
        <v>23349</v>
      </c>
      <c r="D1130" s="16" t="s">
        <v>7752</v>
      </c>
      <c r="E1130" s="339" t="s">
        <v>23350</v>
      </c>
      <c r="F1130"/>
      <c r="G1130"/>
      <c r="H1130"/>
    </row>
    <row r="1131" spans="1:8" ht="15" x14ac:dyDescent="0.25">
      <c r="A1131" s="16">
        <f t="shared" si="17"/>
        <v>1358</v>
      </c>
      <c r="B1131">
        <v>1358</v>
      </c>
      <c r="C1131" t="s">
        <v>23351</v>
      </c>
      <c r="D1131" s="16" t="s">
        <v>7752</v>
      </c>
      <c r="E1131" s="339" t="s">
        <v>23352</v>
      </c>
      <c r="F1131"/>
      <c r="G1131"/>
      <c r="H1131"/>
    </row>
    <row r="1132" spans="1:8" ht="15" x14ac:dyDescent="0.25">
      <c r="A1132" s="16">
        <f t="shared" si="17"/>
        <v>43681</v>
      </c>
      <c r="B1132">
        <v>43681</v>
      </c>
      <c r="C1132" t="s">
        <v>23353</v>
      </c>
      <c r="D1132" s="16" t="s">
        <v>7752</v>
      </c>
      <c r="E1132" s="339" t="s">
        <v>23354</v>
      </c>
      <c r="F1132"/>
      <c r="G1132"/>
      <c r="H1132"/>
    </row>
    <row r="1133" spans="1:8" ht="15" x14ac:dyDescent="0.25">
      <c r="A1133" s="16">
        <f t="shared" si="17"/>
        <v>43677</v>
      </c>
      <c r="B1133">
        <v>43677</v>
      </c>
      <c r="C1133" t="s">
        <v>23355</v>
      </c>
      <c r="D1133" s="16" t="s">
        <v>7752</v>
      </c>
      <c r="E1133" s="339" t="s">
        <v>23356</v>
      </c>
      <c r="F1133"/>
      <c r="G1133"/>
      <c r="H1133"/>
    </row>
    <row r="1134" spans="1:8" ht="15" x14ac:dyDescent="0.25">
      <c r="A1134" s="16">
        <f t="shared" si="17"/>
        <v>43682</v>
      </c>
      <c r="B1134">
        <v>43682</v>
      </c>
      <c r="C1134" t="s">
        <v>23357</v>
      </c>
      <c r="D1134" s="16" t="s">
        <v>7752</v>
      </c>
      <c r="E1134" s="339" t="s">
        <v>12643</v>
      </c>
      <c r="F1134"/>
      <c r="G1134"/>
      <c r="H1134"/>
    </row>
    <row r="1135" spans="1:8" ht="15" x14ac:dyDescent="0.25">
      <c r="A1135" s="16">
        <f t="shared" si="17"/>
        <v>20971</v>
      </c>
      <c r="B1135">
        <v>20971</v>
      </c>
      <c r="C1135" t="s">
        <v>23358</v>
      </c>
      <c r="D1135" s="16" t="s">
        <v>7753</v>
      </c>
      <c r="E1135" s="339" t="s">
        <v>16063</v>
      </c>
      <c r="F1135"/>
      <c r="G1135"/>
      <c r="H1135"/>
    </row>
    <row r="1136" spans="1:8" ht="15" x14ac:dyDescent="0.25">
      <c r="A1136" s="16">
        <f t="shared" si="17"/>
        <v>39746</v>
      </c>
      <c r="B1136">
        <v>39746</v>
      </c>
      <c r="C1136" t="s">
        <v>23359</v>
      </c>
      <c r="D1136" s="16" t="s">
        <v>7753</v>
      </c>
      <c r="E1136" s="339" t="s">
        <v>20935</v>
      </c>
      <c r="F1136"/>
      <c r="G1136"/>
      <c r="H1136"/>
    </row>
    <row r="1137" spans="1:8" ht="15" x14ac:dyDescent="0.25">
      <c r="A1137" s="16">
        <f t="shared" si="17"/>
        <v>13279</v>
      </c>
      <c r="B1137">
        <v>13279</v>
      </c>
      <c r="C1137" t="s">
        <v>23360</v>
      </c>
      <c r="D1137" s="16" t="s">
        <v>7755</v>
      </c>
      <c r="E1137" s="339" t="s">
        <v>23361</v>
      </c>
      <c r="F1137"/>
      <c r="G1137"/>
      <c r="H1137"/>
    </row>
    <row r="1138" spans="1:8" ht="15" x14ac:dyDescent="0.25">
      <c r="A1138" s="16">
        <f t="shared" si="17"/>
        <v>11977</v>
      </c>
      <c r="B1138">
        <v>11977</v>
      </c>
      <c r="C1138" t="s">
        <v>23362</v>
      </c>
      <c r="D1138" s="16" t="s">
        <v>7753</v>
      </c>
      <c r="E1138" s="339" t="s">
        <v>15505</v>
      </c>
      <c r="F1138"/>
      <c r="G1138"/>
      <c r="H1138"/>
    </row>
    <row r="1139" spans="1:8" ht="15" x14ac:dyDescent="0.25">
      <c r="A1139" s="16">
        <f t="shared" si="17"/>
        <v>11975</v>
      </c>
      <c r="B1139">
        <v>11975</v>
      </c>
      <c r="C1139" t="s">
        <v>23363</v>
      </c>
      <c r="D1139" s="16" t="s">
        <v>7753</v>
      </c>
      <c r="E1139" s="339" t="s">
        <v>19849</v>
      </c>
      <c r="F1139"/>
      <c r="G1139"/>
      <c r="H1139"/>
    </row>
    <row r="1140" spans="1:8" ht="15" x14ac:dyDescent="0.25">
      <c r="A1140" s="16">
        <f t="shared" si="17"/>
        <v>11976</v>
      </c>
      <c r="B1140">
        <v>11976</v>
      </c>
      <c r="C1140" t="s">
        <v>23364</v>
      </c>
      <c r="D1140" s="16" t="s">
        <v>7753</v>
      </c>
      <c r="E1140" s="339" t="s">
        <v>23365</v>
      </c>
      <c r="F1140"/>
      <c r="G1140"/>
      <c r="H1140"/>
    </row>
    <row r="1141" spans="1:8" ht="15" x14ac:dyDescent="0.25">
      <c r="A1141" s="16">
        <f t="shared" si="17"/>
        <v>1368</v>
      </c>
      <c r="B1141">
        <v>1368</v>
      </c>
      <c r="C1141" t="s">
        <v>23366</v>
      </c>
      <c r="D1141" s="16" t="s">
        <v>7753</v>
      </c>
      <c r="E1141" s="339" t="s">
        <v>17629</v>
      </c>
      <c r="F1141"/>
      <c r="G1141"/>
      <c r="H1141"/>
    </row>
    <row r="1142" spans="1:8" ht="15" x14ac:dyDescent="0.25">
      <c r="A1142" s="16">
        <f t="shared" si="17"/>
        <v>1367</v>
      </c>
      <c r="B1142">
        <v>1367</v>
      </c>
      <c r="C1142" t="s">
        <v>23367</v>
      </c>
      <c r="D1142" s="16" t="s">
        <v>7753</v>
      </c>
      <c r="E1142" s="339" t="s">
        <v>23368</v>
      </c>
      <c r="F1142"/>
      <c r="G1142"/>
      <c r="H1142"/>
    </row>
    <row r="1143" spans="1:8" ht="15" x14ac:dyDescent="0.25">
      <c r="A1143" s="16">
        <f t="shared" si="17"/>
        <v>1380</v>
      </c>
      <c r="B1143">
        <v>1380</v>
      </c>
      <c r="C1143" t="s">
        <v>23369</v>
      </c>
      <c r="D1143" s="16" t="s">
        <v>7755</v>
      </c>
      <c r="E1143" s="339" t="s">
        <v>10725</v>
      </c>
      <c r="F1143"/>
      <c r="G1143"/>
      <c r="H1143"/>
    </row>
    <row r="1144" spans="1:8" ht="15" x14ac:dyDescent="0.25">
      <c r="A1144" s="16">
        <f t="shared" si="17"/>
        <v>1375</v>
      </c>
      <c r="B1144">
        <v>1375</v>
      </c>
      <c r="C1144" t="s">
        <v>23370</v>
      </c>
      <c r="D1144" s="16" t="s">
        <v>7755</v>
      </c>
      <c r="E1144" s="339" t="s">
        <v>23371</v>
      </c>
      <c r="F1144"/>
      <c r="G1144"/>
      <c r="H1144"/>
    </row>
    <row r="1145" spans="1:8" ht="15" x14ac:dyDescent="0.25">
      <c r="A1145" s="16">
        <f t="shared" si="17"/>
        <v>1379</v>
      </c>
      <c r="B1145">
        <v>1379</v>
      </c>
      <c r="C1145" t="s">
        <v>23372</v>
      </c>
      <c r="D1145" s="16" t="s">
        <v>7755</v>
      </c>
      <c r="E1145" s="339" t="s">
        <v>7777</v>
      </c>
      <c r="F1145"/>
      <c r="G1145"/>
      <c r="H1145"/>
    </row>
    <row r="1146" spans="1:8" ht="15" x14ac:dyDescent="0.25">
      <c r="A1146" s="16">
        <f t="shared" si="17"/>
        <v>13284</v>
      </c>
      <c r="B1146">
        <v>13284</v>
      </c>
      <c r="C1146" t="s">
        <v>23373</v>
      </c>
      <c r="D1146" s="16" t="s">
        <v>7755</v>
      </c>
      <c r="E1146" s="339" t="s">
        <v>7922</v>
      </c>
      <c r="F1146"/>
      <c r="G1146"/>
      <c r="H1146"/>
    </row>
    <row r="1147" spans="1:8" ht="15" x14ac:dyDescent="0.25">
      <c r="A1147" s="16">
        <f t="shared" si="17"/>
        <v>44528</v>
      </c>
      <c r="B1147">
        <v>44528</v>
      </c>
      <c r="C1147" t="s">
        <v>23374</v>
      </c>
      <c r="D1147" s="16" t="s">
        <v>7755</v>
      </c>
      <c r="E1147" s="339" t="s">
        <v>22667</v>
      </c>
      <c r="F1147"/>
      <c r="G1147"/>
      <c r="H1147"/>
    </row>
    <row r="1148" spans="1:8" ht="15" x14ac:dyDescent="0.25">
      <c r="A1148" s="16">
        <f t="shared" si="17"/>
        <v>34753</v>
      </c>
      <c r="B1148">
        <v>34753</v>
      </c>
      <c r="C1148" t="s">
        <v>23375</v>
      </c>
      <c r="D1148" s="16" t="s">
        <v>7755</v>
      </c>
      <c r="E1148" s="339" t="s">
        <v>7846</v>
      </c>
      <c r="F1148"/>
      <c r="G1148"/>
      <c r="H1148"/>
    </row>
    <row r="1149" spans="1:8" ht="15" x14ac:dyDescent="0.25">
      <c r="A1149" s="16">
        <f t="shared" si="17"/>
        <v>420</v>
      </c>
      <c r="B1149">
        <v>420</v>
      </c>
      <c r="C1149" t="s">
        <v>23376</v>
      </c>
      <c r="D1149" s="16" t="s">
        <v>7753</v>
      </c>
      <c r="E1149" s="339" t="s">
        <v>14861</v>
      </c>
      <c r="F1149"/>
      <c r="G1149"/>
      <c r="H1149"/>
    </row>
    <row r="1150" spans="1:8" ht="15" x14ac:dyDescent="0.25">
      <c r="A1150" s="16">
        <f t="shared" si="17"/>
        <v>12327</v>
      </c>
      <c r="B1150">
        <v>12327</v>
      </c>
      <c r="C1150" t="s">
        <v>23377</v>
      </c>
      <c r="D1150" s="16" t="s">
        <v>7753</v>
      </c>
      <c r="E1150" s="339" t="s">
        <v>23378</v>
      </c>
      <c r="F1150"/>
      <c r="G1150"/>
      <c r="H1150"/>
    </row>
    <row r="1151" spans="1:8" ht="15" x14ac:dyDescent="0.25">
      <c r="A1151" s="16">
        <f t="shared" si="17"/>
        <v>36148</v>
      </c>
      <c r="B1151">
        <v>36148</v>
      </c>
      <c r="C1151" t="s">
        <v>23379</v>
      </c>
      <c r="D1151" s="16" t="s">
        <v>7753</v>
      </c>
      <c r="E1151" s="339" t="s">
        <v>18359</v>
      </c>
      <c r="F1151"/>
      <c r="G1151"/>
      <c r="H1151"/>
    </row>
    <row r="1152" spans="1:8" ht="15" x14ac:dyDescent="0.25">
      <c r="A1152" s="16">
        <f t="shared" si="17"/>
        <v>12329</v>
      </c>
      <c r="B1152">
        <v>12329</v>
      </c>
      <c r="C1152" t="s">
        <v>23380</v>
      </c>
      <c r="D1152" s="16" t="s">
        <v>7755</v>
      </c>
      <c r="E1152" s="339" t="s">
        <v>23381</v>
      </c>
      <c r="F1152"/>
      <c r="G1152"/>
      <c r="H1152"/>
    </row>
    <row r="1153" spans="1:8" ht="15" x14ac:dyDescent="0.25">
      <c r="A1153" s="16">
        <f t="shared" si="17"/>
        <v>1339</v>
      </c>
      <c r="B1153">
        <v>1339</v>
      </c>
      <c r="C1153" t="s">
        <v>23382</v>
      </c>
      <c r="D1153" s="16" t="s">
        <v>7755</v>
      </c>
      <c r="E1153" s="339" t="s">
        <v>20850</v>
      </c>
      <c r="F1153"/>
      <c r="G1153"/>
      <c r="H1153"/>
    </row>
    <row r="1154" spans="1:8" ht="15" x14ac:dyDescent="0.25">
      <c r="A1154" s="16">
        <f t="shared" si="17"/>
        <v>44396</v>
      </c>
      <c r="B1154">
        <v>44396</v>
      </c>
      <c r="C1154" t="s">
        <v>23383</v>
      </c>
      <c r="D1154" s="16" t="s">
        <v>7755</v>
      </c>
      <c r="E1154" s="339" t="s">
        <v>23384</v>
      </c>
      <c r="F1154"/>
      <c r="G1154"/>
      <c r="H1154"/>
    </row>
    <row r="1155" spans="1:8" ht="15" x14ac:dyDescent="0.25">
      <c r="A1155" s="16">
        <f t="shared" ref="A1155:A1218" si="18">B1155</f>
        <v>44327</v>
      </c>
      <c r="B1155">
        <v>44327</v>
      </c>
      <c r="C1155" t="s">
        <v>23385</v>
      </c>
      <c r="D1155" s="16" t="s">
        <v>7751</v>
      </c>
      <c r="E1155" s="339" t="s">
        <v>23386</v>
      </c>
      <c r="F1155"/>
      <c r="G1155"/>
      <c r="H1155"/>
    </row>
    <row r="1156" spans="1:8" ht="15" x14ac:dyDescent="0.25">
      <c r="A1156" s="16">
        <f t="shared" si="18"/>
        <v>37418</v>
      </c>
      <c r="B1156">
        <v>37418</v>
      </c>
      <c r="C1156" t="s">
        <v>23387</v>
      </c>
      <c r="D1156" s="16" t="s">
        <v>7753</v>
      </c>
      <c r="E1156" s="339" t="s">
        <v>16644</v>
      </c>
      <c r="F1156"/>
      <c r="G1156"/>
      <c r="H1156"/>
    </row>
    <row r="1157" spans="1:8" ht="15" x14ac:dyDescent="0.25">
      <c r="A1157" s="16">
        <f t="shared" si="18"/>
        <v>37419</v>
      </c>
      <c r="B1157">
        <v>37419</v>
      </c>
      <c r="C1157" t="s">
        <v>23388</v>
      </c>
      <c r="D1157" s="16" t="s">
        <v>7753</v>
      </c>
      <c r="E1157" s="339" t="s">
        <v>23389</v>
      </c>
      <c r="F1157"/>
      <c r="G1157"/>
      <c r="H1157"/>
    </row>
    <row r="1158" spans="1:8" ht="15" x14ac:dyDescent="0.25">
      <c r="A1158" s="16">
        <f t="shared" si="18"/>
        <v>1427</v>
      </c>
      <c r="B1158">
        <v>1427</v>
      </c>
      <c r="C1158" t="s">
        <v>23390</v>
      </c>
      <c r="D1158" s="16" t="s">
        <v>7753</v>
      </c>
      <c r="E1158" s="339" t="s">
        <v>23391</v>
      </c>
      <c r="F1158"/>
      <c r="G1158"/>
      <c r="H1158"/>
    </row>
    <row r="1159" spans="1:8" ht="15" x14ac:dyDescent="0.25">
      <c r="A1159" s="16">
        <f t="shared" si="18"/>
        <v>1402</v>
      </c>
      <c r="B1159">
        <v>1402</v>
      </c>
      <c r="C1159" t="s">
        <v>23392</v>
      </c>
      <c r="D1159" s="16" t="s">
        <v>7753</v>
      </c>
      <c r="E1159" s="339" t="s">
        <v>15624</v>
      </c>
      <c r="F1159"/>
      <c r="G1159"/>
      <c r="H1159"/>
    </row>
    <row r="1160" spans="1:8" ht="15" x14ac:dyDescent="0.25">
      <c r="A1160" s="16">
        <f t="shared" si="18"/>
        <v>1420</v>
      </c>
      <c r="B1160">
        <v>1420</v>
      </c>
      <c r="C1160" t="s">
        <v>23393</v>
      </c>
      <c r="D1160" s="16" t="s">
        <v>7753</v>
      </c>
      <c r="E1160" s="339" t="s">
        <v>7797</v>
      </c>
      <c r="F1160"/>
      <c r="G1160"/>
      <c r="H1160"/>
    </row>
    <row r="1161" spans="1:8" ht="15" x14ac:dyDescent="0.25">
      <c r="A1161" s="16">
        <f t="shared" si="18"/>
        <v>1419</v>
      </c>
      <c r="B1161">
        <v>1419</v>
      </c>
      <c r="C1161" t="s">
        <v>23394</v>
      </c>
      <c r="D1161" s="16" t="s">
        <v>7753</v>
      </c>
      <c r="E1161" s="339" t="s">
        <v>10233</v>
      </c>
      <c r="F1161"/>
      <c r="G1161"/>
      <c r="H1161"/>
    </row>
    <row r="1162" spans="1:8" ht="15" x14ac:dyDescent="0.25">
      <c r="A1162" s="16">
        <f t="shared" si="18"/>
        <v>1414</v>
      </c>
      <c r="B1162">
        <v>1414</v>
      </c>
      <c r="C1162" t="s">
        <v>23395</v>
      </c>
      <c r="D1162" s="16" t="s">
        <v>7753</v>
      </c>
      <c r="E1162" s="339" t="s">
        <v>21747</v>
      </c>
      <c r="F1162"/>
      <c r="G1162"/>
      <c r="H1162"/>
    </row>
    <row r="1163" spans="1:8" ht="15" x14ac:dyDescent="0.25">
      <c r="A1163" s="16">
        <f t="shared" si="18"/>
        <v>1413</v>
      </c>
      <c r="B1163">
        <v>1413</v>
      </c>
      <c r="C1163" t="s">
        <v>23396</v>
      </c>
      <c r="D1163" s="16" t="s">
        <v>7753</v>
      </c>
      <c r="E1163" s="339" t="s">
        <v>21279</v>
      </c>
      <c r="F1163"/>
      <c r="G1163"/>
      <c r="H1163"/>
    </row>
    <row r="1164" spans="1:8" ht="15" x14ac:dyDescent="0.25">
      <c r="A1164" s="16">
        <f t="shared" si="18"/>
        <v>1412</v>
      </c>
      <c r="B1164">
        <v>1412</v>
      </c>
      <c r="C1164" t="s">
        <v>23397</v>
      </c>
      <c r="D1164" s="16" t="s">
        <v>7753</v>
      </c>
      <c r="E1164" s="339" t="s">
        <v>23118</v>
      </c>
      <c r="F1164"/>
      <c r="G1164"/>
      <c r="H1164"/>
    </row>
    <row r="1165" spans="1:8" ht="15" x14ac:dyDescent="0.25">
      <c r="A1165" s="16">
        <f t="shared" si="18"/>
        <v>1406</v>
      </c>
      <c r="B1165">
        <v>1406</v>
      </c>
      <c r="C1165" t="s">
        <v>23398</v>
      </c>
      <c r="D1165" s="16" t="s">
        <v>7753</v>
      </c>
      <c r="E1165" s="339" t="s">
        <v>9456</v>
      </c>
      <c r="F1165"/>
      <c r="G1165"/>
      <c r="H1165"/>
    </row>
    <row r="1166" spans="1:8" ht="15" x14ac:dyDescent="0.25">
      <c r="A1166" s="16">
        <f t="shared" si="18"/>
        <v>11281</v>
      </c>
      <c r="B1166">
        <v>11281</v>
      </c>
      <c r="C1166" t="s">
        <v>23399</v>
      </c>
      <c r="D1166" s="16" t="s">
        <v>7753</v>
      </c>
      <c r="E1166" s="339" t="s">
        <v>23400</v>
      </c>
      <c r="F1166"/>
      <c r="G1166"/>
      <c r="H1166"/>
    </row>
    <row r="1167" spans="1:8" ht="15" x14ac:dyDescent="0.25">
      <c r="A1167" s="16">
        <f t="shared" si="18"/>
        <v>1442</v>
      </c>
      <c r="B1167">
        <v>1442</v>
      </c>
      <c r="C1167" t="s">
        <v>23401</v>
      </c>
      <c r="D1167" s="16" t="s">
        <v>7753</v>
      </c>
      <c r="E1167" s="339" t="s">
        <v>23402</v>
      </c>
      <c r="F1167"/>
      <c r="G1167"/>
      <c r="H1167"/>
    </row>
    <row r="1168" spans="1:8" ht="15" x14ac:dyDescent="0.25">
      <c r="A1168" s="16">
        <f t="shared" si="18"/>
        <v>13457</v>
      </c>
      <c r="B1168">
        <v>13457</v>
      </c>
      <c r="C1168" t="s">
        <v>23403</v>
      </c>
      <c r="D1168" s="16" t="s">
        <v>7753</v>
      </c>
      <c r="E1168" s="339" t="s">
        <v>23404</v>
      </c>
      <c r="F1168"/>
      <c r="G1168"/>
      <c r="H1168"/>
    </row>
    <row r="1169" spans="1:8" ht="15" x14ac:dyDescent="0.25">
      <c r="A1169" s="16">
        <f t="shared" si="18"/>
        <v>40699</v>
      </c>
      <c r="B1169">
        <v>40699</v>
      </c>
      <c r="C1169" t="s">
        <v>23405</v>
      </c>
      <c r="D1169" s="16" t="s">
        <v>7753</v>
      </c>
      <c r="E1169" s="339" t="s">
        <v>23406</v>
      </c>
      <c r="F1169"/>
      <c r="G1169"/>
      <c r="H1169"/>
    </row>
    <row r="1170" spans="1:8" ht="15" x14ac:dyDescent="0.25">
      <c r="A1170" s="16">
        <f t="shared" si="18"/>
        <v>40701</v>
      </c>
      <c r="B1170">
        <v>40701</v>
      </c>
      <c r="C1170" t="s">
        <v>23407</v>
      </c>
      <c r="D1170" s="16" t="s">
        <v>7753</v>
      </c>
      <c r="E1170" s="339" t="s">
        <v>23408</v>
      </c>
      <c r="F1170"/>
      <c r="G1170"/>
      <c r="H1170"/>
    </row>
    <row r="1171" spans="1:8" ht="15" x14ac:dyDescent="0.25">
      <c r="A1171" s="16">
        <f t="shared" si="18"/>
        <v>40700</v>
      </c>
      <c r="B1171">
        <v>40700</v>
      </c>
      <c r="C1171" t="s">
        <v>23409</v>
      </c>
      <c r="D1171" s="16" t="s">
        <v>7753</v>
      </c>
      <c r="E1171" s="339" t="s">
        <v>23410</v>
      </c>
      <c r="F1171"/>
      <c r="G1171"/>
      <c r="H1171"/>
    </row>
    <row r="1172" spans="1:8" ht="15" x14ac:dyDescent="0.25">
      <c r="A1172" s="16">
        <f t="shared" si="18"/>
        <v>13458</v>
      </c>
      <c r="B1172">
        <v>13458</v>
      </c>
      <c r="C1172" t="s">
        <v>23411</v>
      </c>
      <c r="D1172" s="16" t="s">
        <v>7753</v>
      </c>
      <c r="E1172" s="339" t="s">
        <v>23412</v>
      </c>
      <c r="F1172"/>
      <c r="G1172"/>
      <c r="H1172"/>
    </row>
    <row r="1173" spans="1:8" ht="15" x14ac:dyDescent="0.25">
      <c r="A1173" s="16">
        <f t="shared" si="18"/>
        <v>11134</v>
      </c>
      <c r="B1173">
        <v>11134</v>
      </c>
      <c r="C1173" t="s">
        <v>23413</v>
      </c>
      <c r="D1173" s="16" t="s">
        <v>7752</v>
      </c>
      <c r="E1173" s="339" t="s">
        <v>23414</v>
      </c>
      <c r="F1173"/>
      <c r="G1173"/>
      <c r="H1173"/>
    </row>
    <row r="1174" spans="1:8" ht="15" x14ac:dyDescent="0.25">
      <c r="A1174" s="16">
        <f t="shared" si="18"/>
        <v>11135</v>
      </c>
      <c r="B1174">
        <v>11135</v>
      </c>
      <c r="C1174" t="s">
        <v>23415</v>
      </c>
      <c r="D1174" s="16" t="s">
        <v>7752</v>
      </c>
      <c r="E1174" s="339" t="s">
        <v>23416</v>
      </c>
      <c r="F1174"/>
      <c r="G1174"/>
      <c r="H1174"/>
    </row>
    <row r="1175" spans="1:8" ht="15" x14ac:dyDescent="0.25">
      <c r="A1175" s="16">
        <f t="shared" si="18"/>
        <v>11136</v>
      </c>
      <c r="B1175">
        <v>11136</v>
      </c>
      <c r="C1175" t="s">
        <v>23417</v>
      </c>
      <c r="D1175" s="16" t="s">
        <v>7752</v>
      </c>
      <c r="E1175" s="339" t="s">
        <v>23418</v>
      </c>
      <c r="F1175"/>
      <c r="G1175"/>
      <c r="H1175"/>
    </row>
    <row r="1176" spans="1:8" ht="15" x14ac:dyDescent="0.25">
      <c r="A1176" s="16">
        <f t="shared" si="18"/>
        <v>34743</v>
      </c>
      <c r="B1176">
        <v>34743</v>
      </c>
      <c r="C1176" t="s">
        <v>23419</v>
      </c>
      <c r="D1176" s="16" t="s">
        <v>7752</v>
      </c>
      <c r="E1176" s="339" t="s">
        <v>23420</v>
      </c>
      <c r="F1176"/>
      <c r="G1176"/>
      <c r="H1176"/>
    </row>
    <row r="1177" spans="1:8" ht="15" x14ac:dyDescent="0.25">
      <c r="A1177" s="16">
        <f t="shared" si="18"/>
        <v>11137</v>
      </c>
      <c r="B1177">
        <v>11137</v>
      </c>
      <c r="C1177" t="s">
        <v>23421</v>
      </c>
      <c r="D1177" s="16" t="s">
        <v>7752</v>
      </c>
      <c r="E1177" s="339" t="s">
        <v>23422</v>
      </c>
      <c r="F1177"/>
      <c r="G1177"/>
      <c r="H1177"/>
    </row>
    <row r="1178" spans="1:8" ht="15" x14ac:dyDescent="0.25">
      <c r="A1178" s="16">
        <f t="shared" si="18"/>
        <v>34745</v>
      </c>
      <c r="B1178">
        <v>34745</v>
      </c>
      <c r="C1178" t="s">
        <v>23423</v>
      </c>
      <c r="D1178" s="16" t="s">
        <v>7752</v>
      </c>
      <c r="E1178" s="339" t="s">
        <v>23424</v>
      </c>
      <c r="F1178"/>
      <c r="G1178"/>
      <c r="H1178"/>
    </row>
    <row r="1179" spans="1:8" ht="15" x14ac:dyDescent="0.25">
      <c r="A1179" s="16">
        <f t="shared" si="18"/>
        <v>34746</v>
      </c>
      <c r="B1179">
        <v>34746</v>
      </c>
      <c r="C1179" t="s">
        <v>23425</v>
      </c>
      <c r="D1179" s="16" t="s">
        <v>7752</v>
      </c>
      <c r="E1179" s="339" t="s">
        <v>23426</v>
      </c>
      <c r="F1179"/>
      <c r="G1179"/>
      <c r="H1179"/>
    </row>
    <row r="1180" spans="1:8" ht="15" x14ac:dyDescent="0.25">
      <c r="A1180" s="16">
        <f t="shared" si="18"/>
        <v>1360</v>
      </c>
      <c r="B1180">
        <v>1360</v>
      </c>
      <c r="C1180" t="s">
        <v>23427</v>
      </c>
      <c r="D1180" s="16" t="s">
        <v>7752</v>
      </c>
      <c r="E1180" s="339" t="s">
        <v>23428</v>
      </c>
      <c r="F1180"/>
      <c r="G1180"/>
      <c r="H1180"/>
    </row>
    <row r="1181" spans="1:8" ht="15" x14ac:dyDescent="0.25">
      <c r="A1181" s="16">
        <f t="shared" si="18"/>
        <v>36524</v>
      </c>
      <c r="B1181">
        <v>36524</v>
      </c>
      <c r="C1181" t="s">
        <v>23429</v>
      </c>
      <c r="D1181" s="16" t="s">
        <v>7753</v>
      </c>
      <c r="E1181" s="339" t="s">
        <v>23430</v>
      </c>
      <c r="F1181"/>
      <c r="G1181"/>
      <c r="H1181"/>
    </row>
    <row r="1182" spans="1:8" ht="15" x14ac:dyDescent="0.25">
      <c r="A1182" s="16">
        <f t="shared" si="18"/>
        <v>36526</v>
      </c>
      <c r="B1182">
        <v>36526</v>
      </c>
      <c r="C1182" t="s">
        <v>23431</v>
      </c>
      <c r="D1182" s="16" t="s">
        <v>7753</v>
      </c>
      <c r="E1182" s="339" t="s">
        <v>23432</v>
      </c>
      <c r="F1182"/>
      <c r="G1182"/>
      <c r="H1182"/>
    </row>
    <row r="1183" spans="1:8" ht="15" x14ac:dyDescent="0.25">
      <c r="A1183" s="16">
        <f t="shared" si="18"/>
        <v>36523</v>
      </c>
      <c r="B1183">
        <v>36523</v>
      </c>
      <c r="C1183" t="s">
        <v>23433</v>
      </c>
      <c r="D1183" s="16" t="s">
        <v>7753</v>
      </c>
      <c r="E1183" s="339" t="s">
        <v>23434</v>
      </c>
      <c r="F1183"/>
      <c r="G1183"/>
      <c r="H1183"/>
    </row>
    <row r="1184" spans="1:8" ht="15" x14ac:dyDescent="0.25">
      <c r="A1184" s="16">
        <f t="shared" si="18"/>
        <v>36527</v>
      </c>
      <c r="B1184">
        <v>36527</v>
      </c>
      <c r="C1184" t="s">
        <v>23435</v>
      </c>
      <c r="D1184" s="16" t="s">
        <v>7753</v>
      </c>
      <c r="E1184" s="339" t="s">
        <v>23436</v>
      </c>
      <c r="F1184"/>
      <c r="G1184"/>
      <c r="H1184"/>
    </row>
    <row r="1185" spans="1:8" ht="15" x14ac:dyDescent="0.25">
      <c r="A1185" s="16">
        <f t="shared" si="18"/>
        <v>38642</v>
      </c>
      <c r="B1185">
        <v>38642</v>
      </c>
      <c r="C1185" t="s">
        <v>23437</v>
      </c>
      <c r="D1185" s="16" t="s">
        <v>7753</v>
      </c>
      <c r="E1185" s="339" t="s">
        <v>23438</v>
      </c>
      <c r="F1185"/>
      <c r="G1185"/>
      <c r="H1185"/>
    </row>
    <row r="1186" spans="1:8" ht="15" x14ac:dyDescent="0.25">
      <c r="A1186" s="16">
        <f t="shared" si="18"/>
        <v>36522</v>
      </c>
      <c r="B1186">
        <v>36522</v>
      </c>
      <c r="C1186" t="s">
        <v>23439</v>
      </c>
      <c r="D1186" s="16" t="s">
        <v>7753</v>
      </c>
      <c r="E1186" s="339" t="s">
        <v>23440</v>
      </c>
      <c r="F1186"/>
      <c r="G1186"/>
      <c r="H1186"/>
    </row>
    <row r="1187" spans="1:8" ht="15" x14ac:dyDescent="0.25">
      <c r="A1187" s="16">
        <f t="shared" si="18"/>
        <v>36525</v>
      </c>
      <c r="B1187">
        <v>36525</v>
      </c>
      <c r="C1187" t="s">
        <v>23441</v>
      </c>
      <c r="D1187" s="16" t="s">
        <v>7753</v>
      </c>
      <c r="E1187" s="339" t="s">
        <v>23442</v>
      </c>
      <c r="F1187"/>
      <c r="G1187"/>
      <c r="H1187"/>
    </row>
    <row r="1188" spans="1:8" ht="15" x14ac:dyDescent="0.25">
      <c r="A1188" s="16">
        <f t="shared" si="18"/>
        <v>13803</v>
      </c>
      <c r="B1188">
        <v>13803</v>
      </c>
      <c r="C1188" t="s">
        <v>23443</v>
      </c>
      <c r="D1188" s="16" t="s">
        <v>7753</v>
      </c>
      <c r="E1188" s="339" t="s">
        <v>23444</v>
      </c>
      <c r="F1188"/>
      <c r="G1188"/>
      <c r="H1188"/>
    </row>
    <row r="1189" spans="1:8" ht="15" x14ac:dyDescent="0.25">
      <c r="A1189" s="16">
        <f t="shared" si="18"/>
        <v>34348</v>
      </c>
      <c r="B1189">
        <v>34348</v>
      </c>
      <c r="C1189" t="s">
        <v>23445</v>
      </c>
      <c r="D1189" s="16" t="s">
        <v>7757</v>
      </c>
      <c r="E1189" s="339" t="s">
        <v>23446</v>
      </c>
      <c r="F1189"/>
      <c r="G1189"/>
      <c r="H1189"/>
    </row>
    <row r="1190" spans="1:8" ht="15" x14ac:dyDescent="0.25">
      <c r="A1190" s="16">
        <f t="shared" si="18"/>
        <v>34347</v>
      </c>
      <c r="B1190">
        <v>34347</v>
      </c>
      <c r="C1190" t="s">
        <v>23447</v>
      </c>
      <c r="D1190" s="16" t="s">
        <v>7757</v>
      </c>
      <c r="E1190" s="339" t="s">
        <v>7860</v>
      </c>
      <c r="F1190"/>
      <c r="G1190"/>
      <c r="H1190"/>
    </row>
    <row r="1191" spans="1:8" ht="15" x14ac:dyDescent="0.25">
      <c r="A1191" s="16">
        <f t="shared" si="18"/>
        <v>11146</v>
      </c>
      <c r="B1191">
        <v>11146</v>
      </c>
      <c r="C1191" t="s">
        <v>23448</v>
      </c>
      <c r="D1191" s="16" t="s">
        <v>7811</v>
      </c>
      <c r="E1191" s="339" t="s">
        <v>20826</v>
      </c>
      <c r="F1191"/>
      <c r="G1191"/>
      <c r="H1191"/>
    </row>
    <row r="1192" spans="1:8" ht="15" x14ac:dyDescent="0.25">
      <c r="A1192" s="16">
        <f t="shared" si="18"/>
        <v>11147</v>
      </c>
      <c r="B1192">
        <v>11147</v>
      </c>
      <c r="C1192" t="s">
        <v>23449</v>
      </c>
      <c r="D1192" s="16" t="s">
        <v>7811</v>
      </c>
      <c r="E1192" s="339" t="s">
        <v>23450</v>
      </c>
      <c r="F1192"/>
      <c r="G1192"/>
      <c r="H1192"/>
    </row>
    <row r="1193" spans="1:8" ht="15" x14ac:dyDescent="0.25">
      <c r="A1193" s="16">
        <f t="shared" si="18"/>
        <v>34872</v>
      </c>
      <c r="B1193">
        <v>34872</v>
      </c>
      <c r="C1193" t="s">
        <v>23451</v>
      </c>
      <c r="D1193" s="16" t="s">
        <v>7811</v>
      </c>
      <c r="E1193" s="339" t="s">
        <v>23452</v>
      </c>
      <c r="F1193"/>
      <c r="G1193"/>
      <c r="H1193"/>
    </row>
    <row r="1194" spans="1:8" ht="15" x14ac:dyDescent="0.25">
      <c r="A1194" s="16">
        <f t="shared" si="18"/>
        <v>34491</v>
      </c>
      <c r="B1194">
        <v>34491</v>
      </c>
      <c r="C1194" t="s">
        <v>23453</v>
      </c>
      <c r="D1194" s="16" t="s">
        <v>7811</v>
      </c>
      <c r="E1194" s="339" t="s">
        <v>23454</v>
      </c>
      <c r="F1194"/>
      <c r="G1194"/>
      <c r="H1194"/>
    </row>
    <row r="1195" spans="1:8" ht="15" x14ac:dyDescent="0.25">
      <c r="A1195" s="16">
        <f t="shared" si="18"/>
        <v>34770</v>
      </c>
      <c r="B1195">
        <v>34770</v>
      </c>
      <c r="C1195" t="s">
        <v>23455</v>
      </c>
      <c r="D1195" s="16" t="s">
        <v>7966</v>
      </c>
      <c r="E1195" s="339" t="s">
        <v>23456</v>
      </c>
      <c r="F1195"/>
      <c r="G1195"/>
      <c r="H1195"/>
    </row>
    <row r="1196" spans="1:8" ht="15" x14ac:dyDescent="0.25">
      <c r="A1196" s="16">
        <f t="shared" si="18"/>
        <v>1518</v>
      </c>
      <c r="B1196">
        <v>1518</v>
      </c>
      <c r="C1196" t="s">
        <v>23457</v>
      </c>
      <c r="D1196" s="16" t="s">
        <v>7966</v>
      </c>
      <c r="E1196" s="339" t="s">
        <v>23458</v>
      </c>
      <c r="F1196"/>
      <c r="G1196"/>
      <c r="H1196"/>
    </row>
    <row r="1197" spans="1:8" ht="15" x14ac:dyDescent="0.25">
      <c r="A1197" s="16">
        <f t="shared" si="18"/>
        <v>41965</v>
      </c>
      <c r="B1197">
        <v>41965</v>
      </c>
      <c r="C1197" t="s">
        <v>23459</v>
      </c>
      <c r="D1197" s="16" t="s">
        <v>7966</v>
      </c>
      <c r="E1197" s="339" t="s">
        <v>23460</v>
      </c>
      <c r="F1197"/>
      <c r="G1197"/>
      <c r="H1197"/>
    </row>
    <row r="1198" spans="1:8" ht="15" x14ac:dyDescent="0.25">
      <c r="A1198" s="16">
        <f t="shared" si="18"/>
        <v>1524</v>
      </c>
      <c r="B1198">
        <v>1524</v>
      </c>
      <c r="C1198" t="s">
        <v>23461</v>
      </c>
      <c r="D1198" s="16" t="s">
        <v>7811</v>
      </c>
      <c r="E1198" s="339" t="s">
        <v>23462</v>
      </c>
      <c r="F1198"/>
      <c r="G1198"/>
      <c r="H1198"/>
    </row>
    <row r="1199" spans="1:8" ht="15" x14ac:dyDescent="0.25">
      <c r="A1199" s="16">
        <f t="shared" si="18"/>
        <v>34492</v>
      </c>
      <c r="B1199">
        <v>34492</v>
      </c>
      <c r="C1199" t="s">
        <v>23463</v>
      </c>
      <c r="D1199" s="16" t="s">
        <v>7811</v>
      </c>
      <c r="E1199" s="339" t="s">
        <v>23464</v>
      </c>
      <c r="F1199"/>
      <c r="G1199"/>
      <c r="H1199"/>
    </row>
    <row r="1200" spans="1:8" ht="15" x14ac:dyDescent="0.25">
      <c r="A1200" s="16">
        <f t="shared" si="18"/>
        <v>38404</v>
      </c>
      <c r="B1200">
        <v>38404</v>
      </c>
      <c r="C1200" t="s">
        <v>23465</v>
      </c>
      <c r="D1200" s="16" t="s">
        <v>7811</v>
      </c>
      <c r="E1200" s="339" t="s">
        <v>23466</v>
      </c>
      <c r="F1200"/>
      <c r="G1200"/>
      <c r="H1200"/>
    </row>
    <row r="1201" spans="1:8" ht="15" x14ac:dyDescent="0.25">
      <c r="A1201" s="16">
        <f t="shared" si="18"/>
        <v>39849</v>
      </c>
      <c r="B1201">
        <v>39849</v>
      </c>
      <c r="C1201" t="s">
        <v>23467</v>
      </c>
      <c r="D1201" s="16" t="s">
        <v>7811</v>
      </c>
      <c r="E1201" s="339" t="s">
        <v>23468</v>
      </c>
      <c r="F1201"/>
      <c r="G1201"/>
      <c r="H1201"/>
    </row>
    <row r="1202" spans="1:8" ht="15" x14ac:dyDescent="0.25">
      <c r="A1202" s="16">
        <f t="shared" si="18"/>
        <v>38464</v>
      </c>
      <c r="B1202">
        <v>38464</v>
      </c>
      <c r="C1202" t="s">
        <v>23469</v>
      </c>
      <c r="D1202" s="16" t="s">
        <v>7811</v>
      </c>
      <c r="E1202" s="339" t="s">
        <v>23470</v>
      </c>
      <c r="F1202"/>
      <c r="G1202"/>
      <c r="H1202"/>
    </row>
    <row r="1203" spans="1:8" ht="15" x14ac:dyDescent="0.25">
      <c r="A1203" s="16">
        <f t="shared" si="18"/>
        <v>1527</v>
      </c>
      <c r="B1203">
        <v>1527</v>
      </c>
      <c r="C1203" t="s">
        <v>23471</v>
      </c>
      <c r="D1203" s="16" t="s">
        <v>7811</v>
      </c>
      <c r="E1203" s="339" t="s">
        <v>23472</v>
      </c>
      <c r="F1203"/>
      <c r="G1203"/>
      <c r="H1203"/>
    </row>
    <row r="1204" spans="1:8" ht="15" x14ac:dyDescent="0.25">
      <c r="A1204" s="16">
        <f t="shared" si="18"/>
        <v>34493</v>
      </c>
      <c r="B1204">
        <v>34493</v>
      </c>
      <c r="C1204" t="s">
        <v>23473</v>
      </c>
      <c r="D1204" s="16" t="s">
        <v>7811</v>
      </c>
      <c r="E1204" s="339" t="s">
        <v>23474</v>
      </c>
      <c r="F1204"/>
      <c r="G1204"/>
      <c r="H1204"/>
    </row>
    <row r="1205" spans="1:8" ht="15" x14ac:dyDescent="0.25">
      <c r="A1205" s="16">
        <f t="shared" si="18"/>
        <v>38405</v>
      </c>
      <c r="B1205">
        <v>38405</v>
      </c>
      <c r="C1205" t="s">
        <v>23475</v>
      </c>
      <c r="D1205" s="16" t="s">
        <v>7811</v>
      </c>
      <c r="E1205" s="339" t="s">
        <v>23476</v>
      </c>
      <c r="F1205"/>
      <c r="G1205"/>
      <c r="H1205"/>
    </row>
    <row r="1206" spans="1:8" ht="15" x14ac:dyDescent="0.25">
      <c r="A1206" s="16">
        <f t="shared" si="18"/>
        <v>38408</v>
      </c>
      <c r="B1206">
        <v>38408</v>
      </c>
      <c r="C1206" t="s">
        <v>23477</v>
      </c>
      <c r="D1206" s="16" t="s">
        <v>7811</v>
      </c>
      <c r="E1206" s="339" t="s">
        <v>23478</v>
      </c>
      <c r="F1206"/>
      <c r="G1206"/>
      <c r="H1206"/>
    </row>
    <row r="1207" spans="1:8" ht="15" x14ac:dyDescent="0.25">
      <c r="A1207" s="16">
        <f t="shared" si="18"/>
        <v>1525</v>
      </c>
      <c r="B1207">
        <v>1525</v>
      </c>
      <c r="C1207" t="s">
        <v>23479</v>
      </c>
      <c r="D1207" s="16" t="s">
        <v>7811</v>
      </c>
      <c r="E1207" s="339" t="s">
        <v>23480</v>
      </c>
      <c r="F1207"/>
      <c r="G1207"/>
      <c r="H1207"/>
    </row>
    <row r="1208" spans="1:8" ht="15" x14ac:dyDescent="0.25">
      <c r="A1208" s="16">
        <f t="shared" si="18"/>
        <v>34494</v>
      </c>
      <c r="B1208">
        <v>34494</v>
      </c>
      <c r="C1208" t="s">
        <v>23481</v>
      </c>
      <c r="D1208" s="16" t="s">
        <v>7811</v>
      </c>
      <c r="E1208" s="339" t="s">
        <v>21253</v>
      </c>
      <c r="F1208"/>
      <c r="G1208"/>
      <c r="H1208"/>
    </row>
    <row r="1209" spans="1:8" ht="15" x14ac:dyDescent="0.25">
      <c r="A1209" s="16">
        <f t="shared" si="18"/>
        <v>38406</v>
      </c>
      <c r="B1209">
        <v>38406</v>
      </c>
      <c r="C1209" t="s">
        <v>23482</v>
      </c>
      <c r="D1209" s="16" t="s">
        <v>7811</v>
      </c>
      <c r="E1209" s="339" t="s">
        <v>23483</v>
      </c>
      <c r="F1209"/>
      <c r="G1209"/>
      <c r="H1209"/>
    </row>
    <row r="1210" spans="1:8" ht="15" x14ac:dyDescent="0.25">
      <c r="A1210" s="16">
        <f t="shared" si="18"/>
        <v>38409</v>
      </c>
      <c r="B1210">
        <v>38409</v>
      </c>
      <c r="C1210" t="s">
        <v>23484</v>
      </c>
      <c r="D1210" s="16" t="s">
        <v>7811</v>
      </c>
      <c r="E1210" s="339" t="s">
        <v>23485</v>
      </c>
      <c r="F1210"/>
      <c r="G1210"/>
      <c r="H1210"/>
    </row>
    <row r="1211" spans="1:8" ht="15" x14ac:dyDescent="0.25">
      <c r="A1211" s="16">
        <f t="shared" si="18"/>
        <v>43360</v>
      </c>
      <c r="B1211">
        <v>43360</v>
      </c>
      <c r="C1211" t="s">
        <v>23486</v>
      </c>
      <c r="D1211" s="16" t="s">
        <v>7811</v>
      </c>
      <c r="E1211" s="339" t="s">
        <v>23487</v>
      </c>
      <c r="F1211"/>
      <c r="G1211"/>
      <c r="H1211"/>
    </row>
    <row r="1212" spans="1:8" ht="15" x14ac:dyDescent="0.25">
      <c r="A1212" s="16">
        <f t="shared" si="18"/>
        <v>11145</v>
      </c>
      <c r="B1212">
        <v>11145</v>
      </c>
      <c r="C1212" t="s">
        <v>23488</v>
      </c>
      <c r="D1212" s="16" t="s">
        <v>7811</v>
      </c>
      <c r="E1212" s="339" t="s">
        <v>23452</v>
      </c>
      <c r="F1212"/>
      <c r="G1212"/>
      <c r="H1212"/>
    </row>
    <row r="1213" spans="1:8" ht="15" x14ac:dyDescent="0.25">
      <c r="A1213" s="16">
        <f t="shared" si="18"/>
        <v>34495</v>
      </c>
      <c r="B1213">
        <v>34495</v>
      </c>
      <c r="C1213" t="s">
        <v>23489</v>
      </c>
      <c r="D1213" s="16" t="s">
        <v>7811</v>
      </c>
      <c r="E1213" s="339" t="s">
        <v>23490</v>
      </c>
      <c r="F1213"/>
      <c r="G1213"/>
      <c r="H1213"/>
    </row>
    <row r="1214" spans="1:8" ht="15" x14ac:dyDescent="0.25">
      <c r="A1214" s="16">
        <f t="shared" si="18"/>
        <v>34479</v>
      </c>
      <c r="B1214">
        <v>34479</v>
      </c>
      <c r="C1214" t="s">
        <v>23491</v>
      </c>
      <c r="D1214" s="16" t="s">
        <v>7811</v>
      </c>
      <c r="E1214" s="339" t="s">
        <v>23454</v>
      </c>
      <c r="F1214"/>
      <c r="G1214"/>
      <c r="H1214"/>
    </row>
    <row r="1215" spans="1:8" ht="15" x14ac:dyDescent="0.25">
      <c r="A1215" s="16">
        <f t="shared" si="18"/>
        <v>34496</v>
      </c>
      <c r="B1215">
        <v>34496</v>
      </c>
      <c r="C1215" t="s">
        <v>23492</v>
      </c>
      <c r="D1215" s="16" t="s">
        <v>7811</v>
      </c>
      <c r="E1215" s="339" t="s">
        <v>23493</v>
      </c>
      <c r="F1215"/>
      <c r="G1215"/>
      <c r="H1215"/>
    </row>
    <row r="1216" spans="1:8" ht="15" x14ac:dyDescent="0.25">
      <c r="A1216" s="16">
        <f t="shared" si="18"/>
        <v>34481</v>
      </c>
      <c r="B1216">
        <v>34481</v>
      </c>
      <c r="C1216" t="s">
        <v>23494</v>
      </c>
      <c r="D1216" s="16" t="s">
        <v>7811</v>
      </c>
      <c r="E1216" s="339" t="s">
        <v>23495</v>
      </c>
      <c r="F1216"/>
      <c r="G1216"/>
      <c r="H1216"/>
    </row>
    <row r="1217" spans="1:8" ht="15" x14ac:dyDescent="0.25">
      <c r="A1217" s="16">
        <f t="shared" si="18"/>
        <v>34483</v>
      </c>
      <c r="B1217">
        <v>34483</v>
      </c>
      <c r="C1217" t="s">
        <v>23496</v>
      </c>
      <c r="D1217" s="16" t="s">
        <v>7811</v>
      </c>
      <c r="E1217" s="339" t="s">
        <v>23497</v>
      </c>
      <c r="F1217"/>
      <c r="G1217"/>
      <c r="H1217"/>
    </row>
    <row r="1218" spans="1:8" ht="15" x14ac:dyDescent="0.25">
      <c r="A1218" s="16">
        <f t="shared" si="18"/>
        <v>34485</v>
      </c>
      <c r="B1218">
        <v>34485</v>
      </c>
      <c r="C1218" t="s">
        <v>23498</v>
      </c>
      <c r="D1218" s="16" t="s">
        <v>7811</v>
      </c>
      <c r="E1218" s="339" t="s">
        <v>23499</v>
      </c>
      <c r="F1218"/>
      <c r="G1218"/>
      <c r="H1218"/>
    </row>
    <row r="1219" spans="1:8" ht="15" x14ac:dyDescent="0.25">
      <c r="A1219" s="16">
        <f t="shared" ref="A1219:A1282" si="19">B1219</f>
        <v>14041</v>
      </c>
      <c r="B1219">
        <v>14041</v>
      </c>
      <c r="C1219" t="s">
        <v>23500</v>
      </c>
      <c r="D1219" s="16" t="s">
        <v>7811</v>
      </c>
      <c r="E1219" s="339" t="s">
        <v>23501</v>
      </c>
      <c r="F1219"/>
      <c r="G1219"/>
      <c r="H1219"/>
    </row>
    <row r="1220" spans="1:8" ht="15" x14ac:dyDescent="0.25">
      <c r="A1220" s="16">
        <f t="shared" si="19"/>
        <v>1523</v>
      </c>
      <c r="B1220">
        <v>1523</v>
      </c>
      <c r="C1220" t="s">
        <v>23502</v>
      </c>
      <c r="D1220" s="16" t="s">
        <v>7811</v>
      </c>
      <c r="E1220" s="339" t="s">
        <v>23503</v>
      </c>
      <c r="F1220"/>
      <c r="G1220"/>
      <c r="H1220"/>
    </row>
    <row r="1221" spans="1:8" ht="15" x14ac:dyDescent="0.25">
      <c r="A1221" s="16">
        <f t="shared" si="19"/>
        <v>14052</v>
      </c>
      <c r="B1221">
        <v>14052</v>
      </c>
      <c r="C1221" t="s">
        <v>23504</v>
      </c>
      <c r="D1221" s="16" t="s">
        <v>7753</v>
      </c>
      <c r="E1221" s="339" t="s">
        <v>13332</v>
      </c>
      <c r="F1221"/>
      <c r="G1221"/>
      <c r="H1221"/>
    </row>
    <row r="1222" spans="1:8" ht="15" x14ac:dyDescent="0.25">
      <c r="A1222" s="16">
        <f t="shared" si="19"/>
        <v>14054</v>
      </c>
      <c r="B1222">
        <v>14054</v>
      </c>
      <c r="C1222" t="s">
        <v>23505</v>
      </c>
      <c r="D1222" s="16" t="s">
        <v>7753</v>
      </c>
      <c r="E1222" s="339" t="s">
        <v>10729</v>
      </c>
      <c r="F1222"/>
      <c r="G1222"/>
      <c r="H1222"/>
    </row>
    <row r="1223" spans="1:8" ht="15" x14ac:dyDescent="0.25">
      <c r="A1223" s="16">
        <f t="shared" si="19"/>
        <v>14053</v>
      </c>
      <c r="B1223">
        <v>14053</v>
      </c>
      <c r="C1223" t="s">
        <v>23506</v>
      </c>
      <c r="D1223" s="16" t="s">
        <v>7753</v>
      </c>
      <c r="E1223" s="339" t="s">
        <v>8209</v>
      </c>
      <c r="F1223"/>
      <c r="G1223"/>
      <c r="H1223"/>
    </row>
    <row r="1224" spans="1:8" ht="15" x14ac:dyDescent="0.25">
      <c r="A1224" s="16">
        <f t="shared" si="19"/>
        <v>2558</v>
      </c>
      <c r="B1224">
        <v>2558</v>
      </c>
      <c r="C1224" t="s">
        <v>23507</v>
      </c>
      <c r="D1224" s="16" t="s">
        <v>7753</v>
      </c>
      <c r="E1224" s="339" t="s">
        <v>21137</v>
      </c>
      <c r="F1224"/>
      <c r="G1224"/>
      <c r="H1224"/>
    </row>
    <row r="1225" spans="1:8" ht="15" x14ac:dyDescent="0.25">
      <c r="A1225" s="16">
        <f t="shared" si="19"/>
        <v>2560</v>
      </c>
      <c r="B1225">
        <v>2560</v>
      </c>
      <c r="C1225" t="s">
        <v>23508</v>
      </c>
      <c r="D1225" s="16" t="s">
        <v>7753</v>
      </c>
      <c r="E1225" s="339" t="s">
        <v>8304</v>
      </c>
      <c r="F1225"/>
      <c r="G1225"/>
      <c r="H1225"/>
    </row>
    <row r="1226" spans="1:8" ht="15" x14ac:dyDescent="0.25">
      <c r="A1226" s="16">
        <f t="shared" si="19"/>
        <v>2559</v>
      </c>
      <c r="B1226">
        <v>2559</v>
      </c>
      <c r="C1226" t="s">
        <v>23509</v>
      </c>
      <c r="D1226" s="16" t="s">
        <v>7753</v>
      </c>
      <c r="E1226" s="339" t="s">
        <v>8085</v>
      </c>
      <c r="F1226"/>
      <c r="G1226"/>
      <c r="H1226"/>
    </row>
    <row r="1227" spans="1:8" ht="15" x14ac:dyDescent="0.25">
      <c r="A1227" s="16">
        <f t="shared" si="19"/>
        <v>2592</v>
      </c>
      <c r="B1227">
        <v>2592</v>
      </c>
      <c r="C1227" t="s">
        <v>23510</v>
      </c>
      <c r="D1227" s="16" t="s">
        <v>7753</v>
      </c>
      <c r="E1227" s="339" t="s">
        <v>23511</v>
      </c>
      <c r="F1227"/>
      <c r="G1227"/>
      <c r="H1227"/>
    </row>
    <row r="1228" spans="1:8" ht="15" x14ac:dyDescent="0.25">
      <c r="A1228" s="16">
        <f t="shared" si="19"/>
        <v>2566</v>
      </c>
      <c r="B1228">
        <v>2566</v>
      </c>
      <c r="C1228" t="s">
        <v>23512</v>
      </c>
      <c r="D1228" s="16" t="s">
        <v>7753</v>
      </c>
      <c r="E1228" s="339" t="s">
        <v>23513</v>
      </c>
      <c r="F1228"/>
      <c r="G1228"/>
      <c r="H1228"/>
    </row>
    <row r="1229" spans="1:8" ht="15" x14ac:dyDescent="0.25">
      <c r="A1229" s="16">
        <f t="shared" si="19"/>
        <v>2589</v>
      </c>
      <c r="B1229">
        <v>2589</v>
      </c>
      <c r="C1229" t="s">
        <v>23514</v>
      </c>
      <c r="D1229" s="16" t="s">
        <v>7753</v>
      </c>
      <c r="E1229" s="339" t="s">
        <v>13599</v>
      </c>
      <c r="F1229"/>
      <c r="G1229"/>
      <c r="H1229"/>
    </row>
    <row r="1230" spans="1:8" ht="15" x14ac:dyDescent="0.25">
      <c r="A1230" s="16">
        <f t="shared" si="19"/>
        <v>2591</v>
      </c>
      <c r="B1230">
        <v>2591</v>
      </c>
      <c r="C1230" t="s">
        <v>23515</v>
      </c>
      <c r="D1230" s="16" t="s">
        <v>7753</v>
      </c>
      <c r="E1230" s="339" t="s">
        <v>8059</v>
      </c>
      <c r="F1230"/>
      <c r="G1230"/>
      <c r="H1230"/>
    </row>
    <row r="1231" spans="1:8" ht="15" x14ac:dyDescent="0.25">
      <c r="A1231" s="16">
        <f t="shared" si="19"/>
        <v>2590</v>
      </c>
      <c r="B1231">
        <v>2590</v>
      </c>
      <c r="C1231" t="s">
        <v>23516</v>
      </c>
      <c r="D1231" s="16" t="s">
        <v>7753</v>
      </c>
      <c r="E1231" s="339" t="s">
        <v>23391</v>
      </c>
      <c r="F1231"/>
      <c r="G1231"/>
      <c r="H1231"/>
    </row>
    <row r="1232" spans="1:8" ht="15" x14ac:dyDescent="0.25">
      <c r="A1232" s="16">
        <f t="shared" si="19"/>
        <v>2567</v>
      </c>
      <c r="B1232">
        <v>2567</v>
      </c>
      <c r="C1232" t="s">
        <v>23517</v>
      </c>
      <c r="D1232" s="16" t="s">
        <v>7753</v>
      </c>
      <c r="E1232" s="339" t="s">
        <v>23518</v>
      </c>
      <c r="F1232"/>
      <c r="G1232"/>
      <c r="H1232"/>
    </row>
    <row r="1233" spans="1:8" ht="15" x14ac:dyDescent="0.25">
      <c r="A1233" s="16">
        <f t="shared" si="19"/>
        <v>2565</v>
      </c>
      <c r="B1233">
        <v>2565</v>
      </c>
      <c r="C1233" t="s">
        <v>23519</v>
      </c>
      <c r="D1233" s="16" t="s">
        <v>7753</v>
      </c>
      <c r="E1233" s="339" t="s">
        <v>7914</v>
      </c>
      <c r="F1233"/>
      <c r="G1233"/>
      <c r="H1233"/>
    </row>
    <row r="1234" spans="1:8" ht="15" x14ac:dyDescent="0.25">
      <c r="A1234" s="16">
        <f t="shared" si="19"/>
        <v>2568</v>
      </c>
      <c r="B1234">
        <v>2568</v>
      </c>
      <c r="C1234" t="s">
        <v>23520</v>
      </c>
      <c r="D1234" s="16" t="s">
        <v>7753</v>
      </c>
      <c r="E1234" s="339" t="s">
        <v>23521</v>
      </c>
      <c r="F1234"/>
      <c r="G1234"/>
      <c r="H1234"/>
    </row>
    <row r="1235" spans="1:8" ht="15" x14ac:dyDescent="0.25">
      <c r="A1235" s="16">
        <f t="shared" si="19"/>
        <v>2594</v>
      </c>
      <c r="B1235">
        <v>2594</v>
      </c>
      <c r="C1235" t="s">
        <v>23522</v>
      </c>
      <c r="D1235" s="16" t="s">
        <v>7753</v>
      </c>
      <c r="E1235" s="339" t="s">
        <v>23523</v>
      </c>
      <c r="F1235"/>
      <c r="G1235"/>
      <c r="H1235"/>
    </row>
    <row r="1236" spans="1:8" ht="15" x14ac:dyDescent="0.25">
      <c r="A1236" s="16">
        <f t="shared" si="19"/>
        <v>2587</v>
      </c>
      <c r="B1236">
        <v>2587</v>
      </c>
      <c r="C1236" t="s">
        <v>23524</v>
      </c>
      <c r="D1236" s="16" t="s">
        <v>7753</v>
      </c>
      <c r="E1236" s="339" t="s">
        <v>17940</v>
      </c>
      <c r="F1236"/>
      <c r="G1236"/>
      <c r="H1236"/>
    </row>
    <row r="1237" spans="1:8" ht="15" x14ac:dyDescent="0.25">
      <c r="A1237" s="16">
        <f t="shared" si="19"/>
        <v>2588</v>
      </c>
      <c r="B1237">
        <v>2588</v>
      </c>
      <c r="C1237" t="s">
        <v>23525</v>
      </c>
      <c r="D1237" s="16" t="s">
        <v>7753</v>
      </c>
      <c r="E1237" s="339" t="s">
        <v>18405</v>
      </c>
      <c r="F1237"/>
      <c r="G1237"/>
      <c r="H1237"/>
    </row>
    <row r="1238" spans="1:8" ht="15" x14ac:dyDescent="0.25">
      <c r="A1238" s="16">
        <f t="shared" si="19"/>
        <v>2569</v>
      </c>
      <c r="B1238">
        <v>2569</v>
      </c>
      <c r="C1238" t="s">
        <v>23526</v>
      </c>
      <c r="D1238" s="16" t="s">
        <v>7753</v>
      </c>
      <c r="E1238" s="339" t="s">
        <v>23527</v>
      </c>
      <c r="F1238"/>
      <c r="G1238"/>
      <c r="H1238"/>
    </row>
    <row r="1239" spans="1:8" ht="15" x14ac:dyDescent="0.25">
      <c r="A1239" s="16">
        <f t="shared" si="19"/>
        <v>2570</v>
      </c>
      <c r="B1239">
        <v>2570</v>
      </c>
      <c r="C1239" t="s">
        <v>23528</v>
      </c>
      <c r="D1239" s="16" t="s">
        <v>7753</v>
      </c>
      <c r="E1239" s="339" t="s">
        <v>20342</v>
      </c>
      <c r="F1239"/>
      <c r="G1239"/>
      <c r="H1239"/>
    </row>
    <row r="1240" spans="1:8" ht="15" x14ac:dyDescent="0.25">
      <c r="A1240" s="16">
        <f t="shared" si="19"/>
        <v>2571</v>
      </c>
      <c r="B1240">
        <v>2571</v>
      </c>
      <c r="C1240" t="s">
        <v>23529</v>
      </c>
      <c r="D1240" s="16" t="s">
        <v>7753</v>
      </c>
      <c r="E1240" s="339" t="s">
        <v>20437</v>
      </c>
      <c r="F1240"/>
      <c r="G1240"/>
      <c r="H1240"/>
    </row>
    <row r="1241" spans="1:8" ht="15" x14ac:dyDescent="0.25">
      <c r="A1241" s="16">
        <f t="shared" si="19"/>
        <v>2593</v>
      </c>
      <c r="B1241">
        <v>2593</v>
      </c>
      <c r="C1241" t="s">
        <v>23530</v>
      </c>
      <c r="D1241" s="16" t="s">
        <v>7753</v>
      </c>
      <c r="E1241" s="339" t="s">
        <v>10638</v>
      </c>
      <c r="F1241"/>
      <c r="G1241"/>
      <c r="H1241"/>
    </row>
    <row r="1242" spans="1:8" ht="15" x14ac:dyDescent="0.25">
      <c r="A1242" s="16">
        <f t="shared" si="19"/>
        <v>2572</v>
      </c>
      <c r="B1242">
        <v>2572</v>
      </c>
      <c r="C1242" t="s">
        <v>23531</v>
      </c>
      <c r="D1242" s="16" t="s">
        <v>7753</v>
      </c>
      <c r="E1242" s="339" t="s">
        <v>23532</v>
      </c>
      <c r="F1242"/>
      <c r="G1242"/>
      <c r="H1242"/>
    </row>
    <row r="1243" spans="1:8" ht="15" x14ac:dyDescent="0.25">
      <c r="A1243" s="16">
        <f t="shared" si="19"/>
        <v>2595</v>
      </c>
      <c r="B1243">
        <v>2595</v>
      </c>
      <c r="C1243" t="s">
        <v>23533</v>
      </c>
      <c r="D1243" s="16" t="s">
        <v>7753</v>
      </c>
      <c r="E1243" s="339" t="s">
        <v>23534</v>
      </c>
      <c r="F1243"/>
      <c r="G1243"/>
      <c r="H1243"/>
    </row>
    <row r="1244" spans="1:8" ht="15" x14ac:dyDescent="0.25">
      <c r="A1244" s="16">
        <f t="shared" si="19"/>
        <v>2576</v>
      </c>
      <c r="B1244">
        <v>2576</v>
      </c>
      <c r="C1244" t="s">
        <v>23535</v>
      </c>
      <c r="D1244" s="16" t="s">
        <v>7753</v>
      </c>
      <c r="E1244" s="339" t="s">
        <v>10819</v>
      </c>
      <c r="F1244"/>
      <c r="G1244"/>
      <c r="H1244"/>
    </row>
    <row r="1245" spans="1:8" ht="15" x14ac:dyDescent="0.25">
      <c r="A1245" s="16">
        <f t="shared" si="19"/>
        <v>2575</v>
      </c>
      <c r="B1245">
        <v>2575</v>
      </c>
      <c r="C1245" t="s">
        <v>23536</v>
      </c>
      <c r="D1245" s="16" t="s">
        <v>7753</v>
      </c>
      <c r="E1245" s="339" t="s">
        <v>23537</v>
      </c>
      <c r="F1245"/>
      <c r="G1245"/>
      <c r="H1245"/>
    </row>
    <row r="1246" spans="1:8" ht="15" x14ac:dyDescent="0.25">
      <c r="A1246" s="16">
        <f t="shared" si="19"/>
        <v>2573</v>
      </c>
      <c r="B1246">
        <v>2573</v>
      </c>
      <c r="C1246" t="s">
        <v>23538</v>
      </c>
      <c r="D1246" s="16" t="s">
        <v>7753</v>
      </c>
      <c r="E1246" s="339" t="s">
        <v>21368</v>
      </c>
      <c r="F1246"/>
      <c r="G1246"/>
      <c r="H1246"/>
    </row>
    <row r="1247" spans="1:8" ht="15" x14ac:dyDescent="0.25">
      <c r="A1247" s="16">
        <f t="shared" si="19"/>
        <v>2586</v>
      </c>
      <c r="B1247">
        <v>2586</v>
      </c>
      <c r="C1247" t="s">
        <v>23539</v>
      </c>
      <c r="D1247" s="16" t="s">
        <v>7753</v>
      </c>
      <c r="E1247" s="339" t="s">
        <v>13349</v>
      </c>
      <c r="F1247"/>
      <c r="G1247"/>
      <c r="H1247"/>
    </row>
    <row r="1248" spans="1:8" ht="15" x14ac:dyDescent="0.25">
      <c r="A1248" s="16">
        <f t="shared" si="19"/>
        <v>2577</v>
      </c>
      <c r="B1248">
        <v>2577</v>
      </c>
      <c r="C1248" t="s">
        <v>23540</v>
      </c>
      <c r="D1248" s="16" t="s">
        <v>7753</v>
      </c>
      <c r="E1248" s="339" t="s">
        <v>20283</v>
      </c>
      <c r="F1248"/>
      <c r="G1248"/>
      <c r="H1248"/>
    </row>
    <row r="1249" spans="1:8" ht="15" x14ac:dyDescent="0.25">
      <c r="A1249" s="16">
        <f t="shared" si="19"/>
        <v>2574</v>
      </c>
      <c r="B1249">
        <v>2574</v>
      </c>
      <c r="C1249" t="s">
        <v>23541</v>
      </c>
      <c r="D1249" s="16" t="s">
        <v>7753</v>
      </c>
      <c r="E1249" s="339" t="s">
        <v>20232</v>
      </c>
      <c r="F1249"/>
      <c r="G1249"/>
      <c r="H1249"/>
    </row>
    <row r="1250" spans="1:8" ht="15" x14ac:dyDescent="0.25">
      <c r="A1250" s="16">
        <f t="shared" si="19"/>
        <v>2578</v>
      </c>
      <c r="B1250">
        <v>2578</v>
      </c>
      <c r="C1250" t="s">
        <v>23542</v>
      </c>
      <c r="D1250" s="16" t="s">
        <v>7753</v>
      </c>
      <c r="E1250" s="339" t="s">
        <v>23543</v>
      </c>
      <c r="F1250"/>
      <c r="G1250"/>
      <c r="H1250"/>
    </row>
    <row r="1251" spans="1:8" ht="15" x14ac:dyDescent="0.25">
      <c r="A1251" s="16">
        <f t="shared" si="19"/>
        <v>2585</v>
      </c>
      <c r="B1251">
        <v>2585</v>
      </c>
      <c r="C1251" t="s">
        <v>23544</v>
      </c>
      <c r="D1251" s="16" t="s">
        <v>7753</v>
      </c>
      <c r="E1251" s="339" t="s">
        <v>23545</v>
      </c>
      <c r="F1251"/>
      <c r="G1251"/>
      <c r="H1251"/>
    </row>
    <row r="1252" spans="1:8" ht="15" x14ac:dyDescent="0.25">
      <c r="A1252" s="16">
        <f t="shared" si="19"/>
        <v>12008</v>
      </c>
      <c r="B1252">
        <v>12008</v>
      </c>
      <c r="C1252" t="s">
        <v>23546</v>
      </c>
      <c r="D1252" s="16" t="s">
        <v>7753</v>
      </c>
      <c r="E1252" s="339" t="s">
        <v>21212</v>
      </c>
      <c r="F1252"/>
      <c r="G1252"/>
      <c r="H1252"/>
    </row>
    <row r="1253" spans="1:8" ht="15" x14ac:dyDescent="0.25">
      <c r="A1253" s="16">
        <f t="shared" si="19"/>
        <v>2582</v>
      </c>
      <c r="B1253">
        <v>2582</v>
      </c>
      <c r="C1253" t="s">
        <v>23547</v>
      </c>
      <c r="D1253" s="16" t="s">
        <v>7753</v>
      </c>
      <c r="E1253" s="339" t="s">
        <v>23548</v>
      </c>
      <c r="F1253"/>
      <c r="G1253"/>
      <c r="H1253"/>
    </row>
    <row r="1254" spans="1:8" ht="15" x14ac:dyDescent="0.25">
      <c r="A1254" s="16">
        <f t="shared" si="19"/>
        <v>2597</v>
      </c>
      <c r="B1254">
        <v>2597</v>
      </c>
      <c r="C1254" t="s">
        <v>23549</v>
      </c>
      <c r="D1254" s="16" t="s">
        <v>7753</v>
      </c>
      <c r="E1254" s="339" t="s">
        <v>23550</v>
      </c>
      <c r="F1254"/>
      <c r="G1254"/>
      <c r="H1254"/>
    </row>
    <row r="1255" spans="1:8" ht="15" x14ac:dyDescent="0.25">
      <c r="A1255" s="16">
        <f t="shared" si="19"/>
        <v>2579</v>
      </c>
      <c r="B1255">
        <v>2579</v>
      </c>
      <c r="C1255" t="s">
        <v>23551</v>
      </c>
      <c r="D1255" s="16" t="s">
        <v>7753</v>
      </c>
      <c r="E1255" s="339" t="s">
        <v>16587</v>
      </c>
      <c r="F1255"/>
      <c r="G1255"/>
      <c r="H1255"/>
    </row>
    <row r="1256" spans="1:8" ht="15" x14ac:dyDescent="0.25">
      <c r="A1256" s="16">
        <f t="shared" si="19"/>
        <v>2581</v>
      </c>
      <c r="B1256">
        <v>2581</v>
      </c>
      <c r="C1256" t="s">
        <v>23552</v>
      </c>
      <c r="D1256" s="16" t="s">
        <v>7753</v>
      </c>
      <c r="E1256" s="339" t="s">
        <v>13718</v>
      </c>
      <c r="F1256"/>
      <c r="G1256"/>
      <c r="H1256"/>
    </row>
    <row r="1257" spans="1:8" ht="15" x14ac:dyDescent="0.25">
      <c r="A1257" s="16">
        <f t="shared" si="19"/>
        <v>2596</v>
      </c>
      <c r="B1257">
        <v>2596</v>
      </c>
      <c r="C1257" t="s">
        <v>23553</v>
      </c>
      <c r="D1257" s="16" t="s">
        <v>7753</v>
      </c>
      <c r="E1257" s="339" t="s">
        <v>13586</v>
      </c>
      <c r="F1257"/>
      <c r="G1257"/>
      <c r="H1257"/>
    </row>
    <row r="1258" spans="1:8" ht="15" x14ac:dyDescent="0.25">
      <c r="A1258" s="16">
        <f t="shared" si="19"/>
        <v>2580</v>
      </c>
      <c r="B1258">
        <v>2580</v>
      </c>
      <c r="C1258" t="s">
        <v>23554</v>
      </c>
      <c r="D1258" s="16" t="s">
        <v>7753</v>
      </c>
      <c r="E1258" s="339" t="s">
        <v>10139</v>
      </c>
      <c r="F1258"/>
      <c r="G1258"/>
      <c r="H1258"/>
    </row>
    <row r="1259" spans="1:8" ht="15" x14ac:dyDescent="0.25">
      <c r="A1259" s="16">
        <f t="shared" si="19"/>
        <v>2583</v>
      </c>
      <c r="B1259">
        <v>2583</v>
      </c>
      <c r="C1259" t="s">
        <v>23555</v>
      </c>
      <c r="D1259" s="16" t="s">
        <v>7753</v>
      </c>
      <c r="E1259" s="339" t="s">
        <v>20918</v>
      </c>
      <c r="F1259"/>
      <c r="G1259"/>
      <c r="H1259"/>
    </row>
    <row r="1260" spans="1:8" ht="15" x14ac:dyDescent="0.25">
      <c r="A1260" s="16">
        <f t="shared" si="19"/>
        <v>2584</v>
      </c>
      <c r="B1260">
        <v>2584</v>
      </c>
      <c r="C1260" t="s">
        <v>23556</v>
      </c>
      <c r="D1260" s="16" t="s">
        <v>7753</v>
      </c>
      <c r="E1260" s="339" t="s">
        <v>23557</v>
      </c>
      <c r="F1260"/>
      <c r="G1260"/>
      <c r="H1260"/>
    </row>
    <row r="1261" spans="1:8" ht="15" x14ac:dyDescent="0.25">
      <c r="A1261" s="16">
        <f t="shared" si="19"/>
        <v>12010</v>
      </c>
      <c r="B1261">
        <v>12010</v>
      </c>
      <c r="C1261" t="s">
        <v>23558</v>
      </c>
      <c r="D1261" s="16" t="s">
        <v>7753</v>
      </c>
      <c r="E1261" s="339" t="s">
        <v>20842</v>
      </c>
      <c r="F1261"/>
      <c r="G1261"/>
      <c r="H1261"/>
    </row>
    <row r="1262" spans="1:8" ht="15" x14ac:dyDescent="0.25">
      <c r="A1262" s="16">
        <f t="shared" si="19"/>
        <v>39329</v>
      </c>
      <c r="B1262">
        <v>39329</v>
      </c>
      <c r="C1262" t="s">
        <v>23559</v>
      </c>
      <c r="D1262" s="16" t="s">
        <v>7753</v>
      </c>
      <c r="E1262" s="339" t="s">
        <v>23560</v>
      </c>
      <c r="F1262"/>
      <c r="G1262"/>
      <c r="H1262"/>
    </row>
    <row r="1263" spans="1:8" ht="15" x14ac:dyDescent="0.25">
      <c r="A1263" s="16">
        <f t="shared" si="19"/>
        <v>39330</v>
      </c>
      <c r="B1263">
        <v>39330</v>
      </c>
      <c r="C1263" t="s">
        <v>23561</v>
      </c>
      <c r="D1263" s="16" t="s">
        <v>7753</v>
      </c>
      <c r="E1263" s="339" t="s">
        <v>23170</v>
      </c>
      <c r="F1263"/>
      <c r="G1263"/>
      <c r="H1263"/>
    </row>
    <row r="1264" spans="1:8" ht="15" x14ac:dyDescent="0.25">
      <c r="A1264" s="16">
        <f t="shared" si="19"/>
        <v>39332</v>
      </c>
      <c r="B1264">
        <v>39332</v>
      </c>
      <c r="C1264" t="s">
        <v>23562</v>
      </c>
      <c r="D1264" s="16" t="s">
        <v>7753</v>
      </c>
      <c r="E1264" s="339" t="s">
        <v>7790</v>
      </c>
      <c r="F1264"/>
      <c r="G1264"/>
      <c r="H1264"/>
    </row>
    <row r="1265" spans="1:8" ht="15" x14ac:dyDescent="0.25">
      <c r="A1265" s="16">
        <f t="shared" si="19"/>
        <v>39331</v>
      </c>
      <c r="B1265">
        <v>39331</v>
      </c>
      <c r="C1265" t="s">
        <v>23563</v>
      </c>
      <c r="D1265" s="16" t="s">
        <v>7753</v>
      </c>
      <c r="E1265" s="339" t="s">
        <v>10234</v>
      </c>
      <c r="F1265"/>
      <c r="G1265"/>
      <c r="H1265"/>
    </row>
    <row r="1266" spans="1:8" ht="15" x14ac:dyDescent="0.25">
      <c r="A1266" s="16">
        <f t="shared" si="19"/>
        <v>39333</v>
      </c>
      <c r="B1266">
        <v>39333</v>
      </c>
      <c r="C1266" t="s">
        <v>23564</v>
      </c>
      <c r="D1266" s="16" t="s">
        <v>7753</v>
      </c>
      <c r="E1266" s="339" t="s">
        <v>7804</v>
      </c>
      <c r="F1266"/>
      <c r="G1266"/>
      <c r="H1266"/>
    </row>
    <row r="1267" spans="1:8" ht="15" x14ac:dyDescent="0.25">
      <c r="A1267" s="16">
        <f t="shared" si="19"/>
        <v>39335</v>
      </c>
      <c r="B1267">
        <v>39335</v>
      </c>
      <c r="C1267" t="s">
        <v>23565</v>
      </c>
      <c r="D1267" s="16" t="s">
        <v>7753</v>
      </c>
      <c r="E1267" s="339" t="s">
        <v>7759</v>
      </c>
      <c r="F1267"/>
      <c r="G1267"/>
      <c r="H1267"/>
    </row>
    <row r="1268" spans="1:8" ht="15" x14ac:dyDescent="0.25">
      <c r="A1268" s="16">
        <f t="shared" si="19"/>
        <v>39334</v>
      </c>
      <c r="B1268">
        <v>39334</v>
      </c>
      <c r="C1268" t="s">
        <v>23566</v>
      </c>
      <c r="D1268" s="16" t="s">
        <v>7753</v>
      </c>
      <c r="E1268" s="339" t="s">
        <v>12644</v>
      </c>
      <c r="F1268"/>
      <c r="G1268"/>
      <c r="H1268"/>
    </row>
    <row r="1269" spans="1:8" ht="15" x14ac:dyDescent="0.25">
      <c r="A1269" s="16">
        <f t="shared" si="19"/>
        <v>12016</v>
      </c>
      <c r="B1269">
        <v>12016</v>
      </c>
      <c r="C1269" t="s">
        <v>23567</v>
      </c>
      <c r="D1269" s="16" t="s">
        <v>7753</v>
      </c>
      <c r="E1269" s="339" t="s">
        <v>23568</v>
      </c>
      <c r="F1269"/>
      <c r="G1269"/>
      <c r="H1269"/>
    </row>
    <row r="1270" spans="1:8" ht="15" x14ac:dyDescent="0.25">
      <c r="A1270" s="16">
        <f t="shared" si="19"/>
        <v>12015</v>
      </c>
      <c r="B1270">
        <v>12015</v>
      </c>
      <c r="C1270" t="s">
        <v>23569</v>
      </c>
      <c r="D1270" s="16" t="s">
        <v>7753</v>
      </c>
      <c r="E1270" s="339" t="s">
        <v>23570</v>
      </c>
      <c r="F1270"/>
      <c r="G1270"/>
      <c r="H1270"/>
    </row>
    <row r="1271" spans="1:8" ht="15" x14ac:dyDescent="0.25">
      <c r="A1271" s="16">
        <f t="shared" si="19"/>
        <v>12020</v>
      </c>
      <c r="B1271">
        <v>12020</v>
      </c>
      <c r="C1271" t="s">
        <v>23571</v>
      </c>
      <c r="D1271" s="16" t="s">
        <v>7753</v>
      </c>
      <c r="E1271" s="339" t="s">
        <v>23568</v>
      </c>
      <c r="F1271"/>
      <c r="G1271"/>
      <c r="H1271"/>
    </row>
    <row r="1272" spans="1:8" ht="15" x14ac:dyDescent="0.25">
      <c r="A1272" s="16">
        <f t="shared" si="19"/>
        <v>12019</v>
      </c>
      <c r="B1272">
        <v>12019</v>
      </c>
      <c r="C1272" t="s">
        <v>23572</v>
      </c>
      <c r="D1272" s="16" t="s">
        <v>7753</v>
      </c>
      <c r="E1272" s="339" t="s">
        <v>23570</v>
      </c>
      <c r="F1272"/>
      <c r="G1272"/>
      <c r="H1272"/>
    </row>
    <row r="1273" spans="1:8" ht="15" x14ac:dyDescent="0.25">
      <c r="A1273" s="16">
        <f t="shared" si="19"/>
        <v>39336</v>
      </c>
      <c r="B1273">
        <v>39336</v>
      </c>
      <c r="C1273" t="s">
        <v>23573</v>
      </c>
      <c r="D1273" s="16" t="s">
        <v>7753</v>
      </c>
      <c r="E1273" s="339" t="s">
        <v>23170</v>
      </c>
      <c r="F1273"/>
      <c r="G1273"/>
      <c r="H1273"/>
    </row>
    <row r="1274" spans="1:8" ht="15" x14ac:dyDescent="0.25">
      <c r="A1274" s="16">
        <f t="shared" si="19"/>
        <v>39338</v>
      </c>
      <c r="B1274">
        <v>39338</v>
      </c>
      <c r="C1274" t="s">
        <v>23574</v>
      </c>
      <c r="D1274" s="16" t="s">
        <v>7753</v>
      </c>
      <c r="E1274" s="339" t="s">
        <v>7790</v>
      </c>
      <c r="F1274"/>
      <c r="G1274"/>
      <c r="H1274"/>
    </row>
    <row r="1275" spans="1:8" ht="15" x14ac:dyDescent="0.25">
      <c r="A1275" s="16">
        <f t="shared" si="19"/>
        <v>39337</v>
      </c>
      <c r="B1275">
        <v>39337</v>
      </c>
      <c r="C1275" t="s">
        <v>23575</v>
      </c>
      <c r="D1275" s="16" t="s">
        <v>7753</v>
      </c>
      <c r="E1275" s="339" t="s">
        <v>10234</v>
      </c>
      <c r="F1275"/>
      <c r="G1275"/>
      <c r="H1275"/>
    </row>
    <row r="1276" spans="1:8" ht="15" x14ac:dyDescent="0.25">
      <c r="A1276" s="16">
        <f t="shared" si="19"/>
        <v>39341</v>
      </c>
      <c r="B1276">
        <v>39341</v>
      </c>
      <c r="C1276" t="s">
        <v>23576</v>
      </c>
      <c r="D1276" s="16" t="s">
        <v>7753</v>
      </c>
      <c r="E1276" s="339" t="s">
        <v>23577</v>
      </c>
      <c r="F1276"/>
      <c r="G1276"/>
      <c r="H1276"/>
    </row>
    <row r="1277" spans="1:8" ht="15" x14ac:dyDescent="0.25">
      <c r="A1277" s="16">
        <f t="shared" si="19"/>
        <v>39340</v>
      </c>
      <c r="B1277">
        <v>39340</v>
      </c>
      <c r="C1277" t="s">
        <v>23578</v>
      </c>
      <c r="D1277" s="16" t="s">
        <v>7753</v>
      </c>
      <c r="E1277" s="339" t="s">
        <v>8690</v>
      </c>
      <c r="F1277"/>
      <c r="G1277"/>
      <c r="H1277"/>
    </row>
    <row r="1278" spans="1:8" ht="15" x14ac:dyDescent="0.25">
      <c r="A1278" s="16">
        <f t="shared" si="19"/>
        <v>12025</v>
      </c>
      <c r="B1278">
        <v>12025</v>
      </c>
      <c r="C1278" t="s">
        <v>23579</v>
      </c>
      <c r="D1278" s="16" t="s">
        <v>7753</v>
      </c>
      <c r="E1278" s="339" t="s">
        <v>7904</v>
      </c>
      <c r="F1278"/>
      <c r="G1278"/>
      <c r="H1278"/>
    </row>
    <row r="1279" spans="1:8" ht="15" x14ac:dyDescent="0.25">
      <c r="A1279" s="16">
        <f t="shared" si="19"/>
        <v>39342</v>
      </c>
      <c r="B1279">
        <v>39342</v>
      </c>
      <c r="C1279" t="s">
        <v>23580</v>
      </c>
      <c r="D1279" s="16" t="s">
        <v>7753</v>
      </c>
      <c r="E1279" s="339" t="s">
        <v>23577</v>
      </c>
      <c r="F1279"/>
      <c r="G1279"/>
      <c r="H1279"/>
    </row>
    <row r="1280" spans="1:8" ht="15" x14ac:dyDescent="0.25">
      <c r="A1280" s="16">
        <f t="shared" si="19"/>
        <v>39343</v>
      </c>
      <c r="B1280">
        <v>39343</v>
      </c>
      <c r="C1280" t="s">
        <v>23581</v>
      </c>
      <c r="D1280" s="16" t="s">
        <v>7753</v>
      </c>
      <c r="E1280" s="339" t="s">
        <v>8312</v>
      </c>
      <c r="F1280"/>
      <c r="G1280"/>
      <c r="H1280"/>
    </row>
    <row r="1281" spans="1:8" ht="15" x14ac:dyDescent="0.25">
      <c r="A1281" s="16">
        <f t="shared" si="19"/>
        <v>39345</v>
      </c>
      <c r="B1281">
        <v>39345</v>
      </c>
      <c r="C1281" t="s">
        <v>23582</v>
      </c>
      <c r="D1281" s="16" t="s">
        <v>7753</v>
      </c>
      <c r="E1281" s="339" t="s">
        <v>20232</v>
      </c>
      <c r="F1281"/>
      <c r="G1281"/>
      <c r="H1281"/>
    </row>
    <row r="1282" spans="1:8" ht="15" x14ac:dyDescent="0.25">
      <c r="A1282" s="16">
        <f t="shared" si="19"/>
        <v>39344</v>
      </c>
      <c r="B1282">
        <v>39344</v>
      </c>
      <c r="C1282" t="s">
        <v>23583</v>
      </c>
      <c r="D1282" s="16" t="s">
        <v>7753</v>
      </c>
      <c r="E1282" s="339" t="s">
        <v>16094</v>
      </c>
      <c r="F1282"/>
      <c r="G1282"/>
      <c r="H1282"/>
    </row>
    <row r="1283" spans="1:8" ht="15" x14ac:dyDescent="0.25">
      <c r="A1283" s="16">
        <f t="shared" ref="A1283:A1346" si="20">B1283</f>
        <v>12623</v>
      </c>
      <c r="B1283">
        <v>12623</v>
      </c>
      <c r="C1283" t="s">
        <v>23584</v>
      </c>
      <c r="D1283" s="16" t="s">
        <v>7757</v>
      </c>
      <c r="E1283" s="339" t="s">
        <v>23585</v>
      </c>
      <c r="F1283"/>
      <c r="G1283"/>
      <c r="H1283"/>
    </row>
    <row r="1284" spans="1:8" ht="15" x14ac:dyDescent="0.25">
      <c r="A1284" s="16">
        <f t="shared" si="20"/>
        <v>34498</v>
      </c>
      <c r="B1284">
        <v>34498</v>
      </c>
      <c r="C1284" t="s">
        <v>23586</v>
      </c>
      <c r="D1284" s="16" t="s">
        <v>7753</v>
      </c>
      <c r="E1284" s="339" t="s">
        <v>23587</v>
      </c>
      <c r="F1284"/>
      <c r="G1284"/>
      <c r="H1284"/>
    </row>
    <row r="1285" spans="1:8" ht="15" x14ac:dyDescent="0.25">
      <c r="A1285" s="16">
        <f t="shared" si="20"/>
        <v>13244</v>
      </c>
      <c r="B1285">
        <v>13244</v>
      </c>
      <c r="C1285" t="s">
        <v>23588</v>
      </c>
      <c r="D1285" s="16" t="s">
        <v>7753</v>
      </c>
      <c r="E1285" s="339" t="s">
        <v>23589</v>
      </c>
      <c r="F1285"/>
      <c r="G1285"/>
      <c r="H1285"/>
    </row>
    <row r="1286" spans="1:8" ht="15" x14ac:dyDescent="0.25">
      <c r="A1286" s="16">
        <f t="shared" si="20"/>
        <v>38998</v>
      </c>
      <c r="B1286">
        <v>38998</v>
      </c>
      <c r="C1286" t="s">
        <v>23590</v>
      </c>
      <c r="D1286" s="16" t="s">
        <v>7753</v>
      </c>
      <c r="E1286" s="339" t="s">
        <v>23591</v>
      </c>
      <c r="F1286"/>
      <c r="G1286"/>
      <c r="H1286"/>
    </row>
    <row r="1287" spans="1:8" ht="15" x14ac:dyDescent="0.25">
      <c r="A1287" s="16">
        <f t="shared" si="20"/>
        <v>38999</v>
      </c>
      <c r="B1287">
        <v>38999</v>
      </c>
      <c r="C1287" t="s">
        <v>23592</v>
      </c>
      <c r="D1287" s="16" t="s">
        <v>7753</v>
      </c>
      <c r="E1287" s="339" t="s">
        <v>15959</v>
      </c>
      <c r="F1287"/>
      <c r="G1287"/>
      <c r="H1287"/>
    </row>
    <row r="1288" spans="1:8" ht="15" x14ac:dyDescent="0.25">
      <c r="A1288" s="16">
        <f t="shared" si="20"/>
        <v>38996</v>
      </c>
      <c r="B1288">
        <v>38996</v>
      </c>
      <c r="C1288" t="s">
        <v>23593</v>
      </c>
      <c r="D1288" s="16" t="s">
        <v>7753</v>
      </c>
      <c r="E1288" s="339" t="s">
        <v>20186</v>
      </c>
      <c r="F1288"/>
      <c r="G1288"/>
      <c r="H1288"/>
    </row>
    <row r="1289" spans="1:8" ht="15" x14ac:dyDescent="0.25">
      <c r="A1289" s="16">
        <f t="shared" si="20"/>
        <v>44173</v>
      </c>
      <c r="B1289">
        <v>44173</v>
      </c>
      <c r="C1289" t="s">
        <v>23594</v>
      </c>
      <c r="D1289" s="16" t="s">
        <v>7753</v>
      </c>
      <c r="E1289" s="339" t="s">
        <v>14674</v>
      </c>
      <c r="F1289"/>
      <c r="G1289"/>
      <c r="H1289"/>
    </row>
    <row r="1290" spans="1:8" ht="15" x14ac:dyDescent="0.25">
      <c r="A1290" s="16">
        <f t="shared" si="20"/>
        <v>44174</v>
      </c>
      <c r="B1290">
        <v>44174</v>
      </c>
      <c r="C1290" t="s">
        <v>23595</v>
      </c>
      <c r="D1290" s="16" t="s">
        <v>7753</v>
      </c>
      <c r="E1290" s="339" t="s">
        <v>23596</v>
      </c>
      <c r="F1290"/>
      <c r="G1290"/>
      <c r="H1290"/>
    </row>
    <row r="1291" spans="1:8" ht="15" x14ac:dyDescent="0.25">
      <c r="A1291" s="16">
        <f t="shared" si="20"/>
        <v>38997</v>
      </c>
      <c r="B1291">
        <v>38997</v>
      </c>
      <c r="C1291" t="s">
        <v>23597</v>
      </c>
      <c r="D1291" s="16" t="s">
        <v>7753</v>
      </c>
      <c r="E1291" s="339" t="s">
        <v>16533</v>
      </c>
      <c r="F1291"/>
      <c r="G1291"/>
      <c r="H1291"/>
    </row>
    <row r="1292" spans="1:8" ht="15" x14ac:dyDescent="0.25">
      <c r="A1292" s="16">
        <f t="shared" si="20"/>
        <v>39600</v>
      </c>
      <c r="B1292">
        <v>39600</v>
      </c>
      <c r="C1292" t="s">
        <v>23598</v>
      </c>
      <c r="D1292" s="16" t="s">
        <v>7753</v>
      </c>
      <c r="E1292" s="339" t="s">
        <v>13891</v>
      </c>
      <c r="F1292"/>
      <c r="G1292"/>
      <c r="H1292"/>
    </row>
    <row r="1293" spans="1:8" ht="15" x14ac:dyDescent="0.25">
      <c r="A1293" s="16">
        <f t="shared" si="20"/>
        <v>39601</v>
      </c>
      <c r="B1293">
        <v>39601</v>
      </c>
      <c r="C1293" t="s">
        <v>23599</v>
      </c>
      <c r="D1293" s="16" t="s">
        <v>7753</v>
      </c>
      <c r="E1293" s="339" t="s">
        <v>20750</v>
      </c>
      <c r="F1293"/>
      <c r="G1293"/>
      <c r="H1293"/>
    </row>
    <row r="1294" spans="1:8" ht="15" x14ac:dyDescent="0.25">
      <c r="A1294" s="16">
        <f t="shared" si="20"/>
        <v>39862</v>
      </c>
      <c r="B1294">
        <v>39862</v>
      </c>
      <c r="C1294" t="s">
        <v>23600</v>
      </c>
      <c r="D1294" s="16" t="s">
        <v>7753</v>
      </c>
      <c r="E1294" s="339" t="s">
        <v>8325</v>
      </c>
      <c r="F1294"/>
      <c r="G1294"/>
      <c r="H1294"/>
    </row>
    <row r="1295" spans="1:8" ht="15" x14ac:dyDescent="0.25">
      <c r="A1295" s="16">
        <f t="shared" si="20"/>
        <v>39863</v>
      </c>
      <c r="B1295">
        <v>39863</v>
      </c>
      <c r="C1295" t="s">
        <v>23601</v>
      </c>
      <c r="D1295" s="16" t="s">
        <v>7753</v>
      </c>
      <c r="E1295" s="339" t="s">
        <v>8322</v>
      </c>
      <c r="F1295"/>
      <c r="G1295"/>
      <c r="H1295"/>
    </row>
    <row r="1296" spans="1:8" ht="15" x14ac:dyDescent="0.25">
      <c r="A1296" s="16">
        <f t="shared" si="20"/>
        <v>39864</v>
      </c>
      <c r="B1296">
        <v>39864</v>
      </c>
      <c r="C1296" t="s">
        <v>23602</v>
      </c>
      <c r="D1296" s="16" t="s">
        <v>7753</v>
      </c>
      <c r="E1296" s="339" t="s">
        <v>8235</v>
      </c>
      <c r="F1296"/>
      <c r="G1296"/>
      <c r="H1296"/>
    </row>
    <row r="1297" spans="1:8" ht="15" x14ac:dyDescent="0.25">
      <c r="A1297" s="16">
        <f t="shared" si="20"/>
        <v>39865</v>
      </c>
      <c r="B1297">
        <v>39865</v>
      </c>
      <c r="C1297" t="s">
        <v>23603</v>
      </c>
      <c r="D1297" s="16" t="s">
        <v>7753</v>
      </c>
      <c r="E1297" s="339" t="s">
        <v>19782</v>
      </c>
      <c r="F1297"/>
      <c r="G1297"/>
      <c r="H1297"/>
    </row>
    <row r="1298" spans="1:8" ht="15" x14ac:dyDescent="0.25">
      <c r="A1298" s="16">
        <f t="shared" si="20"/>
        <v>2517</v>
      </c>
      <c r="B1298">
        <v>2517</v>
      </c>
      <c r="C1298" t="s">
        <v>23604</v>
      </c>
      <c r="D1298" s="16" t="s">
        <v>7753</v>
      </c>
      <c r="E1298" s="339" t="s">
        <v>15070</v>
      </c>
      <c r="F1298"/>
      <c r="G1298"/>
      <c r="H1298"/>
    </row>
    <row r="1299" spans="1:8" ht="15" x14ac:dyDescent="0.25">
      <c r="A1299" s="16">
        <f t="shared" si="20"/>
        <v>2522</v>
      </c>
      <c r="B1299">
        <v>2522</v>
      </c>
      <c r="C1299" t="s">
        <v>23605</v>
      </c>
      <c r="D1299" s="16" t="s">
        <v>7753</v>
      </c>
      <c r="E1299" s="339" t="s">
        <v>10239</v>
      </c>
      <c r="F1299"/>
      <c r="G1299"/>
      <c r="H1299"/>
    </row>
    <row r="1300" spans="1:8" ht="15" x14ac:dyDescent="0.25">
      <c r="A1300" s="16">
        <f t="shared" si="20"/>
        <v>2548</v>
      </c>
      <c r="B1300">
        <v>2548</v>
      </c>
      <c r="C1300" t="s">
        <v>23606</v>
      </c>
      <c r="D1300" s="16" t="s">
        <v>7753</v>
      </c>
      <c r="E1300" s="339" t="s">
        <v>8024</v>
      </c>
      <c r="F1300"/>
      <c r="G1300"/>
      <c r="H1300"/>
    </row>
    <row r="1301" spans="1:8" ht="15" x14ac:dyDescent="0.25">
      <c r="A1301" s="16">
        <f t="shared" si="20"/>
        <v>2516</v>
      </c>
      <c r="B1301">
        <v>2516</v>
      </c>
      <c r="C1301" t="s">
        <v>23607</v>
      </c>
      <c r="D1301" s="16" t="s">
        <v>7753</v>
      </c>
      <c r="E1301" s="339" t="s">
        <v>15504</v>
      </c>
      <c r="F1301"/>
      <c r="G1301"/>
      <c r="H1301"/>
    </row>
    <row r="1302" spans="1:8" ht="15" x14ac:dyDescent="0.25">
      <c r="A1302" s="16">
        <f t="shared" si="20"/>
        <v>2518</v>
      </c>
      <c r="B1302">
        <v>2518</v>
      </c>
      <c r="C1302" t="s">
        <v>23608</v>
      </c>
      <c r="D1302" s="16" t="s">
        <v>7753</v>
      </c>
      <c r="E1302" s="339" t="s">
        <v>20657</v>
      </c>
      <c r="F1302"/>
      <c r="G1302"/>
      <c r="H1302"/>
    </row>
    <row r="1303" spans="1:8" ht="15" x14ac:dyDescent="0.25">
      <c r="A1303" s="16">
        <f t="shared" si="20"/>
        <v>2521</v>
      </c>
      <c r="B1303">
        <v>2521</v>
      </c>
      <c r="C1303" t="s">
        <v>23609</v>
      </c>
      <c r="D1303" s="16" t="s">
        <v>7753</v>
      </c>
      <c r="E1303" s="339" t="s">
        <v>21515</v>
      </c>
      <c r="F1303"/>
      <c r="G1303"/>
      <c r="H1303"/>
    </row>
    <row r="1304" spans="1:8" ht="15" x14ac:dyDescent="0.25">
      <c r="A1304" s="16">
        <f t="shared" si="20"/>
        <v>2515</v>
      </c>
      <c r="B1304">
        <v>2515</v>
      </c>
      <c r="C1304" t="s">
        <v>23610</v>
      </c>
      <c r="D1304" s="16" t="s">
        <v>7753</v>
      </c>
      <c r="E1304" s="339" t="s">
        <v>15603</v>
      </c>
      <c r="F1304"/>
      <c r="G1304"/>
      <c r="H1304"/>
    </row>
    <row r="1305" spans="1:8" ht="15" x14ac:dyDescent="0.25">
      <c r="A1305" s="16">
        <f t="shared" si="20"/>
        <v>2519</v>
      </c>
      <c r="B1305">
        <v>2519</v>
      </c>
      <c r="C1305" t="s">
        <v>23611</v>
      </c>
      <c r="D1305" s="16" t="s">
        <v>7753</v>
      </c>
      <c r="E1305" s="339" t="s">
        <v>23612</v>
      </c>
      <c r="F1305"/>
      <c r="G1305"/>
      <c r="H1305"/>
    </row>
    <row r="1306" spans="1:8" ht="15" x14ac:dyDescent="0.25">
      <c r="A1306" s="16">
        <f t="shared" si="20"/>
        <v>2520</v>
      </c>
      <c r="B1306">
        <v>2520</v>
      </c>
      <c r="C1306" t="s">
        <v>23613</v>
      </c>
      <c r="D1306" s="16" t="s">
        <v>7753</v>
      </c>
      <c r="E1306" s="339" t="s">
        <v>23614</v>
      </c>
      <c r="F1306"/>
      <c r="G1306"/>
      <c r="H1306"/>
    </row>
    <row r="1307" spans="1:8" ht="15" x14ac:dyDescent="0.25">
      <c r="A1307" s="16">
        <f t="shared" si="20"/>
        <v>1602</v>
      </c>
      <c r="B1307">
        <v>1602</v>
      </c>
      <c r="C1307" t="s">
        <v>23615</v>
      </c>
      <c r="D1307" s="16" t="s">
        <v>7753</v>
      </c>
      <c r="E1307" s="339" t="s">
        <v>19885</v>
      </c>
      <c r="F1307"/>
      <c r="G1307"/>
      <c r="H1307"/>
    </row>
    <row r="1308" spans="1:8" ht="15" x14ac:dyDescent="0.25">
      <c r="A1308" s="16">
        <f t="shared" si="20"/>
        <v>1601</v>
      </c>
      <c r="B1308">
        <v>1601</v>
      </c>
      <c r="C1308" t="s">
        <v>23616</v>
      </c>
      <c r="D1308" s="16" t="s">
        <v>7753</v>
      </c>
      <c r="E1308" s="339" t="s">
        <v>23617</v>
      </c>
      <c r="F1308"/>
      <c r="G1308"/>
      <c r="H1308"/>
    </row>
    <row r="1309" spans="1:8" ht="15" x14ac:dyDescent="0.25">
      <c r="A1309" s="16">
        <f t="shared" si="20"/>
        <v>1598</v>
      </c>
      <c r="B1309">
        <v>1598</v>
      </c>
      <c r="C1309" t="s">
        <v>23618</v>
      </c>
      <c r="D1309" s="16" t="s">
        <v>7753</v>
      </c>
      <c r="E1309" s="339" t="s">
        <v>12620</v>
      </c>
      <c r="F1309"/>
      <c r="G1309"/>
      <c r="H1309"/>
    </row>
    <row r="1310" spans="1:8" ht="15" x14ac:dyDescent="0.25">
      <c r="A1310" s="16">
        <f t="shared" si="20"/>
        <v>1600</v>
      </c>
      <c r="B1310">
        <v>1600</v>
      </c>
      <c r="C1310" t="s">
        <v>23619</v>
      </c>
      <c r="D1310" s="16" t="s">
        <v>7753</v>
      </c>
      <c r="E1310" s="339" t="s">
        <v>16697</v>
      </c>
      <c r="F1310"/>
      <c r="G1310"/>
      <c r="H1310"/>
    </row>
    <row r="1311" spans="1:8" ht="15" x14ac:dyDescent="0.25">
      <c r="A1311" s="16">
        <f t="shared" si="20"/>
        <v>1603</v>
      </c>
      <c r="B1311">
        <v>1603</v>
      </c>
      <c r="C1311" t="s">
        <v>23620</v>
      </c>
      <c r="D1311" s="16" t="s">
        <v>7753</v>
      </c>
      <c r="E1311" s="339" t="s">
        <v>20652</v>
      </c>
      <c r="F1311"/>
      <c r="G1311"/>
      <c r="H1311"/>
    </row>
    <row r="1312" spans="1:8" ht="15" x14ac:dyDescent="0.25">
      <c r="A1312" s="16">
        <f t="shared" si="20"/>
        <v>1599</v>
      </c>
      <c r="B1312">
        <v>1599</v>
      </c>
      <c r="C1312" t="s">
        <v>23621</v>
      </c>
      <c r="D1312" s="16" t="s">
        <v>7753</v>
      </c>
      <c r="E1312" s="339" t="s">
        <v>23622</v>
      </c>
      <c r="F1312"/>
      <c r="G1312"/>
      <c r="H1312"/>
    </row>
    <row r="1313" spans="1:8" ht="15" x14ac:dyDescent="0.25">
      <c r="A1313" s="16">
        <f t="shared" si="20"/>
        <v>1597</v>
      </c>
      <c r="B1313">
        <v>1597</v>
      </c>
      <c r="C1313" t="s">
        <v>23623</v>
      </c>
      <c r="D1313" s="16" t="s">
        <v>7753</v>
      </c>
      <c r="E1313" s="339" t="s">
        <v>16093</v>
      </c>
      <c r="F1313"/>
      <c r="G1313"/>
      <c r="H1313"/>
    </row>
    <row r="1314" spans="1:8" ht="15" x14ac:dyDescent="0.25">
      <c r="A1314" s="16">
        <f t="shared" si="20"/>
        <v>39602</v>
      </c>
      <c r="B1314">
        <v>39602</v>
      </c>
      <c r="C1314" t="s">
        <v>23624</v>
      </c>
      <c r="D1314" s="16" t="s">
        <v>7753</v>
      </c>
      <c r="E1314" s="339" t="s">
        <v>23625</v>
      </c>
      <c r="F1314"/>
      <c r="G1314"/>
      <c r="H1314"/>
    </row>
    <row r="1315" spans="1:8" ht="15" x14ac:dyDescent="0.25">
      <c r="A1315" s="16">
        <f t="shared" si="20"/>
        <v>39603</v>
      </c>
      <c r="B1315">
        <v>39603</v>
      </c>
      <c r="C1315" t="s">
        <v>23626</v>
      </c>
      <c r="D1315" s="16" t="s">
        <v>7753</v>
      </c>
      <c r="E1315" s="339" t="s">
        <v>12665</v>
      </c>
      <c r="F1315"/>
      <c r="G1315"/>
      <c r="H1315"/>
    </row>
    <row r="1316" spans="1:8" ht="15" x14ac:dyDescent="0.25">
      <c r="A1316" s="16">
        <f t="shared" si="20"/>
        <v>11821</v>
      </c>
      <c r="B1316">
        <v>11821</v>
      </c>
      <c r="C1316" t="s">
        <v>23627</v>
      </c>
      <c r="D1316" s="16" t="s">
        <v>7753</v>
      </c>
      <c r="E1316" s="339" t="s">
        <v>10700</v>
      </c>
      <c r="F1316"/>
      <c r="G1316"/>
      <c r="H1316"/>
    </row>
    <row r="1317" spans="1:8" ht="15" x14ac:dyDescent="0.25">
      <c r="A1317" s="16">
        <f t="shared" si="20"/>
        <v>1562</v>
      </c>
      <c r="B1317">
        <v>1562</v>
      </c>
      <c r="C1317" t="s">
        <v>23628</v>
      </c>
      <c r="D1317" s="16" t="s">
        <v>7753</v>
      </c>
      <c r="E1317" s="339" t="s">
        <v>7945</v>
      </c>
      <c r="F1317"/>
      <c r="G1317"/>
      <c r="H1317"/>
    </row>
    <row r="1318" spans="1:8" ht="15" x14ac:dyDescent="0.25">
      <c r="A1318" s="16">
        <f t="shared" si="20"/>
        <v>1563</v>
      </c>
      <c r="B1318">
        <v>1563</v>
      </c>
      <c r="C1318" t="s">
        <v>23629</v>
      </c>
      <c r="D1318" s="16" t="s">
        <v>7753</v>
      </c>
      <c r="E1318" s="339" t="s">
        <v>23630</v>
      </c>
      <c r="F1318"/>
      <c r="G1318"/>
      <c r="H1318"/>
    </row>
    <row r="1319" spans="1:8" ht="15" x14ac:dyDescent="0.25">
      <c r="A1319" s="16">
        <f t="shared" si="20"/>
        <v>11856</v>
      </c>
      <c r="B1319">
        <v>11856</v>
      </c>
      <c r="C1319" t="s">
        <v>23631</v>
      </c>
      <c r="D1319" s="16" t="s">
        <v>7753</v>
      </c>
      <c r="E1319" s="339" t="s">
        <v>8017</v>
      </c>
      <c r="F1319"/>
      <c r="G1319"/>
      <c r="H1319"/>
    </row>
    <row r="1320" spans="1:8" ht="15" x14ac:dyDescent="0.25">
      <c r="A1320" s="16">
        <f t="shared" si="20"/>
        <v>11857</v>
      </c>
      <c r="B1320">
        <v>11857</v>
      </c>
      <c r="C1320" t="s">
        <v>23632</v>
      </c>
      <c r="D1320" s="16" t="s">
        <v>7753</v>
      </c>
      <c r="E1320" s="339" t="s">
        <v>23633</v>
      </c>
      <c r="F1320"/>
      <c r="G1320"/>
      <c r="H1320"/>
    </row>
    <row r="1321" spans="1:8" ht="15" x14ac:dyDescent="0.25">
      <c r="A1321" s="16">
        <f t="shared" si="20"/>
        <v>11858</v>
      </c>
      <c r="B1321">
        <v>11858</v>
      </c>
      <c r="C1321" t="s">
        <v>23634</v>
      </c>
      <c r="D1321" s="16" t="s">
        <v>7753</v>
      </c>
      <c r="E1321" s="339" t="s">
        <v>23635</v>
      </c>
      <c r="F1321"/>
      <c r="G1321"/>
      <c r="H1321"/>
    </row>
    <row r="1322" spans="1:8" ht="15" x14ac:dyDescent="0.25">
      <c r="A1322" s="16">
        <f t="shared" si="20"/>
        <v>1539</v>
      </c>
      <c r="B1322">
        <v>1539</v>
      </c>
      <c r="C1322" t="s">
        <v>23636</v>
      </c>
      <c r="D1322" s="16" t="s">
        <v>7753</v>
      </c>
      <c r="E1322" s="339" t="s">
        <v>23224</v>
      </c>
      <c r="F1322"/>
      <c r="G1322"/>
      <c r="H1322"/>
    </row>
    <row r="1323" spans="1:8" ht="15" x14ac:dyDescent="0.25">
      <c r="A1323" s="16">
        <f t="shared" si="20"/>
        <v>11859</v>
      </c>
      <c r="B1323">
        <v>11859</v>
      </c>
      <c r="C1323" t="s">
        <v>23637</v>
      </c>
      <c r="D1323" s="16" t="s">
        <v>7753</v>
      </c>
      <c r="E1323" s="339" t="s">
        <v>23638</v>
      </c>
      <c r="F1323"/>
      <c r="G1323"/>
      <c r="H1323"/>
    </row>
    <row r="1324" spans="1:8" ht="15" x14ac:dyDescent="0.25">
      <c r="A1324" s="16">
        <f t="shared" si="20"/>
        <v>1550</v>
      </c>
      <c r="B1324">
        <v>1550</v>
      </c>
      <c r="C1324" t="s">
        <v>23639</v>
      </c>
      <c r="D1324" s="16" t="s">
        <v>7753</v>
      </c>
      <c r="E1324" s="339" t="s">
        <v>16094</v>
      </c>
      <c r="F1324"/>
      <c r="G1324"/>
      <c r="H1324"/>
    </row>
    <row r="1325" spans="1:8" ht="15" x14ac:dyDescent="0.25">
      <c r="A1325" s="16">
        <f t="shared" si="20"/>
        <v>11854</v>
      </c>
      <c r="B1325">
        <v>11854</v>
      </c>
      <c r="C1325" t="s">
        <v>23640</v>
      </c>
      <c r="D1325" s="16" t="s">
        <v>7753</v>
      </c>
      <c r="E1325" s="339" t="s">
        <v>9104</v>
      </c>
      <c r="F1325"/>
      <c r="G1325"/>
      <c r="H1325"/>
    </row>
    <row r="1326" spans="1:8" ht="15" x14ac:dyDescent="0.25">
      <c r="A1326" s="16">
        <f t="shared" si="20"/>
        <v>11862</v>
      </c>
      <c r="B1326">
        <v>11862</v>
      </c>
      <c r="C1326" t="s">
        <v>23641</v>
      </c>
      <c r="D1326" s="16" t="s">
        <v>7753</v>
      </c>
      <c r="E1326" s="339" t="s">
        <v>13544</v>
      </c>
      <c r="F1326"/>
      <c r="G1326"/>
      <c r="H1326"/>
    </row>
    <row r="1327" spans="1:8" ht="15" x14ac:dyDescent="0.25">
      <c r="A1327" s="16">
        <f t="shared" si="20"/>
        <v>11863</v>
      </c>
      <c r="B1327">
        <v>11863</v>
      </c>
      <c r="C1327" t="s">
        <v>23642</v>
      </c>
      <c r="D1327" s="16" t="s">
        <v>7753</v>
      </c>
      <c r="E1327" s="339" t="s">
        <v>8083</v>
      </c>
      <c r="F1327"/>
      <c r="G1327"/>
      <c r="H1327"/>
    </row>
    <row r="1328" spans="1:8" ht="15" x14ac:dyDescent="0.25">
      <c r="A1328" s="16">
        <f t="shared" si="20"/>
        <v>11855</v>
      </c>
      <c r="B1328">
        <v>11855</v>
      </c>
      <c r="C1328" t="s">
        <v>23643</v>
      </c>
      <c r="D1328" s="16" t="s">
        <v>7753</v>
      </c>
      <c r="E1328" s="339" t="s">
        <v>14633</v>
      </c>
      <c r="F1328"/>
      <c r="G1328"/>
      <c r="H1328"/>
    </row>
    <row r="1329" spans="1:8" ht="15" x14ac:dyDescent="0.25">
      <c r="A1329" s="16">
        <f t="shared" si="20"/>
        <v>11864</v>
      </c>
      <c r="B1329">
        <v>11864</v>
      </c>
      <c r="C1329" t="s">
        <v>23644</v>
      </c>
      <c r="D1329" s="16" t="s">
        <v>7753</v>
      </c>
      <c r="E1329" s="339" t="s">
        <v>23645</v>
      </c>
      <c r="F1329"/>
      <c r="G1329"/>
      <c r="H1329"/>
    </row>
    <row r="1330" spans="1:8" ht="15" x14ac:dyDescent="0.25">
      <c r="A1330" s="16">
        <f t="shared" si="20"/>
        <v>2527</v>
      </c>
      <c r="B1330">
        <v>2527</v>
      </c>
      <c r="C1330" t="s">
        <v>23646</v>
      </c>
      <c r="D1330" s="16" t="s">
        <v>7753</v>
      </c>
      <c r="E1330" s="339" t="s">
        <v>12836</v>
      </c>
      <c r="F1330"/>
      <c r="G1330"/>
      <c r="H1330"/>
    </row>
    <row r="1331" spans="1:8" ht="15" x14ac:dyDescent="0.25">
      <c r="A1331" s="16">
        <f t="shared" si="20"/>
        <v>2526</v>
      </c>
      <c r="B1331">
        <v>2526</v>
      </c>
      <c r="C1331" t="s">
        <v>23647</v>
      </c>
      <c r="D1331" s="16" t="s">
        <v>7753</v>
      </c>
      <c r="E1331" s="339" t="s">
        <v>20276</v>
      </c>
      <c r="F1331"/>
      <c r="G1331"/>
      <c r="H1331"/>
    </row>
    <row r="1332" spans="1:8" ht="15" x14ac:dyDescent="0.25">
      <c r="A1332" s="16">
        <f t="shared" si="20"/>
        <v>2487</v>
      </c>
      <c r="B1332">
        <v>2487</v>
      </c>
      <c r="C1332" t="s">
        <v>23648</v>
      </c>
      <c r="D1332" s="16" t="s">
        <v>7753</v>
      </c>
      <c r="E1332" s="339" t="s">
        <v>8079</v>
      </c>
      <c r="F1332"/>
      <c r="G1332"/>
      <c r="H1332"/>
    </row>
    <row r="1333" spans="1:8" ht="15" x14ac:dyDescent="0.25">
      <c r="A1333" s="16">
        <f t="shared" si="20"/>
        <v>2483</v>
      </c>
      <c r="B1333">
        <v>2483</v>
      </c>
      <c r="C1333" t="s">
        <v>23649</v>
      </c>
      <c r="D1333" s="16" t="s">
        <v>7753</v>
      </c>
      <c r="E1333" s="339" t="s">
        <v>14111</v>
      </c>
      <c r="F1333"/>
      <c r="G1333"/>
      <c r="H1333"/>
    </row>
    <row r="1334" spans="1:8" ht="15" x14ac:dyDescent="0.25">
      <c r="A1334" s="16">
        <f t="shared" si="20"/>
        <v>2528</v>
      </c>
      <c r="B1334">
        <v>2528</v>
      </c>
      <c r="C1334" t="s">
        <v>23650</v>
      </c>
      <c r="D1334" s="16" t="s">
        <v>7753</v>
      </c>
      <c r="E1334" s="339" t="s">
        <v>8366</v>
      </c>
      <c r="F1334"/>
      <c r="G1334"/>
      <c r="H1334"/>
    </row>
    <row r="1335" spans="1:8" ht="15" x14ac:dyDescent="0.25">
      <c r="A1335" s="16">
        <f t="shared" si="20"/>
        <v>2489</v>
      </c>
      <c r="B1335">
        <v>2489</v>
      </c>
      <c r="C1335" t="s">
        <v>23651</v>
      </c>
      <c r="D1335" s="16" t="s">
        <v>7753</v>
      </c>
      <c r="E1335" s="339" t="s">
        <v>7909</v>
      </c>
      <c r="F1335"/>
      <c r="G1335"/>
      <c r="H1335"/>
    </row>
    <row r="1336" spans="1:8" ht="15" x14ac:dyDescent="0.25">
      <c r="A1336" s="16">
        <f t="shared" si="20"/>
        <v>2488</v>
      </c>
      <c r="B1336">
        <v>2488</v>
      </c>
      <c r="C1336" t="s">
        <v>23652</v>
      </c>
      <c r="D1336" s="16" t="s">
        <v>7753</v>
      </c>
      <c r="E1336" s="339" t="s">
        <v>7987</v>
      </c>
      <c r="F1336"/>
      <c r="G1336"/>
      <c r="H1336"/>
    </row>
    <row r="1337" spans="1:8" ht="15" x14ac:dyDescent="0.25">
      <c r="A1337" s="16">
        <f t="shared" si="20"/>
        <v>2484</v>
      </c>
      <c r="B1337">
        <v>2484</v>
      </c>
      <c r="C1337" t="s">
        <v>23653</v>
      </c>
      <c r="D1337" s="16" t="s">
        <v>7753</v>
      </c>
      <c r="E1337" s="339" t="s">
        <v>14078</v>
      </c>
      <c r="F1337"/>
      <c r="G1337"/>
      <c r="H1337"/>
    </row>
    <row r="1338" spans="1:8" ht="15" x14ac:dyDescent="0.25">
      <c r="A1338" s="16">
        <f t="shared" si="20"/>
        <v>2485</v>
      </c>
      <c r="B1338">
        <v>2485</v>
      </c>
      <c r="C1338" t="s">
        <v>23654</v>
      </c>
      <c r="D1338" s="16" t="s">
        <v>7753</v>
      </c>
      <c r="E1338" s="339" t="s">
        <v>23655</v>
      </c>
      <c r="F1338"/>
      <c r="G1338"/>
      <c r="H1338"/>
    </row>
    <row r="1339" spans="1:8" ht="15" x14ac:dyDescent="0.25">
      <c r="A1339" s="16">
        <f t="shared" si="20"/>
        <v>39279</v>
      </c>
      <c r="B1339">
        <v>39279</v>
      </c>
      <c r="C1339" t="s">
        <v>23656</v>
      </c>
      <c r="D1339" s="16" t="s">
        <v>7753</v>
      </c>
      <c r="E1339" s="339" t="s">
        <v>15118</v>
      </c>
      <c r="F1339"/>
      <c r="G1339"/>
      <c r="H1339"/>
    </row>
    <row r="1340" spans="1:8" ht="15" x14ac:dyDescent="0.25">
      <c r="A1340" s="16">
        <f t="shared" si="20"/>
        <v>39280</v>
      </c>
      <c r="B1340">
        <v>39280</v>
      </c>
      <c r="C1340" t="s">
        <v>23657</v>
      </c>
      <c r="D1340" s="16" t="s">
        <v>7753</v>
      </c>
      <c r="E1340" s="339" t="s">
        <v>11374</v>
      </c>
      <c r="F1340"/>
      <c r="G1340"/>
      <c r="H1340"/>
    </row>
    <row r="1341" spans="1:8" ht="15" x14ac:dyDescent="0.25">
      <c r="A1341" s="16">
        <f t="shared" si="20"/>
        <v>39281</v>
      </c>
      <c r="B1341">
        <v>39281</v>
      </c>
      <c r="C1341" t="s">
        <v>23658</v>
      </c>
      <c r="D1341" s="16" t="s">
        <v>7753</v>
      </c>
      <c r="E1341" s="339" t="s">
        <v>8606</v>
      </c>
      <c r="F1341"/>
      <c r="G1341"/>
      <c r="H1341"/>
    </row>
    <row r="1342" spans="1:8" ht="15" x14ac:dyDescent="0.25">
      <c r="A1342" s="16">
        <f t="shared" si="20"/>
        <v>39282</v>
      </c>
      <c r="B1342">
        <v>39282</v>
      </c>
      <c r="C1342" t="s">
        <v>23659</v>
      </c>
      <c r="D1342" s="16" t="s">
        <v>7753</v>
      </c>
      <c r="E1342" s="339" t="s">
        <v>12919</v>
      </c>
      <c r="F1342"/>
      <c r="G1342"/>
      <c r="H1342"/>
    </row>
    <row r="1343" spans="1:8" ht="15" x14ac:dyDescent="0.25">
      <c r="A1343" s="16">
        <f t="shared" si="20"/>
        <v>38844</v>
      </c>
      <c r="B1343">
        <v>38844</v>
      </c>
      <c r="C1343" t="s">
        <v>23660</v>
      </c>
      <c r="D1343" s="16" t="s">
        <v>7753</v>
      </c>
      <c r="E1343" s="339" t="s">
        <v>23661</v>
      </c>
      <c r="F1343"/>
      <c r="G1343"/>
      <c r="H1343"/>
    </row>
    <row r="1344" spans="1:8" ht="15" x14ac:dyDescent="0.25">
      <c r="A1344" s="16">
        <f t="shared" si="20"/>
        <v>38846</v>
      </c>
      <c r="B1344">
        <v>38846</v>
      </c>
      <c r="C1344" t="s">
        <v>23662</v>
      </c>
      <c r="D1344" s="16" t="s">
        <v>7753</v>
      </c>
      <c r="E1344" s="339" t="s">
        <v>8153</v>
      </c>
      <c r="F1344"/>
      <c r="G1344"/>
      <c r="H1344"/>
    </row>
    <row r="1345" spans="1:8" ht="15" x14ac:dyDescent="0.25">
      <c r="A1345" s="16">
        <f t="shared" si="20"/>
        <v>38847</v>
      </c>
      <c r="B1345">
        <v>38847</v>
      </c>
      <c r="C1345" t="s">
        <v>23663</v>
      </c>
      <c r="D1345" s="16" t="s">
        <v>7753</v>
      </c>
      <c r="E1345" s="339" t="s">
        <v>23664</v>
      </c>
      <c r="F1345"/>
      <c r="G1345"/>
      <c r="H1345"/>
    </row>
    <row r="1346" spans="1:8" ht="15" x14ac:dyDescent="0.25">
      <c r="A1346" s="16">
        <f t="shared" si="20"/>
        <v>38850</v>
      </c>
      <c r="B1346">
        <v>38850</v>
      </c>
      <c r="C1346" t="s">
        <v>23665</v>
      </c>
      <c r="D1346" s="16" t="s">
        <v>7753</v>
      </c>
      <c r="E1346" s="339" t="s">
        <v>23666</v>
      </c>
      <c r="F1346"/>
      <c r="G1346"/>
      <c r="H1346"/>
    </row>
    <row r="1347" spans="1:8" ht="15" x14ac:dyDescent="0.25">
      <c r="A1347" s="16">
        <f t="shared" ref="A1347:A1410" si="21">B1347</f>
        <v>38848</v>
      </c>
      <c r="B1347">
        <v>38848</v>
      </c>
      <c r="C1347" t="s">
        <v>23667</v>
      </c>
      <c r="D1347" s="16" t="s">
        <v>7753</v>
      </c>
      <c r="E1347" s="339" t="s">
        <v>20194</v>
      </c>
      <c r="F1347"/>
      <c r="G1347"/>
      <c r="H1347"/>
    </row>
    <row r="1348" spans="1:8" ht="15" x14ac:dyDescent="0.25">
      <c r="A1348" s="16">
        <f t="shared" si="21"/>
        <v>38851</v>
      </c>
      <c r="B1348">
        <v>38851</v>
      </c>
      <c r="C1348" t="s">
        <v>23668</v>
      </c>
      <c r="D1348" s="16" t="s">
        <v>7753</v>
      </c>
      <c r="E1348" s="339" t="s">
        <v>14676</v>
      </c>
      <c r="F1348"/>
      <c r="G1348"/>
      <c r="H1348"/>
    </row>
    <row r="1349" spans="1:8" ht="15" x14ac:dyDescent="0.25">
      <c r="A1349" s="16">
        <f t="shared" si="21"/>
        <v>38854</v>
      </c>
      <c r="B1349">
        <v>38854</v>
      </c>
      <c r="C1349" t="s">
        <v>23669</v>
      </c>
      <c r="D1349" s="16" t="s">
        <v>7753</v>
      </c>
      <c r="E1349" s="339" t="s">
        <v>7969</v>
      </c>
      <c r="F1349"/>
      <c r="G1349"/>
      <c r="H1349"/>
    </row>
    <row r="1350" spans="1:8" ht="15" x14ac:dyDescent="0.25">
      <c r="A1350" s="16">
        <f t="shared" si="21"/>
        <v>44247</v>
      </c>
      <c r="B1350">
        <v>44247</v>
      </c>
      <c r="C1350" t="s">
        <v>23670</v>
      </c>
      <c r="D1350" s="16" t="s">
        <v>7753</v>
      </c>
      <c r="E1350" s="339" t="s">
        <v>23671</v>
      </c>
      <c r="F1350"/>
      <c r="G1350"/>
      <c r="H1350"/>
    </row>
    <row r="1351" spans="1:8" ht="15" x14ac:dyDescent="0.25">
      <c r="A1351" s="16">
        <f t="shared" si="21"/>
        <v>38005</v>
      </c>
      <c r="B1351">
        <v>38005</v>
      </c>
      <c r="C1351" t="s">
        <v>23672</v>
      </c>
      <c r="D1351" s="16" t="s">
        <v>7753</v>
      </c>
      <c r="E1351" s="339" t="s">
        <v>16571</v>
      </c>
      <c r="F1351"/>
      <c r="G1351"/>
      <c r="H1351"/>
    </row>
    <row r="1352" spans="1:8" ht="15" x14ac:dyDescent="0.25">
      <c r="A1352" s="16">
        <f t="shared" si="21"/>
        <v>38006</v>
      </c>
      <c r="B1352">
        <v>38006</v>
      </c>
      <c r="C1352" t="s">
        <v>23673</v>
      </c>
      <c r="D1352" s="16" t="s">
        <v>7753</v>
      </c>
      <c r="E1352" s="339" t="s">
        <v>11314</v>
      </c>
      <c r="F1352"/>
      <c r="G1352"/>
      <c r="H1352"/>
    </row>
    <row r="1353" spans="1:8" ht="15" x14ac:dyDescent="0.25">
      <c r="A1353" s="16">
        <f t="shared" si="21"/>
        <v>38428</v>
      </c>
      <c r="B1353">
        <v>38428</v>
      </c>
      <c r="C1353" t="s">
        <v>23674</v>
      </c>
      <c r="D1353" s="16" t="s">
        <v>7753</v>
      </c>
      <c r="E1353" s="339" t="s">
        <v>19845</v>
      </c>
      <c r="F1353"/>
      <c r="G1353"/>
      <c r="H1353"/>
    </row>
    <row r="1354" spans="1:8" ht="15" x14ac:dyDescent="0.25">
      <c r="A1354" s="16">
        <f t="shared" si="21"/>
        <v>38007</v>
      </c>
      <c r="B1354">
        <v>38007</v>
      </c>
      <c r="C1354" t="s">
        <v>23675</v>
      </c>
      <c r="D1354" s="16" t="s">
        <v>7753</v>
      </c>
      <c r="E1354" s="339" t="s">
        <v>13545</v>
      </c>
      <c r="F1354"/>
      <c r="G1354"/>
      <c r="H1354"/>
    </row>
    <row r="1355" spans="1:8" ht="15" x14ac:dyDescent="0.25">
      <c r="A1355" s="16">
        <f t="shared" si="21"/>
        <v>38008</v>
      </c>
      <c r="B1355">
        <v>38008</v>
      </c>
      <c r="C1355" t="s">
        <v>23676</v>
      </c>
      <c r="D1355" s="16" t="s">
        <v>7753</v>
      </c>
      <c r="E1355" s="339" t="s">
        <v>23677</v>
      </c>
      <c r="F1355"/>
      <c r="G1355"/>
      <c r="H1355"/>
    </row>
    <row r="1356" spans="1:8" ht="15" x14ac:dyDescent="0.25">
      <c r="A1356" s="16">
        <f t="shared" si="21"/>
        <v>38009</v>
      </c>
      <c r="B1356">
        <v>38009</v>
      </c>
      <c r="C1356" t="s">
        <v>23678</v>
      </c>
      <c r="D1356" s="16" t="s">
        <v>7753</v>
      </c>
      <c r="E1356" s="339" t="s">
        <v>23679</v>
      </c>
      <c r="F1356"/>
      <c r="G1356"/>
      <c r="H1356"/>
    </row>
    <row r="1357" spans="1:8" ht="15" x14ac:dyDescent="0.25">
      <c r="A1357" s="16">
        <f t="shared" si="21"/>
        <v>44248</v>
      </c>
      <c r="B1357">
        <v>44248</v>
      </c>
      <c r="C1357" t="s">
        <v>23680</v>
      </c>
      <c r="D1357" s="16" t="s">
        <v>7753</v>
      </c>
      <c r="E1357" s="339" t="s">
        <v>21133</v>
      </c>
      <c r="F1357"/>
      <c r="G1357"/>
      <c r="H1357"/>
    </row>
    <row r="1358" spans="1:8" ht="15" x14ac:dyDescent="0.25">
      <c r="A1358" s="16">
        <f t="shared" si="21"/>
        <v>44249</v>
      </c>
      <c r="B1358">
        <v>44249</v>
      </c>
      <c r="C1358" t="s">
        <v>23681</v>
      </c>
      <c r="D1358" s="16" t="s">
        <v>7753</v>
      </c>
      <c r="E1358" s="339" t="s">
        <v>23682</v>
      </c>
      <c r="F1358"/>
      <c r="G1358"/>
      <c r="H1358"/>
    </row>
    <row r="1359" spans="1:8" ht="15" x14ac:dyDescent="0.25">
      <c r="A1359" s="16">
        <f t="shared" si="21"/>
        <v>44250</v>
      </c>
      <c r="B1359">
        <v>44250</v>
      </c>
      <c r="C1359" t="s">
        <v>23683</v>
      </c>
      <c r="D1359" s="16" t="s">
        <v>7753</v>
      </c>
      <c r="E1359" s="339" t="s">
        <v>23684</v>
      </c>
      <c r="F1359"/>
      <c r="G1359"/>
      <c r="H1359"/>
    </row>
    <row r="1360" spans="1:8" ht="15" x14ac:dyDescent="0.25">
      <c r="A1360" s="16">
        <f t="shared" si="21"/>
        <v>3104</v>
      </c>
      <c r="B1360">
        <v>3104</v>
      </c>
      <c r="C1360" t="s">
        <v>23685</v>
      </c>
      <c r="D1360" s="16" t="s">
        <v>8026</v>
      </c>
      <c r="E1360" s="339" t="s">
        <v>23686</v>
      </c>
      <c r="F1360"/>
      <c r="G1360"/>
      <c r="H1360"/>
    </row>
    <row r="1361" spans="1:8" ht="15" x14ac:dyDescent="0.25">
      <c r="A1361" s="16">
        <f t="shared" si="21"/>
        <v>1607</v>
      </c>
      <c r="B1361">
        <v>1607</v>
      </c>
      <c r="C1361" t="s">
        <v>23687</v>
      </c>
      <c r="D1361" s="16" t="s">
        <v>8026</v>
      </c>
      <c r="E1361" s="339" t="s">
        <v>8095</v>
      </c>
      <c r="F1361"/>
      <c r="G1361"/>
      <c r="H1361"/>
    </row>
    <row r="1362" spans="1:8" ht="15" x14ac:dyDescent="0.25">
      <c r="A1362" s="16">
        <f t="shared" si="21"/>
        <v>38169</v>
      </c>
      <c r="B1362">
        <v>38169</v>
      </c>
      <c r="C1362" t="s">
        <v>23688</v>
      </c>
      <c r="D1362" s="16" t="s">
        <v>8026</v>
      </c>
      <c r="E1362" s="339" t="s">
        <v>23689</v>
      </c>
      <c r="F1362"/>
      <c r="G1362"/>
      <c r="H1362"/>
    </row>
    <row r="1363" spans="1:8" ht="15" x14ac:dyDescent="0.25">
      <c r="A1363" s="16">
        <f t="shared" si="21"/>
        <v>6142</v>
      </c>
      <c r="B1363">
        <v>6142</v>
      </c>
      <c r="C1363" t="s">
        <v>23690</v>
      </c>
      <c r="D1363" s="16" t="s">
        <v>7753</v>
      </c>
      <c r="E1363" s="339" t="s">
        <v>23691</v>
      </c>
      <c r="F1363"/>
      <c r="G1363"/>
      <c r="H1363"/>
    </row>
    <row r="1364" spans="1:8" ht="15" x14ac:dyDescent="0.25">
      <c r="A1364" s="16">
        <f t="shared" si="21"/>
        <v>11686</v>
      </c>
      <c r="B1364">
        <v>11686</v>
      </c>
      <c r="C1364" t="s">
        <v>23692</v>
      </c>
      <c r="D1364" s="16" t="s">
        <v>7753</v>
      </c>
      <c r="E1364" s="339" t="s">
        <v>16705</v>
      </c>
      <c r="F1364"/>
      <c r="G1364"/>
      <c r="H1364"/>
    </row>
    <row r="1365" spans="1:8" ht="15" x14ac:dyDescent="0.25">
      <c r="A1365" s="16">
        <f t="shared" si="21"/>
        <v>37598</v>
      </c>
      <c r="B1365">
        <v>37598</v>
      </c>
      <c r="C1365" t="s">
        <v>23693</v>
      </c>
      <c r="D1365" s="16" t="s">
        <v>7753</v>
      </c>
      <c r="E1365" s="339" t="s">
        <v>20257</v>
      </c>
      <c r="F1365"/>
      <c r="G1365"/>
      <c r="H1365"/>
    </row>
    <row r="1366" spans="1:8" ht="15" x14ac:dyDescent="0.25">
      <c r="A1366" s="16">
        <f t="shared" si="21"/>
        <v>25398</v>
      </c>
      <c r="B1366">
        <v>25398</v>
      </c>
      <c r="C1366" t="s">
        <v>23694</v>
      </c>
      <c r="D1366" s="16" t="s">
        <v>7753</v>
      </c>
      <c r="E1366" s="339" t="s">
        <v>23695</v>
      </c>
      <c r="F1366"/>
      <c r="G1366"/>
      <c r="H1366"/>
    </row>
    <row r="1367" spans="1:8" ht="15" x14ac:dyDescent="0.25">
      <c r="A1367" s="16">
        <f t="shared" si="21"/>
        <v>25399</v>
      </c>
      <c r="B1367">
        <v>25399</v>
      </c>
      <c r="C1367" t="s">
        <v>23696</v>
      </c>
      <c r="D1367" s="16" t="s">
        <v>7753</v>
      </c>
      <c r="E1367" s="339" t="s">
        <v>23697</v>
      </c>
      <c r="F1367"/>
      <c r="G1367"/>
      <c r="H1367"/>
    </row>
    <row r="1368" spans="1:8" ht="15" x14ac:dyDescent="0.25">
      <c r="A1368" s="16">
        <f t="shared" si="21"/>
        <v>43440</v>
      </c>
      <c r="B1368">
        <v>43440</v>
      </c>
      <c r="C1368" t="s">
        <v>23698</v>
      </c>
      <c r="D1368" s="16" t="s">
        <v>7753</v>
      </c>
      <c r="E1368" s="339" t="s">
        <v>23699</v>
      </c>
      <c r="F1368"/>
      <c r="G1368"/>
      <c r="H1368"/>
    </row>
    <row r="1369" spans="1:8" ht="15" x14ac:dyDescent="0.25">
      <c r="A1369" s="16">
        <f t="shared" si="21"/>
        <v>10667</v>
      </c>
      <c r="B1369">
        <v>10667</v>
      </c>
      <c r="C1369" t="s">
        <v>23700</v>
      </c>
      <c r="D1369" s="16" t="s">
        <v>7753</v>
      </c>
      <c r="E1369" s="339" t="s">
        <v>23701</v>
      </c>
      <c r="F1369"/>
      <c r="G1369"/>
      <c r="H1369"/>
    </row>
    <row r="1370" spans="1:8" ht="15" x14ac:dyDescent="0.25">
      <c r="A1370" s="16">
        <f t="shared" si="21"/>
        <v>1613</v>
      </c>
      <c r="B1370">
        <v>1613</v>
      </c>
      <c r="C1370" t="s">
        <v>23702</v>
      </c>
      <c r="D1370" s="16" t="s">
        <v>7753</v>
      </c>
      <c r="E1370" s="339" t="s">
        <v>23703</v>
      </c>
      <c r="F1370"/>
      <c r="G1370"/>
      <c r="H1370"/>
    </row>
    <row r="1371" spans="1:8" ht="15" x14ac:dyDescent="0.25">
      <c r="A1371" s="16">
        <f t="shared" si="21"/>
        <v>1626</v>
      </c>
      <c r="B1371">
        <v>1626</v>
      </c>
      <c r="C1371" t="s">
        <v>23704</v>
      </c>
      <c r="D1371" s="16" t="s">
        <v>7753</v>
      </c>
      <c r="E1371" s="339" t="s">
        <v>23705</v>
      </c>
      <c r="F1371"/>
      <c r="G1371"/>
      <c r="H1371"/>
    </row>
    <row r="1372" spans="1:8" ht="15" x14ac:dyDescent="0.25">
      <c r="A1372" s="16">
        <f t="shared" si="21"/>
        <v>1625</v>
      </c>
      <c r="B1372">
        <v>1625</v>
      </c>
      <c r="C1372" t="s">
        <v>23706</v>
      </c>
      <c r="D1372" s="16" t="s">
        <v>7753</v>
      </c>
      <c r="E1372" s="339" t="s">
        <v>23707</v>
      </c>
      <c r="F1372"/>
      <c r="G1372"/>
      <c r="H1372"/>
    </row>
    <row r="1373" spans="1:8" ht="15" x14ac:dyDescent="0.25">
      <c r="A1373" s="16">
        <f t="shared" si="21"/>
        <v>1622</v>
      </c>
      <c r="B1373">
        <v>1622</v>
      </c>
      <c r="C1373" t="s">
        <v>23708</v>
      </c>
      <c r="D1373" s="16" t="s">
        <v>7753</v>
      </c>
      <c r="E1373" s="339" t="s">
        <v>23709</v>
      </c>
      <c r="F1373"/>
      <c r="G1373"/>
      <c r="H1373"/>
    </row>
    <row r="1374" spans="1:8" ht="15" x14ac:dyDescent="0.25">
      <c r="A1374" s="16">
        <f t="shared" si="21"/>
        <v>1620</v>
      </c>
      <c r="B1374">
        <v>1620</v>
      </c>
      <c r="C1374" t="s">
        <v>23710</v>
      </c>
      <c r="D1374" s="16" t="s">
        <v>7753</v>
      </c>
      <c r="E1374" s="339" t="s">
        <v>23711</v>
      </c>
      <c r="F1374"/>
      <c r="G1374"/>
      <c r="H1374"/>
    </row>
    <row r="1375" spans="1:8" ht="15" x14ac:dyDescent="0.25">
      <c r="A1375" s="16">
        <f t="shared" si="21"/>
        <v>1629</v>
      </c>
      <c r="B1375">
        <v>1629</v>
      </c>
      <c r="C1375" t="s">
        <v>23712</v>
      </c>
      <c r="D1375" s="16" t="s">
        <v>7753</v>
      </c>
      <c r="E1375" s="339" t="s">
        <v>23713</v>
      </c>
      <c r="F1375"/>
      <c r="G1375"/>
      <c r="H1375"/>
    </row>
    <row r="1376" spans="1:8" ht="15" x14ac:dyDescent="0.25">
      <c r="A1376" s="16">
        <f t="shared" si="21"/>
        <v>1627</v>
      </c>
      <c r="B1376">
        <v>1627</v>
      </c>
      <c r="C1376" t="s">
        <v>23714</v>
      </c>
      <c r="D1376" s="16" t="s">
        <v>7753</v>
      </c>
      <c r="E1376" s="339" t="s">
        <v>23715</v>
      </c>
      <c r="F1376"/>
      <c r="G1376"/>
      <c r="H1376"/>
    </row>
    <row r="1377" spans="1:8" ht="15" x14ac:dyDescent="0.25">
      <c r="A1377" s="16">
        <f t="shared" si="21"/>
        <v>1623</v>
      </c>
      <c r="B1377">
        <v>1623</v>
      </c>
      <c r="C1377" t="s">
        <v>23716</v>
      </c>
      <c r="D1377" s="16" t="s">
        <v>7753</v>
      </c>
      <c r="E1377" s="339" t="s">
        <v>23717</v>
      </c>
      <c r="F1377"/>
      <c r="G1377"/>
      <c r="H1377"/>
    </row>
    <row r="1378" spans="1:8" ht="15" x14ac:dyDescent="0.25">
      <c r="A1378" s="16">
        <f t="shared" si="21"/>
        <v>1619</v>
      </c>
      <c r="B1378">
        <v>1619</v>
      </c>
      <c r="C1378" t="s">
        <v>23718</v>
      </c>
      <c r="D1378" s="16" t="s">
        <v>7753</v>
      </c>
      <c r="E1378" s="339" t="s">
        <v>23719</v>
      </c>
      <c r="F1378"/>
      <c r="G1378"/>
      <c r="H1378"/>
    </row>
    <row r="1379" spans="1:8" ht="15" x14ac:dyDescent="0.25">
      <c r="A1379" s="16">
        <f t="shared" si="21"/>
        <v>1630</v>
      </c>
      <c r="B1379">
        <v>1630</v>
      </c>
      <c r="C1379" t="s">
        <v>23720</v>
      </c>
      <c r="D1379" s="16" t="s">
        <v>7753</v>
      </c>
      <c r="E1379" s="339" t="s">
        <v>23721</v>
      </c>
      <c r="F1379"/>
      <c r="G1379"/>
      <c r="H1379"/>
    </row>
    <row r="1380" spans="1:8" ht="15" x14ac:dyDescent="0.25">
      <c r="A1380" s="16">
        <f t="shared" si="21"/>
        <v>1616</v>
      </c>
      <c r="B1380">
        <v>1616</v>
      </c>
      <c r="C1380" t="s">
        <v>23722</v>
      </c>
      <c r="D1380" s="16" t="s">
        <v>7753</v>
      </c>
      <c r="E1380" s="339" t="s">
        <v>23723</v>
      </c>
      <c r="F1380"/>
      <c r="G1380"/>
      <c r="H1380"/>
    </row>
    <row r="1381" spans="1:8" ht="15" x14ac:dyDescent="0.25">
      <c r="A1381" s="16">
        <f t="shared" si="21"/>
        <v>1614</v>
      </c>
      <c r="B1381">
        <v>1614</v>
      </c>
      <c r="C1381" t="s">
        <v>23724</v>
      </c>
      <c r="D1381" s="16" t="s">
        <v>7753</v>
      </c>
      <c r="E1381" s="339" t="s">
        <v>23725</v>
      </c>
      <c r="F1381"/>
      <c r="G1381"/>
      <c r="H1381"/>
    </row>
    <row r="1382" spans="1:8" ht="15" x14ac:dyDescent="0.25">
      <c r="A1382" s="16">
        <f t="shared" si="21"/>
        <v>1617</v>
      </c>
      <c r="B1382">
        <v>1617</v>
      </c>
      <c r="C1382" t="s">
        <v>23726</v>
      </c>
      <c r="D1382" s="16" t="s">
        <v>7753</v>
      </c>
      <c r="E1382" s="339" t="s">
        <v>23727</v>
      </c>
      <c r="F1382"/>
      <c r="G1382"/>
      <c r="H1382"/>
    </row>
    <row r="1383" spans="1:8" ht="15" x14ac:dyDescent="0.25">
      <c r="A1383" s="16">
        <f t="shared" si="21"/>
        <v>1621</v>
      </c>
      <c r="B1383">
        <v>1621</v>
      </c>
      <c r="C1383" t="s">
        <v>23728</v>
      </c>
      <c r="D1383" s="16" t="s">
        <v>7753</v>
      </c>
      <c r="E1383" s="339" t="s">
        <v>23729</v>
      </c>
      <c r="F1383"/>
      <c r="G1383"/>
      <c r="H1383"/>
    </row>
    <row r="1384" spans="1:8" ht="15" x14ac:dyDescent="0.25">
      <c r="A1384" s="16">
        <f t="shared" si="21"/>
        <v>1624</v>
      </c>
      <c r="B1384">
        <v>1624</v>
      </c>
      <c r="C1384" t="s">
        <v>23730</v>
      </c>
      <c r="D1384" s="16" t="s">
        <v>7753</v>
      </c>
      <c r="E1384" s="339" t="s">
        <v>23731</v>
      </c>
      <c r="F1384"/>
      <c r="G1384"/>
      <c r="H1384"/>
    </row>
    <row r="1385" spans="1:8" ht="15" x14ac:dyDescent="0.25">
      <c r="A1385" s="16">
        <f t="shared" si="21"/>
        <v>1615</v>
      </c>
      <c r="B1385">
        <v>1615</v>
      </c>
      <c r="C1385" t="s">
        <v>23732</v>
      </c>
      <c r="D1385" s="16" t="s">
        <v>7753</v>
      </c>
      <c r="E1385" s="339" t="s">
        <v>23733</v>
      </c>
      <c r="F1385"/>
      <c r="G1385"/>
      <c r="H1385"/>
    </row>
    <row r="1386" spans="1:8" ht="15" x14ac:dyDescent="0.25">
      <c r="A1386" s="16">
        <f t="shared" si="21"/>
        <v>1612</v>
      </c>
      <c r="B1386">
        <v>1612</v>
      </c>
      <c r="C1386" t="s">
        <v>23734</v>
      </c>
      <c r="D1386" s="16" t="s">
        <v>7753</v>
      </c>
      <c r="E1386" s="339" t="s">
        <v>23735</v>
      </c>
      <c r="F1386"/>
      <c r="G1386"/>
      <c r="H1386"/>
    </row>
    <row r="1387" spans="1:8" ht="15" x14ac:dyDescent="0.25">
      <c r="A1387" s="16">
        <f t="shared" si="21"/>
        <v>1618</v>
      </c>
      <c r="B1387">
        <v>1618</v>
      </c>
      <c r="C1387" t="s">
        <v>23736</v>
      </c>
      <c r="D1387" s="16" t="s">
        <v>7753</v>
      </c>
      <c r="E1387" s="339" t="s">
        <v>23737</v>
      </c>
      <c r="F1387"/>
      <c r="G1387"/>
      <c r="H1387"/>
    </row>
    <row r="1388" spans="1:8" ht="15" x14ac:dyDescent="0.25">
      <c r="A1388" s="16">
        <f t="shared" si="21"/>
        <v>14211</v>
      </c>
      <c r="B1388">
        <v>14211</v>
      </c>
      <c r="C1388" t="s">
        <v>23738</v>
      </c>
      <c r="D1388" s="16" t="s">
        <v>7753</v>
      </c>
      <c r="E1388" s="339" t="s">
        <v>23739</v>
      </c>
      <c r="F1388"/>
      <c r="G1388"/>
      <c r="H1388"/>
    </row>
    <row r="1389" spans="1:8" ht="15" x14ac:dyDescent="0.25">
      <c r="A1389" s="16">
        <f t="shared" si="21"/>
        <v>43657</v>
      </c>
      <c r="B1389">
        <v>43657</v>
      </c>
      <c r="C1389" t="s">
        <v>23740</v>
      </c>
      <c r="D1389" s="16" t="s">
        <v>7757</v>
      </c>
      <c r="E1389" s="339" t="s">
        <v>11404</v>
      </c>
      <c r="F1389"/>
      <c r="G1389"/>
      <c r="H1389"/>
    </row>
    <row r="1390" spans="1:8" ht="15" x14ac:dyDescent="0.25">
      <c r="A1390" s="16">
        <f t="shared" si="21"/>
        <v>38200</v>
      </c>
      <c r="B1390">
        <v>38200</v>
      </c>
      <c r="C1390" t="s">
        <v>23741</v>
      </c>
      <c r="D1390" s="16" t="s">
        <v>8030</v>
      </c>
      <c r="E1390" s="339" t="s">
        <v>23742</v>
      </c>
      <c r="F1390"/>
      <c r="G1390"/>
      <c r="H1390"/>
    </row>
    <row r="1391" spans="1:8" ht="15" x14ac:dyDescent="0.25">
      <c r="A1391" s="16">
        <f t="shared" si="21"/>
        <v>39269</v>
      </c>
      <c r="B1391">
        <v>39269</v>
      </c>
      <c r="C1391" t="s">
        <v>23743</v>
      </c>
      <c r="D1391" s="16" t="s">
        <v>7757</v>
      </c>
      <c r="E1391" s="339" t="s">
        <v>8243</v>
      </c>
      <c r="F1391"/>
      <c r="G1391"/>
      <c r="H1391"/>
    </row>
    <row r="1392" spans="1:8" ht="15" x14ac:dyDescent="0.25">
      <c r="A1392" s="16">
        <f t="shared" si="21"/>
        <v>11889</v>
      </c>
      <c r="B1392">
        <v>11889</v>
      </c>
      <c r="C1392" t="s">
        <v>23744</v>
      </c>
      <c r="D1392" s="16" t="s">
        <v>7757</v>
      </c>
      <c r="E1392" s="339" t="s">
        <v>8804</v>
      </c>
      <c r="F1392"/>
      <c r="G1392"/>
      <c r="H1392"/>
    </row>
    <row r="1393" spans="1:8" ht="15" x14ac:dyDescent="0.25">
      <c r="A1393" s="16">
        <f t="shared" si="21"/>
        <v>39270</v>
      </c>
      <c r="B1393">
        <v>39270</v>
      </c>
      <c r="C1393" t="s">
        <v>23745</v>
      </c>
      <c r="D1393" s="16" t="s">
        <v>7757</v>
      </c>
      <c r="E1393" s="339" t="s">
        <v>14915</v>
      </c>
      <c r="F1393"/>
      <c r="G1393"/>
      <c r="H1393"/>
    </row>
    <row r="1394" spans="1:8" ht="15" x14ac:dyDescent="0.25">
      <c r="A1394" s="16">
        <f t="shared" si="21"/>
        <v>11890</v>
      </c>
      <c r="B1394">
        <v>11890</v>
      </c>
      <c r="C1394" t="s">
        <v>23746</v>
      </c>
      <c r="D1394" s="16" t="s">
        <v>7757</v>
      </c>
      <c r="E1394" s="339" t="s">
        <v>8160</v>
      </c>
      <c r="F1394"/>
      <c r="G1394"/>
      <c r="H1394"/>
    </row>
    <row r="1395" spans="1:8" ht="15" x14ac:dyDescent="0.25">
      <c r="A1395" s="16">
        <f t="shared" si="21"/>
        <v>11891</v>
      </c>
      <c r="B1395">
        <v>11891</v>
      </c>
      <c r="C1395" t="s">
        <v>23747</v>
      </c>
      <c r="D1395" s="16" t="s">
        <v>7757</v>
      </c>
      <c r="E1395" s="339" t="s">
        <v>23106</v>
      </c>
      <c r="F1395"/>
      <c r="G1395"/>
      <c r="H1395"/>
    </row>
    <row r="1396" spans="1:8" ht="15" x14ac:dyDescent="0.25">
      <c r="A1396" s="16">
        <f t="shared" si="21"/>
        <v>11892</v>
      </c>
      <c r="B1396">
        <v>11892</v>
      </c>
      <c r="C1396" t="s">
        <v>23748</v>
      </c>
      <c r="D1396" s="16" t="s">
        <v>7757</v>
      </c>
      <c r="E1396" s="339" t="s">
        <v>16681</v>
      </c>
      <c r="F1396"/>
      <c r="G1396"/>
      <c r="H1396"/>
    </row>
    <row r="1397" spans="1:8" ht="15" x14ac:dyDescent="0.25">
      <c r="A1397" s="16">
        <f t="shared" si="21"/>
        <v>37601</v>
      </c>
      <c r="B1397">
        <v>37601</v>
      </c>
      <c r="C1397" t="s">
        <v>23749</v>
      </c>
      <c r="D1397" s="16" t="s">
        <v>7757</v>
      </c>
      <c r="E1397" s="339" t="s">
        <v>23661</v>
      </c>
      <c r="F1397"/>
      <c r="G1397"/>
      <c r="H1397"/>
    </row>
    <row r="1398" spans="1:8" ht="15" x14ac:dyDescent="0.25">
      <c r="A1398" s="16">
        <f t="shared" si="21"/>
        <v>1634</v>
      </c>
      <c r="B1398">
        <v>1634</v>
      </c>
      <c r="C1398" t="s">
        <v>23750</v>
      </c>
      <c r="D1398" s="16" t="s">
        <v>7757</v>
      </c>
      <c r="E1398" s="339" t="s">
        <v>8218</v>
      </c>
      <c r="F1398"/>
      <c r="G1398"/>
      <c r="H1398"/>
    </row>
    <row r="1399" spans="1:8" ht="15" x14ac:dyDescent="0.25">
      <c r="A1399" s="16">
        <f t="shared" si="21"/>
        <v>5086</v>
      </c>
      <c r="B1399">
        <v>5086</v>
      </c>
      <c r="C1399" t="s">
        <v>23751</v>
      </c>
      <c r="D1399" s="16" t="s">
        <v>7755</v>
      </c>
      <c r="E1399" s="339" t="s">
        <v>21270</v>
      </c>
      <c r="F1399"/>
      <c r="G1399"/>
      <c r="H1399"/>
    </row>
    <row r="1400" spans="1:8" ht="15" x14ac:dyDescent="0.25">
      <c r="A1400" s="16">
        <f t="shared" si="21"/>
        <v>11280</v>
      </c>
      <c r="B1400">
        <v>11280</v>
      </c>
      <c r="C1400" t="s">
        <v>23752</v>
      </c>
      <c r="D1400" s="16" t="s">
        <v>7753</v>
      </c>
      <c r="E1400" s="339" t="s">
        <v>23753</v>
      </c>
      <c r="F1400"/>
      <c r="G1400"/>
      <c r="H1400"/>
    </row>
    <row r="1401" spans="1:8" ht="15" x14ac:dyDescent="0.25">
      <c r="A1401" s="16">
        <f t="shared" si="21"/>
        <v>40519</v>
      </c>
      <c r="B1401">
        <v>40519</v>
      </c>
      <c r="C1401" t="s">
        <v>23754</v>
      </c>
      <c r="D1401" s="16" t="s">
        <v>7753</v>
      </c>
      <c r="E1401" s="339" t="s">
        <v>23755</v>
      </c>
      <c r="F1401"/>
      <c r="G1401"/>
      <c r="H1401"/>
    </row>
    <row r="1402" spans="1:8" ht="15" x14ac:dyDescent="0.25">
      <c r="A1402" s="16">
        <f t="shared" si="21"/>
        <v>39869</v>
      </c>
      <c r="B1402">
        <v>39869</v>
      </c>
      <c r="C1402" t="s">
        <v>23756</v>
      </c>
      <c r="D1402" s="16" t="s">
        <v>7753</v>
      </c>
      <c r="E1402" s="339" t="s">
        <v>15048</v>
      </c>
      <c r="F1402"/>
      <c r="G1402"/>
      <c r="H1402"/>
    </row>
    <row r="1403" spans="1:8" ht="15" x14ac:dyDescent="0.25">
      <c r="A1403" s="16">
        <f t="shared" si="21"/>
        <v>39870</v>
      </c>
      <c r="B1403">
        <v>39870</v>
      </c>
      <c r="C1403" t="s">
        <v>23757</v>
      </c>
      <c r="D1403" s="16" t="s">
        <v>7753</v>
      </c>
      <c r="E1403" s="339" t="s">
        <v>15972</v>
      </c>
      <c r="F1403"/>
      <c r="G1403"/>
      <c r="H1403"/>
    </row>
    <row r="1404" spans="1:8" ht="15" x14ac:dyDescent="0.25">
      <c r="A1404" s="16">
        <f t="shared" si="21"/>
        <v>39871</v>
      </c>
      <c r="B1404">
        <v>39871</v>
      </c>
      <c r="C1404" t="s">
        <v>23758</v>
      </c>
      <c r="D1404" s="16" t="s">
        <v>7753</v>
      </c>
      <c r="E1404" s="339" t="s">
        <v>23759</v>
      </c>
      <c r="F1404"/>
      <c r="G1404"/>
      <c r="H1404"/>
    </row>
    <row r="1405" spans="1:8" ht="15" x14ac:dyDescent="0.25">
      <c r="A1405" s="16">
        <f t="shared" si="21"/>
        <v>12722</v>
      </c>
      <c r="B1405">
        <v>12722</v>
      </c>
      <c r="C1405" t="s">
        <v>23760</v>
      </c>
      <c r="D1405" s="16" t="s">
        <v>7753</v>
      </c>
      <c r="E1405" s="339" t="s">
        <v>23761</v>
      </c>
      <c r="F1405"/>
      <c r="G1405"/>
      <c r="H1405"/>
    </row>
    <row r="1406" spans="1:8" ht="15" x14ac:dyDescent="0.25">
      <c r="A1406" s="16">
        <f t="shared" si="21"/>
        <v>12714</v>
      </c>
      <c r="B1406">
        <v>12714</v>
      </c>
      <c r="C1406" t="s">
        <v>23762</v>
      </c>
      <c r="D1406" s="16" t="s">
        <v>7753</v>
      </c>
      <c r="E1406" s="339" t="s">
        <v>21760</v>
      </c>
      <c r="F1406"/>
      <c r="G1406"/>
      <c r="H1406"/>
    </row>
    <row r="1407" spans="1:8" ht="15" x14ac:dyDescent="0.25">
      <c r="A1407" s="16">
        <f t="shared" si="21"/>
        <v>12715</v>
      </c>
      <c r="B1407">
        <v>12715</v>
      </c>
      <c r="C1407" t="s">
        <v>23763</v>
      </c>
      <c r="D1407" s="16" t="s">
        <v>7753</v>
      </c>
      <c r="E1407" s="339" t="s">
        <v>7982</v>
      </c>
      <c r="F1407"/>
      <c r="G1407"/>
      <c r="H1407"/>
    </row>
    <row r="1408" spans="1:8" ht="15" x14ac:dyDescent="0.25">
      <c r="A1408" s="16">
        <f t="shared" si="21"/>
        <v>12716</v>
      </c>
      <c r="B1408">
        <v>12716</v>
      </c>
      <c r="C1408" t="s">
        <v>23764</v>
      </c>
      <c r="D1408" s="16" t="s">
        <v>7753</v>
      </c>
      <c r="E1408" s="339" t="s">
        <v>21131</v>
      </c>
      <c r="F1408"/>
      <c r="G1408"/>
      <c r="H1408"/>
    </row>
    <row r="1409" spans="1:8" ht="15" x14ac:dyDescent="0.25">
      <c r="A1409" s="16">
        <f t="shared" si="21"/>
        <v>12717</v>
      </c>
      <c r="B1409">
        <v>12717</v>
      </c>
      <c r="C1409" t="s">
        <v>23765</v>
      </c>
      <c r="D1409" s="16" t="s">
        <v>7753</v>
      </c>
      <c r="E1409" s="339" t="s">
        <v>23766</v>
      </c>
      <c r="F1409"/>
      <c r="G1409"/>
      <c r="H1409"/>
    </row>
    <row r="1410" spans="1:8" ht="15" x14ac:dyDescent="0.25">
      <c r="A1410" s="16">
        <f t="shared" si="21"/>
        <v>12718</v>
      </c>
      <c r="B1410">
        <v>12718</v>
      </c>
      <c r="C1410" t="s">
        <v>23767</v>
      </c>
      <c r="D1410" s="16" t="s">
        <v>7753</v>
      </c>
      <c r="E1410" s="339" t="s">
        <v>21531</v>
      </c>
      <c r="F1410"/>
      <c r="G1410"/>
      <c r="H1410"/>
    </row>
    <row r="1411" spans="1:8" ht="15" x14ac:dyDescent="0.25">
      <c r="A1411" s="16">
        <f t="shared" ref="A1411:A1474" si="22">B1411</f>
        <v>12719</v>
      </c>
      <c r="B1411">
        <v>12719</v>
      </c>
      <c r="C1411" t="s">
        <v>23768</v>
      </c>
      <c r="D1411" s="16" t="s">
        <v>7753</v>
      </c>
      <c r="E1411" s="339" t="s">
        <v>23769</v>
      </c>
      <c r="F1411"/>
      <c r="G1411"/>
      <c r="H1411"/>
    </row>
    <row r="1412" spans="1:8" ht="15" x14ac:dyDescent="0.25">
      <c r="A1412" s="16">
        <f t="shared" si="22"/>
        <v>12720</v>
      </c>
      <c r="B1412">
        <v>12720</v>
      </c>
      <c r="C1412" t="s">
        <v>23770</v>
      </c>
      <c r="D1412" s="16" t="s">
        <v>7753</v>
      </c>
      <c r="E1412" s="339" t="s">
        <v>23771</v>
      </c>
      <c r="F1412"/>
      <c r="G1412"/>
      <c r="H1412"/>
    </row>
    <row r="1413" spans="1:8" ht="15" x14ac:dyDescent="0.25">
      <c r="A1413" s="16">
        <f t="shared" si="22"/>
        <v>12721</v>
      </c>
      <c r="B1413">
        <v>12721</v>
      </c>
      <c r="C1413" t="s">
        <v>23772</v>
      </c>
      <c r="D1413" s="16" t="s">
        <v>7753</v>
      </c>
      <c r="E1413" s="339" t="s">
        <v>23773</v>
      </c>
      <c r="F1413"/>
      <c r="G1413"/>
      <c r="H1413"/>
    </row>
    <row r="1414" spans="1:8" ht="15" x14ac:dyDescent="0.25">
      <c r="A1414" s="16">
        <f t="shared" si="22"/>
        <v>3468</v>
      </c>
      <c r="B1414">
        <v>3468</v>
      </c>
      <c r="C1414" t="s">
        <v>23774</v>
      </c>
      <c r="D1414" s="16" t="s">
        <v>7753</v>
      </c>
      <c r="E1414" s="339" t="s">
        <v>23775</v>
      </c>
      <c r="F1414"/>
      <c r="G1414"/>
      <c r="H1414"/>
    </row>
    <row r="1415" spans="1:8" ht="15" x14ac:dyDescent="0.25">
      <c r="A1415" s="16">
        <f t="shared" si="22"/>
        <v>3465</v>
      </c>
      <c r="B1415">
        <v>3465</v>
      </c>
      <c r="C1415" t="s">
        <v>23776</v>
      </c>
      <c r="D1415" s="16" t="s">
        <v>7753</v>
      </c>
      <c r="E1415" s="339" t="s">
        <v>19884</v>
      </c>
      <c r="F1415"/>
      <c r="G1415"/>
      <c r="H1415"/>
    </row>
    <row r="1416" spans="1:8" ht="15" x14ac:dyDescent="0.25">
      <c r="A1416" s="16">
        <f t="shared" si="22"/>
        <v>12403</v>
      </c>
      <c r="B1416">
        <v>12403</v>
      </c>
      <c r="C1416" t="s">
        <v>23777</v>
      </c>
      <c r="D1416" s="16" t="s">
        <v>7753</v>
      </c>
      <c r="E1416" s="339" t="s">
        <v>23778</v>
      </c>
      <c r="F1416"/>
      <c r="G1416"/>
      <c r="H1416"/>
    </row>
    <row r="1417" spans="1:8" ht="15" x14ac:dyDescent="0.25">
      <c r="A1417" s="16">
        <f t="shared" si="22"/>
        <v>3463</v>
      </c>
      <c r="B1417">
        <v>3463</v>
      </c>
      <c r="C1417" t="s">
        <v>23779</v>
      </c>
      <c r="D1417" s="16" t="s">
        <v>7753</v>
      </c>
      <c r="E1417" s="339" t="s">
        <v>18340</v>
      </c>
      <c r="F1417"/>
      <c r="G1417"/>
      <c r="H1417"/>
    </row>
    <row r="1418" spans="1:8" ht="15" x14ac:dyDescent="0.25">
      <c r="A1418" s="16">
        <f t="shared" si="22"/>
        <v>3464</v>
      </c>
      <c r="B1418">
        <v>3464</v>
      </c>
      <c r="C1418" t="s">
        <v>23780</v>
      </c>
      <c r="D1418" s="16" t="s">
        <v>7753</v>
      </c>
      <c r="E1418" s="339" t="s">
        <v>18340</v>
      </c>
      <c r="F1418"/>
      <c r="G1418"/>
      <c r="H1418"/>
    </row>
    <row r="1419" spans="1:8" ht="15" x14ac:dyDescent="0.25">
      <c r="A1419" s="16">
        <f t="shared" si="22"/>
        <v>3466</v>
      </c>
      <c r="B1419">
        <v>3466</v>
      </c>
      <c r="C1419" t="s">
        <v>23781</v>
      </c>
      <c r="D1419" s="16" t="s">
        <v>7753</v>
      </c>
      <c r="E1419" s="339" t="s">
        <v>23782</v>
      </c>
      <c r="F1419"/>
      <c r="G1419"/>
      <c r="H1419"/>
    </row>
    <row r="1420" spans="1:8" ht="15" x14ac:dyDescent="0.25">
      <c r="A1420" s="16">
        <f t="shared" si="22"/>
        <v>3467</v>
      </c>
      <c r="B1420">
        <v>3467</v>
      </c>
      <c r="C1420" t="s">
        <v>23783</v>
      </c>
      <c r="D1420" s="16" t="s">
        <v>7753</v>
      </c>
      <c r="E1420" s="339" t="s">
        <v>23784</v>
      </c>
      <c r="F1420"/>
      <c r="G1420"/>
      <c r="H1420"/>
    </row>
    <row r="1421" spans="1:8" ht="15" x14ac:dyDescent="0.25">
      <c r="A1421" s="16">
        <f t="shared" si="22"/>
        <v>3462</v>
      </c>
      <c r="B1421">
        <v>3462</v>
      </c>
      <c r="C1421" t="s">
        <v>23785</v>
      </c>
      <c r="D1421" s="16" t="s">
        <v>7753</v>
      </c>
      <c r="E1421" s="339" t="s">
        <v>13333</v>
      </c>
      <c r="F1421"/>
      <c r="G1421"/>
      <c r="H1421"/>
    </row>
    <row r="1422" spans="1:8" ht="15" x14ac:dyDescent="0.25">
      <c r="A1422" s="16">
        <f t="shared" si="22"/>
        <v>3446</v>
      </c>
      <c r="B1422">
        <v>3446</v>
      </c>
      <c r="C1422" t="s">
        <v>23786</v>
      </c>
      <c r="D1422" s="16" t="s">
        <v>7753</v>
      </c>
      <c r="E1422" s="339" t="s">
        <v>19783</v>
      </c>
      <c r="F1422"/>
      <c r="G1422"/>
      <c r="H1422"/>
    </row>
    <row r="1423" spans="1:8" ht="15" x14ac:dyDescent="0.25">
      <c r="A1423" s="16">
        <f t="shared" si="22"/>
        <v>3445</v>
      </c>
      <c r="B1423">
        <v>3445</v>
      </c>
      <c r="C1423" t="s">
        <v>23787</v>
      </c>
      <c r="D1423" s="16" t="s">
        <v>7753</v>
      </c>
      <c r="E1423" s="339" t="s">
        <v>23788</v>
      </c>
      <c r="F1423"/>
      <c r="G1423"/>
      <c r="H1423"/>
    </row>
    <row r="1424" spans="1:8" ht="15" x14ac:dyDescent="0.25">
      <c r="A1424" s="16">
        <f t="shared" si="22"/>
        <v>3441</v>
      </c>
      <c r="B1424">
        <v>3441</v>
      </c>
      <c r="C1424" t="s">
        <v>23789</v>
      </c>
      <c r="D1424" s="16" t="s">
        <v>7753</v>
      </c>
      <c r="E1424" s="339" t="s">
        <v>23790</v>
      </c>
      <c r="F1424"/>
      <c r="G1424"/>
      <c r="H1424"/>
    </row>
    <row r="1425" spans="1:8" ht="15" x14ac:dyDescent="0.25">
      <c r="A1425" s="16">
        <f t="shared" si="22"/>
        <v>3444</v>
      </c>
      <c r="B1425">
        <v>3444</v>
      </c>
      <c r="C1425" t="s">
        <v>23791</v>
      </c>
      <c r="D1425" s="16" t="s">
        <v>7753</v>
      </c>
      <c r="E1425" s="339" t="s">
        <v>8299</v>
      </c>
      <c r="F1425"/>
      <c r="G1425"/>
      <c r="H1425"/>
    </row>
    <row r="1426" spans="1:8" ht="15" x14ac:dyDescent="0.25">
      <c r="A1426" s="16">
        <f t="shared" si="22"/>
        <v>12402</v>
      </c>
      <c r="B1426">
        <v>12402</v>
      </c>
      <c r="C1426" t="s">
        <v>23792</v>
      </c>
      <c r="D1426" s="16" t="s">
        <v>7753</v>
      </c>
      <c r="E1426" s="339" t="s">
        <v>21306</v>
      </c>
      <c r="F1426"/>
      <c r="G1426"/>
      <c r="H1426"/>
    </row>
    <row r="1427" spans="1:8" ht="15" x14ac:dyDescent="0.25">
      <c r="A1427" s="16">
        <f t="shared" si="22"/>
        <v>3447</v>
      </c>
      <c r="B1427">
        <v>3447</v>
      </c>
      <c r="C1427" t="s">
        <v>23793</v>
      </c>
      <c r="D1427" s="16" t="s">
        <v>7753</v>
      </c>
      <c r="E1427" s="339" t="s">
        <v>23794</v>
      </c>
      <c r="F1427"/>
      <c r="G1427"/>
      <c r="H1427"/>
    </row>
    <row r="1428" spans="1:8" ht="15" x14ac:dyDescent="0.25">
      <c r="A1428" s="16">
        <f t="shared" si="22"/>
        <v>3442</v>
      </c>
      <c r="B1428">
        <v>3442</v>
      </c>
      <c r="C1428" t="s">
        <v>23795</v>
      </c>
      <c r="D1428" s="16" t="s">
        <v>7753</v>
      </c>
      <c r="E1428" s="339" t="s">
        <v>23796</v>
      </c>
      <c r="F1428"/>
      <c r="G1428"/>
      <c r="H1428"/>
    </row>
    <row r="1429" spans="1:8" ht="15" x14ac:dyDescent="0.25">
      <c r="A1429" s="16">
        <f t="shared" si="22"/>
        <v>3448</v>
      </c>
      <c r="B1429">
        <v>3448</v>
      </c>
      <c r="C1429" t="s">
        <v>23797</v>
      </c>
      <c r="D1429" s="16" t="s">
        <v>7753</v>
      </c>
      <c r="E1429" s="339" t="s">
        <v>23798</v>
      </c>
      <c r="F1429"/>
      <c r="G1429"/>
      <c r="H1429"/>
    </row>
    <row r="1430" spans="1:8" ht="15" x14ac:dyDescent="0.25">
      <c r="A1430" s="16">
        <f t="shared" si="22"/>
        <v>3449</v>
      </c>
      <c r="B1430">
        <v>3449</v>
      </c>
      <c r="C1430" t="s">
        <v>23799</v>
      </c>
      <c r="D1430" s="16" t="s">
        <v>7753</v>
      </c>
      <c r="E1430" s="339" t="s">
        <v>23800</v>
      </c>
      <c r="F1430"/>
      <c r="G1430"/>
      <c r="H1430"/>
    </row>
    <row r="1431" spans="1:8" ht="15" x14ac:dyDescent="0.25">
      <c r="A1431" s="16">
        <f t="shared" si="22"/>
        <v>37438</v>
      </c>
      <c r="B1431">
        <v>37438</v>
      </c>
      <c r="C1431" t="s">
        <v>23801</v>
      </c>
      <c r="D1431" s="16" t="s">
        <v>7753</v>
      </c>
      <c r="E1431" s="339" t="s">
        <v>23802</v>
      </c>
      <c r="F1431"/>
      <c r="G1431"/>
      <c r="H1431"/>
    </row>
    <row r="1432" spans="1:8" ht="15" x14ac:dyDescent="0.25">
      <c r="A1432" s="16">
        <f t="shared" si="22"/>
        <v>37439</v>
      </c>
      <c r="B1432">
        <v>37439</v>
      </c>
      <c r="C1432" t="s">
        <v>23803</v>
      </c>
      <c r="D1432" s="16" t="s">
        <v>7753</v>
      </c>
      <c r="E1432" s="339" t="s">
        <v>23804</v>
      </c>
      <c r="F1432"/>
      <c r="G1432"/>
      <c r="H1432"/>
    </row>
    <row r="1433" spans="1:8" ht="15" x14ac:dyDescent="0.25">
      <c r="A1433" s="16">
        <f t="shared" si="22"/>
        <v>37435</v>
      </c>
      <c r="B1433">
        <v>37435</v>
      </c>
      <c r="C1433" t="s">
        <v>23805</v>
      </c>
      <c r="D1433" s="16" t="s">
        <v>7753</v>
      </c>
      <c r="E1433" s="339" t="s">
        <v>13968</v>
      </c>
      <c r="F1433"/>
      <c r="G1433"/>
      <c r="H1433"/>
    </row>
    <row r="1434" spans="1:8" ht="15" x14ac:dyDescent="0.25">
      <c r="A1434" s="16">
        <f t="shared" si="22"/>
        <v>37436</v>
      </c>
      <c r="B1434">
        <v>37436</v>
      </c>
      <c r="C1434" t="s">
        <v>23806</v>
      </c>
      <c r="D1434" s="16" t="s">
        <v>7753</v>
      </c>
      <c r="E1434" s="339" t="s">
        <v>23807</v>
      </c>
      <c r="F1434"/>
      <c r="G1434"/>
      <c r="H1434"/>
    </row>
    <row r="1435" spans="1:8" ht="15" x14ac:dyDescent="0.25">
      <c r="A1435" s="16">
        <f t="shared" si="22"/>
        <v>37437</v>
      </c>
      <c r="B1435">
        <v>37437</v>
      </c>
      <c r="C1435" t="s">
        <v>23808</v>
      </c>
      <c r="D1435" s="16" t="s">
        <v>7753</v>
      </c>
      <c r="E1435" s="339" t="s">
        <v>15593</v>
      </c>
      <c r="F1435"/>
      <c r="G1435"/>
      <c r="H1435"/>
    </row>
    <row r="1436" spans="1:8" ht="15" x14ac:dyDescent="0.25">
      <c r="A1436" s="16">
        <f t="shared" si="22"/>
        <v>3473</v>
      </c>
      <c r="B1436">
        <v>3473</v>
      </c>
      <c r="C1436" t="s">
        <v>23809</v>
      </c>
      <c r="D1436" s="16" t="s">
        <v>7753</v>
      </c>
      <c r="E1436" s="339" t="s">
        <v>21496</v>
      </c>
      <c r="F1436"/>
      <c r="G1436"/>
      <c r="H1436"/>
    </row>
    <row r="1437" spans="1:8" ht="15" x14ac:dyDescent="0.25">
      <c r="A1437" s="16">
        <f t="shared" si="22"/>
        <v>3474</v>
      </c>
      <c r="B1437">
        <v>3474</v>
      </c>
      <c r="C1437" t="s">
        <v>23810</v>
      </c>
      <c r="D1437" s="16" t="s">
        <v>7753</v>
      </c>
      <c r="E1437" s="339" t="s">
        <v>16672</v>
      </c>
      <c r="F1437"/>
      <c r="G1437"/>
      <c r="H1437"/>
    </row>
    <row r="1438" spans="1:8" ht="15" x14ac:dyDescent="0.25">
      <c r="A1438" s="16">
        <f t="shared" si="22"/>
        <v>3450</v>
      </c>
      <c r="B1438">
        <v>3450</v>
      </c>
      <c r="C1438" t="s">
        <v>23811</v>
      </c>
      <c r="D1438" s="16" t="s">
        <v>7753</v>
      </c>
      <c r="E1438" s="339" t="s">
        <v>7935</v>
      </c>
      <c r="F1438"/>
      <c r="G1438"/>
      <c r="H1438"/>
    </row>
    <row r="1439" spans="1:8" ht="15" x14ac:dyDescent="0.25">
      <c r="A1439" s="16">
        <f t="shared" si="22"/>
        <v>3443</v>
      </c>
      <c r="B1439">
        <v>3443</v>
      </c>
      <c r="C1439" t="s">
        <v>23812</v>
      </c>
      <c r="D1439" s="16" t="s">
        <v>7753</v>
      </c>
      <c r="E1439" s="339" t="s">
        <v>16518</v>
      </c>
      <c r="F1439"/>
      <c r="G1439"/>
      <c r="H1439"/>
    </row>
    <row r="1440" spans="1:8" ht="15" x14ac:dyDescent="0.25">
      <c r="A1440" s="16">
        <f t="shared" si="22"/>
        <v>3453</v>
      </c>
      <c r="B1440">
        <v>3453</v>
      </c>
      <c r="C1440" t="s">
        <v>23813</v>
      </c>
      <c r="D1440" s="16" t="s">
        <v>7753</v>
      </c>
      <c r="E1440" s="339" t="s">
        <v>23814</v>
      </c>
      <c r="F1440"/>
      <c r="G1440"/>
      <c r="H1440"/>
    </row>
    <row r="1441" spans="1:8" ht="15" x14ac:dyDescent="0.25">
      <c r="A1441" s="16">
        <f t="shared" si="22"/>
        <v>3452</v>
      </c>
      <c r="B1441">
        <v>3452</v>
      </c>
      <c r="C1441" t="s">
        <v>23815</v>
      </c>
      <c r="D1441" s="16" t="s">
        <v>7753</v>
      </c>
      <c r="E1441" s="339" t="s">
        <v>23816</v>
      </c>
      <c r="F1441"/>
      <c r="G1441"/>
      <c r="H1441"/>
    </row>
    <row r="1442" spans="1:8" ht="15" x14ac:dyDescent="0.25">
      <c r="A1442" s="16">
        <f t="shared" si="22"/>
        <v>3451</v>
      </c>
      <c r="B1442">
        <v>3451</v>
      </c>
      <c r="C1442" t="s">
        <v>23817</v>
      </c>
      <c r="D1442" s="16" t="s">
        <v>7753</v>
      </c>
      <c r="E1442" s="339" t="s">
        <v>19863</v>
      </c>
      <c r="F1442"/>
      <c r="G1442"/>
      <c r="H1442"/>
    </row>
    <row r="1443" spans="1:8" ht="15" x14ac:dyDescent="0.25">
      <c r="A1443" s="16">
        <f t="shared" si="22"/>
        <v>3454</v>
      </c>
      <c r="B1443">
        <v>3454</v>
      </c>
      <c r="C1443" t="s">
        <v>23818</v>
      </c>
      <c r="D1443" s="16" t="s">
        <v>7753</v>
      </c>
      <c r="E1443" s="339" t="s">
        <v>23819</v>
      </c>
      <c r="F1443"/>
      <c r="G1443"/>
      <c r="H1443"/>
    </row>
    <row r="1444" spans="1:8" ht="15" x14ac:dyDescent="0.25">
      <c r="A1444" s="16">
        <f t="shared" si="22"/>
        <v>3458</v>
      </c>
      <c r="B1444">
        <v>3458</v>
      </c>
      <c r="C1444" t="s">
        <v>23820</v>
      </c>
      <c r="D1444" s="16" t="s">
        <v>7753</v>
      </c>
      <c r="E1444" s="339" t="s">
        <v>14865</v>
      </c>
      <c r="F1444"/>
      <c r="G1444"/>
      <c r="H1444"/>
    </row>
    <row r="1445" spans="1:8" ht="15" x14ac:dyDescent="0.25">
      <c r="A1445" s="16">
        <f t="shared" si="22"/>
        <v>3457</v>
      </c>
      <c r="B1445">
        <v>3457</v>
      </c>
      <c r="C1445" t="s">
        <v>23821</v>
      </c>
      <c r="D1445" s="16" t="s">
        <v>7753</v>
      </c>
      <c r="E1445" s="339" t="s">
        <v>7911</v>
      </c>
      <c r="F1445"/>
      <c r="G1445"/>
      <c r="H1445"/>
    </row>
    <row r="1446" spans="1:8" ht="15" x14ac:dyDescent="0.25">
      <c r="A1446" s="16">
        <f t="shared" si="22"/>
        <v>3455</v>
      </c>
      <c r="B1446">
        <v>3455</v>
      </c>
      <c r="C1446" t="s">
        <v>23822</v>
      </c>
      <c r="D1446" s="16" t="s">
        <v>7753</v>
      </c>
      <c r="E1446" s="339" t="s">
        <v>7938</v>
      </c>
      <c r="F1446"/>
      <c r="G1446"/>
      <c r="H1446"/>
    </row>
    <row r="1447" spans="1:8" ht="15" x14ac:dyDescent="0.25">
      <c r="A1447" s="16">
        <f t="shared" si="22"/>
        <v>3472</v>
      </c>
      <c r="B1447">
        <v>3472</v>
      </c>
      <c r="C1447" t="s">
        <v>23823</v>
      </c>
      <c r="D1447" s="16" t="s">
        <v>7753</v>
      </c>
      <c r="E1447" s="339" t="s">
        <v>8316</v>
      </c>
      <c r="F1447"/>
      <c r="G1447"/>
      <c r="H1447"/>
    </row>
    <row r="1448" spans="1:8" ht="15" x14ac:dyDescent="0.25">
      <c r="A1448" s="16">
        <f t="shared" si="22"/>
        <v>3470</v>
      </c>
      <c r="B1448">
        <v>3470</v>
      </c>
      <c r="C1448" t="s">
        <v>23824</v>
      </c>
      <c r="D1448" s="16" t="s">
        <v>7753</v>
      </c>
      <c r="E1448" s="339" t="s">
        <v>20926</v>
      </c>
      <c r="F1448"/>
      <c r="G1448"/>
      <c r="H1448"/>
    </row>
    <row r="1449" spans="1:8" ht="15" x14ac:dyDescent="0.25">
      <c r="A1449" s="16">
        <f t="shared" si="22"/>
        <v>3471</v>
      </c>
      <c r="B1449">
        <v>3471</v>
      </c>
      <c r="C1449" t="s">
        <v>23825</v>
      </c>
      <c r="D1449" s="16" t="s">
        <v>7753</v>
      </c>
      <c r="E1449" s="339" t="s">
        <v>18161</v>
      </c>
      <c r="F1449"/>
      <c r="G1449"/>
      <c r="H1449"/>
    </row>
    <row r="1450" spans="1:8" ht="15" x14ac:dyDescent="0.25">
      <c r="A1450" s="16">
        <f t="shared" si="22"/>
        <v>3456</v>
      </c>
      <c r="B1450">
        <v>3456</v>
      </c>
      <c r="C1450" t="s">
        <v>23826</v>
      </c>
      <c r="D1450" s="16" t="s">
        <v>7753</v>
      </c>
      <c r="E1450" s="339" t="s">
        <v>7826</v>
      </c>
      <c r="F1450"/>
      <c r="G1450"/>
      <c r="H1450"/>
    </row>
    <row r="1451" spans="1:8" ht="15" x14ac:dyDescent="0.25">
      <c r="A1451" s="16">
        <f t="shared" si="22"/>
        <v>3459</v>
      </c>
      <c r="B1451">
        <v>3459</v>
      </c>
      <c r="C1451" t="s">
        <v>23827</v>
      </c>
      <c r="D1451" s="16" t="s">
        <v>7753</v>
      </c>
      <c r="E1451" s="339" t="s">
        <v>20674</v>
      </c>
      <c r="F1451"/>
      <c r="G1451"/>
      <c r="H1451"/>
    </row>
    <row r="1452" spans="1:8" ht="15" x14ac:dyDescent="0.25">
      <c r="A1452" s="16">
        <f t="shared" si="22"/>
        <v>3469</v>
      </c>
      <c r="B1452">
        <v>3469</v>
      </c>
      <c r="C1452" t="s">
        <v>23828</v>
      </c>
      <c r="D1452" s="16" t="s">
        <v>7753</v>
      </c>
      <c r="E1452" s="339" t="s">
        <v>23829</v>
      </c>
      <c r="F1452"/>
      <c r="G1452"/>
      <c r="H1452"/>
    </row>
    <row r="1453" spans="1:8" ht="15" x14ac:dyDescent="0.25">
      <c r="A1453" s="16">
        <f t="shared" si="22"/>
        <v>3460</v>
      </c>
      <c r="B1453">
        <v>3460</v>
      </c>
      <c r="C1453" t="s">
        <v>23830</v>
      </c>
      <c r="D1453" s="16" t="s">
        <v>7753</v>
      </c>
      <c r="E1453" s="339" t="s">
        <v>23831</v>
      </c>
      <c r="F1453"/>
      <c r="G1453"/>
      <c r="H1453"/>
    </row>
    <row r="1454" spans="1:8" ht="15" x14ac:dyDescent="0.25">
      <c r="A1454" s="16">
        <f t="shared" si="22"/>
        <v>3461</v>
      </c>
      <c r="B1454">
        <v>3461</v>
      </c>
      <c r="C1454" t="s">
        <v>23832</v>
      </c>
      <c r="D1454" s="16" t="s">
        <v>7753</v>
      </c>
      <c r="E1454" s="339" t="s">
        <v>23833</v>
      </c>
      <c r="F1454"/>
      <c r="G1454"/>
      <c r="H1454"/>
    </row>
    <row r="1455" spans="1:8" ht="15" x14ac:dyDescent="0.25">
      <c r="A1455" s="16">
        <f t="shared" si="22"/>
        <v>37433</v>
      </c>
      <c r="B1455">
        <v>37433</v>
      </c>
      <c r="C1455" t="s">
        <v>23834</v>
      </c>
      <c r="D1455" s="16" t="s">
        <v>7753</v>
      </c>
      <c r="E1455" s="339" t="s">
        <v>23802</v>
      </c>
      <c r="F1455"/>
      <c r="G1455"/>
      <c r="H1455"/>
    </row>
    <row r="1456" spans="1:8" ht="15" x14ac:dyDescent="0.25">
      <c r="A1456" s="16">
        <f t="shared" si="22"/>
        <v>37430</v>
      </c>
      <c r="B1456">
        <v>37430</v>
      </c>
      <c r="C1456" t="s">
        <v>23835</v>
      </c>
      <c r="D1456" s="16" t="s">
        <v>7753</v>
      </c>
      <c r="E1456" s="339" t="s">
        <v>23836</v>
      </c>
      <c r="F1456"/>
      <c r="G1456"/>
      <c r="H1456"/>
    </row>
    <row r="1457" spans="1:8" ht="15" x14ac:dyDescent="0.25">
      <c r="A1457" s="16">
        <f t="shared" si="22"/>
        <v>37434</v>
      </c>
      <c r="B1457">
        <v>37434</v>
      </c>
      <c r="C1457" t="s">
        <v>23837</v>
      </c>
      <c r="D1457" s="16" t="s">
        <v>7753</v>
      </c>
      <c r="E1457" s="339" t="s">
        <v>23838</v>
      </c>
      <c r="F1457"/>
      <c r="G1457"/>
      <c r="H1457"/>
    </row>
    <row r="1458" spans="1:8" ht="15" x14ac:dyDescent="0.25">
      <c r="A1458" s="16">
        <f t="shared" si="22"/>
        <v>37431</v>
      </c>
      <c r="B1458">
        <v>37431</v>
      </c>
      <c r="C1458" t="s">
        <v>23839</v>
      </c>
      <c r="D1458" s="16" t="s">
        <v>7753</v>
      </c>
      <c r="E1458" s="339" t="s">
        <v>21116</v>
      </c>
      <c r="F1458"/>
      <c r="G1458"/>
      <c r="H1458"/>
    </row>
    <row r="1459" spans="1:8" ht="15" x14ac:dyDescent="0.25">
      <c r="A1459" s="16">
        <f t="shared" si="22"/>
        <v>37432</v>
      </c>
      <c r="B1459">
        <v>37432</v>
      </c>
      <c r="C1459" t="s">
        <v>23840</v>
      </c>
      <c r="D1459" s="16" t="s">
        <v>7753</v>
      </c>
      <c r="E1459" s="339" t="s">
        <v>23841</v>
      </c>
      <c r="F1459"/>
      <c r="G1459"/>
      <c r="H1459"/>
    </row>
    <row r="1460" spans="1:8" ht="15" x14ac:dyDescent="0.25">
      <c r="A1460" s="16">
        <f t="shared" si="22"/>
        <v>37413</v>
      </c>
      <c r="B1460">
        <v>37413</v>
      </c>
      <c r="C1460" t="s">
        <v>23842</v>
      </c>
      <c r="D1460" s="16" t="s">
        <v>7753</v>
      </c>
      <c r="E1460" s="339" t="s">
        <v>16612</v>
      </c>
      <c r="F1460"/>
      <c r="G1460"/>
      <c r="H1460"/>
    </row>
    <row r="1461" spans="1:8" ht="15" x14ac:dyDescent="0.25">
      <c r="A1461" s="16">
        <f t="shared" si="22"/>
        <v>37414</v>
      </c>
      <c r="B1461">
        <v>37414</v>
      </c>
      <c r="C1461" t="s">
        <v>23843</v>
      </c>
      <c r="D1461" s="16" t="s">
        <v>7753</v>
      </c>
      <c r="E1461" s="339" t="s">
        <v>7760</v>
      </c>
      <c r="F1461"/>
      <c r="G1461"/>
      <c r="H1461"/>
    </row>
    <row r="1462" spans="1:8" ht="15" x14ac:dyDescent="0.25">
      <c r="A1462" s="16">
        <f t="shared" si="22"/>
        <v>37415</v>
      </c>
      <c r="B1462">
        <v>37415</v>
      </c>
      <c r="C1462" t="s">
        <v>23844</v>
      </c>
      <c r="D1462" s="16" t="s">
        <v>7753</v>
      </c>
      <c r="E1462" s="339" t="s">
        <v>8023</v>
      </c>
      <c r="F1462"/>
      <c r="G1462"/>
      <c r="H1462"/>
    </row>
    <row r="1463" spans="1:8" ht="15" x14ac:dyDescent="0.25">
      <c r="A1463" s="16">
        <f t="shared" si="22"/>
        <v>37416</v>
      </c>
      <c r="B1463">
        <v>37416</v>
      </c>
      <c r="C1463" t="s">
        <v>23845</v>
      </c>
      <c r="D1463" s="16" t="s">
        <v>7753</v>
      </c>
      <c r="E1463" s="339" t="s">
        <v>23846</v>
      </c>
      <c r="F1463"/>
      <c r="G1463"/>
      <c r="H1463"/>
    </row>
    <row r="1464" spans="1:8" ht="15" x14ac:dyDescent="0.25">
      <c r="A1464" s="16">
        <f t="shared" si="22"/>
        <v>37417</v>
      </c>
      <c r="B1464">
        <v>37417</v>
      </c>
      <c r="C1464" t="s">
        <v>23847</v>
      </c>
      <c r="D1464" s="16" t="s">
        <v>7753</v>
      </c>
      <c r="E1464" s="339" t="s">
        <v>20247</v>
      </c>
      <c r="F1464"/>
      <c r="G1464"/>
      <c r="H1464"/>
    </row>
    <row r="1465" spans="1:8" ht="15" x14ac:dyDescent="0.25">
      <c r="A1465" s="16">
        <f t="shared" si="22"/>
        <v>43590</v>
      </c>
      <c r="B1465">
        <v>43590</v>
      </c>
      <c r="C1465" t="s">
        <v>23848</v>
      </c>
      <c r="D1465" s="16" t="s">
        <v>7753</v>
      </c>
      <c r="E1465" s="339" t="s">
        <v>23849</v>
      </c>
      <c r="F1465"/>
      <c r="G1465"/>
      <c r="H1465"/>
    </row>
    <row r="1466" spans="1:8" ht="15" x14ac:dyDescent="0.25">
      <c r="A1466" s="16">
        <f t="shared" si="22"/>
        <v>43589</v>
      </c>
      <c r="B1466">
        <v>43589</v>
      </c>
      <c r="C1466" t="s">
        <v>23850</v>
      </c>
      <c r="D1466" s="16" t="s">
        <v>7753</v>
      </c>
      <c r="E1466" s="339" t="s">
        <v>16425</v>
      </c>
      <c r="F1466"/>
      <c r="G1466"/>
      <c r="H1466"/>
    </row>
    <row r="1467" spans="1:8" ht="15" x14ac:dyDescent="0.25">
      <c r="A1467" s="16">
        <f t="shared" si="22"/>
        <v>34519</v>
      </c>
      <c r="B1467">
        <v>34519</v>
      </c>
      <c r="C1467" t="s">
        <v>23851</v>
      </c>
      <c r="D1467" s="16" t="s">
        <v>7753</v>
      </c>
      <c r="E1467" s="339" t="s">
        <v>21461</v>
      </c>
      <c r="F1467"/>
      <c r="G1467"/>
      <c r="H1467"/>
    </row>
    <row r="1468" spans="1:8" ht="15" x14ac:dyDescent="0.25">
      <c r="A1468" s="16">
        <f t="shared" si="22"/>
        <v>1649</v>
      </c>
      <c r="B1468">
        <v>1649</v>
      </c>
      <c r="C1468" t="s">
        <v>23852</v>
      </c>
      <c r="D1468" s="16" t="s">
        <v>7753</v>
      </c>
      <c r="E1468" s="339" t="s">
        <v>23853</v>
      </c>
      <c r="F1468"/>
      <c r="G1468"/>
      <c r="H1468"/>
    </row>
    <row r="1469" spans="1:8" ht="15" x14ac:dyDescent="0.25">
      <c r="A1469" s="16">
        <f t="shared" si="22"/>
        <v>1653</v>
      </c>
      <c r="B1469">
        <v>1653</v>
      </c>
      <c r="C1469" t="s">
        <v>23854</v>
      </c>
      <c r="D1469" s="16" t="s">
        <v>7753</v>
      </c>
      <c r="E1469" s="339" t="s">
        <v>21102</v>
      </c>
      <c r="F1469"/>
      <c r="G1469"/>
      <c r="H1469"/>
    </row>
    <row r="1470" spans="1:8" ht="15" x14ac:dyDescent="0.25">
      <c r="A1470" s="16">
        <f t="shared" si="22"/>
        <v>1647</v>
      </c>
      <c r="B1470">
        <v>1647</v>
      </c>
      <c r="C1470" t="s">
        <v>23855</v>
      </c>
      <c r="D1470" s="16" t="s">
        <v>7753</v>
      </c>
      <c r="E1470" s="339" t="s">
        <v>12184</v>
      </c>
      <c r="F1470"/>
      <c r="G1470"/>
      <c r="H1470"/>
    </row>
    <row r="1471" spans="1:8" ht="15" x14ac:dyDescent="0.25">
      <c r="A1471" s="16">
        <f t="shared" si="22"/>
        <v>1648</v>
      </c>
      <c r="B1471">
        <v>1648</v>
      </c>
      <c r="C1471" t="s">
        <v>23856</v>
      </c>
      <c r="D1471" s="16" t="s">
        <v>7753</v>
      </c>
      <c r="E1471" s="339" t="s">
        <v>21480</v>
      </c>
      <c r="F1471"/>
      <c r="G1471"/>
      <c r="H1471"/>
    </row>
    <row r="1472" spans="1:8" ht="15" x14ac:dyDescent="0.25">
      <c r="A1472" s="16">
        <f t="shared" si="22"/>
        <v>1651</v>
      </c>
      <c r="B1472">
        <v>1651</v>
      </c>
      <c r="C1472" t="s">
        <v>23857</v>
      </c>
      <c r="D1472" s="16" t="s">
        <v>7753</v>
      </c>
      <c r="E1472" s="339" t="s">
        <v>23858</v>
      </c>
      <c r="F1472"/>
      <c r="G1472"/>
      <c r="H1472"/>
    </row>
    <row r="1473" spans="1:8" ht="15" x14ac:dyDescent="0.25">
      <c r="A1473" s="16">
        <f t="shared" si="22"/>
        <v>1650</v>
      </c>
      <c r="B1473">
        <v>1650</v>
      </c>
      <c r="C1473" t="s">
        <v>23859</v>
      </c>
      <c r="D1473" s="16" t="s">
        <v>7753</v>
      </c>
      <c r="E1473" s="339" t="s">
        <v>23860</v>
      </c>
      <c r="F1473"/>
      <c r="G1473"/>
      <c r="H1473"/>
    </row>
    <row r="1474" spans="1:8" ht="15" x14ac:dyDescent="0.25">
      <c r="A1474" s="16">
        <f t="shared" si="22"/>
        <v>1654</v>
      </c>
      <c r="B1474">
        <v>1654</v>
      </c>
      <c r="C1474" t="s">
        <v>23861</v>
      </c>
      <c r="D1474" s="16" t="s">
        <v>7753</v>
      </c>
      <c r="E1474" s="339" t="s">
        <v>23862</v>
      </c>
      <c r="F1474"/>
      <c r="G1474"/>
      <c r="H1474"/>
    </row>
    <row r="1475" spans="1:8" ht="15" x14ac:dyDescent="0.25">
      <c r="A1475" s="16">
        <f t="shared" ref="A1475:A1538" si="23">B1475</f>
        <v>1652</v>
      </c>
      <c r="B1475">
        <v>1652</v>
      </c>
      <c r="C1475" t="s">
        <v>23863</v>
      </c>
      <c r="D1475" s="16" t="s">
        <v>7753</v>
      </c>
      <c r="E1475" s="339" t="s">
        <v>23864</v>
      </c>
      <c r="F1475"/>
      <c r="G1475"/>
      <c r="H1475"/>
    </row>
    <row r="1476" spans="1:8" ht="15" x14ac:dyDescent="0.25">
      <c r="A1476" s="16">
        <f t="shared" si="23"/>
        <v>10510</v>
      </c>
      <c r="B1476">
        <v>10510</v>
      </c>
      <c r="C1476" t="s">
        <v>23865</v>
      </c>
      <c r="D1476" s="16" t="s">
        <v>7753</v>
      </c>
      <c r="E1476" s="339" t="s">
        <v>23866</v>
      </c>
      <c r="F1476"/>
      <c r="G1476"/>
      <c r="H1476"/>
    </row>
    <row r="1477" spans="1:8" ht="15" x14ac:dyDescent="0.25">
      <c r="A1477" s="16">
        <f t="shared" si="23"/>
        <v>1747</v>
      </c>
      <c r="B1477">
        <v>1747</v>
      </c>
      <c r="C1477" t="s">
        <v>23867</v>
      </c>
      <c r="D1477" s="16" t="s">
        <v>7753</v>
      </c>
      <c r="E1477" s="339" t="s">
        <v>23868</v>
      </c>
      <c r="F1477"/>
      <c r="G1477"/>
      <c r="H1477"/>
    </row>
    <row r="1478" spans="1:8" ht="15" x14ac:dyDescent="0.25">
      <c r="A1478" s="16">
        <f t="shared" si="23"/>
        <v>1744</v>
      </c>
      <c r="B1478">
        <v>1744</v>
      </c>
      <c r="C1478" t="s">
        <v>23869</v>
      </c>
      <c r="D1478" s="16" t="s">
        <v>7753</v>
      </c>
      <c r="E1478" s="339" t="s">
        <v>23870</v>
      </c>
      <c r="F1478"/>
      <c r="G1478"/>
      <c r="H1478"/>
    </row>
    <row r="1479" spans="1:8" ht="15" x14ac:dyDescent="0.25">
      <c r="A1479" s="16">
        <f t="shared" si="23"/>
        <v>1743</v>
      </c>
      <c r="B1479">
        <v>1743</v>
      </c>
      <c r="C1479" t="s">
        <v>23871</v>
      </c>
      <c r="D1479" s="16" t="s">
        <v>7753</v>
      </c>
      <c r="E1479" s="339" t="s">
        <v>23872</v>
      </c>
      <c r="F1479"/>
      <c r="G1479"/>
      <c r="H1479"/>
    </row>
    <row r="1480" spans="1:8" ht="15" x14ac:dyDescent="0.25">
      <c r="A1480" s="16">
        <f t="shared" si="23"/>
        <v>39640</v>
      </c>
      <c r="B1480">
        <v>39640</v>
      </c>
      <c r="C1480" t="s">
        <v>23873</v>
      </c>
      <c r="D1480" s="16" t="s">
        <v>7753</v>
      </c>
      <c r="E1480" s="339" t="s">
        <v>8309</v>
      </c>
      <c r="F1480"/>
      <c r="G1480"/>
      <c r="H1480"/>
    </row>
    <row r="1481" spans="1:8" ht="15" x14ac:dyDescent="0.25">
      <c r="A1481" s="16">
        <f t="shared" si="23"/>
        <v>7216</v>
      </c>
      <c r="B1481">
        <v>7216</v>
      </c>
      <c r="C1481" t="s">
        <v>23874</v>
      </c>
      <c r="D1481" s="16" t="s">
        <v>7753</v>
      </c>
      <c r="E1481" s="339" t="s">
        <v>23875</v>
      </c>
      <c r="F1481"/>
      <c r="G1481"/>
      <c r="H1481"/>
    </row>
    <row r="1482" spans="1:8" ht="15" x14ac:dyDescent="0.25">
      <c r="A1482" s="16">
        <f t="shared" si="23"/>
        <v>20235</v>
      </c>
      <c r="B1482">
        <v>20235</v>
      </c>
      <c r="C1482" t="s">
        <v>23876</v>
      </c>
      <c r="D1482" s="16" t="s">
        <v>7753</v>
      </c>
      <c r="E1482" s="339" t="s">
        <v>21122</v>
      </c>
      <c r="F1482"/>
      <c r="G1482"/>
      <c r="H1482"/>
    </row>
    <row r="1483" spans="1:8" ht="15" x14ac:dyDescent="0.25">
      <c r="A1483" s="16">
        <f t="shared" si="23"/>
        <v>7181</v>
      </c>
      <c r="B1483">
        <v>7181</v>
      </c>
      <c r="C1483" t="s">
        <v>23877</v>
      </c>
      <c r="D1483" s="16" t="s">
        <v>7753</v>
      </c>
      <c r="E1483" s="339" t="s">
        <v>12001</v>
      </c>
      <c r="F1483"/>
      <c r="G1483"/>
      <c r="H1483"/>
    </row>
    <row r="1484" spans="1:8" ht="15" x14ac:dyDescent="0.25">
      <c r="A1484" s="16">
        <f t="shared" si="23"/>
        <v>40742</v>
      </c>
      <c r="B1484">
        <v>40742</v>
      </c>
      <c r="C1484" t="s">
        <v>23878</v>
      </c>
      <c r="D1484" s="16" t="s">
        <v>7753</v>
      </c>
      <c r="E1484" s="339" t="s">
        <v>20553</v>
      </c>
      <c r="F1484"/>
      <c r="G1484"/>
      <c r="H1484"/>
    </row>
    <row r="1485" spans="1:8" ht="15" x14ac:dyDescent="0.25">
      <c r="A1485" s="16">
        <f t="shared" si="23"/>
        <v>7214</v>
      </c>
      <c r="B1485">
        <v>7214</v>
      </c>
      <c r="C1485" t="s">
        <v>23879</v>
      </c>
      <c r="D1485" s="16" t="s">
        <v>7753</v>
      </c>
      <c r="E1485" s="339" t="s">
        <v>23880</v>
      </c>
      <c r="F1485"/>
      <c r="G1485"/>
      <c r="H1485"/>
    </row>
    <row r="1486" spans="1:8" ht="15" x14ac:dyDescent="0.25">
      <c r="A1486" s="16">
        <f t="shared" si="23"/>
        <v>7219</v>
      </c>
      <c r="B1486">
        <v>7219</v>
      </c>
      <c r="C1486" t="s">
        <v>23881</v>
      </c>
      <c r="D1486" s="16" t="s">
        <v>7753</v>
      </c>
      <c r="E1486" s="339" t="s">
        <v>23882</v>
      </c>
      <c r="F1486"/>
      <c r="G1486"/>
      <c r="H1486"/>
    </row>
    <row r="1487" spans="1:8" ht="15" x14ac:dyDescent="0.25">
      <c r="A1487" s="16">
        <f t="shared" si="23"/>
        <v>37971</v>
      </c>
      <c r="B1487">
        <v>37971</v>
      </c>
      <c r="C1487" t="s">
        <v>23883</v>
      </c>
      <c r="D1487" s="16" t="s">
        <v>7753</v>
      </c>
      <c r="E1487" s="339" t="s">
        <v>8050</v>
      </c>
      <c r="F1487"/>
      <c r="G1487"/>
      <c r="H1487"/>
    </row>
    <row r="1488" spans="1:8" ht="15" x14ac:dyDescent="0.25">
      <c r="A1488" s="16">
        <f t="shared" si="23"/>
        <v>37972</v>
      </c>
      <c r="B1488">
        <v>37972</v>
      </c>
      <c r="C1488" t="s">
        <v>23884</v>
      </c>
      <c r="D1488" s="16" t="s">
        <v>7753</v>
      </c>
      <c r="E1488" s="339" t="s">
        <v>20142</v>
      </c>
      <c r="F1488"/>
      <c r="G1488"/>
      <c r="H1488"/>
    </row>
    <row r="1489" spans="1:8" ht="15" x14ac:dyDescent="0.25">
      <c r="A1489" s="16">
        <f t="shared" si="23"/>
        <v>37973</v>
      </c>
      <c r="B1489">
        <v>37973</v>
      </c>
      <c r="C1489" t="s">
        <v>23885</v>
      </c>
      <c r="D1489" s="16" t="s">
        <v>7753</v>
      </c>
      <c r="E1489" s="339" t="s">
        <v>16424</v>
      </c>
      <c r="F1489"/>
      <c r="G1489"/>
      <c r="H1489"/>
    </row>
    <row r="1490" spans="1:8" ht="15" x14ac:dyDescent="0.25">
      <c r="A1490" s="16">
        <f t="shared" si="23"/>
        <v>1926</v>
      </c>
      <c r="B1490">
        <v>1926</v>
      </c>
      <c r="C1490" t="s">
        <v>23886</v>
      </c>
      <c r="D1490" s="16" t="s">
        <v>7753</v>
      </c>
      <c r="E1490" s="339" t="s">
        <v>23887</v>
      </c>
      <c r="F1490"/>
      <c r="G1490"/>
      <c r="H1490"/>
    </row>
    <row r="1491" spans="1:8" ht="15" x14ac:dyDescent="0.25">
      <c r="A1491" s="16">
        <f t="shared" si="23"/>
        <v>1927</v>
      </c>
      <c r="B1491">
        <v>1927</v>
      </c>
      <c r="C1491" t="s">
        <v>23888</v>
      </c>
      <c r="D1491" s="16" t="s">
        <v>7753</v>
      </c>
      <c r="E1491" s="339" t="s">
        <v>11315</v>
      </c>
      <c r="F1491"/>
      <c r="G1491"/>
      <c r="H1491"/>
    </row>
    <row r="1492" spans="1:8" ht="15" x14ac:dyDescent="0.25">
      <c r="A1492" s="16">
        <f t="shared" si="23"/>
        <v>1923</v>
      </c>
      <c r="B1492">
        <v>1923</v>
      </c>
      <c r="C1492" t="s">
        <v>23889</v>
      </c>
      <c r="D1492" s="16" t="s">
        <v>7753</v>
      </c>
      <c r="E1492" s="339" t="s">
        <v>15677</v>
      </c>
      <c r="F1492"/>
      <c r="G1492"/>
      <c r="H1492"/>
    </row>
    <row r="1493" spans="1:8" ht="15" x14ac:dyDescent="0.25">
      <c r="A1493" s="16">
        <f t="shared" si="23"/>
        <v>1929</v>
      </c>
      <c r="B1493">
        <v>1929</v>
      </c>
      <c r="C1493" t="s">
        <v>23890</v>
      </c>
      <c r="D1493" s="16" t="s">
        <v>7753</v>
      </c>
      <c r="E1493" s="339" t="s">
        <v>15958</v>
      </c>
      <c r="F1493"/>
      <c r="G1493"/>
      <c r="H1493"/>
    </row>
    <row r="1494" spans="1:8" ht="15" x14ac:dyDescent="0.25">
      <c r="A1494" s="16">
        <f t="shared" si="23"/>
        <v>1930</v>
      </c>
      <c r="B1494">
        <v>1930</v>
      </c>
      <c r="C1494" t="s">
        <v>23891</v>
      </c>
      <c r="D1494" s="16" t="s">
        <v>7753</v>
      </c>
      <c r="E1494" s="339" t="s">
        <v>8074</v>
      </c>
      <c r="F1494"/>
      <c r="G1494"/>
      <c r="H1494"/>
    </row>
    <row r="1495" spans="1:8" ht="15" x14ac:dyDescent="0.25">
      <c r="A1495" s="16">
        <f t="shared" si="23"/>
        <v>1924</v>
      </c>
      <c r="B1495">
        <v>1924</v>
      </c>
      <c r="C1495" t="s">
        <v>23892</v>
      </c>
      <c r="D1495" s="16" t="s">
        <v>7753</v>
      </c>
      <c r="E1495" s="339" t="s">
        <v>15685</v>
      </c>
      <c r="F1495"/>
      <c r="G1495"/>
      <c r="H1495"/>
    </row>
    <row r="1496" spans="1:8" ht="15" x14ac:dyDescent="0.25">
      <c r="A1496" s="16">
        <f t="shared" si="23"/>
        <v>1922</v>
      </c>
      <c r="B1496">
        <v>1922</v>
      </c>
      <c r="C1496" t="s">
        <v>23893</v>
      </c>
      <c r="D1496" s="16" t="s">
        <v>7753</v>
      </c>
      <c r="E1496" s="339" t="s">
        <v>23894</v>
      </c>
      <c r="F1496"/>
      <c r="G1496"/>
      <c r="H1496"/>
    </row>
    <row r="1497" spans="1:8" ht="15" x14ac:dyDescent="0.25">
      <c r="A1497" s="16">
        <f t="shared" si="23"/>
        <v>1953</v>
      </c>
      <c r="B1497">
        <v>1953</v>
      </c>
      <c r="C1497" t="s">
        <v>23895</v>
      </c>
      <c r="D1497" s="16" t="s">
        <v>7753</v>
      </c>
      <c r="E1497" s="339" t="s">
        <v>23896</v>
      </c>
      <c r="F1497"/>
      <c r="G1497"/>
      <c r="H1497"/>
    </row>
    <row r="1498" spans="1:8" ht="15" x14ac:dyDescent="0.25">
      <c r="A1498" s="16">
        <f t="shared" si="23"/>
        <v>1962</v>
      </c>
      <c r="B1498">
        <v>1962</v>
      </c>
      <c r="C1498" t="s">
        <v>23897</v>
      </c>
      <c r="D1498" s="16" t="s">
        <v>7753</v>
      </c>
      <c r="E1498" s="339" t="s">
        <v>23898</v>
      </c>
      <c r="F1498"/>
      <c r="G1498"/>
      <c r="H1498"/>
    </row>
    <row r="1499" spans="1:8" ht="15" x14ac:dyDescent="0.25">
      <c r="A1499" s="16">
        <f t="shared" si="23"/>
        <v>1955</v>
      </c>
      <c r="B1499">
        <v>1955</v>
      </c>
      <c r="C1499" t="s">
        <v>23899</v>
      </c>
      <c r="D1499" s="16" t="s">
        <v>7753</v>
      </c>
      <c r="E1499" s="339" t="s">
        <v>14915</v>
      </c>
      <c r="F1499"/>
      <c r="G1499"/>
      <c r="H1499"/>
    </row>
    <row r="1500" spans="1:8" ht="15" x14ac:dyDescent="0.25">
      <c r="A1500" s="16">
        <f t="shared" si="23"/>
        <v>1956</v>
      </c>
      <c r="B1500">
        <v>1956</v>
      </c>
      <c r="C1500" t="s">
        <v>23900</v>
      </c>
      <c r="D1500" s="16" t="s">
        <v>7753</v>
      </c>
      <c r="E1500" s="339" t="s">
        <v>7984</v>
      </c>
      <c r="F1500"/>
      <c r="G1500"/>
      <c r="H1500"/>
    </row>
    <row r="1501" spans="1:8" ht="15" x14ac:dyDescent="0.25">
      <c r="A1501" s="16">
        <f t="shared" si="23"/>
        <v>1957</v>
      </c>
      <c r="B1501">
        <v>1957</v>
      </c>
      <c r="C1501" t="s">
        <v>23901</v>
      </c>
      <c r="D1501" s="16" t="s">
        <v>7753</v>
      </c>
      <c r="E1501" s="339" t="s">
        <v>7797</v>
      </c>
      <c r="F1501"/>
      <c r="G1501"/>
      <c r="H1501"/>
    </row>
    <row r="1502" spans="1:8" ht="15" x14ac:dyDescent="0.25">
      <c r="A1502" s="16">
        <f t="shared" si="23"/>
        <v>1958</v>
      </c>
      <c r="B1502">
        <v>1958</v>
      </c>
      <c r="C1502" t="s">
        <v>23902</v>
      </c>
      <c r="D1502" s="16" t="s">
        <v>7753</v>
      </c>
      <c r="E1502" s="339" t="s">
        <v>9457</v>
      </c>
      <c r="F1502"/>
      <c r="G1502"/>
      <c r="H1502"/>
    </row>
    <row r="1503" spans="1:8" ht="15" x14ac:dyDescent="0.25">
      <c r="A1503" s="16">
        <f t="shared" si="23"/>
        <v>1959</v>
      </c>
      <c r="B1503">
        <v>1959</v>
      </c>
      <c r="C1503" t="s">
        <v>23903</v>
      </c>
      <c r="D1503" s="16" t="s">
        <v>7753</v>
      </c>
      <c r="E1503" s="339" t="s">
        <v>21673</v>
      </c>
      <c r="F1503"/>
      <c r="G1503"/>
      <c r="H1503"/>
    </row>
    <row r="1504" spans="1:8" ht="15" x14ac:dyDescent="0.25">
      <c r="A1504" s="16">
        <f t="shared" si="23"/>
        <v>1925</v>
      </c>
      <c r="B1504">
        <v>1925</v>
      </c>
      <c r="C1504" t="s">
        <v>23904</v>
      </c>
      <c r="D1504" s="16" t="s">
        <v>7753</v>
      </c>
      <c r="E1504" s="339" t="s">
        <v>23905</v>
      </c>
      <c r="F1504"/>
      <c r="G1504"/>
      <c r="H1504"/>
    </row>
    <row r="1505" spans="1:8" ht="15" x14ac:dyDescent="0.25">
      <c r="A1505" s="16">
        <f t="shared" si="23"/>
        <v>1960</v>
      </c>
      <c r="B1505">
        <v>1960</v>
      </c>
      <c r="C1505" t="s">
        <v>23906</v>
      </c>
      <c r="D1505" s="16" t="s">
        <v>7753</v>
      </c>
      <c r="E1505" s="339" t="s">
        <v>23907</v>
      </c>
      <c r="F1505"/>
      <c r="G1505"/>
      <c r="H1505"/>
    </row>
    <row r="1506" spans="1:8" ht="15" x14ac:dyDescent="0.25">
      <c r="A1506" s="16">
        <f t="shared" si="23"/>
        <v>1961</v>
      </c>
      <c r="B1506">
        <v>1961</v>
      </c>
      <c r="C1506" t="s">
        <v>23908</v>
      </c>
      <c r="D1506" s="16" t="s">
        <v>7753</v>
      </c>
      <c r="E1506" s="339" t="s">
        <v>23909</v>
      </c>
      <c r="F1506"/>
      <c r="G1506"/>
      <c r="H1506"/>
    </row>
    <row r="1507" spans="1:8" ht="15" x14ac:dyDescent="0.25">
      <c r="A1507" s="16">
        <f t="shared" si="23"/>
        <v>38423</v>
      </c>
      <c r="B1507">
        <v>38423</v>
      </c>
      <c r="C1507" t="s">
        <v>23910</v>
      </c>
      <c r="D1507" s="16" t="s">
        <v>7753</v>
      </c>
      <c r="E1507" s="339" t="s">
        <v>17120</v>
      </c>
      <c r="F1507"/>
      <c r="G1507"/>
      <c r="H1507"/>
    </row>
    <row r="1508" spans="1:8" ht="15" x14ac:dyDescent="0.25">
      <c r="A1508" s="16">
        <f t="shared" si="23"/>
        <v>39866</v>
      </c>
      <c r="B1508">
        <v>39866</v>
      </c>
      <c r="C1508" t="s">
        <v>23911</v>
      </c>
      <c r="D1508" s="16" t="s">
        <v>7753</v>
      </c>
      <c r="E1508" s="339" t="s">
        <v>8128</v>
      </c>
      <c r="F1508"/>
      <c r="G1508"/>
      <c r="H1508"/>
    </row>
    <row r="1509" spans="1:8" ht="15" x14ac:dyDescent="0.25">
      <c r="A1509" s="16">
        <f t="shared" si="23"/>
        <v>39867</v>
      </c>
      <c r="B1509">
        <v>39867</v>
      </c>
      <c r="C1509" t="s">
        <v>23912</v>
      </c>
      <c r="D1509" s="16" t="s">
        <v>7753</v>
      </c>
      <c r="E1509" s="339" t="s">
        <v>15689</v>
      </c>
      <c r="F1509"/>
      <c r="G1509"/>
      <c r="H1509"/>
    </row>
    <row r="1510" spans="1:8" ht="15" x14ac:dyDescent="0.25">
      <c r="A1510" s="16">
        <f t="shared" si="23"/>
        <v>39868</v>
      </c>
      <c r="B1510">
        <v>39868</v>
      </c>
      <c r="C1510" t="s">
        <v>23913</v>
      </c>
      <c r="D1510" s="16" t="s">
        <v>7753</v>
      </c>
      <c r="E1510" s="339" t="s">
        <v>20852</v>
      </c>
      <c r="F1510"/>
      <c r="G1510"/>
      <c r="H1510"/>
    </row>
    <row r="1511" spans="1:8" ht="15" x14ac:dyDescent="0.25">
      <c r="A1511" s="16">
        <f t="shared" si="23"/>
        <v>37999</v>
      </c>
      <c r="B1511">
        <v>37999</v>
      </c>
      <c r="C1511" t="s">
        <v>23914</v>
      </c>
      <c r="D1511" s="16" t="s">
        <v>7753</v>
      </c>
      <c r="E1511" s="339" t="s">
        <v>7797</v>
      </c>
      <c r="F1511"/>
      <c r="G1511"/>
      <c r="H1511"/>
    </row>
    <row r="1512" spans="1:8" ht="15" x14ac:dyDescent="0.25">
      <c r="A1512" s="16">
        <f t="shared" si="23"/>
        <v>38000</v>
      </c>
      <c r="B1512">
        <v>38000</v>
      </c>
      <c r="C1512" t="s">
        <v>23915</v>
      </c>
      <c r="D1512" s="16" t="s">
        <v>7753</v>
      </c>
      <c r="E1512" s="339" t="s">
        <v>13350</v>
      </c>
      <c r="F1512"/>
      <c r="G1512"/>
      <c r="H1512"/>
    </row>
    <row r="1513" spans="1:8" ht="15" x14ac:dyDescent="0.25">
      <c r="A1513" s="16">
        <f t="shared" si="23"/>
        <v>38129</v>
      </c>
      <c r="B1513">
        <v>38129</v>
      </c>
      <c r="C1513" t="s">
        <v>23916</v>
      </c>
      <c r="D1513" s="16" t="s">
        <v>7753</v>
      </c>
      <c r="E1513" s="339" t="s">
        <v>15599</v>
      </c>
      <c r="F1513"/>
      <c r="G1513"/>
      <c r="H1513"/>
    </row>
    <row r="1514" spans="1:8" ht="15" x14ac:dyDescent="0.25">
      <c r="A1514" s="16">
        <f t="shared" si="23"/>
        <v>38025</v>
      </c>
      <c r="B1514">
        <v>38025</v>
      </c>
      <c r="C1514" t="s">
        <v>23917</v>
      </c>
      <c r="D1514" s="16" t="s">
        <v>7753</v>
      </c>
      <c r="E1514" s="339" t="s">
        <v>10707</v>
      </c>
      <c r="F1514"/>
      <c r="G1514"/>
      <c r="H1514"/>
    </row>
    <row r="1515" spans="1:8" ht="15" x14ac:dyDescent="0.25">
      <c r="A1515" s="16">
        <f t="shared" si="23"/>
        <v>38026</v>
      </c>
      <c r="B1515">
        <v>38026</v>
      </c>
      <c r="C1515" t="s">
        <v>23918</v>
      </c>
      <c r="D1515" s="16" t="s">
        <v>7753</v>
      </c>
      <c r="E1515" s="339" t="s">
        <v>10240</v>
      </c>
      <c r="F1515"/>
      <c r="G1515"/>
      <c r="H1515"/>
    </row>
    <row r="1516" spans="1:8" ht="15" x14ac:dyDescent="0.25">
      <c r="A1516" s="16">
        <f t="shared" si="23"/>
        <v>1858</v>
      </c>
      <c r="B1516">
        <v>1858</v>
      </c>
      <c r="C1516" t="s">
        <v>23919</v>
      </c>
      <c r="D1516" s="16" t="s">
        <v>7753</v>
      </c>
      <c r="E1516" s="339" t="s">
        <v>23920</v>
      </c>
      <c r="F1516"/>
      <c r="G1516"/>
      <c r="H1516"/>
    </row>
    <row r="1517" spans="1:8" ht="15" x14ac:dyDescent="0.25">
      <c r="A1517" s="16">
        <f t="shared" si="23"/>
        <v>1844</v>
      </c>
      <c r="B1517">
        <v>1844</v>
      </c>
      <c r="C1517" t="s">
        <v>23921</v>
      </c>
      <c r="D1517" s="16" t="s">
        <v>7753</v>
      </c>
      <c r="E1517" s="339" t="s">
        <v>23922</v>
      </c>
      <c r="F1517"/>
      <c r="G1517"/>
      <c r="H1517"/>
    </row>
    <row r="1518" spans="1:8" ht="15" x14ac:dyDescent="0.25">
      <c r="A1518" s="16">
        <f t="shared" si="23"/>
        <v>1863</v>
      </c>
      <c r="B1518">
        <v>1863</v>
      </c>
      <c r="C1518" t="s">
        <v>23923</v>
      </c>
      <c r="D1518" s="16" t="s">
        <v>7753</v>
      </c>
      <c r="E1518" s="339" t="s">
        <v>17722</v>
      </c>
      <c r="F1518"/>
      <c r="G1518"/>
      <c r="H1518"/>
    </row>
    <row r="1519" spans="1:8" ht="15" x14ac:dyDescent="0.25">
      <c r="A1519" s="16">
        <f t="shared" si="23"/>
        <v>1865</v>
      </c>
      <c r="B1519">
        <v>1865</v>
      </c>
      <c r="C1519" t="s">
        <v>23924</v>
      </c>
      <c r="D1519" s="16" t="s">
        <v>7753</v>
      </c>
      <c r="E1519" s="339" t="s">
        <v>23925</v>
      </c>
      <c r="F1519"/>
      <c r="G1519"/>
      <c r="H1519"/>
    </row>
    <row r="1520" spans="1:8" ht="15" x14ac:dyDescent="0.25">
      <c r="A1520" s="16">
        <f t="shared" si="23"/>
        <v>36355</v>
      </c>
      <c r="B1520">
        <v>36355</v>
      </c>
      <c r="C1520" t="s">
        <v>23926</v>
      </c>
      <c r="D1520" s="16" t="s">
        <v>7753</v>
      </c>
      <c r="E1520" s="339" t="s">
        <v>23691</v>
      </c>
      <c r="F1520"/>
      <c r="G1520"/>
      <c r="H1520"/>
    </row>
    <row r="1521" spans="1:8" ht="15" x14ac:dyDescent="0.25">
      <c r="A1521" s="16">
        <f t="shared" si="23"/>
        <v>36356</v>
      </c>
      <c r="B1521">
        <v>36356</v>
      </c>
      <c r="C1521" t="s">
        <v>23927</v>
      </c>
      <c r="D1521" s="16" t="s">
        <v>7753</v>
      </c>
      <c r="E1521" s="339" t="s">
        <v>7926</v>
      </c>
      <c r="F1521"/>
      <c r="G1521"/>
      <c r="H1521"/>
    </row>
    <row r="1522" spans="1:8" ht="15" x14ac:dyDescent="0.25">
      <c r="A1522" s="16">
        <f t="shared" si="23"/>
        <v>1966</v>
      </c>
      <c r="B1522">
        <v>1966</v>
      </c>
      <c r="C1522" t="s">
        <v>23928</v>
      </c>
      <c r="D1522" s="16" t="s">
        <v>7753</v>
      </c>
      <c r="E1522" s="339" t="s">
        <v>23929</v>
      </c>
      <c r="F1522"/>
      <c r="G1522"/>
      <c r="H1522"/>
    </row>
    <row r="1523" spans="1:8" ht="15" x14ac:dyDescent="0.25">
      <c r="A1523" s="16">
        <f t="shared" si="23"/>
        <v>1933</v>
      </c>
      <c r="B1523">
        <v>1933</v>
      </c>
      <c r="C1523" t="s">
        <v>23930</v>
      </c>
      <c r="D1523" s="16" t="s">
        <v>7753</v>
      </c>
      <c r="E1523" s="339" t="s">
        <v>9154</v>
      </c>
      <c r="F1523"/>
      <c r="G1523"/>
      <c r="H1523"/>
    </row>
    <row r="1524" spans="1:8" ht="15" x14ac:dyDescent="0.25">
      <c r="A1524" s="16">
        <f t="shared" si="23"/>
        <v>1932</v>
      </c>
      <c r="B1524">
        <v>1932</v>
      </c>
      <c r="C1524" t="s">
        <v>23931</v>
      </c>
      <c r="D1524" s="16" t="s">
        <v>7753</v>
      </c>
      <c r="E1524" s="339" t="s">
        <v>8167</v>
      </c>
      <c r="F1524"/>
      <c r="G1524"/>
      <c r="H1524"/>
    </row>
    <row r="1525" spans="1:8" ht="15" x14ac:dyDescent="0.25">
      <c r="A1525" s="16">
        <f t="shared" si="23"/>
        <v>1951</v>
      </c>
      <c r="B1525">
        <v>1951</v>
      </c>
      <c r="C1525" t="s">
        <v>23932</v>
      </c>
      <c r="D1525" s="16" t="s">
        <v>7753</v>
      </c>
      <c r="E1525" s="339" t="s">
        <v>23933</v>
      </c>
      <c r="F1525"/>
      <c r="G1525"/>
      <c r="H1525"/>
    </row>
    <row r="1526" spans="1:8" ht="15" x14ac:dyDescent="0.25">
      <c r="A1526" s="16">
        <f t="shared" si="23"/>
        <v>1970</v>
      </c>
      <c r="B1526">
        <v>1970</v>
      </c>
      <c r="C1526" t="s">
        <v>23934</v>
      </c>
      <c r="D1526" s="16" t="s">
        <v>7753</v>
      </c>
      <c r="E1526" s="339" t="s">
        <v>23935</v>
      </c>
      <c r="F1526"/>
      <c r="G1526"/>
      <c r="H1526"/>
    </row>
    <row r="1527" spans="1:8" ht="15" x14ac:dyDescent="0.25">
      <c r="A1527" s="16">
        <f t="shared" si="23"/>
        <v>1967</v>
      </c>
      <c r="B1527">
        <v>1967</v>
      </c>
      <c r="C1527" t="s">
        <v>23936</v>
      </c>
      <c r="D1527" s="16" t="s">
        <v>7753</v>
      </c>
      <c r="E1527" s="339" t="s">
        <v>12403</v>
      </c>
      <c r="F1527"/>
      <c r="G1527"/>
      <c r="H1527"/>
    </row>
    <row r="1528" spans="1:8" ht="15" x14ac:dyDescent="0.25">
      <c r="A1528" s="16">
        <f t="shared" si="23"/>
        <v>1968</v>
      </c>
      <c r="B1528">
        <v>1968</v>
      </c>
      <c r="C1528" t="s">
        <v>23937</v>
      </c>
      <c r="D1528" s="16" t="s">
        <v>7753</v>
      </c>
      <c r="E1528" s="339" t="s">
        <v>12798</v>
      </c>
      <c r="F1528"/>
      <c r="G1528"/>
      <c r="H1528"/>
    </row>
    <row r="1529" spans="1:8" ht="15" x14ac:dyDescent="0.25">
      <c r="A1529" s="16">
        <f t="shared" si="23"/>
        <v>1969</v>
      </c>
      <c r="B1529">
        <v>1969</v>
      </c>
      <c r="C1529" t="s">
        <v>23938</v>
      </c>
      <c r="D1529" s="16" t="s">
        <v>7753</v>
      </c>
      <c r="E1529" s="339" t="s">
        <v>23939</v>
      </c>
      <c r="F1529"/>
      <c r="G1529"/>
      <c r="H1529"/>
    </row>
    <row r="1530" spans="1:8" ht="15" x14ac:dyDescent="0.25">
      <c r="A1530" s="16">
        <f t="shared" si="23"/>
        <v>1827</v>
      </c>
      <c r="B1530">
        <v>1827</v>
      </c>
      <c r="C1530" t="s">
        <v>23940</v>
      </c>
      <c r="D1530" s="16" t="s">
        <v>7753</v>
      </c>
      <c r="E1530" s="339" t="s">
        <v>23941</v>
      </c>
      <c r="F1530"/>
      <c r="G1530"/>
      <c r="H1530"/>
    </row>
    <row r="1531" spans="1:8" ht="15" x14ac:dyDescent="0.25">
      <c r="A1531" s="16">
        <f t="shared" si="23"/>
        <v>1831</v>
      </c>
      <c r="B1531">
        <v>1831</v>
      </c>
      <c r="C1531" t="s">
        <v>23942</v>
      </c>
      <c r="D1531" s="16" t="s">
        <v>7753</v>
      </c>
      <c r="E1531" s="339" t="s">
        <v>23943</v>
      </c>
      <c r="F1531"/>
      <c r="G1531"/>
      <c r="H1531"/>
    </row>
    <row r="1532" spans="1:8" ht="15" x14ac:dyDescent="0.25">
      <c r="A1532" s="16">
        <f t="shared" si="23"/>
        <v>1825</v>
      </c>
      <c r="B1532">
        <v>1825</v>
      </c>
      <c r="C1532" t="s">
        <v>23944</v>
      </c>
      <c r="D1532" s="16" t="s">
        <v>7753</v>
      </c>
      <c r="E1532" s="339" t="s">
        <v>23945</v>
      </c>
      <c r="F1532"/>
      <c r="G1532"/>
      <c r="H1532"/>
    </row>
    <row r="1533" spans="1:8" ht="15" x14ac:dyDescent="0.25">
      <c r="A1533" s="16">
        <f t="shared" si="23"/>
        <v>1828</v>
      </c>
      <c r="B1533">
        <v>1828</v>
      </c>
      <c r="C1533" t="s">
        <v>23946</v>
      </c>
      <c r="D1533" s="16" t="s">
        <v>7753</v>
      </c>
      <c r="E1533" s="339" t="s">
        <v>23947</v>
      </c>
      <c r="F1533"/>
      <c r="G1533"/>
      <c r="H1533"/>
    </row>
    <row r="1534" spans="1:8" ht="15" x14ac:dyDescent="0.25">
      <c r="A1534" s="16">
        <f t="shared" si="23"/>
        <v>1845</v>
      </c>
      <c r="B1534">
        <v>1845</v>
      </c>
      <c r="C1534" t="s">
        <v>23948</v>
      </c>
      <c r="D1534" s="16" t="s">
        <v>7753</v>
      </c>
      <c r="E1534" s="339" t="s">
        <v>14906</v>
      </c>
      <c r="F1534"/>
      <c r="G1534"/>
      <c r="H1534"/>
    </row>
    <row r="1535" spans="1:8" ht="15" x14ac:dyDescent="0.25">
      <c r="A1535" s="16">
        <f t="shared" si="23"/>
        <v>1824</v>
      </c>
      <c r="B1535">
        <v>1824</v>
      </c>
      <c r="C1535" t="s">
        <v>23949</v>
      </c>
      <c r="D1535" s="16" t="s">
        <v>7753</v>
      </c>
      <c r="E1535" s="339" t="s">
        <v>23950</v>
      </c>
      <c r="F1535"/>
      <c r="G1535"/>
      <c r="H1535"/>
    </row>
    <row r="1536" spans="1:8" ht="15" x14ac:dyDescent="0.25">
      <c r="A1536" s="16">
        <f t="shared" si="23"/>
        <v>1940</v>
      </c>
      <c r="B1536">
        <v>1940</v>
      </c>
      <c r="C1536" t="s">
        <v>23951</v>
      </c>
      <c r="D1536" s="16" t="s">
        <v>7753</v>
      </c>
      <c r="E1536" s="339" t="s">
        <v>16085</v>
      </c>
      <c r="F1536"/>
      <c r="G1536"/>
      <c r="H1536"/>
    </row>
    <row r="1537" spans="1:8" ht="15" x14ac:dyDescent="0.25">
      <c r="A1537" s="16">
        <f t="shared" si="23"/>
        <v>1937</v>
      </c>
      <c r="B1537">
        <v>1937</v>
      </c>
      <c r="C1537" t="s">
        <v>23952</v>
      </c>
      <c r="D1537" s="16" t="s">
        <v>7753</v>
      </c>
      <c r="E1537" s="339" t="s">
        <v>20842</v>
      </c>
      <c r="F1537"/>
      <c r="G1537"/>
      <c r="H1537"/>
    </row>
    <row r="1538" spans="1:8" ht="15" x14ac:dyDescent="0.25">
      <c r="A1538" s="16">
        <f t="shared" si="23"/>
        <v>1939</v>
      </c>
      <c r="B1538">
        <v>1939</v>
      </c>
      <c r="C1538" t="s">
        <v>23953</v>
      </c>
      <c r="D1538" s="16" t="s">
        <v>7753</v>
      </c>
      <c r="E1538" s="339" t="s">
        <v>15669</v>
      </c>
      <c r="F1538"/>
      <c r="G1538"/>
      <c r="H1538"/>
    </row>
    <row r="1539" spans="1:8" ht="15" x14ac:dyDescent="0.25">
      <c r="A1539" s="16">
        <f t="shared" ref="A1539:A1602" si="24">B1539</f>
        <v>1938</v>
      </c>
      <c r="B1539">
        <v>1938</v>
      </c>
      <c r="C1539" t="s">
        <v>23954</v>
      </c>
      <c r="D1539" s="16" t="s">
        <v>7753</v>
      </c>
      <c r="E1539" s="339" t="s">
        <v>12992</v>
      </c>
      <c r="F1539"/>
      <c r="G1539"/>
      <c r="H1539"/>
    </row>
    <row r="1540" spans="1:8" ht="15" x14ac:dyDescent="0.25">
      <c r="A1540" s="16">
        <f t="shared" si="24"/>
        <v>42693</v>
      </c>
      <c r="B1540">
        <v>42693</v>
      </c>
      <c r="C1540" t="s">
        <v>23955</v>
      </c>
      <c r="D1540" s="16" t="s">
        <v>7753</v>
      </c>
      <c r="E1540" s="339" t="s">
        <v>23956</v>
      </c>
      <c r="F1540"/>
      <c r="G1540"/>
      <c r="H1540"/>
    </row>
    <row r="1541" spans="1:8" ht="15" x14ac:dyDescent="0.25">
      <c r="A1541" s="16">
        <f t="shared" si="24"/>
        <v>42695</v>
      </c>
      <c r="B1541">
        <v>42695</v>
      </c>
      <c r="C1541" t="s">
        <v>23957</v>
      </c>
      <c r="D1541" s="16" t="s">
        <v>7753</v>
      </c>
      <c r="E1541" s="339" t="s">
        <v>23958</v>
      </c>
      <c r="F1541"/>
      <c r="G1541"/>
      <c r="H1541"/>
    </row>
    <row r="1542" spans="1:8" ht="15" x14ac:dyDescent="0.25">
      <c r="A1542" s="16">
        <f t="shared" si="24"/>
        <v>42694</v>
      </c>
      <c r="B1542">
        <v>42694</v>
      </c>
      <c r="C1542" t="s">
        <v>23959</v>
      </c>
      <c r="D1542" s="16" t="s">
        <v>7753</v>
      </c>
      <c r="E1542" s="339" t="s">
        <v>23960</v>
      </c>
      <c r="F1542"/>
      <c r="G1542"/>
      <c r="H1542"/>
    </row>
    <row r="1543" spans="1:8" ht="15" x14ac:dyDescent="0.25">
      <c r="A1543" s="16">
        <f t="shared" si="24"/>
        <v>20097</v>
      </c>
      <c r="B1543">
        <v>20097</v>
      </c>
      <c r="C1543" t="s">
        <v>23961</v>
      </c>
      <c r="D1543" s="16" t="s">
        <v>7753</v>
      </c>
      <c r="E1543" s="339" t="s">
        <v>15064</v>
      </c>
      <c r="F1543"/>
      <c r="G1543"/>
      <c r="H1543"/>
    </row>
    <row r="1544" spans="1:8" ht="15" x14ac:dyDescent="0.25">
      <c r="A1544" s="16">
        <f t="shared" si="24"/>
        <v>20098</v>
      </c>
      <c r="B1544">
        <v>20098</v>
      </c>
      <c r="C1544" t="s">
        <v>23962</v>
      </c>
      <c r="D1544" s="16" t="s">
        <v>7753</v>
      </c>
      <c r="E1544" s="339" t="s">
        <v>23963</v>
      </c>
      <c r="F1544"/>
      <c r="G1544"/>
      <c r="H1544"/>
    </row>
    <row r="1545" spans="1:8" ht="15" x14ac:dyDescent="0.25">
      <c r="A1545" s="16">
        <f t="shared" si="24"/>
        <v>20096</v>
      </c>
      <c r="B1545">
        <v>20096</v>
      </c>
      <c r="C1545" t="s">
        <v>23964</v>
      </c>
      <c r="D1545" s="16" t="s">
        <v>7753</v>
      </c>
      <c r="E1545" s="339" t="s">
        <v>15817</v>
      </c>
      <c r="F1545"/>
      <c r="G1545"/>
      <c r="H1545"/>
    </row>
    <row r="1546" spans="1:8" ht="15" x14ac:dyDescent="0.25">
      <c r="A1546" s="16">
        <f t="shared" si="24"/>
        <v>1880</v>
      </c>
      <c r="B1546">
        <v>1880</v>
      </c>
      <c r="C1546" t="s">
        <v>23965</v>
      </c>
      <c r="D1546" s="16" t="s">
        <v>7753</v>
      </c>
      <c r="E1546" s="339" t="s">
        <v>8229</v>
      </c>
      <c r="F1546"/>
      <c r="G1546"/>
      <c r="H1546"/>
    </row>
    <row r="1547" spans="1:8" ht="15" x14ac:dyDescent="0.25">
      <c r="A1547" s="16">
        <f t="shared" si="24"/>
        <v>39274</v>
      </c>
      <c r="B1547">
        <v>39274</v>
      </c>
      <c r="C1547" t="s">
        <v>23966</v>
      </c>
      <c r="D1547" s="16" t="s">
        <v>7753</v>
      </c>
      <c r="E1547" s="339" t="s">
        <v>13557</v>
      </c>
      <c r="F1547"/>
      <c r="G1547"/>
      <c r="H1547"/>
    </row>
    <row r="1548" spans="1:8" ht="15" x14ac:dyDescent="0.25">
      <c r="A1548" s="16">
        <f t="shared" si="24"/>
        <v>2628</v>
      </c>
      <c r="B1548">
        <v>2628</v>
      </c>
      <c r="C1548" t="s">
        <v>23967</v>
      </c>
      <c r="D1548" s="16" t="s">
        <v>7753</v>
      </c>
      <c r="E1548" s="339" t="s">
        <v>23968</v>
      </c>
      <c r="F1548"/>
      <c r="G1548"/>
      <c r="H1548"/>
    </row>
    <row r="1549" spans="1:8" ht="15" x14ac:dyDescent="0.25">
      <c r="A1549" s="16">
        <f t="shared" si="24"/>
        <v>2622</v>
      </c>
      <c r="B1549">
        <v>2622</v>
      </c>
      <c r="C1549" t="s">
        <v>23969</v>
      </c>
      <c r="D1549" s="16" t="s">
        <v>7753</v>
      </c>
      <c r="E1549" s="339" t="s">
        <v>12612</v>
      </c>
      <c r="F1549"/>
      <c r="G1549"/>
      <c r="H1549"/>
    </row>
    <row r="1550" spans="1:8" ht="15" x14ac:dyDescent="0.25">
      <c r="A1550" s="16">
        <f t="shared" si="24"/>
        <v>2623</v>
      </c>
      <c r="B1550">
        <v>2623</v>
      </c>
      <c r="C1550" t="s">
        <v>23970</v>
      </c>
      <c r="D1550" s="16" t="s">
        <v>7753</v>
      </c>
      <c r="E1550" s="339" t="s">
        <v>8031</v>
      </c>
      <c r="F1550"/>
      <c r="G1550"/>
      <c r="H1550"/>
    </row>
    <row r="1551" spans="1:8" ht="15" x14ac:dyDescent="0.25">
      <c r="A1551" s="16">
        <f t="shared" si="24"/>
        <v>2624</v>
      </c>
      <c r="B1551">
        <v>2624</v>
      </c>
      <c r="C1551" t="s">
        <v>23971</v>
      </c>
      <c r="D1551" s="16" t="s">
        <v>7753</v>
      </c>
      <c r="E1551" s="339" t="s">
        <v>23972</v>
      </c>
      <c r="F1551"/>
      <c r="G1551"/>
      <c r="H1551"/>
    </row>
    <row r="1552" spans="1:8" ht="15" x14ac:dyDescent="0.25">
      <c r="A1552" s="16">
        <f t="shared" si="24"/>
        <v>2625</v>
      </c>
      <c r="B1552">
        <v>2625</v>
      </c>
      <c r="C1552" t="s">
        <v>23973</v>
      </c>
      <c r="D1552" s="16" t="s">
        <v>7753</v>
      </c>
      <c r="E1552" s="339" t="s">
        <v>8143</v>
      </c>
      <c r="F1552"/>
      <c r="G1552"/>
      <c r="H1552"/>
    </row>
    <row r="1553" spans="1:8" ht="15" x14ac:dyDescent="0.25">
      <c r="A1553" s="16">
        <f t="shared" si="24"/>
        <v>2626</v>
      </c>
      <c r="B1553">
        <v>2626</v>
      </c>
      <c r="C1553" t="s">
        <v>23974</v>
      </c>
      <c r="D1553" s="16" t="s">
        <v>7753</v>
      </c>
      <c r="E1553" s="339" t="s">
        <v>16698</v>
      </c>
      <c r="F1553"/>
      <c r="G1553"/>
      <c r="H1553"/>
    </row>
    <row r="1554" spans="1:8" ht="15" x14ac:dyDescent="0.25">
      <c r="A1554" s="16">
        <f t="shared" si="24"/>
        <v>2630</v>
      </c>
      <c r="B1554">
        <v>2630</v>
      </c>
      <c r="C1554" t="s">
        <v>23975</v>
      </c>
      <c r="D1554" s="16" t="s">
        <v>7753</v>
      </c>
      <c r="E1554" s="339" t="s">
        <v>23976</v>
      </c>
      <c r="F1554"/>
      <c r="G1554"/>
      <c r="H1554"/>
    </row>
    <row r="1555" spans="1:8" ht="15" x14ac:dyDescent="0.25">
      <c r="A1555" s="16">
        <f t="shared" si="24"/>
        <v>2627</v>
      </c>
      <c r="B1555">
        <v>2627</v>
      </c>
      <c r="C1555" t="s">
        <v>23977</v>
      </c>
      <c r="D1555" s="16" t="s">
        <v>7753</v>
      </c>
      <c r="E1555" s="339" t="s">
        <v>15552</v>
      </c>
      <c r="F1555"/>
      <c r="G1555"/>
      <c r="H1555"/>
    </row>
    <row r="1556" spans="1:8" ht="15" x14ac:dyDescent="0.25">
      <c r="A1556" s="16">
        <f t="shared" si="24"/>
        <v>2629</v>
      </c>
      <c r="B1556">
        <v>2629</v>
      </c>
      <c r="C1556" t="s">
        <v>23978</v>
      </c>
      <c r="D1556" s="16" t="s">
        <v>7753</v>
      </c>
      <c r="E1556" s="339" t="s">
        <v>23979</v>
      </c>
      <c r="F1556"/>
      <c r="G1556"/>
      <c r="H1556"/>
    </row>
    <row r="1557" spans="1:8" ht="15" x14ac:dyDescent="0.25">
      <c r="A1557" s="16">
        <f t="shared" si="24"/>
        <v>12033</v>
      </c>
      <c r="B1557">
        <v>12033</v>
      </c>
      <c r="C1557" t="s">
        <v>23980</v>
      </c>
      <c r="D1557" s="16" t="s">
        <v>7753</v>
      </c>
      <c r="E1557" s="339" t="s">
        <v>9074</v>
      </c>
      <c r="F1557"/>
      <c r="G1557"/>
      <c r="H1557"/>
    </row>
    <row r="1558" spans="1:8" ht="15" x14ac:dyDescent="0.25">
      <c r="A1558" s="16">
        <f t="shared" si="24"/>
        <v>40408</v>
      </c>
      <c r="B1558">
        <v>40408</v>
      </c>
      <c r="C1558" t="s">
        <v>23981</v>
      </c>
      <c r="D1558" s="16" t="s">
        <v>7753</v>
      </c>
      <c r="E1558" s="339" t="s">
        <v>8284</v>
      </c>
      <c r="F1558"/>
      <c r="G1558"/>
      <c r="H1558"/>
    </row>
    <row r="1559" spans="1:8" ht="15" x14ac:dyDescent="0.25">
      <c r="A1559" s="16">
        <f t="shared" si="24"/>
        <v>40409</v>
      </c>
      <c r="B1559">
        <v>40409</v>
      </c>
      <c r="C1559" t="s">
        <v>23982</v>
      </c>
      <c r="D1559" s="16" t="s">
        <v>7753</v>
      </c>
      <c r="E1559" s="339" t="s">
        <v>15067</v>
      </c>
      <c r="F1559"/>
      <c r="G1559"/>
      <c r="H1559"/>
    </row>
    <row r="1560" spans="1:8" ht="15" x14ac:dyDescent="0.25">
      <c r="A1560" s="16">
        <f t="shared" si="24"/>
        <v>39276</v>
      </c>
      <c r="B1560">
        <v>39276</v>
      </c>
      <c r="C1560" t="s">
        <v>23983</v>
      </c>
      <c r="D1560" s="16" t="s">
        <v>7753</v>
      </c>
      <c r="E1560" s="339" t="s">
        <v>8043</v>
      </c>
      <c r="F1560"/>
      <c r="G1560"/>
      <c r="H1560"/>
    </row>
    <row r="1561" spans="1:8" ht="15" x14ac:dyDescent="0.25">
      <c r="A1561" s="16">
        <f t="shared" si="24"/>
        <v>39277</v>
      </c>
      <c r="B1561">
        <v>39277</v>
      </c>
      <c r="C1561" t="s">
        <v>23984</v>
      </c>
      <c r="D1561" s="16" t="s">
        <v>7753</v>
      </c>
      <c r="E1561" s="339" t="s">
        <v>23985</v>
      </c>
      <c r="F1561"/>
      <c r="G1561"/>
      <c r="H1561"/>
    </row>
    <row r="1562" spans="1:8" ht="15" x14ac:dyDescent="0.25">
      <c r="A1562" s="16">
        <f t="shared" si="24"/>
        <v>12034</v>
      </c>
      <c r="B1562">
        <v>12034</v>
      </c>
      <c r="C1562" t="s">
        <v>23986</v>
      </c>
      <c r="D1562" s="16" t="s">
        <v>7753</v>
      </c>
      <c r="E1562" s="339" t="s">
        <v>7836</v>
      </c>
      <c r="F1562"/>
      <c r="G1562"/>
      <c r="H1562"/>
    </row>
    <row r="1563" spans="1:8" ht="15" x14ac:dyDescent="0.25">
      <c r="A1563" s="16">
        <f t="shared" si="24"/>
        <v>39879</v>
      </c>
      <c r="B1563">
        <v>39879</v>
      </c>
      <c r="C1563" t="s">
        <v>23987</v>
      </c>
      <c r="D1563" s="16" t="s">
        <v>7753</v>
      </c>
      <c r="E1563" s="339" t="s">
        <v>8338</v>
      </c>
      <c r="F1563"/>
      <c r="G1563"/>
      <c r="H1563"/>
    </row>
    <row r="1564" spans="1:8" ht="15" x14ac:dyDescent="0.25">
      <c r="A1564" s="16">
        <f t="shared" si="24"/>
        <v>39880</v>
      </c>
      <c r="B1564">
        <v>39880</v>
      </c>
      <c r="C1564" t="s">
        <v>23988</v>
      </c>
      <c r="D1564" s="16" t="s">
        <v>7753</v>
      </c>
      <c r="E1564" s="339" t="s">
        <v>15504</v>
      </c>
      <c r="F1564"/>
      <c r="G1564"/>
      <c r="H1564"/>
    </row>
    <row r="1565" spans="1:8" ht="15" x14ac:dyDescent="0.25">
      <c r="A1565" s="16">
        <f t="shared" si="24"/>
        <v>39881</v>
      </c>
      <c r="B1565">
        <v>39881</v>
      </c>
      <c r="C1565" t="s">
        <v>23989</v>
      </c>
      <c r="D1565" s="16" t="s">
        <v>7753</v>
      </c>
      <c r="E1565" s="339" t="s">
        <v>13605</v>
      </c>
      <c r="F1565"/>
      <c r="G1565"/>
      <c r="H1565"/>
    </row>
    <row r="1566" spans="1:8" ht="15" x14ac:dyDescent="0.25">
      <c r="A1566" s="16">
        <f t="shared" si="24"/>
        <v>39882</v>
      </c>
      <c r="B1566">
        <v>39882</v>
      </c>
      <c r="C1566" t="s">
        <v>23990</v>
      </c>
      <c r="D1566" s="16" t="s">
        <v>7753</v>
      </c>
      <c r="E1566" s="339" t="s">
        <v>23991</v>
      </c>
      <c r="F1566"/>
      <c r="G1566"/>
      <c r="H1566"/>
    </row>
    <row r="1567" spans="1:8" ht="15" x14ac:dyDescent="0.25">
      <c r="A1567" s="16">
        <f t="shared" si="24"/>
        <v>39883</v>
      </c>
      <c r="B1567">
        <v>39883</v>
      </c>
      <c r="C1567" t="s">
        <v>23992</v>
      </c>
      <c r="D1567" s="16" t="s">
        <v>7753</v>
      </c>
      <c r="E1567" s="339" t="s">
        <v>23993</v>
      </c>
      <c r="F1567"/>
      <c r="G1567"/>
      <c r="H1567"/>
    </row>
    <row r="1568" spans="1:8" ht="15" x14ac:dyDescent="0.25">
      <c r="A1568" s="16">
        <f t="shared" si="24"/>
        <v>39884</v>
      </c>
      <c r="B1568">
        <v>39884</v>
      </c>
      <c r="C1568" t="s">
        <v>23994</v>
      </c>
      <c r="D1568" s="16" t="s">
        <v>7753</v>
      </c>
      <c r="E1568" s="339" t="s">
        <v>23995</v>
      </c>
      <c r="F1568"/>
      <c r="G1568"/>
      <c r="H1568"/>
    </row>
    <row r="1569" spans="1:8" ht="15" x14ac:dyDescent="0.25">
      <c r="A1569" s="16">
        <f t="shared" si="24"/>
        <v>39885</v>
      </c>
      <c r="B1569">
        <v>39885</v>
      </c>
      <c r="C1569" t="s">
        <v>23996</v>
      </c>
      <c r="D1569" s="16" t="s">
        <v>7753</v>
      </c>
      <c r="E1569" s="339" t="s">
        <v>23997</v>
      </c>
      <c r="F1569"/>
      <c r="G1569"/>
      <c r="H1569"/>
    </row>
    <row r="1570" spans="1:8" ht="15" x14ac:dyDescent="0.25">
      <c r="A1570" s="16">
        <f t="shared" si="24"/>
        <v>1777</v>
      </c>
      <c r="B1570">
        <v>1777</v>
      </c>
      <c r="C1570" t="s">
        <v>23998</v>
      </c>
      <c r="D1570" s="16" t="s">
        <v>7753</v>
      </c>
      <c r="E1570" s="339" t="s">
        <v>23999</v>
      </c>
      <c r="F1570"/>
      <c r="G1570"/>
      <c r="H1570"/>
    </row>
    <row r="1571" spans="1:8" ht="15" x14ac:dyDescent="0.25">
      <c r="A1571" s="16">
        <f t="shared" si="24"/>
        <v>1819</v>
      </c>
      <c r="B1571">
        <v>1819</v>
      </c>
      <c r="C1571" t="s">
        <v>24000</v>
      </c>
      <c r="D1571" s="16" t="s">
        <v>7753</v>
      </c>
      <c r="E1571" s="339" t="s">
        <v>15653</v>
      </c>
      <c r="F1571"/>
      <c r="G1571"/>
      <c r="H1571"/>
    </row>
    <row r="1572" spans="1:8" ht="15" x14ac:dyDescent="0.25">
      <c r="A1572" s="16">
        <f t="shared" si="24"/>
        <v>1775</v>
      </c>
      <c r="B1572">
        <v>1775</v>
      </c>
      <c r="C1572" t="s">
        <v>24001</v>
      </c>
      <c r="D1572" s="16" t="s">
        <v>7753</v>
      </c>
      <c r="E1572" s="339" t="s">
        <v>12363</v>
      </c>
      <c r="F1572"/>
      <c r="G1572"/>
      <c r="H1572"/>
    </row>
    <row r="1573" spans="1:8" ht="15" x14ac:dyDescent="0.25">
      <c r="A1573" s="16">
        <f t="shared" si="24"/>
        <v>1776</v>
      </c>
      <c r="B1573">
        <v>1776</v>
      </c>
      <c r="C1573" t="s">
        <v>24002</v>
      </c>
      <c r="D1573" s="16" t="s">
        <v>7753</v>
      </c>
      <c r="E1573" s="339" t="s">
        <v>21380</v>
      </c>
      <c r="F1573"/>
      <c r="G1573"/>
      <c r="H1573"/>
    </row>
    <row r="1574" spans="1:8" ht="15" x14ac:dyDescent="0.25">
      <c r="A1574" s="16">
        <f t="shared" si="24"/>
        <v>1778</v>
      </c>
      <c r="B1574">
        <v>1778</v>
      </c>
      <c r="C1574" t="s">
        <v>24003</v>
      </c>
      <c r="D1574" s="16" t="s">
        <v>7753</v>
      </c>
      <c r="E1574" s="339" t="s">
        <v>24004</v>
      </c>
      <c r="F1574"/>
      <c r="G1574"/>
      <c r="H1574"/>
    </row>
    <row r="1575" spans="1:8" ht="15" x14ac:dyDescent="0.25">
      <c r="A1575" s="16">
        <f t="shared" si="24"/>
        <v>1818</v>
      </c>
      <c r="B1575">
        <v>1818</v>
      </c>
      <c r="C1575" t="s">
        <v>24005</v>
      </c>
      <c r="D1575" s="16" t="s">
        <v>7753</v>
      </c>
      <c r="E1575" s="339" t="s">
        <v>24006</v>
      </c>
      <c r="F1575"/>
      <c r="G1575"/>
      <c r="H1575"/>
    </row>
    <row r="1576" spans="1:8" ht="15" x14ac:dyDescent="0.25">
      <c r="A1576" s="16">
        <f t="shared" si="24"/>
        <v>1820</v>
      </c>
      <c r="B1576">
        <v>1820</v>
      </c>
      <c r="C1576" t="s">
        <v>24007</v>
      </c>
      <c r="D1576" s="16" t="s">
        <v>7753</v>
      </c>
      <c r="E1576" s="339" t="s">
        <v>14160</v>
      </c>
      <c r="F1576"/>
      <c r="G1576"/>
      <c r="H1576"/>
    </row>
    <row r="1577" spans="1:8" ht="15" x14ac:dyDescent="0.25">
      <c r="A1577" s="16">
        <f t="shared" si="24"/>
        <v>1779</v>
      </c>
      <c r="B1577">
        <v>1779</v>
      </c>
      <c r="C1577" t="s">
        <v>24008</v>
      </c>
      <c r="D1577" s="16" t="s">
        <v>7753</v>
      </c>
      <c r="E1577" s="339" t="s">
        <v>24009</v>
      </c>
      <c r="F1577"/>
      <c r="G1577"/>
      <c r="H1577"/>
    </row>
    <row r="1578" spans="1:8" ht="15" x14ac:dyDescent="0.25">
      <c r="A1578" s="16">
        <f t="shared" si="24"/>
        <v>1780</v>
      </c>
      <c r="B1578">
        <v>1780</v>
      </c>
      <c r="C1578" t="s">
        <v>24010</v>
      </c>
      <c r="D1578" s="16" t="s">
        <v>7753</v>
      </c>
      <c r="E1578" s="339" t="s">
        <v>24011</v>
      </c>
      <c r="F1578"/>
      <c r="G1578"/>
      <c r="H1578"/>
    </row>
    <row r="1579" spans="1:8" ht="15" x14ac:dyDescent="0.25">
      <c r="A1579" s="16">
        <f t="shared" si="24"/>
        <v>1783</v>
      </c>
      <c r="B1579">
        <v>1783</v>
      </c>
      <c r="C1579" t="s">
        <v>24012</v>
      </c>
      <c r="D1579" s="16" t="s">
        <v>7753</v>
      </c>
      <c r="E1579" s="339" t="s">
        <v>20524</v>
      </c>
      <c r="F1579"/>
      <c r="G1579"/>
      <c r="H1579"/>
    </row>
    <row r="1580" spans="1:8" ht="15" x14ac:dyDescent="0.25">
      <c r="A1580" s="16">
        <f t="shared" si="24"/>
        <v>1782</v>
      </c>
      <c r="B1580">
        <v>1782</v>
      </c>
      <c r="C1580" t="s">
        <v>24013</v>
      </c>
      <c r="D1580" s="16" t="s">
        <v>7753</v>
      </c>
      <c r="E1580" s="339" t="s">
        <v>19896</v>
      </c>
      <c r="F1580"/>
      <c r="G1580"/>
      <c r="H1580"/>
    </row>
    <row r="1581" spans="1:8" ht="15" x14ac:dyDescent="0.25">
      <c r="A1581" s="16">
        <f t="shared" si="24"/>
        <v>1817</v>
      </c>
      <c r="B1581">
        <v>1817</v>
      </c>
      <c r="C1581" t="s">
        <v>24014</v>
      </c>
      <c r="D1581" s="16" t="s">
        <v>7753</v>
      </c>
      <c r="E1581" s="339" t="s">
        <v>24015</v>
      </c>
      <c r="F1581"/>
      <c r="G1581"/>
      <c r="H1581"/>
    </row>
    <row r="1582" spans="1:8" ht="15" x14ac:dyDescent="0.25">
      <c r="A1582" s="16">
        <f t="shared" si="24"/>
        <v>1781</v>
      </c>
      <c r="B1582">
        <v>1781</v>
      </c>
      <c r="C1582" t="s">
        <v>24016</v>
      </c>
      <c r="D1582" s="16" t="s">
        <v>7753</v>
      </c>
      <c r="E1582" s="339" t="s">
        <v>14874</v>
      </c>
      <c r="F1582"/>
      <c r="G1582"/>
      <c r="H1582"/>
    </row>
    <row r="1583" spans="1:8" ht="15" x14ac:dyDescent="0.25">
      <c r="A1583" s="16">
        <f t="shared" si="24"/>
        <v>1784</v>
      </c>
      <c r="B1583">
        <v>1784</v>
      </c>
      <c r="C1583" t="s">
        <v>24017</v>
      </c>
      <c r="D1583" s="16" t="s">
        <v>7753</v>
      </c>
      <c r="E1583" s="339" t="s">
        <v>24018</v>
      </c>
      <c r="F1583"/>
      <c r="G1583"/>
      <c r="H1583"/>
    </row>
    <row r="1584" spans="1:8" ht="15" x14ac:dyDescent="0.25">
      <c r="A1584" s="16">
        <f t="shared" si="24"/>
        <v>1810</v>
      </c>
      <c r="B1584">
        <v>1810</v>
      </c>
      <c r="C1584" t="s">
        <v>24019</v>
      </c>
      <c r="D1584" s="16" t="s">
        <v>7753</v>
      </c>
      <c r="E1584" s="339" t="s">
        <v>24020</v>
      </c>
      <c r="F1584"/>
      <c r="G1584"/>
      <c r="H1584"/>
    </row>
    <row r="1585" spans="1:8" ht="15" x14ac:dyDescent="0.25">
      <c r="A1585" s="16">
        <f t="shared" si="24"/>
        <v>1811</v>
      </c>
      <c r="B1585">
        <v>1811</v>
      </c>
      <c r="C1585" t="s">
        <v>24021</v>
      </c>
      <c r="D1585" s="16" t="s">
        <v>7753</v>
      </c>
      <c r="E1585" s="339" t="s">
        <v>21328</v>
      </c>
      <c r="F1585"/>
      <c r="G1585"/>
      <c r="H1585"/>
    </row>
    <row r="1586" spans="1:8" ht="15" x14ac:dyDescent="0.25">
      <c r="A1586" s="16">
        <f t="shared" si="24"/>
        <v>1812</v>
      </c>
      <c r="B1586">
        <v>1812</v>
      </c>
      <c r="C1586" t="s">
        <v>24022</v>
      </c>
      <c r="D1586" s="16" t="s">
        <v>7753</v>
      </c>
      <c r="E1586" s="339" t="s">
        <v>24023</v>
      </c>
      <c r="F1586"/>
      <c r="G1586"/>
      <c r="H1586"/>
    </row>
    <row r="1587" spans="1:8" ht="15" x14ac:dyDescent="0.25">
      <c r="A1587" s="16">
        <f t="shared" si="24"/>
        <v>40386</v>
      </c>
      <c r="B1587">
        <v>40386</v>
      </c>
      <c r="C1587" t="s">
        <v>24024</v>
      </c>
      <c r="D1587" s="16" t="s">
        <v>7753</v>
      </c>
      <c r="E1587" s="339" t="s">
        <v>24025</v>
      </c>
      <c r="F1587"/>
      <c r="G1587"/>
      <c r="H1587"/>
    </row>
    <row r="1588" spans="1:8" ht="15" x14ac:dyDescent="0.25">
      <c r="A1588" s="16">
        <f t="shared" si="24"/>
        <v>40384</v>
      </c>
      <c r="B1588">
        <v>40384</v>
      </c>
      <c r="C1588" t="s">
        <v>24026</v>
      </c>
      <c r="D1588" s="16" t="s">
        <v>7753</v>
      </c>
      <c r="E1588" s="339" t="s">
        <v>24027</v>
      </c>
      <c r="F1588"/>
      <c r="G1588"/>
      <c r="H1588"/>
    </row>
    <row r="1589" spans="1:8" ht="15" x14ac:dyDescent="0.25">
      <c r="A1589" s="16">
        <f t="shared" si="24"/>
        <v>40379</v>
      </c>
      <c r="B1589">
        <v>40379</v>
      </c>
      <c r="C1589" t="s">
        <v>24028</v>
      </c>
      <c r="D1589" s="16" t="s">
        <v>7753</v>
      </c>
      <c r="E1589" s="339" t="s">
        <v>24029</v>
      </c>
      <c r="F1589"/>
      <c r="G1589"/>
      <c r="H1589"/>
    </row>
    <row r="1590" spans="1:8" ht="15" x14ac:dyDescent="0.25">
      <c r="A1590" s="16">
        <f t="shared" si="24"/>
        <v>40423</v>
      </c>
      <c r="B1590">
        <v>40423</v>
      </c>
      <c r="C1590" t="s">
        <v>24030</v>
      </c>
      <c r="D1590" s="16" t="s">
        <v>7753</v>
      </c>
      <c r="E1590" s="339" t="s">
        <v>24031</v>
      </c>
      <c r="F1590"/>
      <c r="G1590"/>
      <c r="H1590"/>
    </row>
    <row r="1591" spans="1:8" ht="15" x14ac:dyDescent="0.25">
      <c r="A1591" s="16">
        <f t="shared" si="24"/>
        <v>40389</v>
      </c>
      <c r="B1591">
        <v>40389</v>
      </c>
      <c r="C1591" t="s">
        <v>24032</v>
      </c>
      <c r="D1591" s="16" t="s">
        <v>7753</v>
      </c>
      <c r="E1591" s="339" t="s">
        <v>24033</v>
      </c>
      <c r="F1591"/>
      <c r="G1591"/>
      <c r="H1591"/>
    </row>
    <row r="1592" spans="1:8" ht="15" x14ac:dyDescent="0.25">
      <c r="A1592" s="16">
        <f t="shared" si="24"/>
        <v>40388</v>
      </c>
      <c r="B1592">
        <v>40388</v>
      </c>
      <c r="C1592" t="s">
        <v>24034</v>
      </c>
      <c r="D1592" s="16" t="s">
        <v>7753</v>
      </c>
      <c r="E1592" s="339" t="s">
        <v>24035</v>
      </c>
      <c r="F1592"/>
      <c r="G1592"/>
      <c r="H1592"/>
    </row>
    <row r="1593" spans="1:8" ht="15" x14ac:dyDescent="0.25">
      <c r="A1593" s="16">
        <f t="shared" si="24"/>
        <v>40381</v>
      </c>
      <c r="B1593">
        <v>40381</v>
      </c>
      <c r="C1593" t="s">
        <v>24036</v>
      </c>
      <c r="D1593" s="16" t="s">
        <v>7753</v>
      </c>
      <c r="E1593" s="339" t="s">
        <v>12661</v>
      </c>
      <c r="F1593"/>
      <c r="G1593"/>
      <c r="H1593"/>
    </row>
    <row r="1594" spans="1:8" ht="15" x14ac:dyDescent="0.25">
      <c r="A1594" s="16">
        <f t="shared" si="24"/>
        <v>40391</v>
      </c>
      <c r="B1594">
        <v>40391</v>
      </c>
      <c r="C1594" t="s">
        <v>24037</v>
      </c>
      <c r="D1594" s="16" t="s">
        <v>7753</v>
      </c>
      <c r="E1594" s="339" t="s">
        <v>24038</v>
      </c>
      <c r="F1594"/>
      <c r="G1594"/>
      <c r="H1594"/>
    </row>
    <row r="1595" spans="1:8" ht="15" x14ac:dyDescent="0.25">
      <c r="A1595" s="16">
        <f t="shared" si="24"/>
        <v>40414</v>
      </c>
      <c r="B1595">
        <v>40414</v>
      </c>
      <c r="C1595" t="s">
        <v>24039</v>
      </c>
      <c r="D1595" s="16" t="s">
        <v>7753</v>
      </c>
      <c r="E1595" s="339" t="s">
        <v>14633</v>
      </c>
      <c r="F1595"/>
      <c r="G1595"/>
      <c r="H1595"/>
    </row>
    <row r="1596" spans="1:8" ht="15" x14ac:dyDescent="0.25">
      <c r="A1596" s="16">
        <f t="shared" si="24"/>
        <v>40416</v>
      </c>
      <c r="B1596">
        <v>40416</v>
      </c>
      <c r="C1596" t="s">
        <v>24040</v>
      </c>
      <c r="D1596" s="16" t="s">
        <v>7753</v>
      </c>
      <c r="E1596" s="339" t="s">
        <v>19905</v>
      </c>
      <c r="F1596"/>
      <c r="G1596"/>
      <c r="H1596"/>
    </row>
    <row r="1597" spans="1:8" ht="15" x14ac:dyDescent="0.25">
      <c r="A1597" s="16">
        <f t="shared" si="24"/>
        <v>40418</v>
      </c>
      <c r="B1597">
        <v>40418</v>
      </c>
      <c r="C1597" t="s">
        <v>24041</v>
      </c>
      <c r="D1597" s="16" t="s">
        <v>7753</v>
      </c>
      <c r="E1597" s="339" t="s">
        <v>24042</v>
      </c>
      <c r="F1597"/>
      <c r="G1597"/>
      <c r="H1597"/>
    </row>
    <row r="1598" spans="1:8" ht="15" x14ac:dyDescent="0.25">
      <c r="A1598" s="16">
        <f t="shared" si="24"/>
        <v>2609</v>
      </c>
      <c r="B1598">
        <v>2609</v>
      </c>
      <c r="C1598" t="s">
        <v>24043</v>
      </c>
      <c r="D1598" s="16" t="s">
        <v>7753</v>
      </c>
      <c r="E1598" s="339" t="s">
        <v>24044</v>
      </c>
      <c r="F1598"/>
      <c r="G1598"/>
      <c r="H1598"/>
    </row>
    <row r="1599" spans="1:8" ht="15" x14ac:dyDescent="0.25">
      <c r="A1599" s="16">
        <f t="shared" si="24"/>
        <v>2634</v>
      </c>
      <c r="B1599">
        <v>2634</v>
      </c>
      <c r="C1599" t="s">
        <v>24045</v>
      </c>
      <c r="D1599" s="16" t="s">
        <v>7753</v>
      </c>
      <c r="E1599" s="339" t="s">
        <v>7848</v>
      </c>
      <c r="F1599"/>
      <c r="G1599"/>
      <c r="H1599"/>
    </row>
    <row r="1600" spans="1:8" ht="15" x14ac:dyDescent="0.25">
      <c r="A1600" s="16">
        <f t="shared" si="24"/>
        <v>2611</v>
      </c>
      <c r="B1600">
        <v>2611</v>
      </c>
      <c r="C1600" t="s">
        <v>24046</v>
      </c>
      <c r="D1600" s="16" t="s">
        <v>7753</v>
      </c>
      <c r="E1600" s="339" t="s">
        <v>8382</v>
      </c>
      <c r="F1600"/>
      <c r="G1600"/>
      <c r="H1600"/>
    </row>
    <row r="1601" spans="1:8" ht="15" x14ac:dyDescent="0.25">
      <c r="A1601" s="16">
        <f t="shared" si="24"/>
        <v>34359</v>
      </c>
      <c r="B1601">
        <v>34359</v>
      </c>
      <c r="C1601" t="s">
        <v>24047</v>
      </c>
      <c r="D1601" s="16" t="s">
        <v>7753</v>
      </c>
      <c r="E1601" s="339" t="s">
        <v>8932</v>
      </c>
      <c r="F1601"/>
      <c r="G1601"/>
      <c r="H1601"/>
    </row>
    <row r="1602" spans="1:8" ht="15" x14ac:dyDescent="0.25">
      <c r="A1602" s="16">
        <f t="shared" si="24"/>
        <v>1789</v>
      </c>
      <c r="B1602">
        <v>1789</v>
      </c>
      <c r="C1602" t="s">
        <v>24048</v>
      </c>
      <c r="D1602" s="16" t="s">
        <v>7753</v>
      </c>
      <c r="E1602" s="339" t="s">
        <v>24049</v>
      </c>
      <c r="F1602"/>
      <c r="G1602"/>
      <c r="H1602"/>
    </row>
    <row r="1603" spans="1:8" ht="15" x14ac:dyDescent="0.25">
      <c r="A1603" s="16">
        <f t="shared" ref="A1603:A1666" si="25">B1603</f>
        <v>1788</v>
      </c>
      <c r="B1603">
        <v>1788</v>
      </c>
      <c r="C1603" t="s">
        <v>24050</v>
      </c>
      <c r="D1603" s="16" t="s">
        <v>7753</v>
      </c>
      <c r="E1603" s="339" t="s">
        <v>19875</v>
      </c>
      <c r="F1603"/>
      <c r="G1603"/>
      <c r="H1603"/>
    </row>
    <row r="1604" spans="1:8" ht="15" x14ac:dyDescent="0.25">
      <c r="A1604" s="16">
        <f t="shared" si="25"/>
        <v>1786</v>
      </c>
      <c r="B1604">
        <v>1786</v>
      </c>
      <c r="C1604" t="s">
        <v>24051</v>
      </c>
      <c r="D1604" s="16" t="s">
        <v>7753</v>
      </c>
      <c r="E1604" s="339" t="s">
        <v>15475</v>
      </c>
      <c r="F1604"/>
      <c r="G1604"/>
      <c r="H1604"/>
    </row>
    <row r="1605" spans="1:8" ht="15" x14ac:dyDescent="0.25">
      <c r="A1605" s="16">
        <f t="shared" si="25"/>
        <v>1787</v>
      </c>
      <c r="B1605">
        <v>1787</v>
      </c>
      <c r="C1605" t="s">
        <v>24052</v>
      </c>
      <c r="D1605" s="16" t="s">
        <v>7753</v>
      </c>
      <c r="E1605" s="339" t="s">
        <v>16675</v>
      </c>
      <c r="F1605"/>
      <c r="G1605"/>
      <c r="H1605"/>
    </row>
    <row r="1606" spans="1:8" ht="15" x14ac:dyDescent="0.25">
      <c r="A1606" s="16">
        <f t="shared" si="25"/>
        <v>1791</v>
      </c>
      <c r="B1606">
        <v>1791</v>
      </c>
      <c r="C1606" t="s">
        <v>24053</v>
      </c>
      <c r="D1606" s="16" t="s">
        <v>7753</v>
      </c>
      <c r="E1606" s="339" t="s">
        <v>24054</v>
      </c>
      <c r="F1606"/>
      <c r="G1606"/>
      <c r="H1606"/>
    </row>
    <row r="1607" spans="1:8" ht="15" x14ac:dyDescent="0.25">
      <c r="A1607" s="16">
        <f t="shared" si="25"/>
        <v>1790</v>
      </c>
      <c r="B1607">
        <v>1790</v>
      </c>
      <c r="C1607" t="s">
        <v>24055</v>
      </c>
      <c r="D1607" s="16" t="s">
        <v>7753</v>
      </c>
      <c r="E1607" s="339" t="s">
        <v>21297</v>
      </c>
      <c r="F1607"/>
      <c r="G1607"/>
      <c r="H1607"/>
    </row>
    <row r="1608" spans="1:8" ht="15" x14ac:dyDescent="0.25">
      <c r="A1608" s="16">
        <f t="shared" si="25"/>
        <v>1813</v>
      </c>
      <c r="B1608">
        <v>1813</v>
      </c>
      <c r="C1608" t="s">
        <v>24056</v>
      </c>
      <c r="D1608" s="16" t="s">
        <v>7753</v>
      </c>
      <c r="E1608" s="339" t="s">
        <v>14146</v>
      </c>
      <c r="F1608"/>
      <c r="G1608"/>
      <c r="H1608"/>
    </row>
    <row r="1609" spans="1:8" ht="15" x14ac:dyDescent="0.25">
      <c r="A1609" s="16">
        <f t="shared" si="25"/>
        <v>1792</v>
      </c>
      <c r="B1609">
        <v>1792</v>
      </c>
      <c r="C1609" t="s">
        <v>24057</v>
      </c>
      <c r="D1609" s="16" t="s">
        <v>7753</v>
      </c>
      <c r="E1609" s="339" t="s">
        <v>24058</v>
      </c>
      <c r="F1609"/>
      <c r="G1609"/>
      <c r="H1609"/>
    </row>
    <row r="1610" spans="1:8" ht="15" x14ac:dyDescent="0.25">
      <c r="A1610" s="16">
        <f t="shared" si="25"/>
        <v>1793</v>
      </c>
      <c r="B1610">
        <v>1793</v>
      </c>
      <c r="C1610" t="s">
        <v>24059</v>
      </c>
      <c r="D1610" s="16" t="s">
        <v>7753</v>
      </c>
      <c r="E1610" s="339" t="s">
        <v>24060</v>
      </c>
      <c r="F1610"/>
      <c r="G1610"/>
      <c r="H1610"/>
    </row>
    <row r="1611" spans="1:8" ht="15" x14ac:dyDescent="0.25">
      <c r="A1611" s="16">
        <f t="shared" si="25"/>
        <v>1809</v>
      </c>
      <c r="B1611">
        <v>1809</v>
      </c>
      <c r="C1611" t="s">
        <v>24061</v>
      </c>
      <c r="D1611" s="16" t="s">
        <v>7753</v>
      </c>
      <c r="E1611" s="339" t="s">
        <v>24062</v>
      </c>
      <c r="F1611"/>
      <c r="G1611"/>
      <c r="H1611"/>
    </row>
    <row r="1612" spans="1:8" ht="15" x14ac:dyDescent="0.25">
      <c r="A1612" s="16">
        <f t="shared" si="25"/>
        <v>1814</v>
      </c>
      <c r="B1612">
        <v>1814</v>
      </c>
      <c r="C1612" t="s">
        <v>24063</v>
      </c>
      <c r="D1612" s="16" t="s">
        <v>7753</v>
      </c>
      <c r="E1612" s="339" t="s">
        <v>14636</v>
      </c>
      <c r="F1612"/>
      <c r="G1612"/>
      <c r="H1612"/>
    </row>
    <row r="1613" spans="1:8" ht="15" x14ac:dyDescent="0.25">
      <c r="A1613" s="16">
        <f t="shared" si="25"/>
        <v>1803</v>
      </c>
      <c r="B1613">
        <v>1803</v>
      </c>
      <c r="C1613" t="s">
        <v>24064</v>
      </c>
      <c r="D1613" s="16" t="s">
        <v>7753</v>
      </c>
      <c r="E1613" s="339" t="s">
        <v>20180</v>
      </c>
      <c r="F1613"/>
      <c r="G1613"/>
      <c r="H1613"/>
    </row>
    <row r="1614" spans="1:8" ht="15" x14ac:dyDescent="0.25">
      <c r="A1614" s="16">
        <f t="shared" si="25"/>
        <v>1805</v>
      </c>
      <c r="B1614">
        <v>1805</v>
      </c>
      <c r="C1614" t="s">
        <v>24065</v>
      </c>
      <c r="D1614" s="16" t="s">
        <v>7753</v>
      </c>
      <c r="E1614" s="339" t="s">
        <v>22780</v>
      </c>
      <c r="F1614"/>
      <c r="G1614"/>
      <c r="H1614"/>
    </row>
    <row r="1615" spans="1:8" ht="15" x14ac:dyDescent="0.25">
      <c r="A1615" s="16">
        <f t="shared" si="25"/>
        <v>1821</v>
      </c>
      <c r="B1615">
        <v>1821</v>
      </c>
      <c r="C1615" t="s">
        <v>24066</v>
      </c>
      <c r="D1615" s="16" t="s">
        <v>7753</v>
      </c>
      <c r="E1615" s="339" t="s">
        <v>24067</v>
      </c>
      <c r="F1615"/>
      <c r="G1615"/>
      <c r="H1615"/>
    </row>
    <row r="1616" spans="1:8" ht="15" x14ac:dyDescent="0.25">
      <c r="A1616" s="16">
        <f t="shared" si="25"/>
        <v>1806</v>
      </c>
      <c r="B1616">
        <v>1806</v>
      </c>
      <c r="C1616" t="s">
        <v>24068</v>
      </c>
      <c r="D1616" s="16" t="s">
        <v>7753</v>
      </c>
      <c r="E1616" s="339" t="s">
        <v>24069</v>
      </c>
      <c r="F1616"/>
      <c r="G1616"/>
      <c r="H1616"/>
    </row>
    <row r="1617" spans="1:8" ht="15" x14ac:dyDescent="0.25">
      <c r="A1617" s="16">
        <f t="shared" si="25"/>
        <v>1804</v>
      </c>
      <c r="B1617">
        <v>1804</v>
      </c>
      <c r="C1617" t="s">
        <v>24070</v>
      </c>
      <c r="D1617" s="16" t="s">
        <v>7753</v>
      </c>
      <c r="E1617" s="339" t="s">
        <v>15646</v>
      </c>
      <c r="F1617"/>
      <c r="G1617"/>
      <c r="H1617"/>
    </row>
    <row r="1618" spans="1:8" ht="15" x14ac:dyDescent="0.25">
      <c r="A1618" s="16">
        <f t="shared" si="25"/>
        <v>1807</v>
      </c>
      <c r="B1618">
        <v>1807</v>
      </c>
      <c r="C1618" t="s">
        <v>24071</v>
      </c>
      <c r="D1618" s="16" t="s">
        <v>7753</v>
      </c>
      <c r="E1618" s="339" t="s">
        <v>21474</v>
      </c>
      <c r="F1618"/>
      <c r="G1618"/>
      <c r="H1618"/>
    </row>
    <row r="1619" spans="1:8" ht="15" x14ac:dyDescent="0.25">
      <c r="A1619" s="16">
        <f t="shared" si="25"/>
        <v>1808</v>
      </c>
      <c r="B1619">
        <v>1808</v>
      </c>
      <c r="C1619" t="s">
        <v>24072</v>
      </c>
      <c r="D1619" s="16" t="s">
        <v>7753</v>
      </c>
      <c r="E1619" s="339" t="s">
        <v>24073</v>
      </c>
      <c r="F1619"/>
      <c r="G1619"/>
      <c r="H1619"/>
    </row>
    <row r="1620" spans="1:8" ht="15" x14ac:dyDescent="0.25">
      <c r="A1620" s="16">
        <f t="shared" si="25"/>
        <v>1797</v>
      </c>
      <c r="B1620">
        <v>1797</v>
      </c>
      <c r="C1620" t="s">
        <v>24074</v>
      </c>
      <c r="D1620" s="16" t="s">
        <v>7753</v>
      </c>
      <c r="E1620" s="339" t="s">
        <v>17780</v>
      </c>
      <c r="F1620"/>
      <c r="G1620"/>
      <c r="H1620"/>
    </row>
    <row r="1621" spans="1:8" ht="15" x14ac:dyDescent="0.25">
      <c r="A1621" s="16">
        <f t="shared" si="25"/>
        <v>1796</v>
      </c>
      <c r="B1621">
        <v>1796</v>
      </c>
      <c r="C1621" t="s">
        <v>24075</v>
      </c>
      <c r="D1621" s="16" t="s">
        <v>7753</v>
      </c>
      <c r="E1621" s="339" t="s">
        <v>15940</v>
      </c>
      <c r="F1621"/>
      <c r="G1621"/>
      <c r="H1621"/>
    </row>
    <row r="1622" spans="1:8" ht="15" x14ac:dyDescent="0.25">
      <c r="A1622" s="16">
        <f t="shared" si="25"/>
        <v>1794</v>
      </c>
      <c r="B1622">
        <v>1794</v>
      </c>
      <c r="C1622" t="s">
        <v>24076</v>
      </c>
      <c r="D1622" s="16" t="s">
        <v>7753</v>
      </c>
      <c r="E1622" s="339" t="s">
        <v>13643</v>
      </c>
      <c r="F1622"/>
      <c r="G1622"/>
      <c r="H1622"/>
    </row>
    <row r="1623" spans="1:8" ht="15" x14ac:dyDescent="0.25">
      <c r="A1623" s="16">
        <f t="shared" si="25"/>
        <v>1816</v>
      </c>
      <c r="B1623">
        <v>1816</v>
      </c>
      <c r="C1623" t="s">
        <v>24077</v>
      </c>
      <c r="D1623" s="16" t="s">
        <v>7753</v>
      </c>
      <c r="E1623" s="339" t="s">
        <v>14465</v>
      </c>
      <c r="F1623"/>
      <c r="G1623"/>
      <c r="H1623"/>
    </row>
    <row r="1624" spans="1:8" ht="15" x14ac:dyDescent="0.25">
      <c r="A1624" s="16">
        <f t="shared" si="25"/>
        <v>1815</v>
      </c>
      <c r="B1624">
        <v>1815</v>
      </c>
      <c r="C1624" t="s">
        <v>24078</v>
      </c>
      <c r="D1624" s="16" t="s">
        <v>7753</v>
      </c>
      <c r="E1624" s="339" t="s">
        <v>24079</v>
      </c>
      <c r="F1624"/>
      <c r="G1624"/>
      <c r="H1624"/>
    </row>
    <row r="1625" spans="1:8" ht="15" x14ac:dyDescent="0.25">
      <c r="A1625" s="16">
        <f t="shared" si="25"/>
        <v>1798</v>
      </c>
      <c r="B1625">
        <v>1798</v>
      </c>
      <c r="C1625" t="s">
        <v>24080</v>
      </c>
      <c r="D1625" s="16" t="s">
        <v>7753</v>
      </c>
      <c r="E1625" s="339" t="s">
        <v>24081</v>
      </c>
      <c r="F1625"/>
      <c r="G1625"/>
      <c r="H1625"/>
    </row>
    <row r="1626" spans="1:8" ht="15" x14ac:dyDescent="0.25">
      <c r="A1626" s="16">
        <f t="shared" si="25"/>
        <v>1795</v>
      </c>
      <c r="B1626">
        <v>1795</v>
      </c>
      <c r="C1626" t="s">
        <v>24082</v>
      </c>
      <c r="D1626" s="16" t="s">
        <v>7753</v>
      </c>
      <c r="E1626" s="339" t="s">
        <v>7933</v>
      </c>
      <c r="F1626"/>
      <c r="G1626"/>
      <c r="H1626"/>
    </row>
    <row r="1627" spans="1:8" ht="15" x14ac:dyDescent="0.25">
      <c r="A1627" s="16">
        <f t="shared" si="25"/>
        <v>1799</v>
      </c>
      <c r="B1627">
        <v>1799</v>
      </c>
      <c r="C1627" t="s">
        <v>24083</v>
      </c>
      <c r="D1627" s="16" t="s">
        <v>7753</v>
      </c>
      <c r="E1627" s="339" t="s">
        <v>24084</v>
      </c>
      <c r="F1627"/>
      <c r="G1627"/>
      <c r="H1627"/>
    </row>
    <row r="1628" spans="1:8" ht="15" x14ac:dyDescent="0.25">
      <c r="A1628" s="16">
        <f t="shared" si="25"/>
        <v>1800</v>
      </c>
      <c r="B1628">
        <v>1800</v>
      </c>
      <c r="C1628" t="s">
        <v>24085</v>
      </c>
      <c r="D1628" s="16" t="s">
        <v>7753</v>
      </c>
      <c r="E1628" s="339" t="s">
        <v>24086</v>
      </c>
      <c r="F1628"/>
      <c r="G1628"/>
      <c r="H1628"/>
    </row>
    <row r="1629" spans="1:8" ht="15" x14ac:dyDescent="0.25">
      <c r="A1629" s="16">
        <f t="shared" si="25"/>
        <v>1802</v>
      </c>
      <c r="B1629">
        <v>1802</v>
      </c>
      <c r="C1629" t="s">
        <v>24087</v>
      </c>
      <c r="D1629" s="16" t="s">
        <v>7753</v>
      </c>
      <c r="E1629" s="339" t="s">
        <v>24088</v>
      </c>
      <c r="F1629"/>
      <c r="G1629"/>
      <c r="H1629"/>
    </row>
    <row r="1630" spans="1:8" ht="15" x14ac:dyDescent="0.25">
      <c r="A1630" s="16">
        <f t="shared" si="25"/>
        <v>40385</v>
      </c>
      <c r="B1630">
        <v>40385</v>
      </c>
      <c r="C1630" t="s">
        <v>24089</v>
      </c>
      <c r="D1630" s="16" t="s">
        <v>7753</v>
      </c>
      <c r="E1630" s="339" t="s">
        <v>24025</v>
      </c>
      <c r="F1630"/>
      <c r="G1630"/>
      <c r="H1630"/>
    </row>
    <row r="1631" spans="1:8" ht="15" x14ac:dyDescent="0.25">
      <c r="A1631" s="16">
        <f t="shared" si="25"/>
        <v>40383</v>
      </c>
      <c r="B1631">
        <v>40383</v>
      </c>
      <c r="C1631" t="s">
        <v>24090</v>
      </c>
      <c r="D1631" s="16" t="s">
        <v>7753</v>
      </c>
      <c r="E1631" s="339" t="s">
        <v>24027</v>
      </c>
      <c r="F1631"/>
      <c r="G1631"/>
      <c r="H1631"/>
    </row>
    <row r="1632" spans="1:8" ht="15" x14ac:dyDescent="0.25">
      <c r="A1632" s="16">
        <f t="shared" si="25"/>
        <v>40378</v>
      </c>
      <c r="B1632">
        <v>40378</v>
      </c>
      <c r="C1632" t="s">
        <v>24091</v>
      </c>
      <c r="D1632" s="16" t="s">
        <v>7753</v>
      </c>
      <c r="E1632" s="339" t="s">
        <v>24029</v>
      </c>
      <c r="F1632"/>
      <c r="G1632"/>
      <c r="H1632"/>
    </row>
    <row r="1633" spans="1:8" ht="15" x14ac:dyDescent="0.25">
      <c r="A1633" s="16">
        <f t="shared" si="25"/>
        <v>40382</v>
      </c>
      <c r="B1633">
        <v>40382</v>
      </c>
      <c r="C1633" t="s">
        <v>24092</v>
      </c>
      <c r="D1633" s="16" t="s">
        <v>7753</v>
      </c>
      <c r="E1633" s="339" t="s">
        <v>24031</v>
      </c>
      <c r="F1633"/>
      <c r="G1633"/>
      <c r="H1633"/>
    </row>
    <row r="1634" spans="1:8" ht="15" x14ac:dyDescent="0.25">
      <c r="A1634" s="16">
        <f t="shared" si="25"/>
        <v>40422</v>
      </c>
      <c r="B1634">
        <v>40422</v>
      </c>
      <c r="C1634" t="s">
        <v>24093</v>
      </c>
      <c r="D1634" s="16" t="s">
        <v>7753</v>
      </c>
      <c r="E1634" s="339" t="s">
        <v>24094</v>
      </c>
      <c r="F1634"/>
      <c r="G1634"/>
      <c r="H1634"/>
    </row>
    <row r="1635" spans="1:8" ht="15" x14ac:dyDescent="0.25">
      <c r="A1635" s="16">
        <f t="shared" si="25"/>
        <v>40387</v>
      </c>
      <c r="B1635">
        <v>40387</v>
      </c>
      <c r="C1635" t="s">
        <v>24095</v>
      </c>
      <c r="D1635" s="16" t="s">
        <v>7753</v>
      </c>
      <c r="E1635" s="339" t="s">
        <v>24096</v>
      </c>
      <c r="F1635"/>
      <c r="G1635"/>
      <c r="H1635"/>
    </row>
    <row r="1636" spans="1:8" ht="15" x14ac:dyDescent="0.25">
      <c r="A1636" s="16">
        <f t="shared" si="25"/>
        <v>40380</v>
      </c>
      <c r="B1636">
        <v>40380</v>
      </c>
      <c r="C1636" t="s">
        <v>24097</v>
      </c>
      <c r="D1636" s="16" t="s">
        <v>7753</v>
      </c>
      <c r="E1636" s="339" t="s">
        <v>12661</v>
      </c>
      <c r="F1636"/>
      <c r="G1636"/>
      <c r="H1636"/>
    </row>
    <row r="1637" spans="1:8" ht="15" x14ac:dyDescent="0.25">
      <c r="A1637" s="16">
        <f t="shared" si="25"/>
        <v>40390</v>
      </c>
      <c r="B1637">
        <v>40390</v>
      </c>
      <c r="C1637" t="s">
        <v>24098</v>
      </c>
      <c r="D1637" s="16" t="s">
        <v>7753</v>
      </c>
      <c r="E1637" s="339" t="s">
        <v>24099</v>
      </c>
      <c r="F1637"/>
      <c r="G1637"/>
      <c r="H1637"/>
    </row>
    <row r="1638" spans="1:8" ht="15" x14ac:dyDescent="0.25">
      <c r="A1638" s="16">
        <f t="shared" si="25"/>
        <v>40413</v>
      </c>
      <c r="B1638">
        <v>40413</v>
      </c>
      <c r="C1638" t="s">
        <v>24100</v>
      </c>
      <c r="D1638" s="16" t="s">
        <v>7753</v>
      </c>
      <c r="E1638" s="339" t="s">
        <v>20234</v>
      </c>
      <c r="F1638"/>
      <c r="G1638"/>
      <c r="H1638"/>
    </row>
    <row r="1639" spans="1:8" ht="15" x14ac:dyDescent="0.25">
      <c r="A1639" s="16">
        <f t="shared" si="25"/>
        <v>40415</v>
      </c>
      <c r="B1639">
        <v>40415</v>
      </c>
      <c r="C1639" t="s">
        <v>24101</v>
      </c>
      <c r="D1639" s="16" t="s">
        <v>7753</v>
      </c>
      <c r="E1639" s="339" t="s">
        <v>15597</v>
      </c>
      <c r="F1639"/>
      <c r="G1639"/>
      <c r="H1639"/>
    </row>
    <row r="1640" spans="1:8" ht="15" x14ac:dyDescent="0.25">
      <c r="A1640" s="16">
        <f t="shared" si="25"/>
        <v>40417</v>
      </c>
      <c r="B1640">
        <v>40417</v>
      </c>
      <c r="C1640" t="s">
        <v>24102</v>
      </c>
      <c r="D1640" s="16" t="s">
        <v>7753</v>
      </c>
      <c r="E1640" s="339" t="s">
        <v>21159</v>
      </c>
      <c r="F1640"/>
      <c r="G1640"/>
      <c r="H1640"/>
    </row>
    <row r="1641" spans="1:8" ht="15" x14ac:dyDescent="0.25">
      <c r="A1641" s="16">
        <f t="shared" si="25"/>
        <v>39271</v>
      </c>
      <c r="B1641">
        <v>39271</v>
      </c>
      <c r="C1641" t="s">
        <v>24103</v>
      </c>
      <c r="D1641" s="16" t="s">
        <v>7753</v>
      </c>
      <c r="E1641" s="339" t="s">
        <v>8108</v>
      </c>
      <c r="F1641"/>
      <c r="G1641"/>
      <c r="H1641"/>
    </row>
    <row r="1642" spans="1:8" ht="15" x14ac:dyDescent="0.25">
      <c r="A1642" s="16">
        <f t="shared" si="25"/>
        <v>39273</v>
      </c>
      <c r="B1642">
        <v>39273</v>
      </c>
      <c r="C1642" t="s">
        <v>24104</v>
      </c>
      <c r="D1642" s="16" t="s">
        <v>7753</v>
      </c>
      <c r="E1642" s="339" t="s">
        <v>8165</v>
      </c>
      <c r="F1642"/>
      <c r="G1642"/>
      <c r="H1642"/>
    </row>
    <row r="1643" spans="1:8" ht="15" x14ac:dyDescent="0.25">
      <c r="A1643" s="16">
        <f t="shared" si="25"/>
        <v>39272</v>
      </c>
      <c r="B1643">
        <v>39272</v>
      </c>
      <c r="C1643" t="s">
        <v>24105</v>
      </c>
      <c r="D1643" s="16" t="s">
        <v>7753</v>
      </c>
      <c r="E1643" s="339" t="s">
        <v>13564</v>
      </c>
      <c r="F1643"/>
      <c r="G1643"/>
      <c r="H1643"/>
    </row>
    <row r="1644" spans="1:8" ht="15" x14ac:dyDescent="0.25">
      <c r="A1644" s="16">
        <f t="shared" si="25"/>
        <v>1875</v>
      </c>
      <c r="B1644">
        <v>1875</v>
      </c>
      <c r="C1644" t="s">
        <v>24106</v>
      </c>
      <c r="D1644" s="16" t="s">
        <v>7753</v>
      </c>
      <c r="E1644" s="339" t="s">
        <v>7877</v>
      </c>
      <c r="F1644"/>
      <c r="G1644"/>
      <c r="H1644"/>
    </row>
    <row r="1645" spans="1:8" ht="15" x14ac:dyDescent="0.25">
      <c r="A1645" s="16">
        <f t="shared" si="25"/>
        <v>1874</v>
      </c>
      <c r="B1645">
        <v>1874</v>
      </c>
      <c r="C1645" t="s">
        <v>24107</v>
      </c>
      <c r="D1645" s="16" t="s">
        <v>7753</v>
      </c>
      <c r="E1645" s="339" t="s">
        <v>7868</v>
      </c>
      <c r="F1645"/>
      <c r="G1645"/>
      <c r="H1645"/>
    </row>
    <row r="1646" spans="1:8" ht="15" x14ac:dyDescent="0.25">
      <c r="A1646" s="16">
        <f t="shared" si="25"/>
        <v>1870</v>
      </c>
      <c r="B1646">
        <v>1870</v>
      </c>
      <c r="C1646" t="s">
        <v>24108</v>
      </c>
      <c r="D1646" s="16" t="s">
        <v>7753</v>
      </c>
      <c r="E1646" s="339" t="s">
        <v>8163</v>
      </c>
      <c r="F1646"/>
      <c r="G1646"/>
      <c r="H1646"/>
    </row>
    <row r="1647" spans="1:8" ht="15" x14ac:dyDescent="0.25">
      <c r="A1647" s="16">
        <f t="shared" si="25"/>
        <v>1884</v>
      </c>
      <c r="B1647">
        <v>1884</v>
      </c>
      <c r="C1647" t="s">
        <v>24109</v>
      </c>
      <c r="D1647" s="16" t="s">
        <v>7753</v>
      </c>
      <c r="E1647" s="339" t="s">
        <v>8119</v>
      </c>
      <c r="F1647"/>
      <c r="G1647"/>
      <c r="H1647"/>
    </row>
    <row r="1648" spans="1:8" ht="15" x14ac:dyDescent="0.25">
      <c r="A1648" s="16">
        <f t="shared" si="25"/>
        <v>1887</v>
      </c>
      <c r="B1648">
        <v>1887</v>
      </c>
      <c r="C1648" t="s">
        <v>24110</v>
      </c>
      <c r="D1648" s="16" t="s">
        <v>7753</v>
      </c>
      <c r="E1648" s="339" t="s">
        <v>8169</v>
      </c>
      <c r="F1648"/>
      <c r="G1648"/>
      <c r="H1648"/>
    </row>
    <row r="1649" spans="1:8" ht="15" x14ac:dyDescent="0.25">
      <c r="A1649" s="16">
        <f t="shared" si="25"/>
        <v>1876</v>
      </c>
      <c r="B1649">
        <v>1876</v>
      </c>
      <c r="C1649" t="s">
        <v>24111</v>
      </c>
      <c r="D1649" s="16" t="s">
        <v>7753</v>
      </c>
      <c r="E1649" s="339" t="s">
        <v>8055</v>
      </c>
      <c r="F1649"/>
      <c r="G1649"/>
      <c r="H1649"/>
    </row>
    <row r="1650" spans="1:8" ht="15" x14ac:dyDescent="0.25">
      <c r="A1650" s="16">
        <f t="shared" si="25"/>
        <v>1879</v>
      </c>
      <c r="B1650">
        <v>1879</v>
      </c>
      <c r="C1650" t="s">
        <v>24112</v>
      </c>
      <c r="D1650" s="16" t="s">
        <v>7753</v>
      </c>
      <c r="E1650" s="339" t="s">
        <v>16620</v>
      </c>
      <c r="F1650"/>
      <c r="G1650"/>
      <c r="H1650"/>
    </row>
    <row r="1651" spans="1:8" ht="15" x14ac:dyDescent="0.25">
      <c r="A1651" s="16">
        <f t="shared" si="25"/>
        <v>1877</v>
      </c>
      <c r="B1651">
        <v>1877</v>
      </c>
      <c r="C1651" t="s">
        <v>24113</v>
      </c>
      <c r="D1651" s="16" t="s">
        <v>7753</v>
      </c>
      <c r="E1651" s="339" t="s">
        <v>7975</v>
      </c>
      <c r="F1651"/>
      <c r="G1651"/>
      <c r="H1651"/>
    </row>
    <row r="1652" spans="1:8" ht="15" x14ac:dyDescent="0.25">
      <c r="A1652" s="16">
        <f t="shared" si="25"/>
        <v>1878</v>
      </c>
      <c r="B1652">
        <v>1878</v>
      </c>
      <c r="C1652" t="s">
        <v>24114</v>
      </c>
      <c r="D1652" s="16" t="s">
        <v>7753</v>
      </c>
      <c r="E1652" s="339" t="s">
        <v>12812</v>
      </c>
      <c r="F1652"/>
      <c r="G1652"/>
      <c r="H1652"/>
    </row>
    <row r="1653" spans="1:8" ht="15" x14ac:dyDescent="0.25">
      <c r="A1653" s="16">
        <f t="shared" si="25"/>
        <v>2621</v>
      </c>
      <c r="B1653">
        <v>2621</v>
      </c>
      <c r="C1653" t="s">
        <v>24115</v>
      </c>
      <c r="D1653" s="16" t="s">
        <v>7753</v>
      </c>
      <c r="E1653" s="339" t="s">
        <v>24116</v>
      </c>
      <c r="F1653"/>
      <c r="G1653"/>
      <c r="H1653"/>
    </row>
    <row r="1654" spans="1:8" ht="15" x14ac:dyDescent="0.25">
      <c r="A1654" s="16">
        <f t="shared" si="25"/>
        <v>2616</v>
      </c>
      <c r="B1654">
        <v>2616</v>
      </c>
      <c r="C1654" t="s">
        <v>24117</v>
      </c>
      <c r="D1654" s="16" t="s">
        <v>7753</v>
      </c>
      <c r="E1654" s="339" t="s">
        <v>21900</v>
      </c>
      <c r="F1654"/>
      <c r="G1654"/>
      <c r="H1654"/>
    </row>
    <row r="1655" spans="1:8" ht="15" x14ac:dyDescent="0.25">
      <c r="A1655" s="16">
        <f t="shared" si="25"/>
        <v>2633</v>
      </c>
      <c r="B1655">
        <v>2633</v>
      </c>
      <c r="C1655" t="s">
        <v>24118</v>
      </c>
      <c r="D1655" s="16" t="s">
        <v>7753</v>
      </c>
      <c r="E1655" s="339" t="s">
        <v>7896</v>
      </c>
      <c r="F1655"/>
      <c r="G1655"/>
      <c r="H1655"/>
    </row>
    <row r="1656" spans="1:8" ht="15" x14ac:dyDescent="0.25">
      <c r="A1656" s="16">
        <f t="shared" si="25"/>
        <v>2617</v>
      </c>
      <c r="B1656">
        <v>2617</v>
      </c>
      <c r="C1656" t="s">
        <v>24119</v>
      </c>
      <c r="D1656" s="16" t="s">
        <v>7753</v>
      </c>
      <c r="E1656" s="339" t="s">
        <v>12795</v>
      </c>
      <c r="F1656"/>
      <c r="G1656"/>
      <c r="H1656"/>
    </row>
    <row r="1657" spans="1:8" ht="15" x14ac:dyDescent="0.25">
      <c r="A1657" s="16">
        <f t="shared" si="25"/>
        <v>2618</v>
      </c>
      <c r="B1657">
        <v>2618</v>
      </c>
      <c r="C1657" t="s">
        <v>24120</v>
      </c>
      <c r="D1657" s="16" t="s">
        <v>7753</v>
      </c>
      <c r="E1657" s="339" t="s">
        <v>9409</v>
      </c>
      <c r="F1657"/>
      <c r="G1657"/>
      <c r="H1657"/>
    </row>
    <row r="1658" spans="1:8" ht="15" x14ac:dyDescent="0.25">
      <c r="A1658" s="16">
        <f t="shared" si="25"/>
        <v>2632</v>
      </c>
      <c r="B1658">
        <v>2632</v>
      </c>
      <c r="C1658" t="s">
        <v>24121</v>
      </c>
      <c r="D1658" s="16" t="s">
        <v>7753</v>
      </c>
      <c r="E1658" s="339" t="s">
        <v>7838</v>
      </c>
      <c r="F1658"/>
      <c r="G1658"/>
      <c r="H1658"/>
    </row>
    <row r="1659" spans="1:8" ht="15" x14ac:dyDescent="0.25">
      <c r="A1659" s="16">
        <f t="shared" si="25"/>
        <v>2631</v>
      </c>
      <c r="B1659">
        <v>2631</v>
      </c>
      <c r="C1659" t="s">
        <v>24122</v>
      </c>
      <c r="D1659" s="16" t="s">
        <v>7753</v>
      </c>
      <c r="E1659" s="339" t="s">
        <v>15072</v>
      </c>
      <c r="F1659"/>
      <c r="G1659"/>
      <c r="H1659"/>
    </row>
    <row r="1660" spans="1:8" ht="15" x14ac:dyDescent="0.25">
      <c r="A1660" s="16">
        <f t="shared" si="25"/>
        <v>2619</v>
      </c>
      <c r="B1660">
        <v>2619</v>
      </c>
      <c r="C1660" t="s">
        <v>24123</v>
      </c>
      <c r="D1660" s="16" t="s">
        <v>7753</v>
      </c>
      <c r="E1660" s="339" t="s">
        <v>24124</v>
      </c>
      <c r="F1660"/>
      <c r="G1660"/>
      <c r="H1660"/>
    </row>
    <row r="1661" spans="1:8" ht="15" x14ac:dyDescent="0.25">
      <c r="A1661" s="16">
        <f t="shared" si="25"/>
        <v>2620</v>
      </c>
      <c r="B1661">
        <v>2620</v>
      </c>
      <c r="C1661" t="s">
        <v>24125</v>
      </c>
      <c r="D1661" s="16" t="s">
        <v>7753</v>
      </c>
      <c r="E1661" s="339" t="s">
        <v>24126</v>
      </c>
      <c r="F1661"/>
      <c r="G1661"/>
      <c r="H1661"/>
    </row>
    <row r="1662" spans="1:8" ht="15" x14ac:dyDescent="0.25">
      <c r="A1662" s="16">
        <f t="shared" si="25"/>
        <v>44472</v>
      </c>
      <c r="B1662">
        <v>44472</v>
      </c>
      <c r="C1662" t="s">
        <v>24127</v>
      </c>
      <c r="D1662" s="16" t="s">
        <v>7753</v>
      </c>
      <c r="E1662" s="339" t="s">
        <v>24128</v>
      </c>
      <c r="F1662"/>
      <c r="G1662"/>
      <c r="H1662"/>
    </row>
    <row r="1663" spans="1:8" ht="15" x14ac:dyDescent="0.25">
      <c r="A1663" s="16">
        <f t="shared" si="25"/>
        <v>38369</v>
      </c>
      <c r="B1663">
        <v>38369</v>
      </c>
      <c r="C1663" t="s">
        <v>24129</v>
      </c>
      <c r="D1663" s="16" t="s">
        <v>7753</v>
      </c>
      <c r="E1663" s="339" t="s">
        <v>13006</v>
      </c>
      <c r="F1663"/>
      <c r="G1663"/>
      <c r="H1663"/>
    </row>
    <row r="1664" spans="1:8" ht="15" x14ac:dyDescent="0.25">
      <c r="A1664" s="16">
        <f t="shared" si="25"/>
        <v>38370</v>
      </c>
      <c r="B1664">
        <v>38370</v>
      </c>
      <c r="C1664" t="s">
        <v>24130</v>
      </c>
      <c r="D1664" s="16" t="s">
        <v>7753</v>
      </c>
      <c r="E1664" s="339" t="s">
        <v>13006</v>
      </c>
      <c r="F1664"/>
      <c r="G1664"/>
      <c r="H1664"/>
    </row>
    <row r="1665" spans="1:8" ht="15" x14ac:dyDescent="0.25">
      <c r="A1665" s="16">
        <f t="shared" si="25"/>
        <v>38372</v>
      </c>
      <c r="B1665">
        <v>38372</v>
      </c>
      <c r="C1665" t="s">
        <v>24131</v>
      </c>
      <c r="D1665" s="16" t="s">
        <v>7753</v>
      </c>
      <c r="E1665" s="339" t="s">
        <v>14081</v>
      </c>
      <c r="F1665"/>
      <c r="G1665"/>
      <c r="H1665"/>
    </row>
    <row r="1666" spans="1:8" ht="15" x14ac:dyDescent="0.25">
      <c r="A1666" s="16">
        <f t="shared" si="25"/>
        <v>2357</v>
      </c>
      <c r="B1666">
        <v>2357</v>
      </c>
      <c r="C1666" t="s">
        <v>24132</v>
      </c>
      <c r="D1666" s="16" t="s">
        <v>7754</v>
      </c>
      <c r="E1666" s="339" t="s">
        <v>8036</v>
      </c>
      <c r="F1666"/>
      <c r="G1666"/>
      <c r="H1666"/>
    </row>
    <row r="1667" spans="1:8" ht="15" x14ac:dyDescent="0.25">
      <c r="A1667" s="16">
        <f t="shared" ref="A1667:A1730" si="26">B1667</f>
        <v>40806</v>
      </c>
      <c r="B1667">
        <v>40806</v>
      </c>
      <c r="C1667" t="s">
        <v>24133</v>
      </c>
      <c r="D1667" s="16" t="s">
        <v>7813</v>
      </c>
      <c r="E1667" s="339" t="s">
        <v>24134</v>
      </c>
      <c r="F1667"/>
      <c r="G1667"/>
      <c r="H1667"/>
    </row>
    <row r="1668" spans="1:8" ht="15" x14ac:dyDescent="0.25">
      <c r="A1668" s="16">
        <f t="shared" si="26"/>
        <v>2355</v>
      </c>
      <c r="B1668">
        <v>2355</v>
      </c>
      <c r="C1668" t="s">
        <v>24135</v>
      </c>
      <c r="D1668" s="16" t="s">
        <v>7754</v>
      </c>
      <c r="E1668" s="339" t="s">
        <v>24136</v>
      </c>
      <c r="F1668"/>
      <c r="G1668"/>
      <c r="H1668"/>
    </row>
    <row r="1669" spans="1:8" ht="15" x14ac:dyDescent="0.25">
      <c r="A1669" s="16">
        <f t="shared" si="26"/>
        <v>40805</v>
      </c>
      <c r="B1669">
        <v>40805</v>
      </c>
      <c r="C1669" t="s">
        <v>24137</v>
      </c>
      <c r="D1669" s="16" t="s">
        <v>7813</v>
      </c>
      <c r="E1669" s="339" t="s">
        <v>24138</v>
      </c>
      <c r="F1669"/>
      <c r="G1669"/>
      <c r="H1669"/>
    </row>
    <row r="1670" spans="1:8" ht="15" x14ac:dyDescent="0.25">
      <c r="A1670" s="16">
        <f t="shared" si="26"/>
        <v>2358</v>
      </c>
      <c r="B1670">
        <v>2358</v>
      </c>
      <c r="C1670" t="s">
        <v>24139</v>
      </c>
      <c r="D1670" s="16" t="s">
        <v>7754</v>
      </c>
      <c r="E1670" s="339" t="s">
        <v>22773</v>
      </c>
      <c r="F1670"/>
      <c r="G1670"/>
      <c r="H1670"/>
    </row>
    <row r="1671" spans="1:8" ht="15" x14ac:dyDescent="0.25">
      <c r="A1671" s="16">
        <f t="shared" si="26"/>
        <v>40807</v>
      </c>
      <c r="B1671">
        <v>40807</v>
      </c>
      <c r="C1671" t="s">
        <v>24140</v>
      </c>
      <c r="D1671" s="16" t="s">
        <v>7813</v>
      </c>
      <c r="E1671" s="339" t="s">
        <v>24141</v>
      </c>
      <c r="F1671"/>
      <c r="G1671"/>
      <c r="H1671"/>
    </row>
    <row r="1672" spans="1:8" ht="15" x14ac:dyDescent="0.25">
      <c r="A1672" s="16">
        <f t="shared" si="26"/>
        <v>2359</v>
      </c>
      <c r="B1672">
        <v>2359</v>
      </c>
      <c r="C1672" t="s">
        <v>24142</v>
      </c>
      <c r="D1672" s="16" t="s">
        <v>7754</v>
      </c>
      <c r="E1672" s="339" t="s">
        <v>12234</v>
      </c>
      <c r="F1672"/>
      <c r="G1672"/>
      <c r="H1672"/>
    </row>
    <row r="1673" spans="1:8" ht="15" x14ac:dyDescent="0.25">
      <c r="A1673" s="16">
        <f t="shared" si="26"/>
        <v>40808</v>
      </c>
      <c r="B1673">
        <v>40808</v>
      </c>
      <c r="C1673" t="s">
        <v>24143</v>
      </c>
      <c r="D1673" s="16" t="s">
        <v>7813</v>
      </c>
      <c r="E1673" s="339" t="s">
        <v>24144</v>
      </c>
      <c r="F1673"/>
      <c r="G1673"/>
      <c r="H1673"/>
    </row>
    <row r="1674" spans="1:8" ht="15" x14ac:dyDescent="0.25">
      <c r="A1674" s="16">
        <f t="shared" si="26"/>
        <v>44330</v>
      </c>
      <c r="B1674">
        <v>44330</v>
      </c>
      <c r="C1674" t="s">
        <v>24145</v>
      </c>
      <c r="D1674" s="16" t="s">
        <v>7751</v>
      </c>
      <c r="E1674" s="339" t="s">
        <v>16228</v>
      </c>
      <c r="F1674"/>
      <c r="G1674"/>
      <c r="H1674"/>
    </row>
    <row r="1675" spans="1:8" ht="15" x14ac:dyDescent="0.25">
      <c r="A1675" s="16">
        <f t="shared" si="26"/>
        <v>43144</v>
      </c>
      <c r="B1675">
        <v>43144</v>
      </c>
      <c r="C1675" t="s">
        <v>24146</v>
      </c>
      <c r="D1675" s="16" t="s">
        <v>7755</v>
      </c>
      <c r="E1675" s="339" t="s">
        <v>13303</v>
      </c>
      <c r="F1675"/>
      <c r="G1675"/>
      <c r="H1675"/>
    </row>
    <row r="1676" spans="1:8" ht="15" x14ac:dyDescent="0.25">
      <c r="A1676" s="16">
        <f t="shared" si="26"/>
        <v>39397</v>
      </c>
      <c r="B1676">
        <v>39397</v>
      </c>
      <c r="C1676" t="s">
        <v>24147</v>
      </c>
      <c r="D1676" s="16" t="s">
        <v>7751</v>
      </c>
      <c r="E1676" s="339" t="s">
        <v>13561</v>
      </c>
      <c r="F1676"/>
      <c r="G1676"/>
      <c r="H1676"/>
    </row>
    <row r="1677" spans="1:8" ht="15" x14ac:dyDescent="0.25">
      <c r="A1677" s="16">
        <f t="shared" si="26"/>
        <v>2692</v>
      </c>
      <c r="B1677">
        <v>2692</v>
      </c>
      <c r="C1677" t="s">
        <v>24148</v>
      </c>
      <c r="D1677" s="16" t="s">
        <v>7751</v>
      </c>
      <c r="E1677" s="339" t="s">
        <v>23224</v>
      </c>
      <c r="F1677"/>
      <c r="G1677"/>
      <c r="H1677"/>
    </row>
    <row r="1678" spans="1:8" ht="15" x14ac:dyDescent="0.25">
      <c r="A1678" s="16">
        <f t="shared" si="26"/>
        <v>44329</v>
      </c>
      <c r="B1678">
        <v>44329</v>
      </c>
      <c r="C1678" t="s">
        <v>24149</v>
      </c>
      <c r="D1678" s="16" t="s">
        <v>7751</v>
      </c>
      <c r="E1678" s="339" t="s">
        <v>12950</v>
      </c>
      <c r="F1678"/>
      <c r="G1678"/>
      <c r="H1678"/>
    </row>
    <row r="1679" spans="1:8" ht="15" x14ac:dyDescent="0.25">
      <c r="A1679" s="16">
        <f t="shared" si="26"/>
        <v>5318</v>
      </c>
      <c r="B1679">
        <v>5318</v>
      </c>
      <c r="C1679" t="s">
        <v>24150</v>
      </c>
      <c r="D1679" s="16" t="s">
        <v>7751</v>
      </c>
      <c r="E1679" s="339" t="s">
        <v>10237</v>
      </c>
      <c r="F1679"/>
      <c r="G1679"/>
      <c r="H1679"/>
    </row>
    <row r="1680" spans="1:8" ht="15" x14ac:dyDescent="0.25">
      <c r="A1680" s="16">
        <f t="shared" si="26"/>
        <v>5330</v>
      </c>
      <c r="B1680">
        <v>5330</v>
      </c>
      <c r="C1680" t="s">
        <v>24151</v>
      </c>
      <c r="D1680" s="16" t="s">
        <v>7751</v>
      </c>
      <c r="E1680" s="339" t="s">
        <v>16231</v>
      </c>
      <c r="F1680"/>
      <c r="G1680"/>
      <c r="H1680"/>
    </row>
    <row r="1681" spans="1:8" ht="15" x14ac:dyDescent="0.25">
      <c r="A1681" s="16">
        <f t="shared" si="26"/>
        <v>44532</v>
      </c>
      <c r="B1681">
        <v>44532</v>
      </c>
      <c r="C1681" t="s">
        <v>24152</v>
      </c>
      <c r="D1681" s="16" t="s">
        <v>7753</v>
      </c>
      <c r="E1681" s="339" t="s">
        <v>15117</v>
      </c>
      <c r="F1681"/>
      <c r="G1681"/>
      <c r="H1681"/>
    </row>
    <row r="1682" spans="1:8" ht="15" x14ac:dyDescent="0.25">
      <c r="A1682" s="16">
        <f t="shared" si="26"/>
        <v>44531</v>
      </c>
      <c r="B1682">
        <v>44531</v>
      </c>
      <c r="C1682" t="s">
        <v>24153</v>
      </c>
      <c r="D1682" s="16" t="s">
        <v>7753</v>
      </c>
      <c r="E1682" s="339" t="s">
        <v>24154</v>
      </c>
      <c r="F1682"/>
      <c r="G1682"/>
      <c r="H1682"/>
    </row>
    <row r="1683" spans="1:8" ht="15" x14ac:dyDescent="0.25">
      <c r="A1683" s="16">
        <f t="shared" si="26"/>
        <v>38140</v>
      </c>
      <c r="B1683">
        <v>38140</v>
      </c>
      <c r="C1683" t="s">
        <v>24155</v>
      </c>
      <c r="D1683" s="16" t="s">
        <v>7753</v>
      </c>
      <c r="E1683" s="339" t="s">
        <v>8308</v>
      </c>
      <c r="F1683"/>
      <c r="G1683"/>
      <c r="H1683"/>
    </row>
    <row r="1684" spans="1:8" ht="15" x14ac:dyDescent="0.25">
      <c r="A1684" s="16">
        <f t="shared" si="26"/>
        <v>13887</v>
      </c>
      <c r="B1684">
        <v>13887</v>
      </c>
      <c r="C1684" t="s">
        <v>24156</v>
      </c>
      <c r="D1684" s="16" t="s">
        <v>7753</v>
      </c>
      <c r="E1684" s="339" t="s">
        <v>24157</v>
      </c>
      <c r="F1684"/>
      <c r="G1684"/>
      <c r="H1684"/>
    </row>
    <row r="1685" spans="1:8" ht="15" x14ac:dyDescent="0.25">
      <c r="A1685" s="16">
        <f t="shared" si="26"/>
        <v>44495</v>
      </c>
      <c r="B1685">
        <v>44495</v>
      </c>
      <c r="C1685" t="s">
        <v>24158</v>
      </c>
      <c r="D1685" s="16" t="s">
        <v>7753</v>
      </c>
      <c r="E1685" s="339" t="s">
        <v>8317</v>
      </c>
      <c r="F1685"/>
      <c r="G1685"/>
      <c r="H1685"/>
    </row>
    <row r="1686" spans="1:8" ht="15" x14ac:dyDescent="0.25">
      <c r="A1686" s="16">
        <f t="shared" si="26"/>
        <v>44533</v>
      </c>
      <c r="B1686">
        <v>44533</v>
      </c>
      <c r="C1686" t="s">
        <v>24159</v>
      </c>
      <c r="D1686" s="16" t="s">
        <v>7753</v>
      </c>
      <c r="E1686" s="339" t="s">
        <v>15685</v>
      </c>
      <c r="F1686"/>
      <c r="G1686"/>
      <c r="H1686"/>
    </row>
    <row r="1687" spans="1:8" ht="15" x14ac:dyDescent="0.25">
      <c r="A1687" s="16">
        <f t="shared" si="26"/>
        <v>44534</v>
      </c>
      <c r="B1687">
        <v>44534</v>
      </c>
      <c r="C1687" t="s">
        <v>24160</v>
      </c>
      <c r="D1687" s="16" t="s">
        <v>7753</v>
      </c>
      <c r="E1687" s="339" t="s">
        <v>9206</v>
      </c>
      <c r="F1687"/>
      <c r="G1687"/>
      <c r="H1687"/>
    </row>
    <row r="1688" spans="1:8" ht="15" x14ac:dyDescent="0.25">
      <c r="A1688" s="16">
        <f t="shared" si="26"/>
        <v>34544</v>
      </c>
      <c r="B1688">
        <v>34544</v>
      </c>
      <c r="C1688" t="s">
        <v>24161</v>
      </c>
      <c r="D1688" s="16" t="s">
        <v>7753</v>
      </c>
      <c r="E1688" s="339" t="s">
        <v>24162</v>
      </c>
      <c r="F1688"/>
      <c r="G1688"/>
      <c r="H1688"/>
    </row>
    <row r="1689" spans="1:8" ht="15" x14ac:dyDescent="0.25">
      <c r="A1689" s="16">
        <f t="shared" si="26"/>
        <v>34729</v>
      </c>
      <c r="B1689">
        <v>34729</v>
      </c>
      <c r="C1689" t="s">
        <v>24163</v>
      </c>
      <c r="D1689" s="16" t="s">
        <v>7753</v>
      </c>
      <c r="E1689" s="339" t="s">
        <v>24164</v>
      </c>
      <c r="F1689"/>
      <c r="G1689"/>
      <c r="H1689"/>
    </row>
    <row r="1690" spans="1:8" ht="15" x14ac:dyDescent="0.25">
      <c r="A1690" s="16">
        <f t="shared" si="26"/>
        <v>34734</v>
      </c>
      <c r="B1690">
        <v>34734</v>
      </c>
      <c r="C1690" t="s">
        <v>24165</v>
      </c>
      <c r="D1690" s="16" t="s">
        <v>7753</v>
      </c>
      <c r="E1690" s="339" t="s">
        <v>24166</v>
      </c>
      <c r="F1690"/>
      <c r="G1690"/>
      <c r="H1690"/>
    </row>
    <row r="1691" spans="1:8" ht="15" x14ac:dyDescent="0.25">
      <c r="A1691" s="16">
        <f t="shared" si="26"/>
        <v>34738</v>
      </c>
      <c r="B1691">
        <v>34738</v>
      </c>
      <c r="C1691" t="s">
        <v>24167</v>
      </c>
      <c r="D1691" s="16" t="s">
        <v>7753</v>
      </c>
      <c r="E1691" s="339" t="s">
        <v>24168</v>
      </c>
      <c r="F1691"/>
      <c r="G1691"/>
      <c r="H1691"/>
    </row>
    <row r="1692" spans="1:8" ht="15" x14ac:dyDescent="0.25">
      <c r="A1692" s="16">
        <f t="shared" si="26"/>
        <v>34623</v>
      </c>
      <c r="B1692">
        <v>34623</v>
      </c>
      <c r="C1692" t="s">
        <v>24169</v>
      </c>
      <c r="D1692" s="16" t="s">
        <v>7753</v>
      </c>
      <c r="E1692" s="339" t="s">
        <v>24170</v>
      </c>
      <c r="F1692"/>
      <c r="G1692"/>
      <c r="H1692"/>
    </row>
    <row r="1693" spans="1:8" ht="15" x14ac:dyDescent="0.25">
      <c r="A1693" s="16">
        <f t="shared" si="26"/>
        <v>34616</v>
      </c>
      <c r="B1693">
        <v>34616</v>
      </c>
      <c r="C1693" t="s">
        <v>24171</v>
      </c>
      <c r="D1693" s="16" t="s">
        <v>7753</v>
      </c>
      <c r="E1693" s="339" t="s">
        <v>24172</v>
      </c>
      <c r="F1693"/>
      <c r="G1693"/>
      <c r="H1693"/>
    </row>
    <row r="1694" spans="1:8" ht="15" x14ac:dyDescent="0.25">
      <c r="A1694" s="16">
        <f t="shared" si="26"/>
        <v>34628</v>
      </c>
      <c r="B1694">
        <v>34628</v>
      </c>
      <c r="C1694" t="s">
        <v>24173</v>
      </c>
      <c r="D1694" s="16" t="s">
        <v>7753</v>
      </c>
      <c r="E1694" s="339" t="s">
        <v>24174</v>
      </c>
      <c r="F1694"/>
      <c r="G1694"/>
      <c r="H1694"/>
    </row>
    <row r="1695" spans="1:8" ht="15" x14ac:dyDescent="0.25">
      <c r="A1695" s="16">
        <f t="shared" si="26"/>
        <v>34686</v>
      </c>
      <c r="B1695">
        <v>34686</v>
      </c>
      <c r="C1695" t="s">
        <v>24175</v>
      </c>
      <c r="D1695" s="16" t="s">
        <v>7753</v>
      </c>
      <c r="E1695" s="339" t="s">
        <v>12599</v>
      </c>
      <c r="F1695"/>
      <c r="G1695"/>
      <c r="H1695"/>
    </row>
    <row r="1696" spans="1:8" ht="15" x14ac:dyDescent="0.25">
      <c r="A1696" s="16">
        <f t="shared" si="26"/>
        <v>34653</v>
      </c>
      <c r="B1696">
        <v>34653</v>
      </c>
      <c r="C1696" t="s">
        <v>24176</v>
      </c>
      <c r="D1696" s="16" t="s">
        <v>7753</v>
      </c>
      <c r="E1696" s="339" t="s">
        <v>14449</v>
      </c>
      <c r="F1696"/>
      <c r="G1696"/>
      <c r="H1696"/>
    </row>
    <row r="1697" spans="1:8" ht="15" x14ac:dyDescent="0.25">
      <c r="A1697" s="16">
        <f t="shared" si="26"/>
        <v>34688</v>
      </c>
      <c r="B1697">
        <v>34688</v>
      </c>
      <c r="C1697" t="s">
        <v>24177</v>
      </c>
      <c r="D1697" s="16" t="s">
        <v>7753</v>
      </c>
      <c r="E1697" s="339" t="s">
        <v>14887</v>
      </c>
      <c r="F1697"/>
      <c r="G1697"/>
      <c r="H1697"/>
    </row>
    <row r="1698" spans="1:8" ht="15" x14ac:dyDescent="0.25">
      <c r="A1698" s="16">
        <f t="shared" si="26"/>
        <v>34709</v>
      </c>
      <c r="B1698">
        <v>34709</v>
      </c>
      <c r="C1698" t="s">
        <v>24178</v>
      </c>
      <c r="D1698" s="16" t="s">
        <v>7753</v>
      </c>
      <c r="E1698" s="339" t="s">
        <v>21481</v>
      </c>
      <c r="F1698"/>
      <c r="G1698"/>
      <c r="H1698"/>
    </row>
    <row r="1699" spans="1:8" ht="15" x14ac:dyDescent="0.25">
      <c r="A1699" s="16">
        <f t="shared" si="26"/>
        <v>34714</v>
      </c>
      <c r="B1699">
        <v>34714</v>
      </c>
      <c r="C1699" t="s">
        <v>24179</v>
      </c>
      <c r="D1699" s="16" t="s">
        <v>7753</v>
      </c>
      <c r="E1699" s="339" t="s">
        <v>24180</v>
      </c>
      <c r="F1699"/>
      <c r="G1699"/>
      <c r="H1699"/>
    </row>
    <row r="1700" spans="1:8" ht="15" x14ac:dyDescent="0.25">
      <c r="A1700" s="16">
        <f t="shared" si="26"/>
        <v>2391</v>
      </c>
      <c r="B1700">
        <v>2391</v>
      </c>
      <c r="C1700" t="s">
        <v>24181</v>
      </c>
      <c r="D1700" s="16" t="s">
        <v>7753</v>
      </c>
      <c r="E1700" s="339" t="s">
        <v>24182</v>
      </c>
      <c r="F1700"/>
      <c r="G1700"/>
      <c r="H1700"/>
    </row>
    <row r="1701" spans="1:8" ht="15" x14ac:dyDescent="0.25">
      <c r="A1701" s="16">
        <f t="shared" si="26"/>
        <v>2374</v>
      </c>
      <c r="B1701">
        <v>2374</v>
      </c>
      <c r="C1701" t="s">
        <v>24183</v>
      </c>
      <c r="D1701" s="16" t="s">
        <v>7753</v>
      </c>
      <c r="E1701" s="339" t="s">
        <v>24184</v>
      </c>
      <c r="F1701"/>
      <c r="G1701"/>
      <c r="H1701"/>
    </row>
    <row r="1702" spans="1:8" ht="15" x14ac:dyDescent="0.25">
      <c r="A1702" s="16">
        <f t="shared" si="26"/>
        <v>2377</v>
      </c>
      <c r="B1702">
        <v>2377</v>
      </c>
      <c r="C1702" t="s">
        <v>24185</v>
      </c>
      <c r="D1702" s="16" t="s">
        <v>7753</v>
      </c>
      <c r="E1702" s="339" t="s">
        <v>24186</v>
      </c>
      <c r="F1702"/>
      <c r="G1702"/>
      <c r="H1702"/>
    </row>
    <row r="1703" spans="1:8" ht="15" x14ac:dyDescent="0.25">
      <c r="A1703" s="16">
        <f t="shared" si="26"/>
        <v>2393</v>
      </c>
      <c r="B1703">
        <v>2393</v>
      </c>
      <c r="C1703" t="s">
        <v>24187</v>
      </c>
      <c r="D1703" s="16" t="s">
        <v>7753</v>
      </c>
      <c r="E1703" s="339" t="s">
        <v>24188</v>
      </c>
      <c r="F1703"/>
      <c r="G1703"/>
      <c r="H1703"/>
    </row>
    <row r="1704" spans="1:8" ht="15" x14ac:dyDescent="0.25">
      <c r="A1704" s="16">
        <f t="shared" si="26"/>
        <v>34705</v>
      </c>
      <c r="B1704">
        <v>34705</v>
      </c>
      <c r="C1704" t="s">
        <v>24189</v>
      </c>
      <c r="D1704" s="16" t="s">
        <v>7753</v>
      </c>
      <c r="E1704" s="339" t="s">
        <v>24190</v>
      </c>
      <c r="F1704"/>
      <c r="G1704"/>
      <c r="H1704"/>
    </row>
    <row r="1705" spans="1:8" ht="15" x14ac:dyDescent="0.25">
      <c r="A1705" s="16">
        <f t="shared" si="26"/>
        <v>34707</v>
      </c>
      <c r="B1705">
        <v>34707</v>
      </c>
      <c r="C1705" t="s">
        <v>24191</v>
      </c>
      <c r="D1705" s="16" t="s">
        <v>7753</v>
      </c>
      <c r="E1705" s="339" t="s">
        <v>24192</v>
      </c>
      <c r="F1705"/>
      <c r="G1705"/>
      <c r="H1705"/>
    </row>
    <row r="1706" spans="1:8" ht="15" x14ac:dyDescent="0.25">
      <c r="A1706" s="16">
        <f t="shared" si="26"/>
        <v>2378</v>
      </c>
      <c r="B1706">
        <v>2378</v>
      </c>
      <c r="C1706" t="s">
        <v>24193</v>
      </c>
      <c r="D1706" s="16" t="s">
        <v>7753</v>
      </c>
      <c r="E1706" s="339" t="s">
        <v>24194</v>
      </c>
      <c r="F1706"/>
      <c r="G1706"/>
      <c r="H1706"/>
    </row>
    <row r="1707" spans="1:8" ht="15" x14ac:dyDescent="0.25">
      <c r="A1707" s="16">
        <f t="shared" si="26"/>
        <v>2379</v>
      </c>
      <c r="B1707">
        <v>2379</v>
      </c>
      <c r="C1707" t="s">
        <v>24195</v>
      </c>
      <c r="D1707" s="16" t="s">
        <v>7753</v>
      </c>
      <c r="E1707" s="339" t="s">
        <v>24194</v>
      </c>
      <c r="F1707"/>
      <c r="G1707"/>
      <c r="H1707"/>
    </row>
    <row r="1708" spans="1:8" ht="15" x14ac:dyDescent="0.25">
      <c r="A1708" s="16">
        <f t="shared" si="26"/>
        <v>2376</v>
      </c>
      <c r="B1708">
        <v>2376</v>
      </c>
      <c r="C1708" t="s">
        <v>24196</v>
      </c>
      <c r="D1708" s="16" t="s">
        <v>7753</v>
      </c>
      <c r="E1708" s="339" t="s">
        <v>24197</v>
      </c>
      <c r="F1708"/>
      <c r="G1708"/>
      <c r="H1708"/>
    </row>
    <row r="1709" spans="1:8" ht="15" x14ac:dyDescent="0.25">
      <c r="A1709" s="16">
        <f t="shared" si="26"/>
        <v>2394</v>
      </c>
      <c r="B1709">
        <v>2394</v>
      </c>
      <c r="C1709" t="s">
        <v>24198</v>
      </c>
      <c r="D1709" s="16" t="s">
        <v>7753</v>
      </c>
      <c r="E1709" s="339" t="s">
        <v>24199</v>
      </c>
      <c r="F1709"/>
      <c r="G1709"/>
      <c r="H1709"/>
    </row>
    <row r="1710" spans="1:8" ht="15" x14ac:dyDescent="0.25">
      <c r="A1710" s="16">
        <f t="shared" si="26"/>
        <v>2388</v>
      </c>
      <c r="B1710">
        <v>2388</v>
      </c>
      <c r="C1710" t="s">
        <v>24200</v>
      </c>
      <c r="D1710" s="16" t="s">
        <v>7753</v>
      </c>
      <c r="E1710" s="339" t="s">
        <v>19866</v>
      </c>
      <c r="F1710"/>
      <c r="G1710"/>
      <c r="H1710"/>
    </row>
    <row r="1711" spans="1:8" ht="15" x14ac:dyDescent="0.25">
      <c r="A1711" s="16">
        <f t="shared" si="26"/>
        <v>34606</v>
      </c>
      <c r="B1711">
        <v>34606</v>
      </c>
      <c r="C1711" t="s">
        <v>24201</v>
      </c>
      <c r="D1711" s="16" t="s">
        <v>7753</v>
      </c>
      <c r="E1711" s="339" t="s">
        <v>21418</v>
      </c>
      <c r="F1711"/>
      <c r="G1711"/>
      <c r="H1711"/>
    </row>
    <row r="1712" spans="1:8" ht="15" x14ac:dyDescent="0.25">
      <c r="A1712" s="16">
        <f t="shared" si="26"/>
        <v>34689</v>
      </c>
      <c r="B1712">
        <v>34689</v>
      </c>
      <c r="C1712" t="s">
        <v>24202</v>
      </c>
      <c r="D1712" s="16" t="s">
        <v>7753</v>
      </c>
      <c r="E1712" s="339" t="s">
        <v>24203</v>
      </c>
      <c r="F1712"/>
      <c r="G1712"/>
      <c r="H1712"/>
    </row>
    <row r="1713" spans="1:8" ht="15" x14ac:dyDescent="0.25">
      <c r="A1713" s="16">
        <f t="shared" si="26"/>
        <v>2370</v>
      </c>
      <c r="B1713">
        <v>2370</v>
      </c>
      <c r="C1713" t="s">
        <v>24204</v>
      </c>
      <c r="D1713" s="16" t="s">
        <v>7753</v>
      </c>
      <c r="E1713" s="339" t="s">
        <v>14856</v>
      </c>
      <c r="F1713"/>
      <c r="G1713"/>
      <c r="H1713"/>
    </row>
    <row r="1714" spans="1:8" ht="15" x14ac:dyDescent="0.25">
      <c r="A1714" s="16">
        <f t="shared" si="26"/>
        <v>2386</v>
      </c>
      <c r="B1714">
        <v>2386</v>
      </c>
      <c r="C1714" t="s">
        <v>24205</v>
      </c>
      <c r="D1714" s="16" t="s">
        <v>7753</v>
      </c>
      <c r="E1714" s="339" t="s">
        <v>13308</v>
      </c>
      <c r="F1714"/>
      <c r="G1714"/>
      <c r="H1714"/>
    </row>
    <row r="1715" spans="1:8" ht="15" x14ac:dyDescent="0.25">
      <c r="A1715" s="16">
        <f t="shared" si="26"/>
        <v>2392</v>
      </c>
      <c r="B1715">
        <v>2392</v>
      </c>
      <c r="C1715" t="s">
        <v>24206</v>
      </c>
      <c r="D1715" s="16" t="s">
        <v>7753</v>
      </c>
      <c r="E1715" s="339" t="s">
        <v>20528</v>
      </c>
      <c r="F1715"/>
      <c r="G1715"/>
      <c r="H1715"/>
    </row>
    <row r="1716" spans="1:8" ht="15" x14ac:dyDescent="0.25">
      <c r="A1716" s="16">
        <f t="shared" si="26"/>
        <v>2373</v>
      </c>
      <c r="B1716">
        <v>2373</v>
      </c>
      <c r="C1716" t="s">
        <v>24207</v>
      </c>
      <c r="D1716" s="16" t="s">
        <v>7753</v>
      </c>
      <c r="E1716" s="339" t="s">
        <v>24208</v>
      </c>
      <c r="F1716"/>
      <c r="G1716"/>
      <c r="H1716"/>
    </row>
    <row r="1717" spans="1:8" ht="15" x14ac:dyDescent="0.25">
      <c r="A1717" s="16">
        <f t="shared" si="26"/>
        <v>39465</v>
      </c>
      <c r="B1717">
        <v>39465</v>
      </c>
      <c r="C1717" t="s">
        <v>24209</v>
      </c>
      <c r="D1717" s="16" t="s">
        <v>7753</v>
      </c>
      <c r="E1717" s="339" t="s">
        <v>16592</v>
      </c>
      <c r="F1717"/>
      <c r="G1717"/>
      <c r="H1717"/>
    </row>
    <row r="1718" spans="1:8" ht="15" x14ac:dyDescent="0.25">
      <c r="A1718" s="16">
        <f t="shared" si="26"/>
        <v>39466</v>
      </c>
      <c r="B1718">
        <v>39466</v>
      </c>
      <c r="C1718" t="s">
        <v>24210</v>
      </c>
      <c r="D1718" s="16" t="s">
        <v>7753</v>
      </c>
      <c r="E1718" s="339" t="s">
        <v>21206</v>
      </c>
      <c r="F1718"/>
      <c r="G1718"/>
      <c r="H1718"/>
    </row>
    <row r="1719" spans="1:8" ht="15" x14ac:dyDescent="0.25">
      <c r="A1719" s="16">
        <f t="shared" si="26"/>
        <v>39467</v>
      </c>
      <c r="B1719">
        <v>39467</v>
      </c>
      <c r="C1719" t="s">
        <v>24211</v>
      </c>
      <c r="D1719" s="16" t="s">
        <v>7753</v>
      </c>
      <c r="E1719" s="339" t="s">
        <v>24212</v>
      </c>
      <c r="F1719"/>
      <c r="G1719"/>
      <c r="H1719"/>
    </row>
    <row r="1720" spans="1:8" ht="15" x14ac:dyDescent="0.25">
      <c r="A1720" s="16">
        <f t="shared" si="26"/>
        <v>39468</v>
      </c>
      <c r="B1720">
        <v>39468</v>
      </c>
      <c r="C1720" t="s">
        <v>24213</v>
      </c>
      <c r="D1720" s="16" t="s">
        <v>7753</v>
      </c>
      <c r="E1720" s="339" t="s">
        <v>24214</v>
      </c>
      <c r="F1720"/>
      <c r="G1720"/>
      <c r="H1720"/>
    </row>
    <row r="1721" spans="1:8" ht="15" x14ac:dyDescent="0.25">
      <c r="A1721" s="16">
        <f t="shared" si="26"/>
        <v>39469</v>
      </c>
      <c r="B1721">
        <v>39469</v>
      </c>
      <c r="C1721" t="s">
        <v>24215</v>
      </c>
      <c r="D1721" s="16" t="s">
        <v>7753</v>
      </c>
      <c r="E1721" s="339" t="s">
        <v>24216</v>
      </c>
      <c r="F1721"/>
      <c r="G1721"/>
      <c r="H1721"/>
    </row>
    <row r="1722" spans="1:8" ht="15" x14ac:dyDescent="0.25">
      <c r="A1722" s="16">
        <f t="shared" si="26"/>
        <v>39470</v>
      </c>
      <c r="B1722">
        <v>39470</v>
      </c>
      <c r="C1722" t="s">
        <v>24217</v>
      </c>
      <c r="D1722" s="16" t="s">
        <v>7753</v>
      </c>
      <c r="E1722" s="339" t="s">
        <v>24218</v>
      </c>
      <c r="F1722"/>
      <c r="G1722"/>
      <c r="H1722"/>
    </row>
    <row r="1723" spans="1:8" ht="15" x14ac:dyDescent="0.25">
      <c r="A1723" s="16">
        <f t="shared" si="26"/>
        <v>39471</v>
      </c>
      <c r="B1723">
        <v>39471</v>
      </c>
      <c r="C1723" t="s">
        <v>24219</v>
      </c>
      <c r="D1723" s="16" t="s">
        <v>7753</v>
      </c>
      <c r="E1723" s="339" t="s">
        <v>23814</v>
      </c>
      <c r="F1723"/>
      <c r="G1723"/>
      <c r="H1723"/>
    </row>
    <row r="1724" spans="1:8" ht="15" x14ac:dyDescent="0.25">
      <c r="A1724" s="16">
        <f t="shared" si="26"/>
        <v>39472</v>
      </c>
      <c r="B1724">
        <v>39472</v>
      </c>
      <c r="C1724" t="s">
        <v>24220</v>
      </c>
      <c r="D1724" s="16" t="s">
        <v>7753</v>
      </c>
      <c r="E1724" s="339" t="s">
        <v>24221</v>
      </c>
      <c r="F1724"/>
      <c r="G1724"/>
      <c r="H1724"/>
    </row>
    <row r="1725" spans="1:8" ht="15" x14ac:dyDescent="0.25">
      <c r="A1725" s="16">
        <f t="shared" si="26"/>
        <v>39473</v>
      </c>
      <c r="B1725">
        <v>39473</v>
      </c>
      <c r="C1725" t="s">
        <v>24222</v>
      </c>
      <c r="D1725" s="16" t="s">
        <v>7753</v>
      </c>
      <c r="E1725" s="339" t="s">
        <v>24223</v>
      </c>
      <c r="F1725"/>
      <c r="G1725"/>
      <c r="H1725"/>
    </row>
    <row r="1726" spans="1:8" ht="15" x14ac:dyDescent="0.25">
      <c r="A1726" s="16">
        <f t="shared" si="26"/>
        <v>39474</v>
      </c>
      <c r="B1726">
        <v>39474</v>
      </c>
      <c r="C1726" t="s">
        <v>24224</v>
      </c>
      <c r="D1726" s="16" t="s">
        <v>7753</v>
      </c>
      <c r="E1726" s="339" t="s">
        <v>24225</v>
      </c>
      <c r="F1726"/>
      <c r="G1726"/>
      <c r="H1726"/>
    </row>
    <row r="1727" spans="1:8" ht="15" x14ac:dyDescent="0.25">
      <c r="A1727" s="16">
        <f t="shared" si="26"/>
        <v>39475</v>
      </c>
      <c r="B1727">
        <v>39475</v>
      </c>
      <c r="C1727" t="s">
        <v>24226</v>
      </c>
      <c r="D1727" s="16" t="s">
        <v>7753</v>
      </c>
      <c r="E1727" s="339" t="s">
        <v>21184</v>
      </c>
      <c r="F1727"/>
      <c r="G1727"/>
      <c r="H1727"/>
    </row>
    <row r="1728" spans="1:8" ht="15" x14ac:dyDescent="0.25">
      <c r="A1728" s="16">
        <f t="shared" si="26"/>
        <v>39476</v>
      </c>
      <c r="B1728">
        <v>39476</v>
      </c>
      <c r="C1728" t="s">
        <v>24227</v>
      </c>
      <c r="D1728" s="16" t="s">
        <v>7753</v>
      </c>
      <c r="E1728" s="339" t="s">
        <v>24228</v>
      </c>
      <c r="F1728"/>
      <c r="G1728"/>
      <c r="H1728"/>
    </row>
    <row r="1729" spans="1:8" ht="15" x14ac:dyDescent="0.25">
      <c r="A1729" s="16">
        <f t="shared" si="26"/>
        <v>39477</v>
      </c>
      <c r="B1729">
        <v>39477</v>
      </c>
      <c r="C1729" t="s">
        <v>24229</v>
      </c>
      <c r="D1729" s="16" t="s">
        <v>7753</v>
      </c>
      <c r="E1729" s="339" t="s">
        <v>24230</v>
      </c>
      <c r="F1729"/>
      <c r="G1729"/>
      <c r="H1729"/>
    </row>
    <row r="1730" spans="1:8" ht="15" x14ac:dyDescent="0.25">
      <c r="A1730" s="16">
        <f t="shared" si="26"/>
        <v>39478</v>
      </c>
      <c r="B1730">
        <v>39478</v>
      </c>
      <c r="C1730" t="s">
        <v>24231</v>
      </c>
      <c r="D1730" s="16" t="s">
        <v>7753</v>
      </c>
      <c r="E1730" s="339" t="s">
        <v>24232</v>
      </c>
      <c r="F1730"/>
      <c r="G1730"/>
      <c r="H1730"/>
    </row>
    <row r="1731" spans="1:8" ht="15" x14ac:dyDescent="0.25">
      <c r="A1731" s="16">
        <f t="shared" ref="A1731:A1794" si="27">B1731</f>
        <v>39479</v>
      </c>
      <c r="B1731">
        <v>39479</v>
      </c>
      <c r="C1731" t="s">
        <v>24233</v>
      </c>
      <c r="D1731" s="16" t="s">
        <v>7753</v>
      </c>
      <c r="E1731" s="339" t="s">
        <v>23819</v>
      </c>
      <c r="F1731"/>
      <c r="G1731"/>
      <c r="H1731"/>
    </row>
    <row r="1732" spans="1:8" ht="15" x14ac:dyDescent="0.25">
      <c r="A1732" s="16">
        <f t="shared" si="27"/>
        <v>39480</v>
      </c>
      <c r="B1732">
        <v>39480</v>
      </c>
      <c r="C1732" t="s">
        <v>24234</v>
      </c>
      <c r="D1732" s="16" t="s">
        <v>7753</v>
      </c>
      <c r="E1732" s="339" t="s">
        <v>24235</v>
      </c>
      <c r="F1732"/>
      <c r="G1732"/>
      <c r="H1732"/>
    </row>
    <row r="1733" spans="1:8" ht="15" x14ac:dyDescent="0.25">
      <c r="A1733" s="16">
        <f t="shared" si="27"/>
        <v>39459</v>
      </c>
      <c r="B1733">
        <v>39459</v>
      </c>
      <c r="C1733" t="s">
        <v>24236</v>
      </c>
      <c r="D1733" s="16" t="s">
        <v>7753</v>
      </c>
      <c r="E1733" s="339" t="s">
        <v>24237</v>
      </c>
      <c r="F1733"/>
      <c r="G1733"/>
      <c r="H1733"/>
    </row>
    <row r="1734" spans="1:8" ht="15" x14ac:dyDescent="0.25">
      <c r="A1734" s="16">
        <f t="shared" si="27"/>
        <v>39445</v>
      </c>
      <c r="B1734">
        <v>39445</v>
      </c>
      <c r="C1734" t="s">
        <v>24238</v>
      </c>
      <c r="D1734" s="16" t="s">
        <v>7753</v>
      </c>
      <c r="E1734" s="339" t="s">
        <v>24239</v>
      </c>
      <c r="F1734"/>
      <c r="G1734"/>
      <c r="H1734"/>
    </row>
    <row r="1735" spans="1:8" ht="15" x14ac:dyDescent="0.25">
      <c r="A1735" s="16">
        <f t="shared" si="27"/>
        <v>39446</v>
      </c>
      <c r="B1735">
        <v>39446</v>
      </c>
      <c r="C1735" t="s">
        <v>24240</v>
      </c>
      <c r="D1735" s="16" t="s">
        <v>7753</v>
      </c>
      <c r="E1735" s="339" t="s">
        <v>24241</v>
      </c>
      <c r="F1735"/>
      <c r="G1735"/>
      <c r="H1735"/>
    </row>
    <row r="1736" spans="1:8" ht="15" x14ac:dyDescent="0.25">
      <c r="A1736" s="16">
        <f t="shared" si="27"/>
        <v>39447</v>
      </c>
      <c r="B1736">
        <v>39447</v>
      </c>
      <c r="C1736" t="s">
        <v>24242</v>
      </c>
      <c r="D1736" s="16" t="s">
        <v>7753</v>
      </c>
      <c r="E1736" s="339" t="s">
        <v>24243</v>
      </c>
      <c r="F1736"/>
      <c r="G1736"/>
      <c r="H1736"/>
    </row>
    <row r="1737" spans="1:8" ht="15" x14ac:dyDescent="0.25">
      <c r="A1737" s="16">
        <f t="shared" si="27"/>
        <v>39448</v>
      </c>
      <c r="B1737">
        <v>39448</v>
      </c>
      <c r="C1737" t="s">
        <v>24244</v>
      </c>
      <c r="D1737" s="16" t="s">
        <v>7753</v>
      </c>
      <c r="E1737" s="339" t="s">
        <v>24245</v>
      </c>
      <c r="F1737"/>
      <c r="G1737"/>
      <c r="H1737"/>
    </row>
    <row r="1738" spans="1:8" ht="15" x14ac:dyDescent="0.25">
      <c r="A1738" s="16">
        <f t="shared" si="27"/>
        <v>39450</v>
      </c>
      <c r="B1738">
        <v>39450</v>
      </c>
      <c r="C1738" t="s">
        <v>24246</v>
      </c>
      <c r="D1738" s="16" t="s">
        <v>7753</v>
      </c>
      <c r="E1738" s="339" t="s">
        <v>24247</v>
      </c>
      <c r="F1738"/>
      <c r="G1738"/>
      <c r="H1738"/>
    </row>
    <row r="1739" spans="1:8" ht="15" x14ac:dyDescent="0.25">
      <c r="A1739" s="16">
        <f t="shared" si="27"/>
        <v>39451</v>
      </c>
      <c r="B1739">
        <v>39451</v>
      </c>
      <c r="C1739" t="s">
        <v>24248</v>
      </c>
      <c r="D1739" s="16" t="s">
        <v>7753</v>
      </c>
      <c r="E1739" s="339" t="s">
        <v>18175</v>
      </c>
      <c r="F1739"/>
      <c r="G1739"/>
      <c r="H1739"/>
    </row>
    <row r="1740" spans="1:8" ht="15" x14ac:dyDescent="0.25">
      <c r="A1740" s="16">
        <f t="shared" si="27"/>
        <v>39452</v>
      </c>
      <c r="B1740">
        <v>39452</v>
      </c>
      <c r="C1740" t="s">
        <v>24249</v>
      </c>
      <c r="D1740" s="16" t="s">
        <v>7753</v>
      </c>
      <c r="E1740" s="339" t="s">
        <v>24250</v>
      </c>
      <c r="F1740"/>
      <c r="G1740"/>
      <c r="H1740"/>
    </row>
    <row r="1741" spans="1:8" ht="15" x14ac:dyDescent="0.25">
      <c r="A1741" s="16">
        <f t="shared" si="27"/>
        <v>39523</v>
      </c>
      <c r="B1741">
        <v>39523</v>
      </c>
      <c r="C1741" t="s">
        <v>24251</v>
      </c>
      <c r="D1741" s="16" t="s">
        <v>7753</v>
      </c>
      <c r="E1741" s="339" t="s">
        <v>24252</v>
      </c>
      <c r="F1741"/>
      <c r="G1741"/>
      <c r="H1741"/>
    </row>
    <row r="1742" spans="1:8" ht="15" x14ac:dyDescent="0.25">
      <c r="A1742" s="16">
        <f t="shared" si="27"/>
        <v>39449</v>
      </c>
      <c r="B1742">
        <v>39449</v>
      </c>
      <c r="C1742" t="s">
        <v>24253</v>
      </c>
      <c r="D1742" s="16" t="s">
        <v>7753</v>
      </c>
      <c r="E1742" s="339" t="s">
        <v>24254</v>
      </c>
      <c r="F1742"/>
      <c r="G1742"/>
      <c r="H1742"/>
    </row>
    <row r="1743" spans="1:8" ht="15" x14ac:dyDescent="0.25">
      <c r="A1743" s="16">
        <f t="shared" si="27"/>
        <v>39455</v>
      </c>
      <c r="B1743">
        <v>39455</v>
      </c>
      <c r="C1743" t="s">
        <v>24255</v>
      </c>
      <c r="D1743" s="16" t="s">
        <v>7753</v>
      </c>
      <c r="E1743" s="339" t="s">
        <v>24256</v>
      </c>
      <c r="F1743"/>
      <c r="G1743"/>
      <c r="H1743"/>
    </row>
    <row r="1744" spans="1:8" ht="15" x14ac:dyDescent="0.25">
      <c r="A1744" s="16">
        <f t="shared" si="27"/>
        <v>39456</v>
      </c>
      <c r="B1744">
        <v>39456</v>
      </c>
      <c r="C1744" t="s">
        <v>24257</v>
      </c>
      <c r="D1744" s="16" t="s">
        <v>7753</v>
      </c>
      <c r="E1744" s="339" t="s">
        <v>21465</v>
      </c>
      <c r="F1744"/>
      <c r="G1744"/>
      <c r="H1744"/>
    </row>
    <row r="1745" spans="1:8" ht="15" x14ac:dyDescent="0.25">
      <c r="A1745" s="16">
        <f t="shared" si="27"/>
        <v>39457</v>
      </c>
      <c r="B1745">
        <v>39457</v>
      </c>
      <c r="C1745" t="s">
        <v>24258</v>
      </c>
      <c r="D1745" s="16" t="s">
        <v>7753</v>
      </c>
      <c r="E1745" s="339" t="s">
        <v>21443</v>
      </c>
      <c r="F1745"/>
      <c r="G1745"/>
      <c r="H1745"/>
    </row>
    <row r="1746" spans="1:8" ht="15" x14ac:dyDescent="0.25">
      <c r="A1746" s="16">
        <f t="shared" si="27"/>
        <v>39458</v>
      </c>
      <c r="B1746">
        <v>39458</v>
      </c>
      <c r="C1746" t="s">
        <v>24259</v>
      </c>
      <c r="D1746" s="16" t="s">
        <v>7753</v>
      </c>
      <c r="E1746" s="339" t="s">
        <v>24260</v>
      </c>
      <c r="F1746"/>
      <c r="G1746"/>
      <c r="H1746"/>
    </row>
    <row r="1747" spans="1:8" ht="15" x14ac:dyDescent="0.25">
      <c r="A1747" s="16">
        <f t="shared" si="27"/>
        <v>39464</v>
      </c>
      <c r="B1747">
        <v>39464</v>
      </c>
      <c r="C1747" t="s">
        <v>24261</v>
      </c>
      <c r="D1747" s="16" t="s">
        <v>7753</v>
      </c>
      <c r="E1747" s="339" t="s">
        <v>24262</v>
      </c>
      <c r="F1747"/>
      <c r="G1747"/>
      <c r="H1747"/>
    </row>
    <row r="1748" spans="1:8" ht="15" x14ac:dyDescent="0.25">
      <c r="A1748" s="16">
        <f t="shared" si="27"/>
        <v>39460</v>
      </c>
      <c r="B1748">
        <v>39460</v>
      </c>
      <c r="C1748" t="s">
        <v>24263</v>
      </c>
      <c r="D1748" s="16" t="s">
        <v>7753</v>
      </c>
      <c r="E1748" s="339" t="s">
        <v>24264</v>
      </c>
      <c r="F1748"/>
      <c r="G1748"/>
      <c r="H1748"/>
    </row>
    <row r="1749" spans="1:8" ht="15" x14ac:dyDescent="0.25">
      <c r="A1749" s="16">
        <f t="shared" si="27"/>
        <v>39461</v>
      </c>
      <c r="B1749">
        <v>39461</v>
      </c>
      <c r="C1749" t="s">
        <v>24265</v>
      </c>
      <c r="D1749" s="16" t="s">
        <v>7753</v>
      </c>
      <c r="E1749" s="339" t="s">
        <v>24266</v>
      </c>
      <c r="F1749"/>
      <c r="G1749"/>
      <c r="H1749"/>
    </row>
    <row r="1750" spans="1:8" ht="15" x14ac:dyDescent="0.25">
      <c r="A1750" s="16">
        <f t="shared" si="27"/>
        <v>39462</v>
      </c>
      <c r="B1750">
        <v>39462</v>
      </c>
      <c r="C1750" t="s">
        <v>24267</v>
      </c>
      <c r="D1750" s="16" t="s">
        <v>7753</v>
      </c>
      <c r="E1750" s="339" t="s">
        <v>24268</v>
      </c>
      <c r="F1750"/>
      <c r="G1750"/>
      <c r="H1750"/>
    </row>
    <row r="1751" spans="1:8" ht="15" x14ac:dyDescent="0.25">
      <c r="A1751" s="16">
        <f t="shared" si="27"/>
        <v>39463</v>
      </c>
      <c r="B1751">
        <v>39463</v>
      </c>
      <c r="C1751" t="s">
        <v>24269</v>
      </c>
      <c r="D1751" s="16" t="s">
        <v>7753</v>
      </c>
      <c r="E1751" s="339" t="s">
        <v>24270</v>
      </c>
      <c r="F1751"/>
      <c r="G1751"/>
      <c r="H1751"/>
    </row>
    <row r="1752" spans="1:8" ht="15" x14ac:dyDescent="0.25">
      <c r="A1752" s="16">
        <f t="shared" si="27"/>
        <v>26039</v>
      </c>
      <c r="B1752">
        <v>26039</v>
      </c>
      <c r="C1752" t="s">
        <v>24271</v>
      </c>
      <c r="D1752" s="16" t="s">
        <v>7753</v>
      </c>
      <c r="E1752" s="339" t="s">
        <v>24272</v>
      </c>
      <c r="F1752"/>
      <c r="G1752"/>
      <c r="H1752"/>
    </row>
    <row r="1753" spans="1:8" ht="15" x14ac:dyDescent="0.25">
      <c r="A1753" s="16">
        <f t="shared" si="27"/>
        <v>2401</v>
      </c>
      <c r="B1753">
        <v>2401</v>
      </c>
      <c r="C1753" t="s">
        <v>24273</v>
      </c>
      <c r="D1753" s="16" t="s">
        <v>7753</v>
      </c>
      <c r="E1753" s="339" t="s">
        <v>24274</v>
      </c>
      <c r="F1753"/>
      <c r="G1753"/>
      <c r="H1753"/>
    </row>
    <row r="1754" spans="1:8" ht="15" x14ac:dyDescent="0.25">
      <c r="A1754" s="16">
        <f t="shared" si="27"/>
        <v>38870</v>
      </c>
      <c r="B1754">
        <v>38870</v>
      </c>
      <c r="C1754" t="s">
        <v>24275</v>
      </c>
      <c r="D1754" s="16" t="s">
        <v>7753</v>
      </c>
      <c r="E1754" s="339" t="s">
        <v>15943</v>
      </c>
      <c r="F1754"/>
      <c r="G1754"/>
      <c r="H1754"/>
    </row>
    <row r="1755" spans="1:8" ht="15" x14ac:dyDescent="0.25">
      <c r="A1755" s="16">
        <f t="shared" si="27"/>
        <v>38869</v>
      </c>
      <c r="B1755">
        <v>38869</v>
      </c>
      <c r="C1755" t="s">
        <v>24276</v>
      </c>
      <c r="D1755" s="16" t="s">
        <v>7753</v>
      </c>
      <c r="E1755" s="339" t="s">
        <v>16445</v>
      </c>
      <c r="F1755"/>
      <c r="G1755"/>
      <c r="H1755"/>
    </row>
    <row r="1756" spans="1:8" ht="15" x14ac:dyDescent="0.25">
      <c r="A1756" s="16">
        <f t="shared" si="27"/>
        <v>38872</v>
      </c>
      <c r="B1756">
        <v>38872</v>
      </c>
      <c r="C1756" t="s">
        <v>24277</v>
      </c>
      <c r="D1756" s="16" t="s">
        <v>7753</v>
      </c>
      <c r="E1756" s="339" t="s">
        <v>24278</v>
      </c>
      <c r="F1756"/>
      <c r="G1756"/>
      <c r="H1756"/>
    </row>
    <row r="1757" spans="1:8" ht="15" x14ac:dyDescent="0.25">
      <c r="A1757" s="16">
        <f t="shared" si="27"/>
        <v>38871</v>
      </c>
      <c r="B1757">
        <v>38871</v>
      </c>
      <c r="C1757" t="s">
        <v>24279</v>
      </c>
      <c r="D1757" s="16" t="s">
        <v>7753</v>
      </c>
      <c r="E1757" s="339" t="s">
        <v>24280</v>
      </c>
      <c r="F1757"/>
      <c r="G1757"/>
      <c r="H1757"/>
    </row>
    <row r="1758" spans="1:8" ht="15" x14ac:dyDescent="0.25">
      <c r="A1758" s="16">
        <f t="shared" si="27"/>
        <v>39283</v>
      </c>
      <c r="B1758">
        <v>39283</v>
      </c>
      <c r="C1758" t="s">
        <v>24281</v>
      </c>
      <c r="D1758" s="16" t="s">
        <v>7753</v>
      </c>
      <c r="E1758" s="339" t="s">
        <v>24006</v>
      </c>
      <c r="F1758"/>
      <c r="G1758"/>
      <c r="H1758"/>
    </row>
    <row r="1759" spans="1:8" ht="15" x14ac:dyDescent="0.25">
      <c r="A1759" s="16">
        <f t="shared" si="27"/>
        <v>39285</v>
      </c>
      <c r="B1759">
        <v>39285</v>
      </c>
      <c r="C1759" t="s">
        <v>24282</v>
      </c>
      <c r="D1759" s="16" t="s">
        <v>7753</v>
      </c>
      <c r="E1759" s="339" t="s">
        <v>24283</v>
      </c>
      <c r="F1759"/>
      <c r="G1759"/>
      <c r="H1759"/>
    </row>
    <row r="1760" spans="1:8" ht="15" x14ac:dyDescent="0.25">
      <c r="A1760" s="16">
        <f t="shared" si="27"/>
        <v>39286</v>
      </c>
      <c r="B1760">
        <v>39286</v>
      </c>
      <c r="C1760" t="s">
        <v>24284</v>
      </c>
      <c r="D1760" s="16" t="s">
        <v>7753</v>
      </c>
      <c r="E1760" s="339" t="s">
        <v>24285</v>
      </c>
      <c r="F1760"/>
      <c r="G1760"/>
      <c r="H1760"/>
    </row>
    <row r="1761" spans="1:8" ht="15" x14ac:dyDescent="0.25">
      <c r="A1761" s="16">
        <f t="shared" si="27"/>
        <v>39288</v>
      </c>
      <c r="B1761">
        <v>39288</v>
      </c>
      <c r="C1761" t="s">
        <v>24286</v>
      </c>
      <c r="D1761" s="16" t="s">
        <v>7753</v>
      </c>
      <c r="E1761" s="339" t="s">
        <v>24287</v>
      </c>
      <c r="F1761"/>
      <c r="G1761"/>
      <c r="H1761"/>
    </row>
    <row r="1762" spans="1:8" ht="15" x14ac:dyDescent="0.25">
      <c r="A1762" s="16">
        <f t="shared" si="27"/>
        <v>44476</v>
      </c>
      <c r="B1762">
        <v>44476</v>
      </c>
      <c r="C1762" t="s">
        <v>24288</v>
      </c>
      <c r="D1762" s="16" t="s">
        <v>7752</v>
      </c>
      <c r="E1762" s="339" t="s">
        <v>24289</v>
      </c>
      <c r="F1762"/>
      <c r="G1762"/>
      <c r="H1762"/>
    </row>
    <row r="1763" spans="1:8" ht="15" x14ac:dyDescent="0.25">
      <c r="A1763" s="16">
        <f t="shared" si="27"/>
        <v>10629</v>
      </c>
      <c r="B1763">
        <v>10629</v>
      </c>
      <c r="C1763" t="s">
        <v>24290</v>
      </c>
      <c r="D1763" s="16" t="s">
        <v>7752</v>
      </c>
      <c r="E1763" s="339" t="s">
        <v>24291</v>
      </c>
      <c r="F1763"/>
      <c r="G1763"/>
      <c r="H1763"/>
    </row>
    <row r="1764" spans="1:8" ht="15" x14ac:dyDescent="0.25">
      <c r="A1764" s="16">
        <f t="shared" si="27"/>
        <v>10698</v>
      </c>
      <c r="B1764">
        <v>10698</v>
      </c>
      <c r="C1764" t="s">
        <v>24292</v>
      </c>
      <c r="D1764" s="16" t="s">
        <v>7752</v>
      </c>
      <c r="E1764" s="339" t="s">
        <v>24293</v>
      </c>
      <c r="F1764"/>
      <c r="G1764"/>
      <c r="H1764"/>
    </row>
    <row r="1765" spans="1:8" ht="15" x14ac:dyDescent="0.25">
      <c r="A1765" s="16">
        <f t="shared" si="27"/>
        <v>40521</v>
      </c>
      <c r="B1765">
        <v>40521</v>
      </c>
      <c r="C1765" t="s">
        <v>24294</v>
      </c>
      <c r="D1765" s="16" t="s">
        <v>7753</v>
      </c>
      <c r="E1765" s="339" t="s">
        <v>24295</v>
      </c>
      <c r="F1765"/>
      <c r="G1765"/>
      <c r="H1765"/>
    </row>
    <row r="1766" spans="1:8" ht="15" x14ac:dyDescent="0.25">
      <c r="A1766" s="16">
        <f t="shared" si="27"/>
        <v>2432</v>
      </c>
      <c r="B1766">
        <v>2432</v>
      </c>
      <c r="C1766" t="s">
        <v>24296</v>
      </c>
      <c r="D1766" s="16" t="s">
        <v>7753</v>
      </c>
      <c r="E1766" s="339" t="s">
        <v>13599</v>
      </c>
      <c r="F1766"/>
      <c r="G1766"/>
      <c r="H1766"/>
    </row>
    <row r="1767" spans="1:8" ht="15" x14ac:dyDescent="0.25">
      <c r="A1767" s="16">
        <f t="shared" si="27"/>
        <v>2433</v>
      </c>
      <c r="B1767">
        <v>2433</v>
      </c>
      <c r="C1767" t="s">
        <v>24297</v>
      </c>
      <c r="D1767" s="16" t="s">
        <v>7753</v>
      </c>
      <c r="E1767" s="339" t="s">
        <v>8201</v>
      </c>
      <c r="F1767"/>
      <c r="G1767"/>
      <c r="H1767"/>
    </row>
    <row r="1768" spans="1:8" ht="15" x14ac:dyDescent="0.25">
      <c r="A1768" s="16">
        <f t="shared" si="27"/>
        <v>2418</v>
      </c>
      <c r="B1768">
        <v>2418</v>
      </c>
      <c r="C1768" t="s">
        <v>24298</v>
      </c>
      <c r="D1768" s="16" t="s">
        <v>7753</v>
      </c>
      <c r="E1768" s="339" t="s">
        <v>14658</v>
      </c>
      <c r="F1768"/>
      <c r="G1768"/>
      <c r="H1768"/>
    </row>
    <row r="1769" spans="1:8" ht="15" x14ac:dyDescent="0.25">
      <c r="A1769" s="16">
        <f t="shared" si="27"/>
        <v>2420</v>
      </c>
      <c r="B1769">
        <v>2420</v>
      </c>
      <c r="C1769" t="s">
        <v>24299</v>
      </c>
      <c r="D1769" s="16" t="s">
        <v>7753</v>
      </c>
      <c r="E1769" s="339" t="s">
        <v>7828</v>
      </c>
      <c r="F1769"/>
      <c r="G1769"/>
      <c r="H1769"/>
    </row>
    <row r="1770" spans="1:8" ht="15" x14ac:dyDescent="0.25">
      <c r="A1770" s="16">
        <f t="shared" si="27"/>
        <v>11447</v>
      </c>
      <c r="B1770">
        <v>11447</v>
      </c>
      <c r="C1770" t="s">
        <v>24300</v>
      </c>
      <c r="D1770" s="16" t="s">
        <v>7753</v>
      </c>
      <c r="E1770" s="339" t="s">
        <v>24301</v>
      </c>
      <c r="F1770"/>
      <c r="G1770"/>
      <c r="H1770"/>
    </row>
    <row r="1771" spans="1:8" ht="15" x14ac:dyDescent="0.25">
      <c r="A1771" s="16">
        <f t="shared" si="27"/>
        <v>11451</v>
      </c>
      <c r="B1771">
        <v>11451</v>
      </c>
      <c r="C1771" t="s">
        <v>24302</v>
      </c>
      <c r="D1771" s="16" t="s">
        <v>7753</v>
      </c>
      <c r="E1771" s="339" t="s">
        <v>24303</v>
      </c>
      <c r="F1771"/>
      <c r="G1771"/>
      <c r="H1771"/>
    </row>
    <row r="1772" spans="1:8" ht="15" x14ac:dyDescent="0.25">
      <c r="A1772" s="16">
        <f t="shared" si="27"/>
        <v>11116</v>
      </c>
      <c r="B1772">
        <v>11116</v>
      </c>
      <c r="C1772" t="s">
        <v>24304</v>
      </c>
      <c r="D1772" s="16" t="s">
        <v>7753</v>
      </c>
      <c r="E1772" s="339" t="s">
        <v>24305</v>
      </c>
      <c r="F1772"/>
      <c r="G1772"/>
      <c r="H1772"/>
    </row>
    <row r="1773" spans="1:8" ht="15" x14ac:dyDescent="0.25">
      <c r="A1773" s="16">
        <f t="shared" si="27"/>
        <v>38411</v>
      </c>
      <c r="B1773">
        <v>38411</v>
      </c>
      <c r="C1773" t="s">
        <v>24306</v>
      </c>
      <c r="D1773" s="16" t="s">
        <v>7753</v>
      </c>
      <c r="E1773" s="339" t="s">
        <v>24307</v>
      </c>
      <c r="F1773"/>
      <c r="G1773"/>
      <c r="H1773"/>
    </row>
    <row r="1774" spans="1:8" ht="15" x14ac:dyDescent="0.25">
      <c r="A1774" s="16">
        <f t="shared" si="27"/>
        <v>38189</v>
      </c>
      <c r="B1774">
        <v>38189</v>
      </c>
      <c r="C1774" t="s">
        <v>24308</v>
      </c>
      <c r="D1774" s="16" t="s">
        <v>7753</v>
      </c>
      <c r="E1774" s="339" t="s">
        <v>24309</v>
      </c>
      <c r="F1774"/>
      <c r="G1774"/>
      <c r="H1774"/>
    </row>
    <row r="1775" spans="1:8" ht="15" x14ac:dyDescent="0.25">
      <c r="A1775" s="16">
        <f t="shared" si="27"/>
        <v>38190</v>
      </c>
      <c r="B1775">
        <v>38190</v>
      </c>
      <c r="C1775" t="s">
        <v>24310</v>
      </c>
      <c r="D1775" s="16" t="s">
        <v>7753</v>
      </c>
      <c r="E1775" s="339" t="s">
        <v>24311</v>
      </c>
      <c r="F1775"/>
      <c r="G1775"/>
      <c r="H1775"/>
    </row>
    <row r="1776" spans="1:8" ht="15" x14ac:dyDescent="0.25">
      <c r="A1776" s="16">
        <f t="shared" si="27"/>
        <v>7608</v>
      </c>
      <c r="B1776">
        <v>7608</v>
      </c>
      <c r="C1776" t="s">
        <v>24312</v>
      </c>
      <c r="D1776" s="16" t="s">
        <v>7753</v>
      </c>
      <c r="E1776" s="339" t="s">
        <v>13346</v>
      </c>
      <c r="F1776"/>
      <c r="G1776"/>
      <c r="H1776"/>
    </row>
    <row r="1777" spans="1:8" ht="15" x14ac:dyDescent="0.25">
      <c r="A1777" s="16">
        <f t="shared" si="27"/>
        <v>1370</v>
      </c>
      <c r="B1777">
        <v>1370</v>
      </c>
      <c r="C1777" t="s">
        <v>24313</v>
      </c>
      <c r="D1777" s="16" t="s">
        <v>7753</v>
      </c>
      <c r="E1777" s="339" t="s">
        <v>24314</v>
      </c>
      <c r="F1777"/>
      <c r="G1777"/>
      <c r="H1777"/>
    </row>
    <row r="1778" spans="1:8" ht="15" x14ac:dyDescent="0.25">
      <c r="A1778" s="16">
        <f t="shared" si="27"/>
        <v>36516</v>
      </c>
      <c r="B1778">
        <v>36516</v>
      </c>
      <c r="C1778" t="s">
        <v>24315</v>
      </c>
      <c r="D1778" s="16" t="s">
        <v>7753</v>
      </c>
      <c r="E1778" s="339" t="s">
        <v>24316</v>
      </c>
      <c r="F1778"/>
      <c r="G1778"/>
      <c r="H1778"/>
    </row>
    <row r="1779" spans="1:8" ht="15" x14ac:dyDescent="0.25">
      <c r="A1779" s="16">
        <f t="shared" si="27"/>
        <v>34777</v>
      </c>
      <c r="B1779">
        <v>34777</v>
      </c>
      <c r="C1779" t="s">
        <v>24317</v>
      </c>
      <c r="D1779" s="16" t="s">
        <v>7753</v>
      </c>
      <c r="E1779" s="339" t="s">
        <v>16437</v>
      </c>
      <c r="F1779"/>
      <c r="G1779"/>
      <c r="H1779"/>
    </row>
    <row r="1780" spans="1:8" ht="15" x14ac:dyDescent="0.25">
      <c r="A1780" s="16">
        <f t="shared" si="27"/>
        <v>7272</v>
      </c>
      <c r="B1780">
        <v>7272</v>
      </c>
      <c r="C1780" t="s">
        <v>24318</v>
      </c>
      <c r="D1780" s="16" t="s">
        <v>7753</v>
      </c>
      <c r="E1780" s="339" t="s">
        <v>8084</v>
      </c>
      <c r="F1780"/>
      <c r="G1780"/>
      <c r="H1780"/>
    </row>
    <row r="1781" spans="1:8" ht="15" x14ac:dyDescent="0.25">
      <c r="A1781" s="16">
        <f t="shared" si="27"/>
        <v>10605</v>
      </c>
      <c r="B1781">
        <v>10605</v>
      </c>
      <c r="C1781" t="s">
        <v>24319</v>
      </c>
      <c r="D1781" s="16" t="s">
        <v>7753</v>
      </c>
      <c r="E1781" s="339" t="s">
        <v>20173</v>
      </c>
      <c r="F1781"/>
      <c r="G1781"/>
      <c r="H1781"/>
    </row>
    <row r="1782" spans="1:8" ht="15" x14ac:dyDescent="0.25">
      <c r="A1782" s="16">
        <f t="shared" si="27"/>
        <v>10604</v>
      </c>
      <c r="B1782">
        <v>10604</v>
      </c>
      <c r="C1782" t="s">
        <v>24320</v>
      </c>
      <c r="D1782" s="16" t="s">
        <v>7753</v>
      </c>
      <c r="E1782" s="339" t="s">
        <v>15048</v>
      </c>
      <c r="F1782"/>
      <c r="G1782"/>
      <c r="H1782"/>
    </row>
    <row r="1783" spans="1:8" ht="15" x14ac:dyDescent="0.25">
      <c r="A1783" s="16">
        <f t="shared" si="27"/>
        <v>672</v>
      </c>
      <c r="B1783">
        <v>672</v>
      </c>
      <c r="C1783" t="s">
        <v>24321</v>
      </c>
      <c r="D1783" s="16" t="s">
        <v>7753</v>
      </c>
      <c r="E1783" s="339" t="s">
        <v>7913</v>
      </c>
      <c r="F1783"/>
      <c r="G1783"/>
      <c r="H1783"/>
    </row>
    <row r="1784" spans="1:8" ht="15" x14ac:dyDescent="0.25">
      <c r="A1784" s="16">
        <f t="shared" si="27"/>
        <v>668</v>
      </c>
      <c r="B1784">
        <v>668</v>
      </c>
      <c r="C1784" t="s">
        <v>24322</v>
      </c>
      <c r="D1784" s="16" t="s">
        <v>7753</v>
      </c>
      <c r="E1784" s="339" t="s">
        <v>24323</v>
      </c>
      <c r="F1784"/>
      <c r="G1784"/>
      <c r="H1784"/>
    </row>
    <row r="1785" spans="1:8" ht="15" x14ac:dyDescent="0.25">
      <c r="A1785" s="16">
        <f t="shared" si="27"/>
        <v>10578</v>
      </c>
      <c r="B1785">
        <v>10578</v>
      </c>
      <c r="C1785" t="s">
        <v>24324</v>
      </c>
      <c r="D1785" s="16" t="s">
        <v>7753</v>
      </c>
      <c r="E1785" s="339" t="s">
        <v>14851</v>
      </c>
      <c r="F1785"/>
      <c r="G1785"/>
      <c r="H1785"/>
    </row>
    <row r="1786" spans="1:8" ht="15" x14ac:dyDescent="0.25">
      <c r="A1786" s="16">
        <f t="shared" si="27"/>
        <v>666</v>
      </c>
      <c r="B1786">
        <v>666</v>
      </c>
      <c r="C1786" t="s">
        <v>24325</v>
      </c>
      <c r="D1786" s="16" t="s">
        <v>7753</v>
      </c>
      <c r="E1786" s="339" t="s">
        <v>14082</v>
      </c>
      <c r="F1786"/>
      <c r="G1786"/>
      <c r="H1786"/>
    </row>
    <row r="1787" spans="1:8" ht="15" x14ac:dyDescent="0.25">
      <c r="A1787" s="16">
        <f t="shared" si="27"/>
        <v>665</v>
      </c>
      <c r="B1787">
        <v>665</v>
      </c>
      <c r="C1787" t="s">
        <v>24326</v>
      </c>
      <c r="D1787" s="16" t="s">
        <v>7753</v>
      </c>
      <c r="E1787" s="339" t="s">
        <v>24327</v>
      </c>
      <c r="F1787"/>
      <c r="G1787"/>
      <c r="H1787"/>
    </row>
    <row r="1788" spans="1:8" ht="15" x14ac:dyDescent="0.25">
      <c r="A1788" s="16">
        <f t="shared" si="27"/>
        <v>10577</v>
      </c>
      <c r="B1788">
        <v>10577</v>
      </c>
      <c r="C1788" t="s">
        <v>24328</v>
      </c>
      <c r="D1788" s="16" t="s">
        <v>7753</v>
      </c>
      <c r="E1788" s="339" t="s">
        <v>21170</v>
      </c>
      <c r="F1788"/>
      <c r="G1788"/>
      <c r="H1788"/>
    </row>
    <row r="1789" spans="1:8" ht="15" x14ac:dyDescent="0.25">
      <c r="A1789" s="16">
        <f t="shared" si="27"/>
        <v>10583</v>
      </c>
      <c r="B1789">
        <v>10583</v>
      </c>
      <c r="C1789" t="s">
        <v>24329</v>
      </c>
      <c r="D1789" s="16" t="s">
        <v>7753</v>
      </c>
      <c r="E1789" s="339" t="s">
        <v>16117</v>
      </c>
      <c r="F1789"/>
      <c r="G1789"/>
      <c r="H1789"/>
    </row>
    <row r="1790" spans="1:8" ht="15" x14ac:dyDescent="0.25">
      <c r="A1790" s="16">
        <f t="shared" si="27"/>
        <v>10579</v>
      </c>
      <c r="B1790">
        <v>10579</v>
      </c>
      <c r="C1790" t="s">
        <v>24330</v>
      </c>
      <c r="D1790" s="16" t="s">
        <v>7753</v>
      </c>
      <c r="E1790" s="339" t="s">
        <v>22109</v>
      </c>
      <c r="F1790"/>
      <c r="G1790"/>
      <c r="H1790"/>
    </row>
    <row r="1791" spans="1:8" ht="15" x14ac:dyDescent="0.25">
      <c r="A1791" s="16">
        <f t="shared" si="27"/>
        <v>10582</v>
      </c>
      <c r="B1791">
        <v>10582</v>
      </c>
      <c r="C1791" t="s">
        <v>24331</v>
      </c>
      <c r="D1791" s="16" t="s">
        <v>7753</v>
      </c>
      <c r="E1791" s="339" t="s">
        <v>8006</v>
      </c>
      <c r="F1791"/>
      <c r="G1791"/>
      <c r="H1791"/>
    </row>
    <row r="1792" spans="1:8" ht="15" x14ac:dyDescent="0.25">
      <c r="A1792" s="16">
        <f t="shared" si="27"/>
        <v>2436</v>
      </c>
      <c r="B1792">
        <v>2436</v>
      </c>
      <c r="C1792" t="s">
        <v>24332</v>
      </c>
      <c r="D1792" s="16" t="s">
        <v>7754</v>
      </c>
      <c r="E1792" s="339" t="s">
        <v>22162</v>
      </c>
      <c r="F1792"/>
      <c r="G1792"/>
      <c r="H1792"/>
    </row>
    <row r="1793" spans="1:8" ht="15" x14ac:dyDescent="0.25">
      <c r="A1793" s="16">
        <f t="shared" si="27"/>
        <v>40918</v>
      </c>
      <c r="B1793">
        <v>40918</v>
      </c>
      <c r="C1793" t="s">
        <v>24333</v>
      </c>
      <c r="D1793" s="16" t="s">
        <v>7813</v>
      </c>
      <c r="E1793" s="339" t="s">
        <v>22164</v>
      </c>
      <c r="F1793"/>
      <c r="G1793"/>
      <c r="H1793"/>
    </row>
    <row r="1794" spans="1:8" ht="15" x14ac:dyDescent="0.25">
      <c r="A1794" s="16">
        <f t="shared" si="27"/>
        <v>2439</v>
      </c>
      <c r="B1794">
        <v>2439</v>
      </c>
      <c r="C1794" t="s">
        <v>24334</v>
      </c>
      <c r="D1794" s="16" t="s">
        <v>7754</v>
      </c>
      <c r="E1794" s="339" t="s">
        <v>16515</v>
      </c>
      <c r="F1794"/>
      <c r="G1794"/>
      <c r="H1794"/>
    </row>
    <row r="1795" spans="1:8" ht="15" x14ac:dyDescent="0.25">
      <c r="A1795" s="16">
        <f t="shared" ref="A1795:A1858" si="28">B1795</f>
        <v>40923</v>
      </c>
      <c r="B1795">
        <v>40923</v>
      </c>
      <c r="C1795" t="s">
        <v>24335</v>
      </c>
      <c r="D1795" s="16" t="s">
        <v>7813</v>
      </c>
      <c r="E1795" s="339" t="s">
        <v>24336</v>
      </c>
      <c r="F1795"/>
      <c r="G1795"/>
      <c r="H1795"/>
    </row>
    <row r="1796" spans="1:8" ht="15" x14ac:dyDescent="0.25">
      <c r="A1796" s="16">
        <f t="shared" si="28"/>
        <v>10998</v>
      </c>
      <c r="B1796">
        <v>10998</v>
      </c>
      <c r="C1796" t="s">
        <v>24337</v>
      </c>
      <c r="D1796" s="16" t="s">
        <v>7755</v>
      </c>
      <c r="E1796" s="339" t="s">
        <v>24338</v>
      </c>
      <c r="F1796"/>
      <c r="G1796"/>
      <c r="H1796"/>
    </row>
    <row r="1797" spans="1:8" ht="15" x14ac:dyDescent="0.25">
      <c r="A1797" s="16">
        <f t="shared" si="28"/>
        <v>11002</v>
      </c>
      <c r="B1797">
        <v>11002</v>
      </c>
      <c r="C1797" t="s">
        <v>24339</v>
      </c>
      <c r="D1797" s="16" t="s">
        <v>7755</v>
      </c>
      <c r="E1797" s="339" t="s">
        <v>21737</v>
      </c>
      <c r="F1797"/>
      <c r="G1797"/>
      <c r="H1797"/>
    </row>
    <row r="1798" spans="1:8" ht="15" x14ac:dyDescent="0.25">
      <c r="A1798" s="16">
        <f t="shared" si="28"/>
        <v>10999</v>
      </c>
      <c r="B1798">
        <v>10999</v>
      </c>
      <c r="C1798" t="s">
        <v>24340</v>
      </c>
      <c r="D1798" s="16" t="s">
        <v>7755</v>
      </c>
      <c r="E1798" s="339" t="s">
        <v>24341</v>
      </c>
      <c r="F1798"/>
      <c r="G1798"/>
      <c r="H1798"/>
    </row>
    <row r="1799" spans="1:8" ht="15" x14ac:dyDescent="0.25">
      <c r="A1799" s="16">
        <f t="shared" si="28"/>
        <v>10997</v>
      </c>
      <c r="B1799">
        <v>10997</v>
      </c>
      <c r="C1799" t="s">
        <v>24342</v>
      </c>
      <c r="D1799" s="16" t="s">
        <v>7755</v>
      </c>
      <c r="E1799" s="339" t="s">
        <v>24343</v>
      </c>
      <c r="F1799"/>
      <c r="G1799"/>
      <c r="H1799"/>
    </row>
    <row r="1800" spans="1:8" ht="15" x14ac:dyDescent="0.25">
      <c r="A1800" s="16">
        <f t="shared" si="28"/>
        <v>2685</v>
      </c>
      <c r="B1800">
        <v>2685</v>
      </c>
      <c r="C1800" t="s">
        <v>24344</v>
      </c>
      <c r="D1800" s="16" t="s">
        <v>7757</v>
      </c>
      <c r="E1800" s="339" t="s">
        <v>21827</v>
      </c>
      <c r="F1800"/>
      <c r="G1800"/>
      <c r="H1800"/>
    </row>
    <row r="1801" spans="1:8" ht="15" x14ac:dyDescent="0.25">
      <c r="A1801" s="16">
        <f t="shared" si="28"/>
        <v>2680</v>
      </c>
      <c r="B1801">
        <v>2680</v>
      </c>
      <c r="C1801" t="s">
        <v>24345</v>
      </c>
      <c r="D1801" s="16" t="s">
        <v>7757</v>
      </c>
      <c r="E1801" s="339" t="s">
        <v>14842</v>
      </c>
      <c r="F1801"/>
      <c r="G1801"/>
      <c r="H1801"/>
    </row>
    <row r="1802" spans="1:8" ht="15" x14ac:dyDescent="0.25">
      <c r="A1802" s="16">
        <f t="shared" si="28"/>
        <v>2684</v>
      </c>
      <c r="B1802">
        <v>2684</v>
      </c>
      <c r="C1802" t="s">
        <v>24346</v>
      </c>
      <c r="D1802" s="16" t="s">
        <v>7757</v>
      </c>
      <c r="E1802" s="339" t="s">
        <v>8007</v>
      </c>
      <c r="F1802"/>
      <c r="G1802"/>
      <c r="H1802"/>
    </row>
    <row r="1803" spans="1:8" ht="15" x14ac:dyDescent="0.25">
      <c r="A1803" s="16">
        <f t="shared" si="28"/>
        <v>2673</v>
      </c>
      <c r="B1803">
        <v>2673</v>
      </c>
      <c r="C1803" t="s">
        <v>24347</v>
      </c>
      <c r="D1803" s="16" t="s">
        <v>7757</v>
      </c>
      <c r="E1803" s="339" t="s">
        <v>8101</v>
      </c>
      <c r="F1803"/>
      <c r="G1803"/>
      <c r="H1803"/>
    </row>
    <row r="1804" spans="1:8" ht="15" x14ac:dyDescent="0.25">
      <c r="A1804" s="16">
        <f t="shared" si="28"/>
        <v>2681</v>
      </c>
      <c r="B1804">
        <v>2681</v>
      </c>
      <c r="C1804" t="s">
        <v>24348</v>
      </c>
      <c r="D1804" s="16" t="s">
        <v>7757</v>
      </c>
      <c r="E1804" s="339" t="s">
        <v>24349</v>
      </c>
      <c r="F1804"/>
      <c r="G1804"/>
      <c r="H1804"/>
    </row>
    <row r="1805" spans="1:8" ht="15" x14ac:dyDescent="0.25">
      <c r="A1805" s="16">
        <f t="shared" si="28"/>
        <v>2682</v>
      </c>
      <c r="B1805">
        <v>2682</v>
      </c>
      <c r="C1805" t="s">
        <v>24350</v>
      </c>
      <c r="D1805" s="16" t="s">
        <v>7757</v>
      </c>
      <c r="E1805" s="339" t="s">
        <v>24351</v>
      </c>
      <c r="F1805"/>
      <c r="G1805"/>
      <c r="H1805"/>
    </row>
    <row r="1806" spans="1:8" ht="15" x14ac:dyDescent="0.25">
      <c r="A1806" s="16">
        <f t="shared" si="28"/>
        <v>2686</v>
      </c>
      <c r="B1806">
        <v>2686</v>
      </c>
      <c r="C1806" t="s">
        <v>24352</v>
      </c>
      <c r="D1806" s="16" t="s">
        <v>7757</v>
      </c>
      <c r="E1806" s="339" t="s">
        <v>23384</v>
      </c>
      <c r="F1806"/>
      <c r="G1806"/>
      <c r="H1806"/>
    </row>
    <row r="1807" spans="1:8" ht="15" x14ac:dyDescent="0.25">
      <c r="A1807" s="16">
        <f t="shared" si="28"/>
        <v>2674</v>
      </c>
      <c r="B1807">
        <v>2674</v>
      </c>
      <c r="C1807" t="s">
        <v>24353</v>
      </c>
      <c r="D1807" s="16" t="s">
        <v>7757</v>
      </c>
      <c r="E1807" s="339" t="s">
        <v>20247</v>
      </c>
      <c r="F1807"/>
      <c r="G1807"/>
      <c r="H1807"/>
    </row>
    <row r="1808" spans="1:8" ht="15" x14ac:dyDescent="0.25">
      <c r="A1808" s="16">
        <f t="shared" si="28"/>
        <v>2683</v>
      </c>
      <c r="B1808">
        <v>2683</v>
      </c>
      <c r="C1808" t="s">
        <v>24354</v>
      </c>
      <c r="D1808" s="16" t="s">
        <v>7757</v>
      </c>
      <c r="E1808" s="339" t="s">
        <v>15650</v>
      </c>
      <c r="F1808"/>
      <c r="G1808"/>
      <c r="H1808"/>
    </row>
    <row r="1809" spans="1:8" ht="15" x14ac:dyDescent="0.25">
      <c r="A1809" s="16">
        <f t="shared" si="28"/>
        <v>2676</v>
      </c>
      <c r="B1809">
        <v>2676</v>
      </c>
      <c r="C1809" t="s">
        <v>24355</v>
      </c>
      <c r="D1809" s="16" t="s">
        <v>7757</v>
      </c>
      <c r="E1809" s="339" t="s">
        <v>12995</v>
      </c>
      <c r="F1809"/>
      <c r="G1809"/>
      <c r="H1809"/>
    </row>
    <row r="1810" spans="1:8" ht="15" x14ac:dyDescent="0.25">
      <c r="A1810" s="16">
        <f t="shared" si="28"/>
        <v>2678</v>
      </c>
      <c r="B1810">
        <v>2678</v>
      </c>
      <c r="C1810" t="s">
        <v>24356</v>
      </c>
      <c r="D1810" s="16" t="s">
        <v>7757</v>
      </c>
      <c r="E1810" s="339" t="s">
        <v>22834</v>
      </c>
      <c r="F1810"/>
      <c r="G1810"/>
      <c r="H1810"/>
    </row>
    <row r="1811" spans="1:8" ht="15" x14ac:dyDescent="0.25">
      <c r="A1811" s="16">
        <f t="shared" si="28"/>
        <v>2679</v>
      </c>
      <c r="B1811">
        <v>2679</v>
      </c>
      <c r="C1811" t="s">
        <v>24357</v>
      </c>
      <c r="D1811" s="16" t="s">
        <v>7757</v>
      </c>
      <c r="E1811" s="339" t="s">
        <v>11538</v>
      </c>
      <c r="F1811"/>
      <c r="G1811"/>
      <c r="H1811"/>
    </row>
    <row r="1812" spans="1:8" ht="15" x14ac:dyDescent="0.25">
      <c r="A1812" s="16">
        <f t="shared" si="28"/>
        <v>12070</v>
      </c>
      <c r="B1812">
        <v>12070</v>
      </c>
      <c r="C1812" t="s">
        <v>24358</v>
      </c>
      <c r="D1812" s="16" t="s">
        <v>7757</v>
      </c>
      <c r="E1812" s="339" t="s">
        <v>10697</v>
      </c>
      <c r="F1812"/>
      <c r="G1812"/>
      <c r="H1812"/>
    </row>
    <row r="1813" spans="1:8" ht="15" x14ac:dyDescent="0.25">
      <c r="A1813" s="16">
        <f t="shared" si="28"/>
        <v>2675</v>
      </c>
      <c r="B1813">
        <v>2675</v>
      </c>
      <c r="C1813" t="s">
        <v>24359</v>
      </c>
      <c r="D1813" s="16" t="s">
        <v>7757</v>
      </c>
      <c r="E1813" s="339" t="s">
        <v>10233</v>
      </c>
      <c r="F1813"/>
      <c r="G1813"/>
      <c r="H1813"/>
    </row>
    <row r="1814" spans="1:8" ht="15" x14ac:dyDescent="0.25">
      <c r="A1814" s="16">
        <f t="shared" si="28"/>
        <v>12067</v>
      </c>
      <c r="B1814">
        <v>12067</v>
      </c>
      <c r="C1814" t="s">
        <v>24360</v>
      </c>
      <c r="D1814" s="16" t="s">
        <v>7757</v>
      </c>
      <c r="E1814" s="339" t="s">
        <v>13886</v>
      </c>
      <c r="F1814"/>
      <c r="G1814"/>
      <c r="H1814"/>
    </row>
    <row r="1815" spans="1:8" ht="15" x14ac:dyDescent="0.25">
      <c r="A1815" s="16">
        <f t="shared" si="28"/>
        <v>21136</v>
      </c>
      <c r="B1815">
        <v>21136</v>
      </c>
      <c r="C1815" t="s">
        <v>24361</v>
      </c>
      <c r="D1815" s="16" t="s">
        <v>7757</v>
      </c>
      <c r="E1815" s="339" t="s">
        <v>12806</v>
      </c>
      <c r="F1815"/>
      <c r="G1815"/>
      <c r="H1815"/>
    </row>
    <row r="1816" spans="1:8" ht="15" x14ac:dyDescent="0.25">
      <c r="A1816" s="16">
        <f t="shared" si="28"/>
        <v>21128</v>
      </c>
      <c r="B1816">
        <v>21128</v>
      </c>
      <c r="C1816" t="s">
        <v>24362</v>
      </c>
      <c r="D1816" s="16" t="s">
        <v>7757</v>
      </c>
      <c r="E1816" s="339" t="s">
        <v>14164</v>
      </c>
      <c r="F1816"/>
      <c r="G1816"/>
      <c r="H1816"/>
    </row>
    <row r="1817" spans="1:8" ht="15" x14ac:dyDescent="0.25">
      <c r="A1817" s="16">
        <f t="shared" si="28"/>
        <v>21130</v>
      </c>
      <c r="B1817">
        <v>21130</v>
      </c>
      <c r="C1817" t="s">
        <v>24363</v>
      </c>
      <c r="D1817" s="16" t="s">
        <v>7757</v>
      </c>
      <c r="E1817" s="339" t="s">
        <v>13883</v>
      </c>
      <c r="F1817"/>
      <c r="G1817"/>
      <c r="H1817"/>
    </row>
    <row r="1818" spans="1:8" ht="15" x14ac:dyDescent="0.25">
      <c r="A1818" s="16">
        <f t="shared" si="28"/>
        <v>21135</v>
      </c>
      <c r="B1818">
        <v>21135</v>
      </c>
      <c r="C1818" t="s">
        <v>24364</v>
      </c>
      <c r="D1818" s="16" t="s">
        <v>7757</v>
      </c>
      <c r="E1818" s="339" t="s">
        <v>11490</v>
      </c>
      <c r="F1818"/>
      <c r="G1818"/>
      <c r="H1818"/>
    </row>
    <row r="1819" spans="1:8" ht="15" x14ac:dyDescent="0.25">
      <c r="A1819" s="16">
        <f t="shared" si="28"/>
        <v>40401</v>
      </c>
      <c r="B1819">
        <v>40401</v>
      </c>
      <c r="C1819" t="s">
        <v>24365</v>
      </c>
      <c r="D1819" s="16" t="s">
        <v>7757</v>
      </c>
      <c r="E1819" s="339" t="s">
        <v>21668</v>
      </c>
      <c r="F1819"/>
      <c r="G1819"/>
      <c r="H1819"/>
    </row>
    <row r="1820" spans="1:8" ht="15" x14ac:dyDescent="0.25">
      <c r="A1820" s="16">
        <f t="shared" si="28"/>
        <v>40402</v>
      </c>
      <c r="B1820">
        <v>40402</v>
      </c>
      <c r="C1820" t="s">
        <v>24366</v>
      </c>
      <c r="D1820" s="16" t="s">
        <v>7757</v>
      </c>
      <c r="E1820" s="339" t="s">
        <v>7816</v>
      </c>
      <c r="F1820"/>
      <c r="G1820"/>
      <c r="H1820"/>
    </row>
    <row r="1821" spans="1:8" ht="15" x14ac:dyDescent="0.25">
      <c r="A1821" s="16">
        <f t="shared" si="28"/>
        <v>40400</v>
      </c>
      <c r="B1821">
        <v>40400</v>
      </c>
      <c r="C1821" t="s">
        <v>24367</v>
      </c>
      <c r="D1821" s="16" t="s">
        <v>7757</v>
      </c>
      <c r="E1821" s="339" t="s">
        <v>23113</v>
      </c>
      <c r="F1821"/>
      <c r="G1821"/>
      <c r="H1821"/>
    </row>
    <row r="1822" spans="1:8" ht="15" x14ac:dyDescent="0.25">
      <c r="A1822" s="16">
        <f t="shared" si="28"/>
        <v>2504</v>
      </c>
      <c r="B1822">
        <v>2504</v>
      </c>
      <c r="C1822" t="s">
        <v>24368</v>
      </c>
      <c r="D1822" s="16" t="s">
        <v>7757</v>
      </c>
      <c r="E1822" s="339" t="s">
        <v>14595</v>
      </c>
      <c r="F1822"/>
      <c r="G1822"/>
      <c r="H1822"/>
    </row>
    <row r="1823" spans="1:8" ht="15" x14ac:dyDescent="0.25">
      <c r="A1823" s="16">
        <f t="shared" si="28"/>
        <v>2501</v>
      </c>
      <c r="B1823">
        <v>2501</v>
      </c>
      <c r="C1823" t="s">
        <v>24369</v>
      </c>
      <c r="D1823" s="16" t="s">
        <v>7757</v>
      </c>
      <c r="E1823" s="339" t="s">
        <v>10692</v>
      </c>
      <c r="F1823"/>
      <c r="G1823"/>
      <c r="H1823"/>
    </row>
    <row r="1824" spans="1:8" ht="15" x14ac:dyDescent="0.25">
      <c r="A1824" s="16">
        <f t="shared" si="28"/>
        <v>2502</v>
      </c>
      <c r="B1824">
        <v>2502</v>
      </c>
      <c r="C1824" t="s">
        <v>24370</v>
      </c>
      <c r="D1824" s="16" t="s">
        <v>7757</v>
      </c>
      <c r="E1824" s="339" t="s">
        <v>14117</v>
      </c>
      <c r="F1824"/>
      <c r="G1824"/>
      <c r="H1824"/>
    </row>
    <row r="1825" spans="1:8" ht="15" x14ac:dyDescent="0.25">
      <c r="A1825" s="16">
        <f t="shared" si="28"/>
        <v>2503</v>
      </c>
      <c r="B1825">
        <v>2503</v>
      </c>
      <c r="C1825" t="s">
        <v>24371</v>
      </c>
      <c r="D1825" s="16" t="s">
        <v>7757</v>
      </c>
      <c r="E1825" s="339" t="s">
        <v>12790</v>
      </c>
      <c r="F1825"/>
      <c r="G1825"/>
      <c r="H1825"/>
    </row>
    <row r="1826" spans="1:8" ht="15" x14ac:dyDescent="0.25">
      <c r="A1826" s="16">
        <f t="shared" si="28"/>
        <v>2500</v>
      </c>
      <c r="B1826">
        <v>2500</v>
      </c>
      <c r="C1826" t="s">
        <v>24372</v>
      </c>
      <c r="D1826" s="16" t="s">
        <v>7757</v>
      </c>
      <c r="E1826" s="339" t="s">
        <v>20836</v>
      </c>
      <c r="F1826"/>
      <c r="G1826"/>
      <c r="H1826"/>
    </row>
    <row r="1827" spans="1:8" ht="15" x14ac:dyDescent="0.25">
      <c r="A1827" s="16">
        <f t="shared" si="28"/>
        <v>2505</v>
      </c>
      <c r="B1827">
        <v>2505</v>
      </c>
      <c r="C1827" t="s">
        <v>24373</v>
      </c>
      <c r="D1827" s="16" t="s">
        <v>7757</v>
      </c>
      <c r="E1827" s="339" t="s">
        <v>24374</v>
      </c>
      <c r="F1827"/>
      <c r="G1827"/>
      <c r="H1827"/>
    </row>
    <row r="1828" spans="1:8" ht="15" x14ac:dyDescent="0.25">
      <c r="A1828" s="16">
        <f t="shared" si="28"/>
        <v>12056</v>
      </c>
      <c r="B1828">
        <v>12056</v>
      </c>
      <c r="C1828" t="s">
        <v>24375</v>
      </c>
      <c r="D1828" s="16" t="s">
        <v>7757</v>
      </c>
      <c r="E1828" s="339" t="s">
        <v>12809</v>
      </c>
      <c r="F1828"/>
      <c r="G1828"/>
      <c r="H1828"/>
    </row>
    <row r="1829" spans="1:8" ht="15" x14ac:dyDescent="0.25">
      <c r="A1829" s="16">
        <f t="shared" si="28"/>
        <v>12057</v>
      </c>
      <c r="B1829">
        <v>12057</v>
      </c>
      <c r="C1829" t="s">
        <v>24376</v>
      </c>
      <c r="D1829" s="16" t="s">
        <v>7757</v>
      </c>
      <c r="E1829" s="339" t="s">
        <v>12801</v>
      </c>
      <c r="F1829"/>
      <c r="G1829"/>
      <c r="H1829"/>
    </row>
    <row r="1830" spans="1:8" ht="15" x14ac:dyDescent="0.25">
      <c r="A1830" s="16">
        <f t="shared" si="28"/>
        <v>12059</v>
      </c>
      <c r="B1830">
        <v>12059</v>
      </c>
      <c r="C1830" t="s">
        <v>24377</v>
      </c>
      <c r="D1830" s="16" t="s">
        <v>7757</v>
      </c>
      <c r="E1830" s="339" t="s">
        <v>15460</v>
      </c>
      <c r="F1830"/>
      <c r="G1830"/>
      <c r="H1830"/>
    </row>
    <row r="1831" spans="1:8" ht="15" x14ac:dyDescent="0.25">
      <c r="A1831" s="16">
        <f t="shared" si="28"/>
        <v>12058</v>
      </c>
      <c r="B1831">
        <v>12058</v>
      </c>
      <c r="C1831" t="s">
        <v>24378</v>
      </c>
      <c r="D1831" s="16" t="s">
        <v>7757</v>
      </c>
      <c r="E1831" s="339" t="s">
        <v>24379</v>
      </c>
      <c r="F1831"/>
      <c r="G1831"/>
      <c r="H1831"/>
    </row>
    <row r="1832" spans="1:8" ht="15" x14ac:dyDescent="0.25">
      <c r="A1832" s="16">
        <f t="shared" si="28"/>
        <v>12060</v>
      </c>
      <c r="B1832">
        <v>12060</v>
      </c>
      <c r="C1832" t="s">
        <v>24380</v>
      </c>
      <c r="D1832" s="16" t="s">
        <v>7757</v>
      </c>
      <c r="E1832" s="339" t="s">
        <v>22231</v>
      </c>
      <c r="F1832"/>
      <c r="G1832"/>
      <c r="H1832"/>
    </row>
    <row r="1833" spans="1:8" ht="15" x14ac:dyDescent="0.25">
      <c r="A1833" s="16">
        <f t="shared" si="28"/>
        <v>12061</v>
      </c>
      <c r="B1833">
        <v>12061</v>
      </c>
      <c r="C1833" t="s">
        <v>24381</v>
      </c>
      <c r="D1833" s="16" t="s">
        <v>7757</v>
      </c>
      <c r="E1833" s="339" t="s">
        <v>14880</v>
      </c>
      <c r="F1833"/>
      <c r="G1833"/>
      <c r="H1833"/>
    </row>
    <row r="1834" spans="1:8" ht="15" x14ac:dyDescent="0.25">
      <c r="A1834" s="16">
        <f t="shared" si="28"/>
        <v>12062</v>
      </c>
      <c r="B1834">
        <v>12062</v>
      </c>
      <c r="C1834" t="s">
        <v>24382</v>
      </c>
      <c r="D1834" s="16" t="s">
        <v>7757</v>
      </c>
      <c r="E1834" s="339" t="s">
        <v>15953</v>
      </c>
      <c r="F1834"/>
      <c r="G1834"/>
      <c r="H1834"/>
    </row>
    <row r="1835" spans="1:8" ht="15" x14ac:dyDescent="0.25">
      <c r="A1835" s="16">
        <f t="shared" si="28"/>
        <v>21137</v>
      </c>
      <c r="B1835">
        <v>21137</v>
      </c>
      <c r="C1835" t="s">
        <v>24383</v>
      </c>
      <c r="D1835" s="16" t="s">
        <v>7757</v>
      </c>
      <c r="E1835" s="339" t="s">
        <v>10511</v>
      </c>
      <c r="F1835"/>
      <c r="G1835"/>
      <c r="H1835"/>
    </row>
    <row r="1836" spans="1:8" ht="15" x14ac:dyDescent="0.25">
      <c r="A1836" s="16">
        <f t="shared" si="28"/>
        <v>2687</v>
      </c>
      <c r="B1836">
        <v>2687</v>
      </c>
      <c r="C1836" t="s">
        <v>24384</v>
      </c>
      <c r="D1836" s="16" t="s">
        <v>7757</v>
      </c>
      <c r="E1836" s="339" t="s">
        <v>24385</v>
      </c>
      <c r="F1836"/>
      <c r="G1836"/>
      <c r="H1836"/>
    </row>
    <row r="1837" spans="1:8" ht="15" x14ac:dyDescent="0.25">
      <c r="A1837" s="16">
        <f t="shared" si="28"/>
        <v>2689</v>
      </c>
      <c r="B1837">
        <v>2689</v>
      </c>
      <c r="C1837" t="s">
        <v>24386</v>
      </c>
      <c r="D1837" s="16" t="s">
        <v>7757</v>
      </c>
      <c r="E1837" s="339" t="s">
        <v>8350</v>
      </c>
      <c r="F1837"/>
      <c r="G1837"/>
      <c r="H1837"/>
    </row>
    <row r="1838" spans="1:8" ht="15" x14ac:dyDescent="0.25">
      <c r="A1838" s="16">
        <f t="shared" si="28"/>
        <v>2688</v>
      </c>
      <c r="B1838">
        <v>2688</v>
      </c>
      <c r="C1838" t="s">
        <v>24387</v>
      </c>
      <c r="D1838" s="16" t="s">
        <v>7757</v>
      </c>
      <c r="E1838" s="339" t="s">
        <v>7867</v>
      </c>
      <c r="F1838"/>
      <c r="G1838"/>
      <c r="H1838"/>
    </row>
    <row r="1839" spans="1:8" ht="15" x14ac:dyDescent="0.25">
      <c r="A1839" s="16">
        <f t="shared" si="28"/>
        <v>2690</v>
      </c>
      <c r="B1839">
        <v>2690</v>
      </c>
      <c r="C1839" t="s">
        <v>24388</v>
      </c>
      <c r="D1839" s="16" t="s">
        <v>7757</v>
      </c>
      <c r="E1839" s="339" t="s">
        <v>7873</v>
      </c>
      <c r="F1839"/>
      <c r="G1839"/>
      <c r="H1839"/>
    </row>
    <row r="1840" spans="1:8" ht="15" x14ac:dyDescent="0.25">
      <c r="A1840" s="16">
        <f t="shared" si="28"/>
        <v>39243</v>
      </c>
      <c r="B1840">
        <v>39243</v>
      </c>
      <c r="C1840" t="s">
        <v>24389</v>
      </c>
      <c r="D1840" s="16" t="s">
        <v>7757</v>
      </c>
      <c r="E1840" s="339" t="s">
        <v>21668</v>
      </c>
      <c r="F1840"/>
      <c r="G1840"/>
      <c r="H1840"/>
    </row>
    <row r="1841" spans="1:8" ht="15" x14ac:dyDescent="0.25">
      <c r="A1841" s="16">
        <f t="shared" si="28"/>
        <v>39244</v>
      </c>
      <c r="B1841">
        <v>39244</v>
      </c>
      <c r="C1841" t="s">
        <v>24390</v>
      </c>
      <c r="D1841" s="16" t="s">
        <v>7757</v>
      </c>
      <c r="E1841" s="339" t="s">
        <v>8050</v>
      </c>
      <c r="F1841"/>
      <c r="G1841"/>
      <c r="H1841"/>
    </row>
    <row r="1842" spans="1:8" ht="15" x14ac:dyDescent="0.25">
      <c r="A1842" s="16">
        <f t="shared" si="28"/>
        <v>39245</v>
      </c>
      <c r="B1842">
        <v>39245</v>
      </c>
      <c r="C1842" t="s">
        <v>24391</v>
      </c>
      <c r="D1842" s="16" t="s">
        <v>7757</v>
      </c>
      <c r="E1842" s="339" t="s">
        <v>21910</v>
      </c>
      <c r="F1842"/>
      <c r="G1842"/>
      <c r="H1842"/>
    </row>
    <row r="1843" spans="1:8" ht="15" x14ac:dyDescent="0.25">
      <c r="A1843" s="16">
        <f t="shared" si="28"/>
        <v>39254</v>
      </c>
      <c r="B1843">
        <v>39254</v>
      </c>
      <c r="C1843" t="s">
        <v>24392</v>
      </c>
      <c r="D1843" s="16" t="s">
        <v>7757</v>
      </c>
      <c r="E1843" s="339" t="s">
        <v>16093</v>
      </c>
      <c r="F1843"/>
      <c r="G1843"/>
      <c r="H1843"/>
    </row>
    <row r="1844" spans="1:8" ht="15" x14ac:dyDescent="0.25">
      <c r="A1844" s="16">
        <f t="shared" si="28"/>
        <v>39255</v>
      </c>
      <c r="B1844">
        <v>39255</v>
      </c>
      <c r="C1844" t="s">
        <v>24393</v>
      </c>
      <c r="D1844" s="16" t="s">
        <v>7757</v>
      </c>
      <c r="E1844" s="339" t="s">
        <v>20256</v>
      </c>
      <c r="F1844"/>
      <c r="G1844"/>
      <c r="H1844"/>
    </row>
    <row r="1845" spans="1:8" ht="15" x14ac:dyDescent="0.25">
      <c r="A1845" s="16">
        <f t="shared" si="28"/>
        <v>39253</v>
      </c>
      <c r="B1845">
        <v>39253</v>
      </c>
      <c r="C1845" t="s">
        <v>24394</v>
      </c>
      <c r="D1845" s="16" t="s">
        <v>7757</v>
      </c>
      <c r="E1845" s="339" t="s">
        <v>7793</v>
      </c>
      <c r="F1845"/>
      <c r="G1845"/>
      <c r="H1845"/>
    </row>
    <row r="1846" spans="1:8" ht="15" x14ac:dyDescent="0.25">
      <c r="A1846" s="16">
        <f t="shared" si="28"/>
        <v>39246</v>
      </c>
      <c r="B1846">
        <v>39246</v>
      </c>
      <c r="C1846" t="s">
        <v>24395</v>
      </c>
      <c r="D1846" s="16" t="s">
        <v>7757</v>
      </c>
      <c r="E1846" s="339" t="s">
        <v>7963</v>
      </c>
      <c r="F1846"/>
      <c r="G1846"/>
      <c r="H1846"/>
    </row>
    <row r="1847" spans="1:8" ht="15" x14ac:dyDescent="0.25">
      <c r="A1847" s="16">
        <f t="shared" si="28"/>
        <v>39247</v>
      </c>
      <c r="B1847">
        <v>39247</v>
      </c>
      <c r="C1847" t="s">
        <v>24396</v>
      </c>
      <c r="D1847" s="16" t="s">
        <v>7757</v>
      </c>
      <c r="E1847" s="339" t="s">
        <v>16516</v>
      </c>
      <c r="F1847"/>
      <c r="G1847"/>
      <c r="H1847"/>
    </row>
    <row r="1848" spans="1:8" ht="15" x14ac:dyDescent="0.25">
      <c r="A1848" s="16">
        <f t="shared" si="28"/>
        <v>2446</v>
      </c>
      <c r="B1848">
        <v>2446</v>
      </c>
      <c r="C1848" t="s">
        <v>24397</v>
      </c>
      <c r="D1848" s="16" t="s">
        <v>7757</v>
      </c>
      <c r="E1848" s="339" t="s">
        <v>15935</v>
      </c>
      <c r="F1848"/>
      <c r="G1848"/>
      <c r="H1848"/>
    </row>
    <row r="1849" spans="1:8" ht="15" x14ac:dyDescent="0.25">
      <c r="A1849" s="16">
        <f t="shared" si="28"/>
        <v>2442</v>
      </c>
      <c r="B1849">
        <v>2442</v>
      </c>
      <c r="C1849" t="s">
        <v>24398</v>
      </c>
      <c r="D1849" s="16" t="s">
        <v>7757</v>
      </c>
      <c r="E1849" s="339" t="s">
        <v>24399</v>
      </c>
      <c r="F1849"/>
      <c r="G1849"/>
      <c r="H1849"/>
    </row>
    <row r="1850" spans="1:8" ht="15" x14ac:dyDescent="0.25">
      <c r="A1850" s="16">
        <f t="shared" si="28"/>
        <v>39248</v>
      </c>
      <c r="B1850">
        <v>39248</v>
      </c>
      <c r="C1850" t="s">
        <v>24400</v>
      </c>
      <c r="D1850" s="16" t="s">
        <v>7757</v>
      </c>
      <c r="E1850" s="339" t="s">
        <v>7828</v>
      </c>
      <c r="F1850"/>
      <c r="G1850"/>
      <c r="H1850"/>
    </row>
    <row r="1851" spans="1:8" ht="15" x14ac:dyDescent="0.25">
      <c r="A1851" s="16">
        <f t="shared" si="28"/>
        <v>2438</v>
      </c>
      <c r="B1851">
        <v>2438</v>
      </c>
      <c r="C1851" t="s">
        <v>24401</v>
      </c>
      <c r="D1851" s="16" t="s">
        <v>7754</v>
      </c>
      <c r="E1851" s="339" t="s">
        <v>21155</v>
      </c>
      <c r="F1851"/>
      <c r="G1851"/>
      <c r="H1851"/>
    </row>
    <row r="1852" spans="1:8" ht="15" x14ac:dyDescent="0.25">
      <c r="A1852" s="16">
        <f t="shared" si="28"/>
        <v>40922</v>
      </c>
      <c r="B1852">
        <v>40922</v>
      </c>
      <c r="C1852" t="s">
        <v>24402</v>
      </c>
      <c r="D1852" s="16" t="s">
        <v>7813</v>
      </c>
      <c r="E1852" s="339" t="s">
        <v>24403</v>
      </c>
      <c r="F1852"/>
      <c r="G1852"/>
      <c r="H1852"/>
    </row>
    <row r="1853" spans="1:8" ht="15" x14ac:dyDescent="0.25">
      <c r="A1853" s="16">
        <f t="shared" si="28"/>
        <v>36486</v>
      </c>
      <c r="B1853">
        <v>36486</v>
      </c>
      <c r="C1853" t="s">
        <v>24404</v>
      </c>
      <c r="D1853" s="16" t="s">
        <v>7753</v>
      </c>
      <c r="E1853" s="339" t="s">
        <v>24405</v>
      </c>
      <c r="F1853"/>
      <c r="G1853"/>
      <c r="H1853"/>
    </row>
    <row r="1854" spans="1:8" ht="15" x14ac:dyDescent="0.25">
      <c r="A1854" s="16">
        <f t="shared" si="28"/>
        <v>37777</v>
      </c>
      <c r="B1854">
        <v>37777</v>
      </c>
      <c r="C1854" t="s">
        <v>24406</v>
      </c>
      <c r="D1854" s="16" t="s">
        <v>7753</v>
      </c>
      <c r="E1854" s="339" t="s">
        <v>24407</v>
      </c>
      <c r="F1854"/>
      <c r="G1854"/>
      <c r="H1854"/>
    </row>
    <row r="1855" spans="1:8" ht="15" x14ac:dyDescent="0.25">
      <c r="A1855" s="16">
        <f t="shared" si="28"/>
        <v>12624</v>
      </c>
      <c r="B1855">
        <v>12624</v>
      </c>
      <c r="C1855" t="s">
        <v>24408</v>
      </c>
      <c r="D1855" s="16" t="s">
        <v>7753</v>
      </c>
      <c r="E1855" s="339" t="s">
        <v>21154</v>
      </c>
      <c r="F1855"/>
      <c r="G1855"/>
      <c r="H1855"/>
    </row>
    <row r="1856" spans="1:8" ht="15" x14ac:dyDescent="0.25">
      <c r="A1856" s="16">
        <f t="shared" si="28"/>
        <v>517</v>
      </c>
      <c r="B1856">
        <v>517</v>
      </c>
      <c r="C1856" t="s">
        <v>24409</v>
      </c>
      <c r="D1856" s="16" t="s">
        <v>7751</v>
      </c>
      <c r="E1856" s="339" t="s">
        <v>13321</v>
      </c>
      <c r="F1856"/>
      <c r="G1856"/>
      <c r="H1856"/>
    </row>
    <row r="1857" spans="1:8" ht="15" x14ac:dyDescent="0.25">
      <c r="A1857" s="16">
        <f t="shared" si="28"/>
        <v>37534</v>
      </c>
      <c r="B1857">
        <v>37534</v>
      </c>
      <c r="C1857" t="s">
        <v>24410</v>
      </c>
      <c r="D1857" s="16" t="s">
        <v>7755</v>
      </c>
      <c r="E1857" s="339" t="s">
        <v>14899</v>
      </c>
      <c r="F1857"/>
      <c r="G1857"/>
      <c r="H1857"/>
    </row>
    <row r="1858" spans="1:8" ht="15" x14ac:dyDescent="0.25">
      <c r="A1858" s="16">
        <f t="shared" si="28"/>
        <v>37535</v>
      </c>
      <c r="B1858">
        <v>37535</v>
      </c>
      <c r="C1858" t="s">
        <v>24411</v>
      </c>
      <c r="D1858" s="16" t="s">
        <v>7755</v>
      </c>
      <c r="E1858" s="339" t="s">
        <v>14899</v>
      </c>
      <c r="F1858"/>
      <c r="G1858"/>
      <c r="H1858"/>
    </row>
    <row r="1859" spans="1:8" ht="15" x14ac:dyDescent="0.25">
      <c r="A1859" s="16">
        <f t="shared" ref="A1859:A1922" si="29">B1859</f>
        <v>37533</v>
      </c>
      <c r="B1859">
        <v>37533</v>
      </c>
      <c r="C1859" t="s">
        <v>24412</v>
      </c>
      <c r="D1859" s="16" t="s">
        <v>7755</v>
      </c>
      <c r="E1859" s="339" t="s">
        <v>14899</v>
      </c>
      <c r="F1859"/>
      <c r="G1859"/>
      <c r="H1859"/>
    </row>
    <row r="1860" spans="1:8" ht="15" x14ac:dyDescent="0.25">
      <c r="A1860" s="16">
        <f t="shared" si="29"/>
        <v>37537</v>
      </c>
      <c r="B1860">
        <v>37537</v>
      </c>
      <c r="C1860" t="s">
        <v>24413</v>
      </c>
      <c r="D1860" s="16" t="s">
        <v>7755</v>
      </c>
      <c r="E1860" s="339" t="s">
        <v>16096</v>
      </c>
      <c r="F1860"/>
      <c r="G1860"/>
      <c r="H1860"/>
    </row>
    <row r="1861" spans="1:8" ht="15" x14ac:dyDescent="0.25">
      <c r="A1861" s="16">
        <f t="shared" si="29"/>
        <v>37536</v>
      </c>
      <c r="B1861">
        <v>37536</v>
      </c>
      <c r="C1861" t="s">
        <v>24414</v>
      </c>
      <c r="D1861" s="16" t="s">
        <v>7755</v>
      </c>
      <c r="E1861" s="339" t="s">
        <v>16096</v>
      </c>
      <c r="F1861"/>
      <c r="G1861"/>
      <c r="H1861"/>
    </row>
    <row r="1862" spans="1:8" ht="15" x14ac:dyDescent="0.25">
      <c r="A1862" s="16">
        <f t="shared" si="29"/>
        <v>37532</v>
      </c>
      <c r="B1862">
        <v>37532</v>
      </c>
      <c r="C1862" t="s">
        <v>24415</v>
      </c>
      <c r="D1862" s="16" t="s">
        <v>7755</v>
      </c>
      <c r="E1862" s="339" t="s">
        <v>16096</v>
      </c>
      <c r="F1862"/>
      <c r="G1862"/>
      <c r="H1862"/>
    </row>
    <row r="1863" spans="1:8" ht="15" x14ac:dyDescent="0.25">
      <c r="A1863" s="16">
        <f t="shared" si="29"/>
        <v>2696</v>
      </c>
      <c r="B1863">
        <v>2696</v>
      </c>
      <c r="C1863" t="s">
        <v>24416</v>
      </c>
      <c r="D1863" s="16" t="s">
        <v>7754</v>
      </c>
      <c r="E1863" s="339" t="s">
        <v>22162</v>
      </c>
      <c r="F1863"/>
      <c r="G1863"/>
      <c r="H1863"/>
    </row>
    <row r="1864" spans="1:8" ht="15" x14ac:dyDescent="0.25">
      <c r="A1864" s="16">
        <f t="shared" si="29"/>
        <v>40928</v>
      </c>
      <c r="B1864">
        <v>40928</v>
      </c>
      <c r="C1864" t="s">
        <v>24417</v>
      </c>
      <c r="D1864" s="16" t="s">
        <v>7813</v>
      </c>
      <c r="E1864" s="339" t="s">
        <v>22164</v>
      </c>
      <c r="F1864"/>
      <c r="G1864"/>
      <c r="H1864"/>
    </row>
    <row r="1865" spans="1:8" ht="15" x14ac:dyDescent="0.25">
      <c r="A1865" s="16">
        <f t="shared" si="29"/>
        <v>4083</v>
      </c>
      <c r="B1865">
        <v>4083</v>
      </c>
      <c r="C1865" t="s">
        <v>24418</v>
      </c>
      <c r="D1865" s="16" t="s">
        <v>7754</v>
      </c>
      <c r="E1865" s="339" t="s">
        <v>17111</v>
      </c>
      <c r="F1865"/>
      <c r="G1865"/>
      <c r="H1865"/>
    </row>
    <row r="1866" spans="1:8" ht="15" x14ac:dyDescent="0.25">
      <c r="A1866" s="16">
        <f t="shared" si="29"/>
        <v>40818</v>
      </c>
      <c r="B1866">
        <v>40818</v>
      </c>
      <c r="C1866" t="s">
        <v>24419</v>
      </c>
      <c r="D1866" s="16" t="s">
        <v>7813</v>
      </c>
      <c r="E1866" s="339" t="s">
        <v>24420</v>
      </c>
      <c r="F1866"/>
      <c r="G1866"/>
      <c r="H1866"/>
    </row>
    <row r="1867" spans="1:8" ht="15" x14ac:dyDescent="0.25">
      <c r="A1867" s="16">
        <f t="shared" si="29"/>
        <v>43146</v>
      </c>
      <c r="B1867">
        <v>43146</v>
      </c>
      <c r="C1867" t="s">
        <v>24421</v>
      </c>
      <c r="D1867" s="16" t="s">
        <v>7755</v>
      </c>
      <c r="E1867" s="339" t="s">
        <v>7849</v>
      </c>
      <c r="F1867"/>
      <c r="G1867"/>
      <c r="H1867"/>
    </row>
    <row r="1868" spans="1:8" ht="15" x14ac:dyDescent="0.25">
      <c r="A1868" s="16">
        <f t="shared" si="29"/>
        <v>2705</v>
      </c>
      <c r="B1868">
        <v>2705</v>
      </c>
      <c r="C1868" t="s">
        <v>24422</v>
      </c>
      <c r="D1868" s="16" t="s">
        <v>15621</v>
      </c>
      <c r="E1868" s="339" t="s">
        <v>8096</v>
      </c>
      <c r="F1868"/>
      <c r="G1868"/>
      <c r="H1868"/>
    </row>
    <row r="1869" spans="1:8" ht="15" x14ac:dyDescent="0.25">
      <c r="A1869" s="16">
        <f t="shared" si="29"/>
        <v>14250</v>
      </c>
      <c r="B1869">
        <v>14250</v>
      </c>
      <c r="C1869" t="s">
        <v>24423</v>
      </c>
      <c r="D1869" s="16" t="s">
        <v>15621</v>
      </c>
      <c r="E1869" s="339" t="s">
        <v>12681</v>
      </c>
      <c r="F1869"/>
      <c r="G1869"/>
      <c r="H1869"/>
    </row>
    <row r="1870" spans="1:8" ht="15" x14ac:dyDescent="0.25">
      <c r="A1870" s="16">
        <f t="shared" si="29"/>
        <v>11683</v>
      </c>
      <c r="B1870">
        <v>11683</v>
      </c>
      <c r="C1870" t="s">
        <v>24424</v>
      </c>
      <c r="D1870" s="16" t="s">
        <v>7753</v>
      </c>
      <c r="E1870" s="339" t="s">
        <v>19355</v>
      </c>
      <c r="F1870"/>
      <c r="G1870"/>
      <c r="H1870"/>
    </row>
    <row r="1871" spans="1:8" ht="15" x14ac:dyDescent="0.25">
      <c r="A1871" s="16">
        <f t="shared" si="29"/>
        <v>11684</v>
      </c>
      <c r="B1871">
        <v>11684</v>
      </c>
      <c r="C1871" t="s">
        <v>24425</v>
      </c>
      <c r="D1871" s="16" t="s">
        <v>7753</v>
      </c>
      <c r="E1871" s="339" t="s">
        <v>24426</v>
      </c>
      <c r="F1871"/>
      <c r="G1871"/>
      <c r="H1871"/>
    </row>
    <row r="1872" spans="1:8" ht="15" x14ac:dyDescent="0.25">
      <c r="A1872" s="16">
        <f t="shared" si="29"/>
        <v>6141</v>
      </c>
      <c r="B1872">
        <v>6141</v>
      </c>
      <c r="C1872" t="s">
        <v>24427</v>
      </c>
      <c r="D1872" s="16" t="s">
        <v>7753</v>
      </c>
      <c r="E1872" s="339" t="s">
        <v>15676</v>
      </c>
      <c r="F1872"/>
      <c r="G1872"/>
      <c r="H1872"/>
    </row>
    <row r="1873" spans="1:8" ht="15" x14ac:dyDescent="0.25">
      <c r="A1873" s="16">
        <f t="shared" si="29"/>
        <v>11681</v>
      </c>
      <c r="B1873">
        <v>11681</v>
      </c>
      <c r="C1873" t="s">
        <v>24428</v>
      </c>
      <c r="D1873" s="16" t="s">
        <v>7753</v>
      </c>
      <c r="E1873" s="339" t="s">
        <v>15935</v>
      </c>
      <c r="F1873"/>
      <c r="G1873"/>
      <c r="H1873"/>
    </row>
    <row r="1874" spans="1:8" ht="15" x14ac:dyDescent="0.25">
      <c r="A1874" s="16">
        <f t="shared" si="29"/>
        <v>2706</v>
      </c>
      <c r="B1874">
        <v>2706</v>
      </c>
      <c r="C1874" t="s">
        <v>24429</v>
      </c>
      <c r="D1874" s="16" t="s">
        <v>7754</v>
      </c>
      <c r="E1874" s="339" t="s">
        <v>24430</v>
      </c>
      <c r="F1874"/>
      <c r="G1874"/>
      <c r="H1874"/>
    </row>
    <row r="1875" spans="1:8" ht="15" x14ac:dyDescent="0.25">
      <c r="A1875" s="16">
        <f t="shared" si="29"/>
        <v>40811</v>
      </c>
      <c r="B1875">
        <v>40811</v>
      </c>
      <c r="C1875" t="s">
        <v>24431</v>
      </c>
      <c r="D1875" s="16" t="s">
        <v>7813</v>
      </c>
      <c r="E1875" s="339" t="s">
        <v>24432</v>
      </c>
      <c r="F1875"/>
      <c r="G1875"/>
      <c r="H1875"/>
    </row>
    <row r="1876" spans="1:8" ht="15" x14ac:dyDescent="0.25">
      <c r="A1876" s="16">
        <f t="shared" si="29"/>
        <v>2707</v>
      </c>
      <c r="B1876">
        <v>2707</v>
      </c>
      <c r="C1876" t="s">
        <v>24433</v>
      </c>
      <c r="D1876" s="16" t="s">
        <v>7754</v>
      </c>
      <c r="E1876" s="339" t="s">
        <v>24434</v>
      </c>
      <c r="F1876"/>
      <c r="G1876"/>
      <c r="H1876"/>
    </row>
    <row r="1877" spans="1:8" ht="15" x14ac:dyDescent="0.25">
      <c r="A1877" s="16">
        <f t="shared" si="29"/>
        <v>40813</v>
      </c>
      <c r="B1877">
        <v>40813</v>
      </c>
      <c r="C1877" t="s">
        <v>24435</v>
      </c>
      <c r="D1877" s="16" t="s">
        <v>7813</v>
      </c>
      <c r="E1877" s="339" t="s">
        <v>24436</v>
      </c>
      <c r="F1877"/>
      <c r="G1877"/>
      <c r="H1877"/>
    </row>
    <row r="1878" spans="1:8" ht="15" x14ac:dyDescent="0.25">
      <c r="A1878" s="16">
        <f t="shared" si="29"/>
        <v>2708</v>
      </c>
      <c r="B1878">
        <v>2708</v>
      </c>
      <c r="C1878" t="s">
        <v>24437</v>
      </c>
      <c r="D1878" s="16" t="s">
        <v>7754</v>
      </c>
      <c r="E1878" s="339" t="s">
        <v>24438</v>
      </c>
      <c r="F1878"/>
      <c r="G1878"/>
      <c r="H1878"/>
    </row>
    <row r="1879" spans="1:8" ht="15" x14ac:dyDescent="0.25">
      <c r="A1879" s="16">
        <f t="shared" si="29"/>
        <v>40814</v>
      </c>
      <c r="B1879">
        <v>40814</v>
      </c>
      <c r="C1879" t="s">
        <v>24439</v>
      </c>
      <c r="D1879" s="16" t="s">
        <v>7813</v>
      </c>
      <c r="E1879" s="339" t="s">
        <v>24440</v>
      </c>
      <c r="F1879"/>
      <c r="G1879"/>
      <c r="H1879"/>
    </row>
    <row r="1880" spans="1:8" ht="15" x14ac:dyDescent="0.25">
      <c r="A1880" s="16">
        <f t="shared" si="29"/>
        <v>38403</v>
      </c>
      <c r="B1880">
        <v>38403</v>
      </c>
      <c r="C1880" t="s">
        <v>24441</v>
      </c>
      <c r="D1880" s="16" t="s">
        <v>7753</v>
      </c>
      <c r="E1880" s="339" t="s">
        <v>24442</v>
      </c>
      <c r="F1880"/>
      <c r="G1880"/>
      <c r="H1880"/>
    </row>
    <row r="1881" spans="1:8" ht="15" x14ac:dyDescent="0.25">
      <c r="A1881" s="16">
        <f t="shared" si="29"/>
        <v>43482</v>
      </c>
      <c r="B1881">
        <v>43482</v>
      </c>
      <c r="C1881" t="s">
        <v>24443</v>
      </c>
      <c r="D1881" s="16" t="s">
        <v>7754</v>
      </c>
      <c r="E1881" s="339" t="s">
        <v>8214</v>
      </c>
      <c r="F1881"/>
      <c r="G1881"/>
      <c r="H1881"/>
    </row>
    <row r="1882" spans="1:8" ht="15" x14ac:dyDescent="0.25">
      <c r="A1882" s="16">
        <f t="shared" si="29"/>
        <v>43494</v>
      </c>
      <c r="B1882">
        <v>43494</v>
      </c>
      <c r="C1882" t="s">
        <v>24444</v>
      </c>
      <c r="D1882" s="16" t="s">
        <v>7813</v>
      </c>
      <c r="E1882" s="339" t="s">
        <v>24445</v>
      </c>
      <c r="F1882"/>
      <c r="G1882"/>
      <c r="H1882"/>
    </row>
    <row r="1883" spans="1:8" ht="15" x14ac:dyDescent="0.25">
      <c r="A1883" s="16">
        <f t="shared" si="29"/>
        <v>43483</v>
      </c>
      <c r="B1883">
        <v>43483</v>
      </c>
      <c r="C1883" t="s">
        <v>24446</v>
      </c>
      <c r="D1883" s="16" t="s">
        <v>7754</v>
      </c>
      <c r="E1883" s="339" t="s">
        <v>21687</v>
      </c>
      <c r="F1883"/>
      <c r="G1883"/>
      <c r="H1883"/>
    </row>
    <row r="1884" spans="1:8" ht="15" x14ac:dyDescent="0.25">
      <c r="A1884" s="16">
        <f t="shared" si="29"/>
        <v>43495</v>
      </c>
      <c r="B1884">
        <v>43495</v>
      </c>
      <c r="C1884" t="s">
        <v>24447</v>
      </c>
      <c r="D1884" s="16" t="s">
        <v>7813</v>
      </c>
      <c r="E1884" s="339" t="s">
        <v>24448</v>
      </c>
      <c r="F1884"/>
      <c r="G1884"/>
      <c r="H1884"/>
    </row>
    <row r="1885" spans="1:8" ht="15" x14ac:dyDescent="0.25">
      <c r="A1885" s="16">
        <f t="shared" si="29"/>
        <v>43484</v>
      </c>
      <c r="B1885">
        <v>43484</v>
      </c>
      <c r="C1885" t="s">
        <v>24449</v>
      </c>
      <c r="D1885" s="16" t="s">
        <v>7754</v>
      </c>
      <c r="E1885" s="339" t="s">
        <v>7792</v>
      </c>
      <c r="F1885"/>
      <c r="G1885"/>
      <c r="H1885"/>
    </row>
    <row r="1886" spans="1:8" ht="15" x14ac:dyDescent="0.25">
      <c r="A1886" s="16">
        <f t="shared" si="29"/>
        <v>43496</v>
      </c>
      <c r="B1886">
        <v>43496</v>
      </c>
      <c r="C1886" t="s">
        <v>24450</v>
      </c>
      <c r="D1886" s="16" t="s">
        <v>7813</v>
      </c>
      <c r="E1886" s="339" t="s">
        <v>24451</v>
      </c>
      <c r="F1886"/>
      <c r="G1886"/>
      <c r="H1886"/>
    </row>
    <row r="1887" spans="1:8" ht="15" x14ac:dyDescent="0.25">
      <c r="A1887" s="16">
        <f t="shared" si="29"/>
        <v>43485</v>
      </c>
      <c r="B1887">
        <v>43485</v>
      </c>
      <c r="C1887" t="s">
        <v>24452</v>
      </c>
      <c r="D1887" s="16" t="s">
        <v>7754</v>
      </c>
      <c r="E1887" s="339" t="s">
        <v>24453</v>
      </c>
      <c r="F1887"/>
      <c r="G1887"/>
      <c r="H1887"/>
    </row>
    <row r="1888" spans="1:8" ht="15" x14ac:dyDescent="0.25">
      <c r="A1888" s="16">
        <f t="shared" si="29"/>
        <v>43497</v>
      </c>
      <c r="B1888">
        <v>43497</v>
      </c>
      <c r="C1888" t="s">
        <v>24454</v>
      </c>
      <c r="D1888" s="16" t="s">
        <v>7813</v>
      </c>
      <c r="E1888" s="339" t="s">
        <v>24455</v>
      </c>
      <c r="F1888"/>
      <c r="G1888"/>
      <c r="H1888"/>
    </row>
    <row r="1889" spans="1:8" ht="15" x14ac:dyDescent="0.25">
      <c r="A1889" s="16">
        <f t="shared" si="29"/>
        <v>43487</v>
      </c>
      <c r="B1889">
        <v>43487</v>
      </c>
      <c r="C1889" t="s">
        <v>24456</v>
      </c>
      <c r="D1889" s="16" t="s">
        <v>7754</v>
      </c>
      <c r="E1889" s="339" t="s">
        <v>12681</v>
      </c>
      <c r="F1889"/>
      <c r="G1889"/>
      <c r="H1889"/>
    </row>
    <row r="1890" spans="1:8" ht="15" x14ac:dyDescent="0.25">
      <c r="A1890" s="16">
        <f t="shared" si="29"/>
        <v>43499</v>
      </c>
      <c r="B1890">
        <v>43499</v>
      </c>
      <c r="C1890" t="s">
        <v>24457</v>
      </c>
      <c r="D1890" s="16" t="s">
        <v>7813</v>
      </c>
      <c r="E1890" s="339" t="s">
        <v>24458</v>
      </c>
      <c r="F1890"/>
      <c r="G1890"/>
      <c r="H1890"/>
    </row>
    <row r="1891" spans="1:8" ht="15" x14ac:dyDescent="0.25">
      <c r="A1891" s="16">
        <f t="shared" si="29"/>
        <v>43486</v>
      </c>
      <c r="B1891">
        <v>43486</v>
      </c>
      <c r="C1891" t="s">
        <v>24459</v>
      </c>
      <c r="D1891" s="16" t="s">
        <v>7754</v>
      </c>
      <c r="E1891" s="339" t="s">
        <v>7775</v>
      </c>
      <c r="F1891"/>
      <c r="G1891"/>
      <c r="H1891"/>
    </row>
    <row r="1892" spans="1:8" ht="15" x14ac:dyDescent="0.25">
      <c r="A1892" s="16">
        <f t="shared" si="29"/>
        <v>43498</v>
      </c>
      <c r="B1892">
        <v>43498</v>
      </c>
      <c r="C1892" t="s">
        <v>24460</v>
      </c>
      <c r="D1892" s="16" t="s">
        <v>7813</v>
      </c>
      <c r="E1892" s="339" t="s">
        <v>24461</v>
      </c>
      <c r="F1892"/>
      <c r="G1892"/>
      <c r="H1892"/>
    </row>
    <row r="1893" spans="1:8" ht="15" x14ac:dyDescent="0.25">
      <c r="A1893" s="16">
        <f t="shared" si="29"/>
        <v>43488</v>
      </c>
      <c r="B1893">
        <v>43488</v>
      </c>
      <c r="C1893" t="s">
        <v>24462</v>
      </c>
      <c r="D1893" s="16" t="s">
        <v>7754</v>
      </c>
      <c r="E1893" s="339" t="s">
        <v>13558</v>
      </c>
      <c r="F1893"/>
      <c r="G1893"/>
      <c r="H1893"/>
    </row>
    <row r="1894" spans="1:8" ht="15" x14ac:dyDescent="0.25">
      <c r="A1894" s="16">
        <f t="shared" si="29"/>
        <v>43500</v>
      </c>
      <c r="B1894">
        <v>43500</v>
      </c>
      <c r="C1894" t="s">
        <v>24463</v>
      </c>
      <c r="D1894" s="16" t="s">
        <v>7813</v>
      </c>
      <c r="E1894" s="339" t="s">
        <v>24464</v>
      </c>
      <c r="F1894"/>
      <c r="G1894"/>
      <c r="H1894"/>
    </row>
    <row r="1895" spans="1:8" ht="15" x14ac:dyDescent="0.25">
      <c r="A1895" s="16">
        <f t="shared" si="29"/>
        <v>43489</v>
      </c>
      <c r="B1895">
        <v>43489</v>
      </c>
      <c r="C1895" t="s">
        <v>24465</v>
      </c>
      <c r="D1895" s="16" t="s">
        <v>7754</v>
      </c>
      <c r="E1895" s="339" t="s">
        <v>12681</v>
      </c>
      <c r="F1895"/>
      <c r="G1895"/>
      <c r="H1895"/>
    </row>
    <row r="1896" spans="1:8" ht="15" x14ac:dyDescent="0.25">
      <c r="A1896" s="16">
        <f t="shared" si="29"/>
        <v>43501</v>
      </c>
      <c r="B1896">
        <v>43501</v>
      </c>
      <c r="C1896" t="s">
        <v>24466</v>
      </c>
      <c r="D1896" s="16" t="s">
        <v>7813</v>
      </c>
      <c r="E1896" s="339" t="s">
        <v>24467</v>
      </c>
      <c r="F1896"/>
      <c r="G1896"/>
      <c r="H1896"/>
    </row>
    <row r="1897" spans="1:8" ht="15" x14ac:dyDescent="0.25">
      <c r="A1897" s="16">
        <f t="shared" si="29"/>
        <v>43490</v>
      </c>
      <c r="B1897">
        <v>43490</v>
      </c>
      <c r="C1897" t="s">
        <v>24468</v>
      </c>
      <c r="D1897" s="16" t="s">
        <v>7754</v>
      </c>
      <c r="E1897" s="339" t="s">
        <v>8242</v>
      </c>
      <c r="F1897"/>
      <c r="G1897"/>
      <c r="H1897"/>
    </row>
    <row r="1898" spans="1:8" ht="15" x14ac:dyDescent="0.25">
      <c r="A1898" s="16">
        <f t="shared" si="29"/>
        <v>43502</v>
      </c>
      <c r="B1898">
        <v>43502</v>
      </c>
      <c r="C1898" t="s">
        <v>24469</v>
      </c>
      <c r="D1898" s="16" t="s">
        <v>7813</v>
      </c>
      <c r="E1898" s="339" t="s">
        <v>24470</v>
      </c>
      <c r="F1898"/>
      <c r="G1898"/>
      <c r="H1898"/>
    </row>
    <row r="1899" spans="1:8" ht="15" x14ac:dyDescent="0.25">
      <c r="A1899" s="16">
        <f t="shared" si="29"/>
        <v>43491</v>
      </c>
      <c r="B1899">
        <v>43491</v>
      </c>
      <c r="C1899" t="s">
        <v>24471</v>
      </c>
      <c r="D1899" s="16" t="s">
        <v>7754</v>
      </c>
      <c r="E1899" s="339" t="s">
        <v>7840</v>
      </c>
      <c r="F1899"/>
      <c r="G1899"/>
      <c r="H1899"/>
    </row>
    <row r="1900" spans="1:8" ht="15" x14ac:dyDescent="0.25">
      <c r="A1900" s="16">
        <f t="shared" si="29"/>
        <v>43503</v>
      </c>
      <c r="B1900">
        <v>43503</v>
      </c>
      <c r="C1900" t="s">
        <v>24472</v>
      </c>
      <c r="D1900" s="16" t="s">
        <v>7813</v>
      </c>
      <c r="E1900" s="339" t="s">
        <v>24473</v>
      </c>
      <c r="F1900"/>
      <c r="G1900"/>
      <c r="H1900"/>
    </row>
    <row r="1901" spans="1:8" ht="15" x14ac:dyDescent="0.25">
      <c r="A1901" s="16">
        <f t="shared" si="29"/>
        <v>43492</v>
      </c>
      <c r="B1901">
        <v>43492</v>
      </c>
      <c r="C1901" t="s">
        <v>24474</v>
      </c>
      <c r="D1901" s="16" t="s">
        <v>7754</v>
      </c>
      <c r="E1901" s="339" t="s">
        <v>8242</v>
      </c>
      <c r="F1901"/>
      <c r="G1901"/>
      <c r="H1901"/>
    </row>
    <row r="1902" spans="1:8" ht="15" x14ac:dyDescent="0.25">
      <c r="A1902" s="16">
        <f t="shared" si="29"/>
        <v>43504</v>
      </c>
      <c r="B1902">
        <v>43504</v>
      </c>
      <c r="C1902" t="s">
        <v>24475</v>
      </c>
      <c r="D1902" s="16" t="s">
        <v>7813</v>
      </c>
      <c r="E1902" s="339" t="s">
        <v>24476</v>
      </c>
      <c r="F1902"/>
      <c r="G1902"/>
      <c r="H1902"/>
    </row>
    <row r="1903" spans="1:8" ht="15" x14ac:dyDescent="0.25">
      <c r="A1903" s="16">
        <f t="shared" si="29"/>
        <v>43493</v>
      </c>
      <c r="B1903">
        <v>43493</v>
      </c>
      <c r="C1903" t="s">
        <v>24477</v>
      </c>
      <c r="D1903" s="16" t="s">
        <v>7754</v>
      </c>
      <c r="E1903" s="339" t="s">
        <v>24478</v>
      </c>
      <c r="F1903"/>
      <c r="G1903"/>
      <c r="H1903"/>
    </row>
    <row r="1904" spans="1:8" ht="15" x14ac:dyDescent="0.25">
      <c r="A1904" s="16">
        <f t="shared" si="29"/>
        <v>43505</v>
      </c>
      <c r="B1904">
        <v>43505</v>
      </c>
      <c r="C1904" t="s">
        <v>24479</v>
      </c>
      <c r="D1904" s="16" t="s">
        <v>7813</v>
      </c>
      <c r="E1904" s="339" t="s">
        <v>24480</v>
      </c>
      <c r="F1904"/>
      <c r="G1904"/>
      <c r="H1904"/>
    </row>
    <row r="1905" spans="1:8" ht="15" x14ac:dyDescent="0.25">
      <c r="A1905" s="16">
        <f t="shared" si="29"/>
        <v>37774</v>
      </c>
      <c r="B1905">
        <v>37774</v>
      </c>
      <c r="C1905" t="s">
        <v>24481</v>
      </c>
      <c r="D1905" s="16" t="s">
        <v>7753</v>
      </c>
      <c r="E1905" s="339" t="s">
        <v>24482</v>
      </c>
      <c r="F1905"/>
      <c r="G1905"/>
      <c r="H1905"/>
    </row>
    <row r="1906" spans="1:8" ht="15" x14ac:dyDescent="0.25">
      <c r="A1906" s="16">
        <f t="shared" si="29"/>
        <v>38629</v>
      </c>
      <c r="B1906">
        <v>38629</v>
      </c>
      <c r="C1906" t="s">
        <v>24483</v>
      </c>
      <c r="D1906" s="16" t="s">
        <v>7753</v>
      </c>
      <c r="E1906" s="339" t="s">
        <v>24484</v>
      </c>
      <c r="F1906"/>
      <c r="G1906"/>
      <c r="H1906"/>
    </row>
    <row r="1907" spans="1:8" ht="15" x14ac:dyDescent="0.25">
      <c r="A1907" s="16">
        <f t="shared" si="29"/>
        <v>38630</v>
      </c>
      <c r="B1907">
        <v>38630</v>
      </c>
      <c r="C1907" t="s">
        <v>24485</v>
      </c>
      <c r="D1907" s="16" t="s">
        <v>7753</v>
      </c>
      <c r="E1907" s="339" t="s">
        <v>24486</v>
      </c>
      <c r="F1907"/>
      <c r="G1907"/>
      <c r="H1907"/>
    </row>
    <row r="1908" spans="1:8" ht="15" x14ac:dyDescent="0.25">
      <c r="A1908" s="16">
        <f t="shared" si="29"/>
        <v>38476</v>
      </c>
      <c r="B1908">
        <v>38476</v>
      </c>
      <c r="C1908" t="s">
        <v>24487</v>
      </c>
      <c r="D1908" s="16" t="s">
        <v>7753</v>
      </c>
      <c r="E1908" s="339" t="s">
        <v>24488</v>
      </c>
      <c r="F1908"/>
      <c r="G1908"/>
      <c r="H1908"/>
    </row>
    <row r="1909" spans="1:8" ht="15" x14ac:dyDescent="0.25">
      <c r="A1909" s="16">
        <f t="shared" si="29"/>
        <v>38477</v>
      </c>
      <c r="B1909">
        <v>38477</v>
      </c>
      <c r="C1909" t="s">
        <v>24489</v>
      </c>
      <c r="D1909" s="16" t="s">
        <v>7753</v>
      </c>
      <c r="E1909" s="339" t="s">
        <v>24490</v>
      </c>
      <c r="F1909"/>
      <c r="G1909"/>
      <c r="H1909"/>
    </row>
    <row r="1910" spans="1:8" ht="15" x14ac:dyDescent="0.25">
      <c r="A1910" s="16">
        <f t="shared" si="29"/>
        <v>40635</v>
      </c>
      <c r="B1910">
        <v>40635</v>
      </c>
      <c r="C1910" t="s">
        <v>24491</v>
      </c>
      <c r="D1910" s="16" t="s">
        <v>7753</v>
      </c>
      <c r="E1910" s="339" t="s">
        <v>24492</v>
      </c>
      <c r="F1910"/>
      <c r="G1910"/>
      <c r="H1910"/>
    </row>
    <row r="1911" spans="1:8" ht="15" x14ac:dyDescent="0.25">
      <c r="A1911" s="16">
        <f t="shared" si="29"/>
        <v>36483</v>
      </c>
      <c r="B1911">
        <v>36483</v>
      </c>
      <c r="C1911" t="s">
        <v>24493</v>
      </c>
      <c r="D1911" s="16" t="s">
        <v>7753</v>
      </c>
      <c r="E1911" s="339" t="s">
        <v>24494</v>
      </c>
      <c r="F1911"/>
      <c r="G1911"/>
      <c r="H1911"/>
    </row>
    <row r="1912" spans="1:8" ht="15" x14ac:dyDescent="0.25">
      <c r="A1912" s="16">
        <f t="shared" si="29"/>
        <v>14525</v>
      </c>
      <c r="B1912">
        <v>14525</v>
      </c>
      <c r="C1912" t="s">
        <v>24495</v>
      </c>
      <c r="D1912" s="16" t="s">
        <v>7753</v>
      </c>
      <c r="E1912" s="339" t="s">
        <v>24496</v>
      </c>
      <c r="F1912"/>
      <c r="G1912"/>
      <c r="H1912"/>
    </row>
    <row r="1913" spans="1:8" ht="15" x14ac:dyDescent="0.25">
      <c r="A1913" s="16">
        <f t="shared" si="29"/>
        <v>36482</v>
      </c>
      <c r="B1913">
        <v>36482</v>
      </c>
      <c r="C1913" t="s">
        <v>24497</v>
      </c>
      <c r="D1913" s="16" t="s">
        <v>7753</v>
      </c>
      <c r="E1913" s="339" t="s">
        <v>24498</v>
      </c>
      <c r="F1913"/>
      <c r="G1913"/>
      <c r="H1913"/>
    </row>
    <row r="1914" spans="1:8" ht="15" x14ac:dyDescent="0.25">
      <c r="A1914" s="16">
        <f t="shared" si="29"/>
        <v>36408</v>
      </c>
      <c r="B1914">
        <v>36408</v>
      </c>
      <c r="C1914" t="s">
        <v>24499</v>
      </c>
      <c r="D1914" s="16" t="s">
        <v>7753</v>
      </c>
      <c r="E1914" s="339" t="s">
        <v>24500</v>
      </c>
      <c r="F1914"/>
      <c r="G1914"/>
      <c r="H1914"/>
    </row>
    <row r="1915" spans="1:8" ht="15" x14ac:dyDescent="0.25">
      <c r="A1915" s="16">
        <f t="shared" si="29"/>
        <v>2723</v>
      </c>
      <c r="B1915">
        <v>2723</v>
      </c>
      <c r="C1915" t="s">
        <v>24501</v>
      </c>
      <c r="D1915" s="16" t="s">
        <v>7753</v>
      </c>
      <c r="E1915" s="339" t="s">
        <v>24502</v>
      </c>
      <c r="F1915"/>
      <c r="G1915"/>
      <c r="H1915"/>
    </row>
    <row r="1916" spans="1:8" ht="15" x14ac:dyDescent="0.25">
      <c r="A1916" s="16">
        <f t="shared" si="29"/>
        <v>36481</v>
      </c>
      <c r="B1916">
        <v>36481</v>
      </c>
      <c r="C1916" t="s">
        <v>24503</v>
      </c>
      <c r="D1916" s="16" t="s">
        <v>7753</v>
      </c>
      <c r="E1916" s="339" t="s">
        <v>24504</v>
      </c>
      <c r="F1916"/>
      <c r="G1916"/>
      <c r="H1916"/>
    </row>
    <row r="1917" spans="1:8" ht="15" x14ac:dyDescent="0.25">
      <c r="A1917" s="16">
        <f t="shared" si="29"/>
        <v>10685</v>
      </c>
      <c r="B1917">
        <v>10685</v>
      </c>
      <c r="C1917" t="s">
        <v>24505</v>
      </c>
      <c r="D1917" s="16" t="s">
        <v>7753</v>
      </c>
      <c r="E1917" s="339" t="s">
        <v>24506</v>
      </c>
      <c r="F1917"/>
      <c r="G1917"/>
      <c r="H1917"/>
    </row>
    <row r="1918" spans="1:8" ht="15" x14ac:dyDescent="0.25">
      <c r="A1918" s="16">
        <f t="shared" si="29"/>
        <v>40636</v>
      </c>
      <c r="B1918">
        <v>40636</v>
      </c>
      <c r="C1918" t="s">
        <v>24507</v>
      </c>
      <c r="D1918" s="16" t="s">
        <v>7753</v>
      </c>
      <c r="E1918" s="339" t="s">
        <v>24508</v>
      </c>
      <c r="F1918"/>
      <c r="G1918"/>
      <c r="H1918"/>
    </row>
    <row r="1919" spans="1:8" ht="15" x14ac:dyDescent="0.25">
      <c r="A1919" s="16">
        <f t="shared" si="29"/>
        <v>4111</v>
      </c>
      <c r="B1919">
        <v>4111</v>
      </c>
      <c r="C1919" t="s">
        <v>24509</v>
      </c>
      <c r="D1919" s="16" t="s">
        <v>7753</v>
      </c>
      <c r="E1919" s="339" t="s">
        <v>24510</v>
      </c>
      <c r="F1919"/>
      <c r="G1919"/>
      <c r="H1919"/>
    </row>
    <row r="1920" spans="1:8" ht="15" x14ac:dyDescent="0.25">
      <c r="A1920" s="16">
        <f t="shared" si="29"/>
        <v>44538</v>
      </c>
      <c r="B1920">
        <v>44538</v>
      </c>
      <c r="C1920" t="s">
        <v>24511</v>
      </c>
      <c r="D1920" s="16" t="s">
        <v>7753</v>
      </c>
      <c r="E1920" s="339" t="s">
        <v>15497</v>
      </c>
      <c r="F1920"/>
      <c r="G1920"/>
      <c r="H1920"/>
    </row>
    <row r="1921" spans="1:8" ht="15" x14ac:dyDescent="0.25">
      <c r="A1921" s="16">
        <f t="shared" si="29"/>
        <v>12</v>
      </c>
      <c r="B1921">
        <v>12</v>
      </c>
      <c r="C1921" t="s">
        <v>24512</v>
      </c>
      <c r="D1921" s="16" t="s">
        <v>7753</v>
      </c>
      <c r="E1921" s="339" t="s">
        <v>11724</v>
      </c>
      <c r="F1921"/>
      <c r="G1921"/>
      <c r="H1921"/>
    </row>
    <row r="1922" spans="1:8" ht="15" x14ac:dyDescent="0.25">
      <c r="A1922" s="16">
        <f t="shared" si="29"/>
        <v>37554</v>
      </c>
      <c r="B1922">
        <v>37554</v>
      </c>
      <c r="C1922" t="s">
        <v>24513</v>
      </c>
      <c r="D1922" s="16" t="s">
        <v>7753</v>
      </c>
      <c r="E1922" s="339" t="s">
        <v>24514</v>
      </c>
      <c r="F1922"/>
      <c r="G1922"/>
      <c r="H1922"/>
    </row>
    <row r="1923" spans="1:8" ht="15" x14ac:dyDescent="0.25">
      <c r="A1923" s="16">
        <f t="shared" ref="A1923:A1986" si="30">B1923</f>
        <v>37555</v>
      </c>
      <c r="B1923">
        <v>37555</v>
      </c>
      <c r="C1923" t="s">
        <v>24515</v>
      </c>
      <c r="D1923" s="16" t="s">
        <v>7753</v>
      </c>
      <c r="E1923" s="339" t="s">
        <v>24516</v>
      </c>
      <c r="F1923"/>
      <c r="G1923"/>
      <c r="H1923"/>
    </row>
    <row r="1924" spans="1:8" ht="15" x14ac:dyDescent="0.25">
      <c r="A1924" s="16">
        <f t="shared" si="30"/>
        <v>10902</v>
      </c>
      <c r="B1924">
        <v>10902</v>
      </c>
      <c r="C1924" t="s">
        <v>24517</v>
      </c>
      <c r="D1924" s="16" t="s">
        <v>7753</v>
      </c>
      <c r="E1924" s="339" t="s">
        <v>16608</v>
      </c>
      <c r="F1924"/>
      <c r="G1924"/>
      <c r="H1924"/>
    </row>
    <row r="1925" spans="1:8" ht="15" x14ac:dyDescent="0.25">
      <c r="A1925" s="16">
        <f t="shared" si="30"/>
        <v>20965</v>
      </c>
      <c r="B1925">
        <v>20965</v>
      </c>
      <c r="C1925" t="s">
        <v>24518</v>
      </c>
      <c r="D1925" s="16" t="s">
        <v>7753</v>
      </c>
      <c r="E1925" s="339" t="s">
        <v>16633</v>
      </c>
      <c r="F1925"/>
      <c r="G1925"/>
      <c r="H1925"/>
    </row>
    <row r="1926" spans="1:8" ht="15" x14ac:dyDescent="0.25">
      <c r="A1926" s="16">
        <f t="shared" si="30"/>
        <v>20966</v>
      </c>
      <c r="B1926">
        <v>20966</v>
      </c>
      <c r="C1926" t="s">
        <v>24519</v>
      </c>
      <c r="D1926" s="16" t="s">
        <v>7753</v>
      </c>
      <c r="E1926" s="339" t="s">
        <v>24520</v>
      </c>
      <c r="F1926"/>
      <c r="G1926"/>
      <c r="H1926"/>
    </row>
    <row r="1927" spans="1:8" ht="15" x14ac:dyDescent="0.25">
      <c r="A1927" s="16">
        <f t="shared" si="30"/>
        <v>10903</v>
      </c>
      <c r="B1927">
        <v>10903</v>
      </c>
      <c r="C1927" t="s">
        <v>24521</v>
      </c>
      <c r="D1927" s="16" t="s">
        <v>7753</v>
      </c>
      <c r="E1927" s="339" t="s">
        <v>24522</v>
      </c>
      <c r="F1927"/>
      <c r="G1927"/>
      <c r="H1927"/>
    </row>
    <row r="1928" spans="1:8" ht="15" x14ac:dyDescent="0.25">
      <c r="A1928" s="16">
        <f t="shared" si="30"/>
        <v>20967</v>
      </c>
      <c r="B1928">
        <v>20967</v>
      </c>
      <c r="C1928" t="s">
        <v>24523</v>
      </c>
      <c r="D1928" s="16" t="s">
        <v>7753</v>
      </c>
      <c r="E1928" s="339" t="s">
        <v>24522</v>
      </c>
      <c r="F1928"/>
      <c r="G1928"/>
      <c r="H1928"/>
    </row>
    <row r="1929" spans="1:8" ht="15" x14ac:dyDescent="0.25">
      <c r="A1929" s="16">
        <f t="shared" si="30"/>
        <v>20968</v>
      </c>
      <c r="B1929">
        <v>20968</v>
      </c>
      <c r="C1929" t="s">
        <v>24524</v>
      </c>
      <c r="D1929" s="16" t="s">
        <v>7753</v>
      </c>
      <c r="E1929" s="339" t="s">
        <v>24525</v>
      </c>
      <c r="F1929"/>
      <c r="G1929"/>
      <c r="H1929"/>
    </row>
    <row r="1930" spans="1:8" ht="15" x14ac:dyDescent="0.25">
      <c r="A1930" s="16">
        <f t="shared" si="30"/>
        <v>11359</v>
      </c>
      <c r="B1930">
        <v>11359</v>
      </c>
      <c r="C1930" t="s">
        <v>24526</v>
      </c>
      <c r="D1930" s="16" t="s">
        <v>7753</v>
      </c>
      <c r="E1930" s="339" t="s">
        <v>24527</v>
      </c>
      <c r="F1930"/>
      <c r="G1930"/>
      <c r="H1930"/>
    </row>
    <row r="1931" spans="1:8" ht="15" x14ac:dyDescent="0.25">
      <c r="A1931" s="16">
        <f t="shared" si="30"/>
        <v>39017</v>
      </c>
      <c r="B1931">
        <v>39017</v>
      </c>
      <c r="C1931" t="s">
        <v>24528</v>
      </c>
      <c r="D1931" s="16" t="s">
        <v>7753</v>
      </c>
      <c r="E1931" s="339" t="s">
        <v>8881</v>
      </c>
      <c r="F1931"/>
      <c r="G1931"/>
      <c r="H1931"/>
    </row>
    <row r="1932" spans="1:8" ht="15" x14ac:dyDescent="0.25">
      <c r="A1932" s="16">
        <f t="shared" si="30"/>
        <v>39315</v>
      </c>
      <c r="B1932">
        <v>39315</v>
      </c>
      <c r="C1932" t="s">
        <v>24529</v>
      </c>
      <c r="D1932" s="16" t="s">
        <v>7753</v>
      </c>
      <c r="E1932" s="339" t="s">
        <v>8135</v>
      </c>
      <c r="F1932"/>
      <c r="G1932"/>
      <c r="H1932"/>
    </row>
    <row r="1933" spans="1:8" ht="15" x14ac:dyDescent="0.25">
      <c r="A1933" s="16">
        <f t="shared" si="30"/>
        <v>39016</v>
      </c>
      <c r="B1933">
        <v>39016</v>
      </c>
      <c r="C1933" t="s">
        <v>24530</v>
      </c>
      <c r="D1933" s="16" t="s">
        <v>7753</v>
      </c>
      <c r="E1933" s="339" t="s">
        <v>9138</v>
      </c>
      <c r="F1933"/>
      <c r="G1933"/>
      <c r="H1933"/>
    </row>
    <row r="1934" spans="1:8" ht="15" x14ac:dyDescent="0.25">
      <c r="A1934" s="16">
        <f t="shared" si="30"/>
        <v>39481</v>
      </c>
      <c r="B1934">
        <v>39481</v>
      </c>
      <c r="C1934" t="s">
        <v>24531</v>
      </c>
      <c r="D1934" s="16" t="s">
        <v>7753</v>
      </c>
      <c r="E1934" s="339" t="s">
        <v>8275</v>
      </c>
      <c r="F1934"/>
      <c r="G1934"/>
      <c r="H1934"/>
    </row>
    <row r="1935" spans="1:8" ht="15" x14ac:dyDescent="0.25">
      <c r="A1935" s="16">
        <f t="shared" si="30"/>
        <v>39013</v>
      </c>
      <c r="B1935">
        <v>39013</v>
      </c>
      <c r="C1935" t="s">
        <v>24532</v>
      </c>
      <c r="D1935" s="16" t="s">
        <v>7753</v>
      </c>
      <c r="E1935" s="339" t="s">
        <v>8118</v>
      </c>
      <c r="F1935"/>
      <c r="G1935"/>
      <c r="H1935"/>
    </row>
    <row r="1936" spans="1:8" ht="15" x14ac:dyDescent="0.25">
      <c r="A1936" s="16">
        <f t="shared" si="30"/>
        <v>44919</v>
      </c>
      <c r="B1936">
        <v>44919</v>
      </c>
      <c r="C1936" t="s">
        <v>24533</v>
      </c>
      <c r="D1936" s="16" t="s">
        <v>7753</v>
      </c>
      <c r="E1936" s="339" t="s">
        <v>24534</v>
      </c>
      <c r="F1936"/>
      <c r="G1936"/>
      <c r="H1936"/>
    </row>
    <row r="1937" spans="1:8" ht="15" x14ac:dyDescent="0.25">
      <c r="A1937" s="16">
        <f t="shared" si="30"/>
        <v>40433</v>
      </c>
      <c r="B1937">
        <v>40433</v>
      </c>
      <c r="C1937" t="s">
        <v>24535</v>
      </c>
      <c r="D1937" s="16" t="s">
        <v>7753</v>
      </c>
      <c r="E1937" s="339" t="s">
        <v>13557</v>
      </c>
      <c r="F1937"/>
      <c r="G1937"/>
      <c r="H1937"/>
    </row>
    <row r="1938" spans="1:8" ht="15" x14ac:dyDescent="0.25">
      <c r="A1938" s="16">
        <f t="shared" si="30"/>
        <v>20219</v>
      </c>
      <c r="B1938">
        <v>20219</v>
      </c>
      <c r="C1938" t="s">
        <v>24536</v>
      </c>
      <c r="D1938" s="16" t="s">
        <v>7753</v>
      </c>
      <c r="E1938" s="339" t="s">
        <v>24537</v>
      </c>
      <c r="F1938"/>
      <c r="G1938"/>
      <c r="H1938"/>
    </row>
    <row r="1939" spans="1:8" ht="15" x14ac:dyDescent="0.25">
      <c r="A1939" s="16">
        <f t="shared" si="30"/>
        <v>36484</v>
      </c>
      <c r="B1939">
        <v>36484</v>
      </c>
      <c r="C1939" t="s">
        <v>24538</v>
      </c>
      <c r="D1939" s="16" t="s">
        <v>7753</v>
      </c>
      <c r="E1939" s="339" t="s">
        <v>24539</v>
      </c>
      <c r="F1939"/>
      <c r="G1939"/>
      <c r="H1939"/>
    </row>
    <row r="1940" spans="1:8" ht="15" x14ac:dyDescent="0.25">
      <c r="A1940" s="16">
        <f t="shared" si="30"/>
        <v>38367</v>
      </c>
      <c r="B1940">
        <v>38367</v>
      </c>
      <c r="C1940" t="s">
        <v>24540</v>
      </c>
      <c r="D1940" s="16" t="s">
        <v>7753</v>
      </c>
      <c r="E1940" s="339" t="s">
        <v>15522</v>
      </c>
      <c r="F1940"/>
      <c r="G1940"/>
      <c r="H1940"/>
    </row>
    <row r="1941" spans="1:8" ht="15" x14ac:dyDescent="0.25">
      <c r="A1941" s="16">
        <f t="shared" si="30"/>
        <v>38368</v>
      </c>
      <c r="B1941">
        <v>38368</v>
      </c>
      <c r="C1941" t="s">
        <v>24541</v>
      </c>
      <c r="D1941" s="16" t="s">
        <v>7753</v>
      </c>
      <c r="E1941" s="339" t="s">
        <v>12950</v>
      </c>
      <c r="F1941"/>
      <c r="G1941"/>
      <c r="H1941"/>
    </row>
    <row r="1942" spans="1:8" ht="15" x14ac:dyDescent="0.25">
      <c r="A1942" s="16">
        <f t="shared" si="30"/>
        <v>38091</v>
      </c>
      <c r="B1942">
        <v>38091</v>
      </c>
      <c r="C1942" t="s">
        <v>24542</v>
      </c>
      <c r="D1942" s="16" t="s">
        <v>7753</v>
      </c>
      <c r="E1942" s="339" t="s">
        <v>24385</v>
      </c>
      <c r="F1942"/>
      <c r="G1942"/>
      <c r="H1942"/>
    </row>
    <row r="1943" spans="1:8" ht="15" x14ac:dyDescent="0.25">
      <c r="A1943" s="16">
        <f t="shared" si="30"/>
        <v>38095</v>
      </c>
      <c r="B1943">
        <v>38095</v>
      </c>
      <c r="C1943" t="s">
        <v>24543</v>
      </c>
      <c r="D1943" s="16" t="s">
        <v>7753</v>
      </c>
      <c r="E1943" s="339" t="s">
        <v>13574</v>
      </c>
      <c r="F1943"/>
      <c r="G1943"/>
      <c r="H1943"/>
    </row>
    <row r="1944" spans="1:8" ht="15" x14ac:dyDescent="0.25">
      <c r="A1944" s="16">
        <f t="shared" si="30"/>
        <v>38092</v>
      </c>
      <c r="B1944">
        <v>38092</v>
      </c>
      <c r="C1944" t="s">
        <v>24544</v>
      </c>
      <c r="D1944" s="16" t="s">
        <v>7753</v>
      </c>
      <c r="E1944" s="339" t="s">
        <v>7769</v>
      </c>
      <c r="F1944"/>
      <c r="G1944"/>
      <c r="H1944"/>
    </row>
    <row r="1945" spans="1:8" ht="15" x14ac:dyDescent="0.25">
      <c r="A1945" s="16">
        <f t="shared" si="30"/>
        <v>38093</v>
      </c>
      <c r="B1945">
        <v>38093</v>
      </c>
      <c r="C1945" t="s">
        <v>24545</v>
      </c>
      <c r="D1945" s="16" t="s">
        <v>7753</v>
      </c>
      <c r="E1945" s="339" t="s">
        <v>24546</v>
      </c>
      <c r="F1945"/>
      <c r="G1945"/>
      <c r="H1945"/>
    </row>
    <row r="1946" spans="1:8" ht="15" x14ac:dyDescent="0.25">
      <c r="A1946" s="16">
        <f t="shared" si="30"/>
        <v>38096</v>
      </c>
      <c r="B1946">
        <v>38096</v>
      </c>
      <c r="C1946" t="s">
        <v>24547</v>
      </c>
      <c r="D1946" s="16" t="s">
        <v>7753</v>
      </c>
      <c r="E1946" s="339" t="s">
        <v>10242</v>
      </c>
      <c r="F1946"/>
      <c r="G1946"/>
      <c r="H1946"/>
    </row>
    <row r="1947" spans="1:8" ht="15" x14ac:dyDescent="0.25">
      <c r="A1947" s="16">
        <f t="shared" si="30"/>
        <v>38094</v>
      </c>
      <c r="B1947">
        <v>38094</v>
      </c>
      <c r="C1947" t="s">
        <v>24548</v>
      </c>
      <c r="D1947" s="16" t="s">
        <v>7753</v>
      </c>
      <c r="E1947" s="339" t="s">
        <v>8119</v>
      </c>
      <c r="F1947"/>
      <c r="G1947"/>
      <c r="H1947"/>
    </row>
    <row r="1948" spans="1:8" ht="15" x14ac:dyDescent="0.25">
      <c r="A1948" s="16">
        <f t="shared" si="30"/>
        <v>38097</v>
      </c>
      <c r="B1948">
        <v>38097</v>
      </c>
      <c r="C1948" t="s">
        <v>24549</v>
      </c>
      <c r="D1948" s="16" t="s">
        <v>7753</v>
      </c>
      <c r="E1948" s="339" t="s">
        <v>9154</v>
      </c>
      <c r="F1948"/>
      <c r="G1948"/>
      <c r="H1948"/>
    </row>
    <row r="1949" spans="1:8" ht="15" x14ac:dyDescent="0.25">
      <c r="A1949" s="16">
        <f t="shared" si="30"/>
        <v>38098</v>
      </c>
      <c r="B1949">
        <v>38098</v>
      </c>
      <c r="C1949" t="s">
        <v>24550</v>
      </c>
      <c r="D1949" s="16" t="s">
        <v>7753</v>
      </c>
      <c r="E1949" s="339" t="s">
        <v>9154</v>
      </c>
      <c r="F1949"/>
      <c r="G1949"/>
      <c r="H1949"/>
    </row>
    <row r="1950" spans="1:8" ht="15" x14ac:dyDescent="0.25">
      <c r="A1950" s="16">
        <f t="shared" si="30"/>
        <v>11186</v>
      </c>
      <c r="B1950">
        <v>11186</v>
      </c>
      <c r="C1950" t="s">
        <v>24551</v>
      </c>
      <c r="D1950" s="16" t="s">
        <v>7752</v>
      </c>
      <c r="E1950" s="339" t="s">
        <v>24552</v>
      </c>
      <c r="F1950"/>
      <c r="G1950"/>
      <c r="H1950"/>
    </row>
    <row r="1951" spans="1:8" ht="15" x14ac:dyDescent="0.25">
      <c r="A1951" s="16">
        <f t="shared" si="30"/>
        <v>11558</v>
      </c>
      <c r="B1951">
        <v>11558</v>
      </c>
      <c r="C1951" t="s">
        <v>24553</v>
      </c>
      <c r="D1951" s="16" t="s">
        <v>7854</v>
      </c>
      <c r="E1951" s="339" t="s">
        <v>7895</v>
      </c>
      <c r="F1951"/>
      <c r="G1951"/>
      <c r="H1951"/>
    </row>
    <row r="1952" spans="1:8" ht="15" x14ac:dyDescent="0.25">
      <c r="A1952" s="16">
        <f t="shared" si="30"/>
        <v>11557</v>
      </c>
      <c r="B1952">
        <v>11557</v>
      </c>
      <c r="C1952" t="s">
        <v>24554</v>
      </c>
      <c r="D1952" s="16" t="s">
        <v>7854</v>
      </c>
      <c r="E1952" s="339" t="s">
        <v>24555</v>
      </c>
      <c r="F1952"/>
      <c r="G1952"/>
      <c r="H1952"/>
    </row>
    <row r="1953" spans="1:8" ht="15" x14ac:dyDescent="0.25">
      <c r="A1953" s="16">
        <f t="shared" si="30"/>
        <v>2759</v>
      </c>
      <c r="B1953">
        <v>2759</v>
      </c>
      <c r="C1953" t="s">
        <v>24556</v>
      </c>
      <c r="D1953" s="16" t="s">
        <v>7753</v>
      </c>
      <c r="E1953" s="339" t="s">
        <v>12623</v>
      </c>
      <c r="F1953"/>
      <c r="G1953"/>
      <c r="H1953"/>
    </row>
    <row r="1954" spans="1:8" ht="15" x14ac:dyDescent="0.25">
      <c r="A1954" s="16">
        <f t="shared" si="30"/>
        <v>38124</v>
      </c>
      <c r="B1954">
        <v>38124</v>
      </c>
      <c r="C1954" t="s">
        <v>24557</v>
      </c>
      <c r="D1954" s="16" t="s">
        <v>7753</v>
      </c>
      <c r="E1954" s="339" t="s">
        <v>24558</v>
      </c>
      <c r="F1954"/>
      <c r="G1954"/>
      <c r="H1954"/>
    </row>
    <row r="1955" spans="1:8" ht="15" x14ac:dyDescent="0.25">
      <c r="A1955" s="16">
        <f t="shared" si="30"/>
        <v>38380</v>
      </c>
      <c r="B1955">
        <v>38380</v>
      </c>
      <c r="C1955" t="s">
        <v>24559</v>
      </c>
      <c r="D1955" s="16" t="s">
        <v>7753</v>
      </c>
      <c r="E1955" s="339" t="s">
        <v>24560</v>
      </c>
      <c r="F1955"/>
      <c r="G1955"/>
      <c r="H1955"/>
    </row>
    <row r="1956" spans="1:8" ht="15" x14ac:dyDescent="0.25">
      <c r="A1956" s="16">
        <f t="shared" si="30"/>
        <v>42429</v>
      </c>
      <c r="B1956">
        <v>42429</v>
      </c>
      <c r="C1956" t="s">
        <v>24561</v>
      </c>
      <c r="D1956" s="16" t="s">
        <v>7753</v>
      </c>
      <c r="E1956" s="339" t="s">
        <v>24562</v>
      </c>
      <c r="F1956"/>
      <c r="G1956"/>
      <c r="H1956"/>
    </row>
    <row r="1957" spans="1:8" ht="15" x14ac:dyDescent="0.25">
      <c r="A1957" s="16">
        <f t="shared" si="30"/>
        <v>39616</v>
      </c>
      <c r="B1957">
        <v>39616</v>
      </c>
      <c r="C1957" t="s">
        <v>24563</v>
      </c>
      <c r="D1957" s="16" t="s">
        <v>7753</v>
      </c>
      <c r="E1957" s="339" t="s">
        <v>24564</v>
      </c>
      <c r="F1957"/>
      <c r="G1957"/>
      <c r="H1957"/>
    </row>
    <row r="1958" spans="1:8" ht="15" x14ac:dyDescent="0.25">
      <c r="A1958" s="16">
        <f t="shared" si="30"/>
        <v>39618</v>
      </c>
      <c r="B1958">
        <v>39618</v>
      </c>
      <c r="C1958" t="s">
        <v>24565</v>
      </c>
      <c r="D1958" s="16" t="s">
        <v>7753</v>
      </c>
      <c r="E1958" s="339" t="s">
        <v>24566</v>
      </c>
      <c r="F1958"/>
      <c r="G1958"/>
      <c r="H1958"/>
    </row>
    <row r="1959" spans="1:8" ht="15" x14ac:dyDescent="0.25">
      <c r="A1959" s="16">
        <f t="shared" si="30"/>
        <v>39619</v>
      </c>
      <c r="B1959">
        <v>39619</v>
      </c>
      <c r="C1959" t="s">
        <v>24567</v>
      </c>
      <c r="D1959" s="16" t="s">
        <v>7753</v>
      </c>
      <c r="E1959" s="339" t="s">
        <v>24568</v>
      </c>
      <c r="F1959"/>
      <c r="G1959"/>
      <c r="H1959"/>
    </row>
    <row r="1960" spans="1:8" ht="15" x14ac:dyDescent="0.25">
      <c r="A1960" s="16">
        <f t="shared" si="30"/>
        <v>39613</v>
      </c>
      <c r="B1960">
        <v>39613</v>
      </c>
      <c r="C1960" t="s">
        <v>24569</v>
      </c>
      <c r="D1960" s="16" t="s">
        <v>7753</v>
      </c>
      <c r="E1960" s="339" t="s">
        <v>24570</v>
      </c>
      <c r="F1960"/>
      <c r="G1960"/>
      <c r="H1960"/>
    </row>
    <row r="1961" spans="1:8" ht="15" x14ac:dyDescent="0.25">
      <c r="A1961" s="16">
        <f t="shared" si="30"/>
        <v>39614</v>
      </c>
      <c r="B1961">
        <v>39614</v>
      </c>
      <c r="C1961" t="s">
        <v>24571</v>
      </c>
      <c r="D1961" s="16" t="s">
        <v>7753</v>
      </c>
      <c r="E1961" s="339" t="s">
        <v>24572</v>
      </c>
      <c r="F1961"/>
      <c r="G1961"/>
      <c r="H1961"/>
    </row>
    <row r="1962" spans="1:8" ht="15" x14ac:dyDescent="0.25">
      <c r="A1962" s="16">
        <f t="shared" si="30"/>
        <v>38538</v>
      </c>
      <c r="B1962">
        <v>38538</v>
      </c>
      <c r="C1962" t="s">
        <v>24573</v>
      </c>
      <c r="D1962" s="16" t="s">
        <v>7757</v>
      </c>
      <c r="E1962" s="339" t="s">
        <v>20210</v>
      </c>
      <c r="F1962"/>
      <c r="G1962"/>
      <c r="H1962"/>
    </row>
    <row r="1963" spans="1:8" ht="15" x14ac:dyDescent="0.25">
      <c r="A1963" s="16">
        <f t="shared" si="30"/>
        <v>38539</v>
      </c>
      <c r="B1963">
        <v>38539</v>
      </c>
      <c r="C1963" t="s">
        <v>24574</v>
      </c>
      <c r="D1963" s="16" t="s">
        <v>7757</v>
      </c>
      <c r="E1963" s="339" t="s">
        <v>24575</v>
      </c>
      <c r="F1963"/>
      <c r="G1963"/>
      <c r="H1963"/>
    </row>
    <row r="1964" spans="1:8" ht="15" x14ac:dyDescent="0.25">
      <c r="A1964" s="16">
        <f t="shared" si="30"/>
        <v>38540</v>
      </c>
      <c r="B1964">
        <v>38540</v>
      </c>
      <c r="C1964" t="s">
        <v>24576</v>
      </c>
      <c r="D1964" s="16" t="s">
        <v>7757</v>
      </c>
      <c r="E1964" s="339" t="s">
        <v>24577</v>
      </c>
      <c r="F1964"/>
      <c r="G1964"/>
      <c r="H1964"/>
    </row>
    <row r="1965" spans="1:8" ht="15" x14ac:dyDescent="0.25">
      <c r="A1965" s="16">
        <f t="shared" si="30"/>
        <v>38384</v>
      </c>
      <c r="B1965">
        <v>38384</v>
      </c>
      <c r="C1965" t="s">
        <v>24578</v>
      </c>
      <c r="D1965" s="16" t="s">
        <v>7753</v>
      </c>
      <c r="E1965" s="339" t="s">
        <v>24579</v>
      </c>
      <c r="F1965"/>
      <c r="G1965"/>
      <c r="H1965"/>
    </row>
    <row r="1966" spans="1:8" ht="15" x14ac:dyDescent="0.25">
      <c r="A1966" s="16">
        <f t="shared" si="30"/>
        <v>13</v>
      </c>
      <c r="B1966">
        <v>13</v>
      </c>
      <c r="C1966" t="s">
        <v>24580</v>
      </c>
      <c r="D1966" s="16" t="s">
        <v>7755</v>
      </c>
      <c r="E1966" s="339" t="s">
        <v>23933</v>
      </c>
      <c r="F1966"/>
      <c r="G1966"/>
      <c r="H1966"/>
    </row>
    <row r="1967" spans="1:8" ht="15" x14ac:dyDescent="0.25">
      <c r="A1967" s="16">
        <f t="shared" si="30"/>
        <v>2762</v>
      </c>
      <c r="B1967">
        <v>2762</v>
      </c>
      <c r="C1967" t="s">
        <v>24581</v>
      </c>
      <c r="D1967" s="16" t="s">
        <v>7757</v>
      </c>
      <c r="E1967" s="339" t="s">
        <v>24582</v>
      </c>
      <c r="F1967"/>
      <c r="G1967"/>
      <c r="H1967"/>
    </row>
    <row r="1968" spans="1:8" ht="15" x14ac:dyDescent="0.25">
      <c r="A1968" s="16">
        <f t="shared" si="30"/>
        <v>21142</v>
      </c>
      <c r="B1968">
        <v>21142</v>
      </c>
      <c r="C1968" t="s">
        <v>24583</v>
      </c>
      <c r="D1968" s="16" t="s">
        <v>7753</v>
      </c>
      <c r="E1968" s="339" t="s">
        <v>23182</v>
      </c>
      <c r="F1968"/>
      <c r="G1968"/>
      <c r="H1968"/>
    </row>
    <row r="1969" spans="1:8" ht="15" x14ac:dyDescent="0.25">
      <c r="A1969" s="16">
        <f t="shared" si="30"/>
        <v>4223</v>
      </c>
      <c r="B1969">
        <v>4223</v>
      </c>
      <c r="C1969" t="s">
        <v>24584</v>
      </c>
      <c r="D1969" s="16" t="s">
        <v>7751</v>
      </c>
      <c r="E1969" s="339" t="s">
        <v>13554</v>
      </c>
      <c r="F1969"/>
      <c r="G1969"/>
      <c r="H1969"/>
    </row>
    <row r="1970" spans="1:8" ht="15" x14ac:dyDescent="0.25">
      <c r="A1970" s="16">
        <f t="shared" si="30"/>
        <v>37372</v>
      </c>
      <c r="B1970">
        <v>37372</v>
      </c>
      <c r="C1970" t="s">
        <v>24585</v>
      </c>
      <c r="D1970" s="16" t="s">
        <v>7754</v>
      </c>
      <c r="E1970" s="339" t="s">
        <v>7792</v>
      </c>
      <c r="F1970"/>
      <c r="G1970"/>
      <c r="H1970"/>
    </row>
    <row r="1971" spans="1:8" ht="15" x14ac:dyDescent="0.25">
      <c r="A1971" s="16">
        <f t="shared" si="30"/>
        <v>40863</v>
      </c>
      <c r="B1971">
        <v>40863</v>
      </c>
      <c r="C1971" t="s">
        <v>24586</v>
      </c>
      <c r="D1971" s="16" t="s">
        <v>7813</v>
      </c>
      <c r="E1971" s="339" t="s">
        <v>24587</v>
      </c>
      <c r="F1971"/>
      <c r="G1971"/>
      <c r="H1971"/>
    </row>
    <row r="1972" spans="1:8" ht="15" x14ac:dyDescent="0.25">
      <c r="A1972" s="16">
        <f t="shared" si="30"/>
        <v>38475</v>
      </c>
      <c r="B1972">
        <v>38475</v>
      </c>
      <c r="C1972" t="s">
        <v>24588</v>
      </c>
      <c r="D1972" s="16" t="s">
        <v>7753</v>
      </c>
      <c r="E1972" s="339" t="s">
        <v>16058</v>
      </c>
      <c r="F1972"/>
      <c r="G1972"/>
      <c r="H1972"/>
    </row>
    <row r="1973" spans="1:8" ht="15" x14ac:dyDescent="0.25">
      <c r="A1973" s="16">
        <f t="shared" si="30"/>
        <v>38474</v>
      </c>
      <c r="B1973">
        <v>38474</v>
      </c>
      <c r="C1973" t="s">
        <v>24589</v>
      </c>
      <c r="D1973" s="16" t="s">
        <v>7753</v>
      </c>
      <c r="E1973" s="339" t="s">
        <v>19886</v>
      </c>
      <c r="F1973"/>
      <c r="G1973"/>
      <c r="H1973"/>
    </row>
    <row r="1974" spans="1:8" ht="15" x14ac:dyDescent="0.25">
      <c r="A1974" s="16">
        <f t="shared" si="30"/>
        <v>10886</v>
      </c>
      <c r="B1974">
        <v>10886</v>
      </c>
      <c r="C1974" t="s">
        <v>24590</v>
      </c>
      <c r="D1974" s="16" t="s">
        <v>7753</v>
      </c>
      <c r="E1974" s="339" t="s">
        <v>24591</v>
      </c>
      <c r="F1974"/>
      <c r="G1974"/>
      <c r="H1974"/>
    </row>
    <row r="1975" spans="1:8" ht="15" x14ac:dyDescent="0.25">
      <c r="A1975" s="16">
        <f t="shared" si="30"/>
        <v>10888</v>
      </c>
      <c r="B1975">
        <v>10888</v>
      </c>
      <c r="C1975" t="s">
        <v>24592</v>
      </c>
      <c r="D1975" s="16" t="s">
        <v>7753</v>
      </c>
      <c r="E1975" s="339" t="s">
        <v>24593</v>
      </c>
      <c r="F1975"/>
      <c r="G1975"/>
      <c r="H1975"/>
    </row>
    <row r="1976" spans="1:8" ht="15" x14ac:dyDescent="0.25">
      <c r="A1976" s="16">
        <f t="shared" si="30"/>
        <v>10889</v>
      </c>
      <c r="B1976">
        <v>10889</v>
      </c>
      <c r="C1976" t="s">
        <v>24594</v>
      </c>
      <c r="D1976" s="16" t="s">
        <v>7753</v>
      </c>
      <c r="E1976" s="339" t="s">
        <v>24595</v>
      </c>
      <c r="F1976"/>
      <c r="G1976"/>
      <c r="H1976"/>
    </row>
    <row r="1977" spans="1:8" ht="15" x14ac:dyDescent="0.25">
      <c r="A1977" s="16">
        <f t="shared" si="30"/>
        <v>10890</v>
      </c>
      <c r="B1977">
        <v>10890</v>
      </c>
      <c r="C1977" t="s">
        <v>24596</v>
      </c>
      <c r="D1977" s="16" t="s">
        <v>7753</v>
      </c>
      <c r="E1977" s="339" t="s">
        <v>24597</v>
      </c>
      <c r="F1977"/>
      <c r="G1977"/>
      <c r="H1977"/>
    </row>
    <row r="1978" spans="1:8" ht="15" x14ac:dyDescent="0.25">
      <c r="A1978" s="16">
        <f t="shared" si="30"/>
        <v>10891</v>
      </c>
      <c r="B1978">
        <v>10891</v>
      </c>
      <c r="C1978" t="s">
        <v>24598</v>
      </c>
      <c r="D1978" s="16" t="s">
        <v>7753</v>
      </c>
      <c r="E1978" s="339" t="s">
        <v>24599</v>
      </c>
      <c r="F1978"/>
      <c r="G1978"/>
      <c r="H1978"/>
    </row>
    <row r="1979" spans="1:8" ht="15" x14ac:dyDescent="0.25">
      <c r="A1979" s="16">
        <f t="shared" si="30"/>
        <v>10892</v>
      </c>
      <c r="B1979">
        <v>10892</v>
      </c>
      <c r="C1979" t="s">
        <v>24600</v>
      </c>
      <c r="D1979" s="16" t="s">
        <v>7753</v>
      </c>
      <c r="E1979" s="339" t="s">
        <v>24601</v>
      </c>
      <c r="F1979"/>
      <c r="G1979"/>
      <c r="H1979"/>
    </row>
    <row r="1980" spans="1:8" ht="15" x14ac:dyDescent="0.25">
      <c r="A1980" s="16">
        <f t="shared" si="30"/>
        <v>20977</v>
      </c>
      <c r="B1980">
        <v>20977</v>
      </c>
      <c r="C1980" t="s">
        <v>24602</v>
      </c>
      <c r="D1980" s="16" t="s">
        <v>7753</v>
      </c>
      <c r="E1980" s="339" t="s">
        <v>24603</v>
      </c>
      <c r="F1980"/>
      <c r="G1980"/>
      <c r="H1980"/>
    </row>
    <row r="1981" spans="1:8" ht="15" x14ac:dyDescent="0.25">
      <c r="A1981" s="16">
        <f t="shared" si="30"/>
        <v>3073</v>
      </c>
      <c r="B1981">
        <v>3073</v>
      </c>
      <c r="C1981" t="s">
        <v>24604</v>
      </c>
      <c r="D1981" s="16" t="s">
        <v>7753</v>
      </c>
      <c r="E1981" s="339" t="s">
        <v>24605</v>
      </c>
      <c r="F1981"/>
      <c r="G1981"/>
      <c r="H1981"/>
    </row>
    <row r="1982" spans="1:8" ht="15" x14ac:dyDescent="0.25">
      <c r="A1982" s="16">
        <f t="shared" si="30"/>
        <v>3074</v>
      </c>
      <c r="B1982">
        <v>3074</v>
      </c>
      <c r="C1982" t="s">
        <v>24606</v>
      </c>
      <c r="D1982" s="16" t="s">
        <v>7753</v>
      </c>
      <c r="E1982" s="339" t="s">
        <v>24607</v>
      </c>
      <c r="F1982"/>
      <c r="G1982"/>
      <c r="H1982"/>
    </row>
    <row r="1983" spans="1:8" ht="15" x14ac:dyDescent="0.25">
      <c r="A1983" s="16">
        <f t="shared" si="30"/>
        <v>3076</v>
      </c>
      <c r="B1983">
        <v>3076</v>
      </c>
      <c r="C1983" t="s">
        <v>24608</v>
      </c>
      <c r="D1983" s="16" t="s">
        <v>7753</v>
      </c>
      <c r="E1983" s="339" t="s">
        <v>24609</v>
      </c>
      <c r="F1983"/>
      <c r="G1983"/>
      <c r="H1983"/>
    </row>
    <row r="1984" spans="1:8" ht="15" x14ac:dyDescent="0.25">
      <c r="A1984" s="16">
        <f t="shared" si="30"/>
        <v>3075</v>
      </c>
      <c r="B1984">
        <v>3075</v>
      </c>
      <c r="C1984" t="s">
        <v>24610</v>
      </c>
      <c r="D1984" s="16" t="s">
        <v>7753</v>
      </c>
      <c r="E1984" s="339" t="s">
        <v>24611</v>
      </c>
      <c r="F1984"/>
      <c r="G1984"/>
      <c r="H1984"/>
    </row>
    <row r="1985" spans="1:8" ht="15" x14ac:dyDescent="0.25">
      <c r="A1985" s="16">
        <f t="shared" si="30"/>
        <v>10781</v>
      </c>
      <c r="B1985">
        <v>10781</v>
      </c>
      <c r="C1985" t="s">
        <v>24612</v>
      </c>
      <c r="D1985" s="16" t="s">
        <v>7753</v>
      </c>
      <c r="E1985" s="339" t="s">
        <v>10232</v>
      </c>
      <c r="F1985"/>
      <c r="G1985"/>
      <c r="H1985"/>
    </row>
    <row r="1986" spans="1:8" ht="15" x14ac:dyDescent="0.25">
      <c r="A1986" s="16">
        <f t="shared" si="30"/>
        <v>43612</v>
      </c>
      <c r="B1986">
        <v>43612</v>
      </c>
      <c r="C1986" t="s">
        <v>24613</v>
      </c>
      <c r="D1986" s="16" t="s">
        <v>8026</v>
      </c>
      <c r="E1986" s="339" t="s">
        <v>24614</v>
      </c>
      <c r="F1986"/>
      <c r="G1986"/>
      <c r="H1986"/>
    </row>
    <row r="1987" spans="1:8" ht="15" x14ac:dyDescent="0.25">
      <c r="A1987" s="16">
        <f t="shared" ref="A1987:A2050" si="31">B1987</f>
        <v>43613</v>
      </c>
      <c r="B1987">
        <v>43613</v>
      </c>
      <c r="C1987" t="s">
        <v>24615</v>
      </c>
      <c r="D1987" s="16" t="s">
        <v>8026</v>
      </c>
      <c r="E1987" s="339" t="s">
        <v>24616</v>
      </c>
      <c r="F1987"/>
      <c r="G1987"/>
      <c r="H1987"/>
    </row>
    <row r="1988" spans="1:8" ht="15" x14ac:dyDescent="0.25">
      <c r="A1988" s="16">
        <f t="shared" si="31"/>
        <v>11480</v>
      </c>
      <c r="B1988">
        <v>11480</v>
      </c>
      <c r="C1988" t="s">
        <v>24617</v>
      </c>
      <c r="D1988" s="16" t="s">
        <v>8026</v>
      </c>
      <c r="E1988" s="339" t="s">
        <v>24618</v>
      </c>
      <c r="F1988"/>
      <c r="G1988"/>
      <c r="H1988"/>
    </row>
    <row r="1989" spans="1:8" ht="15" x14ac:dyDescent="0.25">
      <c r="A1989" s="16">
        <f t="shared" si="31"/>
        <v>11469</v>
      </c>
      <c r="B1989">
        <v>11469</v>
      </c>
      <c r="C1989" t="s">
        <v>24619</v>
      </c>
      <c r="D1989" s="16" t="s">
        <v>7753</v>
      </c>
      <c r="E1989" s="339" t="s">
        <v>21524</v>
      </c>
      <c r="F1989"/>
      <c r="G1989"/>
      <c r="H1989"/>
    </row>
    <row r="1990" spans="1:8" ht="15" x14ac:dyDescent="0.25">
      <c r="A1990" s="16">
        <f t="shared" si="31"/>
        <v>11468</v>
      </c>
      <c r="B1990">
        <v>11468</v>
      </c>
      <c r="C1990" t="s">
        <v>24620</v>
      </c>
      <c r="D1990" s="16" t="s">
        <v>7753</v>
      </c>
      <c r="E1990" s="339" t="s">
        <v>7948</v>
      </c>
      <c r="F1990"/>
      <c r="G1990"/>
      <c r="H1990"/>
    </row>
    <row r="1991" spans="1:8" ht="15" x14ac:dyDescent="0.25">
      <c r="A1991" s="16">
        <f t="shared" si="31"/>
        <v>11484</v>
      </c>
      <c r="B1991">
        <v>11484</v>
      </c>
      <c r="C1991" t="s">
        <v>24621</v>
      </c>
      <c r="D1991" s="16" t="s">
        <v>7753</v>
      </c>
      <c r="E1991" s="339" t="s">
        <v>24622</v>
      </c>
      <c r="F1991"/>
      <c r="G1991"/>
      <c r="H1991"/>
    </row>
    <row r="1992" spans="1:8" ht="15" x14ac:dyDescent="0.25">
      <c r="A1992" s="16">
        <f t="shared" si="31"/>
        <v>38155</v>
      </c>
      <c r="B1992">
        <v>38155</v>
      </c>
      <c r="C1992" t="s">
        <v>24623</v>
      </c>
      <c r="D1992" s="16" t="s">
        <v>7753</v>
      </c>
      <c r="E1992" s="339" t="s">
        <v>24624</v>
      </c>
      <c r="F1992"/>
      <c r="G1992"/>
      <c r="H1992"/>
    </row>
    <row r="1993" spans="1:8" ht="15" x14ac:dyDescent="0.25">
      <c r="A1993" s="16">
        <f t="shared" si="31"/>
        <v>11467</v>
      </c>
      <c r="B1993">
        <v>11467</v>
      </c>
      <c r="C1993" t="s">
        <v>24625</v>
      </c>
      <c r="D1993" s="16" t="s">
        <v>7753</v>
      </c>
      <c r="E1993" s="339" t="s">
        <v>16234</v>
      </c>
      <c r="F1993"/>
      <c r="G1993"/>
      <c r="H1993"/>
    </row>
    <row r="1994" spans="1:8" ht="15" x14ac:dyDescent="0.25">
      <c r="A1994" s="16">
        <f t="shared" si="31"/>
        <v>38153</v>
      </c>
      <c r="B1994">
        <v>38153</v>
      </c>
      <c r="C1994" t="s">
        <v>24626</v>
      </c>
      <c r="D1994" s="16" t="s">
        <v>8026</v>
      </c>
      <c r="E1994" s="339" t="s">
        <v>24627</v>
      </c>
      <c r="F1994"/>
      <c r="G1994"/>
      <c r="H1994"/>
    </row>
    <row r="1995" spans="1:8" ht="15" x14ac:dyDescent="0.25">
      <c r="A1995" s="16">
        <f t="shared" si="31"/>
        <v>43607</v>
      </c>
      <c r="B1995">
        <v>43607</v>
      </c>
      <c r="C1995" t="s">
        <v>24628</v>
      </c>
      <c r="D1995" s="16" t="s">
        <v>8026</v>
      </c>
      <c r="E1995" s="339" t="s">
        <v>24629</v>
      </c>
      <c r="F1995"/>
      <c r="G1995"/>
      <c r="H1995"/>
    </row>
    <row r="1996" spans="1:8" ht="15" x14ac:dyDescent="0.25">
      <c r="A1996" s="16">
        <f t="shared" si="31"/>
        <v>3080</v>
      </c>
      <c r="B1996">
        <v>3080</v>
      </c>
      <c r="C1996" t="s">
        <v>24630</v>
      </c>
      <c r="D1996" s="16" t="s">
        <v>8026</v>
      </c>
      <c r="E1996" s="339" t="s">
        <v>24631</v>
      </c>
      <c r="F1996"/>
      <c r="G1996"/>
      <c r="H1996"/>
    </row>
    <row r="1997" spans="1:8" ht="15" x14ac:dyDescent="0.25">
      <c r="A1997" s="16">
        <f t="shared" si="31"/>
        <v>3081</v>
      </c>
      <c r="B1997">
        <v>3081</v>
      </c>
      <c r="C1997" t="s">
        <v>24632</v>
      </c>
      <c r="D1997" s="16" t="s">
        <v>8026</v>
      </c>
      <c r="E1997" s="339" t="s">
        <v>24633</v>
      </c>
      <c r="F1997"/>
      <c r="G1997"/>
      <c r="H1997"/>
    </row>
    <row r="1998" spans="1:8" ht="15" x14ac:dyDescent="0.25">
      <c r="A1998" s="16">
        <f t="shared" si="31"/>
        <v>3090</v>
      </c>
      <c r="B1998">
        <v>3090</v>
      </c>
      <c r="C1998" t="s">
        <v>24634</v>
      </c>
      <c r="D1998" s="16" t="s">
        <v>8026</v>
      </c>
      <c r="E1998" s="339" t="s">
        <v>24635</v>
      </c>
      <c r="F1998"/>
      <c r="G1998"/>
      <c r="H1998"/>
    </row>
    <row r="1999" spans="1:8" ht="15" x14ac:dyDescent="0.25">
      <c r="A1999" s="16">
        <f t="shared" si="31"/>
        <v>43611</v>
      </c>
      <c r="B1999">
        <v>43611</v>
      </c>
      <c r="C1999" t="s">
        <v>24636</v>
      </c>
      <c r="D1999" s="16" t="s">
        <v>8026</v>
      </c>
      <c r="E1999" s="339" t="s">
        <v>24637</v>
      </c>
      <c r="F1999"/>
      <c r="G1999"/>
      <c r="H1999"/>
    </row>
    <row r="2000" spans="1:8" ht="15" x14ac:dyDescent="0.25">
      <c r="A2000" s="16">
        <f t="shared" si="31"/>
        <v>3103</v>
      </c>
      <c r="B2000">
        <v>3103</v>
      </c>
      <c r="C2000" t="s">
        <v>24638</v>
      </c>
      <c r="D2000" s="16" t="s">
        <v>7753</v>
      </c>
      <c r="E2000" s="339" t="s">
        <v>24639</v>
      </c>
      <c r="F2000"/>
      <c r="G2000"/>
      <c r="H2000"/>
    </row>
    <row r="2001" spans="1:8" ht="15" x14ac:dyDescent="0.25">
      <c r="A2001" s="16">
        <f t="shared" si="31"/>
        <v>3097</v>
      </c>
      <c r="B2001">
        <v>3097</v>
      </c>
      <c r="C2001" t="s">
        <v>24640</v>
      </c>
      <c r="D2001" s="16" t="s">
        <v>8026</v>
      </c>
      <c r="E2001" s="339" t="s">
        <v>16714</v>
      </c>
      <c r="F2001"/>
      <c r="G2001"/>
      <c r="H2001"/>
    </row>
    <row r="2002" spans="1:8" ht="15" x14ac:dyDescent="0.25">
      <c r="A2002" s="16">
        <f t="shared" si="31"/>
        <v>3099</v>
      </c>
      <c r="B2002">
        <v>3099</v>
      </c>
      <c r="C2002" t="s">
        <v>24641</v>
      </c>
      <c r="D2002" s="16" t="s">
        <v>8026</v>
      </c>
      <c r="E2002" s="339" t="s">
        <v>24642</v>
      </c>
      <c r="F2002"/>
      <c r="G2002"/>
      <c r="H2002"/>
    </row>
    <row r="2003" spans="1:8" ht="15" x14ac:dyDescent="0.25">
      <c r="A2003" s="16">
        <f t="shared" si="31"/>
        <v>38151</v>
      </c>
      <c r="B2003">
        <v>38151</v>
      </c>
      <c r="C2003" t="s">
        <v>24643</v>
      </c>
      <c r="D2003" s="16" t="s">
        <v>8026</v>
      </c>
      <c r="E2003" s="339" t="s">
        <v>15511</v>
      </c>
      <c r="F2003"/>
      <c r="G2003"/>
      <c r="H2003"/>
    </row>
    <row r="2004" spans="1:8" ht="15" x14ac:dyDescent="0.25">
      <c r="A2004" s="16">
        <f t="shared" si="31"/>
        <v>38152</v>
      </c>
      <c r="B2004">
        <v>38152</v>
      </c>
      <c r="C2004" t="s">
        <v>24644</v>
      </c>
      <c r="D2004" s="16" t="s">
        <v>8026</v>
      </c>
      <c r="E2004" s="339" t="s">
        <v>24645</v>
      </c>
      <c r="F2004"/>
      <c r="G2004"/>
      <c r="H2004"/>
    </row>
    <row r="2005" spans="1:8" ht="15" x14ac:dyDescent="0.25">
      <c r="A2005" s="16">
        <f t="shared" si="31"/>
        <v>43610</v>
      </c>
      <c r="B2005">
        <v>43610</v>
      </c>
      <c r="C2005" t="s">
        <v>24646</v>
      </c>
      <c r="D2005" s="16" t="s">
        <v>8026</v>
      </c>
      <c r="E2005" s="339" t="s">
        <v>24647</v>
      </c>
      <c r="F2005"/>
      <c r="G2005"/>
      <c r="H2005"/>
    </row>
    <row r="2006" spans="1:8" ht="15" x14ac:dyDescent="0.25">
      <c r="A2006" s="16">
        <f t="shared" si="31"/>
        <v>3093</v>
      </c>
      <c r="B2006">
        <v>3093</v>
      </c>
      <c r="C2006" t="s">
        <v>24648</v>
      </c>
      <c r="D2006" s="16" t="s">
        <v>8026</v>
      </c>
      <c r="E2006" s="339" t="s">
        <v>24642</v>
      </c>
      <c r="F2006"/>
      <c r="G2006"/>
      <c r="H2006"/>
    </row>
    <row r="2007" spans="1:8" ht="15" x14ac:dyDescent="0.25">
      <c r="A2007" s="16">
        <f t="shared" si="31"/>
        <v>38165</v>
      </c>
      <c r="B2007">
        <v>38165</v>
      </c>
      <c r="C2007" t="s">
        <v>24649</v>
      </c>
      <c r="D2007" s="16" t="s">
        <v>8026</v>
      </c>
      <c r="E2007" s="339" t="s">
        <v>24650</v>
      </c>
      <c r="F2007"/>
      <c r="G2007"/>
      <c r="H2007"/>
    </row>
    <row r="2008" spans="1:8" ht="15" x14ac:dyDescent="0.25">
      <c r="A2008" s="16">
        <f t="shared" si="31"/>
        <v>38177</v>
      </c>
      <c r="B2008">
        <v>38177</v>
      </c>
      <c r="C2008" t="s">
        <v>24651</v>
      </c>
      <c r="D2008" s="16" t="s">
        <v>7753</v>
      </c>
      <c r="E2008" s="339" t="s">
        <v>17892</v>
      </c>
      <c r="F2008"/>
      <c r="G2008"/>
      <c r="H2008"/>
    </row>
    <row r="2009" spans="1:8" ht="15" x14ac:dyDescent="0.25">
      <c r="A2009" s="16">
        <f t="shared" si="31"/>
        <v>11458</v>
      </c>
      <c r="B2009">
        <v>11458</v>
      </c>
      <c r="C2009" t="s">
        <v>24652</v>
      </c>
      <c r="D2009" s="16" t="s">
        <v>7753</v>
      </c>
      <c r="E2009" s="339" t="s">
        <v>24653</v>
      </c>
      <c r="F2009"/>
      <c r="G2009"/>
      <c r="H2009"/>
    </row>
    <row r="2010" spans="1:8" ht="15" x14ac:dyDescent="0.25">
      <c r="A2010" s="16">
        <f t="shared" si="31"/>
        <v>3108</v>
      </c>
      <c r="B2010">
        <v>3108</v>
      </c>
      <c r="C2010" t="s">
        <v>24654</v>
      </c>
      <c r="D2010" s="16" t="s">
        <v>7753</v>
      </c>
      <c r="E2010" s="339" t="s">
        <v>24655</v>
      </c>
      <c r="F2010"/>
      <c r="G2010"/>
      <c r="H2010"/>
    </row>
    <row r="2011" spans="1:8" ht="15" x14ac:dyDescent="0.25">
      <c r="A2011" s="16">
        <f t="shared" si="31"/>
        <v>3105</v>
      </c>
      <c r="B2011">
        <v>3105</v>
      </c>
      <c r="C2011" t="s">
        <v>24656</v>
      </c>
      <c r="D2011" s="16" t="s">
        <v>7753</v>
      </c>
      <c r="E2011" s="339" t="s">
        <v>24657</v>
      </c>
      <c r="F2011"/>
      <c r="G2011"/>
      <c r="H2011"/>
    </row>
    <row r="2012" spans="1:8" ht="15" x14ac:dyDescent="0.25">
      <c r="A2012" s="16">
        <f t="shared" si="31"/>
        <v>38178</v>
      </c>
      <c r="B2012">
        <v>38178</v>
      </c>
      <c r="C2012" t="s">
        <v>24658</v>
      </c>
      <c r="D2012" s="16" t="s">
        <v>7753</v>
      </c>
      <c r="E2012" s="339" t="s">
        <v>24659</v>
      </c>
      <c r="F2012"/>
      <c r="G2012"/>
      <c r="H2012"/>
    </row>
    <row r="2013" spans="1:8" ht="15" x14ac:dyDescent="0.25">
      <c r="A2013" s="16">
        <f t="shared" si="31"/>
        <v>43575</v>
      </c>
      <c r="B2013">
        <v>43575</v>
      </c>
      <c r="C2013" t="s">
        <v>24660</v>
      </c>
      <c r="D2013" s="16" t="s">
        <v>7753</v>
      </c>
      <c r="E2013" s="339" t="s">
        <v>24627</v>
      </c>
      <c r="F2013"/>
      <c r="G2013"/>
      <c r="H2013"/>
    </row>
    <row r="2014" spans="1:8" ht="15" x14ac:dyDescent="0.25">
      <c r="A2014" s="16">
        <f t="shared" si="31"/>
        <v>43577</v>
      </c>
      <c r="B2014">
        <v>43577</v>
      </c>
      <c r="C2014" t="s">
        <v>24661</v>
      </c>
      <c r="D2014" s="16" t="s">
        <v>7753</v>
      </c>
      <c r="E2014" s="339" t="s">
        <v>24662</v>
      </c>
      <c r="F2014"/>
      <c r="G2014"/>
      <c r="H2014"/>
    </row>
    <row r="2015" spans="1:8" ht="15" x14ac:dyDescent="0.25">
      <c r="A2015" s="16">
        <f t="shared" si="31"/>
        <v>43458</v>
      </c>
      <c r="B2015">
        <v>43458</v>
      </c>
      <c r="C2015" t="s">
        <v>24663</v>
      </c>
      <c r="D2015" s="16" t="s">
        <v>7754</v>
      </c>
      <c r="E2015" s="339" t="s">
        <v>8109</v>
      </c>
      <c r="F2015"/>
      <c r="G2015"/>
      <c r="H2015"/>
    </row>
    <row r="2016" spans="1:8" ht="15" x14ac:dyDescent="0.25">
      <c r="A2016" s="16">
        <f t="shared" si="31"/>
        <v>43470</v>
      </c>
      <c r="B2016">
        <v>43470</v>
      </c>
      <c r="C2016" t="s">
        <v>24664</v>
      </c>
      <c r="D2016" s="16" t="s">
        <v>7813</v>
      </c>
      <c r="E2016" s="339" t="s">
        <v>13576</v>
      </c>
      <c r="F2016"/>
      <c r="G2016"/>
      <c r="H2016"/>
    </row>
    <row r="2017" spans="1:8" ht="15" x14ac:dyDescent="0.25">
      <c r="A2017" s="16">
        <f t="shared" si="31"/>
        <v>43459</v>
      </c>
      <c r="B2017">
        <v>43459</v>
      </c>
      <c r="C2017" t="s">
        <v>24665</v>
      </c>
      <c r="D2017" s="16" t="s">
        <v>7754</v>
      </c>
      <c r="E2017" s="339" t="s">
        <v>8892</v>
      </c>
      <c r="F2017"/>
      <c r="G2017"/>
      <c r="H2017"/>
    </row>
    <row r="2018" spans="1:8" ht="15" x14ac:dyDescent="0.25">
      <c r="A2018" s="16">
        <f t="shared" si="31"/>
        <v>43471</v>
      </c>
      <c r="B2018">
        <v>43471</v>
      </c>
      <c r="C2018" t="s">
        <v>24666</v>
      </c>
      <c r="D2018" s="16" t="s">
        <v>7813</v>
      </c>
      <c r="E2018" s="339" t="s">
        <v>24667</v>
      </c>
      <c r="F2018"/>
      <c r="G2018"/>
      <c r="H2018"/>
    </row>
    <row r="2019" spans="1:8" ht="15" x14ac:dyDescent="0.25">
      <c r="A2019" s="16">
        <f t="shared" si="31"/>
        <v>43460</v>
      </c>
      <c r="B2019">
        <v>43460</v>
      </c>
      <c r="C2019" t="s">
        <v>24668</v>
      </c>
      <c r="D2019" s="16" t="s">
        <v>7754</v>
      </c>
      <c r="E2019" s="339" t="s">
        <v>9223</v>
      </c>
      <c r="F2019"/>
      <c r="G2019"/>
      <c r="H2019"/>
    </row>
    <row r="2020" spans="1:8" ht="15" x14ac:dyDescent="0.25">
      <c r="A2020" s="16">
        <f t="shared" si="31"/>
        <v>43472</v>
      </c>
      <c r="B2020">
        <v>43472</v>
      </c>
      <c r="C2020" t="s">
        <v>24669</v>
      </c>
      <c r="D2020" s="16" t="s">
        <v>7813</v>
      </c>
      <c r="E2020" s="339" t="s">
        <v>24670</v>
      </c>
      <c r="F2020"/>
      <c r="G2020"/>
      <c r="H2020"/>
    </row>
    <row r="2021" spans="1:8" ht="15" x14ac:dyDescent="0.25">
      <c r="A2021" s="16">
        <f t="shared" si="31"/>
        <v>43461</v>
      </c>
      <c r="B2021">
        <v>43461</v>
      </c>
      <c r="C2021" t="s">
        <v>24671</v>
      </c>
      <c r="D2021" s="16" t="s">
        <v>7754</v>
      </c>
      <c r="E2021" s="339" t="s">
        <v>9023</v>
      </c>
      <c r="F2021"/>
      <c r="G2021"/>
      <c r="H2021"/>
    </row>
    <row r="2022" spans="1:8" ht="15" x14ac:dyDescent="0.25">
      <c r="A2022" s="16">
        <f t="shared" si="31"/>
        <v>43473</v>
      </c>
      <c r="B2022">
        <v>43473</v>
      </c>
      <c r="C2022" t="s">
        <v>24672</v>
      </c>
      <c r="D2022" s="16" t="s">
        <v>7813</v>
      </c>
      <c r="E2022" s="339" t="s">
        <v>14902</v>
      </c>
      <c r="F2022"/>
      <c r="G2022"/>
      <c r="H2022"/>
    </row>
    <row r="2023" spans="1:8" ht="15" x14ac:dyDescent="0.25">
      <c r="A2023" s="16">
        <f t="shared" si="31"/>
        <v>43463</v>
      </c>
      <c r="B2023">
        <v>43463</v>
      </c>
      <c r="C2023" t="s">
        <v>24673</v>
      </c>
      <c r="D2023" s="16" t="s">
        <v>7754</v>
      </c>
      <c r="E2023" s="339" t="s">
        <v>7763</v>
      </c>
      <c r="F2023"/>
      <c r="G2023"/>
      <c r="H2023"/>
    </row>
    <row r="2024" spans="1:8" ht="15" x14ac:dyDescent="0.25">
      <c r="A2024" s="16">
        <f t="shared" si="31"/>
        <v>43475</v>
      </c>
      <c r="B2024">
        <v>43475</v>
      </c>
      <c r="C2024" t="s">
        <v>24674</v>
      </c>
      <c r="D2024" s="16" t="s">
        <v>7813</v>
      </c>
      <c r="E2024" s="339" t="s">
        <v>24675</v>
      </c>
      <c r="F2024"/>
      <c r="G2024"/>
      <c r="H2024"/>
    </row>
    <row r="2025" spans="1:8" ht="15" x14ac:dyDescent="0.25">
      <c r="A2025" s="16">
        <f t="shared" si="31"/>
        <v>43462</v>
      </c>
      <c r="B2025">
        <v>43462</v>
      </c>
      <c r="C2025" t="s">
        <v>24676</v>
      </c>
      <c r="D2025" s="16" t="s">
        <v>7754</v>
      </c>
      <c r="E2025" s="339" t="s">
        <v>8107</v>
      </c>
      <c r="F2025"/>
      <c r="G2025"/>
      <c r="H2025"/>
    </row>
    <row r="2026" spans="1:8" ht="15" x14ac:dyDescent="0.25">
      <c r="A2026" s="16">
        <f t="shared" si="31"/>
        <v>43474</v>
      </c>
      <c r="B2026">
        <v>43474</v>
      </c>
      <c r="C2026" t="s">
        <v>24677</v>
      </c>
      <c r="D2026" s="16" t="s">
        <v>7813</v>
      </c>
      <c r="E2026" s="339" t="s">
        <v>8295</v>
      </c>
      <c r="F2026"/>
      <c r="G2026"/>
      <c r="H2026"/>
    </row>
    <row r="2027" spans="1:8" ht="15" x14ac:dyDescent="0.25">
      <c r="A2027" s="16">
        <f t="shared" si="31"/>
        <v>43464</v>
      </c>
      <c r="B2027">
        <v>43464</v>
      </c>
      <c r="C2027" t="s">
        <v>24678</v>
      </c>
      <c r="D2027" s="16" t="s">
        <v>7754</v>
      </c>
      <c r="E2027" s="339" t="s">
        <v>8107</v>
      </c>
      <c r="F2027"/>
      <c r="G2027"/>
      <c r="H2027"/>
    </row>
    <row r="2028" spans="1:8" ht="15" x14ac:dyDescent="0.25">
      <c r="A2028" s="16">
        <f t="shared" si="31"/>
        <v>43476</v>
      </c>
      <c r="B2028">
        <v>43476</v>
      </c>
      <c r="C2028" t="s">
        <v>24679</v>
      </c>
      <c r="D2028" s="16" t="s">
        <v>7813</v>
      </c>
      <c r="E2028" s="339" t="s">
        <v>8107</v>
      </c>
      <c r="F2028"/>
      <c r="G2028"/>
      <c r="H2028"/>
    </row>
    <row r="2029" spans="1:8" ht="15" x14ac:dyDescent="0.25">
      <c r="A2029" s="16">
        <f t="shared" si="31"/>
        <v>43465</v>
      </c>
      <c r="B2029">
        <v>43465</v>
      </c>
      <c r="C2029" t="s">
        <v>24680</v>
      </c>
      <c r="D2029" s="16" t="s">
        <v>7754</v>
      </c>
      <c r="E2029" s="339" t="s">
        <v>7839</v>
      </c>
      <c r="F2029"/>
      <c r="G2029"/>
      <c r="H2029"/>
    </row>
    <row r="2030" spans="1:8" ht="15" x14ac:dyDescent="0.25">
      <c r="A2030" s="16">
        <f t="shared" si="31"/>
        <v>43477</v>
      </c>
      <c r="B2030">
        <v>43477</v>
      </c>
      <c r="C2030" t="s">
        <v>24681</v>
      </c>
      <c r="D2030" s="16" t="s">
        <v>7813</v>
      </c>
      <c r="E2030" s="339" t="s">
        <v>24682</v>
      </c>
      <c r="F2030"/>
      <c r="G2030"/>
      <c r="H2030"/>
    </row>
    <row r="2031" spans="1:8" ht="15" x14ac:dyDescent="0.25">
      <c r="A2031" s="16">
        <f t="shared" si="31"/>
        <v>43466</v>
      </c>
      <c r="B2031">
        <v>43466</v>
      </c>
      <c r="C2031" t="s">
        <v>24683</v>
      </c>
      <c r="D2031" s="16" t="s">
        <v>7754</v>
      </c>
      <c r="E2031" s="339" t="s">
        <v>8242</v>
      </c>
      <c r="F2031"/>
      <c r="G2031"/>
      <c r="H2031"/>
    </row>
    <row r="2032" spans="1:8" ht="15" x14ac:dyDescent="0.25">
      <c r="A2032" s="16">
        <f t="shared" si="31"/>
        <v>43478</v>
      </c>
      <c r="B2032">
        <v>43478</v>
      </c>
      <c r="C2032" t="s">
        <v>24684</v>
      </c>
      <c r="D2032" s="16" t="s">
        <v>7813</v>
      </c>
      <c r="E2032" s="339" t="s">
        <v>24685</v>
      </c>
      <c r="F2032"/>
      <c r="G2032"/>
      <c r="H2032"/>
    </row>
    <row r="2033" spans="1:8" ht="15" x14ac:dyDescent="0.25">
      <c r="A2033" s="16">
        <f t="shared" si="31"/>
        <v>43467</v>
      </c>
      <c r="B2033">
        <v>43467</v>
      </c>
      <c r="C2033" t="s">
        <v>24686</v>
      </c>
      <c r="D2033" s="16" t="s">
        <v>7754</v>
      </c>
      <c r="E2033" s="339" t="s">
        <v>7835</v>
      </c>
      <c r="F2033"/>
      <c r="G2033"/>
      <c r="H2033"/>
    </row>
    <row r="2034" spans="1:8" ht="15" x14ac:dyDescent="0.25">
      <c r="A2034" s="16">
        <f t="shared" si="31"/>
        <v>43479</v>
      </c>
      <c r="B2034">
        <v>43479</v>
      </c>
      <c r="C2034" t="s">
        <v>24687</v>
      </c>
      <c r="D2034" s="16" t="s">
        <v>7813</v>
      </c>
      <c r="E2034" s="339" t="s">
        <v>24688</v>
      </c>
      <c r="F2034"/>
      <c r="G2034"/>
      <c r="H2034"/>
    </row>
    <row r="2035" spans="1:8" ht="15" x14ac:dyDescent="0.25">
      <c r="A2035" s="16">
        <f t="shared" si="31"/>
        <v>43468</v>
      </c>
      <c r="B2035">
        <v>43468</v>
      </c>
      <c r="C2035" t="s">
        <v>24689</v>
      </c>
      <c r="D2035" s="16" t="s">
        <v>7754</v>
      </c>
      <c r="E2035" s="339" t="s">
        <v>12681</v>
      </c>
      <c r="F2035"/>
      <c r="G2035"/>
      <c r="H2035"/>
    </row>
    <row r="2036" spans="1:8" ht="15" x14ac:dyDescent="0.25">
      <c r="A2036" s="16">
        <f t="shared" si="31"/>
        <v>43480</v>
      </c>
      <c r="B2036">
        <v>43480</v>
      </c>
      <c r="C2036" t="s">
        <v>24690</v>
      </c>
      <c r="D2036" s="16" t="s">
        <v>7813</v>
      </c>
      <c r="E2036" s="339" t="s">
        <v>24467</v>
      </c>
      <c r="F2036"/>
      <c r="G2036"/>
      <c r="H2036"/>
    </row>
    <row r="2037" spans="1:8" ht="15" x14ac:dyDescent="0.25">
      <c r="A2037" s="16">
        <f t="shared" si="31"/>
        <v>43469</v>
      </c>
      <c r="B2037">
        <v>43469</v>
      </c>
      <c r="C2037" t="s">
        <v>24691</v>
      </c>
      <c r="D2037" s="16" t="s">
        <v>7754</v>
      </c>
      <c r="E2037" s="339" t="s">
        <v>7955</v>
      </c>
      <c r="F2037"/>
      <c r="G2037"/>
      <c r="H2037"/>
    </row>
    <row r="2038" spans="1:8" ht="15" x14ac:dyDescent="0.25">
      <c r="A2038" s="16">
        <f t="shared" si="31"/>
        <v>43481</v>
      </c>
      <c r="B2038">
        <v>43481</v>
      </c>
      <c r="C2038" t="s">
        <v>24692</v>
      </c>
      <c r="D2038" s="16" t="s">
        <v>7813</v>
      </c>
      <c r="E2038" s="339" t="s">
        <v>16710</v>
      </c>
      <c r="F2038"/>
      <c r="G2038"/>
      <c r="H2038"/>
    </row>
    <row r="2039" spans="1:8" ht="15" x14ac:dyDescent="0.25">
      <c r="A2039" s="16">
        <f t="shared" si="31"/>
        <v>3119</v>
      </c>
      <c r="B2039">
        <v>3119</v>
      </c>
      <c r="C2039" t="s">
        <v>24693</v>
      </c>
      <c r="D2039" s="16" t="s">
        <v>7753</v>
      </c>
      <c r="E2039" s="339" t="s">
        <v>24694</v>
      </c>
      <c r="F2039"/>
      <c r="G2039"/>
      <c r="H2039"/>
    </row>
    <row r="2040" spans="1:8" ht="15" x14ac:dyDescent="0.25">
      <c r="A2040" s="16">
        <f t="shared" si="31"/>
        <v>3122</v>
      </c>
      <c r="B2040">
        <v>3122</v>
      </c>
      <c r="C2040" t="s">
        <v>24695</v>
      </c>
      <c r="D2040" s="16" t="s">
        <v>7753</v>
      </c>
      <c r="E2040" s="339" t="s">
        <v>20842</v>
      </c>
      <c r="F2040"/>
      <c r="G2040"/>
      <c r="H2040"/>
    </row>
    <row r="2041" spans="1:8" ht="15" x14ac:dyDescent="0.25">
      <c r="A2041" s="16">
        <f t="shared" si="31"/>
        <v>3121</v>
      </c>
      <c r="B2041">
        <v>3121</v>
      </c>
      <c r="C2041" t="s">
        <v>24696</v>
      </c>
      <c r="D2041" s="16" t="s">
        <v>7753</v>
      </c>
      <c r="E2041" s="339" t="s">
        <v>15695</v>
      </c>
      <c r="F2041"/>
      <c r="G2041"/>
      <c r="H2041"/>
    </row>
    <row r="2042" spans="1:8" ht="15" x14ac:dyDescent="0.25">
      <c r="A2042" s="16">
        <f t="shared" si="31"/>
        <v>3120</v>
      </c>
      <c r="B2042">
        <v>3120</v>
      </c>
      <c r="C2042" t="s">
        <v>24697</v>
      </c>
      <c r="D2042" s="16" t="s">
        <v>7753</v>
      </c>
      <c r="E2042" s="339" t="s">
        <v>24698</v>
      </c>
      <c r="F2042"/>
      <c r="G2042"/>
      <c r="H2042"/>
    </row>
    <row r="2043" spans="1:8" ht="15" x14ac:dyDescent="0.25">
      <c r="A2043" s="16">
        <f t="shared" si="31"/>
        <v>11455</v>
      </c>
      <c r="B2043">
        <v>11455</v>
      </c>
      <c r="C2043" t="s">
        <v>24699</v>
      </c>
      <c r="D2043" s="16" t="s">
        <v>7753</v>
      </c>
      <c r="E2043" s="339" t="s">
        <v>14875</v>
      </c>
      <c r="F2043"/>
      <c r="G2043"/>
      <c r="H2043"/>
    </row>
    <row r="2044" spans="1:8" ht="15" x14ac:dyDescent="0.25">
      <c r="A2044" s="16">
        <f t="shared" si="31"/>
        <v>11456</v>
      </c>
      <c r="B2044">
        <v>11456</v>
      </c>
      <c r="C2044" t="s">
        <v>24700</v>
      </c>
      <c r="D2044" s="16" t="s">
        <v>7753</v>
      </c>
      <c r="E2044" s="339" t="s">
        <v>14863</v>
      </c>
      <c r="F2044"/>
      <c r="G2044"/>
      <c r="H2044"/>
    </row>
    <row r="2045" spans="1:8" ht="15" x14ac:dyDescent="0.25">
      <c r="A2045" s="16">
        <f t="shared" si="31"/>
        <v>3107</v>
      </c>
      <c r="B2045">
        <v>3107</v>
      </c>
      <c r="C2045" t="s">
        <v>24701</v>
      </c>
      <c r="D2045" s="16" t="s">
        <v>7753</v>
      </c>
      <c r="E2045" s="339" t="s">
        <v>13546</v>
      </c>
      <c r="F2045"/>
      <c r="G2045"/>
      <c r="H2045"/>
    </row>
    <row r="2046" spans="1:8" ht="15" x14ac:dyDescent="0.25">
      <c r="A2046" s="16">
        <f t="shared" si="31"/>
        <v>43583</v>
      </c>
      <c r="B2046">
        <v>43583</v>
      </c>
      <c r="C2046" t="s">
        <v>24702</v>
      </c>
      <c r="D2046" s="16" t="s">
        <v>7753</v>
      </c>
      <c r="E2046" s="339" t="s">
        <v>8070</v>
      </c>
      <c r="F2046"/>
      <c r="G2046"/>
      <c r="H2046"/>
    </row>
    <row r="2047" spans="1:8" ht="15" x14ac:dyDescent="0.25">
      <c r="A2047" s="16">
        <f t="shared" si="31"/>
        <v>43586</v>
      </c>
      <c r="B2047">
        <v>43586</v>
      </c>
      <c r="C2047" t="s">
        <v>24703</v>
      </c>
      <c r="D2047" s="16" t="s">
        <v>7753</v>
      </c>
      <c r="E2047" s="339" t="s">
        <v>14450</v>
      </c>
      <c r="F2047"/>
      <c r="G2047"/>
      <c r="H2047"/>
    </row>
    <row r="2048" spans="1:8" ht="15" x14ac:dyDescent="0.25">
      <c r="A2048" s="16">
        <f t="shared" si="31"/>
        <v>11461</v>
      </c>
      <c r="B2048">
        <v>11461</v>
      </c>
      <c r="C2048" t="s">
        <v>24704</v>
      </c>
      <c r="D2048" s="16" t="s">
        <v>7753</v>
      </c>
      <c r="E2048" s="339" t="s">
        <v>24705</v>
      </c>
      <c r="F2048"/>
      <c r="G2048"/>
      <c r="H2048"/>
    </row>
    <row r="2049" spans="1:8" ht="15" x14ac:dyDescent="0.25">
      <c r="A2049" s="16">
        <f t="shared" si="31"/>
        <v>43587</v>
      </c>
      <c r="B2049">
        <v>43587</v>
      </c>
      <c r="C2049" t="s">
        <v>24706</v>
      </c>
      <c r="D2049" s="16" t="s">
        <v>7753</v>
      </c>
      <c r="E2049" s="339" t="s">
        <v>7948</v>
      </c>
      <c r="F2049"/>
      <c r="G2049"/>
      <c r="H2049"/>
    </row>
    <row r="2050" spans="1:8" ht="15" x14ac:dyDescent="0.25">
      <c r="A2050" s="16">
        <f t="shared" si="31"/>
        <v>3106</v>
      </c>
      <c r="B2050">
        <v>3106</v>
      </c>
      <c r="C2050" t="s">
        <v>24707</v>
      </c>
      <c r="D2050" s="16" t="s">
        <v>7753</v>
      </c>
      <c r="E2050" s="339" t="s">
        <v>13337</v>
      </c>
      <c r="F2050"/>
      <c r="G2050"/>
      <c r="H2050"/>
    </row>
    <row r="2051" spans="1:8" ht="15" x14ac:dyDescent="0.25">
      <c r="A2051" s="16">
        <f t="shared" ref="A2051:A2114" si="32">B2051</f>
        <v>44539</v>
      </c>
      <c r="B2051">
        <v>44539</v>
      </c>
      <c r="C2051" t="s">
        <v>24708</v>
      </c>
      <c r="D2051" s="16" t="s">
        <v>7755</v>
      </c>
      <c r="E2051" s="339" t="s">
        <v>22430</v>
      </c>
      <c r="F2051"/>
      <c r="G2051"/>
      <c r="H2051"/>
    </row>
    <row r="2052" spans="1:8" ht="15" x14ac:dyDescent="0.25">
      <c r="A2052" s="16">
        <f t="shared" si="32"/>
        <v>3123</v>
      </c>
      <c r="B2052">
        <v>3123</v>
      </c>
      <c r="C2052" t="s">
        <v>24709</v>
      </c>
      <c r="D2052" s="16" t="s">
        <v>7755</v>
      </c>
      <c r="E2052" s="339" t="s">
        <v>8196</v>
      </c>
      <c r="F2052"/>
      <c r="G2052"/>
      <c r="H2052"/>
    </row>
    <row r="2053" spans="1:8" ht="15" x14ac:dyDescent="0.25">
      <c r="A2053" s="16">
        <f t="shared" si="32"/>
        <v>38125</v>
      </c>
      <c r="B2053">
        <v>38125</v>
      </c>
      <c r="C2053" t="s">
        <v>24710</v>
      </c>
      <c r="D2053" s="16" t="s">
        <v>7755</v>
      </c>
      <c r="E2053" s="339" t="s">
        <v>7876</v>
      </c>
      <c r="F2053"/>
      <c r="G2053"/>
      <c r="H2053"/>
    </row>
    <row r="2054" spans="1:8" ht="15" x14ac:dyDescent="0.25">
      <c r="A2054" s="16">
        <f t="shared" si="32"/>
        <v>39014</v>
      </c>
      <c r="B2054">
        <v>39014</v>
      </c>
      <c r="C2054" t="s">
        <v>24711</v>
      </c>
      <c r="D2054" s="16" t="s">
        <v>7755</v>
      </c>
      <c r="E2054" s="339" t="s">
        <v>10704</v>
      </c>
      <c r="F2054"/>
      <c r="G2054"/>
      <c r="H2054"/>
    </row>
    <row r="2055" spans="1:8" ht="15" x14ac:dyDescent="0.25">
      <c r="A2055" s="16">
        <f t="shared" si="32"/>
        <v>39365</v>
      </c>
      <c r="B2055">
        <v>39365</v>
      </c>
      <c r="C2055" t="s">
        <v>24712</v>
      </c>
      <c r="D2055" s="16" t="s">
        <v>7753</v>
      </c>
      <c r="E2055" s="339" t="s">
        <v>24713</v>
      </c>
      <c r="F2055"/>
      <c r="G2055"/>
      <c r="H2055"/>
    </row>
    <row r="2056" spans="1:8" ht="15" x14ac:dyDescent="0.25">
      <c r="A2056" s="16">
        <f t="shared" si="32"/>
        <v>39366</v>
      </c>
      <c r="B2056">
        <v>39366</v>
      </c>
      <c r="C2056" t="s">
        <v>24714</v>
      </c>
      <c r="D2056" s="16" t="s">
        <v>7753</v>
      </c>
      <c r="E2056" s="339" t="s">
        <v>24715</v>
      </c>
      <c r="F2056"/>
      <c r="G2056"/>
      <c r="H2056"/>
    </row>
    <row r="2057" spans="1:8" ht="15" x14ac:dyDescent="0.25">
      <c r="A2057" s="16">
        <f t="shared" si="32"/>
        <v>39367</v>
      </c>
      <c r="B2057">
        <v>39367</v>
      </c>
      <c r="C2057" t="s">
        <v>24716</v>
      </c>
      <c r="D2057" s="16" t="s">
        <v>7753</v>
      </c>
      <c r="E2057" s="339" t="s">
        <v>24717</v>
      </c>
      <c r="F2057"/>
      <c r="G2057"/>
      <c r="H2057"/>
    </row>
    <row r="2058" spans="1:8" ht="15" x14ac:dyDescent="0.25">
      <c r="A2058" s="16">
        <f t="shared" si="32"/>
        <v>37394</v>
      </c>
      <c r="B2058">
        <v>37394</v>
      </c>
      <c r="C2058" t="s">
        <v>24718</v>
      </c>
      <c r="D2058" s="16" t="s">
        <v>8116</v>
      </c>
      <c r="E2058" s="339" t="s">
        <v>23305</v>
      </c>
      <c r="F2058"/>
      <c r="G2058"/>
      <c r="H2058"/>
    </row>
    <row r="2059" spans="1:8" ht="15" x14ac:dyDescent="0.25">
      <c r="A2059" s="16">
        <f t="shared" si="32"/>
        <v>14146</v>
      </c>
      <c r="B2059">
        <v>14146</v>
      </c>
      <c r="C2059" t="s">
        <v>24719</v>
      </c>
      <c r="D2059" s="16" t="s">
        <v>8116</v>
      </c>
      <c r="E2059" s="339" t="s">
        <v>16556</v>
      </c>
      <c r="F2059"/>
      <c r="G2059"/>
      <c r="H2059"/>
    </row>
    <row r="2060" spans="1:8" ht="15" x14ac:dyDescent="0.25">
      <c r="A2060" s="16">
        <f t="shared" si="32"/>
        <v>938</v>
      </c>
      <c r="B2060">
        <v>938</v>
      </c>
      <c r="C2060" t="s">
        <v>24720</v>
      </c>
      <c r="D2060" s="16" t="s">
        <v>7757</v>
      </c>
      <c r="E2060" s="339" t="s">
        <v>15067</v>
      </c>
      <c r="F2060"/>
      <c r="G2060"/>
      <c r="H2060"/>
    </row>
    <row r="2061" spans="1:8" ht="15" x14ac:dyDescent="0.25">
      <c r="A2061" s="16">
        <f t="shared" si="32"/>
        <v>937</v>
      </c>
      <c r="B2061">
        <v>937</v>
      </c>
      <c r="C2061" t="s">
        <v>24721</v>
      </c>
      <c r="D2061" s="16" t="s">
        <v>7757</v>
      </c>
      <c r="E2061" s="339" t="s">
        <v>7932</v>
      </c>
      <c r="F2061"/>
      <c r="G2061"/>
      <c r="H2061"/>
    </row>
    <row r="2062" spans="1:8" ht="15" x14ac:dyDescent="0.25">
      <c r="A2062" s="16">
        <f t="shared" si="32"/>
        <v>939</v>
      </c>
      <c r="B2062">
        <v>939</v>
      </c>
      <c r="C2062" t="s">
        <v>24722</v>
      </c>
      <c r="D2062" s="16" t="s">
        <v>7757</v>
      </c>
      <c r="E2062" s="339" t="s">
        <v>16567</v>
      </c>
      <c r="F2062"/>
      <c r="G2062"/>
      <c r="H2062"/>
    </row>
    <row r="2063" spans="1:8" ht="15" x14ac:dyDescent="0.25">
      <c r="A2063" s="16">
        <f t="shared" si="32"/>
        <v>944</v>
      </c>
      <c r="B2063">
        <v>944</v>
      </c>
      <c r="C2063" t="s">
        <v>24723</v>
      </c>
      <c r="D2063" s="16" t="s">
        <v>7757</v>
      </c>
      <c r="E2063" s="339" t="s">
        <v>22643</v>
      </c>
      <c r="F2063"/>
      <c r="G2063"/>
      <c r="H2063"/>
    </row>
    <row r="2064" spans="1:8" ht="15" x14ac:dyDescent="0.25">
      <c r="A2064" s="16">
        <f t="shared" si="32"/>
        <v>940</v>
      </c>
      <c r="B2064">
        <v>940</v>
      </c>
      <c r="C2064" t="s">
        <v>24724</v>
      </c>
      <c r="D2064" s="16" t="s">
        <v>7757</v>
      </c>
      <c r="E2064" s="339" t="s">
        <v>15624</v>
      </c>
      <c r="F2064"/>
      <c r="G2064"/>
      <c r="H2064"/>
    </row>
    <row r="2065" spans="1:8" ht="15" x14ac:dyDescent="0.25">
      <c r="A2065" s="16">
        <f t="shared" si="32"/>
        <v>44397</v>
      </c>
      <c r="B2065">
        <v>44397</v>
      </c>
      <c r="C2065" t="s">
        <v>24725</v>
      </c>
      <c r="D2065" s="16" t="s">
        <v>7757</v>
      </c>
      <c r="E2065" s="339" t="s">
        <v>8160</v>
      </c>
      <c r="F2065"/>
      <c r="G2065"/>
      <c r="H2065"/>
    </row>
    <row r="2066" spans="1:8" ht="15" x14ac:dyDescent="0.25">
      <c r="A2066" s="16">
        <f t="shared" si="32"/>
        <v>406</v>
      </c>
      <c r="B2066">
        <v>406</v>
      </c>
      <c r="C2066" t="s">
        <v>24726</v>
      </c>
      <c r="D2066" s="16" t="s">
        <v>7753</v>
      </c>
      <c r="E2066" s="339" t="s">
        <v>24727</v>
      </c>
      <c r="F2066"/>
      <c r="G2066"/>
      <c r="H2066"/>
    </row>
    <row r="2067" spans="1:8" ht="15" x14ac:dyDescent="0.25">
      <c r="A2067" s="16">
        <f t="shared" si="32"/>
        <v>42529</v>
      </c>
      <c r="B2067">
        <v>42529</v>
      </c>
      <c r="C2067" t="s">
        <v>24728</v>
      </c>
      <c r="D2067" s="16" t="s">
        <v>7757</v>
      </c>
      <c r="E2067" s="339" t="s">
        <v>8320</v>
      </c>
      <c r="F2067"/>
      <c r="G2067"/>
      <c r="H2067"/>
    </row>
    <row r="2068" spans="1:8" ht="15" x14ac:dyDescent="0.25">
      <c r="A2068" s="16">
        <f t="shared" si="32"/>
        <v>39634</v>
      </c>
      <c r="B2068">
        <v>39634</v>
      </c>
      <c r="C2068" t="s">
        <v>24729</v>
      </c>
      <c r="D2068" s="16" t="s">
        <v>7757</v>
      </c>
      <c r="E2068" s="339" t="s">
        <v>8054</v>
      </c>
      <c r="F2068"/>
      <c r="G2068"/>
      <c r="H2068"/>
    </row>
    <row r="2069" spans="1:8" ht="15" x14ac:dyDescent="0.25">
      <c r="A2069" s="16">
        <f t="shared" si="32"/>
        <v>39701</v>
      </c>
      <c r="B2069">
        <v>39701</v>
      </c>
      <c r="C2069" t="s">
        <v>24730</v>
      </c>
      <c r="D2069" s="16" t="s">
        <v>7753</v>
      </c>
      <c r="E2069" s="339" t="s">
        <v>24731</v>
      </c>
      <c r="F2069"/>
      <c r="G2069"/>
      <c r="H2069"/>
    </row>
    <row r="2070" spans="1:8" ht="15" x14ac:dyDescent="0.25">
      <c r="A2070" s="16">
        <f t="shared" si="32"/>
        <v>12815</v>
      </c>
      <c r="B2070">
        <v>12815</v>
      </c>
      <c r="C2070" t="s">
        <v>24732</v>
      </c>
      <c r="D2070" s="16" t="s">
        <v>7753</v>
      </c>
      <c r="E2070" s="339" t="s">
        <v>14852</v>
      </c>
      <c r="F2070"/>
      <c r="G2070"/>
      <c r="H2070"/>
    </row>
    <row r="2071" spans="1:8" ht="15" x14ac:dyDescent="0.25">
      <c r="A2071" s="16">
        <f t="shared" si="32"/>
        <v>39431</v>
      </c>
      <c r="B2071">
        <v>39431</v>
      </c>
      <c r="C2071" t="s">
        <v>24733</v>
      </c>
      <c r="D2071" s="16" t="s">
        <v>7757</v>
      </c>
      <c r="E2071" s="339" t="s">
        <v>8875</v>
      </c>
      <c r="F2071"/>
      <c r="G2071"/>
      <c r="H2071"/>
    </row>
    <row r="2072" spans="1:8" ht="15" x14ac:dyDescent="0.25">
      <c r="A2072" s="16">
        <f t="shared" si="32"/>
        <v>39432</v>
      </c>
      <c r="B2072">
        <v>39432</v>
      </c>
      <c r="C2072" t="s">
        <v>24734</v>
      </c>
      <c r="D2072" s="16" t="s">
        <v>7757</v>
      </c>
      <c r="E2072" s="339" t="s">
        <v>24694</v>
      </c>
      <c r="F2072"/>
      <c r="G2072"/>
      <c r="H2072"/>
    </row>
    <row r="2073" spans="1:8" ht="15" x14ac:dyDescent="0.25">
      <c r="A2073" s="16">
        <f t="shared" si="32"/>
        <v>20111</v>
      </c>
      <c r="B2073">
        <v>20111</v>
      </c>
      <c r="C2073" t="s">
        <v>24735</v>
      </c>
      <c r="D2073" s="16" t="s">
        <v>7753</v>
      </c>
      <c r="E2073" s="339" t="s">
        <v>8069</v>
      </c>
      <c r="F2073"/>
      <c r="G2073"/>
      <c r="H2073"/>
    </row>
    <row r="2074" spans="1:8" ht="15" x14ac:dyDescent="0.25">
      <c r="A2074" s="16">
        <f t="shared" si="32"/>
        <v>21127</v>
      </c>
      <c r="B2074">
        <v>21127</v>
      </c>
      <c r="C2074" t="s">
        <v>24736</v>
      </c>
      <c r="D2074" s="16" t="s">
        <v>7753</v>
      </c>
      <c r="E2074" s="339" t="s">
        <v>21698</v>
      </c>
      <c r="F2074"/>
      <c r="G2074"/>
      <c r="H2074"/>
    </row>
    <row r="2075" spans="1:8" ht="15" x14ac:dyDescent="0.25">
      <c r="A2075" s="16">
        <f t="shared" si="32"/>
        <v>404</v>
      </c>
      <c r="B2075">
        <v>404</v>
      </c>
      <c r="C2075" t="s">
        <v>24737</v>
      </c>
      <c r="D2075" s="16" t="s">
        <v>7757</v>
      </c>
      <c r="E2075" s="339" t="s">
        <v>8197</v>
      </c>
      <c r="F2075"/>
      <c r="G2075"/>
      <c r="H2075"/>
    </row>
    <row r="2076" spans="1:8" ht="15" x14ac:dyDescent="0.25">
      <c r="A2076" s="16">
        <f t="shared" si="32"/>
        <v>14151</v>
      </c>
      <c r="B2076">
        <v>14151</v>
      </c>
      <c r="C2076" t="s">
        <v>24738</v>
      </c>
      <c r="D2076" s="16" t="s">
        <v>7753</v>
      </c>
      <c r="E2076" s="339" t="s">
        <v>17028</v>
      </c>
      <c r="F2076"/>
      <c r="G2076"/>
      <c r="H2076"/>
    </row>
    <row r="2077" spans="1:8" ht="15" x14ac:dyDescent="0.25">
      <c r="A2077" s="16">
        <f t="shared" si="32"/>
        <v>14153</v>
      </c>
      <c r="B2077">
        <v>14153</v>
      </c>
      <c r="C2077" t="s">
        <v>24739</v>
      </c>
      <c r="D2077" s="16" t="s">
        <v>7753</v>
      </c>
      <c r="E2077" s="339" t="s">
        <v>24740</v>
      </c>
      <c r="F2077"/>
      <c r="G2077"/>
      <c r="H2077"/>
    </row>
    <row r="2078" spans="1:8" ht="15" x14ac:dyDescent="0.25">
      <c r="A2078" s="16">
        <f t="shared" si="32"/>
        <v>14152</v>
      </c>
      <c r="B2078">
        <v>14152</v>
      </c>
      <c r="C2078" t="s">
        <v>24741</v>
      </c>
      <c r="D2078" s="16" t="s">
        <v>7753</v>
      </c>
      <c r="E2078" s="339" t="s">
        <v>21535</v>
      </c>
      <c r="F2078"/>
      <c r="G2078"/>
      <c r="H2078"/>
    </row>
    <row r="2079" spans="1:8" ht="15" x14ac:dyDescent="0.25">
      <c r="A2079" s="16">
        <f t="shared" si="32"/>
        <v>14154</v>
      </c>
      <c r="B2079">
        <v>14154</v>
      </c>
      <c r="C2079" t="s">
        <v>24742</v>
      </c>
      <c r="D2079" s="16" t="s">
        <v>7753</v>
      </c>
      <c r="E2079" s="339" t="s">
        <v>24743</v>
      </c>
      <c r="F2079"/>
      <c r="G2079"/>
      <c r="H2079"/>
    </row>
    <row r="2080" spans="1:8" ht="15" x14ac:dyDescent="0.25">
      <c r="A2080" s="16">
        <f t="shared" si="32"/>
        <v>3146</v>
      </c>
      <c r="B2080">
        <v>3146</v>
      </c>
      <c r="C2080" t="s">
        <v>24744</v>
      </c>
      <c r="D2080" s="16" t="s">
        <v>7753</v>
      </c>
      <c r="E2080" s="339" t="s">
        <v>24745</v>
      </c>
      <c r="F2080"/>
      <c r="G2080"/>
      <c r="H2080"/>
    </row>
    <row r="2081" spans="1:8" ht="15" x14ac:dyDescent="0.25">
      <c r="A2081" s="16">
        <f t="shared" si="32"/>
        <v>3143</v>
      </c>
      <c r="B2081">
        <v>3143</v>
      </c>
      <c r="C2081" t="s">
        <v>24746</v>
      </c>
      <c r="D2081" s="16" t="s">
        <v>7753</v>
      </c>
      <c r="E2081" s="339" t="s">
        <v>8134</v>
      </c>
      <c r="F2081"/>
      <c r="G2081"/>
      <c r="H2081"/>
    </row>
    <row r="2082" spans="1:8" ht="15" x14ac:dyDescent="0.25">
      <c r="A2082" s="16">
        <f t="shared" si="32"/>
        <v>3148</v>
      </c>
      <c r="B2082">
        <v>3148</v>
      </c>
      <c r="C2082" t="s">
        <v>24747</v>
      </c>
      <c r="D2082" s="16" t="s">
        <v>7753</v>
      </c>
      <c r="E2082" s="339" t="s">
        <v>18340</v>
      </c>
      <c r="F2082"/>
      <c r="G2082"/>
      <c r="H2082"/>
    </row>
    <row r="2083" spans="1:8" ht="15" x14ac:dyDescent="0.25">
      <c r="A2083" s="16">
        <f t="shared" si="32"/>
        <v>4310</v>
      </c>
      <c r="B2083">
        <v>4310</v>
      </c>
      <c r="C2083" t="s">
        <v>24748</v>
      </c>
      <c r="D2083" s="16" t="s">
        <v>7753</v>
      </c>
      <c r="E2083" s="339" t="s">
        <v>7862</v>
      </c>
      <c r="F2083"/>
      <c r="G2083"/>
      <c r="H2083"/>
    </row>
    <row r="2084" spans="1:8" ht="15" x14ac:dyDescent="0.25">
      <c r="A2084" s="16">
        <f t="shared" si="32"/>
        <v>4311</v>
      </c>
      <c r="B2084">
        <v>4311</v>
      </c>
      <c r="C2084" t="s">
        <v>24749</v>
      </c>
      <c r="D2084" s="16" t="s">
        <v>7753</v>
      </c>
      <c r="E2084" s="339" t="s">
        <v>13644</v>
      </c>
      <c r="F2084"/>
      <c r="G2084"/>
      <c r="H2084"/>
    </row>
    <row r="2085" spans="1:8" ht="15" x14ac:dyDescent="0.25">
      <c r="A2085" s="16">
        <f t="shared" si="32"/>
        <v>4312</v>
      </c>
      <c r="B2085">
        <v>4312</v>
      </c>
      <c r="C2085" t="s">
        <v>24750</v>
      </c>
      <c r="D2085" s="16" t="s">
        <v>7753</v>
      </c>
      <c r="E2085" s="339" t="s">
        <v>7867</v>
      </c>
      <c r="F2085"/>
      <c r="G2085"/>
      <c r="H2085"/>
    </row>
    <row r="2086" spans="1:8" ht="15" x14ac:dyDescent="0.25">
      <c r="A2086" s="16">
        <f t="shared" si="32"/>
        <v>13261</v>
      </c>
      <c r="B2086">
        <v>13261</v>
      </c>
      <c r="C2086" t="s">
        <v>24751</v>
      </c>
      <c r="D2086" s="16" t="s">
        <v>7753</v>
      </c>
      <c r="E2086" s="339" t="s">
        <v>7896</v>
      </c>
      <c r="F2086"/>
      <c r="G2086"/>
      <c r="H2086"/>
    </row>
    <row r="2087" spans="1:8" ht="15" x14ac:dyDescent="0.25">
      <c r="A2087" s="16">
        <f t="shared" si="32"/>
        <v>3272</v>
      </c>
      <c r="B2087">
        <v>3272</v>
      </c>
      <c r="C2087" t="s">
        <v>24752</v>
      </c>
      <c r="D2087" s="16" t="s">
        <v>7753</v>
      </c>
      <c r="E2087" s="339" t="s">
        <v>14869</v>
      </c>
      <c r="F2087"/>
      <c r="G2087"/>
      <c r="H2087"/>
    </row>
    <row r="2088" spans="1:8" ht="15" x14ac:dyDescent="0.25">
      <c r="A2088" s="16">
        <f t="shared" si="32"/>
        <v>3265</v>
      </c>
      <c r="B2088">
        <v>3265</v>
      </c>
      <c r="C2088" t="s">
        <v>24753</v>
      </c>
      <c r="D2088" s="16" t="s">
        <v>7753</v>
      </c>
      <c r="E2088" s="339" t="s">
        <v>21449</v>
      </c>
      <c r="F2088"/>
      <c r="G2088"/>
      <c r="H2088"/>
    </row>
    <row r="2089" spans="1:8" ht="15" x14ac:dyDescent="0.25">
      <c r="A2089" s="16">
        <f t="shared" si="32"/>
        <v>3262</v>
      </c>
      <c r="B2089">
        <v>3262</v>
      </c>
      <c r="C2089" t="s">
        <v>24754</v>
      </c>
      <c r="D2089" s="16" t="s">
        <v>7753</v>
      </c>
      <c r="E2089" s="339" t="s">
        <v>8258</v>
      </c>
      <c r="F2089"/>
      <c r="G2089"/>
      <c r="H2089"/>
    </row>
    <row r="2090" spans="1:8" ht="15" x14ac:dyDescent="0.25">
      <c r="A2090" s="16">
        <f t="shared" si="32"/>
        <v>3264</v>
      </c>
      <c r="B2090">
        <v>3264</v>
      </c>
      <c r="C2090" t="s">
        <v>24755</v>
      </c>
      <c r="D2090" s="16" t="s">
        <v>7753</v>
      </c>
      <c r="E2090" s="339" t="s">
        <v>24756</v>
      </c>
      <c r="F2090"/>
      <c r="G2090"/>
      <c r="H2090"/>
    </row>
    <row r="2091" spans="1:8" ht="15" x14ac:dyDescent="0.25">
      <c r="A2091" s="16">
        <f t="shared" si="32"/>
        <v>3267</v>
      </c>
      <c r="B2091">
        <v>3267</v>
      </c>
      <c r="C2091" t="s">
        <v>24757</v>
      </c>
      <c r="D2091" s="16" t="s">
        <v>7753</v>
      </c>
      <c r="E2091" s="339" t="s">
        <v>19915</v>
      </c>
      <c r="F2091"/>
      <c r="G2091"/>
      <c r="H2091"/>
    </row>
    <row r="2092" spans="1:8" ht="15" x14ac:dyDescent="0.25">
      <c r="A2092" s="16">
        <f t="shared" si="32"/>
        <v>3266</v>
      </c>
      <c r="B2092">
        <v>3266</v>
      </c>
      <c r="C2092" t="s">
        <v>24758</v>
      </c>
      <c r="D2092" s="16" t="s">
        <v>7753</v>
      </c>
      <c r="E2092" s="339" t="s">
        <v>20059</v>
      </c>
      <c r="F2092"/>
      <c r="G2092"/>
      <c r="H2092"/>
    </row>
    <row r="2093" spans="1:8" ht="15" x14ac:dyDescent="0.25">
      <c r="A2093" s="16">
        <f t="shared" si="32"/>
        <v>3263</v>
      </c>
      <c r="B2093">
        <v>3263</v>
      </c>
      <c r="C2093" t="s">
        <v>24759</v>
      </c>
      <c r="D2093" s="16" t="s">
        <v>7753</v>
      </c>
      <c r="E2093" s="339" t="s">
        <v>12638</v>
      </c>
      <c r="F2093"/>
      <c r="G2093"/>
      <c r="H2093"/>
    </row>
    <row r="2094" spans="1:8" ht="15" x14ac:dyDescent="0.25">
      <c r="A2094" s="16">
        <f t="shared" si="32"/>
        <v>3268</v>
      </c>
      <c r="B2094">
        <v>3268</v>
      </c>
      <c r="C2094" t="s">
        <v>24760</v>
      </c>
      <c r="D2094" s="16" t="s">
        <v>7753</v>
      </c>
      <c r="E2094" s="339" t="s">
        <v>24761</v>
      </c>
      <c r="F2094"/>
      <c r="G2094"/>
      <c r="H2094"/>
    </row>
    <row r="2095" spans="1:8" ht="15" x14ac:dyDescent="0.25">
      <c r="A2095" s="16">
        <f t="shared" si="32"/>
        <v>3271</v>
      </c>
      <c r="B2095">
        <v>3271</v>
      </c>
      <c r="C2095" t="s">
        <v>24762</v>
      </c>
      <c r="D2095" s="16" t="s">
        <v>7753</v>
      </c>
      <c r="E2095" s="339" t="s">
        <v>24763</v>
      </c>
      <c r="F2095"/>
      <c r="G2095"/>
      <c r="H2095"/>
    </row>
    <row r="2096" spans="1:8" ht="15" x14ac:dyDescent="0.25">
      <c r="A2096" s="16">
        <f t="shared" si="32"/>
        <v>3270</v>
      </c>
      <c r="B2096">
        <v>3270</v>
      </c>
      <c r="C2096" t="s">
        <v>24764</v>
      </c>
      <c r="D2096" s="16" t="s">
        <v>7753</v>
      </c>
      <c r="E2096" s="339" t="s">
        <v>24765</v>
      </c>
      <c r="F2096"/>
      <c r="G2096"/>
      <c r="H2096"/>
    </row>
    <row r="2097" spans="1:8" ht="15" x14ac:dyDescent="0.25">
      <c r="A2097" s="16">
        <f t="shared" si="32"/>
        <v>3275</v>
      </c>
      <c r="B2097">
        <v>3275</v>
      </c>
      <c r="C2097" t="s">
        <v>24766</v>
      </c>
      <c r="D2097" s="16" t="s">
        <v>7752</v>
      </c>
      <c r="E2097" s="339" t="s">
        <v>24767</v>
      </c>
      <c r="F2097"/>
      <c r="G2097"/>
      <c r="H2097"/>
    </row>
    <row r="2098" spans="1:8" ht="15" x14ac:dyDescent="0.25">
      <c r="A2098" s="16">
        <f t="shared" si="32"/>
        <v>39512</v>
      </c>
      <c r="B2098">
        <v>39512</v>
      </c>
      <c r="C2098" t="s">
        <v>24768</v>
      </c>
      <c r="D2098" s="16" t="s">
        <v>7752</v>
      </c>
      <c r="E2098" s="339" t="s">
        <v>24769</v>
      </c>
      <c r="F2098"/>
      <c r="G2098"/>
      <c r="H2098"/>
    </row>
    <row r="2099" spans="1:8" ht="15" x14ac:dyDescent="0.25">
      <c r="A2099" s="16">
        <f t="shared" si="32"/>
        <v>39511</v>
      </c>
      <c r="B2099">
        <v>39511</v>
      </c>
      <c r="C2099" t="s">
        <v>24770</v>
      </c>
      <c r="D2099" s="16" t="s">
        <v>7752</v>
      </c>
      <c r="E2099" s="339" t="s">
        <v>24771</v>
      </c>
      <c r="F2099"/>
      <c r="G2099"/>
      <c r="H2099"/>
    </row>
    <row r="2100" spans="1:8" ht="15" x14ac:dyDescent="0.25">
      <c r="A2100" s="16">
        <f t="shared" si="32"/>
        <v>39513</v>
      </c>
      <c r="B2100">
        <v>39513</v>
      </c>
      <c r="C2100" t="s">
        <v>24772</v>
      </c>
      <c r="D2100" s="16" t="s">
        <v>7752</v>
      </c>
      <c r="E2100" s="339" t="s">
        <v>24773</v>
      </c>
      <c r="F2100"/>
      <c r="G2100"/>
      <c r="H2100"/>
    </row>
    <row r="2101" spans="1:8" ht="15" x14ac:dyDescent="0.25">
      <c r="A2101" s="16">
        <f t="shared" si="32"/>
        <v>3286</v>
      </c>
      <c r="B2101">
        <v>3286</v>
      </c>
      <c r="C2101" t="s">
        <v>24774</v>
      </c>
      <c r="D2101" s="16" t="s">
        <v>7752</v>
      </c>
      <c r="E2101" s="339" t="s">
        <v>24775</v>
      </c>
      <c r="F2101"/>
      <c r="G2101"/>
      <c r="H2101"/>
    </row>
    <row r="2102" spans="1:8" ht="15" x14ac:dyDescent="0.25">
      <c r="A2102" s="16">
        <f t="shared" si="32"/>
        <v>3287</v>
      </c>
      <c r="B2102">
        <v>3287</v>
      </c>
      <c r="C2102" t="s">
        <v>24776</v>
      </c>
      <c r="D2102" s="16" t="s">
        <v>7752</v>
      </c>
      <c r="E2102" s="339" t="s">
        <v>24777</v>
      </c>
      <c r="F2102"/>
      <c r="G2102"/>
      <c r="H2102"/>
    </row>
    <row r="2103" spans="1:8" ht="15" x14ac:dyDescent="0.25">
      <c r="A2103" s="16">
        <f t="shared" si="32"/>
        <v>3283</v>
      </c>
      <c r="B2103">
        <v>3283</v>
      </c>
      <c r="C2103" t="s">
        <v>24778</v>
      </c>
      <c r="D2103" s="16" t="s">
        <v>7752</v>
      </c>
      <c r="E2103" s="339" t="s">
        <v>21167</v>
      </c>
      <c r="F2103"/>
      <c r="G2103"/>
      <c r="H2103"/>
    </row>
    <row r="2104" spans="1:8" ht="15" x14ac:dyDescent="0.25">
      <c r="A2104" s="16">
        <f t="shared" si="32"/>
        <v>11587</v>
      </c>
      <c r="B2104">
        <v>11587</v>
      </c>
      <c r="C2104" t="s">
        <v>24779</v>
      </c>
      <c r="D2104" s="16" t="s">
        <v>7752</v>
      </c>
      <c r="E2104" s="339" t="s">
        <v>24780</v>
      </c>
      <c r="F2104"/>
      <c r="G2104"/>
      <c r="H2104"/>
    </row>
    <row r="2105" spans="1:8" ht="15" x14ac:dyDescent="0.25">
      <c r="A2105" s="16">
        <f t="shared" si="32"/>
        <v>36225</v>
      </c>
      <c r="B2105">
        <v>36225</v>
      </c>
      <c r="C2105" t="s">
        <v>24781</v>
      </c>
      <c r="D2105" s="16" t="s">
        <v>7752</v>
      </c>
      <c r="E2105" s="339" t="s">
        <v>20776</v>
      </c>
      <c r="F2105"/>
      <c r="G2105"/>
      <c r="H2105"/>
    </row>
    <row r="2106" spans="1:8" ht="15" x14ac:dyDescent="0.25">
      <c r="A2106" s="16">
        <f t="shared" si="32"/>
        <v>36230</v>
      </c>
      <c r="B2106">
        <v>36230</v>
      </c>
      <c r="C2106" t="s">
        <v>24782</v>
      </c>
      <c r="D2106" s="16" t="s">
        <v>7752</v>
      </c>
      <c r="E2106" s="339" t="s">
        <v>18471</v>
      </c>
      <c r="F2106"/>
      <c r="G2106"/>
      <c r="H2106"/>
    </row>
    <row r="2107" spans="1:8" ht="15" x14ac:dyDescent="0.25">
      <c r="A2107" s="16">
        <f t="shared" si="32"/>
        <v>36238</v>
      </c>
      <c r="B2107">
        <v>36238</v>
      </c>
      <c r="C2107" t="s">
        <v>24783</v>
      </c>
      <c r="D2107" s="16" t="s">
        <v>7752</v>
      </c>
      <c r="E2107" s="339" t="s">
        <v>16599</v>
      </c>
      <c r="F2107"/>
      <c r="G2107"/>
      <c r="H2107"/>
    </row>
    <row r="2108" spans="1:8" ht="15" x14ac:dyDescent="0.25">
      <c r="A2108" s="16">
        <f t="shared" si="32"/>
        <v>39363</v>
      </c>
      <c r="B2108">
        <v>39363</v>
      </c>
      <c r="C2108" t="s">
        <v>24784</v>
      </c>
      <c r="D2108" s="16" t="s">
        <v>7753</v>
      </c>
      <c r="E2108" s="339" t="s">
        <v>24785</v>
      </c>
      <c r="F2108"/>
      <c r="G2108"/>
      <c r="H2108"/>
    </row>
    <row r="2109" spans="1:8" ht="15" x14ac:dyDescent="0.25">
      <c r="A2109" s="16">
        <f t="shared" si="32"/>
        <v>39361</v>
      </c>
      <c r="B2109">
        <v>39361</v>
      </c>
      <c r="C2109" t="s">
        <v>24786</v>
      </c>
      <c r="D2109" s="16" t="s">
        <v>7753</v>
      </c>
      <c r="E2109" s="339" t="s">
        <v>24787</v>
      </c>
      <c r="F2109"/>
      <c r="G2109"/>
      <c r="H2109"/>
    </row>
    <row r="2110" spans="1:8" ht="15" x14ac:dyDescent="0.25">
      <c r="A2110" s="16">
        <f t="shared" si="32"/>
        <v>39362</v>
      </c>
      <c r="B2110">
        <v>39362</v>
      </c>
      <c r="C2110" t="s">
        <v>24788</v>
      </c>
      <c r="D2110" s="16" t="s">
        <v>7753</v>
      </c>
      <c r="E2110" s="339" t="s">
        <v>24789</v>
      </c>
      <c r="F2110"/>
      <c r="G2110"/>
      <c r="H2110"/>
    </row>
    <row r="2111" spans="1:8" ht="15" x14ac:dyDescent="0.25">
      <c r="A2111" s="16">
        <f t="shared" si="32"/>
        <v>39364</v>
      </c>
      <c r="B2111">
        <v>39364</v>
      </c>
      <c r="C2111" t="s">
        <v>24790</v>
      </c>
      <c r="D2111" s="16" t="s">
        <v>7753</v>
      </c>
      <c r="E2111" s="339" t="s">
        <v>24791</v>
      </c>
      <c r="F2111"/>
      <c r="G2111"/>
      <c r="H2111"/>
    </row>
    <row r="2112" spans="1:8" ht="15" x14ac:dyDescent="0.25">
      <c r="A2112" s="16">
        <f t="shared" si="32"/>
        <v>14576</v>
      </c>
      <c r="B2112">
        <v>14576</v>
      </c>
      <c r="C2112" t="s">
        <v>24792</v>
      </c>
      <c r="D2112" s="16" t="s">
        <v>7753</v>
      </c>
      <c r="E2112" s="339" t="s">
        <v>24793</v>
      </c>
      <c r="F2112"/>
      <c r="G2112"/>
      <c r="H2112"/>
    </row>
    <row r="2113" spans="1:8" ht="15" x14ac:dyDescent="0.25">
      <c r="A2113" s="16">
        <f t="shared" si="32"/>
        <v>13877</v>
      </c>
      <c r="B2113">
        <v>13877</v>
      </c>
      <c r="C2113" t="s">
        <v>24794</v>
      </c>
      <c r="D2113" s="16" t="s">
        <v>7753</v>
      </c>
      <c r="E2113" s="339" t="s">
        <v>24795</v>
      </c>
      <c r="F2113"/>
      <c r="G2113"/>
      <c r="H2113"/>
    </row>
    <row r="2114" spans="1:8" ht="15" x14ac:dyDescent="0.25">
      <c r="A2114" s="16">
        <f t="shared" si="32"/>
        <v>7307</v>
      </c>
      <c r="B2114">
        <v>7307</v>
      </c>
      <c r="C2114" t="s">
        <v>24796</v>
      </c>
      <c r="D2114" s="16" t="s">
        <v>7751</v>
      </c>
      <c r="E2114" s="339" t="s">
        <v>24797</v>
      </c>
      <c r="F2114"/>
      <c r="G2114"/>
      <c r="H2114"/>
    </row>
    <row r="2115" spans="1:8" ht="15" x14ac:dyDescent="0.25">
      <c r="A2115" s="16">
        <f t="shared" ref="A2115:A2178" si="33">B2115</f>
        <v>38122</v>
      </c>
      <c r="B2115">
        <v>38122</v>
      </c>
      <c r="C2115" t="s">
        <v>24798</v>
      </c>
      <c r="D2115" s="16" t="s">
        <v>7751</v>
      </c>
      <c r="E2115" s="339" t="s">
        <v>24799</v>
      </c>
      <c r="F2115"/>
      <c r="G2115"/>
      <c r="H2115"/>
    </row>
    <row r="2116" spans="1:8" ht="15" x14ac:dyDescent="0.25">
      <c r="A2116" s="16">
        <f t="shared" si="33"/>
        <v>43653</v>
      </c>
      <c r="B2116">
        <v>43653</v>
      </c>
      <c r="C2116" t="s">
        <v>24800</v>
      </c>
      <c r="D2116" s="16" t="s">
        <v>7751</v>
      </c>
      <c r="E2116" s="339" t="s">
        <v>21300</v>
      </c>
      <c r="F2116"/>
      <c r="G2116"/>
      <c r="H2116"/>
    </row>
    <row r="2117" spans="1:8" ht="15" x14ac:dyDescent="0.25">
      <c r="A2117" s="16">
        <f t="shared" si="33"/>
        <v>38633</v>
      </c>
      <c r="B2117">
        <v>38633</v>
      </c>
      <c r="C2117" t="s">
        <v>24801</v>
      </c>
      <c r="D2117" s="16" t="s">
        <v>7753</v>
      </c>
      <c r="E2117" s="339" t="s">
        <v>24802</v>
      </c>
      <c r="F2117"/>
      <c r="G2117"/>
      <c r="H2117"/>
    </row>
    <row r="2118" spans="1:8" ht="15" x14ac:dyDescent="0.25">
      <c r="A2118" s="16">
        <f t="shared" si="33"/>
        <v>12344</v>
      </c>
      <c r="B2118">
        <v>12344</v>
      </c>
      <c r="C2118" t="s">
        <v>24803</v>
      </c>
      <c r="D2118" s="16" t="s">
        <v>7753</v>
      </c>
      <c r="E2118" s="339" t="s">
        <v>9226</v>
      </c>
      <c r="F2118"/>
      <c r="G2118"/>
      <c r="H2118"/>
    </row>
    <row r="2119" spans="1:8" ht="15" x14ac:dyDescent="0.25">
      <c r="A2119" s="16">
        <f t="shared" si="33"/>
        <v>12343</v>
      </c>
      <c r="B2119">
        <v>12343</v>
      </c>
      <c r="C2119" t="s">
        <v>24804</v>
      </c>
      <c r="D2119" s="16" t="s">
        <v>7753</v>
      </c>
      <c r="E2119" s="339" t="s">
        <v>9026</v>
      </c>
      <c r="F2119"/>
      <c r="G2119"/>
      <c r="H2119"/>
    </row>
    <row r="2120" spans="1:8" ht="15" x14ac:dyDescent="0.25">
      <c r="A2120" s="16">
        <f t="shared" si="33"/>
        <v>3295</v>
      </c>
      <c r="B2120">
        <v>3295</v>
      </c>
      <c r="C2120" t="s">
        <v>24805</v>
      </c>
      <c r="D2120" s="16" t="s">
        <v>7753</v>
      </c>
      <c r="E2120" s="339" t="s">
        <v>10137</v>
      </c>
      <c r="F2120"/>
      <c r="G2120"/>
      <c r="H2120"/>
    </row>
    <row r="2121" spans="1:8" ht="15" x14ac:dyDescent="0.25">
      <c r="A2121" s="16">
        <f t="shared" si="33"/>
        <v>3302</v>
      </c>
      <c r="B2121">
        <v>3302</v>
      </c>
      <c r="C2121" t="s">
        <v>24806</v>
      </c>
      <c r="D2121" s="16" t="s">
        <v>7753</v>
      </c>
      <c r="E2121" s="339" t="s">
        <v>8136</v>
      </c>
      <c r="F2121"/>
      <c r="G2121"/>
      <c r="H2121"/>
    </row>
    <row r="2122" spans="1:8" ht="15" x14ac:dyDescent="0.25">
      <c r="A2122" s="16">
        <f t="shared" si="33"/>
        <v>3297</v>
      </c>
      <c r="B2122">
        <v>3297</v>
      </c>
      <c r="C2122" t="s">
        <v>24807</v>
      </c>
      <c r="D2122" s="16" t="s">
        <v>7753</v>
      </c>
      <c r="E2122" s="339" t="s">
        <v>8004</v>
      </c>
      <c r="F2122"/>
      <c r="G2122"/>
      <c r="H2122"/>
    </row>
    <row r="2123" spans="1:8" ht="15" x14ac:dyDescent="0.25">
      <c r="A2123" s="16">
        <f t="shared" si="33"/>
        <v>3294</v>
      </c>
      <c r="B2123">
        <v>3294</v>
      </c>
      <c r="C2123" t="s">
        <v>24808</v>
      </c>
      <c r="D2123" s="16" t="s">
        <v>7753</v>
      </c>
      <c r="E2123" s="339" t="s">
        <v>7926</v>
      </c>
      <c r="F2123"/>
      <c r="G2123"/>
      <c r="H2123"/>
    </row>
    <row r="2124" spans="1:8" ht="15" x14ac:dyDescent="0.25">
      <c r="A2124" s="16">
        <f t="shared" si="33"/>
        <v>3292</v>
      </c>
      <c r="B2124">
        <v>3292</v>
      </c>
      <c r="C2124" t="s">
        <v>24809</v>
      </c>
      <c r="D2124" s="16" t="s">
        <v>7753</v>
      </c>
      <c r="E2124" s="339" t="s">
        <v>15623</v>
      </c>
      <c r="F2124"/>
      <c r="G2124"/>
      <c r="H2124"/>
    </row>
    <row r="2125" spans="1:8" ht="15" x14ac:dyDescent="0.25">
      <c r="A2125" s="16">
        <f t="shared" si="33"/>
        <v>3298</v>
      </c>
      <c r="B2125">
        <v>3298</v>
      </c>
      <c r="C2125" t="s">
        <v>24810</v>
      </c>
      <c r="D2125" s="16" t="s">
        <v>7753</v>
      </c>
      <c r="E2125" s="339" t="s">
        <v>15039</v>
      </c>
      <c r="F2125"/>
      <c r="G2125"/>
      <c r="H2125"/>
    </row>
    <row r="2126" spans="1:8" ht="15" x14ac:dyDescent="0.25">
      <c r="A2126" s="16">
        <f t="shared" si="33"/>
        <v>11596</v>
      </c>
      <c r="B2126">
        <v>11596</v>
      </c>
      <c r="C2126" t="s">
        <v>24811</v>
      </c>
      <c r="D2126" s="16" t="s">
        <v>7753</v>
      </c>
      <c r="E2126" s="339" t="s">
        <v>24812</v>
      </c>
      <c r="F2126"/>
      <c r="G2126"/>
      <c r="H2126"/>
    </row>
    <row r="2127" spans="1:8" ht="15" x14ac:dyDescent="0.25">
      <c r="A2127" s="16">
        <f t="shared" si="33"/>
        <v>34802</v>
      </c>
      <c r="B2127">
        <v>34802</v>
      </c>
      <c r="C2127" t="s">
        <v>24813</v>
      </c>
      <c r="D2127" s="16" t="s">
        <v>7753</v>
      </c>
      <c r="E2127" s="339" t="s">
        <v>24814</v>
      </c>
      <c r="F2127"/>
      <c r="G2127"/>
      <c r="H2127"/>
    </row>
    <row r="2128" spans="1:8" ht="15" x14ac:dyDescent="0.25">
      <c r="A2128" s="16">
        <f t="shared" si="33"/>
        <v>11588</v>
      </c>
      <c r="B2128">
        <v>11588</v>
      </c>
      <c r="C2128" t="s">
        <v>24815</v>
      </c>
      <c r="D2128" s="16" t="s">
        <v>7753</v>
      </c>
      <c r="E2128" s="339" t="s">
        <v>24816</v>
      </c>
      <c r="F2128"/>
      <c r="G2128"/>
      <c r="H2128"/>
    </row>
    <row r="2129" spans="1:8" ht="15" x14ac:dyDescent="0.25">
      <c r="A2129" s="16">
        <f t="shared" si="33"/>
        <v>34383</v>
      </c>
      <c r="B2129">
        <v>34383</v>
      </c>
      <c r="C2129" t="s">
        <v>24817</v>
      </c>
      <c r="D2129" s="16" t="s">
        <v>7753</v>
      </c>
      <c r="E2129" s="339" t="s">
        <v>24818</v>
      </c>
      <c r="F2129"/>
      <c r="G2129"/>
      <c r="H2129"/>
    </row>
    <row r="2130" spans="1:8" ht="15" x14ac:dyDescent="0.25">
      <c r="A2130" s="16">
        <f t="shared" si="33"/>
        <v>40451</v>
      </c>
      <c r="B2130">
        <v>40451</v>
      </c>
      <c r="C2130" t="s">
        <v>24819</v>
      </c>
      <c r="D2130" s="16" t="s">
        <v>7752</v>
      </c>
      <c r="E2130" s="339" t="s">
        <v>24820</v>
      </c>
      <c r="F2130"/>
      <c r="G2130"/>
      <c r="H2130"/>
    </row>
    <row r="2131" spans="1:8" ht="15" x14ac:dyDescent="0.25">
      <c r="A2131" s="16">
        <f t="shared" si="33"/>
        <v>40453</v>
      </c>
      <c r="B2131">
        <v>40453</v>
      </c>
      <c r="C2131" t="s">
        <v>24821</v>
      </c>
      <c r="D2131" s="16" t="s">
        <v>7752</v>
      </c>
      <c r="E2131" s="339" t="s">
        <v>24822</v>
      </c>
      <c r="F2131"/>
      <c r="G2131"/>
      <c r="H2131"/>
    </row>
    <row r="2132" spans="1:8" ht="15" x14ac:dyDescent="0.25">
      <c r="A2132" s="16">
        <f t="shared" si="33"/>
        <v>40452</v>
      </c>
      <c r="B2132">
        <v>40452</v>
      </c>
      <c r="C2132" t="s">
        <v>24823</v>
      </c>
      <c r="D2132" s="16" t="s">
        <v>7752</v>
      </c>
      <c r="E2132" s="339" t="s">
        <v>24824</v>
      </c>
      <c r="F2132"/>
      <c r="G2132"/>
      <c r="H2132"/>
    </row>
    <row r="2133" spans="1:8" ht="15" x14ac:dyDescent="0.25">
      <c r="A2133" s="16">
        <f t="shared" si="33"/>
        <v>11594</v>
      </c>
      <c r="B2133">
        <v>11594</v>
      </c>
      <c r="C2133" t="s">
        <v>24825</v>
      </c>
      <c r="D2133" s="16" t="s">
        <v>7753</v>
      </c>
      <c r="E2133" s="339" t="s">
        <v>24826</v>
      </c>
      <c r="F2133"/>
      <c r="G2133"/>
      <c r="H2133"/>
    </row>
    <row r="2134" spans="1:8" ht="15" x14ac:dyDescent="0.25">
      <c r="A2134" s="16">
        <f t="shared" si="33"/>
        <v>3311</v>
      </c>
      <c r="B2134">
        <v>3311</v>
      </c>
      <c r="C2134" t="s">
        <v>24827</v>
      </c>
      <c r="D2134" s="16" t="s">
        <v>7811</v>
      </c>
      <c r="E2134" s="339" t="s">
        <v>24826</v>
      </c>
      <c r="F2134"/>
      <c r="G2134"/>
      <c r="H2134"/>
    </row>
    <row r="2135" spans="1:8" ht="15" x14ac:dyDescent="0.25">
      <c r="A2135" s="16">
        <f t="shared" si="33"/>
        <v>11599</v>
      </c>
      <c r="B2135">
        <v>11599</v>
      </c>
      <c r="C2135" t="s">
        <v>24828</v>
      </c>
      <c r="D2135" s="16" t="s">
        <v>7753</v>
      </c>
      <c r="E2135" s="339" t="s">
        <v>24829</v>
      </c>
      <c r="F2135"/>
      <c r="G2135"/>
      <c r="H2135"/>
    </row>
    <row r="2136" spans="1:8" ht="15" x14ac:dyDescent="0.25">
      <c r="A2136" s="16">
        <f t="shared" si="33"/>
        <v>11593</v>
      </c>
      <c r="B2136">
        <v>11593</v>
      </c>
      <c r="C2136" t="s">
        <v>24830</v>
      </c>
      <c r="D2136" s="16" t="s">
        <v>7753</v>
      </c>
      <c r="E2136" s="339" t="s">
        <v>24831</v>
      </c>
      <c r="F2136"/>
      <c r="G2136"/>
      <c r="H2136"/>
    </row>
    <row r="2137" spans="1:8" ht="15" x14ac:dyDescent="0.25">
      <c r="A2137" s="16">
        <f t="shared" si="33"/>
        <v>3314</v>
      </c>
      <c r="B2137">
        <v>3314</v>
      </c>
      <c r="C2137" t="s">
        <v>24832</v>
      </c>
      <c r="D2137" s="16" t="s">
        <v>7811</v>
      </c>
      <c r="E2137" s="339" t="s">
        <v>24833</v>
      </c>
      <c r="F2137"/>
      <c r="G2137"/>
      <c r="H2137"/>
    </row>
    <row r="2138" spans="1:8" ht="15" x14ac:dyDescent="0.25">
      <c r="A2138" s="16">
        <f t="shared" si="33"/>
        <v>11597</v>
      </c>
      <c r="B2138">
        <v>11597</v>
      </c>
      <c r="C2138" t="s">
        <v>24834</v>
      </c>
      <c r="D2138" s="16" t="s">
        <v>7753</v>
      </c>
      <c r="E2138" s="339" t="s">
        <v>24835</v>
      </c>
      <c r="F2138"/>
      <c r="G2138"/>
      <c r="H2138"/>
    </row>
    <row r="2139" spans="1:8" ht="15" x14ac:dyDescent="0.25">
      <c r="A2139" s="16">
        <f t="shared" si="33"/>
        <v>3309</v>
      </c>
      <c r="B2139">
        <v>3309</v>
      </c>
      <c r="C2139" t="s">
        <v>24836</v>
      </c>
      <c r="D2139" s="16" t="s">
        <v>7811</v>
      </c>
      <c r="E2139" s="339" t="s">
        <v>24812</v>
      </c>
      <c r="F2139"/>
      <c r="G2139"/>
      <c r="H2139"/>
    </row>
    <row r="2140" spans="1:8" ht="15" x14ac:dyDescent="0.25">
      <c r="A2140" s="16">
        <f t="shared" si="33"/>
        <v>34612</v>
      </c>
      <c r="B2140">
        <v>34612</v>
      </c>
      <c r="C2140" t="s">
        <v>24837</v>
      </c>
      <c r="D2140" s="16" t="s">
        <v>7753</v>
      </c>
      <c r="E2140" s="339" t="s">
        <v>19902</v>
      </c>
      <c r="F2140"/>
      <c r="G2140"/>
      <c r="H2140"/>
    </row>
    <row r="2141" spans="1:8" ht="15" x14ac:dyDescent="0.25">
      <c r="A2141" s="16">
        <f t="shared" si="33"/>
        <v>34635</v>
      </c>
      <c r="B2141">
        <v>34635</v>
      </c>
      <c r="C2141" t="s">
        <v>24838</v>
      </c>
      <c r="D2141" s="16" t="s">
        <v>7753</v>
      </c>
      <c r="E2141" s="339" t="s">
        <v>24839</v>
      </c>
      <c r="F2141"/>
      <c r="G2141"/>
      <c r="H2141"/>
    </row>
    <row r="2142" spans="1:8" ht="15" x14ac:dyDescent="0.25">
      <c r="A2142" s="16">
        <f t="shared" si="33"/>
        <v>34633</v>
      </c>
      <c r="B2142">
        <v>34633</v>
      </c>
      <c r="C2142" t="s">
        <v>24840</v>
      </c>
      <c r="D2142" s="16" t="s">
        <v>7753</v>
      </c>
      <c r="E2142" s="339" t="s">
        <v>24841</v>
      </c>
      <c r="F2142"/>
      <c r="G2142"/>
      <c r="H2142"/>
    </row>
    <row r="2143" spans="1:8" ht="15" x14ac:dyDescent="0.25">
      <c r="A2143" s="16">
        <f t="shared" si="33"/>
        <v>40440</v>
      </c>
      <c r="B2143">
        <v>40440</v>
      </c>
      <c r="C2143" t="s">
        <v>24842</v>
      </c>
      <c r="D2143" s="16" t="s">
        <v>7811</v>
      </c>
      <c r="E2143" s="339" t="s">
        <v>24843</v>
      </c>
      <c r="F2143"/>
      <c r="G2143"/>
      <c r="H2143"/>
    </row>
    <row r="2144" spans="1:8" ht="15" x14ac:dyDescent="0.25">
      <c r="A2144" s="16">
        <f t="shared" si="33"/>
        <v>40441</v>
      </c>
      <c r="B2144">
        <v>40441</v>
      </c>
      <c r="C2144" t="s">
        <v>24844</v>
      </c>
      <c r="D2144" s="16" t="s">
        <v>7811</v>
      </c>
      <c r="E2144" s="339" t="s">
        <v>24845</v>
      </c>
      <c r="F2144"/>
      <c r="G2144"/>
      <c r="H2144"/>
    </row>
    <row r="2145" spans="1:8" ht="15" x14ac:dyDescent="0.25">
      <c r="A2145" s="16">
        <f t="shared" si="33"/>
        <v>40449</v>
      </c>
      <c r="B2145">
        <v>40449</v>
      </c>
      <c r="C2145" t="s">
        <v>24846</v>
      </c>
      <c r="D2145" s="16" t="s">
        <v>7811</v>
      </c>
      <c r="E2145" s="339" t="s">
        <v>24847</v>
      </c>
      <c r="F2145"/>
      <c r="G2145"/>
      <c r="H2145"/>
    </row>
    <row r="2146" spans="1:8" ht="15" x14ac:dyDescent="0.25">
      <c r="A2146" s="16">
        <f t="shared" si="33"/>
        <v>34800</v>
      </c>
      <c r="B2146">
        <v>34800</v>
      </c>
      <c r="C2146" t="s">
        <v>24848</v>
      </c>
      <c r="D2146" s="16" t="s">
        <v>7811</v>
      </c>
      <c r="E2146" s="339" t="s">
        <v>24849</v>
      </c>
      <c r="F2146"/>
      <c r="G2146"/>
      <c r="H2146"/>
    </row>
    <row r="2147" spans="1:8" ht="15" x14ac:dyDescent="0.25">
      <c r="A2147" s="16">
        <f t="shared" si="33"/>
        <v>11592</v>
      </c>
      <c r="B2147">
        <v>11592</v>
      </c>
      <c r="C2147" t="s">
        <v>24850</v>
      </c>
      <c r="D2147" s="16" t="s">
        <v>7753</v>
      </c>
      <c r="E2147" s="339" t="s">
        <v>24833</v>
      </c>
      <c r="F2147"/>
      <c r="G2147"/>
      <c r="H2147"/>
    </row>
    <row r="2148" spans="1:8" ht="15" x14ac:dyDescent="0.25">
      <c r="A2148" s="16">
        <f t="shared" si="33"/>
        <v>40438</v>
      </c>
      <c r="B2148">
        <v>40438</v>
      </c>
      <c r="C2148" t="s">
        <v>24851</v>
      </c>
      <c r="D2148" s="16" t="s">
        <v>7811</v>
      </c>
      <c r="E2148" s="339" t="s">
        <v>24852</v>
      </c>
      <c r="F2148"/>
      <c r="G2148"/>
      <c r="H2148"/>
    </row>
    <row r="2149" spans="1:8" ht="15" x14ac:dyDescent="0.25">
      <c r="A2149" s="16">
        <f t="shared" si="33"/>
        <v>40436</v>
      </c>
      <c r="B2149">
        <v>40436</v>
      </c>
      <c r="C2149" t="s">
        <v>24853</v>
      </c>
      <c r="D2149" s="16" t="s">
        <v>7811</v>
      </c>
      <c r="E2149" s="339" t="s">
        <v>24854</v>
      </c>
      <c r="F2149"/>
      <c r="G2149"/>
      <c r="H2149"/>
    </row>
    <row r="2150" spans="1:8" ht="15" x14ac:dyDescent="0.25">
      <c r="A2150" s="16">
        <f t="shared" si="33"/>
        <v>4315</v>
      </c>
      <c r="B2150">
        <v>4315</v>
      </c>
      <c r="C2150" t="s">
        <v>24855</v>
      </c>
      <c r="D2150" s="16" t="s">
        <v>7753</v>
      </c>
      <c r="E2150" s="339" t="s">
        <v>7769</v>
      </c>
      <c r="F2150"/>
      <c r="G2150"/>
      <c r="H2150"/>
    </row>
    <row r="2151" spans="1:8" ht="15" x14ac:dyDescent="0.25">
      <c r="A2151" s="16">
        <f t="shared" si="33"/>
        <v>402</v>
      </c>
      <c r="B2151">
        <v>402</v>
      </c>
      <c r="C2151" t="s">
        <v>24856</v>
      </c>
      <c r="D2151" s="16" t="s">
        <v>7753</v>
      </c>
      <c r="E2151" s="339" t="s">
        <v>23630</v>
      </c>
      <c r="F2151"/>
      <c r="G2151"/>
      <c r="H2151"/>
    </row>
    <row r="2152" spans="1:8" ht="15" x14ac:dyDescent="0.25">
      <c r="A2152" s="16">
        <f t="shared" si="33"/>
        <v>4226</v>
      </c>
      <c r="B2152">
        <v>4226</v>
      </c>
      <c r="C2152" t="s">
        <v>24857</v>
      </c>
      <c r="D2152" s="16" t="s">
        <v>7755</v>
      </c>
      <c r="E2152" s="339" t="s">
        <v>8158</v>
      </c>
      <c r="F2152"/>
      <c r="G2152"/>
      <c r="H2152"/>
    </row>
    <row r="2153" spans="1:8" ht="15" x14ac:dyDescent="0.25">
      <c r="A2153" s="16">
        <f t="shared" si="33"/>
        <v>4222</v>
      </c>
      <c r="B2153">
        <v>4222</v>
      </c>
      <c r="C2153" t="s">
        <v>24858</v>
      </c>
      <c r="D2153" s="16" t="s">
        <v>7751</v>
      </c>
      <c r="E2153" s="339" t="s">
        <v>8993</v>
      </c>
      <c r="F2153"/>
      <c r="G2153"/>
      <c r="H2153"/>
    </row>
    <row r="2154" spans="1:8" ht="15" x14ac:dyDescent="0.25">
      <c r="A2154" s="16">
        <f t="shared" si="33"/>
        <v>34804</v>
      </c>
      <c r="B2154">
        <v>34804</v>
      </c>
      <c r="C2154" t="s">
        <v>24859</v>
      </c>
      <c r="D2154" s="16" t="s">
        <v>7752</v>
      </c>
      <c r="E2154" s="339" t="s">
        <v>24860</v>
      </c>
      <c r="F2154"/>
      <c r="G2154"/>
      <c r="H2154"/>
    </row>
    <row r="2155" spans="1:8" ht="15" x14ac:dyDescent="0.25">
      <c r="A2155" s="16">
        <f t="shared" si="33"/>
        <v>4013</v>
      </c>
      <c r="B2155">
        <v>4013</v>
      </c>
      <c r="C2155" t="s">
        <v>24861</v>
      </c>
      <c r="D2155" s="16" t="s">
        <v>7752</v>
      </c>
      <c r="E2155" s="339" t="s">
        <v>10150</v>
      </c>
      <c r="F2155"/>
      <c r="G2155"/>
      <c r="H2155"/>
    </row>
    <row r="2156" spans="1:8" ht="15" x14ac:dyDescent="0.25">
      <c r="A2156" s="16">
        <f t="shared" si="33"/>
        <v>4011</v>
      </c>
      <c r="B2156">
        <v>4011</v>
      </c>
      <c r="C2156" t="s">
        <v>24862</v>
      </c>
      <c r="D2156" s="16" t="s">
        <v>7752</v>
      </c>
      <c r="E2156" s="339" t="s">
        <v>7890</v>
      </c>
      <c r="F2156"/>
      <c r="G2156"/>
      <c r="H2156"/>
    </row>
    <row r="2157" spans="1:8" ht="15" x14ac:dyDescent="0.25">
      <c r="A2157" s="16">
        <f t="shared" si="33"/>
        <v>4021</v>
      </c>
      <c r="B2157">
        <v>4021</v>
      </c>
      <c r="C2157" t="s">
        <v>24863</v>
      </c>
      <c r="D2157" s="16" t="s">
        <v>7752</v>
      </c>
      <c r="E2157" s="339" t="s">
        <v>11956</v>
      </c>
      <c r="F2157"/>
      <c r="G2157"/>
      <c r="H2157"/>
    </row>
    <row r="2158" spans="1:8" ht="15" x14ac:dyDescent="0.25">
      <c r="A2158" s="16">
        <f t="shared" si="33"/>
        <v>4019</v>
      </c>
      <c r="B2158">
        <v>4019</v>
      </c>
      <c r="C2158" t="s">
        <v>24864</v>
      </c>
      <c r="D2158" s="16" t="s">
        <v>7752</v>
      </c>
      <c r="E2158" s="339" t="s">
        <v>14127</v>
      </c>
      <c r="F2158"/>
      <c r="G2158"/>
      <c r="H2158"/>
    </row>
    <row r="2159" spans="1:8" ht="15" x14ac:dyDescent="0.25">
      <c r="A2159" s="16">
        <f t="shared" si="33"/>
        <v>4012</v>
      </c>
      <c r="B2159">
        <v>4012</v>
      </c>
      <c r="C2159" t="s">
        <v>24865</v>
      </c>
      <c r="D2159" s="16" t="s">
        <v>7752</v>
      </c>
      <c r="E2159" s="339" t="s">
        <v>18405</v>
      </c>
      <c r="F2159"/>
      <c r="G2159"/>
      <c r="H2159"/>
    </row>
    <row r="2160" spans="1:8" ht="15" x14ac:dyDescent="0.25">
      <c r="A2160" s="16">
        <f t="shared" si="33"/>
        <v>4020</v>
      </c>
      <c r="B2160">
        <v>4020</v>
      </c>
      <c r="C2160" t="s">
        <v>24866</v>
      </c>
      <c r="D2160" s="16" t="s">
        <v>7752</v>
      </c>
      <c r="E2160" s="339" t="s">
        <v>22867</v>
      </c>
      <c r="F2160"/>
      <c r="G2160"/>
      <c r="H2160"/>
    </row>
    <row r="2161" spans="1:8" ht="15" x14ac:dyDescent="0.25">
      <c r="A2161" s="16">
        <f t="shared" si="33"/>
        <v>4018</v>
      </c>
      <c r="B2161">
        <v>4018</v>
      </c>
      <c r="C2161" t="s">
        <v>24867</v>
      </c>
      <c r="D2161" s="16" t="s">
        <v>7752</v>
      </c>
      <c r="E2161" s="339" t="s">
        <v>24868</v>
      </c>
      <c r="F2161"/>
      <c r="G2161"/>
      <c r="H2161"/>
    </row>
    <row r="2162" spans="1:8" ht="15" x14ac:dyDescent="0.25">
      <c r="A2162" s="16">
        <f t="shared" si="33"/>
        <v>36498</v>
      </c>
      <c r="B2162">
        <v>36498</v>
      </c>
      <c r="C2162" t="s">
        <v>24869</v>
      </c>
      <c r="D2162" s="16" t="s">
        <v>7753</v>
      </c>
      <c r="E2162" s="339" t="s">
        <v>24870</v>
      </c>
      <c r="F2162"/>
      <c r="G2162"/>
      <c r="H2162"/>
    </row>
    <row r="2163" spans="1:8" ht="15" x14ac:dyDescent="0.25">
      <c r="A2163" s="16">
        <f t="shared" si="33"/>
        <v>12872</v>
      </c>
      <c r="B2163">
        <v>12872</v>
      </c>
      <c r="C2163" t="s">
        <v>24871</v>
      </c>
      <c r="D2163" s="16" t="s">
        <v>7754</v>
      </c>
      <c r="E2163" s="339" t="s">
        <v>15660</v>
      </c>
      <c r="F2163"/>
      <c r="G2163"/>
      <c r="H2163"/>
    </row>
    <row r="2164" spans="1:8" ht="15" x14ac:dyDescent="0.25">
      <c r="A2164" s="16">
        <f t="shared" si="33"/>
        <v>41075</v>
      </c>
      <c r="B2164">
        <v>41075</v>
      </c>
      <c r="C2164" t="s">
        <v>24872</v>
      </c>
      <c r="D2164" s="16" t="s">
        <v>7813</v>
      </c>
      <c r="E2164" s="339" t="s">
        <v>24873</v>
      </c>
      <c r="F2164"/>
      <c r="G2164"/>
      <c r="H2164"/>
    </row>
    <row r="2165" spans="1:8" ht="15" x14ac:dyDescent="0.25">
      <c r="A2165" s="16">
        <f t="shared" si="33"/>
        <v>44324</v>
      </c>
      <c r="B2165">
        <v>44324</v>
      </c>
      <c r="C2165" t="s">
        <v>24874</v>
      </c>
      <c r="D2165" s="16" t="s">
        <v>7755</v>
      </c>
      <c r="E2165" s="339" t="s">
        <v>24875</v>
      </c>
      <c r="F2165"/>
      <c r="G2165"/>
      <c r="H2165"/>
    </row>
    <row r="2166" spans="1:8" ht="15" x14ac:dyDescent="0.25">
      <c r="A2166" s="16">
        <f t="shared" si="33"/>
        <v>3315</v>
      </c>
      <c r="B2166">
        <v>3315</v>
      </c>
      <c r="C2166" t="s">
        <v>24876</v>
      </c>
      <c r="D2166" s="16" t="s">
        <v>7755</v>
      </c>
      <c r="E2166" s="339" t="s">
        <v>8821</v>
      </c>
      <c r="F2166"/>
      <c r="G2166"/>
      <c r="H2166"/>
    </row>
    <row r="2167" spans="1:8" ht="15" x14ac:dyDescent="0.25">
      <c r="A2167" s="16">
        <f t="shared" si="33"/>
        <v>36870</v>
      </c>
      <c r="B2167">
        <v>36870</v>
      </c>
      <c r="C2167" t="s">
        <v>24877</v>
      </c>
      <c r="D2167" s="16" t="s">
        <v>7755</v>
      </c>
      <c r="E2167" s="339" t="s">
        <v>8210</v>
      </c>
      <c r="F2167"/>
      <c r="G2167"/>
      <c r="H2167"/>
    </row>
    <row r="2168" spans="1:8" ht="15" x14ac:dyDescent="0.25">
      <c r="A2168" s="16">
        <f t="shared" si="33"/>
        <v>5092</v>
      </c>
      <c r="B2168">
        <v>5092</v>
      </c>
      <c r="C2168" t="s">
        <v>24878</v>
      </c>
      <c r="D2168" s="16" t="s">
        <v>7854</v>
      </c>
      <c r="E2168" s="339" t="s">
        <v>21129</v>
      </c>
      <c r="F2168"/>
      <c r="G2168"/>
      <c r="H2168"/>
    </row>
    <row r="2169" spans="1:8" ht="15" x14ac:dyDescent="0.25">
      <c r="A2169" s="16">
        <f t="shared" si="33"/>
        <v>11462</v>
      </c>
      <c r="B2169">
        <v>11462</v>
      </c>
      <c r="C2169" t="s">
        <v>24879</v>
      </c>
      <c r="D2169" s="16" t="s">
        <v>7854</v>
      </c>
      <c r="E2169" s="339" t="s">
        <v>11314</v>
      </c>
      <c r="F2169"/>
      <c r="G2169"/>
      <c r="H2169"/>
    </row>
    <row r="2170" spans="1:8" ht="15" x14ac:dyDescent="0.25">
      <c r="A2170" s="16">
        <f t="shared" si="33"/>
        <v>36529</v>
      </c>
      <c r="B2170">
        <v>36529</v>
      </c>
      <c r="C2170" t="s">
        <v>24880</v>
      </c>
      <c r="D2170" s="16" t="s">
        <v>7753</v>
      </c>
      <c r="E2170" s="339" t="s">
        <v>24881</v>
      </c>
      <c r="F2170"/>
      <c r="G2170"/>
      <c r="H2170"/>
    </row>
    <row r="2171" spans="1:8" ht="15" x14ac:dyDescent="0.25">
      <c r="A2171" s="16">
        <f t="shared" si="33"/>
        <v>3318</v>
      </c>
      <c r="B2171">
        <v>3318</v>
      </c>
      <c r="C2171" t="s">
        <v>24882</v>
      </c>
      <c r="D2171" s="16" t="s">
        <v>7753</v>
      </c>
      <c r="E2171" s="339" t="s">
        <v>24883</v>
      </c>
      <c r="F2171"/>
      <c r="G2171"/>
      <c r="H2171"/>
    </row>
    <row r="2172" spans="1:8" ht="15" x14ac:dyDescent="0.25">
      <c r="A2172" s="16">
        <f t="shared" si="33"/>
        <v>3324</v>
      </c>
      <c r="B2172">
        <v>3324</v>
      </c>
      <c r="C2172" t="s">
        <v>24884</v>
      </c>
      <c r="D2172" s="16" t="s">
        <v>7752</v>
      </c>
      <c r="E2172" s="339" t="s">
        <v>13159</v>
      </c>
      <c r="F2172"/>
      <c r="G2172"/>
      <c r="H2172"/>
    </row>
    <row r="2173" spans="1:8" ht="15" x14ac:dyDescent="0.25">
      <c r="A2173" s="16">
        <f t="shared" si="33"/>
        <v>3322</v>
      </c>
      <c r="B2173">
        <v>3322</v>
      </c>
      <c r="C2173" t="s">
        <v>24885</v>
      </c>
      <c r="D2173" s="16" t="s">
        <v>7752</v>
      </c>
      <c r="E2173" s="339" t="s">
        <v>8218</v>
      </c>
      <c r="F2173"/>
      <c r="G2173"/>
      <c r="H2173"/>
    </row>
    <row r="2174" spans="1:8" ht="15" x14ac:dyDescent="0.25">
      <c r="A2174" s="16">
        <f t="shared" si="33"/>
        <v>5076</v>
      </c>
      <c r="B2174">
        <v>5076</v>
      </c>
      <c r="C2174" t="s">
        <v>24886</v>
      </c>
      <c r="D2174" s="16" t="s">
        <v>7755</v>
      </c>
      <c r="E2174" s="339" t="s">
        <v>24887</v>
      </c>
      <c r="F2174"/>
      <c r="G2174"/>
      <c r="H2174"/>
    </row>
    <row r="2175" spans="1:8" ht="15" x14ac:dyDescent="0.25">
      <c r="A2175" s="16">
        <f t="shared" si="33"/>
        <v>5077</v>
      </c>
      <c r="B2175">
        <v>5077</v>
      </c>
      <c r="C2175" t="s">
        <v>24888</v>
      </c>
      <c r="D2175" s="16" t="s">
        <v>7755</v>
      </c>
      <c r="E2175" s="339" t="s">
        <v>24889</v>
      </c>
      <c r="F2175"/>
      <c r="G2175"/>
      <c r="H2175"/>
    </row>
    <row r="2176" spans="1:8" ht="15" x14ac:dyDescent="0.25">
      <c r="A2176" s="16">
        <f t="shared" si="33"/>
        <v>11837</v>
      </c>
      <c r="B2176">
        <v>11837</v>
      </c>
      <c r="C2176" t="s">
        <v>24890</v>
      </c>
      <c r="D2176" s="16" t="s">
        <v>7753</v>
      </c>
      <c r="E2176" s="339" t="s">
        <v>24891</v>
      </c>
      <c r="F2176"/>
      <c r="G2176"/>
      <c r="H2176"/>
    </row>
    <row r="2177" spans="1:8" ht="15" x14ac:dyDescent="0.25">
      <c r="A2177" s="16">
        <f t="shared" si="33"/>
        <v>38055</v>
      </c>
      <c r="B2177">
        <v>38055</v>
      </c>
      <c r="C2177" t="s">
        <v>24892</v>
      </c>
      <c r="D2177" s="16" t="s">
        <v>7753</v>
      </c>
      <c r="E2177" s="339" t="s">
        <v>7961</v>
      </c>
      <c r="F2177"/>
      <c r="G2177"/>
      <c r="H2177"/>
    </row>
    <row r="2178" spans="1:8" ht="15" x14ac:dyDescent="0.25">
      <c r="A2178" s="16">
        <f t="shared" si="33"/>
        <v>415</v>
      </c>
      <c r="B2178">
        <v>415</v>
      </c>
      <c r="C2178" t="s">
        <v>24893</v>
      </c>
      <c r="D2178" s="16" t="s">
        <v>7753</v>
      </c>
      <c r="E2178" s="339" t="s">
        <v>15120</v>
      </c>
      <c r="F2178"/>
      <c r="G2178"/>
      <c r="H2178"/>
    </row>
    <row r="2179" spans="1:8" ht="15" x14ac:dyDescent="0.25">
      <c r="A2179" s="16">
        <f t="shared" ref="A2179:A2242" si="34">B2179</f>
        <v>416</v>
      </c>
      <c r="B2179">
        <v>416</v>
      </c>
      <c r="C2179" t="s">
        <v>24894</v>
      </c>
      <c r="D2179" s="16" t="s">
        <v>7753</v>
      </c>
      <c r="E2179" s="339" t="s">
        <v>7851</v>
      </c>
      <c r="F2179"/>
      <c r="G2179"/>
      <c r="H2179"/>
    </row>
    <row r="2180" spans="1:8" ht="15" x14ac:dyDescent="0.25">
      <c r="A2180" s="16">
        <f t="shared" si="34"/>
        <v>425</v>
      </c>
      <c r="B2180">
        <v>425</v>
      </c>
      <c r="C2180" t="s">
        <v>24895</v>
      </c>
      <c r="D2180" s="16" t="s">
        <v>7753</v>
      </c>
      <c r="E2180" s="339" t="s">
        <v>8292</v>
      </c>
      <c r="F2180"/>
      <c r="G2180"/>
      <c r="H2180"/>
    </row>
    <row r="2181" spans="1:8" ht="15" x14ac:dyDescent="0.25">
      <c r="A2181" s="16">
        <f t="shared" si="34"/>
        <v>426</v>
      </c>
      <c r="B2181">
        <v>426</v>
      </c>
      <c r="C2181" t="s">
        <v>24896</v>
      </c>
      <c r="D2181" s="16" t="s">
        <v>7753</v>
      </c>
      <c r="E2181" s="339" t="s">
        <v>20662</v>
      </c>
      <c r="F2181"/>
      <c r="G2181"/>
      <c r="H2181"/>
    </row>
    <row r="2182" spans="1:8" ht="15" x14ac:dyDescent="0.25">
      <c r="A2182" s="16">
        <f t="shared" si="34"/>
        <v>38056</v>
      </c>
      <c r="B2182">
        <v>38056</v>
      </c>
      <c r="C2182" t="s">
        <v>24897</v>
      </c>
      <c r="D2182" s="16" t="s">
        <v>7753</v>
      </c>
      <c r="E2182" s="339" t="s">
        <v>20243</v>
      </c>
      <c r="F2182"/>
      <c r="G2182"/>
      <c r="H2182"/>
    </row>
    <row r="2183" spans="1:8" ht="15" x14ac:dyDescent="0.25">
      <c r="A2183" s="16">
        <f t="shared" si="34"/>
        <v>1564</v>
      </c>
      <c r="B2183">
        <v>1564</v>
      </c>
      <c r="C2183" t="s">
        <v>24898</v>
      </c>
      <c r="D2183" s="16" t="s">
        <v>7753</v>
      </c>
      <c r="E2183" s="339" t="s">
        <v>15618</v>
      </c>
      <c r="F2183"/>
      <c r="G2183"/>
      <c r="H2183"/>
    </row>
    <row r="2184" spans="1:8" ht="15" x14ac:dyDescent="0.25">
      <c r="A2184" s="16">
        <f t="shared" si="34"/>
        <v>11032</v>
      </c>
      <c r="B2184">
        <v>11032</v>
      </c>
      <c r="C2184" t="s">
        <v>24899</v>
      </c>
      <c r="D2184" s="16" t="s">
        <v>7753</v>
      </c>
      <c r="E2184" s="339" t="s">
        <v>13565</v>
      </c>
      <c r="F2184"/>
      <c r="G2184"/>
      <c r="H2184"/>
    </row>
    <row r="2185" spans="1:8" ht="15" x14ac:dyDescent="0.25">
      <c r="A2185" s="16">
        <f t="shared" si="34"/>
        <v>36786</v>
      </c>
      <c r="B2185">
        <v>36786</v>
      </c>
      <c r="C2185" t="s">
        <v>24900</v>
      </c>
      <c r="D2185" s="16" t="s">
        <v>8139</v>
      </c>
      <c r="E2185" s="339" t="s">
        <v>24901</v>
      </c>
      <c r="F2185"/>
      <c r="G2185"/>
      <c r="H2185"/>
    </row>
    <row r="2186" spans="1:8" ht="15" x14ac:dyDescent="0.25">
      <c r="A2186" s="16">
        <f t="shared" si="34"/>
        <v>36785</v>
      </c>
      <c r="B2186">
        <v>36785</v>
      </c>
      <c r="C2186" t="s">
        <v>24902</v>
      </c>
      <c r="D2186" s="16" t="s">
        <v>8139</v>
      </c>
      <c r="E2186" s="339" t="s">
        <v>24903</v>
      </c>
      <c r="F2186"/>
      <c r="G2186"/>
      <c r="H2186"/>
    </row>
    <row r="2187" spans="1:8" ht="15" x14ac:dyDescent="0.25">
      <c r="A2187" s="16">
        <f t="shared" si="34"/>
        <v>36782</v>
      </c>
      <c r="B2187">
        <v>36782</v>
      </c>
      <c r="C2187" t="s">
        <v>24904</v>
      </c>
      <c r="D2187" s="16" t="s">
        <v>8139</v>
      </c>
      <c r="E2187" s="339" t="s">
        <v>24905</v>
      </c>
      <c r="F2187"/>
      <c r="G2187"/>
      <c r="H2187"/>
    </row>
    <row r="2188" spans="1:8" ht="15" x14ac:dyDescent="0.25">
      <c r="A2188" s="16">
        <f t="shared" si="34"/>
        <v>44481</v>
      </c>
      <c r="B2188">
        <v>44481</v>
      </c>
      <c r="C2188" t="s">
        <v>24906</v>
      </c>
      <c r="D2188" s="16" t="s">
        <v>8139</v>
      </c>
      <c r="E2188" s="339" t="s">
        <v>24907</v>
      </c>
      <c r="F2188"/>
      <c r="G2188"/>
      <c r="H2188"/>
    </row>
    <row r="2189" spans="1:8" ht="15" x14ac:dyDescent="0.25">
      <c r="A2189" s="16">
        <f t="shared" si="34"/>
        <v>4824</v>
      </c>
      <c r="B2189">
        <v>4824</v>
      </c>
      <c r="C2189" t="s">
        <v>24908</v>
      </c>
      <c r="D2189" s="16" t="s">
        <v>7755</v>
      </c>
      <c r="E2189" s="339" t="s">
        <v>7810</v>
      </c>
      <c r="F2189"/>
      <c r="G2189"/>
      <c r="H2189"/>
    </row>
    <row r="2190" spans="1:8" ht="15" x14ac:dyDescent="0.25">
      <c r="A2190" s="16">
        <f t="shared" si="34"/>
        <v>11795</v>
      </c>
      <c r="B2190">
        <v>11795</v>
      </c>
      <c r="C2190" t="s">
        <v>24909</v>
      </c>
      <c r="D2190" s="16" t="s">
        <v>7752</v>
      </c>
      <c r="E2190" s="339" t="s">
        <v>24910</v>
      </c>
      <c r="F2190"/>
      <c r="G2190"/>
      <c r="H2190"/>
    </row>
    <row r="2191" spans="1:8" ht="15" x14ac:dyDescent="0.25">
      <c r="A2191" s="16">
        <f t="shared" si="34"/>
        <v>134</v>
      </c>
      <c r="B2191">
        <v>134</v>
      </c>
      <c r="C2191" t="s">
        <v>24911</v>
      </c>
      <c r="D2191" s="16" t="s">
        <v>7755</v>
      </c>
      <c r="E2191" s="339" t="s">
        <v>8156</v>
      </c>
      <c r="F2191"/>
      <c r="G2191"/>
      <c r="H2191"/>
    </row>
    <row r="2192" spans="1:8" ht="15" x14ac:dyDescent="0.25">
      <c r="A2192" s="16">
        <f t="shared" si="34"/>
        <v>4229</v>
      </c>
      <c r="B2192">
        <v>4229</v>
      </c>
      <c r="C2192" t="s">
        <v>24912</v>
      </c>
      <c r="D2192" s="16" t="s">
        <v>7755</v>
      </c>
      <c r="E2192" s="339" t="s">
        <v>22689</v>
      </c>
      <c r="F2192"/>
      <c r="G2192"/>
      <c r="H2192"/>
    </row>
    <row r="2193" spans="1:8" ht="15" x14ac:dyDescent="0.25">
      <c r="A2193" s="16">
        <f t="shared" si="34"/>
        <v>11731</v>
      </c>
      <c r="B2193">
        <v>11731</v>
      </c>
      <c r="C2193" t="s">
        <v>24913</v>
      </c>
      <c r="D2193" s="16" t="s">
        <v>7753</v>
      </c>
      <c r="E2193" s="339" t="s">
        <v>8234</v>
      </c>
      <c r="F2193"/>
      <c r="G2193"/>
      <c r="H2193"/>
    </row>
    <row r="2194" spans="1:8" ht="15" x14ac:dyDescent="0.25">
      <c r="A2194" s="16">
        <f t="shared" si="34"/>
        <v>11732</v>
      </c>
      <c r="B2194">
        <v>11732</v>
      </c>
      <c r="C2194" t="s">
        <v>24914</v>
      </c>
      <c r="D2194" s="16" t="s">
        <v>7753</v>
      </c>
      <c r="E2194" s="339" t="s">
        <v>14464</v>
      </c>
      <c r="F2194"/>
      <c r="G2194"/>
      <c r="H2194"/>
    </row>
    <row r="2195" spans="1:8" ht="15" x14ac:dyDescent="0.25">
      <c r="A2195" s="16">
        <f t="shared" si="34"/>
        <v>11244</v>
      </c>
      <c r="B2195">
        <v>11244</v>
      </c>
      <c r="C2195" t="s">
        <v>24915</v>
      </c>
      <c r="D2195" s="16" t="s">
        <v>7753</v>
      </c>
      <c r="E2195" s="339" t="s">
        <v>24916</v>
      </c>
      <c r="F2195"/>
      <c r="G2195"/>
      <c r="H2195"/>
    </row>
    <row r="2196" spans="1:8" ht="15" x14ac:dyDescent="0.25">
      <c r="A2196" s="16">
        <f t="shared" si="34"/>
        <v>11245</v>
      </c>
      <c r="B2196">
        <v>11245</v>
      </c>
      <c r="C2196" t="s">
        <v>24917</v>
      </c>
      <c r="D2196" s="16" t="s">
        <v>7753</v>
      </c>
      <c r="E2196" s="339" t="s">
        <v>24918</v>
      </c>
      <c r="F2196"/>
      <c r="G2196"/>
      <c r="H2196"/>
    </row>
    <row r="2197" spans="1:8" ht="15" x14ac:dyDescent="0.25">
      <c r="A2197" s="16">
        <f t="shared" si="34"/>
        <v>11235</v>
      </c>
      <c r="B2197">
        <v>11235</v>
      </c>
      <c r="C2197" t="s">
        <v>24919</v>
      </c>
      <c r="D2197" s="16" t="s">
        <v>7753</v>
      </c>
      <c r="E2197" s="339" t="s">
        <v>24920</v>
      </c>
      <c r="F2197"/>
      <c r="G2197"/>
      <c r="H2197"/>
    </row>
    <row r="2198" spans="1:8" ht="15" x14ac:dyDescent="0.25">
      <c r="A2198" s="16">
        <f t="shared" si="34"/>
        <v>11236</v>
      </c>
      <c r="B2198">
        <v>11236</v>
      </c>
      <c r="C2198" t="s">
        <v>24921</v>
      </c>
      <c r="D2198" s="16" t="s">
        <v>7753</v>
      </c>
      <c r="E2198" s="339" t="s">
        <v>24922</v>
      </c>
      <c r="F2198"/>
      <c r="G2198"/>
      <c r="H2198"/>
    </row>
    <row r="2199" spans="1:8" ht="15" x14ac:dyDescent="0.25">
      <c r="A2199" s="16">
        <f t="shared" si="34"/>
        <v>36494</v>
      </c>
      <c r="B2199">
        <v>36494</v>
      </c>
      <c r="C2199" t="s">
        <v>24923</v>
      </c>
      <c r="D2199" s="16" t="s">
        <v>7753</v>
      </c>
      <c r="E2199" s="339" t="s">
        <v>24924</v>
      </c>
      <c r="F2199"/>
      <c r="G2199"/>
      <c r="H2199"/>
    </row>
    <row r="2200" spans="1:8" ht="15" x14ac:dyDescent="0.25">
      <c r="A2200" s="16">
        <f t="shared" si="34"/>
        <v>36493</v>
      </c>
      <c r="B2200">
        <v>36493</v>
      </c>
      <c r="C2200" t="s">
        <v>24925</v>
      </c>
      <c r="D2200" s="16" t="s">
        <v>7753</v>
      </c>
      <c r="E2200" s="339" t="s">
        <v>24926</v>
      </c>
      <c r="F2200"/>
      <c r="G2200"/>
      <c r="H2200"/>
    </row>
    <row r="2201" spans="1:8" ht="15" x14ac:dyDescent="0.25">
      <c r="A2201" s="16">
        <f t="shared" si="34"/>
        <v>36492</v>
      </c>
      <c r="B2201">
        <v>36492</v>
      </c>
      <c r="C2201" t="s">
        <v>24927</v>
      </c>
      <c r="D2201" s="16" t="s">
        <v>7753</v>
      </c>
      <c r="E2201" s="339" t="s">
        <v>24928</v>
      </c>
      <c r="F2201"/>
      <c r="G2201"/>
      <c r="H2201"/>
    </row>
    <row r="2202" spans="1:8" ht="15" x14ac:dyDescent="0.25">
      <c r="A2202" s="16">
        <f t="shared" si="34"/>
        <v>36499</v>
      </c>
      <c r="B2202">
        <v>36499</v>
      </c>
      <c r="C2202" t="s">
        <v>24929</v>
      </c>
      <c r="D2202" s="16" t="s">
        <v>7753</v>
      </c>
      <c r="E2202" s="339" t="s">
        <v>24930</v>
      </c>
      <c r="F2202"/>
      <c r="G2202"/>
      <c r="H2202"/>
    </row>
    <row r="2203" spans="1:8" ht="15" x14ac:dyDescent="0.25">
      <c r="A2203" s="16">
        <f t="shared" si="34"/>
        <v>13533</v>
      </c>
      <c r="B2203">
        <v>13533</v>
      </c>
      <c r="C2203" t="s">
        <v>24931</v>
      </c>
      <c r="D2203" s="16" t="s">
        <v>7753</v>
      </c>
      <c r="E2203" s="339" t="s">
        <v>24932</v>
      </c>
      <c r="F2203"/>
      <c r="G2203"/>
      <c r="H2203"/>
    </row>
    <row r="2204" spans="1:8" ht="15" x14ac:dyDescent="0.25">
      <c r="A2204" s="16">
        <f t="shared" si="34"/>
        <v>13333</v>
      </c>
      <c r="B2204">
        <v>13333</v>
      </c>
      <c r="C2204" t="s">
        <v>24933</v>
      </c>
      <c r="D2204" s="16" t="s">
        <v>7753</v>
      </c>
      <c r="E2204" s="339" t="s">
        <v>24934</v>
      </c>
      <c r="F2204"/>
      <c r="G2204"/>
      <c r="H2204"/>
    </row>
    <row r="2205" spans="1:8" ht="15" x14ac:dyDescent="0.25">
      <c r="A2205" s="16">
        <f t="shared" si="34"/>
        <v>39585</v>
      </c>
      <c r="B2205">
        <v>39585</v>
      </c>
      <c r="C2205" t="s">
        <v>24935</v>
      </c>
      <c r="D2205" s="16" t="s">
        <v>7753</v>
      </c>
      <c r="E2205" s="339" t="s">
        <v>24936</v>
      </c>
      <c r="F2205"/>
      <c r="G2205"/>
      <c r="H2205"/>
    </row>
    <row r="2206" spans="1:8" ht="15" x14ac:dyDescent="0.25">
      <c r="A2206" s="16">
        <f t="shared" si="34"/>
        <v>39586</v>
      </c>
      <c r="B2206">
        <v>39586</v>
      </c>
      <c r="C2206" t="s">
        <v>24937</v>
      </c>
      <c r="D2206" s="16" t="s">
        <v>7753</v>
      </c>
      <c r="E2206" s="339" t="s">
        <v>24938</v>
      </c>
      <c r="F2206"/>
      <c r="G2206"/>
      <c r="H2206"/>
    </row>
    <row r="2207" spans="1:8" ht="15" x14ac:dyDescent="0.25">
      <c r="A2207" s="16">
        <f t="shared" si="34"/>
        <v>39587</v>
      </c>
      <c r="B2207">
        <v>39587</v>
      </c>
      <c r="C2207" t="s">
        <v>24939</v>
      </c>
      <c r="D2207" s="16" t="s">
        <v>7753</v>
      </c>
      <c r="E2207" s="339" t="s">
        <v>24940</v>
      </c>
      <c r="F2207"/>
      <c r="G2207"/>
      <c r="H2207"/>
    </row>
    <row r="2208" spans="1:8" ht="15" x14ac:dyDescent="0.25">
      <c r="A2208" s="16">
        <f t="shared" si="34"/>
        <v>39588</v>
      </c>
      <c r="B2208">
        <v>39588</v>
      </c>
      <c r="C2208" t="s">
        <v>24941</v>
      </c>
      <c r="D2208" s="16" t="s">
        <v>7753</v>
      </c>
      <c r="E2208" s="339" t="s">
        <v>24942</v>
      </c>
      <c r="F2208"/>
      <c r="G2208"/>
      <c r="H2208"/>
    </row>
    <row r="2209" spans="1:8" ht="15" x14ac:dyDescent="0.25">
      <c r="A2209" s="16">
        <f t="shared" si="34"/>
        <v>39584</v>
      </c>
      <c r="B2209">
        <v>39584</v>
      </c>
      <c r="C2209" t="s">
        <v>24943</v>
      </c>
      <c r="D2209" s="16" t="s">
        <v>7753</v>
      </c>
      <c r="E2209" s="339" t="s">
        <v>24944</v>
      </c>
      <c r="F2209"/>
      <c r="G2209"/>
      <c r="H2209"/>
    </row>
    <row r="2210" spans="1:8" ht="15" x14ac:dyDescent="0.25">
      <c r="A2210" s="16">
        <f t="shared" si="34"/>
        <v>39590</v>
      </c>
      <c r="B2210">
        <v>39590</v>
      </c>
      <c r="C2210" t="s">
        <v>24945</v>
      </c>
      <c r="D2210" s="16" t="s">
        <v>7753</v>
      </c>
      <c r="E2210" s="339" t="s">
        <v>24946</v>
      </c>
      <c r="F2210"/>
      <c r="G2210"/>
      <c r="H2210"/>
    </row>
    <row r="2211" spans="1:8" ht="15" x14ac:dyDescent="0.25">
      <c r="A2211" s="16">
        <f t="shared" si="34"/>
        <v>39592</v>
      </c>
      <c r="B2211">
        <v>39592</v>
      </c>
      <c r="C2211" t="s">
        <v>24947</v>
      </c>
      <c r="D2211" s="16" t="s">
        <v>7753</v>
      </c>
      <c r="E2211" s="339" t="s">
        <v>24948</v>
      </c>
      <c r="F2211"/>
      <c r="G2211"/>
      <c r="H2211"/>
    </row>
    <row r="2212" spans="1:8" ht="15" x14ac:dyDescent="0.25">
      <c r="A2212" s="16">
        <f t="shared" si="34"/>
        <v>39593</v>
      </c>
      <c r="B2212">
        <v>39593</v>
      </c>
      <c r="C2212" t="s">
        <v>24949</v>
      </c>
      <c r="D2212" s="16" t="s">
        <v>7753</v>
      </c>
      <c r="E2212" s="339" t="s">
        <v>24940</v>
      </c>
      <c r="F2212"/>
      <c r="G2212"/>
      <c r="H2212"/>
    </row>
    <row r="2213" spans="1:8" ht="15" x14ac:dyDescent="0.25">
      <c r="A2213" s="16">
        <f t="shared" si="34"/>
        <v>14254</v>
      </c>
      <c r="B2213">
        <v>14254</v>
      </c>
      <c r="C2213" t="s">
        <v>24950</v>
      </c>
      <c r="D2213" s="16" t="s">
        <v>7753</v>
      </c>
      <c r="E2213" s="339" t="s">
        <v>24951</v>
      </c>
      <c r="F2213"/>
      <c r="G2213"/>
      <c r="H2213"/>
    </row>
    <row r="2214" spans="1:8" ht="15" x14ac:dyDescent="0.25">
      <c r="A2214" s="16">
        <f t="shared" si="34"/>
        <v>44494</v>
      </c>
      <c r="B2214">
        <v>44494</v>
      </c>
      <c r="C2214" t="s">
        <v>24952</v>
      </c>
      <c r="D2214" s="16" t="s">
        <v>7753</v>
      </c>
      <c r="E2214" s="339" t="s">
        <v>24953</v>
      </c>
      <c r="F2214"/>
      <c r="G2214"/>
      <c r="H2214"/>
    </row>
    <row r="2215" spans="1:8" ht="15" x14ac:dyDescent="0.25">
      <c r="A2215" s="16">
        <f t="shared" si="34"/>
        <v>25019</v>
      </c>
      <c r="B2215">
        <v>25019</v>
      </c>
      <c r="C2215" t="s">
        <v>24954</v>
      </c>
      <c r="D2215" s="16" t="s">
        <v>7753</v>
      </c>
      <c r="E2215" s="339" t="s">
        <v>24955</v>
      </c>
      <c r="F2215"/>
      <c r="G2215"/>
      <c r="H2215"/>
    </row>
    <row r="2216" spans="1:8" ht="15" x14ac:dyDescent="0.25">
      <c r="A2216" s="16">
        <f t="shared" si="34"/>
        <v>36501</v>
      </c>
      <c r="B2216">
        <v>36501</v>
      </c>
      <c r="C2216" t="s">
        <v>24956</v>
      </c>
      <c r="D2216" s="16" t="s">
        <v>7753</v>
      </c>
      <c r="E2216" s="339" t="s">
        <v>24957</v>
      </c>
      <c r="F2216"/>
      <c r="G2216"/>
      <c r="H2216"/>
    </row>
    <row r="2217" spans="1:8" ht="15" x14ac:dyDescent="0.25">
      <c r="A2217" s="16">
        <f t="shared" si="34"/>
        <v>44493</v>
      </c>
      <c r="B2217">
        <v>44493</v>
      </c>
      <c r="C2217" t="s">
        <v>24958</v>
      </c>
      <c r="D2217" s="16" t="s">
        <v>7753</v>
      </c>
      <c r="E2217" s="339" t="s">
        <v>24959</v>
      </c>
      <c r="F2217"/>
      <c r="G2217"/>
      <c r="H2217"/>
    </row>
    <row r="2218" spans="1:8" ht="15" x14ac:dyDescent="0.25">
      <c r="A2218" s="16">
        <f t="shared" si="34"/>
        <v>36500</v>
      </c>
      <c r="B2218">
        <v>36500</v>
      </c>
      <c r="C2218" t="s">
        <v>24960</v>
      </c>
      <c r="D2218" s="16" t="s">
        <v>7753</v>
      </c>
      <c r="E2218" s="339" t="s">
        <v>24961</v>
      </c>
      <c r="F2218"/>
      <c r="G2218"/>
      <c r="H2218"/>
    </row>
    <row r="2219" spans="1:8" ht="15" x14ac:dyDescent="0.25">
      <c r="A2219" s="16">
        <f t="shared" si="34"/>
        <v>20017</v>
      </c>
      <c r="B2219">
        <v>20017</v>
      </c>
      <c r="C2219" t="s">
        <v>24962</v>
      </c>
      <c r="D2219" s="16" t="s">
        <v>7757</v>
      </c>
      <c r="E2219" s="339" t="s">
        <v>14143</v>
      </c>
      <c r="F2219"/>
      <c r="G2219"/>
      <c r="H2219"/>
    </row>
    <row r="2220" spans="1:8" ht="15" x14ac:dyDescent="0.25">
      <c r="A2220" s="16">
        <f t="shared" si="34"/>
        <v>20007</v>
      </c>
      <c r="B2220">
        <v>20007</v>
      </c>
      <c r="C2220" t="s">
        <v>24963</v>
      </c>
      <c r="D2220" s="16" t="s">
        <v>7757</v>
      </c>
      <c r="E2220" s="339" t="s">
        <v>8083</v>
      </c>
      <c r="F2220"/>
      <c r="G2220"/>
      <c r="H2220"/>
    </row>
    <row r="2221" spans="1:8" ht="15" x14ac:dyDescent="0.25">
      <c r="A2221" s="16">
        <f t="shared" si="34"/>
        <v>39831</v>
      </c>
      <c r="B2221">
        <v>39831</v>
      </c>
      <c r="C2221" t="s">
        <v>24964</v>
      </c>
      <c r="D2221" s="16" t="s">
        <v>7859</v>
      </c>
      <c r="E2221" s="339" t="s">
        <v>24965</v>
      </c>
      <c r="F2221"/>
      <c r="G2221"/>
      <c r="H2221"/>
    </row>
    <row r="2222" spans="1:8" ht="15" x14ac:dyDescent="0.25">
      <c r="A2222" s="16">
        <f t="shared" si="34"/>
        <v>36888</v>
      </c>
      <c r="B2222">
        <v>36888</v>
      </c>
      <c r="C2222" t="s">
        <v>24966</v>
      </c>
      <c r="D2222" s="16" t="s">
        <v>7757</v>
      </c>
      <c r="E2222" s="339" t="s">
        <v>19944</v>
      </c>
      <c r="F2222"/>
      <c r="G2222"/>
      <c r="H2222"/>
    </row>
    <row r="2223" spans="1:8" ht="15" x14ac:dyDescent="0.25">
      <c r="A2223" s="16">
        <f t="shared" si="34"/>
        <v>39836</v>
      </c>
      <c r="B2223">
        <v>39836</v>
      </c>
      <c r="C2223" t="s">
        <v>24967</v>
      </c>
      <c r="D2223" s="16" t="s">
        <v>7859</v>
      </c>
      <c r="E2223" s="339" t="s">
        <v>24968</v>
      </c>
      <c r="F2223"/>
      <c r="G2223"/>
      <c r="H2223"/>
    </row>
    <row r="2224" spans="1:8" ht="15" x14ac:dyDescent="0.25">
      <c r="A2224" s="16">
        <f t="shared" si="34"/>
        <v>39830</v>
      </c>
      <c r="B2224">
        <v>39830</v>
      </c>
      <c r="C2224" t="s">
        <v>24969</v>
      </c>
      <c r="D2224" s="16" t="s">
        <v>7859</v>
      </c>
      <c r="E2224" s="339" t="s">
        <v>24970</v>
      </c>
      <c r="F2224"/>
      <c r="G2224"/>
      <c r="H2224"/>
    </row>
    <row r="2225" spans="1:8" ht="15" x14ac:dyDescent="0.25">
      <c r="A2225" s="16">
        <f t="shared" si="34"/>
        <v>40527</v>
      </c>
      <c r="B2225">
        <v>40527</v>
      </c>
      <c r="C2225" t="s">
        <v>24971</v>
      </c>
      <c r="D2225" s="16" t="s">
        <v>7753</v>
      </c>
      <c r="E2225" s="339" t="s">
        <v>24972</v>
      </c>
      <c r="F2225"/>
      <c r="G2225"/>
      <c r="H2225"/>
    </row>
    <row r="2226" spans="1:8" ht="15" x14ac:dyDescent="0.25">
      <c r="A2226" s="16">
        <f t="shared" si="34"/>
        <v>36497</v>
      </c>
      <c r="B2226">
        <v>36497</v>
      </c>
      <c r="C2226" t="s">
        <v>24973</v>
      </c>
      <c r="D2226" s="16" t="s">
        <v>7753</v>
      </c>
      <c r="E2226" s="339" t="s">
        <v>24974</v>
      </c>
      <c r="F2226"/>
      <c r="G2226"/>
      <c r="H2226"/>
    </row>
    <row r="2227" spans="1:8" ht="15" x14ac:dyDescent="0.25">
      <c r="A2227" s="16">
        <f t="shared" si="34"/>
        <v>36487</v>
      </c>
      <c r="B2227">
        <v>36487</v>
      </c>
      <c r="C2227" t="s">
        <v>24975</v>
      </c>
      <c r="D2227" s="16" t="s">
        <v>7753</v>
      </c>
      <c r="E2227" s="339" t="s">
        <v>24976</v>
      </c>
      <c r="F2227"/>
      <c r="G2227"/>
      <c r="H2227"/>
    </row>
    <row r="2228" spans="1:8" ht="15" x14ac:dyDescent="0.25">
      <c r="A2228" s="16">
        <f t="shared" si="34"/>
        <v>44475</v>
      </c>
      <c r="B2228">
        <v>44475</v>
      </c>
      <c r="C2228" t="s">
        <v>24977</v>
      </c>
      <c r="D2228" s="16" t="s">
        <v>7753</v>
      </c>
      <c r="E2228" s="339" t="s">
        <v>24978</v>
      </c>
      <c r="F2228"/>
      <c r="G2228"/>
      <c r="H2228"/>
    </row>
    <row r="2229" spans="1:8" ht="15" x14ac:dyDescent="0.25">
      <c r="A2229" s="16">
        <f t="shared" si="34"/>
        <v>44474</v>
      </c>
      <c r="B2229">
        <v>44474</v>
      </c>
      <c r="C2229" t="s">
        <v>24979</v>
      </c>
      <c r="D2229" s="16" t="s">
        <v>7753</v>
      </c>
      <c r="E2229" s="339" t="s">
        <v>24980</v>
      </c>
      <c r="F2229"/>
      <c r="G2229"/>
      <c r="H2229"/>
    </row>
    <row r="2230" spans="1:8" ht="15" x14ac:dyDescent="0.25">
      <c r="A2230" s="16">
        <f t="shared" si="34"/>
        <v>44490</v>
      </c>
      <c r="B2230">
        <v>44490</v>
      </c>
      <c r="C2230" t="s">
        <v>24981</v>
      </c>
      <c r="D2230" s="16" t="s">
        <v>7753</v>
      </c>
      <c r="E2230" s="339" t="s">
        <v>24982</v>
      </c>
      <c r="F2230"/>
      <c r="G2230"/>
      <c r="H2230"/>
    </row>
    <row r="2231" spans="1:8" ht="15" x14ac:dyDescent="0.25">
      <c r="A2231" s="16">
        <f t="shared" si="34"/>
        <v>37776</v>
      </c>
      <c r="B2231">
        <v>37776</v>
      </c>
      <c r="C2231" t="s">
        <v>24983</v>
      </c>
      <c r="D2231" s="16" t="s">
        <v>7753</v>
      </c>
      <c r="E2231" s="339" t="s">
        <v>24984</v>
      </c>
      <c r="F2231"/>
      <c r="G2231"/>
      <c r="H2231"/>
    </row>
    <row r="2232" spans="1:8" ht="15" x14ac:dyDescent="0.25">
      <c r="A2232" s="16">
        <f t="shared" si="34"/>
        <v>37775</v>
      </c>
      <c r="B2232">
        <v>37775</v>
      </c>
      <c r="C2232" t="s">
        <v>24985</v>
      </c>
      <c r="D2232" s="16" t="s">
        <v>7753</v>
      </c>
      <c r="E2232" s="339" t="s">
        <v>24986</v>
      </c>
      <c r="F2232"/>
      <c r="G2232"/>
      <c r="H2232"/>
    </row>
    <row r="2233" spans="1:8" ht="15" x14ac:dyDescent="0.25">
      <c r="A2233" s="16">
        <f t="shared" si="34"/>
        <v>36491</v>
      </c>
      <c r="B2233">
        <v>36491</v>
      </c>
      <c r="C2233" t="s">
        <v>24987</v>
      </c>
      <c r="D2233" s="16" t="s">
        <v>7753</v>
      </c>
      <c r="E2233" s="339" t="s">
        <v>24988</v>
      </c>
      <c r="F2233"/>
      <c r="G2233"/>
      <c r="H2233"/>
    </row>
    <row r="2234" spans="1:8" ht="15" x14ac:dyDescent="0.25">
      <c r="A2234" s="16">
        <f t="shared" si="34"/>
        <v>10712</v>
      </c>
      <c r="B2234">
        <v>10712</v>
      </c>
      <c r="C2234" t="s">
        <v>24989</v>
      </c>
      <c r="D2234" s="16" t="s">
        <v>7753</v>
      </c>
      <c r="E2234" s="339" t="s">
        <v>24990</v>
      </c>
      <c r="F2234"/>
      <c r="G2234"/>
      <c r="H2234"/>
    </row>
    <row r="2235" spans="1:8" ht="15" x14ac:dyDescent="0.25">
      <c r="A2235" s="16">
        <f t="shared" si="34"/>
        <v>3363</v>
      </c>
      <c r="B2235">
        <v>3363</v>
      </c>
      <c r="C2235" t="s">
        <v>24991</v>
      </c>
      <c r="D2235" s="16" t="s">
        <v>7753</v>
      </c>
      <c r="E2235" s="339" t="s">
        <v>24992</v>
      </c>
      <c r="F2235"/>
      <c r="G2235"/>
      <c r="H2235"/>
    </row>
    <row r="2236" spans="1:8" ht="15" x14ac:dyDescent="0.25">
      <c r="A2236" s="16">
        <f t="shared" si="34"/>
        <v>3365</v>
      </c>
      <c r="B2236">
        <v>3365</v>
      </c>
      <c r="C2236" t="s">
        <v>24993</v>
      </c>
      <c r="D2236" s="16" t="s">
        <v>7753</v>
      </c>
      <c r="E2236" s="339" t="s">
        <v>24994</v>
      </c>
      <c r="F2236"/>
      <c r="G2236"/>
      <c r="H2236"/>
    </row>
    <row r="2237" spans="1:8" ht="15" x14ac:dyDescent="0.25">
      <c r="A2237" s="16">
        <f t="shared" si="34"/>
        <v>7569</v>
      </c>
      <c r="B2237">
        <v>7569</v>
      </c>
      <c r="C2237" t="s">
        <v>24995</v>
      </c>
      <c r="D2237" s="16" t="s">
        <v>7753</v>
      </c>
      <c r="E2237" s="339" t="s">
        <v>24996</v>
      </c>
      <c r="F2237"/>
      <c r="G2237"/>
      <c r="H2237"/>
    </row>
    <row r="2238" spans="1:8" ht="15" x14ac:dyDescent="0.25">
      <c r="A2238" s="16">
        <f t="shared" si="34"/>
        <v>34349</v>
      </c>
      <c r="B2238">
        <v>34349</v>
      </c>
      <c r="C2238" t="s">
        <v>24997</v>
      </c>
      <c r="D2238" s="16" t="s">
        <v>7753</v>
      </c>
      <c r="E2238" s="339" t="s">
        <v>14087</v>
      </c>
      <c r="F2238"/>
      <c r="G2238"/>
      <c r="H2238"/>
    </row>
    <row r="2239" spans="1:8" ht="15" x14ac:dyDescent="0.25">
      <c r="A2239" s="16">
        <f t="shared" si="34"/>
        <v>3378</v>
      </c>
      <c r="B2239">
        <v>3378</v>
      </c>
      <c r="C2239" t="s">
        <v>24998</v>
      </c>
      <c r="D2239" s="16" t="s">
        <v>7753</v>
      </c>
      <c r="E2239" s="339" t="s">
        <v>24999</v>
      </c>
      <c r="F2239"/>
      <c r="G2239"/>
      <c r="H2239"/>
    </row>
    <row r="2240" spans="1:8" ht="15" x14ac:dyDescent="0.25">
      <c r="A2240" s="16">
        <f t="shared" si="34"/>
        <v>3380</v>
      </c>
      <c r="B2240">
        <v>3380</v>
      </c>
      <c r="C2240" t="s">
        <v>25000</v>
      </c>
      <c r="D2240" s="16" t="s">
        <v>7753</v>
      </c>
      <c r="E2240" s="339" t="s">
        <v>25001</v>
      </c>
      <c r="F2240"/>
      <c r="G2240"/>
      <c r="H2240"/>
    </row>
    <row r="2241" spans="1:8" ht="15" x14ac:dyDescent="0.25">
      <c r="A2241" s="16">
        <f t="shared" si="34"/>
        <v>3379</v>
      </c>
      <c r="B2241">
        <v>3379</v>
      </c>
      <c r="C2241" t="s">
        <v>25002</v>
      </c>
      <c r="D2241" s="16" t="s">
        <v>7753</v>
      </c>
      <c r="E2241" s="339" t="s">
        <v>25003</v>
      </c>
      <c r="F2241"/>
      <c r="G2241"/>
      <c r="H2241"/>
    </row>
    <row r="2242" spans="1:8" ht="15" x14ac:dyDescent="0.25">
      <c r="A2242" s="16">
        <f t="shared" si="34"/>
        <v>11991</v>
      </c>
      <c r="B2242">
        <v>11991</v>
      </c>
      <c r="C2242" t="s">
        <v>25004</v>
      </c>
      <c r="D2242" s="16" t="s">
        <v>7753</v>
      </c>
      <c r="E2242" s="339" t="s">
        <v>17036</v>
      </c>
      <c r="F2242"/>
      <c r="G2242"/>
      <c r="H2242"/>
    </row>
    <row r="2243" spans="1:8" ht="15" x14ac:dyDescent="0.25">
      <c r="A2243" s="16">
        <f t="shared" ref="A2243:A2306" si="35">B2243</f>
        <v>11029</v>
      </c>
      <c r="B2243">
        <v>11029</v>
      </c>
      <c r="C2243" t="s">
        <v>25005</v>
      </c>
      <c r="D2243" s="16" t="s">
        <v>8026</v>
      </c>
      <c r="E2243" s="339" t="s">
        <v>8062</v>
      </c>
      <c r="F2243"/>
      <c r="G2243"/>
      <c r="H2243"/>
    </row>
    <row r="2244" spans="1:8" ht="15" x14ac:dyDescent="0.25">
      <c r="A2244" s="16">
        <f t="shared" si="35"/>
        <v>4316</v>
      </c>
      <c r="B2244">
        <v>4316</v>
      </c>
      <c r="C2244" t="s">
        <v>25006</v>
      </c>
      <c r="D2244" s="16" t="s">
        <v>7753</v>
      </c>
      <c r="E2244" s="339" t="s">
        <v>8275</v>
      </c>
      <c r="F2244"/>
      <c r="G2244"/>
      <c r="H2244"/>
    </row>
    <row r="2245" spans="1:8" ht="15" x14ac:dyDescent="0.25">
      <c r="A2245" s="16">
        <f t="shared" si="35"/>
        <v>4313</v>
      </c>
      <c r="B2245">
        <v>4313</v>
      </c>
      <c r="C2245" t="s">
        <v>25007</v>
      </c>
      <c r="D2245" s="16" t="s">
        <v>8026</v>
      </c>
      <c r="E2245" s="339" t="s">
        <v>16553</v>
      </c>
      <c r="F2245"/>
      <c r="G2245"/>
      <c r="H2245"/>
    </row>
    <row r="2246" spans="1:8" ht="15" x14ac:dyDescent="0.25">
      <c r="A2246" s="16">
        <f t="shared" si="35"/>
        <v>4317</v>
      </c>
      <c r="B2246">
        <v>4317</v>
      </c>
      <c r="C2246" t="s">
        <v>25008</v>
      </c>
      <c r="D2246" s="16" t="s">
        <v>7753</v>
      </c>
      <c r="E2246" s="339" t="s">
        <v>8157</v>
      </c>
      <c r="F2246"/>
      <c r="G2246"/>
      <c r="H2246"/>
    </row>
    <row r="2247" spans="1:8" ht="15" x14ac:dyDescent="0.25">
      <c r="A2247" s="16">
        <f t="shared" si="35"/>
        <v>4314</v>
      </c>
      <c r="B2247">
        <v>4314</v>
      </c>
      <c r="C2247" t="s">
        <v>25009</v>
      </c>
      <c r="D2247" s="16" t="s">
        <v>8026</v>
      </c>
      <c r="E2247" s="339" t="s">
        <v>14111</v>
      </c>
      <c r="F2247"/>
      <c r="G2247"/>
      <c r="H2247"/>
    </row>
    <row r="2248" spans="1:8" ht="15" x14ac:dyDescent="0.25">
      <c r="A2248" s="16">
        <f t="shared" si="35"/>
        <v>10921</v>
      </c>
      <c r="B2248">
        <v>10921</v>
      </c>
      <c r="C2248" t="s">
        <v>25010</v>
      </c>
      <c r="D2248" s="16" t="s">
        <v>7753</v>
      </c>
      <c r="E2248" s="339" t="s">
        <v>25011</v>
      </c>
      <c r="F2248"/>
      <c r="G2248"/>
      <c r="H2248"/>
    </row>
    <row r="2249" spans="1:8" ht="15" x14ac:dyDescent="0.25">
      <c r="A2249" s="16">
        <f t="shared" si="35"/>
        <v>10922</v>
      </c>
      <c r="B2249">
        <v>10922</v>
      </c>
      <c r="C2249" t="s">
        <v>25012</v>
      </c>
      <c r="D2249" s="16" t="s">
        <v>7753</v>
      </c>
      <c r="E2249" s="339" t="s">
        <v>25013</v>
      </c>
      <c r="F2249"/>
      <c r="G2249"/>
      <c r="H2249"/>
    </row>
    <row r="2250" spans="1:8" ht="15" x14ac:dyDescent="0.25">
      <c r="A2250" s="16">
        <f t="shared" si="35"/>
        <v>10923</v>
      </c>
      <c r="B2250">
        <v>10923</v>
      </c>
      <c r="C2250" t="s">
        <v>25014</v>
      </c>
      <c r="D2250" s="16" t="s">
        <v>7753</v>
      </c>
      <c r="E2250" s="339" t="s">
        <v>25015</v>
      </c>
      <c r="F2250"/>
      <c r="G2250"/>
      <c r="H2250"/>
    </row>
    <row r="2251" spans="1:8" ht="15" x14ac:dyDescent="0.25">
      <c r="A2251" s="16">
        <f t="shared" si="35"/>
        <v>10924</v>
      </c>
      <c r="B2251">
        <v>10924</v>
      </c>
      <c r="C2251" t="s">
        <v>25016</v>
      </c>
      <c r="D2251" s="16" t="s">
        <v>7753</v>
      </c>
      <c r="E2251" s="339" t="s">
        <v>25017</v>
      </c>
      <c r="F2251"/>
      <c r="G2251"/>
      <c r="H2251"/>
    </row>
    <row r="2252" spans="1:8" ht="15" x14ac:dyDescent="0.25">
      <c r="A2252" s="16">
        <f t="shared" si="35"/>
        <v>37772</v>
      </c>
      <c r="B2252">
        <v>37772</v>
      </c>
      <c r="C2252" t="s">
        <v>25018</v>
      </c>
      <c r="D2252" s="16" t="s">
        <v>7753</v>
      </c>
      <c r="E2252" s="339" t="s">
        <v>25019</v>
      </c>
      <c r="F2252"/>
      <c r="G2252"/>
      <c r="H2252"/>
    </row>
    <row r="2253" spans="1:8" ht="15" x14ac:dyDescent="0.25">
      <c r="A2253" s="16">
        <f t="shared" si="35"/>
        <v>37771</v>
      </c>
      <c r="B2253">
        <v>37771</v>
      </c>
      <c r="C2253" t="s">
        <v>25020</v>
      </c>
      <c r="D2253" s="16" t="s">
        <v>7753</v>
      </c>
      <c r="E2253" s="339" t="s">
        <v>25021</v>
      </c>
      <c r="F2253"/>
      <c r="G2253"/>
      <c r="H2253"/>
    </row>
    <row r="2254" spans="1:8" ht="15" x14ac:dyDescent="0.25">
      <c r="A2254" s="16">
        <f t="shared" si="35"/>
        <v>12772</v>
      </c>
      <c r="B2254">
        <v>12772</v>
      </c>
      <c r="C2254" t="s">
        <v>25022</v>
      </c>
      <c r="D2254" s="16" t="s">
        <v>7753</v>
      </c>
      <c r="E2254" s="339" t="s">
        <v>25023</v>
      </c>
      <c r="F2254"/>
      <c r="G2254"/>
      <c r="H2254"/>
    </row>
    <row r="2255" spans="1:8" ht="15" x14ac:dyDescent="0.25">
      <c r="A2255" s="16">
        <f t="shared" si="35"/>
        <v>12770</v>
      </c>
      <c r="B2255">
        <v>12770</v>
      </c>
      <c r="C2255" t="s">
        <v>25024</v>
      </c>
      <c r="D2255" s="16" t="s">
        <v>7753</v>
      </c>
      <c r="E2255" s="339" t="s">
        <v>25025</v>
      </c>
      <c r="F2255"/>
      <c r="G2255"/>
      <c r="H2255"/>
    </row>
    <row r="2256" spans="1:8" ht="15" x14ac:dyDescent="0.25">
      <c r="A2256" s="16">
        <f t="shared" si="35"/>
        <v>12775</v>
      </c>
      <c r="B2256">
        <v>12775</v>
      </c>
      <c r="C2256" t="s">
        <v>25026</v>
      </c>
      <c r="D2256" s="16" t="s">
        <v>7753</v>
      </c>
      <c r="E2256" s="339" t="s">
        <v>25027</v>
      </c>
      <c r="F2256"/>
      <c r="G2256"/>
      <c r="H2256"/>
    </row>
    <row r="2257" spans="1:8" ht="15" x14ac:dyDescent="0.25">
      <c r="A2257" s="16">
        <f t="shared" si="35"/>
        <v>12768</v>
      </c>
      <c r="B2257">
        <v>12768</v>
      </c>
      <c r="C2257" t="s">
        <v>25028</v>
      </c>
      <c r="D2257" s="16" t="s">
        <v>7753</v>
      </c>
      <c r="E2257" s="339" t="s">
        <v>25029</v>
      </c>
      <c r="F2257"/>
      <c r="G2257"/>
      <c r="H2257"/>
    </row>
    <row r="2258" spans="1:8" ht="15" x14ac:dyDescent="0.25">
      <c r="A2258" s="16">
        <f t="shared" si="35"/>
        <v>12769</v>
      </c>
      <c r="B2258">
        <v>12769</v>
      </c>
      <c r="C2258" t="s">
        <v>25030</v>
      </c>
      <c r="D2258" s="16" t="s">
        <v>7753</v>
      </c>
      <c r="E2258" s="339" t="s">
        <v>25031</v>
      </c>
      <c r="F2258"/>
      <c r="G2258"/>
      <c r="H2258"/>
    </row>
    <row r="2259" spans="1:8" ht="15" x14ac:dyDescent="0.25">
      <c r="A2259" s="16">
        <f t="shared" si="35"/>
        <v>12773</v>
      </c>
      <c r="B2259">
        <v>12773</v>
      </c>
      <c r="C2259" t="s">
        <v>25032</v>
      </c>
      <c r="D2259" s="16" t="s">
        <v>7753</v>
      </c>
      <c r="E2259" s="339" t="s">
        <v>25033</v>
      </c>
      <c r="F2259"/>
      <c r="G2259"/>
      <c r="H2259"/>
    </row>
    <row r="2260" spans="1:8" ht="15" x14ac:dyDescent="0.25">
      <c r="A2260" s="16">
        <f t="shared" si="35"/>
        <v>12774</v>
      </c>
      <c r="B2260">
        <v>12774</v>
      </c>
      <c r="C2260" t="s">
        <v>25034</v>
      </c>
      <c r="D2260" s="16" t="s">
        <v>7753</v>
      </c>
      <c r="E2260" s="339" t="s">
        <v>25035</v>
      </c>
      <c r="F2260"/>
      <c r="G2260"/>
      <c r="H2260"/>
    </row>
    <row r="2261" spans="1:8" ht="15" x14ac:dyDescent="0.25">
      <c r="A2261" s="16">
        <f t="shared" si="35"/>
        <v>12776</v>
      </c>
      <c r="B2261">
        <v>12776</v>
      </c>
      <c r="C2261" t="s">
        <v>25036</v>
      </c>
      <c r="D2261" s="16" t="s">
        <v>7753</v>
      </c>
      <c r="E2261" s="339" t="s">
        <v>25037</v>
      </c>
      <c r="F2261"/>
      <c r="G2261"/>
      <c r="H2261"/>
    </row>
    <row r="2262" spans="1:8" ht="15" x14ac:dyDescent="0.25">
      <c r="A2262" s="16">
        <f t="shared" si="35"/>
        <v>12777</v>
      </c>
      <c r="B2262">
        <v>12777</v>
      </c>
      <c r="C2262" t="s">
        <v>25038</v>
      </c>
      <c r="D2262" s="16" t="s">
        <v>7753</v>
      </c>
      <c r="E2262" s="339" t="s">
        <v>25039</v>
      </c>
      <c r="F2262"/>
      <c r="G2262"/>
      <c r="H2262"/>
    </row>
    <row r="2263" spans="1:8" ht="15" x14ac:dyDescent="0.25">
      <c r="A2263" s="16">
        <f t="shared" si="35"/>
        <v>3391</v>
      </c>
      <c r="B2263">
        <v>3391</v>
      </c>
      <c r="C2263" t="s">
        <v>25040</v>
      </c>
      <c r="D2263" s="16" t="s">
        <v>7753</v>
      </c>
      <c r="E2263" s="339" t="s">
        <v>20649</v>
      </c>
      <c r="F2263"/>
      <c r="G2263"/>
      <c r="H2263"/>
    </row>
    <row r="2264" spans="1:8" ht="15" x14ac:dyDescent="0.25">
      <c r="A2264" s="16">
        <f t="shared" si="35"/>
        <v>3389</v>
      </c>
      <c r="B2264">
        <v>3389</v>
      </c>
      <c r="C2264" t="s">
        <v>25041</v>
      </c>
      <c r="D2264" s="16" t="s">
        <v>7753</v>
      </c>
      <c r="E2264" s="339" t="s">
        <v>18471</v>
      </c>
      <c r="F2264"/>
      <c r="G2264"/>
      <c r="H2264"/>
    </row>
    <row r="2265" spans="1:8" ht="15" x14ac:dyDescent="0.25">
      <c r="A2265" s="16">
        <f t="shared" si="35"/>
        <v>3390</v>
      </c>
      <c r="B2265">
        <v>3390</v>
      </c>
      <c r="C2265" t="s">
        <v>25042</v>
      </c>
      <c r="D2265" s="16" t="s">
        <v>7753</v>
      </c>
      <c r="E2265" s="339" t="s">
        <v>13367</v>
      </c>
      <c r="F2265"/>
      <c r="G2265"/>
      <c r="H2265"/>
    </row>
    <row r="2266" spans="1:8" ht="15" x14ac:dyDescent="0.25">
      <c r="A2266" s="16">
        <f t="shared" si="35"/>
        <v>12873</v>
      </c>
      <c r="B2266">
        <v>12873</v>
      </c>
      <c r="C2266" t="s">
        <v>25043</v>
      </c>
      <c r="D2266" s="16" t="s">
        <v>7754</v>
      </c>
      <c r="E2266" s="339" t="s">
        <v>21997</v>
      </c>
      <c r="F2266"/>
      <c r="G2266"/>
      <c r="H2266"/>
    </row>
    <row r="2267" spans="1:8" ht="15" x14ac:dyDescent="0.25">
      <c r="A2267" s="16">
        <f t="shared" si="35"/>
        <v>41076</v>
      </c>
      <c r="B2267">
        <v>41076</v>
      </c>
      <c r="C2267" t="s">
        <v>25044</v>
      </c>
      <c r="D2267" s="16" t="s">
        <v>7813</v>
      </c>
      <c r="E2267" s="339" t="s">
        <v>25045</v>
      </c>
      <c r="F2267"/>
      <c r="G2267"/>
      <c r="H2267"/>
    </row>
    <row r="2268" spans="1:8" ht="15" x14ac:dyDescent="0.25">
      <c r="A2268" s="16">
        <f t="shared" si="35"/>
        <v>140</v>
      </c>
      <c r="B2268">
        <v>140</v>
      </c>
      <c r="C2268" t="s">
        <v>25046</v>
      </c>
      <c r="D2268" s="16" t="s">
        <v>7755</v>
      </c>
      <c r="E2268" s="339" t="s">
        <v>14466</v>
      </c>
      <c r="F2268"/>
      <c r="G2268"/>
      <c r="H2268"/>
    </row>
    <row r="2269" spans="1:8" ht="15" x14ac:dyDescent="0.25">
      <c r="A2269" s="16">
        <f t="shared" si="35"/>
        <v>151</v>
      </c>
      <c r="B2269">
        <v>151</v>
      </c>
      <c r="C2269" t="s">
        <v>25047</v>
      </c>
      <c r="D2269" s="16" t="s">
        <v>7751</v>
      </c>
      <c r="E2269" s="339" t="s">
        <v>25048</v>
      </c>
      <c r="F2269"/>
      <c r="G2269"/>
      <c r="H2269"/>
    </row>
    <row r="2270" spans="1:8" ht="15" x14ac:dyDescent="0.25">
      <c r="A2270" s="16">
        <f t="shared" si="35"/>
        <v>7340</v>
      </c>
      <c r="B2270">
        <v>7340</v>
      </c>
      <c r="C2270" t="s">
        <v>25049</v>
      </c>
      <c r="D2270" s="16" t="s">
        <v>7751</v>
      </c>
      <c r="E2270" s="339" t="s">
        <v>16606</v>
      </c>
      <c r="F2270"/>
      <c r="G2270"/>
      <c r="H2270"/>
    </row>
    <row r="2271" spans="1:8" ht="15" x14ac:dyDescent="0.25">
      <c r="A2271" s="16">
        <f t="shared" si="35"/>
        <v>40929</v>
      </c>
      <c r="B2271">
        <v>40929</v>
      </c>
      <c r="C2271" t="s">
        <v>25050</v>
      </c>
      <c r="D2271" s="16" t="s">
        <v>7813</v>
      </c>
      <c r="E2271" s="339" t="s">
        <v>25051</v>
      </c>
      <c r="F2271"/>
      <c r="G2271"/>
      <c r="H2271"/>
    </row>
    <row r="2272" spans="1:8" ht="15" x14ac:dyDescent="0.25">
      <c r="A2272" s="16">
        <f t="shared" si="35"/>
        <v>2701</v>
      </c>
      <c r="B2272">
        <v>2701</v>
      </c>
      <c r="C2272" t="s">
        <v>25052</v>
      </c>
      <c r="D2272" s="16" t="s">
        <v>7754</v>
      </c>
      <c r="E2272" s="339" t="s">
        <v>10192</v>
      </c>
      <c r="F2272"/>
      <c r="G2272"/>
      <c r="H2272"/>
    </row>
    <row r="2273" spans="1:8" ht="15" x14ac:dyDescent="0.25">
      <c r="A2273" s="16">
        <f t="shared" si="35"/>
        <v>38114</v>
      </c>
      <c r="B2273">
        <v>38114</v>
      </c>
      <c r="C2273" t="s">
        <v>25053</v>
      </c>
      <c r="D2273" s="16" t="s">
        <v>7753</v>
      </c>
      <c r="E2273" s="339" t="s">
        <v>20222</v>
      </c>
      <c r="F2273"/>
      <c r="G2273"/>
      <c r="H2273"/>
    </row>
    <row r="2274" spans="1:8" ht="15" x14ac:dyDescent="0.25">
      <c r="A2274" s="16">
        <f t="shared" si="35"/>
        <v>38064</v>
      </c>
      <c r="B2274">
        <v>38064</v>
      </c>
      <c r="C2274" t="s">
        <v>25054</v>
      </c>
      <c r="D2274" s="16" t="s">
        <v>7753</v>
      </c>
      <c r="E2274" s="339" t="s">
        <v>21259</v>
      </c>
      <c r="F2274"/>
      <c r="G2274"/>
      <c r="H2274"/>
    </row>
    <row r="2275" spans="1:8" ht="15" x14ac:dyDescent="0.25">
      <c r="A2275" s="16">
        <f t="shared" si="35"/>
        <v>38115</v>
      </c>
      <c r="B2275">
        <v>38115</v>
      </c>
      <c r="C2275" t="s">
        <v>25055</v>
      </c>
      <c r="D2275" s="16" t="s">
        <v>7753</v>
      </c>
      <c r="E2275" s="339" t="s">
        <v>16141</v>
      </c>
      <c r="F2275"/>
      <c r="G2275"/>
      <c r="H2275"/>
    </row>
    <row r="2276" spans="1:8" ht="15" x14ac:dyDescent="0.25">
      <c r="A2276" s="16">
        <f t="shared" si="35"/>
        <v>38065</v>
      </c>
      <c r="B2276">
        <v>38065</v>
      </c>
      <c r="C2276" t="s">
        <v>25056</v>
      </c>
      <c r="D2276" s="16" t="s">
        <v>7753</v>
      </c>
      <c r="E2276" s="339" t="s">
        <v>15467</v>
      </c>
      <c r="F2276"/>
      <c r="G2276"/>
      <c r="H2276"/>
    </row>
    <row r="2277" spans="1:8" ht="15" x14ac:dyDescent="0.25">
      <c r="A2277" s="16">
        <f t="shared" si="35"/>
        <v>38078</v>
      </c>
      <c r="B2277">
        <v>38078</v>
      </c>
      <c r="C2277" t="s">
        <v>25057</v>
      </c>
      <c r="D2277" s="16" t="s">
        <v>7753</v>
      </c>
      <c r="E2277" s="339" t="s">
        <v>10882</v>
      </c>
      <c r="F2277"/>
      <c r="G2277"/>
      <c r="H2277"/>
    </row>
    <row r="2278" spans="1:8" ht="15" x14ac:dyDescent="0.25">
      <c r="A2278" s="16">
        <f t="shared" si="35"/>
        <v>38113</v>
      </c>
      <c r="B2278">
        <v>38113</v>
      </c>
      <c r="C2278" t="s">
        <v>25058</v>
      </c>
      <c r="D2278" s="16" t="s">
        <v>7753</v>
      </c>
      <c r="E2278" s="339" t="s">
        <v>23570</v>
      </c>
      <c r="F2278"/>
      <c r="G2278"/>
      <c r="H2278"/>
    </row>
    <row r="2279" spans="1:8" ht="15" x14ac:dyDescent="0.25">
      <c r="A2279" s="16">
        <f t="shared" si="35"/>
        <v>38063</v>
      </c>
      <c r="B2279">
        <v>38063</v>
      </c>
      <c r="C2279" t="s">
        <v>25059</v>
      </c>
      <c r="D2279" s="16" t="s">
        <v>7753</v>
      </c>
      <c r="E2279" s="339" t="s">
        <v>12613</v>
      </c>
      <c r="F2279"/>
      <c r="G2279"/>
      <c r="H2279"/>
    </row>
    <row r="2280" spans="1:8" ht="15" x14ac:dyDescent="0.25">
      <c r="A2280" s="16">
        <f t="shared" si="35"/>
        <v>38080</v>
      </c>
      <c r="B2280">
        <v>38080</v>
      </c>
      <c r="C2280" t="s">
        <v>25060</v>
      </c>
      <c r="D2280" s="16" t="s">
        <v>7753</v>
      </c>
      <c r="E2280" s="339" t="s">
        <v>14851</v>
      </c>
      <c r="F2280"/>
      <c r="G2280"/>
      <c r="H2280"/>
    </row>
    <row r="2281" spans="1:8" ht="15" x14ac:dyDescent="0.25">
      <c r="A2281" s="16">
        <f t="shared" si="35"/>
        <v>38069</v>
      </c>
      <c r="B2281">
        <v>38069</v>
      </c>
      <c r="C2281" t="s">
        <v>25061</v>
      </c>
      <c r="D2281" s="16" t="s">
        <v>7753</v>
      </c>
      <c r="E2281" s="339" t="s">
        <v>25062</v>
      </c>
      <c r="F2281"/>
      <c r="G2281"/>
      <c r="H2281"/>
    </row>
    <row r="2282" spans="1:8" ht="15" x14ac:dyDescent="0.25">
      <c r="A2282" s="16">
        <f t="shared" si="35"/>
        <v>38077</v>
      </c>
      <c r="B2282">
        <v>38077</v>
      </c>
      <c r="C2282" t="s">
        <v>25063</v>
      </c>
      <c r="D2282" s="16" t="s">
        <v>7753</v>
      </c>
      <c r="E2282" s="339" t="s">
        <v>17941</v>
      </c>
      <c r="F2282"/>
      <c r="G2282"/>
      <c r="H2282"/>
    </row>
    <row r="2283" spans="1:8" ht="15" x14ac:dyDescent="0.25">
      <c r="A2283" s="16">
        <f t="shared" si="35"/>
        <v>38073</v>
      </c>
      <c r="B2283">
        <v>38073</v>
      </c>
      <c r="C2283" t="s">
        <v>25064</v>
      </c>
      <c r="D2283" s="16" t="s">
        <v>7753</v>
      </c>
      <c r="E2283" s="339" t="s">
        <v>15610</v>
      </c>
      <c r="F2283"/>
      <c r="G2283"/>
      <c r="H2283"/>
    </row>
    <row r="2284" spans="1:8" ht="15" x14ac:dyDescent="0.25">
      <c r="A2284" s="16">
        <f t="shared" si="35"/>
        <v>38112</v>
      </c>
      <c r="B2284">
        <v>38112</v>
      </c>
      <c r="C2284" t="s">
        <v>25065</v>
      </c>
      <c r="D2284" s="16" t="s">
        <v>7753</v>
      </c>
      <c r="E2284" s="339" t="s">
        <v>8248</v>
      </c>
      <c r="F2284"/>
      <c r="G2284"/>
      <c r="H2284"/>
    </row>
    <row r="2285" spans="1:8" ht="15" x14ac:dyDescent="0.25">
      <c r="A2285" s="16">
        <f t="shared" si="35"/>
        <v>38062</v>
      </c>
      <c r="B2285">
        <v>38062</v>
      </c>
      <c r="C2285" t="s">
        <v>25066</v>
      </c>
      <c r="D2285" s="16" t="s">
        <v>7753</v>
      </c>
      <c r="E2285" s="339" t="s">
        <v>7960</v>
      </c>
      <c r="F2285"/>
      <c r="G2285"/>
      <c r="H2285"/>
    </row>
    <row r="2286" spans="1:8" ht="15" x14ac:dyDescent="0.25">
      <c r="A2286" s="16">
        <f t="shared" si="35"/>
        <v>12128</v>
      </c>
      <c r="B2286">
        <v>12128</v>
      </c>
      <c r="C2286" t="s">
        <v>25067</v>
      </c>
      <c r="D2286" s="16" t="s">
        <v>7753</v>
      </c>
      <c r="E2286" s="339" t="s">
        <v>13375</v>
      </c>
      <c r="F2286"/>
      <c r="G2286"/>
      <c r="H2286"/>
    </row>
    <row r="2287" spans="1:8" ht="15" x14ac:dyDescent="0.25">
      <c r="A2287" s="16">
        <f t="shared" si="35"/>
        <v>12129</v>
      </c>
      <c r="B2287">
        <v>12129</v>
      </c>
      <c r="C2287" t="s">
        <v>25068</v>
      </c>
      <c r="D2287" s="16" t="s">
        <v>7753</v>
      </c>
      <c r="E2287" s="339" t="s">
        <v>12622</v>
      </c>
      <c r="F2287"/>
      <c r="G2287"/>
      <c r="H2287"/>
    </row>
    <row r="2288" spans="1:8" ht="15" x14ac:dyDescent="0.25">
      <c r="A2288" s="16">
        <f t="shared" si="35"/>
        <v>38081</v>
      </c>
      <c r="B2288">
        <v>38081</v>
      </c>
      <c r="C2288" t="s">
        <v>25069</v>
      </c>
      <c r="D2288" s="16" t="s">
        <v>7753</v>
      </c>
      <c r="E2288" s="339" t="s">
        <v>16237</v>
      </c>
      <c r="F2288"/>
      <c r="G2288"/>
      <c r="H2288"/>
    </row>
    <row r="2289" spans="1:8" ht="15" x14ac:dyDescent="0.25">
      <c r="A2289" s="16">
        <f t="shared" si="35"/>
        <v>38070</v>
      </c>
      <c r="B2289">
        <v>38070</v>
      </c>
      <c r="C2289" t="s">
        <v>25070</v>
      </c>
      <c r="D2289" s="16" t="s">
        <v>7753</v>
      </c>
      <c r="E2289" s="339" t="s">
        <v>25071</v>
      </c>
      <c r="F2289"/>
      <c r="G2289"/>
      <c r="H2289"/>
    </row>
    <row r="2290" spans="1:8" ht="15" x14ac:dyDescent="0.25">
      <c r="A2290" s="16">
        <f t="shared" si="35"/>
        <v>38074</v>
      </c>
      <c r="B2290">
        <v>38074</v>
      </c>
      <c r="C2290" t="s">
        <v>25072</v>
      </c>
      <c r="D2290" s="16" t="s">
        <v>7753</v>
      </c>
      <c r="E2290" s="339" t="s">
        <v>25073</v>
      </c>
      <c r="F2290"/>
      <c r="G2290"/>
      <c r="H2290"/>
    </row>
    <row r="2291" spans="1:8" ht="15" x14ac:dyDescent="0.25">
      <c r="A2291" s="16">
        <f t="shared" si="35"/>
        <v>38079</v>
      </c>
      <c r="B2291">
        <v>38079</v>
      </c>
      <c r="C2291" t="s">
        <v>25074</v>
      </c>
      <c r="D2291" s="16" t="s">
        <v>7753</v>
      </c>
      <c r="E2291" s="339" t="s">
        <v>15065</v>
      </c>
      <c r="F2291"/>
      <c r="G2291"/>
      <c r="H2291"/>
    </row>
    <row r="2292" spans="1:8" ht="15" x14ac:dyDescent="0.25">
      <c r="A2292" s="16">
        <f t="shared" si="35"/>
        <v>38072</v>
      </c>
      <c r="B2292">
        <v>38072</v>
      </c>
      <c r="C2292" t="s">
        <v>25075</v>
      </c>
      <c r="D2292" s="16" t="s">
        <v>7753</v>
      </c>
      <c r="E2292" s="339" t="s">
        <v>11529</v>
      </c>
      <c r="F2292"/>
      <c r="G2292"/>
      <c r="H2292"/>
    </row>
    <row r="2293" spans="1:8" ht="15" x14ac:dyDescent="0.25">
      <c r="A2293" s="16">
        <f t="shared" si="35"/>
        <v>38068</v>
      </c>
      <c r="B2293">
        <v>38068</v>
      </c>
      <c r="C2293" t="s">
        <v>25076</v>
      </c>
      <c r="D2293" s="16" t="s">
        <v>7753</v>
      </c>
      <c r="E2293" s="339" t="s">
        <v>8032</v>
      </c>
      <c r="F2293"/>
      <c r="G2293"/>
      <c r="H2293"/>
    </row>
    <row r="2294" spans="1:8" ht="15" x14ac:dyDescent="0.25">
      <c r="A2294" s="16">
        <f t="shared" si="35"/>
        <v>38071</v>
      </c>
      <c r="B2294">
        <v>38071</v>
      </c>
      <c r="C2294" t="s">
        <v>25077</v>
      </c>
      <c r="D2294" s="16" t="s">
        <v>7753</v>
      </c>
      <c r="E2294" s="339" t="s">
        <v>22773</v>
      </c>
      <c r="F2294"/>
      <c r="G2294"/>
      <c r="H2294"/>
    </row>
    <row r="2295" spans="1:8" ht="15" x14ac:dyDescent="0.25">
      <c r="A2295" s="16">
        <f t="shared" si="35"/>
        <v>38412</v>
      </c>
      <c r="B2295">
        <v>38412</v>
      </c>
      <c r="C2295" t="s">
        <v>25078</v>
      </c>
      <c r="D2295" s="16" t="s">
        <v>7753</v>
      </c>
      <c r="E2295" s="339" t="s">
        <v>25079</v>
      </c>
      <c r="F2295"/>
      <c r="G2295"/>
      <c r="H2295"/>
    </row>
    <row r="2296" spans="1:8" ht="15" x14ac:dyDescent="0.25">
      <c r="A2296" s="16">
        <f t="shared" si="35"/>
        <v>3405</v>
      </c>
      <c r="B2296">
        <v>3405</v>
      </c>
      <c r="C2296" t="s">
        <v>25080</v>
      </c>
      <c r="D2296" s="16" t="s">
        <v>7753</v>
      </c>
      <c r="E2296" s="339" t="s">
        <v>16119</v>
      </c>
      <c r="F2296"/>
      <c r="G2296"/>
      <c r="H2296"/>
    </row>
    <row r="2297" spans="1:8" ht="15" x14ac:dyDescent="0.25">
      <c r="A2297" s="16">
        <f t="shared" si="35"/>
        <v>3394</v>
      </c>
      <c r="B2297">
        <v>3394</v>
      </c>
      <c r="C2297" t="s">
        <v>25081</v>
      </c>
      <c r="D2297" s="16" t="s">
        <v>7753</v>
      </c>
      <c r="E2297" s="339" t="s">
        <v>25082</v>
      </c>
      <c r="F2297"/>
      <c r="G2297"/>
      <c r="H2297"/>
    </row>
    <row r="2298" spans="1:8" ht="15" x14ac:dyDescent="0.25">
      <c r="A2298" s="16">
        <f t="shared" si="35"/>
        <v>3393</v>
      </c>
      <c r="B2298">
        <v>3393</v>
      </c>
      <c r="C2298" t="s">
        <v>25083</v>
      </c>
      <c r="D2298" s="16" t="s">
        <v>7753</v>
      </c>
      <c r="E2298" s="339" t="s">
        <v>25084</v>
      </c>
      <c r="F2298"/>
      <c r="G2298"/>
      <c r="H2298"/>
    </row>
    <row r="2299" spans="1:8" ht="15" x14ac:dyDescent="0.25">
      <c r="A2299" s="16">
        <f t="shared" si="35"/>
        <v>3406</v>
      </c>
      <c r="B2299">
        <v>3406</v>
      </c>
      <c r="C2299" t="s">
        <v>25085</v>
      </c>
      <c r="D2299" s="16" t="s">
        <v>7753</v>
      </c>
      <c r="E2299" s="339" t="s">
        <v>14129</v>
      </c>
      <c r="F2299"/>
      <c r="G2299"/>
      <c r="H2299"/>
    </row>
    <row r="2300" spans="1:8" ht="15" x14ac:dyDescent="0.25">
      <c r="A2300" s="16">
        <f t="shared" si="35"/>
        <v>3395</v>
      </c>
      <c r="B2300">
        <v>3395</v>
      </c>
      <c r="C2300" t="s">
        <v>25086</v>
      </c>
      <c r="D2300" s="16" t="s">
        <v>7753</v>
      </c>
      <c r="E2300" s="339" t="s">
        <v>25087</v>
      </c>
      <c r="F2300"/>
      <c r="G2300"/>
      <c r="H2300"/>
    </row>
    <row r="2301" spans="1:8" ht="15" x14ac:dyDescent="0.25">
      <c r="A2301" s="16">
        <f t="shared" si="35"/>
        <v>3398</v>
      </c>
      <c r="B2301">
        <v>3398</v>
      </c>
      <c r="C2301" t="s">
        <v>25088</v>
      </c>
      <c r="D2301" s="16" t="s">
        <v>7753</v>
      </c>
      <c r="E2301" s="339" t="s">
        <v>7771</v>
      </c>
      <c r="F2301"/>
      <c r="G2301"/>
      <c r="H2301"/>
    </row>
    <row r="2302" spans="1:8" ht="15" x14ac:dyDescent="0.25">
      <c r="A2302" s="16">
        <f t="shared" si="35"/>
        <v>40662</v>
      </c>
      <c r="B2302">
        <v>40662</v>
      </c>
      <c r="C2302" t="s">
        <v>25089</v>
      </c>
      <c r="D2302" s="16" t="s">
        <v>7753</v>
      </c>
      <c r="E2302" s="339" t="s">
        <v>25090</v>
      </c>
      <c r="F2302"/>
      <c r="G2302"/>
      <c r="H2302"/>
    </row>
    <row r="2303" spans="1:8" ht="15" x14ac:dyDescent="0.25">
      <c r="A2303" s="16">
        <f t="shared" si="35"/>
        <v>3437</v>
      </c>
      <c r="B2303">
        <v>3437</v>
      </c>
      <c r="C2303" t="s">
        <v>25091</v>
      </c>
      <c r="D2303" s="16" t="s">
        <v>7752</v>
      </c>
      <c r="E2303" s="339" t="s">
        <v>25092</v>
      </c>
      <c r="F2303"/>
      <c r="G2303"/>
      <c r="H2303"/>
    </row>
    <row r="2304" spans="1:8" ht="15" x14ac:dyDescent="0.25">
      <c r="A2304" s="16">
        <f t="shared" si="35"/>
        <v>11190</v>
      </c>
      <c r="B2304">
        <v>11190</v>
      </c>
      <c r="C2304" t="s">
        <v>25093</v>
      </c>
      <c r="D2304" s="16" t="s">
        <v>7753</v>
      </c>
      <c r="E2304" s="339" t="s">
        <v>20497</v>
      </c>
      <c r="F2304"/>
      <c r="G2304"/>
      <c r="H2304"/>
    </row>
    <row r="2305" spans="1:8" ht="15" x14ac:dyDescent="0.25">
      <c r="A2305" s="16">
        <f t="shared" si="35"/>
        <v>34377</v>
      </c>
      <c r="B2305">
        <v>34377</v>
      </c>
      <c r="C2305" t="s">
        <v>25094</v>
      </c>
      <c r="D2305" s="16" t="s">
        <v>7753</v>
      </c>
      <c r="E2305" s="339" t="s">
        <v>25095</v>
      </c>
      <c r="F2305"/>
      <c r="G2305"/>
      <c r="H2305"/>
    </row>
    <row r="2306" spans="1:8" ht="15" x14ac:dyDescent="0.25">
      <c r="A2306" s="16">
        <f t="shared" si="35"/>
        <v>3428</v>
      </c>
      <c r="B2306">
        <v>3428</v>
      </c>
      <c r="C2306" t="s">
        <v>25096</v>
      </c>
      <c r="D2306" s="16" t="s">
        <v>7752</v>
      </c>
      <c r="E2306" s="339" t="s">
        <v>25097</v>
      </c>
      <c r="F2306"/>
      <c r="G2306"/>
      <c r="H2306"/>
    </row>
    <row r="2307" spans="1:8" ht="15" x14ac:dyDescent="0.25">
      <c r="A2307" s="16">
        <f t="shared" ref="A2307:A2370" si="36">B2307</f>
        <v>3429</v>
      </c>
      <c r="B2307">
        <v>3429</v>
      </c>
      <c r="C2307" t="s">
        <v>25098</v>
      </c>
      <c r="D2307" s="16" t="s">
        <v>7752</v>
      </c>
      <c r="E2307" s="339" t="s">
        <v>25099</v>
      </c>
      <c r="F2307"/>
      <c r="G2307"/>
      <c r="H2307"/>
    </row>
    <row r="2308" spans="1:8" ht="15" x14ac:dyDescent="0.25">
      <c r="A2308" s="16">
        <f t="shared" si="36"/>
        <v>11199</v>
      </c>
      <c r="B2308">
        <v>11199</v>
      </c>
      <c r="C2308" t="s">
        <v>25100</v>
      </c>
      <c r="D2308" s="16" t="s">
        <v>7753</v>
      </c>
      <c r="E2308" s="339" t="s">
        <v>25101</v>
      </c>
      <c r="F2308"/>
      <c r="G2308"/>
      <c r="H2308"/>
    </row>
    <row r="2309" spans="1:8" ht="15" x14ac:dyDescent="0.25">
      <c r="A2309" s="16">
        <f t="shared" si="36"/>
        <v>34369</v>
      </c>
      <c r="B2309">
        <v>34369</v>
      </c>
      <c r="C2309" t="s">
        <v>25102</v>
      </c>
      <c r="D2309" s="16" t="s">
        <v>7753</v>
      </c>
      <c r="E2309" s="339" t="s">
        <v>25103</v>
      </c>
      <c r="F2309"/>
      <c r="G2309"/>
      <c r="H2309"/>
    </row>
    <row r="2310" spans="1:8" ht="15" x14ac:dyDescent="0.25">
      <c r="A2310" s="16">
        <f t="shared" si="36"/>
        <v>36896</v>
      </c>
      <c r="B2310">
        <v>36896</v>
      </c>
      <c r="C2310" t="s">
        <v>25104</v>
      </c>
      <c r="D2310" s="16" t="s">
        <v>7753</v>
      </c>
      <c r="E2310" s="339" t="s">
        <v>25105</v>
      </c>
      <c r="F2310"/>
      <c r="G2310"/>
      <c r="H2310"/>
    </row>
    <row r="2311" spans="1:8" ht="15" x14ac:dyDescent="0.25">
      <c r="A2311" s="16">
        <f t="shared" si="36"/>
        <v>34367</v>
      </c>
      <c r="B2311">
        <v>34367</v>
      </c>
      <c r="C2311" t="s">
        <v>25106</v>
      </c>
      <c r="D2311" s="16" t="s">
        <v>7753</v>
      </c>
      <c r="E2311" s="339" t="s">
        <v>25107</v>
      </c>
      <c r="F2311"/>
      <c r="G2311"/>
      <c r="H2311"/>
    </row>
    <row r="2312" spans="1:8" ht="15" x14ac:dyDescent="0.25">
      <c r="A2312" s="16">
        <f t="shared" si="36"/>
        <v>36897</v>
      </c>
      <c r="B2312">
        <v>36897</v>
      </c>
      <c r="C2312" t="s">
        <v>25108</v>
      </c>
      <c r="D2312" s="16" t="s">
        <v>7753</v>
      </c>
      <c r="E2312" s="339" t="s">
        <v>25109</v>
      </c>
      <c r="F2312"/>
      <c r="G2312"/>
      <c r="H2312"/>
    </row>
    <row r="2313" spans="1:8" ht="15" x14ac:dyDescent="0.25">
      <c r="A2313" s="16">
        <f t="shared" si="36"/>
        <v>34364</v>
      </c>
      <c r="B2313">
        <v>34364</v>
      </c>
      <c r="C2313" t="s">
        <v>25110</v>
      </c>
      <c r="D2313" s="16" t="s">
        <v>7753</v>
      </c>
      <c r="E2313" s="339" t="s">
        <v>25111</v>
      </c>
      <c r="F2313"/>
      <c r="G2313"/>
      <c r="H2313"/>
    </row>
    <row r="2314" spans="1:8" ht="15" x14ac:dyDescent="0.25">
      <c r="A2314" s="16">
        <f t="shared" si="36"/>
        <v>40659</v>
      </c>
      <c r="B2314">
        <v>40659</v>
      </c>
      <c r="C2314" t="s">
        <v>25112</v>
      </c>
      <c r="D2314" s="16" t="s">
        <v>7752</v>
      </c>
      <c r="E2314" s="339" t="s">
        <v>25113</v>
      </c>
      <c r="F2314"/>
      <c r="G2314"/>
      <c r="H2314"/>
    </row>
    <row r="2315" spans="1:8" ht="15" x14ac:dyDescent="0.25">
      <c r="A2315" s="16">
        <f t="shared" si="36"/>
        <v>40660</v>
      </c>
      <c r="B2315">
        <v>40660</v>
      </c>
      <c r="C2315" t="s">
        <v>25114</v>
      </c>
      <c r="D2315" s="16" t="s">
        <v>7752</v>
      </c>
      <c r="E2315" s="339" t="s">
        <v>25115</v>
      </c>
      <c r="F2315"/>
      <c r="G2315"/>
      <c r="H2315"/>
    </row>
    <row r="2316" spans="1:8" ht="15" x14ac:dyDescent="0.25">
      <c r="A2316" s="16">
        <f t="shared" si="36"/>
        <v>40661</v>
      </c>
      <c r="B2316">
        <v>40661</v>
      </c>
      <c r="C2316" t="s">
        <v>25116</v>
      </c>
      <c r="D2316" s="16" t="s">
        <v>7752</v>
      </c>
      <c r="E2316" s="339" t="s">
        <v>25117</v>
      </c>
      <c r="F2316"/>
      <c r="G2316"/>
      <c r="H2316"/>
    </row>
    <row r="2317" spans="1:8" ht="15" x14ac:dyDescent="0.25">
      <c r="A2317" s="16">
        <f t="shared" si="36"/>
        <v>3421</v>
      </c>
      <c r="B2317">
        <v>3421</v>
      </c>
      <c r="C2317" t="s">
        <v>25118</v>
      </c>
      <c r="D2317" s="16" t="s">
        <v>7752</v>
      </c>
      <c r="E2317" s="339" t="s">
        <v>25119</v>
      </c>
      <c r="F2317"/>
      <c r="G2317"/>
      <c r="H2317"/>
    </row>
    <row r="2318" spans="1:8" ht="15" x14ac:dyDescent="0.25">
      <c r="A2318" s="16">
        <f t="shared" si="36"/>
        <v>599</v>
      </c>
      <c r="B2318">
        <v>599</v>
      </c>
      <c r="C2318" t="s">
        <v>25120</v>
      </c>
      <c r="D2318" s="16" t="s">
        <v>7752</v>
      </c>
      <c r="E2318" s="339" t="s">
        <v>25121</v>
      </c>
      <c r="F2318"/>
      <c r="G2318"/>
      <c r="H2318"/>
    </row>
    <row r="2319" spans="1:8" ht="15" x14ac:dyDescent="0.25">
      <c r="A2319" s="16">
        <f t="shared" si="36"/>
        <v>44053</v>
      </c>
      <c r="B2319">
        <v>44053</v>
      </c>
      <c r="C2319" t="s">
        <v>25122</v>
      </c>
      <c r="D2319" s="16" t="s">
        <v>7753</v>
      </c>
      <c r="E2319" s="339" t="s">
        <v>25123</v>
      </c>
      <c r="F2319"/>
      <c r="G2319"/>
      <c r="H2319"/>
    </row>
    <row r="2320" spans="1:8" ht="15" x14ac:dyDescent="0.25">
      <c r="A2320" s="16">
        <f t="shared" si="36"/>
        <v>3423</v>
      </c>
      <c r="B2320">
        <v>3423</v>
      </c>
      <c r="C2320" t="s">
        <v>25124</v>
      </c>
      <c r="D2320" s="16" t="s">
        <v>7752</v>
      </c>
      <c r="E2320" s="339" t="s">
        <v>25125</v>
      </c>
      <c r="F2320"/>
      <c r="G2320"/>
      <c r="H2320"/>
    </row>
    <row r="2321" spans="1:8" ht="15" x14ac:dyDescent="0.25">
      <c r="A2321" s="16">
        <f t="shared" si="36"/>
        <v>34381</v>
      </c>
      <c r="B2321">
        <v>34381</v>
      </c>
      <c r="C2321" t="s">
        <v>25126</v>
      </c>
      <c r="D2321" s="16" t="s">
        <v>7753</v>
      </c>
      <c r="E2321" s="339" t="s">
        <v>25127</v>
      </c>
      <c r="F2321"/>
      <c r="G2321"/>
      <c r="H2321"/>
    </row>
    <row r="2322" spans="1:8" ht="15" x14ac:dyDescent="0.25">
      <c r="A2322" s="16">
        <f t="shared" si="36"/>
        <v>34797</v>
      </c>
      <c r="B2322">
        <v>34797</v>
      </c>
      <c r="C2322" t="s">
        <v>25128</v>
      </c>
      <c r="D2322" s="16" t="s">
        <v>7753</v>
      </c>
      <c r="E2322" s="339" t="s">
        <v>25129</v>
      </c>
      <c r="F2322"/>
      <c r="G2322"/>
      <c r="H2322"/>
    </row>
    <row r="2323" spans="1:8" ht="15" x14ac:dyDescent="0.25">
      <c r="A2323" s="16">
        <f t="shared" si="36"/>
        <v>44054</v>
      </c>
      <c r="B2323">
        <v>44054</v>
      </c>
      <c r="C2323" t="s">
        <v>25130</v>
      </c>
      <c r="D2323" s="16" t="s">
        <v>7753</v>
      </c>
      <c r="E2323" s="339" t="s">
        <v>25131</v>
      </c>
      <c r="F2323"/>
      <c r="G2323"/>
      <c r="H2323"/>
    </row>
    <row r="2324" spans="1:8" ht="15" x14ac:dyDescent="0.25">
      <c r="A2324" s="16">
        <f t="shared" si="36"/>
        <v>44399</v>
      </c>
      <c r="B2324">
        <v>44399</v>
      </c>
      <c r="C2324" t="s">
        <v>25132</v>
      </c>
      <c r="D2324" s="16" t="s">
        <v>7753</v>
      </c>
      <c r="E2324" s="339" t="s">
        <v>25133</v>
      </c>
      <c r="F2324"/>
      <c r="G2324"/>
      <c r="H2324"/>
    </row>
    <row r="2325" spans="1:8" ht="15" x14ac:dyDescent="0.25">
      <c r="A2325" s="16">
        <f t="shared" si="36"/>
        <v>44503</v>
      </c>
      <c r="B2325">
        <v>44503</v>
      </c>
      <c r="C2325" t="s">
        <v>25134</v>
      </c>
      <c r="D2325" s="16" t="s">
        <v>7754</v>
      </c>
      <c r="E2325" s="339" t="s">
        <v>8172</v>
      </c>
      <c r="F2325"/>
      <c r="G2325"/>
      <c r="H2325"/>
    </row>
    <row r="2326" spans="1:8" ht="15" x14ac:dyDescent="0.25">
      <c r="A2326" s="16">
        <f t="shared" si="36"/>
        <v>41077</v>
      </c>
      <c r="B2326">
        <v>41077</v>
      </c>
      <c r="C2326" t="s">
        <v>25135</v>
      </c>
      <c r="D2326" s="16" t="s">
        <v>7813</v>
      </c>
      <c r="E2326" s="339" t="s">
        <v>25136</v>
      </c>
      <c r="F2326"/>
      <c r="G2326"/>
      <c r="H2326"/>
    </row>
    <row r="2327" spans="1:8" ht="15" x14ac:dyDescent="0.25">
      <c r="A2327" s="16">
        <f t="shared" si="36"/>
        <v>37963</v>
      </c>
      <c r="B2327">
        <v>37963</v>
      </c>
      <c r="C2327" t="s">
        <v>25137</v>
      </c>
      <c r="D2327" s="16" t="s">
        <v>7753</v>
      </c>
      <c r="E2327" s="339" t="s">
        <v>20252</v>
      </c>
      <c r="F2327"/>
      <c r="G2327"/>
      <c r="H2327"/>
    </row>
    <row r="2328" spans="1:8" ht="15" x14ac:dyDescent="0.25">
      <c r="A2328" s="16">
        <f t="shared" si="36"/>
        <v>37964</v>
      </c>
      <c r="B2328">
        <v>37964</v>
      </c>
      <c r="C2328" t="s">
        <v>25138</v>
      </c>
      <c r="D2328" s="16" t="s">
        <v>7753</v>
      </c>
      <c r="E2328" s="339" t="s">
        <v>15677</v>
      </c>
      <c r="F2328"/>
      <c r="G2328"/>
      <c r="H2328"/>
    </row>
    <row r="2329" spans="1:8" ht="15" x14ac:dyDescent="0.25">
      <c r="A2329" s="16">
        <f t="shared" si="36"/>
        <v>37965</v>
      </c>
      <c r="B2329">
        <v>37965</v>
      </c>
      <c r="C2329" t="s">
        <v>25139</v>
      </c>
      <c r="D2329" s="16" t="s">
        <v>7753</v>
      </c>
      <c r="E2329" s="339" t="s">
        <v>8138</v>
      </c>
      <c r="F2329"/>
      <c r="G2329"/>
      <c r="H2329"/>
    </row>
    <row r="2330" spans="1:8" ht="15" x14ac:dyDescent="0.25">
      <c r="A2330" s="16">
        <f t="shared" si="36"/>
        <v>37966</v>
      </c>
      <c r="B2330">
        <v>37966</v>
      </c>
      <c r="C2330" t="s">
        <v>25140</v>
      </c>
      <c r="D2330" s="16" t="s">
        <v>7753</v>
      </c>
      <c r="E2330" s="339" t="s">
        <v>14856</v>
      </c>
      <c r="F2330"/>
      <c r="G2330"/>
      <c r="H2330"/>
    </row>
    <row r="2331" spans="1:8" ht="15" x14ac:dyDescent="0.25">
      <c r="A2331" s="16">
        <f t="shared" si="36"/>
        <v>37967</v>
      </c>
      <c r="B2331">
        <v>37967</v>
      </c>
      <c r="C2331" t="s">
        <v>25141</v>
      </c>
      <c r="D2331" s="16" t="s">
        <v>7753</v>
      </c>
      <c r="E2331" s="339" t="s">
        <v>25142</v>
      </c>
      <c r="F2331"/>
      <c r="G2331"/>
      <c r="H2331"/>
    </row>
    <row r="2332" spans="1:8" ht="15" x14ac:dyDescent="0.25">
      <c r="A2332" s="16">
        <f t="shared" si="36"/>
        <v>37968</v>
      </c>
      <c r="B2332">
        <v>37968</v>
      </c>
      <c r="C2332" t="s">
        <v>25143</v>
      </c>
      <c r="D2332" s="16" t="s">
        <v>7753</v>
      </c>
      <c r="E2332" s="339" t="s">
        <v>19900</v>
      </c>
      <c r="F2332"/>
      <c r="G2332"/>
      <c r="H2332"/>
    </row>
    <row r="2333" spans="1:8" ht="15" x14ac:dyDescent="0.25">
      <c r="A2333" s="16">
        <f t="shared" si="36"/>
        <v>37969</v>
      </c>
      <c r="B2333">
        <v>37969</v>
      </c>
      <c r="C2333" t="s">
        <v>25144</v>
      </c>
      <c r="D2333" s="16" t="s">
        <v>7753</v>
      </c>
      <c r="E2333" s="339" t="s">
        <v>21364</v>
      </c>
      <c r="F2333"/>
      <c r="G2333"/>
      <c r="H2333"/>
    </row>
    <row r="2334" spans="1:8" ht="15" x14ac:dyDescent="0.25">
      <c r="A2334" s="16">
        <f t="shared" si="36"/>
        <v>37970</v>
      </c>
      <c r="B2334">
        <v>37970</v>
      </c>
      <c r="C2334" t="s">
        <v>25145</v>
      </c>
      <c r="D2334" s="16" t="s">
        <v>7753</v>
      </c>
      <c r="E2334" s="339" t="s">
        <v>25146</v>
      </c>
      <c r="F2334"/>
      <c r="G2334"/>
      <c r="H2334"/>
    </row>
    <row r="2335" spans="1:8" ht="15" x14ac:dyDescent="0.25">
      <c r="A2335" s="16">
        <f t="shared" si="36"/>
        <v>44251</v>
      </c>
      <c r="B2335">
        <v>44251</v>
      </c>
      <c r="C2335" t="s">
        <v>25147</v>
      </c>
      <c r="D2335" s="16" t="s">
        <v>7753</v>
      </c>
      <c r="E2335" s="339" t="s">
        <v>25148</v>
      </c>
      <c r="F2335"/>
      <c r="G2335"/>
      <c r="H2335"/>
    </row>
    <row r="2336" spans="1:8" ht="15" x14ac:dyDescent="0.25">
      <c r="A2336" s="16">
        <f t="shared" si="36"/>
        <v>21118</v>
      </c>
      <c r="B2336">
        <v>21118</v>
      </c>
      <c r="C2336" t="s">
        <v>25149</v>
      </c>
      <c r="D2336" s="16" t="s">
        <v>7753</v>
      </c>
      <c r="E2336" s="339" t="s">
        <v>7836</v>
      </c>
      <c r="F2336"/>
      <c r="G2336"/>
      <c r="H2336"/>
    </row>
    <row r="2337" spans="1:8" ht="15" x14ac:dyDescent="0.25">
      <c r="A2337" s="16">
        <f t="shared" si="36"/>
        <v>37956</v>
      </c>
      <c r="B2337">
        <v>37956</v>
      </c>
      <c r="C2337" t="s">
        <v>25150</v>
      </c>
      <c r="D2337" s="16" t="s">
        <v>7753</v>
      </c>
      <c r="E2337" s="339" t="s">
        <v>15022</v>
      </c>
      <c r="F2337"/>
      <c r="G2337"/>
      <c r="H2337"/>
    </row>
    <row r="2338" spans="1:8" ht="15" x14ac:dyDescent="0.25">
      <c r="A2338" s="16">
        <f t="shared" si="36"/>
        <v>37957</v>
      </c>
      <c r="B2338">
        <v>37957</v>
      </c>
      <c r="C2338" t="s">
        <v>25151</v>
      </c>
      <c r="D2338" s="16" t="s">
        <v>7753</v>
      </c>
      <c r="E2338" s="339" t="s">
        <v>12345</v>
      </c>
      <c r="F2338"/>
      <c r="G2338"/>
      <c r="H2338"/>
    </row>
    <row r="2339" spans="1:8" ht="15" x14ac:dyDescent="0.25">
      <c r="A2339" s="16">
        <f t="shared" si="36"/>
        <v>37958</v>
      </c>
      <c r="B2339">
        <v>37958</v>
      </c>
      <c r="C2339" t="s">
        <v>25152</v>
      </c>
      <c r="D2339" s="16" t="s">
        <v>7753</v>
      </c>
      <c r="E2339" s="339" t="s">
        <v>9459</v>
      </c>
      <c r="F2339"/>
      <c r="G2339"/>
      <c r="H2339"/>
    </row>
    <row r="2340" spans="1:8" ht="15" x14ac:dyDescent="0.25">
      <c r="A2340" s="16">
        <f t="shared" si="36"/>
        <v>37959</v>
      </c>
      <c r="B2340">
        <v>37959</v>
      </c>
      <c r="C2340" t="s">
        <v>25153</v>
      </c>
      <c r="D2340" s="16" t="s">
        <v>7753</v>
      </c>
      <c r="E2340" s="339" t="s">
        <v>15072</v>
      </c>
      <c r="F2340"/>
      <c r="G2340"/>
      <c r="H2340"/>
    </row>
    <row r="2341" spans="1:8" ht="15" x14ac:dyDescent="0.25">
      <c r="A2341" s="16">
        <f t="shared" si="36"/>
        <v>37960</v>
      </c>
      <c r="B2341">
        <v>37960</v>
      </c>
      <c r="C2341" t="s">
        <v>25154</v>
      </c>
      <c r="D2341" s="16" t="s">
        <v>7753</v>
      </c>
      <c r="E2341" s="339" t="s">
        <v>20056</v>
      </c>
      <c r="F2341"/>
      <c r="G2341"/>
      <c r="H2341"/>
    </row>
    <row r="2342" spans="1:8" ht="15" x14ac:dyDescent="0.25">
      <c r="A2342" s="16">
        <f t="shared" si="36"/>
        <v>37961</v>
      </c>
      <c r="B2342">
        <v>37961</v>
      </c>
      <c r="C2342" t="s">
        <v>25155</v>
      </c>
      <c r="D2342" s="16" t="s">
        <v>7753</v>
      </c>
      <c r="E2342" s="339" t="s">
        <v>25156</v>
      </c>
      <c r="F2342"/>
      <c r="G2342"/>
      <c r="H2342"/>
    </row>
    <row r="2343" spans="1:8" ht="15" x14ac:dyDescent="0.25">
      <c r="A2343" s="16">
        <f t="shared" si="36"/>
        <v>37962</v>
      </c>
      <c r="B2343">
        <v>37962</v>
      </c>
      <c r="C2343" t="s">
        <v>25157</v>
      </c>
      <c r="D2343" s="16" t="s">
        <v>7753</v>
      </c>
      <c r="E2343" s="339" t="s">
        <v>25158</v>
      </c>
      <c r="F2343"/>
      <c r="G2343"/>
      <c r="H2343"/>
    </row>
    <row r="2344" spans="1:8" ht="15" x14ac:dyDescent="0.25">
      <c r="A2344" s="16">
        <f t="shared" si="36"/>
        <v>3533</v>
      </c>
      <c r="B2344">
        <v>3533</v>
      </c>
      <c r="C2344" t="s">
        <v>25159</v>
      </c>
      <c r="D2344" s="16" t="s">
        <v>7753</v>
      </c>
      <c r="E2344" s="339" t="s">
        <v>24875</v>
      </c>
      <c r="F2344"/>
      <c r="G2344"/>
      <c r="H2344"/>
    </row>
    <row r="2345" spans="1:8" ht="15" x14ac:dyDescent="0.25">
      <c r="A2345" s="16">
        <f t="shared" si="36"/>
        <v>3538</v>
      </c>
      <c r="B2345">
        <v>3538</v>
      </c>
      <c r="C2345" t="s">
        <v>25160</v>
      </c>
      <c r="D2345" s="16" t="s">
        <v>7753</v>
      </c>
      <c r="E2345" s="339" t="s">
        <v>7889</v>
      </c>
      <c r="F2345"/>
      <c r="G2345"/>
      <c r="H2345"/>
    </row>
    <row r="2346" spans="1:8" ht="15" x14ac:dyDescent="0.25">
      <c r="A2346" s="16">
        <f t="shared" si="36"/>
        <v>3498</v>
      </c>
      <c r="B2346">
        <v>3498</v>
      </c>
      <c r="C2346" t="s">
        <v>25161</v>
      </c>
      <c r="D2346" s="16" t="s">
        <v>7753</v>
      </c>
      <c r="E2346" s="339" t="s">
        <v>15624</v>
      </c>
      <c r="F2346"/>
      <c r="G2346"/>
      <c r="H2346"/>
    </row>
    <row r="2347" spans="1:8" ht="15" x14ac:dyDescent="0.25">
      <c r="A2347" s="16">
        <f t="shared" si="36"/>
        <v>3496</v>
      </c>
      <c r="B2347">
        <v>3496</v>
      </c>
      <c r="C2347" t="s">
        <v>25162</v>
      </c>
      <c r="D2347" s="16" t="s">
        <v>7753</v>
      </c>
      <c r="E2347" s="339" t="s">
        <v>12666</v>
      </c>
      <c r="F2347"/>
      <c r="G2347"/>
      <c r="H2347"/>
    </row>
    <row r="2348" spans="1:8" ht="15" x14ac:dyDescent="0.25">
      <c r="A2348" s="16">
        <f t="shared" si="36"/>
        <v>38429</v>
      </c>
      <c r="B2348">
        <v>38429</v>
      </c>
      <c r="C2348" t="s">
        <v>25163</v>
      </c>
      <c r="D2348" s="16" t="s">
        <v>7753</v>
      </c>
      <c r="E2348" s="339" t="s">
        <v>14656</v>
      </c>
      <c r="F2348"/>
      <c r="G2348"/>
      <c r="H2348"/>
    </row>
    <row r="2349" spans="1:8" ht="15" x14ac:dyDescent="0.25">
      <c r="A2349" s="16">
        <f t="shared" si="36"/>
        <v>38431</v>
      </c>
      <c r="B2349">
        <v>38431</v>
      </c>
      <c r="C2349" t="s">
        <v>25164</v>
      </c>
      <c r="D2349" s="16" t="s">
        <v>7753</v>
      </c>
      <c r="E2349" s="339" t="s">
        <v>8207</v>
      </c>
      <c r="F2349"/>
      <c r="G2349"/>
      <c r="H2349"/>
    </row>
    <row r="2350" spans="1:8" ht="15" x14ac:dyDescent="0.25">
      <c r="A2350" s="16">
        <f t="shared" si="36"/>
        <v>38430</v>
      </c>
      <c r="B2350">
        <v>38430</v>
      </c>
      <c r="C2350" t="s">
        <v>25165</v>
      </c>
      <c r="D2350" s="16" t="s">
        <v>7753</v>
      </c>
      <c r="E2350" s="339" t="s">
        <v>15065</v>
      </c>
      <c r="F2350"/>
      <c r="G2350"/>
      <c r="H2350"/>
    </row>
    <row r="2351" spans="1:8" ht="15" x14ac:dyDescent="0.25">
      <c r="A2351" s="16">
        <f t="shared" si="36"/>
        <v>36348</v>
      </c>
      <c r="B2351">
        <v>36348</v>
      </c>
      <c r="C2351" t="s">
        <v>25166</v>
      </c>
      <c r="D2351" s="16" t="s">
        <v>7753</v>
      </c>
      <c r="E2351" s="339" t="s">
        <v>20630</v>
      </c>
      <c r="F2351"/>
      <c r="G2351"/>
      <c r="H2351"/>
    </row>
    <row r="2352" spans="1:8" ht="15" x14ac:dyDescent="0.25">
      <c r="A2352" s="16">
        <f t="shared" si="36"/>
        <v>36349</v>
      </c>
      <c r="B2352">
        <v>36349</v>
      </c>
      <c r="C2352" t="s">
        <v>25167</v>
      </c>
      <c r="D2352" s="16" t="s">
        <v>7753</v>
      </c>
      <c r="E2352" s="339" t="s">
        <v>8196</v>
      </c>
      <c r="F2352"/>
      <c r="G2352"/>
      <c r="H2352"/>
    </row>
    <row r="2353" spans="1:8" ht="15" x14ac:dyDescent="0.25">
      <c r="A2353" s="16">
        <f t="shared" si="36"/>
        <v>38987</v>
      </c>
      <c r="B2353">
        <v>38987</v>
      </c>
      <c r="C2353" t="s">
        <v>25168</v>
      </c>
      <c r="D2353" s="16" t="s">
        <v>7753</v>
      </c>
      <c r="E2353" s="339" t="s">
        <v>10815</v>
      </c>
      <c r="F2353"/>
      <c r="G2353"/>
      <c r="H2353"/>
    </row>
    <row r="2354" spans="1:8" ht="15" x14ac:dyDescent="0.25">
      <c r="A2354" s="16">
        <f t="shared" si="36"/>
        <v>38988</v>
      </c>
      <c r="B2354">
        <v>38988</v>
      </c>
      <c r="C2354" t="s">
        <v>25169</v>
      </c>
      <c r="D2354" s="16" t="s">
        <v>7753</v>
      </c>
      <c r="E2354" s="339" t="s">
        <v>15021</v>
      </c>
      <c r="F2354"/>
      <c r="G2354"/>
      <c r="H2354"/>
    </row>
    <row r="2355" spans="1:8" ht="15" x14ac:dyDescent="0.25">
      <c r="A2355" s="16">
        <f t="shared" si="36"/>
        <v>38989</v>
      </c>
      <c r="B2355">
        <v>38989</v>
      </c>
      <c r="C2355" t="s">
        <v>25170</v>
      </c>
      <c r="D2355" s="16" t="s">
        <v>7753</v>
      </c>
      <c r="E2355" s="339" t="s">
        <v>20662</v>
      </c>
      <c r="F2355"/>
      <c r="G2355"/>
      <c r="H2355"/>
    </row>
    <row r="2356" spans="1:8" ht="15" x14ac:dyDescent="0.25">
      <c r="A2356" s="16">
        <f t="shared" si="36"/>
        <v>38990</v>
      </c>
      <c r="B2356">
        <v>38990</v>
      </c>
      <c r="C2356" t="s">
        <v>25171</v>
      </c>
      <c r="D2356" s="16" t="s">
        <v>7753</v>
      </c>
      <c r="E2356" s="339" t="s">
        <v>12679</v>
      </c>
      <c r="F2356"/>
      <c r="G2356"/>
      <c r="H2356"/>
    </row>
    <row r="2357" spans="1:8" ht="15" x14ac:dyDescent="0.25">
      <c r="A2357" s="16">
        <f t="shared" si="36"/>
        <v>38991</v>
      </c>
      <c r="B2357">
        <v>38991</v>
      </c>
      <c r="C2357" t="s">
        <v>25172</v>
      </c>
      <c r="D2357" s="16" t="s">
        <v>7753</v>
      </c>
      <c r="E2357" s="339" t="s">
        <v>25173</v>
      </c>
      <c r="F2357"/>
      <c r="G2357"/>
      <c r="H2357"/>
    </row>
    <row r="2358" spans="1:8" ht="15" x14ac:dyDescent="0.25">
      <c r="A2358" s="16">
        <f t="shared" si="36"/>
        <v>38433</v>
      </c>
      <c r="B2358">
        <v>38433</v>
      </c>
      <c r="C2358" t="s">
        <v>25174</v>
      </c>
      <c r="D2358" s="16" t="s">
        <v>7753</v>
      </c>
      <c r="E2358" s="339" t="s">
        <v>8223</v>
      </c>
      <c r="F2358"/>
      <c r="G2358"/>
      <c r="H2358"/>
    </row>
    <row r="2359" spans="1:8" ht="15" x14ac:dyDescent="0.25">
      <c r="A2359" s="16">
        <f t="shared" si="36"/>
        <v>38440</v>
      </c>
      <c r="B2359">
        <v>38440</v>
      </c>
      <c r="C2359" t="s">
        <v>25175</v>
      </c>
      <c r="D2359" s="16" t="s">
        <v>7753</v>
      </c>
      <c r="E2359" s="339" t="s">
        <v>25176</v>
      </c>
      <c r="F2359"/>
      <c r="G2359"/>
      <c r="H2359"/>
    </row>
    <row r="2360" spans="1:8" ht="15" x14ac:dyDescent="0.25">
      <c r="A2360" s="16">
        <f t="shared" si="36"/>
        <v>36359</v>
      </c>
      <c r="B2360">
        <v>36359</v>
      </c>
      <c r="C2360" t="s">
        <v>25177</v>
      </c>
      <c r="D2360" s="16" t="s">
        <v>7753</v>
      </c>
      <c r="E2360" s="339" t="s">
        <v>8275</v>
      </c>
      <c r="F2360"/>
      <c r="G2360"/>
      <c r="H2360"/>
    </row>
    <row r="2361" spans="1:8" ht="15" x14ac:dyDescent="0.25">
      <c r="A2361" s="16">
        <f t="shared" si="36"/>
        <v>36360</v>
      </c>
      <c r="B2361">
        <v>36360</v>
      </c>
      <c r="C2361" t="s">
        <v>25178</v>
      </c>
      <c r="D2361" s="16" t="s">
        <v>7753</v>
      </c>
      <c r="E2361" s="339" t="s">
        <v>12986</v>
      </c>
      <c r="F2361"/>
      <c r="G2361"/>
      <c r="H2361"/>
    </row>
    <row r="2362" spans="1:8" ht="15" x14ac:dyDescent="0.25">
      <c r="A2362" s="16">
        <f t="shared" si="36"/>
        <v>38434</v>
      </c>
      <c r="B2362">
        <v>38434</v>
      </c>
      <c r="C2362" t="s">
        <v>25179</v>
      </c>
      <c r="D2362" s="16" t="s">
        <v>7753</v>
      </c>
      <c r="E2362" s="339" t="s">
        <v>20272</v>
      </c>
      <c r="F2362"/>
      <c r="G2362"/>
      <c r="H2362"/>
    </row>
    <row r="2363" spans="1:8" ht="15" x14ac:dyDescent="0.25">
      <c r="A2363" s="16">
        <f t="shared" si="36"/>
        <v>38435</v>
      </c>
      <c r="B2363">
        <v>38435</v>
      </c>
      <c r="C2363" t="s">
        <v>25180</v>
      </c>
      <c r="D2363" s="16" t="s">
        <v>7753</v>
      </c>
      <c r="E2363" s="339" t="s">
        <v>16124</v>
      </c>
      <c r="F2363"/>
      <c r="G2363"/>
      <c r="H2363"/>
    </row>
    <row r="2364" spans="1:8" ht="15" x14ac:dyDescent="0.25">
      <c r="A2364" s="16">
        <f t="shared" si="36"/>
        <v>38436</v>
      </c>
      <c r="B2364">
        <v>38436</v>
      </c>
      <c r="C2364" t="s">
        <v>25181</v>
      </c>
      <c r="D2364" s="16" t="s">
        <v>7753</v>
      </c>
      <c r="E2364" s="339" t="s">
        <v>25182</v>
      </c>
      <c r="F2364"/>
      <c r="G2364"/>
      <c r="H2364"/>
    </row>
    <row r="2365" spans="1:8" ht="15" x14ac:dyDescent="0.25">
      <c r="A2365" s="16">
        <f t="shared" si="36"/>
        <v>38437</v>
      </c>
      <c r="B2365">
        <v>38437</v>
      </c>
      <c r="C2365" t="s">
        <v>25183</v>
      </c>
      <c r="D2365" s="16" t="s">
        <v>7753</v>
      </c>
      <c r="E2365" s="339" t="s">
        <v>12980</v>
      </c>
      <c r="F2365"/>
      <c r="G2365"/>
      <c r="H2365"/>
    </row>
    <row r="2366" spans="1:8" ht="15" x14ac:dyDescent="0.25">
      <c r="A2366" s="16">
        <f t="shared" si="36"/>
        <v>38438</v>
      </c>
      <c r="B2366">
        <v>38438</v>
      </c>
      <c r="C2366" t="s">
        <v>25184</v>
      </c>
      <c r="D2366" s="16" t="s">
        <v>7753</v>
      </c>
      <c r="E2366" s="339" t="s">
        <v>16607</v>
      </c>
      <c r="F2366"/>
      <c r="G2366"/>
      <c r="H2366"/>
    </row>
    <row r="2367" spans="1:8" ht="15" x14ac:dyDescent="0.25">
      <c r="A2367" s="16">
        <f t="shared" si="36"/>
        <v>38439</v>
      </c>
      <c r="B2367">
        <v>38439</v>
      </c>
      <c r="C2367" t="s">
        <v>25185</v>
      </c>
      <c r="D2367" s="16" t="s">
        <v>7753</v>
      </c>
      <c r="E2367" s="339" t="s">
        <v>25186</v>
      </c>
      <c r="F2367"/>
      <c r="G2367"/>
      <c r="H2367"/>
    </row>
    <row r="2368" spans="1:8" ht="15" x14ac:dyDescent="0.25">
      <c r="A2368" s="16">
        <f t="shared" si="36"/>
        <v>10836</v>
      </c>
      <c r="B2368">
        <v>10836</v>
      </c>
      <c r="C2368" t="s">
        <v>25187</v>
      </c>
      <c r="D2368" s="16" t="s">
        <v>7753</v>
      </c>
      <c r="E2368" s="339" t="s">
        <v>14336</v>
      </c>
      <c r="F2368"/>
      <c r="G2368"/>
      <c r="H2368"/>
    </row>
    <row r="2369" spans="1:8" ht="15" x14ac:dyDescent="0.25">
      <c r="A2369" s="16">
        <f t="shared" si="36"/>
        <v>10835</v>
      </c>
      <c r="B2369">
        <v>10835</v>
      </c>
      <c r="C2369" t="s">
        <v>25188</v>
      </c>
      <c r="D2369" s="16" t="s">
        <v>7753</v>
      </c>
      <c r="E2369" s="339" t="s">
        <v>7804</v>
      </c>
      <c r="F2369"/>
      <c r="G2369"/>
      <c r="H2369"/>
    </row>
    <row r="2370" spans="1:8" ht="15" x14ac:dyDescent="0.25">
      <c r="A2370" s="16">
        <f t="shared" si="36"/>
        <v>3475</v>
      </c>
      <c r="B2370">
        <v>3475</v>
      </c>
      <c r="C2370" t="s">
        <v>25189</v>
      </c>
      <c r="D2370" s="16" t="s">
        <v>7753</v>
      </c>
      <c r="E2370" s="339" t="s">
        <v>7809</v>
      </c>
      <c r="F2370"/>
      <c r="G2370"/>
      <c r="H2370"/>
    </row>
    <row r="2371" spans="1:8" ht="15" x14ac:dyDescent="0.25">
      <c r="A2371" s="16">
        <f t="shared" ref="A2371:A2434" si="37">B2371</f>
        <v>3485</v>
      </c>
      <c r="B2371">
        <v>3485</v>
      </c>
      <c r="C2371" t="s">
        <v>25190</v>
      </c>
      <c r="D2371" s="16" t="s">
        <v>7753</v>
      </c>
      <c r="E2371" s="339" t="s">
        <v>15623</v>
      </c>
      <c r="F2371"/>
      <c r="G2371"/>
      <c r="H2371"/>
    </row>
    <row r="2372" spans="1:8" ht="15" x14ac:dyDescent="0.25">
      <c r="A2372" s="16">
        <f t="shared" si="37"/>
        <v>3534</v>
      </c>
      <c r="B2372">
        <v>3534</v>
      </c>
      <c r="C2372" t="s">
        <v>25191</v>
      </c>
      <c r="D2372" s="16" t="s">
        <v>7753</v>
      </c>
      <c r="E2372" s="339" t="s">
        <v>8312</v>
      </c>
      <c r="F2372"/>
      <c r="G2372"/>
      <c r="H2372"/>
    </row>
    <row r="2373" spans="1:8" ht="15" x14ac:dyDescent="0.25">
      <c r="A2373" s="16">
        <f t="shared" si="37"/>
        <v>3543</v>
      </c>
      <c r="B2373">
        <v>3543</v>
      </c>
      <c r="C2373" t="s">
        <v>25192</v>
      </c>
      <c r="D2373" s="16" t="s">
        <v>7753</v>
      </c>
      <c r="E2373" s="339" t="s">
        <v>7768</v>
      </c>
      <c r="F2373"/>
      <c r="G2373"/>
      <c r="H2373"/>
    </row>
    <row r="2374" spans="1:8" ht="15" x14ac:dyDescent="0.25">
      <c r="A2374" s="16">
        <f t="shared" si="37"/>
        <v>3482</v>
      </c>
      <c r="B2374">
        <v>3482</v>
      </c>
      <c r="C2374" t="s">
        <v>25193</v>
      </c>
      <c r="D2374" s="16" t="s">
        <v>7753</v>
      </c>
      <c r="E2374" s="339" t="s">
        <v>20142</v>
      </c>
      <c r="F2374"/>
      <c r="G2374"/>
      <c r="H2374"/>
    </row>
    <row r="2375" spans="1:8" ht="15" x14ac:dyDescent="0.25">
      <c r="A2375" s="16">
        <f t="shared" si="37"/>
        <v>3505</v>
      </c>
      <c r="B2375">
        <v>3505</v>
      </c>
      <c r="C2375" t="s">
        <v>25194</v>
      </c>
      <c r="D2375" s="16" t="s">
        <v>7753</v>
      </c>
      <c r="E2375" s="339" t="s">
        <v>22132</v>
      </c>
      <c r="F2375"/>
      <c r="G2375"/>
      <c r="H2375"/>
    </row>
    <row r="2376" spans="1:8" ht="15" x14ac:dyDescent="0.25">
      <c r="A2376" s="16">
        <f t="shared" si="37"/>
        <v>3521</v>
      </c>
      <c r="B2376">
        <v>3521</v>
      </c>
      <c r="C2376" t="s">
        <v>25195</v>
      </c>
      <c r="D2376" s="16" t="s">
        <v>7753</v>
      </c>
      <c r="E2376" s="339" t="s">
        <v>14089</v>
      </c>
      <c r="F2376"/>
      <c r="G2376"/>
      <c r="H2376"/>
    </row>
    <row r="2377" spans="1:8" ht="15" x14ac:dyDescent="0.25">
      <c r="A2377" s="16">
        <f t="shared" si="37"/>
        <v>3531</v>
      </c>
      <c r="B2377">
        <v>3531</v>
      </c>
      <c r="C2377" t="s">
        <v>25196</v>
      </c>
      <c r="D2377" s="16" t="s">
        <v>7753</v>
      </c>
      <c r="E2377" s="339" t="s">
        <v>8298</v>
      </c>
      <c r="F2377"/>
      <c r="G2377"/>
      <c r="H2377"/>
    </row>
    <row r="2378" spans="1:8" ht="15" x14ac:dyDescent="0.25">
      <c r="A2378" s="16">
        <f t="shared" si="37"/>
        <v>3522</v>
      </c>
      <c r="B2378">
        <v>3522</v>
      </c>
      <c r="C2378" t="s">
        <v>25197</v>
      </c>
      <c r="D2378" s="16" t="s">
        <v>7753</v>
      </c>
      <c r="E2378" s="339" t="s">
        <v>7878</v>
      </c>
      <c r="F2378"/>
      <c r="G2378"/>
      <c r="H2378"/>
    </row>
    <row r="2379" spans="1:8" ht="15" x14ac:dyDescent="0.25">
      <c r="A2379" s="16">
        <f t="shared" si="37"/>
        <v>3527</v>
      </c>
      <c r="B2379">
        <v>3527</v>
      </c>
      <c r="C2379" t="s">
        <v>25198</v>
      </c>
      <c r="D2379" s="16" t="s">
        <v>7753</v>
      </c>
      <c r="E2379" s="339" t="s">
        <v>17459</v>
      </c>
      <c r="F2379"/>
      <c r="G2379"/>
      <c r="H2379"/>
    </row>
    <row r="2380" spans="1:8" ht="15" x14ac:dyDescent="0.25">
      <c r="A2380" s="16">
        <f t="shared" si="37"/>
        <v>3516</v>
      </c>
      <c r="B2380">
        <v>3516</v>
      </c>
      <c r="C2380" t="s">
        <v>25199</v>
      </c>
      <c r="D2380" s="16" t="s">
        <v>7753</v>
      </c>
      <c r="E2380" s="339" t="s">
        <v>25200</v>
      </c>
      <c r="F2380"/>
      <c r="G2380"/>
      <c r="H2380"/>
    </row>
    <row r="2381" spans="1:8" ht="15" x14ac:dyDescent="0.25">
      <c r="A2381" s="16">
        <f t="shared" si="37"/>
        <v>3517</v>
      </c>
      <c r="B2381">
        <v>3517</v>
      </c>
      <c r="C2381" t="s">
        <v>25201</v>
      </c>
      <c r="D2381" s="16" t="s">
        <v>7753</v>
      </c>
      <c r="E2381" s="339" t="s">
        <v>25202</v>
      </c>
      <c r="F2381"/>
      <c r="G2381"/>
      <c r="H2381"/>
    </row>
    <row r="2382" spans="1:8" ht="15" x14ac:dyDescent="0.25">
      <c r="A2382" s="16">
        <f t="shared" si="37"/>
        <v>3515</v>
      </c>
      <c r="B2382">
        <v>3515</v>
      </c>
      <c r="C2382" t="s">
        <v>25203</v>
      </c>
      <c r="D2382" s="16" t="s">
        <v>7753</v>
      </c>
      <c r="E2382" s="339" t="s">
        <v>25204</v>
      </c>
      <c r="F2382"/>
      <c r="G2382"/>
      <c r="H2382"/>
    </row>
    <row r="2383" spans="1:8" ht="15" x14ac:dyDescent="0.25">
      <c r="A2383" s="16">
        <f t="shared" si="37"/>
        <v>20147</v>
      </c>
      <c r="B2383">
        <v>20147</v>
      </c>
      <c r="C2383" t="s">
        <v>25205</v>
      </c>
      <c r="D2383" s="16" t="s">
        <v>7753</v>
      </c>
      <c r="E2383" s="339" t="s">
        <v>7804</v>
      </c>
      <c r="F2383"/>
      <c r="G2383"/>
      <c r="H2383"/>
    </row>
    <row r="2384" spans="1:8" ht="15" x14ac:dyDescent="0.25">
      <c r="A2384" s="16">
        <f t="shared" si="37"/>
        <v>3524</v>
      </c>
      <c r="B2384">
        <v>3524</v>
      </c>
      <c r="C2384" t="s">
        <v>25206</v>
      </c>
      <c r="D2384" s="16" t="s">
        <v>7753</v>
      </c>
      <c r="E2384" s="339" t="s">
        <v>7976</v>
      </c>
      <c r="F2384"/>
      <c r="G2384"/>
      <c r="H2384"/>
    </row>
    <row r="2385" spans="1:8" ht="15" x14ac:dyDescent="0.25">
      <c r="A2385" s="16">
        <f t="shared" si="37"/>
        <v>3532</v>
      </c>
      <c r="B2385">
        <v>3532</v>
      </c>
      <c r="C2385" t="s">
        <v>25207</v>
      </c>
      <c r="D2385" s="16" t="s">
        <v>7753</v>
      </c>
      <c r="E2385" s="339" t="s">
        <v>12653</v>
      </c>
      <c r="F2385"/>
      <c r="G2385"/>
      <c r="H2385"/>
    </row>
    <row r="2386" spans="1:8" ht="15" x14ac:dyDescent="0.25">
      <c r="A2386" s="16">
        <f t="shared" si="37"/>
        <v>3528</v>
      </c>
      <c r="B2386">
        <v>3528</v>
      </c>
      <c r="C2386" t="s">
        <v>25208</v>
      </c>
      <c r="D2386" s="16" t="s">
        <v>7753</v>
      </c>
      <c r="E2386" s="339" t="s">
        <v>11319</v>
      </c>
      <c r="F2386"/>
      <c r="G2386"/>
      <c r="H2386"/>
    </row>
    <row r="2387" spans="1:8" ht="15" x14ac:dyDescent="0.25">
      <c r="A2387" s="16">
        <f t="shared" si="37"/>
        <v>37952</v>
      </c>
      <c r="B2387">
        <v>37952</v>
      </c>
      <c r="C2387" t="s">
        <v>25209</v>
      </c>
      <c r="D2387" s="16" t="s">
        <v>7753</v>
      </c>
      <c r="E2387" s="339" t="s">
        <v>20514</v>
      </c>
      <c r="F2387"/>
      <c r="G2387"/>
      <c r="H2387"/>
    </row>
    <row r="2388" spans="1:8" ht="15" x14ac:dyDescent="0.25">
      <c r="A2388" s="16">
        <f t="shared" si="37"/>
        <v>37951</v>
      </c>
      <c r="B2388">
        <v>37951</v>
      </c>
      <c r="C2388" t="s">
        <v>25210</v>
      </c>
      <c r="D2388" s="16" t="s">
        <v>7753</v>
      </c>
      <c r="E2388" s="339" t="s">
        <v>9087</v>
      </c>
      <c r="F2388"/>
      <c r="G2388"/>
      <c r="H2388"/>
    </row>
    <row r="2389" spans="1:8" ht="15" x14ac:dyDescent="0.25">
      <c r="A2389" s="16">
        <f t="shared" si="37"/>
        <v>3518</v>
      </c>
      <c r="B2389">
        <v>3518</v>
      </c>
      <c r="C2389" t="s">
        <v>25211</v>
      </c>
      <c r="D2389" s="16" t="s">
        <v>7753</v>
      </c>
      <c r="E2389" s="339" t="s">
        <v>25212</v>
      </c>
      <c r="F2389"/>
      <c r="G2389"/>
      <c r="H2389"/>
    </row>
    <row r="2390" spans="1:8" ht="15" x14ac:dyDescent="0.25">
      <c r="A2390" s="16">
        <f t="shared" si="37"/>
        <v>3519</v>
      </c>
      <c r="B2390">
        <v>3519</v>
      </c>
      <c r="C2390" t="s">
        <v>25213</v>
      </c>
      <c r="D2390" s="16" t="s">
        <v>7753</v>
      </c>
      <c r="E2390" s="339" t="s">
        <v>12614</v>
      </c>
      <c r="F2390"/>
      <c r="G2390"/>
      <c r="H2390"/>
    </row>
    <row r="2391" spans="1:8" ht="15" x14ac:dyDescent="0.25">
      <c r="A2391" s="16">
        <f t="shared" si="37"/>
        <v>3520</v>
      </c>
      <c r="B2391">
        <v>3520</v>
      </c>
      <c r="C2391" t="s">
        <v>25214</v>
      </c>
      <c r="D2391" s="16" t="s">
        <v>7753</v>
      </c>
      <c r="E2391" s="339" t="s">
        <v>8311</v>
      </c>
      <c r="F2391"/>
      <c r="G2391"/>
      <c r="H2391"/>
    </row>
    <row r="2392" spans="1:8" ht="15" x14ac:dyDescent="0.25">
      <c r="A2392" s="16">
        <f t="shared" si="37"/>
        <v>37950</v>
      </c>
      <c r="B2392">
        <v>37950</v>
      </c>
      <c r="C2392" t="s">
        <v>25215</v>
      </c>
      <c r="D2392" s="16" t="s">
        <v>7753</v>
      </c>
      <c r="E2392" s="339" t="s">
        <v>25216</v>
      </c>
      <c r="F2392"/>
      <c r="G2392"/>
      <c r="H2392"/>
    </row>
    <row r="2393" spans="1:8" ht="15" x14ac:dyDescent="0.25">
      <c r="A2393" s="16">
        <f t="shared" si="37"/>
        <v>37949</v>
      </c>
      <c r="B2393">
        <v>37949</v>
      </c>
      <c r="C2393" t="s">
        <v>25217</v>
      </c>
      <c r="D2393" s="16" t="s">
        <v>7753</v>
      </c>
      <c r="E2393" s="339" t="s">
        <v>15538</v>
      </c>
      <c r="F2393"/>
      <c r="G2393"/>
      <c r="H2393"/>
    </row>
    <row r="2394" spans="1:8" ht="15" x14ac:dyDescent="0.25">
      <c r="A2394" s="16">
        <f t="shared" si="37"/>
        <v>3526</v>
      </c>
      <c r="B2394">
        <v>3526</v>
      </c>
      <c r="C2394" t="s">
        <v>25218</v>
      </c>
      <c r="D2394" s="16" t="s">
        <v>7753</v>
      </c>
      <c r="E2394" s="339" t="s">
        <v>11313</v>
      </c>
      <c r="F2394"/>
      <c r="G2394"/>
      <c r="H2394"/>
    </row>
    <row r="2395" spans="1:8" ht="15" x14ac:dyDescent="0.25">
      <c r="A2395" s="16">
        <f t="shared" si="37"/>
        <v>3509</v>
      </c>
      <c r="B2395">
        <v>3509</v>
      </c>
      <c r="C2395" t="s">
        <v>25219</v>
      </c>
      <c r="D2395" s="16" t="s">
        <v>7753</v>
      </c>
      <c r="E2395" s="339" t="s">
        <v>25220</v>
      </c>
      <c r="F2395"/>
      <c r="G2395"/>
      <c r="H2395"/>
    </row>
    <row r="2396" spans="1:8" ht="15" x14ac:dyDescent="0.25">
      <c r="A2396" s="16">
        <f t="shared" si="37"/>
        <v>3530</v>
      </c>
      <c r="B2396">
        <v>3530</v>
      </c>
      <c r="C2396" t="s">
        <v>25221</v>
      </c>
      <c r="D2396" s="16" t="s">
        <v>7753</v>
      </c>
      <c r="E2396" s="339" t="s">
        <v>25222</v>
      </c>
      <c r="F2396"/>
      <c r="G2396"/>
      <c r="H2396"/>
    </row>
    <row r="2397" spans="1:8" ht="15" x14ac:dyDescent="0.25">
      <c r="A2397" s="16">
        <f t="shared" si="37"/>
        <v>3542</v>
      </c>
      <c r="B2397">
        <v>3542</v>
      </c>
      <c r="C2397" t="s">
        <v>25223</v>
      </c>
      <c r="D2397" s="16" t="s">
        <v>7753</v>
      </c>
      <c r="E2397" s="339" t="s">
        <v>8306</v>
      </c>
      <c r="F2397"/>
      <c r="G2397"/>
      <c r="H2397"/>
    </row>
    <row r="2398" spans="1:8" ht="15" x14ac:dyDescent="0.25">
      <c r="A2398" s="16">
        <f t="shared" si="37"/>
        <v>3529</v>
      </c>
      <c r="B2398">
        <v>3529</v>
      </c>
      <c r="C2398" t="s">
        <v>25224</v>
      </c>
      <c r="D2398" s="16" t="s">
        <v>7753</v>
      </c>
      <c r="E2398" s="339" t="s">
        <v>8866</v>
      </c>
      <c r="F2398"/>
      <c r="G2398"/>
      <c r="H2398"/>
    </row>
    <row r="2399" spans="1:8" ht="15" x14ac:dyDescent="0.25">
      <c r="A2399" s="16">
        <f t="shared" si="37"/>
        <v>3536</v>
      </c>
      <c r="B2399">
        <v>3536</v>
      </c>
      <c r="C2399" t="s">
        <v>25225</v>
      </c>
      <c r="D2399" s="16" t="s">
        <v>7753</v>
      </c>
      <c r="E2399" s="339" t="s">
        <v>8239</v>
      </c>
      <c r="F2399"/>
      <c r="G2399"/>
      <c r="H2399"/>
    </row>
    <row r="2400" spans="1:8" ht="15" x14ac:dyDescent="0.25">
      <c r="A2400" s="16">
        <f t="shared" si="37"/>
        <v>3535</v>
      </c>
      <c r="B2400">
        <v>3535</v>
      </c>
      <c r="C2400" t="s">
        <v>25226</v>
      </c>
      <c r="D2400" s="16" t="s">
        <v>7753</v>
      </c>
      <c r="E2400" s="339" t="s">
        <v>9063</v>
      </c>
      <c r="F2400"/>
      <c r="G2400"/>
      <c r="H2400"/>
    </row>
    <row r="2401" spans="1:8" ht="15" x14ac:dyDescent="0.25">
      <c r="A2401" s="16">
        <f t="shared" si="37"/>
        <v>3540</v>
      </c>
      <c r="B2401">
        <v>3540</v>
      </c>
      <c r="C2401" t="s">
        <v>25227</v>
      </c>
      <c r="D2401" s="16" t="s">
        <v>7753</v>
      </c>
      <c r="E2401" s="339" t="s">
        <v>7883</v>
      </c>
      <c r="F2401"/>
      <c r="G2401"/>
      <c r="H2401"/>
    </row>
    <row r="2402" spans="1:8" ht="15" x14ac:dyDescent="0.25">
      <c r="A2402" s="16">
        <f t="shared" si="37"/>
        <v>3539</v>
      </c>
      <c r="B2402">
        <v>3539</v>
      </c>
      <c r="C2402" t="s">
        <v>25228</v>
      </c>
      <c r="D2402" s="16" t="s">
        <v>7753</v>
      </c>
      <c r="E2402" s="339" t="s">
        <v>16712</v>
      </c>
      <c r="F2402"/>
      <c r="G2402"/>
      <c r="H2402"/>
    </row>
    <row r="2403" spans="1:8" ht="15" x14ac:dyDescent="0.25">
      <c r="A2403" s="16">
        <f t="shared" si="37"/>
        <v>3513</v>
      </c>
      <c r="B2403">
        <v>3513</v>
      </c>
      <c r="C2403" t="s">
        <v>25229</v>
      </c>
      <c r="D2403" s="16" t="s">
        <v>7753</v>
      </c>
      <c r="E2403" s="339" t="s">
        <v>21364</v>
      </c>
      <c r="F2403"/>
      <c r="G2403"/>
      <c r="H2403"/>
    </row>
    <row r="2404" spans="1:8" ht="15" x14ac:dyDescent="0.25">
      <c r="A2404" s="16">
        <f t="shared" si="37"/>
        <v>3510</v>
      </c>
      <c r="B2404">
        <v>3510</v>
      </c>
      <c r="C2404" t="s">
        <v>25230</v>
      </c>
      <c r="D2404" s="16" t="s">
        <v>7753</v>
      </c>
      <c r="E2404" s="339" t="s">
        <v>8740</v>
      </c>
      <c r="F2404"/>
      <c r="G2404"/>
      <c r="H2404"/>
    </row>
    <row r="2405" spans="1:8" ht="15" x14ac:dyDescent="0.25">
      <c r="A2405" s="16">
        <f t="shared" si="37"/>
        <v>38913</v>
      </c>
      <c r="B2405">
        <v>38913</v>
      </c>
      <c r="C2405" t="s">
        <v>25231</v>
      </c>
      <c r="D2405" s="16" t="s">
        <v>7753</v>
      </c>
      <c r="E2405" s="339" t="s">
        <v>14449</v>
      </c>
      <c r="F2405"/>
      <c r="G2405"/>
      <c r="H2405"/>
    </row>
    <row r="2406" spans="1:8" ht="15" x14ac:dyDescent="0.25">
      <c r="A2406" s="16">
        <f t="shared" si="37"/>
        <v>38914</v>
      </c>
      <c r="B2406">
        <v>38914</v>
      </c>
      <c r="C2406" t="s">
        <v>25232</v>
      </c>
      <c r="D2406" s="16" t="s">
        <v>7753</v>
      </c>
      <c r="E2406" s="339" t="s">
        <v>14843</v>
      </c>
      <c r="F2406"/>
      <c r="G2406"/>
      <c r="H2406"/>
    </row>
    <row r="2407" spans="1:8" ht="15" x14ac:dyDescent="0.25">
      <c r="A2407" s="16">
        <f t="shared" si="37"/>
        <v>38915</v>
      </c>
      <c r="B2407">
        <v>38915</v>
      </c>
      <c r="C2407" t="s">
        <v>25233</v>
      </c>
      <c r="D2407" s="16" t="s">
        <v>7753</v>
      </c>
      <c r="E2407" s="339" t="s">
        <v>12677</v>
      </c>
      <c r="F2407"/>
      <c r="G2407"/>
      <c r="H2407"/>
    </row>
    <row r="2408" spans="1:8" ht="15" x14ac:dyDescent="0.25">
      <c r="A2408" s="16">
        <f t="shared" si="37"/>
        <v>38916</v>
      </c>
      <c r="B2408">
        <v>38916</v>
      </c>
      <c r="C2408" t="s">
        <v>25234</v>
      </c>
      <c r="D2408" s="16" t="s">
        <v>7753</v>
      </c>
      <c r="E2408" s="339" t="s">
        <v>25235</v>
      </c>
      <c r="F2408"/>
      <c r="G2408"/>
      <c r="H2408"/>
    </row>
    <row r="2409" spans="1:8" ht="15" x14ac:dyDescent="0.25">
      <c r="A2409" s="16">
        <f t="shared" si="37"/>
        <v>39300</v>
      </c>
      <c r="B2409">
        <v>39300</v>
      </c>
      <c r="C2409" t="s">
        <v>25236</v>
      </c>
      <c r="D2409" s="16" t="s">
        <v>7753</v>
      </c>
      <c r="E2409" s="339" t="s">
        <v>10233</v>
      </c>
      <c r="F2409"/>
      <c r="G2409"/>
      <c r="H2409"/>
    </row>
    <row r="2410" spans="1:8" ht="15" x14ac:dyDescent="0.25">
      <c r="A2410" s="16">
        <f t="shared" si="37"/>
        <v>39301</v>
      </c>
      <c r="B2410">
        <v>39301</v>
      </c>
      <c r="C2410" t="s">
        <v>25237</v>
      </c>
      <c r="D2410" s="16" t="s">
        <v>7753</v>
      </c>
      <c r="E2410" s="339" t="s">
        <v>20539</v>
      </c>
      <c r="F2410"/>
      <c r="G2410"/>
      <c r="H2410"/>
    </row>
    <row r="2411" spans="1:8" ht="15" x14ac:dyDescent="0.25">
      <c r="A2411" s="16">
        <f t="shared" si="37"/>
        <v>39302</v>
      </c>
      <c r="B2411">
        <v>39302</v>
      </c>
      <c r="C2411" t="s">
        <v>25238</v>
      </c>
      <c r="D2411" s="16" t="s">
        <v>7753</v>
      </c>
      <c r="E2411" s="339" t="s">
        <v>10883</v>
      </c>
      <c r="F2411"/>
      <c r="G2411"/>
      <c r="H2411"/>
    </row>
    <row r="2412" spans="1:8" ht="15" x14ac:dyDescent="0.25">
      <c r="A2412" s="16">
        <f t="shared" si="37"/>
        <v>38923</v>
      </c>
      <c r="B2412">
        <v>38923</v>
      </c>
      <c r="C2412" t="s">
        <v>25239</v>
      </c>
      <c r="D2412" s="16" t="s">
        <v>7753</v>
      </c>
      <c r="E2412" s="339" t="s">
        <v>7997</v>
      </c>
      <c r="F2412"/>
      <c r="G2412"/>
      <c r="H2412"/>
    </row>
    <row r="2413" spans="1:8" ht="15" x14ac:dyDescent="0.25">
      <c r="A2413" s="16">
        <f t="shared" si="37"/>
        <v>38925</v>
      </c>
      <c r="B2413">
        <v>38925</v>
      </c>
      <c r="C2413" t="s">
        <v>25240</v>
      </c>
      <c r="D2413" s="16" t="s">
        <v>7753</v>
      </c>
      <c r="E2413" s="339" t="s">
        <v>7815</v>
      </c>
      <c r="F2413"/>
      <c r="G2413"/>
      <c r="H2413"/>
    </row>
    <row r="2414" spans="1:8" ht="15" x14ac:dyDescent="0.25">
      <c r="A2414" s="16">
        <f t="shared" si="37"/>
        <v>38926</v>
      </c>
      <c r="B2414">
        <v>38926</v>
      </c>
      <c r="C2414" t="s">
        <v>25241</v>
      </c>
      <c r="D2414" s="16" t="s">
        <v>7753</v>
      </c>
      <c r="E2414" s="339" t="s">
        <v>12943</v>
      </c>
      <c r="F2414"/>
      <c r="G2414"/>
      <c r="H2414"/>
    </row>
    <row r="2415" spans="1:8" ht="15" x14ac:dyDescent="0.25">
      <c r="A2415" s="16">
        <f t="shared" si="37"/>
        <v>38927</v>
      </c>
      <c r="B2415">
        <v>38927</v>
      </c>
      <c r="C2415" t="s">
        <v>25242</v>
      </c>
      <c r="D2415" s="16" t="s">
        <v>7753</v>
      </c>
      <c r="E2415" s="339" t="s">
        <v>13337</v>
      </c>
      <c r="F2415"/>
      <c r="G2415"/>
      <c r="H2415"/>
    </row>
    <row r="2416" spans="1:8" ht="15" x14ac:dyDescent="0.25">
      <c r="A2416" s="16">
        <f t="shared" si="37"/>
        <v>39304</v>
      </c>
      <c r="B2416">
        <v>39304</v>
      </c>
      <c r="C2416" t="s">
        <v>25243</v>
      </c>
      <c r="D2416" s="16" t="s">
        <v>7753</v>
      </c>
      <c r="E2416" s="339" t="s">
        <v>12806</v>
      </c>
      <c r="F2416"/>
      <c r="G2416"/>
      <c r="H2416"/>
    </row>
    <row r="2417" spans="1:8" ht="15" x14ac:dyDescent="0.25">
      <c r="A2417" s="16">
        <f t="shared" si="37"/>
        <v>39305</v>
      </c>
      <c r="B2417">
        <v>39305</v>
      </c>
      <c r="C2417" t="s">
        <v>25244</v>
      </c>
      <c r="D2417" s="16" t="s">
        <v>7753</v>
      </c>
      <c r="E2417" s="339" t="s">
        <v>20175</v>
      </c>
      <c r="F2417"/>
      <c r="G2417"/>
      <c r="H2417"/>
    </row>
    <row r="2418" spans="1:8" ht="15" x14ac:dyDescent="0.25">
      <c r="A2418" s="16">
        <f t="shared" si="37"/>
        <v>39306</v>
      </c>
      <c r="B2418">
        <v>39306</v>
      </c>
      <c r="C2418" t="s">
        <v>25245</v>
      </c>
      <c r="D2418" s="16" t="s">
        <v>7753</v>
      </c>
      <c r="E2418" s="339" t="s">
        <v>25246</v>
      </c>
      <c r="F2418"/>
      <c r="G2418"/>
      <c r="H2418"/>
    </row>
    <row r="2419" spans="1:8" ht="15" x14ac:dyDescent="0.25">
      <c r="A2419" s="16">
        <f t="shared" si="37"/>
        <v>38928</v>
      </c>
      <c r="B2419">
        <v>38928</v>
      </c>
      <c r="C2419" t="s">
        <v>25247</v>
      </c>
      <c r="D2419" s="16" t="s">
        <v>7753</v>
      </c>
      <c r="E2419" s="339" t="s">
        <v>14940</v>
      </c>
      <c r="F2419"/>
      <c r="G2419"/>
      <c r="H2419"/>
    </row>
    <row r="2420" spans="1:8" ht="15" x14ac:dyDescent="0.25">
      <c r="A2420" s="16">
        <f t="shared" si="37"/>
        <v>38941</v>
      </c>
      <c r="B2420">
        <v>38941</v>
      </c>
      <c r="C2420" t="s">
        <v>25248</v>
      </c>
      <c r="D2420" s="16" t="s">
        <v>7753</v>
      </c>
      <c r="E2420" s="339" t="s">
        <v>16571</v>
      </c>
      <c r="F2420"/>
      <c r="G2420"/>
      <c r="H2420"/>
    </row>
    <row r="2421" spans="1:8" ht="15" x14ac:dyDescent="0.25">
      <c r="A2421" s="16">
        <f t="shared" si="37"/>
        <v>38917</v>
      </c>
      <c r="B2421">
        <v>38917</v>
      </c>
      <c r="C2421" t="s">
        <v>25249</v>
      </c>
      <c r="D2421" s="16" t="s">
        <v>7753</v>
      </c>
      <c r="E2421" s="339" t="s">
        <v>11701</v>
      </c>
      <c r="F2421"/>
      <c r="G2421"/>
      <c r="H2421"/>
    </row>
    <row r="2422" spans="1:8" ht="15" x14ac:dyDescent="0.25">
      <c r="A2422" s="16">
        <f t="shared" si="37"/>
        <v>38919</v>
      </c>
      <c r="B2422">
        <v>38919</v>
      </c>
      <c r="C2422" t="s">
        <v>25250</v>
      </c>
      <c r="D2422" s="16" t="s">
        <v>7753</v>
      </c>
      <c r="E2422" s="339" t="s">
        <v>12793</v>
      </c>
      <c r="F2422"/>
      <c r="G2422"/>
      <c r="H2422"/>
    </row>
    <row r="2423" spans="1:8" ht="15" x14ac:dyDescent="0.25">
      <c r="A2423" s="16">
        <f t="shared" si="37"/>
        <v>38922</v>
      </c>
      <c r="B2423">
        <v>38922</v>
      </c>
      <c r="C2423" t="s">
        <v>25251</v>
      </c>
      <c r="D2423" s="16" t="s">
        <v>7753</v>
      </c>
      <c r="E2423" s="339" t="s">
        <v>15510</v>
      </c>
      <c r="F2423"/>
      <c r="G2423"/>
      <c r="H2423"/>
    </row>
    <row r="2424" spans="1:8" ht="15" x14ac:dyDescent="0.25">
      <c r="A2424" s="16">
        <f t="shared" si="37"/>
        <v>20151</v>
      </c>
      <c r="B2424">
        <v>20151</v>
      </c>
      <c r="C2424" t="s">
        <v>25252</v>
      </c>
      <c r="D2424" s="16" t="s">
        <v>7753</v>
      </c>
      <c r="E2424" s="339" t="s">
        <v>15072</v>
      </c>
      <c r="F2424"/>
      <c r="G2424"/>
      <c r="H2424"/>
    </row>
    <row r="2425" spans="1:8" ht="15" x14ac:dyDescent="0.25">
      <c r="A2425" s="16">
        <f t="shared" si="37"/>
        <v>20152</v>
      </c>
      <c r="B2425">
        <v>20152</v>
      </c>
      <c r="C2425" t="s">
        <v>25253</v>
      </c>
      <c r="D2425" s="16" t="s">
        <v>7753</v>
      </c>
      <c r="E2425" s="339" t="s">
        <v>20488</v>
      </c>
      <c r="F2425"/>
      <c r="G2425"/>
      <c r="H2425"/>
    </row>
    <row r="2426" spans="1:8" ht="15" x14ac:dyDescent="0.25">
      <c r="A2426" s="16">
        <f t="shared" si="37"/>
        <v>20148</v>
      </c>
      <c r="B2426">
        <v>20148</v>
      </c>
      <c r="C2426" t="s">
        <v>25254</v>
      </c>
      <c r="D2426" s="16" t="s">
        <v>7753</v>
      </c>
      <c r="E2426" s="339" t="s">
        <v>7779</v>
      </c>
      <c r="F2426"/>
      <c r="G2426"/>
      <c r="H2426"/>
    </row>
    <row r="2427" spans="1:8" ht="15" x14ac:dyDescent="0.25">
      <c r="A2427" s="16">
        <f t="shared" si="37"/>
        <v>20149</v>
      </c>
      <c r="B2427">
        <v>20149</v>
      </c>
      <c r="C2427" t="s">
        <v>25255</v>
      </c>
      <c r="D2427" s="16" t="s">
        <v>7753</v>
      </c>
      <c r="E2427" s="339" t="s">
        <v>13009</v>
      </c>
      <c r="F2427"/>
      <c r="G2427"/>
      <c r="H2427"/>
    </row>
    <row r="2428" spans="1:8" ht="15" x14ac:dyDescent="0.25">
      <c r="A2428" s="16">
        <f t="shared" si="37"/>
        <v>20150</v>
      </c>
      <c r="B2428">
        <v>20150</v>
      </c>
      <c r="C2428" t="s">
        <v>25256</v>
      </c>
      <c r="D2428" s="16" t="s">
        <v>7753</v>
      </c>
      <c r="E2428" s="339" t="s">
        <v>12920</v>
      </c>
      <c r="F2428"/>
      <c r="G2428"/>
      <c r="H2428"/>
    </row>
    <row r="2429" spans="1:8" ht="15" x14ac:dyDescent="0.25">
      <c r="A2429" s="16">
        <f t="shared" si="37"/>
        <v>20157</v>
      </c>
      <c r="B2429">
        <v>20157</v>
      </c>
      <c r="C2429" t="s">
        <v>25257</v>
      </c>
      <c r="D2429" s="16" t="s">
        <v>7753</v>
      </c>
      <c r="E2429" s="339" t="s">
        <v>25258</v>
      </c>
      <c r="F2429"/>
      <c r="G2429"/>
      <c r="H2429"/>
    </row>
    <row r="2430" spans="1:8" ht="15" x14ac:dyDescent="0.25">
      <c r="A2430" s="16">
        <f t="shared" si="37"/>
        <v>20158</v>
      </c>
      <c r="B2430">
        <v>20158</v>
      </c>
      <c r="C2430" t="s">
        <v>25259</v>
      </c>
      <c r="D2430" s="16" t="s">
        <v>7753</v>
      </c>
      <c r="E2430" s="339" t="s">
        <v>20591</v>
      </c>
      <c r="F2430"/>
      <c r="G2430"/>
      <c r="H2430"/>
    </row>
    <row r="2431" spans="1:8" ht="15" x14ac:dyDescent="0.25">
      <c r="A2431" s="16">
        <f t="shared" si="37"/>
        <v>20154</v>
      </c>
      <c r="B2431">
        <v>20154</v>
      </c>
      <c r="C2431" t="s">
        <v>25260</v>
      </c>
      <c r="D2431" s="16" t="s">
        <v>7753</v>
      </c>
      <c r="E2431" s="339" t="s">
        <v>12667</v>
      </c>
      <c r="F2431"/>
      <c r="G2431"/>
      <c r="H2431"/>
    </row>
    <row r="2432" spans="1:8" ht="15" x14ac:dyDescent="0.25">
      <c r="A2432" s="16">
        <f t="shared" si="37"/>
        <v>20155</v>
      </c>
      <c r="B2432">
        <v>20155</v>
      </c>
      <c r="C2432" t="s">
        <v>25261</v>
      </c>
      <c r="D2432" s="16" t="s">
        <v>7753</v>
      </c>
      <c r="E2432" s="339" t="s">
        <v>14086</v>
      </c>
      <c r="F2432"/>
      <c r="G2432"/>
      <c r="H2432"/>
    </row>
    <row r="2433" spans="1:8" ht="15" x14ac:dyDescent="0.25">
      <c r="A2433" s="16">
        <f t="shared" si="37"/>
        <v>20156</v>
      </c>
      <c r="B2433">
        <v>20156</v>
      </c>
      <c r="C2433" t="s">
        <v>25262</v>
      </c>
      <c r="D2433" s="16" t="s">
        <v>7753</v>
      </c>
      <c r="E2433" s="339" t="s">
        <v>14897</v>
      </c>
      <c r="F2433"/>
      <c r="G2433"/>
      <c r="H2433"/>
    </row>
    <row r="2434" spans="1:8" ht="15" x14ac:dyDescent="0.25">
      <c r="A2434" s="16">
        <f t="shared" si="37"/>
        <v>3499</v>
      </c>
      <c r="B2434">
        <v>3499</v>
      </c>
      <c r="C2434" t="s">
        <v>25263</v>
      </c>
      <c r="D2434" s="16" t="s">
        <v>7753</v>
      </c>
      <c r="E2434" s="339" t="s">
        <v>13571</v>
      </c>
      <c r="F2434"/>
      <c r="G2434"/>
      <c r="H2434"/>
    </row>
    <row r="2435" spans="1:8" ht="15" x14ac:dyDescent="0.25">
      <c r="A2435" s="16">
        <f t="shared" ref="A2435:A2498" si="38">B2435</f>
        <v>3500</v>
      </c>
      <c r="B2435">
        <v>3500</v>
      </c>
      <c r="C2435" t="s">
        <v>25264</v>
      </c>
      <c r="D2435" s="16" t="s">
        <v>7753</v>
      </c>
      <c r="E2435" s="339" t="s">
        <v>8197</v>
      </c>
      <c r="F2435"/>
      <c r="G2435"/>
      <c r="H2435"/>
    </row>
    <row r="2436" spans="1:8" ht="15" x14ac:dyDescent="0.25">
      <c r="A2436" s="16">
        <f t="shared" si="38"/>
        <v>3501</v>
      </c>
      <c r="B2436">
        <v>3501</v>
      </c>
      <c r="C2436" t="s">
        <v>25265</v>
      </c>
      <c r="D2436" s="16" t="s">
        <v>7753</v>
      </c>
      <c r="E2436" s="339" t="s">
        <v>25266</v>
      </c>
      <c r="F2436"/>
      <c r="G2436"/>
      <c r="H2436"/>
    </row>
    <row r="2437" spans="1:8" ht="15" x14ac:dyDescent="0.25">
      <c r="A2437" s="16">
        <f t="shared" si="38"/>
        <v>3502</v>
      </c>
      <c r="B2437">
        <v>3502</v>
      </c>
      <c r="C2437" t="s">
        <v>25267</v>
      </c>
      <c r="D2437" s="16" t="s">
        <v>7753</v>
      </c>
      <c r="E2437" s="339" t="s">
        <v>8164</v>
      </c>
      <c r="F2437"/>
      <c r="G2437"/>
      <c r="H2437"/>
    </row>
    <row r="2438" spans="1:8" ht="15" x14ac:dyDescent="0.25">
      <c r="A2438" s="16">
        <f t="shared" si="38"/>
        <v>3503</v>
      </c>
      <c r="B2438">
        <v>3503</v>
      </c>
      <c r="C2438" t="s">
        <v>25268</v>
      </c>
      <c r="D2438" s="16" t="s">
        <v>7753</v>
      </c>
      <c r="E2438" s="339" t="s">
        <v>10145</v>
      </c>
      <c r="F2438"/>
      <c r="G2438"/>
      <c r="H2438"/>
    </row>
    <row r="2439" spans="1:8" ht="15" x14ac:dyDescent="0.25">
      <c r="A2439" s="16">
        <f t="shared" si="38"/>
        <v>3477</v>
      </c>
      <c r="B2439">
        <v>3477</v>
      </c>
      <c r="C2439" t="s">
        <v>25269</v>
      </c>
      <c r="D2439" s="16" t="s">
        <v>7753</v>
      </c>
      <c r="E2439" s="339" t="s">
        <v>14945</v>
      </c>
      <c r="F2439"/>
      <c r="G2439"/>
      <c r="H2439"/>
    </row>
    <row r="2440" spans="1:8" ht="15" x14ac:dyDescent="0.25">
      <c r="A2440" s="16">
        <f t="shared" si="38"/>
        <v>3478</v>
      </c>
      <c r="B2440">
        <v>3478</v>
      </c>
      <c r="C2440" t="s">
        <v>25270</v>
      </c>
      <c r="D2440" s="16" t="s">
        <v>7753</v>
      </c>
      <c r="E2440" s="339" t="s">
        <v>25271</v>
      </c>
      <c r="F2440"/>
      <c r="G2440"/>
      <c r="H2440"/>
    </row>
    <row r="2441" spans="1:8" ht="15" x14ac:dyDescent="0.25">
      <c r="A2441" s="16">
        <f t="shared" si="38"/>
        <v>3525</v>
      </c>
      <c r="B2441">
        <v>3525</v>
      </c>
      <c r="C2441" t="s">
        <v>25272</v>
      </c>
      <c r="D2441" s="16" t="s">
        <v>7753</v>
      </c>
      <c r="E2441" s="339" t="s">
        <v>25273</v>
      </c>
      <c r="F2441"/>
      <c r="G2441"/>
      <c r="H2441"/>
    </row>
    <row r="2442" spans="1:8" ht="15" x14ac:dyDescent="0.25">
      <c r="A2442" s="16">
        <f t="shared" si="38"/>
        <v>3511</v>
      </c>
      <c r="B2442">
        <v>3511</v>
      </c>
      <c r="C2442" t="s">
        <v>25274</v>
      </c>
      <c r="D2442" s="16" t="s">
        <v>7753</v>
      </c>
      <c r="E2442" s="339" t="s">
        <v>25275</v>
      </c>
      <c r="F2442"/>
      <c r="G2442"/>
      <c r="H2442"/>
    </row>
    <row r="2443" spans="1:8" ht="15" x14ac:dyDescent="0.25">
      <c r="A2443" s="16">
        <f t="shared" si="38"/>
        <v>12032</v>
      </c>
      <c r="B2443">
        <v>12032</v>
      </c>
      <c r="C2443" t="s">
        <v>25276</v>
      </c>
      <c r="D2443" s="16" t="s">
        <v>7859</v>
      </c>
      <c r="E2443" s="339" t="s">
        <v>20051</v>
      </c>
      <c r="F2443"/>
      <c r="G2443"/>
      <c r="H2443"/>
    </row>
    <row r="2444" spans="1:8" ht="15" x14ac:dyDescent="0.25">
      <c r="A2444" s="16">
        <f t="shared" si="38"/>
        <v>12030</v>
      </c>
      <c r="B2444">
        <v>12030</v>
      </c>
      <c r="C2444" t="s">
        <v>25277</v>
      </c>
      <c r="D2444" s="16" t="s">
        <v>7859</v>
      </c>
      <c r="E2444" s="339" t="s">
        <v>21230</v>
      </c>
      <c r="F2444"/>
      <c r="G2444"/>
      <c r="H2444"/>
    </row>
    <row r="2445" spans="1:8" ht="15" x14ac:dyDescent="0.25">
      <c r="A2445" s="16">
        <f t="shared" si="38"/>
        <v>10908</v>
      </c>
      <c r="B2445">
        <v>10908</v>
      </c>
      <c r="C2445" t="s">
        <v>25278</v>
      </c>
      <c r="D2445" s="16" t="s">
        <v>7753</v>
      </c>
      <c r="E2445" s="339" t="s">
        <v>7944</v>
      </c>
      <c r="F2445"/>
      <c r="G2445"/>
      <c r="H2445"/>
    </row>
    <row r="2446" spans="1:8" ht="15" x14ac:dyDescent="0.25">
      <c r="A2446" s="16">
        <f t="shared" si="38"/>
        <v>10909</v>
      </c>
      <c r="B2446">
        <v>10909</v>
      </c>
      <c r="C2446" t="s">
        <v>25279</v>
      </c>
      <c r="D2446" s="16" t="s">
        <v>7753</v>
      </c>
      <c r="E2446" s="339" t="s">
        <v>24889</v>
      </c>
      <c r="F2446"/>
      <c r="G2446"/>
      <c r="H2446"/>
    </row>
    <row r="2447" spans="1:8" ht="15" x14ac:dyDescent="0.25">
      <c r="A2447" s="16">
        <f t="shared" si="38"/>
        <v>3669</v>
      </c>
      <c r="B2447">
        <v>3669</v>
      </c>
      <c r="C2447" t="s">
        <v>25280</v>
      </c>
      <c r="D2447" s="16" t="s">
        <v>7753</v>
      </c>
      <c r="E2447" s="339" t="s">
        <v>13544</v>
      </c>
      <c r="F2447"/>
      <c r="G2447"/>
      <c r="H2447"/>
    </row>
    <row r="2448" spans="1:8" ht="15" x14ac:dyDescent="0.25">
      <c r="A2448" s="16">
        <f t="shared" si="38"/>
        <v>20139</v>
      </c>
      <c r="B2448">
        <v>20139</v>
      </c>
      <c r="C2448" t="s">
        <v>25281</v>
      </c>
      <c r="D2448" s="16" t="s">
        <v>7753</v>
      </c>
      <c r="E2448" s="339" t="s">
        <v>25282</v>
      </c>
      <c r="F2448"/>
      <c r="G2448"/>
      <c r="H2448"/>
    </row>
    <row r="2449" spans="1:8" ht="15" x14ac:dyDescent="0.25">
      <c r="A2449" s="16">
        <f t="shared" si="38"/>
        <v>3668</v>
      </c>
      <c r="B2449">
        <v>3668</v>
      </c>
      <c r="C2449" t="s">
        <v>25283</v>
      </c>
      <c r="D2449" s="16" t="s">
        <v>7753</v>
      </c>
      <c r="E2449" s="339" t="s">
        <v>23617</v>
      </c>
      <c r="F2449"/>
      <c r="G2449"/>
      <c r="H2449"/>
    </row>
    <row r="2450" spans="1:8" ht="15" x14ac:dyDescent="0.25">
      <c r="A2450" s="16">
        <f t="shared" si="38"/>
        <v>10911</v>
      </c>
      <c r="B2450">
        <v>10911</v>
      </c>
      <c r="C2450" t="s">
        <v>25284</v>
      </c>
      <c r="D2450" s="16" t="s">
        <v>7753</v>
      </c>
      <c r="E2450" s="339" t="s">
        <v>22162</v>
      </c>
      <c r="F2450"/>
      <c r="G2450"/>
      <c r="H2450"/>
    </row>
    <row r="2451" spans="1:8" ht="15" x14ac:dyDescent="0.25">
      <c r="A2451" s="16">
        <f t="shared" si="38"/>
        <v>3659</v>
      </c>
      <c r="B2451">
        <v>3659</v>
      </c>
      <c r="C2451" t="s">
        <v>25285</v>
      </c>
      <c r="D2451" s="16" t="s">
        <v>7753</v>
      </c>
      <c r="E2451" s="339" t="s">
        <v>20201</v>
      </c>
      <c r="F2451"/>
      <c r="G2451"/>
      <c r="H2451"/>
    </row>
    <row r="2452" spans="1:8" ht="15" x14ac:dyDescent="0.25">
      <c r="A2452" s="16">
        <f t="shared" si="38"/>
        <v>3660</v>
      </c>
      <c r="B2452">
        <v>3660</v>
      </c>
      <c r="C2452" t="s">
        <v>25286</v>
      </c>
      <c r="D2452" s="16" t="s">
        <v>7753</v>
      </c>
      <c r="E2452" s="339" t="s">
        <v>20864</v>
      </c>
      <c r="F2452"/>
      <c r="G2452"/>
      <c r="H2452"/>
    </row>
    <row r="2453" spans="1:8" ht="15" x14ac:dyDescent="0.25">
      <c r="A2453" s="16">
        <f t="shared" si="38"/>
        <v>20144</v>
      </c>
      <c r="B2453">
        <v>20144</v>
      </c>
      <c r="C2453" t="s">
        <v>25287</v>
      </c>
      <c r="D2453" s="16" t="s">
        <v>7753</v>
      </c>
      <c r="E2453" s="339" t="s">
        <v>14895</v>
      </c>
      <c r="F2453"/>
      <c r="G2453"/>
      <c r="H2453"/>
    </row>
    <row r="2454" spans="1:8" ht="15" x14ac:dyDescent="0.25">
      <c r="A2454" s="16">
        <f t="shared" si="38"/>
        <v>20143</v>
      </c>
      <c r="B2454">
        <v>20143</v>
      </c>
      <c r="C2454" t="s">
        <v>25288</v>
      </c>
      <c r="D2454" s="16" t="s">
        <v>7753</v>
      </c>
      <c r="E2454" s="339" t="s">
        <v>15536</v>
      </c>
      <c r="F2454"/>
      <c r="G2454"/>
      <c r="H2454"/>
    </row>
    <row r="2455" spans="1:8" ht="15" x14ac:dyDescent="0.25">
      <c r="A2455" s="16">
        <f t="shared" si="38"/>
        <v>20145</v>
      </c>
      <c r="B2455">
        <v>20145</v>
      </c>
      <c r="C2455" t="s">
        <v>25289</v>
      </c>
      <c r="D2455" s="16" t="s">
        <v>7753</v>
      </c>
      <c r="E2455" s="339" t="s">
        <v>25290</v>
      </c>
      <c r="F2455"/>
      <c r="G2455"/>
      <c r="H2455"/>
    </row>
    <row r="2456" spans="1:8" ht="15" x14ac:dyDescent="0.25">
      <c r="A2456" s="16">
        <f t="shared" si="38"/>
        <v>20146</v>
      </c>
      <c r="B2456">
        <v>20146</v>
      </c>
      <c r="C2456" t="s">
        <v>25291</v>
      </c>
      <c r="D2456" s="16" t="s">
        <v>7753</v>
      </c>
      <c r="E2456" s="339" t="s">
        <v>18048</v>
      </c>
      <c r="F2456"/>
      <c r="G2456"/>
      <c r="H2456"/>
    </row>
    <row r="2457" spans="1:8" ht="15" x14ac:dyDescent="0.25">
      <c r="A2457" s="16">
        <f t="shared" si="38"/>
        <v>20140</v>
      </c>
      <c r="B2457">
        <v>20140</v>
      </c>
      <c r="C2457" t="s">
        <v>25292</v>
      </c>
      <c r="D2457" s="16" t="s">
        <v>7753</v>
      </c>
      <c r="E2457" s="339" t="s">
        <v>8218</v>
      </c>
      <c r="F2457"/>
      <c r="G2457"/>
      <c r="H2457"/>
    </row>
    <row r="2458" spans="1:8" ht="15" x14ac:dyDescent="0.25">
      <c r="A2458" s="16">
        <f t="shared" si="38"/>
        <v>20141</v>
      </c>
      <c r="B2458">
        <v>20141</v>
      </c>
      <c r="C2458" t="s">
        <v>25293</v>
      </c>
      <c r="D2458" s="16" t="s">
        <v>7753</v>
      </c>
      <c r="E2458" s="339" t="s">
        <v>15530</v>
      </c>
      <c r="F2458"/>
      <c r="G2458"/>
      <c r="H2458"/>
    </row>
    <row r="2459" spans="1:8" ht="15" x14ac:dyDescent="0.25">
      <c r="A2459" s="16">
        <f t="shared" si="38"/>
        <v>20142</v>
      </c>
      <c r="B2459">
        <v>20142</v>
      </c>
      <c r="C2459" t="s">
        <v>25294</v>
      </c>
      <c r="D2459" s="16" t="s">
        <v>7753</v>
      </c>
      <c r="E2459" s="339" t="s">
        <v>14637</v>
      </c>
      <c r="F2459"/>
      <c r="G2459"/>
      <c r="H2459"/>
    </row>
    <row r="2460" spans="1:8" ht="15" x14ac:dyDescent="0.25">
      <c r="A2460" s="16">
        <f t="shared" si="38"/>
        <v>3670</v>
      </c>
      <c r="B2460">
        <v>3670</v>
      </c>
      <c r="C2460" t="s">
        <v>25295</v>
      </c>
      <c r="D2460" s="16" t="s">
        <v>7753</v>
      </c>
      <c r="E2460" s="339" t="s">
        <v>25296</v>
      </c>
      <c r="F2460"/>
      <c r="G2460"/>
      <c r="H2460"/>
    </row>
    <row r="2461" spans="1:8" ht="15" x14ac:dyDescent="0.25">
      <c r="A2461" s="16">
        <f t="shared" si="38"/>
        <v>3666</v>
      </c>
      <c r="B2461">
        <v>3666</v>
      </c>
      <c r="C2461" t="s">
        <v>25297</v>
      </c>
      <c r="D2461" s="16" t="s">
        <v>7753</v>
      </c>
      <c r="E2461" s="339" t="s">
        <v>13642</v>
      </c>
      <c r="F2461"/>
      <c r="G2461"/>
      <c r="H2461"/>
    </row>
    <row r="2462" spans="1:8" ht="15" x14ac:dyDescent="0.25">
      <c r="A2462" s="16">
        <f t="shared" si="38"/>
        <v>3662</v>
      </c>
      <c r="B2462">
        <v>3662</v>
      </c>
      <c r="C2462" t="s">
        <v>25298</v>
      </c>
      <c r="D2462" s="16" t="s">
        <v>7753</v>
      </c>
      <c r="E2462" s="339" t="s">
        <v>7850</v>
      </c>
      <c r="F2462"/>
      <c r="G2462"/>
      <c r="H2462"/>
    </row>
    <row r="2463" spans="1:8" ht="15" x14ac:dyDescent="0.25">
      <c r="A2463" s="16">
        <f t="shared" si="38"/>
        <v>3658</v>
      </c>
      <c r="B2463">
        <v>3658</v>
      </c>
      <c r="C2463" t="s">
        <v>25299</v>
      </c>
      <c r="D2463" s="16" t="s">
        <v>7753</v>
      </c>
      <c r="E2463" s="339" t="s">
        <v>16518</v>
      </c>
      <c r="F2463"/>
      <c r="G2463"/>
      <c r="H2463"/>
    </row>
    <row r="2464" spans="1:8" ht="15" x14ac:dyDescent="0.25">
      <c r="A2464" s="16">
        <f t="shared" si="38"/>
        <v>14157</v>
      </c>
      <c r="B2464">
        <v>14157</v>
      </c>
      <c r="C2464" t="s">
        <v>25300</v>
      </c>
      <c r="D2464" s="16" t="s">
        <v>7753</v>
      </c>
      <c r="E2464" s="339" t="s">
        <v>13571</v>
      </c>
      <c r="F2464"/>
      <c r="G2464"/>
      <c r="H2464"/>
    </row>
    <row r="2465" spans="1:8" ht="15" x14ac:dyDescent="0.25">
      <c r="A2465" s="16">
        <f t="shared" si="38"/>
        <v>42696</v>
      </c>
      <c r="B2465">
        <v>42696</v>
      </c>
      <c r="C2465" t="s">
        <v>25301</v>
      </c>
      <c r="D2465" s="16" t="s">
        <v>7753</v>
      </c>
      <c r="E2465" s="339" t="s">
        <v>25302</v>
      </c>
      <c r="F2465"/>
      <c r="G2465"/>
      <c r="H2465"/>
    </row>
    <row r="2466" spans="1:8" ht="15" x14ac:dyDescent="0.25">
      <c r="A2466" s="16">
        <f t="shared" si="38"/>
        <v>39875</v>
      </c>
      <c r="B2466">
        <v>39875</v>
      </c>
      <c r="C2466" t="s">
        <v>25303</v>
      </c>
      <c r="D2466" s="16" t="s">
        <v>7753</v>
      </c>
      <c r="E2466" s="339" t="s">
        <v>25304</v>
      </c>
      <c r="F2466"/>
      <c r="G2466"/>
      <c r="H2466"/>
    </row>
    <row r="2467" spans="1:8" ht="15" x14ac:dyDescent="0.25">
      <c r="A2467" s="16">
        <f t="shared" si="38"/>
        <v>39876</v>
      </c>
      <c r="B2467">
        <v>39876</v>
      </c>
      <c r="C2467" t="s">
        <v>25305</v>
      </c>
      <c r="D2467" s="16" t="s">
        <v>7753</v>
      </c>
      <c r="E2467" s="339" t="s">
        <v>25306</v>
      </c>
      <c r="F2467"/>
      <c r="G2467"/>
      <c r="H2467"/>
    </row>
    <row r="2468" spans="1:8" ht="15" x14ac:dyDescent="0.25">
      <c r="A2468" s="16">
        <f t="shared" si="38"/>
        <v>39877</v>
      </c>
      <c r="B2468">
        <v>39877</v>
      </c>
      <c r="C2468" t="s">
        <v>25307</v>
      </c>
      <c r="D2468" s="16" t="s">
        <v>7753</v>
      </c>
      <c r="E2468" s="339" t="s">
        <v>25308</v>
      </c>
      <c r="F2468"/>
      <c r="G2468"/>
      <c r="H2468"/>
    </row>
    <row r="2469" spans="1:8" ht="15" x14ac:dyDescent="0.25">
      <c r="A2469" s="16">
        <f t="shared" si="38"/>
        <v>39878</v>
      </c>
      <c r="B2469">
        <v>39878</v>
      </c>
      <c r="C2469" t="s">
        <v>25309</v>
      </c>
      <c r="D2469" s="16" t="s">
        <v>7753</v>
      </c>
      <c r="E2469" s="339" t="s">
        <v>25310</v>
      </c>
      <c r="F2469"/>
      <c r="G2469"/>
      <c r="H2469"/>
    </row>
    <row r="2470" spans="1:8" ht="15" x14ac:dyDescent="0.25">
      <c r="A2470" s="16">
        <f t="shared" si="38"/>
        <v>39872</v>
      </c>
      <c r="B2470">
        <v>39872</v>
      </c>
      <c r="C2470" t="s">
        <v>25311</v>
      </c>
      <c r="D2470" s="16" t="s">
        <v>7753</v>
      </c>
      <c r="E2470" s="339" t="s">
        <v>25312</v>
      </c>
      <c r="F2470"/>
      <c r="G2470"/>
      <c r="H2470"/>
    </row>
    <row r="2471" spans="1:8" ht="15" x14ac:dyDescent="0.25">
      <c r="A2471" s="16">
        <f t="shared" si="38"/>
        <v>39873</v>
      </c>
      <c r="B2471">
        <v>39873</v>
      </c>
      <c r="C2471" t="s">
        <v>25313</v>
      </c>
      <c r="D2471" s="16" t="s">
        <v>7753</v>
      </c>
      <c r="E2471" s="339" t="s">
        <v>25314</v>
      </c>
      <c r="F2471"/>
      <c r="G2471"/>
      <c r="H2471"/>
    </row>
    <row r="2472" spans="1:8" ht="15" x14ac:dyDescent="0.25">
      <c r="A2472" s="16">
        <f t="shared" si="38"/>
        <v>39874</v>
      </c>
      <c r="B2472">
        <v>39874</v>
      </c>
      <c r="C2472" t="s">
        <v>25315</v>
      </c>
      <c r="D2472" s="16" t="s">
        <v>7753</v>
      </c>
      <c r="E2472" s="339" t="s">
        <v>20538</v>
      </c>
      <c r="F2472"/>
      <c r="G2472"/>
      <c r="H2472"/>
    </row>
    <row r="2473" spans="1:8" ht="15" x14ac:dyDescent="0.25">
      <c r="A2473" s="16">
        <f t="shared" si="38"/>
        <v>3674</v>
      </c>
      <c r="B2473">
        <v>3674</v>
      </c>
      <c r="C2473" t="s">
        <v>25316</v>
      </c>
      <c r="D2473" s="16" t="s">
        <v>7757</v>
      </c>
      <c r="E2473" s="339" t="s">
        <v>25317</v>
      </c>
      <c r="F2473"/>
      <c r="G2473"/>
      <c r="H2473"/>
    </row>
    <row r="2474" spans="1:8" ht="15" x14ac:dyDescent="0.25">
      <c r="A2474" s="16">
        <f t="shared" si="38"/>
        <v>3681</v>
      </c>
      <c r="B2474">
        <v>3681</v>
      </c>
      <c r="C2474" t="s">
        <v>25318</v>
      </c>
      <c r="D2474" s="16" t="s">
        <v>7757</v>
      </c>
      <c r="E2474" s="339" t="s">
        <v>25319</v>
      </c>
      <c r="F2474"/>
      <c r="G2474"/>
      <c r="H2474"/>
    </row>
    <row r="2475" spans="1:8" ht="15" x14ac:dyDescent="0.25">
      <c r="A2475" s="16">
        <f t="shared" si="38"/>
        <v>3676</v>
      </c>
      <c r="B2475">
        <v>3676</v>
      </c>
      <c r="C2475" t="s">
        <v>25320</v>
      </c>
      <c r="D2475" s="16" t="s">
        <v>7757</v>
      </c>
      <c r="E2475" s="339" t="s">
        <v>25321</v>
      </c>
      <c r="F2475"/>
      <c r="G2475"/>
      <c r="H2475"/>
    </row>
    <row r="2476" spans="1:8" ht="15" x14ac:dyDescent="0.25">
      <c r="A2476" s="16">
        <f t="shared" si="38"/>
        <v>3679</v>
      </c>
      <c r="B2476">
        <v>3679</v>
      </c>
      <c r="C2476" t="s">
        <v>25322</v>
      </c>
      <c r="D2476" s="16" t="s">
        <v>7757</v>
      </c>
      <c r="E2476" s="339" t="s">
        <v>25323</v>
      </c>
      <c r="F2476"/>
      <c r="G2476"/>
      <c r="H2476"/>
    </row>
    <row r="2477" spans="1:8" ht="15" x14ac:dyDescent="0.25">
      <c r="A2477" s="16">
        <f t="shared" si="38"/>
        <v>3672</v>
      </c>
      <c r="B2477">
        <v>3672</v>
      </c>
      <c r="C2477" t="s">
        <v>25324</v>
      </c>
      <c r="D2477" s="16" t="s">
        <v>7757</v>
      </c>
      <c r="E2477" s="339" t="s">
        <v>7958</v>
      </c>
      <c r="F2477"/>
      <c r="G2477"/>
      <c r="H2477"/>
    </row>
    <row r="2478" spans="1:8" ht="15" x14ac:dyDescent="0.25">
      <c r="A2478" s="16">
        <f t="shared" si="38"/>
        <v>3671</v>
      </c>
      <c r="B2478">
        <v>3671</v>
      </c>
      <c r="C2478" t="s">
        <v>25325</v>
      </c>
      <c r="D2478" s="16" t="s">
        <v>7757</v>
      </c>
      <c r="E2478" s="339" t="s">
        <v>11316</v>
      </c>
      <c r="F2478"/>
      <c r="G2478"/>
      <c r="H2478"/>
    </row>
    <row r="2479" spans="1:8" ht="15" x14ac:dyDescent="0.25">
      <c r="A2479" s="16">
        <f t="shared" si="38"/>
        <v>3673</v>
      </c>
      <c r="B2479">
        <v>3673</v>
      </c>
      <c r="C2479" t="s">
        <v>25326</v>
      </c>
      <c r="D2479" s="16" t="s">
        <v>7757</v>
      </c>
      <c r="E2479" s="339" t="s">
        <v>8240</v>
      </c>
      <c r="F2479"/>
      <c r="G2479"/>
      <c r="H2479"/>
    </row>
    <row r="2480" spans="1:8" ht="15" x14ac:dyDescent="0.25">
      <c r="A2480" s="16">
        <f t="shared" si="38"/>
        <v>38394</v>
      </c>
      <c r="B2480">
        <v>38394</v>
      </c>
      <c r="C2480" t="s">
        <v>25327</v>
      </c>
      <c r="D2480" s="16" t="s">
        <v>7753</v>
      </c>
      <c r="E2480" s="339" t="s">
        <v>25328</v>
      </c>
      <c r="F2480"/>
      <c r="G2480"/>
      <c r="H2480"/>
    </row>
    <row r="2481" spans="1:8" ht="15" x14ac:dyDescent="0.25">
      <c r="A2481" s="16">
        <f t="shared" si="38"/>
        <v>3729</v>
      </c>
      <c r="B2481">
        <v>3729</v>
      </c>
      <c r="C2481" t="s">
        <v>25329</v>
      </c>
      <c r="D2481" s="16" t="s">
        <v>7753</v>
      </c>
      <c r="E2481" s="339" t="s">
        <v>21525</v>
      </c>
      <c r="F2481"/>
      <c r="G2481"/>
      <c r="H2481"/>
    </row>
    <row r="2482" spans="1:8" ht="15" x14ac:dyDescent="0.25">
      <c r="A2482" s="16">
        <f t="shared" si="38"/>
        <v>39357</v>
      </c>
      <c r="B2482">
        <v>39357</v>
      </c>
      <c r="C2482" t="s">
        <v>25330</v>
      </c>
      <c r="D2482" s="16" t="s">
        <v>7753</v>
      </c>
      <c r="E2482" s="339" t="s">
        <v>25331</v>
      </c>
      <c r="F2482"/>
      <c r="G2482"/>
      <c r="H2482"/>
    </row>
    <row r="2483" spans="1:8" ht="15" x14ac:dyDescent="0.25">
      <c r="A2483" s="16">
        <f t="shared" si="38"/>
        <v>39358</v>
      </c>
      <c r="B2483">
        <v>39358</v>
      </c>
      <c r="C2483" t="s">
        <v>25332</v>
      </c>
      <c r="D2483" s="16" t="s">
        <v>7753</v>
      </c>
      <c r="E2483" s="339" t="s">
        <v>25331</v>
      </c>
      <c r="F2483"/>
      <c r="G2483"/>
      <c r="H2483"/>
    </row>
    <row r="2484" spans="1:8" ht="15" x14ac:dyDescent="0.25">
      <c r="A2484" s="16">
        <f t="shared" si="38"/>
        <v>39355</v>
      </c>
      <c r="B2484">
        <v>39355</v>
      </c>
      <c r="C2484" t="s">
        <v>25333</v>
      </c>
      <c r="D2484" s="16" t="s">
        <v>7753</v>
      </c>
      <c r="E2484" s="339" t="s">
        <v>25334</v>
      </c>
      <c r="F2484"/>
      <c r="G2484"/>
      <c r="H2484"/>
    </row>
    <row r="2485" spans="1:8" ht="15" x14ac:dyDescent="0.25">
      <c r="A2485" s="16">
        <f t="shared" si="38"/>
        <v>39356</v>
      </c>
      <c r="B2485">
        <v>39356</v>
      </c>
      <c r="C2485" t="s">
        <v>25335</v>
      </c>
      <c r="D2485" s="16" t="s">
        <v>7753</v>
      </c>
      <c r="E2485" s="339" t="s">
        <v>21298</v>
      </c>
      <c r="F2485"/>
      <c r="G2485"/>
      <c r="H2485"/>
    </row>
    <row r="2486" spans="1:8" ht="15" x14ac:dyDescent="0.25">
      <c r="A2486" s="16">
        <f t="shared" si="38"/>
        <v>39353</v>
      </c>
      <c r="B2486">
        <v>39353</v>
      </c>
      <c r="C2486" t="s">
        <v>25336</v>
      </c>
      <c r="D2486" s="16" t="s">
        <v>7753</v>
      </c>
      <c r="E2486" s="339" t="s">
        <v>25337</v>
      </c>
      <c r="F2486"/>
      <c r="G2486"/>
      <c r="H2486"/>
    </row>
    <row r="2487" spans="1:8" ht="15" x14ac:dyDescent="0.25">
      <c r="A2487" s="16">
        <f t="shared" si="38"/>
        <v>39354</v>
      </c>
      <c r="B2487">
        <v>39354</v>
      </c>
      <c r="C2487" t="s">
        <v>25338</v>
      </c>
      <c r="D2487" s="16" t="s">
        <v>7753</v>
      </c>
      <c r="E2487" s="339" t="s">
        <v>25339</v>
      </c>
      <c r="F2487"/>
      <c r="G2487"/>
      <c r="H2487"/>
    </row>
    <row r="2488" spans="1:8" ht="15" x14ac:dyDescent="0.25">
      <c r="A2488" s="16">
        <f t="shared" si="38"/>
        <v>39398</v>
      </c>
      <c r="B2488">
        <v>39398</v>
      </c>
      <c r="C2488" t="s">
        <v>25340</v>
      </c>
      <c r="D2488" s="16" t="s">
        <v>7753</v>
      </c>
      <c r="E2488" s="339" t="s">
        <v>25341</v>
      </c>
      <c r="F2488"/>
      <c r="G2488"/>
      <c r="H2488"/>
    </row>
    <row r="2489" spans="1:8" ht="15" x14ac:dyDescent="0.25">
      <c r="A2489" s="16">
        <f t="shared" si="38"/>
        <v>13343</v>
      </c>
      <c r="B2489">
        <v>13343</v>
      </c>
      <c r="C2489" t="s">
        <v>25342</v>
      </c>
      <c r="D2489" s="16" t="s">
        <v>7753</v>
      </c>
      <c r="E2489" s="339" t="s">
        <v>25343</v>
      </c>
      <c r="F2489"/>
      <c r="G2489"/>
      <c r="H2489"/>
    </row>
    <row r="2490" spans="1:8" ht="15" x14ac:dyDescent="0.25">
      <c r="A2490" s="16">
        <f t="shared" si="38"/>
        <v>12118</v>
      </c>
      <c r="B2490">
        <v>12118</v>
      </c>
      <c r="C2490" t="s">
        <v>25344</v>
      </c>
      <c r="D2490" s="16" t="s">
        <v>7753</v>
      </c>
      <c r="E2490" s="339" t="s">
        <v>16448</v>
      </c>
      <c r="F2490"/>
      <c r="G2490"/>
      <c r="H2490"/>
    </row>
    <row r="2491" spans="1:8" ht="15" x14ac:dyDescent="0.25">
      <c r="A2491" s="16">
        <f t="shared" si="38"/>
        <v>39482</v>
      </c>
      <c r="B2491">
        <v>39482</v>
      </c>
      <c r="C2491" t="s">
        <v>25345</v>
      </c>
      <c r="D2491" s="16" t="s">
        <v>7753</v>
      </c>
      <c r="E2491" s="339" t="s">
        <v>25346</v>
      </c>
      <c r="F2491"/>
      <c r="G2491"/>
      <c r="H2491"/>
    </row>
    <row r="2492" spans="1:8" ht="15" x14ac:dyDescent="0.25">
      <c r="A2492" s="16">
        <f t="shared" si="38"/>
        <v>39486</v>
      </c>
      <c r="B2492">
        <v>39486</v>
      </c>
      <c r="C2492" t="s">
        <v>25347</v>
      </c>
      <c r="D2492" s="16" t="s">
        <v>7753</v>
      </c>
      <c r="E2492" s="339" t="s">
        <v>25348</v>
      </c>
      <c r="F2492"/>
      <c r="G2492"/>
      <c r="H2492"/>
    </row>
    <row r="2493" spans="1:8" ht="15" x14ac:dyDescent="0.25">
      <c r="A2493" s="16">
        <f t="shared" si="38"/>
        <v>39484</v>
      </c>
      <c r="B2493">
        <v>39484</v>
      </c>
      <c r="C2493" t="s">
        <v>25349</v>
      </c>
      <c r="D2493" s="16" t="s">
        <v>7753</v>
      </c>
      <c r="E2493" s="339" t="s">
        <v>25346</v>
      </c>
      <c r="F2493"/>
      <c r="G2493"/>
      <c r="H2493"/>
    </row>
    <row r="2494" spans="1:8" ht="15" x14ac:dyDescent="0.25">
      <c r="A2494" s="16">
        <f t="shared" si="38"/>
        <v>39488</v>
      </c>
      <c r="B2494">
        <v>39488</v>
      </c>
      <c r="C2494" t="s">
        <v>25350</v>
      </c>
      <c r="D2494" s="16" t="s">
        <v>7753</v>
      </c>
      <c r="E2494" s="339" t="s">
        <v>25351</v>
      </c>
      <c r="F2494"/>
      <c r="G2494"/>
      <c r="H2494"/>
    </row>
    <row r="2495" spans="1:8" ht="15" x14ac:dyDescent="0.25">
      <c r="A2495" s="16">
        <f t="shared" si="38"/>
        <v>39485</v>
      </c>
      <c r="B2495">
        <v>39485</v>
      </c>
      <c r="C2495" t="s">
        <v>25352</v>
      </c>
      <c r="D2495" s="16" t="s">
        <v>7753</v>
      </c>
      <c r="E2495" s="339" t="s">
        <v>25346</v>
      </c>
      <c r="F2495"/>
      <c r="G2495"/>
      <c r="H2495"/>
    </row>
    <row r="2496" spans="1:8" ht="15" x14ac:dyDescent="0.25">
      <c r="A2496" s="16">
        <f t="shared" si="38"/>
        <v>39489</v>
      </c>
      <c r="B2496">
        <v>39489</v>
      </c>
      <c r="C2496" t="s">
        <v>25353</v>
      </c>
      <c r="D2496" s="16" t="s">
        <v>7753</v>
      </c>
      <c r="E2496" s="339" t="s">
        <v>25354</v>
      </c>
      <c r="F2496"/>
      <c r="G2496"/>
      <c r="H2496"/>
    </row>
    <row r="2497" spans="1:8" ht="15" x14ac:dyDescent="0.25">
      <c r="A2497" s="16">
        <f t="shared" si="38"/>
        <v>39490</v>
      </c>
      <c r="B2497">
        <v>39490</v>
      </c>
      <c r="C2497" t="s">
        <v>25355</v>
      </c>
      <c r="D2497" s="16" t="s">
        <v>7753</v>
      </c>
      <c r="E2497" s="339" t="s">
        <v>25356</v>
      </c>
      <c r="F2497"/>
      <c r="G2497"/>
      <c r="H2497"/>
    </row>
    <row r="2498" spans="1:8" ht="15" x14ac:dyDescent="0.25">
      <c r="A2498" s="16">
        <f t="shared" si="38"/>
        <v>39494</v>
      </c>
      <c r="B2498">
        <v>39494</v>
      </c>
      <c r="C2498" t="s">
        <v>25357</v>
      </c>
      <c r="D2498" s="16" t="s">
        <v>7753</v>
      </c>
      <c r="E2498" s="339" t="s">
        <v>25358</v>
      </c>
      <c r="F2498"/>
      <c r="G2498"/>
      <c r="H2498"/>
    </row>
    <row r="2499" spans="1:8" ht="15" x14ac:dyDescent="0.25">
      <c r="A2499" s="16">
        <f t="shared" ref="A2499:A2562" si="39">B2499</f>
        <v>39495</v>
      </c>
      <c r="B2499">
        <v>39495</v>
      </c>
      <c r="C2499" t="s">
        <v>25359</v>
      </c>
      <c r="D2499" s="16" t="s">
        <v>7753</v>
      </c>
      <c r="E2499" s="339" t="s">
        <v>25360</v>
      </c>
      <c r="F2499"/>
      <c r="G2499"/>
      <c r="H2499"/>
    </row>
    <row r="2500" spans="1:8" ht="15" x14ac:dyDescent="0.25">
      <c r="A2500" s="16">
        <f t="shared" si="39"/>
        <v>39496</v>
      </c>
      <c r="B2500">
        <v>39496</v>
      </c>
      <c r="C2500" t="s">
        <v>25361</v>
      </c>
      <c r="D2500" s="16" t="s">
        <v>7753</v>
      </c>
      <c r="E2500" s="339" t="s">
        <v>25362</v>
      </c>
      <c r="F2500"/>
      <c r="G2500"/>
      <c r="H2500"/>
    </row>
    <row r="2501" spans="1:8" ht="15" x14ac:dyDescent="0.25">
      <c r="A2501" s="16">
        <f t="shared" si="39"/>
        <v>39492</v>
      </c>
      <c r="B2501">
        <v>39492</v>
      </c>
      <c r="C2501" t="s">
        <v>25363</v>
      </c>
      <c r="D2501" s="16" t="s">
        <v>7753</v>
      </c>
      <c r="E2501" s="339" t="s">
        <v>25364</v>
      </c>
      <c r="F2501"/>
      <c r="G2501"/>
      <c r="H2501"/>
    </row>
    <row r="2502" spans="1:8" ht="15" x14ac:dyDescent="0.25">
      <c r="A2502" s="16">
        <f t="shared" si="39"/>
        <v>39497</v>
      </c>
      <c r="B2502">
        <v>39497</v>
      </c>
      <c r="C2502" t="s">
        <v>25365</v>
      </c>
      <c r="D2502" s="16" t="s">
        <v>7753</v>
      </c>
      <c r="E2502" s="339" t="s">
        <v>25366</v>
      </c>
      <c r="F2502"/>
      <c r="G2502"/>
      <c r="H2502"/>
    </row>
    <row r="2503" spans="1:8" ht="15" x14ac:dyDescent="0.25">
      <c r="A2503" s="16">
        <f t="shared" si="39"/>
        <v>39493</v>
      </c>
      <c r="B2503">
        <v>39493</v>
      </c>
      <c r="C2503" t="s">
        <v>25367</v>
      </c>
      <c r="D2503" s="16" t="s">
        <v>7753</v>
      </c>
      <c r="E2503" s="339" t="s">
        <v>25368</v>
      </c>
      <c r="F2503"/>
      <c r="G2503"/>
      <c r="H2503"/>
    </row>
    <row r="2504" spans="1:8" ht="15" x14ac:dyDescent="0.25">
      <c r="A2504" s="16">
        <f t="shared" si="39"/>
        <v>39500</v>
      </c>
      <c r="B2504">
        <v>39500</v>
      </c>
      <c r="C2504" t="s">
        <v>25369</v>
      </c>
      <c r="D2504" s="16" t="s">
        <v>7753</v>
      </c>
      <c r="E2504" s="339" t="s">
        <v>25370</v>
      </c>
      <c r="F2504"/>
      <c r="G2504"/>
      <c r="H2504"/>
    </row>
    <row r="2505" spans="1:8" ht="15" x14ac:dyDescent="0.25">
      <c r="A2505" s="16">
        <f t="shared" si="39"/>
        <v>39498</v>
      </c>
      <c r="B2505">
        <v>39498</v>
      </c>
      <c r="C2505" t="s">
        <v>25371</v>
      </c>
      <c r="D2505" s="16" t="s">
        <v>7753</v>
      </c>
      <c r="E2505" s="339" t="s">
        <v>25372</v>
      </c>
      <c r="F2505"/>
      <c r="G2505"/>
      <c r="H2505"/>
    </row>
    <row r="2506" spans="1:8" ht="15" x14ac:dyDescent="0.25">
      <c r="A2506" s="16">
        <f t="shared" si="39"/>
        <v>43628</v>
      </c>
      <c r="B2506">
        <v>43628</v>
      </c>
      <c r="C2506" t="s">
        <v>25373</v>
      </c>
      <c r="D2506" s="16" t="s">
        <v>7753</v>
      </c>
      <c r="E2506" s="339" t="s">
        <v>25374</v>
      </c>
      <c r="F2506"/>
      <c r="G2506"/>
      <c r="H2506"/>
    </row>
    <row r="2507" spans="1:8" ht="15" x14ac:dyDescent="0.25">
      <c r="A2507" s="16">
        <f t="shared" si="39"/>
        <v>39501</v>
      </c>
      <c r="B2507">
        <v>39501</v>
      </c>
      <c r="C2507" t="s">
        <v>25375</v>
      </c>
      <c r="D2507" s="16" t="s">
        <v>7753</v>
      </c>
      <c r="E2507" s="339" t="s">
        <v>25376</v>
      </c>
      <c r="F2507"/>
      <c r="G2507"/>
      <c r="H2507"/>
    </row>
    <row r="2508" spans="1:8" ht="15" x14ac:dyDescent="0.25">
      <c r="A2508" s="16">
        <f t="shared" si="39"/>
        <v>39499</v>
      </c>
      <c r="B2508">
        <v>39499</v>
      </c>
      <c r="C2508" t="s">
        <v>25377</v>
      </c>
      <c r="D2508" s="16" t="s">
        <v>7753</v>
      </c>
      <c r="E2508" s="339" t="s">
        <v>25378</v>
      </c>
      <c r="F2508"/>
      <c r="G2508"/>
      <c r="H2508"/>
    </row>
    <row r="2509" spans="1:8" ht="15" x14ac:dyDescent="0.25">
      <c r="A2509" s="16">
        <f t="shared" si="39"/>
        <v>43621</v>
      </c>
      <c r="B2509">
        <v>43621</v>
      </c>
      <c r="C2509" t="s">
        <v>25379</v>
      </c>
      <c r="D2509" s="16" t="s">
        <v>7753</v>
      </c>
      <c r="E2509" s="339" t="s">
        <v>25380</v>
      </c>
      <c r="F2509"/>
      <c r="G2509"/>
      <c r="H2509"/>
    </row>
    <row r="2510" spans="1:8" ht="15" x14ac:dyDescent="0.25">
      <c r="A2510" s="16">
        <f t="shared" si="39"/>
        <v>3733</v>
      </c>
      <c r="B2510">
        <v>3733</v>
      </c>
      <c r="C2510" t="s">
        <v>25381</v>
      </c>
      <c r="D2510" s="16" t="s">
        <v>7752</v>
      </c>
      <c r="E2510" s="339" t="s">
        <v>25382</v>
      </c>
      <c r="F2510"/>
      <c r="G2510"/>
      <c r="H2510"/>
    </row>
    <row r="2511" spans="1:8" ht="15" x14ac:dyDescent="0.25">
      <c r="A2511" s="16">
        <f t="shared" si="39"/>
        <v>3731</v>
      </c>
      <c r="B2511">
        <v>3731</v>
      </c>
      <c r="C2511" t="s">
        <v>25383</v>
      </c>
      <c r="D2511" s="16" t="s">
        <v>7752</v>
      </c>
      <c r="E2511" s="339" t="s">
        <v>25384</v>
      </c>
      <c r="F2511"/>
      <c r="G2511"/>
      <c r="H2511"/>
    </row>
    <row r="2512" spans="1:8" ht="15" x14ac:dyDescent="0.25">
      <c r="A2512" s="16">
        <f t="shared" si="39"/>
        <v>38137</v>
      </c>
      <c r="B2512">
        <v>38137</v>
      </c>
      <c r="C2512" t="s">
        <v>25385</v>
      </c>
      <c r="D2512" s="16" t="s">
        <v>7752</v>
      </c>
      <c r="E2512" s="339" t="s">
        <v>25386</v>
      </c>
      <c r="F2512"/>
      <c r="G2512"/>
      <c r="H2512"/>
    </row>
    <row r="2513" spans="1:8" ht="15" x14ac:dyDescent="0.25">
      <c r="A2513" s="16">
        <f t="shared" si="39"/>
        <v>38135</v>
      </c>
      <c r="B2513">
        <v>38135</v>
      </c>
      <c r="C2513" t="s">
        <v>25387</v>
      </c>
      <c r="D2513" s="16" t="s">
        <v>7752</v>
      </c>
      <c r="E2513" s="339" t="s">
        <v>25388</v>
      </c>
      <c r="F2513"/>
      <c r="G2513"/>
      <c r="H2513"/>
    </row>
    <row r="2514" spans="1:8" ht="15" x14ac:dyDescent="0.25">
      <c r="A2514" s="16">
        <f t="shared" si="39"/>
        <v>38138</v>
      </c>
      <c r="B2514">
        <v>38138</v>
      </c>
      <c r="C2514" t="s">
        <v>25389</v>
      </c>
      <c r="D2514" s="16" t="s">
        <v>7752</v>
      </c>
      <c r="E2514" s="339" t="s">
        <v>20101</v>
      </c>
      <c r="F2514"/>
      <c r="G2514"/>
      <c r="H2514"/>
    </row>
    <row r="2515" spans="1:8" ht="15" x14ac:dyDescent="0.25">
      <c r="A2515" s="16">
        <f t="shared" si="39"/>
        <v>3736</v>
      </c>
      <c r="B2515">
        <v>3736</v>
      </c>
      <c r="C2515" t="s">
        <v>25390</v>
      </c>
      <c r="D2515" s="16" t="s">
        <v>7752</v>
      </c>
      <c r="E2515" s="339" t="s">
        <v>15498</v>
      </c>
      <c r="F2515"/>
      <c r="G2515"/>
      <c r="H2515"/>
    </row>
    <row r="2516" spans="1:8" ht="15" x14ac:dyDescent="0.25">
      <c r="A2516" s="16">
        <f t="shared" si="39"/>
        <v>3741</v>
      </c>
      <c r="B2516">
        <v>3741</v>
      </c>
      <c r="C2516" t="s">
        <v>25391</v>
      </c>
      <c r="D2516" s="16" t="s">
        <v>7752</v>
      </c>
      <c r="E2516" s="339" t="s">
        <v>25392</v>
      </c>
      <c r="F2516"/>
      <c r="G2516"/>
      <c r="H2516"/>
    </row>
    <row r="2517" spans="1:8" ht="15" x14ac:dyDescent="0.25">
      <c r="A2517" s="16">
        <f t="shared" si="39"/>
        <v>3745</v>
      </c>
      <c r="B2517">
        <v>3745</v>
      </c>
      <c r="C2517" t="s">
        <v>25393</v>
      </c>
      <c r="D2517" s="16" t="s">
        <v>7752</v>
      </c>
      <c r="E2517" s="339" t="s">
        <v>25394</v>
      </c>
      <c r="F2517"/>
      <c r="G2517"/>
      <c r="H2517"/>
    </row>
    <row r="2518" spans="1:8" ht="15" x14ac:dyDescent="0.25">
      <c r="A2518" s="16">
        <f t="shared" si="39"/>
        <v>3743</v>
      </c>
      <c r="B2518">
        <v>3743</v>
      </c>
      <c r="C2518" t="s">
        <v>25395</v>
      </c>
      <c r="D2518" s="16" t="s">
        <v>7752</v>
      </c>
      <c r="E2518" s="339" t="s">
        <v>16536</v>
      </c>
      <c r="F2518"/>
      <c r="G2518"/>
      <c r="H2518"/>
    </row>
    <row r="2519" spans="1:8" ht="15" x14ac:dyDescent="0.25">
      <c r="A2519" s="16">
        <f t="shared" si="39"/>
        <v>3744</v>
      </c>
      <c r="B2519">
        <v>3744</v>
      </c>
      <c r="C2519" t="s">
        <v>25396</v>
      </c>
      <c r="D2519" s="16" t="s">
        <v>7752</v>
      </c>
      <c r="E2519" s="339" t="s">
        <v>25397</v>
      </c>
      <c r="F2519"/>
      <c r="G2519"/>
      <c r="H2519"/>
    </row>
    <row r="2520" spans="1:8" ht="15" x14ac:dyDescent="0.25">
      <c r="A2520" s="16">
        <f t="shared" si="39"/>
        <v>3739</v>
      </c>
      <c r="B2520">
        <v>3739</v>
      </c>
      <c r="C2520" t="s">
        <v>25398</v>
      </c>
      <c r="D2520" s="16" t="s">
        <v>7752</v>
      </c>
      <c r="E2520" s="339" t="s">
        <v>25399</v>
      </c>
      <c r="F2520"/>
      <c r="G2520"/>
      <c r="H2520"/>
    </row>
    <row r="2521" spans="1:8" ht="15" x14ac:dyDescent="0.25">
      <c r="A2521" s="16">
        <f t="shared" si="39"/>
        <v>3737</v>
      </c>
      <c r="B2521">
        <v>3737</v>
      </c>
      <c r="C2521" t="s">
        <v>25400</v>
      </c>
      <c r="D2521" s="16" t="s">
        <v>7752</v>
      </c>
      <c r="E2521" s="339" t="s">
        <v>25401</v>
      </c>
      <c r="F2521"/>
      <c r="G2521"/>
      <c r="H2521"/>
    </row>
    <row r="2522" spans="1:8" ht="15" x14ac:dyDescent="0.25">
      <c r="A2522" s="16">
        <f t="shared" si="39"/>
        <v>3738</v>
      </c>
      <c r="B2522">
        <v>3738</v>
      </c>
      <c r="C2522" t="s">
        <v>25402</v>
      </c>
      <c r="D2522" s="16" t="s">
        <v>7752</v>
      </c>
      <c r="E2522" s="339" t="s">
        <v>25403</v>
      </c>
      <c r="F2522"/>
      <c r="G2522"/>
      <c r="H2522"/>
    </row>
    <row r="2523" spans="1:8" ht="15" x14ac:dyDescent="0.25">
      <c r="A2523" s="16">
        <f t="shared" si="39"/>
        <v>3747</v>
      </c>
      <c r="B2523">
        <v>3747</v>
      </c>
      <c r="C2523" t="s">
        <v>25404</v>
      </c>
      <c r="D2523" s="16" t="s">
        <v>7752</v>
      </c>
      <c r="E2523" s="339" t="s">
        <v>25397</v>
      </c>
      <c r="F2523"/>
      <c r="G2523"/>
      <c r="H2523"/>
    </row>
    <row r="2524" spans="1:8" ht="15" x14ac:dyDescent="0.25">
      <c r="A2524" s="16">
        <f t="shared" si="39"/>
        <v>11649</v>
      </c>
      <c r="B2524">
        <v>11649</v>
      </c>
      <c r="C2524" t="s">
        <v>25405</v>
      </c>
      <c r="D2524" s="16" t="s">
        <v>7753</v>
      </c>
      <c r="E2524" s="339" t="s">
        <v>25406</v>
      </c>
      <c r="F2524"/>
      <c r="G2524"/>
      <c r="H2524"/>
    </row>
    <row r="2525" spans="1:8" ht="15" x14ac:dyDescent="0.25">
      <c r="A2525" s="16">
        <f t="shared" si="39"/>
        <v>11650</v>
      </c>
      <c r="B2525">
        <v>11650</v>
      </c>
      <c r="C2525" t="s">
        <v>25407</v>
      </c>
      <c r="D2525" s="16" t="s">
        <v>7753</v>
      </c>
      <c r="E2525" s="339" t="s">
        <v>25408</v>
      </c>
      <c r="F2525"/>
      <c r="G2525"/>
      <c r="H2525"/>
    </row>
    <row r="2526" spans="1:8" ht="15" x14ac:dyDescent="0.25">
      <c r="A2526" s="16">
        <f t="shared" si="39"/>
        <v>3742</v>
      </c>
      <c r="B2526">
        <v>3742</v>
      </c>
      <c r="C2526" t="s">
        <v>25409</v>
      </c>
      <c r="D2526" s="16" t="s">
        <v>7752</v>
      </c>
      <c r="E2526" s="339" t="s">
        <v>25410</v>
      </c>
      <c r="F2526"/>
      <c r="G2526"/>
      <c r="H2526"/>
    </row>
    <row r="2527" spans="1:8" ht="15" x14ac:dyDescent="0.25">
      <c r="A2527" s="16">
        <f t="shared" si="39"/>
        <v>3746</v>
      </c>
      <c r="B2527">
        <v>3746</v>
      </c>
      <c r="C2527" t="s">
        <v>25411</v>
      </c>
      <c r="D2527" s="16" t="s">
        <v>7752</v>
      </c>
      <c r="E2527" s="339" t="s">
        <v>25412</v>
      </c>
      <c r="F2527"/>
      <c r="G2527"/>
      <c r="H2527"/>
    </row>
    <row r="2528" spans="1:8" ht="15" x14ac:dyDescent="0.25">
      <c r="A2528" s="16">
        <f t="shared" si="39"/>
        <v>21106</v>
      </c>
      <c r="B2528">
        <v>21106</v>
      </c>
      <c r="C2528" t="s">
        <v>25413</v>
      </c>
      <c r="D2528" s="16" t="s">
        <v>7755</v>
      </c>
      <c r="E2528" s="339" t="s">
        <v>18139</v>
      </c>
      <c r="F2528"/>
      <c r="G2528"/>
      <c r="H2528"/>
    </row>
    <row r="2529" spans="1:8" ht="15" x14ac:dyDescent="0.25">
      <c r="A2529" s="16">
        <f t="shared" si="39"/>
        <v>39377</v>
      </c>
      <c r="B2529">
        <v>39377</v>
      </c>
      <c r="C2529" t="s">
        <v>25414</v>
      </c>
      <c r="D2529" s="16" t="s">
        <v>7753</v>
      </c>
      <c r="E2529" s="339" t="s">
        <v>25415</v>
      </c>
      <c r="F2529"/>
      <c r="G2529"/>
      <c r="H2529"/>
    </row>
    <row r="2530" spans="1:8" ht="15" x14ac:dyDescent="0.25">
      <c r="A2530" s="16">
        <f t="shared" si="39"/>
        <v>38191</v>
      </c>
      <c r="B2530">
        <v>38191</v>
      </c>
      <c r="C2530" t="s">
        <v>25416</v>
      </c>
      <c r="D2530" s="16" t="s">
        <v>7753</v>
      </c>
      <c r="E2530" s="339" t="s">
        <v>7783</v>
      </c>
      <c r="F2530"/>
      <c r="G2530"/>
      <c r="H2530"/>
    </row>
    <row r="2531" spans="1:8" ht="15" x14ac:dyDescent="0.25">
      <c r="A2531" s="16">
        <f t="shared" si="39"/>
        <v>39381</v>
      </c>
      <c r="B2531">
        <v>39381</v>
      </c>
      <c r="C2531" t="s">
        <v>25417</v>
      </c>
      <c r="D2531" s="16" t="s">
        <v>7753</v>
      </c>
      <c r="E2531" s="339" t="s">
        <v>8185</v>
      </c>
      <c r="F2531"/>
      <c r="G2531"/>
      <c r="H2531"/>
    </row>
    <row r="2532" spans="1:8" ht="15" x14ac:dyDescent="0.25">
      <c r="A2532" s="16">
        <f t="shared" si="39"/>
        <v>38780</v>
      </c>
      <c r="B2532">
        <v>38780</v>
      </c>
      <c r="C2532" t="s">
        <v>25418</v>
      </c>
      <c r="D2532" s="16" t="s">
        <v>7753</v>
      </c>
      <c r="E2532" s="339" t="s">
        <v>7907</v>
      </c>
      <c r="F2532"/>
      <c r="G2532"/>
      <c r="H2532"/>
    </row>
    <row r="2533" spans="1:8" ht="15" x14ac:dyDescent="0.25">
      <c r="A2533" s="16">
        <f t="shared" si="39"/>
        <v>38781</v>
      </c>
      <c r="B2533">
        <v>38781</v>
      </c>
      <c r="C2533" t="s">
        <v>25419</v>
      </c>
      <c r="D2533" s="16" t="s">
        <v>7753</v>
      </c>
      <c r="E2533" s="339" t="s">
        <v>25420</v>
      </c>
      <c r="F2533"/>
      <c r="G2533"/>
      <c r="H2533"/>
    </row>
    <row r="2534" spans="1:8" ht="15" x14ac:dyDescent="0.25">
      <c r="A2534" s="16">
        <f t="shared" si="39"/>
        <v>38192</v>
      </c>
      <c r="B2534">
        <v>38192</v>
      </c>
      <c r="C2534" t="s">
        <v>25421</v>
      </c>
      <c r="D2534" s="16" t="s">
        <v>7753</v>
      </c>
      <c r="E2534" s="339" t="s">
        <v>25422</v>
      </c>
      <c r="F2534"/>
      <c r="G2534"/>
      <c r="H2534"/>
    </row>
    <row r="2535" spans="1:8" ht="15" x14ac:dyDescent="0.25">
      <c r="A2535" s="16">
        <f t="shared" si="39"/>
        <v>3753</v>
      </c>
      <c r="B2535">
        <v>3753</v>
      </c>
      <c r="C2535" t="s">
        <v>25423</v>
      </c>
      <c r="D2535" s="16" t="s">
        <v>7753</v>
      </c>
      <c r="E2535" s="339" t="s">
        <v>8186</v>
      </c>
      <c r="F2535"/>
      <c r="G2535"/>
      <c r="H2535"/>
    </row>
    <row r="2536" spans="1:8" ht="15" x14ac:dyDescent="0.25">
      <c r="A2536" s="16">
        <f t="shared" si="39"/>
        <v>38782</v>
      </c>
      <c r="B2536">
        <v>38782</v>
      </c>
      <c r="C2536" t="s">
        <v>25424</v>
      </c>
      <c r="D2536" s="16" t="s">
        <v>7753</v>
      </c>
      <c r="E2536" s="339" t="s">
        <v>8187</v>
      </c>
      <c r="F2536"/>
      <c r="G2536"/>
      <c r="H2536"/>
    </row>
    <row r="2537" spans="1:8" ht="15" x14ac:dyDescent="0.25">
      <c r="A2537" s="16">
        <f t="shared" si="39"/>
        <v>38778</v>
      </c>
      <c r="B2537">
        <v>38778</v>
      </c>
      <c r="C2537" t="s">
        <v>25425</v>
      </c>
      <c r="D2537" s="16" t="s">
        <v>7753</v>
      </c>
      <c r="E2537" s="339" t="s">
        <v>25426</v>
      </c>
      <c r="F2537"/>
      <c r="G2537"/>
      <c r="H2537"/>
    </row>
    <row r="2538" spans="1:8" ht="15" x14ac:dyDescent="0.25">
      <c r="A2538" s="16">
        <f t="shared" si="39"/>
        <v>38779</v>
      </c>
      <c r="B2538">
        <v>38779</v>
      </c>
      <c r="C2538" t="s">
        <v>25427</v>
      </c>
      <c r="D2538" s="16" t="s">
        <v>7753</v>
      </c>
      <c r="E2538" s="339" t="s">
        <v>7963</v>
      </c>
      <c r="F2538"/>
      <c r="G2538"/>
      <c r="H2538"/>
    </row>
    <row r="2539" spans="1:8" ht="15" x14ac:dyDescent="0.25">
      <c r="A2539" s="16">
        <f t="shared" si="39"/>
        <v>39388</v>
      </c>
      <c r="B2539">
        <v>39388</v>
      </c>
      <c r="C2539" t="s">
        <v>25428</v>
      </c>
      <c r="D2539" s="16" t="s">
        <v>7753</v>
      </c>
      <c r="E2539" s="339" t="s">
        <v>14862</v>
      </c>
      <c r="F2539"/>
      <c r="G2539"/>
      <c r="H2539"/>
    </row>
    <row r="2540" spans="1:8" ht="15" x14ac:dyDescent="0.25">
      <c r="A2540" s="16">
        <f t="shared" si="39"/>
        <v>39387</v>
      </c>
      <c r="B2540">
        <v>39387</v>
      </c>
      <c r="C2540" t="s">
        <v>25429</v>
      </c>
      <c r="D2540" s="16" t="s">
        <v>7753</v>
      </c>
      <c r="E2540" s="339" t="s">
        <v>8382</v>
      </c>
      <c r="F2540"/>
      <c r="G2540"/>
      <c r="H2540"/>
    </row>
    <row r="2541" spans="1:8" ht="15" x14ac:dyDescent="0.25">
      <c r="A2541" s="16">
        <f t="shared" si="39"/>
        <v>39386</v>
      </c>
      <c r="B2541">
        <v>39386</v>
      </c>
      <c r="C2541" t="s">
        <v>25430</v>
      </c>
      <c r="D2541" s="16" t="s">
        <v>7753</v>
      </c>
      <c r="E2541" s="339" t="s">
        <v>7799</v>
      </c>
      <c r="F2541"/>
      <c r="G2541"/>
      <c r="H2541"/>
    </row>
    <row r="2542" spans="1:8" ht="15" x14ac:dyDescent="0.25">
      <c r="A2542" s="16">
        <f t="shared" si="39"/>
        <v>38194</v>
      </c>
      <c r="B2542">
        <v>38194</v>
      </c>
      <c r="C2542" t="s">
        <v>25431</v>
      </c>
      <c r="D2542" s="16" t="s">
        <v>7753</v>
      </c>
      <c r="E2542" s="339" t="s">
        <v>10696</v>
      </c>
      <c r="F2542"/>
      <c r="G2542"/>
      <c r="H2542"/>
    </row>
    <row r="2543" spans="1:8" ht="15" x14ac:dyDescent="0.25">
      <c r="A2543" s="16">
        <f t="shared" si="39"/>
        <v>38193</v>
      </c>
      <c r="B2543">
        <v>38193</v>
      </c>
      <c r="C2543" t="s">
        <v>25432</v>
      </c>
      <c r="D2543" s="16" t="s">
        <v>7753</v>
      </c>
      <c r="E2543" s="339" t="s">
        <v>15947</v>
      </c>
      <c r="F2543"/>
      <c r="G2543"/>
      <c r="H2543"/>
    </row>
    <row r="2544" spans="1:8" ht="15" x14ac:dyDescent="0.25">
      <c r="A2544" s="16">
        <f t="shared" si="39"/>
        <v>12216</v>
      </c>
      <c r="B2544">
        <v>12216</v>
      </c>
      <c r="C2544" t="s">
        <v>25433</v>
      </c>
      <c r="D2544" s="16" t="s">
        <v>7753</v>
      </c>
      <c r="E2544" s="339" t="s">
        <v>8189</v>
      </c>
      <c r="F2544"/>
      <c r="G2544"/>
      <c r="H2544"/>
    </row>
    <row r="2545" spans="1:8" ht="15" x14ac:dyDescent="0.25">
      <c r="A2545" s="16">
        <f t="shared" si="39"/>
        <v>3757</v>
      </c>
      <c r="B2545">
        <v>3757</v>
      </c>
      <c r="C2545" t="s">
        <v>25434</v>
      </c>
      <c r="D2545" s="16" t="s">
        <v>7753</v>
      </c>
      <c r="E2545" s="339" t="s">
        <v>19847</v>
      </c>
      <c r="F2545"/>
      <c r="G2545"/>
      <c r="H2545"/>
    </row>
    <row r="2546" spans="1:8" ht="15" x14ac:dyDescent="0.25">
      <c r="A2546" s="16">
        <f t="shared" si="39"/>
        <v>3758</v>
      </c>
      <c r="B2546">
        <v>3758</v>
      </c>
      <c r="C2546" t="s">
        <v>25435</v>
      </c>
      <c r="D2546" s="16" t="s">
        <v>7753</v>
      </c>
      <c r="E2546" s="339" t="s">
        <v>25436</v>
      </c>
      <c r="F2546"/>
      <c r="G2546"/>
      <c r="H2546"/>
    </row>
    <row r="2547" spans="1:8" ht="15" x14ac:dyDescent="0.25">
      <c r="A2547" s="16">
        <f t="shared" si="39"/>
        <v>12214</v>
      </c>
      <c r="B2547">
        <v>12214</v>
      </c>
      <c r="C2547" t="s">
        <v>25437</v>
      </c>
      <c r="D2547" s="16" t="s">
        <v>7753</v>
      </c>
      <c r="E2547" s="339" t="s">
        <v>25438</v>
      </c>
      <c r="F2547"/>
      <c r="G2547"/>
      <c r="H2547"/>
    </row>
    <row r="2548" spans="1:8" ht="15" x14ac:dyDescent="0.25">
      <c r="A2548" s="16">
        <f t="shared" si="39"/>
        <v>3749</v>
      </c>
      <c r="B2548">
        <v>3749</v>
      </c>
      <c r="C2548" t="s">
        <v>25439</v>
      </c>
      <c r="D2548" s="16" t="s">
        <v>7753</v>
      </c>
      <c r="E2548" s="339" t="s">
        <v>16603</v>
      </c>
      <c r="F2548"/>
      <c r="G2548"/>
      <c r="H2548"/>
    </row>
    <row r="2549" spans="1:8" ht="15" x14ac:dyDescent="0.25">
      <c r="A2549" s="16">
        <f t="shared" si="39"/>
        <v>3751</v>
      </c>
      <c r="B2549">
        <v>3751</v>
      </c>
      <c r="C2549" t="s">
        <v>25440</v>
      </c>
      <c r="D2549" s="16" t="s">
        <v>7753</v>
      </c>
      <c r="E2549" s="339" t="s">
        <v>25441</v>
      </c>
      <c r="F2549"/>
      <c r="G2549"/>
      <c r="H2549"/>
    </row>
    <row r="2550" spans="1:8" ht="15" x14ac:dyDescent="0.25">
      <c r="A2550" s="16">
        <f t="shared" si="39"/>
        <v>39376</v>
      </c>
      <c r="B2550">
        <v>39376</v>
      </c>
      <c r="C2550" t="s">
        <v>25442</v>
      </c>
      <c r="D2550" s="16" t="s">
        <v>7753</v>
      </c>
      <c r="E2550" s="339" t="s">
        <v>8190</v>
      </c>
      <c r="F2550"/>
      <c r="G2550"/>
      <c r="H2550"/>
    </row>
    <row r="2551" spans="1:8" ht="15" x14ac:dyDescent="0.25">
      <c r="A2551" s="16">
        <f t="shared" si="39"/>
        <v>3752</v>
      </c>
      <c r="B2551">
        <v>3752</v>
      </c>
      <c r="C2551" t="s">
        <v>25443</v>
      </c>
      <c r="D2551" s="16" t="s">
        <v>7753</v>
      </c>
      <c r="E2551" s="339" t="s">
        <v>25444</v>
      </c>
      <c r="F2551"/>
      <c r="G2551"/>
      <c r="H2551"/>
    </row>
    <row r="2552" spans="1:8" ht="15" x14ac:dyDescent="0.25">
      <c r="A2552" s="16">
        <f t="shared" si="39"/>
        <v>746</v>
      </c>
      <c r="B2552">
        <v>746</v>
      </c>
      <c r="C2552" t="s">
        <v>25445</v>
      </c>
      <c r="D2552" s="16" t="s">
        <v>7753</v>
      </c>
      <c r="E2552" s="339" t="s">
        <v>25446</v>
      </c>
      <c r="F2552"/>
      <c r="G2552"/>
      <c r="H2552"/>
    </row>
    <row r="2553" spans="1:8" ht="15" x14ac:dyDescent="0.25">
      <c r="A2553" s="16">
        <f t="shared" si="39"/>
        <v>20269</v>
      </c>
      <c r="B2553">
        <v>20269</v>
      </c>
      <c r="C2553" t="s">
        <v>25447</v>
      </c>
      <c r="D2553" s="16" t="s">
        <v>7753</v>
      </c>
      <c r="E2553" s="339" t="s">
        <v>25448</v>
      </c>
      <c r="F2553"/>
      <c r="G2553"/>
      <c r="H2553"/>
    </row>
    <row r="2554" spans="1:8" ht="15" x14ac:dyDescent="0.25">
      <c r="A2554" s="16">
        <f t="shared" si="39"/>
        <v>20270</v>
      </c>
      <c r="B2554">
        <v>20270</v>
      </c>
      <c r="C2554" t="s">
        <v>25449</v>
      </c>
      <c r="D2554" s="16" t="s">
        <v>7753</v>
      </c>
      <c r="E2554" s="339" t="s">
        <v>16632</v>
      </c>
      <c r="F2554"/>
      <c r="G2554"/>
      <c r="H2554"/>
    </row>
    <row r="2555" spans="1:8" ht="15" x14ac:dyDescent="0.25">
      <c r="A2555" s="16">
        <f t="shared" si="39"/>
        <v>11696</v>
      </c>
      <c r="B2555">
        <v>11696</v>
      </c>
      <c r="C2555" t="s">
        <v>25450</v>
      </c>
      <c r="D2555" s="16" t="s">
        <v>7753</v>
      </c>
      <c r="E2555" s="339" t="s">
        <v>25451</v>
      </c>
      <c r="F2555"/>
      <c r="G2555"/>
      <c r="H2555"/>
    </row>
    <row r="2556" spans="1:8" ht="15" x14ac:dyDescent="0.25">
      <c r="A2556" s="16">
        <f t="shared" si="39"/>
        <v>10427</v>
      </c>
      <c r="B2556">
        <v>10427</v>
      </c>
      <c r="C2556" t="s">
        <v>25452</v>
      </c>
      <c r="D2556" s="16" t="s">
        <v>7753</v>
      </c>
      <c r="E2556" s="339" t="s">
        <v>25453</v>
      </c>
      <c r="F2556"/>
      <c r="G2556"/>
      <c r="H2556"/>
    </row>
    <row r="2557" spans="1:8" ht="15" x14ac:dyDescent="0.25">
      <c r="A2557" s="16">
        <f t="shared" si="39"/>
        <v>10428</v>
      </c>
      <c r="B2557">
        <v>10428</v>
      </c>
      <c r="C2557" t="s">
        <v>25454</v>
      </c>
      <c r="D2557" s="16" t="s">
        <v>7753</v>
      </c>
      <c r="E2557" s="339" t="s">
        <v>25455</v>
      </c>
      <c r="F2557"/>
      <c r="G2557"/>
      <c r="H2557"/>
    </row>
    <row r="2558" spans="1:8" ht="15" x14ac:dyDescent="0.25">
      <c r="A2558" s="16">
        <f t="shared" si="39"/>
        <v>36521</v>
      </c>
      <c r="B2558">
        <v>36521</v>
      </c>
      <c r="C2558" t="s">
        <v>25456</v>
      </c>
      <c r="D2558" s="16" t="s">
        <v>7753</v>
      </c>
      <c r="E2558" s="339" t="s">
        <v>25457</v>
      </c>
      <c r="F2558"/>
      <c r="G2558"/>
      <c r="H2558"/>
    </row>
    <row r="2559" spans="1:8" ht="15" x14ac:dyDescent="0.25">
      <c r="A2559" s="16">
        <f t="shared" si="39"/>
        <v>36794</v>
      </c>
      <c r="B2559">
        <v>36794</v>
      </c>
      <c r="C2559" t="s">
        <v>25458</v>
      </c>
      <c r="D2559" s="16" t="s">
        <v>7753</v>
      </c>
      <c r="E2559" s="339" t="s">
        <v>25459</v>
      </c>
      <c r="F2559"/>
      <c r="G2559"/>
      <c r="H2559"/>
    </row>
    <row r="2560" spans="1:8" ht="15" x14ac:dyDescent="0.25">
      <c r="A2560" s="16">
        <f t="shared" si="39"/>
        <v>10426</v>
      </c>
      <c r="B2560">
        <v>10426</v>
      </c>
      <c r="C2560" t="s">
        <v>25460</v>
      </c>
      <c r="D2560" s="16" t="s">
        <v>7753</v>
      </c>
      <c r="E2560" s="339" t="s">
        <v>25461</v>
      </c>
      <c r="F2560"/>
      <c r="G2560"/>
      <c r="H2560"/>
    </row>
    <row r="2561" spans="1:8" ht="15" x14ac:dyDescent="0.25">
      <c r="A2561" s="16">
        <f t="shared" si="39"/>
        <v>10425</v>
      </c>
      <c r="B2561">
        <v>10425</v>
      </c>
      <c r="C2561" t="s">
        <v>25462</v>
      </c>
      <c r="D2561" s="16" t="s">
        <v>7753</v>
      </c>
      <c r="E2561" s="339" t="s">
        <v>16601</v>
      </c>
      <c r="F2561"/>
      <c r="G2561"/>
      <c r="H2561"/>
    </row>
    <row r="2562" spans="1:8" ht="15" x14ac:dyDescent="0.25">
      <c r="A2562" s="16">
        <f t="shared" si="39"/>
        <v>10431</v>
      </c>
      <c r="B2562">
        <v>10431</v>
      </c>
      <c r="C2562" t="s">
        <v>25463</v>
      </c>
      <c r="D2562" s="16" t="s">
        <v>7753</v>
      </c>
      <c r="E2562" s="339" t="s">
        <v>25464</v>
      </c>
      <c r="F2562"/>
      <c r="G2562"/>
      <c r="H2562"/>
    </row>
    <row r="2563" spans="1:8" ht="15" x14ac:dyDescent="0.25">
      <c r="A2563" s="16">
        <f t="shared" ref="A2563:A2626" si="40">B2563</f>
        <v>10429</v>
      </c>
      <c r="B2563">
        <v>10429</v>
      </c>
      <c r="C2563" t="s">
        <v>25465</v>
      </c>
      <c r="D2563" s="16" t="s">
        <v>7753</v>
      </c>
      <c r="E2563" s="339" t="s">
        <v>25466</v>
      </c>
      <c r="F2563"/>
      <c r="G2563"/>
      <c r="H2563"/>
    </row>
    <row r="2564" spans="1:8" ht="15" x14ac:dyDescent="0.25">
      <c r="A2564" s="16">
        <f t="shared" si="40"/>
        <v>2354</v>
      </c>
      <c r="B2564">
        <v>2354</v>
      </c>
      <c r="C2564" t="s">
        <v>25467</v>
      </c>
      <c r="D2564" s="16" t="s">
        <v>7754</v>
      </c>
      <c r="E2564" s="339" t="s">
        <v>8173</v>
      </c>
      <c r="F2564"/>
      <c r="G2564"/>
      <c r="H2564"/>
    </row>
    <row r="2565" spans="1:8" ht="15" x14ac:dyDescent="0.25">
      <c r="A2565" s="16">
        <f t="shared" si="40"/>
        <v>40932</v>
      </c>
      <c r="B2565">
        <v>40932</v>
      </c>
      <c r="C2565" t="s">
        <v>25468</v>
      </c>
      <c r="D2565" s="16" t="s">
        <v>7813</v>
      </c>
      <c r="E2565" s="339" t="s">
        <v>25469</v>
      </c>
      <c r="F2565"/>
      <c r="G2565"/>
      <c r="H2565"/>
    </row>
    <row r="2566" spans="1:8" ht="15" x14ac:dyDescent="0.25">
      <c r="A2566" s="16">
        <f t="shared" si="40"/>
        <v>10853</v>
      </c>
      <c r="B2566">
        <v>10853</v>
      </c>
      <c r="C2566" t="s">
        <v>25470</v>
      </c>
      <c r="D2566" s="16" t="s">
        <v>7753</v>
      </c>
      <c r="E2566" s="339" t="s">
        <v>25471</v>
      </c>
      <c r="F2566"/>
      <c r="G2566"/>
      <c r="H2566"/>
    </row>
    <row r="2567" spans="1:8" ht="15" x14ac:dyDescent="0.25">
      <c r="A2567" s="16">
        <f t="shared" si="40"/>
        <v>5093</v>
      </c>
      <c r="B2567">
        <v>5093</v>
      </c>
      <c r="C2567" t="s">
        <v>25472</v>
      </c>
      <c r="D2567" s="16" t="s">
        <v>7854</v>
      </c>
      <c r="E2567" s="339" t="s">
        <v>13569</v>
      </c>
      <c r="F2567"/>
      <c r="G2567"/>
      <c r="H2567"/>
    </row>
    <row r="2568" spans="1:8" ht="15" x14ac:dyDescent="0.25">
      <c r="A2568" s="16">
        <f t="shared" si="40"/>
        <v>44331</v>
      </c>
      <c r="B2568">
        <v>44331</v>
      </c>
      <c r="C2568" t="s">
        <v>25473</v>
      </c>
      <c r="D2568" s="16" t="s">
        <v>7751</v>
      </c>
      <c r="E2568" s="339" t="s">
        <v>15124</v>
      </c>
      <c r="F2568"/>
      <c r="G2568"/>
      <c r="H2568"/>
    </row>
    <row r="2569" spans="1:8" ht="15" x14ac:dyDescent="0.25">
      <c r="A2569" s="16">
        <f t="shared" si="40"/>
        <v>37768</v>
      </c>
      <c r="B2569">
        <v>37768</v>
      </c>
      <c r="C2569" t="s">
        <v>25474</v>
      </c>
      <c r="D2569" s="16" t="s">
        <v>7753</v>
      </c>
      <c r="E2569" s="339" t="s">
        <v>25475</v>
      </c>
      <c r="F2569"/>
      <c r="G2569"/>
      <c r="H2569"/>
    </row>
    <row r="2570" spans="1:8" ht="15" x14ac:dyDescent="0.25">
      <c r="A2570" s="16">
        <f t="shared" si="40"/>
        <v>37773</v>
      </c>
      <c r="B2570">
        <v>37773</v>
      </c>
      <c r="C2570" t="s">
        <v>25476</v>
      </c>
      <c r="D2570" s="16" t="s">
        <v>7753</v>
      </c>
      <c r="E2570" s="339" t="s">
        <v>25477</v>
      </c>
      <c r="F2570"/>
      <c r="G2570"/>
      <c r="H2570"/>
    </row>
    <row r="2571" spans="1:8" ht="15" x14ac:dyDescent="0.25">
      <c r="A2571" s="16">
        <f t="shared" si="40"/>
        <v>37769</v>
      </c>
      <c r="B2571">
        <v>37769</v>
      </c>
      <c r="C2571" t="s">
        <v>25478</v>
      </c>
      <c r="D2571" s="16" t="s">
        <v>7753</v>
      </c>
      <c r="E2571" s="339" t="s">
        <v>25479</v>
      </c>
      <c r="F2571"/>
      <c r="G2571"/>
      <c r="H2571"/>
    </row>
    <row r="2572" spans="1:8" ht="15" x14ac:dyDescent="0.25">
      <c r="A2572" s="16">
        <f t="shared" si="40"/>
        <v>37770</v>
      </c>
      <c r="B2572">
        <v>37770</v>
      </c>
      <c r="C2572" t="s">
        <v>25480</v>
      </c>
      <c r="D2572" s="16" t="s">
        <v>7753</v>
      </c>
      <c r="E2572" s="339" t="s">
        <v>25481</v>
      </c>
      <c r="F2572"/>
      <c r="G2572"/>
      <c r="H2572"/>
    </row>
    <row r="2573" spans="1:8" ht="15" x14ac:dyDescent="0.25">
      <c r="A2573" s="16">
        <f t="shared" si="40"/>
        <v>38382</v>
      </c>
      <c r="B2573">
        <v>38382</v>
      </c>
      <c r="C2573" t="s">
        <v>25482</v>
      </c>
      <c r="D2573" s="16" t="s">
        <v>7753</v>
      </c>
      <c r="E2573" s="339" t="s">
        <v>18340</v>
      </c>
      <c r="F2573"/>
      <c r="G2573"/>
      <c r="H2573"/>
    </row>
    <row r="2574" spans="1:8" ht="15" x14ac:dyDescent="0.25">
      <c r="A2574" s="16">
        <f t="shared" si="40"/>
        <v>38383</v>
      </c>
      <c r="B2574">
        <v>38383</v>
      </c>
      <c r="C2574" t="s">
        <v>25483</v>
      </c>
      <c r="D2574" s="16" t="s">
        <v>7753</v>
      </c>
      <c r="E2574" s="339" t="s">
        <v>7881</v>
      </c>
      <c r="F2574"/>
      <c r="G2574"/>
      <c r="H2574"/>
    </row>
    <row r="2575" spans="1:8" ht="15" x14ac:dyDescent="0.25">
      <c r="A2575" s="16">
        <f t="shared" si="40"/>
        <v>3768</v>
      </c>
      <c r="B2575">
        <v>3768</v>
      </c>
      <c r="C2575" t="s">
        <v>25484</v>
      </c>
      <c r="D2575" s="16" t="s">
        <v>7753</v>
      </c>
      <c r="E2575" s="339" t="s">
        <v>12665</v>
      </c>
      <c r="F2575"/>
      <c r="G2575"/>
      <c r="H2575"/>
    </row>
    <row r="2576" spans="1:8" ht="15" x14ac:dyDescent="0.25">
      <c r="A2576" s="16">
        <f t="shared" si="40"/>
        <v>3767</v>
      </c>
      <c r="B2576">
        <v>3767</v>
      </c>
      <c r="C2576" t="s">
        <v>25485</v>
      </c>
      <c r="D2576" s="16" t="s">
        <v>7753</v>
      </c>
      <c r="E2576" s="339" t="s">
        <v>8320</v>
      </c>
      <c r="F2576"/>
      <c r="G2576"/>
      <c r="H2576"/>
    </row>
    <row r="2577" spans="1:8" ht="15" x14ac:dyDescent="0.25">
      <c r="A2577" s="16">
        <f t="shared" si="40"/>
        <v>13192</v>
      </c>
      <c r="B2577">
        <v>13192</v>
      </c>
      <c r="C2577" t="s">
        <v>25486</v>
      </c>
      <c r="D2577" s="16" t="s">
        <v>7753</v>
      </c>
      <c r="E2577" s="339" t="s">
        <v>25487</v>
      </c>
      <c r="F2577"/>
      <c r="G2577"/>
      <c r="H2577"/>
    </row>
    <row r="2578" spans="1:8" ht="15" x14ac:dyDescent="0.25">
      <c r="A2578" s="16">
        <f t="shared" si="40"/>
        <v>38413</v>
      </c>
      <c r="B2578">
        <v>38413</v>
      </c>
      <c r="C2578" t="s">
        <v>25488</v>
      </c>
      <c r="D2578" s="16" t="s">
        <v>7753</v>
      </c>
      <c r="E2578" s="339" t="s">
        <v>25489</v>
      </c>
      <c r="F2578"/>
      <c r="G2578"/>
      <c r="H2578"/>
    </row>
    <row r="2579" spans="1:8" ht="15" x14ac:dyDescent="0.25">
      <c r="A2579" s="16">
        <f t="shared" si="40"/>
        <v>42440</v>
      </c>
      <c r="B2579">
        <v>42440</v>
      </c>
      <c r="C2579" t="s">
        <v>25490</v>
      </c>
      <c r="D2579" s="16" t="s">
        <v>7753</v>
      </c>
      <c r="E2579" s="339" t="s">
        <v>25491</v>
      </c>
      <c r="F2579"/>
      <c r="G2579"/>
      <c r="H2579"/>
    </row>
    <row r="2580" spans="1:8" ht="15" x14ac:dyDescent="0.25">
      <c r="A2580" s="16">
        <f t="shared" si="40"/>
        <v>20193</v>
      </c>
      <c r="B2580">
        <v>20193</v>
      </c>
      <c r="C2580" t="s">
        <v>25492</v>
      </c>
      <c r="D2580" s="16" t="s">
        <v>8193</v>
      </c>
      <c r="E2580" s="339" t="s">
        <v>23258</v>
      </c>
      <c r="F2580"/>
      <c r="G2580"/>
      <c r="H2580"/>
    </row>
    <row r="2581" spans="1:8" ht="15" x14ac:dyDescent="0.25">
      <c r="A2581" s="16">
        <f t="shared" si="40"/>
        <v>10527</v>
      </c>
      <c r="B2581">
        <v>10527</v>
      </c>
      <c r="C2581" t="s">
        <v>25493</v>
      </c>
      <c r="D2581" s="16" t="s">
        <v>8194</v>
      </c>
      <c r="E2581" s="339" t="s">
        <v>8353</v>
      </c>
      <c r="F2581"/>
      <c r="G2581"/>
      <c r="H2581"/>
    </row>
    <row r="2582" spans="1:8" ht="15" x14ac:dyDescent="0.25">
      <c r="A2582" s="16">
        <f t="shared" si="40"/>
        <v>41805</v>
      </c>
      <c r="B2582">
        <v>41805</v>
      </c>
      <c r="C2582" t="s">
        <v>25494</v>
      </c>
      <c r="D2582" s="16" t="s">
        <v>7813</v>
      </c>
      <c r="E2582" s="339" t="s">
        <v>25495</v>
      </c>
      <c r="F2582"/>
      <c r="G2582"/>
      <c r="H2582"/>
    </row>
    <row r="2583" spans="1:8" ht="15" x14ac:dyDescent="0.25">
      <c r="A2583" s="16">
        <f t="shared" si="40"/>
        <v>40271</v>
      </c>
      <c r="B2583">
        <v>40271</v>
      </c>
      <c r="C2583" t="s">
        <v>25496</v>
      </c>
      <c r="D2583" s="16" t="s">
        <v>16693</v>
      </c>
      <c r="E2583" s="339" t="s">
        <v>8371</v>
      </c>
      <c r="F2583"/>
      <c r="G2583"/>
      <c r="H2583"/>
    </row>
    <row r="2584" spans="1:8" ht="15" x14ac:dyDescent="0.25">
      <c r="A2584" s="16">
        <f t="shared" si="40"/>
        <v>40287</v>
      </c>
      <c r="B2584">
        <v>40287</v>
      </c>
      <c r="C2584" t="s">
        <v>25497</v>
      </c>
      <c r="D2584" s="16" t="s">
        <v>7813</v>
      </c>
      <c r="E2584" s="339" t="s">
        <v>14667</v>
      </c>
      <c r="F2584"/>
      <c r="G2584"/>
      <c r="H2584"/>
    </row>
    <row r="2585" spans="1:8" ht="15" x14ac:dyDescent="0.25">
      <c r="A2585" s="16">
        <f t="shared" si="40"/>
        <v>4084</v>
      </c>
      <c r="B2585">
        <v>4084</v>
      </c>
      <c r="C2585" t="s">
        <v>25498</v>
      </c>
      <c r="D2585" s="16" t="s">
        <v>7754</v>
      </c>
      <c r="E2585" s="339" t="s">
        <v>8165</v>
      </c>
      <c r="F2585"/>
      <c r="G2585"/>
      <c r="H2585"/>
    </row>
    <row r="2586" spans="1:8" ht="15" x14ac:dyDescent="0.25">
      <c r="A2586" s="16">
        <f t="shared" si="40"/>
        <v>743</v>
      </c>
      <c r="B2586">
        <v>743</v>
      </c>
      <c r="C2586" t="s">
        <v>25499</v>
      </c>
      <c r="D2586" s="16" t="s">
        <v>7754</v>
      </c>
      <c r="E2586" s="339" t="s">
        <v>8165</v>
      </c>
      <c r="F2586"/>
      <c r="G2586"/>
      <c r="H2586"/>
    </row>
    <row r="2587" spans="1:8" ht="15" x14ac:dyDescent="0.25">
      <c r="A2587" s="16">
        <f t="shared" si="40"/>
        <v>40293</v>
      </c>
      <c r="B2587">
        <v>40293</v>
      </c>
      <c r="C2587" t="s">
        <v>25500</v>
      </c>
      <c r="D2587" s="16" t="s">
        <v>7754</v>
      </c>
      <c r="E2587" s="339" t="s">
        <v>13014</v>
      </c>
      <c r="F2587"/>
      <c r="G2587"/>
      <c r="H2587"/>
    </row>
    <row r="2588" spans="1:8" ht="15" x14ac:dyDescent="0.25">
      <c r="A2588" s="16">
        <f t="shared" si="40"/>
        <v>40294</v>
      </c>
      <c r="B2588">
        <v>40294</v>
      </c>
      <c r="C2588" t="s">
        <v>25501</v>
      </c>
      <c r="D2588" s="16" t="s">
        <v>7754</v>
      </c>
      <c r="E2588" s="339" t="s">
        <v>8165</v>
      </c>
      <c r="F2588"/>
      <c r="G2588"/>
      <c r="H2588"/>
    </row>
    <row r="2589" spans="1:8" ht="15" x14ac:dyDescent="0.25">
      <c r="A2589" s="16">
        <f t="shared" si="40"/>
        <v>4085</v>
      </c>
      <c r="B2589">
        <v>4085</v>
      </c>
      <c r="C2589" t="s">
        <v>25502</v>
      </c>
      <c r="D2589" s="16" t="s">
        <v>7754</v>
      </c>
      <c r="E2589" s="339" t="s">
        <v>7869</v>
      </c>
      <c r="F2589"/>
      <c r="G2589"/>
      <c r="H2589"/>
    </row>
    <row r="2590" spans="1:8" ht="15" x14ac:dyDescent="0.25">
      <c r="A2590" s="16">
        <f t="shared" si="40"/>
        <v>10779</v>
      </c>
      <c r="B2590">
        <v>10779</v>
      </c>
      <c r="C2590" t="s">
        <v>25503</v>
      </c>
      <c r="D2590" s="16" t="s">
        <v>7813</v>
      </c>
      <c r="E2590" s="339" t="s">
        <v>25504</v>
      </c>
      <c r="F2590"/>
      <c r="G2590"/>
      <c r="H2590"/>
    </row>
    <row r="2591" spans="1:8" ht="15" x14ac:dyDescent="0.25">
      <c r="A2591" s="16">
        <f t="shared" si="40"/>
        <v>10777</v>
      </c>
      <c r="B2591">
        <v>10777</v>
      </c>
      <c r="C2591" t="s">
        <v>25505</v>
      </c>
      <c r="D2591" s="16" t="s">
        <v>7813</v>
      </c>
      <c r="E2591" s="339" t="s">
        <v>25506</v>
      </c>
      <c r="F2591"/>
      <c r="G2591"/>
      <c r="H2591"/>
    </row>
    <row r="2592" spans="1:8" ht="15" x14ac:dyDescent="0.25">
      <c r="A2592" s="16">
        <f t="shared" si="40"/>
        <v>10775</v>
      </c>
      <c r="B2592">
        <v>10775</v>
      </c>
      <c r="C2592" t="s">
        <v>25507</v>
      </c>
      <c r="D2592" s="16" t="s">
        <v>7813</v>
      </c>
      <c r="E2592" s="339" t="s">
        <v>25508</v>
      </c>
      <c r="F2592"/>
      <c r="G2592"/>
      <c r="H2592"/>
    </row>
    <row r="2593" spans="1:8" ht="15" x14ac:dyDescent="0.25">
      <c r="A2593" s="16">
        <f t="shared" si="40"/>
        <v>10776</v>
      </c>
      <c r="B2593">
        <v>10776</v>
      </c>
      <c r="C2593" t="s">
        <v>25509</v>
      </c>
      <c r="D2593" s="16" t="s">
        <v>7813</v>
      </c>
      <c r="E2593" s="339" t="s">
        <v>25510</v>
      </c>
      <c r="F2593"/>
      <c r="G2593"/>
      <c r="H2593"/>
    </row>
    <row r="2594" spans="1:8" ht="15" x14ac:dyDescent="0.25">
      <c r="A2594" s="16">
        <f t="shared" si="40"/>
        <v>10778</v>
      </c>
      <c r="B2594">
        <v>10778</v>
      </c>
      <c r="C2594" t="s">
        <v>25511</v>
      </c>
      <c r="D2594" s="16" t="s">
        <v>7813</v>
      </c>
      <c r="E2594" s="339" t="s">
        <v>25504</v>
      </c>
      <c r="F2594"/>
      <c r="G2594"/>
      <c r="H2594"/>
    </row>
    <row r="2595" spans="1:8" ht="15" x14ac:dyDescent="0.25">
      <c r="A2595" s="16">
        <f t="shared" si="40"/>
        <v>40339</v>
      </c>
      <c r="B2595">
        <v>40339</v>
      </c>
      <c r="C2595" t="s">
        <v>25512</v>
      </c>
      <c r="D2595" s="16" t="s">
        <v>16693</v>
      </c>
      <c r="E2595" s="339" t="s">
        <v>20270</v>
      </c>
      <c r="F2595"/>
      <c r="G2595"/>
      <c r="H2595"/>
    </row>
    <row r="2596" spans="1:8" ht="15" x14ac:dyDescent="0.25">
      <c r="A2596" s="16">
        <f t="shared" si="40"/>
        <v>10749</v>
      </c>
      <c r="B2596">
        <v>10749</v>
      </c>
      <c r="C2596" t="s">
        <v>25513</v>
      </c>
      <c r="D2596" s="16" t="s">
        <v>16693</v>
      </c>
      <c r="E2596" s="339" t="s">
        <v>12944</v>
      </c>
      <c r="F2596"/>
      <c r="G2596"/>
      <c r="H2596"/>
    </row>
    <row r="2597" spans="1:8" ht="15" x14ac:dyDescent="0.25">
      <c r="A2597" s="16">
        <f t="shared" si="40"/>
        <v>40290</v>
      </c>
      <c r="B2597">
        <v>40290</v>
      </c>
      <c r="C2597" t="s">
        <v>25514</v>
      </c>
      <c r="D2597" s="16" t="s">
        <v>16693</v>
      </c>
      <c r="E2597" s="339" t="s">
        <v>8716</v>
      </c>
      <c r="F2597"/>
      <c r="G2597"/>
      <c r="H2597"/>
    </row>
    <row r="2598" spans="1:8" ht="15" x14ac:dyDescent="0.25">
      <c r="A2598" s="16">
        <f t="shared" si="40"/>
        <v>3346</v>
      </c>
      <c r="B2598">
        <v>3346</v>
      </c>
      <c r="C2598" t="s">
        <v>25515</v>
      </c>
      <c r="D2598" s="16" t="s">
        <v>7754</v>
      </c>
      <c r="E2598" s="339" t="s">
        <v>8347</v>
      </c>
      <c r="F2598"/>
      <c r="G2598"/>
      <c r="H2598"/>
    </row>
    <row r="2599" spans="1:8" ht="15" x14ac:dyDescent="0.25">
      <c r="A2599" s="16">
        <f t="shared" si="40"/>
        <v>3348</v>
      </c>
      <c r="B2599">
        <v>3348</v>
      </c>
      <c r="C2599" t="s">
        <v>25516</v>
      </c>
      <c r="D2599" s="16" t="s">
        <v>7754</v>
      </c>
      <c r="E2599" s="339" t="s">
        <v>8291</v>
      </c>
      <c r="F2599"/>
      <c r="G2599"/>
      <c r="H2599"/>
    </row>
    <row r="2600" spans="1:8" ht="15" x14ac:dyDescent="0.25">
      <c r="A2600" s="16">
        <f t="shared" si="40"/>
        <v>39833</v>
      </c>
      <c r="B2600">
        <v>39833</v>
      </c>
      <c r="C2600" t="s">
        <v>25517</v>
      </c>
      <c r="D2600" s="16" t="s">
        <v>7754</v>
      </c>
      <c r="E2600" s="339" t="s">
        <v>25518</v>
      </c>
      <c r="F2600"/>
      <c r="G2600"/>
      <c r="H2600"/>
    </row>
    <row r="2601" spans="1:8" ht="15" x14ac:dyDescent="0.25">
      <c r="A2601" s="16">
        <f t="shared" si="40"/>
        <v>7252</v>
      </c>
      <c r="B2601">
        <v>7252</v>
      </c>
      <c r="C2601" t="s">
        <v>25519</v>
      </c>
      <c r="D2601" s="16" t="s">
        <v>7754</v>
      </c>
      <c r="E2601" s="339" t="s">
        <v>7930</v>
      </c>
      <c r="F2601"/>
      <c r="G2601"/>
      <c r="H2601"/>
    </row>
    <row r="2602" spans="1:8" ht="15" x14ac:dyDescent="0.25">
      <c r="A2602" s="16">
        <f t="shared" si="40"/>
        <v>7247</v>
      </c>
      <c r="B2602">
        <v>7247</v>
      </c>
      <c r="C2602" t="s">
        <v>25520</v>
      </c>
      <c r="D2602" s="16" t="s">
        <v>7754</v>
      </c>
      <c r="E2602" s="339" t="s">
        <v>7930</v>
      </c>
      <c r="F2602"/>
      <c r="G2602"/>
      <c r="H2602"/>
    </row>
    <row r="2603" spans="1:8" ht="15" x14ac:dyDescent="0.25">
      <c r="A2603" s="16">
        <f t="shared" si="40"/>
        <v>40291</v>
      </c>
      <c r="B2603">
        <v>40291</v>
      </c>
      <c r="C2603" t="s">
        <v>25521</v>
      </c>
      <c r="D2603" s="16" t="s">
        <v>16693</v>
      </c>
      <c r="E2603" s="339" t="s">
        <v>25522</v>
      </c>
      <c r="F2603"/>
      <c r="G2603"/>
      <c r="H2603"/>
    </row>
    <row r="2604" spans="1:8" ht="15" x14ac:dyDescent="0.25">
      <c r="A2604" s="16">
        <f t="shared" si="40"/>
        <v>40275</v>
      </c>
      <c r="B2604">
        <v>40275</v>
      </c>
      <c r="C2604" t="s">
        <v>25523</v>
      </c>
      <c r="D2604" s="16" t="s">
        <v>16693</v>
      </c>
      <c r="E2604" s="339" t="s">
        <v>25524</v>
      </c>
      <c r="F2604"/>
      <c r="G2604"/>
      <c r="H2604"/>
    </row>
    <row r="2605" spans="1:8" ht="15" x14ac:dyDescent="0.25">
      <c r="A2605" s="16">
        <f t="shared" si="40"/>
        <v>42408</v>
      </c>
      <c r="B2605">
        <v>42408</v>
      </c>
      <c r="C2605" t="s">
        <v>25525</v>
      </c>
      <c r="D2605" s="16" t="s">
        <v>7752</v>
      </c>
      <c r="E2605" s="339" t="s">
        <v>8163</v>
      </c>
      <c r="F2605"/>
      <c r="G2605"/>
      <c r="H2605"/>
    </row>
    <row r="2606" spans="1:8" ht="15" x14ac:dyDescent="0.25">
      <c r="A2606" s="16">
        <f t="shared" si="40"/>
        <v>3777</v>
      </c>
      <c r="B2606">
        <v>3777</v>
      </c>
      <c r="C2606" t="s">
        <v>25526</v>
      </c>
      <c r="D2606" s="16" t="s">
        <v>7752</v>
      </c>
      <c r="E2606" s="339" t="s">
        <v>25527</v>
      </c>
      <c r="F2606"/>
      <c r="G2606"/>
      <c r="H2606"/>
    </row>
    <row r="2607" spans="1:8" ht="15" x14ac:dyDescent="0.25">
      <c r="A2607" s="16">
        <f t="shared" si="40"/>
        <v>44699</v>
      </c>
      <c r="B2607">
        <v>44699</v>
      </c>
      <c r="C2607" t="s">
        <v>25528</v>
      </c>
      <c r="D2607" s="16" t="s">
        <v>7755</v>
      </c>
      <c r="E2607" s="339" t="s">
        <v>16700</v>
      </c>
      <c r="F2607"/>
      <c r="G2607"/>
      <c r="H2607"/>
    </row>
    <row r="2608" spans="1:8" ht="15" x14ac:dyDescent="0.25">
      <c r="A2608" s="16">
        <f t="shared" si="40"/>
        <v>3798</v>
      </c>
      <c r="B2608">
        <v>3798</v>
      </c>
      <c r="C2608" t="s">
        <v>25529</v>
      </c>
      <c r="D2608" s="16" t="s">
        <v>7753</v>
      </c>
      <c r="E2608" s="339" t="s">
        <v>16226</v>
      </c>
      <c r="F2608"/>
      <c r="G2608"/>
      <c r="H2608"/>
    </row>
    <row r="2609" spans="1:8" ht="15" x14ac:dyDescent="0.25">
      <c r="A2609" s="16">
        <f t="shared" si="40"/>
        <v>38769</v>
      </c>
      <c r="B2609">
        <v>38769</v>
      </c>
      <c r="C2609" t="s">
        <v>25530</v>
      </c>
      <c r="D2609" s="16" t="s">
        <v>7753</v>
      </c>
      <c r="E2609" s="339" t="s">
        <v>14937</v>
      </c>
      <c r="F2609"/>
      <c r="G2609"/>
      <c r="H2609"/>
    </row>
    <row r="2610" spans="1:8" ht="15" x14ac:dyDescent="0.25">
      <c r="A2610" s="16">
        <f t="shared" si="40"/>
        <v>39510</v>
      </c>
      <c r="B2610">
        <v>39510</v>
      </c>
      <c r="C2610" t="s">
        <v>25531</v>
      </c>
      <c r="D2610" s="16" t="s">
        <v>7753</v>
      </c>
      <c r="E2610" s="339" t="s">
        <v>25532</v>
      </c>
      <c r="F2610"/>
      <c r="G2610"/>
      <c r="H2610"/>
    </row>
    <row r="2611" spans="1:8" ht="15" x14ac:dyDescent="0.25">
      <c r="A2611" s="16">
        <f t="shared" si="40"/>
        <v>38776</v>
      </c>
      <c r="B2611">
        <v>38776</v>
      </c>
      <c r="C2611" t="s">
        <v>25533</v>
      </c>
      <c r="D2611" s="16" t="s">
        <v>7753</v>
      </c>
      <c r="E2611" s="339" t="s">
        <v>25534</v>
      </c>
      <c r="F2611"/>
      <c r="G2611"/>
      <c r="H2611"/>
    </row>
    <row r="2612" spans="1:8" ht="15" x14ac:dyDescent="0.25">
      <c r="A2612" s="16">
        <f t="shared" si="40"/>
        <v>38774</v>
      </c>
      <c r="B2612">
        <v>38774</v>
      </c>
      <c r="C2612" t="s">
        <v>25535</v>
      </c>
      <c r="D2612" s="16" t="s">
        <v>7753</v>
      </c>
      <c r="E2612" s="339" t="s">
        <v>15062</v>
      </c>
      <c r="F2612"/>
      <c r="G2612"/>
      <c r="H2612"/>
    </row>
    <row r="2613" spans="1:8" ht="15" x14ac:dyDescent="0.25">
      <c r="A2613" s="16">
        <f t="shared" si="40"/>
        <v>42247</v>
      </c>
      <c r="B2613">
        <v>42247</v>
      </c>
      <c r="C2613" t="s">
        <v>25536</v>
      </c>
      <c r="D2613" s="16" t="s">
        <v>7753</v>
      </c>
      <c r="E2613" s="339" t="s">
        <v>25537</v>
      </c>
      <c r="F2613"/>
      <c r="G2613"/>
      <c r="H2613"/>
    </row>
    <row r="2614" spans="1:8" ht="15" x14ac:dyDescent="0.25">
      <c r="A2614" s="16">
        <f t="shared" si="40"/>
        <v>42248</v>
      </c>
      <c r="B2614">
        <v>42248</v>
      </c>
      <c r="C2614" t="s">
        <v>25538</v>
      </c>
      <c r="D2614" s="16" t="s">
        <v>7753</v>
      </c>
      <c r="E2614" s="339" t="s">
        <v>25539</v>
      </c>
      <c r="F2614"/>
      <c r="G2614"/>
      <c r="H2614"/>
    </row>
    <row r="2615" spans="1:8" ht="15" x14ac:dyDescent="0.25">
      <c r="A2615" s="16">
        <f t="shared" si="40"/>
        <v>42249</v>
      </c>
      <c r="B2615">
        <v>42249</v>
      </c>
      <c r="C2615" t="s">
        <v>25540</v>
      </c>
      <c r="D2615" s="16" t="s">
        <v>7753</v>
      </c>
      <c r="E2615" s="339" t="s">
        <v>25541</v>
      </c>
      <c r="F2615"/>
      <c r="G2615"/>
      <c r="H2615"/>
    </row>
    <row r="2616" spans="1:8" ht="15" x14ac:dyDescent="0.25">
      <c r="A2616" s="16">
        <f t="shared" si="40"/>
        <v>42244</v>
      </c>
      <c r="B2616">
        <v>42244</v>
      </c>
      <c r="C2616" t="s">
        <v>25542</v>
      </c>
      <c r="D2616" s="16" t="s">
        <v>7753</v>
      </c>
      <c r="E2616" s="339" t="s">
        <v>20887</v>
      </c>
      <c r="F2616"/>
      <c r="G2616"/>
      <c r="H2616"/>
    </row>
    <row r="2617" spans="1:8" ht="15" x14ac:dyDescent="0.25">
      <c r="A2617" s="16">
        <f t="shared" si="40"/>
        <v>42245</v>
      </c>
      <c r="B2617">
        <v>42245</v>
      </c>
      <c r="C2617" t="s">
        <v>25543</v>
      </c>
      <c r="D2617" s="16" t="s">
        <v>7753</v>
      </c>
      <c r="E2617" s="339" t="s">
        <v>25544</v>
      </c>
      <c r="F2617"/>
      <c r="G2617"/>
      <c r="H2617"/>
    </row>
    <row r="2618" spans="1:8" ht="15" x14ac:dyDescent="0.25">
      <c r="A2618" s="16">
        <f t="shared" si="40"/>
        <v>42246</v>
      </c>
      <c r="B2618">
        <v>42246</v>
      </c>
      <c r="C2618" t="s">
        <v>25545</v>
      </c>
      <c r="D2618" s="16" t="s">
        <v>7753</v>
      </c>
      <c r="E2618" s="339" t="s">
        <v>25546</v>
      </c>
      <c r="F2618"/>
      <c r="G2618"/>
      <c r="H2618"/>
    </row>
    <row r="2619" spans="1:8" ht="15" x14ac:dyDescent="0.25">
      <c r="A2619" s="16">
        <f t="shared" si="40"/>
        <v>42243</v>
      </c>
      <c r="B2619">
        <v>42243</v>
      </c>
      <c r="C2619" t="s">
        <v>25547</v>
      </c>
      <c r="D2619" s="16" t="s">
        <v>7753</v>
      </c>
      <c r="E2619" s="339" t="s">
        <v>25548</v>
      </c>
      <c r="F2619"/>
      <c r="G2619"/>
      <c r="H2619"/>
    </row>
    <row r="2620" spans="1:8" ht="15" x14ac:dyDescent="0.25">
      <c r="A2620" s="16">
        <f t="shared" si="40"/>
        <v>38889</v>
      </c>
      <c r="B2620">
        <v>38889</v>
      </c>
      <c r="C2620" t="s">
        <v>25549</v>
      </c>
      <c r="D2620" s="16" t="s">
        <v>7753</v>
      </c>
      <c r="E2620" s="339" t="s">
        <v>21486</v>
      </c>
      <c r="F2620"/>
      <c r="G2620"/>
      <c r="H2620"/>
    </row>
    <row r="2621" spans="1:8" ht="15" x14ac:dyDescent="0.25">
      <c r="A2621" s="16">
        <f t="shared" si="40"/>
        <v>38784</v>
      </c>
      <c r="B2621">
        <v>38784</v>
      </c>
      <c r="C2621" t="s">
        <v>25550</v>
      </c>
      <c r="D2621" s="16" t="s">
        <v>7753</v>
      </c>
      <c r="E2621" s="339" t="s">
        <v>22439</v>
      </c>
      <c r="F2621"/>
      <c r="G2621"/>
      <c r="H2621"/>
    </row>
    <row r="2622" spans="1:8" ht="15" x14ac:dyDescent="0.25">
      <c r="A2622" s="16">
        <f t="shared" si="40"/>
        <v>3788</v>
      </c>
      <c r="B2622">
        <v>3788</v>
      </c>
      <c r="C2622" t="s">
        <v>25551</v>
      </c>
      <c r="D2622" s="16" t="s">
        <v>7753</v>
      </c>
      <c r="E2622" s="339" t="s">
        <v>14650</v>
      </c>
      <c r="F2622"/>
      <c r="G2622"/>
      <c r="H2622"/>
    </row>
    <row r="2623" spans="1:8" ht="15" x14ac:dyDescent="0.25">
      <c r="A2623" s="16">
        <f t="shared" si="40"/>
        <v>12230</v>
      </c>
      <c r="B2623">
        <v>12230</v>
      </c>
      <c r="C2623" t="s">
        <v>25552</v>
      </c>
      <c r="D2623" s="16" t="s">
        <v>7753</v>
      </c>
      <c r="E2623" s="339" t="s">
        <v>25553</v>
      </c>
      <c r="F2623"/>
      <c r="G2623"/>
      <c r="H2623"/>
    </row>
    <row r="2624" spans="1:8" ht="15" x14ac:dyDescent="0.25">
      <c r="A2624" s="16">
        <f t="shared" si="40"/>
        <v>3780</v>
      </c>
      <c r="B2624">
        <v>3780</v>
      </c>
      <c r="C2624" t="s">
        <v>25554</v>
      </c>
      <c r="D2624" s="16" t="s">
        <v>7753</v>
      </c>
      <c r="E2624" s="339" t="s">
        <v>25555</v>
      </c>
      <c r="F2624"/>
      <c r="G2624"/>
      <c r="H2624"/>
    </row>
    <row r="2625" spans="1:8" ht="15" x14ac:dyDescent="0.25">
      <c r="A2625" s="16">
        <f t="shared" si="40"/>
        <v>12231</v>
      </c>
      <c r="B2625">
        <v>12231</v>
      </c>
      <c r="C2625" t="s">
        <v>25556</v>
      </c>
      <c r="D2625" s="16" t="s">
        <v>7753</v>
      </c>
      <c r="E2625" s="339" t="s">
        <v>16428</v>
      </c>
      <c r="F2625"/>
      <c r="G2625"/>
      <c r="H2625"/>
    </row>
    <row r="2626" spans="1:8" ht="15" x14ac:dyDescent="0.25">
      <c r="A2626" s="16">
        <f t="shared" si="40"/>
        <v>3811</v>
      </c>
      <c r="B2626">
        <v>3811</v>
      </c>
      <c r="C2626" t="s">
        <v>25557</v>
      </c>
      <c r="D2626" s="16" t="s">
        <v>7753</v>
      </c>
      <c r="E2626" s="339" t="s">
        <v>25558</v>
      </c>
      <c r="F2626"/>
      <c r="G2626"/>
      <c r="H2626"/>
    </row>
    <row r="2627" spans="1:8" ht="15" x14ac:dyDescent="0.25">
      <c r="A2627" s="16">
        <f t="shared" ref="A2627:A2690" si="41">B2627</f>
        <v>12232</v>
      </c>
      <c r="B2627">
        <v>12232</v>
      </c>
      <c r="C2627" t="s">
        <v>25559</v>
      </c>
      <c r="D2627" s="16" t="s">
        <v>7753</v>
      </c>
      <c r="E2627" s="339" t="s">
        <v>25560</v>
      </c>
      <c r="F2627"/>
      <c r="G2627"/>
      <c r="H2627"/>
    </row>
    <row r="2628" spans="1:8" ht="15" x14ac:dyDescent="0.25">
      <c r="A2628" s="16">
        <f t="shared" si="41"/>
        <v>3799</v>
      </c>
      <c r="B2628">
        <v>3799</v>
      </c>
      <c r="C2628" t="s">
        <v>25561</v>
      </c>
      <c r="D2628" s="16" t="s">
        <v>7753</v>
      </c>
      <c r="E2628" s="339" t="s">
        <v>25562</v>
      </c>
      <c r="F2628"/>
      <c r="G2628"/>
      <c r="H2628"/>
    </row>
    <row r="2629" spans="1:8" ht="15" x14ac:dyDescent="0.25">
      <c r="A2629" s="16">
        <f t="shared" si="41"/>
        <v>12239</v>
      </c>
      <c r="B2629">
        <v>12239</v>
      </c>
      <c r="C2629" t="s">
        <v>25563</v>
      </c>
      <c r="D2629" s="16" t="s">
        <v>7753</v>
      </c>
      <c r="E2629" s="339" t="s">
        <v>15964</v>
      </c>
      <c r="F2629"/>
      <c r="G2629"/>
      <c r="H2629"/>
    </row>
    <row r="2630" spans="1:8" ht="15" x14ac:dyDescent="0.25">
      <c r="A2630" s="16">
        <f t="shared" si="41"/>
        <v>38773</v>
      </c>
      <c r="B2630">
        <v>38773</v>
      </c>
      <c r="C2630" t="s">
        <v>25564</v>
      </c>
      <c r="D2630" s="16" t="s">
        <v>7753</v>
      </c>
      <c r="E2630" s="339" t="s">
        <v>23790</v>
      </c>
      <c r="F2630"/>
      <c r="G2630"/>
      <c r="H2630"/>
    </row>
    <row r="2631" spans="1:8" ht="15" x14ac:dyDescent="0.25">
      <c r="A2631" s="16">
        <f t="shared" si="41"/>
        <v>12271</v>
      </c>
      <c r="B2631">
        <v>12271</v>
      </c>
      <c r="C2631" t="s">
        <v>25565</v>
      </c>
      <c r="D2631" s="16" t="s">
        <v>7753</v>
      </c>
      <c r="E2631" s="339" t="s">
        <v>25566</v>
      </c>
      <c r="F2631"/>
      <c r="G2631"/>
      <c r="H2631"/>
    </row>
    <row r="2632" spans="1:8" ht="15" x14ac:dyDescent="0.25">
      <c r="A2632" s="16">
        <f t="shared" si="41"/>
        <v>13382</v>
      </c>
      <c r="B2632">
        <v>13382</v>
      </c>
      <c r="C2632" t="s">
        <v>25567</v>
      </c>
      <c r="D2632" s="16" t="s">
        <v>7753</v>
      </c>
      <c r="E2632" s="339" t="s">
        <v>25568</v>
      </c>
      <c r="F2632"/>
      <c r="G2632"/>
      <c r="H2632"/>
    </row>
    <row r="2633" spans="1:8" ht="15" x14ac:dyDescent="0.25">
      <c r="A2633" s="16">
        <f t="shared" si="41"/>
        <v>38785</v>
      </c>
      <c r="B2633">
        <v>38785</v>
      </c>
      <c r="C2633" t="s">
        <v>25569</v>
      </c>
      <c r="D2633" s="16" t="s">
        <v>7753</v>
      </c>
      <c r="E2633" s="339" t="s">
        <v>25570</v>
      </c>
      <c r="F2633"/>
      <c r="G2633"/>
      <c r="H2633"/>
    </row>
    <row r="2634" spans="1:8" ht="15" x14ac:dyDescent="0.25">
      <c r="A2634" s="16">
        <f t="shared" si="41"/>
        <v>38786</v>
      </c>
      <c r="B2634">
        <v>38786</v>
      </c>
      <c r="C2634" t="s">
        <v>25571</v>
      </c>
      <c r="D2634" s="16" t="s">
        <v>7753</v>
      </c>
      <c r="E2634" s="339" t="s">
        <v>25572</v>
      </c>
      <c r="F2634"/>
      <c r="G2634"/>
      <c r="H2634"/>
    </row>
    <row r="2635" spans="1:8" ht="15" x14ac:dyDescent="0.25">
      <c r="A2635" s="16">
        <f t="shared" si="41"/>
        <v>39385</v>
      </c>
      <c r="B2635">
        <v>39385</v>
      </c>
      <c r="C2635" t="s">
        <v>25573</v>
      </c>
      <c r="D2635" s="16" t="s">
        <v>7753</v>
      </c>
      <c r="E2635" s="339" t="s">
        <v>10695</v>
      </c>
      <c r="F2635"/>
      <c r="G2635"/>
      <c r="H2635"/>
    </row>
    <row r="2636" spans="1:8" ht="15" x14ac:dyDescent="0.25">
      <c r="A2636" s="16">
        <f t="shared" si="41"/>
        <v>39389</v>
      </c>
      <c r="B2636">
        <v>39389</v>
      </c>
      <c r="C2636" t="s">
        <v>25574</v>
      </c>
      <c r="D2636" s="16" t="s">
        <v>7753</v>
      </c>
      <c r="E2636" s="339" t="s">
        <v>13349</v>
      </c>
      <c r="F2636"/>
      <c r="G2636"/>
      <c r="H2636"/>
    </row>
    <row r="2637" spans="1:8" ht="15" x14ac:dyDescent="0.25">
      <c r="A2637" s="16">
        <f t="shared" si="41"/>
        <v>39390</v>
      </c>
      <c r="B2637">
        <v>39390</v>
      </c>
      <c r="C2637" t="s">
        <v>25575</v>
      </c>
      <c r="D2637" s="16" t="s">
        <v>7753</v>
      </c>
      <c r="E2637" s="339" t="s">
        <v>20953</v>
      </c>
      <c r="F2637"/>
      <c r="G2637"/>
      <c r="H2637"/>
    </row>
    <row r="2638" spans="1:8" ht="15" x14ac:dyDescent="0.25">
      <c r="A2638" s="16">
        <f t="shared" si="41"/>
        <v>39391</v>
      </c>
      <c r="B2638">
        <v>39391</v>
      </c>
      <c r="C2638" t="s">
        <v>25576</v>
      </c>
      <c r="D2638" s="16" t="s">
        <v>7753</v>
      </c>
      <c r="E2638" s="339" t="s">
        <v>20627</v>
      </c>
      <c r="F2638"/>
      <c r="G2638"/>
      <c r="H2638"/>
    </row>
    <row r="2639" spans="1:8" ht="15" x14ac:dyDescent="0.25">
      <c r="A2639" s="16">
        <f t="shared" si="41"/>
        <v>3803</v>
      </c>
      <c r="B2639">
        <v>3803</v>
      </c>
      <c r="C2639" t="s">
        <v>25577</v>
      </c>
      <c r="D2639" s="16" t="s">
        <v>7753</v>
      </c>
      <c r="E2639" s="339" t="s">
        <v>20965</v>
      </c>
      <c r="F2639"/>
      <c r="G2639"/>
      <c r="H2639"/>
    </row>
    <row r="2640" spans="1:8" ht="15" x14ac:dyDescent="0.25">
      <c r="A2640" s="16">
        <f t="shared" si="41"/>
        <v>38770</v>
      </c>
      <c r="B2640">
        <v>38770</v>
      </c>
      <c r="C2640" t="s">
        <v>25578</v>
      </c>
      <c r="D2640" s="16" t="s">
        <v>7753</v>
      </c>
      <c r="E2640" s="339" t="s">
        <v>25579</v>
      </c>
      <c r="F2640"/>
      <c r="G2640"/>
      <c r="H2640"/>
    </row>
    <row r="2641" spans="1:8" ht="15" x14ac:dyDescent="0.25">
      <c r="A2641" s="16">
        <f t="shared" si="41"/>
        <v>12267</v>
      </c>
      <c r="B2641">
        <v>12267</v>
      </c>
      <c r="C2641" t="s">
        <v>25580</v>
      </c>
      <c r="D2641" s="16" t="s">
        <v>7753</v>
      </c>
      <c r="E2641" s="339" t="s">
        <v>25581</v>
      </c>
      <c r="F2641"/>
      <c r="G2641"/>
      <c r="H2641"/>
    </row>
    <row r="2642" spans="1:8" ht="15" x14ac:dyDescent="0.25">
      <c r="A2642" s="16">
        <f t="shared" si="41"/>
        <v>43265</v>
      </c>
      <c r="B2642">
        <v>43265</v>
      </c>
      <c r="C2642" t="s">
        <v>25582</v>
      </c>
      <c r="D2642" s="16" t="s">
        <v>7753</v>
      </c>
      <c r="E2642" s="339" t="s">
        <v>21388</v>
      </c>
      <c r="F2642"/>
      <c r="G2642"/>
      <c r="H2642"/>
    </row>
    <row r="2643" spans="1:8" ht="15" x14ac:dyDescent="0.25">
      <c r="A2643" s="16">
        <f t="shared" si="41"/>
        <v>12266</v>
      </c>
      <c r="B2643">
        <v>12266</v>
      </c>
      <c r="C2643" t="s">
        <v>25583</v>
      </c>
      <c r="D2643" s="16" t="s">
        <v>7753</v>
      </c>
      <c r="E2643" s="339" t="s">
        <v>25584</v>
      </c>
      <c r="F2643"/>
      <c r="G2643"/>
      <c r="H2643"/>
    </row>
    <row r="2644" spans="1:8" ht="15" x14ac:dyDescent="0.25">
      <c r="A2644" s="16">
        <f t="shared" si="41"/>
        <v>39378</v>
      </c>
      <c r="B2644">
        <v>39378</v>
      </c>
      <c r="C2644" t="s">
        <v>25585</v>
      </c>
      <c r="D2644" s="16" t="s">
        <v>7753</v>
      </c>
      <c r="E2644" s="339" t="s">
        <v>25586</v>
      </c>
      <c r="F2644"/>
      <c r="G2644"/>
      <c r="H2644"/>
    </row>
    <row r="2645" spans="1:8" ht="15" x14ac:dyDescent="0.25">
      <c r="A2645" s="16">
        <f t="shared" si="41"/>
        <v>43543</v>
      </c>
      <c r="B2645">
        <v>43543</v>
      </c>
      <c r="C2645" t="s">
        <v>25587</v>
      </c>
      <c r="D2645" s="16" t="s">
        <v>7753</v>
      </c>
      <c r="E2645" s="339" t="s">
        <v>25588</v>
      </c>
      <c r="F2645"/>
      <c r="G2645"/>
      <c r="H2645"/>
    </row>
    <row r="2646" spans="1:8" ht="15" x14ac:dyDescent="0.25">
      <c r="A2646" s="16">
        <f t="shared" si="41"/>
        <v>38775</v>
      </c>
      <c r="B2646">
        <v>38775</v>
      </c>
      <c r="C2646" t="s">
        <v>25589</v>
      </c>
      <c r="D2646" s="16" t="s">
        <v>7753</v>
      </c>
      <c r="E2646" s="339" t="s">
        <v>25590</v>
      </c>
      <c r="F2646"/>
      <c r="G2646"/>
      <c r="H2646"/>
    </row>
    <row r="2647" spans="1:8" ht="15" x14ac:dyDescent="0.25">
      <c r="A2647" s="16">
        <f t="shared" si="41"/>
        <v>44252</v>
      </c>
      <c r="B2647">
        <v>44252</v>
      </c>
      <c r="C2647" t="s">
        <v>25591</v>
      </c>
      <c r="D2647" s="16" t="s">
        <v>7753</v>
      </c>
      <c r="E2647" s="339" t="s">
        <v>25592</v>
      </c>
      <c r="F2647"/>
      <c r="G2647"/>
      <c r="H2647"/>
    </row>
    <row r="2648" spans="1:8" ht="15" x14ac:dyDescent="0.25">
      <c r="A2648" s="16">
        <f t="shared" si="41"/>
        <v>21119</v>
      </c>
      <c r="B2648">
        <v>21119</v>
      </c>
      <c r="C2648" t="s">
        <v>25593</v>
      </c>
      <c r="D2648" s="16" t="s">
        <v>7753</v>
      </c>
      <c r="E2648" s="339" t="s">
        <v>25594</v>
      </c>
      <c r="F2648"/>
      <c r="G2648"/>
      <c r="H2648"/>
    </row>
    <row r="2649" spans="1:8" ht="15" x14ac:dyDescent="0.25">
      <c r="A2649" s="16">
        <f t="shared" si="41"/>
        <v>37974</v>
      </c>
      <c r="B2649">
        <v>37974</v>
      </c>
      <c r="C2649" t="s">
        <v>25595</v>
      </c>
      <c r="D2649" s="16" t="s">
        <v>7753</v>
      </c>
      <c r="E2649" s="339" t="s">
        <v>16558</v>
      </c>
      <c r="F2649"/>
      <c r="G2649"/>
      <c r="H2649"/>
    </row>
    <row r="2650" spans="1:8" ht="15" x14ac:dyDescent="0.25">
      <c r="A2650" s="16">
        <f t="shared" si="41"/>
        <v>37975</v>
      </c>
      <c r="B2650">
        <v>37975</v>
      </c>
      <c r="C2650" t="s">
        <v>25596</v>
      </c>
      <c r="D2650" s="16" t="s">
        <v>7753</v>
      </c>
      <c r="E2650" s="339" t="s">
        <v>22452</v>
      </c>
      <c r="F2650"/>
      <c r="G2650"/>
      <c r="H2650"/>
    </row>
    <row r="2651" spans="1:8" ht="15" x14ac:dyDescent="0.25">
      <c r="A2651" s="16">
        <f t="shared" si="41"/>
        <v>37976</v>
      </c>
      <c r="B2651">
        <v>37976</v>
      </c>
      <c r="C2651" t="s">
        <v>25597</v>
      </c>
      <c r="D2651" s="16" t="s">
        <v>7753</v>
      </c>
      <c r="E2651" s="339" t="s">
        <v>12623</v>
      </c>
      <c r="F2651"/>
      <c r="G2651"/>
      <c r="H2651"/>
    </row>
    <row r="2652" spans="1:8" ht="15" x14ac:dyDescent="0.25">
      <c r="A2652" s="16">
        <f t="shared" si="41"/>
        <v>37977</v>
      </c>
      <c r="B2652">
        <v>37977</v>
      </c>
      <c r="C2652" t="s">
        <v>25598</v>
      </c>
      <c r="D2652" s="16" t="s">
        <v>7753</v>
      </c>
      <c r="E2652" s="339" t="s">
        <v>13549</v>
      </c>
      <c r="F2652"/>
      <c r="G2652"/>
      <c r="H2652"/>
    </row>
    <row r="2653" spans="1:8" ht="15" x14ac:dyDescent="0.25">
      <c r="A2653" s="16">
        <f t="shared" si="41"/>
        <v>37978</v>
      </c>
      <c r="B2653">
        <v>37978</v>
      </c>
      <c r="C2653" t="s">
        <v>25599</v>
      </c>
      <c r="D2653" s="16" t="s">
        <v>7753</v>
      </c>
      <c r="E2653" s="339" t="s">
        <v>23537</v>
      </c>
      <c r="F2653"/>
      <c r="G2653"/>
      <c r="H2653"/>
    </row>
    <row r="2654" spans="1:8" ht="15" x14ac:dyDescent="0.25">
      <c r="A2654" s="16">
        <f t="shared" si="41"/>
        <v>37979</v>
      </c>
      <c r="B2654">
        <v>37979</v>
      </c>
      <c r="C2654" t="s">
        <v>25600</v>
      </c>
      <c r="D2654" s="16" t="s">
        <v>7753</v>
      </c>
      <c r="E2654" s="339" t="s">
        <v>25601</v>
      </c>
      <c r="F2654"/>
      <c r="G2654"/>
      <c r="H2654"/>
    </row>
    <row r="2655" spans="1:8" ht="15" x14ac:dyDescent="0.25">
      <c r="A2655" s="16">
        <f t="shared" si="41"/>
        <v>37980</v>
      </c>
      <c r="B2655">
        <v>37980</v>
      </c>
      <c r="C2655" t="s">
        <v>25602</v>
      </c>
      <c r="D2655" s="16" t="s">
        <v>7753</v>
      </c>
      <c r="E2655" s="339" t="s">
        <v>25603</v>
      </c>
      <c r="F2655"/>
      <c r="G2655"/>
      <c r="H2655"/>
    </row>
    <row r="2656" spans="1:8" ht="15" x14ac:dyDescent="0.25">
      <c r="A2656" s="16">
        <f t="shared" si="41"/>
        <v>36147</v>
      </c>
      <c r="B2656">
        <v>36147</v>
      </c>
      <c r="C2656" t="s">
        <v>25604</v>
      </c>
      <c r="D2656" s="16" t="s">
        <v>7854</v>
      </c>
      <c r="E2656" s="339" t="s">
        <v>21183</v>
      </c>
      <c r="F2656"/>
      <c r="G2656"/>
      <c r="H2656"/>
    </row>
    <row r="2657" spans="1:8" ht="15" x14ac:dyDescent="0.25">
      <c r="A2657" s="16">
        <f t="shared" si="41"/>
        <v>12731</v>
      </c>
      <c r="B2657">
        <v>12731</v>
      </c>
      <c r="C2657" t="s">
        <v>25605</v>
      </c>
      <c r="D2657" s="16" t="s">
        <v>7753</v>
      </c>
      <c r="E2657" s="339" t="s">
        <v>25606</v>
      </c>
      <c r="F2657"/>
      <c r="G2657"/>
      <c r="H2657"/>
    </row>
    <row r="2658" spans="1:8" ht="15" x14ac:dyDescent="0.25">
      <c r="A2658" s="16">
        <f t="shared" si="41"/>
        <v>12723</v>
      </c>
      <c r="B2658">
        <v>12723</v>
      </c>
      <c r="C2658" t="s">
        <v>25607</v>
      </c>
      <c r="D2658" s="16" t="s">
        <v>7753</v>
      </c>
      <c r="E2658" s="339" t="s">
        <v>8084</v>
      </c>
      <c r="F2658"/>
      <c r="G2658"/>
      <c r="H2658"/>
    </row>
    <row r="2659" spans="1:8" ht="15" x14ac:dyDescent="0.25">
      <c r="A2659" s="16">
        <f t="shared" si="41"/>
        <v>12724</v>
      </c>
      <c r="B2659">
        <v>12724</v>
      </c>
      <c r="C2659" t="s">
        <v>25608</v>
      </c>
      <c r="D2659" s="16" t="s">
        <v>7753</v>
      </c>
      <c r="E2659" s="339" t="s">
        <v>20154</v>
      </c>
      <c r="F2659"/>
      <c r="G2659"/>
      <c r="H2659"/>
    </row>
    <row r="2660" spans="1:8" ht="15" x14ac:dyDescent="0.25">
      <c r="A2660" s="16">
        <f t="shared" si="41"/>
        <v>12725</v>
      </c>
      <c r="B2660">
        <v>12725</v>
      </c>
      <c r="C2660" t="s">
        <v>25609</v>
      </c>
      <c r="D2660" s="16" t="s">
        <v>7753</v>
      </c>
      <c r="E2660" s="339" t="s">
        <v>10140</v>
      </c>
      <c r="F2660"/>
      <c r="G2660"/>
      <c r="H2660"/>
    </row>
    <row r="2661" spans="1:8" ht="15" x14ac:dyDescent="0.25">
      <c r="A2661" s="16">
        <f t="shared" si="41"/>
        <v>12726</v>
      </c>
      <c r="B2661">
        <v>12726</v>
      </c>
      <c r="C2661" t="s">
        <v>25610</v>
      </c>
      <c r="D2661" s="16" t="s">
        <v>7753</v>
      </c>
      <c r="E2661" s="339" t="s">
        <v>25611</v>
      </c>
      <c r="F2661"/>
      <c r="G2661"/>
      <c r="H2661"/>
    </row>
    <row r="2662" spans="1:8" ht="15" x14ac:dyDescent="0.25">
      <c r="A2662" s="16">
        <f t="shared" si="41"/>
        <v>12727</v>
      </c>
      <c r="B2662">
        <v>12727</v>
      </c>
      <c r="C2662" t="s">
        <v>25612</v>
      </c>
      <c r="D2662" s="16" t="s">
        <v>7753</v>
      </c>
      <c r="E2662" s="339" t="s">
        <v>20563</v>
      </c>
      <c r="F2662"/>
      <c r="G2662"/>
      <c r="H2662"/>
    </row>
    <row r="2663" spans="1:8" ht="15" x14ac:dyDescent="0.25">
      <c r="A2663" s="16">
        <f t="shared" si="41"/>
        <v>12728</v>
      </c>
      <c r="B2663">
        <v>12728</v>
      </c>
      <c r="C2663" t="s">
        <v>25613</v>
      </c>
      <c r="D2663" s="16" t="s">
        <v>7753</v>
      </c>
      <c r="E2663" s="339" t="s">
        <v>25614</v>
      </c>
      <c r="F2663"/>
      <c r="G2663"/>
      <c r="H2663"/>
    </row>
    <row r="2664" spans="1:8" ht="15" x14ac:dyDescent="0.25">
      <c r="A2664" s="16">
        <f t="shared" si="41"/>
        <v>12729</v>
      </c>
      <c r="B2664">
        <v>12729</v>
      </c>
      <c r="C2664" t="s">
        <v>25615</v>
      </c>
      <c r="D2664" s="16" t="s">
        <v>7753</v>
      </c>
      <c r="E2664" s="339" t="s">
        <v>25616</v>
      </c>
      <c r="F2664"/>
      <c r="G2664"/>
      <c r="H2664"/>
    </row>
    <row r="2665" spans="1:8" ht="15" x14ac:dyDescent="0.25">
      <c r="A2665" s="16">
        <f t="shared" si="41"/>
        <v>12730</v>
      </c>
      <c r="B2665">
        <v>12730</v>
      </c>
      <c r="C2665" t="s">
        <v>25617</v>
      </c>
      <c r="D2665" s="16" t="s">
        <v>7753</v>
      </c>
      <c r="E2665" s="339" t="s">
        <v>25618</v>
      </c>
      <c r="F2665"/>
      <c r="G2665"/>
      <c r="H2665"/>
    </row>
    <row r="2666" spans="1:8" ht="15" x14ac:dyDescent="0.25">
      <c r="A2666" s="16">
        <f t="shared" si="41"/>
        <v>3840</v>
      </c>
      <c r="B2666">
        <v>3840</v>
      </c>
      <c r="C2666" t="s">
        <v>25619</v>
      </c>
      <c r="D2666" s="16" t="s">
        <v>7753</v>
      </c>
      <c r="E2666" s="339" t="s">
        <v>20279</v>
      </c>
      <c r="F2666"/>
      <c r="G2666"/>
      <c r="H2666"/>
    </row>
    <row r="2667" spans="1:8" ht="15" x14ac:dyDescent="0.25">
      <c r="A2667" s="16">
        <f t="shared" si="41"/>
        <v>3838</v>
      </c>
      <c r="B2667">
        <v>3838</v>
      </c>
      <c r="C2667" t="s">
        <v>25620</v>
      </c>
      <c r="D2667" s="16" t="s">
        <v>7753</v>
      </c>
      <c r="E2667" s="339" t="s">
        <v>25621</v>
      </c>
      <c r="F2667"/>
      <c r="G2667"/>
      <c r="H2667"/>
    </row>
    <row r="2668" spans="1:8" ht="15" x14ac:dyDescent="0.25">
      <c r="A2668" s="16">
        <f t="shared" si="41"/>
        <v>3844</v>
      </c>
      <c r="B2668">
        <v>3844</v>
      </c>
      <c r="C2668" t="s">
        <v>25622</v>
      </c>
      <c r="D2668" s="16" t="s">
        <v>7753</v>
      </c>
      <c r="E2668" s="339" t="s">
        <v>25623</v>
      </c>
      <c r="F2668"/>
      <c r="G2668"/>
      <c r="H2668"/>
    </row>
    <row r="2669" spans="1:8" ht="15" x14ac:dyDescent="0.25">
      <c r="A2669" s="16">
        <f t="shared" si="41"/>
        <v>3839</v>
      </c>
      <c r="B2669">
        <v>3839</v>
      </c>
      <c r="C2669" t="s">
        <v>25624</v>
      </c>
      <c r="D2669" s="16" t="s">
        <v>7753</v>
      </c>
      <c r="E2669" s="339" t="s">
        <v>25625</v>
      </c>
      <c r="F2669"/>
      <c r="G2669"/>
      <c r="H2669"/>
    </row>
    <row r="2670" spans="1:8" ht="15" x14ac:dyDescent="0.25">
      <c r="A2670" s="16">
        <f t="shared" si="41"/>
        <v>3843</v>
      </c>
      <c r="B2670">
        <v>3843</v>
      </c>
      <c r="C2670" t="s">
        <v>25626</v>
      </c>
      <c r="D2670" s="16" t="s">
        <v>7753</v>
      </c>
      <c r="E2670" s="339" t="s">
        <v>25627</v>
      </c>
      <c r="F2670"/>
      <c r="G2670"/>
      <c r="H2670"/>
    </row>
    <row r="2671" spans="1:8" ht="15" x14ac:dyDescent="0.25">
      <c r="A2671" s="16">
        <f t="shared" si="41"/>
        <v>3900</v>
      </c>
      <c r="B2671">
        <v>3900</v>
      </c>
      <c r="C2671" t="s">
        <v>25628</v>
      </c>
      <c r="D2671" s="16" t="s">
        <v>7753</v>
      </c>
      <c r="E2671" s="339" t="s">
        <v>16700</v>
      </c>
      <c r="F2671"/>
      <c r="G2671"/>
      <c r="H2671"/>
    </row>
    <row r="2672" spans="1:8" ht="15" x14ac:dyDescent="0.25">
      <c r="A2672" s="16">
        <f t="shared" si="41"/>
        <v>3846</v>
      </c>
      <c r="B2672">
        <v>3846</v>
      </c>
      <c r="C2672" t="s">
        <v>25629</v>
      </c>
      <c r="D2672" s="16" t="s">
        <v>7753</v>
      </c>
      <c r="E2672" s="339" t="s">
        <v>25630</v>
      </c>
      <c r="F2672"/>
      <c r="G2672"/>
      <c r="H2672"/>
    </row>
    <row r="2673" spans="1:8" ht="15" x14ac:dyDescent="0.25">
      <c r="A2673" s="16">
        <f t="shared" si="41"/>
        <v>3886</v>
      </c>
      <c r="B2673">
        <v>3886</v>
      </c>
      <c r="C2673" t="s">
        <v>25631</v>
      </c>
      <c r="D2673" s="16" t="s">
        <v>7753</v>
      </c>
      <c r="E2673" s="339" t="s">
        <v>17110</v>
      </c>
      <c r="F2673"/>
      <c r="G2673"/>
      <c r="H2673"/>
    </row>
    <row r="2674" spans="1:8" ht="15" x14ac:dyDescent="0.25">
      <c r="A2674" s="16">
        <f t="shared" si="41"/>
        <v>3854</v>
      </c>
      <c r="B2674">
        <v>3854</v>
      </c>
      <c r="C2674" t="s">
        <v>25632</v>
      </c>
      <c r="D2674" s="16" t="s">
        <v>7753</v>
      </c>
      <c r="E2674" s="339" t="s">
        <v>10690</v>
      </c>
      <c r="F2674"/>
      <c r="G2674"/>
      <c r="H2674"/>
    </row>
    <row r="2675" spans="1:8" ht="15" x14ac:dyDescent="0.25">
      <c r="A2675" s="16">
        <f t="shared" si="41"/>
        <v>3873</v>
      </c>
      <c r="B2675">
        <v>3873</v>
      </c>
      <c r="C2675" t="s">
        <v>25633</v>
      </c>
      <c r="D2675" s="16" t="s">
        <v>7753</v>
      </c>
      <c r="E2675" s="339" t="s">
        <v>12621</v>
      </c>
      <c r="F2675"/>
      <c r="G2675"/>
      <c r="H2675"/>
    </row>
    <row r="2676" spans="1:8" ht="15" x14ac:dyDescent="0.25">
      <c r="A2676" s="16">
        <f t="shared" si="41"/>
        <v>38021</v>
      </c>
      <c r="B2676">
        <v>38021</v>
      </c>
      <c r="C2676" t="s">
        <v>25634</v>
      </c>
      <c r="D2676" s="16" t="s">
        <v>7753</v>
      </c>
      <c r="E2676" s="339" t="s">
        <v>25635</v>
      </c>
      <c r="F2676"/>
      <c r="G2676"/>
      <c r="H2676"/>
    </row>
    <row r="2677" spans="1:8" ht="15" x14ac:dyDescent="0.25">
      <c r="A2677" s="16">
        <f t="shared" si="41"/>
        <v>43838</v>
      </c>
      <c r="B2677">
        <v>43838</v>
      </c>
      <c r="C2677" t="s">
        <v>25636</v>
      </c>
      <c r="D2677" s="16" t="s">
        <v>7753</v>
      </c>
      <c r="E2677" s="339" t="s">
        <v>21299</v>
      </c>
      <c r="F2677"/>
      <c r="G2677"/>
      <c r="H2677"/>
    </row>
    <row r="2678" spans="1:8" ht="15" x14ac:dyDescent="0.25">
      <c r="A2678" s="16">
        <f t="shared" si="41"/>
        <v>3847</v>
      </c>
      <c r="B2678">
        <v>3847</v>
      </c>
      <c r="C2678" t="s">
        <v>25637</v>
      </c>
      <c r="D2678" s="16" t="s">
        <v>7753</v>
      </c>
      <c r="E2678" s="339" t="s">
        <v>20622</v>
      </c>
      <c r="F2678"/>
      <c r="G2678"/>
      <c r="H2678"/>
    </row>
    <row r="2679" spans="1:8" ht="15" x14ac:dyDescent="0.25">
      <c r="A2679" s="16">
        <f t="shared" si="41"/>
        <v>38022</v>
      </c>
      <c r="B2679">
        <v>38022</v>
      </c>
      <c r="C2679" t="s">
        <v>25638</v>
      </c>
      <c r="D2679" s="16" t="s">
        <v>7753</v>
      </c>
      <c r="E2679" s="339" t="s">
        <v>13553</v>
      </c>
      <c r="F2679"/>
      <c r="G2679"/>
      <c r="H2679"/>
    </row>
    <row r="2680" spans="1:8" ht="15" x14ac:dyDescent="0.25">
      <c r="A2680" s="16">
        <f t="shared" si="41"/>
        <v>3830</v>
      </c>
      <c r="B2680">
        <v>3830</v>
      </c>
      <c r="C2680" t="s">
        <v>25639</v>
      </c>
      <c r="D2680" s="16" t="s">
        <v>7753</v>
      </c>
      <c r="E2680" s="339" t="s">
        <v>25640</v>
      </c>
      <c r="F2680"/>
      <c r="G2680"/>
      <c r="H2680"/>
    </row>
    <row r="2681" spans="1:8" ht="15" x14ac:dyDescent="0.25">
      <c r="A2681" s="16">
        <f t="shared" si="41"/>
        <v>37981</v>
      </c>
      <c r="B2681">
        <v>37981</v>
      </c>
      <c r="C2681" t="s">
        <v>25641</v>
      </c>
      <c r="D2681" s="16" t="s">
        <v>7753</v>
      </c>
      <c r="E2681" s="339" t="s">
        <v>20823</v>
      </c>
      <c r="F2681"/>
      <c r="G2681"/>
      <c r="H2681"/>
    </row>
    <row r="2682" spans="1:8" ht="15" x14ac:dyDescent="0.25">
      <c r="A2682" s="16">
        <f t="shared" si="41"/>
        <v>37982</v>
      </c>
      <c r="B2682">
        <v>37982</v>
      </c>
      <c r="C2682" t="s">
        <v>25642</v>
      </c>
      <c r="D2682" s="16" t="s">
        <v>7753</v>
      </c>
      <c r="E2682" s="339" t="s">
        <v>8051</v>
      </c>
      <c r="F2682"/>
      <c r="G2682"/>
      <c r="H2682"/>
    </row>
    <row r="2683" spans="1:8" ht="15" x14ac:dyDescent="0.25">
      <c r="A2683" s="16">
        <f t="shared" si="41"/>
        <v>37983</v>
      </c>
      <c r="B2683">
        <v>37983</v>
      </c>
      <c r="C2683" t="s">
        <v>25643</v>
      </c>
      <c r="D2683" s="16" t="s">
        <v>7753</v>
      </c>
      <c r="E2683" s="339" t="s">
        <v>24582</v>
      </c>
      <c r="F2683"/>
      <c r="G2683"/>
      <c r="H2683"/>
    </row>
    <row r="2684" spans="1:8" ht="15" x14ac:dyDescent="0.25">
      <c r="A2684" s="16">
        <f t="shared" si="41"/>
        <v>37984</v>
      </c>
      <c r="B2684">
        <v>37984</v>
      </c>
      <c r="C2684" t="s">
        <v>25644</v>
      </c>
      <c r="D2684" s="16" t="s">
        <v>7753</v>
      </c>
      <c r="E2684" s="339" t="s">
        <v>14154</v>
      </c>
      <c r="F2684"/>
      <c r="G2684"/>
      <c r="H2684"/>
    </row>
    <row r="2685" spans="1:8" ht="15" x14ac:dyDescent="0.25">
      <c r="A2685" s="16">
        <f t="shared" si="41"/>
        <v>37985</v>
      </c>
      <c r="B2685">
        <v>37985</v>
      </c>
      <c r="C2685" t="s">
        <v>25645</v>
      </c>
      <c r="D2685" s="16" t="s">
        <v>7753</v>
      </c>
      <c r="E2685" s="339" t="s">
        <v>15058</v>
      </c>
      <c r="F2685"/>
      <c r="G2685"/>
      <c r="H2685"/>
    </row>
    <row r="2686" spans="1:8" ht="15" x14ac:dyDescent="0.25">
      <c r="A2686" s="16">
        <f t="shared" si="41"/>
        <v>3826</v>
      </c>
      <c r="B2686">
        <v>3826</v>
      </c>
      <c r="C2686" t="s">
        <v>25646</v>
      </c>
      <c r="D2686" s="16" t="s">
        <v>7753</v>
      </c>
      <c r="E2686" s="339" t="s">
        <v>25647</v>
      </c>
      <c r="F2686"/>
      <c r="G2686"/>
      <c r="H2686"/>
    </row>
    <row r="2687" spans="1:8" ht="15" x14ac:dyDescent="0.25">
      <c r="A2687" s="16">
        <f t="shared" si="41"/>
        <v>3825</v>
      </c>
      <c r="B2687">
        <v>3825</v>
      </c>
      <c r="C2687" t="s">
        <v>25648</v>
      </c>
      <c r="D2687" s="16" t="s">
        <v>7753</v>
      </c>
      <c r="E2687" s="339" t="s">
        <v>12617</v>
      </c>
      <c r="F2687"/>
      <c r="G2687"/>
      <c r="H2687"/>
    </row>
    <row r="2688" spans="1:8" ht="15" x14ac:dyDescent="0.25">
      <c r="A2688" s="16">
        <f t="shared" si="41"/>
        <v>3827</v>
      </c>
      <c r="B2688">
        <v>3827</v>
      </c>
      <c r="C2688" t="s">
        <v>25649</v>
      </c>
      <c r="D2688" s="16" t="s">
        <v>7753</v>
      </c>
      <c r="E2688" s="339" t="s">
        <v>21437</v>
      </c>
      <c r="F2688"/>
      <c r="G2688"/>
      <c r="H2688"/>
    </row>
    <row r="2689" spans="1:8" ht="15" x14ac:dyDescent="0.25">
      <c r="A2689" s="16">
        <f t="shared" si="41"/>
        <v>20165</v>
      </c>
      <c r="B2689">
        <v>20165</v>
      </c>
      <c r="C2689" t="s">
        <v>25650</v>
      </c>
      <c r="D2689" s="16" t="s">
        <v>7753</v>
      </c>
      <c r="E2689" s="339" t="s">
        <v>16089</v>
      </c>
      <c r="F2689"/>
      <c r="G2689"/>
      <c r="H2689"/>
    </row>
    <row r="2690" spans="1:8" ht="15" x14ac:dyDescent="0.25">
      <c r="A2690" s="16">
        <f t="shared" si="41"/>
        <v>20166</v>
      </c>
      <c r="B2690">
        <v>20166</v>
      </c>
      <c r="C2690" t="s">
        <v>25651</v>
      </c>
      <c r="D2690" s="16" t="s">
        <v>7753</v>
      </c>
      <c r="E2690" s="339" t="s">
        <v>20242</v>
      </c>
      <c r="F2690"/>
      <c r="G2690"/>
      <c r="H2690"/>
    </row>
    <row r="2691" spans="1:8" ht="15" x14ac:dyDescent="0.25">
      <c r="A2691" s="16">
        <f t="shared" ref="A2691:A2754" si="42">B2691</f>
        <v>20164</v>
      </c>
      <c r="B2691">
        <v>20164</v>
      </c>
      <c r="C2691" t="s">
        <v>25652</v>
      </c>
      <c r="D2691" s="16" t="s">
        <v>7753</v>
      </c>
      <c r="E2691" s="339" t="s">
        <v>7807</v>
      </c>
      <c r="F2691"/>
      <c r="G2691"/>
      <c r="H2691"/>
    </row>
    <row r="2692" spans="1:8" ht="15" x14ac:dyDescent="0.25">
      <c r="A2692" s="16">
        <f t="shared" si="42"/>
        <v>3893</v>
      </c>
      <c r="B2692">
        <v>3893</v>
      </c>
      <c r="C2692" t="s">
        <v>25653</v>
      </c>
      <c r="D2692" s="16" t="s">
        <v>7753</v>
      </c>
      <c r="E2692" s="339" t="s">
        <v>25654</v>
      </c>
      <c r="F2692"/>
      <c r="G2692"/>
      <c r="H2692"/>
    </row>
    <row r="2693" spans="1:8" ht="15" x14ac:dyDescent="0.25">
      <c r="A2693" s="16">
        <f t="shared" si="42"/>
        <v>3848</v>
      </c>
      <c r="B2693">
        <v>3848</v>
      </c>
      <c r="C2693" t="s">
        <v>25655</v>
      </c>
      <c r="D2693" s="16" t="s">
        <v>7753</v>
      </c>
      <c r="E2693" s="339" t="s">
        <v>15045</v>
      </c>
      <c r="F2693"/>
      <c r="G2693"/>
      <c r="H2693"/>
    </row>
    <row r="2694" spans="1:8" ht="15" x14ac:dyDescent="0.25">
      <c r="A2694" s="16">
        <f t="shared" si="42"/>
        <v>3895</v>
      </c>
      <c r="B2694">
        <v>3895</v>
      </c>
      <c r="C2694" t="s">
        <v>25656</v>
      </c>
      <c r="D2694" s="16" t="s">
        <v>7753</v>
      </c>
      <c r="E2694" s="339" t="s">
        <v>15596</v>
      </c>
      <c r="F2694"/>
      <c r="G2694"/>
      <c r="H2694"/>
    </row>
    <row r="2695" spans="1:8" ht="15" x14ac:dyDescent="0.25">
      <c r="A2695" s="16">
        <f t="shared" si="42"/>
        <v>12404</v>
      </c>
      <c r="B2695">
        <v>12404</v>
      </c>
      <c r="C2695" t="s">
        <v>25657</v>
      </c>
      <c r="D2695" s="16" t="s">
        <v>7753</v>
      </c>
      <c r="E2695" s="339" t="s">
        <v>14142</v>
      </c>
      <c r="F2695"/>
      <c r="G2695"/>
      <c r="H2695"/>
    </row>
    <row r="2696" spans="1:8" ht="15" x14ac:dyDescent="0.25">
      <c r="A2696" s="16">
        <f t="shared" si="42"/>
        <v>3939</v>
      </c>
      <c r="B2696">
        <v>3939</v>
      </c>
      <c r="C2696" t="s">
        <v>25658</v>
      </c>
      <c r="D2696" s="16" t="s">
        <v>7753</v>
      </c>
      <c r="E2696" s="339" t="s">
        <v>21155</v>
      </c>
      <c r="F2696"/>
      <c r="G2696"/>
      <c r="H2696"/>
    </row>
    <row r="2697" spans="1:8" ht="15" x14ac:dyDescent="0.25">
      <c r="A2697" s="16">
        <f t="shared" si="42"/>
        <v>3911</v>
      </c>
      <c r="B2697">
        <v>3911</v>
      </c>
      <c r="C2697" t="s">
        <v>25659</v>
      </c>
      <c r="D2697" s="16" t="s">
        <v>7753</v>
      </c>
      <c r="E2697" s="339" t="s">
        <v>23246</v>
      </c>
      <c r="F2697"/>
      <c r="G2697"/>
      <c r="H2697"/>
    </row>
    <row r="2698" spans="1:8" ht="15" x14ac:dyDescent="0.25">
      <c r="A2698" s="16">
        <f t="shared" si="42"/>
        <v>3908</v>
      </c>
      <c r="B2698">
        <v>3908</v>
      </c>
      <c r="C2698" t="s">
        <v>25660</v>
      </c>
      <c r="D2698" s="16" t="s">
        <v>7753</v>
      </c>
      <c r="E2698" s="339" t="s">
        <v>21145</v>
      </c>
      <c r="F2698"/>
      <c r="G2698"/>
      <c r="H2698"/>
    </row>
    <row r="2699" spans="1:8" ht="15" x14ac:dyDescent="0.25">
      <c r="A2699" s="16">
        <f t="shared" si="42"/>
        <v>3910</v>
      </c>
      <c r="B2699">
        <v>3910</v>
      </c>
      <c r="C2699" t="s">
        <v>25661</v>
      </c>
      <c r="D2699" s="16" t="s">
        <v>7753</v>
      </c>
      <c r="E2699" s="339" t="s">
        <v>10727</v>
      </c>
      <c r="F2699"/>
      <c r="G2699"/>
      <c r="H2699"/>
    </row>
    <row r="2700" spans="1:8" ht="15" x14ac:dyDescent="0.25">
      <c r="A2700" s="16">
        <f t="shared" si="42"/>
        <v>3913</v>
      </c>
      <c r="B2700">
        <v>3913</v>
      </c>
      <c r="C2700" t="s">
        <v>25662</v>
      </c>
      <c r="D2700" s="16" t="s">
        <v>7753</v>
      </c>
      <c r="E2700" s="339" t="s">
        <v>14196</v>
      </c>
      <c r="F2700"/>
      <c r="G2700"/>
      <c r="H2700"/>
    </row>
    <row r="2701" spans="1:8" ht="15" x14ac:dyDescent="0.25">
      <c r="A2701" s="16">
        <f t="shared" si="42"/>
        <v>3912</v>
      </c>
      <c r="B2701">
        <v>3912</v>
      </c>
      <c r="C2701" t="s">
        <v>25663</v>
      </c>
      <c r="D2701" s="16" t="s">
        <v>7753</v>
      </c>
      <c r="E2701" s="339" t="s">
        <v>21199</v>
      </c>
      <c r="F2701"/>
      <c r="G2701"/>
      <c r="H2701"/>
    </row>
    <row r="2702" spans="1:8" ht="15" x14ac:dyDescent="0.25">
      <c r="A2702" s="16">
        <f t="shared" si="42"/>
        <v>3909</v>
      </c>
      <c r="B2702">
        <v>3909</v>
      </c>
      <c r="C2702" t="s">
        <v>25664</v>
      </c>
      <c r="D2702" s="16" t="s">
        <v>7753</v>
      </c>
      <c r="E2702" s="339" t="s">
        <v>8203</v>
      </c>
      <c r="F2702"/>
      <c r="G2702"/>
      <c r="H2702"/>
    </row>
    <row r="2703" spans="1:8" ht="15" x14ac:dyDescent="0.25">
      <c r="A2703" s="16">
        <f t="shared" si="42"/>
        <v>3914</v>
      </c>
      <c r="B2703">
        <v>3914</v>
      </c>
      <c r="C2703" t="s">
        <v>25665</v>
      </c>
      <c r="D2703" s="16" t="s">
        <v>7753</v>
      </c>
      <c r="E2703" s="339" t="s">
        <v>25666</v>
      </c>
      <c r="F2703"/>
      <c r="G2703"/>
      <c r="H2703"/>
    </row>
    <row r="2704" spans="1:8" ht="15" x14ac:dyDescent="0.25">
      <c r="A2704" s="16">
        <f t="shared" si="42"/>
        <v>3915</v>
      </c>
      <c r="B2704">
        <v>3915</v>
      </c>
      <c r="C2704" t="s">
        <v>25667</v>
      </c>
      <c r="D2704" s="16" t="s">
        <v>7753</v>
      </c>
      <c r="E2704" s="339" t="s">
        <v>25668</v>
      </c>
      <c r="F2704"/>
      <c r="G2704"/>
      <c r="H2704"/>
    </row>
    <row r="2705" spans="1:8" ht="15" x14ac:dyDescent="0.25">
      <c r="A2705" s="16">
        <f t="shared" si="42"/>
        <v>3916</v>
      </c>
      <c r="B2705">
        <v>3916</v>
      </c>
      <c r="C2705" t="s">
        <v>25669</v>
      </c>
      <c r="D2705" s="16" t="s">
        <v>7753</v>
      </c>
      <c r="E2705" s="339" t="s">
        <v>25670</v>
      </c>
      <c r="F2705"/>
      <c r="G2705"/>
      <c r="H2705"/>
    </row>
    <row r="2706" spans="1:8" ht="15" x14ac:dyDescent="0.25">
      <c r="A2706" s="16">
        <f t="shared" si="42"/>
        <v>3917</v>
      </c>
      <c r="B2706">
        <v>3917</v>
      </c>
      <c r="C2706" t="s">
        <v>25671</v>
      </c>
      <c r="D2706" s="16" t="s">
        <v>7753</v>
      </c>
      <c r="E2706" s="339" t="s">
        <v>25672</v>
      </c>
      <c r="F2706"/>
      <c r="G2706"/>
      <c r="H2706"/>
    </row>
    <row r="2707" spans="1:8" ht="15" x14ac:dyDescent="0.25">
      <c r="A2707" s="16">
        <f t="shared" si="42"/>
        <v>1904</v>
      </c>
      <c r="B2707">
        <v>1904</v>
      </c>
      <c r="C2707" t="s">
        <v>25673</v>
      </c>
      <c r="D2707" s="16" t="s">
        <v>7753</v>
      </c>
      <c r="E2707" s="339" t="s">
        <v>7921</v>
      </c>
      <c r="F2707"/>
      <c r="G2707"/>
      <c r="H2707"/>
    </row>
    <row r="2708" spans="1:8" ht="15" x14ac:dyDescent="0.25">
      <c r="A2708" s="16">
        <f t="shared" si="42"/>
        <v>1899</v>
      </c>
      <c r="B2708">
        <v>1899</v>
      </c>
      <c r="C2708" t="s">
        <v>25674</v>
      </c>
      <c r="D2708" s="16" t="s">
        <v>7753</v>
      </c>
      <c r="E2708" s="339" t="s">
        <v>7885</v>
      </c>
      <c r="F2708"/>
      <c r="G2708"/>
      <c r="H2708"/>
    </row>
    <row r="2709" spans="1:8" ht="15" x14ac:dyDescent="0.25">
      <c r="A2709" s="16">
        <f t="shared" si="42"/>
        <v>1900</v>
      </c>
      <c r="B2709">
        <v>1900</v>
      </c>
      <c r="C2709" t="s">
        <v>25675</v>
      </c>
      <c r="D2709" s="16" t="s">
        <v>7753</v>
      </c>
      <c r="E2709" s="339" t="s">
        <v>7903</v>
      </c>
      <c r="F2709"/>
      <c r="G2709"/>
      <c r="H2709"/>
    </row>
    <row r="2710" spans="1:8" ht="15" x14ac:dyDescent="0.25">
      <c r="A2710" s="16">
        <f t="shared" si="42"/>
        <v>12407</v>
      </c>
      <c r="B2710">
        <v>12407</v>
      </c>
      <c r="C2710" t="s">
        <v>25676</v>
      </c>
      <c r="D2710" s="16" t="s">
        <v>7753</v>
      </c>
      <c r="E2710" s="339" t="s">
        <v>20807</v>
      </c>
      <c r="F2710"/>
      <c r="G2710"/>
      <c r="H2710"/>
    </row>
    <row r="2711" spans="1:8" ht="15" x14ac:dyDescent="0.25">
      <c r="A2711" s="16">
        <f t="shared" si="42"/>
        <v>12408</v>
      </c>
      <c r="B2711">
        <v>12408</v>
      </c>
      <c r="C2711" t="s">
        <v>25677</v>
      </c>
      <c r="D2711" s="16" t="s">
        <v>7753</v>
      </c>
      <c r="E2711" s="339" t="s">
        <v>14944</v>
      </c>
      <c r="F2711"/>
      <c r="G2711"/>
      <c r="H2711"/>
    </row>
    <row r="2712" spans="1:8" ht="15" x14ac:dyDescent="0.25">
      <c r="A2712" s="16">
        <f t="shared" si="42"/>
        <v>12409</v>
      </c>
      <c r="B2712">
        <v>12409</v>
      </c>
      <c r="C2712" t="s">
        <v>25678</v>
      </c>
      <c r="D2712" s="16" t="s">
        <v>7753</v>
      </c>
      <c r="E2712" s="339" t="s">
        <v>14944</v>
      </c>
      <c r="F2712"/>
      <c r="G2712"/>
      <c r="H2712"/>
    </row>
    <row r="2713" spans="1:8" ht="15" x14ac:dyDescent="0.25">
      <c r="A2713" s="16">
        <f t="shared" si="42"/>
        <v>12410</v>
      </c>
      <c r="B2713">
        <v>12410</v>
      </c>
      <c r="C2713" t="s">
        <v>25679</v>
      </c>
      <c r="D2713" s="16" t="s">
        <v>7753</v>
      </c>
      <c r="E2713" s="339" t="s">
        <v>8289</v>
      </c>
      <c r="F2713"/>
      <c r="G2713"/>
      <c r="H2713"/>
    </row>
    <row r="2714" spans="1:8" ht="15" x14ac:dyDescent="0.25">
      <c r="A2714" s="16">
        <f t="shared" si="42"/>
        <v>3936</v>
      </c>
      <c r="B2714">
        <v>3936</v>
      </c>
      <c r="C2714" t="s">
        <v>25680</v>
      </c>
      <c r="D2714" s="16" t="s">
        <v>7753</v>
      </c>
      <c r="E2714" s="339" t="s">
        <v>14184</v>
      </c>
      <c r="F2714"/>
      <c r="G2714"/>
      <c r="H2714"/>
    </row>
    <row r="2715" spans="1:8" ht="15" x14ac:dyDescent="0.25">
      <c r="A2715" s="16">
        <f t="shared" si="42"/>
        <v>3922</v>
      </c>
      <c r="B2715">
        <v>3922</v>
      </c>
      <c r="C2715" t="s">
        <v>25681</v>
      </c>
      <c r="D2715" s="16" t="s">
        <v>7753</v>
      </c>
      <c r="E2715" s="339" t="s">
        <v>14910</v>
      </c>
      <c r="F2715"/>
      <c r="G2715"/>
      <c r="H2715"/>
    </row>
    <row r="2716" spans="1:8" ht="15" x14ac:dyDescent="0.25">
      <c r="A2716" s="16">
        <f t="shared" si="42"/>
        <v>3924</v>
      </c>
      <c r="B2716">
        <v>3924</v>
      </c>
      <c r="C2716" t="s">
        <v>25682</v>
      </c>
      <c r="D2716" s="16" t="s">
        <v>7753</v>
      </c>
      <c r="E2716" s="339" t="s">
        <v>14184</v>
      </c>
      <c r="F2716"/>
      <c r="G2716"/>
      <c r="H2716"/>
    </row>
    <row r="2717" spans="1:8" ht="15" x14ac:dyDescent="0.25">
      <c r="A2717" s="16">
        <f t="shared" si="42"/>
        <v>3923</v>
      </c>
      <c r="B2717">
        <v>3923</v>
      </c>
      <c r="C2717" t="s">
        <v>25683</v>
      </c>
      <c r="D2717" s="16" t="s">
        <v>7753</v>
      </c>
      <c r="E2717" s="339" t="s">
        <v>14184</v>
      </c>
      <c r="F2717"/>
      <c r="G2717"/>
      <c r="H2717"/>
    </row>
    <row r="2718" spans="1:8" ht="15" x14ac:dyDescent="0.25">
      <c r="A2718" s="16">
        <f t="shared" si="42"/>
        <v>3937</v>
      </c>
      <c r="B2718">
        <v>3937</v>
      </c>
      <c r="C2718" t="s">
        <v>25684</v>
      </c>
      <c r="D2718" s="16" t="s">
        <v>7753</v>
      </c>
      <c r="E2718" s="339" t="s">
        <v>15537</v>
      </c>
      <c r="F2718"/>
      <c r="G2718"/>
      <c r="H2718"/>
    </row>
    <row r="2719" spans="1:8" ht="15" x14ac:dyDescent="0.25">
      <c r="A2719" s="16">
        <f t="shared" si="42"/>
        <v>3921</v>
      </c>
      <c r="B2719">
        <v>3921</v>
      </c>
      <c r="C2719" t="s">
        <v>25685</v>
      </c>
      <c r="D2719" s="16" t="s">
        <v>7753</v>
      </c>
      <c r="E2719" s="339" t="s">
        <v>25686</v>
      </c>
      <c r="F2719"/>
      <c r="G2719"/>
      <c r="H2719"/>
    </row>
    <row r="2720" spans="1:8" ht="15" x14ac:dyDescent="0.25">
      <c r="A2720" s="16">
        <f t="shared" si="42"/>
        <v>3920</v>
      </c>
      <c r="B2720">
        <v>3920</v>
      </c>
      <c r="C2720" t="s">
        <v>25687</v>
      </c>
      <c r="D2720" s="16" t="s">
        <v>7753</v>
      </c>
      <c r="E2720" s="339" t="s">
        <v>15537</v>
      </c>
      <c r="F2720"/>
      <c r="G2720"/>
      <c r="H2720"/>
    </row>
    <row r="2721" spans="1:8" ht="15" x14ac:dyDescent="0.25">
      <c r="A2721" s="16">
        <f t="shared" si="42"/>
        <v>3938</v>
      </c>
      <c r="B2721">
        <v>3938</v>
      </c>
      <c r="C2721" t="s">
        <v>25688</v>
      </c>
      <c r="D2721" s="16" t="s">
        <v>7753</v>
      </c>
      <c r="E2721" s="339" t="s">
        <v>7855</v>
      </c>
      <c r="F2721"/>
      <c r="G2721"/>
      <c r="H2721"/>
    </row>
    <row r="2722" spans="1:8" ht="15" x14ac:dyDescent="0.25">
      <c r="A2722" s="16">
        <f t="shared" si="42"/>
        <v>3919</v>
      </c>
      <c r="B2722">
        <v>3919</v>
      </c>
      <c r="C2722" t="s">
        <v>25689</v>
      </c>
      <c r="D2722" s="16" t="s">
        <v>7753</v>
      </c>
      <c r="E2722" s="339" t="s">
        <v>25690</v>
      </c>
      <c r="F2722"/>
      <c r="G2722"/>
      <c r="H2722"/>
    </row>
    <row r="2723" spans="1:8" ht="15" x14ac:dyDescent="0.25">
      <c r="A2723" s="16">
        <f t="shared" si="42"/>
        <v>3927</v>
      </c>
      <c r="B2723">
        <v>3927</v>
      </c>
      <c r="C2723" t="s">
        <v>25691</v>
      </c>
      <c r="D2723" s="16" t="s">
        <v>7753</v>
      </c>
      <c r="E2723" s="339" t="s">
        <v>17634</v>
      </c>
      <c r="F2723"/>
      <c r="G2723"/>
      <c r="H2723"/>
    </row>
    <row r="2724" spans="1:8" ht="15" x14ac:dyDescent="0.25">
      <c r="A2724" s="16">
        <f t="shared" si="42"/>
        <v>3928</v>
      </c>
      <c r="B2724">
        <v>3928</v>
      </c>
      <c r="C2724" t="s">
        <v>25692</v>
      </c>
      <c r="D2724" s="16" t="s">
        <v>7753</v>
      </c>
      <c r="E2724" s="339" t="s">
        <v>17634</v>
      </c>
      <c r="F2724"/>
      <c r="G2724"/>
      <c r="H2724"/>
    </row>
    <row r="2725" spans="1:8" ht="15" x14ac:dyDescent="0.25">
      <c r="A2725" s="16">
        <f t="shared" si="42"/>
        <v>3926</v>
      </c>
      <c r="B2725">
        <v>3926</v>
      </c>
      <c r="C2725" t="s">
        <v>25693</v>
      </c>
      <c r="D2725" s="16" t="s">
        <v>7753</v>
      </c>
      <c r="E2725" s="339" t="s">
        <v>25694</v>
      </c>
      <c r="F2725"/>
      <c r="G2725"/>
      <c r="H2725"/>
    </row>
    <row r="2726" spans="1:8" ht="15" x14ac:dyDescent="0.25">
      <c r="A2726" s="16">
        <f t="shared" si="42"/>
        <v>3935</v>
      </c>
      <c r="B2726">
        <v>3935</v>
      </c>
      <c r="C2726" t="s">
        <v>25695</v>
      </c>
      <c r="D2726" s="16" t="s">
        <v>7753</v>
      </c>
      <c r="E2726" s="339" t="s">
        <v>25694</v>
      </c>
      <c r="F2726"/>
      <c r="G2726"/>
      <c r="H2726"/>
    </row>
    <row r="2727" spans="1:8" ht="15" x14ac:dyDescent="0.25">
      <c r="A2727" s="16">
        <f t="shared" si="42"/>
        <v>3925</v>
      </c>
      <c r="B2727">
        <v>3925</v>
      </c>
      <c r="C2727" t="s">
        <v>25696</v>
      </c>
      <c r="D2727" s="16" t="s">
        <v>7753</v>
      </c>
      <c r="E2727" s="339" t="s">
        <v>25694</v>
      </c>
      <c r="F2727"/>
      <c r="G2727"/>
      <c r="H2727"/>
    </row>
    <row r="2728" spans="1:8" ht="15" x14ac:dyDescent="0.25">
      <c r="A2728" s="16">
        <f t="shared" si="42"/>
        <v>12406</v>
      </c>
      <c r="B2728">
        <v>12406</v>
      </c>
      <c r="C2728" t="s">
        <v>25697</v>
      </c>
      <c r="D2728" s="16" t="s">
        <v>7753</v>
      </c>
      <c r="E2728" s="339" t="s">
        <v>15539</v>
      </c>
      <c r="F2728"/>
      <c r="G2728"/>
      <c r="H2728"/>
    </row>
    <row r="2729" spans="1:8" ht="15" x14ac:dyDescent="0.25">
      <c r="A2729" s="16">
        <f t="shared" si="42"/>
        <v>3929</v>
      </c>
      <c r="B2729">
        <v>3929</v>
      </c>
      <c r="C2729" t="s">
        <v>25698</v>
      </c>
      <c r="D2729" s="16" t="s">
        <v>7753</v>
      </c>
      <c r="E2729" s="339" t="s">
        <v>25699</v>
      </c>
      <c r="F2729"/>
      <c r="G2729"/>
      <c r="H2729"/>
    </row>
    <row r="2730" spans="1:8" ht="15" x14ac:dyDescent="0.25">
      <c r="A2730" s="16">
        <f t="shared" si="42"/>
        <v>3931</v>
      </c>
      <c r="B2730">
        <v>3931</v>
      </c>
      <c r="C2730" t="s">
        <v>25700</v>
      </c>
      <c r="D2730" s="16" t="s">
        <v>7753</v>
      </c>
      <c r="E2730" s="339" t="s">
        <v>25699</v>
      </c>
      <c r="F2730"/>
      <c r="G2730"/>
      <c r="H2730"/>
    </row>
    <row r="2731" spans="1:8" ht="15" x14ac:dyDescent="0.25">
      <c r="A2731" s="16">
        <f t="shared" si="42"/>
        <v>3930</v>
      </c>
      <c r="B2731">
        <v>3930</v>
      </c>
      <c r="C2731" t="s">
        <v>25701</v>
      </c>
      <c r="D2731" s="16" t="s">
        <v>7753</v>
      </c>
      <c r="E2731" s="339" t="s">
        <v>25699</v>
      </c>
      <c r="F2731"/>
      <c r="G2731"/>
      <c r="H2731"/>
    </row>
    <row r="2732" spans="1:8" ht="15" x14ac:dyDescent="0.25">
      <c r="A2732" s="16">
        <f t="shared" si="42"/>
        <v>3932</v>
      </c>
      <c r="B2732">
        <v>3932</v>
      </c>
      <c r="C2732" t="s">
        <v>25702</v>
      </c>
      <c r="D2732" s="16" t="s">
        <v>7753</v>
      </c>
      <c r="E2732" s="339" t="s">
        <v>25703</v>
      </c>
      <c r="F2732"/>
      <c r="G2732"/>
      <c r="H2732"/>
    </row>
    <row r="2733" spans="1:8" ht="15" x14ac:dyDescent="0.25">
      <c r="A2733" s="16">
        <f t="shared" si="42"/>
        <v>3933</v>
      </c>
      <c r="B2733">
        <v>3933</v>
      </c>
      <c r="C2733" t="s">
        <v>25704</v>
      </c>
      <c r="D2733" s="16" t="s">
        <v>7753</v>
      </c>
      <c r="E2733" s="339" t="s">
        <v>25703</v>
      </c>
      <c r="F2733"/>
      <c r="G2733"/>
      <c r="H2733"/>
    </row>
    <row r="2734" spans="1:8" ht="15" x14ac:dyDescent="0.25">
      <c r="A2734" s="16">
        <f t="shared" si="42"/>
        <v>3934</v>
      </c>
      <c r="B2734">
        <v>3934</v>
      </c>
      <c r="C2734" t="s">
        <v>25705</v>
      </c>
      <c r="D2734" s="16" t="s">
        <v>7753</v>
      </c>
      <c r="E2734" s="339" t="s">
        <v>25703</v>
      </c>
      <c r="F2734"/>
      <c r="G2734"/>
      <c r="H2734"/>
    </row>
    <row r="2735" spans="1:8" ht="15" x14ac:dyDescent="0.25">
      <c r="A2735" s="16">
        <f t="shared" si="42"/>
        <v>40355</v>
      </c>
      <c r="B2735">
        <v>40355</v>
      </c>
      <c r="C2735" t="s">
        <v>25706</v>
      </c>
      <c r="D2735" s="16" t="s">
        <v>7753</v>
      </c>
      <c r="E2735" s="339" t="s">
        <v>12793</v>
      </c>
      <c r="F2735"/>
      <c r="G2735"/>
      <c r="H2735"/>
    </row>
    <row r="2736" spans="1:8" ht="15" x14ac:dyDescent="0.25">
      <c r="A2736" s="16">
        <f t="shared" si="42"/>
        <v>40364</v>
      </c>
      <c r="B2736">
        <v>40364</v>
      </c>
      <c r="C2736" t="s">
        <v>25707</v>
      </c>
      <c r="D2736" s="16" t="s">
        <v>7753</v>
      </c>
      <c r="E2736" s="339" t="s">
        <v>25708</v>
      </c>
      <c r="F2736"/>
      <c r="G2736"/>
      <c r="H2736"/>
    </row>
    <row r="2737" spans="1:8" ht="15" x14ac:dyDescent="0.25">
      <c r="A2737" s="16">
        <f t="shared" si="42"/>
        <v>40361</v>
      </c>
      <c r="B2737">
        <v>40361</v>
      </c>
      <c r="C2737" t="s">
        <v>25709</v>
      </c>
      <c r="D2737" s="16" t="s">
        <v>7753</v>
      </c>
      <c r="E2737" s="339" t="s">
        <v>25710</v>
      </c>
      <c r="F2737"/>
      <c r="G2737"/>
      <c r="H2737"/>
    </row>
    <row r="2738" spans="1:8" ht="15" x14ac:dyDescent="0.25">
      <c r="A2738" s="16">
        <f t="shared" si="42"/>
        <v>40358</v>
      </c>
      <c r="B2738">
        <v>40358</v>
      </c>
      <c r="C2738" t="s">
        <v>25711</v>
      </c>
      <c r="D2738" s="16" t="s">
        <v>7753</v>
      </c>
      <c r="E2738" s="339" t="s">
        <v>17122</v>
      </c>
      <c r="F2738"/>
      <c r="G2738"/>
      <c r="H2738"/>
    </row>
    <row r="2739" spans="1:8" ht="15" x14ac:dyDescent="0.25">
      <c r="A2739" s="16">
        <f t="shared" si="42"/>
        <v>40370</v>
      </c>
      <c r="B2739">
        <v>40370</v>
      </c>
      <c r="C2739" t="s">
        <v>25712</v>
      </c>
      <c r="D2739" s="16" t="s">
        <v>7753</v>
      </c>
      <c r="E2739" s="339" t="s">
        <v>25713</v>
      </c>
      <c r="F2739"/>
      <c r="G2739"/>
      <c r="H2739"/>
    </row>
    <row r="2740" spans="1:8" ht="15" x14ac:dyDescent="0.25">
      <c r="A2740" s="16">
        <f t="shared" si="42"/>
        <v>40367</v>
      </c>
      <c r="B2740">
        <v>40367</v>
      </c>
      <c r="C2740" t="s">
        <v>25714</v>
      </c>
      <c r="D2740" s="16" t="s">
        <v>7753</v>
      </c>
      <c r="E2740" s="339" t="s">
        <v>25715</v>
      </c>
      <c r="F2740"/>
      <c r="G2740"/>
      <c r="H2740"/>
    </row>
    <row r="2741" spans="1:8" ht="15" x14ac:dyDescent="0.25">
      <c r="A2741" s="16">
        <f t="shared" si="42"/>
        <v>40373</v>
      </c>
      <c r="B2741">
        <v>40373</v>
      </c>
      <c r="C2741" t="s">
        <v>25716</v>
      </c>
      <c r="D2741" s="16" t="s">
        <v>7753</v>
      </c>
      <c r="E2741" s="339" t="s">
        <v>25717</v>
      </c>
      <c r="F2741"/>
      <c r="G2741"/>
      <c r="H2741"/>
    </row>
    <row r="2742" spans="1:8" ht="15" x14ac:dyDescent="0.25">
      <c r="A2742" s="16">
        <f t="shared" si="42"/>
        <v>3907</v>
      </c>
      <c r="B2742">
        <v>3907</v>
      </c>
      <c r="C2742" t="s">
        <v>25718</v>
      </c>
      <c r="D2742" s="16" t="s">
        <v>7753</v>
      </c>
      <c r="E2742" s="339" t="s">
        <v>8310</v>
      </c>
      <c r="F2742"/>
      <c r="G2742"/>
      <c r="H2742"/>
    </row>
    <row r="2743" spans="1:8" ht="15" x14ac:dyDescent="0.25">
      <c r="A2743" s="16">
        <f t="shared" si="42"/>
        <v>3889</v>
      </c>
      <c r="B2743">
        <v>3889</v>
      </c>
      <c r="C2743" t="s">
        <v>25719</v>
      </c>
      <c r="D2743" s="16" t="s">
        <v>7753</v>
      </c>
      <c r="E2743" s="339" t="s">
        <v>14121</v>
      </c>
      <c r="F2743"/>
      <c r="G2743"/>
      <c r="H2743"/>
    </row>
    <row r="2744" spans="1:8" ht="15" x14ac:dyDescent="0.25">
      <c r="A2744" s="16">
        <f t="shared" si="42"/>
        <v>3868</v>
      </c>
      <c r="B2744">
        <v>3868</v>
      </c>
      <c r="C2744" t="s">
        <v>25720</v>
      </c>
      <c r="D2744" s="16" t="s">
        <v>7753</v>
      </c>
      <c r="E2744" s="339" t="s">
        <v>25594</v>
      </c>
      <c r="F2744"/>
      <c r="G2744"/>
      <c r="H2744"/>
    </row>
    <row r="2745" spans="1:8" ht="15" x14ac:dyDescent="0.25">
      <c r="A2745" s="16">
        <f t="shared" si="42"/>
        <v>3869</v>
      </c>
      <c r="B2745">
        <v>3869</v>
      </c>
      <c r="C2745" t="s">
        <v>25721</v>
      </c>
      <c r="D2745" s="16" t="s">
        <v>7753</v>
      </c>
      <c r="E2745" s="339" t="s">
        <v>20846</v>
      </c>
      <c r="F2745"/>
      <c r="G2745"/>
      <c r="H2745"/>
    </row>
    <row r="2746" spans="1:8" ht="15" x14ac:dyDescent="0.25">
      <c r="A2746" s="16">
        <f t="shared" si="42"/>
        <v>3872</v>
      </c>
      <c r="B2746">
        <v>3872</v>
      </c>
      <c r="C2746" t="s">
        <v>25722</v>
      </c>
      <c r="D2746" s="16" t="s">
        <v>7753</v>
      </c>
      <c r="E2746" s="339" t="s">
        <v>8117</v>
      </c>
      <c r="F2746"/>
      <c r="G2746"/>
      <c r="H2746"/>
    </row>
    <row r="2747" spans="1:8" ht="15" x14ac:dyDescent="0.25">
      <c r="A2747" s="16">
        <f t="shared" si="42"/>
        <v>3850</v>
      </c>
      <c r="B2747">
        <v>3850</v>
      </c>
      <c r="C2747" t="s">
        <v>25723</v>
      </c>
      <c r="D2747" s="16" t="s">
        <v>7753</v>
      </c>
      <c r="E2747" s="339" t="s">
        <v>10239</v>
      </c>
      <c r="F2747"/>
      <c r="G2747"/>
      <c r="H2747"/>
    </row>
    <row r="2748" spans="1:8" ht="15" x14ac:dyDescent="0.25">
      <c r="A2748" s="16">
        <f t="shared" si="42"/>
        <v>38023</v>
      </c>
      <c r="B2748">
        <v>38023</v>
      </c>
      <c r="C2748" t="s">
        <v>25724</v>
      </c>
      <c r="D2748" s="16" t="s">
        <v>7753</v>
      </c>
      <c r="E2748" s="339" t="s">
        <v>7917</v>
      </c>
      <c r="F2748"/>
      <c r="G2748"/>
      <c r="H2748"/>
    </row>
    <row r="2749" spans="1:8" ht="15" x14ac:dyDescent="0.25">
      <c r="A2749" s="16">
        <f t="shared" si="42"/>
        <v>37986</v>
      </c>
      <c r="B2749">
        <v>37986</v>
      </c>
      <c r="C2749" t="s">
        <v>25725</v>
      </c>
      <c r="D2749" s="16" t="s">
        <v>7753</v>
      </c>
      <c r="E2749" s="339" t="s">
        <v>8244</v>
      </c>
      <c r="F2749"/>
      <c r="G2749"/>
      <c r="H2749"/>
    </row>
    <row r="2750" spans="1:8" ht="15" x14ac:dyDescent="0.25">
      <c r="A2750" s="16">
        <f t="shared" si="42"/>
        <v>37987</v>
      </c>
      <c r="B2750">
        <v>37987</v>
      </c>
      <c r="C2750" t="s">
        <v>25726</v>
      </c>
      <c r="D2750" s="16" t="s">
        <v>7753</v>
      </c>
      <c r="E2750" s="339" t="s">
        <v>25727</v>
      </c>
      <c r="F2750"/>
      <c r="G2750"/>
      <c r="H2750"/>
    </row>
    <row r="2751" spans="1:8" ht="15" x14ac:dyDescent="0.25">
      <c r="A2751" s="16">
        <f t="shared" si="42"/>
        <v>37988</v>
      </c>
      <c r="B2751">
        <v>37988</v>
      </c>
      <c r="C2751" t="s">
        <v>25728</v>
      </c>
      <c r="D2751" s="16" t="s">
        <v>7753</v>
      </c>
      <c r="E2751" s="339" t="s">
        <v>25729</v>
      </c>
      <c r="F2751"/>
      <c r="G2751"/>
      <c r="H2751"/>
    </row>
    <row r="2752" spans="1:8" ht="15" x14ac:dyDescent="0.25">
      <c r="A2752" s="16">
        <f t="shared" si="42"/>
        <v>21120</v>
      </c>
      <c r="B2752">
        <v>21120</v>
      </c>
      <c r="C2752" t="s">
        <v>25730</v>
      </c>
      <c r="D2752" s="16" t="s">
        <v>7753</v>
      </c>
      <c r="E2752" s="339" t="s">
        <v>25731</v>
      </c>
      <c r="F2752"/>
      <c r="G2752"/>
      <c r="H2752"/>
    </row>
    <row r="2753" spans="1:8" ht="15" x14ac:dyDescent="0.25">
      <c r="A2753" s="16">
        <f t="shared" si="42"/>
        <v>39318</v>
      </c>
      <c r="B2753">
        <v>39318</v>
      </c>
      <c r="C2753" t="s">
        <v>25732</v>
      </c>
      <c r="D2753" s="16" t="s">
        <v>7753</v>
      </c>
      <c r="E2753" s="339" t="s">
        <v>8145</v>
      </c>
      <c r="F2753"/>
      <c r="G2753"/>
      <c r="H2753"/>
    </row>
    <row r="2754" spans="1:8" ht="15" x14ac:dyDescent="0.25">
      <c r="A2754" s="16">
        <f t="shared" si="42"/>
        <v>40366</v>
      </c>
      <c r="B2754">
        <v>40366</v>
      </c>
      <c r="C2754" t="s">
        <v>25733</v>
      </c>
      <c r="D2754" s="16" t="s">
        <v>7753</v>
      </c>
      <c r="E2754" s="339" t="s">
        <v>20238</v>
      </c>
      <c r="F2754"/>
      <c r="G2754"/>
      <c r="H2754"/>
    </row>
    <row r="2755" spans="1:8" ht="15" x14ac:dyDescent="0.25">
      <c r="A2755" s="16">
        <f t="shared" ref="A2755:A2818" si="43">B2755</f>
        <v>40363</v>
      </c>
      <c r="B2755">
        <v>40363</v>
      </c>
      <c r="C2755" t="s">
        <v>25734</v>
      </c>
      <c r="D2755" s="16" t="s">
        <v>7753</v>
      </c>
      <c r="E2755" s="339" t="s">
        <v>17031</v>
      </c>
      <c r="F2755"/>
      <c r="G2755"/>
      <c r="H2755"/>
    </row>
    <row r="2756" spans="1:8" ht="15" x14ac:dyDescent="0.25">
      <c r="A2756" s="16">
        <f t="shared" si="43"/>
        <v>40354</v>
      </c>
      <c r="B2756">
        <v>40354</v>
      </c>
      <c r="C2756" t="s">
        <v>25735</v>
      </c>
      <c r="D2756" s="16" t="s">
        <v>7753</v>
      </c>
      <c r="E2756" s="339" t="s">
        <v>10343</v>
      </c>
      <c r="F2756"/>
      <c r="G2756"/>
      <c r="H2756"/>
    </row>
    <row r="2757" spans="1:8" ht="15" x14ac:dyDescent="0.25">
      <c r="A2757" s="16">
        <f t="shared" si="43"/>
        <v>40360</v>
      </c>
      <c r="B2757">
        <v>40360</v>
      </c>
      <c r="C2757" t="s">
        <v>25736</v>
      </c>
      <c r="D2757" s="16" t="s">
        <v>7753</v>
      </c>
      <c r="E2757" s="339" t="s">
        <v>25737</v>
      </c>
      <c r="F2757"/>
      <c r="G2757"/>
      <c r="H2757"/>
    </row>
    <row r="2758" spans="1:8" ht="15" x14ac:dyDescent="0.25">
      <c r="A2758" s="16">
        <f t="shared" si="43"/>
        <v>40372</v>
      </c>
      <c r="B2758">
        <v>40372</v>
      </c>
      <c r="C2758" t="s">
        <v>25738</v>
      </c>
      <c r="D2758" s="16" t="s">
        <v>7753</v>
      </c>
      <c r="E2758" s="339" t="s">
        <v>21190</v>
      </c>
      <c r="F2758"/>
      <c r="G2758"/>
      <c r="H2758"/>
    </row>
    <row r="2759" spans="1:8" ht="15" x14ac:dyDescent="0.25">
      <c r="A2759" s="16">
        <f t="shared" si="43"/>
        <v>40369</v>
      </c>
      <c r="B2759">
        <v>40369</v>
      </c>
      <c r="C2759" t="s">
        <v>25739</v>
      </c>
      <c r="D2759" s="16" t="s">
        <v>7753</v>
      </c>
      <c r="E2759" s="339" t="s">
        <v>25740</v>
      </c>
      <c r="F2759"/>
      <c r="G2759"/>
      <c r="H2759"/>
    </row>
    <row r="2760" spans="1:8" ht="15" x14ac:dyDescent="0.25">
      <c r="A2760" s="16">
        <f t="shared" si="43"/>
        <v>40357</v>
      </c>
      <c r="B2760">
        <v>40357</v>
      </c>
      <c r="C2760" t="s">
        <v>25741</v>
      </c>
      <c r="D2760" s="16" t="s">
        <v>7753</v>
      </c>
      <c r="E2760" s="339" t="s">
        <v>17122</v>
      </c>
      <c r="F2760"/>
      <c r="G2760"/>
      <c r="H2760"/>
    </row>
    <row r="2761" spans="1:8" ht="15" x14ac:dyDescent="0.25">
      <c r="A2761" s="16">
        <f t="shared" si="43"/>
        <v>40375</v>
      </c>
      <c r="B2761">
        <v>40375</v>
      </c>
      <c r="C2761" t="s">
        <v>25742</v>
      </c>
      <c r="D2761" s="16" t="s">
        <v>7753</v>
      </c>
      <c r="E2761" s="339" t="s">
        <v>25743</v>
      </c>
      <c r="F2761"/>
      <c r="G2761"/>
      <c r="H2761"/>
    </row>
    <row r="2762" spans="1:8" ht="15" x14ac:dyDescent="0.25">
      <c r="A2762" s="16">
        <f t="shared" si="43"/>
        <v>1893</v>
      </c>
      <c r="B2762">
        <v>1893</v>
      </c>
      <c r="C2762" t="s">
        <v>25744</v>
      </c>
      <c r="D2762" s="16" t="s">
        <v>7753</v>
      </c>
      <c r="E2762" s="339" t="s">
        <v>8165</v>
      </c>
      <c r="F2762"/>
      <c r="G2762"/>
      <c r="H2762"/>
    </row>
    <row r="2763" spans="1:8" ht="15" x14ac:dyDescent="0.25">
      <c r="A2763" s="16">
        <f t="shared" si="43"/>
        <v>1902</v>
      </c>
      <c r="B2763">
        <v>1902</v>
      </c>
      <c r="C2763" t="s">
        <v>25745</v>
      </c>
      <c r="D2763" s="16" t="s">
        <v>7753</v>
      </c>
      <c r="E2763" s="339" t="s">
        <v>9006</v>
      </c>
      <c r="F2763"/>
      <c r="G2763"/>
      <c r="H2763"/>
    </row>
    <row r="2764" spans="1:8" ht="15" x14ac:dyDescent="0.25">
      <c r="A2764" s="16">
        <f t="shared" si="43"/>
        <v>1901</v>
      </c>
      <c r="B2764">
        <v>1901</v>
      </c>
      <c r="C2764" t="s">
        <v>25746</v>
      </c>
      <c r="D2764" s="16" t="s">
        <v>7753</v>
      </c>
      <c r="E2764" s="339" t="s">
        <v>8892</v>
      </c>
      <c r="F2764"/>
      <c r="G2764"/>
      <c r="H2764"/>
    </row>
    <row r="2765" spans="1:8" ht="15" x14ac:dyDescent="0.25">
      <c r="A2765" s="16">
        <f t="shared" si="43"/>
        <v>1892</v>
      </c>
      <c r="B2765">
        <v>1892</v>
      </c>
      <c r="C2765" t="s">
        <v>25747</v>
      </c>
      <c r="D2765" s="16" t="s">
        <v>7753</v>
      </c>
      <c r="E2765" s="339" t="s">
        <v>24453</v>
      </c>
      <c r="F2765"/>
      <c r="G2765"/>
      <c r="H2765"/>
    </row>
    <row r="2766" spans="1:8" ht="15" x14ac:dyDescent="0.25">
      <c r="A2766" s="16">
        <f t="shared" si="43"/>
        <v>1907</v>
      </c>
      <c r="B2766">
        <v>1907</v>
      </c>
      <c r="C2766" t="s">
        <v>25748</v>
      </c>
      <c r="D2766" s="16" t="s">
        <v>7753</v>
      </c>
      <c r="E2766" s="339" t="s">
        <v>8138</v>
      </c>
      <c r="F2766"/>
      <c r="G2766"/>
      <c r="H2766"/>
    </row>
    <row r="2767" spans="1:8" ht="15" x14ac:dyDescent="0.25">
      <c r="A2767" s="16">
        <f t="shared" si="43"/>
        <v>1894</v>
      </c>
      <c r="B2767">
        <v>1894</v>
      </c>
      <c r="C2767" t="s">
        <v>25749</v>
      </c>
      <c r="D2767" s="16" t="s">
        <v>7753</v>
      </c>
      <c r="E2767" s="339" t="s">
        <v>11313</v>
      </c>
      <c r="F2767"/>
      <c r="G2767"/>
      <c r="H2767"/>
    </row>
    <row r="2768" spans="1:8" ht="15" x14ac:dyDescent="0.25">
      <c r="A2768" s="16">
        <f t="shared" si="43"/>
        <v>1891</v>
      </c>
      <c r="B2768">
        <v>1891</v>
      </c>
      <c r="C2768" t="s">
        <v>25750</v>
      </c>
      <c r="D2768" s="16" t="s">
        <v>7753</v>
      </c>
      <c r="E2768" s="339" t="s">
        <v>17614</v>
      </c>
      <c r="F2768"/>
      <c r="G2768"/>
      <c r="H2768"/>
    </row>
    <row r="2769" spans="1:8" ht="15" x14ac:dyDescent="0.25">
      <c r="A2769" s="16">
        <f t="shared" si="43"/>
        <v>1896</v>
      </c>
      <c r="B2769">
        <v>1896</v>
      </c>
      <c r="C2769" t="s">
        <v>25751</v>
      </c>
      <c r="D2769" s="16" t="s">
        <v>7753</v>
      </c>
      <c r="E2769" s="339" t="s">
        <v>11319</v>
      </c>
      <c r="F2769"/>
      <c r="G2769"/>
      <c r="H2769"/>
    </row>
    <row r="2770" spans="1:8" ht="15" x14ac:dyDescent="0.25">
      <c r="A2770" s="16">
        <f t="shared" si="43"/>
        <v>1895</v>
      </c>
      <c r="B2770">
        <v>1895</v>
      </c>
      <c r="C2770" t="s">
        <v>25752</v>
      </c>
      <c r="D2770" s="16" t="s">
        <v>7753</v>
      </c>
      <c r="E2770" s="339" t="s">
        <v>25753</v>
      </c>
      <c r="F2770"/>
      <c r="G2770"/>
      <c r="H2770"/>
    </row>
    <row r="2771" spans="1:8" ht="15" x14ac:dyDescent="0.25">
      <c r="A2771" s="16">
        <f t="shared" si="43"/>
        <v>2641</v>
      </c>
      <c r="B2771">
        <v>2641</v>
      </c>
      <c r="C2771" t="s">
        <v>25754</v>
      </c>
      <c r="D2771" s="16" t="s">
        <v>7753</v>
      </c>
      <c r="E2771" s="339" t="s">
        <v>20140</v>
      </c>
      <c r="F2771"/>
      <c r="G2771"/>
      <c r="H2771"/>
    </row>
    <row r="2772" spans="1:8" ht="15" x14ac:dyDescent="0.25">
      <c r="A2772" s="16">
        <f t="shared" si="43"/>
        <v>2636</v>
      </c>
      <c r="B2772">
        <v>2636</v>
      </c>
      <c r="C2772" t="s">
        <v>25755</v>
      </c>
      <c r="D2772" s="16" t="s">
        <v>7753</v>
      </c>
      <c r="E2772" s="339" t="s">
        <v>8091</v>
      </c>
      <c r="F2772"/>
      <c r="G2772"/>
      <c r="H2772"/>
    </row>
    <row r="2773" spans="1:8" ht="15" x14ac:dyDescent="0.25">
      <c r="A2773" s="16">
        <f t="shared" si="43"/>
        <v>2637</v>
      </c>
      <c r="B2773">
        <v>2637</v>
      </c>
      <c r="C2773" t="s">
        <v>25756</v>
      </c>
      <c r="D2773" s="16" t="s">
        <v>7753</v>
      </c>
      <c r="E2773" s="339" t="s">
        <v>8076</v>
      </c>
      <c r="F2773"/>
      <c r="G2773"/>
      <c r="H2773"/>
    </row>
    <row r="2774" spans="1:8" ht="15" x14ac:dyDescent="0.25">
      <c r="A2774" s="16">
        <f t="shared" si="43"/>
        <v>2638</v>
      </c>
      <c r="B2774">
        <v>2638</v>
      </c>
      <c r="C2774" t="s">
        <v>25757</v>
      </c>
      <c r="D2774" s="16" t="s">
        <v>7753</v>
      </c>
      <c r="E2774" s="339" t="s">
        <v>8163</v>
      </c>
      <c r="F2774"/>
      <c r="G2774"/>
      <c r="H2774"/>
    </row>
    <row r="2775" spans="1:8" ht="15" x14ac:dyDescent="0.25">
      <c r="A2775" s="16">
        <f t="shared" si="43"/>
        <v>2639</v>
      </c>
      <c r="B2775">
        <v>2639</v>
      </c>
      <c r="C2775" t="s">
        <v>25758</v>
      </c>
      <c r="D2775" s="16" t="s">
        <v>7753</v>
      </c>
      <c r="E2775" s="339" t="s">
        <v>15054</v>
      </c>
      <c r="F2775"/>
      <c r="G2775"/>
      <c r="H2775"/>
    </row>
    <row r="2776" spans="1:8" ht="15" x14ac:dyDescent="0.25">
      <c r="A2776" s="16">
        <f t="shared" si="43"/>
        <v>2644</v>
      </c>
      <c r="B2776">
        <v>2644</v>
      </c>
      <c r="C2776" t="s">
        <v>25759</v>
      </c>
      <c r="D2776" s="16" t="s">
        <v>7753</v>
      </c>
      <c r="E2776" s="339" t="s">
        <v>8225</v>
      </c>
      <c r="F2776"/>
      <c r="G2776"/>
      <c r="H2776"/>
    </row>
    <row r="2777" spans="1:8" ht="15" x14ac:dyDescent="0.25">
      <c r="A2777" s="16">
        <f t="shared" si="43"/>
        <v>2643</v>
      </c>
      <c r="B2777">
        <v>2643</v>
      </c>
      <c r="C2777" t="s">
        <v>25760</v>
      </c>
      <c r="D2777" s="16" t="s">
        <v>7753</v>
      </c>
      <c r="E2777" s="339" t="s">
        <v>25761</v>
      </c>
      <c r="F2777"/>
      <c r="G2777"/>
      <c r="H2777"/>
    </row>
    <row r="2778" spans="1:8" ht="15" x14ac:dyDescent="0.25">
      <c r="A2778" s="16">
        <f t="shared" si="43"/>
        <v>2640</v>
      </c>
      <c r="B2778">
        <v>2640</v>
      </c>
      <c r="C2778" t="s">
        <v>25762</v>
      </c>
      <c r="D2778" s="16" t="s">
        <v>7753</v>
      </c>
      <c r="E2778" s="339" t="s">
        <v>7856</v>
      </c>
      <c r="F2778"/>
      <c r="G2778"/>
      <c r="H2778"/>
    </row>
    <row r="2779" spans="1:8" ht="15" x14ac:dyDescent="0.25">
      <c r="A2779" s="16">
        <f t="shared" si="43"/>
        <v>2642</v>
      </c>
      <c r="B2779">
        <v>2642</v>
      </c>
      <c r="C2779" t="s">
        <v>25763</v>
      </c>
      <c r="D2779" s="16" t="s">
        <v>7753</v>
      </c>
      <c r="E2779" s="339" t="s">
        <v>8162</v>
      </c>
      <c r="F2779"/>
      <c r="G2779"/>
      <c r="H2779"/>
    </row>
    <row r="2780" spans="1:8" ht="15" x14ac:dyDescent="0.25">
      <c r="A2780" s="16">
        <f t="shared" si="43"/>
        <v>39855</v>
      </c>
      <c r="B2780">
        <v>39855</v>
      </c>
      <c r="C2780" t="s">
        <v>25764</v>
      </c>
      <c r="D2780" s="16" t="s">
        <v>7753</v>
      </c>
      <c r="E2780" s="339" t="s">
        <v>8196</v>
      </c>
      <c r="F2780"/>
      <c r="G2780"/>
      <c r="H2780"/>
    </row>
    <row r="2781" spans="1:8" ht="15" x14ac:dyDescent="0.25">
      <c r="A2781" s="16">
        <f t="shared" si="43"/>
        <v>39856</v>
      </c>
      <c r="B2781">
        <v>39856</v>
      </c>
      <c r="C2781" t="s">
        <v>25765</v>
      </c>
      <c r="D2781" s="16" t="s">
        <v>7753</v>
      </c>
      <c r="E2781" s="339" t="s">
        <v>8232</v>
      </c>
      <c r="F2781"/>
      <c r="G2781"/>
      <c r="H2781"/>
    </row>
    <row r="2782" spans="1:8" ht="15" x14ac:dyDescent="0.25">
      <c r="A2782" s="16">
        <f t="shared" si="43"/>
        <v>39857</v>
      </c>
      <c r="B2782">
        <v>39857</v>
      </c>
      <c r="C2782" t="s">
        <v>25766</v>
      </c>
      <c r="D2782" s="16" t="s">
        <v>7753</v>
      </c>
      <c r="E2782" s="339" t="s">
        <v>10140</v>
      </c>
      <c r="F2782"/>
      <c r="G2782"/>
      <c r="H2782"/>
    </row>
    <row r="2783" spans="1:8" ht="15" x14ac:dyDescent="0.25">
      <c r="A2783" s="16">
        <f t="shared" si="43"/>
        <v>39858</v>
      </c>
      <c r="B2783">
        <v>39858</v>
      </c>
      <c r="C2783" t="s">
        <v>25767</v>
      </c>
      <c r="D2783" s="16" t="s">
        <v>7753</v>
      </c>
      <c r="E2783" s="339" t="s">
        <v>22678</v>
      </c>
      <c r="F2783"/>
      <c r="G2783"/>
      <c r="H2783"/>
    </row>
    <row r="2784" spans="1:8" ht="15" x14ac:dyDescent="0.25">
      <c r="A2784" s="16">
        <f t="shared" si="43"/>
        <v>39859</v>
      </c>
      <c r="B2784">
        <v>39859</v>
      </c>
      <c r="C2784" t="s">
        <v>25768</v>
      </c>
      <c r="D2784" s="16" t="s">
        <v>7753</v>
      </c>
      <c r="E2784" s="339" t="s">
        <v>16056</v>
      </c>
      <c r="F2784"/>
      <c r="G2784"/>
      <c r="H2784"/>
    </row>
    <row r="2785" spans="1:8" ht="15" x14ac:dyDescent="0.25">
      <c r="A2785" s="16">
        <f t="shared" si="43"/>
        <v>39860</v>
      </c>
      <c r="B2785">
        <v>39860</v>
      </c>
      <c r="C2785" t="s">
        <v>25769</v>
      </c>
      <c r="D2785" s="16" t="s">
        <v>7753</v>
      </c>
      <c r="E2785" s="339" t="s">
        <v>20797</v>
      </c>
      <c r="F2785"/>
      <c r="G2785"/>
      <c r="H2785"/>
    </row>
    <row r="2786" spans="1:8" ht="15" x14ac:dyDescent="0.25">
      <c r="A2786" s="16">
        <f t="shared" si="43"/>
        <v>39861</v>
      </c>
      <c r="B2786">
        <v>39861</v>
      </c>
      <c r="C2786" t="s">
        <v>25770</v>
      </c>
      <c r="D2786" s="16" t="s">
        <v>7753</v>
      </c>
      <c r="E2786" s="339" t="s">
        <v>25616</v>
      </c>
      <c r="F2786"/>
      <c r="G2786"/>
      <c r="H2786"/>
    </row>
    <row r="2787" spans="1:8" ht="15" x14ac:dyDescent="0.25">
      <c r="A2787" s="16">
        <f t="shared" si="43"/>
        <v>3867</v>
      </c>
      <c r="B2787">
        <v>3867</v>
      </c>
      <c r="C2787" t="s">
        <v>25771</v>
      </c>
      <c r="D2787" s="16" t="s">
        <v>7753</v>
      </c>
      <c r="E2787" s="339" t="s">
        <v>25772</v>
      </c>
      <c r="F2787"/>
      <c r="G2787"/>
      <c r="H2787"/>
    </row>
    <row r="2788" spans="1:8" ht="15" x14ac:dyDescent="0.25">
      <c r="A2788" s="16">
        <f t="shared" si="43"/>
        <v>3861</v>
      </c>
      <c r="B2788">
        <v>3861</v>
      </c>
      <c r="C2788" t="s">
        <v>25773</v>
      </c>
      <c r="D2788" s="16" t="s">
        <v>7753</v>
      </c>
      <c r="E2788" s="339" t="s">
        <v>12664</v>
      </c>
      <c r="F2788"/>
      <c r="G2788"/>
      <c r="H2788"/>
    </row>
    <row r="2789" spans="1:8" ht="15" x14ac:dyDescent="0.25">
      <c r="A2789" s="16">
        <f t="shared" si="43"/>
        <v>3904</v>
      </c>
      <c r="B2789">
        <v>3904</v>
      </c>
      <c r="C2789" t="s">
        <v>25774</v>
      </c>
      <c r="D2789" s="16" t="s">
        <v>7753</v>
      </c>
      <c r="E2789" s="339" t="s">
        <v>7810</v>
      </c>
      <c r="F2789"/>
      <c r="G2789"/>
      <c r="H2789"/>
    </row>
    <row r="2790" spans="1:8" ht="15" x14ac:dyDescent="0.25">
      <c r="A2790" s="16">
        <f t="shared" si="43"/>
        <v>3903</v>
      </c>
      <c r="B2790">
        <v>3903</v>
      </c>
      <c r="C2790" t="s">
        <v>25775</v>
      </c>
      <c r="D2790" s="16" t="s">
        <v>7753</v>
      </c>
      <c r="E2790" s="339" t="s">
        <v>25202</v>
      </c>
      <c r="F2790"/>
      <c r="G2790"/>
      <c r="H2790"/>
    </row>
    <row r="2791" spans="1:8" ht="15" x14ac:dyDescent="0.25">
      <c r="A2791" s="16">
        <f t="shared" si="43"/>
        <v>3862</v>
      </c>
      <c r="B2791">
        <v>3862</v>
      </c>
      <c r="C2791" t="s">
        <v>25776</v>
      </c>
      <c r="D2791" s="16" t="s">
        <v>7753</v>
      </c>
      <c r="E2791" s="339" t="s">
        <v>8280</v>
      </c>
      <c r="F2791"/>
      <c r="G2791"/>
      <c r="H2791"/>
    </row>
    <row r="2792" spans="1:8" ht="15" x14ac:dyDescent="0.25">
      <c r="A2792" s="16">
        <f t="shared" si="43"/>
        <v>3863</v>
      </c>
      <c r="B2792">
        <v>3863</v>
      </c>
      <c r="C2792" t="s">
        <v>25777</v>
      </c>
      <c r="D2792" s="16" t="s">
        <v>7753</v>
      </c>
      <c r="E2792" s="339" t="s">
        <v>8364</v>
      </c>
      <c r="F2792"/>
      <c r="G2792"/>
      <c r="H2792"/>
    </row>
    <row r="2793" spans="1:8" ht="15" x14ac:dyDescent="0.25">
      <c r="A2793" s="16">
        <f t="shared" si="43"/>
        <v>3864</v>
      </c>
      <c r="B2793">
        <v>3864</v>
      </c>
      <c r="C2793" t="s">
        <v>25778</v>
      </c>
      <c r="D2793" s="16" t="s">
        <v>7753</v>
      </c>
      <c r="E2793" s="339" t="s">
        <v>13615</v>
      </c>
      <c r="F2793"/>
      <c r="G2793"/>
      <c r="H2793"/>
    </row>
    <row r="2794" spans="1:8" ht="15" x14ac:dyDescent="0.25">
      <c r="A2794" s="16">
        <f t="shared" si="43"/>
        <v>3865</v>
      </c>
      <c r="B2794">
        <v>3865</v>
      </c>
      <c r="C2794" t="s">
        <v>25779</v>
      </c>
      <c r="D2794" s="16" t="s">
        <v>7753</v>
      </c>
      <c r="E2794" s="339" t="s">
        <v>25780</v>
      </c>
      <c r="F2794"/>
      <c r="G2794"/>
      <c r="H2794"/>
    </row>
    <row r="2795" spans="1:8" ht="15" x14ac:dyDescent="0.25">
      <c r="A2795" s="16">
        <f t="shared" si="43"/>
        <v>3866</v>
      </c>
      <c r="B2795">
        <v>3866</v>
      </c>
      <c r="C2795" t="s">
        <v>25781</v>
      </c>
      <c r="D2795" s="16" t="s">
        <v>7753</v>
      </c>
      <c r="E2795" s="339" t="s">
        <v>25782</v>
      </c>
      <c r="F2795"/>
      <c r="G2795"/>
      <c r="H2795"/>
    </row>
    <row r="2796" spans="1:8" ht="15" x14ac:dyDescent="0.25">
      <c r="A2796" s="16">
        <f t="shared" si="43"/>
        <v>3878</v>
      </c>
      <c r="B2796">
        <v>3878</v>
      </c>
      <c r="C2796" t="s">
        <v>25783</v>
      </c>
      <c r="D2796" s="16" t="s">
        <v>7753</v>
      </c>
      <c r="E2796" s="339" t="s">
        <v>25784</v>
      </c>
      <c r="F2796"/>
      <c r="G2796"/>
      <c r="H2796"/>
    </row>
    <row r="2797" spans="1:8" ht="15" x14ac:dyDescent="0.25">
      <c r="A2797" s="16">
        <f t="shared" si="43"/>
        <v>3883</v>
      </c>
      <c r="B2797">
        <v>3883</v>
      </c>
      <c r="C2797" t="s">
        <v>25785</v>
      </c>
      <c r="D2797" s="16" t="s">
        <v>7753</v>
      </c>
      <c r="E2797" s="339" t="s">
        <v>8163</v>
      </c>
      <c r="F2797"/>
      <c r="G2797"/>
      <c r="H2797"/>
    </row>
    <row r="2798" spans="1:8" ht="15" x14ac:dyDescent="0.25">
      <c r="A2798" s="16">
        <f t="shared" si="43"/>
        <v>3876</v>
      </c>
      <c r="B2798">
        <v>3876</v>
      </c>
      <c r="C2798" t="s">
        <v>25786</v>
      </c>
      <c r="D2798" s="16" t="s">
        <v>7753</v>
      </c>
      <c r="E2798" s="339" t="s">
        <v>9154</v>
      </c>
      <c r="F2798"/>
      <c r="G2798"/>
      <c r="H2798"/>
    </row>
    <row r="2799" spans="1:8" ht="15" x14ac:dyDescent="0.25">
      <c r="A2799" s="16">
        <f t="shared" si="43"/>
        <v>3884</v>
      </c>
      <c r="B2799">
        <v>3884</v>
      </c>
      <c r="C2799" t="s">
        <v>25787</v>
      </c>
      <c r="D2799" s="16" t="s">
        <v>7753</v>
      </c>
      <c r="E2799" s="339" t="s">
        <v>8239</v>
      </c>
      <c r="F2799"/>
      <c r="G2799"/>
      <c r="H2799"/>
    </row>
    <row r="2800" spans="1:8" ht="15" x14ac:dyDescent="0.25">
      <c r="A2800" s="16">
        <f t="shared" si="43"/>
        <v>12892</v>
      </c>
      <c r="B2800">
        <v>12892</v>
      </c>
      <c r="C2800" t="s">
        <v>25788</v>
      </c>
      <c r="D2800" s="16" t="s">
        <v>7854</v>
      </c>
      <c r="E2800" s="339" t="s">
        <v>12845</v>
      </c>
      <c r="F2800"/>
      <c r="G2800"/>
      <c r="H2800"/>
    </row>
    <row r="2801" spans="1:8" ht="15" x14ac:dyDescent="0.25">
      <c r="A2801" s="16">
        <f t="shared" si="43"/>
        <v>38447</v>
      </c>
      <c r="B2801">
        <v>38447</v>
      </c>
      <c r="C2801" t="s">
        <v>25789</v>
      </c>
      <c r="D2801" s="16" t="s">
        <v>7753</v>
      </c>
      <c r="E2801" s="339" t="s">
        <v>25790</v>
      </c>
      <c r="F2801"/>
      <c r="G2801"/>
      <c r="H2801"/>
    </row>
    <row r="2802" spans="1:8" ht="15" x14ac:dyDescent="0.25">
      <c r="A2802" s="16">
        <f t="shared" si="43"/>
        <v>36320</v>
      </c>
      <c r="B2802">
        <v>36320</v>
      </c>
      <c r="C2802" t="s">
        <v>25791</v>
      </c>
      <c r="D2802" s="16" t="s">
        <v>7753</v>
      </c>
      <c r="E2802" s="339" t="s">
        <v>12680</v>
      </c>
      <c r="F2802"/>
      <c r="G2802"/>
      <c r="H2802"/>
    </row>
    <row r="2803" spans="1:8" ht="15" x14ac:dyDescent="0.25">
      <c r="A2803" s="16">
        <f t="shared" si="43"/>
        <v>36324</v>
      </c>
      <c r="B2803">
        <v>36324</v>
      </c>
      <c r="C2803" t="s">
        <v>25792</v>
      </c>
      <c r="D2803" s="16" t="s">
        <v>7753</v>
      </c>
      <c r="E2803" s="339" t="s">
        <v>11993</v>
      </c>
      <c r="F2803"/>
      <c r="G2803"/>
      <c r="H2803"/>
    </row>
    <row r="2804" spans="1:8" ht="15" x14ac:dyDescent="0.25">
      <c r="A2804" s="16">
        <f t="shared" si="43"/>
        <v>38441</v>
      </c>
      <c r="B2804">
        <v>38441</v>
      </c>
      <c r="C2804" t="s">
        <v>25793</v>
      </c>
      <c r="D2804" s="16" t="s">
        <v>7753</v>
      </c>
      <c r="E2804" s="339" t="s">
        <v>22137</v>
      </c>
      <c r="F2804"/>
      <c r="G2804"/>
      <c r="H2804"/>
    </row>
    <row r="2805" spans="1:8" ht="15" x14ac:dyDescent="0.25">
      <c r="A2805" s="16">
        <f t="shared" si="43"/>
        <v>38442</v>
      </c>
      <c r="B2805">
        <v>38442</v>
      </c>
      <c r="C2805" t="s">
        <v>25794</v>
      </c>
      <c r="D2805" s="16" t="s">
        <v>7753</v>
      </c>
      <c r="E2805" s="339" t="s">
        <v>14142</v>
      </c>
      <c r="F2805"/>
      <c r="G2805"/>
      <c r="H2805"/>
    </row>
    <row r="2806" spans="1:8" ht="15" x14ac:dyDescent="0.25">
      <c r="A2806" s="16">
        <f t="shared" si="43"/>
        <v>38443</v>
      </c>
      <c r="B2806">
        <v>38443</v>
      </c>
      <c r="C2806" t="s">
        <v>25795</v>
      </c>
      <c r="D2806" s="16" t="s">
        <v>7753</v>
      </c>
      <c r="E2806" s="339" t="s">
        <v>25690</v>
      </c>
      <c r="F2806"/>
      <c r="G2806"/>
      <c r="H2806"/>
    </row>
    <row r="2807" spans="1:8" ht="15" x14ac:dyDescent="0.25">
      <c r="A2807" s="16">
        <f t="shared" si="43"/>
        <v>38444</v>
      </c>
      <c r="B2807">
        <v>38444</v>
      </c>
      <c r="C2807" t="s">
        <v>25796</v>
      </c>
      <c r="D2807" s="16" t="s">
        <v>7753</v>
      </c>
      <c r="E2807" s="339" t="s">
        <v>25797</v>
      </c>
      <c r="F2807"/>
      <c r="G2807"/>
      <c r="H2807"/>
    </row>
    <row r="2808" spans="1:8" ht="15" x14ac:dyDescent="0.25">
      <c r="A2808" s="16">
        <f t="shared" si="43"/>
        <v>38445</v>
      </c>
      <c r="B2808">
        <v>38445</v>
      </c>
      <c r="C2808" t="s">
        <v>25798</v>
      </c>
      <c r="D2808" s="16" t="s">
        <v>7753</v>
      </c>
      <c r="E2808" s="339" t="s">
        <v>25799</v>
      </c>
      <c r="F2808"/>
      <c r="G2808"/>
      <c r="H2808"/>
    </row>
    <row r="2809" spans="1:8" ht="15" x14ac:dyDescent="0.25">
      <c r="A2809" s="16">
        <f t="shared" si="43"/>
        <v>38446</v>
      </c>
      <c r="B2809">
        <v>38446</v>
      </c>
      <c r="C2809" t="s">
        <v>25800</v>
      </c>
      <c r="D2809" s="16" t="s">
        <v>7753</v>
      </c>
      <c r="E2809" s="339" t="s">
        <v>21344</v>
      </c>
      <c r="F2809"/>
      <c r="G2809"/>
      <c r="H2809"/>
    </row>
    <row r="2810" spans="1:8" ht="15" x14ac:dyDescent="0.25">
      <c r="A2810" s="16">
        <f t="shared" si="43"/>
        <v>3837</v>
      </c>
      <c r="B2810">
        <v>3837</v>
      </c>
      <c r="C2810" t="s">
        <v>25801</v>
      </c>
      <c r="D2810" s="16" t="s">
        <v>7753</v>
      </c>
      <c r="E2810" s="339" t="s">
        <v>20503</v>
      </c>
      <c r="F2810"/>
      <c r="G2810"/>
      <c r="H2810"/>
    </row>
    <row r="2811" spans="1:8" ht="15" x14ac:dyDescent="0.25">
      <c r="A2811" s="16">
        <f t="shared" si="43"/>
        <v>3845</v>
      </c>
      <c r="B2811">
        <v>3845</v>
      </c>
      <c r="C2811" t="s">
        <v>25802</v>
      </c>
      <c r="D2811" s="16" t="s">
        <v>7753</v>
      </c>
      <c r="E2811" s="339" t="s">
        <v>25803</v>
      </c>
      <c r="F2811"/>
      <c r="G2811"/>
      <c r="H2811"/>
    </row>
    <row r="2812" spans="1:8" ht="15" x14ac:dyDescent="0.25">
      <c r="A2812" s="16">
        <f t="shared" si="43"/>
        <v>11045</v>
      </c>
      <c r="B2812">
        <v>11045</v>
      </c>
      <c r="C2812" t="s">
        <v>25804</v>
      </c>
      <c r="D2812" s="16" t="s">
        <v>7753</v>
      </c>
      <c r="E2812" s="339" t="s">
        <v>25805</v>
      </c>
      <c r="F2812"/>
      <c r="G2812"/>
      <c r="H2812"/>
    </row>
    <row r="2813" spans="1:8" ht="15" x14ac:dyDescent="0.25">
      <c r="A2813" s="16">
        <f t="shared" si="43"/>
        <v>20170</v>
      </c>
      <c r="B2813">
        <v>20170</v>
      </c>
      <c r="C2813" t="s">
        <v>25806</v>
      </c>
      <c r="D2813" s="16" t="s">
        <v>7753</v>
      </c>
      <c r="E2813" s="339" t="s">
        <v>20267</v>
      </c>
      <c r="F2813"/>
      <c r="G2813"/>
      <c r="H2813"/>
    </row>
    <row r="2814" spans="1:8" ht="15" x14ac:dyDescent="0.25">
      <c r="A2814" s="16">
        <f t="shared" si="43"/>
        <v>20171</v>
      </c>
      <c r="B2814">
        <v>20171</v>
      </c>
      <c r="C2814" t="s">
        <v>25807</v>
      </c>
      <c r="D2814" s="16" t="s">
        <v>7753</v>
      </c>
      <c r="E2814" s="339" t="s">
        <v>17501</v>
      </c>
      <c r="F2814"/>
      <c r="G2814"/>
      <c r="H2814"/>
    </row>
    <row r="2815" spans="1:8" ht="15" x14ac:dyDescent="0.25">
      <c r="A2815" s="16">
        <f t="shared" si="43"/>
        <v>20167</v>
      </c>
      <c r="B2815">
        <v>20167</v>
      </c>
      <c r="C2815" t="s">
        <v>25808</v>
      </c>
      <c r="D2815" s="16" t="s">
        <v>7753</v>
      </c>
      <c r="E2815" s="339" t="s">
        <v>25809</v>
      </c>
      <c r="F2815"/>
      <c r="G2815"/>
      <c r="H2815"/>
    </row>
    <row r="2816" spans="1:8" ht="15" x14ac:dyDescent="0.25">
      <c r="A2816" s="16">
        <f t="shared" si="43"/>
        <v>20168</v>
      </c>
      <c r="B2816">
        <v>20168</v>
      </c>
      <c r="C2816" t="s">
        <v>25810</v>
      </c>
      <c r="D2816" s="16" t="s">
        <v>7753</v>
      </c>
      <c r="E2816" s="339" t="s">
        <v>13365</v>
      </c>
      <c r="F2816"/>
      <c r="G2816"/>
      <c r="H2816"/>
    </row>
    <row r="2817" spans="1:8" ht="15" x14ac:dyDescent="0.25">
      <c r="A2817" s="16">
        <f t="shared" si="43"/>
        <v>20169</v>
      </c>
      <c r="B2817">
        <v>20169</v>
      </c>
      <c r="C2817" t="s">
        <v>25811</v>
      </c>
      <c r="D2817" s="16" t="s">
        <v>7753</v>
      </c>
      <c r="E2817" s="339" t="s">
        <v>8355</v>
      </c>
      <c r="F2817"/>
      <c r="G2817"/>
      <c r="H2817"/>
    </row>
    <row r="2818" spans="1:8" ht="15" x14ac:dyDescent="0.25">
      <c r="A2818" s="16">
        <f t="shared" si="43"/>
        <v>3899</v>
      </c>
      <c r="B2818">
        <v>3899</v>
      </c>
      <c r="C2818" t="s">
        <v>25812</v>
      </c>
      <c r="D2818" s="16" t="s">
        <v>7753</v>
      </c>
      <c r="E2818" s="339" t="s">
        <v>7759</v>
      </c>
      <c r="F2818"/>
      <c r="G2818"/>
      <c r="H2818"/>
    </row>
    <row r="2819" spans="1:8" ht="15" x14ac:dyDescent="0.25">
      <c r="A2819" s="16">
        <f t="shared" ref="A2819:A2882" si="44">B2819</f>
        <v>38676</v>
      </c>
      <c r="B2819">
        <v>38676</v>
      </c>
      <c r="C2819" t="s">
        <v>25813</v>
      </c>
      <c r="D2819" s="16" t="s">
        <v>7753</v>
      </c>
      <c r="E2819" s="339" t="s">
        <v>15024</v>
      </c>
      <c r="F2819"/>
      <c r="G2819"/>
      <c r="H2819"/>
    </row>
    <row r="2820" spans="1:8" ht="15" x14ac:dyDescent="0.25">
      <c r="A2820" s="16">
        <f t="shared" si="44"/>
        <v>3897</v>
      </c>
      <c r="B2820">
        <v>3897</v>
      </c>
      <c r="C2820" t="s">
        <v>25814</v>
      </c>
      <c r="D2820" s="16" t="s">
        <v>7753</v>
      </c>
      <c r="E2820" s="339" t="s">
        <v>7767</v>
      </c>
      <c r="F2820"/>
      <c r="G2820"/>
      <c r="H2820"/>
    </row>
    <row r="2821" spans="1:8" ht="15" x14ac:dyDescent="0.25">
      <c r="A2821" s="16">
        <f t="shared" si="44"/>
        <v>3875</v>
      </c>
      <c r="B2821">
        <v>3875</v>
      </c>
      <c r="C2821" t="s">
        <v>25815</v>
      </c>
      <c r="D2821" s="16" t="s">
        <v>7753</v>
      </c>
      <c r="E2821" s="339" t="s">
        <v>21191</v>
      </c>
      <c r="F2821"/>
      <c r="G2821"/>
      <c r="H2821"/>
    </row>
    <row r="2822" spans="1:8" ht="15" x14ac:dyDescent="0.25">
      <c r="A2822" s="16">
        <f t="shared" si="44"/>
        <v>3898</v>
      </c>
      <c r="B2822">
        <v>3898</v>
      </c>
      <c r="C2822" t="s">
        <v>25816</v>
      </c>
      <c r="D2822" s="16" t="s">
        <v>7753</v>
      </c>
      <c r="E2822" s="339" t="s">
        <v>13009</v>
      </c>
      <c r="F2822"/>
      <c r="G2822"/>
      <c r="H2822"/>
    </row>
    <row r="2823" spans="1:8" ht="15" x14ac:dyDescent="0.25">
      <c r="A2823" s="16">
        <f t="shared" si="44"/>
        <v>3855</v>
      </c>
      <c r="B2823">
        <v>3855</v>
      </c>
      <c r="C2823" t="s">
        <v>25817</v>
      </c>
      <c r="D2823" s="16" t="s">
        <v>7753</v>
      </c>
      <c r="E2823" s="339" t="s">
        <v>7808</v>
      </c>
      <c r="F2823"/>
      <c r="G2823"/>
      <c r="H2823"/>
    </row>
    <row r="2824" spans="1:8" ht="15" x14ac:dyDescent="0.25">
      <c r="A2824" s="16">
        <f t="shared" si="44"/>
        <v>3874</v>
      </c>
      <c r="B2824">
        <v>3874</v>
      </c>
      <c r="C2824" t="s">
        <v>25818</v>
      </c>
      <c r="D2824" s="16" t="s">
        <v>7753</v>
      </c>
      <c r="E2824" s="339" t="s">
        <v>25819</v>
      </c>
      <c r="F2824"/>
      <c r="G2824"/>
      <c r="H2824"/>
    </row>
    <row r="2825" spans="1:8" ht="15" x14ac:dyDescent="0.25">
      <c r="A2825" s="16">
        <f t="shared" si="44"/>
        <v>3870</v>
      </c>
      <c r="B2825">
        <v>3870</v>
      </c>
      <c r="C2825" t="s">
        <v>25820</v>
      </c>
      <c r="D2825" s="16" t="s">
        <v>7753</v>
      </c>
      <c r="E2825" s="339" t="s">
        <v>25821</v>
      </c>
      <c r="F2825"/>
      <c r="G2825"/>
      <c r="H2825"/>
    </row>
    <row r="2826" spans="1:8" ht="15" x14ac:dyDescent="0.25">
      <c r="A2826" s="16">
        <f t="shared" si="44"/>
        <v>38678</v>
      </c>
      <c r="B2826">
        <v>38678</v>
      </c>
      <c r="C2826" t="s">
        <v>25822</v>
      </c>
      <c r="D2826" s="16" t="s">
        <v>7753</v>
      </c>
      <c r="E2826" s="339" t="s">
        <v>22162</v>
      </c>
      <c r="F2826"/>
      <c r="G2826"/>
      <c r="H2826"/>
    </row>
    <row r="2827" spans="1:8" ht="15" x14ac:dyDescent="0.25">
      <c r="A2827" s="16">
        <f t="shared" si="44"/>
        <v>3859</v>
      </c>
      <c r="B2827">
        <v>3859</v>
      </c>
      <c r="C2827" t="s">
        <v>25823</v>
      </c>
      <c r="D2827" s="16" t="s">
        <v>7753</v>
      </c>
      <c r="E2827" s="339" t="s">
        <v>25824</v>
      </c>
      <c r="F2827"/>
      <c r="G2827"/>
      <c r="H2827"/>
    </row>
    <row r="2828" spans="1:8" ht="15" x14ac:dyDescent="0.25">
      <c r="A2828" s="16">
        <f t="shared" si="44"/>
        <v>3856</v>
      </c>
      <c r="B2828">
        <v>3856</v>
      </c>
      <c r="C2828" t="s">
        <v>25825</v>
      </c>
      <c r="D2828" s="16" t="s">
        <v>7753</v>
      </c>
      <c r="E2828" s="339" t="s">
        <v>8229</v>
      </c>
      <c r="F2828"/>
      <c r="G2828"/>
      <c r="H2828"/>
    </row>
    <row r="2829" spans="1:8" ht="15" x14ac:dyDescent="0.25">
      <c r="A2829" s="16">
        <f t="shared" si="44"/>
        <v>3906</v>
      </c>
      <c r="B2829">
        <v>3906</v>
      </c>
      <c r="C2829" t="s">
        <v>25826</v>
      </c>
      <c r="D2829" s="16" t="s">
        <v>7753</v>
      </c>
      <c r="E2829" s="339" t="s">
        <v>7767</v>
      </c>
      <c r="F2829"/>
      <c r="G2829"/>
      <c r="H2829"/>
    </row>
    <row r="2830" spans="1:8" ht="15" x14ac:dyDescent="0.25">
      <c r="A2830" s="16">
        <f t="shared" si="44"/>
        <v>3860</v>
      </c>
      <c r="B2830">
        <v>3860</v>
      </c>
      <c r="C2830" t="s">
        <v>25827</v>
      </c>
      <c r="D2830" s="16" t="s">
        <v>7753</v>
      </c>
      <c r="E2830" s="339" t="s">
        <v>25828</v>
      </c>
      <c r="F2830"/>
      <c r="G2830"/>
      <c r="H2830"/>
    </row>
    <row r="2831" spans="1:8" ht="15" x14ac:dyDescent="0.25">
      <c r="A2831" s="16">
        <f t="shared" si="44"/>
        <v>3905</v>
      </c>
      <c r="B2831">
        <v>3905</v>
      </c>
      <c r="C2831" t="s">
        <v>25829</v>
      </c>
      <c r="D2831" s="16" t="s">
        <v>7753</v>
      </c>
      <c r="E2831" s="339" t="s">
        <v>20212</v>
      </c>
      <c r="F2831"/>
      <c r="G2831"/>
      <c r="H2831"/>
    </row>
    <row r="2832" spans="1:8" ht="15" x14ac:dyDescent="0.25">
      <c r="A2832" s="16">
        <f t="shared" si="44"/>
        <v>3871</v>
      </c>
      <c r="B2832">
        <v>3871</v>
      </c>
      <c r="C2832" t="s">
        <v>25830</v>
      </c>
      <c r="D2832" s="16" t="s">
        <v>7753</v>
      </c>
      <c r="E2832" s="339" t="s">
        <v>12184</v>
      </c>
      <c r="F2832"/>
      <c r="G2832"/>
      <c r="H2832"/>
    </row>
    <row r="2833" spans="1:8" ht="15" x14ac:dyDescent="0.25">
      <c r="A2833" s="16">
        <f t="shared" si="44"/>
        <v>39292</v>
      </c>
      <c r="B2833">
        <v>39292</v>
      </c>
      <c r="C2833" t="s">
        <v>25831</v>
      </c>
      <c r="D2833" s="16" t="s">
        <v>7753</v>
      </c>
      <c r="E2833" s="339" t="s">
        <v>23790</v>
      </c>
      <c r="F2833"/>
      <c r="G2833"/>
      <c r="H2833"/>
    </row>
    <row r="2834" spans="1:8" ht="15" x14ac:dyDescent="0.25">
      <c r="A2834" s="16">
        <f t="shared" si="44"/>
        <v>39293</v>
      </c>
      <c r="B2834">
        <v>39293</v>
      </c>
      <c r="C2834" t="s">
        <v>25832</v>
      </c>
      <c r="D2834" s="16" t="s">
        <v>7753</v>
      </c>
      <c r="E2834" s="339" t="s">
        <v>20553</v>
      </c>
      <c r="F2834"/>
      <c r="G2834"/>
      <c r="H2834"/>
    </row>
    <row r="2835" spans="1:8" ht="15" x14ac:dyDescent="0.25">
      <c r="A2835" s="16">
        <f t="shared" si="44"/>
        <v>39294</v>
      </c>
      <c r="B2835">
        <v>39294</v>
      </c>
      <c r="C2835" t="s">
        <v>25833</v>
      </c>
      <c r="D2835" s="16" t="s">
        <v>7753</v>
      </c>
      <c r="E2835" s="339" t="s">
        <v>13329</v>
      </c>
      <c r="F2835"/>
      <c r="G2835"/>
      <c r="H2835"/>
    </row>
    <row r="2836" spans="1:8" ht="15" x14ac:dyDescent="0.25">
      <c r="A2836" s="16">
        <f t="shared" si="44"/>
        <v>39295</v>
      </c>
      <c r="B2836">
        <v>39295</v>
      </c>
      <c r="C2836" t="s">
        <v>25834</v>
      </c>
      <c r="D2836" s="16" t="s">
        <v>7753</v>
      </c>
      <c r="E2836" s="339" t="s">
        <v>14674</v>
      </c>
      <c r="F2836"/>
      <c r="G2836"/>
      <c r="H2836"/>
    </row>
    <row r="2837" spans="1:8" ht="15" x14ac:dyDescent="0.25">
      <c r="A2837" s="16">
        <f t="shared" si="44"/>
        <v>39312</v>
      </c>
      <c r="B2837">
        <v>39312</v>
      </c>
      <c r="C2837" t="s">
        <v>25835</v>
      </c>
      <c r="D2837" s="16" t="s">
        <v>7753</v>
      </c>
      <c r="E2837" s="339" t="s">
        <v>20638</v>
      </c>
      <c r="F2837"/>
      <c r="G2837"/>
      <c r="H2837"/>
    </row>
    <row r="2838" spans="1:8" ht="15" x14ac:dyDescent="0.25">
      <c r="A2838" s="16">
        <f t="shared" si="44"/>
        <v>39313</v>
      </c>
      <c r="B2838">
        <v>39313</v>
      </c>
      <c r="C2838" t="s">
        <v>25836</v>
      </c>
      <c r="D2838" s="16" t="s">
        <v>7753</v>
      </c>
      <c r="E2838" s="339" t="s">
        <v>16068</v>
      </c>
      <c r="F2838"/>
      <c r="G2838"/>
      <c r="H2838"/>
    </row>
    <row r="2839" spans="1:8" ht="15" x14ac:dyDescent="0.25">
      <c r="A2839" s="16">
        <f t="shared" si="44"/>
        <v>39314</v>
      </c>
      <c r="B2839">
        <v>39314</v>
      </c>
      <c r="C2839" t="s">
        <v>25837</v>
      </c>
      <c r="D2839" s="16" t="s">
        <v>7753</v>
      </c>
      <c r="E2839" s="339" t="s">
        <v>14146</v>
      </c>
      <c r="F2839"/>
      <c r="G2839"/>
      <c r="H2839"/>
    </row>
    <row r="2840" spans="1:8" ht="15" x14ac:dyDescent="0.25">
      <c r="A2840" s="16">
        <f t="shared" si="44"/>
        <v>39296</v>
      </c>
      <c r="B2840">
        <v>39296</v>
      </c>
      <c r="C2840" t="s">
        <v>25838</v>
      </c>
      <c r="D2840" s="16" t="s">
        <v>7753</v>
      </c>
      <c r="E2840" s="339" t="s">
        <v>9321</v>
      </c>
      <c r="F2840"/>
      <c r="G2840"/>
      <c r="H2840"/>
    </row>
    <row r="2841" spans="1:8" ht="15" x14ac:dyDescent="0.25">
      <c r="A2841" s="16">
        <f t="shared" si="44"/>
        <v>39297</v>
      </c>
      <c r="B2841">
        <v>39297</v>
      </c>
      <c r="C2841" t="s">
        <v>25839</v>
      </c>
      <c r="D2841" s="16" t="s">
        <v>7753</v>
      </c>
      <c r="E2841" s="339" t="s">
        <v>7995</v>
      </c>
      <c r="F2841"/>
      <c r="G2841"/>
      <c r="H2841"/>
    </row>
    <row r="2842" spans="1:8" ht="15" x14ac:dyDescent="0.25">
      <c r="A2842" s="16">
        <f t="shared" si="44"/>
        <v>39298</v>
      </c>
      <c r="B2842">
        <v>39298</v>
      </c>
      <c r="C2842" t="s">
        <v>25840</v>
      </c>
      <c r="D2842" s="16" t="s">
        <v>7753</v>
      </c>
      <c r="E2842" s="339" t="s">
        <v>21487</v>
      </c>
      <c r="F2842"/>
      <c r="G2842"/>
      <c r="H2842"/>
    </row>
    <row r="2843" spans="1:8" ht="15" x14ac:dyDescent="0.25">
      <c r="A2843" s="16">
        <f t="shared" si="44"/>
        <v>39299</v>
      </c>
      <c r="B2843">
        <v>39299</v>
      </c>
      <c r="C2843" t="s">
        <v>25841</v>
      </c>
      <c r="D2843" s="16" t="s">
        <v>7753</v>
      </c>
      <c r="E2843" s="339" t="s">
        <v>25842</v>
      </c>
      <c r="F2843"/>
      <c r="G2843"/>
      <c r="H2843"/>
    </row>
    <row r="2844" spans="1:8" ht="15" x14ac:dyDescent="0.25">
      <c r="A2844" s="16">
        <f t="shared" si="44"/>
        <v>39308</v>
      </c>
      <c r="B2844">
        <v>39308</v>
      </c>
      <c r="C2844" t="s">
        <v>25843</v>
      </c>
      <c r="D2844" s="16" t="s">
        <v>7753</v>
      </c>
      <c r="E2844" s="339" t="s">
        <v>25844</v>
      </c>
      <c r="F2844"/>
      <c r="G2844"/>
      <c r="H2844"/>
    </row>
    <row r="2845" spans="1:8" ht="15" x14ac:dyDescent="0.25">
      <c r="A2845" s="16">
        <f t="shared" si="44"/>
        <v>39309</v>
      </c>
      <c r="B2845">
        <v>39309</v>
      </c>
      <c r="C2845" t="s">
        <v>25845</v>
      </c>
      <c r="D2845" s="16" t="s">
        <v>7753</v>
      </c>
      <c r="E2845" s="339" t="s">
        <v>20270</v>
      </c>
      <c r="F2845"/>
      <c r="G2845"/>
      <c r="H2845"/>
    </row>
    <row r="2846" spans="1:8" ht="15" x14ac:dyDescent="0.25">
      <c r="A2846" s="16">
        <f t="shared" si="44"/>
        <v>39310</v>
      </c>
      <c r="B2846">
        <v>39310</v>
      </c>
      <c r="C2846" t="s">
        <v>25846</v>
      </c>
      <c r="D2846" s="16" t="s">
        <v>7753</v>
      </c>
      <c r="E2846" s="339" t="s">
        <v>13252</v>
      </c>
      <c r="F2846"/>
      <c r="G2846"/>
      <c r="H2846"/>
    </row>
    <row r="2847" spans="1:8" ht="15" x14ac:dyDescent="0.25">
      <c r="A2847" s="16">
        <f t="shared" si="44"/>
        <v>39311</v>
      </c>
      <c r="B2847">
        <v>39311</v>
      </c>
      <c r="C2847" t="s">
        <v>25847</v>
      </c>
      <c r="D2847" s="16" t="s">
        <v>7753</v>
      </c>
      <c r="E2847" s="339" t="s">
        <v>10616</v>
      </c>
      <c r="F2847"/>
      <c r="G2847"/>
      <c r="H2847"/>
    </row>
    <row r="2848" spans="1:8" ht="15" x14ac:dyDescent="0.25">
      <c r="A2848" s="16">
        <f t="shared" si="44"/>
        <v>37429</v>
      </c>
      <c r="B2848">
        <v>37429</v>
      </c>
      <c r="C2848" t="s">
        <v>25848</v>
      </c>
      <c r="D2848" s="16" t="s">
        <v>7753</v>
      </c>
      <c r="E2848" s="339" t="s">
        <v>25849</v>
      </c>
      <c r="F2848"/>
      <c r="G2848"/>
      <c r="H2848"/>
    </row>
    <row r="2849" spans="1:8" ht="15" x14ac:dyDescent="0.25">
      <c r="A2849" s="16">
        <f t="shared" si="44"/>
        <v>37426</v>
      </c>
      <c r="B2849">
        <v>37426</v>
      </c>
      <c r="C2849" t="s">
        <v>25850</v>
      </c>
      <c r="D2849" s="16" t="s">
        <v>7753</v>
      </c>
      <c r="E2849" s="339" t="s">
        <v>20221</v>
      </c>
      <c r="F2849"/>
      <c r="G2849"/>
      <c r="H2849"/>
    </row>
    <row r="2850" spans="1:8" ht="15" x14ac:dyDescent="0.25">
      <c r="A2850" s="16">
        <f t="shared" si="44"/>
        <v>37427</v>
      </c>
      <c r="B2850">
        <v>37427</v>
      </c>
      <c r="C2850" t="s">
        <v>25851</v>
      </c>
      <c r="D2850" s="16" t="s">
        <v>7753</v>
      </c>
      <c r="E2850" s="339" t="s">
        <v>21292</v>
      </c>
      <c r="F2850"/>
      <c r="G2850"/>
      <c r="H2850"/>
    </row>
    <row r="2851" spans="1:8" ht="15" x14ac:dyDescent="0.25">
      <c r="A2851" s="16">
        <f t="shared" si="44"/>
        <v>37424</v>
      </c>
      <c r="B2851">
        <v>37424</v>
      </c>
      <c r="C2851" t="s">
        <v>25852</v>
      </c>
      <c r="D2851" s="16" t="s">
        <v>7753</v>
      </c>
      <c r="E2851" s="339" t="s">
        <v>20553</v>
      </c>
      <c r="F2851"/>
      <c r="G2851"/>
      <c r="H2851"/>
    </row>
    <row r="2852" spans="1:8" ht="15" x14ac:dyDescent="0.25">
      <c r="A2852" s="16">
        <f t="shared" si="44"/>
        <v>37428</v>
      </c>
      <c r="B2852">
        <v>37428</v>
      </c>
      <c r="C2852" t="s">
        <v>25853</v>
      </c>
      <c r="D2852" s="16" t="s">
        <v>7753</v>
      </c>
      <c r="E2852" s="339" t="s">
        <v>25854</v>
      </c>
      <c r="F2852"/>
      <c r="G2852"/>
      <c r="H2852"/>
    </row>
    <row r="2853" spans="1:8" ht="15" x14ac:dyDescent="0.25">
      <c r="A2853" s="16">
        <f t="shared" si="44"/>
        <v>37425</v>
      </c>
      <c r="B2853">
        <v>37425</v>
      </c>
      <c r="C2853" t="s">
        <v>25855</v>
      </c>
      <c r="D2853" s="16" t="s">
        <v>7753</v>
      </c>
      <c r="E2853" s="339" t="s">
        <v>12785</v>
      </c>
      <c r="F2853"/>
      <c r="G2853"/>
      <c r="H2853"/>
    </row>
    <row r="2854" spans="1:8" ht="15" x14ac:dyDescent="0.25">
      <c r="A2854" s="16">
        <f t="shared" si="44"/>
        <v>11519</v>
      </c>
      <c r="B2854">
        <v>11519</v>
      </c>
      <c r="C2854" t="s">
        <v>25856</v>
      </c>
      <c r="D2854" s="16" t="s">
        <v>7854</v>
      </c>
      <c r="E2854" s="339" t="s">
        <v>25857</v>
      </c>
      <c r="F2854"/>
      <c r="G2854"/>
      <c r="H2854"/>
    </row>
    <row r="2855" spans="1:8" ht="15" x14ac:dyDescent="0.25">
      <c r="A2855" s="16">
        <f t="shared" si="44"/>
        <v>11520</v>
      </c>
      <c r="B2855">
        <v>11520</v>
      </c>
      <c r="C2855" t="s">
        <v>25858</v>
      </c>
      <c r="D2855" s="16" t="s">
        <v>7854</v>
      </c>
      <c r="E2855" s="339" t="s">
        <v>16559</v>
      </c>
      <c r="F2855"/>
      <c r="G2855"/>
      <c r="H2855"/>
    </row>
    <row r="2856" spans="1:8" ht="15" x14ac:dyDescent="0.25">
      <c r="A2856" s="16">
        <f t="shared" si="44"/>
        <v>11518</v>
      </c>
      <c r="B2856">
        <v>11518</v>
      </c>
      <c r="C2856" t="s">
        <v>25859</v>
      </c>
      <c r="D2856" s="16" t="s">
        <v>7854</v>
      </c>
      <c r="E2856" s="339" t="s">
        <v>20509</v>
      </c>
      <c r="F2856"/>
      <c r="G2856"/>
      <c r="H2856"/>
    </row>
    <row r="2857" spans="1:8" ht="15" x14ac:dyDescent="0.25">
      <c r="A2857" s="16">
        <f t="shared" si="44"/>
        <v>38473</v>
      </c>
      <c r="B2857">
        <v>38473</v>
      </c>
      <c r="C2857" t="s">
        <v>25860</v>
      </c>
      <c r="D2857" s="16" t="s">
        <v>7753</v>
      </c>
      <c r="E2857" s="339" t="s">
        <v>25861</v>
      </c>
      <c r="F2857"/>
      <c r="G2857"/>
      <c r="H2857"/>
    </row>
    <row r="2858" spans="1:8" ht="15" x14ac:dyDescent="0.25">
      <c r="A2858" s="16">
        <f t="shared" si="44"/>
        <v>4244</v>
      </c>
      <c r="B2858">
        <v>4244</v>
      </c>
      <c r="C2858" t="s">
        <v>25862</v>
      </c>
      <c r="D2858" s="16" t="s">
        <v>7754</v>
      </c>
      <c r="E2858" s="339" t="s">
        <v>16585</v>
      </c>
      <c r="F2858"/>
      <c r="G2858"/>
      <c r="H2858"/>
    </row>
    <row r="2859" spans="1:8" ht="15" x14ac:dyDescent="0.25">
      <c r="A2859" s="16">
        <f t="shared" si="44"/>
        <v>40977</v>
      </c>
      <c r="B2859">
        <v>40977</v>
      </c>
      <c r="C2859" t="s">
        <v>25863</v>
      </c>
      <c r="D2859" s="16" t="s">
        <v>7813</v>
      </c>
      <c r="E2859" s="339" t="s">
        <v>25864</v>
      </c>
      <c r="F2859"/>
      <c r="G2859"/>
      <c r="H2859"/>
    </row>
    <row r="2860" spans="1:8" ht="15" x14ac:dyDescent="0.25">
      <c r="A2860" s="16">
        <f t="shared" si="44"/>
        <v>4115</v>
      </c>
      <c r="B2860">
        <v>4115</v>
      </c>
      <c r="C2860" t="s">
        <v>25865</v>
      </c>
      <c r="D2860" s="16" t="s">
        <v>7757</v>
      </c>
      <c r="E2860" s="339" t="s">
        <v>16085</v>
      </c>
      <c r="F2860"/>
      <c r="G2860"/>
      <c r="H2860"/>
    </row>
    <row r="2861" spans="1:8" ht="15" x14ac:dyDescent="0.25">
      <c r="A2861" s="16">
        <f t="shared" si="44"/>
        <v>4119</v>
      </c>
      <c r="B2861">
        <v>4119</v>
      </c>
      <c r="C2861" t="s">
        <v>25866</v>
      </c>
      <c r="D2861" s="16" t="s">
        <v>7757</v>
      </c>
      <c r="E2861" s="339" t="s">
        <v>25867</v>
      </c>
      <c r="F2861"/>
      <c r="G2861"/>
      <c r="H2861"/>
    </row>
    <row r="2862" spans="1:8" ht="15" x14ac:dyDescent="0.25">
      <c r="A2862" s="16">
        <f t="shared" si="44"/>
        <v>2794</v>
      </c>
      <c r="B2862">
        <v>2794</v>
      </c>
      <c r="C2862" t="s">
        <v>25868</v>
      </c>
      <c r="D2862" s="16" t="s">
        <v>7757</v>
      </c>
      <c r="E2862" s="339" t="s">
        <v>25869</v>
      </c>
      <c r="F2862"/>
      <c r="G2862"/>
      <c r="H2862"/>
    </row>
    <row r="2863" spans="1:8" ht="15" x14ac:dyDescent="0.25">
      <c r="A2863" s="16">
        <f t="shared" si="44"/>
        <v>2788</v>
      </c>
      <c r="B2863">
        <v>2788</v>
      </c>
      <c r="C2863" t="s">
        <v>25870</v>
      </c>
      <c r="D2863" s="16" t="s">
        <v>7757</v>
      </c>
      <c r="E2863" s="339" t="s">
        <v>25871</v>
      </c>
      <c r="F2863"/>
      <c r="G2863"/>
      <c r="H2863"/>
    </row>
    <row r="2864" spans="1:8" ht="15" x14ac:dyDescent="0.25">
      <c r="A2864" s="16">
        <f t="shared" si="44"/>
        <v>4006</v>
      </c>
      <c r="B2864">
        <v>4006</v>
      </c>
      <c r="C2864" t="s">
        <v>25872</v>
      </c>
      <c r="D2864" s="16" t="s">
        <v>7811</v>
      </c>
      <c r="E2864" s="339" t="s">
        <v>25873</v>
      </c>
      <c r="F2864"/>
      <c r="G2864"/>
      <c r="H2864"/>
    </row>
    <row r="2865" spans="1:8" ht="15" x14ac:dyDescent="0.25">
      <c r="A2865" s="16">
        <f t="shared" si="44"/>
        <v>36151</v>
      </c>
      <c r="B2865">
        <v>36151</v>
      </c>
      <c r="C2865" t="s">
        <v>25874</v>
      </c>
      <c r="D2865" s="16" t="s">
        <v>7753</v>
      </c>
      <c r="E2865" s="339" t="s">
        <v>14913</v>
      </c>
      <c r="F2865"/>
      <c r="G2865"/>
      <c r="H2865"/>
    </row>
    <row r="2866" spans="1:8" ht="15" x14ac:dyDescent="0.25">
      <c r="A2866" s="16">
        <f t="shared" si="44"/>
        <v>37457</v>
      </c>
      <c r="B2866">
        <v>37457</v>
      </c>
      <c r="C2866" t="s">
        <v>25875</v>
      </c>
      <c r="D2866" s="16" t="s">
        <v>7757</v>
      </c>
      <c r="E2866" s="339" t="s">
        <v>14903</v>
      </c>
      <c r="F2866"/>
      <c r="G2866"/>
      <c r="H2866"/>
    </row>
    <row r="2867" spans="1:8" ht="15" x14ac:dyDescent="0.25">
      <c r="A2867" s="16">
        <f t="shared" si="44"/>
        <v>37456</v>
      </c>
      <c r="B2867">
        <v>37456</v>
      </c>
      <c r="C2867" t="s">
        <v>25876</v>
      </c>
      <c r="D2867" s="16" t="s">
        <v>7757</v>
      </c>
      <c r="E2867" s="339" t="s">
        <v>20588</v>
      </c>
      <c r="F2867"/>
      <c r="G2867"/>
      <c r="H2867"/>
    </row>
    <row r="2868" spans="1:8" ht="15" x14ac:dyDescent="0.25">
      <c r="A2868" s="16">
        <f t="shared" si="44"/>
        <v>37461</v>
      </c>
      <c r="B2868">
        <v>37461</v>
      </c>
      <c r="C2868" t="s">
        <v>25877</v>
      </c>
      <c r="D2868" s="16" t="s">
        <v>7757</v>
      </c>
      <c r="E2868" s="339" t="s">
        <v>8329</v>
      </c>
      <c r="F2868"/>
      <c r="G2868"/>
      <c r="H2868"/>
    </row>
    <row r="2869" spans="1:8" ht="15" x14ac:dyDescent="0.25">
      <c r="A2869" s="16">
        <f t="shared" si="44"/>
        <v>37460</v>
      </c>
      <c r="B2869">
        <v>37460</v>
      </c>
      <c r="C2869" t="s">
        <v>25878</v>
      </c>
      <c r="D2869" s="16" t="s">
        <v>7757</v>
      </c>
      <c r="E2869" s="339" t="s">
        <v>12949</v>
      </c>
      <c r="F2869"/>
      <c r="G2869"/>
      <c r="H2869"/>
    </row>
    <row r="2870" spans="1:8" ht="15" x14ac:dyDescent="0.25">
      <c r="A2870" s="16">
        <f t="shared" si="44"/>
        <v>37458</v>
      </c>
      <c r="B2870">
        <v>37458</v>
      </c>
      <c r="C2870" t="s">
        <v>25879</v>
      </c>
      <c r="D2870" s="16" t="s">
        <v>7757</v>
      </c>
      <c r="E2870" s="339" t="s">
        <v>8232</v>
      </c>
      <c r="F2870"/>
      <c r="G2870"/>
      <c r="H2870"/>
    </row>
    <row r="2871" spans="1:8" ht="15" x14ac:dyDescent="0.25">
      <c r="A2871" s="16">
        <f t="shared" si="44"/>
        <v>37454</v>
      </c>
      <c r="B2871">
        <v>37454</v>
      </c>
      <c r="C2871" t="s">
        <v>25880</v>
      </c>
      <c r="D2871" s="16" t="s">
        <v>7757</v>
      </c>
      <c r="E2871" s="339" t="s">
        <v>16620</v>
      </c>
      <c r="F2871"/>
      <c r="G2871"/>
      <c r="H2871"/>
    </row>
    <row r="2872" spans="1:8" ht="15" x14ac:dyDescent="0.25">
      <c r="A2872" s="16">
        <f t="shared" si="44"/>
        <v>37455</v>
      </c>
      <c r="B2872">
        <v>37455</v>
      </c>
      <c r="C2872" t="s">
        <v>25881</v>
      </c>
      <c r="D2872" s="16" t="s">
        <v>7757</v>
      </c>
      <c r="E2872" s="339" t="s">
        <v>7937</v>
      </c>
      <c r="F2872"/>
      <c r="G2872"/>
      <c r="H2872"/>
    </row>
    <row r="2873" spans="1:8" ht="15" x14ac:dyDescent="0.25">
      <c r="A2873" s="16">
        <f t="shared" si="44"/>
        <v>37459</v>
      </c>
      <c r="B2873">
        <v>37459</v>
      </c>
      <c r="C2873" t="s">
        <v>25882</v>
      </c>
      <c r="D2873" s="16" t="s">
        <v>7757</v>
      </c>
      <c r="E2873" s="339" t="s">
        <v>19861</v>
      </c>
      <c r="F2873"/>
      <c r="G2873"/>
      <c r="H2873"/>
    </row>
    <row r="2874" spans="1:8" ht="15" x14ac:dyDescent="0.25">
      <c r="A2874" s="16">
        <f t="shared" si="44"/>
        <v>21029</v>
      </c>
      <c r="B2874">
        <v>21029</v>
      </c>
      <c r="C2874" t="s">
        <v>25883</v>
      </c>
      <c r="D2874" s="16" t="s">
        <v>7753</v>
      </c>
      <c r="E2874" s="339" t="s">
        <v>25884</v>
      </c>
      <c r="F2874"/>
      <c r="G2874"/>
      <c r="H2874"/>
    </row>
    <row r="2875" spans="1:8" ht="15" x14ac:dyDescent="0.25">
      <c r="A2875" s="16">
        <f t="shared" si="44"/>
        <v>21030</v>
      </c>
      <c r="B2875">
        <v>21030</v>
      </c>
      <c r="C2875" t="s">
        <v>25885</v>
      </c>
      <c r="D2875" s="16" t="s">
        <v>7753</v>
      </c>
      <c r="E2875" s="339" t="s">
        <v>25886</v>
      </c>
      <c r="F2875"/>
      <c r="G2875"/>
      <c r="H2875"/>
    </row>
    <row r="2876" spans="1:8" ht="15" x14ac:dyDescent="0.25">
      <c r="A2876" s="16">
        <f t="shared" si="44"/>
        <v>21031</v>
      </c>
      <c r="B2876">
        <v>21031</v>
      </c>
      <c r="C2876" t="s">
        <v>25887</v>
      </c>
      <c r="D2876" s="16" t="s">
        <v>7753</v>
      </c>
      <c r="E2876" s="339" t="s">
        <v>25888</v>
      </c>
      <c r="F2876"/>
      <c r="G2876"/>
      <c r="H2876"/>
    </row>
    <row r="2877" spans="1:8" ht="15" x14ac:dyDescent="0.25">
      <c r="A2877" s="16">
        <f t="shared" si="44"/>
        <v>21032</v>
      </c>
      <c r="B2877">
        <v>21032</v>
      </c>
      <c r="C2877" t="s">
        <v>25889</v>
      </c>
      <c r="D2877" s="16" t="s">
        <v>7753</v>
      </c>
      <c r="E2877" s="339" t="s">
        <v>25890</v>
      </c>
      <c r="F2877"/>
      <c r="G2877"/>
      <c r="H2877"/>
    </row>
    <row r="2878" spans="1:8" ht="15" x14ac:dyDescent="0.25">
      <c r="A2878" s="16">
        <f t="shared" si="44"/>
        <v>37527</v>
      </c>
      <c r="B2878">
        <v>37527</v>
      </c>
      <c r="C2878" t="s">
        <v>25891</v>
      </c>
      <c r="D2878" s="16" t="s">
        <v>7753</v>
      </c>
      <c r="E2878" s="339" t="s">
        <v>25892</v>
      </c>
      <c r="F2878"/>
      <c r="G2878"/>
      <c r="H2878"/>
    </row>
    <row r="2879" spans="1:8" ht="15" x14ac:dyDescent="0.25">
      <c r="A2879" s="16">
        <f t="shared" si="44"/>
        <v>37528</v>
      </c>
      <c r="B2879">
        <v>37528</v>
      </c>
      <c r="C2879" t="s">
        <v>25893</v>
      </c>
      <c r="D2879" s="16" t="s">
        <v>7753</v>
      </c>
      <c r="E2879" s="339" t="s">
        <v>25894</v>
      </c>
      <c r="F2879"/>
      <c r="G2879"/>
      <c r="H2879"/>
    </row>
    <row r="2880" spans="1:8" ht="15" x14ac:dyDescent="0.25">
      <c r="A2880" s="16">
        <f t="shared" si="44"/>
        <v>37529</v>
      </c>
      <c r="B2880">
        <v>37529</v>
      </c>
      <c r="C2880" t="s">
        <v>25895</v>
      </c>
      <c r="D2880" s="16" t="s">
        <v>7753</v>
      </c>
      <c r="E2880" s="339" t="s">
        <v>25896</v>
      </c>
      <c r="F2880"/>
      <c r="G2880"/>
      <c r="H2880"/>
    </row>
    <row r="2881" spans="1:8" ht="15" x14ac:dyDescent="0.25">
      <c r="A2881" s="16">
        <f t="shared" si="44"/>
        <v>37530</v>
      </c>
      <c r="B2881">
        <v>37530</v>
      </c>
      <c r="C2881" t="s">
        <v>25897</v>
      </c>
      <c r="D2881" s="16" t="s">
        <v>7753</v>
      </c>
      <c r="E2881" s="339" t="s">
        <v>25898</v>
      </c>
      <c r="F2881"/>
      <c r="G2881"/>
      <c r="H2881"/>
    </row>
    <row r="2882" spans="1:8" ht="15" x14ac:dyDescent="0.25">
      <c r="A2882" s="16">
        <f t="shared" si="44"/>
        <v>21034</v>
      </c>
      <c r="B2882">
        <v>21034</v>
      </c>
      <c r="C2882" t="s">
        <v>25899</v>
      </c>
      <c r="D2882" s="16" t="s">
        <v>7753</v>
      </c>
      <c r="E2882" s="339" t="s">
        <v>25900</v>
      </c>
      <c r="F2882"/>
      <c r="G2882"/>
      <c r="H2882"/>
    </row>
    <row r="2883" spans="1:8" ht="15" x14ac:dyDescent="0.25">
      <c r="A2883" s="16">
        <f t="shared" ref="A2883:A2946" si="45">B2883</f>
        <v>37531</v>
      </c>
      <c r="B2883">
        <v>37531</v>
      </c>
      <c r="C2883" t="s">
        <v>25901</v>
      </c>
      <c r="D2883" s="16" t="s">
        <v>7753</v>
      </c>
      <c r="E2883" s="339" t="s">
        <v>25902</v>
      </c>
      <c r="F2883"/>
      <c r="G2883"/>
      <c r="H2883"/>
    </row>
    <row r="2884" spans="1:8" ht="15" x14ac:dyDescent="0.25">
      <c r="A2884" s="16">
        <f t="shared" si="45"/>
        <v>21036</v>
      </c>
      <c r="B2884">
        <v>21036</v>
      </c>
      <c r="C2884" t="s">
        <v>25903</v>
      </c>
      <c r="D2884" s="16" t="s">
        <v>7753</v>
      </c>
      <c r="E2884" s="339" t="s">
        <v>25904</v>
      </c>
      <c r="F2884"/>
      <c r="G2884"/>
      <c r="H2884"/>
    </row>
    <row r="2885" spans="1:8" ht="15" x14ac:dyDescent="0.25">
      <c r="A2885" s="16">
        <f t="shared" si="45"/>
        <v>21037</v>
      </c>
      <c r="B2885">
        <v>21037</v>
      </c>
      <c r="C2885" t="s">
        <v>25905</v>
      </c>
      <c r="D2885" s="16" t="s">
        <v>7753</v>
      </c>
      <c r="E2885" s="339" t="s">
        <v>25906</v>
      </c>
      <c r="F2885"/>
      <c r="G2885"/>
      <c r="H2885"/>
    </row>
    <row r="2886" spans="1:8" ht="15" x14ac:dyDescent="0.25">
      <c r="A2886" s="16">
        <f t="shared" si="45"/>
        <v>20185</v>
      </c>
      <c r="B2886">
        <v>20185</v>
      </c>
      <c r="C2886" t="s">
        <v>25907</v>
      </c>
      <c r="D2886" s="16" t="s">
        <v>7757</v>
      </c>
      <c r="E2886" s="339" t="s">
        <v>12947</v>
      </c>
      <c r="F2886"/>
      <c r="G2886"/>
      <c r="H2886"/>
    </row>
    <row r="2887" spans="1:8" ht="15" x14ac:dyDescent="0.25">
      <c r="A2887" s="16">
        <f t="shared" si="45"/>
        <v>20260</v>
      </c>
      <c r="B2887">
        <v>20260</v>
      </c>
      <c r="C2887" t="s">
        <v>25908</v>
      </c>
      <c r="D2887" s="16" t="s">
        <v>7753</v>
      </c>
      <c r="E2887" s="339" t="s">
        <v>12835</v>
      </c>
      <c r="F2887"/>
      <c r="G2887"/>
      <c r="H2887"/>
    </row>
    <row r="2888" spans="1:8" ht="15" x14ac:dyDescent="0.25">
      <c r="A2888" s="16">
        <f t="shared" si="45"/>
        <v>37523</v>
      </c>
      <c r="B2888">
        <v>37523</v>
      </c>
      <c r="C2888" t="s">
        <v>25909</v>
      </c>
      <c r="D2888" s="16" t="s">
        <v>7753</v>
      </c>
      <c r="E2888" s="339" t="s">
        <v>25910</v>
      </c>
      <c r="F2888"/>
      <c r="G2888"/>
      <c r="H2888"/>
    </row>
    <row r="2889" spans="1:8" ht="15" x14ac:dyDescent="0.25">
      <c r="A2889" s="16">
        <f t="shared" si="45"/>
        <v>37515</v>
      </c>
      <c r="B2889">
        <v>37515</v>
      </c>
      <c r="C2889" t="s">
        <v>25911</v>
      </c>
      <c r="D2889" s="16" t="s">
        <v>7753</v>
      </c>
      <c r="E2889" s="339" t="s">
        <v>25912</v>
      </c>
      <c r="F2889"/>
      <c r="G2889"/>
      <c r="H2889"/>
    </row>
    <row r="2890" spans="1:8" ht="15" x14ac:dyDescent="0.25">
      <c r="A2890" s="16">
        <f t="shared" si="45"/>
        <v>12899</v>
      </c>
      <c r="B2890">
        <v>12899</v>
      </c>
      <c r="C2890" t="s">
        <v>25913</v>
      </c>
      <c r="D2890" s="16" t="s">
        <v>7753</v>
      </c>
      <c r="E2890" s="339" t="s">
        <v>25914</v>
      </c>
      <c r="F2890"/>
      <c r="G2890"/>
      <c r="H2890"/>
    </row>
    <row r="2891" spans="1:8" ht="15" x14ac:dyDescent="0.25">
      <c r="A2891" s="16">
        <f t="shared" si="45"/>
        <v>12898</v>
      </c>
      <c r="B2891">
        <v>12898</v>
      </c>
      <c r="C2891" t="s">
        <v>25915</v>
      </c>
      <c r="D2891" s="16" t="s">
        <v>7753</v>
      </c>
      <c r="E2891" s="339" t="s">
        <v>25916</v>
      </c>
      <c r="F2891"/>
      <c r="G2891"/>
      <c r="H2891"/>
    </row>
    <row r="2892" spans="1:8" ht="15" x14ac:dyDescent="0.25">
      <c r="A2892" s="16">
        <f t="shared" si="45"/>
        <v>39699</v>
      </c>
      <c r="B2892">
        <v>39699</v>
      </c>
      <c r="C2892" t="s">
        <v>25917</v>
      </c>
      <c r="D2892" s="16" t="s">
        <v>7752</v>
      </c>
      <c r="E2892" s="339" t="s">
        <v>8192</v>
      </c>
      <c r="F2892"/>
      <c r="G2892"/>
      <c r="H2892"/>
    </row>
    <row r="2893" spans="1:8" ht="15" x14ac:dyDescent="0.25">
      <c r="A2893" s="16">
        <f t="shared" si="45"/>
        <v>42528</v>
      </c>
      <c r="B2893">
        <v>42528</v>
      </c>
      <c r="C2893" t="s">
        <v>25918</v>
      </c>
      <c r="D2893" s="16" t="s">
        <v>7752</v>
      </c>
      <c r="E2893" s="339" t="s">
        <v>8082</v>
      </c>
      <c r="F2893"/>
      <c r="G2893"/>
      <c r="H2893"/>
    </row>
    <row r="2894" spans="1:8" ht="15" x14ac:dyDescent="0.25">
      <c r="A2894" s="16">
        <f t="shared" si="45"/>
        <v>39696</v>
      </c>
      <c r="B2894">
        <v>39696</v>
      </c>
      <c r="C2894" t="s">
        <v>25919</v>
      </c>
      <c r="D2894" s="16" t="s">
        <v>7752</v>
      </c>
      <c r="E2894" s="339" t="s">
        <v>8015</v>
      </c>
      <c r="F2894"/>
      <c r="G2894"/>
      <c r="H2894"/>
    </row>
    <row r="2895" spans="1:8" ht="15" x14ac:dyDescent="0.25">
      <c r="A2895" s="16">
        <f t="shared" si="45"/>
        <v>39700</v>
      </c>
      <c r="B2895">
        <v>39700</v>
      </c>
      <c r="C2895" t="s">
        <v>25920</v>
      </c>
      <c r="D2895" s="16" t="s">
        <v>7752</v>
      </c>
      <c r="E2895" s="339" t="s">
        <v>17727</v>
      </c>
      <c r="F2895"/>
      <c r="G2895"/>
      <c r="H2895"/>
    </row>
    <row r="2896" spans="1:8" ht="15" x14ac:dyDescent="0.25">
      <c r="A2896" s="16">
        <f t="shared" si="45"/>
        <v>11621</v>
      </c>
      <c r="B2896">
        <v>11621</v>
      </c>
      <c r="C2896" t="s">
        <v>25921</v>
      </c>
      <c r="D2896" s="16" t="s">
        <v>7752</v>
      </c>
      <c r="E2896" s="339" t="s">
        <v>20284</v>
      </c>
      <c r="F2896"/>
      <c r="G2896"/>
      <c r="H2896"/>
    </row>
    <row r="2897" spans="1:8" ht="15" x14ac:dyDescent="0.25">
      <c r="A2897" s="16">
        <f t="shared" si="45"/>
        <v>4014</v>
      </c>
      <c r="B2897">
        <v>4014</v>
      </c>
      <c r="C2897" t="s">
        <v>25922</v>
      </c>
      <c r="D2897" s="16" t="s">
        <v>7752</v>
      </c>
      <c r="E2897" s="339" t="s">
        <v>25923</v>
      </c>
      <c r="F2897"/>
      <c r="G2897"/>
      <c r="H2897"/>
    </row>
    <row r="2898" spans="1:8" ht="15" x14ac:dyDescent="0.25">
      <c r="A2898" s="16">
        <f t="shared" si="45"/>
        <v>4015</v>
      </c>
      <c r="B2898">
        <v>4015</v>
      </c>
      <c r="C2898" t="s">
        <v>25924</v>
      </c>
      <c r="D2898" s="16" t="s">
        <v>7752</v>
      </c>
      <c r="E2898" s="339" t="s">
        <v>24212</v>
      </c>
      <c r="F2898"/>
      <c r="G2898"/>
      <c r="H2898"/>
    </row>
    <row r="2899" spans="1:8" ht="15" x14ac:dyDescent="0.25">
      <c r="A2899" s="16">
        <f t="shared" si="45"/>
        <v>4017</v>
      </c>
      <c r="B2899">
        <v>4017</v>
      </c>
      <c r="C2899" t="s">
        <v>25925</v>
      </c>
      <c r="D2899" s="16" t="s">
        <v>7752</v>
      </c>
      <c r="E2899" s="339" t="s">
        <v>21500</v>
      </c>
      <c r="F2899"/>
      <c r="G2899"/>
      <c r="H2899"/>
    </row>
    <row r="2900" spans="1:8" ht="15" x14ac:dyDescent="0.25">
      <c r="A2900" s="16">
        <f t="shared" si="45"/>
        <v>4016</v>
      </c>
      <c r="B2900">
        <v>4016</v>
      </c>
      <c r="C2900" t="s">
        <v>25926</v>
      </c>
      <c r="D2900" s="16" t="s">
        <v>7752</v>
      </c>
      <c r="E2900" s="339" t="s">
        <v>25927</v>
      </c>
      <c r="F2900"/>
      <c r="G2900"/>
      <c r="H2900"/>
    </row>
    <row r="2901" spans="1:8" ht="15" x14ac:dyDescent="0.25">
      <c r="A2901" s="16">
        <f t="shared" si="45"/>
        <v>38544</v>
      </c>
      <c r="B2901">
        <v>38544</v>
      </c>
      <c r="C2901" t="s">
        <v>25928</v>
      </c>
      <c r="D2901" s="16" t="s">
        <v>7752</v>
      </c>
      <c r="E2901" s="339" t="s">
        <v>8106</v>
      </c>
      <c r="F2901"/>
      <c r="G2901"/>
      <c r="H2901"/>
    </row>
    <row r="2902" spans="1:8" ht="15" x14ac:dyDescent="0.25">
      <c r="A2902" s="16">
        <f t="shared" si="45"/>
        <v>38545</v>
      </c>
      <c r="B2902">
        <v>38545</v>
      </c>
      <c r="C2902" t="s">
        <v>25929</v>
      </c>
      <c r="D2902" s="16" t="s">
        <v>7752</v>
      </c>
      <c r="E2902" s="339" t="s">
        <v>10638</v>
      </c>
      <c r="F2902"/>
      <c r="G2902"/>
      <c r="H2902"/>
    </row>
    <row r="2903" spans="1:8" ht="15" x14ac:dyDescent="0.25">
      <c r="A2903" s="16">
        <f t="shared" si="45"/>
        <v>42527</v>
      </c>
      <c r="B2903">
        <v>42527</v>
      </c>
      <c r="C2903" t="s">
        <v>25930</v>
      </c>
      <c r="D2903" s="16" t="s">
        <v>7752</v>
      </c>
      <c r="E2903" s="339" t="s">
        <v>25931</v>
      </c>
      <c r="F2903"/>
      <c r="G2903"/>
      <c r="H2903"/>
    </row>
    <row r="2904" spans="1:8" ht="15" x14ac:dyDescent="0.25">
      <c r="A2904" s="16">
        <f t="shared" si="45"/>
        <v>39323</v>
      </c>
      <c r="B2904">
        <v>39323</v>
      </c>
      <c r="C2904" t="s">
        <v>25932</v>
      </c>
      <c r="D2904" s="16" t="s">
        <v>7752</v>
      </c>
      <c r="E2904" s="339" t="s">
        <v>15494</v>
      </c>
      <c r="F2904"/>
      <c r="G2904"/>
      <c r="H2904"/>
    </row>
    <row r="2905" spans="1:8" ht="15" x14ac:dyDescent="0.25">
      <c r="A2905" s="16">
        <f t="shared" si="45"/>
        <v>626</v>
      </c>
      <c r="B2905">
        <v>626</v>
      </c>
      <c r="C2905" t="s">
        <v>25933</v>
      </c>
      <c r="D2905" s="16" t="s">
        <v>7755</v>
      </c>
      <c r="E2905" s="339" t="s">
        <v>19954</v>
      </c>
      <c r="F2905"/>
      <c r="G2905"/>
      <c r="H2905"/>
    </row>
    <row r="2906" spans="1:8" ht="15" x14ac:dyDescent="0.25">
      <c r="A2906" s="16">
        <f t="shared" si="45"/>
        <v>44504</v>
      </c>
      <c r="B2906">
        <v>44504</v>
      </c>
      <c r="C2906" t="s">
        <v>25934</v>
      </c>
      <c r="D2906" s="16" t="s">
        <v>7752</v>
      </c>
      <c r="E2906" s="339" t="s">
        <v>12598</v>
      </c>
      <c r="F2906"/>
      <c r="G2906"/>
      <c r="H2906"/>
    </row>
    <row r="2907" spans="1:8" ht="15" x14ac:dyDescent="0.25">
      <c r="A2907" s="16">
        <f t="shared" si="45"/>
        <v>44505</v>
      </c>
      <c r="B2907">
        <v>44505</v>
      </c>
      <c r="C2907" t="s">
        <v>25935</v>
      </c>
      <c r="D2907" s="16" t="s">
        <v>7752</v>
      </c>
      <c r="E2907" s="339" t="s">
        <v>8184</v>
      </c>
      <c r="F2907"/>
      <c r="G2907"/>
      <c r="H2907"/>
    </row>
    <row r="2908" spans="1:8" ht="15" x14ac:dyDescent="0.25">
      <c r="A2908" s="16">
        <f t="shared" si="45"/>
        <v>44506</v>
      </c>
      <c r="B2908">
        <v>44506</v>
      </c>
      <c r="C2908" t="s">
        <v>25936</v>
      </c>
      <c r="D2908" s="16" t="s">
        <v>7752</v>
      </c>
      <c r="E2908" s="339" t="s">
        <v>20198</v>
      </c>
      <c r="F2908"/>
      <c r="G2908"/>
      <c r="H2908"/>
    </row>
    <row r="2909" spans="1:8" ht="15" x14ac:dyDescent="0.25">
      <c r="A2909" s="16">
        <f t="shared" si="45"/>
        <v>44507</v>
      </c>
      <c r="B2909">
        <v>44507</v>
      </c>
      <c r="C2909" t="s">
        <v>25937</v>
      </c>
      <c r="D2909" s="16" t="s">
        <v>7752</v>
      </c>
      <c r="E2909" s="339" t="s">
        <v>13894</v>
      </c>
      <c r="F2909"/>
      <c r="G2909"/>
      <c r="H2909"/>
    </row>
    <row r="2910" spans="1:8" ht="15" x14ac:dyDescent="0.25">
      <c r="A2910" s="16">
        <f t="shared" si="45"/>
        <v>44508</v>
      </c>
      <c r="B2910">
        <v>44508</v>
      </c>
      <c r="C2910" t="s">
        <v>25938</v>
      </c>
      <c r="D2910" s="16" t="s">
        <v>7752</v>
      </c>
      <c r="E2910" s="339" t="s">
        <v>25939</v>
      </c>
      <c r="F2910"/>
      <c r="G2910"/>
      <c r="H2910"/>
    </row>
    <row r="2911" spans="1:8" ht="15" x14ac:dyDescent="0.25">
      <c r="A2911" s="16">
        <f t="shared" si="45"/>
        <v>44509</v>
      </c>
      <c r="B2911">
        <v>44509</v>
      </c>
      <c r="C2911" t="s">
        <v>25940</v>
      </c>
      <c r="D2911" s="16" t="s">
        <v>7752</v>
      </c>
      <c r="E2911" s="339" t="s">
        <v>25941</v>
      </c>
      <c r="F2911"/>
      <c r="G2911"/>
      <c r="H2911"/>
    </row>
    <row r="2912" spans="1:8" ht="15" x14ac:dyDescent="0.25">
      <c r="A2912" s="16">
        <f t="shared" si="45"/>
        <v>44510</v>
      </c>
      <c r="B2912">
        <v>44510</v>
      </c>
      <c r="C2912" t="s">
        <v>25942</v>
      </c>
      <c r="D2912" s="16" t="s">
        <v>7752</v>
      </c>
      <c r="E2912" s="339" t="s">
        <v>21501</v>
      </c>
      <c r="F2912"/>
      <c r="G2912"/>
      <c r="H2912"/>
    </row>
    <row r="2913" spans="1:8" ht="15" x14ac:dyDescent="0.25">
      <c r="A2913" s="16">
        <f t="shared" si="45"/>
        <v>44512</v>
      </c>
      <c r="B2913">
        <v>44512</v>
      </c>
      <c r="C2913" t="s">
        <v>25943</v>
      </c>
      <c r="D2913" s="16" t="s">
        <v>7752</v>
      </c>
      <c r="E2913" s="339" t="s">
        <v>8004</v>
      </c>
      <c r="F2913"/>
      <c r="G2913"/>
      <c r="H2913"/>
    </row>
    <row r="2914" spans="1:8" ht="15" x14ac:dyDescent="0.25">
      <c r="A2914" s="16">
        <f t="shared" si="45"/>
        <v>44513</v>
      </c>
      <c r="B2914">
        <v>44513</v>
      </c>
      <c r="C2914" t="s">
        <v>25944</v>
      </c>
      <c r="D2914" s="16" t="s">
        <v>7752</v>
      </c>
      <c r="E2914" s="339" t="s">
        <v>7906</v>
      </c>
      <c r="F2914"/>
      <c r="G2914"/>
      <c r="H2914"/>
    </row>
    <row r="2915" spans="1:8" ht="15" x14ac:dyDescent="0.25">
      <c r="A2915" s="16">
        <f t="shared" si="45"/>
        <v>44514</v>
      </c>
      <c r="B2915">
        <v>44514</v>
      </c>
      <c r="C2915" t="s">
        <v>25945</v>
      </c>
      <c r="D2915" s="16" t="s">
        <v>7752</v>
      </c>
      <c r="E2915" s="339" t="s">
        <v>18364</v>
      </c>
      <c r="F2915"/>
      <c r="G2915"/>
      <c r="H2915"/>
    </row>
    <row r="2916" spans="1:8" ht="15" x14ac:dyDescent="0.25">
      <c r="A2916" s="16">
        <f t="shared" si="45"/>
        <v>44515</v>
      </c>
      <c r="B2916">
        <v>44515</v>
      </c>
      <c r="C2916" t="s">
        <v>25946</v>
      </c>
      <c r="D2916" s="16" t="s">
        <v>7752</v>
      </c>
      <c r="E2916" s="339" t="s">
        <v>25947</v>
      </c>
      <c r="F2916"/>
      <c r="G2916"/>
      <c r="H2916"/>
    </row>
    <row r="2917" spans="1:8" ht="15" x14ac:dyDescent="0.25">
      <c r="A2917" s="16">
        <f t="shared" si="45"/>
        <v>44511</v>
      </c>
      <c r="B2917">
        <v>44511</v>
      </c>
      <c r="C2917" t="s">
        <v>25948</v>
      </c>
      <c r="D2917" s="16" t="s">
        <v>7752</v>
      </c>
      <c r="E2917" s="339" t="s">
        <v>25949</v>
      </c>
      <c r="F2917"/>
      <c r="G2917"/>
      <c r="H2917"/>
    </row>
    <row r="2918" spans="1:8" ht="15" x14ac:dyDescent="0.25">
      <c r="A2918" s="16">
        <f t="shared" si="45"/>
        <v>44516</v>
      </c>
      <c r="B2918">
        <v>44516</v>
      </c>
      <c r="C2918" t="s">
        <v>25950</v>
      </c>
      <c r="D2918" s="16" t="s">
        <v>7752</v>
      </c>
      <c r="E2918" s="339" t="s">
        <v>25951</v>
      </c>
      <c r="F2918"/>
      <c r="G2918"/>
      <c r="H2918"/>
    </row>
    <row r="2919" spans="1:8" ht="15" x14ac:dyDescent="0.25">
      <c r="A2919" s="16">
        <f t="shared" si="45"/>
        <v>44517</v>
      </c>
      <c r="B2919">
        <v>44517</v>
      </c>
      <c r="C2919" t="s">
        <v>25952</v>
      </c>
      <c r="D2919" s="16" t="s">
        <v>7752</v>
      </c>
      <c r="E2919" s="339" t="s">
        <v>25953</v>
      </c>
      <c r="F2919"/>
      <c r="G2919"/>
      <c r="H2919"/>
    </row>
    <row r="2920" spans="1:8" ht="15" x14ac:dyDescent="0.25">
      <c r="A2920" s="16">
        <f t="shared" si="45"/>
        <v>11479</v>
      </c>
      <c r="B2920">
        <v>11479</v>
      </c>
      <c r="C2920" t="s">
        <v>25954</v>
      </c>
      <c r="D2920" s="16" t="s">
        <v>7753</v>
      </c>
      <c r="E2920" s="339" t="s">
        <v>25955</v>
      </c>
      <c r="F2920"/>
      <c r="G2920"/>
      <c r="H2920"/>
    </row>
    <row r="2921" spans="1:8" ht="15" x14ac:dyDescent="0.25">
      <c r="A2921" s="16">
        <f t="shared" si="45"/>
        <v>11481</v>
      </c>
      <c r="B2921">
        <v>11481</v>
      </c>
      <c r="C2921" t="s">
        <v>25956</v>
      </c>
      <c r="D2921" s="16" t="s">
        <v>7753</v>
      </c>
      <c r="E2921" s="339" t="s">
        <v>20254</v>
      </c>
      <c r="F2921"/>
      <c r="G2921"/>
      <c r="H2921"/>
    </row>
    <row r="2922" spans="1:8" ht="15" x14ac:dyDescent="0.25">
      <c r="A2922" s="16">
        <f t="shared" si="45"/>
        <v>43609</v>
      </c>
      <c r="B2922">
        <v>43609</v>
      </c>
      <c r="C2922" t="s">
        <v>25957</v>
      </c>
      <c r="D2922" s="16" t="s">
        <v>7753</v>
      </c>
      <c r="E2922" s="339" t="s">
        <v>20254</v>
      </c>
      <c r="F2922"/>
      <c r="G2922"/>
      <c r="H2922"/>
    </row>
    <row r="2923" spans="1:8" ht="15" x14ac:dyDescent="0.25">
      <c r="A2923" s="16">
        <f t="shared" si="45"/>
        <v>11478</v>
      </c>
      <c r="B2923">
        <v>11478</v>
      </c>
      <c r="C2923" t="s">
        <v>25958</v>
      </c>
      <c r="D2923" s="16" t="s">
        <v>7753</v>
      </c>
      <c r="E2923" s="339" t="s">
        <v>20103</v>
      </c>
      <c r="F2923"/>
      <c r="G2923"/>
      <c r="H2923"/>
    </row>
    <row r="2924" spans="1:8" ht="15" x14ac:dyDescent="0.25">
      <c r="A2924" s="16">
        <f t="shared" si="45"/>
        <v>43608</v>
      </c>
      <c r="B2924">
        <v>43608</v>
      </c>
      <c r="C2924" t="s">
        <v>25959</v>
      </c>
      <c r="D2924" s="16" t="s">
        <v>7753</v>
      </c>
      <c r="E2924" s="339" t="s">
        <v>23350</v>
      </c>
      <c r="F2924"/>
      <c r="G2924"/>
      <c r="H2924"/>
    </row>
    <row r="2925" spans="1:8" ht="15" x14ac:dyDescent="0.25">
      <c r="A2925" s="16">
        <f t="shared" si="45"/>
        <v>11476</v>
      </c>
      <c r="B2925">
        <v>11476</v>
      </c>
      <c r="C2925" t="s">
        <v>25960</v>
      </c>
      <c r="D2925" s="16" t="s">
        <v>7753</v>
      </c>
      <c r="E2925" s="339" t="s">
        <v>23350</v>
      </c>
      <c r="F2925"/>
      <c r="G2925"/>
      <c r="H2925"/>
    </row>
    <row r="2926" spans="1:8" ht="15" x14ac:dyDescent="0.25">
      <c r="A2926" s="16">
        <f t="shared" si="45"/>
        <v>40637</v>
      </c>
      <c r="B2926">
        <v>40637</v>
      </c>
      <c r="C2926" t="s">
        <v>25961</v>
      </c>
      <c r="D2926" s="16" t="s">
        <v>7753</v>
      </c>
      <c r="E2926" s="339" t="s">
        <v>25962</v>
      </c>
      <c r="F2926"/>
      <c r="G2926"/>
      <c r="H2926"/>
    </row>
    <row r="2927" spans="1:8" ht="15" x14ac:dyDescent="0.25">
      <c r="A2927" s="16">
        <f t="shared" si="45"/>
        <v>13836</v>
      </c>
      <c r="B2927">
        <v>13836</v>
      </c>
      <c r="C2927" t="s">
        <v>25963</v>
      </c>
      <c r="D2927" s="16" t="s">
        <v>7753</v>
      </c>
      <c r="E2927" s="339" t="s">
        <v>25964</v>
      </c>
      <c r="F2927"/>
      <c r="G2927"/>
      <c r="H2927"/>
    </row>
    <row r="2928" spans="1:8" ht="15" x14ac:dyDescent="0.25">
      <c r="A2928" s="16">
        <f t="shared" si="45"/>
        <v>14534</v>
      </c>
      <c r="B2928">
        <v>14534</v>
      </c>
      <c r="C2928" t="s">
        <v>25965</v>
      </c>
      <c r="D2928" s="16" t="s">
        <v>7753</v>
      </c>
      <c r="E2928" s="339" t="s">
        <v>25966</v>
      </c>
      <c r="F2928"/>
      <c r="G2928"/>
      <c r="H2928"/>
    </row>
    <row r="2929" spans="1:8" ht="15" x14ac:dyDescent="0.25">
      <c r="A2929" s="16">
        <f t="shared" si="45"/>
        <v>14619</v>
      </c>
      <c r="B2929">
        <v>14619</v>
      </c>
      <c r="C2929" t="s">
        <v>25967</v>
      </c>
      <c r="D2929" s="16" t="s">
        <v>7753</v>
      </c>
      <c r="E2929" s="339" t="s">
        <v>25968</v>
      </c>
      <c r="F2929"/>
      <c r="G2929"/>
      <c r="H2929"/>
    </row>
    <row r="2930" spans="1:8" ht="15" x14ac:dyDescent="0.25">
      <c r="A2930" s="16">
        <f t="shared" si="45"/>
        <v>14535</v>
      </c>
      <c r="B2930">
        <v>14535</v>
      </c>
      <c r="C2930" t="s">
        <v>25969</v>
      </c>
      <c r="D2930" s="16" t="s">
        <v>7753</v>
      </c>
      <c r="E2930" s="339" t="s">
        <v>25970</v>
      </c>
      <c r="F2930"/>
      <c r="G2930"/>
      <c r="H2930"/>
    </row>
    <row r="2931" spans="1:8" ht="15" x14ac:dyDescent="0.25">
      <c r="A2931" s="16">
        <f t="shared" si="45"/>
        <v>39813</v>
      </c>
      <c r="B2931">
        <v>39813</v>
      </c>
      <c r="C2931" t="s">
        <v>25971</v>
      </c>
      <c r="D2931" s="16" t="s">
        <v>7753</v>
      </c>
      <c r="E2931" s="339" t="s">
        <v>25972</v>
      </c>
      <c r="F2931"/>
      <c r="G2931"/>
      <c r="H2931"/>
    </row>
    <row r="2932" spans="1:8" ht="15" x14ac:dyDescent="0.25">
      <c r="A2932" s="16">
        <f t="shared" si="45"/>
        <v>40403</v>
      </c>
      <c r="B2932">
        <v>40403</v>
      </c>
      <c r="C2932" t="s">
        <v>25973</v>
      </c>
      <c r="D2932" s="16" t="s">
        <v>7753</v>
      </c>
      <c r="E2932" s="339" t="s">
        <v>25974</v>
      </c>
      <c r="F2932"/>
      <c r="G2932"/>
      <c r="H2932"/>
    </row>
    <row r="2933" spans="1:8" ht="15" x14ac:dyDescent="0.25">
      <c r="A2933" s="16">
        <f t="shared" si="45"/>
        <v>12868</v>
      </c>
      <c r="B2933">
        <v>12868</v>
      </c>
      <c r="C2933" t="s">
        <v>25975</v>
      </c>
      <c r="D2933" s="16" t="s">
        <v>7754</v>
      </c>
      <c r="E2933" s="339" t="s">
        <v>8377</v>
      </c>
      <c r="F2933"/>
      <c r="G2933"/>
      <c r="H2933"/>
    </row>
    <row r="2934" spans="1:8" ht="15" x14ac:dyDescent="0.25">
      <c r="A2934" s="16">
        <f t="shared" si="45"/>
        <v>40916</v>
      </c>
      <c r="B2934">
        <v>40916</v>
      </c>
      <c r="C2934" t="s">
        <v>25976</v>
      </c>
      <c r="D2934" s="16" t="s">
        <v>7813</v>
      </c>
      <c r="E2934" s="339" t="s">
        <v>25977</v>
      </c>
      <c r="F2934"/>
      <c r="G2934"/>
      <c r="H2934"/>
    </row>
    <row r="2935" spans="1:8" ht="15" x14ac:dyDescent="0.25">
      <c r="A2935" s="16">
        <f t="shared" si="45"/>
        <v>4755</v>
      </c>
      <c r="B2935">
        <v>4755</v>
      </c>
      <c r="C2935" t="s">
        <v>25978</v>
      </c>
      <c r="D2935" s="16" t="s">
        <v>7754</v>
      </c>
      <c r="E2935" s="339" t="s">
        <v>22162</v>
      </c>
      <c r="F2935"/>
      <c r="G2935"/>
      <c r="H2935"/>
    </row>
    <row r="2936" spans="1:8" ht="15" x14ac:dyDescent="0.25">
      <c r="A2936" s="16">
        <f t="shared" si="45"/>
        <v>41067</v>
      </c>
      <c r="B2936">
        <v>41067</v>
      </c>
      <c r="C2936" t="s">
        <v>25979</v>
      </c>
      <c r="D2936" s="16" t="s">
        <v>7813</v>
      </c>
      <c r="E2936" s="339" t="s">
        <v>22164</v>
      </c>
      <c r="F2936"/>
      <c r="G2936"/>
      <c r="H2936"/>
    </row>
    <row r="2937" spans="1:8" ht="15" x14ac:dyDescent="0.25">
      <c r="A2937" s="16">
        <f t="shared" si="45"/>
        <v>38463</v>
      </c>
      <c r="B2937">
        <v>38463</v>
      </c>
      <c r="C2937" t="s">
        <v>25980</v>
      </c>
      <c r="D2937" s="16" t="s">
        <v>7753</v>
      </c>
      <c r="E2937" s="339" t="s">
        <v>14891</v>
      </c>
      <c r="F2937"/>
      <c r="G2937"/>
      <c r="H2937"/>
    </row>
    <row r="2938" spans="1:8" ht="15" x14ac:dyDescent="0.25">
      <c r="A2938" s="16">
        <f t="shared" si="45"/>
        <v>40703</v>
      </c>
      <c r="B2938">
        <v>40703</v>
      </c>
      <c r="C2938" t="s">
        <v>25981</v>
      </c>
      <c r="D2938" s="16" t="s">
        <v>7753</v>
      </c>
      <c r="E2938" s="339" t="s">
        <v>25982</v>
      </c>
      <c r="F2938"/>
      <c r="G2938"/>
      <c r="H2938"/>
    </row>
    <row r="2939" spans="1:8" ht="15" x14ac:dyDescent="0.25">
      <c r="A2939" s="16">
        <f t="shared" si="45"/>
        <v>14531</v>
      </c>
      <c r="B2939">
        <v>14531</v>
      </c>
      <c r="C2939" t="s">
        <v>25983</v>
      </c>
      <c r="D2939" s="16" t="s">
        <v>7753</v>
      </c>
      <c r="E2939" s="339" t="s">
        <v>25984</v>
      </c>
      <c r="F2939"/>
      <c r="G2939"/>
      <c r="H2939"/>
    </row>
    <row r="2940" spans="1:8" ht="15" x14ac:dyDescent="0.25">
      <c r="A2940" s="16">
        <f t="shared" si="45"/>
        <v>36533</v>
      </c>
      <c r="B2940">
        <v>36533</v>
      </c>
      <c r="C2940" t="s">
        <v>25985</v>
      </c>
      <c r="D2940" s="16" t="s">
        <v>7753</v>
      </c>
      <c r="E2940" s="339" t="s">
        <v>25986</v>
      </c>
      <c r="F2940"/>
      <c r="G2940"/>
      <c r="H2940"/>
    </row>
    <row r="2941" spans="1:8" ht="15" x14ac:dyDescent="0.25">
      <c r="A2941" s="16">
        <f t="shared" si="45"/>
        <v>11616</v>
      </c>
      <c r="B2941">
        <v>11616</v>
      </c>
      <c r="C2941" t="s">
        <v>25987</v>
      </c>
      <c r="D2941" s="16" t="s">
        <v>7753</v>
      </c>
      <c r="E2941" s="339" t="s">
        <v>25988</v>
      </c>
      <c r="F2941"/>
      <c r="G2941"/>
      <c r="H2941"/>
    </row>
    <row r="2942" spans="1:8" ht="15" x14ac:dyDescent="0.25">
      <c r="A2942" s="16">
        <f t="shared" si="45"/>
        <v>41898</v>
      </c>
      <c r="B2942">
        <v>41898</v>
      </c>
      <c r="C2942" t="s">
        <v>25989</v>
      </c>
      <c r="D2942" s="16" t="s">
        <v>7753</v>
      </c>
      <c r="E2942" s="339" t="s">
        <v>25990</v>
      </c>
      <c r="F2942"/>
      <c r="G2942"/>
      <c r="H2942"/>
    </row>
    <row r="2943" spans="1:8" ht="15" x14ac:dyDescent="0.25">
      <c r="A2943" s="16">
        <f t="shared" si="45"/>
        <v>13447</v>
      </c>
      <c r="B2943">
        <v>13447</v>
      </c>
      <c r="C2943" t="s">
        <v>25991</v>
      </c>
      <c r="D2943" s="16" t="s">
        <v>7753</v>
      </c>
      <c r="E2943" s="339" t="s">
        <v>25992</v>
      </c>
      <c r="F2943"/>
      <c r="G2943"/>
      <c r="H2943"/>
    </row>
    <row r="2944" spans="1:8" ht="15" x14ac:dyDescent="0.25">
      <c r="A2944" s="16">
        <f t="shared" si="45"/>
        <v>14529</v>
      </c>
      <c r="B2944">
        <v>14529</v>
      </c>
      <c r="C2944" t="s">
        <v>25993</v>
      </c>
      <c r="D2944" s="16" t="s">
        <v>7753</v>
      </c>
      <c r="E2944" s="339" t="s">
        <v>25994</v>
      </c>
      <c r="F2944"/>
      <c r="G2944"/>
      <c r="H2944"/>
    </row>
    <row r="2945" spans="1:8" ht="15" x14ac:dyDescent="0.25">
      <c r="A2945" s="16">
        <f t="shared" si="45"/>
        <v>10747</v>
      </c>
      <c r="B2945">
        <v>10747</v>
      </c>
      <c r="C2945" t="s">
        <v>25995</v>
      </c>
      <c r="D2945" s="16" t="s">
        <v>7753</v>
      </c>
      <c r="E2945" s="339" t="s">
        <v>25996</v>
      </c>
      <c r="F2945"/>
      <c r="G2945"/>
      <c r="H2945"/>
    </row>
    <row r="2946" spans="1:8" ht="15" x14ac:dyDescent="0.25">
      <c r="A2946" s="16">
        <f t="shared" si="45"/>
        <v>36141</v>
      </c>
      <c r="B2946">
        <v>36141</v>
      </c>
      <c r="C2946" t="s">
        <v>25997</v>
      </c>
      <c r="D2946" s="16" t="s">
        <v>7753</v>
      </c>
      <c r="E2946" s="339" t="s">
        <v>25998</v>
      </c>
      <c r="F2946"/>
      <c r="G2946"/>
      <c r="H2946"/>
    </row>
    <row r="2947" spans="1:8" ht="15" x14ac:dyDescent="0.25">
      <c r="A2947" s="16">
        <f t="shared" ref="A2947:A3010" si="46">B2947</f>
        <v>43651</v>
      </c>
      <c r="B2947">
        <v>43651</v>
      </c>
      <c r="C2947" t="s">
        <v>25999</v>
      </c>
      <c r="D2947" s="16" t="s">
        <v>7755</v>
      </c>
      <c r="E2947" s="339" t="s">
        <v>14855</v>
      </c>
      <c r="F2947"/>
      <c r="G2947"/>
      <c r="H2947"/>
    </row>
    <row r="2948" spans="1:8" ht="15" x14ac:dyDescent="0.25">
      <c r="A2948" s="16">
        <f t="shared" si="46"/>
        <v>43626</v>
      </c>
      <c r="B2948">
        <v>43626</v>
      </c>
      <c r="C2948" t="s">
        <v>26000</v>
      </c>
      <c r="D2948" s="16" t="s">
        <v>7755</v>
      </c>
      <c r="E2948" s="339" t="s">
        <v>8345</v>
      </c>
      <c r="F2948"/>
      <c r="G2948"/>
      <c r="H2948"/>
    </row>
    <row r="2949" spans="1:8" ht="15" x14ac:dyDescent="0.25">
      <c r="A2949" s="16">
        <f t="shared" si="46"/>
        <v>39434</v>
      </c>
      <c r="B2949">
        <v>39434</v>
      </c>
      <c r="C2949" t="s">
        <v>26001</v>
      </c>
      <c r="D2949" s="16" t="s">
        <v>7755</v>
      </c>
      <c r="E2949" s="339" t="s">
        <v>15951</v>
      </c>
      <c r="F2949"/>
      <c r="G2949"/>
      <c r="H2949"/>
    </row>
    <row r="2950" spans="1:8" ht="15" x14ac:dyDescent="0.25">
      <c r="A2950" s="16">
        <f t="shared" si="46"/>
        <v>39433</v>
      </c>
      <c r="B2950">
        <v>39433</v>
      </c>
      <c r="C2950" t="s">
        <v>26002</v>
      </c>
      <c r="D2950" s="16" t="s">
        <v>7755</v>
      </c>
      <c r="E2950" s="339" t="s">
        <v>14909</v>
      </c>
      <c r="F2950"/>
      <c r="G2950"/>
      <c r="H2950"/>
    </row>
    <row r="2951" spans="1:8" ht="15" x14ac:dyDescent="0.25">
      <c r="A2951" s="16">
        <f t="shared" si="46"/>
        <v>4049</v>
      </c>
      <c r="B2951">
        <v>4049</v>
      </c>
      <c r="C2951" t="s">
        <v>26003</v>
      </c>
      <c r="D2951" s="16" t="s">
        <v>7751</v>
      </c>
      <c r="E2951" s="339" t="s">
        <v>26004</v>
      </c>
      <c r="F2951"/>
      <c r="G2951"/>
      <c r="H2951"/>
    </row>
    <row r="2952" spans="1:8" ht="15" x14ac:dyDescent="0.25">
      <c r="A2952" s="16">
        <f t="shared" si="46"/>
        <v>38120</v>
      </c>
      <c r="B2952">
        <v>38120</v>
      </c>
      <c r="C2952" t="s">
        <v>26005</v>
      </c>
      <c r="D2952" s="16" t="s">
        <v>7755</v>
      </c>
      <c r="E2952" s="339" t="s">
        <v>26006</v>
      </c>
      <c r="F2952"/>
      <c r="G2952"/>
      <c r="H2952"/>
    </row>
    <row r="2953" spans="1:8" ht="15" x14ac:dyDescent="0.25">
      <c r="A2953" s="16">
        <f t="shared" si="46"/>
        <v>43652</v>
      </c>
      <c r="B2953">
        <v>43652</v>
      </c>
      <c r="C2953" t="s">
        <v>26007</v>
      </c>
      <c r="D2953" s="16" t="s">
        <v>7755</v>
      </c>
      <c r="E2953" s="339" t="s">
        <v>19892</v>
      </c>
      <c r="F2953"/>
      <c r="G2953"/>
      <c r="H2953"/>
    </row>
    <row r="2954" spans="1:8" ht="15" x14ac:dyDescent="0.25">
      <c r="A2954" s="16">
        <f t="shared" si="46"/>
        <v>10498</v>
      </c>
      <c r="B2954">
        <v>10498</v>
      </c>
      <c r="C2954" t="s">
        <v>26008</v>
      </c>
      <c r="D2954" s="16" t="s">
        <v>7755</v>
      </c>
      <c r="E2954" s="339" t="s">
        <v>22795</v>
      </c>
      <c r="F2954"/>
      <c r="G2954"/>
      <c r="H2954"/>
    </row>
    <row r="2955" spans="1:8" ht="15" x14ac:dyDescent="0.25">
      <c r="A2955" s="16">
        <f t="shared" si="46"/>
        <v>4823</v>
      </c>
      <c r="B2955">
        <v>4823</v>
      </c>
      <c r="C2955" t="s">
        <v>26009</v>
      </c>
      <c r="D2955" s="16" t="s">
        <v>7755</v>
      </c>
      <c r="E2955" s="339" t="s">
        <v>16409</v>
      </c>
      <c r="F2955"/>
      <c r="G2955"/>
      <c r="H2955"/>
    </row>
    <row r="2956" spans="1:8" ht="15" x14ac:dyDescent="0.25">
      <c r="A2956" s="16">
        <f t="shared" si="46"/>
        <v>38877</v>
      </c>
      <c r="B2956">
        <v>38877</v>
      </c>
      <c r="C2956" t="s">
        <v>26010</v>
      </c>
      <c r="D2956" s="16" t="s">
        <v>7755</v>
      </c>
      <c r="E2956" s="339" t="s">
        <v>8384</v>
      </c>
      <c r="F2956"/>
      <c r="G2956"/>
      <c r="H2956"/>
    </row>
    <row r="2957" spans="1:8" ht="15" x14ac:dyDescent="0.25">
      <c r="A2957" s="16">
        <f t="shared" si="46"/>
        <v>34546</v>
      </c>
      <c r="B2957">
        <v>34546</v>
      </c>
      <c r="C2957" t="s">
        <v>26011</v>
      </c>
      <c r="D2957" s="16" t="s">
        <v>7755</v>
      </c>
      <c r="E2957" s="339" t="s">
        <v>23972</v>
      </c>
      <c r="F2957"/>
      <c r="G2957"/>
      <c r="H2957"/>
    </row>
    <row r="2958" spans="1:8" ht="15" x14ac:dyDescent="0.25">
      <c r="A2958" s="16">
        <f t="shared" si="46"/>
        <v>41387</v>
      </c>
      <c r="B2958">
        <v>41387</v>
      </c>
      <c r="C2958" t="s">
        <v>26012</v>
      </c>
      <c r="D2958" s="16" t="s">
        <v>7757</v>
      </c>
      <c r="E2958" s="339" t="s">
        <v>26013</v>
      </c>
      <c r="F2958"/>
      <c r="G2958"/>
      <c r="H2958"/>
    </row>
    <row r="2959" spans="1:8" ht="15" x14ac:dyDescent="0.25">
      <c r="A2959" s="16">
        <f t="shared" si="46"/>
        <v>41388</v>
      </c>
      <c r="B2959">
        <v>41388</v>
      </c>
      <c r="C2959" t="s">
        <v>26014</v>
      </c>
      <c r="D2959" s="16" t="s">
        <v>7757</v>
      </c>
      <c r="E2959" s="339" t="s">
        <v>20965</v>
      </c>
      <c r="F2959"/>
      <c r="G2959"/>
      <c r="H2959"/>
    </row>
    <row r="2960" spans="1:8" ht="15" x14ac:dyDescent="0.25">
      <c r="A2960" s="16">
        <f t="shared" si="46"/>
        <v>41380</v>
      </c>
      <c r="B2960">
        <v>41380</v>
      </c>
      <c r="C2960" t="s">
        <v>26015</v>
      </c>
      <c r="D2960" s="16" t="s">
        <v>7753</v>
      </c>
      <c r="E2960" s="339" t="s">
        <v>26016</v>
      </c>
      <c r="F2960"/>
      <c r="G2960"/>
      <c r="H2960"/>
    </row>
    <row r="2961" spans="1:8" ht="15" x14ac:dyDescent="0.25">
      <c r="A2961" s="16">
        <f t="shared" si="46"/>
        <v>41381</v>
      </c>
      <c r="B2961">
        <v>41381</v>
      </c>
      <c r="C2961" t="s">
        <v>26017</v>
      </c>
      <c r="D2961" s="16" t="s">
        <v>7753</v>
      </c>
      <c r="E2961" s="339" t="s">
        <v>26018</v>
      </c>
      <c r="F2961"/>
      <c r="G2961"/>
      <c r="H2961"/>
    </row>
    <row r="2962" spans="1:8" ht="15" x14ac:dyDescent="0.25">
      <c r="A2962" s="16">
        <f t="shared" si="46"/>
        <v>41382</v>
      </c>
      <c r="B2962">
        <v>41382</v>
      </c>
      <c r="C2962" t="s">
        <v>26019</v>
      </c>
      <c r="D2962" s="16" t="s">
        <v>7753</v>
      </c>
      <c r="E2962" s="339" t="s">
        <v>26020</v>
      </c>
      <c r="F2962"/>
      <c r="G2962"/>
      <c r="H2962"/>
    </row>
    <row r="2963" spans="1:8" ht="15" x14ac:dyDescent="0.25">
      <c r="A2963" s="16">
        <f t="shared" si="46"/>
        <v>41383</v>
      </c>
      <c r="B2963">
        <v>41383</v>
      </c>
      <c r="C2963" t="s">
        <v>26021</v>
      </c>
      <c r="D2963" s="16" t="s">
        <v>7753</v>
      </c>
      <c r="E2963" s="339" t="s">
        <v>26022</v>
      </c>
      <c r="F2963"/>
      <c r="G2963"/>
      <c r="H2963"/>
    </row>
    <row r="2964" spans="1:8" ht="15" x14ac:dyDescent="0.25">
      <c r="A2964" s="16">
        <f t="shared" si="46"/>
        <v>41385</v>
      </c>
      <c r="B2964">
        <v>41385</v>
      </c>
      <c r="C2964" t="s">
        <v>26023</v>
      </c>
      <c r="D2964" s="16" t="s">
        <v>7753</v>
      </c>
      <c r="E2964" s="339" t="s">
        <v>26024</v>
      </c>
      <c r="F2964"/>
      <c r="G2964"/>
      <c r="H2964"/>
    </row>
    <row r="2965" spans="1:8" ht="15" x14ac:dyDescent="0.25">
      <c r="A2965" s="16">
        <f t="shared" si="46"/>
        <v>11079</v>
      </c>
      <c r="B2965">
        <v>11079</v>
      </c>
      <c r="C2965" t="s">
        <v>26025</v>
      </c>
      <c r="D2965" s="16" t="s">
        <v>7811</v>
      </c>
      <c r="E2965" s="339" t="s">
        <v>26026</v>
      </c>
      <c r="F2965"/>
      <c r="G2965"/>
      <c r="H2965"/>
    </row>
    <row r="2966" spans="1:8" ht="15" x14ac:dyDescent="0.25">
      <c r="A2966" s="16">
        <f t="shared" si="46"/>
        <v>11082</v>
      </c>
      <c r="B2966">
        <v>11082</v>
      </c>
      <c r="C2966" t="s">
        <v>26027</v>
      </c>
      <c r="D2966" s="16" t="s">
        <v>7811</v>
      </c>
      <c r="E2966" s="339" t="s">
        <v>26026</v>
      </c>
      <c r="F2966"/>
      <c r="G2966"/>
      <c r="H2966"/>
    </row>
    <row r="2967" spans="1:8" ht="15" x14ac:dyDescent="0.25">
      <c r="A2967" s="16">
        <f t="shared" si="46"/>
        <v>4058</v>
      </c>
      <c r="B2967">
        <v>4058</v>
      </c>
      <c r="C2967" t="s">
        <v>26028</v>
      </c>
      <c r="D2967" s="16" t="s">
        <v>7754</v>
      </c>
      <c r="E2967" s="339" t="s">
        <v>26029</v>
      </c>
      <c r="F2967"/>
      <c r="G2967"/>
      <c r="H2967"/>
    </row>
    <row r="2968" spans="1:8" ht="15" x14ac:dyDescent="0.25">
      <c r="A2968" s="16">
        <f t="shared" si="46"/>
        <v>40974</v>
      </c>
      <c r="B2968">
        <v>40974</v>
      </c>
      <c r="C2968" t="s">
        <v>26030</v>
      </c>
      <c r="D2968" s="16" t="s">
        <v>7813</v>
      </c>
      <c r="E2968" s="339" t="s">
        <v>26031</v>
      </c>
      <c r="F2968"/>
      <c r="G2968"/>
      <c r="H2968"/>
    </row>
    <row r="2969" spans="1:8" ht="15" x14ac:dyDescent="0.25">
      <c r="A2969" s="16">
        <f t="shared" si="46"/>
        <v>34794</v>
      </c>
      <c r="B2969">
        <v>34794</v>
      </c>
      <c r="C2969" t="s">
        <v>26032</v>
      </c>
      <c r="D2969" s="16" t="s">
        <v>7754</v>
      </c>
      <c r="E2969" s="339" t="s">
        <v>21695</v>
      </c>
      <c r="F2969"/>
      <c r="G2969"/>
      <c r="H2969"/>
    </row>
    <row r="2970" spans="1:8" ht="15" x14ac:dyDescent="0.25">
      <c r="A2970" s="16">
        <f t="shared" si="46"/>
        <v>40925</v>
      </c>
      <c r="B2970">
        <v>40925</v>
      </c>
      <c r="C2970" t="s">
        <v>26033</v>
      </c>
      <c r="D2970" s="16" t="s">
        <v>7813</v>
      </c>
      <c r="E2970" s="339" t="s">
        <v>26034</v>
      </c>
      <c r="F2970"/>
      <c r="G2970"/>
      <c r="H2970"/>
    </row>
    <row r="2971" spans="1:8" ht="15" x14ac:dyDescent="0.25">
      <c r="A2971" s="16">
        <f t="shared" si="46"/>
        <v>13741</v>
      </c>
      <c r="B2971">
        <v>13741</v>
      </c>
      <c r="C2971" t="s">
        <v>26035</v>
      </c>
      <c r="D2971" s="16" t="s">
        <v>7753</v>
      </c>
      <c r="E2971" s="339" t="s">
        <v>26036</v>
      </c>
      <c r="F2971"/>
      <c r="G2971"/>
      <c r="H2971"/>
    </row>
    <row r="2972" spans="1:8" ht="15" x14ac:dyDescent="0.25">
      <c r="A2972" s="16">
        <f t="shared" si="46"/>
        <v>3288</v>
      </c>
      <c r="B2972">
        <v>3288</v>
      </c>
      <c r="C2972" t="s">
        <v>26037</v>
      </c>
      <c r="D2972" s="16" t="s">
        <v>7757</v>
      </c>
      <c r="E2972" s="339" t="s">
        <v>7772</v>
      </c>
      <c r="F2972"/>
      <c r="G2972"/>
      <c r="H2972"/>
    </row>
    <row r="2973" spans="1:8" ht="15" x14ac:dyDescent="0.25">
      <c r="A2973" s="16">
        <f t="shared" si="46"/>
        <v>13587</v>
      </c>
      <c r="B2973">
        <v>13587</v>
      </c>
      <c r="C2973" t="s">
        <v>26038</v>
      </c>
      <c r="D2973" s="16" t="s">
        <v>7757</v>
      </c>
      <c r="E2973" s="339" t="s">
        <v>8067</v>
      </c>
      <c r="F2973"/>
      <c r="G2973"/>
      <c r="H2973"/>
    </row>
    <row r="2974" spans="1:8" ht="15" x14ac:dyDescent="0.25">
      <c r="A2974" s="16">
        <f t="shared" si="46"/>
        <v>38598</v>
      </c>
      <c r="B2974">
        <v>38598</v>
      </c>
      <c r="C2974" t="s">
        <v>26039</v>
      </c>
      <c r="D2974" s="16" t="s">
        <v>7753</v>
      </c>
      <c r="E2974" s="339" t="s">
        <v>21685</v>
      </c>
      <c r="F2974"/>
      <c r="G2974"/>
      <c r="H2974"/>
    </row>
    <row r="2975" spans="1:8" ht="15" x14ac:dyDescent="0.25">
      <c r="A2975" s="16">
        <f t="shared" si="46"/>
        <v>38595</v>
      </c>
      <c r="B2975">
        <v>38595</v>
      </c>
      <c r="C2975" t="s">
        <v>26040</v>
      </c>
      <c r="D2975" s="16" t="s">
        <v>7753</v>
      </c>
      <c r="E2975" s="339" t="s">
        <v>7881</v>
      </c>
      <c r="F2975"/>
      <c r="G2975"/>
      <c r="H2975"/>
    </row>
    <row r="2976" spans="1:8" ht="15" x14ac:dyDescent="0.25">
      <c r="A2976" s="16">
        <f t="shared" si="46"/>
        <v>38592</v>
      </c>
      <c r="B2976">
        <v>38592</v>
      </c>
      <c r="C2976" t="s">
        <v>26041</v>
      </c>
      <c r="D2976" s="16" t="s">
        <v>7753</v>
      </c>
      <c r="E2976" s="339" t="s">
        <v>8077</v>
      </c>
      <c r="F2976"/>
      <c r="G2976"/>
      <c r="H2976"/>
    </row>
    <row r="2977" spans="1:8" ht="15" x14ac:dyDescent="0.25">
      <c r="A2977" s="16">
        <f t="shared" si="46"/>
        <v>38588</v>
      </c>
      <c r="B2977">
        <v>38588</v>
      </c>
      <c r="C2977" t="s">
        <v>26042</v>
      </c>
      <c r="D2977" s="16" t="s">
        <v>7753</v>
      </c>
      <c r="E2977" s="339" t="s">
        <v>7880</v>
      </c>
      <c r="F2977"/>
      <c r="G2977"/>
      <c r="H2977"/>
    </row>
    <row r="2978" spans="1:8" ht="15" x14ac:dyDescent="0.25">
      <c r="A2978" s="16">
        <f t="shared" si="46"/>
        <v>38593</v>
      </c>
      <c r="B2978">
        <v>38593</v>
      </c>
      <c r="C2978" t="s">
        <v>26043</v>
      </c>
      <c r="D2978" s="16" t="s">
        <v>7753</v>
      </c>
      <c r="E2978" s="339" t="s">
        <v>20841</v>
      </c>
      <c r="F2978"/>
      <c r="G2978"/>
      <c r="H2978"/>
    </row>
    <row r="2979" spans="1:8" ht="15" x14ac:dyDescent="0.25">
      <c r="A2979" s="16">
        <f t="shared" si="46"/>
        <v>38589</v>
      </c>
      <c r="B2979">
        <v>38589</v>
      </c>
      <c r="C2979" t="s">
        <v>26044</v>
      </c>
      <c r="D2979" s="16" t="s">
        <v>7753</v>
      </c>
      <c r="E2979" s="339" t="s">
        <v>7843</v>
      </c>
      <c r="F2979"/>
      <c r="G2979"/>
      <c r="H2979"/>
    </row>
    <row r="2980" spans="1:8" ht="15" x14ac:dyDescent="0.25">
      <c r="A2980" s="16">
        <f t="shared" si="46"/>
        <v>38594</v>
      </c>
      <c r="B2980">
        <v>38594</v>
      </c>
      <c r="C2980" t="s">
        <v>26045</v>
      </c>
      <c r="D2980" s="16" t="s">
        <v>7753</v>
      </c>
      <c r="E2980" s="339" t="s">
        <v>15483</v>
      </c>
      <c r="F2980"/>
      <c r="G2980"/>
      <c r="H2980"/>
    </row>
    <row r="2981" spans="1:8" ht="15" x14ac:dyDescent="0.25">
      <c r="A2981" s="16">
        <f t="shared" si="46"/>
        <v>34773</v>
      </c>
      <c r="B2981">
        <v>34773</v>
      </c>
      <c r="C2981" t="s">
        <v>26046</v>
      </c>
      <c r="D2981" s="16" t="s">
        <v>7753</v>
      </c>
      <c r="E2981" s="339" t="s">
        <v>9327</v>
      </c>
      <c r="F2981"/>
      <c r="G2981"/>
      <c r="H2981"/>
    </row>
    <row r="2982" spans="1:8" ht="15" x14ac:dyDescent="0.25">
      <c r="A2982" s="16">
        <f t="shared" si="46"/>
        <v>34769</v>
      </c>
      <c r="B2982">
        <v>34769</v>
      </c>
      <c r="C2982" t="s">
        <v>26047</v>
      </c>
      <c r="D2982" s="16" t="s">
        <v>7753</v>
      </c>
      <c r="E2982" s="339" t="s">
        <v>11313</v>
      </c>
      <c r="F2982"/>
      <c r="G2982"/>
      <c r="H2982"/>
    </row>
    <row r="2983" spans="1:8" ht="15" x14ac:dyDescent="0.25">
      <c r="A2983" s="16">
        <f t="shared" si="46"/>
        <v>34763</v>
      </c>
      <c r="B2983">
        <v>34763</v>
      </c>
      <c r="C2983" t="s">
        <v>26048</v>
      </c>
      <c r="D2983" s="16" t="s">
        <v>7753</v>
      </c>
      <c r="E2983" s="339" t="s">
        <v>8244</v>
      </c>
      <c r="F2983"/>
      <c r="G2983"/>
      <c r="H2983"/>
    </row>
    <row r="2984" spans="1:8" ht="15" x14ac:dyDescent="0.25">
      <c r="A2984" s="16">
        <f t="shared" si="46"/>
        <v>34774</v>
      </c>
      <c r="B2984">
        <v>34774</v>
      </c>
      <c r="C2984" t="s">
        <v>26049</v>
      </c>
      <c r="D2984" s="16" t="s">
        <v>7753</v>
      </c>
      <c r="E2984" s="339" t="s">
        <v>20635</v>
      </c>
      <c r="F2984"/>
      <c r="G2984"/>
      <c r="H2984"/>
    </row>
    <row r="2985" spans="1:8" ht="15" x14ac:dyDescent="0.25">
      <c r="A2985" s="16">
        <f t="shared" si="46"/>
        <v>34771</v>
      </c>
      <c r="B2985">
        <v>34771</v>
      </c>
      <c r="C2985" t="s">
        <v>26050</v>
      </c>
      <c r="D2985" s="16" t="s">
        <v>7753</v>
      </c>
      <c r="E2985" s="339" t="s">
        <v>22430</v>
      </c>
      <c r="F2985"/>
      <c r="G2985"/>
      <c r="H2985"/>
    </row>
    <row r="2986" spans="1:8" ht="15" x14ac:dyDescent="0.25">
      <c r="A2986" s="16">
        <f t="shared" si="46"/>
        <v>34764</v>
      </c>
      <c r="B2986">
        <v>34764</v>
      </c>
      <c r="C2986" t="s">
        <v>26051</v>
      </c>
      <c r="D2986" s="16" t="s">
        <v>7753</v>
      </c>
      <c r="E2986" s="339" t="s">
        <v>15052</v>
      </c>
      <c r="F2986"/>
      <c r="G2986"/>
      <c r="H2986"/>
    </row>
    <row r="2987" spans="1:8" ht="15" x14ac:dyDescent="0.25">
      <c r="A2987" s="16">
        <f t="shared" si="46"/>
        <v>34788</v>
      </c>
      <c r="B2987">
        <v>34788</v>
      </c>
      <c r="C2987" t="s">
        <v>26052</v>
      </c>
      <c r="D2987" s="16" t="s">
        <v>7753</v>
      </c>
      <c r="E2987" s="339" t="s">
        <v>9006</v>
      </c>
      <c r="F2987"/>
      <c r="G2987"/>
      <c r="H2987"/>
    </row>
    <row r="2988" spans="1:8" ht="15" x14ac:dyDescent="0.25">
      <c r="A2988" s="16">
        <f t="shared" si="46"/>
        <v>34781</v>
      </c>
      <c r="B2988">
        <v>34781</v>
      </c>
      <c r="C2988" t="s">
        <v>26053</v>
      </c>
      <c r="D2988" s="16" t="s">
        <v>7753</v>
      </c>
      <c r="E2988" s="339" t="s">
        <v>26054</v>
      </c>
      <c r="F2988"/>
      <c r="G2988"/>
      <c r="H2988"/>
    </row>
    <row r="2989" spans="1:8" ht="15" x14ac:dyDescent="0.25">
      <c r="A2989" s="16">
        <f t="shared" si="46"/>
        <v>41682</v>
      </c>
      <c r="B2989">
        <v>41682</v>
      </c>
      <c r="C2989" t="s">
        <v>26055</v>
      </c>
      <c r="D2989" s="16" t="s">
        <v>7753</v>
      </c>
      <c r="E2989" s="339" t="s">
        <v>26056</v>
      </c>
      <c r="F2989"/>
      <c r="G2989"/>
      <c r="H2989"/>
    </row>
    <row r="2990" spans="1:8" ht="15" x14ac:dyDescent="0.25">
      <c r="A2990" s="16">
        <f t="shared" si="46"/>
        <v>41683</v>
      </c>
      <c r="B2990">
        <v>41683</v>
      </c>
      <c r="C2990" t="s">
        <v>26057</v>
      </c>
      <c r="D2990" s="16" t="s">
        <v>7753</v>
      </c>
      <c r="E2990" s="339" t="s">
        <v>26058</v>
      </c>
      <c r="F2990"/>
      <c r="G2990"/>
      <c r="H2990"/>
    </row>
    <row r="2991" spans="1:8" ht="15" x14ac:dyDescent="0.25">
      <c r="A2991" s="16">
        <f t="shared" si="46"/>
        <v>41680</v>
      </c>
      <c r="B2991">
        <v>41680</v>
      </c>
      <c r="C2991" t="s">
        <v>26059</v>
      </c>
      <c r="D2991" s="16" t="s">
        <v>7753</v>
      </c>
      <c r="E2991" s="339" t="s">
        <v>14113</v>
      </c>
      <c r="F2991"/>
      <c r="G2991"/>
      <c r="H2991"/>
    </row>
    <row r="2992" spans="1:8" ht="15" x14ac:dyDescent="0.25">
      <c r="A2992" s="16">
        <f t="shared" si="46"/>
        <v>41679</v>
      </c>
      <c r="B2992">
        <v>41679</v>
      </c>
      <c r="C2992" t="s">
        <v>26060</v>
      </c>
      <c r="D2992" s="16" t="s">
        <v>7753</v>
      </c>
      <c r="E2992" s="339" t="s">
        <v>18137</v>
      </c>
      <c r="F2992"/>
      <c r="G2992"/>
      <c r="H2992"/>
    </row>
    <row r="2993" spans="1:8" ht="15" x14ac:dyDescent="0.25">
      <c r="A2993" s="16">
        <f t="shared" si="46"/>
        <v>41681</v>
      </c>
      <c r="B2993">
        <v>41681</v>
      </c>
      <c r="C2993" t="s">
        <v>26061</v>
      </c>
      <c r="D2993" s="16" t="s">
        <v>7753</v>
      </c>
      <c r="E2993" s="339" t="s">
        <v>13566</v>
      </c>
      <c r="F2993"/>
      <c r="G2993"/>
      <c r="H2993"/>
    </row>
    <row r="2994" spans="1:8" ht="15" x14ac:dyDescent="0.25">
      <c r="A2994" s="16">
        <f t="shared" si="46"/>
        <v>43386</v>
      </c>
      <c r="B2994">
        <v>43386</v>
      </c>
      <c r="C2994" t="s">
        <v>26062</v>
      </c>
      <c r="D2994" s="16" t="s">
        <v>7753</v>
      </c>
      <c r="E2994" s="339" t="s">
        <v>21287</v>
      </c>
      <c r="F2994"/>
      <c r="G2994"/>
      <c r="H2994"/>
    </row>
    <row r="2995" spans="1:8" ht="15" x14ac:dyDescent="0.25">
      <c r="A2995" s="16">
        <f t="shared" si="46"/>
        <v>4059</v>
      </c>
      <c r="B2995">
        <v>4059</v>
      </c>
      <c r="C2995" t="s">
        <v>26063</v>
      </c>
      <c r="D2995" s="16" t="s">
        <v>7757</v>
      </c>
      <c r="E2995" s="339" t="s">
        <v>26056</v>
      </c>
      <c r="F2995"/>
      <c r="G2995"/>
      <c r="H2995"/>
    </row>
    <row r="2996" spans="1:8" ht="15" x14ac:dyDescent="0.25">
      <c r="A2996" s="16">
        <f t="shared" si="46"/>
        <v>4062</v>
      </c>
      <c r="B2996">
        <v>4062</v>
      </c>
      <c r="C2996" t="s">
        <v>26064</v>
      </c>
      <c r="D2996" s="16" t="s">
        <v>7753</v>
      </c>
      <c r="E2996" s="339" t="s">
        <v>26056</v>
      </c>
      <c r="F2996"/>
      <c r="G2996"/>
      <c r="H2996"/>
    </row>
    <row r="2997" spans="1:8" ht="15" x14ac:dyDescent="0.25">
      <c r="A2997" s="16">
        <f t="shared" si="46"/>
        <v>4061</v>
      </c>
      <c r="B2997">
        <v>4061</v>
      </c>
      <c r="C2997" t="s">
        <v>26065</v>
      </c>
      <c r="D2997" s="16" t="s">
        <v>7753</v>
      </c>
      <c r="E2997" s="339" t="s">
        <v>26066</v>
      </c>
      <c r="F2997"/>
      <c r="G2997"/>
      <c r="H2997"/>
    </row>
    <row r="2998" spans="1:8" ht="15" x14ac:dyDescent="0.25">
      <c r="A2998" s="16">
        <f t="shared" si="46"/>
        <v>41315</v>
      </c>
      <c r="B2998">
        <v>41315</v>
      </c>
      <c r="C2998" t="s">
        <v>26067</v>
      </c>
      <c r="D2998" s="16" t="s">
        <v>7755</v>
      </c>
      <c r="E2998" s="339" t="s">
        <v>20917</v>
      </c>
      <c r="F2998"/>
      <c r="G2998"/>
      <c r="H2998"/>
    </row>
    <row r="2999" spans="1:8" ht="15" x14ac:dyDescent="0.25">
      <c r="A2999" s="16">
        <f t="shared" si="46"/>
        <v>43148</v>
      </c>
      <c r="B2999">
        <v>43148</v>
      </c>
      <c r="C2999" t="s">
        <v>26068</v>
      </c>
      <c r="D2999" s="16" t="s">
        <v>7755</v>
      </c>
      <c r="E2999" s="339" t="s">
        <v>26069</v>
      </c>
      <c r="F2999"/>
      <c r="G2999"/>
      <c r="H2999"/>
    </row>
    <row r="3000" spans="1:8" ht="15" x14ac:dyDescent="0.25">
      <c r="A3000" s="16">
        <f t="shared" si="46"/>
        <v>43147</v>
      </c>
      <c r="B3000">
        <v>43147</v>
      </c>
      <c r="C3000" t="s">
        <v>26070</v>
      </c>
      <c r="D3000" s="16" t="s">
        <v>7755</v>
      </c>
      <c r="E3000" s="339" t="s">
        <v>12848</v>
      </c>
      <c r="F3000"/>
      <c r="G3000"/>
      <c r="H3000"/>
    </row>
    <row r="3001" spans="1:8" ht="15" x14ac:dyDescent="0.25">
      <c r="A3001" s="16">
        <f t="shared" si="46"/>
        <v>10608</v>
      </c>
      <c r="B3001">
        <v>10608</v>
      </c>
      <c r="C3001" t="s">
        <v>26071</v>
      </c>
      <c r="D3001" s="16" t="s">
        <v>7753</v>
      </c>
      <c r="E3001" s="339" t="s">
        <v>26072</v>
      </c>
      <c r="F3001"/>
      <c r="G3001"/>
      <c r="H3001"/>
    </row>
    <row r="3002" spans="1:8" ht="15" x14ac:dyDescent="0.25">
      <c r="A3002" s="16">
        <f t="shared" si="46"/>
        <v>4069</v>
      </c>
      <c r="B3002">
        <v>4069</v>
      </c>
      <c r="C3002" t="s">
        <v>26073</v>
      </c>
      <c r="D3002" s="16" t="s">
        <v>7754</v>
      </c>
      <c r="E3002" s="339" t="s">
        <v>15103</v>
      </c>
      <c r="F3002"/>
      <c r="G3002"/>
      <c r="H3002"/>
    </row>
    <row r="3003" spans="1:8" ht="15" x14ac:dyDescent="0.25">
      <c r="A3003" s="16">
        <f t="shared" si="46"/>
        <v>40819</v>
      </c>
      <c r="B3003">
        <v>40819</v>
      </c>
      <c r="C3003" t="s">
        <v>26074</v>
      </c>
      <c r="D3003" s="16" t="s">
        <v>7813</v>
      </c>
      <c r="E3003" s="339" t="s">
        <v>26075</v>
      </c>
      <c r="F3003"/>
      <c r="G3003"/>
      <c r="H3003"/>
    </row>
    <row r="3004" spans="1:8" ht="15" x14ac:dyDescent="0.25">
      <c r="A3004" s="16">
        <f t="shared" si="46"/>
        <v>34361</v>
      </c>
      <c r="B3004">
        <v>34361</v>
      </c>
      <c r="C3004" t="s">
        <v>26076</v>
      </c>
      <c r="D3004" s="16" t="s">
        <v>7755</v>
      </c>
      <c r="E3004" s="339" t="s">
        <v>8192</v>
      </c>
      <c r="F3004"/>
      <c r="G3004"/>
      <c r="H3004"/>
    </row>
    <row r="3005" spans="1:8" ht="15" x14ac:dyDescent="0.25">
      <c r="A3005" s="16">
        <f t="shared" si="46"/>
        <v>36512</v>
      </c>
      <c r="B3005">
        <v>36512</v>
      </c>
      <c r="C3005" t="s">
        <v>26077</v>
      </c>
      <c r="D3005" s="16" t="s">
        <v>7753</v>
      </c>
      <c r="E3005" s="339" t="s">
        <v>26078</v>
      </c>
      <c r="F3005"/>
      <c r="G3005"/>
      <c r="H3005"/>
    </row>
    <row r="3006" spans="1:8" ht="15" x14ac:dyDescent="0.25">
      <c r="A3006" s="16">
        <f t="shared" si="46"/>
        <v>44478</v>
      </c>
      <c r="B3006">
        <v>44478</v>
      </c>
      <c r="C3006" t="s">
        <v>26079</v>
      </c>
      <c r="D3006" s="16" t="s">
        <v>7755</v>
      </c>
      <c r="E3006" s="339" t="s">
        <v>16423</v>
      </c>
      <c r="F3006"/>
      <c r="G3006"/>
      <c r="H3006"/>
    </row>
    <row r="3007" spans="1:8" ht="15" x14ac:dyDescent="0.25">
      <c r="A3007" s="16">
        <f t="shared" si="46"/>
        <v>44477</v>
      </c>
      <c r="B3007">
        <v>44477</v>
      </c>
      <c r="C3007" t="s">
        <v>26080</v>
      </c>
      <c r="D3007" s="16" t="s">
        <v>7755</v>
      </c>
      <c r="E3007" s="339" t="s">
        <v>16423</v>
      </c>
      <c r="F3007"/>
      <c r="G3007"/>
      <c r="H3007"/>
    </row>
    <row r="3008" spans="1:8" ht="15" x14ac:dyDescent="0.25">
      <c r="A3008" s="16">
        <f t="shared" si="46"/>
        <v>11697</v>
      </c>
      <c r="B3008">
        <v>11697</v>
      </c>
      <c r="C3008" t="s">
        <v>26081</v>
      </c>
      <c r="D3008" s="16" t="s">
        <v>7753</v>
      </c>
      <c r="E3008" s="339" t="s">
        <v>26082</v>
      </c>
      <c r="F3008"/>
      <c r="G3008"/>
      <c r="H3008"/>
    </row>
    <row r="3009" spans="1:8" ht="15" x14ac:dyDescent="0.25">
      <c r="A3009" s="16">
        <f t="shared" si="46"/>
        <v>11698</v>
      </c>
      <c r="B3009">
        <v>11698</v>
      </c>
      <c r="C3009" t="s">
        <v>26083</v>
      </c>
      <c r="D3009" s="16" t="s">
        <v>7753</v>
      </c>
      <c r="E3009" s="339" t="s">
        <v>26084</v>
      </c>
      <c r="F3009"/>
      <c r="G3009"/>
      <c r="H3009"/>
    </row>
    <row r="3010" spans="1:8" ht="15" x14ac:dyDescent="0.25">
      <c r="A3010" s="16">
        <f t="shared" si="46"/>
        <v>11699</v>
      </c>
      <c r="B3010">
        <v>11699</v>
      </c>
      <c r="C3010" t="s">
        <v>26085</v>
      </c>
      <c r="D3010" s="16" t="s">
        <v>7753</v>
      </c>
      <c r="E3010" s="339" t="s">
        <v>26086</v>
      </c>
      <c r="F3010"/>
      <c r="G3010"/>
      <c r="H3010"/>
    </row>
    <row r="3011" spans="1:8" ht="15" x14ac:dyDescent="0.25">
      <c r="A3011" s="16">
        <f t="shared" ref="A3011:A3074" si="47">B3011</f>
        <v>10432</v>
      </c>
      <c r="B3011">
        <v>10432</v>
      </c>
      <c r="C3011" t="s">
        <v>26087</v>
      </c>
      <c r="D3011" s="16" t="s">
        <v>7753</v>
      </c>
      <c r="E3011" s="339" t="s">
        <v>26088</v>
      </c>
      <c r="F3011"/>
      <c r="G3011"/>
      <c r="H3011"/>
    </row>
    <row r="3012" spans="1:8" ht="15" x14ac:dyDescent="0.25">
      <c r="A3012" s="16">
        <f t="shared" si="47"/>
        <v>44020</v>
      </c>
      <c r="B3012">
        <v>44020</v>
      </c>
      <c r="C3012" t="s">
        <v>26089</v>
      </c>
      <c r="D3012" s="16" t="s">
        <v>7753</v>
      </c>
      <c r="E3012" s="339" t="s">
        <v>26090</v>
      </c>
      <c r="F3012"/>
      <c r="G3012"/>
      <c r="H3012"/>
    </row>
    <row r="3013" spans="1:8" ht="15" x14ac:dyDescent="0.25">
      <c r="A3013" s="16">
        <f t="shared" si="47"/>
        <v>41420</v>
      </c>
      <c r="B3013">
        <v>41420</v>
      </c>
      <c r="C3013" t="s">
        <v>26091</v>
      </c>
      <c r="D3013" s="16" t="s">
        <v>7753</v>
      </c>
      <c r="E3013" s="339" t="s">
        <v>26092</v>
      </c>
      <c r="F3013"/>
      <c r="G3013"/>
      <c r="H3013"/>
    </row>
    <row r="3014" spans="1:8" ht="15" x14ac:dyDescent="0.25">
      <c r="A3014" s="16">
        <f t="shared" si="47"/>
        <v>41422</v>
      </c>
      <c r="B3014">
        <v>41422</v>
      </c>
      <c r="C3014" t="s">
        <v>26093</v>
      </c>
      <c r="D3014" s="16" t="s">
        <v>7753</v>
      </c>
      <c r="E3014" s="339" t="s">
        <v>20617</v>
      </c>
      <c r="F3014"/>
      <c r="G3014"/>
      <c r="H3014"/>
    </row>
    <row r="3015" spans="1:8" ht="15" x14ac:dyDescent="0.25">
      <c r="A3015" s="16">
        <f t="shared" si="47"/>
        <v>41425</v>
      </c>
      <c r="B3015">
        <v>41425</v>
      </c>
      <c r="C3015" t="s">
        <v>26094</v>
      </c>
      <c r="D3015" s="16" t="s">
        <v>7753</v>
      </c>
      <c r="E3015" s="339" t="s">
        <v>8311</v>
      </c>
      <c r="F3015"/>
      <c r="G3015"/>
      <c r="H3015"/>
    </row>
    <row r="3016" spans="1:8" ht="15" x14ac:dyDescent="0.25">
      <c r="A3016" s="16">
        <f t="shared" si="47"/>
        <v>41426</v>
      </c>
      <c r="B3016">
        <v>41426</v>
      </c>
      <c r="C3016" t="s">
        <v>26095</v>
      </c>
      <c r="D3016" s="16" t="s">
        <v>7753</v>
      </c>
      <c r="E3016" s="339" t="s">
        <v>26096</v>
      </c>
      <c r="F3016"/>
      <c r="G3016"/>
      <c r="H3016"/>
    </row>
    <row r="3017" spans="1:8" ht="15" x14ac:dyDescent="0.25">
      <c r="A3017" s="16">
        <f t="shared" si="47"/>
        <v>41419</v>
      </c>
      <c r="B3017">
        <v>41419</v>
      </c>
      <c r="C3017" t="s">
        <v>26097</v>
      </c>
      <c r="D3017" s="16" t="s">
        <v>7753</v>
      </c>
      <c r="E3017" s="339" t="s">
        <v>11922</v>
      </c>
      <c r="F3017"/>
      <c r="G3017"/>
      <c r="H3017"/>
    </row>
    <row r="3018" spans="1:8" ht="15" x14ac:dyDescent="0.25">
      <c r="A3018" s="16">
        <f t="shared" si="47"/>
        <v>41421</v>
      </c>
      <c r="B3018">
        <v>41421</v>
      </c>
      <c r="C3018" t="s">
        <v>26098</v>
      </c>
      <c r="D3018" s="16" t="s">
        <v>7753</v>
      </c>
      <c r="E3018" s="339" t="s">
        <v>24582</v>
      </c>
      <c r="F3018"/>
      <c r="G3018"/>
      <c r="H3018"/>
    </row>
    <row r="3019" spans="1:8" ht="15" x14ac:dyDescent="0.25">
      <c r="A3019" s="16">
        <f t="shared" si="47"/>
        <v>41414</v>
      </c>
      <c r="B3019">
        <v>41414</v>
      </c>
      <c r="C3019" t="s">
        <v>26099</v>
      </c>
      <c r="D3019" s="16" t="s">
        <v>7753</v>
      </c>
      <c r="E3019" s="339" t="s">
        <v>14845</v>
      </c>
      <c r="F3019"/>
      <c r="G3019"/>
      <c r="H3019"/>
    </row>
    <row r="3020" spans="1:8" ht="15" x14ac:dyDescent="0.25">
      <c r="A3020" s="16">
        <f t="shared" si="47"/>
        <v>41415</v>
      </c>
      <c r="B3020">
        <v>41415</v>
      </c>
      <c r="C3020" t="s">
        <v>26100</v>
      </c>
      <c r="D3020" s="16" t="s">
        <v>7753</v>
      </c>
      <c r="E3020" s="339" t="s">
        <v>26101</v>
      </c>
      <c r="F3020"/>
      <c r="G3020"/>
      <c r="H3020"/>
    </row>
    <row r="3021" spans="1:8" ht="15" x14ac:dyDescent="0.25">
      <c r="A3021" s="16">
        <f t="shared" si="47"/>
        <v>37514</v>
      </c>
      <c r="B3021">
        <v>37514</v>
      </c>
      <c r="C3021" t="s">
        <v>26102</v>
      </c>
      <c r="D3021" s="16" t="s">
        <v>7753</v>
      </c>
      <c r="E3021" s="339" t="s">
        <v>26103</v>
      </c>
      <c r="F3021"/>
      <c r="G3021"/>
      <c r="H3021"/>
    </row>
    <row r="3022" spans="1:8" ht="15" x14ac:dyDescent="0.25">
      <c r="A3022" s="16">
        <f t="shared" si="47"/>
        <v>37519</v>
      </c>
      <c r="B3022">
        <v>37519</v>
      </c>
      <c r="C3022" t="s">
        <v>26104</v>
      </c>
      <c r="D3022" s="16" t="s">
        <v>7753</v>
      </c>
      <c r="E3022" s="339" t="s">
        <v>26105</v>
      </c>
      <c r="F3022"/>
      <c r="G3022"/>
      <c r="H3022"/>
    </row>
    <row r="3023" spans="1:8" ht="15" x14ac:dyDescent="0.25">
      <c r="A3023" s="16">
        <f t="shared" si="47"/>
        <v>37520</v>
      </c>
      <c r="B3023">
        <v>37520</v>
      </c>
      <c r="C3023" t="s">
        <v>26106</v>
      </c>
      <c r="D3023" s="16" t="s">
        <v>7753</v>
      </c>
      <c r="E3023" s="339" t="s">
        <v>26107</v>
      </c>
      <c r="F3023"/>
      <c r="G3023"/>
      <c r="H3023"/>
    </row>
    <row r="3024" spans="1:8" ht="15" x14ac:dyDescent="0.25">
      <c r="A3024" s="16">
        <f t="shared" si="47"/>
        <v>37521</v>
      </c>
      <c r="B3024">
        <v>37521</v>
      </c>
      <c r="C3024" t="s">
        <v>26108</v>
      </c>
      <c r="D3024" s="16" t="s">
        <v>7753</v>
      </c>
      <c r="E3024" s="339" t="s">
        <v>26109</v>
      </c>
      <c r="F3024"/>
      <c r="G3024"/>
      <c r="H3024"/>
    </row>
    <row r="3025" spans="1:8" ht="15" x14ac:dyDescent="0.25">
      <c r="A3025" s="16">
        <f t="shared" si="47"/>
        <v>37522</v>
      </c>
      <c r="B3025">
        <v>37522</v>
      </c>
      <c r="C3025" t="s">
        <v>26110</v>
      </c>
      <c r="D3025" s="16" t="s">
        <v>7753</v>
      </c>
      <c r="E3025" s="339" t="s">
        <v>26111</v>
      </c>
      <c r="F3025"/>
      <c r="G3025"/>
      <c r="H3025"/>
    </row>
    <row r="3026" spans="1:8" ht="15" x14ac:dyDescent="0.25">
      <c r="A3026" s="16">
        <f t="shared" si="47"/>
        <v>21109</v>
      </c>
      <c r="B3026">
        <v>21109</v>
      </c>
      <c r="C3026" t="s">
        <v>26112</v>
      </c>
      <c r="D3026" s="16" t="s">
        <v>7753</v>
      </c>
      <c r="E3026" s="339" t="s">
        <v>26113</v>
      </c>
      <c r="F3026"/>
      <c r="G3026"/>
      <c r="H3026"/>
    </row>
    <row r="3027" spans="1:8" ht="15" x14ac:dyDescent="0.25">
      <c r="A3027" s="16">
        <f t="shared" si="47"/>
        <v>37546</v>
      </c>
      <c r="B3027">
        <v>37546</v>
      </c>
      <c r="C3027" t="s">
        <v>26114</v>
      </c>
      <c r="D3027" s="16" t="s">
        <v>7753</v>
      </c>
      <c r="E3027" s="339" t="s">
        <v>26115</v>
      </c>
      <c r="F3027"/>
      <c r="G3027"/>
      <c r="H3027"/>
    </row>
    <row r="3028" spans="1:8" ht="15" x14ac:dyDescent="0.25">
      <c r="A3028" s="16">
        <f t="shared" si="47"/>
        <v>37544</v>
      </c>
      <c r="B3028">
        <v>37544</v>
      </c>
      <c r="C3028" t="s">
        <v>26116</v>
      </c>
      <c r="D3028" s="16" t="s">
        <v>7753</v>
      </c>
      <c r="E3028" s="339" t="s">
        <v>26117</v>
      </c>
      <c r="F3028"/>
      <c r="G3028"/>
      <c r="H3028"/>
    </row>
    <row r="3029" spans="1:8" ht="15" x14ac:dyDescent="0.25">
      <c r="A3029" s="16">
        <f t="shared" si="47"/>
        <v>37545</v>
      </c>
      <c r="B3029">
        <v>37545</v>
      </c>
      <c r="C3029" t="s">
        <v>26118</v>
      </c>
      <c r="D3029" s="16" t="s">
        <v>7753</v>
      </c>
      <c r="E3029" s="339" t="s">
        <v>26119</v>
      </c>
      <c r="F3029"/>
      <c r="G3029"/>
      <c r="H3029"/>
    </row>
    <row r="3030" spans="1:8" ht="15" x14ac:dyDescent="0.25">
      <c r="A3030" s="16">
        <f t="shared" si="47"/>
        <v>36793</v>
      </c>
      <c r="B3030">
        <v>36793</v>
      </c>
      <c r="C3030" t="s">
        <v>26120</v>
      </c>
      <c r="D3030" s="16" t="s">
        <v>7753</v>
      </c>
      <c r="E3030" s="339" t="s">
        <v>21425</v>
      </c>
      <c r="F3030"/>
      <c r="G3030"/>
      <c r="H3030"/>
    </row>
    <row r="3031" spans="1:8" ht="15" x14ac:dyDescent="0.25">
      <c r="A3031" s="16">
        <f t="shared" si="47"/>
        <v>11769</v>
      </c>
      <c r="B3031">
        <v>11769</v>
      </c>
      <c r="C3031" t="s">
        <v>26121</v>
      </c>
      <c r="D3031" s="16" t="s">
        <v>7753</v>
      </c>
      <c r="E3031" s="339" t="s">
        <v>26122</v>
      </c>
      <c r="F3031"/>
      <c r="G3031"/>
      <c r="H3031"/>
    </row>
    <row r="3032" spans="1:8" ht="15" x14ac:dyDescent="0.25">
      <c r="A3032" s="16">
        <f t="shared" si="47"/>
        <v>11771</v>
      </c>
      <c r="B3032">
        <v>11771</v>
      </c>
      <c r="C3032" t="s">
        <v>26123</v>
      </c>
      <c r="D3032" s="16" t="s">
        <v>7753</v>
      </c>
      <c r="E3032" s="339" t="s">
        <v>26124</v>
      </c>
      <c r="F3032"/>
      <c r="G3032"/>
      <c r="H3032"/>
    </row>
    <row r="3033" spans="1:8" ht="15" x14ac:dyDescent="0.25">
      <c r="A3033" s="16">
        <f t="shared" si="47"/>
        <v>39919</v>
      </c>
      <c r="B3033">
        <v>39919</v>
      </c>
      <c r="C3033" t="s">
        <v>26125</v>
      </c>
      <c r="D3033" s="16" t="s">
        <v>7753</v>
      </c>
      <c r="E3033" s="339" t="s">
        <v>26126</v>
      </c>
      <c r="F3033"/>
      <c r="G3033"/>
      <c r="H3033"/>
    </row>
    <row r="3034" spans="1:8" ht="15" x14ac:dyDescent="0.25">
      <c r="A3034" s="16">
        <f t="shared" si="47"/>
        <v>38385</v>
      </c>
      <c r="B3034">
        <v>38385</v>
      </c>
      <c r="C3034" t="s">
        <v>26127</v>
      </c>
      <c r="D3034" s="16" t="s">
        <v>7753</v>
      </c>
      <c r="E3034" s="339" t="s">
        <v>15029</v>
      </c>
      <c r="F3034"/>
      <c r="G3034"/>
      <c r="H3034"/>
    </row>
    <row r="3035" spans="1:8" ht="15" x14ac:dyDescent="0.25">
      <c r="A3035" s="16">
        <f t="shared" si="47"/>
        <v>36800</v>
      </c>
      <c r="B3035">
        <v>36800</v>
      </c>
      <c r="C3035" t="s">
        <v>26128</v>
      </c>
      <c r="D3035" s="16" t="s">
        <v>7753</v>
      </c>
      <c r="E3035" s="339" t="s">
        <v>26129</v>
      </c>
      <c r="F3035"/>
      <c r="G3035"/>
      <c r="H3035"/>
    </row>
    <row r="3036" spans="1:8" ht="15" x14ac:dyDescent="0.25">
      <c r="A3036" s="16">
        <f t="shared" si="47"/>
        <v>37587</v>
      </c>
      <c r="B3036">
        <v>37587</v>
      </c>
      <c r="C3036" t="s">
        <v>26130</v>
      </c>
      <c r="D3036" s="16" t="s">
        <v>7753</v>
      </c>
      <c r="E3036" s="339" t="s">
        <v>26131</v>
      </c>
      <c r="F3036"/>
      <c r="G3036"/>
      <c r="H3036"/>
    </row>
    <row r="3037" spans="1:8" ht="15" x14ac:dyDescent="0.25">
      <c r="A3037" s="16">
        <f t="shared" si="47"/>
        <v>11561</v>
      </c>
      <c r="B3037">
        <v>11561</v>
      </c>
      <c r="C3037" t="s">
        <v>26132</v>
      </c>
      <c r="D3037" s="16" t="s">
        <v>7753</v>
      </c>
      <c r="E3037" s="339" t="s">
        <v>26133</v>
      </c>
      <c r="F3037"/>
      <c r="G3037"/>
      <c r="H3037"/>
    </row>
    <row r="3038" spans="1:8" ht="15" x14ac:dyDescent="0.25">
      <c r="A3038" s="16">
        <f t="shared" si="47"/>
        <v>43604</v>
      </c>
      <c r="B3038">
        <v>43604</v>
      </c>
      <c r="C3038" t="s">
        <v>26134</v>
      </c>
      <c r="D3038" s="16" t="s">
        <v>7753</v>
      </c>
      <c r="E3038" s="339" t="s">
        <v>26135</v>
      </c>
      <c r="F3038"/>
      <c r="G3038"/>
      <c r="H3038"/>
    </row>
    <row r="3039" spans="1:8" ht="15" x14ac:dyDescent="0.25">
      <c r="A3039" s="16">
        <f t="shared" si="47"/>
        <v>11560</v>
      </c>
      <c r="B3039">
        <v>11560</v>
      </c>
      <c r="C3039" t="s">
        <v>26136</v>
      </c>
      <c r="D3039" s="16" t="s">
        <v>7753</v>
      </c>
      <c r="E3039" s="339" t="s">
        <v>26137</v>
      </c>
      <c r="F3039"/>
      <c r="G3039"/>
      <c r="H3039"/>
    </row>
    <row r="3040" spans="1:8" ht="15" x14ac:dyDescent="0.25">
      <c r="A3040" s="16">
        <f t="shared" si="47"/>
        <v>11499</v>
      </c>
      <c r="B3040">
        <v>11499</v>
      </c>
      <c r="C3040" t="s">
        <v>26138</v>
      </c>
      <c r="D3040" s="16" t="s">
        <v>7753</v>
      </c>
      <c r="E3040" s="339" t="s">
        <v>26139</v>
      </c>
      <c r="F3040"/>
      <c r="G3040"/>
      <c r="H3040"/>
    </row>
    <row r="3041" spans="1:8" ht="15" x14ac:dyDescent="0.25">
      <c r="A3041" s="16">
        <f t="shared" si="47"/>
        <v>34761</v>
      </c>
      <c r="B3041">
        <v>34761</v>
      </c>
      <c r="C3041" t="s">
        <v>26140</v>
      </c>
      <c r="D3041" s="16" t="s">
        <v>7754</v>
      </c>
      <c r="E3041" s="339" t="s">
        <v>10724</v>
      </c>
      <c r="F3041"/>
      <c r="G3041"/>
      <c r="H3041"/>
    </row>
    <row r="3042" spans="1:8" ht="15" x14ac:dyDescent="0.25">
      <c r="A3042" s="16">
        <f t="shared" si="47"/>
        <v>40924</v>
      </c>
      <c r="B3042">
        <v>40924</v>
      </c>
      <c r="C3042" t="s">
        <v>26141</v>
      </c>
      <c r="D3042" s="16" t="s">
        <v>7813</v>
      </c>
      <c r="E3042" s="339" t="s">
        <v>26142</v>
      </c>
      <c r="F3042"/>
      <c r="G3042"/>
      <c r="H3042"/>
    </row>
    <row r="3043" spans="1:8" ht="15" x14ac:dyDescent="0.25">
      <c r="A3043" s="16">
        <f t="shared" si="47"/>
        <v>40983</v>
      </c>
      <c r="B3043">
        <v>40983</v>
      </c>
      <c r="C3043" t="s">
        <v>26143</v>
      </c>
      <c r="D3043" s="16" t="s">
        <v>7813</v>
      </c>
      <c r="E3043" s="339" t="s">
        <v>26144</v>
      </c>
      <c r="F3043"/>
      <c r="G3043"/>
      <c r="H3043"/>
    </row>
    <row r="3044" spans="1:8" ht="15" x14ac:dyDescent="0.25">
      <c r="A3044" s="16">
        <f t="shared" si="47"/>
        <v>44497</v>
      </c>
      <c r="B3044">
        <v>44497</v>
      </c>
      <c r="C3044" t="s">
        <v>26145</v>
      </c>
      <c r="D3044" s="16" t="s">
        <v>7754</v>
      </c>
      <c r="E3044" s="339" t="s">
        <v>16684</v>
      </c>
      <c r="F3044"/>
      <c r="G3044"/>
      <c r="H3044"/>
    </row>
    <row r="3045" spans="1:8" ht="15" x14ac:dyDescent="0.25">
      <c r="A3045" s="16">
        <f t="shared" si="47"/>
        <v>2437</v>
      </c>
      <c r="B3045">
        <v>2437</v>
      </c>
      <c r="C3045" t="s">
        <v>26146</v>
      </c>
      <c r="D3045" s="16" t="s">
        <v>7754</v>
      </c>
      <c r="E3045" s="339" t="s">
        <v>15616</v>
      </c>
      <c r="F3045"/>
      <c r="G3045"/>
      <c r="H3045"/>
    </row>
    <row r="3046" spans="1:8" ht="15" x14ac:dyDescent="0.25">
      <c r="A3046" s="16">
        <f t="shared" si="47"/>
        <v>40921</v>
      </c>
      <c r="B3046">
        <v>40921</v>
      </c>
      <c r="C3046" t="s">
        <v>26147</v>
      </c>
      <c r="D3046" s="16" t="s">
        <v>7813</v>
      </c>
      <c r="E3046" s="339" t="s">
        <v>26148</v>
      </c>
      <c r="F3046"/>
      <c r="G3046"/>
      <c r="H3046"/>
    </row>
    <row r="3047" spans="1:8" ht="15" x14ac:dyDescent="0.25">
      <c r="A3047" s="16">
        <f t="shared" si="47"/>
        <v>14252</v>
      </c>
      <c r="B3047">
        <v>14252</v>
      </c>
      <c r="C3047" t="s">
        <v>26149</v>
      </c>
      <c r="D3047" s="16" t="s">
        <v>7753</v>
      </c>
      <c r="E3047" s="339" t="s">
        <v>26150</v>
      </c>
      <c r="F3047"/>
      <c r="G3047"/>
      <c r="H3047"/>
    </row>
    <row r="3048" spans="1:8" ht="15" x14ac:dyDescent="0.25">
      <c r="A3048" s="16">
        <f t="shared" si="47"/>
        <v>730</v>
      </c>
      <c r="B3048">
        <v>730</v>
      </c>
      <c r="C3048" t="s">
        <v>26151</v>
      </c>
      <c r="D3048" s="16" t="s">
        <v>7753</v>
      </c>
      <c r="E3048" s="339" t="s">
        <v>26152</v>
      </c>
      <c r="F3048"/>
      <c r="G3048"/>
      <c r="H3048"/>
    </row>
    <row r="3049" spans="1:8" ht="15" x14ac:dyDescent="0.25">
      <c r="A3049" s="16">
        <f t="shared" si="47"/>
        <v>723</v>
      </c>
      <c r="B3049">
        <v>723</v>
      </c>
      <c r="C3049" t="s">
        <v>26153</v>
      </c>
      <c r="D3049" s="16" t="s">
        <v>7753</v>
      </c>
      <c r="E3049" s="339" t="s">
        <v>26154</v>
      </c>
      <c r="F3049"/>
      <c r="G3049"/>
      <c r="H3049"/>
    </row>
    <row r="3050" spans="1:8" ht="15" x14ac:dyDescent="0.25">
      <c r="A3050" s="16">
        <f t="shared" si="47"/>
        <v>36502</v>
      </c>
      <c r="B3050">
        <v>36502</v>
      </c>
      <c r="C3050" t="s">
        <v>26155</v>
      </c>
      <c r="D3050" s="16" t="s">
        <v>7753</v>
      </c>
      <c r="E3050" s="339" t="s">
        <v>26156</v>
      </c>
      <c r="F3050"/>
      <c r="G3050"/>
      <c r="H3050"/>
    </row>
    <row r="3051" spans="1:8" ht="15" x14ac:dyDescent="0.25">
      <c r="A3051" s="16">
        <f t="shared" si="47"/>
        <v>36503</v>
      </c>
      <c r="B3051">
        <v>36503</v>
      </c>
      <c r="C3051" t="s">
        <v>26157</v>
      </c>
      <c r="D3051" s="16" t="s">
        <v>7753</v>
      </c>
      <c r="E3051" s="339" t="s">
        <v>26158</v>
      </c>
      <c r="F3051"/>
      <c r="G3051"/>
      <c r="H3051"/>
    </row>
    <row r="3052" spans="1:8" ht="15" x14ac:dyDescent="0.25">
      <c r="A3052" s="16">
        <f t="shared" si="47"/>
        <v>4090</v>
      </c>
      <c r="B3052">
        <v>4090</v>
      </c>
      <c r="C3052" t="s">
        <v>26159</v>
      </c>
      <c r="D3052" s="16" t="s">
        <v>7753</v>
      </c>
      <c r="E3052" s="339" t="s">
        <v>26160</v>
      </c>
      <c r="F3052"/>
      <c r="G3052"/>
      <c r="H3052"/>
    </row>
    <row r="3053" spans="1:8" ht="15" x14ac:dyDescent="0.25">
      <c r="A3053" s="16">
        <f t="shared" si="47"/>
        <v>13227</v>
      </c>
      <c r="B3053">
        <v>13227</v>
      </c>
      <c r="C3053" t="s">
        <v>26161</v>
      </c>
      <c r="D3053" s="16" t="s">
        <v>7753</v>
      </c>
      <c r="E3053" s="339" t="s">
        <v>26162</v>
      </c>
      <c r="F3053"/>
      <c r="G3053"/>
      <c r="H3053"/>
    </row>
    <row r="3054" spans="1:8" ht="15" x14ac:dyDescent="0.25">
      <c r="A3054" s="16">
        <f t="shared" si="47"/>
        <v>10597</v>
      </c>
      <c r="B3054">
        <v>10597</v>
      </c>
      <c r="C3054" t="s">
        <v>26163</v>
      </c>
      <c r="D3054" s="16" t="s">
        <v>7753</v>
      </c>
      <c r="E3054" s="339" t="s">
        <v>26164</v>
      </c>
      <c r="F3054"/>
      <c r="G3054"/>
      <c r="H3054"/>
    </row>
    <row r="3055" spans="1:8" ht="15" x14ac:dyDescent="0.25">
      <c r="A3055" s="16">
        <f t="shared" si="47"/>
        <v>39628</v>
      </c>
      <c r="B3055">
        <v>39628</v>
      </c>
      <c r="C3055" t="s">
        <v>26165</v>
      </c>
      <c r="D3055" s="16" t="s">
        <v>7753</v>
      </c>
      <c r="E3055" s="339" t="s">
        <v>26166</v>
      </c>
      <c r="F3055"/>
      <c r="G3055"/>
      <c r="H3055"/>
    </row>
    <row r="3056" spans="1:8" ht="15" x14ac:dyDescent="0.25">
      <c r="A3056" s="16">
        <f t="shared" si="47"/>
        <v>39404</v>
      </c>
      <c r="B3056">
        <v>39404</v>
      </c>
      <c r="C3056" t="s">
        <v>26167</v>
      </c>
      <c r="D3056" s="16" t="s">
        <v>7753</v>
      </c>
      <c r="E3056" s="339" t="s">
        <v>26168</v>
      </c>
      <c r="F3056"/>
      <c r="G3056"/>
      <c r="H3056"/>
    </row>
    <row r="3057" spans="1:8" ht="15" x14ac:dyDescent="0.25">
      <c r="A3057" s="16">
        <f t="shared" si="47"/>
        <v>39402</v>
      </c>
      <c r="B3057">
        <v>39402</v>
      </c>
      <c r="C3057" t="s">
        <v>26169</v>
      </c>
      <c r="D3057" s="16" t="s">
        <v>7753</v>
      </c>
      <c r="E3057" s="339" t="s">
        <v>26170</v>
      </c>
      <c r="F3057"/>
      <c r="G3057"/>
      <c r="H3057"/>
    </row>
    <row r="3058" spans="1:8" ht="15" x14ac:dyDescent="0.25">
      <c r="A3058" s="16">
        <f t="shared" si="47"/>
        <v>39403</v>
      </c>
      <c r="B3058">
        <v>39403</v>
      </c>
      <c r="C3058" t="s">
        <v>26171</v>
      </c>
      <c r="D3058" s="16" t="s">
        <v>7753</v>
      </c>
      <c r="E3058" s="339" t="s">
        <v>26172</v>
      </c>
      <c r="F3058"/>
      <c r="G3058"/>
      <c r="H3058"/>
    </row>
    <row r="3059" spans="1:8" ht="15" x14ac:dyDescent="0.25">
      <c r="A3059" s="16">
        <f t="shared" si="47"/>
        <v>4093</v>
      </c>
      <c r="B3059">
        <v>4093</v>
      </c>
      <c r="C3059" t="s">
        <v>26173</v>
      </c>
      <c r="D3059" s="16" t="s">
        <v>7754</v>
      </c>
      <c r="E3059" s="339" t="s">
        <v>22162</v>
      </c>
      <c r="F3059"/>
      <c r="G3059"/>
      <c r="H3059"/>
    </row>
    <row r="3060" spans="1:8" ht="15" x14ac:dyDescent="0.25">
      <c r="A3060" s="16">
        <f t="shared" si="47"/>
        <v>10512</v>
      </c>
      <c r="B3060">
        <v>10512</v>
      </c>
      <c r="C3060" t="s">
        <v>26174</v>
      </c>
      <c r="D3060" s="16" t="s">
        <v>7813</v>
      </c>
      <c r="E3060" s="339" t="s">
        <v>22164</v>
      </c>
      <c r="F3060"/>
      <c r="G3060"/>
      <c r="H3060"/>
    </row>
    <row r="3061" spans="1:8" ht="15" x14ac:dyDescent="0.25">
      <c r="A3061" s="16">
        <f t="shared" si="47"/>
        <v>4243</v>
      </c>
      <c r="B3061">
        <v>4243</v>
      </c>
      <c r="C3061" t="s">
        <v>26175</v>
      </c>
      <c r="D3061" s="16" t="s">
        <v>7754</v>
      </c>
      <c r="E3061" s="339" t="s">
        <v>22729</v>
      </c>
      <c r="F3061"/>
      <c r="G3061"/>
      <c r="H3061"/>
    </row>
    <row r="3062" spans="1:8" ht="15" x14ac:dyDescent="0.25">
      <c r="A3062" s="16">
        <f t="shared" si="47"/>
        <v>20020</v>
      </c>
      <c r="B3062">
        <v>20020</v>
      </c>
      <c r="C3062" t="s">
        <v>26176</v>
      </c>
      <c r="D3062" s="16" t="s">
        <v>7754</v>
      </c>
      <c r="E3062" s="339" t="s">
        <v>7944</v>
      </c>
      <c r="F3062"/>
      <c r="G3062"/>
      <c r="H3062"/>
    </row>
    <row r="3063" spans="1:8" ht="15" x14ac:dyDescent="0.25">
      <c r="A3063" s="16">
        <f t="shared" si="47"/>
        <v>41038</v>
      </c>
      <c r="B3063">
        <v>41038</v>
      </c>
      <c r="C3063" t="s">
        <v>26177</v>
      </c>
      <c r="D3063" s="16" t="s">
        <v>7813</v>
      </c>
      <c r="E3063" s="339" t="s">
        <v>26178</v>
      </c>
      <c r="F3063"/>
      <c r="G3063"/>
      <c r="H3063"/>
    </row>
    <row r="3064" spans="1:8" ht="15" x14ac:dyDescent="0.25">
      <c r="A3064" s="16">
        <f t="shared" si="47"/>
        <v>4094</v>
      </c>
      <c r="B3064">
        <v>4094</v>
      </c>
      <c r="C3064" t="s">
        <v>26179</v>
      </c>
      <c r="D3064" s="16" t="s">
        <v>7754</v>
      </c>
      <c r="E3064" s="339" t="s">
        <v>15032</v>
      </c>
      <c r="F3064"/>
      <c r="G3064"/>
      <c r="H3064"/>
    </row>
    <row r="3065" spans="1:8" ht="15" x14ac:dyDescent="0.25">
      <c r="A3065" s="16">
        <f t="shared" si="47"/>
        <v>40988</v>
      </c>
      <c r="B3065">
        <v>40988</v>
      </c>
      <c r="C3065" t="s">
        <v>26180</v>
      </c>
      <c r="D3065" s="16" t="s">
        <v>7813</v>
      </c>
      <c r="E3065" s="339" t="s">
        <v>26181</v>
      </c>
      <c r="F3065"/>
      <c r="G3065"/>
      <c r="H3065"/>
    </row>
    <row r="3066" spans="1:8" ht="15" x14ac:dyDescent="0.25">
      <c r="A3066" s="16">
        <f t="shared" si="47"/>
        <v>4095</v>
      </c>
      <c r="B3066">
        <v>4095</v>
      </c>
      <c r="C3066" t="s">
        <v>26182</v>
      </c>
      <c r="D3066" s="16" t="s">
        <v>7754</v>
      </c>
      <c r="E3066" s="339" t="s">
        <v>13611</v>
      </c>
      <c r="F3066"/>
      <c r="G3066"/>
      <c r="H3066"/>
    </row>
    <row r="3067" spans="1:8" ht="15" x14ac:dyDescent="0.25">
      <c r="A3067" s="16">
        <f t="shared" si="47"/>
        <v>40990</v>
      </c>
      <c r="B3067">
        <v>40990</v>
      </c>
      <c r="C3067" t="s">
        <v>26183</v>
      </c>
      <c r="D3067" s="16" t="s">
        <v>7813</v>
      </c>
      <c r="E3067" s="339" t="s">
        <v>26184</v>
      </c>
      <c r="F3067"/>
      <c r="G3067"/>
      <c r="H3067"/>
    </row>
    <row r="3068" spans="1:8" ht="15" x14ac:dyDescent="0.25">
      <c r="A3068" s="16">
        <f t="shared" si="47"/>
        <v>4096</v>
      </c>
      <c r="B3068">
        <v>4096</v>
      </c>
      <c r="C3068" t="s">
        <v>26185</v>
      </c>
      <c r="D3068" s="16" t="s">
        <v>7754</v>
      </c>
      <c r="E3068" s="339" t="s">
        <v>11043</v>
      </c>
      <c r="F3068"/>
      <c r="G3068"/>
      <c r="H3068"/>
    </row>
    <row r="3069" spans="1:8" ht="15" x14ac:dyDescent="0.25">
      <c r="A3069" s="16">
        <f t="shared" si="47"/>
        <v>40992</v>
      </c>
      <c r="B3069">
        <v>40992</v>
      </c>
      <c r="C3069" t="s">
        <v>26186</v>
      </c>
      <c r="D3069" s="16" t="s">
        <v>7813</v>
      </c>
      <c r="E3069" s="339" t="s">
        <v>26187</v>
      </c>
      <c r="F3069"/>
      <c r="G3069"/>
      <c r="H3069"/>
    </row>
    <row r="3070" spans="1:8" ht="15" x14ac:dyDescent="0.25">
      <c r="A3070" s="16">
        <f t="shared" si="47"/>
        <v>4114</v>
      </c>
      <c r="B3070">
        <v>4114</v>
      </c>
      <c r="C3070" t="s">
        <v>26188</v>
      </c>
      <c r="D3070" s="16" t="s">
        <v>7753</v>
      </c>
      <c r="E3070" s="339" t="s">
        <v>26189</v>
      </c>
      <c r="F3070"/>
      <c r="G3070"/>
      <c r="H3070"/>
    </row>
    <row r="3071" spans="1:8" ht="15" x14ac:dyDescent="0.25">
      <c r="A3071" s="16">
        <f t="shared" si="47"/>
        <v>36797</v>
      </c>
      <c r="B3071">
        <v>36797</v>
      </c>
      <c r="C3071" t="s">
        <v>26190</v>
      </c>
      <c r="D3071" s="16" t="s">
        <v>7753</v>
      </c>
      <c r="E3071" s="339" t="s">
        <v>26191</v>
      </c>
      <c r="F3071"/>
      <c r="G3071"/>
      <c r="H3071"/>
    </row>
    <row r="3072" spans="1:8" ht="15" x14ac:dyDescent="0.25">
      <c r="A3072" s="16">
        <f t="shared" si="47"/>
        <v>4107</v>
      </c>
      <c r="B3072">
        <v>4107</v>
      </c>
      <c r="C3072" t="s">
        <v>26192</v>
      </c>
      <c r="D3072" s="16" t="s">
        <v>7753</v>
      </c>
      <c r="E3072" s="339" t="s">
        <v>21171</v>
      </c>
      <c r="F3072"/>
      <c r="G3072"/>
      <c r="H3072"/>
    </row>
    <row r="3073" spans="1:8" ht="15" x14ac:dyDescent="0.25">
      <c r="A3073" s="16">
        <f t="shared" si="47"/>
        <v>4102</v>
      </c>
      <c r="B3073">
        <v>4102</v>
      </c>
      <c r="C3073" t="s">
        <v>26193</v>
      </c>
      <c r="D3073" s="16" t="s">
        <v>7753</v>
      </c>
      <c r="E3073" s="339" t="s">
        <v>25341</v>
      </c>
      <c r="F3073"/>
      <c r="G3073"/>
      <c r="H3073"/>
    </row>
    <row r="3074" spans="1:8" ht="15" x14ac:dyDescent="0.25">
      <c r="A3074" s="16">
        <f t="shared" si="47"/>
        <v>36799</v>
      </c>
      <c r="B3074">
        <v>36799</v>
      </c>
      <c r="C3074" t="s">
        <v>26194</v>
      </c>
      <c r="D3074" s="16" t="s">
        <v>7753</v>
      </c>
      <c r="E3074" s="339" t="s">
        <v>20916</v>
      </c>
      <c r="F3074"/>
      <c r="G3074"/>
      <c r="H3074"/>
    </row>
    <row r="3075" spans="1:8" ht="15" x14ac:dyDescent="0.25">
      <c r="A3075" s="16">
        <f t="shared" ref="A3075:A3138" si="48">B3075</f>
        <v>2747</v>
      </c>
      <c r="B3075">
        <v>2747</v>
      </c>
      <c r="C3075" t="s">
        <v>26195</v>
      </c>
      <c r="D3075" s="16" t="s">
        <v>7757</v>
      </c>
      <c r="E3075" s="339" t="s">
        <v>21114</v>
      </c>
      <c r="F3075"/>
      <c r="G3075"/>
      <c r="H3075"/>
    </row>
    <row r="3076" spans="1:8" ht="15" x14ac:dyDescent="0.25">
      <c r="A3076" s="16">
        <f t="shared" si="48"/>
        <v>21138</v>
      </c>
      <c r="B3076">
        <v>21138</v>
      </c>
      <c r="C3076" t="s">
        <v>26196</v>
      </c>
      <c r="D3076" s="16" t="s">
        <v>7757</v>
      </c>
      <c r="E3076" s="339" t="s">
        <v>8040</v>
      </c>
      <c r="F3076"/>
      <c r="G3076"/>
      <c r="H3076"/>
    </row>
    <row r="3077" spans="1:8" ht="15" x14ac:dyDescent="0.25">
      <c r="A3077" s="16">
        <f t="shared" si="48"/>
        <v>10826</v>
      </c>
      <c r="B3077">
        <v>10826</v>
      </c>
      <c r="C3077" t="s">
        <v>26197</v>
      </c>
      <c r="D3077" s="16" t="s">
        <v>7753</v>
      </c>
      <c r="E3077" s="339" t="s">
        <v>19850</v>
      </c>
      <c r="F3077"/>
      <c r="G3077"/>
      <c r="H3077"/>
    </row>
    <row r="3078" spans="1:8" ht="15" x14ac:dyDescent="0.25">
      <c r="A3078" s="16">
        <f t="shared" si="48"/>
        <v>365</v>
      </c>
      <c r="B3078">
        <v>365</v>
      </c>
      <c r="C3078" t="s">
        <v>26198</v>
      </c>
      <c r="D3078" s="16" t="s">
        <v>7753</v>
      </c>
      <c r="E3078" s="339" t="s">
        <v>18402</v>
      </c>
      <c r="F3078"/>
      <c r="G3078"/>
      <c r="H3078"/>
    </row>
    <row r="3079" spans="1:8" ht="15" x14ac:dyDescent="0.25">
      <c r="A3079" s="16">
        <f t="shared" si="48"/>
        <v>38639</v>
      </c>
      <c r="B3079">
        <v>38639</v>
      </c>
      <c r="C3079" t="s">
        <v>26199</v>
      </c>
      <c r="D3079" s="16" t="s">
        <v>7753</v>
      </c>
      <c r="E3079" s="339" t="s">
        <v>21465</v>
      </c>
      <c r="F3079"/>
      <c r="G3079"/>
      <c r="H3079"/>
    </row>
    <row r="3080" spans="1:8" ht="15" x14ac:dyDescent="0.25">
      <c r="A3080" s="16">
        <f t="shared" si="48"/>
        <v>38640</v>
      </c>
      <c r="B3080">
        <v>38640</v>
      </c>
      <c r="C3080" t="s">
        <v>26200</v>
      </c>
      <c r="D3080" s="16" t="s">
        <v>7753</v>
      </c>
      <c r="E3080" s="339" t="s">
        <v>9226</v>
      </c>
      <c r="F3080"/>
      <c r="G3080"/>
      <c r="H3080"/>
    </row>
    <row r="3081" spans="1:8" ht="15" x14ac:dyDescent="0.25">
      <c r="A3081" s="16">
        <f t="shared" si="48"/>
        <v>358</v>
      </c>
      <c r="B3081">
        <v>358</v>
      </c>
      <c r="C3081" t="s">
        <v>26201</v>
      </c>
      <c r="D3081" s="16" t="s">
        <v>7753</v>
      </c>
      <c r="E3081" s="339" t="s">
        <v>20631</v>
      </c>
      <c r="F3081"/>
      <c r="G3081"/>
      <c r="H3081"/>
    </row>
    <row r="3082" spans="1:8" ht="15" x14ac:dyDescent="0.25">
      <c r="A3082" s="16">
        <f t="shared" si="48"/>
        <v>359</v>
      </c>
      <c r="B3082">
        <v>359</v>
      </c>
      <c r="C3082" t="s">
        <v>26202</v>
      </c>
      <c r="D3082" s="16" t="s">
        <v>7753</v>
      </c>
      <c r="E3082" s="339" t="s">
        <v>26203</v>
      </c>
      <c r="F3082"/>
      <c r="G3082"/>
      <c r="H3082"/>
    </row>
    <row r="3083" spans="1:8" ht="15" x14ac:dyDescent="0.25">
      <c r="A3083" s="16">
        <f t="shared" si="48"/>
        <v>38641</v>
      </c>
      <c r="B3083">
        <v>38641</v>
      </c>
      <c r="C3083" t="s">
        <v>26204</v>
      </c>
      <c r="D3083" s="16" t="s">
        <v>7753</v>
      </c>
      <c r="E3083" s="339" t="s">
        <v>26205</v>
      </c>
      <c r="F3083"/>
      <c r="G3083"/>
      <c r="H3083"/>
    </row>
    <row r="3084" spans="1:8" ht="15" x14ac:dyDescent="0.25">
      <c r="A3084" s="16">
        <f t="shared" si="48"/>
        <v>360</v>
      </c>
      <c r="B3084">
        <v>360</v>
      </c>
      <c r="C3084" t="s">
        <v>26206</v>
      </c>
      <c r="D3084" s="16" t="s">
        <v>7753</v>
      </c>
      <c r="E3084" s="339" t="s">
        <v>20635</v>
      </c>
      <c r="F3084"/>
      <c r="G3084"/>
      <c r="H3084"/>
    </row>
    <row r="3085" spans="1:8" ht="15" x14ac:dyDescent="0.25">
      <c r="A3085" s="16">
        <f t="shared" si="48"/>
        <v>42430</v>
      </c>
      <c r="B3085">
        <v>42430</v>
      </c>
      <c r="C3085" t="s">
        <v>26207</v>
      </c>
      <c r="D3085" s="16" t="s">
        <v>7753</v>
      </c>
      <c r="E3085" s="339" t="s">
        <v>26208</v>
      </c>
      <c r="F3085"/>
      <c r="G3085"/>
      <c r="H3085"/>
    </row>
    <row r="3086" spans="1:8" ht="15" x14ac:dyDescent="0.25">
      <c r="A3086" s="16">
        <f t="shared" si="48"/>
        <v>4209</v>
      </c>
      <c r="B3086">
        <v>4209</v>
      </c>
      <c r="C3086" t="s">
        <v>26209</v>
      </c>
      <c r="D3086" s="16" t="s">
        <v>7753</v>
      </c>
      <c r="E3086" s="339" t="s">
        <v>15023</v>
      </c>
      <c r="F3086"/>
      <c r="G3086"/>
      <c r="H3086"/>
    </row>
    <row r="3087" spans="1:8" ht="15" x14ac:dyDescent="0.25">
      <c r="A3087" s="16">
        <f t="shared" si="48"/>
        <v>4180</v>
      </c>
      <c r="B3087">
        <v>4180</v>
      </c>
      <c r="C3087" t="s">
        <v>26210</v>
      </c>
      <c r="D3087" s="16" t="s">
        <v>7753</v>
      </c>
      <c r="E3087" s="339" t="s">
        <v>26211</v>
      </c>
      <c r="F3087"/>
      <c r="G3087"/>
      <c r="H3087"/>
    </row>
    <row r="3088" spans="1:8" ht="15" x14ac:dyDescent="0.25">
      <c r="A3088" s="16">
        <f t="shared" si="48"/>
        <v>4177</v>
      </c>
      <c r="B3088">
        <v>4177</v>
      </c>
      <c r="C3088" t="s">
        <v>26212</v>
      </c>
      <c r="D3088" s="16" t="s">
        <v>7753</v>
      </c>
      <c r="E3088" s="339" t="s">
        <v>7809</v>
      </c>
      <c r="F3088"/>
      <c r="G3088"/>
      <c r="H3088"/>
    </row>
    <row r="3089" spans="1:8" ht="15" x14ac:dyDescent="0.25">
      <c r="A3089" s="16">
        <f t="shared" si="48"/>
        <v>4179</v>
      </c>
      <c r="B3089">
        <v>4179</v>
      </c>
      <c r="C3089" t="s">
        <v>26213</v>
      </c>
      <c r="D3089" s="16" t="s">
        <v>7753</v>
      </c>
      <c r="E3089" s="339" t="s">
        <v>15504</v>
      </c>
      <c r="F3089"/>
      <c r="G3089"/>
      <c r="H3089"/>
    </row>
    <row r="3090" spans="1:8" ht="15" x14ac:dyDescent="0.25">
      <c r="A3090" s="16">
        <f t="shared" si="48"/>
        <v>4208</v>
      </c>
      <c r="B3090">
        <v>4208</v>
      </c>
      <c r="C3090" t="s">
        <v>26214</v>
      </c>
      <c r="D3090" s="16" t="s">
        <v>7753</v>
      </c>
      <c r="E3090" s="339" t="s">
        <v>26215</v>
      </c>
      <c r="F3090"/>
      <c r="G3090"/>
      <c r="H3090"/>
    </row>
    <row r="3091" spans="1:8" ht="15" x14ac:dyDescent="0.25">
      <c r="A3091" s="16">
        <f t="shared" si="48"/>
        <v>4181</v>
      </c>
      <c r="B3091">
        <v>4181</v>
      </c>
      <c r="C3091" t="s">
        <v>26216</v>
      </c>
      <c r="D3091" s="16" t="s">
        <v>7753</v>
      </c>
      <c r="E3091" s="339" t="s">
        <v>23807</v>
      </c>
      <c r="F3091"/>
      <c r="G3091"/>
      <c r="H3091"/>
    </row>
    <row r="3092" spans="1:8" ht="15" x14ac:dyDescent="0.25">
      <c r="A3092" s="16">
        <f t="shared" si="48"/>
        <v>4178</v>
      </c>
      <c r="B3092">
        <v>4178</v>
      </c>
      <c r="C3092" t="s">
        <v>26217</v>
      </c>
      <c r="D3092" s="16" t="s">
        <v>7753</v>
      </c>
      <c r="E3092" s="339" t="s">
        <v>14145</v>
      </c>
      <c r="F3092"/>
      <c r="G3092"/>
      <c r="H3092"/>
    </row>
    <row r="3093" spans="1:8" ht="15" x14ac:dyDescent="0.25">
      <c r="A3093" s="16">
        <f t="shared" si="48"/>
        <v>4182</v>
      </c>
      <c r="B3093">
        <v>4182</v>
      </c>
      <c r="C3093" t="s">
        <v>26218</v>
      </c>
      <c r="D3093" s="16" t="s">
        <v>7753</v>
      </c>
      <c r="E3093" s="339" t="s">
        <v>26219</v>
      </c>
      <c r="F3093"/>
      <c r="G3093"/>
      <c r="H3093"/>
    </row>
    <row r="3094" spans="1:8" ht="15" x14ac:dyDescent="0.25">
      <c r="A3094" s="16">
        <f t="shared" si="48"/>
        <v>4183</v>
      </c>
      <c r="B3094">
        <v>4183</v>
      </c>
      <c r="C3094" t="s">
        <v>26220</v>
      </c>
      <c r="D3094" s="16" t="s">
        <v>7753</v>
      </c>
      <c r="E3094" s="339" t="s">
        <v>26221</v>
      </c>
      <c r="F3094"/>
      <c r="G3094"/>
      <c r="H3094"/>
    </row>
    <row r="3095" spans="1:8" ht="15" x14ac:dyDescent="0.25">
      <c r="A3095" s="16">
        <f t="shared" si="48"/>
        <v>4184</v>
      </c>
      <c r="B3095">
        <v>4184</v>
      </c>
      <c r="C3095" t="s">
        <v>26222</v>
      </c>
      <c r="D3095" s="16" t="s">
        <v>7753</v>
      </c>
      <c r="E3095" s="339" t="s">
        <v>26223</v>
      </c>
      <c r="F3095"/>
      <c r="G3095"/>
      <c r="H3095"/>
    </row>
    <row r="3096" spans="1:8" ht="15" x14ac:dyDescent="0.25">
      <c r="A3096" s="16">
        <f t="shared" si="48"/>
        <v>4185</v>
      </c>
      <c r="B3096">
        <v>4185</v>
      </c>
      <c r="C3096" t="s">
        <v>26224</v>
      </c>
      <c r="D3096" s="16" t="s">
        <v>7753</v>
      </c>
      <c r="E3096" s="339" t="s">
        <v>26225</v>
      </c>
      <c r="F3096"/>
      <c r="G3096"/>
      <c r="H3096"/>
    </row>
    <row r="3097" spans="1:8" ht="15" x14ac:dyDescent="0.25">
      <c r="A3097" s="16">
        <f t="shared" si="48"/>
        <v>4205</v>
      </c>
      <c r="B3097">
        <v>4205</v>
      </c>
      <c r="C3097" t="s">
        <v>26226</v>
      </c>
      <c r="D3097" s="16" t="s">
        <v>7753</v>
      </c>
      <c r="E3097" s="339" t="s">
        <v>15484</v>
      </c>
      <c r="F3097"/>
      <c r="G3097"/>
      <c r="H3097"/>
    </row>
    <row r="3098" spans="1:8" ht="15" x14ac:dyDescent="0.25">
      <c r="A3098" s="16">
        <f t="shared" si="48"/>
        <v>4192</v>
      </c>
      <c r="B3098">
        <v>4192</v>
      </c>
      <c r="C3098" t="s">
        <v>26227</v>
      </c>
      <c r="D3098" s="16" t="s">
        <v>7753</v>
      </c>
      <c r="E3098" s="339" t="s">
        <v>15484</v>
      </c>
      <c r="F3098"/>
      <c r="G3098"/>
      <c r="H3098"/>
    </row>
    <row r="3099" spans="1:8" ht="15" x14ac:dyDescent="0.25">
      <c r="A3099" s="16">
        <f t="shared" si="48"/>
        <v>4191</v>
      </c>
      <c r="B3099">
        <v>4191</v>
      </c>
      <c r="C3099" t="s">
        <v>26228</v>
      </c>
      <c r="D3099" s="16" t="s">
        <v>7753</v>
      </c>
      <c r="E3099" s="339" t="s">
        <v>15484</v>
      </c>
      <c r="F3099"/>
      <c r="G3099"/>
      <c r="H3099"/>
    </row>
    <row r="3100" spans="1:8" ht="15" x14ac:dyDescent="0.25">
      <c r="A3100" s="16">
        <f t="shared" si="48"/>
        <v>4207</v>
      </c>
      <c r="B3100">
        <v>4207</v>
      </c>
      <c r="C3100" t="s">
        <v>26229</v>
      </c>
      <c r="D3100" s="16" t="s">
        <v>7753</v>
      </c>
      <c r="E3100" s="339" t="s">
        <v>15473</v>
      </c>
      <c r="F3100"/>
      <c r="G3100"/>
      <c r="H3100"/>
    </row>
    <row r="3101" spans="1:8" ht="15" x14ac:dyDescent="0.25">
      <c r="A3101" s="16">
        <f t="shared" si="48"/>
        <v>4206</v>
      </c>
      <c r="B3101">
        <v>4206</v>
      </c>
      <c r="C3101" t="s">
        <v>26230</v>
      </c>
      <c r="D3101" s="16" t="s">
        <v>7753</v>
      </c>
      <c r="E3101" s="339" t="s">
        <v>20774</v>
      </c>
      <c r="F3101"/>
      <c r="G3101"/>
      <c r="H3101"/>
    </row>
    <row r="3102" spans="1:8" ht="15" x14ac:dyDescent="0.25">
      <c r="A3102" s="16">
        <f t="shared" si="48"/>
        <v>4190</v>
      </c>
      <c r="B3102">
        <v>4190</v>
      </c>
      <c r="C3102" t="s">
        <v>26231</v>
      </c>
      <c r="D3102" s="16" t="s">
        <v>7753</v>
      </c>
      <c r="E3102" s="339" t="s">
        <v>20774</v>
      </c>
      <c r="F3102"/>
      <c r="G3102"/>
      <c r="H3102"/>
    </row>
    <row r="3103" spans="1:8" ht="15" x14ac:dyDescent="0.25">
      <c r="A3103" s="16">
        <f t="shared" si="48"/>
        <v>4186</v>
      </c>
      <c r="B3103">
        <v>4186</v>
      </c>
      <c r="C3103" t="s">
        <v>26232</v>
      </c>
      <c r="D3103" s="16" t="s">
        <v>7753</v>
      </c>
      <c r="E3103" s="339" t="s">
        <v>20068</v>
      </c>
      <c r="F3103"/>
      <c r="G3103"/>
      <c r="H3103"/>
    </row>
    <row r="3104" spans="1:8" ht="15" x14ac:dyDescent="0.25">
      <c r="A3104" s="16">
        <f t="shared" si="48"/>
        <v>4188</v>
      </c>
      <c r="B3104">
        <v>4188</v>
      </c>
      <c r="C3104" t="s">
        <v>26233</v>
      </c>
      <c r="D3104" s="16" t="s">
        <v>7753</v>
      </c>
      <c r="E3104" s="339" t="s">
        <v>25784</v>
      </c>
      <c r="F3104"/>
      <c r="G3104"/>
      <c r="H3104"/>
    </row>
    <row r="3105" spans="1:8" ht="15" x14ac:dyDescent="0.25">
      <c r="A3105" s="16">
        <f t="shared" si="48"/>
        <v>4189</v>
      </c>
      <c r="B3105">
        <v>4189</v>
      </c>
      <c r="C3105" t="s">
        <v>26234</v>
      </c>
      <c r="D3105" s="16" t="s">
        <v>7753</v>
      </c>
      <c r="E3105" s="339" t="s">
        <v>25784</v>
      </c>
      <c r="F3105"/>
      <c r="G3105"/>
      <c r="H3105"/>
    </row>
    <row r="3106" spans="1:8" ht="15" x14ac:dyDescent="0.25">
      <c r="A3106" s="16">
        <f t="shared" si="48"/>
        <v>4197</v>
      </c>
      <c r="B3106">
        <v>4197</v>
      </c>
      <c r="C3106" t="s">
        <v>26235</v>
      </c>
      <c r="D3106" s="16" t="s">
        <v>7753</v>
      </c>
      <c r="E3106" s="339" t="s">
        <v>26236</v>
      </c>
      <c r="F3106"/>
      <c r="G3106"/>
      <c r="H3106"/>
    </row>
    <row r="3107" spans="1:8" ht="15" x14ac:dyDescent="0.25">
      <c r="A3107" s="16">
        <f t="shared" si="48"/>
        <v>4194</v>
      </c>
      <c r="B3107">
        <v>4194</v>
      </c>
      <c r="C3107" t="s">
        <v>26237</v>
      </c>
      <c r="D3107" s="16" t="s">
        <v>7753</v>
      </c>
      <c r="E3107" s="339" t="s">
        <v>26238</v>
      </c>
      <c r="F3107"/>
      <c r="G3107"/>
      <c r="H3107"/>
    </row>
    <row r="3108" spans="1:8" ht="15" x14ac:dyDescent="0.25">
      <c r="A3108" s="16">
        <f t="shared" si="48"/>
        <v>4193</v>
      </c>
      <c r="B3108">
        <v>4193</v>
      </c>
      <c r="C3108" t="s">
        <v>26239</v>
      </c>
      <c r="D3108" s="16" t="s">
        <v>7753</v>
      </c>
      <c r="E3108" s="339" t="s">
        <v>26238</v>
      </c>
      <c r="F3108"/>
      <c r="G3108"/>
      <c r="H3108"/>
    </row>
    <row r="3109" spans="1:8" ht="15" x14ac:dyDescent="0.25">
      <c r="A3109" s="16">
        <f t="shared" si="48"/>
        <v>4204</v>
      </c>
      <c r="B3109">
        <v>4204</v>
      </c>
      <c r="C3109" t="s">
        <v>26240</v>
      </c>
      <c r="D3109" s="16" t="s">
        <v>7753</v>
      </c>
      <c r="E3109" s="339" t="s">
        <v>26238</v>
      </c>
      <c r="F3109"/>
      <c r="G3109"/>
      <c r="H3109"/>
    </row>
    <row r="3110" spans="1:8" ht="15" x14ac:dyDescent="0.25">
      <c r="A3110" s="16">
        <f t="shared" si="48"/>
        <v>4187</v>
      </c>
      <c r="B3110">
        <v>4187</v>
      </c>
      <c r="C3110" t="s">
        <v>26241</v>
      </c>
      <c r="D3110" s="16" t="s">
        <v>7753</v>
      </c>
      <c r="E3110" s="339" t="s">
        <v>16681</v>
      </c>
      <c r="F3110"/>
      <c r="G3110"/>
      <c r="H3110"/>
    </row>
    <row r="3111" spans="1:8" ht="15" x14ac:dyDescent="0.25">
      <c r="A3111" s="16">
        <f t="shared" si="48"/>
        <v>4202</v>
      </c>
      <c r="B3111">
        <v>4202</v>
      </c>
      <c r="C3111" t="s">
        <v>26242</v>
      </c>
      <c r="D3111" s="16" t="s">
        <v>7753</v>
      </c>
      <c r="E3111" s="339" t="s">
        <v>20183</v>
      </c>
      <c r="F3111"/>
      <c r="G3111"/>
      <c r="H3111"/>
    </row>
    <row r="3112" spans="1:8" ht="15" x14ac:dyDescent="0.25">
      <c r="A3112" s="16">
        <f t="shared" si="48"/>
        <v>4203</v>
      </c>
      <c r="B3112">
        <v>4203</v>
      </c>
      <c r="C3112" t="s">
        <v>26243</v>
      </c>
      <c r="D3112" s="16" t="s">
        <v>7753</v>
      </c>
      <c r="E3112" s="339" t="s">
        <v>26244</v>
      </c>
      <c r="F3112"/>
      <c r="G3112"/>
      <c r="H3112"/>
    </row>
    <row r="3113" spans="1:8" ht="15" x14ac:dyDescent="0.25">
      <c r="A3113" s="16">
        <f t="shared" si="48"/>
        <v>40368</v>
      </c>
      <c r="B3113">
        <v>40368</v>
      </c>
      <c r="C3113" t="s">
        <v>26245</v>
      </c>
      <c r="D3113" s="16" t="s">
        <v>7753</v>
      </c>
      <c r="E3113" s="339" t="s">
        <v>26246</v>
      </c>
      <c r="F3113"/>
      <c r="G3113"/>
      <c r="H3113"/>
    </row>
    <row r="3114" spans="1:8" ht="15" x14ac:dyDescent="0.25">
      <c r="A3114" s="16">
        <f t="shared" si="48"/>
        <v>40365</v>
      </c>
      <c r="B3114">
        <v>40365</v>
      </c>
      <c r="C3114" t="s">
        <v>26247</v>
      </c>
      <c r="D3114" s="16" t="s">
        <v>7753</v>
      </c>
      <c r="E3114" s="339" t="s">
        <v>26248</v>
      </c>
      <c r="F3114"/>
      <c r="G3114"/>
      <c r="H3114"/>
    </row>
    <row r="3115" spans="1:8" ht="15" x14ac:dyDescent="0.25">
      <c r="A3115" s="16">
        <f t="shared" si="48"/>
        <v>40356</v>
      </c>
      <c r="B3115">
        <v>40356</v>
      </c>
      <c r="C3115" t="s">
        <v>26249</v>
      </c>
      <c r="D3115" s="16" t="s">
        <v>7753</v>
      </c>
      <c r="E3115" s="339" t="s">
        <v>16705</v>
      </c>
      <c r="F3115"/>
      <c r="G3115"/>
      <c r="H3115"/>
    </row>
    <row r="3116" spans="1:8" ht="15" x14ac:dyDescent="0.25">
      <c r="A3116" s="16">
        <f t="shared" si="48"/>
        <v>40362</v>
      </c>
      <c r="B3116">
        <v>40362</v>
      </c>
      <c r="C3116" t="s">
        <v>26250</v>
      </c>
      <c r="D3116" s="16" t="s">
        <v>7753</v>
      </c>
      <c r="E3116" s="339" t="s">
        <v>16551</v>
      </c>
      <c r="F3116"/>
      <c r="G3116"/>
      <c r="H3116"/>
    </row>
    <row r="3117" spans="1:8" ht="15" x14ac:dyDescent="0.25">
      <c r="A3117" s="16">
        <f t="shared" si="48"/>
        <v>40374</v>
      </c>
      <c r="B3117">
        <v>40374</v>
      </c>
      <c r="C3117" t="s">
        <v>26251</v>
      </c>
      <c r="D3117" s="16" t="s">
        <v>7753</v>
      </c>
      <c r="E3117" s="339" t="s">
        <v>19965</v>
      </c>
      <c r="F3117"/>
      <c r="G3117"/>
      <c r="H3117"/>
    </row>
    <row r="3118" spans="1:8" ht="15" x14ac:dyDescent="0.25">
      <c r="A3118" s="16">
        <f t="shared" si="48"/>
        <v>40371</v>
      </c>
      <c r="B3118">
        <v>40371</v>
      </c>
      <c r="C3118" t="s">
        <v>26252</v>
      </c>
      <c r="D3118" s="16" t="s">
        <v>7753</v>
      </c>
      <c r="E3118" s="339" t="s">
        <v>21251</v>
      </c>
      <c r="F3118"/>
      <c r="G3118"/>
      <c r="H3118"/>
    </row>
    <row r="3119" spans="1:8" ht="15" x14ac:dyDescent="0.25">
      <c r="A3119" s="16">
        <f t="shared" si="48"/>
        <v>40359</v>
      </c>
      <c r="B3119">
        <v>40359</v>
      </c>
      <c r="C3119" t="s">
        <v>26253</v>
      </c>
      <c r="D3119" s="16" t="s">
        <v>7753</v>
      </c>
      <c r="E3119" s="339" t="s">
        <v>12604</v>
      </c>
      <c r="F3119"/>
      <c r="G3119"/>
      <c r="H3119"/>
    </row>
    <row r="3120" spans="1:8" ht="15" x14ac:dyDescent="0.25">
      <c r="A3120" s="16">
        <f t="shared" si="48"/>
        <v>7595</v>
      </c>
      <c r="B3120">
        <v>7595</v>
      </c>
      <c r="C3120" t="s">
        <v>26254</v>
      </c>
      <c r="D3120" s="16" t="s">
        <v>7754</v>
      </c>
      <c r="E3120" s="339" t="s">
        <v>8365</v>
      </c>
      <c r="F3120"/>
      <c r="G3120"/>
      <c r="H3120"/>
    </row>
    <row r="3121" spans="1:8" ht="15" x14ac:dyDescent="0.25">
      <c r="A3121" s="16">
        <f t="shared" si="48"/>
        <v>41094</v>
      </c>
      <c r="B3121">
        <v>41094</v>
      </c>
      <c r="C3121" t="s">
        <v>26255</v>
      </c>
      <c r="D3121" s="16" t="s">
        <v>7813</v>
      </c>
      <c r="E3121" s="339" t="s">
        <v>21845</v>
      </c>
      <c r="F3121"/>
      <c r="G3121"/>
      <c r="H3121"/>
    </row>
    <row r="3122" spans="1:8" ht="15" x14ac:dyDescent="0.25">
      <c r="A3122" s="16">
        <f t="shared" si="48"/>
        <v>39609</v>
      </c>
      <c r="B3122">
        <v>39609</v>
      </c>
      <c r="C3122" t="s">
        <v>26256</v>
      </c>
      <c r="D3122" s="16" t="s">
        <v>7753</v>
      </c>
      <c r="E3122" s="339" t="s">
        <v>26257</v>
      </c>
      <c r="F3122"/>
      <c r="G3122"/>
      <c r="H3122"/>
    </row>
    <row r="3123" spans="1:8" ht="15" x14ac:dyDescent="0.25">
      <c r="A3123" s="16">
        <f t="shared" si="48"/>
        <v>39610</v>
      </c>
      <c r="B3123">
        <v>39610</v>
      </c>
      <c r="C3123" t="s">
        <v>26258</v>
      </c>
      <c r="D3123" s="16" t="s">
        <v>7753</v>
      </c>
      <c r="E3123" s="339" t="s">
        <v>26259</v>
      </c>
      <c r="F3123"/>
      <c r="G3123"/>
      <c r="H3123"/>
    </row>
    <row r="3124" spans="1:8" ht="15" x14ac:dyDescent="0.25">
      <c r="A3124" s="16">
        <f t="shared" si="48"/>
        <v>39611</v>
      </c>
      <c r="B3124">
        <v>39611</v>
      </c>
      <c r="C3124" t="s">
        <v>26260</v>
      </c>
      <c r="D3124" s="16" t="s">
        <v>7753</v>
      </c>
      <c r="E3124" s="339" t="s">
        <v>26261</v>
      </c>
      <c r="F3124"/>
      <c r="G3124"/>
      <c r="H3124"/>
    </row>
    <row r="3125" spans="1:8" ht="15" x14ac:dyDescent="0.25">
      <c r="A3125" s="16">
        <f t="shared" si="48"/>
        <v>39612</v>
      </c>
      <c r="B3125">
        <v>39612</v>
      </c>
      <c r="C3125" t="s">
        <v>26262</v>
      </c>
      <c r="D3125" s="16" t="s">
        <v>7753</v>
      </c>
      <c r="E3125" s="339" t="s">
        <v>26263</v>
      </c>
      <c r="F3125"/>
      <c r="G3125"/>
      <c r="H3125"/>
    </row>
    <row r="3126" spans="1:8" ht="15" x14ac:dyDescent="0.25">
      <c r="A3126" s="16">
        <f t="shared" si="48"/>
        <v>39608</v>
      </c>
      <c r="B3126">
        <v>39608</v>
      </c>
      <c r="C3126" t="s">
        <v>26264</v>
      </c>
      <c r="D3126" s="16" t="s">
        <v>7753</v>
      </c>
      <c r="E3126" s="339" t="s">
        <v>26265</v>
      </c>
      <c r="F3126"/>
      <c r="G3126"/>
      <c r="H3126"/>
    </row>
    <row r="3127" spans="1:8" ht="15" x14ac:dyDescent="0.25">
      <c r="A3127" s="16">
        <f t="shared" si="48"/>
        <v>38175</v>
      </c>
      <c r="B3127">
        <v>38175</v>
      </c>
      <c r="C3127" t="s">
        <v>26266</v>
      </c>
      <c r="D3127" s="16" t="s">
        <v>7753</v>
      </c>
      <c r="E3127" s="339" t="s">
        <v>8126</v>
      </c>
      <c r="F3127"/>
      <c r="G3127"/>
      <c r="H3127"/>
    </row>
    <row r="3128" spans="1:8" ht="15" x14ac:dyDescent="0.25">
      <c r="A3128" s="16">
        <f t="shared" si="48"/>
        <v>38176</v>
      </c>
      <c r="B3128">
        <v>38176</v>
      </c>
      <c r="C3128" t="s">
        <v>26267</v>
      </c>
      <c r="D3128" s="16" t="s">
        <v>7753</v>
      </c>
      <c r="E3128" s="339" t="s">
        <v>12686</v>
      </c>
      <c r="F3128"/>
      <c r="G3128"/>
      <c r="H3128"/>
    </row>
    <row r="3129" spans="1:8" ht="15" x14ac:dyDescent="0.25">
      <c r="A3129" s="16">
        <f t="shared" si="48"/>
        <v>36152</v>
      </c>
      <c r="B3129">
        <v>36152</v>
      </c>
      <c r="C3129" t="s">
        <v>26268</v>
      </c>
      <c r="D3129" s="16" t="s">
        <v>7753</v>
      </c>
      <c r="E3129" s="339" t="s">
        <v>7910</v>
      </c>
      <c r="F3129"/>
      <c r="G3129"/>
      <c r="H3129"/>
    </row>
    <row r="3130" spans="1:8" ht="15" x14ac:dyDescent="0.25">
      <c r="A3130" s="16">
        <f t="shared" si="48"/>
        <v>4221</v>
      </c>
      <c r="B3130">
        <v>4221</v>
      </c>
      <c r="C3130" t="s">
        <v>26269</v>
      </c>
      <c r="D3130" s="16" t="s">
        <v>7751</v>
      </c>
      <c r="E3130" s="339" t="s">
        <v>7961</v>
      </c>
      <c r="F3130"/>
      <c r="G3130"/>
      <c r="H3130"/>
    </row>
    <row r="3131" spans="1:8" ht="15" x14ac:dyDescent="0.25">
      <c r="A3131" s="16">
        <f t="shared" si="48"/>
        <v>4227</v>
      </c>
      <c r="B3131">
        <v>4227</v>
      </c>
      <c r="C3131" t="s">
        <v>26270</v>
      </c>
      <c r="D3131" s="16" t="s">
        <v>7751</v>
      </c>
      <c r="E3131" s="339" t="s">
        <v>20867</v>
      </c>
      <c r="F3131"/>
      <c r="G3131"/>
      <c r="H3131"/>
    </row>
    <row r="3132" spans="1:8" ht="15" x14ac:dyDescent="0.25">
      <c r="A3132" s="16">
        <f t="shared" si="48"/>
        <v>38170</v>
      </c>
      <c r="B3132">
        <v>38170</v>
      </c>
      <c r="C3132" t="s">
        <v>26271</v>
      </c>
      <c r="D3132" s="16" t="s">
        <v>7753</v>
      </c>
      <c r="E3132" s="339" t="s">
        <v>22729</v>
      </c>
      <c r="F3132"/>
      <c r="G3132"/>
      <c r="H3132"/>
    </row>
    <row r="3133" spans="1:8" ht="15" x14ac:dyDescent="0.25">
      <c r="A3133" s="16">
        <f t="shared" si="48"/>
        <v>4252</v>
      </c>
      <c r="B3133">
        <v>4252</v>
      </c>
      <c r="C3133" t="s">
        <v>26272</v>
      </c>
      <c r="D3133" s="16" t="s">
        <v>7754</v>
      </c>
      <c r="E3133" s="339" t="s">
        <v>14163</v>
      </c>
      <c r="F3133"/>
      <c r="G3133"/>
      <c r="H3133"/>
    </row>
    <row r="3134" spans="1:8" ht="15" x14ac:dyDescent="0.25">
      <c r="A3134" s="16">
        <f t="shared" si="48"/>
        <v>40980</v>
      </c>
      <c r="B3134">
        <v>40980</v>
      </c>
      <c r="C3134" t="s">
        <v>26273</v>
      </c>
      <c r="D3134" s="16" t="s">
        <v>7813</v>
      </c>
      <c r="E3134" s="339" t="s">
        <v>26274</v>
      </c>
      <c r="F3134"/>
      <c r="G3134"/>
      <c r="H3134"/>
    </row>
    <row r="3135" spans="1:8" ht="15" x14ac:dyDescent="0.25">
      <c r="A3135" s="16">
        <f t="shared" si="48"/>
        <v>41031</v>
      </c>
      <c r="B3135">
        <v>41031</v>
      </c>
      <c r="C3135" t="s">
        <v>26275</v>
      </c>
      <c r="D3135" s="16" t="s">
        <v>7813</v>
      </c>
      <c r="E3135" s="339" t="s">
        <v>26276</v>
      </c>
      <c r="F3135"/>
      <c r="G3135"/>
      <c r="H3135"/>
    </row>
    <row r="3136" spans="1:8" ht="15" x14ac:dyDescent="0.25">
      <c r="A3136" s="16">
        <f t="shared" si="48"/>
        <v>37666</v>
      </c>
      <c r="B3136">
        <v>37666</v>
      </c>
      <c r="C3136" t="s">
        <v>26277</v>
      </c>
      <c r="D3136" s="16" t="s">
        <v>7754</v>
      </c>
      <c r="E3136" s="339" t="s">
        <v>15541</v>
      </c>
      <c r="F3136"/>
      <c r="G3136"/>
      <c r="H3136"/>
    </row>
    <row r="3137" spans="1:8" ht="15" x14ac:dyDescent="0.25">
      <c r="A3137" s="16">
        <f t="shared" si="48"/>
        <v>40986</v>
      </c>
      <c r="B3137">
        <v>40986</v>
      </c>
      <c r="C3137" t="s">
        <v>26278</v>
      </c>
      <c r="D3137" s="16" t="s">
        <v>7813</v>
      </c>
      <c r="E3137" s="339" t="s">
        <v>26279</v>
      </c>
      <c r="F3137"/>
      <c r="G3137"/>
      <c r="H3137"/>
    </row>
    <row r="3138" spans="1:8" ht="15" x14ac:dyDescent="0.25">
      <c r="A3138" s="16">
        <f t="shared" si="48"/>
        <v>4250</v>
      </c>
      <c r="B3138">
        <v>4250</v>
      </c>
      <c r="C3138" t="s">
        <v>26280</v>
      </c>
      <c r="D3138" s="16" t="s">
        <v>7754</v>
      </c>
      <c r="E3138" s="339" t="s">
        <v>16515</v>
      </c>
      <c r="F3138"/>
      <c r="G3138"/>
      <c r="H3138"/>
    </row>
    <row r="3139" spans="1:8" ht="15" x14ac:dyDescent="0.25">
      <c r="A3139" s="16">
        <f t="shared" ref="A3139:A3202" si="49">B3139</f>
        <v>40978</v>
      </c>
      <c r="B3139">
        <v>40978</v>
      </c>
      <c r="C3139" t="s">
        <v>26281</v>
      </c>
      <c r="D3139" s="16" t="s">
        <v>7813</v>
      </c>
      <c r="E3139" s="339" t="s">
        <v>26282</v>
      </c>
      <c r="F3139"/>
      <c r="G3139"/>
      <c r="H3139"/>
    </row>
    <row r="3140" spans="1:8" ht="15" x14ac:dyDescent="0.25">
      <c r="A3140" s="16">
        <f t="shared" si="49"/>
        <v>44501</v>
      </c>
      <c r="B3140">
        <v>44501</v>
      </c>
      <c r="C3140" t="s">
        <v>26283</v>
      </c>
      <c r="D3140" s="16" t="s">
        <v>7754</v>
      </c>
      <c r="E3140" s="339" t="s">
        <v>22729</v>
      </c>
      <c r="F3140"/>
      <c r="G3140"/>
      <c r="H3140"/>
    </row>
    <row r="3141" spans="1:8" ht="15" x14ac:dyDescent="0.25">
      <c r="A3141" s="16">
        <f t="shared" si="49"/>
        <v>41043</v>
      </c>
      <c r="B3141">
        <v>41043</v>
      </c>
      <c r="C3141" t="s">
        <v>26284</v>
      </c>
      <c r="D3141" s="16" t="s">
        <v>7813</v>
      </c>
      <c r="E3141" s="339" t="s">
        <v>26276</v>
      </c>
      <c r="F3141"/>
      <c r="G3141"/>
      <c r="H3141"/>
    </row>
    <row r="3142" spans="1:8" ht="15" x14ac:dyDescent="0.25">
      <c r="A3142" s="16">
        <f t="shared" si="49"/>
        <v>4234</v>
      </c>
      <c r="B3142">
        <v>4234</v>
      </c>
      <c r="C3142" t="s">
        <v>26285</v>
      </c>
      <c r="D3142" s="16" t="s">
        <v>7754</v>
      </c>
      <c r="E3142" s="339" t="s">
        <v>26286</v>
      </c>
      <c r="F3142"/>
      <c r="G3142"/>
      <c r="H3142"/>
    </row>
    <row r="3143" spans="1:8" ht="15" x14ac:dyDescent="0.25">
      <c r="A3143" s="16">
        <f t="shared" si="49"/>
        <v>40987</v>
      </c>
      <c r="B3143">
        <v>40987</v>
      </c>
      <c r="C3143" t="s">
        <v>26287</v>
      </c>
      <c r="D3143" s="16" t="s">
        <v>7813</v>
      </c>
      <c r="E3143" s="339" t="s">
        <v>26288</v>
      </c>
      <c r="F3143"/>
      <c r="G3143"/>
      <c r="H3143"/>
    </row>
    <row r="3144" spans="1:8" ht="15" x14ac:dyDescent="0.25">
      <c r="A3144" s="16">
        <f t="shared" si="49"/>
        <v>4253</v>
      </c>
      <c r="B3144">
        <v>4253</v>
      </c>
      <c r="C3144" t="s">
        <v>26289</v>
      </c>
      <c r="D3144" s="16" t="s">
        <v>7754</v>
      </c>
      <c r="E3144" s="339" t="s">
        <v>16234</v>
      </c>
      <c r="F3144"/>
      <c r="G3144"/>
      <c r="H3144"/>
    </row>
    <row r="3145" spans="1:8" ht="15" x14ac:dyDescent="0.25">
      <c r="A3145" s="16">
        <f t="shared" si="49"/>
        <v>40981</v>
      </c>
      <c r="B3145">
        <v>40981</v>
      </c>
      <c r="C3145" t="s">
        <v>26290</v>
      </c>
      <c r="D3145" s="16" t="s">
        <v>7813</v>
      </c>
      <c r="E3145" s="339" t="s">
        <v>26291</v>
      </c>
      <c r="F3145"/>
      <c r="G3145"/>
      <c r="H3145"/>
    </row>
    <row r="3146" spans="1:8" ht="15" x14ac:dyDescent="0.25">
      <c r="A3146" s="16">
        <f t="shared" si="49"/>
        <v>4254</v>
      </c>
      <c r="B3146">
        <v>4254</v>
      </c>
      <c r="C3146" t="s">
        <v>26292</v>
      </c>
      <c r="D3146" s="16" t="s">
        <v>7754</v>
      </c>
      <c r="E3146" s="339" t="s">
        <v>14635</v>
      </c>
      <c r="F3146"/>
      <c r="G3146"/>
      <c r="H3146"/>
    </row>
    <row r="3147" spans="1:8" ht="15" x14ac:dyDescent="0.25">
      <c r="A3147" s="16">
        <f t="shared" si="49"/>
        <v>41036</v>
      </c>
      <c r="B3147">
        <v>41036</v>
      </c>
      <c r="C3147" t="s">
        <v>26293</v>
      </c>
      <c r="D3147" s="16" t="s">
        <v>7813</v>
      </c>
      <c r="E3147" s="339" t="s">
        <v>26294</v>
      </c>
      <c r="F3147"/>
      <c r="G3147"/>
      <c r="H3147"/>
    </row>
    <row r="3148" spans="1:8" ht="15" x14ac:dyDescent="0.25">
      <c r="A3148" s="16">
        <f t="shared" si="49"/>
        <v>4251</v>
      </c>
      <c r="B3148">
        <v>4251</v>
      </c>
      <c r="C3148" t="s">
        <v>26295</v>
      </c>
      <c r="D3148" s="16" t="s">
        <v>7754</v>
      </c>
      <c r="E3148" s="339" t="s">
        <v>12610</v>
      </c>
      <c r="F3148"/>
      <c r="G3148"/>
      <c r="H3148"/>
    </row>
    <row r="3149" spans="1:8" ht="15" x14ac:dyDescent="0.25">
      <c r="A3149" s="16">
        <f t="shared" si="49"/>
        <v>40979</v>
      </c>
      <c r="B3149">
        <v>40979</v>
      </c>
      <c r="C3149" t="s">
        <v>26296</v>
      </c>
      <c r="D3149" s="16" t="s">
        <v>7813</v>
      </c>
      <c r="E3149" s="339" t="s">
        <v>26297</v>
      </c>
      <c r="F3149"/>
      <c r="G3149"/>
      <c r="H3149"/>
    </row>
    <row r="3150" spans="1:8" ht="15" x14ac:dyDescent="0.25">
      <c r="A3150" s="16">
        <f t="shared" si="49"/>
        <v>4230</v>
      </c>
      <c r="B3150">
        <v>4230</v>
      </c>
      <c r="C3150" t="s">
        <v>26298</v>
      </c>
      <c r="D3150" s="16" t="s">
        <v>7754</v>
      </c>
      <c r="E3150" s="339" t="s">
        <v>16528</v>
      </c>
      <c r="F3150"/>
      <c r="G3150"/>
      <c r="H3150"/>
    </row>
    <row r="3151" spans="1:8" ht="15" x14ac:dyDescent="0.25">
      <c r="A3151" s="16">
        <f t="shared" si="49"/>
        <v>40998</v>
      </c>
      <c r="B3151">
        <v>40998</v>
      </c>
      <c r="C3151" t="s">
        <v>26299</v>
      </c>
      <c r="D3151" s="16" t="s">
        <v>7813</v>
      </c>
      <c r="E3151" s="339" t="s">
        <v>26300</v>
      </c>
      <c r="F3151"/>
      <c r="G3151"/>
      <c r="H3151"/>
    </row>
    <row r="3152" spans="1:8" ht="15" x14ac:dyDescent="0.25">
      <c r="A3152" s="16">
        <f t="shared" si="49"/>
        <v>4257</v>
      </c>
      <c r="B3152">
        <v>4257</v>
      </c>
      <c r="C3152" t="s">
        <v>26301</v>
      </c>
      <c r="D3152" s="16" t="s">
        <v>7754</v>
      </c>
      <c r="E3152" s="339" t="s">
        <v>7800</v>
      </c>
      <c r="F3152"/>
      <c r="G3152"/>
      <c r="H3152"/>
    </row>
    <row r="3153" spans="1:8" ht="15" x14ac:dyDescent="0.25">
      <c r="A3153" s="16">
        <f t="shared" si="49"/>
        <v>40982</v>
      </c>
      <c r="B3153">
        <v>40982</v>
      </c>
      <c r="C3153" t="s">
        <v>26302</v>
      </c>
      <c r="D3153" s="16" t="s">
        <v>7813</v>
      </c>
      <c r="E3153" s="339" t="s">
        <v>26303</v>
      </c>
      <c r="F3153"/>
      <c r="G3153"/>
      <c r="H3153"/>
    </row>
    <row r="3154" spans="1:8" ht="15" x14ac:dyDescent="0.25">
      <c r="A3154" s="16">
        <f t="shared" si="49"/>
        <v>4240</v>
      </c>
      <c r="B3154">
        <v>4240</v>
      </c>
      <c r="C3154" t="s">
        <v>26304</v>
      </c>
      <c r="D3154" s="16" t="s">
        <v>7754</v>
      </c>
      <c r="E3154" s="339" t="s">
        <v>26305</v>
      </c>
      <c r="F3154"/>
      <c r="G3154"/>
      <c r="H3154"/>
    </row>
    <row r="3155" spans="1:8" ht="15" x14ac:dyDescent="0.25">
      <c r="A3155" s="16">
        <f t="shared" si="49"/>
        <v>41026</v>
      </c>
      <c r="B3155">
        <v>41026</v>
      </c>
      <c r="C3155" t="s">
        <v>26306</v>
      </c>
      <c r="D3155" s="16" t="s">
        <v>7813</v>
      </c>
      <c r="E3155" s="339" t="s">
        <v>26307</v>
      </c>
      <c r="F3155"/>
      <c r="G3155"/>
      <c r="H3155"/>
    </row>
    <row r="3156" spans="1:8" ht="15" x14ac:dyDescent="0.25">
      <c r="A3156" s="16">
        <f t="shared" si="49"/>
        <v>4239</v>
      </c>
      <c r="B3156">
        <v>4239</v>
      </c>
      <c r="C3156" t="s">
        <v>26308</v>
      </c>
      <c r="D3156" s="16" t="s">
        <v>7754</v>
      </c>
      <c r="E3156" s="339" t="s">
        <v>26305</v>
      </c>
      <c r="F3156"/>
      <c r="G3156"/>
      <c r="H3156"/>
    </row>
    <row r="3157" spans="1:8" ht="15" x14ac:dyDescent="0.25">
      <c r="A3157" s="16">
        <f t="shared" si="49"/>
        <v>41024</v>
      </c>
      <c r="B3157">
        <v>41024</v>
      </c>
      <c r="C3157" t="s">
        <v>26309</v>
      </c>
      <c r="D3157" s="16" t="s">
        <v>7813</v>
      </c>
      <c r="E3157" s="339" t="s">
        <v>26307</v>
      </c>
      <c r="F3157"/>
      <c r="G3157"/>
      <c r="H3157"/>
    </row>
    <row r="3158" spans="1:8" ht="15" x14ac:dyDescent="0.25">
      <c r="A3158" s="16">
        <f t="shared" si="49"/>
        <v>4248</v>
      </c>
      <c r="B3158">
        <v>4248</v>
      </c>
      <c r="C3158" t="s">
        <v>26310</v>
      </c>
      <c r="D3158" s="16" t="s">
        <v>7754</v>
      </c>
      <c r="E3158" s="339" t="s">
        <v>22729</v>
      </c>
      <c r="F3158"/>
      <c r="G3158"/>
      <c r="H3158"/>
    </row>
    <row r="3159" spans="1:8" ht="15" x14ac:dyDescent="0.25">
      <c r="A3159" s="16">
        <f t="shared" si="49"/>
        <v>41033</v>
      </c>
      <c r="B3159">
        <v>41033</v>
      </c>
      <c r="C3159" t="s">
        <v>26311</v>
      </c>
      <c r="D3159" s="16" t="s">
        <v>7813</v>
      </c>
      <c r="E3159" s="339" t="s">
        <v>26276</v>
      </c>
      <c r="F3159"/>
      <c r="G3159"/>
      <c r="H3159"/>
    </row>
    <row r="3160" spans="1:8" ht="15" x14ac:dyDescent="0.25">
      <c r="A3160" s="16">
        <f t="shared" si="49"/>
        <v>44500</v>
      </c>
      <c r="B3160">
        <v>44500</v>
      </c>
      <c r="C3160" t="s">
        <v>26312</v>
      </c>
      <c r="D3160" s="16" t="s">
        <v>7754</v>
      </c>
      <c r="E3160" s="339" t="s">
        <v>22729</v>
      </c>
      <c r="F3160"/>
      <c r="G3160"/>
      <c r="H3160"/>
    </row>
    <row r="3161" spans="1:8" ht="15" x14ac:dyDescent="0.25">
      <c r="A3161" s="16">
        <f t="shared" si="49"/>
        <v>41040</v>
      </c>
      <c r="B3161">
        <v>41040</v>
      </c>
      <c r="C3161" t="s">
        <v>26313</v>
      </c>
      <c r="D3161" s="16" t="s">
        <v>7813</v>
      </c>
      <c r="E3161" s="339" t="s">
        <v>26276</v>
      </c>
      <c r="F3161"/>
      <c r="G3161"/>
      <c r="H3161"/>
    </row>
    <row r="3162" spans="1:8" ht="15" x14ac:dyDescent="0.25">
      <c r="A3162" s="16">
        <f t="shared" si="49"/>
        <v>4238</v>
      </c>
      <c r="B3162">
        <v>4238</v>
      </c>
      <c r="C3162" t="s">
        <v>26314</v>
      </c>
      <c r="D3162" s="16" t="s">
        <v>7754</v>
      </c>
      <c r="E3162" s="339" t="s">
        <v>14676</v>
      </c>
      <c r="F3162"/>
      <c r="G3162"/>
      <c r="H3162"/>
    </row>
    <row r="3163" spans="1:8" ht="15" x14ac:dyDescent="0.25">
      <c r="A3163" s="16">
        <f t="shared" si="49"/>
        <v>41012</v>
      </c>
      <c r="B3163">
        <v>41012</v>
      </c>
      <c r="C3163" t="s">
        <v>26315</v>
      </c>
      <c r="D3163" s="16" t="s">
        <v>7813</v>
      </c>
      <c r="E3163" s="339" t="s">
        <v>26316</v>
      </c>
      <c r="F3163"/>
      <c r="G3163"/>
      <c r="H3163"/>
    </row>
    <row r="3164" spans="1:8" ht="15" x14ac:dyDescent="0.25">
      <c r="A3164" s="16">
        <f t="shared" si="49"/>
        <v>4233</v>
      </c>
      <c r="B3164">
        <v>4233</v>
      </c>
      <c r="C3164" t="s">
        <v>26317</v>
      </c>
      <c r="D3164" s="16" t="s">
        <v>7754</v>
      </c>
      <c r="E3164" s="339" t="s">
        <v>26305</v>
      </c>
      <c r="F3164"/>
      <c r="G3164"/>
      <c r="H3164"/>
    </row>
    <row r="3165" spans="1:8" ht="15" x14ac:dyDescent="0.25">
      <c r="A3165" s="16">
        <f t="shared" si="49"/>
        <v>41001</v>
      </c>
      <c r="B3165">
        <v>41001</v>
      </c>
      <c r="C3165" t="s">
        <v>26318</v>
      </c>
      <c r="D3165" s="16" t="s">
        <v>7813</v>
      </c>
      <c r="E3165" s="339" t="s">
        <v>26307</v>
      </c>
      <c r="F3165"/>
      <c r="G3165"/>
      <c r="H3165"/>
    </row>
    <row r="3166" spans="1:8" ht="15" x14ac:dyDescent="0.25">
      <c r="A3166" s="16">
        <f t="shared" si="49"/>
        <v>2</v>
      </c>
      <c r="B3166">
        <v>2</v>
      </c>
      <c r="C3166" t="s">
        <v>26319</v>
      </c>
      <c r="D3166" s="16" t="s">
        <v>7811</v>
      </c>
      <c r="E3166" s="339" t="s">
        <v>12162</v>
      </c>
      <c r="F3166"/>
      <c r="G3166"/>
      <c r="H3166"/>
    </row>
    <row r="3167" spans="1:8" ht="15" x14ac:dyDescent="0.25">
      <c r="A3167" s="16">
        <f t="shared" si="49"/>
        <v>36517</v>
      </c>
      <c r="B3167">
        <v>36517</v>
      </c>
      <c r="C3167" t="s">
        <v>26320</v>
      </c>
      <c r="D3167" s="16" t="s">
        <v>7753</v>
      </c>
      <c r="E3167" s="339" t="s">
        <v>26321</v>
      </c>
      <c r="F3167"/>
      <c r="G3167"/>
      <c r="H3167"/>
    </row>
    <row r="3168" spans="1:8" ht="15" x14ac:dyDescent="0.25">
      <c r="A3168" s="16">
        <f t="shared" si="49"/>
        <v>4262</v>
      </c>
      <c r="B3168">
        <v>4262</v>
      </c>
      <c r="C3168" t="s">
        <v>26322</v>
      </c>
      <c r="D3168" s="16" t="s">
        <v>7753</v>
      </c>
      <c r="E3168" s="339" t="s">
        <v>26323</v>
      </c>
      <c r="F3168"/>
      <c r="G3168"/>
      <c r="H3168"/>
    </row>
    <row r="3169" spans="1:8" ht="15" x14ac:dyDescent="0.25">
      <c r="A3169" s="16">
        <f t="shared" si="49"/>
        <v>4263</v>
      </c>
      <c r="B3169">
        <v>4263</v>
      </c>
      <c r="C3169" t="s">
        <v>26324</v>
      </c>
      <c r="D3169" s="16" t="s">
        <v>7753</v>
      </c>
      <c r="E3169" s="339" t="s">
        <v>26325</v>
      </c>
      <c r="F3169"/>
      <c r="G3169"/>
      <c r="H3169"/>
    </row>
    <row r="3170" spans="1:8" ht="15" x14ac:dyDescent="0.25">
      <c r="A3170" s="16">
        <f t="shared" si="49"/>
        <v>36518</v>
      </c>
      <c r="B3170">
        <v>36518</v>
      </c>
      <c r="C3170" t="s">
        <v>26326</v>
      </c>
      <c r="D3170" s="16" t="s">
        <v>7753</v>
      </c>
      <c r="E3170" s="339" t="s">
        <v>26327</v>
      </c>
      <c r="F3170"/>
      <c r="G3170"/>
      <c r="H3170"/>
    </row>
    <row r="3171" spans="1:8" ht="15" x14ac:dyDescent="0.25">
      <c r="A3171" s="16">
        <f t="shared" si="49"/>
        <v>14221</v>
      </c>
      <c r="B3171">
        <v>14221</v>
      </c>
      <c r="C3171" t="s">
        <v>26328</v>
      </c>
      <c r="D3171" s="16" t="s">
        <v>7753</v>
      </c>
      <c r="E3171" s="339" t="s">
        <v>26329</v>
      </c>
      <c r="F3171"/>
      <c r="G3171"/>
      <c r="H3171"/>
    </row>
    <row r="3172" spans="1:8" ht="15" x14ac:dyDescent="0.25">
      <c r="A3172" s="16">
        <f t="shared" si="49"/>
        <v>38402</v>
      </c>
      <c r="B3172">
        <v>38402</v>
      </c>
      <c r="C3172" t="s">
        <v>26330</v>
      </c>
      <c r="D3172" s="16" t="s">
        <v>7753</v>
      </c>
      <c r="E3172" s="339" t="s">
        <v>14664</v>
      </c>
      <c r="F3172"/>
      <c r="G3172"/>
      <c r="H3172"/>
    </row>
    <row r="3173" spans="1:8" ht="15" x14ac:dyDescent="0.25">
      <c r="A3173" s="16">
        <f t="shared" si="49"/>
        <v>3412</v>
      </c>
      <c r="B3173">
        <v>3412</v>
      </c>
      <c r="C3173" t="s">
        <v>26331</v>
      </c>
      <c r="D3173" s="16" t="s">
        <v>7752</v>
      </c>
      <c r="E3173" s="339" t="s">
        <v>16434</v>
      </c>
      <c r="F3173"/>
      <c r="G3173"/>
      <c r="H3173"/>
    </row>
    <row r="3174" spans="1:8" ht="15" x14ac:dyDescent="0.25">
      <c r="A3174" s="16">
        <f t="shared" si="49"/>
        <v>3413</v>
      </c>
      <c r="B3174">
        <v>3413</v>
      </c>
      <c r="C3174" t="s">
        <v>26332</v>
      </c>
      <c r="D3174" s="16" t="s">
        <v>7752</v>
      </c>
      <c r="E3174" s="339" t="s">
        <v>15981</v>
      </c>
      <c r="F3174"/>
      <c r="G3174"/>
      <c r="H3174"/>
    </row>
    <row r="3175" spans="1:8" ht="15" x14ac:dyDescent="0.25">
      <c r="A3175" s="16">
        <f t="shared" si="49"/>
        <v>39744</v>
      </c>
      <c r="B3175">
        <v>39744</v>
      </c>
      <c r="C3175" t="s">
        <v>26333</v>
      </c>
      <c r="D3175" s="16" t="s">
        <v>7752</v>
      </c>
      <c r="E3175" s="339" t="s">
        <v>22120</v>
      </c>
      <c r="F3175"/>
      <c r="G3175"/>
      <c r="H3175"/>
    </row>
    <row r="3176" spans="1:8" ht="15" x14ac:dyDescent="0.25">
      <c r="A3176" s="16">
        <f t="shared" si="49"/>
        <v>39745</v>
      </c>
      <c r="B3176">
        <v>39745</v>
      </c>
      <c r="C3176" t="s">
        <v>26334</v>
      </c>
      <c r="D3176" s="16" t="s">
        <v>7752</v>
      </c>
      <c r="E3176" s="339" t="s">
        <v>26335</v>
      </c>
      <c r="F3176"/>
      <c r="G3176"/>
      <c r="H3176"/>
    </row>
    <row r="3177" spans="1:8" ht="15" x14ac:dyDescent="0.25">
      <c r="A3177" s="16">
        <f t="shared" si="49"/>
        <v>39637</v>
      </c>
      <c r="B3177">
        <v>39637</v>
      </c>
      <c r="C3177" t="s">
        <v>26336</v>
      </c>
      <c r="D3177" s="16" t="s">
        <v>7752</v>
      </c>
      <c r="E3177" s="339" t="s">
        <v>26337</v>
      </c>
      <c r="F3177"/>
      <c r="G3177"/>
      <c r="H3177"/>
    </row>
    <row r="3178" spans="1:8" ht="15" x14ac:dyDescent="0.25">
      <c r="A3178" s="16">
        <f t="shared" si="49"/>
        <v>39638</v>
      </c>
      <c r="B3178">
        <v>39638</v>
      </c>
      <c r="C3178" t="s">
        <v>26338</v>
      </c>
      <c r="D3178" s="16" t="s">
        <v>7752</v>
      </c>
      <c r="E3178" s="339" t="s">
        <v>26339</v>
      </c>
      <c r="F3178"/>
      <c r="G3178"/>
      <c r="H3178"/>
    </row>
    <row r="3179" spans="1:8" ht="15" x14ac:dyDescent="0.25">
      <c r="A3179" s="16">
        <f t="shared" si="49"/>
        <v>39639</v>
      </c>
      <c r="B3179">
        <v>39639</v>
      </c>
      <c r="C3179" t="s">
        <v>26340</v>
      </c>
      <c r="D3179" s="16" t="s">
        <v>7752</v>
      </c>
      <c r="E3179" s="339" t="s">
        <v>26341</v>
      </c>
      <c r="F3179"/>
      <c r="G3179"/>
      <c r="H3179"/>
    </row>
    <row r="3180" spans="1:8" ht="15" x14ac:dyDescent="0.25">
      <c r="A3180" s="16">
        <f t="shared" si="49"/>
        <v>39517</v>
      </c>
      <c r="B3180">
        <v>39517</v>
      </c>
      <c r="C3180" t="s">
        <v>26342</v>
      </c>
      <c r="D3180" s="16" t="s">
        <v>7752</v>
      </c>
      <c r="E3180" s="339" t="s">
        <v>26343</v>
      </c>
      <c r="F3180"/>
      <c r="G3180"/>
      <c r="H3180"/>
    </row>
    <row r="3181" spans="1:8" ht="15" x14ac:dyDescent="0.25">
      <c r="A3181" s="16">
        <f t="shared" si="49"/>
        <v>39518</v>
      </c>
      <c r="B3181">
        <v>39518</v>
      </c>
      <c r="C3181" t="s">
        <v>26344</v>
      </c>
      <c r="D3181" s="16" t="s">
        <v>7752</v>
      </c>
      <c r="E3181" s="339" t="s">
        <v>26345</v>
      </c>
      <c r="F3181"/>
      <c r="G3181"/>
      <c r="H3181"/>
    </row>
    <row r="3182" spans="1:8" ht="15" x14ac:dyDescent="0.25">
      <c r="A3182" s="16">
        <f t="shared" si="49"/>
        <v>38366</v>
      </c>
      <c r="B3182">
        <v>38366</v>
      </c>
      <c r="C3182" t="s">
        <v>26346</v>
      </c>
      <c r="D3182" s="16" t="s">
        <v>7752</v>
      </c>
      <c r="E3182" s="339" t="s">
        <v>8311</v>
      </c>
      <c r="F3182"/>
      <c r="G3182"/>
      <c r="H3182"/>
    </row>
    <row r="3183" spans="1:8" ht="15" x14ac:dyDescent="0.25">
      <c r="A3183" s="16">
        <f t="shared" si="49"/>
        <v>11703</v>
      </c>
      <c r="B3183">
        <v>11703</v>
      </c>
      <c r="C3183" t="s">
        <v>26347</v>
      </c>
      <c r="D3183" s="16" t="s">
        <v>7753</v>
      </c>
      <c r="E3183" s="339" t="s">
        <v>26348</v>
      </c>
      <c r="F3183"/>
      <c r="G3183"/>
      <c r="H3183"/>
    </row>
    <row r="3184" spans="1:8" ht="15" x14ac:dyDescent="0.25">
      <c r="A3184" s="16">
        <f t="shared" si="49"/>
        <v>37400</v>
      </c>
      <c r="B3184">
        <v>37400</v>
      </c>
      <c r="C3184" t="s">
        <v>26349</v>
      </c>
      <c r="D3184" s="16" t="s">
        <v>7753</v>
      </c>
      <c r="E3184" s="339" t="s">
        <v>26350</v>
      </c>
      <c r="F3184"/>
      <c r="G3184"/>
      <c r="H3184"/>
    </row>
    <row r="3185" spans="1:8" ht="15" x14ac:dyDescent="0.25">
      <c r="A3185" s="16">
        <f t="shared" si="49"/>
        <v>25400</v>
      </c>
      <c r="B3185">
        <v>25400</v>
      </c>
      <c r="C3185" t="s">
        <v>26351</v>
      </c>
      <c r="D3185" s="16" t="s">
        <v>7753</v>
      </c>
      <c r="E3185" s="339" t="s">
        <v>26352</v>
      </c>
      <c r="F3185"/>
      <c r="G3185"/>
      <c r="H3185"/>
    </row>
    <row r="3186" spans="1:8" ht="15" x14ac:dyDescent="0.25">
      <c r="A3186" s="16">
        <f t="shared" si="49"/>
        <v>4276</v>
      </c>
      <c r="B3186">
        <v>4276</v>
      </c>
      <c r="C3186" t="s">
        <v>26353</v>
      </c>
      <c r="D3186" s="16" t="s">
        <v>7753</v>
      </c>
      <c r="E3186" s="339" t="s">
        <v>26354</v>
      </c>
      <c r="F3186"/>
      <c r="G3186"/>
      <c r="H3186"/>
    </row>
    <row r="3187" spans="1:8" ht="15" x14ac:dyDescent="0.25">
      <c r="A3187" s="16">
        <f t="shared" si="49"/>
        <v>4273</v>
      </c>
      <c r="B3187">
        <v>4273</v>
      </c>
      <c r="C3187" t="s">
        <v>26355</v>
      </c>
      <c r="D3187" s="16" t="s">
        <v>7753</v>
      </c>
      <c r="E3187" s="339" t="s">
        <v>26356</v>
      </c>
      <c r="F3187"/>
      <c r="G3187"/>
      <c r="H3187"/>
    </row>
    <row r="3188" spans="1:8" ht="15" x14ac:dyDescent="0.25">
      <c r="A3188" s="16">
        <f t="shared" si="49"/>
        <v>4274</v>
      </c>
      <c r="B3188">
        <v>4274</v>
      </c>
      <c r="C3188" t="s">
        <v>26357</v>
      </c>
      <c r="D3188" s="16" t="s">
        <v>7753</v>
      </c>
      <c r="E3188" s="339" t="s">
        <v>23187</v>
      </c>
      <c r="F3188"/>
      <c r="G3188"/>
      <c r="H3188"/>
    </row>
    <row r="3189" spans="1:8" ht="15" x14ac:dyDescent="0.25">
      <c r="A3189" s="16">
        <f t="shared" si="49"/>
        <v>39438</v>
      </c>
      <c r="B3189">
        <v>39438</v>
      </c>
      <c r="C3189" t="s">
        <v>26358</v>
      </c>
      <c r="D3189" s="16" t="s">
        <v>7753</v>
      </c>
      <c r="E3189" s="339" t="s">
        <v>9138</v>
      </c>
      <c r="F3189"/>
      <c r="G3189"/>
      <c r="H3189"/>
    </row>
    <row r="3190" spans="1:8" ht="15" x14ac:dyDescent="0.25">
      <c r="A3190" s="16">
        <f t="shared" si="49"/>
        <v>11963</v>
      </c>
      <c r="B3190">
        <v>11963</v>
      </c>
      <c r="C3190" t="s">
        <v>26359</v>
      </c>
      <c r="D3190" s="16" t="s">
        <v>7753</v>
      </c>
      <c r="E3190" s="339" t="s">
        <v>8322</v>
      </c>
      <c r="F3190"/>
      <c r="G3190"/>
      <c r="H3190"/>
    </row>
    <row r="3191" spans="1:8" ht="15" x14ac:dyDescent="0.25">
      <c r="A3191" s="16">
        <f t="shared" si="49"/>
        <v>11964</v>
      </c>
      <c r="B3191">
        <v>11964</v>
      </c>
      <c r="C3191" t="s">
        <v>26360</v>
      </c>
      <c r="D3191" s="16" t="s">
        <v>7753</v>
      </c>
      <c r="E3191" s="339" t="s">
        <v>15486</v>
      </c>
      <c r="F3191"/>
      <c r="G3191"/>
      <c r="H3191"/>
    </row>
    <row r="3192" spans="1:8" ht="15" x14ac:dyDescent="0.25">
      <c r="A3192" s="16">
        <f t="shared" si="49"/>
        <v>4379</v>
      </c>
      <c r="B3192">
        <v>4379</v>
      </c>
      <c r="C3192" t="s">
        <v>26361</v>
      </c>
      <c r="D3192" s="16" t="s">
        <v>7753</v>
      </c>
      <c r="E3192" s="339" t="s">
        <v>7886</v>
      </c>
      <c r="F3192"/>
      <c r="G3192"/>
      <c r="H3192"/>
    </row>
    <row r="3193" spans="1:8" ht="15" x14ac:dyDescent="0.25">
      <c r="A3193" s="16">
        <f t="shared" si="49"/>
        <v>4377</v>
      </c>
      <c r="B3193">
        <v>4377</v>
      </c>
      <c r="C3193" t="s">
        <v>26362</v>
      </c>
      <c r="D3193" s="16" t="s">
        <v>7753</v>
      </c>
      <c r="E3193" s="339" t="s">
        <v>8825</v>
      </c>
      <c r="F3193"/>
      <c r="G3193"/>
      <c r="H3193"/>
    </row>
    <row r="3194" spans="1:8" ht="15" x14ac:dyDescent="0.25">
      <c r="A3194" s="16">
        <f t="shared" si="49"/>
        <v>4356</v>
      </c>
      <c r="B3194">
        <v>4356</v>
      </c>
      <c r="C3194" t="s">
        <v>26363</v>
      </c>
      <c r="D3194" s="16" t="s">
        <v>7753</v>
      </c>
      <c r="E3194" s="339" t="s">
        <v>9138</v>
      </c>
      <c r="F3194"/>
      <c r="G3194"/>
      <c r="H3194"/>
    </row>
    <row r="3195" spans="1:8" ht="15" x14ac:dyDescent="0.25">
      <c r="A3195" s="16">
        <f t="shared" si="49"/>
        <v>13246</v>
      </c>
      <c r="B3195">
        <v>13246</v>
      </c>
      <c r="C3195" t="s">
        <v>26364</v>
      </c>
      <c r="D3195" s="16" t="s">
        <v>7753</v>
      </c>
      <c r="E3195" s="339" t="s">
        <v>8104</v>
      </c>
      <c r="F3195"/>
      <c r="G3195"/>
      <c r="H3195"/>
    </row>
    <row r="3196" spans="1:8" ht="15" x14ac:dyDescent="0.25">
      <c r="A3196" s="16">
        <f t="shared" si="49"/>
        <v>4346</v>
      </c>
      <c r="B3196">
        <v>4346</v>
      </c>
      <c r="C3196" t="s">
        <v>26365</v>
      </c>
      <c r="D3196" s="16" t="s">
        <v>7753</v>
      </c>
      <c r="E3196" s="339" t="s">
        <v>18477</v>
      </c>
      <c r="F3196"/>
      <c r="G3196"/>
      <c r="H3196"/>
    </row>
    <row r="3197" spans="1:8" ht="15" x14ac:dyDescent="0.25">
      <c r="A3197" s="16">
        <f t="shared" si="49"/>
        <v>11955</v>
      </c>
      <c r="B3197">
        <v>11955</v>
      </c>
      <c r="C3197" t="s">
        <v>26366</v>
      </c>
      <c r="D3197" s="16" t="s">
        <v>7753</v>
      </c>
      <c r="E3197" s="339" t="s">
        <v>12982</v>
      </c>
      <c r="F3197"/>
      <c r="G3197"/>
      <c r="H3197"/>
    </row>
    <row r="3198" spans="1:8" ht="15" x14ac:dyDescent="0.25">
      <c r="A3198" s="16">
        <f t="shared" si="49"/>
        <v>11960</v>
      </c>
      <c r="B3198">
        <v>11960</v>
      </c>
      <c r="C3198" t="s">
        <v>26367</v>
      </c>
      <c r="D3198" s="16" t="s">
        <v>7753</v>
      </c>
      <c r="E3198" s="339" t="s">
        <v>8265</v>
      </c>
      <c r="F3198"/>
      <c r="G3198"/>
      <c r="H3198"/>
    </row>
    <row r="3199" spans="1:8" ht="15" x14ac:dyDescent="0.25">
      <c r="A3199" s="16">
        <f t="shared" si="49"/>
        <v>4333</v>
      </c>
      <c r="B3199">
        <v>4333</v>
      </c>
      <c r="C3199" t="s">
        <v>26368</v>
      </c>
      <c r="D3199" s="16" t="s">
        <v>7753</v>
      </c>
      <c r="E3199" s="339" t="s">
        <v>9138</v>
      </c>
      <c r="F3199"/>
      <c r="G3199"/>
      <c r="H3199"/>
    </row>
    <row r="3200" spans="1:8" ht="15" x14ac:dyDescent="0.25">
      <c r="A3200" s="16">
        <f t="shared" si="49"/>
        <v>4358</v>
      </c>
      <c r="B3200">
        <v>4358</v>
      </c>
      <c r="C3200" t="s">
        <v>26369</v>
      </c>
      <c r="D3200" s="16" t="s">
        <v>7753</v>
      </c>
      <c r="E3200" s="339" t="s">
        <v>7937</v>
      </c>
      <c r="F3200"/>
      <c r="G3200"/>
      <c r="H3200"/>
    </row>
    <row r="3201" spans="1:8" ht="15" x14ac:dyDescent="0.25">
      <c r="A3201" s="16">
        <f t="shared" si="49"/>
        <v>39435</v>
      </c>
      <c r="B3201">
        <v>39435</v>
      </c>
      <c r="C3201" t="s">
        <v>26370</v>
      </c>
      <c r="D3201" s="16" t="s">
        <v>7753</v>
      </c>
      <c r="E3201" s="339" t="s">
        <v>7764</v>
      </c>
      <c r="F3201"/>
      <c r="G3201"/>
      <c r="H3201"/>
    </row>
    <row r="3202" spans="1:8" ht="15" x14ac:dyDescent="0.25">
      <c r="A3202" s="16">
        <f t="shared" si="49"/>
        <v>39436</v>
      </c>
      <c r="B3202">
        <v>39436</v>
      </c>
      <c r="C3202" t="s">
        <v>26371</v>
      </c>
      <c r="D3202" s="16" t="s">
        <v>7753</v>
      </c>
      <c r="E3202" s="339" t="s">
        <v>8815</v>
      </c>
      <c r="F3202"/>
      <c r="G3202"/>
      <c r="H3202"/>
    </row>
    <row r="3203" spans="1:8" ht="15" x14ac:dyDescent="0.25">
      <c r="A3203" s="16">
        <f t="shared" ref="A3203:A3266" si="50">B3203</f>
        <v>39437</v>
      </c>
      <c r="B3203">
        <v>39437</v>
      </c>
      <c r="C3203" t="s">
        <v>26372</v>
      </c>
      <c r="D3203" s="16" t="s">
        <v>7753</v>
      </c>
      <c r="E3203" s="339" t="s">
        <v>9023</v>
      </c>
      <c r="F3203"/>
      <c r="G3203"/>
      <c r="H3203"/>
    </row>
    <row r="3204" spans="1:8" ht="15" x14ac:dyDescent="0.25">
      <c r="A3204" s="16">
        <f t="shared" si="50"/>
        <v>39439</v>
      </c>
      <c r="B3204">
        <v>39439</v>
      </c>
      <c r="C3204" t="s">
        <v>26373</v>
      </c>
      <c r="D3204" s="16" t="s">
        <v>7753</v>
      </c>
      <c r="E3204" s="339" t="s">
        <v>8274</v>
      </c>
      <c r="F3204"/>
      <c r="G3204"/>
      <c r="H3204"/>
    </row>
    <row r="3205" spans="1:8" ht="15" x14ac:dyDescent="0.25">
      <c r="A3205" s="16">
        <f t="shared" si="50"/>
        <v>39440</v>
      </c>
      <c r="B3205">
        <v>39440</v>
      </c>
      <c r="C3205" t="s">
        <v>26374</v>
      </c>
      <c r="D3205" s="16" t="s">
        <v>7753</v>
      </c>
      <c r="E3205" s="339" t="s">
        <v>8105</v>
      </c>
      <c r="F3205"/>
      <c r="G3205"/>
      <c r="H3205"/>
    </row>
    <row r="3206" spans="1:8" ht="15" x14ac:dyDescent="0.25">
      <c r="A3206" s="16">
        <f t="shared" si="50"/>
        <v>39441</v>
      </c>
      <c r="B3206">
        <v>39441</v>
      </c>
      <c r="C3206" t="s">
        <v>26375</v>
      </c>
      <c r="D3206" s="16" t="s">
        <v>7753</v>
      </c>
      <c r="E3206" s="339" t="s">
        <v>8135</v>
      </c>
      <c r="F3206"/>
      <c r="G3206"/>
      <c r="H3206"/>
    </row>
    <row r="3207" spans="1:8" ht="15" x14ac:dyDescent="0.25">
      <c r="A3207" s="16">
        <f t="shared" si="50"/>
        <v>39442</v>
      </c>
      <c r="B3207">
        <v>39442</v>
      </c>
      <c r="C3207" t="s">
        <v>26376</v>
      </c>
      <c r="D3207" s="16" t="s">
        <v>7753</v>
      </c>
      <c r="E3207" s="339" t="s">
        <v>7884</v>
      </c>
      <c r="F3207"/>
      <c r="G3207"/>
      <c r="H3207"/>
    </row>
    <row r="3208" spans="1:8" ht="15" x14ac:dyDescent="0.25">
      <c r="A3208" s="16">
        <f t="shared" si="50"/>
        <v>39443</v>
      </c>
      <c r="B3208">
        <v>39443</v>
      </c>
      <c r="C3208" t="s">
        <v>26377</v>
      </c>
      <c r="D3208" s="16" t="s">
        <v>7753</v>
      </c>
      <c r="E3208" s="339" t="s">
        <v>8875</v>
      </c>
      <c r="F3208"/>
      <c r="G3208"/>
      <c r="H3208"/>
    </row>
    <row r="3209" spans="1:8" ht="15" x14ac:dyDescent="0.25">
      <c r="A3209" s="16">
        <f t="shared" si="50"/>
        <v>4329</v>
      </c>
      <c r="B3209">
        <v>4329</v>
      </c>
      <c r="C3209" t="s">
        <v>26378</v>
      </c>
      <c r="D3209" s="16" t="s">
        <v>7753</v>
      </c>
      <c r="E3209" s="339" t="s">
        <v>16513</v>
      </c>
      <c r="F3209"/>
      <c r="G3209"/>
      <c r="H3209"/>
    </row>
    <row r="3210" spans="1:8" ht="15" x14ac:dyDescent="0.25">
      <c r="A3210" s="16">
        <f t="shared" si="50"/>
        <v>4383</v>
      </c>
      <c r="B3210">
        <v>4383</v>
      </c>
      <c r="C3210" t="s">
        <v>26379</v>
      </c>
      <c r="D3210" s="16" t="s">
        <v>7753</v>
      </c>
      <c r="E3210" s="339" t="s">
        <v>15043</v>
      </c>
      <c r="F3210"/>
      <c r="G3210"/>
      <c r="H3210"/>
    </row>
    <row r="3211" spans="1:8" ht="15" x14ac:dyDescent="0.25">
      <c r="A3211" s="16">
        <f t="shared" si="50"/>
        <v>4344</v>
      </c>
      <c r="B3211">
        <v>4344</v>
      </c>
      <c r="C3211" t="s">
        <v>26380</v>
      </c>
      <c r="D3211" s="16" t="s">
        <v>7753</v>
      </c>
      <c r="E3211" s="339" t="s">
        <v>13302</v>
      </c>
      <c r="F3211"/>
      <c r="G3211"/>
      <c r="H3211"/>
    </row>
    <row r="3212" spans="1:8" ht="15" x14ac:dyDescent="0.25">
      <c r="A3212" s="16">
        <f t="shared" si="50"/>
        <v>436</v>
      </c>
      <c r="B3212">
        <v>436</v>
      </c>
      <c r="C3212" t="s">
        <v>26381</v>
      </c>
      <c r="D3212" s="16" t="s">
        <v>7753</v>
      </c>
      <c r="E3212" s="339" t="s">
        <v>18408</v>
      </c>
      <c r="F3212"/>
      <c r="G3212"/>
      <c r="H3212"/>
    </row>
    <row r="3213" spans="1:8" ht="15" x14ac:dyDescent="0.25">
      <c r="A3213" s="16">
        <f t="shared" si="50"/>
        <v>442</v>
      </c>
      <c r="B3213">
        <v>442</v>
      </c>
      <c r="C3213" t="s">
        <v>26382</v>
      </c>
      <c r="D3213" s="16" t="s">
        <v>7753</v>
      </c>
      <c r="E3213" s="339" t="s">
        <v>8100</v>
      </c>
      <c r="F3213"/>
      <c r="G3213"/>
      <c r="H3213"/>
    </row>
    <row r="3214" spans="1:8" ht="15" x14ac:dyDescent="0.25">
      <c r="A3214" s="16">
        <f t="shared" si="50"/>
        <v>11953</v>
      </c>
      <c r="B3214">
        <v>11953</v>
      </c>
      <c r="C3214" t="s">
        <v>26383</v>
      </c>
      <c r="D3214" s="16" t="s">
        <v>7753</v>
      </c>
      <c r="E3214" s="339" t="s">
        <v>26384</v>
      </c>
      <c r="F3214"/>
      <c r="G3214"/>
      <c r="H3214"/>
    </row>
    <row r="3215" spans="1:8" ht="15" x14ac:dyDescent="0.25">
      <c r="A3215" s="16">
        <f t="shared" si="50"/>
        <v>4335</v>
      </c>
      <c r="B3215">
        <v>4335</v>
      </c>
      <c r="C3215" t="s">
        <v>26385</v>
      </c>
      <c r="D3215" s="16" t="s">
        <v>7753</v>
      </c>
      <c r="E3215" s="339" t="s">
        <v>20201</v>
      </c>
      <c r="F3215"/>
      <c r="G3215"/>
      <c r="H3215"/>
    </row>
    <row r="3216" spans="1:8" ht="15" x14ac:dyDescent="0.25">
      <c r="A3216" s="16">
        <f t="shared" si="50"/>
        <v>4334</v>
      </c>
      <c r="B3216">
        <v>4334</v>
      </c>
      <c r="C3216" t="s">
        <v>26386</v>
      </c>
      <c r="D3216" s="16" t="s">
        <v>7753</v>
      </c>
      <c r="E3216" s="339" t="s">
        <v>26387</v>
      </c>
      <c r="F3216"/>
      <c r="G3216"/>
      <c r="H3216"/>
    </row>
    <row r="3217" spans="1:8" ht="15" x14ac:dyDescent="0.25">
      <c r="A3217" s="16">
        <f t="shared" si="50"/>
        <v>4343</v>
      </c>
      <c r="B3217">
        <v>4343</v>
      </c>
      <c r="C3217" t="s">
        <v>26388</v>
      </c>
      <c r="D3217" s="16" t="s">
        <v>7753</v>
      </c>
      <c r="E3217" s="339" t="s">
        <v>20899</v>
      </c>
      <c r="F3217"/>
      <c r="G3217"/>
      <c r="H3217"/>
    </row>
    <row r="3218" spans="1:8" ht="15" x14ac:dyDescent="0.25">
      <c r="A3218" s="16">
        <f t="shared" si="50"/>
        <v>430</v>
      </c>
      <c r="B3218">
        <v>430</v>
      </c>
      <c r="C3218" t="s">
        <v>26389</v>
      </c>
      <c r="D3218" s="16" t="s">
        <v>7753</v>
      </c>
      <c r="E3218" s="339" t="s">
        <v>20646</v>
      </c>
      <c r="F3218"/>
      <c r="G3218"/>
      <c r="H3218"/>
    </row>
    <row r="3219" spans="1:8" ht="15" x14ac:dyDescent="0.25">
      <c r="A3219" s="16">
        <f t="shared" si="50"/>
        <v>441</v>
      </c>
      <c r="B3219">
        <v>441</v>
      </c>
      <c r="C3219" t="s">
        <v>26390</v>
      </c>
      <c r="D3219" s="16" t="s">
        <v>7753</v>
      </c>
      <c r="E3219" s="339" t="s">
        <v>12685</v>
      </c>
      <c r="F3219"/>
      <c r="G3219"/>
      <c r="H3219"/>
    </row>
    <row r="3220" spans="1:8" ht="15" x14ac:dyDescent="0.25">
      <c r="A3220" s="16">
        <f t="shared" si="50"/>
        <v>431</v>
      </c>
      <c r="B3220">
        <v>431</v>
      </c>
      <c r="C3220" t="s">
        <v>26391</v>
      </c>
      <c r="D3220" s="16" t="s">
        <v>7753</v>
      </c>
      <c r="E3220" s="339" t="s">
        <v>8297</v>
      </c>
      <c r="F3220"/>
      <c r="G3220"/>
      <c r="H3220"/>
    </row>
    <row r="3221" spans="1:8" ht="15" x14ac:dyDescent="0.25">
      <c r="A3221" s="16">
        <f t="shared" si="50"/>
        <v>432</v>
      </c>
      <c r="B3221">
        <v>432</v>
      </c>
      <c r="C3221" t="s">
        <v>26392</v>
      </c>
      <c r="D3221" s="16" t="s">
        <v>7753</v>
      </c>
      <c r="E3221" s="339" t="s">
        <v>16063</v>
      </c>
      <c r="F3221"/>
      <c r="G3221"/>
      <c r="H3221"/>
    </row>
    <row r="3222" spans="1:8" ht="15" x14ac:dyDescent="0.25">
      <c r="A3222" s="16">
        <f t="shared" si="50"/>
        <v>429</v>
      </c>
      <c r="B3222">
        <v>429</v>
      </c>
      <c r="C3222" t="s">
        <v>26393</v>
      </c>
      <c r="D3222" s="16" t="s">
        <v>7753</v>
      </c>
      <c r="E3222" s="339" t="s">
        <v>10888</v>
      </c>
      <c r="F3222"/>
      <c r="G3222"/>
      <c r="H3222"/>
    </row>
    <row r="3223" spans="1:8" ht="15" x14ac:dyDescent="0.25">
      <c r="A3223" s="16">
        <f t="shared" si="50"/>
        <v>439</v>
      </c>
      <c r="B3223">
        <v>439</v>
      </c>
      <c r="C3223" t="s">
        <v>26394</v>
      </c>
      <c r="D3223" s="16" t="s">
        <v>7753</v>
      </c>
      <c r="E3223" s="339" t="s">
        <v>11043</v>
      </c>
      <c r="F3223"/>
      <c r="G3223"/>
      <c r="H3223"/>
    </row>
    <row r="3224" spans="1:8" ht="15" x14ac:dyDescent="0.25">
      <c r="A3224" s="16">
        <f t="shared" si="50"/>
        <v>433</v>
      </c>
      <c r="B3224">
        <v>433</v>
      </c>
      <c r="C3224" t="s">
        <v>26395</v>
      </c>
      <c r="D3224" s="16" t="s">
        <v>7753</v>
      </c>
      <c r="E3224" s="339" t="s">
        <v>15032</v>
      </c>
      <c r="F3224"/>
      <c r="G3224"/>
      <c r="H3224"/>
    </row>
    <row r="3225" spans="1:8" ht="15" x14ac:dyDescent="0.25">
      <c r="A3225" s="16">
        <f t="shared" si="50"/>
        <v>437</v>
      </c>
      <c r="B3225">
        <v>437</v>
      </c>
      <c r="C3225" t="s">
        <v>26396</v>
      </c>
      <c r="D3225" s="16" t="s">
        <v>7753</v>
      </c>
      <c r="E3225" s="339" t="s">
        <v>26397</v>
      </c>
      <c r="F3225"/>
      <c r="G3225"/>
      <c r="H3225"/>
    </row>
    <row r="3226" spans="1:8" ht="15" x14ac:dyDescent="0.25">
      <c r="A3226" s="16">
        <f t="shared" si="50"/>
        <v>11790</v>
      </c>
      <c r="B3226">
        <v>11790</v>
      </c>
      <c r="C3226" t="s">
        <v>26398</v>
      </c>
      <c r="D3226" s="16" t="s">
        <v>7753</v>
      </c>
      <c r="E3226" s="339" t="s">
        <v>20975</v>
      </c>
      <c r="F3226"/>
      <c r="G3226"/>
      <c r="H3226"/>
    </row>
    <row r="3227" spans="1:8" ht="15" x14ac:dyDescent="0.25">
      <c r="A3227" s="16">
        <f t="shared" si="50"/>
        <v>428</v>
      </c>
      <c r="B3227">
        <v>428</v>
      </c>
      <c r="C3227" t="s">
        <v>26399</v>
      </c>
      <c r="D3227" s="16" t="s">
        <v>7753</v>
      </c>
      <c r="E3227" s="339" t="s">
        <v>26400</v>
      </c>
      <c r="F3227"/>
      <c r="G3227"/>
      <c r="H3227"/>
    </row>
    <row r="3228" spans="1:8" ht="15" x14ac:dyDescent="0.25">
      <c r="A3228" s="16">
        <f t="shared" si="50"/>
        <v>4384</v>
      </c>
      <c r="B3228">
        <v>4384</v>
      </c>
      <c r="C3228" t="s">
        <v>26401</v>
      </c>
      <c r="D3228" s="16" t="s">
        <v>7753</v>
      </c>
      <c r="E3228" s="339" t="s">
        <v>13609</v>
      </c>
      <c r="F3228"/>
      <c r="G3228"/>
      <c r="H3228"/>
    </row>
    <row r="3229" spans="1:8" ht="15" x14ac:dyDescent="0.25">
      <c r="A3229" s="16">
        <f t="shared" si="50"/>
        <v>4351</v>
      </c>
      <c r="B3229">
        <v>4351</v>
      </c>
      <c r="C3229" t="s">
        <v>26402</v>
      </c>
      <c r="D3229" s="16" t="s">
        <v>7753</v>
      </c>
      <c r="E3229" s="339" t="s">
        <v>7837</v>
      </c>
      <c r="F3229"/>
      <c r="G3229"/>
      <c r="H3229"/>
    </row>
    <row r="3230" spans="1:8" ht="15" x14ac:dyDescent="0.25">
      <c r="A3230" s="16">
        <f t="shared" si="50"/>
        <v>11054</v>
      </c>
      <c r="B3230">
        <v>11054</v>
      </c>
      <c r="C3230" t="s">
        <v>26403</v>
      </c>
      <c r="D3230" s="16" t="s">
        <v>7753</v>
      </c>
      <c r="E3230" s="339" t="s">
        <v>7762</v>
      </c>
      <c r="F3230"/>
      <c r="G3230"/>
      <c r="H3230"/>
    </row>
    <row r="3231" spans="1:8" ht="15" x14ac:dyDescent="0.25">
      <c r="A3231" s="16">
        <f t="shared" si="50"/>
        <v>11055</v>
      </c>
      <c r="B3231">
        <v>11055</v>
      </c>
      <c r="C3231" t="s">
        <v>26404</v>
      </c>
      <c r="D3231" s="16" t="s">
        <v>7753</v>
      </c>
      <c r="E3231" s="339" t="s">
        <v>7886</v>
      </c>
      <c r="F3231"/>
      <c r="G3231"/>
      <c r="H3231"/>
    </row>
    <row r="3232" spans="1:8" ht="15" x14ac:dyDescent="0.25">
      <c r="A3232" s="16">
        <f t="shared" si="50"/>
        <v>11056</v>
      </c>
      <c r="B3232">
        <v>11056</v>
      </c>
      <c r="C3232" t="s">
        <v>26405</v>
      </c>
      <c r="D3232" s="16" t="s">
        <v>7753</v>
      </c>
      <c r="E3232" s="339" t="s">
        <v>7886</v>
      </c>
      <c r="F3232"/>
      <c r="G3232"/>
      <c r="H3232"/>
    </row>
    <row r="3233" spans="1:8" ht="15" x14ac:dyDescent="0.25">
      <c r="A3233" s="16">
        <f t="shared" si="50"/>
        <v>11057</v>
      </c>
      <c r="B3233">
        <v>11057</v>
      </c>
      <c r="C3233" t="s">
        <v>26406</v>
      </c>
      <c r="D3233" s="16" t="s">
        <v>7753</v>
      </c>
      <c r="E3233" s="339" t="s">
        <v>9281</v>
      </c>
      <c r="F3233"/>
      <c r="G3233"/>
      <c r="H3233"/>
    </row>
    <row r="3234" spans="1:8" ht="15" x14ac:dyDescent="0.25">
      <c r="A3234" s="16">
        <f t="shared" si="50"/>
        <v>11059</v>
      </c>
      <c r="B3234">
        <v>11059</v>
      </c>
      <c r="C3234" t="s">
        <v>26407</v>
      </c>
      <c r="D3234" s="16" t="s">
        <v>7753</v>
      </c>
      <c r="E3234" s="339" t="s">
        <v>9025</v>
      </c>
      <c r="F3234"/>
      <c r="G3234"/>
      <c r="H3234"/>
    </row>
    <row r="3235" spans="1:8" ht="15" x14ac:dyDescent="0.25">
      <c r="A3235" s="16">
        <f t="shared" si="50"/>
        <v>11058</v>
      </c>
      <c r="B3235">
        <v>11058</v>
      </c>
      <c r="C3235" t="s">
        <v>26408</v>
      </c>
      <c r="D3235" s="16" t="s">
        <v>7753</v>
      </c>
      <c r="E3235" s="339" t="s">
        <v>7842</v>
      </c>
      <c r="F3235"/>
      <c r="G3235"/>
      <c r="H3235"/>
    </row>
    <row r="3236" spans="1:8" ht="15" x14ac:dyDescent="0.25">
      <c r="A3236" s="16">
        <f t="shared" si="50"/>
        <v>4380</v>
      </c>
      <c r="B3236">
        <v>4380</v>
      </c>
      <c r="C3236" t="s">
        <v>26409</v>
      </c>
      <c r="D3236" s="16" t="s">
        <v>7753</v>
      </c>
      <c r="E3236" s="339" t="s">
        <v>11316</v>
      </c>
      <c r="F3236"/>
      <c r="G3236"/>
      <c r="H3236"/>
    </row>
    <row r="3237" spans="1:8" ht="15" x14ac:dyDescent="0.25">
      <c r="A3237" s="16">
        <f t="shared" si="50"/>
        <v>4299</v>
      </c>
      <c r="B3237">
        <v>4299</v>
      </c>
      <c r="C3237" t="s">
        <v>26410</v>
      </c>
      <c r="D3237" s="16" t="s">
        <v>7753</v>
      </c>
      <c r="E3237" s="339" t="s">
        <v>13571</v>
      </c>
      <c r="F3237"/>
      <c r="G3237"/>
      <c r="H3237"/>
    </row>
    <row r="3238" spans="1:8" ht="15" x14ac:dyDescent="0.25">
      <c r="A3238" s="16">
        <f t="shared" si="50"/>
        <v>4304</v>
      </c>
      <c r="B3238">
        <v>4304</v>
      </c>
      <c r="C3238" t="s">
        <v>26411</v>
      </c>
      <c r="D3238" s="16" t="s">
        <v>7753</v>
      </c>
      <c r="E3238" s="339" t="s">
        <v>23365</v>
      </c>
      <c r="F3238"/>
      <c r="G3238"/>
      <c r="H3238"/>
    </row>
    <row r="3239" spans="1:8" ht="15" x14ac:dyDescent="0.25">
      <c r="A3239" s="16">
        <f t="shared" si="50"/>
        <v>4305</v>
      </c>
      <c r="B3239">
        <v>4305</v>
      </c>
      <c r="C3239" t="s">
        <v>26412</v>
      </c>
      <c r="D3239" s="16" t="s">
        <v>7753</v>
      </c>
      <c r="E3239" s="339" t="s">
        <v>13644</v>
      </c>
      <c r="F3239"/>
      <c r="G3239"/>
      <c r="H3239"/>
    </row>
    <row r="3240" spans="1:8" ht="15" x14ac:dyDescent="0.25">
      <c r="A3240" s="16">
        <f t="shared" si="50"/>
        <v>4306</v>
      </c>
      <c r="B3240">
        <v>4306</v>
      </c>
      <c r="C3240" t="s">
        <v>26413</v>
      </c>
      <c r="D3240" s="16" t="s">
        <v>7753</v>
      </c>
      <c r="E3240" s="339" t="s">
        <v>7817</v>
      </c>
      <c r="F3240"/>
      <c r="G3240"/>
      <c r="H3240"/>
    </row>
    <row r="3241" spans="1:8" ht="15" x14ac:dyDescent="0.25">
      <c r="A3241" s="16">
        <f t="shared" si="50"/>
        <v>4308</v>
      </c>
      <c r="B3241">
        <v>4308</v>
      </c>
      <c r="C3241" t="s">
        <v>26414</v>
      </c>
      <c r="D3241" s="16" t="s">
        <v>7753</v>
      </c>
      <c r="E3241" s="339" t="s">
        <v>7873</v>
      </c>
      <c r="F3241"/>
      <c r="G3241"/>
      <c r="H3241"/>
    </row>
    <row r="3242" spans="1:8" ht="15" x14ac:dyDescent="0.25">
      <c r="A3242" s="16">
        <f t="shared" si="50"/>
        <v>4302</v>
      </c>
      <c r="B3242">
        <v>4302</v>
      </c>
      <c r="C3242" t="s">
        <v>26415</v>
      </c>
      <c r="D3242" s="16" t="s">
        <v>7753</v>
      </c>
      <c r="E3242" s="339" t="s">
        <v>8970</v>
      </c>
      <c r="F3242"/>
      <c r="G3242"/>
      <c r="H3242"/>
    </row>
    <row r="3243" spans="1:8" ht="15" x14ac:dyDescent="0.25">
      <c r="A3243" s="16">
        <f t="shared" si="50"/>
        <v>4300</v>
      </c>
      <c r="B3243">
        <v>4300</v>
      </c>
      <c r="C3243" t="s">
        <v>26416</v>
      </c>
      <c r="D3243" s="16" t="s">
        <v>7753</v>
      </c>
      <c r="E3243" s="339" t="s">
        <v>12664</v>
      </c>
      <c r="F3243"/>
      <c r="G3243"/>
      <c r="H3243"/>
    </row>
    <row r="3244" spans="1:8" ht="15" x14ac:dyDescent="0.25">
      <c r="A3244" s="16">
        <f t="shared" si="50"/>
        <v>4301</v>
      </c>
      <c r="B3244">
        <v>4301</v>
      </c>
      <c r="C3244" t="s">
        <v>26417</v>
      </c>
      <c r="D3244" s="16" t="s">
        <v>7753</v>
      </c>
      <c r="E3244" s="339" t="s">
        <v>24453</v>
      </c>
      <c r="F3244"/>
      <c r="G3244"/>
      <c r="H3244"/>
    </row>
    <row r="3245" spans="1:8" ht="15" x14ac:dyDescent="0.25">
      <c r="A3245" s="16">
        <f t="shared" si="50"/>
        <v>4320</v>
      </c>
      <c r="B3245">
        <v>4320</v>
      </c>
      <c r="C3245" t="s">
        <v>26418</v>
      </c>
      <c r="D3245" s="16" t="s">
        <v>7753</v>
      </c>
      <c r="E3245" s="339" t="s">
        <v>7919</v>
      </c>
      <c r="F3245"/>
      <c r="G3245"/>
      <c r="H3245"/>
    </row>
    <row r="3246" spans="1:8" ht="15" x14ac:dyDescent="0.25">
      <c r="A3246" s="16">
        <f t="shared" si="50"/>
        <v>4318</v>
      </c>
      <c r="B3246">
        <v>4318</v>
      </c>
      <c r="C3246" t="s">
        <v>26419</v>
      </c>
      <c r="D3246" s="16" t="s">
        <v>7753</v>
      </c>
      <c r="E3246" s="339" t="s">
        <v>8133</v>
      </c>
      <c r="F3246"/>
      <c r="G3246"/>
      <c r="H3246"/>
    </row>
    <row r="3247" spans="1:8" ht="15" x14ac:dyDescent="0.25">
      <c r="A3247" s="16">
        <f t="shared" si="50"/>
        <v>40547</v>
      </c>
      <c r="B3247">
        <v>40547</v>
      </c>
      <c r="C3247" t="s">
        <v>26420</v>
      </c>
      <c r="D3247" s="16" t="s">
        <v>8116</v>
      </c>
      <c r="E3247" s="339" t="s">
        <v>26421</v>
      </c>
      <c r="F3247"/>
      <c r="G3247"/>
      <c r="H3247"/>
    </row>
    <row r="3248" spans="1:8" ht="15" x14ac:dyDescent="0.25">
      <c r="A3248" s="16">
        <f t="shared" si="50"/>
        <v>11962</v>
      </c>
      <c r="B3248">
        <v>11962</v>
      </c>
      <c r="C3248" t="s">
        <v>26422</v>
      </c>
      <c r="D3248" s="16" t="s">
        <v>7753</v>
      </c>
      <c r="E3248" s="339" t="s">
        <v>8276</v>
      </c>
      <c r="F3248"/>
      <c r="G3248"/>
      <c r="H3248"/>
    </row>
    <row r="3249" spans="1:8" ht="15" x14ac:dyDescent="0.25">
      <c r="A3249" s="16">
        <f t="shared" si="50"/>
        <v>4332</v>
      </c>
      <c r="B3249">
        <v>4332</v>
      </c>
      <c r="C3249" t="s">
        <v>26423</v>
      </c>
      <c r="D3249" s="16" t="s">
        <v>7753</v>
      </c>
      <c r="E3249" s="339" t="s">
        <v>25594</v>
      </c>
      <c r="F3249"/>
      <c r="G3249"/>
      <c r="H3249"/>
    </row>
    <row r="3250" spans="1:8" ht="15" x14ac:dyDescent="0.25">
      <c r="A3250" s="16">
        <f t="shared" si="50"/>
        <v>4331</v>
      </c>
      <c r="B3250">
        <v>4331</v>
      </c>
      <c r="C3250" t="s">
        <v>26424</v>
      </c>
      <c r="D3250" s="16" t="s">
        <v>7753</v>
      </c>
      <c r="E3250" s="339" t="s">
        <v>16552</v>
      </c>
      <c r="F3250"/>
      <c r="G3250"/>
      <c r="H3250"/>
    </row>
    <row r="3251" spans="1:8" ht="15" x14ac:dyDescent="0.25">
      <c r="A3251" s="16">
        <f t="shared" si="50"/>
        <v>4336</v>
      </c>
      <c r="B3251">
        <v>4336</v>
      </c>
      <c r="C3251" t="s">
        <v>26425</v>
      </c>
      <c r="D3251" s="16" t="s">
        <v>7753</v>
      </c>
      <c r="E3251" s="339" t="s">
        <v>11026</v>
      </c>
      <c r="F3251"/>
      <c r="G3251"/>
      <c r="H3251"/>
    </row>
    <row r="3252" spans="1:8" ht="15" x14ac:dyDescent="0.25">
      <c r="A3252" s="16">
        <f t="shared" si="50"/>
        <v>13294</v>
      </c>
      <c r="B3252">
        <v>13294</v>
      </c>
      <c r="C3252" t="s">
        <v>26426</v>
      </c>
      <c r="D3252" s="16" t="s">
        <v>7753</v>
      </c>
      <c r="E3252" s="339" t="s">
        <v>14923</v>
      </c>
      <c r="F3252"/>
      <c r="G3252"/>
      <c r="H3252"/>
    </row>
    <row r="3253" spans="1:8" ht="15" x14ac:dyDescent="0.25">
      <c r="A3253" s="16">
        <f t="shared" si="50"/>
        <v>11948</v>
      </c>
      <c r="B3253">
        <v>11948</v>
      </c>
      <c r="C3253" t="s">
        <v>26427</v>
      </c>
      <c r="D3253" s="16" t="s">
        <v>7753</v>
      </c>
      <c r="E3253" s="339" t="s">
        <v>26428</v>
      </c>
      <c r="F3253"/>
      <c r="G3253"/>
      <c r="H3253"/>
    </row>
    <row r="3254" spans="1:8" ht="15" x14ac:dyDescent="0.25">
      <c r="A3254" s="16">
        <f t="shared" si="50"/>
        <v>4382</v>
      </c>
      <c r="B3254">
        <v>4382</v>
      </c>
      <c r="C3254" t="s">
        <v>26429</v>
      </c>
      <c r="D3254" s="16" t="s">
        <v>7753</v>
      </c>
      <c r="E3254" s="339" t="s">
        <v>13564</v>
      </c>
      <c r="F3254"/>
      <c r="G3254"/>
      <c r="H3254"/>
    </row>
    <row r="3255" spans="1:8" ht="15" x14ac:dyDescent="0.25">
      <c r="A3255" s="16">
        <f t="shared" si="50"/>
        <v>4354</v>
      </c>
      <c r="B3255">
        <v>4354</v>
      </c>
      <c r="C3255" t="s">
        <v>26430</v>
      </c>
      <c r="D3255" s="16" t="s">
        <v>7753</v>
      </c>
      <c r="E3255" s="339" t="s">
        <v>17030</v>
      </c>
      <c r="F3255"/>
      <c r="G3255"/>
      <c r="H3255"/>
    </row>
    <row r="3256" spans="1:8" ht="15" x14ac:dyDescent="0.25">
      <c r="A3256" s="16">
        <f t="shared" si="50"/>
        <v>40839</v>
      </c>
      <c r="B3256">
        <v>40839</v>
      </c>
      <c r="C3256" t="s">
        <v>26431</v>
      </c>
      <c r="D3256" s="16" t="s">
        <v>8116</v>
      </c>
      <c r="E3256" s="339" t="s">
        <v>26432</v>
      </c>
      <c r="F3256"/>
      <c r="G3256"/>
      <c r="H3256"/>
    </row>
    <row r="3257" spans="1:8" ht="15" x14ac:dyDescent="0.25">
      <c r="A3257" s="16">
        <f t="shared" si="50"/>
        <v>40552</v>
      </c>
      <c r="B3257">
        <v>40552</v>
      </c>
      <c r="C3257" t="s">
        <v>26433</v>
      </c>
      <c r="D3257" s="16" t="s">
        <v>8116</v>
      </c>
      <c r="E3257" s="339" t="s">
        <v>22768</v>
      </c>
      <c r="F3257"/>
      <c r="G3257"/>
      <c r="H3257"/>
    </row>
    <row r="3258" spans="1:8" ht="15" x14ac:dyDescent="0.25">
      <c r="A3258" s="16">
        <f t="shared" si="50"/>
        <v>40549</v>
      </c>
      <c r="B3258">
        <v>40549</v>
      </c>
      <c r="C3258" t="s">
        <v>26434</v>
      </c>
      <c r="D3258" s="16" t="s">
        <v>8116</v>
      </c>
      <c r="E3258" s="339" t="s">
        <v>26435</v>
      </c>
      <c r="F3258"/>
      <c r="G3258"/>
      <c r="H3258"/>
    </row>
    <row r="3259" spans="1:8" ht="15" x14ac:dyDescent="0.25">
      <c r="A3259" s="16">
        <f t="shared" si="50"/>
        <v>4385</v>
      </c>
      <c r="B3259">
        <v>4385</v>
      </c>
      <c r="C3259" t="s">
        <v>26436</v>
      </c>
      <c r="D3259" s="16" t="s">
        <v>7863</v>
      </c>
      <c r="E3259" s="339" t="s">
        <v>26437</v>
      </c>
      <c r="F3259"/>
      <c r="G3259"/>
      <c r="H3259"/>
    </row>
    <row r="3260" spans="1:8" ht="15" x14ac:dyDescent="0.25">
      <c r="A3260" s="16">
        <f t="shared" si="50"/>
        <v>20078</v>
      </c>
      <c r="B3260">
        <v>20078</v>
      </c>
      <c r="C3260" t="s">
        <v>26438</v>
      </c>
      <c r="D3260" s="16" t="s">
        <v>7753</v>
      </c>
      <c r="E3260" s="339" t="s">
        <v>26439</v>
      </c>
      <c r="F3260"/>
      <c r="G3260"/>
      <c r="H3260"/>
    </row>
    <row r="3261" spans="1:8" ht="15" x14ac:dyDescent="0.25">
      <c r="A3261" s="16">
        <f t="shared" si="50"/>
        <v>39897</v>
      </c>
      <c r="B3261">
        <v>39897</v>
      </c>
      <c r="C3261" t="s">
        <v>26440</v>
      </c>
      <c r="D3261" s="16" t="s">
        <v>7753</v>
      </c>
      <c r="E3261" s="339" t="s">
        <v>26441</v>
      </c>
      <c r="F3261"/>
      <c r="G3261"/>
      <c r="H3261"/>
    </row>
    <row r="3262" spans="1:8" ht="15" x14ac:dyDescent="0.25">
      <c r="A3262" s="16">
        <f t="shared" si="50"/>
        <v>118</v>
      </c>
      <c r="B3262">
        <v>118</v>
      </c>
      <c r="C3262" t="s">
        <v>26442</v>
      </c>
      <c r="D3262" s="16" t="s">
        <v>7753</v>
      </c>
      <c r="E3262" s="339" t="s">
        <v>22683</v>
      </c>
      <c r="F3262"/>
      <c r="G3262"/>
      <c r="H3262"/>
    </row>
    <row r="3263" spans="1:8" ht="15" x14ac:dyDescent="0.25">
      <c r="A3263" s="16">
        <f t="shared" si="50"/>
        <v>4396</v>
      </c>
      <c r="B3263">
        <v>4396</v>
      </c>
      <c r="C3263" t="s">
        <v>26443</v>
      </c>
      <c r="D3263" s="16" t="s">
        <v>7752</v>
      </c>
      <c r="E3263" s="339" t="s">
        <v>26444</v>
      </c>
      <c r="F3263"/>
      <c r="G3263"/>
      <c r="H3263"/>
    </row>
    <row r="3264" spans="1:8" ht="15" x14ac:dyDescent="0.25">
      <c r="A3264" s="16">
        <f t="shared" si="50"/>
        <v>36881</v>
      </c>
      <c r="B3264">
        <v>36881</v>
      </c>
      <c r="C3264" t="s">
        <v>26445</v>
      </c>
      <c r="D3264" s="16" t="s">
        <v>7752</v>
      </c>
      <c r="E3264" s="339" t="s">
        <v>20637</v>
      </c>
      <c r="F3264"/>
      <c r="G3264"/>
      <c r="H3264"/>
    </row>
    <row r="3265" spans="1:8" ht="15" x14ac:dyDescent="0.25">
      <c r="A3265" s="16">
        <f t="shared" si="50"/>
        <v>4397</v>
      </c>
      <c r="B3265">
        <v>4397</v>
      </c>
      <c r="C3265" t="s">
        <v>26446</v>
      </c>
      <c r="D3265" s="16" t="s">
        <v>7752</v>
      </c>
      <c r="E3265" s="339" t="s">
        <v>26447</v>
      </c>
      <c r="F3265"/>
      <c r="G3265"/>
      <c r="H3265"/>
    </row>
    <row r="3266" spans="1:8" ht="15" x14ac:dyDescent="0.25">
      <c r="A3266" s="16">
        <f t="shared" si="50"/>
        <v>36882</v>
      </c>
      <c r="B3266">
        <v>36882</v>
      </c>
      <c r="C3266" t="s">
        <v>26448</v>
      </c>
      <c r="D3266" s="16" t="s">
        <v>7752</v>
      </c>
      <c r="E3266" s="339" t="s">
        <v>26449</v>
      </c>
      <c r="F3266"/>
      <c r="G3266"/>
      <c r="H3266"/>
    </row>
    <row r="3267" spans="1:8" ht="15" x14ac:dyDescent="0.25">
      <c r="A3267" s="16">
        <f t="shared" ref="A3267:A3330" si="51">B3267</f>
        <v>4751</v>
      </c>
      <c r="B3267">
        <v>4751</v>
      </c>
      <c r="C3267" t="s">
        <v>26450</v>
      </c>
      <c r="D3267" s="16" t="s">
        <v>7754</v>
      </c>
      <c r="E3267" s="339" t="s">
        <v>22162</v>
      </c>
      <c r="F3267"/>
      <c r="G3267"/>
      <c r="H3267"/>
    </row>
    <row r="3268" spans="1:8" ht="15" x14ac:dyDescent="0.25">
      <c r="A3268" s="16">
        <f t="shared" si="51"/>
        <v>41066</v>
      </c>
      <c r="B3268">
        <v>41066</v>
      </c>
      <c r="C3268" t="s">
        <v>26451</v>
      </c>
      <c r="D3268" s="16" t="s">
        <v>7813</v>
      </c>
      <c r="E3268" s="339" t="s">
        <v>22164</v>
      </c>
      <c r="F3268"/>
      <c r="G3268"/>
      <c r="H3268"/>
    </row>
    <row r="3269" spans="1:8" ht="15" x14ac:dyDescent="0.25">
      <c r="A3269" s="16">
        <f t="shared" si="51"/>
        <v>39604</v>
      </c>
      <c r="B3269">
        <v>39604</v>
      </c>
      <c r="C3269" t="s">
        <v>26452</v>
      </c>
      <c r="D3269" s="16" t="s">
        <v>7753</v>
      </c>
      <c r="E3269" s="339" t="s">
        <v>8358</v>
      </c>
      <c r="F3269"/>
      <c r="G3269"/>
      <c r="H3269"/>
    </row>
    <row r="3270" spans="1:8" ht="15" x14ac:dyDescent="0.25">
      <c r="A3270" s="16">
        <f t="shared" si="51"/>
        <v>39605</v>
      </c>
      <c r="B3270">
        <v>39605</v>
      </c>
      <c r="C3270" t="s">
        <v>26453</v>
      </c>
      <c r="D3270" s="16" t="s">
        <v>7753</v>
      </c>
      <c r="E3270" s="339" t="s">
        <v>14892</v>
      </c>
      <c r="F3270"/>
      <c r="G3270"/>
      <c r="H3270"/>
    </row>
    <row r="3271" spans="1:8" ht="15" x14ac:dyDescent="0.25">
      <c r="A3271" s="16">
        <f t="shared" si="51"/>
        <v>39606</v>
      </c>
      <c r="B3271">
        <v>39606</v>
      </c>
      <c r="C3271" t="s">
        <v>26454</v>
      </c>
      <c r="D3271" s="16" t="s">
        <v>7753</v>
      </c>
      <c r="E3271" s="339" t="s">
        <v>26455</v>
      </c>
      <c r="F3271"/>
      <c r="G3271"/>
      <c r="H3271"/>
    </row>
    <row r="3272" spans="1:8" ht="15" x14ac:dyDescent="0.25">
      <c r="A3272" s="16">
        <f t="shared" si="51"/>
        <v>39607</v>
      </c>
      <c r="B3272">
        <v>39607</v>
      </c>
      <c r="C3272" t="s">
        <v>26456</v>
      </c>
      <c r="D3272" s="16" t="s">
        <v>7753</v>
      </c>
      <c r="E3272" s="339" t="s">
        <v>26457</v>
      </c>
      <c r="F3272"/>
      <c r="G3272"/>
      <c r="H3272"/>
    </row>
    <row r="3273" spans="1:8" ht="15" x14ac:dyDescent="0.25">
      <c r="A3273" s="16">
        <f t="shared" si="51"/>
        <v>39594</v>
      </c>
      <c r="B3273">
        <v>39594</v>
      </c>
      <c r="C3273" t="s">
        <v>26458</v>
      </c>
      <c r="D3273" s="16" t="s">
        <v>7753</v>
      </c>
      <c r="E3273" s="339" t="s">
        <v>26459</v>
      </c>
      <c r="F3273"/>
      <c r="G3273"/>
      <c r="H3273"/>
    </row>
    <row r="3274" spans="1:8" ht="15" x14ac:dyDescent="0.25">
      <c r="A3274" s="16">
        <f t="shared" si="51"/>
        <v>39596</v>
      </c>
      <c r="B3274">
        <v>39596</v>
      </c>
      <c r="C3274" t="s">
        <v>26460</v>
      </c>
      <c r="D3274" s="16" t="s">
        <v>7753</v>
      </c>
      <c r="E3274" s="339" t="s">
        <v>26461</v>
      </c>
      <c r="F3274"/>
      <c r="G3274"/>
      <c r="H3274"/>
    </row>
    <row r="3275" spans="1:8" ht="15" x14ac:dyDescent="0.25">
      <c r="A3275" s="16">
        <f t="shared" si="51"/>
        <v>39595</v>
      </c>
      <c r="B3275">
        <v>39595</v>
      </c>
      <c r="C3275" t="s">
        <v>26462</v>
      </c>
      <c r="D3275" s="16" t="s">
        <v>7753</v>
      </c>
      <c r="E3275" s="339" t="s">
        <v>26463</v>
      </c>
      <c r="F3275"/>
      <c r="G3275"/>
      <c r="H3275"/>
    </row>
    <row r="3276" spans="1:8" ht="15" x14ac:dyDescent="0.25">
      <c r="A3276" s="16">
        <f t="shared" si="51"/>
        <v>39597</v>
      </c>
      <c r="B3276">
        <v>39597</v>
      </c>
      <c r="C3276" t="s">
        <v>26464</v>
      </c>
      <c r="D3276" s="16" t="s">
        <v>7753</v>
      </c>
      <c r="E3276" s="339" t="s">
        <v>26465</v>
      </c>
      <c r="F3276"/>
      <c r="G3276"/>
      <c r="H3276"/>
    </row>
    <row r="3277" spans="1:8" ht="15" x14ac:dyDescent="0.25">
      <c r="A3277" s="16">
        <f t="shared" si="51"/>
        <v>10731</v>
      </c>
      <c r="B3277">
        <v>10731</v>
      </c>
      <c r="C3277" t="s">
        <v>26466</v>
      </c>
      <c r="D3277" s="16" t="s">
        <v>7752</v>
      </c>
      <c r="E3277" s="339" t="s">
        <v>20243</v>
      </c>
      <c r="F3277"/>
      <c r="G3277"/>
      <c r="H3277"/>
    </row>
    <row r="3278" spans="1:8" ht="15" x14ac:dyDescent="0.25">
      <c r="A3278" s="16">
        <f t="shared" si="51"/>
        <v>4704</v>
      </c>
      <c r="B3278">
        <v>4704</v>
      </c>
      <c r="C3278" t="s">
        <v>26467</v>
      </c>
      <c r="D3278" s="16" t="s">
        <v>7752</v>
      </c>
      <c r="E3278" s="339" t="s">
        <v>13594</v>
      </c>
      <c r="F3278"/>
      <c r="G3278"/>
      <c r="H3278"/>
    </row>
    <row r="3279" spans="1:8" ht="15" x14ac:dyDescent="0.25">
      <c r="A3279" s="16">
        <f t="shared" si="51"/>
        <v>10730</v>
      </c>
      <c r="B3279">
        <v>10730</v>
      </c>
      <c r="C3279" t="s">
        <v>26468</v>
      </c>
      <c r="D3279" s="16" t="s">
        <v>7752</v>
      </c>
      <c r="E3279" s="339" t="s">
        <v>26305</v>
      </c>
      <c r="F3279"/>
      <c r="G3279"/>
      <c r="H3279"/>
    </row>
    <row r="3280" spans="1:8" ht="15" x14ac:dyDescent="0.25">
      <c r="A3280" s="16">
        <f t="shared" si="51"/>
        <v>4729</v>
      </c>
      <c r="B3280">
        <v>4729</v>
      </c>
      <c r="C3280" t="s">
        <v>26469</v>
      </c>
      <c r="D3280" s="16" t="s">
        <v>7811</v>
      </c>
      <c r="E3280" s="339" t="s">
        <v>26470</v>
      </c>
      <c r="F3280"/>
      <c r="G3280"/>
      <c r="H3280"/>
    </row>
    <row r="3281" spans="1:8" ht="15" x14ac:dyDescent="0.25">
      <c r="A3281" s="16">
        <f t="shared" si="51"/>
        <v>4720</v>
      </c>
      <c r="B3281">
        <v>4720</v>
      </c>
      <c r="C3281" t="s">
        <v>26471</v>
      </c>
      <c r="D3281" s="16" t="s">
        <v>7811</v>
      </c>
      <c r="E3281" s="339" t="s">
        <v>26472</v>
      </c>
      <c r="F3281"/>
      <c r="G3281"/>
      <c r="H3281"/>
    </row>
    <row r="3282" spans="1:8" ht="15" x14ac:dyDescent="0.25">
      <c r="A3282" s="16">
        <f t="shared" si="51"/>
        <v>4721</v>
      </c>
      <c r="B3282">
        <v>4721</v>
      </c>
      <c r="C3282" t="s">
        <v>26473</v>
      </c>
      <c r="D3282" s="16" t="s">
        <v>7811</v>
      </c>
      <c r="E3282" s="339" t="s">
        <v>26474</v>
      </c>
      <c r="F3282"/>
      <c r="G3282"/>
      <c r="H3282"/>
    </row>
    <row r="3283" spans="1:8" ht="15" x14ac:dyDescent="0.25">
      <c r="A3283" s="16">
        <f t="shared" si="51"/>
        <v>4718</v>
      </c>
      <c r="B3283">
        <v>4718</v>
      </c>
      <c r="C3283" t="s">
        <v>26475</v>
      </c>
      <c r="D3283" s="16" t="s">
        <v>7811</v>
      </c>
      <c r="E3283" s="339" t="s">
        <v>16436</v>
      </c>
      <c r="F3283"/>
      <c r="G3283"/>
      <c r="H3283"/>
    </row>
    <row r="3284" spans="1:8" ht="15" x14ac:dyDescent="0.25">
      <c r="A3284" s="16">
        <f t="shared" si="51"/>
        <v>4722</v>
      </c>
      <c r="B3284">
        <v>4722</v>
      </c>
      <c r="C3284" t="s">
        <v>26476</v>
      </c>
      <c r="D3284" s="16" t="s">
        <v>7811</v>
      </c>
      <c r="E3284" s="339" t="s">
        <v>26477</v>
      </c>
      <c r="F3284"/>
      <c r="G3284"/>
      <c r="H3284"/>
    </row>
    <row r="3285" spans="1:8" ht="15" x14ac:dyDescent="0.25">
      <c r="A3285" s="16">
        <f t="shared" si="51"/>
        <v>4723</v>
      </c>
      <c r="B3285">
        <v>4723</v>
      </c>
      <c r="C3285" t="s">
        <v>26478</v>
      </c>
      <c r="D3285" s="16" t="s">
        <v>7811</v>
      </c>
      <c r="E3285" s="339" t="s">
        <v>21407</v>
      </c>
      <c r="F3285"/>
      <c r="G3285"/>
      <c r="H3285"/>
    </row>
    <row r="3286" spans="1:8" ht="15" x14ac:dyDescent="0.25">
      <c r="A3286" s="16">
        <f t="shared" si="51"/>
        <v>4727</v>
      </c>
      <c r="B3286">
        <v>4727</v>
      </c>
      <c r="C3286" t="s">
        <v>26479</v>
      </c>
      <c r="D3286" s="16" t="s">
        <v>7811</v>
      </c>
      <c r="E3286" s="339" t="s">
        <v>26480</v>
      </c>
      <c r="F3286"/>
      <c r="G3286"/>
      <c r="H3286"/>
    </row>
    <row r="3287" spans="1:8" ht="15" x14ac:dyDescent="0.25">
      <c r="A3287" s="16">
        <f t="shared" si="51"/>
        <v>4748</v>
      </c>
      <c r="B3287">
        <v>4748</v>
      </c>
      <c r="C3287" t="s">
        <v>26481</v>
      </c>
      <c r="D3287" s="16" t="s">
        <v>7811</v>
      </c>
      <c r="E3287" s="339" t="s">
        <v>26482</v>
      </c>
      <c r="F3287"/>
      <c r="G3287"/>
      <c r="H3287"/>
    </row>
    <row r="3288" spans="1:8" ht="15" x14ac:dyDescent="0.25">
      <c r="A3288" s="16">
        <f t="shared" si="51"/>
        <v>4730</v>
      </c>
      <c r="B3288">
        <v>4730</v>
      </c>
      <c r="C3288" t="s">
        <v>26483</v>
      </c>
      <c r="D3288" s="16" t="s">
        <v>7811</v>
      </c>
      <c r="E3288" s="339" t="s">
        <v>20134</v>
      </c>
      <c r="F3288"/>
      <c r="G3288"/>
      <c r="H3288"/>
    </row>
    <row r="3289" spans="1:8" ht="15" x14ac:dyDescent="0.25">
      <c r="A3289" s="16">
        <f t="shared" si="51"/>
        <v>13186</v>
      </c>
      <c r="B3289">
        <v>13186</v>
      </c>
      <c r="C3289" t="s">
        <v>26484</v>
      </c>
      <c r="D3289" s="16" t="s">
        <v>7811</v>
      </c>
      <c r="E3289" s="339" t="s">
        <v>26485</v>
      </c>
      <c r="F3289"/>
      <c r="G3289"/>
      <c r="H3289"/>
    </row>
    <row r="3290" spans="1:8" ht="15" x14ac:dyDescent="0.25">
      <c r="A3290" s="16">
        <f t="shared" si="51"/>
        <v>10737</v>
      </c>
      <c r="B3290">
        <v>10737</v>
      </c>
      <c r="C3290" t="s">
        <v>26486</v>
      </c>
      <c r="D3290" s="16" t="s">
        <v>7752</v>
      </c>
      <c r="E3290" s="339" t="s">
        <v>26487</v>
      </c>
      <c r="F3290"/>
      <c r="G3290"/>
      <c r="H3290"/>
    </row>
    <row r="3291" spans="1:8" ht="15" x14ac:dyDescent="0.25">
      <c r="A3291" s="16">
        <f t="shared" si="51"/>
        <v>10734</v>
      </c>
      <c r="B3291">
        <v>10734</v>
      </c>
      <c r="C3291" t="s">
        <v>26488</v>
      </c>
      <c r="D3291" s="16" t="s">
        <v>7752</v>
      </c>
      <c r="E3291" s="339" t="s">
        <v>26489</v>
      </c>
      <c r="F3291"/>
      <c r="G3291"/>
      <c r="H3291"/>
    </row>
    <row r="3292" spans="1:8" ht="15" x14ac:dyDescent="0.25">
      <c r="A3292" s="16">
        <f t="shared" si="51"/>
        <v>4708</v>
      </c>
      <c r="B3292">
        <v>4708</v>
      </c>
      <c r="C3292" t="s">
        <v>26490</v>
      </c>
      <c r="D3292" s="16" t="s">
        <v>7752</v>
      </c>
      <c r="E3292" s="339" t="s">
        <v>26491</v>
      </c>
      <c r="F3292"/>
      <c r="G3292"/>
      <c r="H3292"/>
    </row>
    <row r="3293" spans="1:8" ht="15" x14ac:dyDescent="0.25">
      <c r="A3293" s="16">
        <f t="shared" si="51"/>
        <v>4712</v>
      </c>
      <c r="B3293">
        <v>4712</v>
      </c>
      <c r="C3293" t="s">
        <v>26492</v>
      </c>
      <c r="D3293" s="16" t="s">
        <v>7752</v>
      </c>
      <c r="E3293" s="339" t="s">
        <v>26493</v>
      </c>
      <c r="F3293"/>
      <c r="G3293"/>
      <c r="H3293"/>
    </row>
    <row r="3294" spans="1:8" ht="15" x14ac:dyDescent="0.25">
      <c r="A3294" s="16">
        <f t="shared" si="51"/>
        <v>4710</v>
      </c>
      <c r="B3294">
        <v>4710</v>
      </c>
      <c r="C3294" t="s">
        <v>26494</v>
      </c>
      <c r="D3294" s="16" t="s">
        <v>7752</v>
      </c>
      <c r="E3294" s="339" t="s">
        <v>26495</v>
      </c>
      <c r="F3294"/>
      <c r="G3294"/>
      <c r="H3294"/>
    </row>
    <row r="3295" spans="1:8" ht="15" x14ac:dyDescent="0.25">
      <c r="A3295" s="16">
        <f t="shared" si="51"/>
        <v>4746</v>
      </c>
      <c r="B3295">
        <v>4746</v>
      </c>
      <c r="C3295" t="s">
        <v>26496</v>
      </c>
      <c r="D3295" s="16" t="s">
        <v>7811</v>
      </c>
      <c r="E3295" s="339" t="s">
        <v>26497</v>
      </c>
      <c r="F3295"/>
      <c r="G3295"/>
      <c r="H3295"/>
    </row>
    <row r="3296" spans="1:8" ht="15" x14ac:dyDescent="0.25">
      <c r="A3296" s="16">
        <f t="shared" si="51"/>
        <v>4750</v>
      </c>
      <c r="B3296">
        <v>4750</v>
      </c>
      <c r="C3296" t="s">
        <v>26498</v>
      </c>
      <c r="D3296" s="16" t="s">
        <v>7754</v>
      </c>
      <c r="E3296" s="339" t="s">
        <v>22162</v>
      </c>
      <c r="F3296"/>
      <c r="G3296"/>
      <c r="H3296"/>
    </row>
    <row r="3297" spans="1:8" ht="15" x14ac:dyDescent="0.25">
      <c r="A3297" s="16">
        <f t="shared" si="51"/>
        <v>41065</v>
      </c>
      <c r="B3297">
        <v>41065</v>
      </c>
      <c r="C3297" t="s">
        <v>26499</v>
      </c>
      <c r="D3297" s="16" t="s">
        <v>7813</v>
      </c>
      <c r="E3297" s="339" t="s">
        <v>22164</v>
      </c>
      <c r="F3297"/>
      <c r="G3297"/>
      <c r="H3297"/>
    </row>
    <row r="3298" spans="1:8" ht="15" x14ac:dyDescent="0.25">
      <c r="A3298" s="16">
        <f t="shared" si="51"/>
        <v>34747</v>
      </c>
      <c r="B3298">
        <v>34747</v>
      </c>
      <c r="C3298" t="s">
        <v>26500</v>
      </c>
      <c r="D3298" s="16" t="s">
        <v>7757</v>
      </c>
      <c r="E3298" s="339" t="s">
        <v>26501</v>
      </c>
      <c r="F3298"/>
      <c r="G3298"/>
      <c r="H3298"/>
    </row>
    <row r="3299" spans="1:8" ht="15" x14ac:dyDescent="0.25">
      <c r="A3299" s="16">
        <f t="shared" si="51"/>
        <v>4826</v>
      </c>
      <c r="B3299">
        <v>4826</v>
      </c>
      <c r="C3299" t="s">
        <v>26502</v>
      </c>
      <c r="D3299" s="16" t="s">
        <v>7757</v>
      </c>
      <c r="E3299" s="339" t="s">
        <v>26503</v>
      </c>
      <c r="F3299"/>
      <c r="G3299"/>
      <c r="H3299"/>
    </row>
    <row r="3300" spans="1:8" ht="15" x14ac:dyDescent="0.25">
      <c r="A3300" s="16">
        <f t="shared" si="51"/>
        <v>41975</v>
      </c>
      <c r="B3300">
        <v>41975</v>
      </c>
      <c r="C3300" t="s">
        <v>26504</v>
      </c>
      <c r="D3300" s="16" t="s">
        <v>7752</v>
      </c>
      <c r="E3300" s="339" t="s">
        <v>26505</v>
      </c>
      <c r="F3300"/>
      <c r="G3300"/>
      <c r="H3300"/>
    </row>
    <row r="3301" spans="1:8" ht="15" x14ac:dyDescent="0.25">
      <c r="A3301" s="16">
        <f t="shared" si="51"/>
        <v>4825</v>
      </c>
      <c r="B3301">
        <v>4825</v>
      </c>
      <c r="C3301" t="s">
        <v>26506</v>
      </c>
      <c r="D3301" s="16" t="s">
        <v>7757</v>
      </c>
      <c r="E3301" s="339" t="s">
        <v>26507</v>
      </c>
      <c r="F3301"/>
      <c r="G3301"/>
      <c r="H3301"/>
    </row>
    <row r="3302" spans="1:8" ht="15" x14ac:dyDescent="0.25">
      <c r="A3302" s="16">
        <f t="shared" si="51"/>
        <v>34744</v>
      </c>
      <c r="B3302">
        <v>34744</v>
      </c>
      <c r="C3302" t="s">
        <v>26508</v>
      </c>
      <c r="D3302" s="16" t="s">
        <v>7752</v>
      </c>
      <c r="E3302" s="339" t="s">
        <v>21198</v>
      </c>
      <c r="F3302"/>
      <c r="G3302"/>
      <c r="H3302"/>
    </row>
    <row r="3303" spans="1:8" ht="15" x14ac:dyDescent="0.25">
      <c r="A3303" s="16">
        <f t="shared" si="51"/>
        <v>39430</v>
      </c>
      <c r="B3303">
        <v>39430</v>
      </c>
      <c r="C3303" t="s">
        <v>26509</v>
      </c>
      <c r="D3303" s="16" t="s">
        <v>7753</v>
      </c>
      <c r="E3303" s="339" t="s">
        <v>16558</v>
      </c>
      <c r="F3303"/>
      <c r="G3303"/>
      <c r="H3303"/>
    </row>
    <row r="3304" spans="1:8" ht="15" x14ac:dyDescent="0.25">
      <c r="A3304" s="16">
        <f t="shared" si="51"/>
        <v>39573</v>
      </c>
      <c r="B3304">
        <v>39573</v>
      </c>
      <c r="C3304" t="s">
        <v>26510</v>
      </c>
      <c r="D3304" s="16" t="s">
        <v>7753</v>
      </c>
      <c r="E3304" s="339" t="s">
        <v>8244</v>
      </c>
      <c r="F3304"/>
      <c r="G3304"/>
      <c r="H3304"/>
    </row>
    <row r="3305" spans="1:8" ht="15" x14ac:dyDescent="0.25">
      <c r="A3305" s="16">
        <f t="shared" si="51"/>
        <v>38410</v>
      </c>
      <c r="B3305">
        <v>38410</v>
      </c>
      <c r="C3305" t="s">
        <v>26511</v>
      </c>
      <c r="D3305" s="16" t="s">
        <v>7753</v>
      </c>
      <c r="E3305" s="339" t="s">
        <v>26512</v>
      </c>
      <c r="F3305"/>
      <c r="G3305"/>
      <c r="H3305"/>
    </row>
    <row r="3306" spans="1:8" ht="15" x14ac:dyDescent="0.25">
      <c r="A3306" s="16">
        <f t="shared" si="51"/>
        <v>41596</v>
      </c>
      <c r="B3306">
        <v>41596</v>
      </c>
      <c r="C3306" t="s">
        <v>26513</v>
      </c>
      <c r="D3306" s="16" t="s">
        <v>7755</v>
      </c>
      <c r="E3306" s="339" t="s">
        <v>13346</v>
      </c>
      <c r="F3306"/>
      <c r="G3306"/>
      <c r="H3306"/>
    </row>
    <row r="3307" spans="1:8" ht="15" x14ac:dyDescent="0.25">
      <c r="A3307" s="16">
        <f t="shared" si="51"/>
        <v>41598</v>
      </c>
      <c r="B3307">
        <v>41598</v>
      </c>
      <c r="C3307" t="s">
        <v>26514</v>
      </c>
      <c r="D3307" s="16" t="s">
        <v>7755</v>
      </c>
      <c r="E3307" s="339" t="s">
        <v>13346</v>
      </c>
      <c r="F3307"/>
      <c r="G3307"/>
      <c r="H3307"/>
    </row>
    <row r="3308" spans="1:8" ht="15" x14ac:dyDescent="0.25">
      <c r="A3308" s="16">
        <f t="shared" si="51"/>
        <v>41594</v>
      </c>
      <c r="B3308">
        <v>41594</v>
      </c>
      <c r="C3308" t="s">
        <v>26515</v>
      </c>
      <c r="D3308" s="16" t="s">
        <v>7755</v>
      </c>
      <c r="E3308" s="339" t="s">
        <v>21675</v>
      </c>
      <c r="F3308"/>
      <c r="G3308"/>
      <c r="H3308"/>
    </row>
    <row r="3309" spans="1:8" ht="15" x14ac:dyDescent="0.25">
      <c r="A3309" s="16">
        <f t="shared" si="51"/>
        <v>43663</v>
      </c>
      <c r="B3309">
        <v>43663</v>
      </c>
      <c r="C3309" t="s">
        <v>26516</v>
      </c>
      <c r="D3309" s="16" t="s">
        <v>7755</v>
      </c>
      <c r="E3309" s="339" t="s">
        <v>14142</v>
      </c>
      <c r="F3309"/>
      <c r="G3309"/>
      <c r="H3309"/>
    </row>
    <row r="3310" spans="1:8" ht="15" x14ac:dyDescent="0.25">
      <c r="A3310" s="16">
        <f t="shared" si="51"/>
        <v>4766</v>
      </c>
      <c r="B3310">
        <v>4766</v>
      </c>
      <c r="C3310" t="s">
        <v>26517</v>
      </c>
      <c r="D3310" s="16" t="s">
        <v>7755</v>
      </c>
      <c r="E3310" s="339" t="s">
        <v>13318</v>
      </c>
      <c r="F3310"/>
      <c r="G3310"/>
      <c r="H3310"/>
    </row>
    <row r="3311" spans="1:8" ht="15" x14ac:dyDescent="0.25">
      <c r="A3311" s="16">
        <f t="shared" si="51"/>
        <v>43664</v>
      </c>
      <c r="B3311">
        <v>43664</v>
      </c>
      <c r="C3311" t="s">
        <v>26518</v>
      </c>
      <c r="D3311" s="16" t="s">
        <v>7755</v>
      </c>
      <c r="E3311" s="339" t="s">
        <v>16091</v>
      </c>
      <c r="F3311"/>
      <c r="G3311"/>
      <c r="H3311"/>
    </row>
    <row r="3312" spans="1:8" ht="15" x14ac:dyDescent="0.25">
      <c r="A3312" s="16">
        <f t="shared" si="51"/>
        <v>43082</v>
      </c>
      <c r="B3312">
        <v>43082</v>
      </c>
      <c r="C3312" t="s">
        <v>26519</v>
      </c>
      <c r="D3312" s="16" t="s">
        <v>7755</v>
      </c>
      <c r="E3312" s="339" t="s">
        <v>12946</v>
      </c>
      <c r="F3312"/>
      <c r="G3312"/>
      <c r="H3312"/>
    </row>
    <row r="3313" spans="1:8" ht="15" x14ac:dyDescent="0.25">
      <c r="A3313" s="16">
        <f t="shared" si="51"/>
        <v>43665</v>
      </c>
      <c r="B3313">
        <v>43665</v>
      </c>
      <c r="C3313" t="s">
        <v>26520</v>
      </c>
      <c r="D3313" s="16" t="s">
        <v>7755</v>
      </c>
      <c r="E3313" s="339" t="s">
        <v>13318</v>
      </c>
      <c r="F3313"/>
      <c r="G3313"/>
      <c r="H3313"/>
    </row>
    <row r="3314" spans="1:8" ht="15" x14ac:dyDescent="0.25">
      <c r="A3314" s="16">
        <f t="shared" si="51"/>
        <v>10966</v>
      </c>
      <c r="B3314">
        <v>10966</v>
      </c>
      <c r="C3314" t="s">
        <v>26521</v>
      </c>
      <c r="D3314" s="16" t="s">
        <v>7755</v>
      </c>
      <c r="E3314" s="339" t="s">
        <v>14142</v>
      </c>
      <c r="F3314"/>
      <c r="G3314"/>
      <c r="H3314"/>
    </row>
    <row r="3315" spans="1:8" ht="15" x14ac:dyDescent="0.25">
      <c r="A3315" s="16">
        <f t="shared" si="51"/>
        <v>43692</v>
      </c>
      <c r="B3315">
        <v>43692</v>
      </c>
      <c r="C3315" t="s">
        <v>26522</v>
      </c>
      <c r="D3315" s="16" t="s">
        <v>7755</v>
      </c>
      <c r="E3315" s="339" t="s">
        <v>14142</v>
      </c>
      <c r="F3315"/>
      <c r="G3315"/>
      <c r="H3315"/>
    </row>
    <row r="3316" spans="1:8" ht="15" x14ac:dyDescent="0.25">
      <c r="A3316" s="16">
        <f t="shared" si="51"/>
        <v>43083</v>
      </c>
      <c r="B3316">
        <v>43083</v>
      </c>
      <c r="C3316" t="s">
        <v>26523</v>
      </c>
      <c r="D3316" s="16" t="s">
        <v>7755</v>
      </c>
      <c r="E3316" s="339" t="s">
        <v>12623</v>
      </c>
      <c r="F3316"/>
      <c r="G3316"/>
      <c r="H3316"/>
    </row>
    <row r="3317" spans="1:8" ht="15" x14ac:dyDescent="0.25">
      <c r="A3317" s="16">
        <f t="shared" si="51"/>
        <v>40535</v>
      </c>
      <c r="B3317">
        <v>40535</v>
      </c>
      <c r="C3317" t="s">
        <v>26524</v>
      </c>
      <c r="D3317" s="16" t="s">
        <v>7755</v>
      </c>
      <c r="E3317" s="339" t="s">
        <v>12623</v>
      </c>
      <c r="F3317"/>
      <c r="G3317"/>
      <c r="H3317"/>
    </row>
    <row r="3318" spans="1:8" ht="15" x14ac:dyDescent="0.25">
      <c r="A3318" s="16">
        <f t="shared" si="51"/>
        <v>39427</v>
      </c>
      <c r="B3318">
        <v>39427</v>
      </c>
      <c r="C3318" t="s">
        <v>26525</v>
      </c>
      <c r="D3318" s="16" t="s">
        <v>7757</v>
      </c>
      <c r="E3318" s="339" t="s">
        <v>13919</v>
      </c>
      <c r="F3318"/>
      <c r="G3318"/>
      <c r="H3318"/>
    </row>
    <row r="3319" spans="1:8" ht="15" x14ac:dyDescent="0.25">
      <c r="A3319" s="16">
        <f t="shared" si="51"/>
        <v>39424</v>
      </c>
      <c r="B3319">
        <v>39424</v>
      </c>
      <c r="C3319" t="s">
        <v>26526</v>
      </c>
      <c r="D3319" s="16" t="s">
        <v>7757</v>
      </c>
      <c r="E3319" s="339" t="s">
        <v>7766</v>
      </c>
      <c r="F3319"/>
      <c r="G3319"/>
      <c r="H3319"/>
    </row>
    <row r="3320" spans="1:8" ht="15" x14ac:dyDescent="0.25">
      <c r="A3320" s="16">
        <f t="shared" si="51"/>
        <v>39425</v>
      </c>
      <c r="B3320">
        <v>39425</v>
      </c>
      <c r="C3320" t="s">
        <v>26527</v>
      </c>
      <c r="D3320" s="16" t="s">
        <v>7757</v>
      </c>
      <c r="E3320" s="339" t="s">
        <v>21668</v>
      </c>
      <c r="F3320"/>
      <c r="G3320"/>
      <c r="H3320"/>
    </row>
    <row r="3321" spans="1:8" ht="15" x14ac:dyDescent="0.25">
      <c r="A3321" s="16">
        <f t="shared" si="51"/>
        <v>40664</v>
      </c>
      <c r="B3321">
        <v>40664</v>
      </c>
      <c r="C3321" t="s">
        <v>26528</v>
      </c>
      <c r="D3321" s="16" t="s">
        <v>7755</v>
      </c>
      <c r="E3321" s="339" t="s">
        <v>12608</v>
      </c>
      <c r="F3321"/>
      <c r="G3321"/>
      <c r="H3321"/>
    </row>
    <row r="3322" spans="1:8" ht="15" x14ac:dyDescent="0.25">
      <c r="A3322" s="16">
        <f t="shared" si="51"/>
        <v>34360</v>
      </c>
      <c r="B3322">
        <v>34360</v>
      </c>
      <c r="C3322" t="s">
        <v>26529</v>
      </c>
      <c r="D3322" s="16" t="s">
        <v>7755</v>
      </c>
      <c r="E3322" s="339" t="s">
        <v>26530</v>
      </c>
      <c r="F3322"/>
      <c r="G3322"/>
      <c r="H3322"/>
    </row>
    <row r="3323" spans="1:8" ht="15" x14ac:dyDescent="0.25">
      <c r="A3323" s="16">
        <f t="shared" si="51"/>
        <v>20259</v>
      </c>
      <c r="B3323">
        <v>20259</v>
      </c>
      <c r="C3323" t="s">
        <v>26531</v>
      </c>
      <c r="D3323" s="16" t="s">
        <v>7757</v>
      </c>
      <c r="E3323" s="339" t="s">
        <v>25784</v>
      </c>
      <c r="F3323"/>
      <c r="G3323"/>
      <c r="H3323"/>
    </row>
    <row r="3324" spans="1:8" ht="15" x14ac:dyDescent="0.25">
      <c r="A3324" s="16">
        <f t="shared" si="51"/>
        <v>14077</v>
      </c>
      <c r="B3324">
        <v>14077</v>
      </c>
      <c r="C3324" t="s">
        <v>26532</v>
      </c>
      <c r="D3324" s="16" t="s">
        <v>7757</v>
      </c>
      <c r="E3324" s="339" t="s">
        <v>26533</v>
      </c>
      <c r="F3324"/>
      <c r="G3324"/>
      <c r="H3324"/>
    </row>
    <row r="3325" spans="1:8" ht="15" x14ac:dyDescent="0.25">
      <c r="A3325" s="16">
        <f t="shared" si="51"/>
        <v>3678</v>
      </c>
      <c r="B3325">
        <v>3678</v>
      </c>
      <c r="C3325" t="s">
        <v>26534</v>
      </c>
      <c r="D3325" s="16" t="s">
        <v>7757</v>
      </c>
      <c r="E3325" s="339" t="s">
        <v>26535</v>
      </c>
      <c r="F3325"/>
      <c r="G3325"/>
      <c r="H3325"/>
    </row>
    <row r="3326" spans="1:8" ht="15" x14ac:dyDescent="0.25">
      <c r="A3326" s="16">
        <f t="shared" si="51"/>
        <v>585</v>
      </c>
      <c r="B3326">
        <v>585</v>
      </c>
      <c r="C3326" t="s">
        <v>26536</v>
      </c>
      <c r="D3326" s="16" t="s">
        <v>7755</v>
      </c>
      <c r="E3326" s="339" t="s">
        <v>14467</v>
      </c>
      <c r="F3326"/>
      <c r="G3326"/>
      <c r="H3326"/>
    </row>
    <row r="3327" spans="1:8" ht="15" x14ac:dyDescent="0.25">
      <c r="A3327" s="16">
        <f t="shared" si="51"/>
        <v>39418</v>
      </c>
      <c r="B3327">
        <v>39418</v>
      </c>
      <c r="C3327" t="s">
        <v>26537</v>
      </c>
      <c r="D3327" s="16" t="s">
        <v>7757</v>
      </c>
      <c r="E3327" s="339" t="s">
        <v>8310</v>
      </c>
      <c r="F3327"/>
      <c r="G3327"/>
      <c r="H3327"/>
    </row>
    <row r="3328" spans="1:8" ht="15" x14ac:dyDescent="0.25">
      <c r="A3328" s="16">
        <f t="shared" si="51"/>
        <v>39419</v>
      </c>
      <c r="B3328">
        <v>39419</v>
      </c>
      <c r="C3328" t="s">
        <v>26538</v>
      </c>
      <c r="D3328" s="16" t="s">
        <v>7757</v>
      </c>
      <c r="E3328" s="339" t="s">
        <v>12403</v>
      </c>
      <c r="F3328"/>
      <c r="G3328"/>
      <c r="H3328"/>
    </row>
    <row r="3329" spans="1:8" ht="15" x14ac:dyDescent="0.25">
      <c r="A3329" s="16">
        <f t="shared" si="51"/>
        <v>39420</v>
      </c>
      <c r="B3329">
        <v>39420</v>
      </c>
      <c r="C3329" t="s">
        <v>26539</v>
      </c>
      <c r="D3329" s="16" t="s">
        <v>7757</v>
      </c>
      <c r="E3329" s="339" t="s">
        <v>14156</v>
      </c>
      <c r="F3329"/>
      <c r="G3329"/>
      <c r="H3329"/>
    </row>
    <row r="3330" spans="1:8" ht="15" x14ac:dyDescent="0.25">
      <c r="A3330" s="16">
        <f t="shared" si="51"/>
        <v>39571</v>
      </c>
      <c r="B3330">
        <v>39571</v>
      </c>
      <c r="C3330" t="s">
        <v>26540</v>
      </c>
      <c r="D3330" s="16" t="s">
        <v>7757</v>
      </c>
      <c r="E3330" s="339" t="s">
        <v>26541</v>
      </c>
      <c r="F3330"/>
      <c r="G3330"/>
      <c r="H3330"/>
    </row>
    <row r="3331" spans="1:8" ht="15" x14ac:dyDescent="0.25">
      <c r="A3331" s="16">
        <f t="shared" ref="A3331:A3394" si="52">B3331</f>
        <v>39421</v>
      </c>
      <c r="B3331">
        <v>39421</v>
      </c>
      <c r="C3331" t="s">
        <v>26542</v>
      </c>
      <c r="D3331" s="16" t="s">
        <v>7757</v>
      </c>
      <c r="E3331" s="339" t="s">
        <v>8287</v>
      </c>
      <c r="F3331"/>
      <c r="G3331"/>
      <c r="H3331"/>
    </row>
    <row r="3332" spans="1:8" ht="15" x14ac:dyDescent="0.25">
      <c r="A3332" s="16">
        <f t="shared" si="52"/>
        <v>39422</v>
      </c>
      <c r="B3332">
        <v>39422</v>
      </c>
      <c r="C3332" t="s">
        <v>26543</v>
      </c>
      <c r="D3332" s="16" t="s">
        <v>7757</v>
      </c>
      <c r="E3332" s="339" t="s">
        <v>12647</v>
      </c>
      <c r="F3332"/>
      <c r="G3332"/>
      <c r="H3332"/>
    </row>
    <row r="3333" spans="1:8" ht="15" x14ac:dyDescent="0.25">
      <c r="A3333" s="16">
        <f t="shared" si="52"/>
        <v>39423</v>
      </c>
      <c r="B3333">
        <v>39423</v>
      </c>
      <c r="C3333" t="s">
        <v>26544</v>
      </c>
      <c r="D3333" s="16" t="s">
        <v>7757</v>
      </c>
      <c r="E3333" s="339" t="s">
        <v>8059</v>
      </c>
      <c r="F3333"/>
      <c r="G3333"/>
      <c r="H3333"/>
    </row>
    <row r="3334" spans="1:8" ht="15" x14ac:dyDescent="0.25">
      <c r="A3334" s="16">
        <f t="shared" si="52"/>
        <v>39426</v>
      </c>
      <c r="B3334">
        <v>39426</v>
      </c>
      <c r="C3334" t="s">
        <v>26545</v>
      </c>
      <c r="D3334" s="16" t="s">
        <v>7757</v>
      </c>
      <c r="E3334" s="339" t="s">
        <v>13892</v>
      </c>
      <c r="F3334"/>
      <c r="G3334"/>
      <c r="H3334"/>
    </row>
    <row r="3335" spans="1:8" ht="15" x14ac:dyDescent="0.25">
      <c r="A3335" s="16">
        <f t="shared" si="52"/>
        <v>39429</v>
      </c>
      <c r="B3335">
        <v>39429</v>
      </c>
      <c r="C3335" t="s">
        <v>26546</v>
      </c>
      <c r="D3335" s="16" t="s">
        <v>7757</v>
      </c>
      <c r="E3335" s="339" t="s">
        <v>8370</v>
      </c>
      <c r="F3335"/>
      <c r="G3335"/>
      <c r="H3335"/>
    </row>
    <row r="3336" spans="1:8" ht="15" x14ac:dyDescent="0.25">
      <c r="A3336" s="16">
        <f t="shared" si="52"/>
        <v>39428</v>
      </c>
      <c r="B3336">
        <v>39428</v>
      </c>
      <c r="C3336" t="s">
        <v>26547</v>
      </c>
      <c r="D3336" s="16" t="s">
        <v>7757</v>
      </c>
      <c r="E3336" s="339" t="s">
        <v>7952</v>
      </c>
      <c r="F3336"/>
      <c r="G3336"/>
      <c r="H3336"/>
    </row>
    <row r="3337" spans="1:8" ht="15" x14ac:dyDescent="0.25">
      <c r="A3337" s="16">
        <f t="shared" si="52"/>
        <v>39572</v>
      </c>
      <c r="B3337">
        <v>39572</v>
      </c>
      <c r="C3337" t="s">
        <v>26548</v>
      </c>
      <c r="D3337" s="16" t="s">
        <v>7757</v>
      </c>
      <c r="E3337" s="339" t="s">
        <v>7798</v>
      </c>
      <c r="F3337"/>
      <c r="G3337"/>
      <c r="H3337"/>
    </row>
    <row r="3338" spans="1:8" ht="15" x14ac:dyDescent="0.25">
      <c r="A3338" s="16">
        <f t="shared" si="52"/>
        <v>39570</v>
      </c>
      <c r="B3338">
        <v>39570</v>
      </c>
      <c r="C3338" t="s">
        <v>26549</v>
      </c>
      <c r="D3338" s="16" t="s">
        <v>7757</v>
      </c>
      <c r="E3338" s="339" t="s">
        <v>14135</v>
      </c>
      <c r="F3338"/>
      <c r="G3338"/>
      <c r="H3338"/>
    </row>
    <row r="3339" spans="1:8" ht="15" x14ac:dyDescent="0.25">
      <c r="A3339" s="16">
        <f t="shared" si="52"/>
        <v>39569</v>
      </c>
      <c r="B3339">
        <v>39569</v>
      </c>
      <c r="C3339" t="s">
        <v>26550</v>
      </c>
      <c r="D3339" s="16" t="s">
        <v>7757</v>
      </c>
      <c r="E3339" s="339" t="s">
        <v>12805</v>
      </c>
      <c r="F3339"/>
      <c r="G3339"/>
      <c r="H3339"/>
    </row>
    <row r="3340" spans="1:8" ht="15" x14ac:dyDescent="0.25">
      <c r="A3340" s="16">
        <f t="shared" si="52"/>
        <v>11552</v>
      </c>
      <c r="B3340">
        <v>11552</v>
      </c>
      <c r="C3340" t="s">
        <v>26551</v>
      </c>
      <c r="D3340" s="16" t="s">
        <v>7757</v>
      </c>
      <c r="E3340" s="339" t="s">
        <v>10619</v>
      </c>
      <c r="F3340"/>
      <c r="G3340"/>
      <c r="H3340"/>
    </row>
    <row r="3341" spans="1:8" ht="15" x14ac:dyDescent="0.25">
      <c r="A3341" s="16">
        <f t="shared" si="52"/>
        <v>40598</v>
      </c>
      <c r="B3341">
        <v>40598</v>
      </c>
      <c r="C3341" t="s">
        <v>26552</v>
      </c>
      <c r="D3341" s="16" t="s">
        <v>7755</v>
      </c>
      <c r="E3341" s="339" t="s">
        <v>10144</v>
      </c>
      <c r="F3341"/>
      <c r="G3341"/>
      <c r="H3341"/>
    </row>
    <row r="3342" spans="1:8" ht="15" x14ac:dyDescent="0.25">
      <c r="A3342" s="16">
        <f t="shared" si="52"/>
        <v>39029</v>
      </c>
      <c r="B3342">
        <v>39029</v>
      </c>
      <c r="C3342" t="s">
        <v>26553</v>
      </c>
      <c r="D3342" s="16" t="s">
        <v>7757</v>
      </c>
      <c r="E3342" s="339" t="s">
        <v>21325</v>
      </c>
      <c r="F3342"/>
      <c r="G3342"/>
      <c r="H3342"/>
    </row>
    <row r="3343" spans="1:8" ht="15" x14ac:dyDescent="0.25">
      <c r="A3343" s="16">
        <f t="shared" si="52"/>
        <v>39028</v>
      </c>
      <c r="B3343">
        <v>39028</v>
      </c>
      <c r="C3343" t="s">
        <v>26554</v>
      </c>
      <c r="D3343" s="16" t="s">
        <v>7757</v>
      </c>
      <c r="E3343" s="339" t="s">
        <v>14161</v>
      </c>
      <c r="F3343"/>
      <c r="G3343"/>
      <c r="H3343"/>
    </row>
    <row r="3344" spans="1:8" ht="15" x14ac:dyDescent="0.25">
      <c r="A3344" s="16">
        <f t="shared" si="52"/>
        <v>39328</v>
      </c>
      <c r="B3344">
        <v>39328</v>
      </c>
      <c r="C3344" t="s">
        <v>26555</v>
      </c>
      <c r="D3344" s="16" t="s">
        <v>7757</v>
      </c>
      <c r="E3344" s="339" t="s">
        <v>8323</v>
      </c>
      <c r="F3344"/>
      <c r="G3344"/>
      <c r="H3344"/>
    </row>
    <row r="3345" spans="1:8" ht="15" x14ac:dyDescent="0.25">
      <c r="A3345" s="16">
        <f t="shared" si="52"/>
        <v>38541</v>
      </c>
      <c r="B3345">
        <v>38541</v>
      </c>
      <c r="C3345" t="s">
        <v>26556</v>
      </c>
      <c r="D3345" s="16" t="s">
        <v>7753</v>
      </c>
      <c r="E3345" s="339" t="s">
        <v>26557</v>
      </c>
      <c r="F3345"/>
      <c r="G3345"/>
      <c r="H3345"/>
    </row>
    <row r="3346" spans="1:8" ht="15" x14ac:dyDescent="0.25">
      <c r="A3346" s="16">
        <f t="shared" si="52"/>
        <v>38542</v>
      </c>
      <c r="B3346">
        <v>38542</v>
      </c>
      <c r="C3346" t="s">
        <v>26558</v>
      </c>
      <c r="D3346" s="16" t="s">
        <v>7753</v>
      </c>
      <c r="E3346" s="339" t="s">
        <v>26559</v>
      </c>
      <c r="F3346"/>
      <c r="G3346"/>
      <c r="H3346"/>
    </row>
    <row r="3347" spans="1:8" ht="15" x14ac:dyDescent="0.25">
      <c r="A3347" s="16">
        <f t="shared" si="52"/>
        <v>38543</v>
      </c>
      <c r="B3347">
        <v>38543</v>
      </c>
      <c r="C3347" t="s">
        <v>26560</v>
      </c>
      <c r="D3347" s="16" t="s">
        <v>7753</v>
      </c>
      <c r="E3347" s="339" t="s">
        <v>26561</v>
      </c>
      <c r="F3347"/>
      <c r="G3347"/>
      <c r="H3347"/>
    </row>
    <row r="3348" spans="1:8" ht="15" x14ac:dyDescent="0.25">
      <c r="A3348" s="16">
        <f t="shared" si="52"/>
        <v>40406</v>
      </c>
      <c r="B3348">
        <v>40406</v>
      </c>
      <c r="C3348" t="s">
        <v>26562</v>
      </c>
      <c r="D3348" s="16" t="s">
        <v>7753</v>
      </c>
      <c r="E3348" s="339" t="s">
        <v>26563</v>
      </c>
      <c r="F3348"/>
      <c r="G3348"/>
      <c r="H3348"/>
    </row>
    <row r="3349" spans="1:8" ht="15" x14ac:dyDescent="0.25">
      <c r="A3349" s="16">
        <f t="shared" si="52"/>
        <v>40789</v>
      </c>
      <c r="B3349">
        <v>40789</v>
      </c>
      <c r="C3349" t="s">
        <v>26564</v>
      </c>
      <c r="D3349" s="16" t="s">
        <v>7753</v>
      </c>
      <c r="E3349" s="339" t="s">
        <v>26565</v>
      </c>
      <c r="F3349"/>
      <c r="G3349"/>
      <c r="H3349"/>
    </row>
    <row r="3350" spans="1:8" ht="15" x14ac:dyDescent="0.25">
      <c r="A3350" s="16">
        <f t="shared" si="52"/>
        <v>40791</v>
      </c>
      <c r="B3350">
        <v>40791</v>
      </c>
      <c r="C3350" t="s">
        <v>26566</v>
      </c>
      <c r="D3350" s="16" t="s">
        <v>7753</v>
      </c>
      <c r="E3350" s="339" t="s">
        <v>26567</v>
      </c>
      <c r="F3350"/>
      <c r="G3350"/>
      <c r="H3350"/>
    </row>
    <row r="3351" spans="1:8" ht="15" x14ac:dyDescent="0.25">
      <c r="A3351" s="16">
        <f t="shared" si="52"/>
        <v>11651</v>
      </c>
      <c r="B3351">
        <v>11651</v>
      </c>
      <c r="C3351" t="s">
        <v>26568</v>
      </c>
      <c r="D3351" s="16" t="s">
        <v>7753</v>
      </c>
      <c r="E3351" s="339" t="s">
        <v>26569</v>
      </c>
      <c r="F3351"/>
      <c r="G3351"/>
      <c r="H3351"/>
    </row>
    <row r="3352" spans="1:8" ht="15" x14ac:dyDescent="0.25">
      <c r="A3352" s="16">
        <f t="shared" si="52"/>
        <v>40435</v>
      </c>
      <c r="B3352">
        <v>40435</v>
      </c>
      <c r="C3352" t="s">
        <v>26570</v>
      </c>
      <c r="D3352" s="16" t="s">
        <v>7753</v>
      </c>
      <c r="E3352" s="339" t="s">
        <v>26571</v>
      </c>
      <c r="F3352"/>
      <c r="G3352"/>
      <c r="H3352"/>
    </row>
    <row r="3353" spans="1:8" ht="15" x14ac:dyDescent="0.25">
      <c r="A3353" s="16">
        <f t="shared" si="52"/>
        <v>39012</v>
      </c>
      <c r="B3353">
        <v>39012</v>
      </c>
      <c r="C3353" t="s">
        <v>26572</v>
      </c>
      <c r="D3353" s="16" t="s">
        <v>7753</v>
      </c>
      <c r="E3353" s="339" t="s">
        <v>26573</v>
      </c>
      <c r="F3353"/>
      <c r="G3353"/>
      <c r="H3353"/>
    </row>
    <row r="3354" spans="1:8" ht="15" x14ac:dyDescent="0.25">
      <c r="A3354" s="16">
        <f t="shared" si="52"/>
        <v>13617</v>
      </c>
      <c r="B3354">
        <v>13617</v>
      </c>
      <c r="C3354" t="s">
        <v>26574</v>
      </c>
      <c r="D3354" s="16" t="s">
        <v>7753</v>
      </c>
      <c r="E3354" s="339" t="s">
        <v>26575</v>
      </c>
      <c r="F3354"/>
      <c r="G3354"/>
      <c r="H3354"/>
    </row>
    <row r="3355" spans="1:8" ht="15" x14ac:dyDescent="0.25">
      <c r="A3355" s="16">
        <f t="shared" si="52"/>
        <v>35274</v>
      </c>
      <c r="B3355">
        <v>35274</v>
      </c>
      <c r="C3355" t="s">
        <v>26576</v>
      </c>
      <c r="D3355" s="16" t="s">
        <v>7757</v>
      </c>
      <c r="E3355" s="339" t="s">
        <v>26577</v>
      </c>
      <c r="F3355"/>
      <c r="G3355"/>
      <c r="H3355"/>
    </row>
    <row r="3356" spans="1:8" ht="15" x14ac:dyDescent="0.25">
      <c r="A3356" s="16">
        <f t="shared" si="52"/>
        <v>35275</v>
      </c>
      <c r="B3356">
        <v>35275</v>
      </c>
      <c r="C3356" t="s">
        <v>26578</v>
      </c>
      <c r="D3356" s="16" t="s">
        <v>7757</v>
      </c>
      <c r="E3356" s="339" t="s">
        <v>26579</v>
      </c>
      <c r="F3356"/>
      <c r="G3356"/>
      <c r="H3356"/>
    </row>
    <row r="3357" spans="1:8" ht="15" x14ac:dyDescent="0.25">
      <c r="A3357" s="16">
        <f t="shared" si="52"/>
        <v>35276</v>
      </c>
      <c r="B3357">
        <v>35276</v>
      </c>
      <c r="C3357" t="s">
        <v>26580</v>
      </c>
      <c r="D3357" s="16" t="s">
        <v>7757</v>
      </c>
      <c r="E3357" s="339" t="s">
        <v>26581</v>
      </c>
      <c r="F3357"/>
      <c r="G3357"/>
      <c r="H3357"/>
    </row>
    <row r="3358" spans="1:8" ht="15" x14ac:dyDescent="0.25">
      <c r="A3358" s="16">
        <f t="shared" si="52"/>
        <v>38386</v>
      </c>
      <c r="B3358">
        <v>38386</v>
      </c>
      <c r="C3358" t="s">
        <v>26582</v>
      </c>
      <c r="D3358" s="16" t="s">
        <v>7753</v>
      </c>
      <c r="E3358" s="339" t="s">
        <v>10699</v>
      </c>
      <c r="F3358"/>
      <c r="G3358"/>
      <c r="H3358"/>
    </row>
    <row r="3359" spans="1:8" ht="15" x14ac:dyDescent="0.25">
      <c r="A3359" s="16">
        <f t="shared" si="52"/>
        <v>11091</v>
      </c>
      <c r="B3359">
        <v>11091</v>
      </c>
      <c r="C3359" t="s">
        <v>26583</v>
      </c>
      <c r="D3359" s="16" t="s">
        <v>7753</v>
      </c>
      <c r="E3359" s="339" t="s">
        <v>9419</v>
      </c>
      <c r="F3359"/>
      <c r="G3359"/>
      <c r="H3359"/>
    </row>
    <row r="3360" spans="1:8" ht="15" x14ac:dyDescent="0.25">
      <c r="A3360" s="16">
        <f t="shared" si="52"/>
        <v>37586</v>
      </c>
      <c r="B3360">
        <v>37586</v>
      </c>
      <c r="C3360" t="s">
        <v>26584</v>
      </c>
      <c r="D3360" s="16" t="s">
        <v>8116</v>
      </c>
      <c r="E3360" s="339" t="s">
        <v>26585</v>
      </c>
      <c r="F3360"/>
      <c r="G3360"/>
      <c r="H3360"/>
    </row>
    <row r="3361" spans="1:8" ht="15" x14ac:dyDescent="0.25">
      <c r="A3361" s="16">
        <f t="shared" si="52"/>
        <v>37395</v>
      </c>
      <c r="B3361">
        <v>37395</v>
      </c>
      <c r="C3361" t="s">
        <v>26586</v>
      </c>
      <c r="D3361" s="16" t="s">
        <v>8116</v>
      </c>
      <c r="E3361" s="339" t="s">
        <v>20237</v>
      </c>
      <c r="F3361"/>
      <c r="G3361"/>
      <c r="H3361"/>
    </row>
    <row r="3362" spans="1:8" ht="15" x14ac:dyDescent="0.25">
      <c r="A3362" s="16">
        <f t="shared" si="52"/>
        <v>14147</v>
      </c>
      <c r="B3362">
        <v>14147</v>
      </c>
      <c r="C3362" t="s">
        <v>26587</v>
      </c>
      <c r="D3362" s="16" t="s">
        <v>8116</v>
      </c>
      <c r="E3362" s="339" t="s">
        <v>26588</v>
      </c>
      <c r="F3362"/>
      <c r="G3362"/>
      <c r="H3362"/>
    </row>
    <row r="3363" spans="1:8" ht="15" x14ac:dyDescent="0.25">
      <c r="A3363" s="16">
        <f t="shared" si="52"/>
        <v>37396</v>
      </c>
      <c r="B3363">
        <v>37396</v>
      </c>
      <c r="C3363" t="s">
        <v>26589</v>
      </c>
      <c r="D3363" s="16" t="s">
        <v>8116</v>
      </c>
      <c r="E3363" s="339" t="s">
        <v>13617</v>
      </c>
      <c r="F3363"/>
      <c r="G3363"/>
      <c r="H3363"/>
    </row>
    <row r="3364" spans="1:8" ht="15" x14ac:dyDescent="0.25">
      <c r="A3364" s="16">
        <f t="shared" si="52"/>
        <v>37397</v>
      </c>
      <c r="B3364">
        <v>37397</v>
      </c>
      <c r="C3364" t="s">
        <v>26590</v>
      </c>
      <c r="D3364" s="16" t="s">
        <v>8116</v>
      </c>
      <c r="E3364" s="339" t="s">
        <v>21210</v>
      </c>
      <c r="F3364"/>
      <c r="G3364"/>
      <c r="H3364"/>
    </row>
    <row r="3365" spans="1:8" ht="15" x14ac:dyDescent="0.25">
      <c r="A3365" s="16">
        <f t="shared" si="52"/>
        <v>43606</v>
      </c>
      <c r="B3365">
        <v>43606</v>
      </c>
      <c r="C3365" t="s">
        <v>26591</v>
      </c>
      <c r="D3365" s="16" t="s">
        <v>7753</v>
      </c>
      <c r="E3365" s="339" t="s">
        <v>26592</v>
      </c>
      <c r="F3365"/>
      <c r="G3365"/>
      <c r="H3365"/>
    </row>
    <row r="3366" spans="1:8" ht="15" x14ac:dyDescent="0.25">
      <c r="A3366" s="16">
        <f t="shared" si="52"/>
        <v>444</v>
      </c>
      <c r="B3366">
        <v>444</v>
      </c>
      <c r="C3366" t="s">
        <v>26593</v>
      </c>
      <c r="D3366" s="16" t="s">
        <v>7753</v>
      </c>
      <c r="E3366" s="339" t="s">
        <v>26594</v>
      </c>
      <c r="F3366"/>
      <c r="G3366"/>
      <c r="H3366"/>
    </row>
    <row r="3367" spans="1:8" ht="15" x14ac:dyDescent="0.25">
      <c r="A3367" s="16">
        <f t="shared" si="52"/>
        <v>445</v>
      </c>
      <c r="B3367">
        <v>445</v>
      </c>
      <c r="C3367" t="s">
        <v>26595</v>
      </c>
      <c r="D3367" s="16" t="s">
        <v>7753</v>
      </c>
      <c r="E3367" s="339" t="s">
        <v>16061</v>
      </c>
      <c r="F3367"/>
      <c r="G3367"/>
      <c r="H3367"/>
    </row>
    <row r="3368" spans="1:8" ht="15" x14ac:dyDescent="0.25">
      <c r="A3368" s="16">
        <f t="shared" si="52"/>
        <v>4783</v>
      </c>
      <c r="B3368">
        <v>4783</v>
      </c>
      <c r="C3368" t="s">
        <v>26596</v>
      </c>
      <c r="D3368" s="16" t="s">
        <v>7754</v>
      </c>
      <c r="E3368" s="339" t="s">
        <v>22162</v>
      </c>
      <c r="F3368"/>
      <c r="G3368"/>
      <c r="H3368"/>
    </row>
    <row r="3369" spans="1:8" ht="15" x14ac:dyDescent="0.25">
      <c r="A3369" s="16">
        <f t="shared" si="52"/>
        <v>41079</v>
      </c>
      <c r="B3369">
        <v>41079</v>
      </c>
      <c r="C3369" t="s">
        <v>26597</v>
      </c>
      <c r="D3369" s="16" t="s">
        <v>7813</v>
      </c>
      <c r="E3369" s="339" t="s">
        <v>22164</v>
      </c>
      <c r="F3369"/>
      <c r="G3369"/>
      <c r="H3369"/>
    </row>
    <row r="3370" spans="1:8" ht="15" x14ac:dyDescent="0.25">
      <c r="A3370" s="16">
        <f t="shared" si="52"/>
        <v>12874</v>
      </c>
      <c r="B3370">
        <v>12874</v>
      </c>
      <c r="C3370" t="s">
        <v>26598</v>
      </c>
      <c r="D3370" s="16" t="s">
        <v>7754</v>
      </c>
      <c r="E3370" s="339" t="s">
        <v>14125</v>
      </c>
      <c r="F3370"/>
      <c r="G3370"/>
      <c r="H3370"/>
    </row>
    <row r="3371" spans="1:8" ht="15" x14ac:dyDescent="0.25">
      <c r="A3371" s="16">
        <f t="shared" si="52"/>
        <v>41082</v>
      </c>
      <c r="B3371">
        <v>41082</v>
      </c>
      <c r="C3371" t="s">
        <v>26599</v>
      </c>
      <c r="D3371" s="16" t="s">
        <v>7813</v>
      </c>
      <c r="E3371" s="339" t="s">
        <v>26600</v>
      </c>
      <c r="F3371"/>
      <c r="G3371"/>
      <c r="H3371"/>
    </row>
    <row r="3372" spans="1:8" ht="15" x14ac:dyDescent="0.25">
      <c r="A3372" s="16">
        <f t="shared" si="52"/>
        <v>4785</v>
      </c>
      <c r="B3372">
        <v>4785</v>
      </c>
      <c r="C3372" t="s">
        <v>26601</v>
      </c>
      <c r="D3372" s="16" t="s">
        <v>7754</v>
      </c>
      <c r="E3372" s="339" t="s">
        <v>22162</v>
      </c>
      <c r="F3372"/>
      <c r="G3372"/>
      <c r="H3372"/>
    </row>
    <row r="3373" spans="1:8" ht="15" x14ac:dyDescent="0.25">
      <c r="A3373" s="16">
        <f t="shared" si="52"/>
        <v>41081</v>
      </c>
      <c r="B3373">
        <v>41081</v>
      </c>
      <c r="C3373" t="s">
        <v>26602</v>
      </c>
      <c r="D3373" s="16" t="s">
        <v>7813</v>
      </c>
      <c r="E3373" s="339" t="s">
        <v>22164</v>
      </c>
      <c r="F3373"/>
      <c r="G3373"/>
      <c r="H3373"/>
    </row>
    <row r="3374" spans="1:8" ht="15" x14ac:dyDescent="0.25">
      <c r="A3374" s="16">
        <f t="shared" si="52"/>
        <v>4801</v>
      </c>
      <c r="B3374">
        <v>4801</v>
      </c>
      <c r="C3374" t="s">
        <v>26603</v>
      </c>
      <c r="D3374" s="16" t="s">
        <v>7752</v>
      </c>
      <c r="E3374" s="339" t="s">
        <v>26604</v>
      </c>
      <c r="F3374"/>
      <c r="G3374"/>
      <c r="H3374"/>
    </row>
    <row r="3375" spans="1:8" ht="15" x14ac:dyDescent="0.25">
      <c r="A3375" s="16">
        <f t="shared" si="52"/>
        <v>4794</v>
      </c>
      <c r="B3375">
        <v>4794</v>
      </c>
      <c r="C3375" t="s">
        <v>26605</v>
      </c>
      <c r="D3375" s="16" t="s">
        <v>7752</v>
      </c>
      <c r="E3375" s="339" t="s">
        <v>26606</v>
      </c>
      <c r="F3375"/>
      <c r="G3375"/>
      <c r="H3375"/>
    </row>
    <row r="3376" spans="1:8" ht="15" x14ac:dyDescent="0.25">
      <c r="A3376" s="16">
        <f t="shared" si="52"/>
        <v>4796</v>
      </c>
      <c r="B3376">
        <v>4796</v>
      </c>
      <c r="C3376" t="s">
        <v>26607</v>
      </c>
      <c r="D3376" s="16" t="s">
        <v>7752</v>
      </c>
      <c r="E3376" s="339" t="s">
        <v>26608</v>
      </c>
      <c r="F3376"/>
      <c r="G3376"/>
      <c r="H3376"/>
    </row>
    <row r="3377" spans="1:8" ht="15" x14ac:dyDescent="0.25">
      <c r="A3377" s="16">
        <f t="shared" si="52"/>
        <v>4800</v>
      </c>
      <c r="B3377">
        <v>4800</v>
      </c>
      <c r="C3377" t="s">
        <v>26609</v>
      </c>
      <c r="D3377" s="16" t="s">
        <v>7752</v>
      </c>
      <c r="E3377" s="339" t="s">
        <v>16655</v>
      </c>
      <c r="F3377"/>
      <c r="G3377"/>
      <c r="H3377"/>
    </row>
    <row r="3378" spans="1:8" ht="15" x14ac:dyDescent="0.25">
      <c r="A3378" s="16">
        <f t="shared" si="52"/>
        <v>4795</v>
      </c>
      <c r="B3378">
        <v>4795</v>
      </c>
      <c r="C3378" t="s">
        <v>26610</v>
      </c>
      <c r="D3378" s="16" t="s">
        <v>7752</v>
      </c>
      <c r="E3378" s="339" t="s">
        <v>26611</v>
      </c>
      <c r="F3378"/>
      <c r="G3378"/>
      <c r="H3378"/>
    </row>
    <row r="3379" spans="1:8" ht="15" x14ac:dyDescent="0.25">
      <c r="A3379" s="16">
        <f t="shared" si="52"/>
        <v>39694</v>
      </c>
      <c r="B3379">
        <v>39694</v>
      </c>
      <c r="C3379" t="s">
        <v>26612</v>
      </c>
      <c r="D3379" s="16" t="s">
        <v>7752</v>
      </c>
      <c r="E3379" s="339" t="s">
        <v>26613</v>
      </c>
      <c r="F3379"/>
      <c r="G3379"/>
      <c r="H3379"/>
    </row>
    <row r="3380" spans="1:8" ht="15" x14ac:dyDescent="0.25">
      <c r="A3380" s="16">
        <f t="shared" si="52"/>
        <v>1292</v>
      </c>
      <c r="B3380">
        <v>1292</v>
      </c>
      <c r="C3380" t="s">
        <v>26614</v>
      </c>
      <c r="D3380" s="16" t="s">
        <v>7752</v>
      </c>
      <c r="E3380" s="339" t="s">
        <v>17882</v>
      </c>
      <c r="F3380"/>
      <c r="G3380"/>
      <c r="H3380"/>
    </row>
    <row r="3381" spans="1:8" ht="15" x14ac:dyDescent="0.25">
      <c r="A3381" s="16">
        <f t="shared" si="52"/>
        <v>1287</v>
      </c>
      <c r="B3381">
        <v>1287</v>
      </c>
      <c r="C3381" t="s">
        <v>26615</v>
      </c>
      <c r="D3381" s="16" t="s">
        <v>7752</v>
      </c>
      <c r="E3381" s="339" t="s">
        <v>14077</v>
      </c>
      <c r="F3381"/>
      <c r="G3381"/>
      <c r="H3381"/>
    </row>
    <row r="3382" spans="1:8" ht="15" x14ac:dyDescent="0.25">
      <c r="A3382" s="16">
        <f t="shared" si="52"/>
        <v>1297</v>
      </c>
      <c r="B3382">
        <v>1297</v>
      </c>
      <c r="C3382" t="s">
        <v>26616</v>
      </c>
      <c r="D3382" s="16" t="s">
        <v>7752</v>
      </c>
      <c r="E3382" s="339" t="s">
        <v>19954</v>
      </c>
      <c r="F3382"/>
      <c r="G3382"/>
      <c r="H3382"/>
    </row>
    <row r="3383" spans="1:8" ht="15" x14ac:dyDescent="0.25">
      <c r="A3383" s="16">
        <f t="shared" si="52"/>
        <v>4786</v>
      </c>
      <c r="B3383">
        <v>4786</v>
      </c>
      <c r="C3383" t="s">
        <v>26617</v>
      </c>
      <c r="D3383" s="16" t="s">
        <v>7752</v>
      </c>
      <c r="E3383" s="339" t="s">
        <v>26618</v>
      </c>
      <c r="F3383"/>
      <c r="G3383"/>
      <c r="H3383"/>
    </row>
    <row r="3384" spans="1:8" ht="15" x14ac:dyDescent="0.25">
      <c r="A3384" s="16">
        <f t="shared" si="52"/>
        <v>10840</v>
      </c>
      <c r="B3384">
        <v>10840</v>
      </c>
      <c r="C3384" t="s">
        <v>26619</v>
      </c>
      <c r="D3384" s="16" t="s">
        <v>7752</v>
      </c>
      <c r="E3384" s="339" t="s">
        <v>26620</v>
      </c>
      <c r="F3384"/>
      <c r="G3384"/>
      <c r="H3384"/>
    </row>
    <row r="3385" spans="1:8" ht="15" x14ac:dyDescent="0.25">
      <c r="A3385" s="16">
        <f t="shared" si="52"/>
        <v>10841</v>
      </c>
      <c r="B3385">
        <v>10841</v>
      </c>
      <c r="C3385" t="s">
        <v>26621</v>
      </c>
      <c r="D3385" s="16" t="s">
        <v>7752</v>
      </c>
      <c r="E3385" s="339" t="s">
        <v>26622</v>
      </c>
      <c r="F3385"/>
      <c r="G3385"/>
      <c r="H3385"/>
    </row>
    <row r="3386" spans="1:8" ht="15" x14ac:dyDescent="0.25">
      <c r="A3386" s="16">
        <f t="shared" si="52"/>
        <v>44540</v>
      </c>
      <c r="B3386">
        <v>44540</v>
      </c>
      <c r="C3386" t="s">
        <v>26623</v>
      </c>
      <c r="D3386" s="16" t="s">
        <v>7752</v>
      </c>
      <c r="E3386" s="339" t="s">
        <v>26624</v>
      </c>
      <c r="F3386"/>
      <c r="G3386"/>
      <c r="H3386"/>
    </row>
    <row r="3387" spans="1:8" ht="15" x14ac:dyDescent="0.25">
      <c r="A3387" s="16">
        <f t="shared" si="52"/>
        <v>10842</v>
      </c>
      <c r="B3387">
        <v>10842</v>
      </c>
      <c r="C3387" t="s">
        <v>26625</v>
      </c>
      <c r="D3387" s="16" t="s">
        <v>7752</v>
      </c>
      <c r="E3387" s="339" t="s">
        <v>26626</v>
      </c>
      <c r="F3387"/>
      <c r="G3387"/>
      <c r="H3387"/>
    </row>
    <row r="3388" spans="1:8" ht="15" x14ac:dyDescent="0.25">
      <c r="A3388" s="16">
        <f t="shared" si="52"/>
        <v>21108</v>
      </c>
      <c r="B3388">
        <v>21108</v>
      </c>
      <c r="C3388" t="s">
        <v>26627</v>
      </c>
      <c r="D3388" s="16" t="s">
        <v>7752</v>
      </c>
      <c r="E3388" s="339" t="s">
        <v>26628</v>
      </c>
      <c r="F3388"/>
      <c r="G3388"/>
      <c r="H3388"/>
    </row>
    <row r="3389" spans="1:8" ht="15" x14ac:dyDescent="0.25">
      <c r="A3389" s="16">
        <f t="shared" si="52"/>
        <v>38180</v>
      </c>
      <c r="B3389">
        <v>38180</v>
      </c>
      <c r="C3389" t="s">
        <v>26629</v>
      </c>
      <c r="D3389" s="16" t="s">
        <v>7752</v>
      </c>
      <c r="E3389" s="339" t="s">
        <v>26630</v>
      </c>
      <c r="F3389"/>
      <c r="G3389"/>
      <c r="H3389"/>
    </row>
    <row r="3390" spans="1:8" ht="15" x14ac:dyDescent="0.25">
      <c r="A3390" s="16">
        <f t="shared" si="52"/>
        <v>40648</v>
      </c>
      <c r="B3390">
        <v>40648</v>
      </c>
      <c r="C3390" t="s">
        <v>26631</v>
      </c>
      <c r="D3390" s="16" t="s">
        <v>7752</v>
      </c>
      <c r="E3390" s="339" t="s">
        <v>26632</v>
      </c>
      <c r="F3390"/>
      <c r="G3390"/>
      <c r="H3390"/>
    </row>
    <row r="3391" spans="1:8" ht="15" x14ac:dyDescent="0.25">
      <c r="A3391" s="16">
        <f t="shared" si="52"/>
        <v>40649</v>
      </c>
      <c r="B3391">
        <v>40649</v>
      </c>
      <c r="C3391" t="s">
        <v>26633</v>
      </c>
      <c r="D3391" s="16" t="s">
        <v>7752</v>
      </c>
      <c r="E3391" s="339" t="s">
        <v>26634</v>
      </c>
      <c r="F3391"/>
      <c r="G3391"/>
      <c r="H3391"/>
    </row>
    <row r="3392" spans="1:8" ht="15" x14ac:dyDescent="0.25">
      <c r="A3392" s="16">
        <f t="shared" si="52"/>
        <v>40650</v>
      </c>
      <c r="B3392">
        <v>40650</v>
      </c>
      <c r="C3392" t="s">
        <v>26635</v>
      </c>
      <c r="D3392" s="16" t="s">
        <v>7752</v>
      </c>
      <c r="E3392" s="339" t="s">
        <v>26636</v>
      </c>
      <c r="F3392"/>
      <c r="G3392"/>
      <c r="H3392"/>
    </row>
    <row r="3393" spans="1:8" ht="15" x14ac:dyDescent="0.25">
      <c r="A3393" s="16">
        <f t="shared" si="52"/>
        <v>40651</v>
      </c>
      <c r="B3393">
        <v>40651</v>
      </c>
      <c r="C3393" t="s">
        <v>26637</v>
      </c>
      <c r="D3393" s="16" t="s">
        <v>7752</v>
      </c>
      <c r="E3393" s="339" t="s">
        <v>26638</v>
      </c>
      <c r="F3393"/>
      <c r="G3393"/>
      <c r="H3393"/>
    </row>
    <row r="3394" spans="1:8" ht="15" x14ac:dyDescent="0.25">
      <c r="A3394" s="16">
        <f t="shared" si="52"/>
        <v>40652</v>
      </c>
      <c r="B3394">
        <v>40652</v>
      </c>
      <c r="C3394" t="s">
        <v>26639</v>
      </c>
      <c r="D3394" s="16" t="s">
        <v>7752</v>
      </c>
      <c r="E3394" s="339" t="s">
        <v>26640</v>
      </c>
      <c r="F3394"/>
      <c r="G3394"/>
      <c r="H3394"/>
    </row>
    <row r="3395" spans="1:8" ht="15" x14ac:dyDescent="0.25">
      <c r="A3395" s="16">
        <f t="shared" ref="A3395:A3458" si="53">B3395</f>
        <v>40647</v>
      </c>
      <c r="B3395">
        <v>40647</v>
      </c>
      <c r="C3395" t="s">
        <v>26641</v>
      </c>
      <c r="D3395" s="16" t="s">
        <v>7752</v>
      </c>
      <c r="E3395" s="339" t="s">
        <v>26642</v>
      </c>
      <c r="F3395"/>
      <c r="G3395"/>
      <c r="H3395"/>
    </row>
    <row r="3396" spans="1:8" ht="15" x14ac:dyDescent="0.25">
      <c r="A3396" s="16">
        <f t="shared" si="53"/>
        <v>40653</v>
      </c>
      <c r="B3396">
        <v>40653</v>
      </c>
      <c r="C3396" t="s">
        <v>26643</v>
      </c>
      <c r="D3396" s="16" t="s">
        <v>7752</v>
      </c>
      <c r="E3396" s="339" t="s">
        <v>26644</v>
      </c>
      <c r="F3396"/>
      <c r="G3396"/>
      <c r="H3396"/>
    </row>
    <row r="3397" spans="1:8" ht="15" x14ac:dyDescent="0.25">
      <c r="A3397" s="16">
        <f t="shared" si="53"/>
        <v>36178</v>
      </c>
      <c r="B3397">
        <v>36178</v>
      </c>
      <c r="C3397" t="s">
        <v>26645</v>
      </c>
      <c r="D3397" s="16" t="s">
        <v>7753</v>
      </c>
      <c r="E3397" s="339" t="s">
        <v>12797</v>
      </c>
      <c r="F3397"/>
      <c r="G3397"/>
      <c r="H3397"/>
    </row>
    <row r="3398" spans="1:8" ht="15" x14ac:dyDescent="0.25">
      <c r="A3398" s="16">
        <f t="shared" si="53"/>
        <v>38195</v>
      </c>
      <c r="B3398">
        <v>38195</v>
      </c>
      <c r="C3398" t="s">
        <v>26646</v>
      </c>
      <c r="D3398" s="16" t="s">
        <v>7752</v>
      </c>
      <c r="E3398" s="339" t="s">
        <v>20074</v>
      </c>
      <c r="F3398"/>
      <c r="G3398"/>
      <c r="H3398"/>
    </row>
    <row r="3399" spans="1:8" ht="15" x14ac:dyDescent="0.25">
      <c r="A3399" s="16">
        <f t="shared" si="53"/>
        <v>38181</v>
      </c>
      <c r="B3399">
        <v>38181</v>
      </c>
      <c r="C3399" t="s">
        <v>26647</v>
      </c>
      <c r="D3399" s="16" t="s">
        <v>7752</v>
      </c>
      <c r="E3399" s="339" t="s">
        <v>26648</v>
      </c>
      <c r="F3399"/>
      <c r="G3399"/>
      <c r="H3399"/>
    </row>
    <row r="3400" spans="1:8" ht="15" x14ac:dyDescent="0.25">
      <c r="A3400" s="16">
        <f t="shared" si="53"/>
        <v>38182</v>
      </c>
      <c r="B3400">
        <v>38182</v>
      </c>
      <c r="C3400" t="s">
        <v>26649</v>
      </c>
      <c r="D3400" s="16" t="s">
        <v>7752</v>
      </c>
      <c r="E3400" s="339" t="s">
        <v>24448</v>
      </c>
      <c r="F3400"/>
      <c r="G3400"/>
      <c r="H3400"/>
    </row>
    <row r="3401" spans="1:8" ht="15" x14ac:dyDescent="0.25">
      <c r="A3401" s="16">
        <f t="shared" si="53"/>
        <v>38186</v>
      </c>
      <c r="B3401">
        <v>38186</v>
      </c>
      <c r="C3401" t="s">
        <v>26650</v>
      </c>
      <c r="D3401" s="16" t="s">
        <v>7752</v>
      </c>
      <c r="E3401" s="339" t="s">
        <v>26651</v>
      </c>
      <c r="F3401"/>
      <c r="G3401"/>
      <c r="H3401"/>
    </row>
    <row r="3402" spans="1:8" ht="15" x14ac:dyDescent="0.25">
      <c r="A3402" s="16">
        <f t="shared" si="53"/>
        <v>38185</v>
      </c>
      <c r="B3402">
        <v>38185</v>
      </c>
      <c r="C3402" t="s">
        <v>26652</v>
      </c>
      <c r="D3402" s="16" t="s">
        <v>7752</v>
      </c>
      <c r="E3402" s="339" t="s">
        <v>26653</v>
      </c>
      <c r="F3402"/>
      <c r="G3402"/>
      <c r="H3402"/>
    </row>
    <row r="3403" spans="1:8" ht="15" x14ac:dyDescent="0.25">
      <c r="A3403" s="16">
        <f t="shared" si="53"/>
        <v>40654</v>
      </c>
      <c r="B3403">
        <v>40654</v>
      </c>
      <c r="C3403" t="s">
        <v>26654</v>
      </c>
      <c r="D3403" s="16" t="s">
        <v>7752</v>
      </c>
      <c r="E3403" s="339" t="s">
        <v>26655</v>
      </c>
      <c r="F3403"/>
      <c r="G3403"/>
      <c r="H3403"/>
    </row>
    <row r="3404" spans="1:8" ht="15" x14ac:dyDescent="0.25">
      <c r="A3404" s="16">
        <f t="shared" si="53"/>
        <v>44541</v>
      </c>
      <c r="B3404">
        <v>44541</v>
      </c>
      <c r="C3404" t="s">
        <v>26656</v>
      </c>
      <c r="D3404" s="16" t="s">
        <v>7752</v>
      </c>
      <c r="E3404" s="339" t="s">
        <v>26657</v>
      </c>
      <c r="F3404"/>
      <c r="G3404"/>
      <c r="H3404"/>
    </row>
    <row r="3405" spans="1:8" ht="15" x14ac:dyDescent="0.25">
      <c r="A3405" s="16">
        <f t="shared" si="53"/>
        <v>4822</v>
      </c>
      <c r="B3405">
        <v>4822</v>
      </c>
      <c r="C3405" t="s">
        <v>26658</v>
      </c>
      <c r="D3405" s="16" t="s">
        <v>7752</v>
      </c>
      <c r="E3405" s="339" t="s">
        <v>26659</v>
      </c>
      <c r="F3405"/>
      <c r="G3405"/>
      <c r="H3405"/>
    </row>
    <row r="3406" spans="1:8" ht="15" x14ac:dyDescent="0.25">
      <c r="A3406" s="16">
        <f t="shared" si="53"/>
        <v>4818</v>
      </c>
      <c r="B3406">
        <v>4818</v>
      </c>
      <c r="C3406" t="s">
        <v>26660</v>
      </c>
      <c r="D3406" s="16" t="s">
        <v>7752</v>
      </c>
      <c r="E3406" s="339" t="s">
        <v>26661</v>
      </c>
      <c r="F3406"/>
      <c r="G3406"/>
      <c r="H3406"/>
    </row>
    <row r="3407" spans="1:8" ht="15" x14ac:dyDescent="0.25">
      <c r="A3407" s="16">
        <f t="shared" si="53"/>
        <v>39567</v>
      </c>
      <c r="B3407">
        <v>39567</v>
      </c>
      <c r="C3407" t="s">
        <v>26662</v>
      </c>
      <c r="D3407" s="16" t="s">
        <v>7752</v>
      </c>
      <c r="E3407" s="339" t="s">
        <v>26663</v>
      </c>
      <c r="F3407"/>
      <c r="G3407"/>
      <c r="H3407"/>
    </row>
    <row r="3408" spans="1:8" ht="15" x14ac:dyDescent="0.25">
      <c r="A3408" s="16">
        <f t="shared" si="53"/>
        <v>39566</v>
      </c>
      <c r="B3408">
        <v>39566</v>
      </c>
      <c r="C3408" t="s">
        <v>26664</v>
      </c>
      <c r="D3408" s="16" t="s">
        <v>7752</v>
      </c>
      <c r="E3408" s="339" t="s">
        <v>20777</v>
      </c>
      <c r="F3408"/>
      <c r="G3408"/>
      <c r="H3408"/>
    </row>
    <row r="3409" spans="1:8" ht="15" x14ac:dyDescent="0.25">
      <c r="A3409" s="16">
        <f t="shared" si="53"/>
        <v>39416</v>
      </c>
      <c r="B3409">
        <v>39416</v>
      </c>
      <c r="C3409" t="s">
        <v>26665</v>
      </c>
      <c r="D3409" s="16" t="s">
        <v>7752</v>
      </c>
      <c r="E3409" s="339" t="s">
        <v>26666</v>
      </c>
      <c r="F3409"/>
      <c r="G3409"/>
      <c r="H3409"/>
    </row>
    <row r="3410" spans="1:8" ht="15" x14ac:dyDescent="0.25">
      <c r="A3410" s="16">
        <f t="shared" si="53"/>
        <v>39417</v>
      </c>
      <c r="B3410">
        <v>39417</v>
      </c>
      <c r="C3410" t="s">
        <v>26667</v>
      </c>
      <c r="D3410" s="16" t="s">
        <v>7752</v>
      </c>
      <c r="E3410" s="339" t="s">
        <v>26668</v>
      </c>
      <c r="F3410"/>
      <c r="G3410"/>
      <c r="H3410"/>
    </row>
    <row r="3411" spans="1:8" ht="15" x14ac:dyDescent="0.25">
      <c r="A3411" s="16">
        <f t="shared" si="53"/>
        <v>43742</v>
      </c>
      <c r="B3411">
        <v>43742</v>
      </c>
      <c r="C3411" t="s">
        <v>26669</v>
      </c>
      <c r="D3411" s="16" t="s">
        <v>7752</v>
      </c>
      <c r="E3411" s="339" t="s">
        <v>26670</v>
      </c>
      <c r="F3411"/>
      <c r="G3411"/>
      <c r="H3411"/>
    </row>
    <row r="3412" spans="1:8" ht="15" x14ac:dyDescent="0.25">
      <c r="A3412" s="16">
        <f t="shared" si="53"/>
        <v>39414</v>
      </c>
      <c r="B3412">
        <v>39414</v>
      </c>
      <c r="C3412" t="s">
        <v>26671</v>
      </c>
      <c r="D3412" s="16" t="s">
        <v>7752</v>
      </c>
      <c r="E3412" s="339" t="s">
        <v>14660</v>
      </c>
      <c r="F3412"/>
      <c r="G3412"/>
      <c r="H3412"/>
    </row>
    <row r="3413" spans="1:8" ht="15" x14ac:dyDescent="0.25">
      <c r="A3413" s="16">
        <f t="shared" si="53"/>
        <v>39415</v>
      </c>
      <c r="B3413">
        <v>39415</v>
      </c>
      <c r="C3413" t="s">
        <v>26672</v>
      </c>
      <c r="D3413" s="16" t="s">
        <v>7752</v>
      </c>
      <c r="E3413" s="339" t="s">
        <v>15094</v>
      </c>
      <c r="F3413"/>
      <c r="G3413"/>
      <c r="H3413"/>
    </row>
    <row r="3414" spans="1:8" ht="15" x14ac:dyDescent="0.25">
      <c r="A3414" s="16">
        <f t="shared" si="53"/>
        <v>43740</v>
      </c>
      <c r="B3414">
        <v>43740</v>
      </c>
      <c r="C3414" t="s">
        <v>26673</v>
      </c>
      <c r="D3414" s="16" t="s">
        <v>7752</v>
      </c>
      <c r="E3414" s="339" t="s">
        <v>12435</v>
      </c>
      <c r="F3414"/>
      <c r="G3414"/>
      <c r="H3414"/>
    </row>
    <row r="3415" spans="1:8" ht="15" x14ac:dyDescent="0.25">
      <c r="A3415" s="16">
        <f t="shared" si="53"/>
        <v>39412</v>
      </c>
      <c r="B3415">
        <v>39412</v>
      </c>
      <c r="C3415" t="s">
        <v>26674</v>
      </c>
      <c r="D3415" s="16" t="s">
        <v>7752</v>
      </c>
      <c r="E3415" s="339" t="s">
        <v>15630</v>
      </c>
      <c r="F3415"/>
      <c r="G3415"/>
      <c r="H3415"/>
    </row>
    <row r="3416" spans="1:8" ht="15" x14ac:dyDescent="0.25">
      <c r="A3416" s="16">
        <f t="shared" si="53"/>
        <v>39413</v>
      </c>
      <c r="B3416">
        <v>39413</v>
      </c>
      <c r="C3416" t="s">
        <v>26675</v>
      </c>
      <c r="D3416" s="16" t="s">
        <v>7752</v>
      </c>
      <c r="E3416" s="339" t="s">
        <v>16234</v>
      </c>
      <c r="F3416"/>
      <c r="G3416"/>
      <c r="H3416"/>
    </row>
    <row r="3417" spans="1:8" ht="15" x14ac:dyDescent="0.25">
      <c r="A3417" s="16">
        <f t="shared" si="53"/>
        <v>43741</v>
      </c>
      <c r="B3417">
        <v>43741</v>
      </c>
      <c r="C3417" t="s">
        <v>26676</v>
      </c>
      <c r="D3417" s="16" t="s">
        <v>7752</v>
      </c>
      <c r="E3417" s="339" t="s">
        <v>11694</v>
      </c>
      <c r="F3417"/>
      <c r="G3417"/>
      <c r="H3417"/>
    </row>
    <row r="3418" spans="1:8" ht="15" x14ac:dyDescent="0.25">
      <c r="A3418" s="16">
        <f t="shared" si="53"/>
        <v>11062</v>
      </c>
      <c r="B3418">
        <v>11062</v>
      </c>
      <c r="C3418" t="s">
        <v>26677</v>
      </c>
      <c r="D3418" s="16" t="s">
        <v>7752</v>
      </c>
      <c r="E3418" s="339" t="s">
        <v>26678</v>
      </c>
      <c r="F3418"/>
      <c r="G3418"/>
      <c r="H3418"/>
    </row>
    <row r="3419" spans="1:8" ht="15" x14ac:dyDescent="0.25">
      <c r="A3419" s="16">
        <f t="shared" si="53"/>
        <v>11063</v>
      </c>
      <c r="B3419">
        <v>11063</v>
      </c>
      <c r="C3419" t="s">
        <v>26679</v>
      </c>
      <c r="D3419" s="16" t="s">
        <v>7752</v>
      </c>
      <c r="E3419" s="339" t="s">
        <v>26680</v>
      </c>
      <c r="F3419"/>
      <c r="G3419"/>
      <c r="H3419"/>
    </row>
    <row r="3420" spans="1:8" ht="15" x14ac:dyDescent="0.25">
      <c r="A3420" s="16">
        <f t="shared" si="53"/>
        <v>13521</v>
      </c>
      <c r="B3420">
        <v>13521</v>
      </c>
      <c r="C3420" t="s">
        <v>26681</v>
      </c>
      <c r="D3420" s="16" t="s">
        <v>7753</v>
      </c>
      <c r="E3420" s="339" t="s">
        <v>16529</v>
      </c>
      <c r="F3420"/>
      <c r="G3420"/>
      <c r="H3420"/>
    </row>
    <row r="3421" spans="1:8" ht="15" x14ac:dyDescent="0.25">
      <c r="A3421" s="16">
        <f t="shared" si="53"/>
        <v>10851</v>
      </c>
      <c r="B3421">
        <v>10851</v>
      </c>
      <c r="C3421" t="s">
        <v>26682</v>
      </c>
      <c r="D3421" s="16" t="s">
        <v>7753</v>
      </c>
      <c r="E3421" s="339" t="s">
        <v>18536</v>
      </c>
      <c r="F3421"/>
      <c r="G3421"/>
      <c r="H3421"/>
    </row>
    <row r="3422" spans="1:8" ht="15" x14ac:dyDescent="0.25">
      <c r="A3422" s="16">
        <f t="shared" si="53"/>
        <v>39515</v>
      </c>
      <c r="B3422">
        <v>39515</v>
      </c>
      <c r="C3422" t="s">
        <v>26683</v>
      </c>
      <c r="D3422" s="16" t="s">
        <v>7753</v>
      </c>
      <c r="E3422" s="339" t="s">
        <v>26684</v>
      </c>
      <c r="F3422"/>
      <c r="G3422"/>
      <c r="H3422"/>
    </row>
    <row r="3423" spans="1:8" ht="15" x14ac:dyDescent="0.25">
      <c r="A3423" s="16">
        <f t="shared" si="53"/>
        <v>39516</v>
      </c>
      <c r="B3423">
        <v>39516</v>
      </c>
      <c r="C3423" t="s">
        <v>26685</v>
      </c>
      <c r="D3423" s="16" t="s">
        <v>7753</v>
      </c>
      <c r="E3423" s="339" t="s">
        <v>26686</v>
      </c>
      <c r="F3423"/>
      <c r="G3423"/>
      <c r="H3423"/>
    </row>
    <row r="3424" spans="1:8" ht="15" x14ac:dyDescent="0.25">
      <c r="A3424" s="16">
        <f t="shared" si="53"/>
        <v>39514</v>
      </c>
      <c r="B3424">
        <v>39514</v>
      </c>
      <c r="C3424" t="s">
        <v>26687</v>
      </c>
      <c r="D3424" s="16" t="s">
        <v>7753</v>
      </c>
      <c r="E3424" s="339" t="s">
        <v>21213</v>
      </c>
      <c r="F3424"/>
      <c r="G3424"/>
      <c r="H3424"/>
    </row>
    <row r="3425" spans="1:8" ht="15" x14ac:dyDescent="0.25">
      <c r="A3425" s="16">
        <f t="shared" si="53"/>
        <v>4812</v>
      </c>
      <c r="B3425">
        <v>4812</v>
      </c>
      <c r="C3425" t="s">
        <v>26688</v>
      </c>
      <c r="D3425" s="16" t="s">
        <v>7752</v>
      </c>
      <c r="E3425" s="339" t="s">
        <v>16120</v>
      </c>
      <c r="F3425"/>
      <c r="G3425"/>
      <c r="H3425"/>
    </row>
    <row r="3426" spans="1:8" ht="15" x14ac:dyDescent="0.25">
      <c r="A3426" s="16">
        <f t="shared" si="53"/>
        <v>10849</v>
      </c>
      <c r="B3426">
        <v>10849</v>
      </c>
      <c r="C3426" t="s">
        <v>26689</v>
      </c>
      <c r="D3426" s="16" t="s">
        <v>7753</v>
      </c>
      <c r="E3426" s="339" t="s">
        <v>26690</v>
      </c>
      <c r="F3426"/>
      <c r="G3426"/>
      <c r="H3426"/>
    </row>
    <row r="3427" spans="1:8" ht="15" x14ac:dyDescent="0.25">
      <c r="A3427" s="16">
        <f t="shared" si="53"/>
        <v>10848</v>
      </c>
      <c r="B3427">
        <v>10848</v>
      </c>
      <c r="C3427" t="s">
        <v>26691</v>
      </c>
      <c r="D3427" s="16" t="s">
        <v>7753</v>
      </c>
      <c r="E3427" s="339" t="s">
        <v>26692</v>
      </c>
      <c r="F3427"/>
      <c r="G3427"/>
      <c r="H3427"/>
    </row>
    <row r="3428" spans="1:8" ht="15" x14ac:dyDescent="0.25">
      <c r="A3428" s="16">
        <f t="shared" si="53"/>
        <v>4813</v>
      </c>
      <c r="B3428">
        <v>4813</v>
      </c>
      <c r="C3428" t="s">
        <v>26693</v>
      </c>
      <c r="D3428" s="16" t="s">
        <v>7752</v>
      </c>
      <c r="E3428" s="339" t="s">
        <v>26694</v>
      </c>
      <c r="F3428"/>
      <c r="G3428"/>
      <c r="H3428"/>
    </row>
    <row r="3429" spans="1:8" ht="15" x14ac:dyDescent="0.25">
      <c r="A3429" s="16">
        <f t="shared" si="53"/>
        <v>37560</v>
      </c>
      <c r="B3429">
        <v>37560</v>
      </c>
      <c r="C3429" t="s">
        <v>26695</v>
      </c>
      <c r="D3429" s="16" t="s">
        <v>7753</v>
      </c>
      <c r="E3429" s="339" t="s">
        <v>23384</v>
      </c>
      <c r="F3429"/>
      <c r="G3429"/>
      <c r="H3429"/>
    </row>
    <row r="3430" spans="1:8" ht="15" x14ac:dyDescent="0.25">
      <c r="A3430" s="16">
        <f t="shared" si="53"/>
        <v>37557</v>
      </c>
      <c r="B3430">
        <v>37557</v>
      </c>
      <c r="C3430" t="s">
        <v>26696</v>
      </c>
      <c r="D3430" s="16" t="s">
        <v>7753</v>
      </c>
      <c r="E3430" s="339" t="s">
        <v>10243</v>
      </c>
      <c r="F3430"/>
      <c r="G3430"/>
      <c r="H3430"/>
    </row>
    <row r="3431" spans="1:8" ht="15" x14ac:dyDescent="0.25">
      <c r="A3431" s="16">
        <f t="shared" si="53"/>
        <v>37556</v>
      </c>
      <c r="B3431">
        <v>37556</v>
      </c>
      <c r="C3431" t="s">
        <v>26697</v>
      </c>
      <c r="D3431" s="16" t="s">
        <v>7753</v>
      </c>
      <c r="E3431" s="339" t="s">
        <v>16224</v>
      </c>
      <c r="F3431"/>
      <c r="G3431"/>
      <c r="H3431"/>
    </row>
    <row r="3432" spans="1:8" ht="15" x14ac:dyDescent="0.25">
      <c r="A3432" s="16">
        <f t="shared" si="53"/>
        <v>37559</v>
      </c>
      <c r="B3432">
        <v>37559</v>
      </c>
      <c r="C3432" t="s">
        <v>26698</v>
      </c>
      <c r="D3432" s="16" t="s">
        <v>7753</v>
      </c>
      <c r="E3432" s="339" t="s">
        <v>13249</v>
      </c>
      <c r="F3432"/>
      <c r="G3432"/>
      <c r="H3432"/>
    </row>
    <row r="3433" spans="1:8" ht="15" x14ac:dyDescent="0.25">
      <c r="A3433" s="16">
        <f t="shared" si="53"/>
        <v>37539</v>
      </c>
      <c r="B3433">
        <v>37539</v>
      </c>
      <c r="C3433" t="s">
        <v>26699</v>
      </c>
      <c r="D3433" s="16" t="s">
        <v>7753</v>
      </c>
      <c r="E3433" s="339" t="s">
        <v>15701</v>
      </c>
      <c r="F3433"/>
      <c r="G3433"/>
      <c r="H3433"/>
    </row>
    <row r="3434" spans="1:8" ht="15" x14ac:dyDescent="0.25">
      <c r="A3434" s="16">
        <f t="shared" si="53"/>
        <v>37558</v>
      </c>
      <c r="B3434">
        <v>37558</v>
      </c>
      <c r="C3434" t="s">
        <v>26700</v>
      </c>
      <c r="D3434" s="16" t="s">
        <v>7753</v>
      </c>
      <c r="E3434" s="339" t="s">
        <v>13568</v>
      </c>
      <c r="F3434"/>
      <c r="G3434"/>
      <c r="H3434"/>
    </row>
    <row r="3435" spans="1:8" ht="15" x14ac:dyDescent="0.25">
      <c r="A3435" s="16">
        <f t="shared" si="53"/>
        <v>34723</v>
      </c>
      <c r="B3435">
        <v>34723</v>
      </c>
      <c r="C3435" t="s">
        <v>26701</v>
      </c>
      <c r="D3435" s="16" t="s">
        <v>7752</v>
      </c>
      <c r="E3435" s="339" t="s">
        <v>26702</v>
      </c>
      <c r="F3435"/>
      <c r="G3435"/>
      <c r="H3435"/>
    </row>
    <row r="3436" spans="1:8" ht="15" x14ac:dyDescent="0.25">
      <c r="A3436" s="16">
        <f t="shared" si="53"/>
        <v>34721</v>
      </c>
      <c r="B3436">
        <v>34721</v>
      </c>
      <c r="C3436" t="s">
        <v>26703</v>
      </c>
      <c r="D3436" s="16" t="s">
        <v>7752</v>
      </c>
      <c r="E3436" s="339" t="s">
        <v>20817</v>
      </c>
      <c r="F3436"/>
      <c r="G3436"/>
      <c r="H3436"/>
    </row>
    <row r="3437" spans="1:8" ht="15" x14ac:dyDescent="0.25">
      <c r="A3437" s="16">
        <f t="shared" si="53"/>
        <v>4309</v>
      </c>
      <c r="B3437">
        <v>4309</v>
      </c>
      <c r="C3437" t="s">
        <v>26704</v>
      </c>
      <c r="D3437" s="16" t="s">
        <v>7753</v>
      </c>
      <c r="E3437" s="339" t="s">
        <v>23568</v>
      </c>
      <c r="F3437"/>
      <c r="G3437"/>
      <c r="H3437"/>
    </row>
    <row r="3438" spans="1:8" ht="15" x14ac:dyDescent="0.25">
      <c r="A3438" s="16">
        <f t="shared" si="53"/>
        <v>4307</v>
      </c>
      <c r="B3438">
        <v>4307</v>
      </c>
      <c r="C3438" t="s">
        <v>26705</v>
      </c>
      <c r="D3438" s="16" t="s">
        <v>7753</v>
      </c>
      <c r="E3438" s="339" t="s">
        <v>7972</v>
      </c>
      <c r="F3438"/>
      <c r="G3438"/>
      <c r="H3438"/>
    </row>
    <row r="3439" spans="1:8" ht="15" x14ac:dyDescent="0.25">
      <c r="A3439" s="16">
        <f t="shared" si="53"/>
        <v>10850</v>
      </c>
      <c r="B3439">
        <v>10850</v>
      </c>
      <c r="C3439" t="s">
        <v>26706</v>
      </c>
      <c r="D3439" s="16" t="s">
        <v>7753</v>
      </c>
      <c r="E3439" s="339" t="s">
        <v>26707</v>
      </c>
      <c r="F3439"/>
      <c r="G3439"/>
      <c r="H3439"/>
    </row>
    <row r="3440" spans="1:8" ht="15" x14ac:dyDescent="0.25">
      <c r="A3440" s="16">
        <f t="shared" si="53"/>
        <v>42438</v>
      </c>
      <c r="B3440">
        <v>42438</v>
      </c>
      <c r="C3440" t="s">
        <v>26708</v>
      </c>
      <c r="D3440" s="16" t="s">
        <v>7753</v>
      </c>
      <c r="E3440" s="339" t="s">
        <v>26709</v>
      </c>
      <c r="F3440"/>
      <c r="G3440"/>
      <c r="H3440"/>
    </row>
    <row r="3441" spans="1:8" ht="15" x14ac:dyDescent="0.25">
      <c r="A3441" s="16">
        <f t="shared" si="53"/>
        <v>4792</v>
      </c>
      <c r="B3441">
        <v>4792</v>
      </c>
      <c r="C3441" t="s">
        <v>26710</v>
      </c>
      <c r="D3441" s="16" t="s">
        <v>7752</v>
      </c>
      <c r="E3441" s="339" t="s">
        <v>26711</v>
      </c>
      <c r="F3441"/>
      <c r="G3441"/>
      <c r="H3441"/>
    </row>
    <row r="3442" spans="1:8" ht="15" x14ac:dyDescent="0.25">
      <c r="A3442" s="16">
        <f t="shared" si="53"/>
        <v>4790</v>
      </c>
      <c r="B3442">
        <v>4790</v>
      </c>
      <c r="C3442" t="s">
        <v>26712</v>
      </c>
      <c r="D3442" s="16" t="s">
        <v>7752</v>
      </c>
      <c r="E3442" s="339" t="s">
        <v>26713</v>
      </c>
      <c r="F3442"/>
      <c r="G3442"/>
      <c r="H3442"/>
    </row>
    <row r="3443" spans="1:8" ht="15" x14ac:dyDescent="0.25">
      <c r="A3443" s="16">
        <f t="shared" si="53"/>
        <v>40671</v>
      </c>
      <c r="B3443">
        <v>40671</v>
      </c>
      <c r="C3443" t="s">
        <v>26714</v>
      </c>
      <c r="D3443" s="16" t="s">
        <v>7752</v>
      </c>
      <c r="E3443" s="339" t="s">
        <v>19961</v>
      </c>
      <c r="F3443"/>
      <c r="G3443"/>
      <c r="H3443"/>
    </row>
    <row r="3444" spans="1:8" ht="15" x14ac:dyDescent="0.25">
      <c r="A3444" s="16">
        <f t="shared" si="53"/>
        <v>7552</v>
      </c>
      <c r="B3444">
        <v>7552</v>
      </c>
      <c r="C3444" t="s">
        <v>26715</v>
      </c>
      <c r="D3444" s="16" t="s">
        <v>7753</v>
      </c>
      <c r="E3444" s="339" t="s">
        <v>15649</v>
      </c>
      <c r="F3444"/>
      <c r="G3444"/>
      <c r="H3444"/>
    </row>
    <row r="3445" spans="1:8" ht="15" x14ac:dyDescent="0.25">
      <c r="A3445" s="16">
        <f t="shared" si="53"/>
        <v>4893</v>
      </c>
      <c r="B3445">
        <v>4893</v>
      </c>
      <c r="C3445" t="s">
        <v>26716</v>
      </c>
      <c r="D3445" s="16" t="s">
        <v>7753</v>
      </c>
      <c r="E3445" s="339" t="s">
        <v>12615</v>
      </c>
      <c r="F3445"/>
      <c r="G3445"/>
      <c r="H3445"/>
    </row>
    <row r="3446" spans="1:8" ht="15" x14ac:dyDescent="0.25">
      <c r="A3446" s="16">
        <f t="shared" si="53"/>
        <v>4894</v>
      </c>
      <c r="B3446">
        <v>4894</v>
      </c>
      <c r="C3446" t="s">
        <v>26717</v>
      </c>
      <c r="D3446" s="16" t="s">
        <v>7753</v>
      </c>
      <c r="E3446" s="339" t="s">
        <v>12990</v>
      </c>
      <c r="F3446"/>
      <c r="G3446"/>
      <c r="H3446"/>
    </row>
    <row r="3447" spans="1:8" ht="15" x14ac:dyDescent="0.25">
      <c r="A3447" s="16">
        <f t="shared" si="53"/>
        <v>4888</v>
      </c>
      <c r="B3447">
        <v>4888</v>
      </c>
      <c r="C3447" t="s">
        <v>26718</v>
      </c>
      <c r="D3447" s="16" t="s">
        <v>7753</v>
      </c>
      <c r="E3447" s="339" t="s">
        <v>26719</v>
      </c>
      <c r="F3447"/>
      <c r="G3447"/>
      <c r="H3447"/>
    </row>
    <row r="3448" spans="1:8" ht="15" x14ac:dyDescent="0.25">
      <c r="A3448" s="16">
        <f t="shared" si="53"/>
        <v>4890</v>
      </c>
      <c r="B3448">
        <v>4890</v>
      </c>
      <c r="C3448" t="s">
        <v>26720</v>
      </c>
      <c r="D3448" s="16" t="s">
        <v>7753</v>
      </c>
      <c r="E3448" s="339" t="s">
        <v>8020</v>
      </c>
      <c r="F3448"/>
      <c r="G3448"/>
      <c r="H3448"/>
    </row>
    <row r="3449" spans="1:8" ht="15" x14ac:dyDescent="0.25">
      <c r="A3449" s="16">
        <f t="shared" si="53"/>
        <v>12411</v>
      </c>
      <c r="B3449">
        <v>12411</v>
      </c>
      <c r="C3449" t="s">
        <v>26721</v>
      </c>
      <c r="D3449" s="16" t="s">
        <v>7753</v>
      </c>
      <c r="E3449" s="339" t="s">
        <v>17625</v>
      </c>
      <c r="F3449"/>
      <c r="G3449"/>
      <c r="H3449"/>
    </row>
    <row r="3450" spans="1:8" ht="15" x14ac:dyDescent="0.25">
      <c r="A3450" s="16">
        <f t="shared" si="53"/>
        <v>4891</v>
      </c>
      <c r="B3450">
        <v>4891</v>
      </c>
      <c r="C3450" t="s">
        <v>26722</v>
      </c>
      <c r="D3450" s="16" t="s">
        <v>7753</v>
      </c>
      <c r="E3450" s="339" t="s">
        <v>26723</v>
      </c>
      <c r="F3450"/>
      <c r="G3450"/>
      <c r="H3450"/>
    </row>
    <row r="3451" spans="1:8" ht="15" x14ac:dyDescent="0.25">
      <c r="A3451" s="16">
        <f t="shared" si="53"/>
        <v>4889</v>
      </c>
      <c r="B3451">
        <v>4889</v>
      </c>
      <c r="C3451" t="s">
        <v>26724</v>
      </c>
      <c r="D3451" s="16" t="s">
        <v>7753</v>
      </c>
      <c r="E3451" s="339" t="s">
        <v>8186</v>
      </c>
      <c r="F3451"/>
      <c r="G3451"/>
      <c r="H3451"/>
    </row>
    <row r="3452" spans="1:8" ht="15" x14ac:dyDescent="0.25">
      <c r="A3452" s="16">
        <f t="shared" si="53"/>
        <v>4892</v>
      </c>
      <c r="B3452">
        <v>4892</v>
      </c>
      <c r="C3452" t="s">
        <v>26725</v>
      </c>
      <c r="D3452" s="16" t="s">
        <v>7753</v>
      </c>
      <c r="E3452" s="339" t="s">
        <v>21014</v>
      </c>
      <c r="F3452"/>
      <c r="G3452"/>
      <c r="H3452"/>
    </row>
    <row r="3453" spans="1:8" ht="15" x14ac:dyDescent="0.25">
      <c r="A3453" s="16">
        <f t="shared" si="53"/>
        <v>12412</v>
      </c>
      <c r="B3453">
        <v>12412</v>
      </c>
      <c r="C3453" t="s">
        <v>26726</v>
      </c>
      <c r="D3453" s="16" t="s">
        <v>7753</v>
      </c>
      <c r="E3453" s="339" t="s">
        <v>26727</v>
      </c>
      <c r="F3453"/>
      <c r="G3453"/>
      <c r="H3453"/>
    </row>
    <row r="3454" spans="1:8" ht="15" x14ac:dyDescent="0.25">
      <c r="A3454" s="16">
        <f t="shared" si="53"/>
        <v>4907</v>
      </c>
      <c r="B3454">
        <v>4907</v>
      </c>
      <c r="C3454" t="s">
        <v>26728</v>
      </c>
      <c r="D3454" s="16" t="s">
        <v>7753</v>
      </c>
      <c r="E3454" s="339" t="s">
        <v>12944</v>
      </c>
      <c r="F3454"/>
      <c r="G3454"/>
      <c r="H3454"/>
    </row>
    <row r="3455" spans="1:8" ht="15" x14ac:dyDescent="0.25">
      <c r="A3455" s="16">
        <f t="shared" si="53"/>
        <v>4902</v>
      </c>
      <c r="B3455">
        <v>4902</v>
      </c>
      <c r="C3455" t="s">
        <v>26729</v>
      </c>
      <c r="D3455" s="16" t="s">
        <v>7753</v>
      </c>
      <c r="E3455" s="339" t="s">
        <v>21163</v>
      </c>
      <c r="F3455"/>
      <c r="G3455"/>
      <c r="H3455"/>
    </row>
    <row r="3456" spans="1:8" ht="15" x14ac:dyDescent="0.25">
      <c r="A3456" s="16">
        <f t="shared" si="53"/>
        <v>11096</v>
      </c>
      <c r="B3456">
        <v>11096</v>
      </c>
      <c r="C3456" t="s">
        <v>26730</v>
      </c>
      <c r="D3456" s="16" t="s">
        <v>7755</v>
      </c>
      <c r="E3456" s="339" t="s">
        <v>7958</v>
      </c>
      <c r="F3456"/>
      <c r="G3456"/>
      <c r="H3456"/>
    </row>
    <row r="3457" spans="1:8" ht="15" x14ac:dyDescent="0.25">
      <c r="A3457" s="16">
        <f t="shared" si="53"/>
        <v>4741</v>
      </c>
      <c r="B3457">
        <v>4741</v>
      </c>
      <c r="C3457" t="s">
        <v>26731</v>
      </c>
      <c r="D3457" s="16" t="s">
        <v>7811</v>
      </c>
      <c r="E3457" s="339" t="s">
        <v>26477</v>
      </c>
      <c r="F3457"/>
      <c r="G3457"/>
      <c r="H3457"/>
    </row>
    <row r="3458" spans="1:8" ht="15" x14ac:dyDescent="0.25">
      <c r="A3458" s="16">
        <f t="shared" si="53"/>
        <v>4752</v>
      </c>
      <c r="B3458">
        <v>4752</v>
      </c>
      <c r="C3458" t="s">
        <v>26732</v>
      </c>
      <c r="D3458" s="16" t="s">
        <v>7754</v>
      </c>
      <c r="E3458" s="339" t="s">
        <v>26733</v>
      </c>
      <c r="F3458"/>
      <c r="G3458"/>
      <c r="H3458"/>
    </row>
    <row r="3459" spans="1:8" ht="15" x14ac:dyDescent="0.25">
      <c r="A3459" s="16">
        <f t="shared" ref="A3459:A3522" si="54">B3459</f>
        <v>41091</v>
      </c>
      <c r="B3459">
        <v>41091</v>
      </c>
      <c r="C3459" t="s">
        <v>26734</v>
      </c>
      <c r="D3459" s="16" t="s">
        <v>7813</v>
      </c>
      <c r="E3459" s="339" t="s">
        <v>26735</v>
      </c>
      <c r="F3459"/>
      <c r="G3459"/>
      <c r="H3459"/>
    </row>
    <row r="3460" spans="1:8" ht="15" x14ac:dyDescent="0.25">
      <c r="A3460" s="16">
        <f t="shared" si="54"/>
        <v>13954</v>
      </c>
      <c r="B3460">
        <v>13954</v>
      </c>
      <c r="C3460" t="s">
        <v>26736</v>
      </c>
      <c r="D3460" s="16" t="s">
        <v>7753</v>
      </c>
      <c r="E3460" s="339" t="s">
        <v>26737</v>
      </c>
      <c r="F3460"/>
      <c r="G3460"/>
      <c r="H3460"/>
    </row>
    <row r="3461" spans="1:8" ht="15" x14ac:dyDescent="0.25">
      <c r="A3461" s="16">
        <f t="shared" si="54"/>
        <v>3411</v>
      </c>
      <c r="B3461">
        <v>3411</v>
      </c>
      <c r="C3461" t="s">
        <v>26738</v>
      </c>
      <c r="D3461" s="16" t="s">
        <v>7755</v>
      </c>
      <c r="E3461" s="339" t="s">
        <v>26739</v>
      </c>
      <c r="F3461"/>
      <c r="G3461"/>
      <c r="H3461"/>
    </row>
    <row r="3462" spans="1:8" ht="15" x14ac:dyDescent="0.25">
      <c r="A3462" s="16">
        <f t="shared" si="54"/>
        <v>39995</v>
      </c>
      <c r="B3462">
        <v>39995</v>
      </c>
      <c r="C3462" t="s">
        <v>26740</v>
      </c>
      <c r="D3462" s="16" t="s">
        <v>7811</v>
      </c>
      <c r="E3462" s="339" t="s">
        <v>26741</v>
      </c>
      <c r="F3462"/>
      <c r="G3462"/>
      <c r="H3462"/>
    </row>
    <row r="3463" spans="1:8" ht="15" x14ac:dyDescent="0.25">
      <c r="A3463" s="16">
        <f t="shared" si="54"/>
        <v>11615</v>
      </c>
      <c r="B3463">
        <v>11615</v>
      </c>
      <c r="C3463" t="s">
        <v>26742</v>
      </c>
      <c r="D3463" s="16" t="s">
        <v>7752</v>
      </c>
      <c r="E3463" s="339" t="s">
        <v>13011</v>
      </c>
      <c r="F3463"/>
      <c r="G3463"/>
      <c r="H3463"/>
    </row>
    <row r="3464" spans="1:8" ht="15" x14ac:dyDescent="0.25">
      <c r="A3464" s="16">
        <f t="shared" si="54"/>
        <v>3408</v>
      </c>
      <c r="B3464">
        <v>3408</v>
      </c>
      <c r="C3464" t="s">
        <v>26743</v>
      </c>
      <c r="D3464" s="16" t="s">
        <v>7752</v>
      </c>
      <c r="E3464" s="339" t="s">
        <v>8142</v>
      </c>
      <c r="F3464"/>
      <c r="G3464"/>
      <c r="H3464"/>
    </row>
    <row r="3465" spans="1:8" ht="15" x14ac:dyDescent="0.25">
      <c r="A3465" s="16">
        <f t="shared" si="54"/>
        <v>3409</v>
      </c>
      <c r="B3465">
        <v>3409</v>
      </c>
      <c r="C3465" t="s">
        <v>26744</v>
      </c>
      <c r="D3465" s="16" t="s">
        <v>7752</v>
      </c>
      <c r="E3465" s="339" t="s">
        <v>26745</v>
      </c>
      <c r="F3465"/>
      <c r="G3465"/>
      <c r="H3465"/>
    </row>
    <row r="3466" spans="1:8" ht="15" x14ac:dyDescent="0.25">
      <c r="A3466" s="16">
        <f t="shared" si="54"/>
        <v>11427</v>
      </c>
      <c r="B3466">
        <v>11427</v>
      </c>
      <c r="C3466" t="s">
        <v>26746</v>
      </c>
      <c r="D3466" s="16" t="s">
        <v>7755</v>
      </c>
      <c r="E3466" s="339" t="s">
        <v>26747</v>
      </c>
      <c r="F3466"/>
      <c r="G3466"/>
      <c r="H3466"/>
    </row>
    <row r="3467" spans="1:8" ht="15" x14ac:dyDescent="0.25">
      <c r="A3467" s="16">
        <f t="shared" si="54"/>
        <v>4491</v>
      </c>
      <c r="B3467">
        <v>4491</v>
      </c>
      <c r="C3467" t="s">
        <v>26748</v>
      </c>
      <c r="D3467" s="16" t="s">
        <v>7757</v>
      </c>
      <c r="E3467" s="339" t="s">
        <v>26749</v>
      </c>
      <c r="F3467"/>
      <c r="G3467"/>
      <c r="H3467"/>
    </row>
    <row r="3468" spans="1:8" ht="15" x14ac:dyDescent="0.25">
      <c r="A3468" s="16">
        <f t="shared" si="54"/>
        <v>2745</v>
      </c>
      <c r="B3468">
        <v>2745</v>
      </c>
      <c r="C3468" t="s">
        <v>26750</v>
      </c>
      <c r="D3468" s="16" t="s">
        <v>7757</v>
      </c>
      <c r="E3468" s="339" t="s">
        <v>8031</v>
      </c>
      <c r="F3468"/>
      <c r="G3468"/>
      <c r="H3468"/>
    </row>
    <row r="3469" spans="1:8" ht="15" x14ac:dyDescent="0.25">
      <c r="A3469" s="16">
        <f t="shared" si="54"/>
        <v>14439</v>
      </c>
      <c r="B3469">
        <v>14439</v>
      </c>
      <c r="C3469" t="s">
        <v>26751</v>
      </c>
      <c r="D3469" s="16" t="s">
        <v>7757</v>
      </c>
      <c r="E3469" s="339" t="s">
        <v>20253</v>
      </c>
      <c r="F3469"/>
      <c r="G3469"/>
      <c r="H3469"/>
    </row>
    <row r="3470" spans="1:8" ht="15" x14ac:dyDescent="0.25">
      <c r="A3470" s="16">
        <f t="shared" si="54"/>
        <v>44496</v>
      </c>
      <c r="B3470">
        <v>44496</v>
      </c>
      <c r="C3470" t="s">
        <v>26752</v>
      </c>
      <c r="D3470" s="16" t="s">
        <v>7753</v>
      </c>
      <c r="E3470" s="339" t="s">
        <v>26753</v>
      </c>
      <c r="F3470"/>
      <c r="G3470"/>
      <c r="H3470"/>
    </row>
    <row r="3471" spans="1:8" ht="15" x14ac:dyDescent="0.25">
      <c r="A3471" s="16">
        <f t="shared" si="54"/>
        <v>12362</v>
      </c>
      <c r="B3471">
        <v>12362</v>
      </c>
      <c r="C3471" t="s">
        <v>26754</v>
      </c>
      <c r="D3471" s="16" t="s">
        <v>7753</v>
      </c>
      <c r="E3471" s="339" t="s">
        <v>7837</v>
      </c>
      <c r="F3471"/>
      <c r="G3471"/>
      <c r="H3471"/>
    </row>
    <row r="3472" spans="1:8" ht="15" x14ac:dyDescent="0.25">
      <c r="A3472" s="16">
        <f t="shared" si="54"/>
        <v>421</v>
      </c>
      <c r="B3472">
        <v>421</v>
      </c>
      <c r="C3472" t="s">
        <v>26755</v>
      </c>
      <c r="D3472" s="16" t="s">
        <v>7753</v>
      </c>
      <c r="E3472" s="339" t="s">
        <v>16452</v>
      </c>
      <c r="F3472"/>
      <c r="G3472"/>
      <c r="H3472"/>
    </row>
    <row r="3473" spans="1:8" ht="15" x14ac:dyDescent="0.25">
      <c r="A3473" s="16">
        <f t="shared" si="54"/>
        <v>14148</v>
      </c>
      <c r="B3473">
        <v>14148</v>
      </c>
      <c r="C3473" t="s">
        <v>26756</v>
      </c>
      <c r="D3473" s="16" t="s">
        <v>7753</v>
      </c>
      <c r="E3473" s="339" t="s">
        <v>7795</v>
      </c>
      <c r="F3473"/>
      <c r="G3473"/>
      <c r="H3473"/>
    </row>
    <row r="3474" spans="1:8" ht="15" x14ac:dyDescent="0.25">
      <c r="A3474" s="16">
        <f t="shared" si="54"/>
        <v>4341</v>
      </c>
      <c r="B3474">
        <v>4341</v>
      </c>
      <c r="C3474" t="s">
        <v>26757</v>
      </c>
      <c r="D3474" s="16" t="s">
        <v>7753</v>
      </c>
      <c r="E3474" s="339" t="s">
        <v>8018</v>
      </c>
      <c r="F3474"/>
      <c r="G3474"/>
      <c r="H3474"/>
    </row>
    <row r="3475" spans="1:8" ht="15" x14ac:dyDescent="0.25">
      <c r="A3475" s="16">
        <f t="shared" si="54"/>
        <v>4337</v>
      </c>
      <c r="B3475">
        <v>4337</v>
      </c>
      <c r="C3475" t="s">
        <v>26758</v>
      </c>
      <c r="D3475" s="16" t="s">
        <v>7753</v>
      </c>
      <c r="E3475" s="339" t="s">
        <v>12056</v>
      </c>
      <c r="F3475"/>
      <c r="G3475"/>
      <c r="H3475"/>
    </row>
    <row r="3476" spans="1:8" ht="15" x14ac:dyDescent="0.25">
      <c r="A3476" s="16">
        <f t="shared" si="54"/>
        <v>4339</v>
      </c>
      <c r="B3476">
        <v>4339</v>
      </c>
      <c r="C3476" t="s">
        <v>26759</v>
      </c>
      <c r="D3476" s="16" t="s">
        <v>7753</v>
      </c>
      <c r="E3476" s="339" t="s">
        <v>8214</v>
      </c>
      <c r="F3476"/>
      <c r="G3476"/>
      <c r="H3476"/>
    </row>
    <row r="3477" spans="1:8" ht="15" x14ac:dyDescent="0.25">
      <c r="A3477" s="16">
        <f t="shared" si="54"/>
        <v>39997</v>
      </c>
      <c r="B3477">
        <v>39997</v>
      </c>
      <c r="C3477" t="s">
        <v>26760</v>
      </c>
      <c r="D3477" s="16" t="s">
        <v>7753</v>
      </c>
      <c r="E3477" s="339" t="s">
        <v>7893</v>
      </c>
      <c r="F3477"/>
      <c r="G3477"/>
      <c r="H3477"/>
    </row>
    <row r="3478" spans="1:8" ht="15" x14ac:dyDescent="0.25">
      <c r="A3478" s="16">
        <f t="shared" si="54"/>
        <v>11971</v>
      </c>
      <c r="B3478">
        <v>11971</v>
      </c>
      <c r="C3478" t="s">
        <v>26761</v>
      </c>
      <c r="D3478" s="16" t="s">
        <v>7753</v>
      </c>
      <c r="E3478" s="339" t="s">
        <v>20142</v>
      </c>
      <c r="F3478"/>
      <c r="G3478"/>
      <c r="H3478"/>
    </row>
    <row r="3479" spans="1:8" ht="15" x14ac:dyDescent="0.25">
      <c r="A3479" s="16">
        <f t="shared" si="54"/>
        <v>4342</v>
      </c>
      <c r="B3479">
        <v>4342</v>
      </c>
      <c r="C3479" t="s">
        <v>26762</v>
      </c>
      <c r="D3479" s="16" t="s">
        <v>7753</v>
      </c>
      <c r="E3479" s="339" t="s">
        <v>8276</v>
      </c>
      <c r="F3479"/>
      <c r="G3479"/>
      <c r="H3479"/>
    </row>
    <row r="3480" spans="1:8" ht="15" x14ac:dyDescent="0.25">
      <c r="A3480" s="16">
        <f t="shared" si="54"/>
        <v>4330</v>
      </c>
      <c r="B3480">
        <v>4330</v>
      </c>
      <c r="C3480" t="s">
        <v>26763</v>
      </c>
      <c r="D3480" s="16" t="s">
        <v>7753</v>
      </c>
      <c r="E3480" s="339" t="s">
        <v>8265</v>
      </c>
      <c r="F3480"/>
      <c r="G3480"/>
      <c r="H3480"/>
    </row>
    <row r="3481" spans="1:8" ht="15" x14ac:dyDescent="0.25">
      <c r="A3481" s="16">
        <f t="shared" si="54"/>
        <v>4340</v>
      </c>
      <c r="B3481">
        <v>4340</v>
      </c>
      <c r="C3481" t="s">
        <v>26764</v>
      </c>
      <c r="D3481" s="16" t="s">
        <v>7753</v>
      </c>
      <c r="E3481" s="339" t="s">
        <v>7936</v>
      </c>
      <c r="F3481"/>
      <c r="G3481"/>
      <c r="H3481"/>
    </row>
    <row r="3482" spans="1:8" ht="15" x14ac:dyDescent="0.25">
      <c r="A3482" s="16">
        <f t="shared" si="54"/>
        <v>5088</v>
      </c>
      <c r="B3482">
        <v>5088</v>
      </c>
      <c r="C3482" t="s">
        <v>26765</v>
      </c>
      <c r="D3482" s="16" t="s">
        <v>7753</v>
      </c>
      <c r="E3482" s="339" t="s">
        <v>26766</v>
      </c>
      <c r="F3482"/>
      <c r="G3482"/>
      <c r="H3482"/>
    </row>
    <row r="3483" spans="1:8" ht="15" x14ac:dyDescent="0.25">
      <c r="A3483" s="16">
        <f t="shared" si="54"/>
        <v>11154</v>
      </c>
      <c r="B3483">
        <v>11154</v>
      </c>
      <c r="C3483" t="s">
        <v>26767</v>
      </c>
      <c r="D3483" s="16" t="s">
        <v>7753</v>
      </c>
      <c r="E3483" s="339" t="s">
        <v>26768</v>
      </c>
      <c r="F3483"/>
      <c r="G3483"/>
      <c r="H3483"/>
    </row>
    <row r="3484" spans="1:8" ht="15" x14ac:dyDescent="0.25">
      <c r="A3484" s="16">
        <f t="shared" si="54"/>
        <v>4989</v>
      </c>
      <c r="B3484">
        <v>4989</v>
      </c>
      <c r="C3484" t="s">
        <v>26769</v>
      </c>
      <c r="D3484" s="16" t="s">
        <v>7753</v>
      </c>
      <c r="E3484" s="339" t="s">
        <v>26770</v>
      </c>
      <c r="F3484"/>
      <c r="G3484"/>
      <c r="H3484"/>
    </row>
    <row r="3485" spans="1:8" ht="15" x14ac:dyDescent="0.25">
      <c r="A3485" s="16">
        <f t="shared" si="54"/>
        <v>4982</v>
      </c>
      <c r="B3485">
        <v>4982</v>
      </c>
      <c r="C3485" t="s">
        <v>26771</v>
      </c>
      <c r="D3485" s="16" t="s">
        <v>7753</v>
      </c>
      <c r="E3485" s="339" t="s">
        <v>26772</v>
      </c>
      <c r="F3485"/>
      <c r="G3485"/>
      <c r="H3485"/>
    </row>
    <row r="3486" spans="1:8" ht="15" x14ac:dyDescent="0.25">
      <c r="A3486" s="16">
        <f t="shared" si="54"/>
        <v>4962</v>
      </c>
      <c r="B3486">
        <v>4962</v>
      </c>
      <c r="C3486" t="s">
        <v>26773</v>
      </c>
      <c r="D3486" s="16" t="s">
        <v>7753</v>
      </c>
      <c r="E3486" s="339" t="s">
        <v>26774</v>
      </c>
      <c r="F3486"/>
      <c r="G3486"/>
      <c r="H3486"/>
    </row>
    <row r="3487" spans="1:8" ht="15" x14ac:dyDescent="0.25">
      <c r="A3487" s="16">
        <f t="shared" si="54"/>
        <v>4981</v>
      </c>
      <c r="B3487">
        <v>4981</v>
      </c>
      <c r="C3487" t="s">
        <v>26775</v>
      </c>
      <c r="D3487" s="16" t="s">
        <v>7753</v>
      </c>
      <c r="E3487" s="339" t="s">
        <v>26776</v>
      </c>
      <c r="F3487"/>
      <c r="G3487"/>
      <c r="H3487"/>
    </row>
    <row r="3488" spans="1:8" ht="15" x14ac:dyDescent="0.25">
      <c r="A3488" s="16">
        <f t="shared" si="54"/>
        <v>4964</v>
      </c>
      <c r="B3488">
        <v>4964</v>
      </c>
      <c r="C3488" t="s">
        <v>26777</v>
      </c>
      <c r="D3488" s="16" t="s">
        <v>7753</v>
      </c>
      <c r="E3488" s="339" t="s">
        <v>26778</v>
      </c>
      <c r="F3488"/>
      <c r="G3488"/>
      <c r="H3488"/>
    </row>
    <row r="3489" spans="1:8" ht="15" x14ac:dyDescent="0.25">
      <c r="A3489" s="16">
        <f t="shared" si="54"/>
        <v>4992</v>
      </c>
      <c r="B3489">
        <v>4992</v>
      </c>
      <c r="C3489" t="s">
        <v>26779</v>
      </c>
      <c r="D3489" s="16" t="s">
        <v>7753</v>
      </c>
      <c r="E3489" s="339" t="s">
        <v>26780</v>
      </c>
      <c r="F3489"/>
      <c r="G3489"/>
      <c r="H3489"/>
    </row>
    <row r="3490" spans="1:8" ht="15" x14ac:dyDescent="0.25">
      <c r="A3490" s="16">
        <f t="shared" si="54"/>
        <v>4987</v>
      </c>
      <c r="B3490">
        <v>4987</v>
      </c>
      <c r="C3490" t="s">
        <v>26781</v>
      </c>
      <c r="D3490" s="16" t="s">
        <v>7753</v>
      </c>
      <c r="E3490" s="339" t="s">
        <v>26782</v>
      </c>
      <c r="F3490"/>
      <c r="G3490"/>
      <c r="H3490"/>
    </row>
    <row r="3491" spans="1:8" ht="15" x14ac:dyDescent="0.25">
      <c r="A3491" s="16">
        <f t="shared" si="54"/>
        <v>4930</v>
      </c>
      <c r="B3491">
        <v>4930</v>
      </c>
      <c r="C3491" t="s">
        <v>26783</v>
      </c>
      <c r="D3491" s="16" t="s">
        <v>7752</v>
      </c>
      <c r="E3491" s="339" t="s">
        <v>26784</v>
      </c>
      <c r="F3491"/>
      <c r="G3491"/>
      <c r="H3491"/>
    </row>
    <row r="3492" spans="1:8" ht="15" x14ac:dyDescent="0.25">
      <c r="A3492" s="16">
        <f t="shared" si="54"/>
        <v>39021</v>
      </c>
      <c r="B3492">
        <v>39021</v>
      </c>
      <c r="C3492" t="s">
        <v>26785</v>
      </c>
      <c r="D3492" s="16" t="s">
        <v>7753</v>
      </c>
      <c r="E3492" s="339" t="s">
        <v>26786</v>
      </c>
      <c r="F3492"/>
      <c r="G3492"/>
      <c r="H3492"/>
    </row>
    <row r="3493" spans="1:8" ht="15" x14ac:dyDescent="0.25">
      <c r="A3493" s="16">
        <f t="shared" si="54"/>
        <v>39022</v>
      </c>
      <c r="B3493">
        <v>39022</v>
      </c>
      <c r="C3493" t="s">
        <v>26787</v>
      </c>
      <c r="D3493" s="16" t="s">
        <v>7753</v>
      </c>
      <c r="E3493" s="339" t="s">
        <v>26788</v>
      </c>
      <c r="F3493"/>
      <c r="G3493"/>
      <c r="H3493"/>
    </row>
    <row r="3494" spans="1:8" ht="15" x14ac:dyDescent="0.25">
      <c r="A3494" s="16">
        <f t="shared" si="54"/>
        <v>39024</v>
      </c>
      <c r="B3494">
        <v>39024</v>
      </c>
      <c r="C3494" t="s">
        <v>26789</v>
      </c>
      <c r="D3494" s="16" t="s">
        <v>7753</v>
      </c>
      <c r="E3494" s="339" t="s">
        <v>26790</v>
      </c>
      <c r="F3494"/>
      <c r="G3494"/>
      <c r="H3494"/>
    </row>
    <row r="3495" spans="1:8" ht="15" x14ac:dyDescent="0.25">
      <c r="A3495" s="16">
        <f t="shared" si="54"/>
        <v>4914</v>
      </c>
      <c r="B3495">
        <v>4914</v>
      </c>
      <c r="C3495" t="s">
        <v>26791</v>
      </c>
      <c r="D3495" s="16" t="s">
        <v>7752</v>
      </c>
      <c r="E3495" s="339" t="s">
        <v>26792</v>
      </c>
      <c r="F3495"/>
      <c r="G3495"/>
      <c r="H3495"/>
    </row>
    <row r="3496" spans="1:8" ht="15" x14ac:dyDescent="0.25">
      <c r="A3496" s="16">
        <f t="shared" si="54"/>
        <v>4917</v>
      </c>
      <c r="B3496">
        <v>4917</v>
      </c>
      <c r="C3496" t="s">
        <v>26793</v>
      </c>
      <c r="D3496" s="16" t="s">
        <v>7752</v>
      </c>
      <c r="E3496" s="339" t="s">
        <v>26794</v>
      </c>
      <c r="F3496"/>
      <c r="G3496"/>
      <c r="H3496"/>
    </row>
    <row r="3497" spans="1:8" ht="15" x14ac:dyDescent="0.25">
      <c r="A3497" s="16">
        <f t="shared" si="54"/>
        <v>39025</v>
      </c>
      <c r="B3497">
        <v>39025</v>
      </c>
      <c r="C3497" t="s">
        <v>26795</v>
      </c>
      <c r="D3497" s="16" t="s">
        <v>7753</v>
      </c>
      <c r="E3497" s="339" t="s">
        <v>26796</v>
      </c>
      <c r="F3497"/>
      <c r="G3497"/>
      <c r="H3497"/>
    </row>
    <row r="3498" spans="1:8" ht="15" x14ac:dyDescent="0.25">
      <c r="A3498" s="16">
        <f t="shared" si="54"/>
        <v>4922</v>
      </c>
      <c r="B3498">
        <v>4922</v>
      </c>
      <c r="C3498" t="s">
        <v>26797</v>
      </c>
      <c r="D3498" s="16" t="s">
        <v>7752</v>
      </c>
      <c r="E3498" s="339" t="s">
        <v>26798</v>
      </c>
      <c r="F3498"/>
      <c r="G3498"/>
      <c r="H3498"/>
    </row>
    <row r="3499" spans="1:8" ht="15" x14ac:dyDescent="0.25">
      <c r="A3499" s="16">
        <f t="shared" si="54"/>
        <v>4911</v>
      </c>
      <c r="B3499">
        <v>4911</v>
      </c>
      <c r="C3499" t="s">
        <v>26799</v>
      </c>
      <c r="D3499" s="16" t="s">
        <v>7752</v>
      </c>
      <c r="E3499" s="339" t="s">
        <v>26800</v>
      </c>
      <c r="F3499"/>
      <c r="G3499"/>
      <c r="H3499"/>
    </row>
    <row r="3500" spans="1:8" ht="15" x14ac:dyDescent="0.25">
      <c r="A3500" s="16">
        <f t="shared" si="54"/>
        <v>37518</v>
      </c>
      <c r="B3500">
        <v>37518</v>
      </c>
      <c r="C3500" t="s">
        <v>26801</v>
      </c>
      <c r="D3500" s="16" t="s">
        <v>7752</v>
      </c>
      <c r="E3500" s="339" t="s">
        <v>26802</v>
      </c>
      <c r="F3500"/>
      <c r="G3500"/>
      <c r="H3500"/>
    </row>
    <row r="3501" spans="1:8" ht="15" x14ac:dyDescent="0.25">
      <c r="A3501" s="16">
        <f t="shared" si="54"/>
        <v>4910</v>
      </c>
      <c r="B3501">
        <v>4910</v>
      </c>
      <c r="C3501" t="s">
        <v>26803</v>
      </c>
      <c r="D3501" s="16" t="s">
        <v>7752</v>
      </c>
      <c r="E3501" s="339" t="s">
        <v>26804</v>
      </c>
      <c r="F3501"/>
      <c r="G3501"/>
      <c r="H3501"/>
    </row>
    <row r="3502" spans="1:8" ht="15" x14ac:dyDescent="0.25">
      <c r="A3502" s="16">
        <f t="shared" si="54"/>
        <v>4943</v>
      </c>
      <c r="B3502">
        <v>4943</v>
      </c>
      <c r="C3502" t="s">
        <v>26805</v>
      </c>
      <c r="D3502" s="16" t="s">
        <v>7752</v>
      </c>
      <c r="E3502" s="339" t="s">
        <v>26806</v>
      </c>
      <c r="F3502"/>
      <c r="G3502"/>
      <c r="H3502"/>
    </row>
    <row r="3503" spans="1:8" ht="15" x14ac:dyDescent="0.25">
      <c r="A3503" s="16">
        <f t="shared" si="54"/>
        <v>5002</v>
      </c>
      <c r="B3503">
        <v>5002</v>
      </c>
      <c r="C3503" t="s">
        <v>26807</v>
      </c>
      <c r="D3503" s="16" t="s">
        <v>7752</v>
      </c>
      <c r="E3503" s="339" t="s">
        <v>26808</v>
      </c>
      <c r="F3503"/>
      <c r="G3503"/>
      <c r="H3503"/>
    </row>
    <row r="3504" spans="1:8" ht="15" x14ac:dyDescent="0.25">
      <c r="A3504" s="16">
        <f t="shared" si="54"/>
        <v>4977</v>
      </c>
      <c r="B3504">
        <v>4977</v>
      </c>
      <c r="C3504" t="s">
        <v>26809</v>
      </c>
      <c r="D3504" s="16" t="s">
        <v>7752</v>
      </c>
      <c r="E3504" s="339" t="s">
        <v>26810</v>
      </c>
      <c r="F3504"/>
      <c r="G3504"/>
      <c r="H3504"/>
    </row>
    <row r="3505" spans="1:8" ht="15" x14ac:dyDescent="0.25">
      <c r="A3505" s="16">
        <f t="shared" si="54"/>
        <v>5028</v>
      </c>
      <c r="B3505">
        <v>5028</v>
      </c>
      <c r="C3505" t="s">
        <v>26811</v>
      </c>
      <c r="D3505" s="16" t="s">
        <v>7752</v>
      </c>
      <c r="E3505" s="339" t="s">
        <v>26812</v>
      </c>
      <c r="F3505"/>
      <c r="G3505"/>
      <c r="H3505"/>
    </row>
    <row r="3506" spans="1:8" ht="15" x14ac:dyDescent="0.25">
      <c r="A3506" s="16">
        <f t="shared" si="54"/>
        <v>4998</v>
      </c>
      <c r="B3506">
        <v>4998</v>
      </c>
      <c r="C3506" t="s">
        <v>26813</v>
      </c>
      <c r="D3506" s="16" t="s">
        <v>7752</v>
      </c>
      <c r="E3506" s="339" t="s">
        <v>26814</v>
      </c>
      <c r="F3506"/>
      <c r="G3506"/>
      <c r="H3506"/>
    </row>
    <row r="3507" spans="1:8" ht="15" x14ac:dyDescent="0.25">
      <c r="A3507" s="16">
        <f t="shared" si="54"/>
        <v>4969</v>
      </c>
      <c r="B3507">
        <v>4969</v>
      </c>
      <c r="C3507" t="s">
        <v>26815</v>
      </c>
      <c r="D3507" s="16" t="s">
        <v>7752</v>
      </c>
      <c r="E3507" s="339" t="s">
        <v>26816</v>
      </c>
      <c r="F3507"/>
      <c r="G3507"/>
      <c r="H3507"/>
    </row>
    <row r="3508" spans="1:8" ht="15" x14ac:dyDescent="0.25">
      <c r="A3508" s="16">
        <f t="shared" si="54"/>
        <v>11364</v>
      </c>
      <c r="B3508">
        <v>11364</v>
      </c>
      <c r="C3508" t="s">
        <v>26817</v>
      </c>
      <c r="D3508" s="16" t="s">
        <v>7753</v>
      </c>
      <c r="E3508" s="339" t="s">
        <v>26818</v>
      </c>
      <c r="F3508"/>
      <c r="G3508"/>
      <c r="H3508"/>
    </row>
    <row r="3509" spans="1:8" ht="15" x14ac:dyDescent="0.25">
      <c r="A3509" s="16">
        <f t="shared" si="54"/>
        <v>11365</v>
      </c>
      <c r="B3509">
        <v>11365</v>
      </c>
      <c r="C3509" t="s">
        <v>26819</v>
      </c>
      <c r="D3509" s="16" t="s">
        <v>7753</v>
      </c>
      <c r="E3509" s="339" t="s">
        <v>26820</v>
      </c>
      <c r="F3509"/>
      <c r="G3509"/>
      <c r="H3509"/>
    </row>
    <row r="3510" spans="1:8" ht="15" x14ac:dyDescent="0.25">
      <c r="A3510" s="16">
        <f t="shared" si="54"/>
        <v>11366</v>
      </c>
      <c r="B3510">
        <v>11366</v>
      </c>
      <c r="C3510" t="s">
        <v>26821</v>
      </c>
      <c r="D3510" s="16" t="s">
        <v>7753</v>
      </c>
      <c r="E3510" s="339" t="s">
        <v>26822</v>
      </c>
      <c r="F3510"/>
      <c r="G3510"/>
      <c r="H3510"/>
    </row>
    <row r="3511" spans="1:8" ht="15" x14ac:dyDescent="0.25">
      <c r="A3511" s="16">
        <f t="shared" si="54"/>
        <v>43777</v>
      </c>
      <c r="B3511">
        <v>43777</v>
      </c>
      <c r="C3511" t="s">
        <v>26823</v>
      </c>
      <c r="D3511" s="16" t="s">
        <v>7753</v>
      </c>
      <c r="E3511" s="339" t="s">
        <v>21472</v>
      </c>
      <c r="F3511"/>
      <c r="G3511"/>
      <c r="H3511"/>
    </row>
    <row r="3512" spans="1:8" ht="15" x14ac:dyDescent="0.25">
      <c r="A3512" s="16">
        <f t="shared" si="54"/>
        <v>20322</v>
      </c>
      <c r="B3512">
        <v>20322</v>
      </c>
      <c r="C3512" t="s">
        <v>26824</v>
      </c>
      <c r="D3512" s="16" t="s">
        <v>7753</v>
      </c>
      <c r="E3512" s="339" t="s">
        <v>26825</v>
      </c>
      <c r="F3512"/>
      <c r="G3512"/>
      <c r="H3512"/>
    </row>
    <row r="3513" spans="1:8" ht="15" x14ac:dyDescent="0.25">
      <c r="A3513" s="16">
        <f t="shared" si="54"/>
        <v>10553</v>
      </c>
      <c r="B3513">
        <v>10553</v>
      </c>
      <c r="C3513" t="s">
        <v>26826</v>
      </c>
      <c r="D3513" s="16" t="s">
        <v>7753</v>
      </c>
      <c r="E3513" s="339" t="s">
        <v>26827</v>
      </c>
      <c r="F3513"/>
      <c r="G3513"/>
      <c r="H3513"/>
    </row>
    <row r="3514" spans="1:8" ht="15" x14ac:dyDescent="0.25">
      <c r="A3514" s="16">
        <f t="shared" si="54"/>
        <v>5020</v>
      </c>
      <c r="B3514">
        <v>5020</v>
      </c>
      <c r="C3514" t="s">
        <v>26828</v>
      </c>
      <c r="D3514" s="16" t="s">
        <v>7753</v>
      </c>
      <c r="E3514" s="339" t="s">
        <v>26829</v>
      </c>
      <c r="F3514"/>
      <c r="G3514"/>
      <c r="H3514"/>
    </row>
    <row r="3515" spans="1:8" ht="15" x14ac:dyDescent="0.25">
      <c r="A3515" s="16">
        <f t="shared" si="54"/>
        <v>10554</v>
      </c>
      <c r="B3515">
        <v>10554</v>
      </c>
      <c r="C3515" t="s">
        <v>26830</v>
      </c>
      <c r="D3515" s="16" t="s">
        <v>7753</v>
      </c>
      <c r="E3515" s="339" t="s">
        <v>26831</v>
      </c>
      <c r="F3515"/>
      <c r="G3515"/>
      <c r="H3515"/>
    </row>
    <row r="3516" spans="1:8" ht="15" x14ac:dyDescent="0.25">
      <c r="A3516" s="16">
        <f t="shared" si="54"/>
        <v>10555</v>
      </c>
      <c r="B3516">
        <v>10555</v>
      </c>
      <c r="C3516" t="s">
        <v>26832</v>
      </c>
      <c r="D3516" s="16" t="s">
        <v>7753</v>
      </c>
      <c r="E3516" s="339" t="s">
        <v>21459</v>
      </c>
      <c r="F3516"/>
      <c r="G3516"/>
      <c r="H3516"/>
    </row>
    <row r="3517" spans="1:8" ht="15" x14ac:dyDescent="0.25">
      <c r="A3517" s="16">
        <f t="shared" si="54"/>
        <v>10556</v>
      </c>
      <c r="B3517">
        <v>10556</v>
      </c>
      <c r="C3517" t="s">
        <v>26833</v>
      </c>
      <c r="D3517" s="16" t="s">
        <v>7753</v>
      </c>
      <c r="E3517" s="339" t="s">
        <v>26834</v>
      </c>
      <c r="F3517"/>
      <c r="G3517"/>
      <c r="H3517"/>
    </row>
    <row r="3518" spans="1:8" ht="15" x14ac:dyDescent="0.25">
      <c r="A3518" s="16">
        <f t="shared" si="54"/>
        <v>39502</v>
      </c>
      <c r="B3518">
        <v>39502</v>
      </c>
      <c r="C3518" t="s">
        <v>26835</v>
      </c>
      <c r="D3518" s="16" t="s">
        <v>7753</v>
      </c>
      <c r="E3518" s="339" t="s">
        <v>26836</v>
      </c>
      <c r="F3518"/>
      <c r="G3518"/>
      <c r="H3518"/>
    </row>
    <row r="3519" spans="1:8" ht="15" x14ac:dyDescent="0.25">
      <c r="A3519" s="16">
        <f t="shared" si="54"/>
        <v>39504</v>
      </c>
      <c r="B3519">
        <v>39504</v>
      </c>
      <c r="C3519" t="s">
        <v>26837</v>
      </c>
      <c r="D3519" s="16" t="s">
        <v>7753</v>
      </c>
      <c r="E3519" s="339" t="s">
        <v>26838</v>
      </c>
      <c r="F3519"/>
      <c r="G3519"/>
      <c r="H3519"/>
    </row>
    <row r="3520" spans="1:8" ht="15" x14ac:dyDescent="0.25">
      <c r="A3520" s="16">
        <f t="shared" si="54"/>
        <v>39503</v>
      </c>
      <c r="B3520">
        <v>39503</v>
      </c>
      <c r="C3520" t="s">
        <v>26839</v>
      </c>
      <c r="D3520" s="16" t="s">
        <v>7753</v>
      </c>
      <c r="E3520" s="339" t="s">
        <v>26840</v>
      </c>
      <c r="F3520"/>
      <c r="G3520"/>
      <c r="H3520"/>
    </row>
    <row r="3521" spans="1:8" ht="15" x14ac:dyDescent="0.25">
      <c r="A3521" s="16">
        <f t="shared" si="54"/>
        <v>39505</v>
      </c>
      <c r="B3521">
        <v>39505</v>
      </c>
      <c r="C3521" t="s">
        <v>26841</v>
      </c>
      <c r="D3521" s="16" t="s">
        <v>7753</v>
      </c>
      <c r="E3521" s="339" t="s">
        <v>26842</v>
      </c>
      <c r="F3521"/>
      <c r="G3521"/>
      <c r="H3521"/>
    </row>
    <row r="3522" spans="1:8" ht="15" x14ac:dyDescent="0.25">
      <c r="A3522" s="16">
        <f t="shared" si="54"/>
        <v>44471</v>
      </c>
      <c r="B3522">
        <v>44471</v>
      </c>
      <c r="C3522" t="s">
        <v>26843</v>
      </c>
      <c r="D3522" s="16" t="s">
        <v>7753</v>
      </c>
      <c r="E3522" s="339" t="s">
        <v>26844</v>
      </c>
      <c r="F3522"/>
      <c r="G3522"/>
      <c r="H3522"/>
    </row>
    <row r="3523" spans="1:8" ht="15" x14ac:dyDescent="0.25">
      <c r="A3523" s="16">
        <f t="shared" ref="A3523:A3586" si="55">B3523</f>
        <v>4944</v>
      </c>
      <c r="B3523">
        <v>4944</v>
      </c>
      <c r="C3523" t="s">
        <v>26845</v>
      </c>
      <c r="D3523" s="16" t="s">
        <v>7752</v>
      </c>
      <c r="E3523" s="339" t="s">
        <v>26846</v>
      </c>
      <c r="F3523"/>
      <c r="G3523"/>
      <c r="H3523"/>
    </row>
    <row r="3524" spans="1:8" ht="15" x14ac:dyDescent="0.25">
      <c r="A3524" s="16">
        <f t="shared" si="55"/>
        <v>21102</v>
      </c>
      <c r="B3524">
        <v>21102</v>
      </c>
      <c r="C3524" t="s">
        <v>26847</v>
      </c>
      <c r="D3524" s="16" t="s">
        <v>7753</v>
      </c>
      <c r="E3524" s="339" t="s">
        <v>26848</v>
      </c>
      <c r="F3524"/>
      <c r="G3524"/>
      <c r="H3524"/>
    </row>
    <row r="3525" spans="1:8" ht="15" x14ac:dyDescent="0.25">
      <c r="A3525" s="16">
        <f t="shared" si="55"/>
        <v>21101</v>
      </c>
      <c r="B3525">
        <v>21101</v>
      </c>
      <c r="C3525" t="s">
        <v>26849</v>
      </c>
      <c r="D3525" s="16" t="s">
        <v>7753</v>
      </c>
      <c r="E3525" s="339" t="s">
        <v>20198</v>
      </c>
      <c r="F3525"/>
      <c r="G3525"/>
      <c r="H3525"/>
    </row>
    <row r="3526" spans="1:8" ht="15" x14ac:dyDescent="0.25">
      <c r="A3526" s="16">
        <f t="shared" si="55"/>
        <v>34713</v>
      </c>
      <c r="B3526">
        <v>34713</v>
      </c>
      <c r="C3526" t="s">
        <v>26850</v>
      </c>
      <c r="D3526" s="16" t="s">
        <v>7752</v>
      </c>
      <c r="E3526" s="339" t="s">
        <v>26851</v>
      </c>
      <c r="F3526"/>
      <c r="G3526"/>
      <c r="H3526"/>
    </row>
    <row r="3527" spans="1:8" ht="15" x14ac:dyDescent="0.25">
      <c r="A3527" s="16">
        <f t="shared" si="55"/>
        <v>37563</v>
      </c>
      <c r="B3527">
        <v>37563</v>
      </c>
      <c r="C3527" t="s">
        <v>26852</v>
      </c>
      <c r="D3527" s="16" t="s">
        <v>7752</v>
      </c>
      <c r="E3527" s="339" t="s">
        <v>21322</v>
      </c>
      <c r="F3527"/>
      <c r="G3527"/>
      <c r="H3527"/>
    </row>
    <row r="3528" spans="1:8" ht="15" x14ac:dyDescent="0.25">
      <c r="A3528" s="16">
        <f t="shared" si="55"/>
        <v>4948</v>
      </c>
      <c r="B3528">
        <v>4948</v>
      </c>
      <c r="C3528" t="s">
        <v>26853</v>
      </c>
      <c r="D3528" s="16" t="s">
        <v>7752</v>
      </c>
      <c r="E3528" s="339" t="s">
        <v>26854</v>
      </c>
      <c r="F3528"/>
      <c r="G3528"/>
      <c r="H3528"/>
    </row>
    <row r="3529" spans="1:8" ht="15" x14ac:dyDescent="0.25">
      <c r="A3529" s="16">
        <f t="shared" si="55"/>
        <v>37561</v>
      </c>
      <c r="B3529">
        <v>37561</v>
      </c>
      <c r="C3529" t="s">
        <v>26855</v>
      </c>
      <c r="D3529" s="16" t="s">
        <v>7752</v>
      </c>
      <c r="E3529" s="339" t="s">
        <v>26856</v>
      </c>
      <c r="F3529"/>
      <c r="G3529"/>
      <c r="H3529"/>
    </row>
    <row r="3530" spans="1:8" ht="15" x14ac:dyDescent="0.25">
      <c r="A3530" s="16">
        <f t="shared" si="55"/>
        <v>37562</v>
      </c>
      <c r="B3530">
        <v>37562</v>
      </c>
      <c r="C3530" t="s">
        <v>26857</v>
      </c>
      <c r="D3530" s="16" t="s">
        <v>7752</v>
      </c>
      <c r="E3530" s="339" t="s">
        <v>26858</v>
      </c>
      <c r="F3530"/>
      <c r="G3530"/>
      <c r="H3530"/>
    </row>
    <row r="3531" spans="1:8" ht="15" x14ac:dyDescent="0.25">
      <c r="A3531" s="16">
        <f t="shared" si="55"/>
        <v>14164</v>
      </c>
      <c r="B3531">
        <v>14164</v>
      </c>
      <c r="C3531" t="s">
        <v>26859</v>
      </c>
      <c r="D3531" s="16" t="s">
        <v>7753</v>
      </c>
      <c r="E3531" s="339" t="s">
        <v>26860</v>
      </c>
      <c r="F3531"/>
      <c r="G3531"/>
      <c r="H3531"/>
    </row>
    <row r="3532" spans="1:8" ht="15" x14ac:dyDescent="0.25">
      <c r="A3532" s="16">
        <f t="shared" si="55"/>
        <v>14163</v>
      </c>
      <c r="B3532">
        <v>14163</v>
      </c>
      <c r="C3532" t="s">
        <v>26861</v>
      </c>
      <c r="D3532" s="16" t="s">
        <v>7753</v>
      </c>
      <c r="E3532" s="339" t="s">
        <v>26862</v>
      </c>
      <c r="F3532"/>
      <c r="G3532"/>
      <c r="H3532"/>
    </row>
    <row r="3533" spans="1:8" ht="15" x14ac:dyDescent="0.25">
      <c r="A3533" s="16">
        <f t="shared" si="55"/>
        <v>5051</v>
      </c>
      <c r="B3533">
        <v>5051</v>
      </c>
      <c r="C3533" t="s">
        <v>26863</v>
      </c>
      <c r="D3533" s="16" t="s">
        <v>7753</v>
      </c>
      <c r="E3533" s="339" t="s">
        <v>26864</v>
      </c>
      <c r="F3533"/>
      <c r="G3533"/>
      <c r="H3533"/>
    </row>
    <row r="3534" spans="1:8" ht="15" x14ac:dyDescent="0.25">
      <c r="A3534" s="16">
        <f t="shared" si="55"/>
        <v>14162</v>
      </c>
      <c r="B3534">
        <v>14162</v>
      </c>
      <c r="C3534" t="s">
        <v>26865</v>
      </c>
      <c r="D3534" s="16" t="s">
        <v>7753</v>
      </c>
      <c r="E3534" s="339" t="s">
        <v>26866</v>
      </c>
      <c r="F3534"/>
      <c r="G3534"/>
      <c r="H3534"/>
    </row>
    <row r="3535" spans="1:8" ht="15" x14ac:dyDescent="0.25">
      <c r="A3535" s="16">
        <f t="shared" si="55"/>
        <v>5052</v>
      </c>
      <c r="B3535">
        <v>5052</v>
      </c>
      <c r="C3535" t="s">
        <v>26867</v>
      </c>
      <c r="D3535" s="16" t="s">
        <v>7753</v>
      </c>
      <c r="E3535" s="339" t="s">
        <v>26868</v>
      </c>
      <c r="F3535"/>
      <c r="G3535"/>
      <c r="H3535"/>
    </row>
    <row r="3536" spans="1:8" ht="15" x14ac:dyDescent="0.25">
      <c r="A3536" s="16">
        <f t="shared" si="55"/>
        <v>14166</v>
      </c>
      <c r="B3536">
        <v>14166</v>
      </c>
      <c r="C3536" t="s">
        <v>26869</v>
      </c>
      <c r="D3536" s="16" t="s">
        <v>7753</v>
      </c>
      <c r="E3536" s="339" t="s">
        <v>26870</v>
      </c>
      <c r="F3536"/>
      <c r="G3536"/>
      <c r="H3536"/>
    </row>
    <row r="3537" spans="1:8" ht="15" x14ac:dyDescent="0.25">
      <c r="A3537" s="16">
        <f t="shared" si="55"/>
        <v>14165</v>
      </c>
      <c r="B3537">
        <v>14165</v>
      </c>
      <c r="C3537" t="s">
        <v>26871</v>
      </c>
      <c r="D3537" s="16" t="s">
        <v>7753</v>
      </c>
      <c r="E3537" s="339" t="s">
        <v>26872</v>
      </c>
      <c r="F3537"/>
      <c r="G3537"/>
      <c r="H3537"/>
    </row>
    <row r="3538" spans="1:8" ht="15" x14ac:dyDescent="0.25">
      <c r="A3538" s="16">
        <f t="shared" si="55"/>
        <v>5050</v>
      </c>
      <c r="B3538">
        <v>5050</v>
      </c>
      <c r="C3538" t="s">
        <v>26873</v>
      </c>
      <c r="D3538" s="16" t="s">
        <v>7753</v>
      </c>
      <c r="E3538" s="339" t="s">
        <v>26874</v>
      </c>
      <c r="F3538"/>
      <c r="G3538"/>
      <c r="H3538"/>
    </row>
    <row r="3539" spans="1:8" ht="15" x14ac:dyDescent="0.25">
      <c r="A3539" s="16">
        <f t="shared" si="55"/>
        <v>12366</v>
      </c>
      <c r="B3539">
        <v>12366</v>
      </c>
      <c r="C3539" t="s">
        <v>26875</v>
      </c>
      <c r="D3539" s="16" t="s">
        <v>7753</v>
      </c>
      <c r="E3539" s="339" t="s">
        <v>26876</v>
      </c>
      <c r="F3539"/>
      <c r="G3539"/>
      <c r="H3539"/>
    </row>
    <row r="3540" spans="1:8" ht="15" x14ac:dyDescent="0.25">
      <c r="A3540" s="16">
        <f t="shared" si="55"/>
        <v>5045</v>
      </c>
      <c r="B3540">
        <v>5045</v>
      </c>
      <c r="C3540" t="s">
        <v>26877</v>
      </c>
      <c r="D3540" s="16" t="s">
        <v>7753</v>
      </c>
      <c r="E3540" s="339" t="s">
        <v>26878</v>
      </c>
      <c r="F3540"/>
      <c r="G3540"/>
      <c r="H3540"/>
    </row>
    <row r="3541" spans="1:8" ht="15" x14ac:dyDescent="0.25">
      <c r="A3541" s="16">
        <f t="shared" si="55"/>
        <v>5035</v>
      </c>
      <c r="B3541">
        <v>5035</v>
      </c>
      <c r="C3541" t="s">
        <v>26879</v>
      </c>
      <c r="D3541" s="16" t="s">
        <v>7753</v>
      </c>
      <c r="E3541" s="339" t="s">
        <v>20940</v>
      </c>
      <c r="F3541"/>
      <c r="G3541"/>
      <c r="H3541"/>
    </row>
    <row r="3542" spans="1:8" ht="15" x14ac:dyDescent="0.25">
      <c r="A3542" s="16">
        <f t="shared" si="55"/>
        <v>41180</v>
      </c>
      <c r="B3542">
        <v>41180</v>
      </c>
      <c r="C3542" t="s">
        <v>26880</v>
      </c>
      <c r="D3542" s="16" t="s">
        <v>7753</v>
      </c>
      <c r="E3542" s="339" t="s">
        <v>26881</v>
      </c>
      <c r="F3542"/>
      <c r="G3542"/>
      <c r="H3542"/>
    </row>
    <row r="3543" spans="1:8" ht="15" x14ac:dyDescent="0.25">
      <c r="A3543" s="16">
        <f t="shared" si="55"/>
        <v>41181</v>
      </c>
      <c r="B3543">
        <v>41181</v>
      </c>
      <c r="C3543" t="s">
        <v>26882</v>
      </c>
      <c r="D3543" s="16" t="s">
        <v>7753</v>
      </c>
      <c r="E3543" s="339" t="s">
        <v>26883</v>
      </c>
      <c r="F3543"/>
      <c r="G3543"/>
      <c r="H3543"/>
    </row>
    <row r="3544" spans="1:8" ht="15" x14ac:dyDescent="0.25">
      <c r="A3544" s="16">
        <f t="shared" si="55"/>
        <v>41182</v>
      </c>
      <c r="B3544">
        <v>41182</v>
      </c>
      <c r="C3544" t="s">
        <v>26884</v>
      </c>
      <c r="D3544" s="16" t="s">
        <v>7753</v>
      </c>
      <c r="E3544" s="339" t="s">
        <v>26885</v>
      </c>
      <c r="F3544"/>
      <c r="G3544"/>
      <c r="H3544"/>
    </row>
    <row r="3545" spans="1:8" ht="15" x14ac:dyDescent="0.25">
      <c r="A3545" s="16">
        <f t="shared" si="55"/>
        <v>41183</v>
      </c>
      <c r="B3545">
        <v>41183</v>
      </c>
      <c r="C3545" t="s">
        <v>26886</v>
      </c>
      <c r="D3545" s="16" t="s">
        <v>7753</v>
      </c>
      <c r="E3545" s="339" t="s">
        <v>26887</v>
      </c>
      <c r="F3545"/>
      <c r="G3545"/>
      <c r="H3545"/>
    </row>
    <row r="3546" spans="1:8" ht="15" x14ac:dyDescent="0.25">
      <c r="A3546" s="16">
        <f t="shared" si="55"/>
        <v>41184</v>
      </c>
      <c r="B3546">
        <v>41184</v>
      </c>
      <c r="C3546" t="s">
        <v>26888</v>
      </c>
      <c r="D3546" s="16" t="s">
        <v>7753</v>
      </c>
      <c r="E3546" s="339" t="s">
        <v>26889</v>
      </c>
      <c r="F3546"/>
      <c r="G3546"/>
      <c r="H3546"/>
    </row>
    <row r="3547" spans="1:8" ht="15" x14ac:dyDescent="0.25">
      <c r="A3547" s="16">
        <f t="shared" si="55"/>
        <v>41185</v>
      </c>
      <c r="B3547">
        <v>41185</v>
      </c>
      <c r="C3547" t="s">
        <v>26890</v>
      </c>
      <c r="D3547" s="16" t="s">
        <v>7753</v>
      </c>
      <c r="E3547" s="339" t="s">
        <v>26891</v>
      </c>
      <c r="F3547"/>
      <c r="G3547"/>
      <c r="H3547"/>
    </row>
    <row r="3548" spans="1:8" ht="15" x14ac:dyDescent="0.25">
      <c r="A3548" s="16">
        <f t="shared" si="55"/>
        <v>41186</v>
      </c>
      <c r="B3548">
        <v>41186</v>
      </c>
      <c r="C3548" t="s">
        <v>26892</v>
      </c>
      <c r="D3548" s="16" t="s">
        <v>7753</v>
      </c>
      <c r="E3548" s="339" t="s">
        <v>26893</v>
      </c>
      <c r="F3548"/>
      <c r="G3548"/>
      <c r="H3548"/>
    </row>
    <row r="3549" spans="1:8" ht="15" x14ac:dyDescent="0.25">
      <c r="A3549" s="16">
        <f t="shared" si="55"/>
        <v>41187</v>
      </c>
      <c r="B3549">
        <v>41187</v>
      </c>
      <c r="C3549" t="s">
        <v>26894</v>
      </c>
      <c r="D3549" s="16" t="s">
        <v>7753</v>
      </c>
      <c r="E3549" s="339" t="s">
        <v>26895</v>
      </c>
      <c r="F3549"/>
      <c r="G3549"/>
      <c r="H3549"/>
    </row>
    <row r="3550" spans="1:8" ht="15" x14ac:dyDescent="0.25">
      <c r="A3550" s="16">
        <f t="shared" si="55"/>
        <v>41188</v>
      </c>
      <c r="B3550">
        <v>41188</v>
      </c>
      <c r="C3550" t="s">
        <v>26896</v>
      </c>
      <c r="D3550" s="16" t="s">
        <v>7753</v>
      </c>
      <c r="E3550" s="339" t="s">
        <v>26897</v>
      </c>
      <c r="F3550"/>
      <c r="G3550"/>
      <c r="H3550"/>
    </row>
    <row r="3551" spans="1:8" ht="15" x14ac:dyDescent="0.25">
      <c r="A3551" s="16">
        <f t="shared" si="55"/>
        <v>5036</v>
      </c>
      <c r="B3551">
        <v>5036</v>
      </c>
      <c r="C3551" t="s">
        <v>26898</v>
      </c>
      <c r="D3551" s="16" t="s">
        <v>7753</v>
      </c>
      <c r="E3551" s="339" t="s">
        <v>26899</v>
      </c>
      <c r="F3551"/>
      <c r="G3551"/>
      <c r="H3551"/>
    </row>
    <row r="3552" spans="1:8" ht="15" x14ac:dyDescent="0.25">
      <c r="A3552" s="16">
        <f t="shared" si="55"/>
        <v>41189</v>
      </c>
      <c r="B3552">
        <v>41189</v>
      </c>
      <c r="C3552" t="s">
        <v>26900</v>
      </c>
      <c r="D3552" s="16" t="s">
        <v>7753</v>
      </c>
      <c r="E3552" s="339" t="s">
        <v>26901</v>
      </c>
      <c r="F3552"/>
      <c r="G3552"/>
      <c r="H3552"/>
    </row>
    <row r="3553" spans="1:8" ht="15" x14ac:dyDescent="0.25">
      <c r="A3553" s="16">
        <f t="shared" si="55"/>
        <v>41190</v>
      </c>
      <c r="B3553">
        <v>41190</v>
      </c>
      <c r="C3553" t="s">
        <v>26902</v>
      </c>
      <c r="D3553" s="16" t="s">
        <v>7753</v>
      </c>
      <c r="E3553" s="339" t="s">
        <v>26903</v>
      </c>
      <c r="F3553"/>
      <c r="G3553"/>
      <c r="H3553"/>
    </row>
    <row r="3554" spans="1:8" ht="15" x14ac:dyDescent="0.25">
      <c r="A3554" s="16">
        <f t="shared" si="55"/>
        <v>41191</v>
      </c>
      <c r="B3554">
        <v>41191</v>
      </c>
      <c r="C3554" t="s">
        <v>26904</v>
      </c>
      <c r="D3554" s="16" t="s">
        <v>7753</v>
      </c>
      <c r="E3554" s="339" t="s">
        <v>26905</v>
      </c>
      <c r="F3554"/>
      <c r="G3554"/>
      <c r="H3554"/>
    </row>
    <row r="3555" spans="1:8" ht="15" x14ac:dyDescent="0.25">
      <c r="A3555" s="16">
        <f t="shared" si="55"/>
        <v>41192</v>
      </c>
      <c r="B3555">
        <v>41192</v>
      </c>
      <c r="C3555" t="s">
        <v>26906</v>
      </c>
      <c r="D3555" s="16" t="s">
        <v>7753</v>
      </c>
      <c r="E3555" s="339" t="s">
        <v>26907</v>
      </c>
      <c r="F3555"/>
      <c r="G3555"/>
      <c r="H3555"/>
    </row>
    <row r="3556" spans="1:8" ht="15" x14ac:dyDescent="0.25">
      <c r="A3556" s="16">
        <f t="shared" si="55"/>
        <v>41193</v>
      </c>
      <c r="B3556">
        <v>41193</v>
      </c>
      <c r="C3556" t="s">
        <v>26908</v>
      </c>
      <c r="D3556" s="16" t="s">
        <v>7753</v>
      </c>
      <c r="E3556" s="339" t="s">
        <v>26909</v>
      </c>
      <c r="F3556"/>
      <c r="G3556"/>
      <c r="H3556"/>
    </row>
    <row r="3557" spans="1:8" ht="15" x14ac:dyDescent="0.25">
      <c r="A3557" s="16">
        <f t="shared" si="55"/>
        <v>41194</v>
      </c>
      <c r="B3557">
        <v>41194</v>
      </c>
      <c r="C3557" t="s">
        <v>26910</v>
      </c>
      <c r="D3557" s="16" t="s">
        <v>7753</v>
      </c>
      <c r="E3557" s="339" t="s">
        <v>26911</v>
      </c>
      <c r="F3557"/>
      <c r="G3557"/>
      <c r="H3557"/>
    </row>
    <row r="3558" spans="1:8" ht="15" x14ac:dyDescent="0.25">
      <c r="A3558" s="16">
        <f t="shared" si="55"/>
        <v>5044</v>
      </c>
      <c r="B3558">
        <v>5044</v>
      </c>
      <c r="C3558" t="s">
        <v>26912</v>
      </c>
      <c r="D3558" s="16" t="s">
        <v>7753</v>
      </c>
      <c r="E3558" s="339" t="s">
        <v>26913</v>
      </c>
      <c r="F3558"/>
      <c r="G3558"/>
      <c r="H3558"/>
    </row>
    <row r="3559" spans="1:8" ht="15" x14ac:dyDescent="0.25">
      <c r="A3559" s="16">
        <f t="shared" si="55"/>
        <v>5059</v>
      </c>
      <c r="B3559">
        <v>5059</v>
      </c>
      <c r="C3559" t="s">
        <v>26914</v>
      </c>
      <c r="D3559" s="16" t="s">
        <v>7753</v>
      </c>
      <c r="E3559" s="339" t="s">
        <v>26915</v>
      </c>
      <c r="F3559"/>
      <c r="G3559"/>
      <c r="H3559"/>
    </row>
    <row r="3560" spans="1:8" ht="15" x14ac:dyDescent="0.25">
      <c r="A3560" s="16">
        <f t="shared" si="55"/>
        <v>41201</v>
      </c>
      <c r="B3560">
        <v>41201</v>
      </c>
      <c r="C3560" t="s">
        <v>26916</v>
      </c>
      <c r="D3560" s="16" t="s">
        <v>7753</v>
      </c>
      <c r="E3560" s="339" t="s">
        <v>26917</v>
      </c>
      <c r="F3560"/>
      <c r="G3560"/>
      <c r="H3560"/>
    </row>
    <row r="3561" spans="1:8" ht="15" x14ac:dyDescent="0.25">
      <c r="A3561" s="16">
        <f t="shared" si="55"/>
        <v>41199</v>
      </c>
      <c r="B3561">
        <v>41199</v>
      </c>
      <c r="C3561" t="s">
        <v>26918</v>
      </c>
      <c r="D3561" s="16" t="s">
        <v>7753</v>
      </c>
      <c r="E3561" s="339" t="s">
        <v>26919</v>
      </c>
      <c r="F3561"/>
      <c r="G3561"/>
      <c r="H3561"/>
    </row>
    <row r="3562" spans="1:8" ht="15" x14ac:dyDescent="0.25">
      <c r="A3562" s="16">
        <f t="shared" si="55"/>
        <v>5057</v>
      </c>
      <c r="B3562">
        <v>5057</v>
      </c>
      <c r="C3562" t="s">
        <v>26920</v>
      </c>
      <c r="D3562" s="16" t="s">
        <v>7753</v>
      </c>
      <c r="E3562" s="339" t="s">
        <v>26921</v>
      </c>
      <c r="F3562"/>
      <c r="G3562"/>
      <c r="H3562"/>
    </row>
    <row r="3563" spans="1:8" ht="15" x14ac:dyDescent="0.25">
      <c r="A3563" s="16">
        <f t="shared" si="55"/>
        <v>41200</v>
      </c>
      <c r="B3563">
        <v>41200</v>
      </c>
      <c r="C3563" t="s">
        <v>26922</v>
      </c>
      <c r="D3563" s="16" t="s">
        <v>7753</v>
      </c>
      <c r="E3563" s="339" t="s">
        <v>26923</v>
      </c>
      <c r="F3563"/>
      <c r="G3563"/>
      <c r="H3563"/>
    </row>
    <row r="3564" spans="1:8" ht="15" x14ac:dyDescent="0.25">
      <c r="A3564" s="16">
        <f t="shared" si="55"/>
        <v>41205</v>
      </c>
      <c r="B3564">
        <v>41205</v>
      </c>
      <c r="C3564" t="s">
        <v>26924</v>
      </c>
      <c r="D3564" s="16" t="s">
        <v>7753</v>
      </c>
      <c r="E3564" s="339" t="s">
        <v>26925</v>
      </c>
      <c r="F3564"/>
      <c r="G3564"/>
      <c r="H3564"/>
    </row>
    <row r="3565" spans="1:8" ht="15" x14ac:dyDescent="0.25">
      <c r="A3565" s="16">
        <f t="shared" si="55"/>
        <v>41202</v>
      </c>
      <c r="B3565">
        <v>41202</v>
      </c>
      <c r="C3565" t="s">
        <v>26926</v>
      </c>
      <c r="D3565" s="16" t="s">
        <v>7753</v>
      </c>
      <c r="E3565" s="339" t="s">
        <v>26927</v>
      </c>
      <c r="F3565"/>
      <c r="G3565"/>
      <c r="H3565"/>
    </row>
    <row r="3566" spans="1:8" ht="15" x14ac:dyDescent="0.25">
      <c r="A3566" s="16">
        <f t="shared" si="55"/>
        <v>41206</v>
      </c>
      <c r="B3566">
        <v>41206</v>
      </c>
      <c r="C3566" t="s">
        <v>26928</v>
      </c>
      <c r="D3566" s="16" t="s">
        <v>7753</v>
      </c>
      <c r="E3566" s="339" t="s">
        <v>26929</v>
      </c>
      <c r="F3566"/>
      <c r="G3566"/>
      <c r="H3566"/>
    </row>
    <row r="3567" spans="1:8" ht="15" x14ac:dyDescent="0.25">
      <c r="A3567" s="16">
        <f t="shared" si="55"/>
        <v>12372</v>
      </c>
      <c r="B3567">
        <v>12372</v>
      </c>
      <c r="C3567" t="s">
        <v>26930</v>
      </c>
      <c r="D3567" s="16" t="s">
        <v>7753</v>
      </c>
      <c r="E3567" s="339" t="s">
        <v>26931</v>
      </c>
      <c r="F3567"/>
      <c r="G3567"/>
      <c r="H3567"/>
    </row>
    <row r="3568" spans="1:8" ht="15" x14ac:dyDescent="0.25">
      <c r="A3568" s="16">
        <f t="shared" si="55"/>
        <v>41207</v>
      </c>
      <c r="B3568">
        <v>41207</v>
      </c>
      <c r="C3568" t="s">
        <v>26932</v>
      </c>
      <c r="D3568" s="16" t="s">
        <v>7753</v>
      </c>
      <c r="E3568" s="339" t="s">
        <v>26933</v>
      </c>
      <c r="F3568"/>
      <c r="G3568"/>
      <c r="H3568"/>
    </row>
    <row r="3569" spans="1:8" ht="15" x14ac:dyDescent="0.25">
      <c r="A3569" s="16">
        <f t="shared" si="55"/>
        <v>41203</v>
      </c>
      <c r="B3569">
        <v>41203</v>
      </c>
      <c r="C3569" t="s">
        <v>26934</v>
      </c>
      <c r="D3569" s="16" t="s">
        <v>7753</v>
      </c>
      <c r="E3569" s="339" t="s">
        <v>26935</v>
      </c>
      <c r="F3569"/>
      <c r="G3569"/>
      <c r="H3569"/>
    </row>
    <row r="3570" spans="1:8" ht="15" x14ac:dyDescent="0.25">
      <c r="A3570" s="16">
        <f t="shared" si="55"/>
        <v>41204</v>
      </c>
      <c r="B3570">
        <v>41204</v>
      </c>
      <c r="C3570" t="s">
        <v>26936</v>
      </c>
      <c r="D3570" s="16" t="s">
        <v>7753</v>
      </c>
      <c r="E3570" s="339" t="s">
        <v>26937</v>
      </c>
      <c r="F3570"/>
      <c r="G3570"/>
      <c r="H3570"/>
    </row>
    <row r="3571" spans="1:8" ht="15" x14ac:dyDescent="0.25">
      <c r="A3571" s="16">
        <f t="shared" si="55"/>
        <v>41210</v>
      </c>
      <c r="B3571">
        <v>41210</v>
      </c>
      <c r="C3571" t="s">
        <v>26938</v>
      </c>
      <c r="D3571" s="16" t="s">
        <v>7753</v>
      </c>
      <c r="E3571" s="339" t="s">
        <v>26939</v>
      </c>
      <c r="F3571"/>
      <c r="G3571"/>
      <c r="H3571"/>
    </row>
    <row r="3572" spans="1:8" ht="15" x14ac:dyDescent="0.25">
      <c r="A3572" s="16">
        <f t="shared" si="55"/>
        <v>41208</v>
      </c>
      <c r="B3572">
        <v>41208</v>
      </c>
      <c r="C3572" t="s">
        <v>26940</v>
      </c>
      <c r="D3572" s="16" t="s">
        <v>7753</v>
      </c>
      <c r="E3572" s="339" t="s">
        <v>26941</v>
      </c>
      <c r="F3572"/>
      <c r="G3572"/>
      <c r="H3572"/>
    </row>
    <row r="3573" spans="1:8" ht="15" x14ac:dyDescent="0.25">
      <c r="A3573" s="16">
        <f t="shared" si="55"/>
        <v>41211</v>
      </c>
      <c r="B3573">
        <v>41211</v>
      </c>
      <c r="C3573" t="s">
        <v>26942</v>
      </c>
      <c r="D3573" s="16" t="s">
        <v>7753</v>
      </c>
      <c r="E3573" s="339" t="s">
        <v>26943</v>
      </c>
      <c r="F3573"/>
      <c r="G3573"/>
      <c r="H3573"/>
    </row>
    <row r="3574" spans="1:8" ht="15" x14ac:dyDescent="0.25">
      <c r="A3574" s="16">
        <f t="shared" si="55"/>
        <v>13339</v>
      </c>
      <c r="B3574">
        <v>13339</v>
      </c>
      <c r="C3574" t="s">
        <v>26944</v>
      </c>
      <c r="D3574" s="16" t="s">
        <v>7753</v>
      </c>
      <c r="E3574" s="339" t="s">
        <v>26945</v>
      </c>
      <c r="F3574"/>
      <c r="G3574"/>
      <c r="H3574"/>
    </row>
    <row r="3575" spans="1:8" ht="15" x14ac:dyDescent="0.25">
      <c r="A3575" s="16">
        <f t="shared" si="55"/>
        <v>41213</v>
      </c>
      <c r="B3575">
        <v>41213</v>
      </c>
      <c r="C3575" t="s">
        <v>26946</v>
      </c>
      <c r="D3575" s="16" t="s">
        <v>7753</v>
      </c>
      <c r="E3575" s="339" t="s">
        <v>26947</v>
      </c>
      <c r="F3575"/>
      <c r="G3575"/>
      <c r="H3575"/>
    </row>
    <row r="3576" spans="1:8" ht="15" x14ac:dyDescent="0.25">
      <c r="A3576" s="16">
        <f t="shared" si="55"/>
        <v>41209</v>
      </c>
      <c r="B3576">
        <v>41209</v>
      </c>
      <c r="C3576" t="s">
        <v>26948</v>
      </c>
      <c r="D3576" s="16" t="s">
        <v>7753</v>
      </c>
      <c r="E3576" s="339" t="s">
        <v>26949</v>
      </c>
      <c r="F3576"/>
      <c r="G3576"/>
      <c r="H3576"/>
    </row>
    <row r="3577" spans="1:8" ht="15" x14ac:dyDescent="0.25">
      <c r="A3577" s="16">
        <f t="shared" si="55"/>
        <v>41216</v>
      </c>
      <c r="B3577">
        <v>41216</v>
      </c>
      <c r="C3577" t="s">
        <v>26950</v>
      </c>
      <c r="D3577" s="16" t="s">
        <v>7753</v>
      </c>
      <c r="E3577" s="339" t="s">
        <v>26951</v>
      </c>
      <c r="F3577"/>
      <c r="G3577"/>
      <c r="H3577"/>
    </row>
    <row r="3578" spans="1:8" ht="15" x14ac:dyDescent="0.25">
      <c r="A3578" s="16">
        <f t="shared" si="55"/>
        <v>41217</v>
      </c>
      <c r="B3578">
        <v>41217</v>
      </c>
      <c r="C3578" t="s">
        <v>26952</v>
      </c>
      <c r="D3578" s="16" t="s">
        <v>7753</v>
      </c>
      <c r="E3578" s="339" t="s">
        <v>26953</v>
      </c>
      <c r="F3578"/>
      <c r="G3578"/>
      <c r="H3578"/>
    </row>
    <row r="3579" spans="1:8" ht="15" x14ac:dyDescent="0.25">
      <c r="A3579" s="16">
        <f t="shared" si="55"/>
        <v>41218</v>
      </c>
      <c r="B3579">
        <v>41218</v>
      </c>
      <c r="C3579" t="s">
        <v>26954</v>
      </c>
      <c r="D3579" s="16" t="s">
        <v>7753</v>
      </c>
      <c r="E3579" s="339" t="s">
        <v>26955</v>
      </c>
      <c r="F3579"/>
      <c r="G3579"/>
      <c r="H3579"/>
    </row>
    <row r="3580" spans="1:8" ht="15" x14ac:dyDescent="0.25">
      <c r="A3580" s="16">
        <f t="shared" si="55"/>
        <v>41214</v>
      </c>
      <c r="B3580">
        <v>41214</v>
      </c>
      <c r="C3580" t="s">
        <v>26956</v>
      </c>
      <c r="D3580" s="16" t="s">
        <v>7753</v>
      </c>
      <c r="E3580" s="339" t="s">
        <v>26957</v>
      </c>
      <c r="F3580"/>
      <c r="G3580"/>
      <c r="H3580"/>
    </row>
    <row r="3581" spans="1:8" ht="15" x14ac:dyDescent="0.25">
      <c r="A3581" s="16">
        <f t="shared" si="55"/>
        <v>41215</v>
      </c>
      <c r="B3581">
        <v>41215</v>
      </c>
      <c r="C3581" t="s">
        <v>26958</v>
      </c>
      <c r="D3581" s="16" t="s">
        <v>7753</v>
      </c>
      <c r="E3581" s="339" t="s">
        <v>26959</v>
      </c>
      <c r="F3581"/>
      <c r="G3581"/>
      <c r="H3581"/>
    </row>
    <row r="3582" spans="1:8" ht="15" x14ac:dyDescent="0.25">
      <c r="A3582" s="16">
        <f t="shared" si="55"/>
        <v>41221</v>
      </c>
      <c r="B3582">
        <v>41221</v>
      </c>
      <c r="C3582" t="s">
        <v>26960</v>
      </c>
      <c r="D3582" s="16" t="s">
        <v>7753</v>
      </c>
      <c r="E3582" s="339" t="s">
        <v>26961</v>
      </c>
      <c r="F3582"/>
      <c r="G3582"/>
      <c r="H3582"/>
    </row>
    <row r="3583" spans="1:8" ht="15" x14ac:dyDescent="0.25">
      <c r="A3583" s="16">
        <f t="shared" si="55"/>
        <v>41222</v>
      </c>
      <c r="B3583">
        <v>41222</v>
      </c>
      <c r="C3583" t="s">
        <v>26962</v>
      </c>
      <c r="D3583" s="16" t="s">
        <v>7753</v>
      </c>
      <c r="E3583" s="339" t="s">
        <v>26963</v>
      </c>
      <c r="F3583"/>
      <c r="G3583"/>
      <c r="H3583"/>
    </row>
    <row r="3584" spans="1:8" ht="15" x14ac:dyDescent="0.25">
      <c r="A3584" s="16">
        <f t="shared" si="55"/>
        <v>41195</v>
      </c>
      <c r="B3584">
        <v>41195</v>
      </c>
      <c r="C3584" t="s">
        <v>26964</v>
      </c>
      <c r="D3584" s="16" t="s">
        <v>7753</v>
      </c>
      <c r="E3584" s="339" t="s">
        <v>26965</v>
      </c>
      <c r="F3584"/>
      <c r="G3584"/>
      <c r="H3584"/>
    </row>
    <row r="3585" spans="1:8" ht="15" x14ac:dyDescent="0.25">
      <c r="A3585" s="16">
        <f t="shared" si="55"/>
        <v>41198</v>
      </c>
      <c r="B3585">
        <v>41198</v>
      </c>
      <c r="C3585" t="s">
        <v>26966</v>
      </c>
      <c r="D3585" s="16" t="s">
        <v>7753</v>
      </c>
      <c r="E3585" s="339" t="s">
        <v>20816</v>
      </c>
      <c r="F3585"/>
      <c r="G3585"/>
      <c r="H3585"/>
    </row>
    <row r="3586" spans="1:8" ht="15" x14ac:dyDescent="0.25">
      <c r="A3586" s="16">
        <f t="shared" si="55"/>
        <v>41196</v>
      </c>
      <c r="B3586">
        <v>41196</v>
      </c>
      <c r="C3586" t="s">
        <v>26967</v>
      </c>
      <c r="D3586" s="16" t="s">
        <v>7753</v>
      </c>
      <c r="E3586" s="339" t="s">
        <v>26968</v>
      </c>
      <c r="F3586"/>
      <c r="G3586"/>
      <c r="H3586"/>
    </row>
    <row r="3587" spans="1:8" ht="15" x14ac:dyDescent="0.25">
      <c r="A3587" s="16">
        <f t="shared" ref="A3587:A3650" si="56">B3587</f>
        <v>5033</v>
      </c>
      <c r="B3587">
        <v>5033</v>
      </c>
      <c r="C3587" t="s">
        <v>26969</v>
      </c>
      <c r="D3587" s="16" t="s">
        <v>7753</v>
      </c>
      <c r="E3587" s="339" t="s">
        <v>26970</v>
      </c>
      <c r="F3587"/>
      <c r="G3587"/>
      <c r="H3587"/>
    </row>
    <row r="3588" spans="1:8" ht="15" x14ac:dyDescent="0.25">
      <c r="A3588" s="16">
        <f t="shared" si="56"/>
        <v>41197</v>
      </c>
      <c r="B3588">
        <v>41197</v>
      </c>
      <c r="C3588" t="s">
        <v>26971</v>
      </c>
      <c r="D3588" s="16" t="s">
        <v>7753</v>
      </c>
      <c r="E3588" s="339" t="s">
        <v>26972</v>
      </c>
      <c r="F3588"/>
      <c r="G3588"/>
      <c r="H3588"/>
    </row>
    <row r="3589" spans="1:8" ht="15" x14ac:dyDescent="0.25">
      <c r="A3589" s="16">
        <f t="shared" si="56"/>
        <v>12388</v>
      </c>
      <c r="B3589">
        <v>12388</v>
      </c>
      <c r="C3589" t="s">
        <v>26973</v>
      </c>
      <c r="D3589" s="16" t="s">
        <v>7753</v>
      </c>
      <c r="E3589" s="339" t="s">
        <v>26974</v>
      </c>
      <c r="F3589"/>
      <c r="G3589"/>
      <c r="H3589"/>
    </row>
    <row r="3590" spans="1:8" ht="15" x14ac:dyDescent="0.25">
      <c r="A3590" s="16">
        <f t="shared" si="56"/>
        <v>2731</v>
      </c>
      <c r="B3590">
        <v>2731</v>
      </c>
      <c r="C3590" t="s">
        <v>26975</v>
      </c>
      <c r="D3590" s="16" t="s">
        <v>7757</v>
      </c>
      <c r="E3590" s="339" t="s">
        <v>21248</v>
      </c>
      <c r="F3590"/>
      <c r="G3590"/>
      <c r="H3590"/>
    </row>
    <row r="3591" spans="1:8" ht="15" x14ac:dyDescent="0.25">
      <c r="A3591" s="16">
        <f t="shared" si="56"/>
        <v>41457</v>
      </c>
      <c r="B3591">
        <v>41457</v>
      </c>
      <c r="C3591" t="s">
        <v>26976</v>
      </c>
      <c r="D3591" s="16" t="s">
        <v>7753</v>
      </c>
      <c r="E3591" s="339" t="s">
        <v>26977</v>
      </c>
      <c r="F3591"/>
      <c r="G3591"/>
      <c r="H3591"/>
    </row>
    <row r="3592" spans="1:8" ht="15" x14ac:dyDescent="0.25">
      <c r="A3592" s="16">
        <f t="shared" si="56"/>
        <v>41458</v>
      </c>
      <c r="B3592">
        <v>41458</v>
      </c>
      <c r="C3592" t="s">
        <v>26978</v>
      </c>
      <c r="D3592" s="16" t="s">
        <v>7753</v>
      </c>
      <c r="E3592" s="339" t="s">
        <v>26979</v>
      </c>
      <c r="F3592"/>
      <c r="G3592"/>
      <c r="H3592"/>
    </row>
    <row r="3593" spans="1:8" ht="15" x14ac:dyDescent="0.25">
      <c r="A3593" s="16">
        <f t="shared" si="56"/>
        <v>41459</v>
      </c>
      <c r="B3593">
        <v>41459</v>
      </c>
      <c r="C3593" t="s">
        <v>26980</v>
      </c>
      <c r="D3593" s="16" t="s">
        <v>7753</v>
      </c>
      <c r="E3593" s="339" t="s">
        <v>26981</v>
      </c>
      <c r="F3593"/>
      <c r="G3593"/>
      <c r="H3593"/>
    </row>
    <row r="3594" spans="1:8" ht="15" x14ac:dyDescent="0.25">
      <c r="A3594" s="16">
        <f t="shared" si="56"/>
        <v>41461</v>
      </c>
      <c r="B3594">
        <v>41461</v>
      </c>
      <c r="C3594" t="s">
        <v>26982</v>
      </c>
      <c r="D3594" s="16" t="s">
        <v>7753</v>
      </c>
      <c r="E3594" s="339" t="s">
        <v>26983</v>
      </c>
      <c r="F3594"/>
      <c r="G3594"/>
      <c r="H3594"/>
    </row>
    <row r="3595" spans="1:8" ht="15" x14ac:dyDescent="0.25">
      <c r="A3595" s="16">
        <f t="shared" si="56"/>
        <v>44537</v>
      </c>
      <c r="B3595">
        <v>44537</v>
      </c>
      <c r="C3595" t="s">
        <v>26984</v>
      </c>
      <c r="D3595" s="16" t="s">
        <v>7966</v>
      </c>
      <c r="E3595" s="339" t="s">
        <v>26985</v>
      </c>
      <c r="F3595"/>
      <c r="G3595"/>
      <c r="H3595"/>
    </row>
    <row r="3596" spans="1:8" ht="15" x14ac:dyDescent="0.25">
      <c r="A3596" s="16">
        <f t="shared" si="56"/>
        <v>11844</v>
      </c>
      <c r="B3596">
        <v>11844</v>
      </c>
      <c r="C3596" t="s">
        <v>26986</v>
      </c>
      <c r="D3596" s="16" t="s">
        <v>7757</v>
      </c>
      <c r="E3596" s="339" t="s">
        <v>17883</v>
      </c>
      <c r="F3596"/>
      <c r="G3596"/>
      <c r="H3596"/>
    </row>
    <row r="3597" spans="1:8" ht="15" x14ac:dyDescent="0.25">
      <c r="A3597" s="16">
        <f t="shared" si="56"/>
        <v>4465</v>
      </c>
      <c r="B3597">
        <v>4465</v>
      </c>
      <c r="C3597" t="s">
        <v>26987</v>
      </c>
      <c r="D3597" s="16" t="s">
        <v>7757</v>
      </c>
      <c r="E3597" s="339" t="s">
        <v>26988</v>
      </c>
      <c r="F3597"/>
      <c r="G3597"/>
      <c r="H3597"/>
    </row>
    <row r="3598" spans="1:8" ht="15" x14ac:dyDescent="0.25">
      <c r="A3598" s="16">
        <f t="shared" si="56"/>
        <v>35273</v>
      </c>
      <c r="B3598">
        <v>35273</v>
      </c>
      <c r="C3598" t="s">
        <v>26989</v>
      </c>
      <c r="D3598" s="16" t="s">
        <v>7757</v>
      </c>
      <c r="E3598" s="339" t="s">
        <v>26990</v>
      </c>
      <c r="F3598"/>
      <c r="G3598"/>
      <c r="H3598"/>
    </row>
    <row r="3599" spans="1:8" ht="15" x14ac:dyDescent="0.25">
      <c r="A3599" s="16">
        <f t="shared" si="56"/>
        <v>4470</v>
      </c>
      <c r="B3599">
        <v>4470</v>
      </c>
      <c r="C3599" t="s">
        <v>26991</v>
      </c>
      <c r="D3599" s="16" t="s">
        <v>7757</v>
      </c>
      <c r="E3599" s="339" t="s">
        <v>26992</v>
      </c>
      <c r="F3599"/>
      <c r="G3599"/>
      <c r="H3599"/>
    </row>
    <row r="3600" spans="1:8" ht="15" x14ac:dyDescent="0.25">
      <c r="A3600" s="16">
        <f t="shared" si="56"/>
        <v>20204</v>
      </c>
      <c r="B3600">
        <v>20204</v>
      </c>
      <c r="C3600" t="s">
        <v>26993</v>
      </c>
      <c r="D3600" s="16" t="s">
        <v>7757</v>
      </c>
      <c r="E3600" s="339" t="s">
        <v>26994</v>
      </c>
      <c r="F3600"/>
      <c r="G3600"/>
      <c r="H3600"/>
    </row>
    <row r="3601" spans="1:8" ht="15" x14ac:dyDescent="0.25">
      <c r="A3601" s="16">
        <f t="shared" si="56"/>
        <v>20208</v>
      </c>
      <c r="B3601">
        <v>20208</v>
      </c>
      <c r="C3601" t="s">
        <v>26995</v>
      </c>
      <c r="D3601" s="16" t="s">
        <v>7757</v>
      </c>
      <c r="E3601" s="339" t="s">
        <v>19960</v>
      </c>
      <c r="F3601"/>
      <c r="G3601"/>
      <c r="H3601"/>
    </row>
    <row r="3602" spans="1:8" ht="15" x14ac:dyDescent="0.25">
      <c r="A3602" s="16">
        <f t="shared" si="56"/>
        <v>4437</v>
      </c>
      <c r="B3602">
        <v>4437</v>
      </c>
      <c r="C3602" t="s">
        <v>26996</v>
      </c>
      <c r="D3602" s="16" t="s">
        <v>7757</v>
      </c>
      <c r="E3602" s="339" t="s">
        <v>26997</v>
      </c>
      <c r="F3602"/>
      <c r="G3602"/>
      <c r="H3602"/>
    </row>
    <row r="3603" spans="1:8" ht="15" x14ac:dyDescent="0.25">
      <c r="A3603" s="16">
        <f t="shared" si="56"/>
        <v>14580</v>
      </c>
      <c r="B3603">
        <v>14580</v>
      </c>
      <c r="C3603" t="s">
        <v>26998</v>
      </c>
      <c r="D3603" s="16" t="s">
        <v>7757</v>
      </c>
      <c r="E3603" s="339" t="s">
        <v>26997</v>
      </c>
      <c r="F3603"/>
      <c r="G3603"/>
      <c r="H3603"/>
    </row>
    <row r="3604" spans="1:8" ht="15" x14ac:dyDescent="0.25">
      <c r="A3604" s="16">
        <f t="shared" si="56"/>
        <v>40304</v>
      </c>
      <c r="B3604">
        <v>40304</v>
      </c>
      <c r="C3604" t="s">
        <v>26999</v>
      </c>
      <c r="D3604" s="16" t="s">
        <v>7755</v>
      </c>
      <c r="E3604" s="339" t="s">
        <v>8175</v>
      </c>
      <c r="F3604"/>
      <c r="G3604"/>
      <c r="H3604"/>
    </row>
    <row r="3605" spans="1:8" ht="15" x14ac:dyDescent="0.25">
      <c r="A3605" s="16">
        <f t="shared" si="56"/>
        <v>5065</v>
      </c>
      <c r="B3605">
        <v>5065</v>
      </c>
      <c r="C3605" t="s">
        <v>27000</v>
      </c>
      <c r="D3605" s="16" t="s">
        <v>7755</v>
      </c>
      <c r="E3605" s="339" t="s">
        <v>10720</v>
      </c>
      <c r="F3605"/>
      <c r="G3605"/>
      <c r="H3605"/>
    </row>
    <row r="3606" spans="1:8" ht="15" x14ac:dyDescent="0.25">
      <c r="A3606" s="16">
        <f t="shared" si="56"/>
        <v>5072</v>
      </c>
      <c r="B3606">
        <v>5072</v>
      </c>
      <c r="C3606" t="s">
        <v>27001</v>
      </c>
      <c r="D3606" s="16" t="s">
        <v>7755</v>
      </c>
      <c r="E3606" s="339" t="s">
        <v>20502</v>
      </c>
      <c r="F3606"/>
      <c r="G3606"/>
      <c r="H3606"/>
    </row>
    <row r="3607" spans="1:8" ht="15" x14ac:dyDescent="0.25">
      <c r="A3607" s="16">
        <f t="shared" si="56"/>
        <v>5066</v>
      </c>
      <c r="B3607">
        <v>5066</v>
      </c>
      <c r="C3607" t="s">
        <v>27002</v>
      </c>
      <c r="D3607" s="16" t="s">
        <v>7755</v>
      </c>
      <c r="E3607" s="339" t="s">
        <v>27003</v>
      </c>
      <c r="F3607"/>
      <c r="G3607"/>
      <c r="H3607"/>
    </row>
    <row r="3608" spans="1:8" ht="15" x14ac:dyDescent="0.25">
      <c r="A3608" s="16">
        <f t="shared" si="56"/>
        <v>5063</v>
      </c>
      <c r="B3608">
        <v>5063</v>
      </c>
      <c r="C3608" t="s">
        <v>27004</v>
      </c>
      <c r="D3608" s="16" t="s">
        <v>7755</v>
      </c>
      <c r="E3608" s="339" t="s">
        <v>27005</v>
      </c>
      <c r="F3608"/>
      <c r="G3608"/>
      <c r="H3608"/>
    </row>
    <row r="3609" spans="1:8" ht="15" x14ac:dyDescent="0.25">
      <c r="A3609" s="16">
        <f t="shared" si="56"/>
        <v>20247</v>
      </c>
      <c r="B3609">
        <v>20247</v>
      </c>
      <c r="C3609" t="s">
        <v>27006</v>
      </c>
      <c r="D3609" s="16" t="s">
        <v>7755</v>
      </c>
      <c r="E3609" s="339" t="s">
        <v>13580</v>
      </c>
      <c r="F3609"/>
      <c r="G3609"/>
      <c r="H3609"/>
    </row>
    <row r="3610" spans="1:8" ht="15" x14ac:dyDescent="0.25">
      <c r="A3610" s="16">
        <f t="shared" si="56"/>
        <v>5074</v>
      </c>
      <c r="B3610">
        <v>5074</v>
      </c>
      <c r="C3610" t="s">
        <v>27007</v>
      </c>
      <c r="D3610" s="16" t="s">
        <v>7755</v>
      </c>
      <c r="E3610" s="339" t="s">
        <v>16690</v>
      </c>
      <c r="F3610"/>
      <c r="G3610"/>
      <c r="H3610"/>
    </row>
    <row r="3611" spans="1:8" ht="15" x14ac:dyDescent="0.25">
      <c r="A3611" s="16">
        <f t="shared" si="56"/>
        <v>5067</v>
      </c>
      <c r="B3611">
        <v>5067</v>
      </c>
      <c r="C3611" t="s">
        <v>27008</v>
      </c>
      <c r="D3611" s="16" t="s">
        <v>7755</v>
      </c>
      <c r="E3611" s="339" t="s">
        <v>13880</v>
      </c>
      <c r="F3611"/>
      <c r="G3611"/>
      <c r="H3611"/>
    </row>
    <row r="3612" spans="1:8" ht="15" x14ac:dyDescent="0.25">
      <c r="A3612" s="16">
        <f t="shared" si="56"/>
        <v>5078</v>
      </c>
      <c r="B3612">
        <v>5078</v>
      </c>
      <c r="C3612" t="s">
        <v>27009</v>
      </c>
      <c r="D3612" s="16" t="s">
        <v>7755</v>
      </c>
      <c r="E3612" s="339" t="s">
        <v>13581</v>
      </c>
      <c r="F3612"/>
      <c r="G3612"/>
      <c r="H3612"/>
    </row>
    <row r="3613" spans="1:8" ht="15" x14ac:dyDescent="0.25">
      <c r="A3613" s="16">
        <f t="shared" si="56"/>
        <v>5068</v>
      </c>
      <c r="B3613">
        <v>5068</v>
      </c>
      <c r="C3613" t="s">
        <v>27010</v>
      </c>
      <c r="D3613" s="16" t="s">
        <v>7755</v>
      </c>
      <c r="E3613" s="339" t="s">
        <v>27011</v>
      </c>
      <c r="F3613"/>
      <c r="G3613"/>
      <c r="H3613"/>
    </row>
    <row r="3614" spans="1:8" ht="15" x14ac:dyDescent="0.25">
      <c r="A3614" s="16">
        <f t="shared" si="56"/>
        <v>5073</v>
      </c>
      <c r="B3614">
        <v>5073</v>
      </c>
      <c r="C3614" t="s">
        <v>27012</v>
      </c>
      <c r="D3614" s="16" t="s">
        <v>7755</v>
      </c>
      <c r="E3614" s="339" t="s">
        <v>22648</v>
      </c>
      <c r="F3614"/>
      <c r="G3614"/>
      <c r="H3614"/>
    </row>
    <row r="3615" spans="1:8" ht="15" x14ac:dyDescent="0.25">
      <c r="A3615" s="16">
        <f t="shared" si="56"/>
        <v>5069</v>
      </c>
      <c r="B3615">
        <v>5069</v>
      </c>
      <c r="C3615" t="s">
        <v>27013</v>
      </c>
      <c r="D3615" s="16" t="s">
        <v>7755</v>
      </c>
      <c r="E3615" s="339" t="s">
        <v>22648</v>
      </c>
      <c r="F3615"/>
      <c r="G3615"/>
      <c r="H3615"/>
    </row>
    <row r="3616" spans="1:8" ht="15" x14ac:dyDescent="0.25">
      <c r="A3616" s="16">
        <f t="shared" si="56"/>
        <v>5070</v>
      </c>
      <c r="B3616">
        <v>5070</v>
      </c>
      <c r="C3616" t="s">
        <v>27014</v>
      </c>
      <c r="D3616" s="16" t="s">
        <v>7755</v>
      </c>
      <c r="E3616" s="339" t="s">
        <v>13892</v>
      </c>
      <c r="F3616"/>
      <c r="G3616"/>
      <c r="H3616"/>
    </row>
    <row r="3617" spans="1:8" ht="15" x14ac:dyDescent="0.25">
      <c r="A3617" s="16">
        <f t="shared" si="56"/>
        <v>5071</v>
      </c>
      <c r="B3617">
        <v>5071</v>
      </c>
      <c r="C3617" t="s">
        <v>27015</v>
      </c>
      <c r="D3617" s="16" t="s">
        <v>7755</v>
      </c>
      <c r="E3617" s="339" t="s">
        <v>27011</v>
      </c>
      <c r="F3617"/>
      <c r="G3617"/>
      <c r="H3617"/>
    </row>
    <row r="3618" spans="1:8" ht="15" x14ac:dyDescent="0.25">
      <c r="A3618" s="16">
        <f t="shared" si="56"/>
        <v>5061</v>
      </c>
      <c r="B3618">
        <v>5061</v>
      </c>
      <c r="C3618" t="s">
        <v>27016</v>
      </c>
      <c r="D3618" s="16" t="s">
        <v>7755</v>
      </c>
      <c r="E3618" s="339" t="s">
        <v>27017</v>
      </c>
      <c r="F3618"/>
      <c r="G3618"/>
      <c r="H3618"/>
    </row>
    <row r="3619" spans="1:8" ht="15" x14ac:dyDescent="0.25">
      <c r="A3619" s="16">
        <f t="shared" si="56"/>
        <v>5075</v>
      </c>
      <c r="B3619">
        <v>5075</v>
      </c>
      <c r="C3619" t="s">
        <v>27018</v>
      </c>
      <c r="D3619" s="16" t="s">
        <v>7755</v>
      </c>
      <c r="E3619" s="339" t="s">
        <v>27011</v>
      </c>
      <c r="F3619"/>
      <c r="G3619"/>
      <c r="H3619"/>
    </row>
    <row r="3620" spans="1:8" ht="15" x14ac:dyDescent="0.25">
      <c r="A3620" s="16">
        <f t="shared" si="56"/>
        <v>39027</v>
      </c>
      <c r="B3620">
        <v>39027</v>
      </c>
      <c r="C3620" t="s">
        <v>27019</v>
      </c>
      <c r="D3620" s="16" t="s">
        <v>7755</v>
      </c>
      <c r="E3620" s="339" t="s">
        <v>17116</v>
      </c>
      <c r="F3620"/>
      <c r="G3620"/>
      <c r="H3620"/>
    </row>
    <row r="3621" spans="1:8" ht="15" x14ac:dyDescent="0.25">
      <c r="A3621" s="16">
        <f t="shared" si="56"/>
        <v>5062</v>
      </c>
      <c r="B3621">
        <v>5062</v>
      </c>
      <c r="C3621" t="s">
        <v>27020</v>
      </c>
      <c r="D3621" s="16" t="s">
        <v>7755</v>
      </c>
      <c r="E3621" s="339" t="s">
        <v>12802</v>
      </c>
      <c r="F3621"/>
      <c r="G3621"/>
      <c r="H3621"/>
    </row>
    <row r="3622" spans="1:8" ht="15" x14ac:dyDescent="0.25">
      <c r="A3622" s="16">
        <f t="shared" si="56"/>
        <v>40568</v>
      </c>
      <c r="B3622">
        <v>40568</v>
      </c>
      <c r="C3622" t="s">
        <v>27021</v>
      </c>
      <c r="D3622" s="16" t="s">
        <v>7755</v>
      </c>
      <c r="E3622" s="339" t="s">
        <v>15647</v>
      </c>
      <c r="F3622"/>
      <c r="G3622"/>
      <c r="H3622"/>
    </row>
    <row r="3623" spans="1:8" ht="15" x14ac:dyDescent="0.25">
      <c r="A3623" s="16">
        <f t="shared" si="56"/>
        <v>39026</v>
      </c>
      <c r="B3623">
        <v>39026</v>
      </c>
      <c r="C3623" t="s">
        <v>27022</v>
      </c>
      <c r="D3623" s="16" t="s">
        <v>7755</v>
      </c>
      <c r="E3623" s="339" t="s">
        <v>18136</v>
      </c>
      <c r="F3623"/>
      <c r="G3623"/>
      <c r="H3623"/>
    </row>
    <row r="3624" spans="1:8" ht="15" x14ac:dyDescent="0.25">
      <c r="A3624" s="16">
        <f t="shared" si="56"/>
        <v>42431</v>
      </c>
      <c r="B3624">
        <v>42431</v>
      </c>
      <c r="C3624" t="s">
        <v>27023</v>
      </c>
      <c r="D3624" s="16" t="s">
        <v>7753</v>
      </c>
      <c r="E3624" s="339" t="s">
        <v>27024</v>
      </c>
      <c r="F3624"/>
      <c r="G3624"/>
      <c r="H3624"/>
    </row>
    <row r="3625" spans="1:8" ht="15" x14ac:dyDescent="0.25">
      <c r="A3625" s="16">
        <f t="shared" si="56"/>
        <v>44074</v>
      </c>
      <c r="B3625">
        <v>44074</v>
      </c>
      <c r="C3625" t="s">
        <v>27025</v>
      </c>
      <c r="D3625" s="16" t="s">
        <v>7751</v>
      </c>
      <c r="E3625" s="339" t="s">
        <v>27026</v>
      </c>
      <c r="F3625"/>
      <c r="G3625"/>
      <c r="H3625"/>
    </row>
    <row r="3626" spans="1:8" ht="15" x14ac:dyDescent="0.25">
      <c r="A3626" s="16">
        <f t="shared" si="56"/>
        <v>44072</v>
      </c>
      <c r="B3626">
        <v>44072</v>
      </c>
      <c r="C3626" t="s">
        <v>27027</v>
      </c>
      <c r="D3626" s="16" t="s">
        <v>7751</v>
      </c>
      <c r="E3626" s="339" t="s">
        <v>27028</v>
      </c>
      <c r="F3626"/>
      <c r="G3626"/>
      <c r="H3626"/>
    </row>
    <row r="3627" spans="1:8" ht="15" x14ac:dyDescent="0.25">
      <c r="A3627" s="16">
        <f t="shared" si="56"/>
        <v>511</v>
      </c>
      <c r="B3627">
        <v>511</v>
      </c>
      <c r="C3627" t="s">
        <v>27029</v>
      </c>
      <c r="D3627" s="16" t="s">
        <v>7751</v>
      </c>
      <c r="E3627" s="339" t="s">
        <v>14922</v>
      </c>
      <c r="F3627"/>
      <c r="G3627"/>
      <c r="H3627"/>
    </row>
    <row r="3628" spans="1:8" ht="15" x14ac:dyDescent="0.25">
      <c r="A3628" s="16">
        <f t="shared" si="56"/>
        <v>37540</v>
      </c>
      <c r="B3628">
        <v>37540</v>
      </c>
      <c r="C3628" t="s">
        <v>27030</v>
      </c>
      <c r="D3628" s="16" t="s">
        <v>7753</v>
      </c>
      <c r="E3628" s="339" t="s">
        <v>27031</v>
      </c>
      <c r="F3628"/>
      <c r="G3628"/>
      <c r="H3628"/>
    </row>
    <row r="3629" spans="1:8" ht="15" x14ac:dyDescent="0.25">
      <c r="A3629" s="16">
        <f t="shared" si="56"/>
        <v>37548</v>
      </c>
      <c r="B3629">
        <v>37548</v>
      </c>
      <c r="C3629" t="s">
        <v>27032</v>
      </c>
      <c r="D3629" s="16" t="s">
        <v>7753</v>
      </c>
      <c r="E3629" s="339" t="s">
        <v>27033</v>
      </c>
      <c r="F3629"/>
      <c r="G3629"/>
      <c r="H3629"/>
    </row>
    <row r="3630" spans="1:8" ht="15" x14ac:dyDescent="0.25">
      <c r="A3630" s="16">
        <f t="shared" si="56"/>
        <v>39828</v>
      </c>
      <c r="B3630">
        <v>39828</v>
      </c>
      <c r="C3630" t="s">
        <v>27034</v>
      </c>
      <c r="D3630" s="16" t="s">
        <v>7753</v>
      </c>
      <c r="E3630" s="339" t="s">
        <v>27035</v>
      </c>
      <c r="F3630"/>
      <c r="G3630"/>
      <c r="H3630"/>
    </row>
    <row r="3631" spans="1:8" ht="15" x14ac:dyDescent="0.25">
      <c r="A3631" s="16">
        <f t="shared" si="56"/>
        <v>12273</v>
      </c>
      <c r="B3631">
        <v>12273</v>
      </c>
      <c r="C3631" t="s">
        <v>27036</v>
      </c>
      <c r="D3631" s="16" t="s">
        <v>7753</v>
      </c>
      <c r="E3631" s="339" t="s">
        <v>27037</v>
      </c>
      <c r="F3631"/>
      <c r="G3631"/>
      <c r="H3631"/>
    </row>
    <row r="3632" spans="1:8" ht="15" x14ac:dyDescent="0.25">
      <c r="A3632" s="16">
        <f t="shared" si="56"/>
        <v>38392</v>
      </c>
      <c r="B3632">
        <v>38392</v>
      </c>
      <c r="C3632" t="s">
        <v>27038</v>
      </c>
      <c r="D3632" s="16" t="s">
        <v>7753</v>
      </c>
      <c r="E3632" s="339" t="s">
        <v>27039</v>
      </c>
      <c r="F3632"/>
      <c r="G3632"/>
      <c r="H3632"/>
    </row>
    <row r="3633" spans="1:8" ht="15" x14ac:dyDescent="0.25">
      <c r="A3633" s="16">
        <f t="shared" si="56"/>
        <v>11735</v>
      </c>
      <c r="B3633">
        <v>11735</v>
      </c>
      <c r="C3633" t="s">
        <v>27040</v>
      </c>
      <c r="D3633" s="16" t="s">
        <v>7753</v>
      </c>
      <c r="E3633" s="339" t="s">
        <v>7995</v>
      </c>
      <c r="F3633"/>
      <c r="G3633"/>
      <c r="H3633"/>
    </row>
    <row r="3634" spans="1:8" ht="15" x14ac:dyDescent="0.25">
      <c r="A3634" s="16">
        <f t="shared" si="56"/>
        <v>11737</v>
      </c>
      <c r="B3634">
        <v>11737</v>
      </c>
      <c r="C3634" t="s">
        <v>27041</v>
      </c>
      <c r="D3634" s="16" t="s">
        <v>7753</v>
      </c>
      <c r="E3634" s="339" t="s">
        <v>21766</v>
      </c>
      <c r="F3634"/>
      <c r="G3634"/>
      <c r="H3634"/>
    </row>
    <row r="3635" spans="1:8" ht="15" x14ac:dyDescent="0.25">
      <c r="A3635" s="16">
        <f t="shared" si="56"/>
        <v>11738</v>
      </c>
      <c r="B3635">
        <v>11738</v>
      </c>
      <c r="C3635" t="s">
        <v>27042</v>
      </c>
      <c r="D3635" s="16" t="s">
        <v>7753</v>
      </c>
      <c r="E3635" s="339" t="s">
        <v>8346</v>
      </c>
      <c r="F3635"/>
      <c r="G3635"/>
      <c r="H3635"/>
    </row>
    <row r="3636" spans="1:8" ht="15" x14ac:dyDescent="0.25">
      <c r="A3636" s="16">
        <f t="shared" si="56"/>
        <v>36143</v>
      </c>
      <c r="B3636">
        <v>36143</v>
      </c>
      <c r="C3636" t="s">
        <v>27043</v>
      </c>
      <c r="D3636" s="16" t="s">
        <v>7753</v>
      </c>
      <c r="E3636" s="339" t="s">
        <v>20218</v>
      </c>
      <c r="F3636"/>
      <c r="G3636"/>
      <c r="H3636"/>
    </row>
    <row r="3637" spans="1:8" ht="15" x14ac:dyDescent="0.25">
      <c r="A3637" s="16">
        <f t="shared" si="56"/>
        <v>36142</v>
      </c>
      <c r="B3637">
        <v>36142</v>
      </c>
      <c r="C3637" t="s">
        <v>27044</v>
      </c>
      <c r="D3637" s="16" t="s">
        <v>7753</v>
      </c>
      <c r="E3637" s="339" t="s">
        <v>16143</v>
      </c>
      <c r="F3637"/>
      <c r="G3637"/>
      <c r="H3637"/>
    </row>
    <row r="3638" spans="1:8" ht="15" x14ac:dyDescent="0.25">
      <c r="A3638" s="16">
        <f t="shared" si="56"/>
        <v>36146</v>
      </c>
      <c r="B3638">
        <v>36146</v>
      </c>
      <c r="C3638" t="s">
        <v>27045</v>
      </c>
      <c r="D3638" s="16" t="s">
        <v>7753</v>
      </c>
      <c r="E3638" s="339" t="s">
        <v>27046</v>
      </c>
      <c r="F3638"/>
      <c r="G3638"/>
      <c r="H3638"/>
    </row>
    <row r="3639" spans="1:8" ht="15" x14ac:dyDescent="0.25">
      <c r="A3639" s="16">
        <f t="shared" si="56"/>
        <v>39015</v>
      </c>
      <c r="B3639">
        <v>39015</v>
      </c>
      <c r="C3639" t="s">
        <v>27047</v>
      </c>
      <c r="D3639" s="16" t="s">
        <v>7753</v>
      </c>
      <c r="E3639" s="339" t="s">
        <v>8140</v>
      </c>
      <c r="F3639"/>
      <c r="G3639"/>
      <c r="H3639"/>
    </row>
    <row r="3640" spans="1:8" ht="15" x14ac:dyDescent="0.25">
      <c r="A3640" s="16">
        <f t="shared" si="56"/>
        <v>38377</v>
      </c>
      <c r="B3640">
        <v>38377</v>
      </c>
      <c r="C3640" t="s">
        <v>27048</v>
      </c>
      <c r="D3640" s="16" t="s">
        <v>7753</v>
      </c>
      <c r="E3640" s="339" t="s">
        <v>21374</v>
      </c>
      <c r="F3640"/>
      <c r="G3640"/>
      <c r="H3640"/>
    </row>
    <row r="3641" spans="1:8" ht="15" x14ac:dyDescent="0.25">
      <c r="A3641" s="16">
        <f t="shared" si="56"/>
        <v>38376</v>
      </c>
      <c r="B3641">
        <v>38376</v>
      </c>
      <c r="C3641" t="s">
        <v>27049</v>
      </c>
      <c r="D3641" s="16" t="s">
        <v>7753</v>
      </c>
      <c r="E3641" s="339" t="s">
        <v>27050</v>
      </c>
      <c r="F3641"/>
      <c r="G3641"/>
      <c r="H3641"/>
    </row>
    <row r="3642" spans="1:8" ht="15" x14ac:dyDescent="0.25">
      <c r="A3642" s="16">
        <f t="shared" si="56"/>
        <v>38116</v>
      </c>
      <c r="B3642">
        <v>38116</v>
      </c>
      <c r="C3642" t="s">
        <v>27051</v>
      </c>
      <c r="D3642" s="16" t="s">
        <v>7753</v>
      </c>
      <c r="E3642" s="339" t="s">
        <v>8137</v>
      </c>
      <c r="F3642"/>
      <c r="G3642"/>
      <c r="H3642"/>
    </row>
    <row r="3643" spans="1:8" ht="15" x14ac:dyDescent="0.25">
      <c r="A3643" s="16">
        <f t="shared" si="56"/>
        <v>38066</v>
      </c>
      <c r="B3643">
        <v>38066</v>
      </c>
      <c r="C3643" t="s">
        <v>27052</v>
      </c>
      <c r="D3643" s="16" t="s">
        <v>7753</v>
      </c>
      <c r="E3643" s="339" t="s">
        <v>27053</v>
      </c>
      <c r="F3643"/>
      <c r="G3643"/>
      <c r="H3643"/>
    </row>
    <row r="3644" spans="1:8" ht="15" x14ac:dyDescent="0.25">
      <c r="A3644" s="16">
        <f t="shared" si="56"/>
        <v>38117</v>
      </c>
      <c r="B3644">
        <v>38117</v>
      </c>
      <c r="C3644" t="s">
        <v>27054</v>
      </c>
      <c r="D3644" s="16" t="s">
        <v>7753</v>
      </c>
      <c r="E3644" s="339" t="s">
        <v>8114</v>
      </c>
      <c r="F3644"/>
      <c r="G3644"/>
      <c r="H3644"/>
    </row>
    <row r="3645" spans="1:8" ht="15" x14ac:dyDescent="0.25">
      <c r="A3645" s="16">
        <f t="shared" si="56"/>
        <v>38067</v>
      </c>
      <c r="B3645">
        <v>38067</v>
      </c>
      <c r="C3645" t="s">
        <v>27055</v>
      </c>
      <c r="D3645" s="16" t="s">
        <v>7753</v>
      </c>
      <c r="E3645" s="339" t="s">
        <v>20638</v>
      </c>
      <c r="F3645"/>
      <c r="G3645"/>
      <c r="H3645"/>
    </row>
    <row r="3646" spans="1:8" ht="15" x14ac:dyDescent="0.25">
      <c r="A3646" s="16">
        <f t="shared" si="56"/>
        <v>11522</v>
      </c>
      <c r="B3646">
        <v>11522</v>
      </c>
      <c r="C3646" t="s">
        <v>27056</v>
      </c>
      <c r="D3646" s="16" t="s">
        <v>7753</v>
      </c>
      <c r="E3646" s="339" t="s">
        <v>11583</v>
      </c>
      <c r="F3646"/>
      <c r="G3646"/>
      <c r="H3646"/>
    </row>
    <row r="3647" spans="1:8" ht="15" x14ac:dyDescent="0.25">
      <c r="A3647" s="16">
        <f t="shared" si="56"/>
        <v>43600</v>
      </c>
      <c r="B3647">
        <v>43600</v>
      </c>
      <c r="C3647" t="s">
        <v>27057</v>
      </c>
      <c r="D3647" s="16" t="s">
        <v>7753</v>
      </c>
      <c r="E3647" s="339" t="s">
        <v>14189</v>
      </c>
      <c r="F3647"/>
      <c r="G3647"/>
      <c r="H3647"/>
    </row>
    <row r="3648" spans="1:8" ht="15" x14ac:dyDescent="0.25">
      <c r="A3648" s="16">
        <f t="shared" si="56"/>
        <v>5080</v>
      </c>
      <c r="B3648">
        <v>5080</v>
      </c>
      <c r="C3648" t="s">
        <v>27058</v>
      </c>
      <c r="D3648" s="16" t="s">
        <v>7753</v>
      </c>
      <c r="E3648" s="339" t="s">
        <v>18136</v>
      </c>
      <c r="F3648"/>
      <c r="G3648"/>
      <c r="H3648"/>
    </row>
    <row r="3649" spans="1:8" ht="15" x14ac:dyDescent="0.25">
      <c r="A3649" s="16">
        <f t="shared" si="56"/>
        <v>38168</v>
      </c>
      <c r="B3649">
        <v>38168</v>
      </c>
      <c r="C3649" t="s">
        <v>27059</v>
      </c>
      <c r="D3649" s="16" t="s">
        <v>7753</v>
      </c>
      <c r="E3649" s="339" t="s">
        <v>27060</v>
      </c>
      <c r="F3649"/>
      <c r="G3649"/>
      <c r="H3649"/>
    </row>
    <row r="3650" spans="1:8" ht="15" x14ac:dyDescent="0.25">
      <c r="A3650" s="16">
        <f t="shared" si="56"/>
        <v>43601</v>
      </c>
      <c r="B3650">
        <v>43601</v>
      </c>
      <c r="C3650" t="s">
        <v>27061</v>
      </c>
      <c r="D3650" s="16" t="s">
        <v>7753</v>
      </c>
      <c r="E3650" s="339" t="s">
        <v>27062</v>
      </c>
      <c r="F3650"/>
      <c r="G3650"/>
      <c r="H3650"/>
    </row>
    <row r="3651" spans="1:8" ht="15" x14ac:dyDescent="0.25">
      <c r="A3651" s="16">
        <f t="shared" ref="A3651:A3714" si="57">B3651</f>
        <v>13393</v>
      </c>
      <c r="B3651">
        <v>13393</v>
      </c>
      <c r="C3651" t="s">
        <v>27063</v>
      </c>
      <c r="D3651" s="16" t="s">
        <v>7753</v>
      </c>
      <c r="E3651" s="339" t="s">
        <v>27064</v>
      </c>
      <c r="F3651"/>
      <c r="G3651"/>
      <c r="H3651"/>
    </row>
    <row r="3652" spans="1:8" ht="15" x14ac:dyDescent="0.25">
      <c r="A3652" s="16">
        <f t="shared" si="57"/>
        <v>13395</v>
      </c>
      <c r="B3652">
        <v>13395</v>
      </c>
      <c r="C3652" t="s">
        <v>27065</v>
      </c>
      <c r="D3652" s="16" t="s">
        <v>7753</v>
      </c>
      <c r="E3652" s="339" t="s">
        <v>27066</v>
      </c>
      <c r="F3652"/>
      <c r="G3652"/>
      <c r="H3652"/>
    </row>
    <row r="3653" spans="1:8" ht="15" x14ac:dyDescent="0.25">
      <c r="A3653" s="16">
        <f t="shared" si="57"/>
        <v>12039</v>
      </c>
      <c r="B3653">
        <v>12039</v>
      </c>
      <c r="C3653" t="s">
        <v>27067</v>
      </c>
      <c r="D3653" s="16" t="s">
        <v>7753</v>
      </c>
      <c r="E3653" s="339" t="s">
        <v>27068</v>
      </c>
      <c r="F3653"/>
      <c r="G3653"/>
      <c r="H3653"/>
    </row>
    <row r="3654" spans="1:8" ht="15" x14ac:dyDescent="0.25">
      <c r="A3654" s="16">
        <f t="shared" si="57"/>
        <v>13396</v>
      </c>
      <c r="B3654">
        <v>13396</v>
      </c>
      <c r="C3654" t="s">
        <v>27069</v>
      </c>
      <c r="D3654" s="16" t="s">
        <v>7753</v>
      </c>
      <c r="E3654" s="339" t="s">
        <v>27070</v>
      </c>
      <c r="F3654"/>
      <c r="G3654"/>
      <c r="H3654"/>
    </row>
    <row r="3655" spans="1:8" ht="15" x14ac:dyDescent="0.25">
      <c r="A3655" s="16">
        <f t="shared" si="57"/>
        <v>12041</v>
      </c>
      <c r="B3655">
        <v>12041</v>
      </c>
      <c r="C3655" t="s">
        <v>27071</v>
      </c>
      <c r="D3655" s="16" t="s">
        <v>7753</v>
      </c>
      <c r="E3655" s="339" t="s">
        <v>27072</v>
      </c>
      <c r="F3655"/>
      <c r="G3655"/>
      <c r="H3655"/>
    </row>
    <row r="3656" spans="1:8" ht="15" x14ac:dyDescent="0.25">
      <c r="A3656" s="16">
        <f t="shared" si="57"/>
        <v>12043</v>
      </c>
      <c r="B3656">
        <v>12043</v>
      </c>
      <c r="C3656" t="s">
        <v>27073</v>
      </c>
      <c r="D3656" s="16" t="s">
        <v>7753</v>
      </c>
      <c r="E3656" s="339" t="s">
        <v>27074</v>
      </c>
      <c r="F3656"/>
      <c r="G3656"/>
      <c r="H3656"/>
    </row>
    <row r="3657" spans="1:8" ht="15" x14ac:dyDescent="0.25">
      <c r="A3657" s="16">
        <f t="shared" si="57"/>
        <v>39762</v>
      </c>
      <c r="B3657">
        <v>39762</v>
      </c>
      <c r="C3657" t="s">
        <v>27075</v>
      </c>
      <c r="D3657" s="16" t="s">
        <v>7753</v>
      </c>
      <c r="E3657" s="339" t="s">
        <v>27076</v>
      </c>
      <c r="F3657"/>
      <c r="G3657"/>
      <c r="H3657"/>
    </row>
    <row r="3658" spans="1:8" ht="15" x14ac:dyDescent="0.25">
      <c r="A3658" s="16">
        <f t="shared" si="57"/>
        <v>12042</v>
      </c>
      <c r="B3658">
        <v>12042</v>
      </c>
      <c r="C3658" t="s">
        <v>27077</v>
      </c>
      <c r="D3658" s="16" t="s">
        <v>7753</v>
      </c>
      <c r="E3658" s="339" t="s">
        <v>27078</v>
      </c>
      <c r="F3658"/>
      <c r="G3658"/>
      <c r="H3658"/>
    </row>
    <row r="3659" spans="1:8" ht="15" x14ac:dyDescent="0.25">
      <c r="A3659" s="16">
        <f t="shared" si="57"/>
        <v>39763</v>
      </c>
      <c r="B3659">
        <v>39763</v>
      </c>
      <c r="C3659" t="s">
        <v>27079</v>
      </c>
      <c r="D3659" s="16" t="s">
        <v>7753</v>
      </c>
      <c r="E3659" s="339" t="s">
        <v>27080</v>
      </c>
      <c r="F3659"/>
      <c r="G3659"/>
      <c r="H3659"/>
    </row>
    <row r="3660" spans="1:8" ht="15" x14ac:dyDescent="0.25">
      <c r="A3660" s="16">
        <f t="shared" si="57"/>
        <v>39760</v>
      </c>
      <c r="B3660">
        <v>39760</v>
      </c>
      <c r="C3660" t="s">
        <v>27081</v>
      </c>
      <c r="D3660" s="16" t="s">
        <v>7753</v>
      </c>
      <c r="E3660" s="339" t="s">
        <v>27082</v>
      </c>
      <c r="F3660"/>
      <c r="G3660"/>
      <c r="H3660"/>
    </row>
    <row r="3661" spans="1:8" ht="15" x14ac:dyDescent="0.25">
      <c r="A3661" s="16">
        <f t="shared" si="57"/>
        <v>39756</v>
      </c>
      <c r="B3661">
        <v>39756</v>
      </c>
      <c r="C3661" t="s">
        <v>27083</v>
      </c>
      <c r="D3661" s="16" t="s">
        <v>7753</v>
      </c>
      <c r="E3661" s="339" t="s">
        <v>27084</v>
      </c>
      <c r="F3661"/>
      <c r="G3661"/>
      <c r="H3661"/>
    </row>
    <row r="3662" spans="1:8" ht="15" x14ac:dyDescent="0.25">
      <c r="A3662" s="16">
        <f t="shared" si="57"/>
        <v>12038</v>
      </c>
      <c r="B3662">
        <v>12038</v>
      </c>
      <c r="C3662" t="s">
        <v>27085</v>
      </c>
      <c r="D3662" s="16" t="s">
        <v>7753</v>
      </c>
      <c r="E3662" s="339" t="s">
        <v>17885</v>
      </c>
      <c r="F3662"/>
      <c r="G3662"/>
      <c r="H3662"/>
    </row>
    <row r="3663" spans="1:8" ht="15" x14ac:dyDescent="0.25">
      <c r="A3663" s="16">
        <f t="shared" si="57"/>
        <v>39757</v>
      </c>
      <c r="B3663">
        <v>39757</v>
      </c>
      <c r="C3663" t="s">
        <v>27086</v>
      </c>
      <c r="D3663" s="16" t="s">
        <v>7753</v>
      </c>
      <c r="E3663" s="339" t="s">
        <v>27087</v>
      </c>
      <c r="F3663"/>
      <c r="G3663"/>
      <c r="H3663"/>
    </row>
    <row r="3664" spans="1:8" ht="15" x14ac:dyDescent="0.25">
      <c r="A3664" s="16">
        <f t="shared" si="57"/>
        <v>39758</v>
      </c>
      <c r="B3664">
        <v>39758</v>
      </c>
      <c r="C3664" t="s">
        <v>27088</v>
      </c>
      <c r="D3664" s="16" t="s">
        <v>7753</v>
      </c>
      <c r="E3664" s="339" t="s">
        <v>27089</v>
      </c>
      <c r="F3664"/>
      <c r="G3664"/>
      <c r="H3664"/>
    </row>
    <row r="3665" spans="1:8" ht="15" x14ac:dyDescent="0.25">
      <c r="A3665" s="16">
        <f t="shared" si="57"/>
        <v>39759</v>
      </c>
      <c r="B3665">
        <v>39759</v>
      </c>
      <c r="C3665" t="s">
        <v>27090</v>
      </c>
      <c r="D3665" s="16" t="s">
        <v>7753</v>
      </c>
      <c r="E3665" s="339" t="s">
        <v>27091</v>
      </c>
      <c r="F3665"/>
      <c r="G3665"/>
      <c r="H3665"/>
    </row>
    <row r="3666" spans="1:8" ht="15" x14ac:dyDescent="0.25">
      <c r="A3666" s="16">
        <f t="shared" si="57"/>
        <v>39761</v>
      </c>
      <c r="B3666">
        <v>39761</v>
      </c>
      <c r="C3666" t="s">
        <v>27092</v>
      </c>
      <c r="D3666" s="16" t="s">
        <v>7753</v>
      </c>
      <c r="E3666" s="339" t="s">
        <v>27093</v>
      </c>
      <c r="F3666"/>
      <c r="G3666"/>
      <c r="H3666"/>
    </row>
    <row r="3667" spans="1:8" ht="15" x14ac:dyDescent="0.25">
      <c r="A3667" s="16">
        <f t="shared" si="57"/>
        <v>39805</v>
      </c>
      <c r="B3667">
        <v>39805</v>
      </c>
      <c r="C3667" t="s">
        <v>27094</v>
      </c>
      <c r="D3667" s="16" t="s">
        <v>7753</v>
      </c>
      <c r="E3667" s="339" t="s">
        <v>27095</v>
      </c>
      <c r="F3667"/>
      <c r="G3667"/>
      <c r="H3667"/>
    </row>
    <row r="3668" spans="1:8" ht="15" x14ac:dyDescent="0.25">
      <c r="A3668" s="16">
        <f t="shared" si="57"/>
        <v>39806</v>
      </c>
      <c r="B3668">
        <v>39806</v>
      </c>
      <c r="C3668" t="s">
        <v>27096</v>
      </c>
      <c r="D3668" s="16" t="s">
        <v>7753</v>
      </c>
      <c r="E3668" s="339" t="s">
        <v>27097</v>
      </c>
      <c r="F3668"/>
      <c r="G3668"/>
      <c r="H3668"/>
    </row>
    <row r="3669" spans="1:8" ht="15" x14ac:dyDescent="0.25">
      <c r="A3669" s="16">
        <f t="shared" si="57"/>
        <v>39807</v>
      </c>
      <c r="B3669">
        <v>39807</v>
      </c>
      <c r="C3669" t="s">
        <v>27098</v>
      </c>
      <c r="D3669" s="16" t="s">
        <v>7753</v>
      </c>
      <c r="E3669" s="339" t="s">
        <v>27099</v>
      </c>
      <c r="F3669"/>
      <c r="G3669"/>
      <c r="H3669"/>
    </row>
    <row r="3670" spans="1:8" ht="15" x14ac:dyDescent="0.25">
      <c r="A3670" s="16">
        <f t="shared" si="57"/>
        <v>43100</v>
      </c>
      <c r="B3670">
        <v>43100</v>
      </c>
      <c r="C3670" t="s">
        <v>27100</v>
      </c>
      <c r="D3670" s="16" t="s">
        <v>7753</v>
      </c>
      <c r="E3670" s="339" t="s">
        <v>27101</v>
      </c>
      <c r="F3670"/>
      <c r="G3670"/>
      <c r="H3670"/>
    </row>
    <row r="3671" spans="1:8" ht="15" x14ac:dyDescent="0.25">
      <c r="A3671" s="16">
        <f t="shared" si="57"/>
        <v>39804</v>
      </c>
      <c r="B3671">
        <v>39804</v>
      </c>
      <c r="C3671" t="s">
        <v>27102</v>
      </c>
      <c r="D3671" s="16" t="s">
        <v>7753</v>
      </c>
      <c r="E3671" s="339" t="s">
        <v>27103</v>
      </c>
      <c r="F3671"/>
      <c r="G3671"/>
      <c r="H3671"/>
    </row>
    <row r="3672" spans="1:8" ht="15" x14ac:dyDescent="0.25">
      <c r="A3672" s="16">
        <f t="shared" si="57"/>
        <v>39796</v>
      </c>
      <c r="B3672">
        <v>39796</v>
      </c>
      <c r="C3672" t="s">
        <v>27104</v>
      </c>
      <c r="D3672" s="16" t="s">
        <v>7753</v>
      </c>
      <c r="E3672" s="339" t="s">
        <v>27105</v>
      </c>
      <c r="F3672"/>
      <c r="G3672"/>
      <c r="H3672"/>
    </row>
    <row r="3673" spans="1:8" ht="15" x14ac:dyDescent="0.25">
      <c r="A3673" s="16">
        <f t="shared" si="57"/>
        <v>39797</v>
      </c>
      <c r="B3673">
        <v>39797</v>
      </c>
      <c r="C3673" t="s">
        <v>27106</v>
      </c>
      <c r="D3673" s="16" t="s">
        <v>7753</v>
      </c>
      <c r="E3673" s="339" t="s">
        <v>27107</v>
      </c>
      <c r="F3673"/>
      <c r="G3673"/>
      <c r="H3673"/>
    </row>
    <row r="3674" spans="1:8" ht="15" x14ac:dyDescent="0.25">
      <c r="A3674" s="16">
        <f t="shared" si="57"/>
        <v>39798</v>
      </c>
      <c r="B3674">
        <v>39798</v>
      </c>
      <c r="C3674" t="s">
        <v>27108</v>
      </c>
      <c r="D3674" s="16" t="s">
        <v>7753</v>
      </c>
      <c r="E3674" s="339" t="s">
        <v>27109</v>
      </c>
      <c r="F3674"/>
      <c r="G3674"/>
      <c r="H3674"/>
    </row>
    <row r="3675" spans="1:8" ht="15" x14ac:dyDescent="0.25">
      <c r="A3675" s="16">
        <f t="shared" si="57"/>
        <v>39794</v>
      </c>
      <c r="B3675">
        <v>39794</v>
      </c>
      <c r="C3675" t="s">
        <v>27110</v>
      </c>
      <c r="D3675" s="16" t="s">
        <v>7753</v>
      </c>
      <c r="E3675" s="339" t="s">
        <v>27111</v>
      </c>
      <c r="F3675"/>
      <c r="G3675"/>
      <c r="H3675"/>
    </row>
    <row r="3676" spans="1:8" ht="15" x14ac:dyDescent="0.25">
      <c r="A3676" s="16">
        <f t="shared" si="57"/>
        <v>39795</v>
      </c>
      <c r="B3676">
        <v>39795</v>
      </c>
      <c r="C3676" t="s">
        <v>27112</v>
      </c>
      <c r="D3676" s="16" t="s">
        <v>7753</v>
      </c>
      <c r="E3676" s="339" t="s">
        <v>27113</v>
      </c>
      <c r="F3676"/>
      <c r="G3676"/>
      <c r="H3676"/>
    </row>
    <row r="3677" spans="1:8" ht="15" x14ac:dyDescent="0.25">
      <c r="A3677" s="16">
        <f t="shared" si="57"/>
        <v>39799</v>
      </c>
      <c r="B3677">
        <v>39799</v>
      </c>
      <c r="C3677" t="s">
        <v>27114</v>
      </c>
      <c r="D3677" s="16" t="s">
        <v>7753</v>
      </c>
      <c r="E3677" s="339" t="s">
        <v>14894</v>
      </c>
      <c r="F3677"/>
      <c r="G3677"/>
      <c r="H3677"/>
    </row>
    <row r="3678" spans="1:8" ht="15" x14ac:dyDescent="0.25">
      <c r="A3678" s="16">
        <f t="shared" si="57"/>
        <v>39801</v>
      </c>
      <c r="B3678">
        <v>39801</v>
      </c>
      <c r="C3678" t="s">
        <v>27115</v>
      </c>
      <c r="D3678" s="16" t="s">
        <v>7753</v>
      </c>
      <c r="E3678" s="339" t="s">
        <v>27116</v>
      </c>
      <c r="F3678"/>
      <c r="G3678"/>
      <c r="H3678"/>
    </row>
    <row r="3679" spans="1:8" ht="15" x14ac:dyDescent="0.25">
      <c r="A3679" s="16">
        <f t="shared" si="57"/>
        <v>39802</v>
      </c>
      <c r="B3679">
        <v>39802</v>
      </c>
      <c r="C3679" t="s">
        <v>27117</v>
      </c>
      <c r="D3679" s="16" t="s">
        <v>7753</v>
      </c>
      <c r="E3679" s="339" t="s">
        <v>27118</v>
      </c>
      <c r="F3679"/>
      <c r="G3679"/>
      <c r="H3679"/>
    </row>
    <row r="3680" spans="1:8" ht="15" x14ac:dyDescent="0.25">
      <c r="A3680" s="16">
        <f t="shared" si="57"/>
        <v>39803</v>
      </c>
      <c r="B3680">
        <v>39803</v>
      </c>
      <c r="C3680" t="s">
        <v>27119</v>
      </c>
      <c r="D3680" s="16" t="s">
        <v>7753</v>
      </c>
      <c r="E3680" s="339" t="s">
        <v>27120</v>
      </c>
      <c r="F3680"/>
      <c r="G3680"/>
      <c r="H3680"/>
    </row>
    <row r="3681" spans="1:8" ht="15" x14ac:dyDescent="0.25">
      <c r="A3681" s="16">
        <f t="shared" si="57"/>
        <v>39800</v>
      </c>
      <c r="B3681">
        <v>39800</v>
      </c>
      <c r="C3681" t="s">
        <v>27121</v>
      </c>
      <c r="D3681" s="16" t="s">
        <v>7753</v>
      </c>
      <c r="E3681" s="339" t="s">
        <v>27122</v>
      </c>
      <c r="F3681"/>
      <c r="G3681"/>
      <c r="H3681"/>
    </row>
    <row r="3682" spans="1:8" ht="15" x14ac:dyDescent="0.25">
      <c r="A3682" s="16">
        <f t="shared" si="57"/>
        <v>43837</v>
      </c>
      <c r="B3682">
        <v>43837</v>
      </c>
      <c r="C3682" t="s">
        <v>27123</v>
      </c>
      <c r="D3682" s="16" t="s">
        <v>7753</v>
      </c>
      <c r="E3682" s="339" t="s">
        <v>27124</v>
      </c>
      <c r="F3682"/>
      <c r="G3682"/>
      <c r="H3682"/>
    </row>
    <row r="3683" spans="1:8" ht="15" x14ac:dyDescent="0.25">
      <c r="A3683" s="16">
        <f t="shared" si="57"/>
        <v>43836</v>
      </c>
      <c r="B3683">
        <v>43836</v>
      </c>
      <c r="C3683" t="s">
        <v>27125</v>
      </c>
      <c r="D3683" s="16" t="s">
        <v>7753</v>
      </c>
      <c r="E3683" s="339" t="s">
        <v>27126</v>
      </c>
      <c r="F3683"/>
      <c r="G3683"/>
      <c r="H3683"/>
    </row>
    <row r="3684" spans="1:8" ht="15" x14ac:dyDescent="0.25">
      <c r="A3684" s="16">
        <f t="shared" si="57"/>
        <v>21059</v>
      </c>
      <c r="B3684">
        <v>21059</v>
      </c>
      <c r="C3684" t="s">
        <v>27127</v>
      </c>
      <c r="D3684" s="16" t="s">
        <v>7753</v>
      </c>
      <c r="E3684" s="339" t="s">
        <v>20822</v>
      </c>
      <c r="F3684"/>
      <c r="G3684"/>
      <c r="H3684"/>
    </row>
    <row r="3685" spans="1:8" ht="15" x14ac:dyDescent="0.25">
      <c r="A3685" s="16">
        <f t="shared" si="57"/>
        <v>11234</v>
      </c>
      <c r="B3685">
        <v>11234</v>
      </c>
      <c r="C3685" t="s">
        <v>27128</v>
      </c>
      <c r="D3685" s="16" t="s">
        <v>7753</v>
      </c>
      <c r="E3685" s="339" t="s">
        <v>24780</v>
      </c>
      <c r="F3685"/>
      <c r="G3685"/>
      <c r="H3685"/>
    </row>
    <row r="3686" spans="1:8" ht="15" x14ac:dyDescent="0.25">
      <c r="A3686" s="16">
        <f t="shared" si="57"/>
        <v>21060</v>
      </c>
      <c r="B3686">
        <v>21060</v>
      </c>
      <c r="C3686" t="s">
        <v>27129</v>
      </c>
      <c r="D3686" s="16" t="s">
        <v>7753</v>
      </c>
      <c r="E3686" s="339" t="s">
        <v>20902</v>
      </c>
      <c r="F3686"/>
      <c r="G3686"/>
      <c r="H3686"/>
    </row>
    <row r="3687" spans="1:8" ht="15" x14ac:dyDescent="0.25">
      <c r="A3687" s="16">
        <f t="shared" si="57"/>
        <v>21061</v>
      </c>
      <c r="B3687">
        <v>21061</v>
      </c>
      <c r="C3687" t="s">
        <v>27130</v>
      </c>
      <c r="D3687" s="16" t="s">
        <v>7753</v>
      </c>
      <c r="E3687" s="339" t="s">
        <v>27131</v>
      </c>
      <c r="F3687"/>
      <c r="G3687"/>
      <c r="H3687"/>
    </row>
    <row r="3688" spans="1:8" ht="15" x14ac:dyDescent="0.25">
      <c r="A3688" s="16">
        <f t="shared" si="57"/>
        <v>21062</v>
      </c>
      <c r="B3688">
        <v>21062</v>
      </c>
      <c r="C3688" t="s">
        <v>27132</v>
      </c>
      <c r="D3688" s="16" t="s">
        <v>7753</v>
      </c>
      <c r="E3688" s="339" t="s">
        <v>27133</v>
      </c>
      <c r="F3688"/>
      <c r="G3688"/>
      <c r="H3688"/>
    </row>
    <row r="3689" spans="1:8" ht="15" x14ac:dyDescent="0.25">
      <c r="A3689" s="16">
        <f t="shared" si="57"/>
        <v>11708</v>
      </c>
      <c r="B3689">
        <v>11708</v>
      </c>
      <c r="C3689" t="s">
        <v>27134</v>
      </c>
      <c r="D3689" s="16" t="s">
        <v>7753</v>
      </c>
      <c r="E3689" s="339" t="s">
        <v>15509</v>
      </c>
      <c r="F3689"/>
      <c r="G3689"/>
      <c r="H3689"/>
    </row>
    <row r="3690" spans="1:8" ht="15" x14ac:dyDescent="0.25">
      <c r="A3690" s="16">
        <f t="shared" si="57"/>
        <v>11709</v>
      </c>
      <c r="B3690">
        <v>11709</v>
      </c>
      <c r="C3690" t="s">
        <v>27135</v>
      </c>
      <c r="D3690" s="16" t="s">
        <v>7753</v>
      </c>
      <c r="E3690" s="339" t="s">
        <v>27136</v>
      </c>
      <c r="F3690"/>
      <c r="G3690"/>
      <c r="H3690"/>
    </row>
    <row r="3691" spans="1:8" ht="15" x14ac:dyDescent="0.25">
      <c r="A3691" s="16">
        <f t="shared" si="57"/>
        <v>11710</v>
      </c>
      <c r="B3691">
        <v>11710</v>
      </c>
      <c r="C3691" t="s">
        <v>27137</v>
      </c>
      <c r="D3691" s="16" t="s">
        <v>7753</v>
      </c>
      <c r="E3691" s="339" t="s">
        <v>27138</v>
      </c>
      <c r="F3691"/>
      <c r="G3691"/>
      <c r="H3691"/>
    </row>
    <row r="3692" spans="1:8" ht="15" x14ac:dyDescent="0.25">
      <c r="A3692" s="16">
        <f t="shared" si="57"/>
        <v>11707</v>
      </c>
      <c r="B3692">
        <v>11707</v>
      </c>
      <c r="C3692" t="s">
        <v>27139</v>
      </c>
      <c r="D3692" s="16" t="s">
        <v>7753</v>
      </c>
      <c r="E3692" s="339" t="s">
        <v>12809</v>
      </c>
      <c r="F3692"/>
      <c r="G3692"/>
      <c r="H3692"/>
    </row>
    <row r="3693" spans="1:8" ht="15" x14ac:dyDescent="0.25">
      <c r="A3693" s="16">
        <f t="shared" si="57"/>
        <v>5102</v>
      </c>
      <c r="B3693">
        <v>5102</v>
      </c>
      <c r="C3693" t="s">
        <v>27140</v>
      </c>
      <c r="D3693" s="16" t="s">
        <v>7753</v>
      </c>
      <c r="E3693" s="339" t="s">
        <v>12611</v>
      </c>
      <c r="F3693"/>
      <c r="G3693"/>
      <c r="H3693"/>
    </row>
    <row r="3694" spans="1:8" ht="15" x14ac:dyDescent="0.25">
      <c r="A3694" s="16">
        <f t="shared" si="57"/>
        <v>11739</v>
      </c>
      <c r="B3694">
        <v>11739</v>
      </c>
      <c r="C3694" t="s">
        <v>27141</v>
      </c>
      <c r="D3694" s="16" t="s">
        <v>7753</v>
      </c>
      <c r="E3694" s="339" t="s">
        <v>16055</v>
      </c>
      <c r="F3694"/>
      <c r="G3694"/>
      <c r="H3694"/>
    </row>
    <row r="3695" spans="1:8" ht="15" x14ac:dyDescent="0.25">
      <c r="A3695" s="16">
        <f t="shared" si="57"/>
        <v>11711</v>
      </c>
      <c r="B3695">
        <v>11711</v>
      </c>
      <c r="C3695" t="s">
        <v>27142</v>
      </c>
      <c r="D3695" s="16" t="s">
        <v>7753</v>
      </c>
      <c r="E3695" s="339" t="s">
        <v>7971</v>
      </c>
      <c r="F3695"/>
      <c r="G3695"/>
      <c r="H3695"/>
    </row>
    <row r="3696" spans="1:8" ht="15" x14ac:dyDescent="0.25">
      <c r="A3696" s="16">
        <f t="shared" si="57"/>
        <v>11741</v>
      </c>
      <c r="B3696">
        <v>11741</v>
      </c>
      <c r="C3696" t="s">
        <v>27143</v>
      </c>
      <c r="D3696" s="16" t="s">
        <v>7753</v>
      </c>
      <c r="E3696" s="339" t="s">
        <v>16120</v>
      </c>
      <c r="F3696"/>
      <c r="G3696"/>
      <c r="H3696"/>
    </row>
    <row r="3697" spans="1:8" ht="15" x14ac:dyDescent="0.25">
      <c r="A3697" s="16">
        <f t="shared" si="57"/>
        <v>11745</v>
      </c>
      <c r="B3697">
        <v>11745</v>
      </c>
      <c r="C3697" t="s">
        <v>27144</v>
      </c>
      <c r="D3697" s="16" t="s">
        <v>7753</v>
      </c>
      <c r="E3697" s="339" t="s">
        <v>12849</v>
      </c>
      <c r="F3697"/>
      <c r="G3697"/>
      <c r="H3697"/>
    </row>
    <row r="3698" spans="1:8" ht="15" x14ac:dyDescent="0.25">
      <c r="A3698" s="16">
        <f t="shared" si="57"/>
        <v>11743</v>
      </c>
      <c r="B3698">
        <v>11743</v>
      </c>
      <c r="C3698" t="s">
        <v>27145</v>
      </c>
      <c r="D3698" s="16" t="s">
        <v>7753</v>
      </c>
      <c r="E3698" s="339" t="s">
        <v>13575</v>
      </c>
      <c r="F3698"/>
      <c r="G3698"/>
      <c r="H3698"/>
    </row>
    <row r="3699" spans="1:8" ht="15" x14ac:dyDescent="0.25">
      <c r="A3699" s="16">
        <f t="shared" si="57"/>
        <v>1088</v>
      </c>
      <c r="B3699">
        <v>1088</v>
      </c>
      <c r="C3699" t="s">
        <v>27146</v>
      </c>
      <c r="D3699" s="16" t="s">
        <v>7753</v>
      </c>
      <c r="E3699" s="339" t="s">
        <v>27147</v>
      </c>
      <c r="F3699"/>
      <c r="G3699"/>
      <c r="H3699"/>
    </row>
    <row r="3700" spans="1:8" ht="15" x14ac:dyDescent="0.25">
      <c r="A3700" s="16">
        <f t="shared" si="57"/>
        <v>1087</v>
      </c>
      <c r="B3700">
        <v>1087</v>
      </c>
      <c r="C3700" t="s">
        <v>27148</v>
      </c>
      <c r="D3700" s="16" t="s">
        <v>7753</v>
      </c>
      <c r="E3700" s="339" t="s">
        <v>20803</v>
      </c>
      <c r="F3700"/>
      <c r="G3700"/>
      <c r="H3700"/>
    </row>
    <row r="3701" spans="1:8" ht="15" x14ac:dyDescent="0.25">
      <c r="A3701" s="16">
        <f t="shared" si="57"/>
        <v>38777</v>
      </c>
      <c r="B3701">
        <v>38777</v>
      </c>
      <c r="C3701" t="s">
        <v>27149</v>
      </c>
      <c r="D3701" s="16" t="s">
        <v>7753</v>
      </c>
      <c r="E3701" s="339" t="s">
        <v>27150</v>
      </c>
      <c r="F3701"/>
      <c r="G3701"/>
      <c r="H3701"/>
    </row>
    <row r="3702" spans="1:8" ht="15" x14ac:dyDescent="0.25">
      <c r="A3702" s="16">
        <f t="shared" si="57"/>
        <v>1086</v>
      </c>
      <c r="B3702">
        <v>1086</v>
      </c>
      <c r="C3702" t="s">
        <v>27151</v>
      </c>
      <c r="D3702" s="16" t="s">
        <v>7753</v>
      </c>
      <c r="E3702" s="339" t="s">
        <v>27152</v>
      </c>
      <c r="F3702"/>
      <c r="G3702"/>
      <c r="H3702"/>
    </row>
    <row r="3703" spans="1:8" ht="15" x14ac:dyDescent="0.25">
      <c r="A3703" s="16">
        <f t="shared" si="57"/>
        <v>1079</v>
      </c>
      <c r="B3703">
        <v>1079</v>
      </c>
      <c r="C3703" t="s">
        <v>27153</v>
      </c>
      <c r="D3703" s="16" t="s">
        <v>7753</v>
      </c>
      <c r="E3703" s="339" t="s">
        <v>15590</v>
      </c>
      <c r="F3703"/>
      <c r="G3703"/>
      <c r="H3703"/>
    </row>
    <row r="3704" spans="1:8" ht="15" x14ac:dyDescent="0.25">
      <c r="A3704" s="16">
        <f t="shared" si="57"/>
        <v>39374</v>
      </c>
      <c r="B3704">
        <v>39374</v>
      </c>
      <c r="C3704" t="s">
        <v>27154</v>
      </c>
      <c r="D3704" s="16" t="s">
        <v>7753</v>
      </c>
      <c r="E3704" s="339" t="s">
        <v>27155</v>
      </c>
      <c r="F3704"/>
      <c r="G3704"/>
      <c r="H3704"/>
    </row>
    <row r="3705" spans="1:8" ht="15" x14ac:dyDescent="0.25">
      <c r="A3705" s="16">
        <f t="shared" si="57"/>
        <v>1082</v>
      </c>
      <c r="B3705">
        <v>1082</v>
      </c>
      <c r="C3705" t="s">
        <v>27156</v>
      </c>
      <c r="D3705" s="16" t="s">
        <v>7753</v>
      </c>
      <c r="E3705" s="339" t="s">
        <v>27157</v>
      </c>
      <c r="F3705"/>
      <c r="G3705"/>
      <c r="H3705"/>
    </row>
    <row r="3706" spans="1:8" ht="15" x14ac:dyDescent="0.25">
      <c r="A3706" s="16">
        <f t="shared" si="57"/>
        <v>12316</v>
      </c>
      <c r="B3706">
        <v>12316</v>
      </c>
      <c r="C3706" t="s">
        <v>27158</v>
      </c>
      <c r="D3706" s="16" t="s">
        <v>7753</v>
      </c>
      <c r="E3706" s="339" t="s">
        <v>27159</v>
      </c>
      <c r="F3706"/>
      <c r="G3706"/>
      <c r="H3706"/>
    </row>
    <row r="3707" spans="1:8" ht="15" x14ac:dyDescent="0.25">
      <c r="A3707" s="16">
        <f t="shared" si="57"/>
        <v>12317</v>
      </c>
      <c r="B3707">
        <v>12317</v>
      </c>
      <c r="C3707" t="s">
        <v>27160</v>
      </c>
      <c r="D3707" s="16" t="s">
        <v>7753</v>
      </c>
      <c r="E3707" s="339" t="s">
        <v>27161</v>
      </c>
      <c r="F3707"/>
      <c r="G3707"/>
      <c r="H3707"/>
    </row>
    <row r="3708" spans="1:8" ht="15" x14ac:dyDescent="0.25">
      <c r="A3708" s="16">
        <f t="shared" si="57"/>
        <v>12318</v>
      </c>
      <c r="B3708">
        <v>12318</v>
      </c>
      <c r="C3708" t="s">
        <v>27162</v>
      </c>
      <c r="D3708" s="16" t="s">
        <v>7753</v>
      </c>
      <c r="E3708" s="339" t="s">
        <v>27163</v>
      </c>
      <c r="F3708"/>
      <c r="G3708"/>
      <c r="H3708"/>
    </row>
    <row r="3709" spans="1:8" ht="15" x14ac:dyDescent="0.25">
      <c r="A3709" s="16">
        <f t="shared" si="57"/>
        <v>5104</v>
      </c>
      <c r="B3709">
        <v>5104</v>
      </c>
      <c r="C3709" t="s">
        <v>27164</v>
      </c>
      <c r="D3709" s="16" t="s">
        <v>7755</v>
      </c>
      <c r="E3709" s="339" t="s">
        <v>27165</v>
      </c>
      <c r="F3709"/>
      <c r="G3709"/>
      <c r="H3709"/>
    </row>
    <row r="3710" spans="1:8" ht="15" x14ac:dyDescent="0.25">
      <c r="A3710" s="16">
        <f t="shared" si="57"/>
        <v>44530</v>
      </c>
      <c r="B3710">
        <v>44530</v>
      </c>
      <c r="C3710" t="s">
        <v>27166</v>
      </c>
      <c r="D3710" s="16" t="s">
        <v>7753</v>
      </c>
      <c r="E3710" s="339" t="s">
        <v>15687</v>
      </c>
      <c r="F3710"/>
      <c r="G3710"/>
      <c r="H3710"/>
    </row>
    <row r="3711" spans="1:8" ht="15" x14ac:dyDescent="0.25">
      <c r="A3711" s="16">
        <f t="shared" si="57"/>
        <v>2710</v>
      </c>
      <c r="B3711">
        <v>2710</v>
      </c>
      <c r="C3711" t="s">
        <v>27167</v>
      </c>
      <c r="D3711" s="16" t="s">
        <v>7753</v>
      </c>
      <c r="E3711" s="339" t="s">
        <v>27168</v>
      </c>
      <c r="F3711"/>
      <c r="G3711"/>
      <c r="H3711"/>
    </row>
    <row r="3712" spans="1:8" ht="15" x14ac:dyDescent="0.25">
      <c r="A3712" s="16">
        <f t="shared" si="57"/>
        <v>14575</v>
      </c>
      <c r="B3712">
        <v>14575</v>
      </c>
      <c r="C3712" t="s">
        <v>27169</v>
      </c>
      <c r="D3712" s="16" t="s">
        <v>7753</v>
      </c>
      <c r="E3712" s="339" t="s">
        <v>27170</v>
      </c>
      <c r="F3712"/>
      <c r="G3712"/>
      <c r="H3712"/>
    </row>
    <row r="3713" spans="1:8" ht="15" x14ac:dyDescent="0.25">
      <c r="A3713" s="16">
        <f t="shared" si="57"/>
        <v>20043</v>
      </c>
      <c r="B3713">
        <v>20043</v>
      </c>
      <c r="C3713" t="s">
        <v>27171</v>
      </c>
      <c r="D3713" s="16" t="s">
        <v>7753</v>
      </c>
      <c r="E3713" s="339" t="s">
        <v>7891</v>
      </c>
      <c r="F3713"/>
      <c r="G3713"/>
      <c r="H3713"/>
    </row>
    <row r="3714" spans="1:8" ht="15" x14ac:dyDescent="0.25">
      <c r="A3714" s="16">
        <f t="shared" si="57"/>
        <v>20044</v>
      </c>
      <c r="B3714">
        <v>20044</v>
      </c>
      <c r="C3714" t="s">
        <v>27172</v>
      </c>
      <c r="D3714" s="16" t="s">
        <v>7753</v>
      </c>
      <c r="E3714" s="339" t="s">
        <v>19863</v>
      </c>
      <c r="F3714"/>
      <c r="G3714"/>
      <c r="H3714"/>
    </row>
    <row r="3715" spans="1:8" ht="15" x14ac:dyDescent="0.25">
      <c r="A3715" s="16">
        <f t="shared" ref="A3715:A3778" si="58">B3715</f>
        <v>20042</v>
      </c>
      <c r="B3715">
        <v>20042</v>
      </c>
      <c r="C3715" t="s">
        <v>27173</v>
      </c>
      <c r="D3715" s="16" t="s">
        <v>7753</v>
      </c>
      <c r="E3715" s="339" t="s">
        <v>21422</v>
      </c>
      <c r="F3715"/>
      <c r="G3715"/>
      <c r="H3715"/>
    </row>
    <row r="3716" spans="1:8" ht="15" x14ac:dyDescent="0.25">
      <c r="A3716" s="16">
        <f t="shared" si="58"/>
        <v>20046</v>
      </c>
      <c r="B3716">
        <v>20046</v>
      </c>
      <c r="C3716" t="s">
        <v>27174</v>
      </c>
      <c r="D3716" s="16" t="s">
        <v>7753</v>
      </c>
      <c r="E3716" s="339" t="s">
        <v>12981</v>
      </c>
      <c r="F3716"/>
      <c r="G3716"/>
      <c r="H3716"/>
    </row>
    <row r="3717" spans="1:8" ht="15" x14ac:dyDescent="0.25">
      <c r="A3717" s="16">
        <f t="shared" si="58"/>
        <v>20047</v>
      </c>
      <c r="B3717">
        <v>20047</v>
      </c>
      <c r="C3717" t="s">
        <v>27175</v>
      </c>
      <c r="D3717" s="16" t="s">
        <v>7753</v>
      </c>
      <c r="E3717" s="339" t="s">
        <v>27176</v>
      </c>
      <c r="F3717"/>
      <c r="G3717"/>
      <c r="H3717"/>
    </row>
    <row r="3718" spans="1:8" ht="15" x14ac:dyDescent="0.25">
      <c r="A3718" s="16">
        <f t="shared" si="58"/>
        <v>20045</v>
      </c>
      <c r="B3718">
        <v>20045</v>
      </c>
      <c r="C3718" t="s">
        <v>27177</v>
      </c>
      <c r="D3718" s="16" t="s">
        <v>7753</v>
      </c>
      <c r="E3718" s="339" t="s">
        <v>7826</v>
      </c>
      <c r="F3718"/>
      <c r="G3718"/>
      <c r="H3718"/>
    </row>
    <row r="3719" spans="1:8" ht="15" x14ac:dyDescent="0.25">
      <c r="A3719" s="16">
        <f t="shared" si="58"/>
        <v>20972</v>
      </c>
      <c r="B3719">
        <v>20972</v>
      </c>
      <c r="C3719" t="s">
        <v>27178</v>
      </c>
      <c r="D3719" s="16" t="s">
        <v>7753</v>
      </c>
      <c r="E3719" s="339" t="s">
        <v>27179</v>
      </c>
      <c r="F3719"/>
      <c r="G3719"/>
      <c r="H3719"/>
    </row>
    <row r="3720" spans="1:8" ht="15" x14ac:dyDescent="0.25">
      <c r="A3720" s="16">
        <f t="shared" si="58"/>
        <v>11321</v>
      </c>
      <c r="B3720">
        <v>11321</v>
      </c>
      <c r="C3720" t="s">
        <v>27180</v>
      </c>
      <c r="D3720" s="16" t="s">
        <v>7753</v>
      </c>
      <c r="E3720" s="339" t="s">
        <v>13555</v>
      </c>
      <c r="F3720"/>
      <c r="G3720"/>
      <c r="H3720"/>
    </row>
    <row r="3721" spans="1:8" ht="15" x14ac:dyDescent="0.25">
      <c r="A3721" s="16">
        <f t="shared" si="58"/>
        <v>11323</v>
      </c>
      <c r="B3721">
        <v>11323</v>
      </c>
      <c r="C3721" t="s">
        <v>27181</v>
      </c>
      <c r="D3721" s="16" t="s">
        <v>7753</v>
      </c>
      <c r="E3721" s="339" t="s">
        <v>27182</v>
      </c>
      <c r="F3721"/>
      <c r="G3721"/>
      <c r="H3721"/>
    </row>
    <row r="3722" spans="1:8" ht="15" x14ac:dyDescent="0.25">
      <c r="A3722" s="16">
        <f t="shared" si="58"/>
        <v>20327</v>
      </c>
      <c r="B3722">
        <v>20327</v>
      </c>
      <c r="C3722" t="s">
        <v>27183</v>
      </c>
      <c r="D3722" s="16" t="s">
        <v>7753</v>
      </c>
      <c r="E3722" s="339" t="s">
        <v>13378</v>
      </c>
      <c r="F3722"/>
      <c r="G3722"/>
      <c r="H3722"/>
    </row>
    <row r="3723" spans="1:8" ht="15" x14ac:dyDescent="0.25">
      <c r="A3723" s="16">
        <f t="shared" si="58"/>
        <v>13390</v>
      </c>
      <c r="B3723">
        <v>13390</v>
      </c>
      <c r="C3723" t="s">
        <v>27184</v>
      </c>
      <c r="D3723" s="16" t="s">
        <v>7753</v>
      </c>
      <c r="E3723" s="339" t="s">
        <v>27185</v>
      </c>
      <c r="F3723"/>
      <c r="G3723"/>
      <c r="H3723"/>
    </row>
    <row r="3724" spans="1:8" ht="15" x14ac:dyDescent="0.25">
      <c r="A3724" s="16">
        <f t="shared" si="58"/>
        <v>6034</v>
      </c>
      <c r="B3724">
        <v>6034</v>
      </c>
      <c r="C3724" t="s">
        <v>27186</v>
      </c>
      <c r="D3724" s="16" t="s">
        <v>7753</v>
      </c>
      <c r="E3724" s="339" t="s">
        <v>8072</v>
      </c>
      <c r="F3724"/>
      <c r="G3724"/>
      <c r="H3724"/>
    </row>
    <row r="3725" spans="1:8" ht="15" x14ac:dyDescent="0.25">
      <c r="A3725" s="16">
        <f t="shared" si="58"/>
        <v>6036</v>
      </c>
      <c r="B3725">
        <v>6036</v>
      </c>
      <c r="C3725" t="s">
        <v>27187</v>
      </c>
      <c r="D3725" s="16" t="s">
        <v>7753</v>
      </c>
      <c r="E3725" s="339" t="s">
        <v>20222</v>
      </c>
      <c r="F3725"/>
      <c r="G3725"/>
      <c r="H3725"/>
    </row>
    <row r="3726" spans="1:8" ht="15" x14ac:dyDescent="0.25">
      <c r="A3726" s="16">
        <f t="shared" si="58"/>
        <v>6031</v>
      </c>
      <c r="B3726">
        <v>6031</v>
      </c>
      <c r="C3726" t="s">
        <v>27188</v>
      </c>
      <c r="D3726" s="16" t="s">
        <v>7753</v>
      </c>
      <c r="E3726" s="339" t="s">
        <v>12632</v>
      </c>
      <c r="F3726"/>
      <c r="G3726"/>
      <c r="H3726"/>
    </row>
    <row r="3727" spans="1:8" ht="15" x14ac:dyDescent="0.25">
      <c r="A3727" s="16">
        <f t="shared" si="58"/>
        <v>6029</v>
      </c>
      <c r="B3727">
        <v>6029</v>
      </c>
      <c r="C3727" t="s">
        <v>27189</v>
      </c>
      <c r="D3727" s="16" t="s">
        <v>7753</v>
      </c>
      <c r="E3727" s="339" t="s">
        <v>8192</v>
      </c>
      <c r="F3727"/>
      <c r="G3727"/>
      <c r="H3727"/>
    </row>
    <row r="3728" spans="1:8" ht="15" x14ac:dyDescent="0.25">
      <c r="A3728" s="16">
        <f t="shared" si="58"/>
        <v>6033</v>
      </c>
      <c r="B3728">
        <v>6033</v>
      </c>
      <c r="C3728" t="s">
        <v>27190</v>
      </c>
      <c r="D3728" s="16" t="s">
        <v>7753</v>
      </c>
      <c r="E3728" s="339" t="s">
        <v>14846</v>
      </c>
      <c r="F3728"/>
      <c r="G3728"/>
      <c r="H3728"/>
    </row>
    <row r="3729" spans="1:8" ht="15" x14ac:dyDescent="0.25">
      <c r="A3729" s="16">
        <f t="shared" si="58"/>
        <v>11672</v>
      </c>
      <c r="B3729">
        <v>11672</v>
      </c>
      <c r="C3729" t="s">
        <v>27191</v>
      </c>
      <c r="D3729" s="16" t="s">
        <v>7753</v>
      </c>
      <c r="E3729" s="339" t="s">
        <v>20944</v>
      </c>
      <c r="F3729"/>
      <c r="G3729"/>
      <c r="H3729"/>
    </row>
    <row r="3730" spans="1:8" ht="15" x14ac:dyDescent="0.25">
      <c r="A3730" s="16">
        <f t="shared" si="58"/>
        <v>11669</v>
      </c>
      <c r="B3730">
        <v>11669</v>
      </c>
      <c r="C3730" t="s">
        <v>27192</v>
      </c>
      <c r="D3730" s="16" t="s">
        <v>7753</v>
      </c>
      <c r="E3730" s="339" t="s">
        <v>15639</v>
      </c>
      <c r="F3730"/>
      <c r="G3730"/>
      <c r="H3730"/>
    </row>
    <row r="3731" spans="1:8" ht="15" x14ac:dyDescent="0.25">
      <c r="A3731" s="16">
        <f t="shared" si="58"/>
        <v>11670</v>
      </c>
      <c r="B3731">
        <v>11670</v>
      </c>
      <c r="C3731" t="s">
        <v>27193</v>
      </c>
      <c r="D3731" s="16" t="s">
        <v>7753</v>
      </c>
      <c r="E3731" s="339" t="s">
        <v>16590</v>
      </c>
      <c r="F3731"/>
      <c r="G3731"/>
      <c r="H3731"/>
    </row>
    <row r="3732" spans="1:8" ht="15" x14ac:dyDescent="0.25">
      <c r="A3732" s="16">
        <f t="shared" si="58"/>
        <v>20055</v>
      </c>
      <c r="B3732">
        <v>20055</v>
      </c>
      <c r="C3732" t="s">
        <v>27194</v>
      </c>
      <c r="D3732" s="16" t="s">
        <v>7753</v>
      </c>
      <c r="E3732" s="339" t="s">
        <v>19957</v>
      </c>
      <c r="F3732"/>
      <c r="G3732"/>
      <c r="H3732"/>
    </row>
    <row r="3733" spans="1:8" ht="15" x14ac:dyDescent="0.25">
      <c r="A3733" s="16">
        <f t="shared" si="58"/>
        <v>11671</v>
      </c>
      <c r="B3733">
        <v>11671</v>
      </c>
      <c r="C3733" t="s">
        <v>27195</v>
      </c>
      <c r="D3733" s="16" t="s">
        <v>7753</v>
      </c>
      <c r="E3733" s="339" t="s">
        <v>20161</v>
      </c>
      <c r="F3733"/>
      <c r="G3733"/>
      <c r="H3733"/>
    </row>
    <row r="3734" spans="1:8" ht="15" x14ac:dyDescent="0.25">
      <c r="A3734" s="16">
        <f t="shared" si="58"/>
        <v>6032</v>
      </c>
      <c r="B3734">
        <v>6032</v>
      </c>
      <c r="C3734" t="s">
        <v>27196</v>
      </c>
      <c r="D3734" s="16" t="s">
        <v>7753</v>
      </c>
      <c r="E3734" s="339" t="s">
        <v>27197</v>
      </c>
      <c r="F3734"/>
      <c r="G3734"/>
      <c r="H3734"/>
    </row>
    <row r="3735" spans="1:8" ht="15" x14ac:dyDescent="0.25">
      <c r="A3735" s="16">
        <f t="shared" si="58"/>
        <v>11673</v>
      </c>
      <c r="B3735">
        <v>11673</v>
      </c>
      <c r="C3735" t="s">
        <v>27198</v>
      </c>
      <c r="D3735" s="16" t="s">
        <v>7753</v>
      </c>
      <c r="E3735" s="339" t="s">
        <v>8277</v>
      </c>
      <c r="F3735"/>
      <c r="G3735"/>
      <c r="H3735"/>
    </row>
    <row r="3736" spans="1:8" ht="15" x14ac:dyDescent="0.25">
      <c r="A3736" s="16">
        <f t="shared" si="58"/>
        <v>11674</v>
      </c>
      <c r="B3736">
        <v>11674</v>
      </c>
      <c r="C3736" t="s">
        <v>27199</v>
      </c>
      <c r="D3736" s="16" t="s">
        <v>7753</v>
      </c>
      <c r="E3736" s="339" t="s">
        <v>12811</v>
      </c>
      <c r="F3736"/>
      <c r="G3736"/>
      <c r="H3736"/>
    </row>
    <row r="3737" spans="1:8" ht="15" x14ac:dyDescent="0.25">
      <c r="A3737" s="16">
        <f t="shared" si="58"/>
        <v>11675</v>
      </c>
      <c r="B3737">
        <v>11675</v>
      </c>
      <c r="C3737" t="s">
        <v>27200</v>
      </c>
      <c r="D3737" s="16" t="s">
        <v>7753</v>
      </c>
      <c r="E3737" s="339" t="s">
        <v>27201</v>
      </c>
      <c r="F3737"/>
      <c r="G3737"/>
      <c r="H3737"/>
    </row>
    <row r="3738" spans="1:8" ht="15" x14ac:dyDescent="0.25">
      <c r="A3738" s="16">
        <f t="shared" si="58"/>
        <v>11676</v>
      </c>
      <c r="B3738">
        <v>11676</v>
      </c>
      <c r="C3738" t="s">
        <v>27202</v>
      </c>
      <c r="D3738" s="16" t="s">
        <v>7753</v>
      </c>
      <c r="E3738" s="339" t="s">
        <v>27203</v>
      </c>
      <c r="F3738"/>
      <c r="G3738"/>
      <c r="H3738"/>
    </row>
    <row r="3739" spans="1:8" ht="15" x14ac:dyDescent="0.25">
      <c r="A3739" s="16">
        <f t="shared" si="58"/>
        <v>11677</v>
      </c>
      <c r="B3739">
        <v>11677</v>
      </c>
      <c r="C3739" t="s">
        <v>27204</v>
      </c>
      <c r="D3739" s="16" t="s">
        <v>7753</v>
      </c>
      <c r="E3739" s="339" t="s">
        <v>27205</v>
      </c>
      <c r="F3739"/>
      <c r="G3739"/>
      <c r="H3739"/>
    </row>
    <row r="3740" spans="1:8" ht="15" x14ac:dyDescent="0.25">
      <c r="A3740" s="16">
        <f t="shared" si="58"/>
        <v>11678</v>
      </c>
      <c r="B3740">
        <v>11678</v>
      </c>
      <c r="C3740" t="s">
        <v>27206</v>
      </c>
      <c r="D3740" s="16" t="s">
        <v>7753</v>
      </c>
      <c r="E3740" s="339" t="s">
        <v>16701</v>
      </c>
      <c r="F3740"/>
      <c r="G3740"/>
      <c r="H3740"/>
    </row>
    <row r="3741" spans="1:8" ht="15" x14ac:dyDescent="0.25">
      <c r="A3741" s="16">
        <f t="shared" si="58"/>
        <v>6038</v>
      </c>
      <c r="B3741">
        <v>6038</v>
      </c>
      <c r="C3741" t="s">
        <v>27207</v>
      </c>
      <c r="D3741" s="16" t="s">
        <v>7753</v>
      </c>
      <c r="E3741" s="339" t="s">
        <v>27208</v>
      </c>
      <c r="F3741"/>
      <c r="G3741"/>
      <c r="H3741"/>
    </row>
    <row r="3742" spans="1:8" ht="15" x14ac:dyDescent="0.25">
      <c r="A3742" s="16">
        <f t="shared" si="58"/>
        <v>11718</v>
      </c>
      <c r="B3742">
        <v>11718</v>
      </c>
      <c r="C3742" t="s">
        <v>27209</v>
      </c>
      <c r="D3742" s="16" t="s">
        <v>7753</v>
      </c>
      <c r="E3742" s="339" t="s">
        <v>21796</v>
      </c>
      <c r="F3742"/>
      <c r="G3742"/>
      <c r="H3742"/>
    </row>
    <row r="3743" spans="1:8" ht="15" x14ac:dyDescent="0.25">
      <c r="A3743" s="16">
        <f t="shared" si="58"/>
        <v>6037</v>
      </c>
      <c r="B3743">
        <v>6037</v>
      </c>
      <c r="C3743" t="s">
        <v>27210</v>
      </c>
      <c r="D3743" s="16" t="s">
        <v>7753</v>
      </c>
      <c r="E3743" s="339" t="s">
        <v>8606</v>
      </c>
      <c r="F3743"/>
      <c r="G3743"/>
      <c r="H3743"/>
    </row>
    <row r="3744" spans="1:8" ht="15" x14ac:dyDescent="0.25">
      <c r="A3744" s="16">
        <f t="shared" si="58"/>
        <v>11719</v>
      </c>
      <c r="B3744">
        <v>11719</v>
      </c>
      <c r="C3744" t="s">
        <v>27211</v>
      </c>
      <c r="D3744" s="16" t="s">
        <v>7753</v>
      </c>
      <c r="E3744" s="339" t="s">
        <v>12797</v>
      </c>
      <c r="F3744"/>
      <c r="G3744"/>
      <c r="H3744"/>
    </row>
    <row r="3745" spans="1:8" ht="15" x14ac:dyDescent="0.25">
      <c r="A3745" s="16">
        <f t="shared" si="58"/>
        <v>6019</v>
      </c>
      <c r="B3745">
        <v>6019</v>
      </c>
      <c r="C3745" t="s">
        <v>27212</v>
      </c>
      <c r="D3745" s="16" t="s">
        <v>7753</v>
      </c>
      <c r="E3745" s="339" t="s">
        <v>19890</v>
      </c>
      <c r="F3745"/>
      <c r="G3745"/>
      <c r="H3745"/>
    </row>
    <row r="3746" spans="1:8" ht="15" x14ac:dyDescent="0.25">
      <c r="A3746" s="16">
        <f t="shared" si="58"/>
        <v>6010</v>
      </c>
      <c r="B3746">
        <v>6010</v>
      </c>
      <c r="C3746" t="s">
        <v>27213</v>
      </c>
      <c r="D3746" s="16" t="s">
        <v>7753</v>
      </c>
      <c r="E3746" s="339" t="s">
        <v>27214</v>
      </c>
      <c r="F3746"/>
      <c r="G3746"/>
      <c r="H3746"/>
    </row>
    <row r="3747" spans="1:8" ht="15" x14ac:dyDescent="0.25">
      <c r="A3747" s="16">
        <f t="shared" si="58"/>
        <v>6017</v>
      </c>
      <c r="B3747">
        <v>6017</v>
      </c>
      <c r="C3747" t="s">
        <v>27215</v>
      </c>
      <c r="D3747" s="16" t="s">
        <v>7753</v>
      </c>
      <c r="E3747" s="339" t="s">
        <v>27216</v>
      </c>
      <c r="F3747"/>
      <c r="G3747"/>
      <c r="H3747"/>
    </row>
    <row r="3748" spans="1:8" ht="15" x14ac:dyDescent="0.25">
      <c r="A3748" s="16">
        <f t="shared" si="58"/>
        <v>6020</v>
      </c>
      <c r="B3748">
        <v>6020</v>
      </c>
      <c r="C3748" t="s">
        <v>27217</v>
      </c>
      <c r="D3748" s="16" t="s">
        <v>7753</v>
      </c>
      <c r="E3748" s="339" t="s">
        <v>27218</v>
      </c>
      <c r="F3748"/>
      <c r="G3748"/>
      <c r="H3748"/>
    </row>
    <row r="3749" spans="1:8" ht="15" x14ac:dyDescent="0.25">
      <c r="A3749" s="16">
        <f t="shared" si="58"/>
        <v>6028</v>
      </c>
      <c r="B3749">
        <v>6028</v>
      </c>
      <c r="C3749" t="s">
        <v>27219</v>
      </c>
      <c r="D3749" s="16" t="s">
        <v>7753</v>
      </c>
      <c r="E3749" s="339" t="s">
        <v>27220</v>
      </c>
      <c r="F3749"/>
      <c r="G3749"/>
      <c r="H3749"/>
    </row>
    <row r="3750" spans="1:8" ht="15" x14ac:dyDescent="0.25">
      <c r="A3750" s="16">
        <f t="shared" si="58"/>
        <v>6011</v>
      </c>
      <c r="B3750">
        <v>6011</v>
      </c>
      <c r="C3750" t="s">
        <v>27221</v>
      </c>
      <c r="D3750" s="16" t="s">
        <v>7753</v>
      </c>
      <c r="E3750" s="339" t="s">
        <v>27222</v>
      </c>
      <c r="F3750"/>
      <c r="G3750"/>
      <c r="H3750"/>
    </row>
    <row r="3751" spans="1:8" ht="15" x14ac:dyDescent="0.25">
      <c r="A3751" s="16">
        <f t="shared" si="58"/>
        <v>6012</v>
      </c>
      <c r="B3751">
        <v>6012</v>
      </c>
      <c r="C3751" t="s">
        <v>27223</v>
      </c>
      <c r="D3751" s="16" t="s">
        <v>7753</v>
      </c>
      <c r="E3751" s="339" t="s">
        <v>27224</v>
      </c>
      <c r="F3751"/>
      <c r="G3751"/>
      <c r="H3751"/>
    </row>
    <row r="3752" spans="1:8" ht="15" x14ac:dyDescent="0.25">
      <c r="A3752" s="16">
        <f t="shared" si="58"/>
        <v>6016</v>
      </c>
      <c r="B3752">
        <v>6016</v>
      </c>
      <c r="C3752" t="s">
        <v>27225</v>
      </c>
      <c r="D3752" s="16" t="s">
        <v>7753</v>
      </c>
      <c r="E3752" s="339" t="s">
        <v>14453</v>
      </c>
      <c r="F3752"/>
      <c r="G3752"/>
      <c r="H3752"/>
    </row>
    <row r="3753" spans="1:8" ht="15" x14ac:dyDescent="0.25">
      <c r="A3753" s="16">
        <f t="shared" si="58"/>
        <v>6027</v>
      </c>
      <c r="B3753">
        <v>6027</v>
      </c>
      <c r="C3753" t="s">
        <v>27226</v>
      </c>
      <c r="D3753" s="16" t="s">
        <v>7753</v>
      </c>
      <c r="E3753" s="339" t="s">
        <v>27227</v>
      </c>
      <c r="F3753"/>
      <c r="G3753"/>
      <c r="H3753"/>
    </row>
    <row r="3754" spans="1:8" ht="15" x14ac:dyDescent="0.25">
      <c r="A3754" s="16">
        <f t="shared" si="58"/>
        <v>6013</v>
      </c>
      <c r="B3754">
        <v>6013</v>
      </c>
      <c r="C3754" t="s">
        <v>27228</v>
      </c>
      <c r="D3754" s="16" t="s">
        <v>7753</v>
      </c>
      <c r="E3754" s="339" t="s">
        <v>27229</v>
      </c>
      <c r="F3754"/>
      <c r="G3754"/>
      <c r="H3754"/>
    </row>
    <row r="3755" spans="1:8" ht="15" x14ac:dyDescent="0.25">
      <c r="A3755" s="16">
        <f t="shared" si="58"/>
        <v>6015</v>
      </c>
      <c r="B3755">
        <v>6015</v>
      </c>
      <c r="C3755" t="s">
        <v>27230</v>
      </c>
      <c r="D3755" s="16" t="s">
        <v>7753</v>
      </c>
      <c r="E3755" s="339" t="s">
        <v>27231</v>
      </c>
      <c r="F3755"/>
      <c r="G3755"/>
      <c r="H3755"/>
    </row>
    <row r="3756" spans="1:8" ht="15" x14ac:dyDescent="0.25">
      <c r="A3756" s="16">
        <f t="shared" si="58"/>
        <v>6014</v>
      </c>
      <c r="B3756">
        <v>6014</v>
      </c>
      <c r="C3756" t="s">
        <v>27232</v>
      </c>
      <c r="D3756" s="16" t="s">
        <v>7753</v>
      </c>
      <c r="E3756" s="339" t="s">
        <v>27233</v>
      </c>
      <c r="F3756"/>
      <c r="G3756"/>
      <c r="H3756"/>
    </row>
    <row r="3757" spans="1:8" ht="15" x14ac:dyDescent="0.25">
      <c r="A3757" s="16">
        <f t="shared" si="58"/>
        <v>6006</v>
      </c>
      <c r="B3757">
        <v>6006</v>
      </c>
      <c r="C3757" t="s">
        <v>27234</v>
      </c>
      <c r="D3757" s="16" t="s">
        <v>7753</v>
      </c>
      <c r="E3757" s="339" t="s">
        <v>19898</v>
      </c>
      <c r="F3757"/>
      <c r="G3757"/>
      <c r="H3757"/>
    </row>
    <row r="3758" spans="1:8" ht="15" x14ac:dyDescent="0.25">
      <c r="A3758" s="16">
        <f t="shared" si="58"/>
        <v>6005</v>
      </c>
      <c r="B3758">
        <v>6005</v>
      </c>
      <c r="C3758" t="s">
        <v>27235</v>
      </c>
      <c r="D3758" s="16" t="s">
        <v>7753</v>
      </c>
      <c r="E3758" s="339" t="s">
        <v>27236</v>
      </c>
      <c r="F3758"/>
      <c r="G3758"/>
      <c r="H3758"/>
    </row>
    <row r="3759" spans="1:8" ht="15" x14ac:dyDescent="0.25">
      <c r="A3759" s="16">
        <f t="shared" si="58"/>
        <v>11756</v>
      </c>
      <c r="B3759">
        <v>11756</v>
      </c>
      <c r="C3759" t="s">
        <v>27237</v>
      </c>
      <c r="D3759" s="16" t="s">
        <v>7753</v>
      </c>
      <c r="E3759" s="339" t="s">
        <v>17665</v>
      </c>
      <c r="F3759"/>
      <c r="G3759"/>
      <c r="H3759"/>
    </row>
    <row r="3760" spans="1:8" ht="15" x14ac:dyDescent="0.25">
      <c r="A3760" s="16">
        <f t="shared" si="58"/>
        <v>10904</v>
      </c>
      <c r="B3760">
        <v>10904</v>
      </c>
      <c r="C3760" t="s">
        <v>27238</v>
      </c>
      <c r="D3760" s="16" t="s">
        <v>7753</v>
      </c>
      <c r="E3760" s="339" t="s">
        <v>27239</v>
      </c>
      <c r="F3760"/>
      <c r="G3760"/>
      <c r="H3760"/>
    </row>
    <row r="3761" spans="1:8" ht="15" x14ac:dyDescent="0.25">
      <c r="A3761" s="16">
        <f t="shared" si="58"/>
        <v>11752</v>
      </c>
      <c r="B3761">
        <v>11752</v>
      </c>
      <c r="C3761" t="s">
        <v>27240</v>
      </c>
      <c r="D3761" s="16" t="s">
        <v>7753</v>
      </c>
      <c r="E3761" s="339" t="s">
        <v>11490</v>
      </c>
      <c r="F3761"/>
      <c r="G3761"/>
      <c r="H3761"/>
    </row>
    <row r="3762" spans="1:8" ht="15" x14ac:dyDescent="0.25">
      <c r="A3762" s="16">
        <f t="shared" si="58"/>
        <v>11753</v>
      </c>
      <c r="B3762">
        <v>11753</v>
      </c>
      <c r="C3762" t="s">
        <v>27241</v>
      </c>
      <c r="D3762" s="16" t="s">
        <v>7753</v>
      </c>
      <c r="E3762" s="339" t="s">
        <v>16033</v>
      </c>
      <c r="F3762"/>
      <c r="G3762"/>
      <c r="H3762"/>
    </row>
    <row r="3763" spans="1:8" ht="15" x14ac:dyDescent="0.25">
      <c r="A3763" s="16">
        <f t="shared" si="58"/>
        <v>6021</v>
      </c>
      <c r="B3763">
        <v>6021</v>
      </c>
      <c r="C3763" t="s">
        <v>27242</v>
      </c>
      <c r="D3763" s="16" t="s">
        <v>7753</v>
      </c>
      <c r="E3763" s="339" t="s">
        <v>27243</v>
      </c>
      <c r="F3763"/>
      <c r="G3763"/>
      <c r="H3763"/>
    </row>
    <row r="3764" spans="1:8" ht="15" x14ac:dyDescent="0.25">
      <c r="A3764" s="16">
        <f t="shared" si="58"/>
        <v>6024</v>
      </c>
      <c r="B3764">
        <v>6024</v>
      </c>
      <c r="C3764" t="s">
        <v>27244</v>
      </c>
      <c r="D3764" s="16" t="s">
        <v>7753</v>
      </c>
      <c r="E3764" s="339" t="s">
        <v>16670</v>
      </c>
      <c r="F3764"/>
      <c r="G3764"/>
      <c r="H3764"/>
    </row>
    <row r="3765" spans="1:8" ht="15" x14ac:dyDescent="0.25">
      <c r="A3765" s="16">
        <f t="shared" si="58"/>
        <v>38379</v>
      </c>
      <c r="B3765">
        <v>38379</v>
      </c>
      <c r="C3765" t="s">
        <v>27245</v>
      </c>
      <c r="D3765" s="16" t="s">
        <v>7757</v>
      </c>
      <c r="E3765" s="339" t="s">
        <v>27246</v>
      </c>
      <c r="F3765"/>
      <c r="G3765"/>
      <c r="H3765"/>
    </row>
    <row r="3766" spans="1:8" ht="15" x14ac:dyDescent="0.25">
      <c r="A3766" s="16">
        <f t="shared" si="58"/>
        <v>13897</v>
      </c>
      <c r="B3766">
        <v>13897</v>
      </c>
      <c r="C3766" t="s">
        <v>27247</v>
      </c>
      <c r="D3766" s="16" t="s">
        <v>7753</v>
      </c>
      <c r="E3766" s="339" t="s">
        <v>27248</v>
      </c>
      <c r="F3766"/>
      <c r="G3766"/>
      <c r="H3766"/>
    </row>
    <row r="3767" spans="1:8" ht="15" x14ac:dyDescent="0.25">
      <c r="A3767" s="16">
        <f t="shared" si="58"/>
        <v>10640</v>
      </c>
      <c r="B3767">
        <v>10640</v>
      </c>
      <c r="C3767" t="s">
        <v>27249</v>
      </c>
      <c r="D3767" s="16" t="s">
        <v>7753</v>
      </c>
      <c r="E3767" s="339" t="s">
        <v>27250</v>
      </c>
      <c r="F3767"/>
      <c r="G3767"/>
      <c r="H3767"/>
    </row>
    <row r="3768" spans="1:8" ht="15" x14ac:dyDescent="0.25">
      <c r="A3768" s="16">
        <f t="shared" si="58"/>
        <v>34357</v>
      </c>
      <c r="B3768">
        <v>34357</v>
      </c>
      <c r="C3768" t="s">
        <v>27251</v>
      </c>
      <c r="D3768" s="16" t="s">
        <v>7755</v>
      </c>
      <c r="E3768" s="339" t="s">
        <v>25426</v>
      </c>
      <c r="F3768"/>
      <c r="G3768"/>
      <c r="H3768"/>
    </row>
    <row r="3769" spans="1:8" ht="15" x14ac:dyDescent="0.25">
      <c r="A3769" s="16">
        <f t="shared" si="58"/>
        <v>37329</v>
      </c>
      <c r="B3769">
        <v>37329</v>
      </c>
      <c r="C3769" t="s">
        <v>27252</v>
      </c>
      <c r="D3769" s="16" t="s">
        <v>7755</v>
      </c>
      <c r="E3769" s="339" t="s">
        <v>27253</v>
      </c>
      <c r="F3769"/>
      <c r="G3769"/>
      <c r="H3769"/>
    </row>
    <row r="3770" spans="1:8" ht="15" x14ac:dyDescent="0.25">
      <c r="A3770" s="16">
        <f t="shared" si="58"/>
        <v>2510</v>
      </c>
      <c r="B3770">
        <v>2510</v>
      </c>
      <c r="C3770" t="s">
        <v>27254</v>
      </c>
      <c r="D3770" s="16" t="s">
        <v>7753</v>
      </c>
      <c r="E3770" s="339" t="s">
        <v>27255</v>
      </c>
      <c r="F3770"/>
      <c r="G3770"/>
      <c r="H3770"/>
    </row>
    <row r="3771" spans="1:8" ht="15" x14ac:dyDescent="0.25">
      <c r="A3771" s="16">
        <f t="shared" si="58"/>
        <v>12359</v>
      </c>
      <c r="B3771">
        <v>12359</v>
      </c>
      <c r="C3771" t="s">
        <v>27256</v>
      </c>
      <c r="D3771" s="16" t="s">
        <v>7753</v>
      </c>
      <c r="E3771" s="339" t="s">
        <v>27257</v>
      </c>
      <c r="F3771"/>
      <c r="G3771"/>
      <c r="H3771"/>
    </row>
    <row r="3772" spans="1:8" ht="15" x14ac:dyDescent="0.25">
      <c r="A3772" s="16">
        <f t="shared" si="58"/>
        <v>7353</v>
      </c>
      <c r="B3772">
        <v>7353</v>
      </c>
      <c r="C3772" t="s">
        <v>27258</v>
      </c>
      <c r="D3772" s="16" t="s">
        <v>7751</v>
      </c>
      <c r="E3772" s="339" t="s">
        <v>27259</v>
      </c>
      <c r="F3772"/>
      <c r="G3772"/>
      <c r="H3772"/>
    </row>
    <row r="3773" spans="1:8" ht="15" x14ac:dyDescent="0.25">
      <c r="A3773" s="16">
        <f t="shared" si="58"/>
        <v>36144</v>
      </c>
      <c r="B3773">
        <v>36144</v>
      </c>
      <c r="C3773" t="s">
        <v>27260</v>
      </c>
      <c r="D3773" s="16" t="s">
        <v>7753</v>
      </c>
      <c r="E3773" s="339" t="s">
        <v>25594</v>
      </c>
      <c r="F3773"/>
      <c r="G3773"/>
      <c r="H3773"/>
    </row>
    <row r="3774" spans="1:8" ht="15" x14ac:dyDescent="0.25">
      <c r="A3774" s="16">
        <f t="shared" si="58"/>
        <v>10518</v>
      </c>
      <c r="B3774">
        <v>10518</v>
      </c>
      <c r="C3774" t="s">
        <v>27261</v>
      </c>
      <c r="D3774" s="16" t="s">
        <v>7753</v>
      </c>
      <c r="E3774" s="339" t="s">
        <v>27262</v>
      </c>
      <c r="F3774"/>
      <c r="G3774"/>
      <c r="H3774"/>
    </row>
    <row r="3775" spans="1:8" ht="15" x14ac:dyDescent="0.25">
      <c r="A3775" s="16">
        <f t="shared" si="58"/>
        <v>36530</v>
      </c>
      <c r="B3775">
        <v>36530</v>
      </c>
      <c r="C3775" t="s">
        <v>27263</v>
      </c>
      <c r="D3775" s="16" t="s">
        <v>7753</v>
      </c>
      <c r="E3775" s="339" t="s">
        <v>27264</v>
      </c>
      <c r="F3775"/>
      <c r="G3775"/>
      <c r="H3775"/>
    </row>
    <row r="3776" spans="1:8" ht="15" x14ac:dyDescent="0.25">
      <c r="A3776" s="16">
        <f t="shared" si="58"/>
        <v>6046</v>
      </c>
      <c r="B3776">
        <v>6046</v>
      </c>
      <c r="C3776" t="s">
        <v>27265</v>
      </c>
      <c r="D3776" s="16" t="s">
        <v>7753</v>
      </c>
      <c r="E3776" s="339" t="s">
        <v>27266</v>
      </c>
      <c r="F3776"/>
      <c r="G3776"/>
      <c r="H3776"/>
    </row>
    <row r="3777" spans="1:8" ht="15" x14ac:dyDescent="0.25">
      <c r="A3777" s="16">
        <f t="shared" si="58"/>
        <v>36531</v>
      </c>
      <c r="B3777">
        <v>36531</v>
      </c>
      <c r="C3777" t="s">
        <v>27267</v>
      </c>
      <c r="D3777" s="16" t="s">
        <v>7753</v>
      </c>
      <c r="E3777" s="339" t="s">
        <v>27268</v>
      </c>
      <c r="F3777"/>
      <c r="G3777"/>
      <c r="H3777"/>
    </row>
    <row r="3778" spans="1:8" ht="15" x14ac:dyDescent="0.25">
      <c r="A3778" s="16">
        <f t="shared" si="58"/>
        <v>34684</v>
      </c>
      <c r="B3778">
        <v>34684</v>
      </c>
      <c r="C3778" t="s">
        <v>27269</v>
      </c>
      <c r="D3778" s="16" t="s">
        <v>7752</v>
      </c>
      <c r="E3778" s="339" t="s">
        <v>27270</v>
      </c>
      <c r="F3778"/>
      <c r="G3778"/>
      <c r="H3778"/>
    </row>
    <row r="3779" spans="1:8" ht="15" x14ac:dyDescent="0.25">
      <c r="A3779" s="16">
        <f t="shared" ref="A3779:A3842" si="59">B3779</f>
        <v>34683</v>
      </c>
      <c r="B3779">
        <v>34683</v>
      </c>
      <c r="C3779" t="s">
        <v>27271</v>
      </c>
      <c r="D3779" s="16" t="s">
        <v>7752</v>
      </c>
      <c r="E3779" s="339" t="s">
        <v>20859</v>
      </c>
      <c r="F3779"/>
      <c r="G3779"/>
      <c r="H3779"/>
    </row>
    <row r="3780" spans="1:8" ht="15" x14ac:dyDescent="0.25">
      <c r="A3780" s="16">
        <f t="shared" si="59"/>
        <v>533</v>
      </c>
      <c r="B3780">
        <v>533</v>
      </c>
      <c r="C3780" t="s">
        <v>27272</v>
      </c>
      <c r="D3780" s="16" t="s">
        <v>7752</v>
      </c>
      <c r="E3780" s="339" t="s">
        <v>20233</v>
      </c>
      <c r="F3780"/>
      <c r="G3780"/>
      <c r="H3780"/>
    </row>
    <row r="3781" spans="1:8" ht="15" x14ac:dyDescent="0.25">
      <c r="A3781" s="16">
        <f t="shared" si="59"/>
        <v>10515</v>
      </c>
      <c r="B3781">
        <v>10515</v>
      </c>
      <c r="C3781" t="s">
        <v>27273</v>
      </c>
      <c r="D3781" s="16" t="s">
        <v>7752</v>
      </c>
      <c r="E3781" s="339" t="s">
        <v>27274</v>
      </c>
      <c r="F3781"/>
      <c r="G3781"/>
      <c r="H3781"/>
    </row>
    <row r="3782" spans="1:8" ht="15" x14ac:dyDescent="0.25">
      <c r="A3782" s="16">
        <f t="shared" si="59"/>
        <v>536</v>
      </c>
      <c r="B3782">
        <v>536</v>
      </c>
      <c r="C3782" t="s">
        <v>27275</v>
      </c>
      <c r="D3782" s="16" t="s">
        <v>7752</v>
      </c>
      <c r="E3782" s="339" t="s">
        <v>27276</v>
      </c>
      <c r="F3782"/>
      <c r="G3782"/>
      <c r="H3782"/>
    </row>
    <row r="3783" spans="1:8" ht="15" x14ac:dyDescent="0.25">
      <c r="A3783" s="16">
        <f t="shared" si="59"/>
        <v>153</v>
      </c>
      <c r="B3783">
        <v>153</v>
      </c>
      <c r="C3783" t="s">
        <v>27277</v>
      </c>
      <c r="D3783" s="16" t="s">
        <v>7751</v>
      </c>
      <c r="E3783" s="339" t="s">
        <v>27278</v>
      </c>
      <c r="F3783"/>
      <c r="G3783"/>
      <c r="H3783"/>
    </row>
    <row r="3784" spans="1:8" ht="15" x14ac:dyDescent="0.25">
      <c r="A3784" s="16">
        <f t="shared" si="59"/>
        <v>34682</v>
      </c>
      <c r="B3784">
        <v>34682</v>
      </c>
      <c r="C3784" t="s">
        <v>27279</v>
      </c>
      <c r="D3784" s="16" t="s">
        <v>7752</v>
      </c>
      <c r="E3784" s="339" t="s">
        <v>27280</v>
      </c>
      <c r="F3784"/>
      <c r="G3784"/>
      <c r="H3784"/>
    </row>
    <row r="3785" spans="1:8" ht="15" x14ac:dyDescent="0.25">
      <c r="A3785" s="16">
        <f t="shared" si="59"/>
        <v>20205</v>
      </c>
      <c r="B3785">
        <v>20205</v>
      </c>
      <c r="C3785" t="s">
        <v>27281</v>
      </c>
      <c r="D3785" s="16" t="s">
        <v>7757</v>
      </c>
      <c r="E3785" s="339" t="s">
        <v>17610</v>
      </c>
      <c r="F3785"/>
      <c r="G3785"/>
      <c r="H3785"/>
    </row>
    <row r="3786" spans="1:8" ht="15" x14ac:dyDescent="0.25">
      <c r="A3786" s="16">
        <f t="shared" si="59"/>
        <v>4412</v>
      </c>
      <c r="B3786">
        <v>4412</v>
      </c>
      <c r="C3786" t="s">
        <v>27282</v>
      </c>
      <c r="D3786" s="16" t="s">
        <v>7757</v>
      </c>
      <c r="E3786" s="339" t="s">
        <v>8842</v>
      </c>
      <c r="F3786"/>
      <c r="G3786"/>
      <c r="H3786"/>
    </row>
    <row r="3787" spans="1:8" ht="15" x14ac:dyDescent="0.25">
      <c r="A3787" s="16">
        <f t="shared" si="59"/>
        <v>4408</v>
      </c>
      <c r="B3787">
        <v>4408</v>
      </c>
      <c r="C3787" t="s">
        <v>27283</v>
      </c>
      <c r="D3787" s="16" t="s">
        <v>7757</v>
      </c>
      <c r="E3787" s="339" t="s">
        <v>7868</v>
      </c>
      <c r="F3787"/>
      <c r="G3787"/>
      <c r="H3787"/>
    </row>
    <row r="3788" spans="1:8" ht="15" x14ac:dyDescent="0.25">
      <c r="A3788" s="16">
        <f t="shared" si="59"/>
        <v>36250</v>
      </c>
      <c r="B3788">
        <v>36250</v>
      </c>
      <c r="C3788" t="s">
        <v>27284</v>
      </c>
      <c r="D3788" s="16" t="s">
        <v>7757</v>
      </c>
      <c r="E3788" s="339" t="s">
        <v>12795</v>
      </c>
      <c r="F3788"/>
      <c r="G3788"/>
      <c r="H3788"/>
    </row>
    <row r="3789" spans="1:8" ht="15" x14ac:dyDescent="0.25">
      <c r="A3789" s="16">
        <f t="shared" si="59"/>
        <v>10857</v>
      </c>
      <c r="B3789">
        <v>10857</v>
      </c>
      <c r="C3789" t="s">
        <v>27285</v>
      </c>
      <c r="D3789" s="16" t="s">
        <v>7757</v>
      </c>
      <c r="E3789" s="339" t="s">
        <v>8250</v>
      </c>
      <c r="F3789"/>
      <c r="G3789"/>
      <c r="H3789"/>
    </row>
    <row r="3790" spans="1:8" ht="15" x14ac:dyDescent="0.25">
      <c r="A3790" s="16">
        <f t="shared" si="59"/>
        <v>4803</v>
      </c>
      <c r="B3790">
        <v>4803</v>
      </c>
      <c r="C3790" t="s">
        <v>27286</v>
      </c>
      <c r="D3790" s="16" t="s">
        <v>7757</v>
      </c>
      <c r="E3790" s="339" t="s">
        <v>27287</v>
      </c>
      <c r="F3790"/>
      <c r="G3790"/>
      <c r="H3790"/>
    </row>
    <row r="3791" spans="1:8" ht="15" x14ac:dyDescent="0.25">
      <c r="A3791" s="16">
        <f t="shared" si="59"/>
        <v>6186</v>
      </c>
      <c r="B3791">
        <v>6186</v>
      </c>
      <c r="C3791" t="s">
        <v>27288</v>
      </c>
      <c r="D3791" s="16" t="s">
        <v>7757</v>
      </c>
      <c r="E3791" s="339" t="s">
        <v>13208</v>
      </c>
      <c r="F3791"/>
      <c r="G3791"/>
      <c r="H3791"/>
    </row>
    <row r="3792" spans="1:8" ht="15" x14ac:dyDescent="0.25">
      <c r="A3792" s="16">
        <f t="shared" si="59"/>
        <v>4829</v>
      </c>
      <c r="B3792">
        <v>4829</v>
      </c>
      <c r="C3792" t="s">
        <v>27289</v>
      </c>
      <c r="D3792" s="16" t="s">
        <v>7757</v>
      </c>
      <c r="E3792" s="339" t="s">
        <v>27290</v>
      </c>
      <c r="F3792"/>
      <c r="G3792"/>
      <c r="H3792"/>
    </row>
    <row r="3793" spans="1:8" ht="15" x14ac:dyDescent="0.25">
      <c r="A3793" s="16">
        <f t="shared" si="59"/>
        <v>39829</v>
      </c>
      <c r="B3793">
        <v>39829</v>
      </c>
      <c r="C3793" t="s">
        <v>27291</v>
      </c>
      <c r="D3793" s="16" t="s">
        <v>7757</v>
      </c>
      <c r="E3793" s="339" t="s">
        <v>27292</v>
      </c>
      <c r="F3793"/>
      <c r="G3793"/>
      <c r="H3793"/>
    </row>
    <row r="3794" spans="1:8" ht="15" x14ac:dyDescent="0.25">
      <c r="A3794" s="16">
        <f t="shared" si="59"/>
        <v>20231</v>
      </c>
      <c r="B3794">
        <v>20231</v>
      </c>
      <c r="C3794" t="s">
        <v>27293</v>
      </c>
      <c r="D3794" s="16" t="s">
        <v>7757</v>
      </c>
      <c r="E3794" s="339" t="s">
        <v>27294</v>
      </c>
      <c r="F3794"/>
      <c r="G3794"/>
      <c r="H3794"/>
    </row>
    <row r="3795" spans="1:8" ht="15" x14ac:dyDescent="0.25">
      <c r="A3795" s="16">
        <f t="shared" si="59"/>
        <v>4804</v>
      </c>
      <c r="B3795">
        <v>4804</v>
      </c>
      <c r="C3795" t="s">
        <v>27295</v>
      </c>
      <c r="D3795" s="16" t="s">
        <v>7757</v>
      </c>
      <c r="E3795" s="339" t="s">
        <v>16616</v>
      </c>
      <c r="F3795"/>
      <c r="G3795"/>
      <c r="H3795"/>
    </row>
    <row r="3796" spans="1:8" ht="15" x14ac:dyDescent="0.25">
      <c r="A3796" s="16">
        <f t="shared" si="59"/>
        <v>34680</v>
      </c>
      <c r="B3796">
        <v>34680</v>
      </c>
      <c r="C3796" t="s">
        <v>27296</v>
      </c>
      <c r="D3796" s="16" t="s">
        <v>7757</v>
      </c>
      <c r="E3796" s="339" t="s">
        <v>27297</v>
      </c>
      <c r="F3796"/>
      <c r="G3796"/>
      <c r="H3796"/>
    </row>
    <row r="3797" spans="1:8" ht="15" x14ac:dyDescent="0.25">
      <c r="A3797" s="16">
        <f t="shared" si="59"/>
        <v>11573</v>
      </c>
      <c r="B3797">
        <v>11573</v>
      </c>
      <c r="C3797" t="s">
        <v>27298</v>
      </c>
      <c r="D3797" s="16" t="s">
        <v>7753</v>
      </c>
      <c r="E3797" s="339" t="s">
        <v>7928</v>
      </c>
      <c r="F3797"/>
      <c r="G3797"/>
      <c r="H3797"/>
    </row>
    <row r="3798" spans="1:8" ht="15" x14ac:dyDescent="0.25">
      <c r="A3798" s="16">
        <f t="shared" si="59"/>
        <v>38401</v>
      </c>
      <c r="B3798">
        <v>38401</v>
      </c>
      <c r="C3798" t="s">
        <v>27299</v>
      </c>
      <c r="D3798" s="16" t="s">
        <v>7753</v>
      </c>
      <c r="E3798" s="339" t="s">
        <v>12641</v>
      </c>
      <c r="F3798"/>
      <c r="G3798"/>
      <c r="H3798"/>
    </row>
    <row r="3799" spans="1:8" ht="15" x14ac:dyDescent="0.25">
      <c r="A3799" s="16">
        <f t="shared" si="59"/>
        <v>11575</v>
      </c>
      <c r="B3799">
        <v>11575</v>
      </c>
      <c r="C3799" t="s">
        <v>27300</v>
      </c>
      <c r="D3799" s="16" t="s">
        <v>7753</v>
      </c>
      <c r="E3799" s="339" t="s">
        <v>20103</v>
      </c>
      <c r="F3799"/>
      <c r="G3799"/>
      <c r="H3799"/>
    </row>
    <row r="3800" spans="1:8" ht="15" x14ac:dyDescent="0.25">
      <c r="A3800" s="16">
        <f t="shared" si="59"/>
        <v>38179</v>
      </c>
      <c r="B3800">
        <v>38179</v>
      </c>
      <c r="C3800" t="s">
        <v>27301</v>
      </c>
      <c r="D3800" s="16" t="s">
        <v>7753</v>
      </c>
      <c r="E3800" s="339" t="s">
        <v>27302</v>
      </c>
      <c r="F3800"/>
      <c r="G3800"/>
      <c r="H3800"/>
    </row>
    <row r="3801" spans="1:8" ht="15" x14ac:dyDescent="0.25">
      <c r="A3801" s="16">
        <f t="shared" si="59"/>
        <v>20256</v>
      </c>
      <c r="B3801">
        <v>20256</v>
      </c>
      <c r="C3801" t="s">
        <v>27303</v>
      </c>
      <c r="D3801" s="16" t="s">
        <v>7753</v>
      </c>
      <c r="E3801" s="339" t="s">
        <v>7920</v>
      </c>
      <c r="F3801"/>
      <c r="G3801"/>
      <c r="H3801"/>
    </row>
    <row r="3802" spans="1:8" ht="15" x14ac:dyDescent="0.25">
      <c r="A3802" s="16">
        <f t="shared" si="59"/>
        <v>14511</v>
      </c>
      <c r="B3802">
        <v>14511</v>
      </c>
      <c r="C3802" t="s">
        <v>27304</v>
      </c>
      <c r="D3802" s="16" t="s">
        <v>7753</v>
      </c>
      <c r="E3802" s="339" t="s">
        <v>27305</v>
      </c>
      <c r="F3802"/>
      <c r="G3802"/>
      <c r="H3802"/>
    </row>
    <row r="3803" spans="1:8" ht="15" x14ac:dyDescent="0.25">
      <c r="A3803" s="16">
        <f t="shared" si="59"/>
        <v>10642</v>
      </c>
      <c r="B3803">
        <v>10642</v>
      </c>
      <c r="C3803" t="s">
        <v>27306</v>
      </c>
      <c r="D3803" s="16" t="s">
        <v>7753</v>
      </c>
      <c r="E3803" s="339" t="s">
        <v>27307</v>
      </c>
      <c r="F3803"/>
      <c r="G3803"/>
      <c r="H3803"/>
    </row>
    <row r="3804" spans="1:8" ht="15" x14ac:dyDescent="0.25">
      <c r="A3804" s="16">
        <f t="shared" si="59"/>
        <v>14489</v>
      </c>
      <c r="B3804">
        <v>14489</v>
      </c>
      <c r="C3804" t="s">
        <v>27308</v>
      </c>
      <c r="D3804" s="16" t="s">
        <v>7753</v>
      </c>
      <c r="E3804" s="339" t="s">
        <v>27309</v>
      </c>
      <c r="F3804"/>
      <c r="G3804"/>
      <c r="H3804"/>
    </row>
    <row r="3805" spans="1:8" ht="15" x14ac:dyDescent="0.25">
      <c r="A3805" s="16">
        <f t="shared" si="59"/>
        <v>14513</v>
      </c>
      <c r="B3805">
        <v>14513</v>
      </c>
      <c r="C3805" t="s">
        <v>27310</v>
      </c>
      <c r="D3805" s="16" t="s">
        <v>7753</v>
      </c>
      <c r="E3805" s="339" t="s">
        <v>27311</v>
      </c>
      <c r="F3805"/>
      <c r="G3805"/>
      <c r="H3805"/>
    </row>
    <row r="3806" spans="1:8" ht="15" x14ac:dyDescent="0.25">
      <c r="A3806" s="16">
        <f t="shared" si="59"/>
        <v>13600</v>
      </c>
      <c r="B3806">
        <v>13600</v>
      </c>
      <c r="C3806" t="s">
        <v>27312</v>
      </c>
      <c r="D3806" s="16" t="s">
        <v>7753</v>
      </c>
      <c r="E3806" s="339" t="s">
        <v>27313</v>
      </c>
      <c r="F3806"/>
      <c r="G3806"/>
      <c r="H3806"/>
    </row>
    <row r="3807" spans="1:8" ht="15" x14ac:dyDescent="0.25">
      <c r="A3807" s="16">
        <f t="shared" si="59"/>
        <v>10646</v>
      </c>
      <c r="B3807">
        <v>10646</v>
      </c>
      <c r="C3807" t="s">
        <v>27314</v>
      </c>
      <c r="D3807" s="16" t="s">
        <v>7753</v>
      </c>
      <c r="E3807" s="339" t="s">
        <v>27315</v>
      </c>
      <c r="F3807"/>
      <c r="G3807"/>
      <c r="H3807"/>
    </row>
    <row r="3808" spans="1:8" ht="15" x14ac:dyDescent="0.25">
      <c r="A3808" s="16">
        <f t="shared" si="59"/>
        <v>6070</v>
      </c>
      <c r="B3808">
        <v>6070</v>
      </c>
      <c r="C3808" t="s">
        <v>27316</v>
      </c>
      <c r="D3808" s="16" t="s">
        <v>7753</v>
      </c>
      <c r="E3808" s="339" t="s">
        <v>27317</v>
      </c>
      <c r="F3808"/>
      <c r="G3808"/>
      <c r="H3808"/>
    </row>
    <row r="3809" spans="1:8" ht="15" x14ac:dyDescent="0.25">
      <c r="A3809" s="16">
        <f t="shared" si="59"/>
        <v>6069</v>
      </c>
      <c r="B3809">
        <v>6069</v>
      </c>
      <c r="C3809" t="s">
        <v>27318</v>
      </c>
      <c r="D3809" s="16" t="s">
        <v>7753</v>
      </c>
      <c r="E3809" s="339" t="s">
        <v>27319</v>
      </c>
      <c r="F3809"/>
      <c r="G3809"/>
      <c r="H3809"/>
    </row>
    <row r="3810" spans="1:8" ht="15" x14ac:dyDescent="0.25">
      <c r="A3810" s="16">
        <f t="shared" si="59"/>
        <v>14626</v>
      </c>
      <c r="B3810">
        <v>14626</v>
      </c>
      <c r="C3810" t="s">
        <v>27320</v>
      </c>
      <c r="D3810" s="16" t="s">
        <v>7753</v>
      </c>
      <c r="E3810" s="339" t="s">
        <v>27321</v>
      </c>
      <c r="F3810"/>
      <c r="G3810"/>
      <c r="H3810"/>
    </row>
    <row r="3811" spans="1:8" ht="15" x14ac:dyDescent="0.25">
      <c r="A3811" s="16">
        <f t="shared" si="59"/>
        <v>6067</v>
      </c>
      <c r="B3811">
        <v>6067</v>
      </c>
      <c r="C3811" t="s">
        <v>27322</v>
      </c>
      <c r="D3811" s="16" t="s">
        <v>7753</v>
      </c>
      <c r="E3811" s="339" t="s">
        <v>27323</v>
      </c>
      <c r="F3811"/>
      <c r="G3811"/>
      <c r="H3811"/>
    </row>
    <row r="3812" spans="1:8" ht="15" x14ac:dyDescent="0.25">
      <c r="A3812" s="16">
        <f t="shared" si="59"/>
        <v>38393</v>
      </c>
      <c r="B3812">
        <v>38393</v>
      </c>
      <c r="C3812" t="s">
        <v>27324</v>
      </c>
      <c r="D3812" s="16" t="s">
        <v>7753</v>
      </c>
      <c r="E3812" s="339" t="s">
        <v>20256</v>
      </c>
      <c r="F3812"/>
      <c r="G3812"/>
      <c r="H3812"/>
    </row>
    <row r="3813" spans="1:8" ht="15" x14ac:dyDescent="0.25">
      <c r="A3813" s="16">
        <f t="shared" si="59"/>
        <v>38390</v>
      </c>
      <c r="B3813">
        <v>38390</v>
      </c>
      <c r="C3813" t="s">
        <v>27325</v>
      </c>
      <c r="D3813" s="16" t="s">
        <v>7753</v>
      </c>
      <c r="E3813" s="339" t="s">
        <v>14914</v>
      </c>
      <c r="F3813"/>
      <c r="G3813"/>
      <c r="H3813"/>
    </row>
    <row r="3814" spans="1:8" ht="15" x14ac:dyDescent="0.25">
      <c r="A3814" s="16">
        <f t="shared" si="59"/>
        <v>36532</v>
      </c>
      <c r="B3814">
        <v>36532</v>
      </c>
      <c r="C3814" t="s">
        <v>27326</v>
      </c>
      <c r="D3814" s="16" t="s">
        <v>7753</v>
      </c>
      <c r="E3814" s="339" t="s">
        <v>27327</v>
      </c>
      <c r="F3814"/>
      <c r="G3814"/>
      <c r="H3814"/>
    </row>
    <row r="3815" spans="1:8" ht="15" x14ac:dyDescent="0.25">
      <c r="A3815" s="16">
        <f t="shared" si="59"/>
        <v>11578</v>
      </c>
      <c r="B3815">
        <v>11578</v>
      </c>
      <c r="C3815" t="s">
        <v>27328</v>
      </c>
      <c r="D3815" s="16" t="s">
        <v>7753</v>
      </c>
      <c r="E3815" s="339" t="s">
        <v>8740</v>
      </c>
      <c r="F3815"/>
      <c r="G3815"/>
      <c r="H3815"/>
    </row>
    <row r="3816" spans="1:8" ht="15" x14ac:dyDescent="0.25">
      <c r="A3816" s="16">
        <f t="shared" si="59"/>
        <v>11577</v>
      </c>
      <c r="B3816">
        <v>11577</v>
      </c>
      <c r="C3816" t="s">
        <v>27329</v>
      </c>
      <c r="D3816" s="16" t="s">
        <v>7753</v>
      </c>
      <c r="E3816" s="339" t="s">
        <v>15488</v>
      </c>
      <c r="F3816"/>
      <c r="G3816"/>
      <c r="H3816"/>
    </row>
    <row r="3817" spans="1:8" ht="15" x14ac:dyDescent="0.25">
      <c r="A3817" s="16">
        <f t="shared" si="59"/>
        <v>42432</v>
      </c>
      <c r="B3817">
        <v>42432</v>
      </c>
      <c r="C3817" t="s">
        <v>27330</v>
      </c>
      <c r="D3817" s="16" t="s">
        <v>7753</v>
      </c>
      <c r="E3817" s="339" t="s">
        <v>27331</v>
      </c>
      <c r="F3817"/>
      <c r="G3817"/>
      <c r="H3817"/>
    </row>
    <row r="3818" spans="1:8" ht="15" x14ac:dyDescent="0.25">
      <c r="A3818" s="16">
        <f t="shared" si="59"/>
        <v>42437</v>
      </c>
      <c r="B3818">
        <v>42437</v>
      </c>
      <c r="C3818" t="s">
        <v>27332</v>
      </c>
      <c r="D3818" s="16" t="s">
        <v>7753</v>
      </c>
      <c r="E3818" s="339" t="s">
        <v>27333</v>
      </c>
      <c r="F3818"/>
      <c r="G3818"/>
      <c r="H3818"/>
    </row>
    <row r="3819" spans="1:8" ht="15" x14ac:dyDescent="0.25">
      <c r="A3819" s="16">
        <f t="shared" si="59"/>
        <v>1116</v>
      </c>
      <c r="B3819">
        <v>1116</v>
      </c>
      <c r="C3819" t="s">
        <v>27334</v>
      </c>
      <c r="D3819" s="16" t="s">
        <v>7757</v>
      </c>
      <c r="E3819" s="339" t="s">
        <v>13353</v>
      </c>
      <c r="F3819"/>
      <c r="G3819"/>
      <c r="H3819"/>
    </row>
    <row r="3820" spans="1:8" ht="15" x14ac:dyDescent="0.25">
      <c r="A3820" s="16">
        <f t="shared" si="59"/>
        <v>1115</v>
      </c>
      <c r="B3820">
        <v>1115</v>
      </c>
      <c r="C3820" t="s">
        <v>27335</v>
      </c>
      <c r="D3820" s="16" t="s">
        <v>7757</v>
      </c>
      <c r="E3820" s="339" t="s">
        <v>12687</v>
      </c>
      <c r="F3820"/>
      <c r="G3820"/>
      <c r="H3820"/>
    </row>
    <row r="3821" spans="1:8" ht="15" x14ac:dyDescent="0.25">
      <c r="A3821" s="16">
        <f t="shared" si="59"/>
        <v>1113</v>
      </c>
      <c r="B3821">
        <v>1113</v>
      </c>
      <c r="C3821" t="s">
        <v>27336</v>
      </c>
      <c r="D3821" s="16" t="s">
        <v>7757</v>
      </c>
      <c r="E3821" s="339" t="s">
        <v>23053</v>
      </c>
      <c r="F3821"/>
      <c r="G3821"/>
      <c r="H3821"/>
    </row>
    <row r="3822" spans="1:8" ht="15" x14ac:dyDescent="0.25">
      <c r="A3822" s="16">
        <f t="shared" si="59"/>
        <v>1114</v>
      </c>
      <c r="B3822">
        <v>1114</v>
      </c>
      <c r="C3822" t="s">
        <v>27337</v>
      </c>
      <c r="D3822" s="16" t="s">
        <v>7757</v>
      </c>
      <c r="E3822" s="339" t="s">
        <v>19952</v>
      </c>
      <c r="F3822"/>
      <c r="G3822"/>
      <c r="H3822"/>
    </row>
    <row r="3823" spans="1:8" ht="15" x14ac:dyDescent="0.25">
      <c r="A3823" s="16">
        <f t="shared" si="59"/>
        <v>40873</v>
      </c>
      <c r="B3823">
        <v>40873</v>
      </c>
      <c r="C3823" t="s">
        <v>27338</v>
      </c>
      <c r="D3823" s="16" t="s">
        <v>7757</v>
      </c>
      <c r="E3823" s="339" t="s">
        <v>13348</v>
      </c>
      <c r="F3823"/>
      <c r="G3823"/>
      <c r="H3823"/>
    </row>
    <row r="3824" spans="1:8" ht="15" x14ac:dyDescent="0.25">
      <c r="A3824" s="16">
        <f t="shared" si="59"/>
        <v>20214</v>
      </c>
      <c r="B3824">
        <v>20214</v>
      </c>
      <c r="C3824" t="s">
        <v>27339</v>
      </c>
      <c r="D3824" s="16" t="s">
        <v>7753</v>
      </c>
      <c r="E3824" s="339" t="s">
        <v>27340</v>
      </c>
      <c r="F3824"/>
      <c r="G3824"/>
      <c r="H3824"/>
    </row>
    <row r="3825" spans="1:8" ht="15" x14ac:dyDescent="0.25">
      <c r="A3825" s="16">
        <f t="shared" si="59"/>
        <v>7237</v>
      </c>
      <c r="B3825">
        <v>7237</v>
      </c>
      <c r="C3825" t="s">
        <v>27341</v>
      </c>
      <c r="D3825" s="16" t="s">
        <v>7753</v>
      </c>
      <c r="E3825" s="339" t="s">
        <v>20672</v>
      </c>
      <c r="F3825"/>
      <c r="G3825"/>
      <c r="H3825"/>
    </row>
    <row r="3826" spans="1:8" ht="15" x14ac:dyDescent="0.25">
      <c r="A3826" s="16">
        <f t="shared" si="59"/>
        <v>11757</v>
      </c>
      <c r="B3826">
        <v>11757</v>
      </c>
      <c r="C3826" t="s">
        <v>27342</v>
      </c>
      <c r="D3826" s="16" t="s">
        <v>7753</v>
      </c>
      <c r="E3826" s="339" t="s">
        <v>18471</v>
      </c>
      <c r="F3826"/>
      <c r="G3826"/>
      <c r="H3826"/>
    </row>
    <row r="3827" spans="1:8" ht="15" x14ac:dyDescent="0.25">
      <c r="A3827" s="16">
        <f t="shared" si="59"/>
        <v>11758</v>
      </c>
      <c r="B3827">
        <v>11758</v>
      </c>
      <c r="C3827" t="s">
        <v>27343</v>
      </c>
      <c r="D3827" s="16" t="s">
        <v>7753</v>
      </c>
      <c r="E3827" s="339" t="s">
        <v>27344</v>
      </c>
      <c r="F3827"/>
      <c r="G3827"/>
      <c r="H3827"/>
    </row>
    <row r="3828" spans="1:8" ht="15" x14ac:dyDescent="0.25">
      <c r="A3828" s="16">
        <f t="shared" si="59"/>
        <v>37526</v>
      </c>
      <c r="B3828">
        <v>37526</v>
      </c>
      <c r="C3828" t="s">
        <v>27345</v>
      </c>
      <c r="D3828" s="16" t="s">
        <v>7753</v>
      </c>
      <c r="E3828" s="339" t="s">
        <v>14111</v>
      </c>
      <c r="F3828"/>
      <c r="G3828"/>
      <c r="H3828"/>
    </row>
    <row r="3829" spans="1:8" ht="15" x14ac:dyDescent="0.25">
      <c r="A3829" s="16">
        <f t="shared" si="59"/>
        <v>6076</v>
      </c>
      <c r="B3829">
        <v>6076</v>
      </c>
      <c r="C3829" t="s">
        <v>27346</v>
      </c>
      <c r="D3829" s="16" t="s">
        <v>7811</v>
      </c>
      <c r="E3829" s="339" t="s">
        <v>21842</v>
      </c>
      <c r="F3829"/>
      <c r="G3829"/>
      <c r="H3829"/>
    </row>
    <row r="3830" spans="1:8" ht="15" x14ac:dyDescent="0.25">
      <c r="A3830" s="16">
        <f t="shared" si="59"/>
        <v>13109</v>
      </c>
      <c r="B3830">
        <v>13109</v>
      </c>
      <c r="C3830" t="s">
        <v>27347</v>
      </c>
      <c r="D3830" s="16" t="s">
        <v>7753</v>
      </c>
      <c r="E3830" s="339" t="s">
        <v>27348</v>
      </c>
      <c r="F3830"/>
      <c r="G3830"/>
      <c r="H3830"/>
    </row>
    <row r="3831" spans="1:8" ht="15" x14ac:dyDescent="0.25">
      <c r="A3831" s="16">
        <f t="shared" si="59"/>
        <v>13110</v>
      </c>
      <c r="B3831">
        <v>13110</v>
      </c>
      <c r="C3831" t="s">
        <v>27349</v>
      </c>
      <c r="D3831" s="16" t="s">
        <v>7753</v>
      </c>
      <c r="E3831" s="339" t="s">
        <v>27350</v>
      </c>
      <c r="F3831"/>
      <c r="G3831"/>
      <c r="H3831"/>
    </row>
    <row r="3832" spans="1:8" ht="15" x14ac:dyDescent="0.25">
      <c r="A3832" s="16">
        <f t="shared" si="59"/>
        <v>7581</v>
      </c>
      <c r="B3832">
        <v>7581</v>
      </c>
      <c r="C3832" t="s">
        <v>27351</v>
      </c>
      <c r="D3832" s="16" t="s">
        <v>7753</v>
      </c>
      <c r="E3832" s="339" t="s">
        <v>9918</v>
      </c>
      <c r="F3832"/>
      <c r="G3832"/>
      <c r="H3832"/>
    </row>
    <row r="3833" spans="1:8" ht="15" x14ac:dyDescent="0.25">
      <c r="A3833" s="16">
        <f t="shared" si="59"/>
        <v>4509</v>
      </c>
      <c r="B3833">
        <v>4509</v>
      </c>
      <c r="C3833" t="s">
        <v>27352</v>
      </c>
      <c r="D3833" s="16" t="s">
        <v>7757</v>
      </c>
      <c r="E3833" s="339" t="s">
        <v>8345</v>
      </c>
      <c r="F3833"/>
      <c r="G3833"/>
      <c r="H3833"/>
    </row>
    <row r="3834" spans="1:8" ht="15" x14ac:dyDescent="0.25">
      <c r="A3834" s="16">
        <f t="shared" si="59"/>
        <v>4512</v>
      </c>
      <c r="B3834">
        <v>4512</v>
      </c>
      <c r="C3834" t="s">
        <v>27353</v>
      </c>
      <c r="D3834" s="16" t="s">
        <v>7757</v>
      </c>
      <c r="E3834" s="339" t="s">
        <v>7987</v>
      </c>
      <c r="F3834"/>
      <c r="G3834"/>
      <c r="H3834"/>
    </row>
    <row r="3835" spans="1:8" ht="15" x14ac:dyDescent="0.25">
      <c r="A3835" s="16">
        <f t="shared" si="59"/>
        <v>4517</v>
      </c>
      <c r="B3835">
        <v>4517</v>
      </c>
      <c r="C3835" t="s">
        <v>27354</v>
      </c>
      <c r="D3835" s="16" t="s">
        <v>7757</v>
      </c>
      <c r="E3835" s="339" t="s">
        <v>8196</v>
      </c>
      <c r="F3835"/>
      <c r="G3835"/>
      <c r="H3835"/>
    </row>
    <row r="3836" spans="1:8" ht="15" x14ac:dyDescent="0.25">
      <c r="A3836" s="16">
        <f t="shared" si="59"/>
        <v>20206</v>
      </c>
      <c r="B3836">
        <v>20206</v>
      </c>
      <c r="C3836" t="s">
        <v>27355</v>
      </c>
      <c r="D3836" s="16" t="s">
        <v>7757</v>
      </c>
      <c r="E3836" s="339" t="s">
        <v>27356</v>
      </c>
      <c r="F3836"/>
      <c r="G3836"/>
      <c r="H3836"/>
    </row>
    <row r="3837" spans="1:8" ht="15" x14ac:dyDescent="0.25">
      <c r="A3837" s="16">
        <f t="shared" si="59"/>
        <v>4460</v>
      </c>
      <c r="B3837">
        <v>4460</v>
      </c>
      <c r="C3837" t="s">
        <v>27357</v>
      </c>
      <c r="D3837" s="16" t="s">
        <v>7757</v>
      </c>
      <c r="E3837" s="339" t="s">
        <v>14872</v>
      </c>
      <c r="F3837"/>
      <c r="G3837"/>
      <c r="H3837"/>
    </row>
    <row r="3838" spans="1:8" ht="15" x14ac:dyDescent="0.25">
      <c r="A3838" s="16">
        <f t="shared" si="59"/>
        <v>4415</v>
      </c>
      <c r="B3838">
        <v>4415</v>
      </c>
      <c r="C3838" t="s">
        <v>27358</v>
      </c>
      <c r="D3838" s="16" t="s">
        <v>7757</v>
      </c>
      <c r="E3838" s="339" t="s">
        <v>16534</v>
      </c>
      <c r="F3838"/>
      <c r="G3838"/>
      <c r="H3838"/>
    </row>
    <row r="3839" spans="1:8" ht="15" x14ac:dyDescent="0.25">
      <c r="A3839" s="16">
        <f t="shared" si="59"/>
        <v>4417</v>
      </c>
      <c r="B3839">
        <v>4417</v>
      </c>
      <c r="C3839" t="s">
        <v>27359</v>
      </c>
      <c r="D3839" s="16" t="s">
        <v>7757</v>
      </c>
      <c r="E3839" s="339" t="s">
        <v>8001</v>
      </c>
      <c r="F3839"/>
      <c r="G3839"/>
      <c r="H3839"/>
    </row>
    <row r="3840" spans="1:8" ht="15" x14ac:dyDescent="0.25">
      <c r="A3840" s="16">
        <f t="shared" si="59"/>
        <v>37373</v>
      </c>
      <c r="B3840">
        <v>37373</v>
      </c>
      <c r="C3840" t="s">
        <v>27360</v>
      </c>
      <c r="D3840" s="16" t="s">
        <v>7754</v>
      </c>
      <c r="E3840" s="339" t="s">
        <v>7886</v>
      </c>
      <c r="F3840"/>
      <c r="G3840"/>
      <c r="H3840"/>
    </row>
    <row r="3841" spans="1:8" ht="15" x14ac:dyDescent="0.25">
      <c r="A3841" s="16">
        <f t="shared" si="59"/>
        <v>40864</v>
      </c>
      <c r="B3841">
        <v>40864</v>
      </c>
      <c r="C3841" t="s">
        <v>27361</v>
      </c>
      <c r="D3841" s="16" t="s">
        <v>7813</v>
      </c>
      <c r="E3841" s="339" t="s">
        <v>15679</v>
      </c>
      <c r="F3841"/>
      <c r="G3841"/>
      <c r="H3841"/>
    </row>
    <row r="3842" spans="1:8" ht="15" x14ac:dyDescent="0.25">
      <c r="A3842" s="16">
        <f t="shared" si="59"/>
        <v>4734</v>
      </c>
      <c r="B3842">
        <v>4734</v>
      </c>
      <c r="C3842" t="s">
        <v>27362</v>
      </c>
      <c r="D3842" s="16" t="s">
        <v>7811</v>
      </c>
      <c r="E3842" s="339" t="s">
        <v>27363</v>
      </c>
      <c r="F3842"/>
      <c r="G3842"/>
      <c r="H3842"/>
    </row>
    <row r="3843" spans="1:8" ht="15" x14ac:dyDescent="0.25">
      <c r="A3843" s="16">
        <f t="shared" ref="A3843:A3906" si="60">B3843</f>
        <v>6085</v>
      </c>
      <c r="B3843">
        <v>6085</v>
      </c>
      <c r="C3843" t="s">
        <v>27364</v>
      </c>
      <c r="D3843" s="16" t="s">
        <v>7751</v>
      </c>
      <c r="E3843" s="339" t="s">
        <v>17124</v>
      </c>
      <c r="F3843"/>
      <c r="G3843"/>
      <c r="H3843"/>
    </row>
    <row r="3844" spans="1:8" ht="15" x14ac:dyDescent="0.25">
      <c r="A3844" s="16">
        <f t="shared" si="60"/>
        <v>38396</v>
      </c>
      <c r="B3844">
        <v>38396</v>
      </c>
      <c r="C3844" t="s">
        <v>27365</v>
      </c>
      <c r="D3844" s="16" t="s">
        <v>7753</v>
      </c>
      <c r="E3844" s="339" t="s">
        <v>27366</v>
      </c>
      <c r="F3844"/>
      <c r="G3844"/>
      <c r="H3844"/>
    </row>
    <row r="3845" spans="1:8" ht="15" x14ac:dyDescent="0.25">
      <c r="A3845" s="16">
        <f t="shared" si="60"/>
        <v>11622</v>
      </c>
      <c r="B3845">
        <v>11622</v>
      </c>
      <c r="C3845" t="s">
        <v>27367</v>
      </c>
      <c r="D3845" s="16" t="s">
        <v>7755</v>
      </c>
      <c r="E3845" s="339" t="s">
        <v>27368</v>
      </c>
      <c r="F3845"/>
      <c r="G3845"/>
      <c r="H3845"/>
    </row>
    <row r="3846" spans="1:8" ht="15" x14ac:dyDescent="0.25">
      <c r="A3846" s="16">
        <f t="shared" si="60"/>
        <v>43143</v>
      </c>
      <c r="B3846">
        <v>43143</v>
      </c>
      <c r="C3846" t="s">
        <v>27369</v>
      </c>
      <c r="D3846" s="16" t="s">
        <v>7751</v>
      </c>
      <c r="E3846" s="339" t="s">
        <v>27370</v>
      </c>
      <c r="F3846"/>
      <c r="G3846"/>
      <c r="H3846"/>
    </row>
    <row r="3847" spans="1:8" ht="15" x14ac:dyDescent="0.25">
      <c r="A3847" s="16">
        <f t="shared" si="60"/>
        <v>7317</v>
      </c>
      <c r="B3847">
        <v>7317</v>
      </c>
      <c r="C3847" t="s">
        <v>27371</v>
      </c>
      <c r="D3847" s="16" t="s">
        <v>7755</v>
      </c>
      <c r="E3847" s="339" t="s">
        <v>15525</v>
      </c>
      <c r="F3847"/>
      <c r="G3847"/>
      <c r="H3847"/>
    </row>
    <row r="3848" spans="1:8" ht="15" x14ac:dyDescent="0.25">
      <c r="A3848" s="16">
        <f t="shared" si="60"/>
        <v>142</v>
      </c>
      <c r="B3848">
        <v>142</v>
      </c>
      <c r="C3848" t="s">
        <v>27372</v>
      </c>
      <c r="D3848" s="16" t="s">
        <v>8327</v>
      </c>
      <c r="E3848" s="339" t="s">
        <v>19957</v>
      </c>
      <c r="F3848"/>
      <c r="G3848"/>
      <c r="H3848"/>
    </row>
    <row r="3849" spans="1:8" ht="15" x14ac:dyDescent="0.25">
      <c r="A3849" s="16">
        <f t="shared" si="60"/>
        <v>43142</v>
      </c>
      <c r="B3849">
        <v>43142</v>
      </c>
      <c r="C3849" t="s">
        <v>27373</v>
      </c>
      <c r="D3849" s="16" t="s">
        <v>7751</v>
      </c>
      <c r="E3849" s="339" t="s">
        <v>27374</v>
      </c>
      <c r="F3849"/>
      <c r="G3849"/>
      <c r="H3849"/>
    </row>
    <row r="3850" spans="1:8" ht="15" x14ac:dyDescent="0.25">
      <c r="A3850" s="16">
        <f t="shared" si="60"/>
        <v>38123</v>
      </c>
      <c r="B3850">
        <v>38123</v>
      </c>
      <c r="C3850" t="s">
        <v>27375</v>
      </c>
      <c r="D3850" s="16" t="s">
        <v>7755</v>
      </c>
      <c r="E3850" s="339" t="s">
        <v>27376</v>
      </c>
      <c r="F3850"/>
      <c r="G3850"/>
      <c r="H3850"/>
    </row>
    <row r="3851" spans="1:8" ht="15" x14ac:dyDescent="0.25">
      <c r="A3851" s="16">
        <f t="shared" si="60"/>
        <v>42699</v>
      </c>
      <c r="B3851">
        <v>42699</v>
      </c>
      <c r="C3851" t="s">
        <v>27377</v>
      </c>
      <c r="D3851" s="16" t="s">
        <v>7753</v>
      </c>
      <c r="E3851" s="339" t="s">
        <v>27378</v>
      </c>
      <c r="F3851"/>
      <c r="G3851"/>
      <c r="H3851"/>
    </row>
    <row r="3852" spans="1:8" ht="15" x14ac:dyDescent="0.25">
      <c r="A3852" s="16">
        <f t="shared" si="60"/>
        <v>37743</v>
      </c>
      <c r="B3852">
        <v>37743</v>
      </c>
      <c r="C3852" t="s">
        <v>27379</v>
      </c>
      <c r="D3852" s="16" t="s">
        <v>7753</v>
      </c>
      <c r="E3852" s="339" t="s">
        <v>27380</v>
      </c>
      <c r="F3852"/>
      <c r="G3852"/>
      <c r="H3852"/>
    </row>
    <row r="3853" spans="1:8" ht="15" x14ac:dyDescent="0.25">
      <c r="A3853" s="16">
        <f t="shared" si="60"/>
        <v>37744</v>
      </c>
      <c r="B3853">
        <v>37744</v>
      </c>
      <c r="C3853" t="s">
        <v>27381</v>
      </c>
      <c r="D3853" s="16" t="s">
        <v>7753</v>
      </c>
      <c r="E3853" s="339" t="s">
        <v>27382</v>
      </c>
      <c r="F3853"/>
      <c r="G3853"/>
      <c r="H3853"/>
    </row>
    <row r="3854" spans="1:8" ht="15" x14ac:dyDescent="0.25">
      <c r="A3854" s="16">
        <f t="shared" si="60"/>
        <v>37741</v>
      </c>
      <c r="B3854">
        <v>37741</v>
      </c>
      <c r="C3854" t="s">
        <v>27383</v>
      </c>
      <c r="D3854" s="16" t="s">
        <v>7753</v>
      </c>
      <c r="E3854" s="339" t="s">
        <v>27384</v>
      </c>
      <c r="F3854"/>
      <c r="G3854"/>
      <c r="H3854"/>
    </row>
    <row r="3855" spans="1:8" ht="15" x14ac:dyDescent="0.25">
      <c r="A3855" s="16">
        <f t="shared" si="60"/>
        <v>39396</v>
      </c>
      <c r="B3855">
        <v>39396</v>
      </c>
      <c r="C3855" t="s">
        <v>27385</v>
      </c>
      <c r="D3855" s="16" t="s">
        <v>7753</v>
      </c>
      <c r="E3855" s="339" t="s">
        <v>27386</v>
      </c>
      <c r="F3855"/>
      <c r="G3855"/>
      <c r="H3855"/>
    </row>
    <row r="3856" spans="1:8" ht="15" x14ac:dyDescent="0.25">
      <c r="A3856" s="16">
        <f t="shared" si="60"/>
        <v>39392</v>
      </c>
      <c r="B3856">
        <v>39392</v>
      </c>
      <c r="C3856" t="s">
        <v>27387</v>
      </c>
      <c r="D3856" s="16" t="s">
        <v>7753</v>
      </c>
      <c r="E3856" s="339" t="s">
        <v>20623</v>
      </c>
      <c r="F3856"/>
      <c r="G3856"/>
      <c r="H3856"/>
    </row>
    <row r="3857" spans="1:8" ht="15" x14ac:dyDescent="0.25">
      <c r="A3857" s="16">
        <f t="shared" si="60"/>
        <v>39393</v>
      </c>
      <c r="B3857">
        <v>39393</v>
      </c>
      <c r="C3857" t="s">
        <v>27388</v>
      </c>
      <c r="D3857" s="16" t="s">
        <v>7753</v>
      </c>
      <c r="E3857" s="339" t="s">
        <v>27389</v>
      </c>
      <c r="F3857"/>
      <c r="G3857"/>
      <c r="H3857"/>
    </row>
    <row r="3858" spans="1:8" ht="15" x14ac:dyDescent="0.25">
      <c r="A3858" s="16">
        <f t="shared" si="60"/>
        <v>39394</v>
      </c>
      <c r="B3858">
        <v>39394</v>
      </c>
      <c r="C3858" t="s">
        <v>27390</v>
      </c>
      <c r="D3858" s="16" t="s">
        <v>7753</v>
      </c>
      <c r="E3858" s="339" t="s">
        <v>18583</v>
      </c>
      <c r="F3858"/>
      <c r="G3858"/>
      <c r="H3858"/>
    </row>
    <row r="3859" spans="1:8" ht="15" x14ac:dyDescent="0.25">
      <c r="A3859" s="16">
        <f t="shared" si="60"/>
        <v>39395</v>
      </c>
      <c r="B3859">
        <v>39395</v>
      </c>
      <c r="C3859" t="s">
        <v>27391</v>
      </c>
      <c r="D3859" s="16" t="s">
        <v>7753</v>
      </c>
      <c r="E3859" s="339" t="s">
        <v>27392</v>
      </c>
      <c r="F3859"/>
      <c r="G3859"/>
      <c r="H3859"/>
    </row>
    <row r="3860" spans="1:8" ht="15" x14ac:dyDescent="0.25">
      <c r="A3860" s="16">
        <f t="shared" si="60"/>
        <v>14618</v>
      </c>
      <c r="B3860">
        <v>14618</v>
      </c>
      <c r="C3860" t="s">
        <v>27393</v>
      </c>
      <c r="D3860" s="16" t="s">
        <v>7753</v>
      </c>
      <c r="E3860" s="339" t="s">
        <v>27394</v>
      </c>
      <c r="F3860"/>
      <c r="G3860"/>
      <c r="H3860"/>
    </row>
    <row r="3861" spans="1:8" ht="15" x14ac:dyDescent="0.25">
      <c r="A3861" s="16">
        <f t="shared" si="60"/>
        <v>40269</v>
      </c>
      <c r="B3861">
        <v>40269</v>
      </c>
      <c r="C3861" t="s">
        <v>27395</v>
      </c>
      <c r="D3861" s="16" t="s">
        <v>7753</v>
      </c>
      <c r="E3861" s="339" t="s">
        <v>27396</v>
      </c>
      <c r="F3861"/>
      <c r="G3861"/>
      <c r="H3861"/>
    </row>
    <row r="3862" spans="1:8" ht="15" x14ac:dyDescent="0.25">
      <c r="A3862" s="16">
        <f t="shared" si="60"/>
        <v>6110</v>
      </c>
      <c r="B3862">
        <v>6110</v>
      </c>
      <c r="C3862" t="s">
        <v>27397</v>
      </c>
      <c r="D3862" s="16" t="s">
        <v>7754</v>
      </c>
      <c r="E3862" s="339" t="s">
        <v>16585</v>
      </c>
      <c r="F3862"/>
      <c r="G3862"/>
      <c r="H3862"/>
    </row>
    <row r="3863" spans="1:8" ht="15" x14ac:dyDescent="0.25">
      <c r="A3863" s="16">
        <f t="shared" si="60"/>
        <v>40910</v>
      </c>
      <c r="B3863">
        <v>40910</v>
      </c>
      <c r="C3863" t="s">
        <v>27398</v>
      </c>
      <c r="D3863" s="16" t="s">
        <v>7813</v>
      </c>
      <c r="E3863" s="339" t="s">
        <v>27399</v>
      </c>
      <c r="F3863"/>
      <c r="G3863"/>
      <c r="H3863"/>
    </row>
    <row r="3864" spans="1:8" ht="15" x14ac:dyDescent="0.25">
      <c r="A3864" s="16">
        <f t="shared" si="60"/>
        <v>6111</v>
      </c>
      <c r="B3864">
        <v>6111</v>
      </c>
      <c r="C3864" t="s">
        <v>27400</v>
      </c>
      <c r="D3864" s="16" t="s">
        <v>7754</v>
      </c>
      <c r="E3864" s="339" t="s">
        <v>12599</v>
      </c>
      <c r="F3864"/>
      <c r="G3864"/>
      <c r="H3864"/>
    </row>
    <row r="3865" spans="1:8" ht="15" x14ac:dyDescent="0.25">
      <c r="A3865" s="16">
        <f t="shared" si="60"/>
        <v>41084</v>
      </c>
      <c r="B3865">
        <v>41084</v>
      </c>
      <c r="C3865" t="s">
        <v>27401</v>
      </c>
      <c r="D3865" s="16" t="s">
        <v>7813</v>
      </c>
      <c r="E3865" s="339" t="s">
        <v>27402</v>
      </c>
      <c r="F3865"/>
      <c r="G3865"/>
      <c r="H3865"/>
    </row>
    <row r="3866" spans="1:8" ht="15" x14ac:dyDescent="0.25">
      <c r="A3866" s="16">
        <f t="shared" si="60"/>
        <v>44535</v>
      </c>
      <c r="B3866">
        <v>44535</v>
      </c>
      <c r="C3866" t="s">
        <v>27403</v>
      </c>
      <c r="D3866" s="16" t="s">
        <v>7811</v>
      </c>
      <c r="E3866" s="339" t="s">
        <v>27404</v>
      </c>
      <c r="F3866"/>
      <c r="G3866"/>
      <c r="H3866"/>
    </row>
    <row r="3867" spans="1:8" ht="15" x14ac:dyDescent="0.25">
      <c r="A3867" s="16">
        <f t="shared" si="60"/>
        <v>44945</v>
      </c>
      <c r="B3867">
        <v>44945</v>
      </c>
      <c r="C3867" t="s">
        <v>27405</v>
      </c>
      <c r="D3867" s="16" t="s">
        <v>7753</v>
      </c>
      <c r="E3867" s="339" t="s">
        <v>23591</v>
      </c>
      <c r="F3867"/>
      <c r="G3867"/>
      <c r="H3867"/>
    </row>
    <row r="3868" spans="1:8" ht="15" x14ac:dyDescent="0.25">
      <c r="A3868" s="16">
        <f t="shared" si="60"/>
        <v>38637</v>
      </c>
      <c r="B3868">
        <v>38637</v>
      </c>
      <c r="C3868" t="s">
        <v>27406</v>
      </c>
      <c r="D3868" s="16" t="s">
        <v>7753</v>
      </c>
      <c r="E3868" s="339" t="s">
        <v>27407</v>
      </c>
      <c r="F3868"/>
      <c r="G3868"/>
      <c r="H3868"/>
    </row>
    <row r="3869" spans="1:8" ht="15" x14ac:dyDescent="0.25">
      <c r="A3869" s="16">
        <f t="shared" si="60"/>
        <v>6150</v>
      </c>
      <c r="B3869">
        <v>6150</v>
      </c>
      <c r="C3869" t="s">
        <v>27408</v>
      </c>
      <c r="D3869" s="16" t="s">
        <v>7753</v>
      </c>
      <c r="E3869" s="339" t="s">
        <v>27409</v>
      </c>
      <c r="F3869"/>
      <c r="G3869"/>
      <c r="H3869"/>
    </row>
    <row r="3870" spans="1:8" ht="15" x14ac:dyDescent="0.25">
      <c r="A3870" s="16">
        <f t="shared" si="60"/>
        <v>6136</v>
      </c>
      <c r="B3870">
        <v>6136</v>
      </c>
      <c r="C3870" t="s">
        <v>27410</v>
      </c>
      <c r="D3870" s="16" t="s">
        <v>7753</v>
      </c>
      <c r="E3870" s="339" t="s">
        <v>27411</v>
      </c>
      <c r="F3870"/>
      <c r="G3870"/>
      <c r="H3870"/>
    </row>
    <row r="3871" spans="1:8" ht="15" x14ac:dyDescent="0.25">
      <c r="A3871" s="16">
        <f t="shared" si="60"/>
        <v>38638</v>
      </c>
      <c r="B3871">
        <v>38638</v>
      </c>
      <c r="C3871" t="s">
        <v>27412</v>
      </c>
      <c r="D3871" s="16" t="s">
        <v>7753</v>
      </c>
      <c r="E3871" s="339" t="s">
        <v>27413</v>
      </c>
      <c r="F3871"/>
      <c r="G3871"/>
      <c r="H3871"/>
    </row>
    <row r="3872" spans="1:8" ht="15" x14ac:dyDescent="0.25">
      <c r="A3872" s="16">
        <f t="shared" si="60"/>
        <v>20262</v>
      </c>
      <c r="B3872">
        <v>20262</v>
      </c>
      <c r="C3872" t="s">
        <v>27414</v>
      </c>
      <c r="D3872" s="16" t="s">
        <v>7753</v>
      </c>
      <c r="E3872" s="339" t="s">
        <v>12189</v>
      </c>
      <c r="F3872"/>
      <c r="G3872"/>
      <c r="H3872"/>
    </row>
    <row r="3873" spans="1:8" ht="15" x14ac:dyDescent="0.25">
      <c r="A3873" s="16">
        <f t="shared" si="60"/>
        <v>6145</v>
      </c>
      <c r="B3873">
        <v>6145</v>
      </c>
      <c r="C3873" t="s">
        <v>27415</v>
      </c>
      <c r="D3873" s="16" t="s">
        <v>7753</v>
      </c>
      <c r="E3873" s="339" t="s">
        <v>12655</v>
      </c>
      <c r="F3873"/>
      <c r="G3873"/>
      <c r="H3873"/>
    </row>
    <row r="3874" spans="1:8" ht="15" x14ac:dyDescent="0.25">
      <c r="A3874" s="16">
        <f t="shared" si="60"/>
        <v>6149</v>
      </c>
      <c r="B3874">
        <v>6149</v>
      </c>
      <c r="C3874" t="s">
        <v>27416</v>
      </c>
      <c r="D3874" s="16" t="s">
        <v>7753</v>
      </c>
      <c r="E3874" s="339" t="s">
        <v>8132</v>
      </c>
      <c r="F3874"/>
      <c r="G3874"/>
      <c r="H3874"/>
    </row>
    <row r="3875" spans="1:8" ht="15" x14ac:dyDescent="0.25">
      <c r="A3875" s="16">
        <f t="shared" si="60"/>
        <v>6146</v>
      </c>
      <c r="B3875">
        <v>6146</v>
      </c>
      <c r="C3875" t="s">
        <v>27417</v>
      </c>
      <c r="D3875" s="16" t="s">
        <v>7753</v>
      </c>
      <c r="E3875" s="339" t="s">
        <v>27418</v>
      </c>
      <c r="F3875"/>
      <c r="G3875"/>
      <c r="H3875"/>
    </row>
    <row r="3876" spans="1:8" ht="15" x14ac:dyDescent="0.25">
      <c r="A3876" s="16">
        <f t="shared" si="60"/>
        <v>44536</v>
      </c>
      <c r="B3876">
        <v>44536</v>
      </c>
      <c r="C3876" t="s">
        <v>27419</v>
      </c>
      <c r="D3876" s="16" t="s">
        <v>7755</v>
      </c>
      <c r="E3876" s="339" t="s">
        <v>8507</v>
      </c>
      <c r="F3876"/>
      <c r="G3876"/>
      <c r="H3876"/>
    </row>
    <row r="3877" spans="1:8" ht="15" x14ac:dyDescent="0.25">
      <c r="A3877" s="16">
        <f t="shared" si="60"/>
        <v>39961</v>
      </c>
      <c r="B3877">
        <v>39961</v>
      </c>
      <c r="C3877" t="s">
        <v>27420</v>
      </c>
      <c r="D3877" s="16" t="s">
        <v>7753</v>
      </c>
      <c r="E3877" s="339" t="s">
        <v>27421</v>
      </c>
      <c r="F3877"/>
      <c r="G3877"/>
      <c r="H3877"/>
    </row>
    <row r="3878" spans="1:8" ht="15" x14ac:dyDescent="0.25">
      <c r="A3878" s="16">
        <f t="shared" si="60"/>
        <v>42433</v>
      </c>
      <c r="B3878">
        <v>42433</v>
      </c>
      <c r="C3878" t="s">
        <v>27422</v>
      </c>
      <c r="D3878" s="16" t="s">
        <v>7753</v>
      </c>
      <c r="E3878" s="339" t="s">
        <v>27423</v>
      </c>
      <c r="F3878"/>
      <c r="G3878"/>
      <c r="H3878"/>
    </row>
    <row r="3879" spans="1:8" ht="15" x14ac:dyDescent="0.25">
      <c r="A3879" s="16">
        <f t="shared" si="60"/>
        <v>42434</v>
      </c>
      <c r="B3879">
        <v>42434</v>
      </c>
      <c r="C3879" t="s">
        <v>27424</v>
      </c>
      <c r="D3879" s="16" t="s">
        <v>7753</v>
      </c>
      <c r="E3879" s="339" t="s">
        <v>27425</v>
      </c>
      <c r="F3879"/>
      <c r="G3879"/>
      <c r="H3879"/>
    </row>
    <row r="3880" spans="1:8" ht="15" x14ac:dyDescent="0.25">
      <c r="A3880" s="16">
        <f t="shared" si="60"/>
        <v>42435</v>
      </c>
      <c r="B3880">
        <v>42435</v>
      </c>
      <c r="C3880" t="s">
        <v>27426</v>
      </c>
      <c r="D3880" s="16" t="s">
        <v>7753</v>
      </c>
      <c r="E3880" s="339" t="s">
        <v>27427</v>
      </c>
      <c r="F3880"/>
      <c r="G3880"/>
      <c r="H3880"/>
    </row>
    <row r="3881" spans="1:8" ht="15" x14ac:dyDescent="0.25">
      <c r="A3881" s="16">
        <f t="shared" si="60"/>
        <v>38061</v>
      </c>
      <c r="B3881">
        <v>38061</v>
      </c>
      <c r="C3881" t="s">
        <v>27428</v>
      </c>
      <c r="D3881" s="16" t="s">
        <v>7753</v>
      </c>
      <c r="E3881" s="339" t="s">
        <v>27429</v>
      </c>
      <c r="F3881"/>
      <c r="G3881"/>
      <c r="H3881"/>
    </row>
    <row r="3882" spans="1:8" ht="15" x14ac:dyDescent="0.25">
      <c r="A3882" s="16">
        <f t="shared" si="60"/>
        <v>20250</v>
      </c>
      <c r="B3882">
        <v>20250</v>
      </c>
      <c r="C3882" t="s">
        <v>27430</v>
      </c>
      <c r="D3882" s="16" t="s">
        <v>7755</v>
      </c>
      <c r="E3882" s="339" t="s">
        <v>8006</v>
      </c>
      <c r="F3882"/>
      <c r="G3882"/>
      <c r="H3882"/>
    </row>
    <row r="3883" spans="1:8" ht="15" x14ac:dyDescent="0.25">
      <c r="A3883" s="16">
        <f t="shared" si="60"/>
        <v>13388</v>
      </c>
      <c r="B3883">
        <v>13388</v>
      </c>
      <c r="C3883" t="s">
        <v>27431</v>
      </c>
      <c r="D3883" s="16" t="s">
        <v>7755</v>
      </c>
      <c r="E3883" s="339" t="s">
        <v>27432</v>
      </c>
      <c r="F3883"/>
      <c r="G3883"/>
      <c r="H3883"/>
    </row>
    <row r="3884" spans="1:8" ht="15" x14ac:dyDescent="0.25">
      <c r="A3884" s="16">
        <f t="shared" si="60"/>
        <v>39914</v>
      </c>
      <c r="B3884">
        <v>39914</v>
      </c>
      <c r="C3884" t="s">
        <v>27433</v>
      </c>
      <c r="D3884" s="16" t="s">
        <v>7755</v>
      </c>
      <c r="E3884" s="339" t="s">
        <v>27434</v>
      </c>
      <c r="F3884"/>
      <c r="G3884"/>
      <c r="H3884"/>
    </row>
    <row r="3885" spans="1:8" ht="15" x14ac:dyDescent="0.25">
      <c r="A3885" s="16">
        <f t="shared" si="60"/>
        <v>12732</v>
      </c>
      <c r="B3885">
        <v>12732</v>
      </c>
      <c r="C3885" t="s">
        <v>27435</v>
      </c>
      <c r="D3885" s="16" t="s">
        <v>7753</v>
      </c>
      <c r="E3885" s="339" t="s">
        <v>27436</v>
      </c>
      <c r="F3885"/>
      <c r="G3885"/>
      <c r="H3885"/>
    </row>
    <row r="3886" spans="1:8" ht="15" x14ac:dyDescent="0.25">
      <c r="A3886" s="16">
        <f t="shared" si="60"/>
        <v>6160</v>
      </c>
      <c r="B3886">
        <v>6160</v>
      </c>
      <c r="C3886" t="s">
        <v>27437</v>
      </c>
      <c r="D3886" s="16" t="s">
        <v>7754</v>
      </c>
      <c r="E3886" s="339" t="s">
        <v>15972</v>
      </c>
      <c r="F3886"/>
      <c r="G3886"/>
      <c r="H3886"/>
    </row>
    <row r="3887" spans="1:8" ht="15" x14ac:dyDescent="0.25">
      <c r="A3887" s="16">
        <f t="shared" si="60"/>
        <v>41087</v>
      </c>
      <c r="B3887">
        <v>41087</v>
      </c>
      <c r="C3887" t="s">
        <v>27438</v>
      </c>
      <c r="D3887" s="16" t="s">
        <v>7813</v>
      </c>
      <c r="E3887" s="339" t="s">
        <v>27439</v>
      </c>
      <c r="F3887"/>
      <c r="G3887"/>
      <c r="H3887"/>
    </row>
    <row r="3888" spans="1:8" ht="15" x14ac:dyDescent="0.25">
      <c r="A3888" s="16">
        <f t="shared" si="60"/>
        <v>6166</v>
      </c>
      <c r="B3888">
        <v>6166</v>
      </c>
      <c r="C3888" t="s">
        <v>27440</v>
      </c>
      <c r="D3888" s="16" t="s">
        <v>7754</v>
      </c>
      <c r="E3888" s="339" t="s">
        <v>15466</v>
      </c>
      <c r="F3888"/>
      <c r="G3888"/>
      <c r="H3888"/>
    </row>
    <row r="3889" spans="1:8" ht="15" x14ac:dyDescent="0.25">
      <c r="A3889" s="16">
        <f t="shared" si="60"/>
        <v>41088</v>
      </c>
      <c r="B3889">
        <v>41088</v>
      </c>
      <c r="C3889" t="s">
        <v>27441</v>
      </c>
      <c r="D3889" s="16" t="s">
        <v>7813</v>
      </c>
      <c r="E3889" s="339" t="s">
        <v>27442</v>
      </c>
      <c r="F3889"/>
      <c r="G3889"/>
      <c r="H3889"/>
    </row>
    <row r="3890" spans="1:8" ht="15" x14ac:dyDescent="0.25">
      <c r="A3890" s="16">
        <f t="shared" si="60"/>
        <v>20232</v>
      </c>
      <c r="B3890">
        <v>20232</v>
      </c>
      <c r="C3890" t="s">
        <v>27443</v>
      </c>
      <c r="D3890" s="16" t="s">
        <v>7757</v>
      </c>
      <c r="E3890" s="339" t="s">
        <v>27444</v>
      </c>
      <c r="F3890"/>
      <c r="G3890"/>
      <c r="H3890"/>
    </row>
    <row r="3891" spans="1:8" ht="15" x14ac:dyDescent="0.25">
      <c r="A3891" s="16">
        <f t="shared" si="60"/>
        <v>10856</v>
      </c>
      <c r="B3891">
        <v>10856</v>
      </c>
      <c r="C3891" t="s">
        <v>27445</v>
      </c>
      <c r="D3891" s="16" t="s">
        <v>7757</v>
      </c>
      <c r="E3891" s="339" t="s">
        <v>27446</v>
      </c>
      <c r="F3891"/>
      <c r="G3891"/>
      <c r="H3891"/>
    </row>
    <row r="3892" spans="1:8" ht="15" x14ac:dyDescent="0.25">
      <c r="A3892" s="16">
        <f t="shared" si="60"/>
        <v>4828</v>
      </c>
      <c r="B3892">
        <v>4828</v>
      </c>
      <c r="C3892" t="s">
        <v>27447</v>
      </c>
      <c r="D3892" s="16" t="s">
        <v>7757</v>
      </c>
      <c r="E3892" s="339" t="s">
        <v>27448</v>
      </c>
      <c r="F3892"/>
      <c r="G3892"/>
      <c r="H3892"/>
    </row>
    <row r="3893" spans="1:8" ht="15" x14ac:dyDescent="0.25">
      <c r="A3893" s="16">
        <f t="shared" si="60"/>
        <v>20249</v>
      </c>
      <c r="B3893">
        <v>20249</v>
      </c>
      <c r="C3893" t="s">
        <v>27449</v>
      </c>
      <c r="D3893" s="16" t="s">
        <v>7757</v>
      </c>
      <c r="E3893" s="339" t="s">
        <v>23131</v>
      </c>
      <c r="F3893"/>
      <c r="G3893"/>
      <c r="H3893"/>
    </row>
    <row r="3894" spans="1:8" ht="15" x14ac:dyDescent="0.25">
      <c r="A3894" s="16">
        <f t="shared" si="60"/>
        <v>11609</v>
      </c>
      <c r="B3894">
        <v>11609</v>
      </c>
      <c r="C3894" t="s">
        <v>27450</v>
      </c>
      <c r="D3894" s="16" t="s">
        <v>7751</v>
      </c>
      <c r="E3894" s="339" t="s">
        <v>8142</v>
      </c>
      <c r="F3894"/>
      <c r="G3894"/>
      <c r="H3894"/>
    </row>
    <row r="3895" spans="1:8" ht="15" x14ac:dyDescent="0.25">
      <c r="A3895" s="16">
        <f t="shared" si="60"/>
        <v>20083</v>
      </c>
      <c r="B3895">
        <v>20083</v>
      </c>
      <c r="C3895" t="s">
        <v>27451</v>
      </c>
      <c r="D3895" s="16" t="s">
        <v>7753</v>
      </c>
      <c r="E3895" s="339" t="s">
        <v>20053</v>
      </c>
      <c r="F3895"/>
      <c r="G3895"/>
      <c r="H3895"/>
    </row>
    <row r="3896" spans="1:8" ht="15" x14ac:dyDescent="0.25">
      <c r="A3896" s="16">
        <f t="shared" si="60"/>
        <v>10691</v>
      </c>
      <c r="B3896">
        <v>10691</v>
      </c>
      <c r="C3896" t="s">
        <v>27452</v>
      </c>
      <c r="D3896" s="16" t="s">
        <v>7751</v>
      </c>
      <c r="E3896" s="339" t="s">
        <v>27453</v>
      </c>
      <c r="F3896"/>
      <c r="G3896"/>
      <c r="H3896"/>
    </row>
    <row r="3897" spans="1:8" ht="15" x14ac:dyDescent="0.25">
      <c r="A3897" s="16">
        <f t="shared" si="60"/>
        <v>12295</v>
      </c>
      <c r="B3897">
        <v>12295</v>
      </c>
      <c r="C3897" t="s">
        <v>27454</v>
      </c>
      <c r="D3897" s="16" t="s">
        <v>7753</v>
      </c>
      <c r="E3897" s="339" t="s">
        <v>8331</v>
      </c>
      <c r="F3897"/>
      <c r="G3897"/>
      <c r="H3897"/>
    </row>
    <row r="3898" spans="1:8" ht="15" x14ac:dyDescent="0.25">
      <c r="A3898" s="16">
        <f t="shared" si="60"/>
        <v>12296</v>
      </c>
      <c r="B3898">
        <v>12296</v>
      </c>
      <c r="C3898" t="s">
        <v>27455</v>
      </c>
      <c r="D3898" s="16" t="s">
        <v>7753</v>
      </c>
      <c r="E3898" s="339" t="s">
        <v>25266</v>
      </c>
      <c r="F3898"/>
      <c r="G3898"/>
      <c r="H3898"/>
    </row>
    <row r="3899" spans="1:8" ht="15" x14ac:dyDescent="0.25">
      <c r="A3899" s="16">
        <f t="shared" si="60"/>
        <v>12294</v>
      </c>
      <c r="B3899">
        <v>12294</v>
      </c>
      <c r="C3899" t="s">
        <v>27456</v>
      </c>
      <c r="D3899" s="16" t="s">
        <v>7753</v>
      </c>
      <c r="E3899" s="339" t="s">
        <v>20172</v>
      </c>
      <c r="F3899"/>
      <c r="G3899"/>
      <c r="H3899"/>
    </row>
    <row r="3900" spans="1:8" ht="15" x14ac:dyDescent="0.25">
      <c r="A3900" s="16">
        <f t="shared" si="60"/>
        <v>14543</v>
      </c>
      <c r="B3900">
        <v>14543</v>
      </c>
      <c r="C3900" t="s">
        <v>27457</v>
      </c>
      <c r="D3900" s="16" t="s">
        <v>7753</v>
      </c>
      <c r="E3900" s="339" t="s">
        <v>27458</v>
      </c>
      <c r="F3900"/>
      <c r="G3900"/>
      <c r="H3900"/>
    </row>
    <row r="3901" spans="1:8" ht="15" x14ac:dyDescent="0.25">
      <c r="A3901" s="16">
        <f t="shared" si="60"/>
        <v>13329</v>
      </c>
      <c r="B3901">
        <v>13329</v>
      </c>
      <c r="C3901" t="s">
        <v>27459</v>
      </c>
      <c r="D3901" s="16" t="s">
        <v>7753</v>
      </c>
      <c r="E3901" s="339" t="s">
        <v>21698</v>
      </c>
      <c r="F3901"/>
      <c r="G3901"/>
      <c r="H3901"/>
    </row>
    <row r="3902" spans="1:8" ht="15" x14ac:dyDescent="0.25">
      <c r="A3902" s="16">
        <f t="shared" si="60"/>
        <v>21047</v>
      </c>
      <c r="B3902">
        <v>21047</v>
      </c>
      <c r="C3902" t="s">
        <v>27460</v>
      </c>
      <c r="D3902" s="16" t="s">
        <v>7753</v>
      </c>
      <c r="E3902" s="339" t="s">
        <v>14454</v>
      </c>
      <c r="F3902"/>
      <c r="G3902"/>
      <c r="H3902"/>
    </row>
    <row r="3903" spans="1:8" ht="15" x14ac:dyDescent="0.25">
      <c r="A3903" s="16">
        <f t="shared" si="60"/>
        <v>21042</v>
      </c>
      <c r="B3903">
        <v>21042</v>
      </c>
      <c r="C3903" t="s">
        <v>27461</v>
      </c>
      <c r="D3903" s="16" t="s">
        <v>7753</v>
      </c>
      <c r="E3903" s="339" t="s">
        <v>27462</v>
      </c>
      <c r="F3903"/>
      <c r="G3903"/>
      <c r="H3903"/>
    </row>
    <row r="3904" spans="1:8" ht="15" x14ac:dyDescent="0.25">
      <c r="A3904" s="16">
        <f t="shared" si="60"/>
        <v>21043</v>
      </c>
      <c r="B3904">
        <v>21043</v>
      </c>
      <c r="C3904" t="s">
        <v>27463</v>
      </c>
      <c r="D3904" s="16" t="s">
        <v>7753</v>
      </c>
      <c r="E3904" s="339" t="s">
        <v>14669</v>
      </c>
      <c r="F3904"/>
      <c r="G3904"/>
      <c r="H3904"/>
    </row>
    <row r="3905" spans="1:8" ht="15" x14ac:dyDescent="0.25">
      <c r="A3905" s="16">
        <f t="shared" si="60"/>
        <v>21044</v>
      </c>
      <c r="B3905">
        <v>21044</v>
      </c>
      <c r="C3905" t="s">
        <v>27464</v>
      </c>
      <c r="D3905" s="16" t="s">
        <v>7753</v>
      </c>
      <c r="E3905" s="339" t="s">
        <v>27465</v>
      </c>
      <c r="F3905"/>
      <c r="G3905"/>
      <c r="H3905"/>
    </row>
    <row r="3906" spans="1:8" ht="15" x14ac:dyDescent="0.25">
      <c r="A3906" s="16">
        <f t="shared" si="60"/>
        <v>21045</v>
      </c>
      <c r="B3906">
        <v>21045</v>
      </c>
      <c r="C3906" t="s">
        <v>27466</v>
      </c>
      <c r="D3906" s="16" t="s">
        <v>7753</v>
      </c>
      <c r="E3906" s="339" t="s">
        <v>15493</v>
      </c>
      <c r="F3906"/>
      <c r="G3906"/>
      <c r="H3906"/>
    </row>
    <row r="3907" spans="1:8" ht="15" x14ac:dyDescent="0.25">
      <c r="A3907" s="16">
        <f t="shared" ref="A3907:A3970" si="61">B3907</f>
        <v>21041</v>
      </c>
      <c r="B3907">
        <v>21041</v>
      </c>
      <c r="C3907" t="s">
        <v>27467</v>
      </c>
      <c r="D3907" s="16" t="s">
        <v>7753</v>
      </c>
      <c r="E3907" s="339" t="s">
        <v>23308</v>
      </c>
      <c r="F3907"/>
      <c r="G3907"/>
      <c r="H3907"/>
    </row>
    <row r="3908" spans="1:8" ht="15" x14ac:dyDescent="0.25">
      <c r="A3908" s="16">
        <f t="shared" si="61"/>
        <v>21040</v>
      </c>
      <c r="B3908">
        <v>21040</v>
      </c>
      <c r="C3908" t="s">
        <v>27468</v>
      </c>
      <c r="D3908" s="16" t="s">
        <v>7753</v>
      </c>
      <c r="E3908" s="339" t="s">
        <v>22120</v>
      </c>
      <c r="F3908"/>
      <c r="G3908"/>
      <c r="H3908"/>
    </row>
    <row r="3909" spans="1:8" ht="15" x14ac:dyDescent="0.25">
      <c r="A3909" s="16">
        <f t="shared" si="61"/>
        <v>14149</v>
      </c>
      <c r="B3909">
        <v>14149</v>
      </c>
      <c r="C3909" t="s">
        <v>27469</v>
      </c>
      <c r="D3909" s="16" t="s">
        <v>8116</v>
      </c>
      <c r="E3909" s="339" t="s">
        <v>27470</v>
      </c>
      <c r="F3909"/>
      <c r="G3909"/>
      <c r="H3909"/>
    </row>
    <row r="3910" spans="1:8" ht="15" x14ac:dyDescent="0.25">
      <c r="A3910" s="16">
        <f t="shared" si="61"/>
        <v>38099</v>
      </c>
      <c r="B3910">
        <v>38099</v>
      </c>
      <c r="C3910" t="s">
        <v>27471</v>
      </c>
      <c r="D3910" s="16" t="s">
        <v>7753</v>
      </c>
      <c r="E3910" s="339" t="s">
        <v>7959</v>
      </c>
      <c r="F3910"/>
      <c r="G3910"/>
      <c r="H3910"/>
    </row>
    <row r="3911" spans="1:8" ht="15" x14ac:dyDescent="0.25">
      <c r="A3911" s="16">
        <f t="shared" si="61"/>
        <v>38100</v>
      </c>
      <c r="B3911">
        <v>38100</v>
      </c>
      <c r="C3911" t="s">
        <v>27472</v>
      </c>
      <c r="D3911" s="16" t="s">
        <v>7753</v>
      </c>
      <c r="E3911" s="339" t="s">
        <v>7876</v>
      </c>
      <c r="F3911"/>
      <c r="G3911"/>
      <c r="H3911"/>
    </row>
    <row r="3912" spans="1:8" ht="15" x14ac:dyDescent="0.25">
      <c r="A3912" s="16">
        <f t="shared" si="61"/>
        <v>7576</v>
      </c>
      <c r="B3912">
        <v>7576</v>
      </c>
      <c r="C3912" t="s">
        <v>27473</v>
      </c>
      <c r="D3912" s="16" t="s">
        <v>7753</v>
      </c>
      <c r="E3912" s="339" t="s">
        <v>27474</v>
      </c>
      <c r="F3912"/>
      <c r="G3912"/>
      <c r="H3912"/>
    </row>
    <row r="3913" spans="1:8" ht="15" x14ac:dyDescent="0.25">
      <c r="A3913" s="16">
        <f t="shared" si="61"/>
        <v>3384</v>
      </c>
      <c r="B3913">
        <v>3384</v>
      </c>
      <c r="C3913" t="s">
        <v>27475</v>
      </c>
      <c r="D3913" s="16" t="s">
        <v>7753</v>
      </c>
      <c r="E3913" s="339" t="s">
        <v>8290</v>
      </c>
      <c r="F3913"/>
      <c r="G3913"/>
      <c r="H3913"/>
    </row>
    <row r="3914" spans="1:8" ht="15" x14ac:dyDescent="0.25">
      <c r="A3914" s="16">
        <f t="shared" si="61"/>
        <v>7572</v>
      </c>
      <c r="B3914">
        <v>7572</v>
      </c>
      <c r="C3914" t="s">
        <v>27476</v>
      </c>
      <c r="D3914" s="16" t="s">
        <v>7753</v>
      </c>
      <c r="E3914" s="339" t="s">
        <v>12999</v>
      </c>
      <c r="F3914"/>
      <c r="G3914"/>
      <c r="H3914"/>
    </row>
    <row r="3915" spans="1:8" ht="15" x14ac:dyDescent="0.25">
      <c r="A3915" s="16">
        <f t="shared" si="61"/>
        <v>3396</v>
      </c>
      <c r="B3915">
        <v>3396</v>
      </c>
      <c r="C3915" t="s">
        <v>27477</v>
      </c>
      <c r="D3915" s="16" t="s">
        <v>7753</v>
      </c>
      <c r="E3915" s="339" t="s">
        <v>7988</v>
      </c>
      <c r="F3915"/>
      <c r="G3915"/>
      <c r="H3915"/>
    </row>
    <row r="3916" spans="1:8" ht="15" x14ac:dyDescent="0.25">
      <c r="A3916" s="16">
        <f t="shared" si="61"/>
        <v>37590</v>
      </c>
      <c r="B3916">
        <v>37590</v>
      </c>
      <c r="C3916" t="s">
        <v>27478</v>
      </c>
      <c r="D3916" s="16" t="s">
        <v>7753</v>
      </c>
      <c r="E3916" s="339" t="s">
        <v>8037</v>
      </c>
      <c r="F3916"/>
      <c r="G3916"/>
      <c r="H3916"/>
    </row>
    <row r="3917" spans="1:8" ht="15" x14ac:dyDescent="0.25">
      <c r="A3917" s="16">
        <f t="shared" si="61"/>
        <v>37591</v>
      </c>
      <c r="B3917">
        <v>37591</v>
      </c>
      <c r="C3917" t="s">
        <v>27479</v>
      </c>
      <c r="D3917" s="16" t="s">
        <v>7753</v>
      </c>
      <c r="E3917" s="339" t="s">
        <v>13616</v>
      </c>
      <c r="F3917"/>
      <c r="G3917"/>
      <c r="H3917"/>
    </row>
    <row r="3918" spans="1:8" ht="15" x14ac:dyDescent="0.25">
      <c r="A3918" s="16">
        <f t="shared" si="61"/>
        <v>12626</v>
      </c>
      <c r="B3918">
        <v>12626</v>
      </c>
      <c r="C3918" t="s">
        <v>27480</v>
      </c>
      <c r="D3918" s="16" t="s">
        <v>7753</v>
      </c>
      <c r="E3918" s="339" t="s">
        <v>16064</v>
      </c>
      <c r="F3918"/>
      <c r="G3918"/>
      <c r="H3918"/>
    </row>
    <row r="3919" spans="1:8" ht="15" x14ac:dyDescent="0.25">
      <c r="A3919" s="16">
        <f t="shared" si="61"/>
        <v>11033</v>
      </c>
      <c r="B3919">
        <v>11033</v>
      </c>
      <c r="C3919" t="s">
        <v>27481</v>
      </c>
      <c r="D3919" s="16" t="s">
        <v>7753</v>
      </c>
      <c r="E3919" s="339" t="s">
        <v>13002</v>
      </c>
      <c r="F3919"/>
      <c r="G3919"/>
      <c r="H3919"/>
    </row>
    <row r="3920" spans="1:8" ht="15" x14ac:dyDescent="0.25">
      <c r="A3920" s="16">
        <f t="shared" si="61"/>
        <v>390</v>
      </c>
      <c r="B3920">
        <v>390</v>
      </c>
      <c r="C3920" t="s">
        <v>27482</v>
      </c>
      <c r="D3920" s="16" t="s">
        <v>7753</v>
      </c>
      <c r="E3920" s="339" t="s">
        <v>13332</v>
      </c>
      <c r="F3920"/>
      <c r="G3920"/>
      <c r="H3920"/>
    </row>
    <row r="3921" spans="1:8" ht="15" x14ac:dyDescent="0.25">
      <c r="A3921" s="16">
        <f t="shared" si="61"/>
        <v>42436</v>
      </c>
      <c r="B3921">
        <v>42436</v>
      </c>
      <c r="C3921" t="s">
        <v>27483</v>
      </c>
      <c r="D3921" s="16" t="s">
        <v>7753</v>
      </c>
      <c r="E3921" s="339" t="s">
        <v>27484</v>
      </c>
      <c r="F3921"/>
      <c r="G3921"/>
      <c r="H3921"/>
    </row>
    <row r="3922" spans="1:8" ht="15" x14ac:dyDescent="0.25">
      <c r="A3922" s="16">
        <f t="shared" si="61"/>
        <v>6194</v>
      </c>
      <c r="B3922">
        <v>6194</v>
      </c>
      <c r="C3922" t="s">
        <v>27485</v>
      </c>
      <c r="D3922" s="16" t="s">
        <v>7757</v>
      </c>
      <c r="E3922" s="339" t="s">
        <v>13371</v>
      </c>
      <c r="F3922"/>
      <c r="G3922"/>
      <c r="H3922"/>
    </row>
    <row r="3923" spans="1:8" ht="15" x14ac:dyDescent="0.25">
      <c r="A3923" s="16">
        <f t="shared" si="61"/>
        <v>10567</v>
      </c>
      <c r="B3923">
        <v>10567</v>
      </c>
      <c r="C3923" t="s">
        <v>27486</v>
      </c>
      <c r="D3923" s="16" t="s">
        <v>7757</v>
      </c>
      <c r="E3923" s="339" t="s">
        <v>12999</v>
      </c>
      <c r="F3923"/>
      <c r="G3923"/>
      <c r="H3923"/>
    </row>
    <row r="3924" spans="1:8" ht="15" x14ac:dyDescent="0.25">
      <c r="A3924" s="16">
        <f t="shared" si="61"/>
        <v>6212</v>
      </c>
      <c r="B3924">
        <v>6212</v>
      </c>
      <c r="C3924" t="s">
        <v>27487</v>
      </c>
      <c r="D3924" s="16" t="s">
        <v>7757</v>
      </c>
      <c r="E3924" s="339" t="s">
        <v>8180</v>
      </c>
      <c r="F3924"/>
      <c r="G3924"/>
      <c r="H3924"/>
    </row>
    <row r="3925" spans="1:8" ht="15" x14ac:dyDescent="0.25">
      <c r="A3925" s="16">
        <f t="shared" si="61"/>
        <v>3993</v>
      </c>
      <c r="B3925">
        <v>3993</v>
      </c>
      <c r="C3925" t="s">
        <v>27488</v>
      </c>
      <c r="D3925" s="16" t="s">
        <v>7752</v>
      </c>
      <c r="E3925" s="339" t="s">
        <v>27489</v>
      </c>
      <c r="F3925"/>
      <c r="G3925"/>
      <c r="H3925"/>
    </row>
    <row r="3926" spans="1:8" ht="15" x14ac:dyDescent="0.25">
      <c r="A3926" s="16">
        <f t="shared" si="61"/>
        <v>3990</v>
      </c>
      <c r="B3926">
        <v>3990</v>
      </c>
      <c r="C3926" t="s">
        <v>27490</v>
      </c>
      <c r="D3926" s="16" t="s">
        <v>7757</v>
      </c>
      <c r="E3926" s="339" t="s">
        <v>11433</v>
      </c>
      <c r="F3926"/>
      <c r="G3926"/>
      <c r="H3926"/>
    </row>
    <row r="3927" spans="1:8" ht="15" x14ac:dyDescent="0.25">
      <c r="A3927" s="16">
        <f t="shared" si="61"/>
        <v>3992</v>
      </c>
      <c r="B3927">
        <v>3992</v>
      </c>
      <c r="C3927" t="s">
        <v>27491</v>
      </c>
      <c r="D3927" s="16" t="s">
        <v>7757</v>
      </c>
      <c r="E3927" s="339" t="s">
        <v>15456</v>
      </c>
      <c r="F3927"/>
      <c r="G3927"/>
      <c r="H3927"/>
    </row>
    <row r="3928" spans="1:8" ht="15" x14ac:dyDescent="0.25">
      <c r="A3928" s="16">
        <f t="shared" si="61"/>
        <v>6178</v>
      </c>
      <c r="B3928">
        <v>6178</v>
      </c>
      <c r="C3928" t="s">
        <v>27492</v>
      </c>
      <c r="D3928" s="16" t="s">
        <v>7752</v>
      </c>
      <c r="E3928" s="339" t="s">
        <v>27493</v>
      </c>
      <c r="F3928"/>
      <c r="G3928"/>
      <c r="H3928"/>
    </row>
    <row r="3929" spans="1:8" ht="15" x14ac:dyDescent="0.25">
      <c r="A3929" s="16">
        <f t="shared" si="61"/>
        <v>6180</v>
      </c>
      <c r="B3929">
        <v>6180</v>
      </c>
      <c r="C3929" t="s">
        <v>27494</v>
      </c>
      <c r="D3929" s="16" t="s">
        <v>7752</v>
      </c>
      <c r="E3929" s="339" t="s">
        <v>27495</v>
      </c>
      <c r="F3929"/>
      <c r="G3929"/>
      <c r="H3929"/>
    </row>
    <row r="3930" spans="1:8" ht="15" x14ac:dyDescent="0.25">
      <c r="A3930" s="16">
        <f t="shared" si="61"/>
        <v>6182</v>
      </c>
      <c r="B3930">
        <v>6182</v>
      </c>
      <c r="C3930" t="s">
        <v>27496</v>
      </c>
      <c r="D3930" s="16" t="s">
        <v>7752</v>
      </c>
      <c r="E3930" s="339" t="s">
        <v>27497</v>
      </c>
      <c r="F3930"/>
      <c r="G3930"/>
      <c r="H3930"/>
    </row>
    <row r="3931" spans="1:8" ht="15" x14ac:dyDescent="0.25">
      <c r="A3931" s="16">
        <f t="shared" si="61"/>
        <v>43614</v>
      </c>
      <c r="B3931">
        <v>43614</v>
      </c>
      <c r="C3931" t="s">
        <v>27498</v>
      </c>
      <c r="D3931" s="16" t="s">
        <v>7757</v>
      </c>
      <c r="E3931" s="339" t="s">
        <v>15937</v>
      </c>
      <c r="F3931"/>
      <c r="G3931"/>
      <c r="H3931"/>
    </row>
    <row r="3932" spans="1:8" ht="15" x14ac:dyDescent="0.25">
      <c r="A3932" s="16">
        <f t="shared" si="61"/>
        <v>6193</v>
      </c>
      <c r="B3932">
        <v>6193</v>
      </c>
      <c r="C3932" t="s">
        <v>27499</v>
      </c>
      <c r="D3932" s="16" t="s">
        <v>7757</v>
      </c>
      <c r="E3932" s="339" t="s">
        <v>20663</v>
      </c>
      <c r="F3932"/>
      <c r="G3932"/>
      <c r="H3932"/>
    </row>
    <row r="3933" spans="1:8" ht="15" x14ac:dyDescent="0.25">
      <c r="A3933" s="16">
        <f t="shared" si="61"/>
        <v>6189</v>
      </c>
      <c r="B3933">
        <v>6189</v>
      </c>
      <c r="C3933" t="s">
        <v>27500</v>
      </c>
      <c r="D3933" s="16" t="s">
        <v>7757</v>
      </c>
      <c r="E3933" s="339" t="s">
        <v>27501</v>
      </c>
      <c r="F3933"/>
      <c r="G3933"/>
      <c r="H3933"/>
    </row>
    <row r="3934" spans="1:8" ht="15" x14ac:dyDescent="0.25">
      <c r="A3934" s="16">
        <f t="shared" si="61"/>
        <v>6214</v>
      </c>
      <c r="B3934">
        <v>6214</v>
      </c>
      <c r="C3934" t="s">
        <v>27502</v>
      </c>
      <c r="D3934" s="16" t="s">
        <v>7752</v>
      </c>
      <c r="E3934" s="339" t="s">
        <v>27503</v>
      </c>
      <c r="F3934"/>
      <c r="G3934"/>
      <c r="H3934"/>
    </row>
    <row r="3935" spans="1:8" ht="15" x14ac:dyDescent="0.25">
      <c r="A3935" s="16">
        <f t="shared" si="61"/>
        <v>36153</v>
      </c>
      <c r="B3935">
        <v>36153</v>
      </c>
      <c r="C3935" t="s">
        <v>27504</v>
      </c>
      <c r="D3935" s="16" t="s">
        <v>7753</v>
      </c>
      <c r="E3935" s="339" t="s">
        <v>21462</v>
      </c>
      <c r="F3935"/>
      <c r="G3935"/>
      <c r="H3935"/>
    </row>
    <row r="3936" spans="1:8" ht="15" x14ac:dyDescent="0.25">
      <c r="A3936" s="16">
        <f t="shared" si="61"/>
        <v>10740</v>
      </c>
      <c r="B3936">
        <v>10740</v>
      </c>
      <c r="C3936" t="s">
        <v>27505</v>
      </c>
      <c r="D3936" s="16" t="s">
        <v>7753</v>
      </c>
      <c r="E3936" s="339" t="s">
        <v>27506</v>
      </c>
      <c r="F3936"/>
      <c r="G3936"/>
      <c r="H3936"/>
    </row>
    <row r="3937" spans="1:8" ht="15" x14ac:dyDescent="0.25">
      <c r="A3937" s="16">
        <f t="shared" si="61"/>
        <v>13914</v>
      </c>
      <c r="B3937">
        <v>13914</v>
      </c>
      <c r="C3937" t="s">
        <v>27507</v>
      </c>
      <c r="D3937" s="16" t="s">
        <v>7753</v>
      </c>
      <c r="E3937" s="339" t="s">
        <v>27508</v>
      </c>
      <c r="F3937"/>
      <c r="G3937"/>
      <c r="H3937"/>
    </row>
    <row r="3938" spans="1:8" ht="15" x14ac:dyDescent="0.25">
      <c r="A3938" s="16">
        <f t="shared" si="61"/>
        <v>10742</v>
      </c>
      <c r="B3938">
        <v>10742</v>
      </c>
      <c r="C3938" t="s">
        <v>27509</v>
      </c>
      <c r="D3938" s="16" t="s">
        <v>7753</v>
      </c>
      <c r="E3938" s="339" t="s">
        <v>27510</v>
      </c>
      <c r="F3938"/>
      <c r="G3938"/>
      <c r="H3938"/>
    </row>
    <row r="3939" spans="1:8" ht="15" x14ac:dyDescent="0.25">
      <c r="A3939" s="16">
        <f t="shared" si="61"/>
        <v>38465</v>
      </c>
      <c r="B3939">
        <v>38465</v>
      </c>
      <c r="C3939" t="s">
        <v>27511</v>
      </c>
      <c r="D3939" s="16" t="s">
        <v>7753</v>
      </c>
      <c r="E3939" s="339" t="s">
        <v>20221</v>
      </c>
      <c r="F3939"/>
      <c r="G3939"/>
      <c r="H3939"/>
    </row>
    <row r="3940" spans="1:8" ht="15" x14ac:dyDescent="0.25">
      <c r="A3940" s="16">
        <f t="shared" si="61"/>
        <v>7543</v>
      </c>
      <c r="B3940">
        <v>7543</v>
      </c>
      <c r="C3940" t="s">
        <v>27512</v>
      </c>
      <c r="D3940" s="16" t="s">
        <v>7753</v>
      </c>
      <c r="E3940" s="339" t="s">
        <v>20141</v>
      </c>
      <c r="F3940"/>
      <c r="G3940"/>
      <c r="H3940"/>
    </row>
    <row r="3941" spans="1:8" ht="15" x14ac:dyDescent="0.25">
      <c r="A3941" s="16">
        <f t="shared" si="61"/>
        <v>43427</v>
      </c>
      <c r="B3941">
        <v>43427</v>
      </c>
      <c r="C3941" t="s">
        <v>27513</v>
      </c>
      <c r="D3941" s="16" t="s">
        <v>7753</v>
      </c>
      <c r="E3941" s="339" t="s">
        <v>27514</v>
      </c>
      <c r="F3941"/>
      <c r="G3941"/>
      <c r="H3941"/>
    </row>
    <row r="3942" spans="1:8" ht="15" x14ac:dyDescent="0.25">
      <c r="A3942" s="16">
        <f t="shared" si="61"/>
        <v>41613</v>
      </c>
      <c r="B3942">
        <v>41613</v>
      </c>
      <c r="C3942" t="s">
        <v>27515</v>
      </c>
      <c r="D3942" s="16" t="s">
        <v>7753</v>
      </c>
      <c r="E3942" s="339" t="s">
        <v>27516</v>
      </c>
      <c r="F3942"/>
      <c r="G3942"/>
      <c r="H3942"/>
    </row>
    <row r="3943" spans="1:8" ht="15" x14ac:dyDescent="0.25">
      <c r="A3943" s="16">
        <f t="shared" si="61"/>
        <v>41614</v>
      </c>
      <c r="B3943">
        <v>41614</v>
      </c>
      <c r="C3943" t="s">
        <v>27517</v>
      </c>
      <c r="D3943" s="16" t="s">
        <v>7753</v>
      </c>
      <c r="E3943" s="339" t="s">
        <v>27518</v>
      </c>
      <c r="F3943"/>
      <c r="G3943"/>
      <c r="H3943"/>
    </row>
    <row r="3944" spans="1:8" ht="15" x14ac:dyDescent="0.25">
      <c r="A3944" s="16">
        <f t="shared" si="61"/>
        <v>41615</v>
      </c>
      <c r="B3944">
        <v>41615</v>
      </c>
      <c r="C3944" t="s">
        <v>27519</v>
      </c>
      <c r="D3944" s="16" t="s">
        <v>7753</v>
      </c>
      <c r="E3944" s="339" t="s">
        <v>27520</v>
      </c>
      <c r="F3944"/>
      <c r="G3944"/>
      <c r="H3944"/>
    </row>
    <row r="3945" spans="1:8" ht="15" x14ac:dyDescent="0.25">
      <c r="A3945" s="16">
        <f t="shared" si="61"/>
        <v>41616</v>
      </c>
      <c r="B3945">
        <v>41616</v>
      </c>
      <c r="C3945" t="s">
        <v>27521</v>
      </c>
      <c r="D3945" s="16" t="s">
        <v>7753</v>
      </c>
      <c r="E3945" s="339" t="s">
        <v>27522</v>
      </c>
      <c r="F3945"/>
      <c r="G3945"/>
      <c r="H3945"/>
    </row>
    <row r="3946" spans="1:8" ht="15" x14ac:dyDescent="0.25">
      <c r="A3946" s="16">
        <f t="shared" si="61"/>
        <v>41617</v>
      </c>
      <c r="B3946">
        <v>41617</v>
      </c>
      <c r="C3946" t="s">
        <v>27523</v>
      </c>
      <c r="D3946" s="16" t="s">
        <v>7753</v>
      </c>
      <c r="E3946" s="339" t="s">
        <v>27524</v>
      </c>
      <c r="F3946"/>
      <c r="G3946"/>
      <c r="H3946"/>
    </row>
    <row r="3947" spans="1:8" ht="15" x14ac:dyDescent="0.25">
      <c r="A3947" s="16">
        <f t="shared" si="61"/>
        <v>41618</v>
      </c>
      <c r="B3947">
        <v>41618</v>
      </c>
      <c r="C3947" t="s">
        <v>27525</v>
      </c>
      <c r="D3947" s="16" t="s">
        <v>7753</v>
      </c>
      <c r="E3947" s="339" t="s">
        <v>27526</v>
      </c>
      <c r="F3947"/>
      <c r="G3947"/>
      <c r="H3947"/>
    </row>
    <row r="3948" spans="1:8" ht="15" x14ac:dyDescent="0.25">
      <c r="A3948" s="16">
        <f t="shared" si="61"/>
        <v>43428</v>
      </c>
      <c r="B3948">
        <v>43428</v>
      </c>
      <c r="C3948" t="s">
        <v>27527</v>
      </c>
      <c r="D3948" s="16" t="s">
        <v>7753</v>
      </c>
      <c r="E3948" s="339" t="s">
        <v>27528</v>
      </c>
      <c r="F3948"/>
      <c r="G3948"/>
      <c r="H3948"/>
    </row>
    <row r="3949" spans="1:8" ht="15" x14ac:dyDescent="0.25">
      <c r="A3949" s="16">
        <f t="shared" si="61"/>
        <v>41619</v>
      </c>
      <c r="B3949">
        <v>41619</v>
      </c>
      <c r="C3949" t="s">
        <v>27529</v>
      </c>
      <c r="D3949" s="16" t="s">
        <v>7753</v>
      </c>
      <c r="E3949" s="339" t="s">
        <v>21929</v>
      </c>
      <c r="F3949"/>
      <c r="G3949"/>
      <c r="H3949"/>
    </row>
    <row r="3950" spans="1:8" ht="15" x14ac:dyDescent="0.25">
      <c r="A3950" s="16">
        <f t="shared" si="61"/>
        <v>41620</v>
      </c>
      <c r="B3950">
        <v>41620</v>
      </c>
      <c r="C3950" t="s">
        <v>27530</v>
      </c>
      <c r="D3950" s="16" t="s">
        <v>7753</v>
      </c>
      <c r="E3950" s="339" t="s">
        <v>21285</v>
      </c>
      <c r="F3950"/>
      <c r="G3950"/>
      <c r="H3950"/>
    </row>
    <row r="3951" spans="1:8" ht="15" x14ac:dyDescent="0.25">
      <c r="A3951" s="16">
        <f t="shared" si="61"/>
        <v>41622</v>
      </c>
      <c r="B3951">
        <v>41622</v>
      </c>
      <c r="C3951" t="s">
        <v>27531</v>
      </c>
      <c r="D3951" s="16" t="s">
        <v>7753</v>
      </c>
      <c r="E3951" s="339" t="s">
        <v>27532</v>
      </c>
      <c r="F3951"/>
      <c r="G3951"/>
      <c r="H3951"/>
    </row>
    <row r="3952" spans="1:8" ht="15" x14ac:dyDescent="0.25">
      <c r="A3952" s="16">
        <f t="shared" si="61"/>
        <v>41623</v>
      </c>
      <c r="B3952">
        <v>41623</v>
      </c>
      <c r="C3952" t="s">
        <v>27533</v>
      </c>
      <c r="D3952" s="16" t="s">
        <v>7753</v>
      </c>
      <c r="E3952" s="339" t="s">
        <v>27534</v>
      </c>
      <c r="F3952"/>
      <c r="G3952"/>
      <c r="H3952"/>
    </row>
    <row r="3953" spans="1:8" ht="15" x14ac:dyDescent="0.25">
      <c r="A3953" s="16">
        <f t="shared" si="61"/>
        <v>41624</v>
      </c>
      <c r="B3953">
        <v>41624</v>
      </c>
      <c r="C3953" t="s">
        <v>27535</v>
      </c>
      <c r="D3953" s="16" t="s">
        <v>7753</v>
      </c>
      <c r="E3953" s="339" t="s">
        <v>27536</v>
      </c>
      <c r="F3953"/>
      <c r="G3953"/>
      <c r="H3953"/>
    </row>
    <row r="3954" spans="1:8" ht="15" x14ac:dyDescent="0.25">
      <c r="A3954" s="16">
        <f t="shared" si="61"/>
        <v>41625</v>
      </c>
      <c r="B3954">
        <v>41625</v>
      </c>
      <c r="C3954" t="s">
        <v>27537</v>
      </c>
      <c r="D3954" s="16" t="s">
        <v>7753</v>
      </c>
      <c r="E3954" s="339" t="s">
        <v>27538</v>
      </c>
      <c r="F3954"/>
      <c r="G3954"/>
      <c r="H3954"/>
    </row>
    <row r="3955" spans="1:8" ht="15" x14ac:dyDescent="0.25">
      <c r="A3955" s="16">
        <f t="shared" si="61"/>
        <v>39352</v>
      </c>
      <c r="B3955">
        <v>39352</v>
      </c>
      <c r="C3955" t="s">
        <v>27539</v>
      </c>
      <c r="D3955" s="16" t="s">
        <v>7753</v>
      </c>
      <c r="E3955" s="339" t="s">
        <v>11993</v>
      </c>
      <c r="F3955"/>
      <c r="G3955"/>
      <c r="H3955"/>
    </row>
    <row r="3956" spans="1:8" ht="15" x14ac:dyDescent="0.25">
      <c r="A3956" s="16">
        <f t="shared" si="61"/>
        <v>39346</v>
      </c>
      <c r="B3956">
        <v>39346</v>
      </c>
      <c r="C3956" t="s">
        <v>27540</v>
      </c>
      <c r="D3956" s="16" t="s">
        <v>7753</v>
      </c>
      <c r="E3956" s="339" t="s">
        <v>11993</v>
      </c>
      <c r="F3956"/>
      <c r="G3956"/>
      <c r="H3956"/>
    </row>
    <row r="3957" spans="1:8" ht="15" x14ac:dyDescent="0.25">
      <c r="A3957" s="16">
        <f t="shared" si="61"/>
        <v>39350</v>
      </c>
      <c r="B3957">
        <v>39350</v>
      </c>
      <c r="C3957" t="s">
        <v>27541</v>
      </c>
      <c r="D3957" s="16" t="s">
        <v>7753</v>
      </c>
      <c r="E3957" s="339" t="s">
        <v>8165</v>
      </c>
      <c r="F3957"/>
      <c r="G3957"/>
      <c r="H3957"/>
    </row>
    <row r="3958" spans="1:8" ht="15" x14ac:dyDescent="0.25">
      <c r="A3958" s="16">
        <f t="shared" si="61"/>
        <v>39351</v>
      </c>
      <c r="B3958">
        <v>39351</v>
      </c>
      <c r="C3958" t="s">
        <v>27542</v>
      </c>
      <c r="D3958" s="16" t="s">
        <v>7753</v>
      </c>
      <c r="E3958" s="339" t="s">
        <v>8350</v>
      </c>
      <c r="F3958"/>
      <c r="G3958"/>
      <c r="H3958"/>
    </row>
    <row r="3959" spans="1:8" ht="15" x14ac:dyDescent="0.25">
      <c r="A3959" s="16">
        <f t="shared" si="61"/>
        <v>38837</v>
      </c>
      <c r="B3959">
        <v>38837</v>
      </c>
      <c r="C3959" t="s">
        <v>27543</v>
      </c>
      <c r="D3959" s="16" t="s">
        <v>7753</v>
      </c>
      <c r="E3959" s="339" t="s">
        <v>26766</v>
      </c>
      <c r="F3959"/>
      <c r="G3959"/>
      <c r="H3959"/>
    </row>
    <row r="3960" spans="1:8" ht="15" x14ac:dyDescent="0.25">
      <c r="A3960" s="16">
        <f t="shared" si="61"/>
        <v>38836</v>
      </c>
      <c r="B3960">
        <v>38836</v>
      </c>
      <c r="C3960" t="s">
        <v>27544</v>
      </c>
      <c r="D3960" s="16" t="s">
        <v>7753</v>
      </c>
      <c r="E3960" s="339" t="s">
        <v>18869</v>
      </c>
      <c r="F3960"/>
      <c r="G3960"/>
      <c r="H3960"/>
    </row>
    <row r="3961" spans="1:8" ht="15" x14ac:dyDescent="0.25">
      <c r="A3961" s="16">
        <f t="shared" si="61"/>
        <v>2666</v>
      </c>
      <c r="B3961">
        <v>2666</v>
      </c>
      <c r="C3961" t="s">
        <v>27545</v>
      </c>
      <c r="D3961" s="16" t="s">
        <v>7753</v>
      </c>
      <c r="E3961" s="339" t="s">
        <v>20241</v>
      </c>
      <c r="F3961"/>
      <c r="G3961"/>
      <c r="H3961"/>
    </row>
    <row r="3962" spans="1:8" ht="15" x14ac:dyDescent="0.25">
      <c r="A3962" s="16">
        <f t="shared" si="61"/>
        <v>2668</v>
      </c>
      <c r="B3962">
        <v>2668</v>
      </c>
      <c r="C3962" t="s">
        <v>27546</v>
      </c>
      <c r="D3962" s="16" t="s">
        <v>7753</v>
      </c>
      <c r="E3962" s="339" t="s">
        <v>19846</v>
      </c>
      <c r="F3962"/>
      <c r="G3962"/>
      <c r="H3962"/>
    </row>
    <row r="3963" spans="1:8" ht="15" x14ac:dyDescent="0.25">
      <c r="A3963" s="16">
        <f t="shared" si="61"/>
        <v>2664</v>
      </c>
      <c r="B3963">
        <v>2664</v>
      </c>
      <c r="C3963" t="s">
        <v>27547</v>
      </c>
      <c r="D3963" s="16" t="s">
        <v>7753</v>
      </c>
      <c r="E3963" s="339" t="s">
        <v>12615</v>
      </c>
      <c r="F3963"/>
      <c r="G3963"/>
      <c r="H3963"/>
    </row>
    <row r="3964" spans="1:8" ht="15" x14ac:dyDescent="0.25">
      <c r="A3964" s="16">
        <f t="shared" si="61"/>
        <v>2662</v>
      </c>
      <c r="B3964">
        <v>2662</v>
      </c>
      <c r="C3964" t="s">
        <v>27548</v>
      </c>
      <c r="D3964" s="16" t="s">
        <v>7753</v>
      </c>
      <c r="E3964" s="339" t="s">
        <v>10724</v>
      </c>
      <c r="F3964"/>
      <c r="G3964"/>
      <c r="H3964"/>
    </row>
    <row r="3965" spans="1:8" ht="15" x14ac:dyDescent="0.25">
      <c r="A3965" s="16">
        <f t="shared" si="61"/>
        <v>20964</v>
      </c>
      <c r="B3965">
        <v>20964</v>
      </c>
      <c r="C3965" t="s">
        <v>27549</v>
      </c>
      <c r="D3965" s="16" t="s">
        <v>7753</v>
      </c>
      <c r="E3965" s="339" t="s">
        <v>27550</v>
      </c>
      <c r="F3965"/>
      <c r="G3965"/>
      <c r="H3965"/>
    </row>
    <row r="3966" spans="1:8" ht="15" x14ac:dyDescent="0.25">
      <c r="A3966" s="16">
        <f t="shared" si="61"/>
        <v>10905</v>
      </c>
      <c r="B3966">
        <v>10905</v>
      </c>
      <c r="C3966" t="s">
        <v>27551</v>
      </c>
      <c r="D3966" s="16" t="s">
        <v>7753</v>
      </c>
      <c r="E3966" s="339" t="s">
        <v>16609</v>
      </c>
      <c r="F3966"/>
      <c r="G3966"/>
      <c r="H3966"/>
    </row>
    <row r="3967" spans="1:8" ht="15" x14ac:dyDescent="0.25">
      <c r="A3967" s="16">
        <f t="shared" si="61"/>
        <v>11289</v>
      </c>
      <c r="B3967">
        <v>11289</v>
      </c>
      <c r="C3967" t="s">
        <v>27552</v>
      </c>
      <c r="D3967" s="16" t="s">
        <v>7753</v>
      </c>
      <c r="E3967" s="339" t="s">
        <v>27553</v>
      </c>
      <c r="F3967"/>
      <c r="G3967"/>
      <c r="H3967"/>
    </row>
    <row r="3968" spans="1:8" ht="15" x14ac:dyDescent="0.25">
      <c r="A3968" s="16">
        <f t="shared" si="61"/>
        <v>11241</v>
      </c>
      <c r="B3968">
        <v>11241</v>
      </c>
      <c r="C3968" t="s">
        <v>27554</v>
      </c>
      <c r="D3968" s="16" t="s">
        <v>7753</v>
      </c>
      <c r="E3968" s="339" t="s">
        <v>27555</v>
      </c>
      <c r="F3968"/>
      <c r="G3968"/>
      <c r="H3968"/>
    </row>
    <row r="3969" spans="1:8" ht="15" x14ac:dyDescent="0.25">
      <c r="A3969" s="16">
        <f t="shared" si="61"/>
        <v>11301</v>
      </c>
      <c r="B3969">
        <v>11301</v>
      </c>
      <c r="C3969" t="s">
        <v>27556</v>
      </c>
      <c r="D3969" s="16" t="s">
        <v>7753</v>
      </c>
      <c r="E3969" s="339" t="s">
        <v>17757</v>
      </c>
      <c r="F3969"/>
      <c r="G3969"/>
      <c r="H3969"/>
    </row>
    <row r="3970" spans="1:8" ht="15" x14ac:dyDescent="0.25">
      <c r="A3970" s="16">
        <f t="shared" si="61"/>
        <v>21090</v>
      </c>
      <c r="B3970">
        <v>21090</v>
      </c>
      <c r="C3970" t="s">
        <v>27557</v>
      </c>
      <c r="D3970" s="16" t="s">
        <v>7753</v>
      </c>
      <c r="E3970" s="339" t="s">
        <v>27558</v>
      </c>
      <c r="F3970"/>
      <c r="G3970"/>
      <c r="H3970"/>
    </row>
    <row r="3971" spans="1:8" ht="15" x14ac:dyDescent="0.25">
      <c r="A3971" s="16">
        <f t="shared" ref="A3971:A4034" si="62">B3971</f>
        <v>11315</v>
      </c>
      <c r="B3971">
        <v>11315</v>
      </c>
      <c r="C3971" t="s">
        <v>27559</v>
      </c>
      <c r="D3971" s="16" t="s">
        <v>7753</v>
      </c>
      <c r="E3971" s="339" t="s">
        <v>20530</v>
      </c>
      <c r="F3971"/>
      <c r="G3971"/>
      <c r="H3971"/>
    </row>
    <row r="3972" spans="1:8" ht="15" x14ac:dyDescent="0.25">
      <c r="A3972" s="16">
        <f t="shared" si="62"/>
        <v>21071</v>
      </c>
      <c r="B3972">
        <v>21071</v>
      </c>
      <c r="C3972" t="s">
        <v>27560</v>
      </c>
      <c r="D3972" s="16" t="s">
        <v>7753</v>
      </c>
      <c r="E3972" s="339" t="s">
        <v>21776</v>
      </c>
      <c r="F3972"/>
      <c r="G3972"/>
      <c r="H3972"/>
    </row>
    <row r="3973" spans="1:8" ht="15" x14ac:dyDescent="0.25">
      <c r="A3973" s="16">
        <f t="shared" si="62"/>
        <v>14112</v>
      </c>
      <c r="B3973">
        <v>14112</v>
      </c>
      <c r="C3973" t="s">
        <v>27561</v>
      </c>
      <c r="D3973" s="16" t="s">
        <v>7753</v>
      </c>
      <c r="E3973" s="339" t="s">
        <v>27562</v>
      </c>
      <c r="F3973"/>
      <c r="G3973"/>
      <c r="H3973"/>
    </row>
    <row r="3974" spans="1:8" ht="15" x14ac:dyDescent="0.25">
      <c r="A3974" s="16">
        <f t="shared" si="62"/>
        <v>11316</v>
      </c>
      <c r="B3974">
        <v>11316</v>
      </c>
      <c r="C3974" t="s">
        <v>27563</v>
      </c>
      <c r="D3974" s="16" t="s">
        <v>7753</v>
      </c>
      <c r="E3974" s="339" t="s">
        <v>27564</v>
      </c>
      <c r="F3974"/>
      <c r="G3974"/>
      <c r="H3974"/>
    </row>
    <row r="3975" spans="1:8" ht="15" x14ac:dyDescent="0.25">
      <c r="A3975" s="16">
        <f t="shared" si="62"/>
        <v>6243</v>
      </c>
      <c r="B3975">
        <v>6243</v>
      </c>
      <c r="C3975" t="s">
        <v>27565</v>
      </c>
      <c r="D3975" s="16" t="s">
        <v>7753</v>
      </c>
      <c r="E3975" s="339" t="s">
        <v>27566</v>
      </c>
      <c r="F3975"/>
      <c r="G3975"/>
      <c r="H3975"/>
    </row>
    <row r="3976" spans="1:8" ht="15" x14ac:dyDescent="0.25">
      <c r="A3976" s="16">
        <f t="shared" si="62"/>
        <v>6240</v>
      </c>
      <c r="B3976">
        <v>6240</v>
      </c>
      <c r="C3976" t="s">
        <v>27567</v>
      </c>
      <c r="D3976" s="16" t="s">
        <v>7753</v>
      </c>
      <c r="E3976" s="339" t="s">
        <v>27568</v>
      </c>
      <c r="F3976"/>
      <c r="G3976"/>
      <c r="H3976"/>
    </row>
    <row r="3977" spans="1:8" ht="15" x14ac:dyDescent="0.25">
      <c r="A3977" s="16">
        <f t="shared" si="62"/>
        <v>11296</v>
      </c>
      <c r="B3977">
        <v>11296</v>
      </c>
      <c r="C3977" t="s">
        <v>27569</v>
      </c>
      <c r="D3977" s="16" t="s">
        <v>7753</v>
      </c>
      <c r="E3977" s="339" t="s">
        <v>27570</v>
      </c>
      <c r="F3977"/>
      <c r="G3977"/>
      <c r="H3977"/>
    </row>
    <row r="3978" spans="1:8" ht="15" x14ac:dyDescent="0.25">
      <c r="A3978" s="16">
        <f t="shared" si="62"/>
        <v>11299</v>
      </c>
      <c r="B3978">
        <v>11299</v>
      </c>
      <c r="C3978" t="s">
        <v>27571</v>
      </c>
      <c r="D3978" s="16" t="s">
        <v>7753</v>
      </c>
      <c r="E3978" s="339" t="s">
        <v>27572</v>
      </c>
      <c r="F3978"/>
      <c r="G3978"/>
      <c r="H3978"/>
    </row>
    <row r="3979" spans="1:8" ht="15" x14ac:dyDescent="0.25">
      <c r="A3979" s="16">
        <f t="shared" si="62"/>
        <v>11688</v>
      </c>
      <c r="B3979">
        <v>11688</v>
      </c>
      <c r="C3979" t="s">
        <v>27573</v>
      </c>
      <c r="D3979" s="16" t="s">
        <v>7753</v>
      </c>
      <c r="E3979" s="339" t="s">
        <v>27574</v>
      </c>
      <c r="F3979"/>
      <c r="G3979"/>
      <c r="H3979"/>
    </row>
    <row r="3980" spans="1:8" ht="15" x14ac:dyDescent="0.25">
      <c r="A3980" s="16">
        <f t="shared" si="62"/>
        <v>37736</v>
      </c>
      <c r="B3980">
        <v>37736</v>
      </c>
      <c r="C3980" t="s">
        <v>27575</v>
      </c>
      <c r="D3980" s="16" t="s">
        <v>7753</v>
      </c>
      <c r="E3980" s="339" t="s">
        <v>27576</v>
      </c>
      <c r="F3980"/>
      <c r="G3980"/>
      <c r="H3980"/>
    </row>
    <row r="3981" spans="1:8" ht="15" x14ac:dyDescent="0.25">
      <c r="A3981" s="16">
        <f t="shared" si="62"/>
        <v>37739</v>
      </c>
      <c r="B3981">
        <v>37739</v>
      </c>
      <c r="C3981" t="s">
        <v>27577</v>
      </c>
      <c r="D3981" s="16" t="s">
        <v>7753</v>
      </c>
      <c r="E3981" s="339" t="s">
        <v>27578</v>
      </c>
      <c r="F3981"/>
      <c r="G3981"/>
      <c r="H3981"/>
    </row>
    <row r="3982" spans="1:8" ht="15" x14ac:dyDescent="0.25">
      <c r="A3982" s="16">
        <f t="shared" si="62"/>
        <v>37740</v>
      </c>
      <c r="B3982">
        <v>37740</v>
      </c>
      <c r="C3982" t="s">
        <v>27579</v>
      </c>
      <c r="D3982" s="16" t="s">
        <v>7753</v>
      </c>
      <c r="E3982" s="339" t="s">
        <v>27580</v>
      </c>
      <c r="F3982"/>
      <c r="G3982"/>
      <c r="H3982"/>
    </row>
    <row r="3983" spans="1:8" ht="15" x14ac:dyDescent="0.25">
      <c r="A3983" s="16">
        <f t="shared" si="62"/>
        <v>37738</v>
      </c>
      <c r="B3983">
        <v>37738</v>
      </c>
      <c r="C3983" t="s">
        <v>27581</v>
      </c>
      <c r="D3983" s="16" t="s">
        <v>7753</v>
      </c>
      <c r="E3983" s="339" t="s">
        <v>27582</v>
      </c>
      <c r="F3983"/>
      <c r="G3983"/>
      <c r="H3983"/>
    </row>
    <row r="3984" spans="1:8" ht="15" x14ac:dyDescent="0.25">
      <c r="A3984" s="16">
        <f t="shared" si="62"/>
        <v>37737</v>
      </c>
      <c r="B3984">
        <v>37737</v>
      </c>
      <c r="C3984" t="s">
        <v>27583</v>
      </c>
      <c r="D3984" s="16" t="s">
        <v>7753</v>
      </c>
      <c r="E3984" s="339" t="s">
        <v>27584</v>
      </c>
      <c r="F3984"/>
      <c r="G3984"/>
      <c r="H3984"/>
    </row>
    <row r="3985" spans="1:8" ht="15" x14ac:dyDescent="0.25">
      <c r="A3985" s="16">
        <f t="shared" si="62"/>
        <v>25014</v>
      </c>
      <c r="B3985">
        <v>25014</v>
      </c>
      <c r="C3985" t="s">
        <v>27585</v>
      </c>
      <c r="D3985" s="16" t="s">
        <v>7753</v>
      </c>
      <c r="E3985" s="339" t="s">
        <v>27586</v>
      </c>
      <c r="F3985"/>
      <c r="G3985"/>
      <c r="H3985"/>
    </row>
    <row r="3986" spans="1:8" ht="15" x14ac:dyDescent="0.25">
      <c r="A3986" s="16">
        <f t="shared" si="62"/>
        <v>25013</v>
      </c>
      <c r="B3986">
        <v>25013</v>
      </c>
      <c r="C3986" t="s">
        <v>27587</v>
      </c>
      <c r="D3986" s="16" t="s">
        <v>7753</v>
      </c>
      <c r="E3986" s="339" t="s">
        <v>27588</v>
      </c>
      <c r="F3986"/>
      <c r="G3986"/>
      <c r="H3986"/>
    </row>
    <row r="3987" spans="1:8" ht="15" x14ac:dyDescent="0.25">
      <c r="A3987" s="16">
        <f t="shared" si="62"/>
        <v>14405</v>
      </c>
      <c r="B3987">
        <v>14405</v>
      </c>
      <c r="C3987" t="s">
        <v>27589</v>
      </c>
      <c r="D3987" s="16" t="s">
        <v>7753</v>
      </c>
      <c r="E3987" s="339" t="s">
        <v>27590</v>
      </c>
      <c r="F3987"/>
      <c r="G3987"/>
      <c r="H3987"/>
    </row>
    <row r="3988" spans="1:8" ht="15" x14ac:dyDescent="0.25">
      <c r="A3988" s="16">
        <f t="shared" si="62"/>
        <v>20271</v>
      </c>
      <c r="B3988">
        <v>20271</v>
      </c>
      <c r="C3988" t="s">
        <v>27591</v>
      </c>
      <c r="D3988" s="16" t="s">
        <v>7753</v>
      </c>
      <c r="E3988" s="339" t="s">
        <v>27592</v>
      </c>
      <c r="F3988"/>
      <c r="G3988"/>
      <c r="H3988"/>
    </row>
    <row r="3989" spans="1:8" ht="15" x14ac:dyDescent="0.25">
      <c r="A3989" s="16">
        <f t="shared" si="62"/>
        <v>10423</v>
      </c>
      <c r="B3989">
        <v>10423</v>
      </c>
      <c r="C3989" t="s">
        <v>27593</v>
      </c>
      <c r="D3989" s="16" t="s">
        <v>7753</v>
      </c>
      <c r="E3989" s="339" t="s">
        <v>27594</v>
      </c>
      <c r="F3989"/>
      <c r="G3989"/>
      <c r="H3989"/>
    </row>
    <row r="3990" spans="1:8" ht="15" x14ac:dyDescent="0.25">
      <c r="A3990" s="16">
        <f t="shared" si="62"/>
        <v>36790</v>
      </c>
      <c r="B3990">
        <v>36790</v>
      </c>
      <c r="C3990" t="s">
        <v>27595</v>
      </c>
      <c r="D3990" s="16" t="s">
        <v>7753</v>
      </c>
      <c r="E3990" s="339" t="s">
        <v>27596</v>
      </c>
      <c r="F3990"/>
      <c r="G3990"/>
      <c r="H3990"/>
    </row>
    <row r="3991" spans="1:8" ht="15" x14ac:dyDescent="0.25">
      <c r="A3991" s="16">
        <f t="shared" si="62"/>
        <v>37589</v>
      </c>
      <c r="B3991">
        <v>37589</v>
      </c>
      <c r="C3991" t="s">
        <v>27597</v>
      </c>
      <c r="D3991" s="16" t="s">
        <v>7753</v>
      </c>
      <c r="E3991" s="339" t="s">
        <v>27598</v>
      </c>
      <c r="F3991"/>
      <c r="G3991"/>
      <c r="H3991"/>
    </row>
    <row r="3992" spans="1:8" ht="15" x14ac:dyDescent="0.25">
      <c r="A3992" s="16">
        <f t="shared" si="62"/>
        <v>11690</v>
      </c>
      <c r="B3992">
        <v>11690</v>
      </c>
      <c r="C3992" t="s">
        <v>27599</v>
      </c>
      <c r="D3992" s="16" t="s">
        <v>7753</v>
      </c>
      <c r="E3992" s="339" t="s">
        <v>27600</v>
      </c>
      <c r="F3992"/>
      <c r="G3992"/>
      <c r="H3992"/>
    </row>
    <row r="3993" spans="1:8" ht="15" x14ac:dyDescent="0.25">
      <c r="A3993" s="16">
        <f t="shared" si="62"/>
        <v>20234</v>
      </c>
      <c r="B3993">
        <v>20234</v>
      </c>
      <c r="C3993" t="s">
        <v>27601</v>
      </c>
      <c r="D3993" s="16" t="s">
        <v>7753</v>
      </c>
      <c r="E3993" s="339" t="s">
        <v>27602</v>
      </c>
      <c r="F3993"/>
      <c r="G3993"/>
      <c r="H3993"/>
    </row>
    <row r="3994" spans="1:8" ht="15" x14ac:dyDescent="0.25">
      <c r="A3994" s="16">
        <f t="shared" si="62"/>
        <v>4763</v>
      </c>
      <c r="B3994">
        <v>4763</v>
      </c>
      <c r="C3994" t="s">
        <v>27603</v>
      </c>
      <c r="D3994" s="16" t="s">
        <v>7754</v>
      </c>
      <c r="E3994" s="339" t="s">
        <v>22162</v>
      </c>
      <c r="F3994"/>
      <c r="G3994"/>
      <c r="H3994"/>
    </row>
    <row r="3995" spans="1:8" ht="15" x14ac:dyDescent="0.25">
      <c r="A3995" s="16">
        <f t="shared" si="62"/>
        <v>41070</v>
      </c>
      <c r="B3995">
        <v>41070</v>
      </c>
      <c r="C3995" t="s">
        <v>27604</v>
      </c>
      <c r="D3995" s="16" t="s">
        <v>7813</v>
      </c>
      <c r="E3995" s="339" t="s">
        <v>22164</v>
      </c>
      <c r="F3995"/>
      <c r="G3995"/>
      <c r="H3995"/>
    </row>
    <row r="3996" spans="1:8" ht="15" x14ac:dyDescent="0.25">
      <c r="A3996" s="16">
        <f t="shared" si="62"/>
        <v>44480</v>
      </c>
      <c r="B3996">
        <v>44480</v>
      </c>
      <c r="C3996" t="s">
        <v>27605</v>
      </c>
      <c r="D3996" s="16" t="s">
        <v>7811</v>
      </c>
      <c r="E3996" s="339" t="s">
        <v>13363</v>
      </c>
      <c r="F3996"/>
      <c r="G3996"/>
      <c r="H3996"/>
    </row>
    <row r="3997" spans="1:8" ht="15" x14ac:dyDescent="0.25">
      <c r="A3997" s="16">
        <f t="shared" si="62"/>
        <v>11457</v>
      </c>
      <c r="B3997">
        <v>11457</v>
      </c>
      <c r="C3997" t="s">
        <v>27606</v>
      </c>
      <c r="D3997" s="16" t="s">
        <v>7753</v>
      </c>
      <c r="E3997" s="339" t="s">
        <v>21388</v>
      </c>
      <c r="F3997"/>
      <c r="G3997"/>
      <c r="H3997"/>
    </row>
    <row r="3998" spans="1:8" ht="15" x14ac:dyDescent="0.25">
      <c r="A3998" s="16">
        <f t="shared" si="62"/>
        <v>44073</v>
      </c>
      <c r="B3998">
        <v>44073</v>
      </c>
      <c r="C3998" t="s">
        <v>27607</v>
      </c>
      <c r="D3998" s="16" t="s">
        <v>7757</v>
      </c>
      <c r="E3998" s="339" t="s">
        <v>8104</v>
      </c>
      <c r="F3998"/>
      <c r="G3998"/>
      <c r="H3998"/>
    </row>
    <row r="3999" spans="1:8" ht="15" x14ac:dyDescent="0.25">
      <c r="A3999" s="16">
        <f t="shared" si="62"/>
        <v>44253</v>
      </c>
      <c r="B3999">
        <v>44253</v>
      </c>
      <c r="C3999" t="s">
        <v>27608</v>
      </c>
      <c r="D3999" s="16" t="s">
        <v>7753</v>
      </c>
      <c r="E3999" s="339" t="s">
        <v>27609</v>
      </c>
      <c r="F3999"/>
      <c r="G3999"/>
      <c r="H3999"/>
    </row>
    <row r="4000" spans="1:8" ht="15" x14ac:dyDescent="0.25">
      <c r="A4000" s="16">
        <f t="shared" si="62"/>
        <v>21121</v>
      </c>
      <c r="B4000">
        <v>21121</v>
      </c>
      <c r="C4000" t="s">
        <v>27610</v>
      </c>
      <c r="D4000" s="16" t="s">
        <v>7753</v>
      </c>
      <c r="E4000" s="339" t="s">
        <v>7820</v>
      </c>
      <c r="F4000"/>
      <c r="G4000"/>
      <c r="H4000"/>
    </row>
    <row r="4001" spans="1:8" ht="15" x14ac:dyDescent="0.25">
      <c r="A4001" s="16">
        <f t="shared" si="62"/>
        <v>38010</v>
      </c>
      <c r="B4001">
        <v>38010</v>
      </c>
      <c r="C4001" t="s">
        <v>27611</v>
      </c>
      <c r="D4001" s="16" t="s">
        <v>7753</v>
      </c>
      <c r="E4001" s="339" t="s">
        <v>17606</v>
      </c>
      <c r="F4001"/>
      <c r="G4001"/>
      <c r="H4001"/>
    </row>
    <row r="4002" spans="1:8" ht="15" x14ac:dyDescent="0.25">
      <c r="A4002" s="16">
        <f t="shared" si="62"/>
        <v>38011</v>
      </c>
      <c r="B4002">
        <v>38011</v>
      </c>
      <c r="C4002" t="s">
        <v>27612</v>
      </c>
      <c r="D4002" s="16" t="s">
        <v>7753</v>
      </c>
      <c r="E4002" s="339" t="s">
        <v>10228</v>
      </c>
      <c r="F4002"/>
      <c r="G4002"/>
      <c r="H4002"/>
    </row>
    <row r="4003" spans="1:8" ht="15" x14ac:dyDescent="0.25">
      <c r="A4003" s="16">
        <f t="shared" si="62"/>
        <v>38012</v>
      </c>
      <c r="B4003">
        <v>38012</v>
      </c>
      <c r="C4003" t="s">
        <v>27613</v>
      </c>
      <c r="D4003" s="16" t="s">
        <v>7753</v>
      </c>
      <c r="E4003" s="339" t="s">
        <v>14451</v>
      </c>
      <c r="F4003"/>
      <c r="G4003"/>
      <c r="H4003"/>
    </row>
    <row r="4004" spans="1:8" ht="15" x14ac:dyDescent="0.25">
      <c r="A4004" s="16">
        <f t="shared" si="62"/>
        <v>38013</v>
      </c>
      <c r="B4004">
        <v>38013</v>
      </c>
      <c r="C4004" t="s">
        <v>27614</v>
      </c>
      <c r="D4004" s="16" t="s">
        <v>7753</v>
      </c>
      <c r="E4004" s="339" t="s">
        <v>13591</v>
      </c>
      <c r="F4004"/>
      <c r="G4004"/>
      <c r="H4004"/>
    </row>
    <row r="4005" spans="1:8" ht="15" x14ac:dyDescent="0.25">
      <c r="A4005" s="16">
        <f t="shared" si="62"/>
        <v>38014</v>
      </c>
      <c r="B4005">
        <v>38014</v>
      </c>
      <c r="C4005" t="s">
        <v>27615</v>
      </c>
      <c r="D4005" s="16" t="s">
        <v>7753</v>
      </c>
      <c r="E4005" s="339" t="s">
        <v>16114</v>
      </c>
      <c r="F4005"/>
      <c r="G4005"/>
      <c r="H4005"/>
    </row>
    <row r="4006" spans="1:8" ht="15" x14ac:dyDescent="0.25">
      <c r="A4006" s="16">
        <f t="shared" si="62"/>
        <v>38015</v>
      </c>
      <c r="B4006">
        <v>38015</v>
      </c>
      <c r="C4006" t="s">
        <v>27616</v>
      </c>
      <c r="D4006" s="16" t="s">
        <v>7753</v>
      </c>
      <c r="E4006" s="339" t="s">
        <v>27617</v>
      </c>
      <c r="F4006"/>
      <c r="G4006"/>
      <c r="H4006"/>
    </row>
    <row r="4007" spans="1:8" ht="15" x14ac:dyDescent="0.25">
      <c r="A4007" s="16">
        <f t="shared" si="62"/>
        <v>38016</v>
      </c>
      <c r="B4007">
        <v>38016</v>
      </c>
      <c r="C4007" t="s">
        <v>27618</v>
      </c>
      <c r="D4007" s="16" t="s">
        <v>7753</v>
      </c>
      <c r="E4007" s="339" t="s">
        <v>21451</v>
      </c>
      <c r="F4007"/>
      <c r="G4007"/>
      <c r="H4007"/>
    </row>
    <row r="4008" spans="1:8" ht="15" x14ac:dyDescent="0.25">
      <c r="A4008" s="16">
        <f t="shared" si="62"/>
        <v>12741</v>
      </c>
      <c r="B4008">
        <v>12741</v>
      </c>
      <c r="C4008" t="s">
        <v>27619</v>
      </c>
      <c r="D4008" s="16" t="s">
        <v>7753</v>
      </c>
      <c r="E4008" s="339" t="s">
        <v>27620</v>
      </c>
      <c r="F4008"/>
      <c r="G4008"/>
      <c r="H4008"/>
    </row>
    <row r="4009" spans="1:8" ht="15" x14ac:dyDescent="0.25">
      <c r="A4009" s="16">
        <f t="shared" si="62"/>
        <v>12733</v>
      </c>
      <c r="B4009">
        <v>12733</v>
      </c>
      <c r="C4009" t="s">
        <v>27621</v>
      </c>
      <c r="D4009" s="16" t="s">
        <v>7753</v>
      </c>
      <c r="E4009" s="339" t="s">
        <v>14885</v>
      </c>
      <c r="F4009"/>
      <c r="G4009"/>
      <c r="H4009"/>
    </row>
    <row r="4010" spans="1:8" ht="15" x14ac:dyDescent="0.25">
      <c r="A4010" s="16">
        <f t="shared" si="62"/>
        <v>12734</v>
      </c>
      <c r="B4010">
        <v>12734</v>
      </c>
      <c r="C4010" t="s">
        <v>27622</v>
      </c>
      <c r="D4010" s="16" t="s">
        <v>7753</v>
      </c>
      <c r="E4010" s="339" t="s">
        <v>8282</v>
      </c>
      <c r="F4010"/>
      <c r="G4010"/>
      <c r="H4010"/>
    </row>
    <row r="4011" spans="1:8" ht="15" x14ac:dyDescent="0.25">
      <c r="A4011" s="16">
        <f t="shared" si="62"/>
        <v>12735</v>
      </c>
      <c r="B4011">
        <v>12735</v>
      </c>
      <c r="C4011" t="s">
        <v>27623</v>
      </c>
      <c r="D4011" s="16" t="s">
        <v>7753</v>
      </c>
      <c r="E4011" s="339" t="s">
        <v>19782</v>
      </c>
      <c r="F4011"/>
      <c r="G4011"/>
      <c r="H4011"/>
    </row>
    <row r="4012" spans="1:8" ht="15" x14ac:dyDescent="0.25">
      <c r="A4012" s="16">
        <f t="shared" si="62"/>
        <v>12736</v>
      </c>
      <c r="B4012">
        <v>12736</v>
      </c>
      <c r="C4012" t="s">
        <v>27624</v>
      </c>
      <c r="D4012" s="16" t="s">
        <v>7753</v>
      </c>
      <c r="E4012" s="339" t="s">
        <v>27625</v>
      </c>
      <c r="F4012"/>
      <c r="G4012"/>
      <c r="H4012"/>
    </row>
    <row r="4013" spans="1:8" ht="15" x14ac:dyDescent="0.25">
      <c r="A4013" s="16">
        <f t="shared" si="62"/>
        <v>12737</v>
      </c>
      <c r="B4013">
        <v>12737</v>
      </c>
      <c r="C4013" t="s">
        <v>27626</v>
      </c>
      <c r="D4013" s="16" t="s">
        <v>7753</v>
      </c>
      <c r="E4013" s="339" t="s">
        <v>27627</v>
      </c>
      <c r="F4013"/>
      <c r="G4013"/>
      <c r="H4013"/>
    </row>
    <row r="4014" spans="1:8" ht="15" x14ac:dyDescent="0.25">
      <c r="A4014" s="16">
        <f t="shared" si="62"/>
        <v>12738</v>
      </c>
      <c r="B4014">
        <v>12738</v>
      </c>
      <c r="C4014" t="s">
        <v>27628</v>
      </c>
      <c r="D4014" s="16" t="s">
        <v>7753</v>
      </c>
      <c r="E4014" s="339" t="s">
        <v>27629</v>
      </c>
      <c r="F4014"/>
      <c r="G4014"/>
      <c r="H4014"/>
    </row>
    <row r="4015" spans="1:8" ht="15" x14ac:dyDescent="0.25">
      <c r="A4015" s="16">
        <f t="shared" si="62"/>
        <v>12739</v>
      </c>
      <c r="B4015">
        <v>12739</v>
      </c>
      <c r="C4015" t="s">
        <v>27630</v>
      </c>
      <c r="D4015" s="16" t="s">
        <v>7753</v>
      </c>
      <c r="E4015" s="339" t="s">
        <v>27631</v>
      </c>
      <c r="F4015"/>
      <c r="G4015"/>
      <c r="H4015"/>
    </row>
    <row r="4016" spans="1:8" ht="15" x14ac:dyDescent="0.25">
      <c r="A4016" s="16">
        <f t="shared" si="62"/>
        <v>12740</v>
      </c>
      <c r="B4016">
        <v>12740</v>
      </c>
      <c r="C4016" t="s">
        <v>27632</v>
      </c>
      <c r="D4016" s="16" t="s">
        <v>7753</v>
      </c>
      <c r="E4016" s="339" t="s">
        <v>27633</v>
      </c>
      <c r="F4016"/>
      <c r="G4016"/>
      <c r="H4016"/>
    </row>
    <row r="4017" spans="1:8" ht="15" x14ac:dyDescent="0.25">
      <c r="A4017" s="16">
        <f t="shared" si="62"/>
        <v>6297</v>
      </c>
      <c r="B4017">
        <v>6297</v>
      </c>
      <c r="C4017" t="s">
        <v>27634</v>
      </c>
      <c r="D4017" s="16" t="s">
        <v>7753</v>
      </c>
      <c r="E4017" s="339" t="s">
        <v>27635</v>
      </c>
      <c r="F4017"/>
      <c r="G4017"/>
      <c r="H4017"/>
    </row>
    <row r="4018" spans="1:8" ht="15" x14ac:dyDescent="0.25">
      <c r="A4018" s="16">
        <f t="shared" si="62"/>
        <v>6296</v>
      </c>
      <c r="B4018">
        <v>6296</v>
      </c>
      <c r="C4018" t="s">
        <v>27636</v>
      </c>
      <c r="D4018" s="16" t="s">
        <v>7753</v>
      </c>
      <c r="E4018" s="339" t="s">
        <v>27637</v>
      </c>
      <c r="F4018"/>
      <c r="G4018"/>
      <c r="H4018"/>
    </row>
    <row r="4019" spans="1:8" ht="15" x14ac:dyDescent="0.25">
      <c r="A4019" s="16">
        <f t="shared" si="62"/>
        <v>6294</v>
      </c>
      <c r="B4019">
        <v>6294</v>
      </c>
      <c r="C4019" t="s">
        <v>27638</v>
      </c>
      <c r="D4019" s="16" t="s">
        <v>7753</v>
      </c>
      <c r="E4019" s="339" t="s">
        <v>8201</v>
      </c>
      <c r="F4019"/>
      <c r="G4019"/>
      <c r="H4019"/>
    </row>
    <row r="4020" spans="1:8" ht="15" x14ac:dyDescent="0.25">
      <c r="A4020" s="16">
        <f t="shared" si="62"/>
        <v>6323</v>
      </c>
      <c r="B4020">
        <v>6323</v>
      </c>
      <c r="C4020" t="s">
        <v>27639</v>
      </c>
      <c r="D4020" s="16" t="s">
        <v>7753</v>
      </c>
      <c r="E4020" s="339" t="s">
        <v>8073</v>
      </c>
      <c r="F4020"/>
      <c r="G4020"/>
      <c r="H4020"/>
    </row>
    <row r="4021" spans="1:8" ht="15" x14ac:dyDescent="0.25">
      <c r="A4021" s="16">
        <f t="shared" si="62"/>
        <v>6299</v>
      </c>
      <c r="B4021">
        <v>6299</v>
      </c>
      <c r="C4021" t="s">
        <v>27640</v>
      </c>
      <c r="D4021" s="16" t="s">
        <v>7753</v>
      </c>
      <c r="E4021" s="339" t="s">
        <v>19877</v>
      </c>
      <c r="F4021"/>
      <c r="G4021"/>
      <c r="H4021"/>
    </row>
    <row r="4022" spans="1:8" ht="15" x14ac:dyDescent="0.25">
      <c r="A4022" s="16">
        <f t="shared" si="62"/>
        <v>6298</v>
      </c>
      <c r="B4022">
        <v>6298</v>
      </c>
      <c r="C4022" t="s">
        <v>27641</v>
      </c>
      <c r="D4022" s="16" t="s">
        <v>7753</v>
      </c>
      <c r="E4022" s="339" t="s">
        <v>27642</v>
      </c>
      <c r="F4022"/>
      <c r="G4022"/>
      <c r="H4022"/>
    </row>
    <row r="4023" spans="1:8" ht="15" x14ac:dyDescent="0.25">
      <c r="A4023" s="16">
        <f t="shared" si="62"/>
        <v>6295</v>
      </c>
      <c r="B4023">
        <v>6295</v>
      </c>
      <c r="C4023" t="s">
        <v>27643</v>
      </c>
      <c r="D4023" s="16" t="s">
        <v>7753</v>
      </c>
      <c r="E4023" s="339" t="s">
        <v>23285</v>
      </c>
      <c r="F4023"/>
      <c r="G4023"/>
      <c r="H4023"/>
    </row>
    <row r="4024" spans="1:8" ht="15" x14ac:dyDescent="0.25">
      <c r="A4024" s="16">
        <f t="shared" si="62"/>
        <v>6322</v>
      </c>
      <c r="B4024">
        <v>6322</v>
      </c>
      <c r="C4024" t="s">
        <v>27644</v>
      </c>
      <c r="D4024" s="16" t="s">
        <v>7753</v>
      </c>
      <c r="E4024" s="339" t="s">
        <v>27161</v>
      </c>
      <c r="F4024"/>
      <c r="G4024"/>
      <c r="H4024"/>
    </row>
    <row r="4025" spans="1:8" ht="15" x14ac:dyDescent="0.25">
      <c r="A4025" s="16">
        <f t="shared" si="62"/>
        <v>6300</v>
      </c>
      <c r="B4025">
        <v>6300</v>
      </c>
      <c r="C4025" t="s">
        <v>27645</v>
      </c>
      <c r="D4025" s="16" t="s">
        <v>7753</v>
      </c>
      <c r="E4025" s="339" t="s">
        <v>20932</v>
      </c>
      <c r="F4025"/>
      <c r="G4025"/>
      <c r="H4025"/>
    </row>
    <row r="4026" spans="1:8" ht="15" x14ac:dyDescent="0.25">
      <c r="A4026" s="16">
        <f t="shared" si="62"/>
        <v>6321</v>
      </c>
      <c r="B4026">
        <v>6321</v>
      </c>
      <c r="C4026" t="s">
        <v>27646</v>
      </c>
      <c r="D4026" s="16" t="s">
        <v>7753</v>
      </c>
      <c r="E4026" s="339" t="s">
        <v>27647</v>
      </c>
      <c r="F4026"/>
      <c r="G4026"/>
      <c r="H4026"/>
    </row>
    <row r="4027" spans="1:8" ht="15" x14ac:dyDescent="0.25">
      <c r="A4027" s="16">
        <f t="shared" si="62"/>
        <v>6301</v>
      </c>
      <c r="B4027">
        <v>6301</v>
      </c>
      <c r="C4027" t="s">
        <v>27648</v>
      </c>
      <c r="D4027" s="16" t="s">
        <v>7753</v>
      </c>
      <c r="E4027" s="339" t="s">
        <v>27649</v>
      </c>
      <c r="F4027"/>
      <c r="G4027"/>
      <c r="H4027"/>
    </row>
    <row r="4028" spans="1:8" ht="15" x14ac:dyDescent="0.25">
      <c r="A4028" s="16">
        <f t="shared" si="62"/>
        <v>7105</v>
      </c>
      <c r="B4028">
        <v>7105</v>
      </c>
      <c r="C4028" t="s">
        <v>27650</v>
      </c>
      <c r="D4028" s="16" t="s">
        <v>7753</v>
      </c>
      <c r="E4028" s="339" t="s">
        <v>27651</v>
      </c>
      <c r="F4028"/>
      <c r="G4028"/>
      <c r="H4028"/>
    </row>
    <row r="4029" spans="1:8" ht="15" x14ac:dyDescent="0.25">
      <c r="A4029" s="16">
        <f t="shared" si="62"/>
        <v>20183</v>
      </c>
      <c r="B4029">
        <v>20183</v>
      </c>
      <c r="C4029" t="s">
        <v>27652</v>
      </c>
      <c r="D4029" s="16" t="s">
        <v>7753</v>
      </c>
      <c r="E4029" s="339" t="s">
        <v>18177</v>
      </c>
      <c r="F4029"/>
      <c r="G4029"/>
      <c r="H4029"/>
    </row>
    <row r="4030" spans="1:8" ht="15" x14ac:dyDescent="0.25">
      <c r="A4030" s="16">
        <f t="shared" si="62"/>
        <v>38448</v>
      </c>
      <c r="B4030">
        <v>38448</v>
      </c>
      <c r="C4030" t="s">
        <v>27653</v>
      </c>
      <c r="D4030" s="16" t="s">
        <v>7753</v>
      </c>
      <c r="E4030" s="339" t="s">
        <v>27654</v>
      </c>
      <c r="F4030"/>
      <c r="G4030"/>
      <c r="H4030"/>
    </row>
    <row r="4031" spans="1:8" ht="15" x14ac:dyDescent="0.25">
      <c r="A4031" s="16">
        <f t="shared" si="62"/>
        <v>20182</v>
      </c>
      <c r="B4031">
        <v>20182</v>
      </c>
      <c r="C4031" t="s">
        <v>27655</v>
      </c>
      <c r="D4031" s="16" t="s">
        <v>7753</v>
      </c>
      <c r="E4031" s="339" t="s">
        <v>27656</v>
      </c>
      <c r="F4031"/>
      <c r="G4031"/>
      <c r="H4031"/>
    </row>
    <row r="4032" spans="1:8" ht="15" x14ac:dyDescent="0.25">
      <c r="A4032" s="16">
        <f t="shared" si="62"/>
        <v>7119</v>
      </c>
      <c r="B4032">
        <v>7119</v>
      </c>
      <c r="C4032" t="s">
        <v>27657</v>
      </c>
      <c r="D4032" s="16" t="s">
        <v>7753</v>
      </c>
      <c r="E4032" s="339" t="s">
        <v>21279</v>
      </c>
      <c r="F4032"/>
      <c r="G4032"/>
      <c r="H4032"/>
    </row>
    <row r="4033" spans="1:8" ht="15" x14ac:dyDescent="0.25">
      <c r="A4033" s="16">
        <f t="shared" si="62"/>
        <v>7126</v>
      </c>
      <c r="B4033">
        <v>7126</v>
      </c>
      <c r="C4033" t="s">
        <v>27658</v>
      </c>
      <c r="D4033" s="16" t="s">
        <v>7753</v>
      </c>
      <c r="E4033" s="339" t="s">
        <v>27659</v>
      </c>
      <c r="F4033"/>
      <c r="G4033"/>
      <c r="H4033"/>
    </row>
    <row r="4034" spans="1:8" ht="15" x14ac:dyDescent="0.25">
      <c r="A4034" s="16">
        <f t="shared" si="62"/>
        <v>7120</v>
      </c>
      <c r="B4034">
        <v>7120</v>
      </c>
      <c r="C4034" t="s">
        <v>27660</v>
      </c>
      <c r="D4034" s="16" t="s">
        <v>7753</v>
      </c>
      <c r="E4034" s="339" t="s">
        <v>11319</v>
      </c>
      <c r="F4034"/>
      <c r="G4034"/>
      <c r="H4034"/>
    </row>
    <row r="4035" spans="1:8" ht="15" x14ac:dyDescent="0.25">
      <c r="A4035" s="16">
        <f t="shared" ref="A4035:A4098" si="63">B4035</f>
        <v>6319</v>
      </c>
      <c r="B4035">
        <v>6319</v>
      </c>
      <c r="C4035" t="s">
        <v>27661</v>
      </c>
      <c r="D4035" s="16" t="s">
        <v>7753</v>
      </c>
      <c r="E4035" s="339" t="s">
        <v>27662</v>
      </c>
      <c r="F4035"/>
      <c r="G4035"/>
      <c r="H4035"/>
    </row>
    <row r="4036" spans="1:8" ht="15" x14ac:dyDescent="0.25">
      <c r="A4036" s="16">
        <f t="shared" si="63"/>
        <v>6304</v>
      </c>
      <c r="B4036">
        <v>6304</v>
      </c>
      <c r="C4036" t="s">
        <v>27663</v>
      </c>
      <c r="D4036" s="16" t="s">
        <v>7753</v>
      </c>
      <c r="E4036" s="339" t="s">
        <v>27662</v>
      </c>
      <c r="F4036"/>
      <c r="G4036"/>
      <c r="H4036"/>
    </row>
    <row r="4037" spans="1:8" ht="15" x14ac:dyDescent="0.25">
      <c r="A4037" s="16">
        <f t="shared" si="63"/>
        <v>21116</v>
      </c>
      <c r="B4037">
        <v>21116</v>
      </c>
      <c r="C4037" t="s">
        <v>27664</v>
      </c>
      <c r="D4037" s="16" t="s">
        <v>7753</v>
      </c>
      <c r="E4037" s="339" t="s">
        <v>27665</v>
      </c>
      <c r="F4037"/>
      <c r="G4037"/>
      <c r="H4037"/>
    </row>
    <row r="4038" spans="1:8" ht="15" x14ac:dyDescent="0.25">
      <c r="A4038" s="16">
        <f t="shared" si="63"/>
        <v>6320</v>
      </c>
      <c r="B4038">
        <v>6320</v>
      </c>
      <c r="C4038" t="s">
        <v>27666</v>
      </c>
      <c r="D4038" s="16" t="s">
        <v>7753</v>
      </c>
      <c r="E4038" s="339" t="s">
        <v>12688</v>
      </c>
      <c r="F4038"/>
      <c r="G4038"/>
      <c r="H4038"/>
    </row>
    <row r="4039" spans="1:8" ht="15" x14ac:dyDescent="0.25">
      <c r="A4039" s="16">
        <f t="shared" si="63"/>
        <v>6303</v>
      </c>
      <c r="B4039">
        <v>6303</v>
      </c>
      <c r="C4039" t="s">
        <v>27667</v>
      </c>
      <c r="D4039" s="16" t="s">
        <v>7753</v>
      </c>
      <c r="E4039" s="339" t="s">
        <v>12688</v>
      </c>
      <c r="F4039"/>
      <c r="G4039"/>
      <c r="H4039"/>
    </row>
    <row r="4040" spans="1:8" ht="15" x14ac:dyDescent="0.25">
      <c r="A4040" s="16">
        <f t="shared" si="63"/>
        <v>6308</v>
      </c>
      <c r="B4040">
        <v>6308</v>
      </c>
      <c r="C4040" t="s">
        <v>27668</v>
      </c>
      <c r="D4040" s="16" t="s">
        <v>7753</v>
      </c>
      <c r="E4040" s="339" t="s">
        <v>27669</v>
      </c>
      <c r="F4040"/>
      <c r="G4040"/>
      <c r="H4040"/>
    </row>
    <row r="4041" spans="1:8" ht="15" x14ac:dyDescent="0.25">
      <c r="A4041" s="16">
        <f t="shared" si="63"/>
        <v>6317</v>
      </c>
      <c r="B4041">
        <v>6317</v>
      </c>
      <c r="C4041" t="s">
        <v>27670</v>
      </c>
      <c r="D4041" s="16" t="s">
        <v>7753</v>
      </c>
      <c r="E4041" s="339" t="s">
        <v>27669</v>
      </c>
      <c r="F4041"/>
      <c r="G4041"/>
      <c r="H4041"/>
    </row>
    <row r="4042" spans="1:8" ht="15" x14ac:dyDescent="0.25">
      <c r="A4042" s="16">
        <f t="shared" si="63"/>
        <v>6307</v>
      </c>
      <c r="B4042">
        <v>6307</v>
      </c>
      <c r="C4042" t="s">
        <v>27671</v>
      </c>
      <c r="D4042" s="16" t="s">
        <v>7753</v>
      </c>
      <c r="E4042" s="339" t="s">
        <v>27669</v>
      </c>
      <c r="F4042"/>
      <c r="G4042"/>
      <c r="H4042"/>
    </row>
    <row r="4043" spans="1:8" ht="15" x14ac:dyDescent="0.25">
      <c r="A4043" s="16">
        <f t="shared" si="63"/>
        <v>6309</v>
      </c>
      <c r="B4043">
        <v>6309</v>
      </c>
      <c r="C4043" t="s">
        <v>27672</v>
      </c>
      <c r="D4043" s="16" t="s">
        <v>7753</v>
      </c>
      <c r="E4043" s="339" t="s">
        <v>27673</v>
      </c>
      <c r="F4043"/>
      <c r="G4043"/>
      <c r="H4043"/>
    </row>
    <row r="4044" spans="1:8" ht="15" x14ac:dyDescent="0.25">
      <c r="A4044" s="16">
        <f t="shared" si="63"/>
        <v>6318</v>
      </c>
      <c r="B4044">
        <v>6318</v>
      </c>
      <c r="C4044" t="s">
        <v>27674</v>
      </c>
      <c r="D4044" s="16" t="s">
        <v>7753</v>
      </c>
      <c r="E4044" s="339" t="s">
        <v>27675</v>
      </c>
      <c r="F4044"/>
      <c r="G4044"/>
      <c r="H4044"/>
    </row>
    <row r="4045" spans="1:8" ht="15" x14ac:dyDescent="0.25">
      <c r="A4045" s="16">
        <f t="shared" si="63"/>
        <v>6306</v>
      </c>
      <c r="B4045">
        <v>6306</v>
      </c>
      <c r="C4045" t="s">
        <v>27676</v>
      </c>
      <c r="D4045" s="16" t="s">
        <v>7753</v>
      </c>
      <c r="E4045" s="339" t="s">
        <v>27675</v>
      </c>
      <c r="F4045"/>
      <c r="G4045"/>
      <c r="H4045"/>
    </row>
    <row r="4046" spans="1:8" ht="15" x14ac:dyDescent="0.25">
      <c r="A4046" s="16">
        <f t="shared" si="63"/>
        <v>6305</v>
      </c>
      <c r="B4046">
        <v>6305</v>
      </c>
      <c r="C4046" t="s">
        <v>27677</v>
      </c>
      <c r="D4046" s="16" t="s">
        <v>7753</v>
      </c>
      <c r="E4046" s="339" t="s">
        <v>27675</v>
      </c>
      <c r="F4046"/>
      <c r="G4046"/>
      <c r="H4046"/>
    </row>
    <row r="4047" spans="1:8" ht="15" x14ac:dyDescent="0.25">
      <c r="A4047" s="16">
        <f t="shared" si="63"/>
        <v>6302</v>
      </c>
      <c r="B4047">
        <v>6302</v>
      </c>
      <c r="C4047" t="s">
        <v>27678</v>
      </c>
      <c r="D4047" s="16" t="s">
        <v>7753</v>
      </c>
      <c r="E4047" s="339" t="s">
        <v>8316</v>
      </c>
      <c r="F4047"/>
      <c r="G4047"/>
      <c r="H4047"/>
    </row>
    <row r="4048" spans="1:8" ht="15" x14ac:dyDescent="0.25">
      <c r="A4048" s="16">
        <f t="shared" si="63"/>
        <v>6312</v>
      </c>
      <c r="B4048">
        <v>6312</v>
      </c>
      <c r="C4048" t="s">
        <v>27679</v>
      </c>
      <c r="D4048" s="16" t="s">
        <v>7753</v>
      </c>
      <c r="E4048" s="339" t="s">
        <v>27680</v>
      </c>
      <c r="F4048"/>
      <c r="G4048"/>
      <c r="H4048"/>
    </row>
    <row r="4049" spans="1:8" ht="15" x14ac:dyDescent="0.25">
      <c r="A4049" s="16">
        <f t="shared" si="63"/>
        <v>6311</v>
      </c>
      <c r="B4049">
        <v>6311</v>
      </c>
      <c r="C4049" t="s">
        <v>27681</v>
      </c>
      <c r="D4049" s="16" t="s">
        <v>7753</v>
      </c>
      <c r="E4049" s="339" t="s">
        <v>27680</v>
      </c>
      <c r="F4049"/>
      <c r="G4049"/>
      <c r="H4049"/>
    </row>
    <row r="4050" spans="1:8" ht="15" x14ac:dyDescent="0.25">
      <c r="A4050" s="16">
        <f t="shared" si="63"/>
        <v>6310</v>
      </c>
      <c r="B4050">
        <v>6310</v>
      </c>
      <c r="C4050" t="s">
        <v>27682</v>
      </c>
      <c r="D4050" s="16" t="s">
        <v>7753</v>
      </c>
      <c r="E4050" s="339" t="s">
        <v>27680</v>
      </c>
      <c r="F4050"/>
      <c r="G4050"/>
      <c r="H4050"/>
    </row>
    <row r="4051" spans="1:8" ht="15" x14ac:dyDescent="0.25">
      <c r="A4051" s="16">
        <f t="shared" si="63"/>
        <v>6314</v>
      </c>
      <c r="B4051">
        <v>6314</v>
      </c>
      <c r="C4051" t="s">
        <v>27683</v>
      </c>
      <c r="D4051" s="16" t="s">
        <v>7753</v>
      </c>
      <c r="E4051" s="339" t="s">
        <v>27680</v>
      </c>
      <c r="F4051"/>
      <c r="G4051"/>
      <c r="H4051"/>
    </row>
    <row r="4052" spans="1:8" ht="15" x14ac:dyDescent="0.25">
      <c r="A4052" s="16">
        <f t="shared" si="63"/>
        <v>6313</v>
      </c>
      <c r="B4052">
        <v>6313</v>
      </c>
      <c r="C4052" t="s">
        <v>27684</v>
      </c>
      <c r="D4052" s="16" t="s">
        <v>7753</v>
      </c>
      <c r="E4052" s="339" t="s">
        <v>27680</v>
      </c>
      <c r="F4052"/>
      <c r="G4052"/>
      <c r="H4052"/>
    </row>
    <row r="4053" spans="1:8" ht="15" x14ac:dyDescent="0.25">
      <c r="A4053" s="16">
        <f t="shared" si="63"/>
        <v>6315</v>
      </c>
      <c r="B4053">
        <v>6315</v>
      </c>
      <c r="C4053" t="s">
        <v>27685</v>
      </c>
      <c r="D4053" s="16" t="s">
        <v>7753</v>
      </c>
      <c r="E4053" s="339" t="s">
        <v>27686</v>
      </c>
      <c r="F4053"/>
      <c r="G4053"/>
      <c r="H4053"/>
    </row>
    <row r="4054" spans="1:8" ht="15" x14ac:dyDescent="0.25">
      <c r="A4054" s="16">
        <f t="shared" si="63"/>
        <v>6316</v>
      </c>
      <c r="B4054">
        <v>6316</v>
      </c>
      <c r="C4054" t="s">
        <v>27687</v>
      </c>
      <c r="D4054" s="16" t="s">
        <v>7753</v>
      </c>
      <c r="E4054" s="339" t="s">
        <v>27686</v>
      </c>
      <c r="F4054"/>
      <c r="G4054"/>
      <c r="H4054"/>
    </row>
    <row r="4055" spans="1:8" ht="15" x14ac:dyDescent="0.25">
      <c r="A4055" s="16">
        <f t="shared" si="63"/>
        <v>39324</v>
      </c>
      <c r="B4055">
        <v>39324</v>
      </c>
      <c r="C4055" t="s">
        <v>27688</v>
      </c>
      <c r="D4055" s="16" t="s">
        <v>7753</v>
      </c>
      <c r="E4055" s="339" t="s">
        <v>11317</v>
      </c>
      <c r="F4055"/>
      <c r="G4055"/>
      <c r="H4055"/>
    </row>
    <row r="4056" spans="1:8" ht="15" x14ac:dyDescent="0.25">
      <c r="A4056" s="16">
        <f t="shared" si="63"/>
        <v>39325</v>
      </c>
      <c r="B4056">
        <v>39325</v>
      </c>
      <c r="C4056" t="s">
        <v>27689</v>
      </c>
      <c r="D4056" s="16" t="s">
        <v>7753</v>
      </c>
      <c r="E4056" s="339" t="s">
        <v>8102</v>
      </c>
      <c r="F4056"/>
      <c r="G4056"/>
      <c r="H4056"/>
    </row>
    <row r="4057" spans="1:8" ht="15" x14ac:dyDescent="0.25">
      <c r="A4057" s="16">
        <f t="shared" si="63"/>
        <v>39326</v>
      </c>
      <c r="B4057">
        <v>39326</v>
      </c>
      <c r="C4057" t="s">
        <v>27690</v>
      </c>
      <c r="D4057" s="16" t="s">
        <v>7753</v>
      </c>
      <c r="E4057" s="339" t="s">
        <v>27691</v>
      </c>
      <c r="F4057"/>
      <c r="G4057"/>
      <c r="H4057"/>
    </row>
    <row r="4058" spans="1:8" ht="15" x14ac:dyDescent="0.25">
      <c r="A4058" s="16">
        <f t="shared" si="63"/>
        <v>39327</v>
      </c>
      <c r="B4058">
        <v>39327</v>
      </c>
      <c r="C4058" t="s">
        <v>27692</v>
      </c>
      <c r="D4058" s="16" t="s">
        <v>7753</v>
      </c>
      <c r="E4058" s="339" t="s">
        <v>27693</v>
      </c>
      <c r="F4058"/>
      <c r="G4058"/>
      <c r="H4058"/>
    </row>
    <row r="4059" spans="1:8" ht="15" x14ac:dyDescent="0.25">
      <c r="A4059" s="16">
        <f t="shared" si="63"/>
        <v>11378</v>
      </c>
      <c r="B4059">
        <v>11378</v>
      </c>
      <c r="C4059" t="s">
        <v>27694</v>
      </c>
      <c r="D4059" s="16" t="s">
        <v>7753</v>
      </c>
      <c r="E4059" s="339" t="s">
        <v>27695</v>
      </c>
      <c r="F4059"/>
      <c r="G4059"/>
      <c r="H4059"/>
    </row>
    <row r="4060" spans="1:8" ht="15" x14ac:dyDescent="0.25">
      <c r="A4060" s="16">
        <f t="shared" si="63"/>
        <v>11379</v>
      </c>
      <c r="B4060">
        <v>11379</v>
      </c>
      <c r="C4060" t="s">
        <v>27696</v>
      </c>
      <c r="D4060" s="16" t="s">
        <v>7753</v>
      </c>
      <c r="E4060" s="339" t="s">
        <v>27697</v>
      </c>
      <c r="F4060"/>
      <c r="G4060"/>
      <c r="H4060"/>
    </row>
    <row r="4061" spans="1:8" ht="15" x14ac:dyDescent="0.25">
      <c r="A4061" s="16">
        <f t="shared" si="63"/>
        <v>11493</v>
      </c>
      <c r="B4061">
        <v>11493</v>
      </c>
      <c r="C4061" t="s">
        <v>27698</v>
      </c>
      <c r="D4061" s="16" t="s">
        <v>7753</v>
      </c>
      <c r="E4061" s="339" t="s">
        <v>27699</v>
      </c>
      <c r="F4061"/>
      <c r="G4061"/>
      <c r="H4061"/>
    </row>
    <row r="4062" spans="1:8" ht="15" x14ac:dyDescent="0.25">
      <c r="A4062" s="16">
        <f t="shared" si="63"/>
        <v>7106</v>
      </c>
      <c r="B4062">
        <v>7106</v>
      </c>
      <c r="C4062" t="s">
        <v>27700</v>
      </c>
      <c r="D4062" s="16" t="s">
        <v>7753</v>
      </c>
      <c r="E4062" s="339" t="s">
        <v>20269</v>
      </c>
      <c r="F4062"/>
      <c r="G4062"/>
      <c r="H4062"/>
    </row>
    <row r="4063" spans="1:8" ht="15" x14ac:dyDescent="0.25">
      <c r="A4063" s="16">
        <f t="shared" si="63"/>
        <v>7104</v>
      </c>
      <c r="B4063">
        <v>7104</v>
      </c>
      <c r="C4063" t="s">
        <v>27701</v>
      </c>
      <c r="D4063" s="16" t="s">
        <v>7753</v>
      </c>
      <c r="E4063" s="339" t="s">
        <v>8101</v>
      </c>
      <c r="F4063"/>
      <c r="G4063"/>
      <c r="H4063"/>
    </row>
    <row r="4064" spans="1:8" ht="15" x14ac:dyDescent="0.25">
      <c r="A4064" s="16">
        <f t="shared" si="63"/>
        <v>7136</v>
      </c>
      <c r="B4064">
        <v>7136</v>
      </c>
      <c r="C4064" t="s">
        <v>27702</v>
      </c>
      <c r="D4064" s="16" t="s">
        <v>7753</v>
      </c>
      <c r="E4064" s="339" t="s">
        <v>10707</v>
      </c>
      <c r="F4064"/>
      <c r="G4064"/>
      <c r="H4064"/>
    </row>
    <row r="4065" spans="1:8" ht="15" x14ac:dyDescent="0.25">
      <c r="A4065" s="16">
        <f t="shared" si="63"/>
        <v>7128</v>
      </c>
      <c r="B4065">
        <v>7128</v>
      </c>
      <c r="C4065" t="s">
        <v>27703</v>
      </c>
      <c r="D4065" s="16" t="s">
        <v>7753</v>
      </c>
      <c r="E4065" s="339" t="s">
        <v>8424</v>
      </c>
      <c r="F4065"/>
      <c r="G4065"/>
      <c r="H4065"/>
    </row>
    <row r="4066" spans="1:8" ht="15" x14ac:dyDescent="0.25">
      <c r="A4066" s="16">
        <f t="shared" si="63"/>
        <v>7108</v>
      </c>
      <c r="B4066">
        <v>7108</v>
      </c>
      <c r="C4066" t="s">
        <v>27704</v>
      </c>
      <c r="D4066" s="16" t="s">
        <v>7753</v>
      </c>
      <c r="E4066" s="339" t="s">
        <v>11319</v>
      </c>
      <c r="F4066"/>
      <c r="G4066"/>
      <c r="H4066"/>
    </row>
    <row r="4067" spans="1:8" ht="15" x14ac:dyDescent="0.25">
      <c r="A4067" s="16">
        <f t="shared" si="63"/>
        <v>7129</v>
      </c>
      <c r="B4067">
        <v>7129</v>
      </c>
      <c r="C4067" t="s">
        <v>27705</v>
      </c>
      <c r="D4067" s="16" t="s">
        <v>7753</v>
      </c>
      <c r="E4067" s="339" t="s">
        <v>14450</v>
      </c>
      <c r="F4067"/>
      <c r="G4067"/>
      <c r="H4067"/>
    </row>
    <row r="4068" spans="1:8" ht="15" x14ac:dyDescent="0.25">
      <c r="A4068" s="16">
        <f t="shared" si="63"/>
        <v>7130</v>
      </c>
      <c r="B4068">
        <v>7130</v>
      </c>
      <c r="C4068" t="s">
        <v>27706</v>
      </c>
      <c r="D4068" s="16" t="s">
        <v>7753</v>
      </c>
      <c r="E4068" s="339" t="s">
        <v>8381</v>
      </c>
      <c r="F4068"/>
      <c r="G4068"/>
      <c r="H4068"/>
    </row>
    <row r="4069" spans="1:8" ht="15" x14ac:dyDescent="0.25">
      <c r="A4069" s="16">
        <f t="shared" si="63"/>
        <v>7131</v>
      </c>
      <c r="B4069">
        <v>7131</v>
      </c>
      <c r="C4069" t="s">
        <v>27707</v>
      </c>
      <c r="D4069" s="16" t="s">
        <v>7753</v>
      </c>
      <c r="E4069" s="339" t="s">
        <v>13607</v>
      </c>
      <c r="F4069"/>
      <c r="G4069"/>
      <c r="H4069"/>
    </row>
    <row r="4070" spans="1:8" ht="15" x14ac:dyDescent="0.25">
      <c r="A4070" s="16">
        <f t="shared" si="63"/>
        <v>7132</v>
      </c>
      <c r="B4070">
        <v>7132</v>
      </c>
      <c r="C4070" t="s">
        <v>27708</v>
      </c>
      <c r="D4070" s="16" t="s">
        <v>7753</v>
      </c>
      <c r="E4070" s="339" t="s">
        <v>27709</v>
      </c>
      <c r="F4070"/>
      <c r="G4070"/>
      <c r="H4070"/>
    </row>
    <row r="4071" spans="1:8" ht="15" x14ac:dyDescent="0.25">
      <c r="A4071" s="16">
        <f t="shared" si="63"/>
        <v>7133</v>
      </c>
      <c r="B4071">
        <v>7133</v>
      </c>
      <c r="C4071" t="s">
        <v>27710</v>
      </c>
      <c r="D4071" s="16" t="s">
        <v>7753</v>
      </c>
      <c r="E4071" s="339" t="s">
        <v>20495</v>
      </c>
      <c r="F4071"/>
      <c r="G4071"/>
      <c r="H4071"/>
    </row>
    <row r="4072" spans="1:8" ht="15" x14ac:dyDescent="0.25">
      <c r="A4072" s="16">
        <f t="shared" si="63"/>
        <v>37420</v>
      </c>
      <c r="B4072">
        <v>37420</v>
      </c>
      <c r="C4072" t="s">
        <v>27711</v>
      </c>
      <c r="D4072" s="16" t="s">
        <v>7753</v>
      </c>
      <c r="E4072" s="339" t="s">
        <v>27712</v>
      </c>
      <c r="F4072"/>
      <c r="G4072"/>
      <c r="H4072"/>
    </row>
    <row r="4073" spans="1:8" ht="15" x14ac:dyDescent="0.25">
      <c r="A4073" s="16">
        <f t="shared" si="63"/>
        <v>37421</v>
      </c>
      <c r="B4073">
        <v>37421</v>
      </c>
      <c r="C4073" t="s">
        <v>27713</v>
      </c>
      <c r="D4073" s="16" t="s">
        <v>7753</v>
      </c>
      <c r="E4073" s="339" t="s">
        <v>21370</v>
      </c>
      <c r="F4073"/>
      <c r="G4073"/>
      <c r="H4073"/>
    </row>
    <row r="4074" spans="1:8" ht="15" x14ac:dyDescent="0.25">
      <c r="A4074" s="16">
        <f t="shared" si="63"/>
        <v>37422</v>
      </c>
      <c r="B4074">
        <v>37422</v>
      </c>
      <c r="C4074" t="s">
        <v>27714</v>
      </c>
      <c r="D4074" s="16" t="s">
        <v>7753</v>
      </c>
      <c r="E4074" s="339" t="s">
        <v>14120</v>
      </c>
      <c r="F4074"/>
      <c r="G4074"/>
      <c r="H4074"/>
    </row>
    <row r="4075" spans="1:8" ht="15" x14ac:dyDescent="0.25">
      <c r="A4075" s="16">
        <f t="shared" si="63"/>
        <v>37443</v>
      </c>
      <c r="B4075">
        <v>37443</v>
      </c>
      <c r="C4075" t="s">
        <v>27715</v>
      </c>
      <c r="D4075" s="16" t="s">
        <v>7753</v>
      </c>
      <c r="E4075" s="339" t="s">
        <v>27716</v>
      </c>
      <c r="F4075"/>
      <c r="G4075"/>
      <c r="H4075"/>
    </row>
    <row r="4076" spans="1:8" ht="15" x14ac:dyDescent="0.25">
      <c r="A4076" s="16">
        <f t="shared" si="63"/>
        <v>37444</v>
      </c>
      <c r="B4076">
        <v>37444</v>
      </c>
      <c r="C4076" t="s">
        <v>27717</v>
      </c>
      <c r="D4076" s="16" t="s">
        <v>7753</v>
      </c>
      <c r="E4076" s="339" t="s">
        <v>27718</v>
      </c>
      <c r="F4076"/>
      <c r="G4076"/>
      <c r="H4076"/>
    </row>
    <row r="4077" spans="1:8" ht="15" x14ac:dyDescent="0.25">
      <c r="A4077" s="16">
        <f t="shared" si="63"/>
        <v>37445</v>
      </c>
      <c r="B4077">
        <v>37445</v>
      </c>
      <c r="C4077" t="s">
        <v>27719</v>
      </c>
      <c r="D4077" s="16" t="s">
        <v>7753</v>
      </c>
      <c r="E4077" s="339" t="s">
        <v>27720</v>
      </c>
      <c r="F4077"/>
      <c r="G4077"/>
      <c r="H4077"/>
    </row>
    <row r="4078" spans="1:8" ht="15" x14ac:dyDescent="0.25">
      <c r="A4078" s="16">
        <f t="shared" si="63"/>
        <v>37446</v>
      </c>
      <c r="B4078">
        <v>37446</v>
      </c>
      <c r="C4078" t="s">
        <v>27721</v>
      </c>
      <c r="D4078" s="16" t="s">
        <v>7753</v>
      </c>
      <c r="E4078" s="339" t="s">
        <v>27722</v>
      </c>
      <c r="F4078"/>
      <c r="G4078"/>
      <c r="H4078"/>
    </row>
    <row r="4079" spans="1:8" ht="15" x14ac:dyDescent="0.25">
      <c r="A4079" s="16">
        <f t="shared" si="63"/>
        <v>37447</v>
      </c>
      <c r="B4079">
        <v>37447</v>
      </c>
      <c r="C4079" t="s">
        <v>27723</v>
      </c>
      <c r="D4079" s="16" t="s">
        <v>7753</v>
      </c>
      <c r="E4079" s="339" t="s">
        <v>27724</v>
      </c>
      <c r="F4079"/>
      <c r="G4079"/>
      <c r="H4079"/>
    </row>
    <row r="4080" spans="1:8" ht="15" x14ac:dyDescent="0.25">
      <c r="A4080" s="16">
        <f t="shared" si="63"/>
        <v>37448</v>
      </c>
      <c r="B4080">
        <v>37448</v>
      </c>
      <c r="C4080" t="s">
        <v>27725</v>
      </c>
      <c r="D4080" s="16" t="s">
        <v>7753</v>
      </c>
      <c r="E4080" s="339" t="s">
        <v>27726</v>
      </c>
      <c r="F4080"/>
      <c r="G4080"/>
      <c r="H4080"/>
    </row>
    <row r="4081" spans="1:8" ht="15" x14ac:dyDescent="0.25">
      <c r="A4081" s="16">
        <f t="shared" si="63"/>
        <v>37440</v>
      </c>
      <c r="B4081">
        <v>37440</v>
      </c>
      <c r="C4081" t="s">
        <v>27727</v>
      </c>
      <c r="D4081" s="16" t="s">
        <v>7753</v>
      </c>
      <c r="E4081" s="339" t="s">
        <v>27728</v>
      </c>
      <c r="F4081"/>
      <c r="G4081"/>
      <c r="H4081"/>
    </row>
    <row r="4082" spans="1:8" ht="15" x14ac:dyDescent="0.25">
      <c r="A4082" s="16">
        <f t="shared" si="63"/>
        <v>37441</v>
      </c>
      <c r="B4082">
        <v>37441</v>
      </c>
      <c r="C4082" t="s">
        <v>27729</v>
      </c>
      <c r="D4082" s="16" t="s">
        <v>7753</v>
      </c>
      <c r="E4082" s="339" t="s">
        <v>27728</v>
      </c>
      <c r="F4082"/>
      <c r="G4082"/>
      <c r="H4082"/>
    </row>
    <row r="4083" spans="1:8" ht="15" x14ac:dyDescent="0.25">
      <c r="A4083" s="16">
        <f t="shared" si="63"/>
        <v>37442</v>
      </c>
      <c r="B4083">
        <v>37442</v>
      </c>
      <c r="C4083" t="s">
        <v>27730</v>
      </c>
      <c r="D4083" s="16" t="s">
        <v>7753</v>
      </c>
      <c r="E4083" s="339" t="s">
        <v>27731</v>
      </c>
      <c r="F4083"/>
      <c r="G4083"/>
      <c r="H4083"/>
    </row>
    <row r="4084" spans="1:8" ht="15" x14ac:dyDescent="0.25">
      <c r="A4084" s="16">
        <f t="shared" si="63"/>
        <v>38017</v>
      </c>
      <c r="B4084">
        <v>38017</v>
      </c>
      <c r="C4084" t="s">
        <v>27732</v>
      </c>
      <c r="D4084" s="16" t="s">
        <v>7753</v>
      </c>
      <c r="E4084" s="339" t="s">
        <v>8330</v>
      </c>
      <c r="F4084"/>
      <c r="G4084"/>
      <c r="H4084"/>
    </row>
    <row r="4085" spans="1:8" ht="15" x14ac:dyDescent="0.25">
      <c r="A4085" s="16">
        <f t="shared" si="63"/>
        <v>38018</v>
      </c>
      <c r="B4085">
        <v>38018</v>
      </c>
      <c r="C4085" t="s">
        <v>27733</v>
      </c>
      <c r="D4085" s="16" t="s">
        <v>7753</v>
      </c>
      <c r="E4085" s="339" t="s">
        <v>7907</v>
      </c>
      <c r="F4085"/>
      <c r="G4085"/>
      <c r="H4085"/>
    </row>
    <row r="4086" spans="1:8" ht="15" x14ac:dyDescent="0.25">
      <c r="A4086" s="16">
        <f t="shared" si="63"/>
        <v>39895</v>
      </c>
      <c r="B4086">
        <v>39895</v>
      </c>
      <c r="C4086" t="s">
        <v>27734</v>
      </c>
      <c r="D4086" s="16" t="s">
        <v>7753</v>
      </c>
      <c r="E4086" s="339" t="s">
        <v>20655</v>
      </c>
      <c r="F4086"/>
      <c r="G4086"/>
      <c r="H4086"/>
    </row>
    <row r="4087" spans="1:8" ht="15" x14ac:dyDescent="0.25">
      <c r="A4087" s="16">
        <f t="shared" si="63"/>
        <v>39896</v>
      </c>
      <c r="B4087">
        <v>39896</v>
      </c>
      <c r="C4087" t="s">
        <v>27735</v>
      </c>
      <c r="D4087" s="16" t="s">
        <v>7753</v>
      </c>
      <c r="E4087" s="339" t="s">
        <v>27736</v>
      </c>
      <c r="F4087"/>
      <c r="G4087"/>
      <c r="H4087"/>
    </row>
    <row r="4088" spans="1:8" ht="15" x14ac:dyDescent="0.25">
      <c r="A4088" s="16">
        <f t="shared" si="63"/>
        <v>38873</v>
      </c>
      <c r="B4088">
        <v>38873</v>
      </c>
      <c r="C4088" t="s">
        <v>27737</v>
      </c>
      <c r="D4088" s="16" t="s">
        <v>7753</v>
      </c>
      <c r="E4088" s="339" t="s">
        <v>7943</v>
      </c>
      <c r="F4088"/>
      <c r="G4088"/>
      <c r="H4088"/>
    </row>
    <row r="4089" spans="1:8" ht="15" x14ac:dyDescent="0.25">
      <c r="A4089" s="16">
        <f t="shared" si="63"/>
        <v>38874</v>
      </c>
      <c r="B4089">
        <v>38874</v>
      </c>
      <c r="C4089" t="s">
        <v>27738</v>
      </c>
      <c r="D4089" s="16" t="s">
        <v>7753</v>
      </c>
      <c r="E4089" s="339" t="s">
        <v>12632</v>
      </c>
      <c r="F4089"/>
      <c r="G4089"/>
      <c r="H4089"/>
    </row>
    <row r="4090" spans="1:8" ht="15" x14ac:dyDescent="0.25">
      <c r="A4090" s="16">
        <f t="shared" si="63"/>
        <v>38875</v>
      </c>
      <c r="B4090">
        <v>38875</v>
      </c>
      <c r="C4090" t="s">
        <v>27739</v>
      </c>
      <c r="D4090" s="16" t="s">
        <v>7753</v>
      </c>
      <c r="E4090" s="339" t="s">
        <v>14174</v>
      </c>
      <c r="F4090"/>
      <c r="G4090"/>
      <c r="H4090"/>
    </row>
    <row r="4091" spans="1:8" ht="15" x14ac:dyDescent="0.25">
      <c r="A4091" s="16">
        <f t="shared" si="63"/>
        <v>38876</v>
      </c>
      <c r="B4091">
        <v>38876</v>
      </c>
      <c r="C4091" t="s">
        <v>27740</v>
      </c>
      <c r="D4091" s="16" t="s">
        <v>7753</v>
      </c>
      <c r="E4091" s="339" t="s">
        <v>13013</v>
      </c>
      <c r="F4091"/>
      <c r="G4091"/>
      <c r="H4091"/>
    </row>
    <row r="4092" spans="1:8" ht="15" x14ac:dyDescent="0.25">
      <c r="A4092" s="16">
        <f t="shared" si="63"/>
        <v>39000</v>
      </c>
      <c r="B4092">
        <v>39000</v>
      </c>
      <c r="C4092" t="s">
        <v>27741</v>
      </c>
      <c r="D4092" s="16" t="s">
        <v>7753</v>
      </c>
      <c r="E4092" s="339" t="s">
        <v>16111</v>
      </c>
      <c r="F4092"/>
      <c r="G4092"/>
      <c r="H4092"/>
    </row>
    <row r="4093" spans="1:8" ht="15" x14ac:dyDescent="0.25">
      <c r="A4093" s="16">
        <f t="shared" si="63"/>
        <v>38674</v>
      </c>
      <c r="B4093">
        <v>38674</v>
      </c>
      <c r="C4093" t="s">
        <v>27742</v>
      </c>
      <c r="D4093" s="16" t="s">
        <v>7753</v>
      </c>
      <c r="E4093" s="339" t="s">
        <v>15938</v>
      </c>
      <c r="F4093"/>
      <c r="G4093"/>
      <c r="H4093"/>
    </row>
    <row r="4094" spans="1:8" ht="15" x14ac:dyDescent="0.25">
      <c r="A4094" s="16">
        <f t="shared" si="63"/>
        <v>38019</v>
      </c>
      <c r="B4094">
        <v>38019</v>
      </c>
      <c r="C4094" t="s">
        <v>27743</v>
      </c>
      <c r="D4094" s="16" t="s">
        <v>7753</v>
      </c>
      <c r="E4094" s="339" t="s">
        <v>8161</v>
      </c>
      <c r="F4094"/>
      <c r="G4094"/>
      <c r="H4094"/>
    </row>
    <row r="4095" spans="1:8" ht="15" x14ac:dyDescent="0.25">
      <c r="A4095" s="16">
        <f t="shared" si="63"/>
        <v>38020</v>
      </c>
      <c r="B4095">
        <v>38020</v>
      </c>
      <c r="C4095" t="s">
        <v>27744</v>
      </c>
      <c r="D4095" s="16" t="s">
        <v>7753</v>
      </c>
      <c r="E4095" s="339" t="s">
        <v>27745</v>
      </c>
      <c r="F4095"/>
      <c r="G4095"/>
      <c r="H4095"/>
    </row>
    <row r="4096" spans="1:8" ht="15" x14ac:dyDescent="0.25">
      <c r="A4096" s="16">
        <f t="shared" si="63"/>
        <v>38454</v>
      </c>
      <c r="B4096">
        <v>38454</v>
      </c>
      <c r="C4096" t="s">
        <v>27746</v>
      </c>
      <c r="D4096" s="16" t="s">
        <v>7753</v>
      </c>
      <c r="E4096" s="339" t="s">
        <v>14841</v>
      </c>
      <c r="F4096"/>
      <c r="G4096"/>
      <c r="H4096"/>
    </row>
    <row r="4097" spans="1:8" ht="15" x14ac:dyDescent="0.25">
      <c r="A4097" s="16">
        <f t="shared" si="63"/>
        <v>38455</v>
      </c>
      <c r="B4097">
        <v>38455</v>
      </c>
      <c r="C4097" t="s">
        <v>27747</v>
      </c>
      <c r="D4097" s="16" t="s">
        <v>7753</v>
      </c>
      <c r="E4097" s="339" t="s">
        <v>21851</v>
      </c>
      <c r="F4097"/>
      <c r="G4097"/>
      <c r="H4097"/>
    </row>
    <row r="4098" spans="1:8" ht="15" x14ac:dyDescent="0.25">
      <c r="A4098" s="16">
        <f t="shared" si="63"/>
        <v>38462</v>
      </c>
      <c r="B4098">
        <v>38462</v>
      </c>
      <c r="C4098" t="s">
        <v>27748</v>
      </c>
      <c r="D4098" s="16" t="s">
        <v>7753</v>
      </c>
      <c r="E4098" s="339" t="s">
        <v>27749</v>
      </c>
      <c r="F4098"/>
      <c r="G4098"/>
      <c r="H4098"/>
    </row>
    <row r="4099" spans="1:8" ht="15" x14ac:dyDescent="0.25">
      <c r="A4099" s="16">
        <f t="shared" ref="A4099:A4162" si="64">B4099</f>
        <v>36362</v>
      </c>
      <c r="B4099">
        <v>36362</v>
      </c>
      <c r="C4099" t="s">
        <v>27750</v>
      </c>
      <c r="D4099" s="16" t="s">
        <v>7753</v>
      </c>
      <c r="E4099" s="339" t="s">
        <v>14111</v>
      </c>
      <c r="F4099"/>
      <c r="G4099"/>
      <c r="H4099"/>
    </row>
    <row r="4100" spans="1:8" ht="15" x14ac:dyDescent="0.25">
      <c r="A4100" s="16">
        <f t="shared" si="64"/>
        <v>36298</v>
      </c>
      <c r="B4100">
        <v>36298</v>
      </c>
      <c r="C4100" t="s">
        <v>27751</v>
      </c>
      <c r="D4100" s="16" t="s">
        <v>7753</v>
      </c>
      <c r="E4100" s="339" t="s">
        <v>7836</v>
      </c>
      <c r="F4100"/>
      <c r="G4100"/>
      <c r="H4100"/>
    </row>
    <row r="4101" spans="1:8" ht="15" x14ac:dyDescent="0.25">
      <c r="A4101" s="16">
        <f t="shared" si="64"/>
        <v>38456</v>
      </c>
      <c r="B4101">
        <v>38456</v>
      </c>
      <c r="C4101" t="s">
        <v>27752</v>
      </c>
      <c r="D4101" s="16" t="s">
        <v>7753</v>
      </c>
      <c r="E4101" s="339" t="s">
        <v>8690</v>
      </c>
      <c r="F4101"/>
      <c r="G4101"/>
      <c r="H4101"/>
    </row>
    <row r="4102" spans="1:8" ht="15" x14ac:dyDescent="0.25">
      <c r="A4102" s="16">
        <f t="shared" si="64"/>
        <v>38457</v>
      </c>
      <c r="B4102">
        <v>38457</v>
      </c>
      <c r="C4102" t="s">
        <v>27753</v>
      </c>
      <c r="D4102" s="16" t="s">
        <v>7753</v>
      </c>
      <c r="E4102" s="339" t="s">
        <v>15488</v>
      </c>
      <c r="F4102"/>
      <c r="G4102"/>
      <c r="H4102"/>
    </row>
    <row r="4103" spans="1:8" ht="15" x14ac:dyDescent="0.25">
      <c r="A4103" s="16">
        <f t="shared" si="64"/>
        <v>38458</v>
      </c>
      <c r="B4103">
        <v>38458</v>
      </c>
      <c r="C4103" t="s">
        <v>27754</v>
      </c>
      <c r="D4103" s="16" t="s">
        <v>7753</v>
      </c>
      <c r="E4103" s="339" t="s">
        <v>17337</v>
      </c>
      <c r="F4103"/>
      <c r="G4103"/>
      <c r="H4103"/>
    </row>
    <row r="4104" spans="1:8" ht="15" x14ac:dyDescent="0.25">
      <c r="A4104" s="16">
        <f t="shared" si="64"/>
        <v>38459</v>
      </c>
      <c r="B4104">
        <v>38459</v>
      </c>
      <c r="C4104" t="s">
        <v>27755</v>
      </c>
      <c r="D4104" s="16" t="s">
        <v>7753</v>
      </c>
      <c r="E4104" s="339" t="s">
        <v>21252</v>
      </c>
      <c r="F4104"/>
      <c r="G4104"/>
      <c r="H4104"/>
    </row>
    <row r="4105" spans="1:8" ht="15" x14ac:dyDescent="0.25">
      <c r="A4105" s="16">
        <f t="shared" si="64"/>
        <v>38460</v>
      </c>
      <c r="B4105">
        <v>38460</v>
      </c>
      <c r="C4105" t="s">
        <v>27756</v>
      </c>
      <c r="D4105" s="16" t="s">
        <v>7753</v>
      </c>
      <c r="E4105" s="339" t="s">
        <v>27757</v>
      </c>
      <c r="F4105"/>
      <c r="G4105"/>
      <c r="H4105"/>
    </row>
    <row r="4106" spans="1:8" ht="15" x14ac:dyDescent="0.25">
      <c r="A4106" s="16">
        <f t="shared" si="64"/>
        <v>38461</v>
      </c>
      <c r="B4106">
        <v>38461</v>
      </c>
      <c r="C4106" t="s">
        <v>27758</v>
      </c>
      <c r="D4106" s="16" t="s">
        <v>7753</v>
      </c>
      <c r="E4106" s="339" t="s">
        <v>27759</v>
      </c>
      <c r="F4106"/>
      <c r="G4106"/>
      <c r="H4106"/>
    </row>
    <row r="4107" spans="1:8" ht="15" x14ac:dyDescent="0.25">
      <c r="A4107" s="16">
        <f t="shared" si="64"/>
        <v>7094</v>
      </c>
      <c r="B4107">
        <v>7094</v>
      </c>
      <c r="C4107" t="s">
        <v>27760</v>
      </c>
      <c r="D4107" s="16" t="s">
        <v>7753</v>
      </c>
      <c r="E4107" s="339" t="s">
        <v>10712</v>
      </c>
      <c r="F4107"/>
      <c r="G4107"/>
      <c r="H4107"/>
    </row>
    <row r="4108" spans="1:8" ht="15" x14ac:dyDescent="0.25">
      <c r="A4108" s="16">
        <f t="shared" si="64"/>
        <v>7116</v>
      </c>
      <c r="B4108">
        <v>7116</v>
      </c>
      <c r="C4108" t="s">
        <v>27761</v>
      </c>
      <c r="D4108" s="16" t="s">
        <v>7753</v>
      </c>
      <c r="E4108" s="339" t="s">
        <v>22643</v>
      </c>
      <c r="F4108"/>
      <c r="G4108"/>
      <c r="H4108"/>
    </row>
    <row r="4109" spans="1:8" ht="15" x14ac:dyDescent="0.25">
      <c r="A4109" s="16">
        <f t="shared" si="64"/>
        <v>7118</v>
      </c>
      <c r="B4109">
        <v>7118</v>
      </c>
      <c r="C4109" t="s">
        <v>27762</v>
      </c>
      <c r="D4109" s="16" t="s">
        <v>7753</v>
      </c>
      <c r="E4109" s="339" t="s">
        <v>20218</v>
      </c>
      <c r="F4109"/>
      <c r="G4109"/>
      <c r="H4109"/>
    </row>
    <row r="4110" spans="1:8" ht="15" x14ac:dyDescent="0.25">
      <c r="A4110" s="16">
        <f t="shared" si="64"/>
        <v>7098</v>
      </c>
      <c r="B4110">
        <v>7098</v>
      </c>
      <c r="C4110" t="s">
        <v>27763</v>
      </c>
      <c r="D4110" s="16" t="s">
        <v>7753</v>
      </c>
      <c r="E4110" s="339" t="s">
        <v>8050</v>
      </c>
      <c r="F4110"/>
      <c r="G4110"/>
      <c r="H4110"/>
    </row>
    <row r="4111" spans="1:8" ht="15" x14ac:dyDescent="0.25">
      <c r="A4111" s="16">
        <f t="shared" si="64"/>
        <v>7110</v>
      </c>
      <c r="B4111">
        <v>7110</v>
      </c>
      <c r="C4111" t="s">
        <v>27764</v>
      </c>
      <c r="D4111" s="16" t="s">
        <v>7753</v>
      </c>
      <c r="E4111" s="339" t="s">
        <v>27765</v>
      </c>
      <c r="F4111"/>
      <c r="G4111"/>
      <c r="H4111"/>
    </row>
    <row r="4112" spans="1:8" ht="15" x14ac:dyDescent="0.25">
      <c r="A4112" s="16">
        <f t="shared" si="64"/>
        <v>7123</v>
      </c>
      <c r="B4112">
        <v>7123</v>
      </c>
      <c r="C4112" t="s">
        <v>27766</v>
      </c>
      <c r="D4112" s="16" t="s">
        <v>7753</v>
      </c>
      <c r="E4112" s="339" t="s">
        <v>8137</v>
      </c>
      <c r="F4112"/>
      <c r="G4112"/>
      <c r="H4112"/>
    </row>
    <row r="4113" spans="1:8" ht="15" x14ac:dyDescent="0.25">
      <c r="A4113" s="16">
        <f t="shared" si="64"/>
        <v>7121</v>
      </c>
      <c r="B4113">
        <v>7121</v>
      </c>
      <c r="C4113" t="s">
        <v>27767</v>
      </c>
      <c r="D4113" s="16" t="s">
        <v>7753</v>
      </c>
      <c r="E4113" s="339" t="s">
        <v>10134</v>
      </c>
      <c r="F4113"/>
      <c r="G4113"/>
      <c r="H4113"/>
    </row>
    <row r="4114" spans="1:8" ht="15" x14ac:dyDescent="0.25">
      <c r="A4114" s="16">
        <f t="shared" si="64"/>
        <v>7137</v>
      </c>
      <c r="B4114">
        <v>7137</v>
      </c>
      <c r="C4114" t="s">
        <v>27768</v>
      </c>
      <c r="D4114" s="16" t="s">
        <v>7753</v>
      </c>
      <c r="E4114" s="339" t="s">
        <v>27769</v>
      </c>
      <c r="F4114"/>
      <c r="G4114"/>
      <c r="H4114"/>
    </row>
    <row r="4115" spans="1:8" ht="15" x14ac:dyDescent="0.25">
      <c r="A4115" s="16">
        <f t="shared" si="64"/>
        <v>7122</v>
      </c>
      <c r="B4115">
        <v>7122</v>
      </c>
      <c r="C4115" t="s">
        <v>27770</v>
      </c>
      <c r="D4115" s="16" t="s">
        <v>7753</v>
      </c>
      <c r="E4115" s="339" t="s">
        <v>14091</v>
      </c>
      <c r="F4115"/>
      <c r="G4115"/>
      <c r="H4115"/>
    </row>
    <row r="4116" spans="1:8" ht="15" x14ac:dyDescent="0.25">
      <c r="A4116" s="16">
        <f t="shared" si="64"/>
        <v>7114</v>
      </c>
      <c r="B4116">
        <v>7114</v>
      </c>
      <c r="C4116" t="s">
        <v>27771</v>
      </c>
      <c r="D4116" s="16" t="s">
        <v>7753</v>
      </c>
      <c r="E4116" s="339" t="s">
        <v>13001</v>
      </c>
      <c r="F4116"/>
      <c r="G4116"/>
      <c r="H4116"/>
    </row>
    <row r="4117" spans="1:8" ht="15" x14ac:dyDescent="0.25">
      <c r="A4117" s="16">
        <f t="shared" si="64"/>
        <v>7109</v>
      </c>
      <c r="B4117">
        <v>7109</v>
      </c>
      <c r="C4117" t="s">
        <v>27772</v>
      </c>
      <c r="D4117" s="16" t="s">
        <v>7753</v>
      </c>
      <c r="E4117" s="339" t="s">
        <v>7862</v>
      </c>
      <c r="F4117"/>
      <c r="G4117"/>
      <c r="H4117"/>
    </row>
    <row r="4118" spans="1:8" ht="15" x14ac:dyDescent="0.25">
      <c r="A4118" s="16">
        <f t="shared" si="64"/>
        <v>7135</v>
      </c>
      <c r="B4118">
        <v>7135</v>
      </c>
      <c r="C4118" t="s">
        <v>27773</v>
      </c>
      <c r="D4118" s="16" t="s">
        <v>7753</v>
      </c>
      <c r="E4118" s="339" t="s">
        <v>8083</v>
      </c>
      <c r="F4118"/>
      <c r="G4118"/>
      <c r="H4118"/>
    </row>
    <row r="4119" spans="1:8" ht="15" x14ac:dyDescent="0.25">
      <c r="A4119" s="16">
        <f t="shared" si="64"/>
        <v>37947</v>
      </c>
      <c r="B4119">
        <v>37947</v>
      </c>
      <c r="C4119" t="s">
        <v>27774</v>
      </c>
      <c r="D4119" s="16" t="s">
        <v>7753</v>
      </c>
      <c r="E4119" s="339" t="s">
        <v>22645</v>
      </c>
      <c r="F4119"/>
      <c r="G4119"/>
      <c r="H4119"/>
    </row>
    <row r="4120" spans="1:8" ht="15" x14ac:dyDescent="0.25">
      <c r="A4120" s="16">
        <f t="shared" si="64"/>
        <v>7103</v>
      </c>
      <c r="B4120">
        <v>7103</v>
      </c>
      <c r="C4120" t="s">
        <v>27775</v>
      </c>
      <c r="D4120" s="16" t="s">
        <v>7753</v>
      </c>
      <c r="E4120" s="339" t="s">
        <v>15505</v>
      </c>
      <c r="F4120"/>
      <c r="G4120"/>
      <c r="H4120"/>
    </row>
    <row r="4121" spans="1:8" ht="15" x14ac:dyDescent="0.25">
      <c r="A4121" s="16">
        <f t="shared" si="64"/>
        <v>40419</v>
      </c>
      <c r="B4121">
        <v>40419</v>
      </c>
      <c r="C4121" t="s">
        <v>27776</v>
      </c>
      <c r="D4121" s="16" t="s">
        <v>7753</v>
      </c>
      <c r="E4121" s="339" t="s">
        <v>27777</v>
      </c>
      <c r="F4121"/>
      <c r="G4121"/>
      <c r="H4121"/>
    </row>
    <row r="4122" spans="1:8" ht="15" x14ac:dyDescent="0.25">
      <c r="A4122" s="16">
        <f t="shared" si="64"/>
        <v>40420</v>
      </c>
      <c r="B4122">
        <v>40420</v>
      </c>
      <c r="C4122" t="s">
        <v>27778</v>
      </c>
      <c r="D4122" s="16" t="s">
        <v>7753</v>
      </c>
      <c r="E4122" s="339" t="s">
        <v>21290</v>
      </c>
      <c r="F4122"/>
      <c r="G4122"/>
      <c r="H4122"/>
    </row>
    <row r="4123" spans="1:8" ht="15" x14ac:dyDescent="0.25">
      <c r="A4123" s="16">
        <f t="shared" si="64"/>
        <v>40421</v>
      </c>
      <c r="B4123">
        <v>40421</v>
      </c>
      <c r="C4123" t="s">
        <v>27779</v>
      </c>
      <c r="D4123" s="16" t="s">
        <v>7753</v>
      </c>
      <c r="E4123" s="339" t="s">
        <v>27780</v>
      </c>
      <c r="F4123"/>
      <c r="G4123"/>
      <c r="H4123"/>
    </row>
    <row r="4124" spans="1:8" ht="15" x14ac:dyDescent="0.25">
      <c r="A4124" s="16">
        <f t="shared" si="64"/>
        <v>38905</v>
      </c>
      <c r="B4124">
        <v>38905</v>
      </c>
      <c r="C4124" t="s">
        <v>27781</v>
      </c>
      <c r="D4124" s="16" t="s">
        <v>7753</v>
      </c>
      <c r="E4124" s="339" t="s">
        <v>21997</v>
      </c>
      <c r="F4124"/>
      <c r="G4124"/>
      <c r="H4124"/>
    </row>
    <row r="4125" spans="1:8" ht="15" x14ac:dyDescent="0.25">
      <c r="A4125" s="16">
        <f t="shared" si="64"/>
        <v>38907</v>
      </c>
      <c r="B4125">
        <v>38907</v>
      </c>
      <c r="C4125" t="s">
        <v>27782</v>
      </c>
      <c r="D4125" s="16" t="s">
        <v>7753</v>
      </c>
      <c r="E4125" s="339" t="s">
        <v>15701</v>
      </c>
      <c r="F4125"/>
      <c r="G4125"/>
      <c r="H4125"/>
    </row>
    <row r="4126" spans="1:8" ht="15" x14ac:dyDescent="0.25">
      <c r="A4126" s="16">
        <f t="shared" si="64"/>
        <v>38910</v>
      </c>
      <c r="B4126">
        <v>38910</v>
      </c>
      <c r="C4126" t="s">
        <v>27783</v>
      </c>
      <c r="D4126" s="16" t="s">
        <v>7753</v>
      </c>
      <c r="E4126" s="339" t="s">
        <v>15471</v>
      </c>
      <c r="F4126"/>
      <c r="G4126"/>
      <c r="H4126"/>
    </row>
    <row r="4127" spans="1:8" ht="15" x14ac:dyDescent="0.25">
      <c r="A4127" s="16">
        <f t="shared" si="64"/>
        <v>11655</v>
      </c>
      <c r="B4127">
        <v>11655</v>
      </c>
      <c r="C4127" t="s">
        <v>27784</v>
      </c>
      <c r="D4127" s="16" t="s">
        <v>7753</v>
      </c>
      <c r="E4127" s="339" t="s">
        <v>8377</v>
      </c>
      <c r="F4127"/>
      <c r="G4127"/>
      <c r="H4127"/>
    </row>
    <row r="4128" spans="1:8" ht="15" x14ac:dyDescent="0.25">
      <c r="A4128" s="16">
        <f t="shared" si="64"/>
        <v>11656</v>
      </c>
      <c r="B4128">
        <v>11656</v>
      </c>
      <c r="C4128" t="s">
        <v>27785</v>
      </c>
      <c r="D4128" s="16" t="s">
        <v>7753</v>
      </c>
      <c r="E4128" s="339" t="s">
        <v>7825</v>
      </c>
      <c r="F4128"/>
      <c r="G4128"/>
      <c r="H4128"/>
    </row>
    <row r="4129" spans="1:8" ht="15" x14ac:dyDescent="0.25">
      <c r="A4129" s="16">
        <f t="shared" si="64"/>
        <v>7091</v>
      </c>
      <c r="B4129">
        <v>7091</v>
      </c>
      <c r="C4129" t="s">
        <v>27786</v>
      </c>
      <c r="D4129" s="16" t="s">
        <v>7753</v>
      </c>
      <c r="E4129" s="339" t="s">
        <v>9065</v>
      </c>
      <c r="F4129"/>
      <c r="G4129"/>
      <c r="H4129"/>
    </row>
    <row r="4130" spans="1:8" ht="15" x14ac:dyDescent="0.25">
      <c r="A4130" s="16">
        <f t="shared" si="64"/>
        <v>37948</v>
      </c>
      <c r="B4130">
        <v>37948</v>
      </c>
      <c r="C4130" t="s">
        <v>27787</v>
      </c>
      <c r="D4130" s="16" t="s">
        <v>7753</v>
      </c>
      <c r="E4130" s="339" t="s">
        <v>27788</v>
      </c>
      <c r="F4130"/>
      <c r="G4130"/>
      <c r="H4130"/>
    </row>
    <row r="4131" spans="1:8" ht="15" x14ac:dyDescent="0.25">
      <c r="A4131" s="16">
        <f t="shared" si="64"/>
        <v>7097</v>
      </c>
      <c r="B4131">
        <v>7097</v>
      </c>
      <c r="C4131" t="s">
        <v>27789</v>
      </c>
      <c r="D4131" s="16" t="s">
        <v>7753</v>
      </c>
      <c r="E4131" s="339" t="s">
        <v>20241</v>
      </c>
      <c r="F4131"/>
      <c r="G4131"/>
      <c r="H4131"/>
    </row>
    <row r="4132" spans="1:8" ht="15" x14ac:dyDescent="0.25">
      <c r="A4132" s="16">
        <f t="shared" si="64"/>
        <v>11658</v>
      </c>
      <c r="B4132">
        <v>11658</v>
      </c>
      <c r="C4132" t="s">
        <v>27790</v>
      </c>
      <c r="D4132" s="16" t="s">
        <v>7753</v>
      </c>
      <c r="E4132" s="339" t="s">
        <v>21796</v>
      </c>
      <c r="F4132"/>
      <c r="G4132"/>
      <c r="H4132"/>
    </row>
    <row r="4133" spans="1:8" ht="15" x14ac:dyDescent="0.25">
      <c r="A4133" s="16">
        <f t="shared" si="64"/>
        <v>7146</v>
      </c>
      <c r="B4133">
        <v>7146</v>
      </c>
      <c r="C4133" t="s">
        <v>27791</v>
      </c>
      <c r="D4133" s="16" t="s">
        <v>7753</v>
      </c>
      <c r="E4133" s="339" t="s">
        <v>27792</v>
      </c>
      <c r="F4133"/>
      <c r="G4133"/>
      <c r="H4133"/>
    </row>
    <row r="4134" spans="1:8" ht="15" x14ac:dyDescent="0.25">
      <c r="A4134" s="16">
        <f t="shared" si="64"/>
        <v>7138</v>
      </c>
      <c r="B4134">
        <v>7138</v>
      </c>
      <c r="C4134" t="s">
        <v>27793</v>
      </c>
      <c r="D4134" s="16" t="s">
        <v>7753</v>
      </c>
      <c r="E4134" s="339" t="s">
        <v>7792</v>
      </c>
      <c r="F4134"/>
      <c r="G4134"/>
      <c r="H4134"/>
    </row>
    <row r="4135" spans="1:8" ht="15" x14ac:dyDescent="0.25">
      <c r="A4135" s="16">
        <f t="shared" si="64"/>
        <v>7139</v>
      </c>
      <c r="B4135">
        <v>7139</v>
      </c>
      <c r="C4135" t="s">
        <v>27794</v>
      </c>
      <c r="D4135" s="16" t="s">
        <v>7753</v>
      </c>
      <c r="E4135" s="339" t="s">
        <v>8092</v>
      </c>
      <c r="F4135"/>
      <c r="G4135"/>
      <c r="H4135"/>
    </row>
    <row r="4136" spans="1:8" ht="15" x14ac:dyDescent="0.25">
      <c r="A4136" s="16">
        <f t="shared" si="64"/>
        <v>7140</v>
      </c>
      <c r="B4136">
        <v>7140</v>
      </c>
      <c r="C4136" t="s">
        <v>27795</v>
      </c>
      <c r="D4136" s="16" t="s">
        <v>7753</v>
      </c>
      <c r="E4136" s="339" t="s">
        <v>22384</v>
      </c>
      <c r="F4136"/>
      <c r="G4136"/>
      <c r="H4136"/>
    </row>
    <row r="4137" spans="1:8" ht="15" x14ac:dyDescent="0.25">
      <c r="A4137" s="16">
        <f t="shared" si="64"/>
        <v>7141</v>
      </c>
      <c r="B4137">
        <v>7141</v>
      </c>
      <c r="C4137" t="s">
        <v>27796</v>
      </c>
      <c r="D4137" s="16" t="s">
        <v>7753</v>
      </c>
      <c r="E4137" s="339" t="s">
        <v>12806</v>
      </c>
      <c r="F4137"/>
      <c r="G4137"/>
      <c r="H4137"/>
    </row>
    <row r="4138" spans="1:8" ht="15" x14ac:dyDescent="0.25">
      <c r="A4138" s="16">
        <f t="shared" si="64"/>
        <v>7143</v>
      </c>
      <c r="B4138">
        <v>7143</v>
      </c>
      <c r="C4138" t="s">
        <v>27797</v>
      </c>
      <c r="D4138" s="16" t="s">
        <v>7753</v>
      </c>
      <c r="E4138" s="339" t="s">
        <v>23894</v>
      </c>
      <c r="F4138"/>
      <c r="G4138"/>
      <c r="H4138"/>
    </row>
    <row r="4139" spans="1:8" ht="15" x14ac:dyDescent="0.25">
      <c r="A4139" s="16">
        <f t="shared" si="64"/>
        <v>7144</v>
      </c>
      <c r="B4139">
        <v>7144</v>
      </c>
      <c r="C4139" t="s">
        <v>27798</v>
      </c>
      <c r="D4139" s="16" t="s">
        <v>7753</v>
      </c>
      <c r="E4139" s="339" t="s">
        <v>15640</v>
      </c>
      <c r="F4139"/>
      <c r="G4139"/>
      <c r="H4139"/>
    </row>
    <row r="4140" spans="1:8" ht="15" x14ac:dyDescent="0.25">
      <c r="A4140" s="16">
        <f t="shared" si="64"/>
        <v>7145</v>
      </c>
      <c r="B4140">
        <v>7145</v>
      </c>
      <c r="C4140" t="s">
        <v>27799</v>
      </c>
      <c r="D4140" s="16" t="s">
        <v>7753</v>
      </c>
      <c r="E4140" s="339" t="s">
        <v>27800</v>
      </c>
      <c r="F4140"/>
      <c r="G4140"/>
      <c r="H4140"/>
    </row>
    <row r="4141" spans="1:8" ht="15" x14ac:dyDescent="0.25">
      <c r="A4141" s="16">
        <f t="shared" si="64"/>
        <v>7142</v>
      </c>
      <c r="B4141">
        <v>7142</v>
      </c>
      <c r="C4141" t="s">
        <v>27801</v>
      </c>
      <c r="D4141" s="16" t="s">
        <v>7753</v>
      </c>
      <c r="E4141" s="339" t="s">
        <v>15613</v>
      </c>
      <c r="F4141"/>
      <c r="G4141"/>
      <c r="H4141"/>
    </row>
    <row r="4142" spans="1:8" ht="15" x14ac:dyDescent="0.25">
      <c r="A4142" s="16">
        <f t="shared" si="64"/>
        <v>3593</v>
      </c>
      <c r="B4142">
        <v>3593</v>
      </c>
      <c r="C4142" t="s">
        <v>27802</v>
      </c>
      <c r="D4142" s="16" t="s">
        <v>7753</v>
      </c>
      <c r="E4142" s="339" t="s">
        <v>20592</v>
      </c>
      <c r="F4142"/>
      <c r="G4142"/>
      <c r="H4142"/>
    </row>
    <row r="4143" spans="1:8" ht="15" x14ac:dyDescent="0.25">
      <c r="A4143" s="16">
        <f t="shared" si="64"/>
        <v>3588</v>
      </c>
      <c r="B4143">
        <v>3588</v>
      </c>
      <c r="C4143" t="s">
        <v>27803</v>
      </c>
      <c r="D4143" s="16" t="s">
        <v>7753</v>
      </c>
      <c r="E4143" s="339" t="s">
        <v>27804</v>
      </c>
      <c r="F4143"/>
      <c r="G4143"/>
      <c r="H4143"/>
    </row>
    <row r="4144" spans="1:8" ht="15" x14ac:dyDescent="0.25">
      <c r="A4144" s="16">
        <f t="shared" si="64"/>
        <v>3585</v>
      </c>
      <c r="B4144">
        <v>3585</v>
      </c>
      <c r="C4144" t="s">
        <v>27805</v>
      </c>
      <c r="D4144" s="16" t="s">
        <v>7753</v>
      </c>
      <c r="E4144" s="339" t="s">
        <v>12683</v>
      </c>
      <c r="F4144"/>
      <c r="G4144"/>
      <c r="H4144"/>
    </row>
    <row r="4145" spans="1:8" ht="15" x14ac:dyDescent="0.25">
      <c r="A4145" s="16">
        <f t="shared" si="64"/>
        <v>3587</v>
      </c>
      <c r="B4145">
        <v>3587</v>
      </c>
      <c r="C4145" t="s">
        <v>27806</v>
      </c>
      <c r="D4145" s="16" t="s">
        <v>7753</v>
      </c>
      <c r="E4145" s="339" t="s">
        <v>27807</v>
      </c>
      <c r="F4145"/>
      <c r="G4145"/>
      <c r="H4145"/>
    </row>
    <row r="4146" spans="1:8" ht="15" x14ac:dyDescent="0.25">
      <c r="A4146" s="16">
        <f t="shared" si="64"/>
        <v>3590</v>
      </c>
      <c r="B4146">
        <v>3590</v>
      </c>
      <c r="C4146" t="s">
        <v>27808</v>
      </c>
      <c r="D4146" s="16" t="s">
        <v>7753</v>
      </c>
      <c r="E4146" s="339" t="s">
        <v>27809</v>
      </c>
      <c r="F4146"/>
      <c r="G4146"/>
      <c r="H4146"/>
    </row>
    <row r="4147" spans="1:8" ht="15" x14ac:dyDescent="0.25">
      <c r="A4147" s="16">
        <f t="shared" si="64"/>
        <v>3589</v>
      </c>
      <c r="B4147">
        <v>3589</v>
      </c>
      <c r="C4147" t="s">
        <v>27810</v>
      </c>
      <c r="D4147" s="16" t="s">
        <v>7753</v>
      </c>
      <c r="E4147" s="339" t="s">
        <v>20677</v>
      </c>
      <c r="F4147"/>
      <c r="G4147"/>
      <c r="H4147"/>
    </row>
    <row r="4148" spans="1:8" ht="15" x14ac:dyDescent="0.25">
      <c r="A4148" s="16">
        <f t="shared" si="64"/>
        <v>3586</v>
      </c>
      <c r="B4148">
        <v>3586</v>
      </c>
      <c r="C4148" t="s">
        <v>27811</v>
      </c>
      <c r="D4148" s="16" t="s">
        <v>7753</v>
      </c>
      <c r="E4148" s="339" t="s">
        <v>14188</v>
      </c>
      <c r="F4148"/>
      <c r="G4148"/>
      <c r="H4148"/>
    </row>
    <row r="4149" spans="1:8" ht="15" x14ac:dyDescent="0.25">
      <c r="A4149" s="16">
        <f t="shared" si="64"/>
        <v>3592</v>
      </c>
      <c r="B4149">
        <v>3592</v>
      </c>
      <c r="C4149" t="s">
        <v>27812</v>
      </c>
      <c r="D4149" s="16" t="s">
        <v>7753</v>
      </c>
      <c r="E4149" s="339" t="s">
        <v>27813</v>
      </c>
      <c r="F4149"/>
      <c r="G4149"/>
      <c r="H4149"/>
    </row>
    <row r="4150" spans="1:8" ht="15" x14ac:dyDescent="0.25">
      <c r="A4150" s="16">
        <f t="shared" si="64"/>
        <v>3591</v>
      </c>
      <c r="B4150">
        <v>3591</v>
      </c>
      <c r="C4150" t="s">
        <v>27814</v>
      </c>
      <c r="D4150" s="16" t="s">
        <v>7753</v>
      </c>
      <c r="E4150" s="339" t="s">
        <v>27815</v>
      </c>
      <c r="F4150"/>
      <c r="G4150"/>
      <c r="H4150"/>
    </row>
    <row r="4151" spans="1:8" ht="15" x14ac:dyDescent="0.25">
      <c r="A4151" s="16">
        <f t="shared" si="64"/>
        <v>40396</v>
      </c>
      <c r="B4151">
        <v>40396</v>
      </c>
      <c r="C4151" t="s">
        <v>27816</v>
      </c>
      <c r="D4151" s="16" t="s">
        <v>7753</v>
      </c>
      <c r="E4151" s="339" t="s">
        <v>27817</v>
      </c>
      <c r="F4151"/>
      <c r="G4151"/>
      <c r="H4151"/>
    </row>
    <row r="4152" spans="1:8" ht="15" x14ac:dyDescent="0.25">
      <c r="A4152" s="16">
        <f t="shared" si="64"/>
        <v>40395</v>
      </c>
      <c r="B4152">
        <v>40395</v>
      </c>
      <c r="C4152" t="s">
        <v>27818</v>
      </c>
      <c r="D4152" s="16" t="s">
        <v>7753</v>
      </c>
      <c r="E4152" s="339" t="s">
        <v>20597</v>
      </c>
      <c r="F4152"/>
      <c r="G4152"/>
      <c r="H4152"/>
    </row>
    <row r="4153" spans="1:8" ht="15" x14ac:dyDescent="0.25">
      <c r="A4153" s="16">
        <f t="shared" si="64"/>
        <v>40392</v>
      </c>
      <c r="B4153">
        <v>40392</v>
      </c>
      <c r="C4153" t="s">
        <v>27819</v>
      </c>
      <c r="D4153" s="16" t="s">
        <v>7753</v>
      </c>
      <c r="E4153" s="339" t="s">
        <v>27820</v>
      </c>
      <c r="F4153"/>
      <c r="G4153"/>
      <c r="H4153"/>
    </row>
    <row r="4154" spans="1:8" ht="15" x14ac:dyDescent="0.25">
      <c r="A4154" s="16">
        <f t="shared" si="64"/>
        <v>40394</v>
      </c>
      <c r="B4154">
        <v>40394</v>
      </c>
      <c r="C4154" t="s">
        <v>27821</v>
      </c>
      <c r="D4154" s="16" t="s">
        <v>7753</v>
      </c>
      <c r="E4154" s="339" t="s">
        <v>27822</v>
      </c>
      <c r="F4154"/>
      <c r="G4154"/>
      <c r="H4154"/>
    </row>
    <row r="4155" spans="1:8" ht="15" x14ac:dyDescent="0.25">
      <c r="A4155" s="16">
        <f t="shared" si="64"/>
        <v>40398</v>
      </c>
      <c r="B4155">
        <v>40398</v>
      </c>
      <c r="C4155" t="s">
        <v>27823</v>
      </c>
      <c r="D4155" s="16" t="s">
        <v>7753</v>
      </c>
      <c r="E4155" s="339" t="s">
        <v>27824</v>
      </c>
      <c r="F4155"/>
      <c r="G4155"/>
      <c r="H4155"/>
    </row>
    <row r="4156" spans="1:8" ht="15" x14ac:dyDescent="0.25">
      <c r="A4156" s="16">
        <f t="shared" si="64"/>
        <v>40397</v>
      </c>
      <c r="B4156">
        <v>40397</v>
      </c>
      <c r="C4156" t="s">
        <v>27825</v>
      </c>
      <c r="D4156" s="16" t="s">
        <v>7753</v>
      </c>
      <c r="E4156" s="339" t="s">
        <v>27826</v>
      </c>
      <c r="F4156"/>
      <c r="G4156"/>
      <c r="H4156"/>
    </row>
    <row r="4157" spans="1:8" ht="15" x14ac:dyDescent="0.25">
      <c r="A4157" s="16">
        <f t="shared" si="64"/>
        <v>40393</v>
      </c>
      <c r="B4157">
        <v>40393</v>
      </c>
      <c r="C4157" t="s">
        <v>27827</v>
      </c>
      <c r="D4157" s="16" t="s">
        <v>7753</v>
      </c>
      <c r="E4157" s="339" t="s">
        <v>14919</v>
      </c>
      <c r="F4157"/>
      <c r="G4157"/>
      <c r="H4157"/>
    </row>
    <row r="4158" spans="1:8" ht="15" x14ac:dyDescent="0.25">
      <c r="A4158" s="16">
        <f t="shared" si="64"/>
        <v>40399</v>
      </c>
      <c r="B4158">
        <v>40399</v>
      </c>
      <c r="C4158" t="s">
        <v>27828</v>
      </c>
      <c r="D4158" s="16" t="s">
        <v>7753</v>
      </c>
      <c r="E4158" s="339" t="s">
        <v>27829</v>
      </c>
      <c r="F4158"/>
      <c r="G4158"/>
      <c r="H4158"/>
    </row>
    <row r="4159" spans="1:8" ht="15" x14ac:dyDescent="0.25">
      <c r="A4159" s="16">
        <f t="shared" si="64"/>
        <v>39322</v>
      </c>
      <c r="B4159">
        <v>39322</v>
      </c>
      <c r="C4159" t="s">
        <v>27830</v>
      </c>
      <c r="D4159" s="16" t="s">
        <v>7753</v>
      </c>
      <c r="E4159" s="339" t="s">
        <v>13370</v>
      </c>
      <c r="F4159"/>
      <c r="G4159"/>
      <c r="H4159"/>
    </row>
    <row r="4160" spans="1:8" ht="15" x14ac:dyDescent="0.25">
      <c r="A4160" s="16">
        <f t="shared" si="64"/>
        <v>39289</v>
      </c>
      <c r="B4160">
        <v>39289</v>
      </c>
      <c r="C4160" t="s">
        <v>27831</v>
      </c>
      <c r="D4160" s="16" t="s">
        <v>7753</v>
      </c>
      <c r="E4160" s="339" t="s">
        <v>27832</v>
      </c>
      <c r="F4160"/>
      <c r="G4160"/>
      <c r="H4160"/>
    </row>
    <row r="4161" spans="1:8" ht="15" x14ac:dyDescent="0.25">
      <c r="A4161" s="16">
        <f t="shared" si="64"/>
        <v>39290</v>
      </c>
      <c r="B4161">
        <v>39290</v>
      </c>
      <c r="C4161" t="s">
        <v>27833</v>
      </c>
      <c r="D4161" s="16" t="s">
        <v>7753</v>
      </c>
      <c r="E4161" s="339" t="s">
        <v>27834</v>
      </c>
      <c r="F4161"/>
      <c r="G4161"/>
      <c r="H4161"/>
    </row>
    <row r="4162" spans="1:8" ht="15" x14ac:dyDescent="0.25">
      <c r="A4162" s="16">
        <f t="shared" si="64"/>
        <v>39291</v>
      </c>
      <c r="B4162">
        <v>39291</v>
      </c>
      <c r="C4162" t="s">
        <v>27835</v>
      </c>
      <c r="D4162" s="16" t="s">
        <v>7753</v>
      </c>
      <c r="E4162" s="339" t="s">
        <v>15100</v>
      </c>
      <c r="F4162"/>
      <c r="G4162"/>
      <c r="H4162"/>
    </row>
    <row r="4163" spans="1:8" ht="15" x14ac:dyDescent="0.25">
      <c r="A4163" s="16">
        <f t="shared" ref="A4163:A4226" si="65">B4163</f>
        <v>41892</v>
      </c>
      <c r="B4163">
        <v>41892</v>
      </c>
      <c r="C4163" t="s">
        <v>27836</v>
      </c>
      <c r="D4163" s="16" t="s">
        <v>7753</v>
      </c>
      <c r="E4163" s="339" t="s">
        <v>21505</v>
      </c>
      <c r="F4163"/>
      <c r="G4163"/>
      <c r="H4163"/>
    </row>
    <row r="4164" spans="1:8" ht="15" x14ac:dyDescent="0.25">
      <c r="A4164" s="16">
        <f t="shared" si="65"/>
        <v>7048</v>
      </c>
      <c r="B4164">
        <v>7048</v>
      </c>
      <c r="C4164" t="s">
        <v>27837</v>
      </c>
      <c r="D4164" s="16" t="s">
        <v>7753</v>
      </c>
      <c r="E4164" s="339" t="s">
        <v>12952</v>
      </c>
      <c r="F4164"/>
      <c r="G4164"/>
      <c r="H4164"/>
    </row>
    <row r="4165" spans="1:8" ht="15" x14ac:dyDescent="0.25">
      <c r="A4165" s="16">
        <f t="shared" si="65"/>
        <v>7088</v>
      </c>
      <c r="B4165">
        <v>7088</v>
      </c>
      <c r="C4165" t="s">
        <v>27838</v>
      </c>
      <c r="D4165" s="16" t="s">
        <v>7753</v>
      </c>
      <c r="E4165" s="339" t="s">
        <v>16660</v>
      </c>
      <c r="F4165"/>
      <c r="G4165"/>
      <c r="H4165"/>
    </row>
    <row r="4166" spans="1:8" ht="15" x14ac:dyDescent="0.25">
      <c r="A4166" s="16">
        <f t="shared" si="65"/>
        <v>20179</v>
      </c>
      <c r="B4166">
        <v>20179</v>
      </c>
      <c r="C4166" t="s">
        <v>27839</v>
      </c>
      <c r="D4166" s="16" t="s">
        <v>7753</v>
      </c>
      <c r="E4166" s="339" t="s">
        <v>16660</v>
      </c>
      <c r="F4166"/>
      <c r="G4166"/>
      <c r="H4166"/>
    </row>
    <row r="4167" spans="1:8" ht="15" x14ac:dyDescent="0.25">
      <c r="A4167" s="16">
        <f t="shared" si="65"/>
        <v>20178</v>
      </c>
      <c r="B4167">
        <v>20178</v>
      </c>
      <c r="C4167" t="s">
        <v>27840</v>
      </c>
      <c r="D4167" s="16" t="s">
        <v>7753</v>
      </c>
      <c r="E4167" s="339" t="s">
        <v>19874</v>
      </c>
      <c r="F4167"/>
      <c r="G4167"/>
      <c r="H4167"/>
    </row>
    <row r="4168" spans="1:8" ht="15" x14ac:dyDescent="0.25">
      <c r="A4168" s="16">
        <f t="shared" si="65"/>
        <v>20180</v>
      </c>
      <c r="B4168">
        <v>20180</v>
      </c>
      <c r="C4168" t="s">
        <v>27841</v>
      </c>
      <c r="D4168" s="16" t="s">
        <v>7753</v>
      </c>
      <c r="E4168" s="339" t="s">
        <v>20526</v>
      </c>
      <c r="F4168"/>
      <c r="G4168"/>
      <c r="H4168"/>
    </row>
    <row r="4169" spans="1:8" ht="15" x14ac:dyDescent="0.25">
      <c r="A4169" s="16">
        <f t="shared" si="65"/>
        <v>20181</v>
      </c>
      <c r="B4169">
        <v>20181</v>
      </c>
      <c r="C4169" t="s">
        <v>27842</v>
      </c>
      <c r="D4169" s="16" t="s">
        <v>7753</v>
      </c>
      <c r="E4169" s="339" t="s">
        <v>27843</v>
      </c>
      <c r="F4169"/>
      <c r="G4169"/>
      <c r="H4169"/>
    </row>
    <row r="4170" spans="1:8" ht="15" x14ac:dyDescent="0.25">
      <c r="A4170" s="16">
        <f t="shared" si="65"/>
        <v>20177</v>
      </c>
      <c r="B4170">
        <v>20177</v>
      </c>
      <c r="C4170" t="s">
        <v>27844</v>
      </c>
      <c r="D4170" s="16" t="s">
        <v>7753</v>
      </c>
      <c r="E4170" s="339" t="s">
        <v>27845</v>
      </c>
      <c r="F4170"/>
      <c r="G4170"/>
      <c r="H4170"/>
    </row>
    <row r="4171" spans="1:8" ht="15" x14ac:dyDescent="0.25">
      <c r="A4171" s="16">
        <f t="shared" si="65"/>
        <v>7070</v>
      </c>
      <c r="B4171">
        <v>7070</v>
      </c>
      <c r="C4171" t="s">
        <v>27846</v>
      </c>
      <c r="D4171" s="16" t="s">
        <v>7753</v>
      </c>
      <c r="E4171" s="339" t="s">
        <v>27847</v>
      </c>
      <c r="F4171"/>
      <c r="G4171"/>
      <c r="H4171"/>
    </row>
    <row r="4172" spans="1:8" ht="15" x14ac:dyDescent="0.25">
      <c r="A4172" s="16">
        <f t="shared" si="65"/>
        <v>40945</v>
      </c>
      <c r="B4172">
        <v>40945</v>
      </c>
      <c r="C4172" t="s">
        <v>27848</v>
      </c>
      <c r="D4172" s="16" t="s">
        <v>7754</v>
      </c>
      <c r="E4172" s="339" t="s">
        <v>27849</v>
      </c>
      <c r="F4172"/>
      <c r="G4172"/>
      <c r="H4172"/>
    </row>
    <row r="4173" spans="1:8" ht="15" x14ac:dyDescent="0.25">
      <c r="A4173" s="16">
        <f t="shared" si="65"/>
        <v>40946</v>
      </c>
      <c r="B4173">
        <v>40946</v>
      </c>
      <c r="C4173" t="s">
        <v>27850</v>
      </c>
      <c r="D4173" s="16" t="s">
        <v>7813</v>
      </c>
      <c r="E4173" s="339" t="s">
        <v>27851</v>
      </c>
      <c r="F4173"/>
      <c r="G4173"/>
      <c r="H4173"/>
    </row>
    <row r="4174" spans="1:8" ht="15" x14ac:dyDescent="0.25">
      <c r="A4174" s="16">
        <f t="shared" si="65"/>
        <v>7153</v>
      </c>
      <c r="B4174">
        <v>7153</v>
      </c>
      <c r="C4174" t="s">
        <v>27852</v>
      </c>
      <c r="D4174" s="16" t="s">
        <v>7754</v>
      </c>
      <c r="E4174" s="339" t="s">
        <v>19852</v>
      </c>
      <c r="F4174"/>
      <c r="G4174"/>
      <c r="H4174"/>
    </row>
    <row r="4175" spans="1:8" ht="15" x14ac:dyDescent="0.25">
      <c r="A4175" s="16">
        <f t="shared" si="65"/>
        <v>41089</v>
      </c>
      <c r="B4175">
        <v>41089</v>
      </c>
      <c r="C4175" t="s">
        <v>27853</v>
      </c>
      <c r="D4175" s="16" t="s">
        <v>7813</v>
      </c>
      <c r="E4175" s="339" t="s">
        <v>27854</v>
      </c>
      <c r="F4175"/>
      <c r="G4175"/>
      <c r="H4175"/>
    </row>
    <row r="4176" spans="1:8" ht="15" x14ac:dyDescent="0.25">
      <c r="A4176" s="16">
        <f t="shared" si="65"/>
        <v>40943</v>
      </c>
      <c r="B4176">
        <v>40943</v>
      </c>
      <c r="C4176" t="s">
        <v>27855</v>
      </c>
      <c r="D4176" s="16" t="s">
        <v>7754</v>
      </c>
      <c r="E4176" s="339" t="s">
        <v>8372</v>
      </c>
      <c r="F4176"/>
      <c r="G4176"/>
      <c r="H4176"/>
    </row>
    <row r="4177" spans="1:8" ht="15" x14ac:dyDescent="0.25">
      <c r="A4177" s="16">
        <f t="shared" si="65"/>
        <v>40944</v>
      </c>
      <c r="B4177">
        <v>40944</v>
      </c>
      <c r="C4177" t="s">
        <v>27856</v>
      </c>
      <c r="D4177" s="16" t="s">
        <v>7813</v>
      </c>
      <c r="E4177" s="339" t="s">
        <v>27857</v>
      </c>
      <c r="F4177"/>
      <c r="G4177"/>
      <c r="H4177"/>
    </row>
    <row r="4178" spans="1:8" ht="15" x14ac:dyDescent="0.25">
      <c r="A4178" s="16">
        <f t="shared" si="65"/>
        <v>6175</v>
      </c>
      <c r="B4178">
        <v>6175</v>
      </c>
      <c r="C4178" t="s">
        <v>27858</v>
      </c>
      <c r="D4178" s="16" t="s">
        <v>7754</v>
      </c>
      <c r="E4178" s="339" t="s">
        <v>27859</v>
      </c>
      <c r="F4178"/>
      <c r="G4178"/>
      <c r="H4178"/>
    </row>
    <row r="4179" spans="1:8" ht="15" x14ac:dyDescent="0.25">
      <c r="A4179" s="16">
        <f t="shared" si="65"/>
        <v>41092</v>
      </c>
      <c r="B4179">
        <v>41092</v>
      </c>
      <c r="C4179" t="s">
        <v>27860</v>
      </c>
      <c r="D4179" s="16" t="s">
        <v>7813</v>
      </c>
      <c r="E4179" s="339" t="s">
        <v>27861</v>
      </c>
      <c r="F4179"/>
      <c r="G4179"/>
      <c r="H4179"/>
    </row>
    <row r="4180" spans="1:8" ht="15" x14ac:dyDescent="0.25">
      <c r="A4180" s="16">
        <f t="shared" si="65"/>
        <v>37712</v>
      </c>
      <c r="B4180">
        <v>37712</v>
      </c>
      <c r="C4180" t="s">
        <v>27862</v>
      </c>
      <c r="D4180" s="16" t="s">
        <v>7752</v>
      </c>
      <c r="E4180" s="339" t="s">
        <v>18133</v>
      </c>
      <c r="F4180"/>
      <c r="G4180"/>
      <c r="H4180"/>
    </row>
    <row r="4181" spans="1:8" ht="15" x14ac:dyDescent="0.25">
      <c r="A4181" s="16">
        <f t="shared" si="65"/>
        <v>34547</v>
      </c>
      <c r="B4181">
        <v>34547</v>
      </c>
      <c r="C4181" t="s">
        <v>27863</v>
      </c>
      <c r="D4181" s="16" t="s">
        <v>7757</v>
      </c>
      <c r="E4181" s="339" t="s">
        <v>22137</v>
      </c>
      <c r="F4181"/>
      <c r="G4181"/>
      <c r="H4181"/>
    </row>
    <row r="4182" spans="1:8" ht="15" x14ac:dyDescent="0.25">
      <c r="A4182" s="16">
        <f t="shared" si="65"/>
        <v>34548</v>
      </c>
      <c r="B4182">
        <v>34548</v>
      </c>
      <c r="C4182" t="s">
        <v>27864</v>
      </c>
      <c r="D4182" s="16" t="s">
        <v>7757</v>
      </c>
      <c r="E4182" s="339" t="s">
        <v>20253</v>
      </c>
      <c r="F4182"/>
      <c r="G4182"/>
      <c r="H4182"/>
    </row>
    <row r="4183" spans="1:8" ht="15" x14ac:dyDescent="0.25">
      <c r="A4183" s="16">
        <f t="shared" si="65"/>
        <v>34558</v>
      </c>
      <c r="B4183">
        <v>34558</v>
      </c>
      <c r="C4183" t="s">
        <v>27865</v>
      </c>
      <c r="D4183" s="16" t="s">
        <v>7757</v>
      </c>
      <c r="E4183" s="339" t="s">
        <v>15054</v>
      </c>
      <c r="F4183"/>
      <c r="G4183"/>
      <c r="H4183"/>
    </row>
    <row r="4184" spans="1:8" ht="15" x14ac:dyDescent="0.25">
      <c r="A4184" s="16">
        <f t="shared" si="65"/>
        <v>34550</v>
      </c>
      <c r="B4184">
        <v>34550</v>
      </c>
      <c r="C4184" t="s">
        <v>27866</v>
      </c>
      <c r="D4184" s="16" t="s">
        <v>7757</v>
      </c>
      <c r="E4184" s="339" t="s">
        <v>21935</v>
      </c>
      <c r="F4184"/>
      <c r="G4184"/>
      <c r="H4184"/>
    </row>
    <row r="4185" spans="1:8" ht="15" x14ac:dyDescent="0.25">
      <c r="A4185" s="16">
        <f t="shared" si="65"/>
        <v>34557</v>
      </c>
      <c r="B4185">
        <v>34557</v>
      </c>
      <c r="C4185" t="s">
        <v>27867</v>
      </c>
      <c r="D4185" s="16" t="s">
        <v>7757</v>
      </c>
      <c r="E4185" s="339" t="s">
        <v>15538</v>
      </c>
      <c r="F4185"/>
      <c r="G4185"/>
      <c r="H4185"/>
    </row>
    <row r="4186" spans="1:8" ht="15" x14ac:dyDescent="0.25">
      <c r="A4186" s="16">
        <f t="shared" si="65"/>
        <v>37411</v>
      </c>
      <c r="B4186">
        <v>37411</v>
      </c>
      <c r="C4186" t="s">
        <v>27868</v>
      </c>
      <c r="D4186" s="16" t="s">
        <v>7752</v>
      </c>
      <c r="E4186" s="339" t="s">
        <v>15987</v>
      </c>
      <c r="F4186"/>
      <c r="G4186"/>
      <c r="H4186"/>
    </row>
    <row r="4187" spans="1:8" ht="15" x14ac:dyDescent="0.25">
      <c r="A4187" s="16">
        <f t="shared" si="65"/>
        <v>39508</v>
      </c>
      <c r="B4187">
        <v>39508</v>
      </c>
      <c r="C4187" t="s">
        <v>27869</v>
      </c>
      <c r="D4187" s="16" t="s">
        <v>7752</v>
      </c>
      <c r="E4187" s="339" t="s">
        <v>11319</v>
      </c>
      <c r="F4187"/>
      <c r="G4187"/>
      <c r="H4187"/>
    </row>
    <row r="4188" spans="1:8" ht="15" x14ac:dyDescent="0.25">
      <c r="A4188" s="16">
        <f t="shared" si="65"/>
        <v>39507</v>
      </c>
      <c r="B4188">
        <v>39507</v>
      </c>
      <c r="C4188" t="s">
        <v>27870</v>
      </c>
      <c r="D4188" s="16" t="s">
        <v>7752</v>
      </c>
      <c r="E4188" s="339" t="s">
        <v>21426</v>
      </c>
      <c r="F4188"/>
      <c r="G4188"/>
      <c r="H4188"/>
    </row>
    <row r="4189" spans="1:8" ht="15" x14ac:dyDescent="0.25">
      <c r="A4189" s="16">
        <f t="shared" si="65"/>
        <v>7155</v>
      </c>
      <c r="B4189">
        <v>7155</v>
      </c>
      <c r="C4189" t="s">
        <v>27871</v>
      </c>
      <c r="D4189" s="16" t="s">
        <v>7752</v>
      </c>
      <c r="E4189" s="339" t="s">
        <v>16589</v>
      </c>
      <c r="F4189"/>
      <c r="G4189"/>
      <c r="H4189"/>
    </row>
    <row r="4190" spans="1:8" ht="15" x14ac:dyDescent="0.25">
      <c r="A4190" s="16">
        <f t="shared" si="65"/>
        <v>42406</v>
      </c>
      <c r="B4190">
        <v>42406</v>
      </c>
      <c r="C4190" t="s">
        <v>27872</v>
      </c>
      <c r="D4190" s="16" t="s">
        <v>7752</v>
      </c>
      <c r="E4190" s="339" t="s">
        <v>24887</v>
      </c>
      <c r="F4190"/>
      <c r="G4190"/>
      <c r="H4190"/>
    </row>
    <row r="4191" spans="1:8" ht="15" x14ac:dyDescent="0.25">
      <c r="A4191" s="16">
        <f t="shared" si="65"/>
        <v>7156</v>
      </c>
      <c r="B4191">
        <v>7156</v>
      </c>
      <c r="C4191" t="s">
        <v>27873</v>
      </c>
      <c r="D4191" s="16" t="s">
        <v>7752</v>
      </c>
      <c r="E4191" s="339" t="s">
        <v>14159</v>
      </c>
      <c r="F4191"/>
      <c r="G4191"/>
      <c r="H4191"/>
    </row>
    <row r="4192" spans="1:8" ht="15" x14ac:dyDescent="0.25">
      <c r="A4192" s="16">
        <f t="shared" si="65"/>
        <v>43127</v>
      </c>
      <c r="B4192">
        <v>43127</v>
      </c>
      <c r="C4192" t="s">
        <v>27874</v>
      </c>
      <c r="D4192" s="16" t="s">
        <v>7752</v>
      </c>
      <c r="E4192" s="339" t="s">
        <v>27875</v>
      </c>
      <c r="F4192"/>
      <c r="G4192"/>
      <c r="H4192"/>
    </row>
    <row r="4193" spans="1:8" ht="15" x14ac:dyDescent="0.25">
      <c r="A4193" s="16">
        <f t="shared" si="65"/>
        <v>10917</v>
      </c>
      <c r="B4193">
        <v>10917</v>
      </c>
      <c r="C4193" t="s">
        <v>27876</v>
      </c>
      <c r="D4193" s="16" t="s">
        <v>7752</v>
      </c>
      <c r="E4193" s="339" t="s">
        <v>27877</v>
      </c>
      <c r="F4193"/>
      <c r="G4193"/>
      <c r="H4193"/>
    </row>
    <row r="4194" spans="1:8" ht="15" x14ac:dyDescent="0.25">
      <c r="A4194" s="16">
        <f t="shared" si="65"/>
        <v>21141</v>
      </c>
      <c r="B4194">
        <v>21141</v>
      </c>
      <c r="C4194" t="s">
        <v>27878</v>
      </c>
      <c r="D4194" s="16" t="s">
        <v>7752</v>
      </c>
      <c r="E4194" s="339" t="s">
        <v>11560</v>
      </c>
      <c r="F4194"/>
      <c r="G4194"/>
      <c r="H4194"/>
    </row>
    <row r="4195" spans="1:8" ht="15" x14ac:dyDescent="0.25">
      <c r="A4195" s="16">
        <f t="shared" si="65"/>
        <v>39509</v>
      </c>
      <c r="B4195">
        <v>39509</v>
      </c>
      <c r="C4195" t="s">
        <v>27879</v>
      </c>
      <c r="D4195" s="16" t="s">
        <v>7752</v>
      </c>
      <c r="E4195" s="339" t="s">
        <v>7912</v>
      </c>
      <c r="F4195"/>
      <c r="G4195"/>
      <c r="H4195"/>
    </row>
    <row r="4196" spans="1:8" ht="15" x14ac:dyDescent="0.25">
      <c r="A4196" s="16">
        <f t="shared" si="65"/>
        <v>44529</v>
      </c>
      <c r="B4196">
        <v>44529</v>
      </c>
      <c r="C4196" t="s">
        <v>27880</v>
      </c>
      <c r="D4196" s="16" t="s">
        <v>7752</v>
      </c>
      <c r="E4196" s="339" t="s">
        <v>12634</v>
      </c>
      <c r="F4196"/>
      <c r="G4196"/>
      <c r="H4196"/>
    </row>
    <row r="4197" spans="1:8" ht="15" x14ac:dyDescent="0.25">
      <c r="A4197" s="16">
        <f t="shared" si="65"/>
        <v>7167</v>
      </c>
      <c r="B4197">
        <v>7167</v>
      </c>
      <c r="C4197" t="s">
        <v>27881</v>
      </c>
      <c r="D4197" s="16" t="s">
        <v>7752</v>
      </c>
      <c r="E4197" s="339" t="s">
        <v>16521</v>
      </c>
      <c r="F4197"/>
      <c r="G4197"/>
      <c r="H4197"/>
    </row>
    <row r="4198" spans="1:8" ht="15" x14ac:dyDescent="0.25">
      <c r="A4198" s="16">
        <f t="shared" si="65"/>
        <v>10928</v>
      </c>
      <c r="B4198">
        <v>10928</v>
      </c>
      <c r="C4198" t="s">
        <v>27882</v>
      </c>
      <c r="D4198" s="16" t="s">
        <v>7752</v>
      </c>
      <c r="E4198" s="339" t="s">
        <v>10147</v>
      </c>
      <c r="F4198"/>
      <c r="G4198"/>
      <c r="H4198"/>
    </row>
    <row r="4199" spans="1:8" ht="15" x14ac:dyDescent="0.25">
      <c r="A4199" s="16">
        <f t="shared" si="65"/>
        <v>10933</v>
      </c>
      <c r="B4199">
        <v>10933</v>
      </c>
      <c r="C4199" t="s">
        <v>27883</v>
      </c>
      <c r="D4199" s="16" t="s">
        <v>7752</v>
      </c>
      <c r="E4199" s="339" t="s">
        <v>13358</v>
      </c>
      <c r="F4199"/>
      <c r="G4199"/>
      <c r="H4199"/>
    </row>
    <row r="4200" spans="1:8" ht="15" x14ac:dyDescent="0.25">
      <c r="A4200" s="16">
        <f t="shared" si="65"/>
        <v>7158</v>
      </c>
      <c r="B4200">
        <v>7158</v>
      </c>
      <c r="C4200" t="s">
        <v>27884</v>
      </c>
      <c r="D4200" s="16" t="s">
        <v>7752</v>
      </c>
      <c r="E4200" s="339" t="s">
        <v>13305</v>
      </c>
      <c r="F4200"/>
      <c r="G4200"/>
      <c r="H4200"/>
    </row>
    <row r="4201" spans="1:8" ht="15" x14ac:dyDescent="0.25">
      <c r="A4201" s="16">
        <f t="shared" si="65"/>
        <v>10927</v>
      </c>
      <c r="B4201">
        <v>10927</v>
      </c>
      <c r="C4201" t="s">
        <v>27885</v>
      </c>
      <c r="D4201" s="16" t="s">
        <v>7752</v>
      </c>
      <c r="E4201" s="339" t="s">
        <v>27886</v>
      </c>
      <c r="F4201"/>
      <c r="G4201"/>
      <c r="H4201"/>
    </row>
    <row r="4202" spans="1:8" ht="15" x14ac:dyDescent="0.25">
      <c r="A4202" s="16">
        <f t="shared" si="65"/>
        <v>7162</v>
      </c>
      <c r="B4202">
        <v>7162</v>
      </c>
      <c r="C4202" t="s">
        <v>27887</v>
      </c>
      <c r="D4202" s="16" t="s">
        <v>7752</v>
      </c>
      <c r="E4202" s="339" t="s">
        <v>15693</v>
      </c>
      <c r="F4202"/>
      <c r="G4202"/>
      <c r="H4202"/>
    </row>
    <row r="4203" spans="1:8" ht="15" x14ac:dyDescent="0.25">
      <c r="A4203" s="16">
        <f t="shared" si="65"/>
        <v>10932</v>
      </c>
      <c r="B4203">
        <v>10932</v>
      </c>
      <c r="C4203" t="s">
        <v>27888</v>
      </c>
      <c r="D4203" s="16" t="s">
        <v>7752</v>
      </c>
      <c r="E4203" s="339" t="s">
        <v>16674</v>
      </c>
      <c r="F4203"/>
      <c r="G4203"/>
      <c r="H4203"/>
    </row>
    <row r="4204" spans="1:8" ht="15" x14ac:dyDescent="0.25">
      <c r="A4204" s="16">
        <f t="shared" si="65"/>
        <v>10937</v>
      </c>
      <c r="B4204">
        <v>10937</v>
      </c>
      <c r="C4204" t="s">
        <v>27889</v>
      </c>
      <c r="D4204" s="16" t="s">
        <v>7752</v>
      </c>
      <c r="E4204" s="339" t="s">
        <v>13313</v>
      </c>
      <c r="F4204"/>
      <c r="G4204"/>
      <c r="H4204"/>
    </row>
    <row r="4205" spans="1:8" ht="15" x14ac:dyDescent="0.25">
      <c r="A4205" s="16">
        <f t="shared" si="65"/>
        <v>10935</v>
      </c>
      <c r="B4205">
        <v>10935</v>
      </c>
      <c r="C4205" t="s">
        <v>27890</v>
      </c>
      <c r="D4205" s="16" t="s">
        <v>7752</v>
      </c>
      <c r="E4205" s="339" t="s">
        <v>27891</v>
      </c>
      <c r="F4205"/>
      <c r="G4205"/>
      <c r="H4205"/>
    </row>
    <row r="4206" spans="1:8" ht="15" x14ac:dyDescent="0.25">
      <c r="A4206" s="16">
        <f t="shared" si="65"/>
        <v>10931</v>
      </c>
      <c r="B4206">
        <v>10931</v>
      </c>
      <c r="C4206" t="s">
        <v>27892</v>
      </c>
      <c r="D4206" s="16" t="s">
        <v>7752</v>
      </c>
      <c r="E4206" s="339" t="s">
        <v>12785</v>
      </c>
      <c r="F4206"/>
      <c r="G4206"/>
      <c r="H4206"/>
    </row>
    <row r="4207" spans="1:8" ht="15" x14ac:dyDescent="0.25">
      <c r="A4207" s="16">
        <f t="shared" si="65"/>
        <v>7164</v>
      </c>
      <c r="B4207">
        <v>7164</v>
      </c>
      <c r="C4207" t="s">
        <v>27893</v>
      </c>
      <c r="D4207" s="16" t="s">
        <v>7752</v>
      </c>
      <c r="E4207" s="339" t="s">
        <v>15114</v>
      </c>
      <c r="F4207"/>
      <c r="G4207"/>
      <c r="H4207"/>
    </row>
    <row r="4208" spans="1:8" ht="15" x14ac:dyDescent="0.25">
      <c r="A4208" s="16">
        <f t="shared" si="65"/>
        <v>36887</v>
      </c>
      <c r="B4208">
        <v>36887</v>
      </c>
      <c r="C4208" t="s">
        <v>27894</v>
      </c>
      <c r="D4208" s="16" t="s">
        <v>7752</v>
      </c>
      <c r="E4208" s="339" t="s">
        <v>20175</v>
      </c>
      <c r="F4208"/>
      <c r="G4208"/>
      <c r="H4208"/>
    </row>
    <row r="4209" spans="1:8" ht="15" x14ac:dyDescent="0.25">
      <c r="A4209" s="16">
        <f t="shared" si="65"/>
        <v>34630</v>
      </c>
      <c r="B4209">
        <v>34630</v>
      </c>
      <c r="C4209" t="s">
        <v>27895</v>
      </c>
      <c r="D4209" s="16" t="s">
        <v>7753</v>
      </c>
      <c r="E4209" s="339" t="s">
        <v>27896</v>
      </c>
      <c r="F4209"/>
      <c r="G4209"/>
      <c r="H4209"/>
    </row>
    <row r="4210" spans="1:8" ht="15" x14ac:dyDescent="0.25">
      <c r="A4210" s="16">
        <f t="shared" si="65"/>
        <v>7161</v>
      </c>
      <c r="B4210">
        <v>7161</v>
      </c>
      <c r="C4210" t="s">
        <v>27897</v>
      </c>
      <c r="D4210" s="16" t="s">
        <v>7752</v>
      </c>
      <c r="E4210" s="339" t="s">
        <v>27898</v>
      </c>
      <c r="F4210"/>
      <c r="G4210"/>
      <c r="H4210"/>
    </row>
    <row r="4211" spans="1:8" ht="15" x14ac:dyDescent="0.25">
      <c r="A4211" s="16">
        <f t="shared" si="65"/>
        <v>7170</v>
      </c>
      <c r="B4211">
        <v>7170</v>
      </c>
      <c r="C4211" t="s">
        <v>27899</v>
      </c>
      <c r="D4211" s="16" t="s">
        <v>7752</v>
      </c>
      <c r="E4211" s="339" t="s">
        <v>11315</v>
      </c>
      <c r="F4211"/>
      <c r="G4211"/>
      <c r="H4211"/>
    </row>
    <row r="4212" spans="1:8" ht="15" x14ac:dyDescent="0.25">
      <c r="A4212" s="16">
        <f t="shared" si="65"/>
        <v>37524</v>
      </c>
      <c r="B4212">
        <v>37524</v>
      </c>
      <c r="C4212" t="s">
        <v>27900</v>
      </c>
      <c r="D4212" s="16" t="s">
        <v>7757</v>
      </c>
      <c r="E4212" s="339" t="s">
        <v>12995</v>
      </c>
      <c r="F4212"/>
      <c r="G4212"/>
      <c r="H4212"/>
    </row>
    <row r="4213" spans="1:8" ht="15" x14ac:dyDescent="0.25">
      <c r="A4213" s="16">
        <f t="shared" si="65"/>
        <v>37525</v>
      </c>
      <c r="B4213">
        <v>37525</v>
      </c>
      <c r="C4213" t="s">
        <v>27901</v>
      </c>
      <c r="D4213" s="16" t="s">
        <v>7757</v>
      </c>
      <c r="E4213" s="339" t="s">
        <v>8159</v>
      </c>
      <c r="F4213"/>
      <c r="G4213"/>
      <c r="H4213"/>
    </row>
    <row r="4214" spans="1:8" ht="15" x14ac:dyDescent="0.25">
      <c r="A4214" s="16">
        <f t="shared" si="65"/>
        <v>36789</v>
      </c>
      <c r="B4214">
        <v>36789</v>
      </c>
      <c r="C4214" t="s">
        <v>27902</v>
      </c>
      <c r="D4214" s="16" t="s">
        <v>7753</v>
      </c>
      <c r="E4214" s="339" t="s">
        <v>12680</v>
      </c>
      <c r="F4214"/>
      <c r="G4214"/>
      <c r="H4214"/>
    </row>
    <row r="4215" spans="1:8" ht="15" x14ac:dyDescent="0.25">
      <c r="A4215" s="16">
        <f t="shared" si="65"/>
        <v>7173</v>
      </c>
      <c r="B4215">
        <v>7173</v>
      </c>
      <c r="C4215" t="s">
        <v>27903</v>
      </c>
      <c r="D4215" s="16" t="s">
        <v>7863</v>
      </c>
      <c r="E4215" s="339" t="s">
        <v>27904</v>
      </c>
      <c r="F4215"/>
      <c r="G4215"/>
      <c r="H4215"/>
    </row>
    <row r="4216" spans="1:8" ht="15" x14ac:dyDescent="0.25">
      <c r="A4216" s="16">
        <f t="shared" si="65"/>
        <v>7175</v>
      </c>
      <c r="B4216">
        <v>7175</v>
      </c>
      <c r="C4216" t="s">
        <v>27905</v>
      </c>
      <c r="D4216" s="16" t="s">
        <v>7753</v>
      </c>
      <c r="E4216" s="339" t="s">
        <v>18044</v>
      </c>
      <c r="F4216"/>
      <c r="G4216"/>
      <c r="H4216"/>
    </row>
    <row r="4217" spans="1:8" ht="15" x14ac:dyDescent="0.25">
      <c r="A4217" s="16">
        <f t="shared" si="65"/>
        <v>40741</v>
      </c>
      <c r="B4217">
        <v>40741</v>
      </c>
      <c r="C4217" t="s">
        <v>27906</v>
      </c>
      <c r="D4217" s="16" t="s">
        <v>7753</v>
      </c>
      <c r="E4217" s="339" t="s">
        <v>9236</v>
      </c>
      <c r="F4217"/>
      <c r="G4217"/>
      <c r="H4217"/>
    </row>
    <row r="4218" spans="1:8" ht="15" x14ac:dyDescent="0.25">
      <c r="A4218" s="16">
        <f t="shared" si="65"/>
        <v>7184</v>
      </c>
      <c r="B4218">
        <v>7184</v>
      </c>
      <c r="C4218" t="s">
        <v>27907</v>
      </c>
      <c r="D4218" s="16" t="s">
        <v>7752</v>
      </c>
      <c r="E4218" s="339" t="s">
        <v>27908</v>
      </c>
      <c r="F4218"/>
      <c r="G4218"/>
      <c r="H4218"/>
    </row>
    <row r="4219" spans="1:8" ht="15" x14ac:dyDescent="0.25">
      <c r="A4219" s="16">
        <f t="shared" si="65"/>
        <v>34458</v>
      </c>
      <c r="B4219">
        <v>34458</v>
      </c>
      <c r="C4219" t="s">
        <v>27909</v>
      </c>
      <c r="D4219" s="16" t="s">
        <v>7753</v>
      </c>
      <c r="E4219" s="339" t="s">
        <v>27910</v>
      </c>
      <c r="F4219"/>
      <c r="G4219"/>
      <c r="H4219"/>
    </row>
    <row r="4220" spans="1:8" ht="15" x14ac:dyDescent="0.25">
      <c r="A4220" s="16">
        <f t="shared" si="65"/>
        <v>34464</v>
      </c>
      <c r="B4220">
        <v>34464</v>
      </c>
      <c r="C4220" t="s">
        <v>27911</v>
      </c>
      <c r="D4220" s="16" t="s">
        <v>7753</v>
      </c>
      <c r="E4220" s="339" t="s">
        <v>27912</v>
      </c>
      <c r="F4220"/>
      <c r="G4220"/>
      <c r="H4220"/>
    </row>
    <row r="4221" spans="1:8" ht="15" x14ac:dyDescent="0.25">
      <c r="A4221" s="16">
        <f t="shared" si="65"/>
        <v>34468</v>
      </c>
      <c r="B4221">
        <v>34468</v>
      </c>
      <c r="C4221" t="s">
        <v>27913</v>
      </c>
      <c r="D4221" s="16" t="s">
        <v>7753</v>
      </c>
      <c r="E4221" s="339" t="s">
        <v>27914</v>
      </c>
      <c r="F4221"/>
      <c r="G4221"/>
      <c r="H4221"/>
    </row>
    <row r="4222" spans="1:8" ht="15" x14ac:dyDescent="0.25">
      <c r="A4222" s="16">
        <f t="shared" si="65"/>
        <v>34473</v>
      </c>
      <c r="B4222">
        <v>34473</v>
      </c>
      <c r="C4222" t="s">
        <v>27915</v>
      </c>
      <c r="D4222" s="16" t="s">
        <v>7753</v>
      </c>
      <c r="E4222" s="339" t="s">
        <v>27916</v>
      </c>
      <c r="F4222"/>
      <c r="G4222"/>
      <c r="H4222"/>
    </row>
    <row r="4223" spans="1:8" ht="15" x14ac:dyDescent="0.25">
      <c r="A4223" s="16">
        <f t="shared" si="65"/>
        <v>34480</v>
      </c>
      <c r="B4223">
        <v>34480</v>
      </c>
      <c r="C4223" t="s">
        <v>27917</v>
      </c>
      <c r="D4223" s="16" t="s">
        <v>7753</v>
      </c>
      <c r="E4223" s="339" t="s">
        <v>27918</v>
      </c>
      <c r="F4223"/>
      <c r="G4223"/>
      <c r="H4223"/>
    </row>
    <row r="4224" spans="1:8" ht="15" x14ac:dyDescent="0.25">
      <c r="A4224" s="16">
        <f t="shared" si="65"/>
        <v>34486</v>
      </c>
      <c r="B4224">
        <v>34486</v>
      </c>
      <c r="C4224" t="s">
        <v>27919</v>
      </c>
      <c r="D4224" s="16" t="s">
        <v>7753</v>
      </c>
      <c r="E4224" s="339" t="s">
        <v>27920</v>
      </c>
      <c r="F4224"/>
      <c r="G4224"/>
      <c r="H4224"/>
    </row>
    <row r="4225" spans="1:8" ht="15" x14ac:dyDescent="0.25">
      <c r="A4225" s="16">
        <f t="shared" si="65"/>
        <v>7190</v>
      </c>
      <c r="B4225">
        <v>7190</v>
      </c>
      <c r="C4225" t="s">
        <v>27921</v>
      </c>
      <c r="D4225" s="16" t="s">
        <v>7753</v>
      </c>
      <c r="E4225" s="339" t="s">
        <v>21840</v>
      </c>
      <c r="F4225"/>
      <c r="G4225"/>
      <c r="H4225"/>
    </row>
    <row r="4226" spans="1:8" ht="15" x14ac:dyDescent="0.25">
      <c r="A4226" s="16">
        <f t="shared" si="65"/>
        <v>34417</v>
      </c>
      <c r="B4226">
        <v>34417</v>
      </c>
      <c r="C4226" t="s">
        <v>27922</v>
      </c>
      <c r="D4226" s="16" t="s">
        <v>7753</v>
      </c>
      <c r="E4226" s="339" t="s">
        <v>15670</v>
      </c>
      <c r="F4226"/>
      <c r="G4226"/>
      <c r="H4226"/>
    </row>
    <row r="4227" spans="1:8" ht="15" x14ac:dyDescent="0.25">
      <c r="A4227" s="16">
        <f t="shared" ref="A4227:A4290" si="66">B4227</f>
        <v>7213</v>
      </c>
      <c r="B4227">
        <v>7213</v>
      </c>
      <c r="C4227" t="s">
        <v>27923</v>
      </c>
      <c r="D4227" s="16" t="s">
        <v>7752</v>
      </c>
      <c r="E4227" s="339" t="s">
        <v>12662</v>
      </c>
      <c r="F4227"/>
      <c r="G4227"/>
      <c r="H4227"/>
    </row>
    <row r="4228" spans="1:8" ht="15" x14ac:dyDescent="0.25">
      <c r="A4228" s="16">
        <f t="shared" si="66"/>
        <v>7195</v>
      </c>
      <c r="B4228">
        <v>7195</v>
      </c>
      <c r="C4228" t="s">
        <v>27924</v>
      </c>
      <c r="D4228" s="16" t="s">
        <v>7753</v>
      </c>
      <c r="E4228" s="339" t="s">
        <v>16455</v>
      </c>
      <c r="F4228"/>
      <c r="G4228"/>
      <c r="H4228"/>
    </row>
    <row r="4229" spans="1:8" ht="15" x14ac:dyDescent="0.25">
      <c r="A4229" s="16">
        <f t="shared" si="66"/>
        <v>7186</v>
      </c>
      <c r="B4229">
        <v>7186</v>
      </c>
      <c r="C4229" t="s">
        <v>27925</v>
      </c>
      <c r="D4229" s="16" t="s">
        <v>7753</v>
      </c>
      <c r="E4229" s="339" t="s">
        <v>13600</v>
      </c>
      <c r="F4229"/>
      <c r="G4229"/>
      <c r="H4229"/>
    </row>
    <row r="4230" spans="1:8" ht="15" x14ac:dyDescent="0.25">
      <c r="A4230" s="16">
        <f t="shared" si="66"/>
        <v>7194</v>
      </c>
      <c r="B4230">
        <v>7194</v>
      </c>
      <c r="C4230" t="s">
        <v>27926</v>
      </c>
      <c r="D4230" s="16" t="s">
        <v>7752</v>
      </c>
      <c r="E4230" s="339" t="s">
        <v>21275</v>
      </c>
      <c r="F4230"/>
      <c r="G4230"/>
      <c r="H4230"/>
    </row>
    <row r="4231" spans="1:8" ht="15" x14ac:dyDescent="0.25">
      <c r="A4231" s="16">
        <f t="shared" si="66"/>
        <v>7197</v>
      </c>
      <c r="B4231">
        <v>7197</v>
      </c>
      <c r="C4231" t="s">
        <v>27927</v>
      </c>
      <c r="D4231" s="16" t="s">
        <v>7753</v>
      </c>
      <c r="E4231" s="339" t="s">
        <v>27928</v>
      </c>
      <c r="F4231"/>
      <c r="G4231"/>
      <c r="H4231"/>
    </row>
    <row r="4232" spans="1:8" ht="15" x14ac:dyDescent="0.25">
      <c r="A4232" s="16">
        <f t="shared" si="66"/>
        <v>7192</v>
      </c>
      <c r="B4232">
        <v>7192</v>
      </c>
      <c r="C4232" t="s">
        <v>27929</v>
      </c>
      <c r="D4232" s="16" t="s">
        <v>7753</v>
      </c>
      <c r="E4232" s="339" t="s">
        <v>27930</v>
      </c>
      <c r="F4232"/>
      <c r="G4232"/>
      <c r="H4232"/>
    </row>
    <row r="4233" spans="1:8" ht="15" x14ac:dyDescent="0.25">
      <c r="A4233" s="16">
        <f t="shared" si="66"/>
        <v>7193</v>
      </c>
      <c r="B4233">
        <v>7193</v>
      </c>
      <c r="C4233" t="s">
        <v>27931</v>
      </c>
      <c r="D4233" s="16" t="s">
        <v>7753</v>
      </c>
      <c r="E4233" s="339" t="s">
        <v>27932</v>
      </c>
      <c r="F4233"/>
      <c r="G4233"/>
      <c r="H4233"/>
    </row>
    <row r="4234" spans="1:8" ht="15" x14ac:dyDescent="0.25">
      <c r="A4234" s="16">
        <f t="shared" si="66"/>
        <v>7189</v>
      </c>
      <c r="B4234">
        <v>7189</v>
      </c>
      <c r="C4234" t="s">
        <v>27933</v>
      </c>
      <c r="D4234" s="16" t="s">
        <v>7753</v>
      </c>
      <c r="E4234" s="339" t="s">
        <v>27934</v>
      </c>
      <c r="F4234"/>
      <c r="G4234"/>
      <c r="H4234"/>
    </row>
    <row r="4235" spans="1:8" ht="15" x14ac:dyDescent="0.25">
      <c r="A4235" s="16">
        <f t="shared" si="66"/>
        <v>34402</v>
      </c>
      <c r="B4235">
        <v>34402</v>
      </c>
      <c r="C4235" t="s">
        <v>27935</v>
      </c>
      <c r="D4235" s="16" t="s">
        <v>7753</v>
      </c>
      <c r="E4235" s="339" t="s">
        <v>27936</v>
      </c>
      <c r="F4235"/>
      <c r="G4235"/>
      <c r="H4235"/>
    </row>
    <row r="4236" spans="1:8" ht="15" x14ac:dyDescent="0.25">
      <c r="A4236" s="16">
        <f t="shared" si="66"/>
        <v>7245</v>
      </c>
      <c r="B4236">
        <v>7245</v>
      </c>
      <c r="C4236" t="s">
        <v>27937</v>
      </c>
      <c r="D4236" s="16" t="s">
        <v>7753</v>
      </c>
      <c r="E4236" s="339" t="s">
        <v>20568</v>
      </c>
      <c r="F4236"/>
      <c r="G4236"/>
      <c r="H4236"/>
    </row>
    <row r="4237" spans="1:8" ht="15" x14ac:dyDescent="0.25">
      <c r="A4237" s="16">
        <f t="shared" si="66"/>
        <v>34425</v>
      </c>
      <c r="B4237">
        <v>34425</v>
      </c>
      <c r="C4237" t="s">
        <v>27938</v>
      </c>
      <c r="D4237" s="16" t="s">
        <v>7753</v>
      </c>
      <c r="E4237" s="339" t="s">
        <v>27939</v>
      </c>
      <c r="F4237"/>
      <c r="G4237"/>
      <c r="H4237"/>
    </row>
    <row r="4238" spans="1:8" ht="15" x14ac:dyDescent="0.25">
      <c r="A4238" s="16">
        <f t="shared" si="66"/>
        <v>7223</v>
      </c>
      <c r="B4238">
        <v>7223</v>
      </c>
      <c r="C4238" t="s">
        <v>27940</v>
      </c>
      <c r="D4238" s="16" t="s">
        <v>7753</v>
      </c>
      <c r="E4238" s="339" t="s">
        <v>27941</v>
      </c>
      <c r="F4238"/>
      <c r="G4238"/>
      <c r="H4238"/>
    </row>
    <row r="4239" spans="1:8" ht="15" x14ac:dyDescent="0.25">
      <c r="A4239" s="16">
        <f t="shared" si="66"/>
        <v>7234</v>
      </c>
      <c r="B4239">
        <v>7234</v>
      </c>
      <c r="C4239" t="s">
        <v>27942</v>
      </c>
      <c r="D4239" s="16" t="s">
        <v>7753</v>
      </c>
      <c r="E4239" s="339" t="s">
        <v>27943</v>
      </c>
      <c r="F4239"/>
      <c r="G4239"/>
      <c r="H4239"/>
    </row>
    <row r="4240" spans="1:8" ht="15" x14ac:dyDescent="0.25">
      <c r="A4240" s="16">
        <f t="shared" si="66"/>
        <v>7224</v>
      </c>
      <c r="B4240">
        <v>7224</v>
      </c>
      <c r="C4240" t="s">
        <v>27944</v>
      </c>
      <c r="D4240" s="16" t="s">
        <v>7753</v>
      </c>
      <c r="E4240" s="339" t="s">
        <v>27945</v>
      </c>
      <c r="F4240"/>
      <c r="G4240"/>
      <c r="H4240"/>
    </row>
    <row r="4241" spans="1:8" ht="15" x14ac:dyDescent="0.25">
      <c r="A4241" s="16">
        <f t="shared" si="66"/>
        <v>7225</v>
      </c>
      <c r="B4241">
        <v>7225</v>
      </c>
      <c r="C4241" t="s">
        <v>27946</v>
      </c>
      <c r="D4241" s="16" t="s">
        <v>7753</v>
      </c>
      <c r="E4241" s="339" t="s">
        <v>27947</v>
      </c>
      <c r="F4241"/>
      <c r="G4241"/>
      <c r="H4241"/>
    </row>
    <row r="4242" spans="1:8" ht="15" x14ac:dyDescent="0.25">
      <c r="A4242" s="16">
        <f t="shared" si="66"/>
        <v>7226</v>
      </c>
      <c r="B4242">
        <v>7226</v>
      </c>
      <c r="C4242" t="s">
        <v>27948</v>
      </c>
      <c r="D4242" s="16" t="s">
        <v>7753</v>
      </c>
      <c r="E4242" s="339" t="s">
        <v>27949</v>
      </c>
      <c r="F4242"/>
      <c r="G4242"/>
      <c r="H4242"/>
    </row>
    <row r="4243" spans="1:8" ht="15" x14ac:dyDescent="0.25">
      <c r="A4243" s="16">
        <f t="shared" si="66"/>
        <v>7227</v>
      </c>
      <c r="B4243">
        <v>7227</v>
      </c>
      <c r="C4243" t="s">
        <v>27950</v>
      </c>
      <c r="D4243" s="16" t="s">
        <v>7753</v>
      </c>
      <c r="E4243" s="339" t="s">
        <v>27951</v>
      </c>
      <c r="F4243"/>
      <c r="G4243"/>
      <c r="H4243"/>
    </row>
    <row r="4244" spans="1:8" ht="15" x14ac:dyDescent="0.25">
      <c r="A4244" s="16">
        <f t="shared" si="66"/>
        <v>7212</v>
      </c>
      <c r="B4244">
        <v>7212</v>
      </c>
      <c r="C4244" t="s">
        <v>27952</v>
      </c>
      <c r="D4244" s="16" t="s">
        <v>7753</v>
      </c>
      <c r="E4244" s="339" t="s">
        <v>27953</v>
      </c>
      <c r="F4244"/>
      <c r="G4244"/>
      <c r="H4244"/>
    </row>
    <row r="4245" spans="1:8" ht="15" x14ac:dyDescent="0.25">
      <c r="A4245" s="16">
        <f t="shared" si="66"/>
        <v>7229</v>
      </c>
      <c r="B4245">
        <v>7229</v>
      </c>
      <c r="C4245" t="s">
        <v>27954</v>
      </c>
      <c r="D4245" s="16" t="s">
        <v>7753</v>
      </c>
      <c r="E4245" s="339" t="s">
        <v>27955</v>
      </c>
      <c r="F4245"/>
      <c r="G4245"/>
      <c r="H4245"/>
    </row>
    <row r="4246" spans="1:8" ht="15" x14ac:dyDescent="0.25">
      <c r="A4246" s="16">
        <f t="shared" si="66"/>
        <v>7230</v>
      </c>
      <c r="B4246">
        <v>7230</v>
      </c>
      <c r="C4246" t="s">
        <v>27956</v>
      </c>
      <c r="D4246" s="16" t="s">
        <v>7753</v>
      </c>
      <c r="E4246" s="339" t="s">
        <v>27957</v>
      </c>
      <c r="F4246"/>
      <c r="G4246"/>
      <c r="H4246"/>
    </row>
    <row r="4247" spans="1:8" ht="15" x14ac:dyDescent="0.25">
      <c r="A4247" s="16">
        <f t="shared" si="66"/>
        <v>7231</v>
      </c>
      <c r="B4247">
        <v>7231</v>
      </c>
      <c r="C4247" t="s">
        <v>27958</v>
      </c>
      <c r="D4247" s="16" t="s">
        <v>7753</v>
      </c>
      <c r="E4247" s="339" t="s">
        <v>27959</v>
      </c>
      <c r="F4247"/>
      <c r="G4247"/>
      <c r="H4247"/>
    </row>
    <row r="4248" spans="1:8" ht="15" x14ac:dyDescent="0.25">
      <c r="A4248" s="16">
        <f t="shared" si="66"/>
        <v>7220</v>
      </c>
      <c r="B4248">
        <v>7220</v>
      </c>
      <c r="C4248" t="s">
        <v>27960</v>
      </c>
      <c r="D4248" s="16" t="s">
        <v>7753</v>
      </c>
      <c r="E4248" s="339" t="s">
        <v>27961</v>
      </c>
      <c r="F4248"/>
      <c r="G4248"/>
      <c r="H4248"/>
    </row>
    <row r="4249" spans="1:8" ht="15" x14ac:dyDescent="0.25">
      <c r="A4249" s="16">
        <f t="shared" si="66"/>
        <v>34447</v>
      </c>
      <c r="B4249">
        <v>34447</v>
      </c>
      <c r="C4249" t="s">
        <v>27962</v>
      </c>
      <c r="D4249" s="16" t="s">
        <v>7753</v>
      </c>
      <c r="E4249" s="339" t="s">
        <v>27963</v>
      </c>
      <c r="F4249"/>
      <c r="G4249"/>
      <c r="H4249"/>
    </row>
    <row r="4250" spans="1:8" ht="15" x14ac:dyDescent="0.25">
      <c r="A4250" s="16">
        <f t="shared" si="66"/>
        <v>7233</v>
      </c>
      <c r="B4250">
        <v>7233</v>
      </c>
      <c r="C4250" t="s">
        <v>27964</v>
      </c>
      <c r="D4250" s="16" t="s">
        <v>7753</v>
      </c>
      <c r="E4250" s="339" t="s">
        <v>27965</v>
      </c>
      <c r="F4250"/>
      <c r="G4250"/>
      <c r="H4250"/>
    </row>
    <row r="4251" spans="1:8" ht="15" x14ac:dyDescent="0.25">
      <c r="A4251" s="16">
        <f t="shared" si="66"/>
        <v>40740</v>
      </c>
      <c r="B4251">
        <v>40740</v>
      </c>
      <c r="C4251" t="s">
        <v>27966</v>
      </c>
      <c r="D4251" s="16" t="s">
        <v>7752</v>
      </c>
      <c r="E4251" s="339" t="s">
        <v>27967</v>
      </c>
      <c r="F4251"/>
      <c r="G4251"/>
      <c r="H4251"/>
    </row>
    <row r="4252" spans="1:8" ht="15" x14ac:dyDescent="0.25">
      <c r="A4252" s="16">
        <f t="shared" si="66"/>
        <v>25007</v>
      </c>
      <c r="B4252">
        <v>25007</v>
      </c>
      <c r="C4252" t="s">
        <v>27968</v>
      </c>
      <c r="D4252" s="16" t="s">
        <v>7752</v>
      </c>
      <c r="E4252" s="339" t="s">
        <v>27969</v>
      </c>
      <c r="F4252"/>
      <c r="G4252"/>
      <c r="H4252"/>
    </row>
    <row r="4253" spans="1:8" ht="15" x14ac:dyDescent="0.25">
      <c r="A4253" s="16">
        <f t="shared" si="66"/>
        <v>43071</v>
      </c>
      <c r="B4253">
        <v>43071</v>
      </c>
      <c r="C4253" t="s">
        <v>27970</v>
      </c>
      <c r="D4253" s="16" t="s">
        <v>7752</v>
      </c>
      <c r="E4253" s="339" t="s">
        <v>27971</v>
      </c>
      <c r="F4253"/>
      <c r="G4253"/>
      <c r="H4253"/>
    </row>
    <row r="4254" spans="1:8" ht="15" x14ac:dyDescent="0.25">
      <c r="A4254" s="16">
        <f t="shared" si="66"/>
        <v>39520</v>
      </c>
      <c r="B4254">
        <v>39520</v>
      </c>
      <c r="C4254" t="s">
        <v>27972</v>
      </c>
      <c r="D4254" s="16" t="s">
        <v>7752</v>
      </c>
      <c r="E4254" s="339" t="s">
        <v>27973</v>
      </c>
      <c r="F4254"/>
      <c r="G4254"/>
      <c r="H4254"/>
    </row>
    <row r="4255" spans="1:8" ht="15" x14ac:dyDescent="0.25">
      <c r="A4255" s="16">
        <f t="shared" si="66"/>
        <v>39521</v>
      </c>
      <c r="B4255">
        <v>39521</v>
      </c>
      <c r="C4255" t="s">
        <v>27974</v>
      </c>
      <c r="D4255" s="16" t="s">
        <v>7752</v>
      </c>
      <c r="E4255" s="339" t="s">
        <v>20792</v>
      </c>
      <c r="F4255"/>
      <c r="G4255"/>
      <c r="H4255"/>
    </row>
    <row r="4256" spans="1:8" ht="15" x14ac:dyDescent="0.25">
      <c r="A4256" s="16">
        <f t="shared" si="66"/>
        <v>39522</v>
      </c>
      <c r="B4256">
        <v>39522</v>
      </c>
      <c r="C4256" t="s">
        <v>27975</v>
      </c>
      <c r="D4256" s="16" t="s">
        <v>7752</v>
      </c>
      <c r="E4256" s="339" t="s">
        <v>27976</v>
      </c>
      <c r="F4256"/>
      <c r="G4256"/>
      <c r="H4256"/>
    </row>
    <row r="4257" spans="1:8" ht="15" x14ac:dyDescent="0.25">
      <c r="A4257" s="16">
        <f t="shared" si="66"/>
        <v>7243</v>
      </c>
      <c r="B4257">
        <v>7243</v>
      </c>
      <c r="C4257" t="s">
        <v>27977</v>
      </c>
      <c r="D4257" s="16" t="s">
        <v>7752</v>
      </c>
      <c r="E4257" s="339" t="s">
        <v>27978</v>
      </c>
      <c r="F4257"/>
      <c r="G4257"/>
      <c r="H4257"/>
    </row>
    <row r="4258" spans="1:8" ht="15" x14ac:dyDescent="0.25">
      <c r="A4258" s="16">
        <f t="shared" si="66"/>
        <v>11067</v>
      </c>
      <c r="B4258">
        <v>11067</v>
      </c>
      <c r="C4258" t="s">
        <v>27979</v>
      </c>
      <c r="D4258" s="16" t="s">
        <v>7753</v>
      </c>
      <c r="E4258" s="339" t="s">
        <v>27980</v>
      </c>
      <c r="F4258"/>
      <c r="G4258"/>
      <c r="H4258"/>
    </row>
    <row r="4259" spans="1:8" ht="15" x14ac:dyDescent="0.25">
      <c r="A4259" s="16">
        <f t="shared" si="66"/>
        <v>11068</v>
      </c>
      <c r="B4259">
        <v>11068</v>
      </c>
      <c r="C4259" t="s">
        <v>27981</v>
      </c>
      <c r="D4259" s="16" t="s">
        <v>7753</v>
      </c>
      <c r="E4259" s="339" t="s">
        <v>27982</v>
      </c>
      <c r="F4259"/>
      <c r="G4259"/>
      <c r="H4259"/>
    </row>
    <row r="4260" spans="1:8" ht="15" x14ac:dyDescent="0.25">
      <c r="A4260" s="16">
        <f t="shared" si="66"/>
        <v>7246</v>
      </c>
      <c r="B4260">
        <v>7246</v>
      </c>
      <c r="C4260" t="s">
        <v>27983</v>
      </c>
      <c r="D4260" s="16" t="s">
        <v>7753</v>
      </c>
      <c r="E4260" s="339" t="s">
        <v>27984</v>
      </c>
      <c r="F4260"/>
      <c r="G4260"/>
      <c r="H4260"/>
    </row>
    <row r="4261" spans="1:8" ht="15" x14ac:dyDescent="0.25">
      <c r="A4261" s="16">
        <f t="shared" si="66"/>
        <v>41097</v>
      </c>
      <c r="B4261">
        <v>41097</v>
      </c>
      <c r="C4261" t="s">
        <v>27985</v>
      </c>
      <c r="D4261" s="16" t="s">
        <v>7813</v>
      </c>
      <c r="E4261" s="339" t="s">
        <v>27986</v>
      </c>
      <c r="F4261"/>
      <c r="G4261"/>
      <c r="H4261"/>
    </row>
    <row r="4262" spans="1:8" ht="15" x14ac:dyDescent="0.25">
      <c r="A4262" s="16">
        <f t="shared" si="66"/>
        <v>12869</v>
      </c>
      <c r="B4262">
        <v>12869</v>
      </c>
      <c r="C4262" t="s">
        <v>27987</v>
      </c>
      <c r="D4262" s="16" t="s">
        <v>7754</v>
      </c>
      <c r="E4262" s="339" t="s">
        <v>7805</v>
      </c>
      <c r="F4262"/>
      <c r="G4262"/>
      <c r="H4262"/>
    </row>
    <row r="4263" spans="1:8" ht="15" x14ac:dyDescent="0.25">
      <c r="A4263" s="16">
        <f t="shared" si="66"/>
        <v>1574</v>
      </c>
      <c r="B4263">
        <v>1574</v>
      </c>
      <c r="C4263" t="s">
        <v>27988</v>
      </c>
      <c r="D4263" s="16" t="s">
        <v>7753</v>
      </c>
      <c r="E4263" s="339" t="s">
        <v>7767</v>
      </c>
      <c r="F4263"/>
      <c r="G4263"/>
      <c r="H4263"/>
    </row>
    <row r="4264" spans="1:8" ht="15" x14ac:dyDescent="0.25">
      <c r="A4264" s="16">
        <f t="shared" si="66"/>
        <v>1581</v>
      </c>
      <c r="B4264">
        <v>1581</v>
      </c>
      <c r="C4264" t="s">
        <v>27989</v>
      </c>
      <c r="D4264" s="16" t="s">
        <v>7753</v>
      </c>
      <c r="E4264" s="339" t="s">
        <v>23796</v>
      </c>
      <c r="F4264"/>
      <c r="G4264"/>
      <c r="H4264"/>
    </row>
    <row r="4265" spans="1:8" ht="15" x14ac:dyDescent="0.25">
      <c r="A4265" s="16">
        <f t="shared" si="66"/>
        <v>1575</v>
      </c>
      <c r="B4265">
        <v>1575</v>
      </c>
      <c r="C4265" t="s">
        <v>27990</v>
      </c>
      <c r="D4265" s="16" t="s">
        <v>7753</v>
      </c>
      <c r="E4265" s="339" t="s">
        <v>27991</v>
      </c>
      <c r="F4265"/>
      <c r="G4265"/>
      <c r="H4265"/>
    </row>
    <row r="4266" spans="1:8" ht="15" x14ac:dyDescent="0.25">
      <c r="A4266" s="16">
        <f t="shared" si="66"/>
        <v>1570</v>
      </c>
      <c r="B4266">
        <v>1570</v>
      </c>
      <c r="C4266" t="s">
        <v>27992</v>
      </c>
      <c r="D4266" s="16" t="s">
        <v>7753</v>
      </c>
      <c r="E4266" s="339" t="s">
        <v>8140</v>
      </c>
      <c r="F4266"/>
      <c r="G4266"/>
      <c r="H4266"/>
    </row>
    <row r="4267" spans="1:8" ht="15" x14ac:dyDescent="0.25">
      <c r="A4267" s="16">
        <f t="shared" si="66"/>
        <v>1576</v>
      </c>
      <c r="B4267">
        <v>1576</v>
      </c>
      <c r="C4267" t="s">
        <v>27993</v>
      </c>
      <c r="D4267" s="16" t="s">
        <v>7753</v>
      </c>
      <c r="E4267" s="339" t="s">
        <v>27994</v>
      </c>
      <c r="F4267"/>
      <c r="G4267"/>
      <c r="H4267"/>
    </row>
    <row r="4268" spans="1:8" ht="15" x14ac:dyDescent="0.25">
      <c r="A4268" s="16">
        <f t="shared" si="66"/>
        <v>1577</v>
      </c>
      <c r="B4268">
        <v>1577</v>
      </c>
      <c r="C4268" t="s">
        <v>27995</v>
      </c>
      <c r="D4268" s="16" t="s">
        <v>7753</v>
      </c>
      <c r="E4268" s="339" t="s">
        <v>7869</v>
      </c>
      <c r="F4268"/>
      <c r="G4268"/>
      <c r="H4268"/>
    </row>
    <row r="4269" spans="1:8" ht="15" x14ac:dyDescent="0.25">
      <c r="A4269" s="16">
        <f t="shared" si="66"/>
        <v>1571</v>
      </c>
      <c r="B4269">
        <v>1571</v>
      </c>
      <c r="C4269" t="s">
        <v>27996</v>
      </c>
      <c r="D4269" s="16" t="s">
        <v>7753</v>
      </c>
      <c r="E4269" s="339" t="s">
        <v>8108</v>
      </c>
      <c r="F4269"/>
      <c r="G4269"/>
      <c r="H4269"/>
    </row>
    <row r="4270" spans="1:8" ht="15" x14ac:dyDescent="0.25">
      <c r="A4270" s="16">
        <f t="shared" si="66"/>
        <v>1578</v>
      </c>
      <c r="B4270">
        <v>1578</v>
      </c>
      <c r="C4270" t="s">
        <v>27997</v>
      </c>
      <c r="D4270" s="16" t="s">
        <v>7753</v>
      </c>
      <c r="E4270" s="339" t="s">
        <v>7875</v>
      </c>
      <c r="F4270"/>
      <c r="G4270"/>
      <c r="H4270"/>
    </row>
    <row r="4271" spans="1:8" ht="15" x14ac:dyDescent="0.25">
      <c r="A4271" s="16">
        <f t="shared" si="66"/>
        <v>1573</v>
      </c>
      <c r="B4271">
        <v>1573</v>
      </c>
      <c r="C4271" t="s">
        <v>27998</v>
      </c>
      <c r="D4271" s="16" t="s">
        <v>7753</v>
      </c>
      <c r="E4271" s="339" t="s">
        <v>25594</v>
      </c>
      <c r="F4271"/>
      <c r="G4271"/>
      <c r="H4271"/>
    </row>
    <row r="4272" spans="1:8" ht="15" x14ac:dyDescent="0.25">
      <c r="A4272" s="16">
        <f t="shared" si="66"/>
        <v>1579</v>
      </c>
      <c r="B4272">
        <v>1579</v>
      </c>
      <c r="C4272" t="s">
        <v>27999</v>
      </c>
      <c r="D4272" s="16" t="s">
        <v>7753</v>
      </c>
      <c r="E4272" s="339" t="s">
        <v>14885</v>
      </c>
      <c r="F4272"/>
      <c r="G4272"/>
      <c r="H4272"/>
    </row>
    <row r="4273" spans="1:8" ht="15" x14ac:dyDescent="0.25">
      <c r="A4273" s="16">
        <f t="shared" si="66"/>
        <v>1580</v>
      </c>
      <c r="B4273">
        <v>1580</v>
      </c>
      <c r="C4273" t="s">
        <v>28000</v>
      </c>
      <c r="D4273" s="16" t="s">
        <v>7753</v>
      </c>
      <c r="E4273" s="339" t="s">
        <v>10619</v>
      </c>
      <c r="F4273"/>
      <c r="G4273"/>
      <c r="H4273"/>
    </row>
    <row r="4274" spans="1:8" ht="15" x14ac:dyDescent="0.25">
      <c r="A4274" s="16">
        <f t="shared" si="66"/>
        <v>39321</v>
      </c>
      <c r="B4274">
        <v>39321</v>
      </c>
      <c r="C4274" t="s">
        <v>28001</v>
      </c>
      <c r="D4274" s="16" t="s">
        <v>7753</v>
      </c>
      <c r="E4274" s="339" t="s">
        <v>14035</v>
      </c>
      <c r="F4274"/>
      <c r="G4274"/>
      <c r="H4274"/>
    </row>
    <row r="4275" spans="1:8" ht="15" x14ac:dyDescent="0.25">
      <c r="A4275" s="16">
        <f t="shared" si="66"/>
        <v>39319</v>
      </c>
      <c r="B4275">
        <v>39319</v>
      </c>
      <c r="C4275" t="s">
        <v>28002</v>
      </c>
      <c r="D4275" s="16" t="s">
        <v>7753</v>
      </c>
      <c r="E4275" s="339" t="s">
        <v>7914</v>
      </c>
      <c r="F4275"/>
      <c r="G4275"/>
      <c r="H4275"/>
    </row>
    <row r="4276" spans="1:8" ht="15" x14ac:dyDescent="0.25">
      <c r="A4276" s="16">
        <f t="shared" si="66"/>
        <v>39320</v>
      </c>
      <c r="B4276">
        <v>39320</v>
      </c>
      <c r="C4276" t="s">
        <v>28003</v>
      </c>
      <c r="D4276" s="16" t="s">
        <v>7753</v>
      </c>
      <c r="E4276" s="339" t="s">
        <v>15701</v>
      </c>
      <c r="F4276"/>
      <c r="G4276"/>
      <c r="H4276"/>
    </row>
    <row r="4277" spans="1:8" ht="15" x14ac:dyDescent="0.25">
      <c r="A4277" s="16">
        <f t="shared" si="66"/>
        <v>1591</v>
      </c>
      <c r="B4277">
        <v>1591</v>
      </c>
      <c r="C4277" t="s">
        <v>28004</v>
      </c>
      <c r="D4277" s="16" t="s">
        <v>7753</v>
      </c>
      <c r="E4277" s="339" t="s">
        <v>28005</v>
      </c>
      <c r="F4277"/>
      <c r="G4277"/>
      <c r="H4277"/>
    </row>
    <row r="4278" spans="1:8" ht="15" x14ac:dyDescent="0.25">
      <c r="A4278" s="16">
        <f t="shared" si="66"/>
        <v>1547</v>
      </c>
      <c r="B4278">
        <v>1547</v>
      </c>
      <c r="C4278" t="s">
        <v>28006</v>
      </c>
      <c r="D4278" s="16" t="s">
        <v>7753</v>
      </c>
      <c r="E4278" s="339" t="s">
        <v>21256</v>
      </c>
      <c r="F4278"/>
      <c r="G4278"/>
      <c r="H4278"/>
    </row>
    <row r="4279" spans="1:8" ht="15" x14ac:dyDescent="0.25">
      <c r="A4279" s="16">
        <f t="shared" si="66"/>
        <v>38196</v>
      </c>
      <c r="B4279">
        <v>38196</v>
      </c>
      <c r="C4279" t="s">
        <v>28007</v>
      </c>
      <c r="D4279" s="16" t="s">
        <v>7753</v>
      </c>
      <c r="E4279" s="339" t="s">
        <v>13599</v>
      </c>
      <c r="F4279"/>
      <c r="G4279"/>
      <c r="H4279"/>
    </row>
    <row r="4280" spans="1:8" ht="15" x14ac:dyDescent="0.25">
      <c r="A4280" s="16">
        <f t="shared" si="66"/>
        <v>1543</v>
      </c>
      <c r="B4280">
        <v>1543</v>
      </c>
      <c r="C4280" t="s">
        <v>28008</v>
      </c>
      <c r="D4280" s="16" t="s">
        <v>7753</v>
      </c>
      <c r="E4280" s="339" t="s">
        <v>13317</v>
      </c>
      <c r="F4280"/>
      <c r="G4280"/>
      <c r="H4280"/>
    </row>
    <row r="4281" spans="1:8" ht="15" x14ac:dyDescent="0.25">
      <c r="A4281" s="16">
        <f t="shared" si="66"/>
        <v>1585</v>
      </c>
      <c r="B4281">
        <v>1585</v>
      </c>
      <c r="C4281" t="s">
        <v>28009</v>
      </c>
      <c r="D4281" s="16" t="s">
        <v>7753</v>
      </c>
      <c r="E4281" s="339" t="s">
        <v>7875</v>
      </c>
      <c r="F4281"/>
      <c r="G4281"/>
      <c r="H4281"/>
    </row>
    <row r="4282" spans="1:8" ht="15" x14ac:dyDescent="0.25">
      <c r="A4282" s="16">
        <f t="shared" si="66"/>
        <v>1593</v>
      </c>
      <c r="B4282">
        <v>1593</v>
      </c>
      <c r="C4282" t="s">
        <v>28010</v>
      </c>
      <c r="D4282" s="16" t="s">
        <v>7753</v>
      </c>
      <c r="E4282" s="339" t="s">
        <v>28011</v>
      </c>
      <c r="F4282"/>
      <c r="G4282"/>
      <c r="H4282"/>
    </row>
    <row r="4283" spans="1:8" ht="15" x14ac:dyDescent="0.25">
      <c r="A4283" s="16">
        <f t="shared" si="66"/>
        <v>11838</v>
      </c>
      <c r="B4283">
        <v>11838</v>
      </c>
      <c r="C4283" t="s">
        <v>28012</v>
      </c>
      <c r="D4283" s="16" t="s">
        <v>7753</v>
      </c>
      <c r="E4283" s="339" t="s">
        <v>19386</v>
      </c>
      <c r="F4283"/>
      <c r="G4283"/>
      <c r="H4283"/>
    </row>
    <row r="4284" spans="1:8" ht="15" x14ac:dyDescent="0.25">
      <c r="A4284" s="16">
        <f t="shared" si="66"/>
        <v>1594</v>
      </c>
      <c r="B4284">
        <v>1594</v>
      </c>
      <c r="C4284" t="s">
        <v>28013</v>
      </c>
      <c r="D4284" s="16" t="s">
        <v>7753</v>
      </c>
      <c r="E4284" s="339" t="s">
        <v>28014</v>
      </c>
      <c r="F4284"/>
      <c r="G4284"/>
      <c r="H4284"/>
    </row>
    <row r="4285" spans="1:8" ht="15" x14ac:dyDescent="0.25">
      <c r="A4285" s="16">
        <f t="shared" si="66"/>
        <v>1586</v>
      </c>
      <c r="B4285">
        <v>1586</v>
      </c>
      <c r="C4285" t="s">
        <v>28015</v>
      </c>
      <c r="D4285" s="16" t="s">
        <v>7753</v>
      </c>
      <c r="E4285" s="339" t="s">
        <v>8187</v>
      </c>
      <c r="F4285"/>
      <c r="G4285"/>
      <c r="H4285"/>
    </row>
    <row r="4286" spans="1:8" ht="15" x14ac:dyDescent="0.25">
      <c r="A4286" s="16">
        <f t="shared" si="66"/>
        <v>11839</v>
      </c>
      <c r="B4286">
        <v>11839</v>
      </c>
      <c r="C4286" t="s">
        <v>28016</v>
      </c>
      <c r="D4286" s="16" t="s">
        <v>7753</v>
      </c>
      <c r="E4286" s="339" t="s">
        <v>21014</v>
      </c>
      <c r="F4286"/>
      <c r="G4286"/>
      <c r="H4286"/>
    </row>
    <row r="4287" spans="1:8" ht="15" x14ac:dyDescent="0.25">
      <c r="A4287" s="16">
        <f t="shared" si="66"/>
        <v>1587</v>
      </c>
      <c r="B4287">
        <v>1587</v>
      </c>
      <c r="C4287" t="s">
        <v>28017</v>
      </c>
      <c r="D4287" s="16" t="s">
        <v>7753</v>
      </c>
      <c r="E4287" s="339" t="s">
        <v>20297</v>
      </c>
      <c r="F4287"/>
      <c r="G4287"/>
      <c r="H4287"/>
    </row>
    <row r="4288" spans="1:8" ht="15" x14ac:dyDescent="0.25">
      <c r="A4288" s="16">
        <f t="shared" si="66"/>
        <v>1545</v>
      </c>
      <c r="B4288">
        <v>1545</v>
      </c>
      <c r="C4288" t="s">
        <v>28018</v>
      </c>
      <c r="D4288" s="16" t="s">
        <v>7753</v>
      </c>
      <c r="E4288" s="339" t="s">
        <v>20101</v>
      </c>
      <c r="F4288"/>
      <c r="G4288"/>
      <c r="H4288"/>
    </row>
    <row r="4289" spans="1:8" ht="15" x14ac:dyDescent="0.25">
      <c r="A4289" s="16">
        <f t="shared" si="66"/>
        <v>1588</v>
      </c>
      <c r="B4289">
        <v>1588</v>
      </c>
      <c r="C4289" t="s">
        <v>28019</v>
      </c>
      <c r="D4289" s="16" t="s">
        <v>7753</v>
      </c>
      <c r="E4289" s="339" t="s">
        <v>21707</v>
      </c>
      <c r="F4289"/>
      <c r="G4289"/>
      <c r="H4289"/>
    </row>
    <row r="4290" spans="1:8" ht="15" x14ac:dyDescent="0.25">
      <c r="A4290" s="16">
        <f t="shared" si="66"/>
        <v>1535</v>
      </c>
      <c r="B4290">
        <v>1535</v>
      </c>
      <c r="C4290" t="s">
        <v>28020</v>
      </c>
      <c r="D4290" s="16" t="s">
        <v>7753</v>
      </c>
      <c r="E4290" s="339" t="s">
        <v>21342</v>
      </c>
      <c r="F4290"/>
      <c r="G4290"/>
      <c r="H4290"/>
    </row>
    <row r="4291" spans="1:8" ht="15" x14ac:dyDescent="0.25">
      <c r="A4291" s="16">
        <f t="shared" ref="A4291:A4354" si="67">B4291</f>
        <v>1589</v>
      </c>
      <c r="B4291">
        <v>1589</v>
      </c>
      <c r="C4291" t="s">
        <v>28021</v>
      </c>
      <c r="D4291" s="16" t="s">
        <v>7753</v>
      </c>
      <c r="E4291" s="339" t="s">
        <v>7789</v>
      </c>
      <c r="F4291"/>
      <c r="G4291"/>
      <c r="H4291"/>
    </row>
    <row r="4292" spans="1:8" ht="15" x14ac:dyDescent="0.25">
      <c r="A4292" s="16">
        <f t="shared" si="67"/>
        <v>1546</v>
      </c>
      <c r="B4292">
        <v>1546</v>
      </c>
      <c r="C4292" t="s">
        <v>28022</v>
      </c>
      <c r="D4292" s="16" t="s">
        <v>7753</v>
      </c>
      <c r="E4292" s="339" t="s">
        <v>28023</v>
      </c>
      <c r="F4292"/>
      <c r="G4292"/>
      <c r="H4292"/>
    </row>
    <row r="4293" spans="1:8" ht="15" x14ac:dyDescent="0.25">
      <c r="A4293" s="16">
        <f t="shared" si="67"/>
        <v>1590</v>
      </c>
      <c r="B4293">
        <v>1590</v>
      </c>
      <c r="C4293" t="s">
        <v>28024</v>
      </c>
      <c r="D4293" s="16" t="s">
        <v>7753</v>
      </c>
      <c r="E4293" s="339" t="s">
        <v>8258</v>
      </c>
      <c r="F4293"/>
      <c r="G4293"/>
      <c r="H4293"/>
    </row>
    <row r="4294" spans="1:8" ht="15" x14ac:dyDescent="0.25">
      <c r="A4294" s="16">
        <f t="shared" si="67"/>
        <v>1542</v>
      </c>
      <c r="B4294">
        <v>1542</v>
      </c>
      <c r="C4294" t="s">
        <v>28025</v>
      </c>
      <c r="D4294" s="16" t="s">
        <v>7753</v>
      </c>
      <c r="E4294" s="339" t="s">
        <v>21494</v>
      </c>
      <c r="F4294"/>
      <c r="G4294"/>
      <c r="H4294"/>
    </row>
    <row r="4295" spans="1:8" ht="15" x14ac:dyDescent="0.25">
      <c r="A4295" s="16">
        <f t="shared" si="67"/>
        <v>38415</v>
      </c>
      <c r="B4295">
        <v>38415</v>
      </c>
      <c r="C4295" t="s">
        <v>28026</v>
      </c>
      <c r="D4295" s="16" t="s">
        <v>7753</v>
      </c>
      <c r="E4295" s="339" t="s">
        <v>28027</v>
      </c>
      <c r="F4295"/>
      <c r="G4295"/>
      <c r="H4295"/>
    </row>
    <row r="4296" spans="1:8" ht="15" x14ac:dyDescent="0.25">
      <c r="A4296" s="16">
        <f t="shared" si="67"/>
        <v>38414</v>
      </c>
      <c r="B4296">
        <v>38414</v>
      </c>
      <c r="C4296" t="s">
        <v>28028</v>
      </c>
      <c r="D4296" s="16" t="s">
        <v>7753</v>
      </c>
      <c r="E4296" s="339" t="s">
        <v>28029</v>
      </c>
      <c r="F4296"/>
      <c r="G4296"/>
      <c r="H4296"/>
    </row>
    <row r="4297" spans="1:8" ht="15" x14ac:dyDescent="0.25">
      <c r="A4297" s="16">
        <f t="shared" si="67"/>
        <v>38128</v>
      </c>
      <c r="B4297">
        <v>38128</v>
      </c>
      <c r="C4297" t="s">
        <v>28030</v>
      </c>
      <c r="D4297" s="16" t="s">
        <v>7755</v>
      </c>
      <c r="E4297" s="339" t="s">
        <v>7840</v>
      </c>
      <c r="F4297"/>
      <c r="G4297"/>
      <c r="H4297"/>
    </row>
    <row r="4298" spans="1:8" ht="15" x14ac:dyDescent="0.25">
      <c r="A4298" s="16">
        <f t="shared" si="67"/>
        <v>7253</v>
      </c>
      <c r="B4298">
        <v>7253</v>
      </c>
      <c r="C4298" t="s">
        <v>28031</v>
      </c>
      <c r="D4298" s="16" t="s">
        <v>7811</v>
      </c>
      <c r="E4298" s="339" t="s">
        <v>28032</v>
      </c>
      <c r="F4298"/>
      <c r="G4298"/>
      <c r="H4298"/>
    </row>
    <row r="4299" spans="1:8" ht="15" x14ac:dyDescent="0.25">
      <c r="A4299" s="16">
        <f t="shared" si="67"/>
        <v>4806</v>
      </c>
      <c r="B4299">
        <v>4806</v>
      </c>
      <c r="C4299" t="s">
        <v>28033</v>
      </c>
      <c r="D4299" s="16" t="s">
        <v>7757</v>
      </c>
      <c r="E4299" s="339" t="s">
        <v>13612</v>
      </c>
      <c r="F4299"/>
      <c r="G4299"/>
      <c r="H4299"/>
    </row>
    <row r="4300" spans="1:8" ht="15" x14ac:dyDescent="0.25">
      <c r="A4300" s="16">
        <f t="shared" si="67"/>
        <v>34401</v>
      </c>
      <c r="B4300">
        <v>34401</v>
      </c>
      <c r="C4300" t="s">
        <v>28034</v>
      </c>
      <c r="D4300" s="16" t="s">
        <v>7753</v>
      </c>
      <c r="E4300" s="339" t="s">
        <v>16143</v>
      </c>
      <c r="F4300"/>
      <c r="G4300"/>
      <c r="H4300"/>
    </row>
    <row r="4301" spans="1:8" ht="15" x14ac:dyDescent="0.25">
      <c r="A4301" s="16">
        <f t="shared" si="67"/>
        <v>7260</v>
      </c>
      <c r="B4301">
        <v>7260</v>
      </c>
      <c r="C4301" t="s">
        <v>28035</v>
      </c>
      <c r="D4301" s="16" t="s">
        <v>7753</v>
      </c>
      <c r="E4301" s="339" t="s">
        <v>7796</v>
      </c>
      <c r="F4301"/>
      <c r="G4301"/>
      <c r="H4301"/>
    </row>
    <row r="4302" spans="1:8" ht="15" x14ac:dyDescent="0.25">
      <c r="A4302" s="16">
        <f t="shared" si="67"/>
        <v>7256</v>
      </c>
      <c r="B4302">
        <v>7256</v>
      </c>
      <c r="C4302" t="s">
        <v>28036</v>
      </c>
      <c r="D4302" s="16" t="s">
        <v>7753</v>
      </c>
      <c r="E4302" s="339" t="s">
        <v>26054</v>
      </c>
      <c r="F4302"/>
      <c r="G4302"/>
      <c r="H4302"/>
    </row>
    <row r="4303" spans="1:8" ht="15" x14ac:dyDescent="0.25">
      <c r="A4303" s="16">
        <f t="shared" si="67"/>
        <v>7258</v>
      </c>
      <c r="B4303">
        <v>7258</v>
      </c>
      <c r="C4303" t="s">
        <v>28037</v>
      </c>
      <c r="D4303" s="16" t="s">
        <v>7753</v>
      </c>
      <c r="E4303" s="339" t="s">
        <v>7846</v>
      </c>
      <c r="F4303"/>
      <c r="G4303"/>
      <c r="H4303"/>
    </row>
    <row r="4304" spans="1:8" ht="15" x14ac:dyDescent="0.25">
      <c r="A4304" s="16">
        <f t="shared" si="67"/>
        <v>34400</v>
      </c>
      <c r="B4304">
        <v>34400</v>
      </c>
      <c r="C4304" t="s">
        <v>28038</v>
      </c>
      <c r="D4304" s="16" t="s">
        <v>7753</v>
      </c>
      <c r="E4304" s="339" t="s">
        <v>11313</v>
      </c>
      <c r="F4304"/>
      <c r="G4304"/>
      <c r="H4304"/>
    </row>
    <row r="4305" spans="1:8" ht="15" x14ac:dyDescent="0.25">
      <c r="A4305" s="16">
        <f t="shared" si="67"/>
        <v>10617</v>
      </c>
      <c r="B4305">
        <v>10617</v>
      </c>
      <c r="C4305" t="s">
        <v>28039</v>
      </c>
      <c r="D4305" s="16" t="s">
        <v>7753</v>
      </c>
      <c r="E4305" s="339" t="s">
        <v>20246</v>
      </c>
      <c r="F4305"/>
      <c r="G4305"/>
      <c r="H4305"/>
    </row>
    <row r="4306" spans="1:8" ht="15" x14ac:dyDescent="0.25">
      <c r="A4306" s="16">
        <f t="shared" si="67"/>
        <v>44261</v>
      </c>
      <c r="B4306">
        <v>44261</v>
      </c>
      <c r="C4306" t="s">
        <v>28040</v>
      </c>
      <c r="D4306" s="16" t="s">
        <v>7753</v>
      </c>
      <c r="E4306" s="339" t="s">
        <v>28041</v>
      </c>
      <c r="F4306"/>
      <c r="G4306"/>
      <c r="H4306"/>
    </row>
    <row r="4307" spans="1:8" ht="15" x14ac:dyDescent="0.25">
      <c r="A4307" s="16">
        <f t="shared" si="67"/>
        <v>7274</v>
      </c>
      <c r="B4307">
        <v>7274</v>
      </c>
      <c r="C4307" t="s">
        <v>28042</v>
      </c>
      <c r="D4307" s="16" t="s">
        <v>7753</v>
      </c>
      <c r="E4307" s="339" t="s">
        <v>28043</v>
      </c>
      <c r="F4307"/>
      <c r="G4307"/>
      <c r="H4307"/>
    </row>
    <row r="4308" spans="1:8" ht="15" x14ac:dyDescent="0.25">
      <c r="A4308" s="16">
        <f t="shared" si="67"/>
        <v>44326</v>
      </c>
      <c r="B4308">
        <v>44326</v>
      </c>
      <c r="C4308" t="s">
        <v>28044</v>
      </c>
      <c r="D4308" s="16" t="s">
        <v>7753</v>
      </c>
      <c r="E4308" s="339" t="s">
        <v>28045</v>
      </c>
      <c r="F4308"/>
      <c r="G4308"/>
      <c r="H4308"/>
    </row>
    <row r="4309" spans="1:8" ht="15" x14ac:dyDescent="0.25">
      <c r="A4309" s="16">
        <f t="shared" si="67"/>
        <v>154</v>
      </c>
      <c r="B4309">
        <v>154</v>
      </c>
      <c r="C4309" t="s">
        <v>28046</v>
      </c>
      <c r="D4309" s="16" t="s">
        <v>7751</v>
      </c>
      <c r="E4309" s="339" t="s">
        <v>28047</v>
      </c>
      <c r="F4309"/>
      <c r="G4309"/>
      <c r="H4309"/>
    </row>
    <row r="4310" spans="1:8" ht="15" x14ac:dyDescent="0.25">
      <c r="A4310" s="16">
        <f t="shared" si="67"/>
        <v>38121</v>
      </c>
      <c r="B4310">
        <v>38121</v>
      </c>
      <c r="C4310" t="s">
        <v>28048</v>
      </c>
      <c r="D4310" s="16" t="s">
        <v>7751</v>
      </c>
      <c r="E4310" s="339" t="s">
        <v>16644</v>
      </c>
      <c r="F4310"/>
      <c r="G4310"/>
      <c r="H4310"/>
    </row>
    <row r="4311" spans="1:8" ht="15" x14ac:dyDescent="0.25">
      <c r="A4311" s="16">
        <f t="shared" si="67"/>
        <v>43776</v>
      </c>
      <c r="B4311">
        <v>43776</v>
      </c>
      <c r="C4311" t="s">
        <v>28049</v>
      </c>
      <c r="D4311" s="16" t="s">
        <v>7751</v>
      </c>
      <c r="E4311" s="339" t="s">
        <v>20216</v>
      </c>
      <c r="F4311"/>
      <c r="G4311"/>
      <c r="H4311"/>
    </row>
    <row r="4312" spans="1:8" ht="15" x14ac:dyDescent="0.25">
      <c r="A4312" s="16">
        <f t="shared" si="67"/>
        <v>7343</v>
      </c>
      <c r="B4312">
        <v>7343</v>
      </c>
      <c r="C4312" t="s">
        <v>28050</v>
      </c>
      <c r="D4312" s="16" t="s">
        <v>7751</v>
      </c>
      <c r="E4312" s="339" t="s">
        <v>10558</v>
      </c>
      <c r="F4312"/>
      <c r="G4312"/>
      <c r="H4312"/>
    </row>
    <row r="4313" spans="1:8" ht="15" x14ac:dyDescent="0.25">
      <c r="A4313" s="16">
        <f t="shared" si="67"/>
        <v>7348</v>
      </c>
      <c r="B4313">
        <v>7348</v>
      </c>
      <c r="C4313" t="s">
        <v>28051</v>
      </c>
      <c r="D4313" s="16" t="s">
        <v>7751</v>
      </c>
      <c r="E4313" s="339" t="s">
        <v>13612</v>
      </c>
      <c r="F4313"/>
      <c r="G4313"/>
      <c r="H4313"/>
    </row>
    <row r="4314" spans="1:8" ht="15" x14ac:dyDescent="0.25">
      <c r="A4314" s="16">
        <f t="shared" si="67"/>
        <v>7313</v>
      </c>
      <c r="B4314">
        <v>7313</v>
      </c>
      <c r="C4314" t="s">
        <v>28052</v>
      </c>
      <c r="D4314" s="16" t="s">
        <v>7751</v>
      </c>
      <c r="E4314" s="339" t="s">
        <v>17681</v>
      </c>
      <c r="F4314"/>
      <c r="G4314"/>
      <c r="H4314"/>
    </row>
    <row r="4315" spans="1:8" ht="15" x14ac:dyDescent="0.25">
      <c r="A4315" s="16">
        <f t="shared" si="67"/>
        <v>7319</v>
      </c>
      <c r="B4315">
        <v>7319</v>
      </c>
      <c r="C4315" t="s">
        <v>28053</v>
      </c>
      <c r="D4315" s="16" t="s">
        <v>7751</v>
      </c>
      <c r="E4315" s="339" t="s">
        <v>8258</v>
      </c>
      <c r="F4315"/>
      <c r="G4315"/>
      <c r="H4315"/>
    </row>
    <row r="4316" spans="1:8" ht="15" x14ac:dyDescent="0.25">
      <c r="A4316" s="16">
        <f t="shared" si="67"/>
        <v>7314</v>
      </c>
      <c r="B4316">
        <v>7314</v>
      </c>
      <c r="C4316" t="s">
        <v>28054</v>
      </c>
      <c r="D4316" s="16" t="s">
        <v>7751</v>
      </c>
      <c r="E4316" s="339" t="s">
        <v>28055</v>
      </c>
      <c r="F4316"/>
      <c r="G4316"/>
      <c r="H4316"/>
    </row>
    <row r="4317" spans="1:8" ht="15" x14ac:dyDescent="0.25">
      <c r="A4317" s="16">
        <f t="shared" si="67"/>
        <v>7304</v>
      </c>
      <c r="B4317">
        <v>7304</v>
      </c>
      <c r="C4317" t="s">
        <v>28056</v>
      </c>
      <c r="D4317" s="16" t="s">
        <v>7751</v>
      </c>
      <c r="E4317" s="339" t="s">
        <v>28057</v>
      </c>
      <c r="F4317"/>
      <c r="G4317"/>
      <c r="H4317"/>
    </row>
    <row r="4318" spans="1:8" ht="15" x14ac:dyDescent="0.25">
      <c r="A4318" s="16">
        <f t="shared" si="67"/>
        <v>43649</v>
      </c>
      <c r="B4318">
        <v>43649</v>
      </c>
      <c r="C4318" t="s">
        <v>28058</v>
      </c>
      <c r="D4318" s="16" t="s">
        <v>7751</v>
      </c>
      <c r="E4318" s="339" t="s">
        <v>28059</v>
      </c>
      <c r="F4318"/>
      <c r="G4318"/>
      <c r="H4318"/>
    </row>
    <row r="4319" spans="1:8" ht="15" x14ac:dyDescent="0.25">
      <c r="A4319" s="16">
        <f t="shared" si="67"/>
        <v>43650</v>
      </c>
      <c r="B4319">
        <v>43650</v>
      </c>
      <c r="C4319" t="s">
        <v>28060</v>
      </c>
      <c r="D4319" s="16" t="s">
        <v>7751</v>
      </c>
      <c r="E4319" s="339" t="s">
        <v>14116</v>
      </c>
      <c r="F4319"/>
      <c r="G4319"/>
      <c r="H4319"/>
    </row>
    <row r="4320" spans="1:8" ht="15" x14ac:dyDescent="0.25">
      <c r="A4320" s="16">
        <f t="shared" si="67"/>
        <v>7311</v>
      </c>
      <c r="B4320">
        <v>7311</v>
      </c>
      <c r="C4320" t="s">
        <v>28061</v>
      </c>
      <c r="D4320" s="16" t="s">
        <v>7751</v>
      </c>
      <c r="E4320" s="339" t="s">
        <v>28062</v>
      </c>
      <c r="F4320"/>
      <c r="G4320"/>
      <c r="H4320"/>
    </row>
    <row r="4321" spans="1:8" ht="15" x14ac:dyDescent="0.25">
      <c r="A4321" s="16">
        <f t="shared" si="67"/>
        <v>7292</v>
      </c>
      <c r="B4321">
        <v>7292</v>
      </c>
      <c r="C4321" t="s">
        <v>28063</v>
      </c>
      <c r="D4321" s="16" t="s">
        <v>7751</v>
      </c>
      <c r="E4321" s="339" t="s">
        <v>28064</v>
      </c>
      <c r="F4321"/>
      <c r="G4321"/>
      <c r="H4321"/>
    </row>
    <row r="4322" spans="1:8" ht="15" x14ac:dyDescent="0.25">
      <c r="A4322" s="16">
        <f t="shared" si="67"/>
        <v>7293</v>
      </c>
      <c r="B4322">
        <v>7293</v>
      </c>
      <c r="C4322" t="s">
        <v>28065</v>
      </c>
      <c r="D4322" s="16" t="s">
        <v>7751</v>
      </c>
      <c r="E4322" s="339" t="s">
        <v>16636</v>
      </c>
      <c r="F4322"/>
      <c r="G4322"/>
      <c r="H4322"/>
    </row>
    <row r="4323" spans="1:8" ht="15" x14ac:dyDescent="0.25">
      <c r="A4323" s="16">
        <f t="shared" si="67"/>
        <v>7306</v>
      </c>
      <c r="B4323">
        <v>7306</v>
      </c>
      <c r="C4323" t="s">
        <v>28066</v>
      </c>
      <c r="D4323" s="16" t="s">
        <v>7751</v>
      </c>
      <c r="E4323" s="339" t="s">
        <v>19908</v>
      </c>
      <c r="F4323"/>
      <c r="G4323"/>
      <c r="H4323"/>
    </row>
    <row r="4324" spans="1:8" ht="15" x14ac:dyDescent="0.25">
      <c r="A4324" s="16">
        <f t="shared" si="67"/>
        <v>7288</v>
      </c>
      <c r="B4324">
        <v>7288</v>
      </c>
      <c r="C4324" t="s">
        <v>28067</v>
      </c>
      <c r="D4324" s="16" t="s">
        <v>7751</v>
      </c>
      <c r="E4324" s="339" t="s">
        <v>28068</v>
      </c>
      <c r="F4324"/>
      <c r="G4324"/>
      <c r="H4324"/>
    </row>
    <row r="4325" spans="1:8" ht="15" x14ac:dyDescent="0.25">
      <c r="A4325" s="16">
        <f t="shared" si="67"/>
        <v>43625</v>
      </c>
      <c r="B4325">
        <v>43625</v>
      </c>
      <c r="C4325" t="s">
        <v>28069</v>
      </c>
      <c r="D4325" s="16" t="s">
        <v>7751</v>
      </c>
      <c r="E4325" s="339" t="s">
        <v>20218</v>
      </c>
      <c r="F4325"/>
      <c r="G4325"/>
      <c r="H4325"/>
    </row>
    <row r="4326" spans="1:8" ht="15" x14ac:dyDescent="0.25">
      <c r="A4326" s="16">
        <f t="shared" si="67"/>
        <v>43647</v>
      </c>
      <c r="B4326">
        <v>43647</v>
      </c>
      <c r="C4326" t="s">
        <v>28070</v>
      </c>
      <c r="D4326" s="16" t="s">
        <v>7751</v>
      </c>
      <c r="E4326" s="339" t="s">
        <v>13156</v>
      </c>
      <c r="F4326"/>
      <c r="G4326"/>
      <c r="H4326"/>
    </row>
    <row r="4327" spans="1:8" ht="15" x14ac:dyDescent="0.25">
      <c r="A4327" s="16">
        <f t="shared" si="67"/>
        <v>43648</v>
      </c>
      <c r="B4327">
        <v>43648</v>
      </c>
      <c r="C4327" t="s">
        <v>28071</v>
      </c>
      <c r="D4327" s="16" t="s">
        <v>7751</v>
      </c>
      <c r="E4327" s="339" t="s">
        <v>15509</v>
      </c>
      <c r="F4327"/>
      <c r="G4327"/>
      <c r="H4327"/>
    </row>
    <row r="4328" spans="1:8" ht="15" x14ac:dyDescent="0.25">
      <c r="A4328" s="16">
        <f t="shared" si="67"/>
        <v>35693</v>
      </c>
      <c r="B4328">
        <v>35693</v>
      </c>
      <c r="C4328" t="s">
        <v>28072</v>
      </c>
      <c r="D4328" s="16" t="s">
        <v>7751</v>
      </c>
      <c r="E4328" s="339" t="s">
        <v>15048</v>
      </c>
      <c r="F4328"/>
      <c r="G4328"/>
      <c r="H4328"/>
    </row>
    <row r="4329" spans="1:8" ht="15" x14ac:dyDescent="0.25">
      <c r="A4329" s="16">
        <f t="shared" si="67"/>
        <v>7356</v>
      </c>
      <c r="B4329">
        <v>7356</v>
      </c>
      <c r="C4329" t="s">
        <v>28073</v>
      </c>
      <c r="D4329" s="16" t="s">
        <v>7751</v>
      </c>
      <c r="E4329" s="339" t="s">
        <v>28074</v>
      </c>
      <c r="F4329"/>
      <c r="G4329"/>
      <c r="H4329"/>
    </row>
    <row r="4330" spans="1:8" ht="15" x14ac:dyDescent="0.25">
      <c r="A4330" s="16">
        <f t="shared" si="67"/>
        <v>35692</v>
      </c>
      <c r="B4330">
        <v>35692</v>
      </c>
      <c r="C4330" t="s">
        <v>28075</v>
      </c>
      <c r="D4330" s="16" t="s">
        <v>7751</v>
      </c>
      <c r="E4330" s="339" t="s">
        <v>8376</v>
      </c>
      <c r="F4330"/>
      <c r="G4330"/>
      <c r="H4330"/>
    </row>
    <row r="4331" spans="1:8" ht="15" x14ac:dyDescent="0.25">
      <c r="A4331" s="16">
        <f t="shared" si="67"/>
        <v>43624</v>
      </c>
      <c r="B4331">
        <v>43624</v>
      </c>
      <c r="C4331" t="s">
        <v>28076</v>
      </c>
      <c r="D4331" s="16" t="s">
        <v>7751</v>
      </c>
      <c r="E4331" s="339" t="s">
        <v>28077</v>
      </c>
      <c r="F4331"/>
      <c r="G4331"/>
      <c r="H4331"/>
    </row>
    <row r="4332" spans="1:8" ht="15" x14ac:dyDescent="0.25">
      <c r="A4332" s="16">
        <f t="shared" si="67"/>
        <v>7342</v>
      </c>
      <c r="B4332">
        <v>7342</v>
      </c>
      <c r="C4332" t="s">
        <v>28078</v>
      </c>
      <c r="D4332" s="16" t="s">
        <v>7755</v>
      </c>
      <c r="E4332" s="339" t="s">
        <v>7892</v>
      </c>
      <c r="F4332"/>
      <c r="G4332"/>
      <c r="H4332"/>
    </row>
    <row r="4333" spans="1:8" ht="15" x14ac:dyDescent="0.25">
      <c r="A4333" s="16">
        <f t="shared" si="67"/>
        <v>7350</v>
      </c>
      <c r="B4333">
        <v>7350</v>
      </c>
      <c r="C4333" t="s">
        <v>28079</v>
      </c>
      <c r="D4333" s="16" t="s">
        <v>7751</v>
      </c>
      <c r="E4333" s="339" t="s">
        <v>16547</v>
      </c>
      <c r="F4333"/>
      <c r="G4333"/>
      <c r="H4333"/>
    </row>
    <row r="4334" spans="1:8" ht="15" x14ac:dyDescent="0.25">
      <c r="A4334" s="16">
        <f t="shared" si="67"/>
        <v>39574</v>
      </c>
      <c r="B4334">
        <v>39574</v>
      </c>
      <c r="C4334" t="s">
        <v>28080</v>
      </c>
      <c r="D4334" s="16" t="s">
        <v>7753</v>
      </c>
      <c r="E4334" s="339" t="s">
        <v>24745</v>
      </c>
      <c r="F4334"/>
      <c r="G4334"/>
      <c r="H4334"/>
    </row>
    <row r="4335" spans="1:8" ht="15" x14ac:dyDescent="0.25">
      <c r="A4335" s="16">
        <f t="shared" si="67"/>
        <v>11060</v>
      </c>
      <c r="B4335">
        <v>11060</v>
      </c>
      <c r="C4335" t="s">
        <v>28081</v>
      </c>
      <c r="D4335" s="16" t="s">
        <v>7753</v>
      </c>
      <c r="E4335" s="339" t="s">
        <v>21480</v>
      </c>
      <c r="F4335"/>
      <c r="G4335"/>
      <c r="H4335"/>
    </row>
    <row r="4336" spans="1:8" ht="15" x14ac:dyDescent="0.25">
      <c r="A4336" s="16">
        <f t="shared" si="67"/>
        <v>37401</v>
      </c>
      <c r="B4336">
        <v>37401</v>
      </c>
      <c r="C4336" t="s">
        <v>28082</v>
      </c>
      <c r="D4336" s="16" t="s">
        <v>7753</v>
      </c>
      <c r="E4336" s="339" t="s">
        <v>26350</v>
      </c>
      <c r="F4336"/>
      <c r="G4336"/>
      <c r="H4336"/>
    </row>
    <row r="4337" spans="1:8" ht="15" x14ac:dyDescent="0.25">
      <c r="A4337" s="16">
        <f t="shared" si="67"/>
        <v>7525</v>
      </c>
      <c r="B4337">
        <v>7525</v>
      </c>
      <c r="C4337" t="s">
        <v>28083</v>
      </c>
      <c r="D4337" s="16" t="s">
        <v>7753</v>
      </c>
      <c r="E4337" s="339" t="s">
        <v>12800</v>
      </c>
      <c r="F4337"/>
      <c r="G4337"/>
      <c r="H4337"/>
    </row>
    <row r="4338" spans="1:8" ht="15" x14ac:dyDescent="0.25">
      <c r="A4338" s="16">
        <f t="shared" si="67"/>
        <v>7524</v>
      </c>
      <c r="B4338">
        <v>7524</v>
      </c>
      <c r="C4338" t="s">
        <v>28084</v>
      </c>
      <c r="D4338" s="16" t="s">
        <v>7753</v>
      </c>
      <c r="E4338" s="339" t="s">
        <v>16676</v>
      </c>
      <c r="F4338"/>
      <c r="G4338"/>
      <c r="H4338"/>
    </row>
    <row r="4339" spans="1:8" ht="15" x14ac:dyDescent="0.25">
      <c r="A4339" s="16">
        <f t="shared" si="67"/>
        <v>38105</v>
      </c>
      <c r="B4339">
        <v>38105</v>
      </c>
      <c r="C4339" t="s">
        <v>28085</v>
      </c>
      <c r="D4339" s="16" t="s">
        <v>7753</v>
      </c>
      <c r="E4339" s="339" t="s">
        <v>7826</v>
      </c>
      <c r="F4339"/>
      <c r="G4339"/>
      <c r="H4339"/>
    </row>
    <row r="4340" spans="1:8" ht="15" x14ac:dyDescent="0.25">
      <c r="A4340" s="16">
        <f t="shared" si="67"/>
        <v>38084</v>
      </c>
      <c r="B4340">
        <v>38084</v>
      </c>
      <c r="C4340" t="s">
        <v>28086</v>
      </c>
      <c r="D4340" s="16" t="s">
        <v>7753</v>
      </c>
      <c r="E4340" s="339" t="s">
        <v>25803</v>
      </c>
      <c r="F4340"/>
      <c r="G4340"/>
      <c r="H4340"/>
    </row>
    <row r="4341" spans="1:8" ht="15" x14ac:dyDescent="0.25">
      <c r="A4341" s="16">
        <f t="shared" si="67"/>
        <v>38103</v>
      </c>
      <c r="B4341">
        <v>38103</v>
      </c>
      <c r="C4341" t="s">
        <v>28087</v>
      </c>
      <c r="D4341" s="16" t="s">
        <v>7753</v>
      </c>
      <c r="E4341" s="339" t="s">
        <v>8341</v>
      </c>
      <c r="F4341"/>
      <c r="G4341"/>
      <c r="H4341"/>
    </row>
    <row r="4342" spans="1:8" ht="15" x14ac:dyDescent="0.25">
      <c r="A4342" s="16">
        <f t="shared" si="67"/>
        <v>38082</v>
      </c>
      <c r="B4342">
        <v>38082</v>
      </c>
      <c r="C4342" t="s">
        <v>28088</v>
      </c>
      <c r="D4342" s="16" t="s">
        <v>7753</v>
      </c>
      <c r="E4342" s="339" t="s">
        <v>16647</v>
      </c>
      <c r="F4342"/>
      <c r="G4342"/>
      <c r="H4342"/>
    </row>
    <row r="4343" spans="1:8" ht="15" x14ac:dyDescent="0.25">
      <c r="A4343" s="16">
        <f t="shared" si="67"/>
        <v>38104</v>
      </c>
      <c r="B4343">
        <v>38104</v>
      </c>
      <c r="C4343" t="s">
        <v>28089</v>
      </c>
      <c r="D4343" s="16" t="s">
        <v>7753</v>
      </c>
      <c r="E4343" s="339" t="s">
        <v>14840</v>
      </c>
      <c r="F4343"/>
      <c r="G4343"/>
      <c r="H4343"/>
    </row>
    <row r="4344" spans="1:8" ht="15" x14ac:dyDescent="0.25">
      <c r="A4344" s="16">
        <f t="shared" si="67"/>
        <v>38083</v>
      </c>
      <c r="B4344">
        <v>38083</v>
      </c>
      <c r="C4344" t="s">
        <v>28090</v>
      </c>
      <c r="D4344" s="16" t="s">
        <v>7753</v>
      </c>
      <c r="E4344" s="339" t="s">
        <v>28091</v>
      </c>
      <c r="F4344"/>
      <c r="G4344"/>
      <c r="H4344"/>
    </row>
    <row r="4345" spans="1:8" ht="15" x14ac:dyDescent="0.25">
      <c r="A4345" s="16">
        <f t="shared" si="67"/>
        <v>38101</v>
      </c>
      <c r="B4345">
        <v>38101</v>
      </c>
      <c r="C4345" t="s">
        <v>28092</v>
      </c>
      <c r="D4345" s="16" t="s">
        <v>7753</v>
      </c>
      <c r="E4345" s="339" t="s">
        <v>28093</v>
      </c>
      <c r="F4345"/>
      <c r="G4345"/>
      <c r="H4345"/>
    </row>
    <row r="4346" spans="1:8" ht="15" x14ac:dyDescent="0.25">
      <c r="A4346" s="16">
        <f t="shared" si="67"/>
        <v>7528</v>
      </c>
      <c r="B4346">
        <v>7528</v>
      </c>
      <c r="C4346" t="s">
        <v>28094</v>
      </c>
      <c r="D4346" s="16" t="s">
        <v>7753</v>
      </c>
      <c r="E4346" s="339" t="s">
        <v>7970</v>
      </c>
      <c r="F4346"/>
      <c r="G4346"/>
      <c r="H4346"/>
    </row>
    <row r="4347" spans="1:8" ht="15" x14ac:dyDescent="0.25">
      <c r="A4347" s="16">
        <f t="shared" si="67"/>
        <v>12147</v>
      </c>
      <c r="B4347">
        <v>12147</v>
      </c>
      <c r="C4347" t="s">
        <v>28095</v>
      </c>
      <c r="D4347" s="16" t="s">
        <v>7753</v>
      </c>
      <c r="E4347" s="339" t="s">
        <v>8044</v>
      </c>
      <c r="F4347"/>
      <c r="G4347"/>
      <c r="H4347"/>
    </row>
    <row r="4348" spans="1:8" ht="15" x14ac:dyDescent="0.25">
      <c r="A4348" s="16">
        <f t="shared" si="67"/>
        <v>38075</v>
      </c>
      <c r="B4348">
        <v>38075</v>
      </c>
      <c r="C4348" t="s">
        <v>28096</v>
      </c>
      <c r="D4348" s="16" t="s">
        <v>7753</v>
      </c>
      <c r="E4348" s="339" t="s">
        <v>13001</v>
      </c>
      <c r="F4348"/>
      <c r="G4348"/>
      <c r="H4348"/>
    </row>
    <row r="4349" spans="1:8" ht="15" x14ac:dyDescent="0.25">
      <c r="A4349" s="16">
        <f t="shared" si="67"/>
        <v>38102</v>
      </c>
      <c r="B4349">
        <v>38102</v>
      </c>
      <c r="C4349" t="s">
        <v>28097</v>
      </c>
      <c r="D4349" s="16" t="s">
        <v>7753</v>
      </c>
      <c r="E4349" s="339" t="s">
        <v>7976</v>
      </c>
      <c r="F4349"/>
      <c r="G4349"/>
      <c r="H4349"/>
    </row>
    <row r="4350" spans="1:8" ht="15" x14ac:dyDescent="0.25">
      <c r="A4350" s="16">
        <f t="shared" si="67"/>
        <v>38076</v>
      </c>
      <c r="B4350">
        <v>38076</v>
      </c>
      <c r="C4350" t="s">
        <v>28098</v>
      </c>
      <c r="D4350" s="16" t="s">
        <v>7753</v>
      </c>
      <c r="E4350" s="339" t="s">
        <v>21518</v>
      </c>
      <c r="F4350"/>
      <c r="G4350"/>
      <c r="H4350"/>
    </row>
    <row r="4351" spans="1:8" ht="15" x14ac:dyDescent="0.25">
      <c r="A4351" s="16">
        <f t="shared" si="67"/>
        <v>7592</v>
      </c>
      <c r="B4351">
        <v>7592</v>
      </c>
      <c r="C4351" t="s">
        <v>28099</v>
      </c>
      <c r="D4351" s="16" t="s">
        <v>7754</v>
      </c>
      <c r="E4351" s="339" t="s">
        <v>15466</v>
      </c>
      <c r="F4351"/>
      <c r="G4351"/>
      <c r="H4351"/>
    </row>
    <row r="4352" spans="1:8" ht="15" x14ac:dyDescent="0.25">
      <c r="A4352" s="16">
        <f t="shared" si="67"/>
        <v>40820</v>
      </c>
      <c r="B4352">
        <v>40820</v>
      </c>
      <c r="C4352" t="s">
        <v>28100</v>
      </c>
      <c r="D4352" s="16" t="s">
        <v>7813</v>
      </c>
      <c r="E4352" s="339" t="s">
        <v>28101</v>
      </c>
      <c r="F4352"/>
      <c r="G4352"/>
      <c r="H4352"/>
    </row>
    <row r="4353" spans="1:8" ht="15" x14ac:dyDescent="0.25">
      <c r="A4353" s="16">
        <f t="shared" si="67"/>
        <v>11826</v>
      </c>
      <c r="B4353">
        <v>11826</v>
      </c>
      <c r="C4353" t="s">
        <v>28102</v>
      </c>
      <c r="D4353" s="16" t="s">
        <v>7753</v>
      </c>
      <c r="E4353" s="339" t="s">
        <v>21231</v>
      </c>
      <c r="F4353"/>
      <c r="G4353"/>
      <c r="H4353"/>
    </row>
    <row r="4354" spans="1:8" ht="15" x14ac:dyDescent="0.25">
      <c r="A4354" s="16">
        <f t="shared" si="67"/>
        <v>7606</v>
      </c>
      <c r="B4354">
        <v>7606</v>
      </c>
      <c r="C4354" t="s">
        <v>28103</v>
      </c>
      <c r="D4354" s="16" t="s">
        <v>7753</v>
      </c>
      <c r="E4354" s="339" t="s">
        <v>28104</v>
      </c>
      <c r="F4354"/>
      <c r="G4354"/>
      <c r="H4354"/>
    </row>
    <row r="4355" spans="1:8" ht="15" x14ac:dyDescent="0.25">
      <c r="A4355" s="16">
        <f t="shared" ref="A4355:A4418" si="68">B4355</f>
        <v>11763</v>
      </c>
      <c r="B4355">
        <v>11763</v>
      </c>
      <c r="C4355" t="s">
        <v>28105</v>
      </c>
      <c r="D4355" s="16" t="s">
        <v>7753</v>
      </c>
      <c r="E4355" s="339" t="s">
        <v>28106</v>
      </c>
      <c r="F4355"/>
      <c r="G4355"/>
      <c r="H4355"/>
    </row>
    <row r="4356" spans="1:8" ht="15" x14ac:dyDescent="0.25">
      <c r="A4356" s="16">
        <f t="shared" si="68"/>
        <v>11764</v>
      </c>
      <c r="B4356">
        <v>11764</v>
      </c>
      <c r="C4356" t="s">
        <v>28107</v>
      </c>
      <c r="D4356" s="16" t="s">
        <v>7753</v>
      </c>
      <c r="E4356" s="339" t="s">
        <v>28108</v>
      </c>
      <c r="F4356"/>
      <c r="G4356"/>
      <c r="H4356"/>
    </row>
    <row r="4357" spans="1:8" ht="15" x14ac:dyDescent="0.25">
      <c r="A4357" s="16">
        <f t="shared" si="68"/>
        <v>11829</v>
      </c>
      <c r="B4357">
        <v>11829</v>
      </c>
      <c r="C4357" t="s">
        <v>28109</v>
      </c>
      <c r="D4357" s="16" t="s">
        <v>7753</v>
      </c>
      <c r="E4357" s="339" t="s">
        <v>20446</v>
      </c>
      <c r="F4357"/>
      <c r="G4357"/>
      <c r="H4357"/>
    </row>
    <row r="4358" spans="1:8" ht="15" x14ac:dyDescent="0.25">
      <c r="A4358" s="16">
        <f t="shared" si="68"/>
        <v>11830</v>
      </c>
      <c r="B4358">
        <v>11830</v>
      </c>
      <c r="C4358" t="s">
        <v>28110</v>
      </c>
      <c r="D4358" s="16" t="s">
        <v>7753</v>
      </c>
      <c r="E4358" s="339" t="s">
        <v>28111</v>
      </c>
      <c r="F4358"/>
      <c r="G4358"/>
      <c r="H4358"/>
    </row>
    <row r="4359" spans="1:8" ht="15" x14ac:dyDescent="0.25">
      <c r="A4359" s="16">
        <f t="shared" si="68"/>
        <v>11825</v>
      </c>
      <c r="B4359">
        <v>11825</v>
      </c>
      <c r="C4359" t="s">
        <v>28112</v>
      </c>
      <c r="D4359" s="16" t="s">
        <v>7753</v>
      </c>
      <c r="E4359" s="339" t="s">
        <v>28113</v>
      </c>
      <c r="F4359"/>
      <c r="G4359"/>
      <c r="H4359"/>
    </row>
    <row r="4360" spans="1:8" ht="15" x14ac:dyDescent="0.25">
      <c r="A4360" s="16">
        <f t="shared" si="68"/>
        <v>11767</v>
      </c>
      <c r="B4360">
        <v>11767</v>
      </c>
      <c r="C4360" t="s">
        <v>28114</v>
      </c>
      <c r="D4360" s="16" t="s">
        <v>7753</v>
      </c>
      <c r="E4360" s="339" t="s">
        <v>28115</v>
      </c>
      <c r="F4360"/>
      <c r="G4360"/>
      <c r="H4360"/>
    </row>
    <row r="4361" spans="1:8" ht="15" x14ac:dyDescent="0.25">
      <c r="A4361" s="16">
        <f t="shared" si="68"/>
        <v>11766</v>
      </c>
      <c r="B4361">
        <v>11766</v>
      </c>
      <c r="C4361" t="s">
        <v>28116</v>
      </c>
      <c r="D4361" s="16" t="s">
        <v>7753</v>
      </c>
      <c r="E4361" s="339" t="s">
        <v>20644</v>
      </c>
      <c r="F4361"/>
      <c r="G4361"/>
      <c r="H4361"/>
    </row>
    <row r="4362" spans="1:8" ht="15" x14ac:dyDescent="0.25">
      <c r="A4362" s="16">
        <f t="shared" si="68"/>
        <v>11765</v>
      </c>
      <c r="B4362">
        <v>11765</v>
      </c>
      <c r="C4362" t="s">
        <v>28117</v>
      </c>
      <c r="D4362" s="16" t="s">
        <v>7753</v>
      </c>
      <c r="E4362" s="339" t="s">
        <v>28118</v>
      </c>
      <c r="F4362"/>
      <c r="G4362"/>
      <c r="H4362"/>
    </row>
    <row r="4363" spans="1:8" ht="15" x14ac:dyDescent="0.25">
      <c r="A4363" s="16">
        <f t="shared" si="68"/>
        <v>11824</v>
      </c>
      <c r="B4363">
        <v>11824</v>
      </c>
      <c r="C4363" t="s">
        <v>28119</v>
      </c>
      <c r="D4363" s="16" t="s">
        <v>7753</v>
      </c>
      <c r="E4363" s="339" t="s">
        <v>14334</v>
      </c>
      <c r="F4363"/>
      <c r="G4363"/>
      <c r="H4363"/>
    </row>
    <row r="4364" spans="1:8" ht="15" x14ac:dyDescent="0.25">
      <c r="A4364" s="16">
        <f t="shared" si="68"/>
        <v>44045</v>
      </c>
      <c r="B4364">
        <v>44045</v>
      </c>
      <c r="C4364" t="s">
        <v>28120</v>
      </c>
      <c r="D4364" s="16" t="s">
        <v>7753</v>
      </c>
      <c r="E4364" s="339" t="s">
        <v>28121</v>
      </c>
      <c r="F4364"/>
      <c r="G4364"/>
      <c r="H4364"/>
    </row>
    <row r="4365" spans="1:8" ht="15" x14ac:dyDescent="0.25">
      <c r="A4365" s="16">
        <f t="shared" si="68"/>
        <v>39702</v>
      </c>
      <c r="B4365">
        <v>39702</v>
      </c>
      <c r="C4365" t="s">
        <v>28122</v>
      </c>
      <c r="D4365" s="16" t="s">
        <v>7753</v>
      </c>
      <c r="E4365" s="339" t="s">
        <v>28123</v>
      </c>
      <c r="F4365"/>
      <c r="G4365"/>
      <c r="H4365"/>
    </row>
    <row r="4366" spans="1:8" ht="15" x14ac:dyDescent="0.25">
      <c r="A4366" s="16">
        <f t="shared" si="68"/>
        <v>13415</v>
      </c>
      <c r="B4366">
        <v>13415</v>
      </c>
      <c r="C4366" t="s">
        <v>28124</v>
      </c>
      <c r="D4366" s="16" t="s">
        <v>7753</v>
      </c>
      <c r="E4366" s="339" t="s">
        <v>28125</v>
      </c>
      <c r="F4366"/>
      <c r="G4366"/>
      <c r="H4366"/>
    </row>
    <row r="4367" spans="1:8" ht="15" x14ac:dyDescent="0.25">
      <c r="A4367" s="16">
        <f t="shared" si="68"/>
        <v>7602</v>
      </c>
      <c r="B4367">
        <v>7602</v>
      </c>
      <c r="C4367" t="s">
        <v>28126</v>
      </c>
      <c r="D4367" s="16" t="s">
        <v>7753</v>
      </c>
      <c r="E4367" s="339" t="s">
        <v>21144</v>
      </c>
      <c r="F4367"/>
      <c r="G4367"/>
      <c r="H4367"/>
    </row>
    <row r="4368" spans="1:8" ht="15" x14ac:dyDescent="0.25">
      <c r="A4368" s="16">
        <f t="shared" si="68"/>
        <v>7603</v>
      </c>
      <c r="B4368">
        <v>7603</v>
      </c>
      <c r="C4368" t="s">
        <v>28127</v>
      </c>
      <c r="D4368" s="16" t="s">
        <v>7753</v>
      </c>
      <c r="E4368" s="339" t="s">
        <v>19938</v>
      </c>
      <c r="F4368"/>
      <c r="G4368"/>
      <c r="H4368"/>
    </row>
    <row r="4369" spans="1:8" ht="15" x14ac:dyDescent="0.25">
      <c r="A4369" s="16">
        <f t="shared" si="68"/>
        <v>11777</v>
      </c>
      <c r="B4369">
        <v>11777</v>
      </c>
      <c r="C4369" t="s">
        <v>28128</v>
      </c>
      <c r="D4369" s="16" t="s">
        <v>7753</v>
      </c>
      <c r="E4369" s="339" t="s">
        <v>28129</v>
      </c>
      <c r="F4369"/>
      <c r="G4369"/>
      <c r="H4369"/>
    </row>
    <row r="4370" spans="1:8" ht="15" x14ac:dyDescent="0.25">
      <c r="A4370" s="16">
        <f t="shared" si="68"/>
        <v>13417</v>
      </c>
      <c r="B4370">
        <v>13417</v>
      </c>
      <c r="C4370" t="s">
        <v>28130</v>
      </c>
      <c r="D4370" s="16" t="s">
        <v>7753</v>
      </c>
      <c r="E4370" s="339" t="s">
        <v>28131</v>
      </c>
      <c r="F4370"/>
      <c r="G4370"/>
      <c r="H4370"/>
    </row>
    <row r="4371" spans="1:8" ht="15" x14ac:dyDescent="0.25">
      <c r="A4371" s="16">
        <f t="shared" si="68"/>
        <v>36791</v>
      </c>
      <c r="B4371">
        <v>36791</v>
      </c>
      <c r="C4371" t="s">
        <v>28132</v>
      </c>
      <c r="D4371" s="16" t="s">
        <v>7753</v>
      </c>
      <c r="E4371" s="339" t="s">
        <v>28133</v>
      </c>
      <c r="F4371"/>
      <c r="G4371"/>
      <c r="H4371"/>
    </row>
    <row r="4372" spans="1:8" ht="15" x14ac:dyDescent="0.25">
      <c r="A4372" s="16">
        <f t="shared" si="68"/>
        <v>36795</v>
      </c>
      <c r="B4372">
        <v>36795</v>
      </c>
      <c r="C4372" t="s">
        <v>28134</v>
      </c>
      <c r="D4372" s="16" t="s">
        <v>7753</v>
      </c>
      <c r="E4372" s="339" t="s">
        <v>28135</v>
      </c>
      <c r="F4372"/>
      <c r="G4372"/>
      <c r="H4372"/>
    </row>
    <row r="4373" spans="1:8" ht="15" x14ac:dyDescent="0.25">
      <c r="A4373" s="16">
        <f t="shared" si="68"/>
        <v>36796</v>
      </c>
      <c r="B4373">
        <v>36796</v>
      </c>
      <c r="C4373" t="s">
        <v>28136</v>
      </c>
      <c r="D4373" s="16" t="s">
        <v>7753</v>
      </c>
      <c r="E4373" s="339" t="s">
        <v>28137</v>
      </c>
      <c r="F4373"/>
      <c r="G4373"/>
      <c r="H4373"/>
    </row>
    <row r="4374" spans="1:8" ht="15" x14ac:dyDescent="0.25">
      <c r="A4374" s="16">
        <f t="shared" si="68"/>
        <v>36792</v>
      </c>
      <c r="B4374">
        <v>36792</v>
      </c>
      <c r="C4374" t="s">
        <v>28138</v>
      </c>
      <c r="D4374" s="16" t="s">
        <v>7753</v>
      </c>
      <c r="E4374" s="339" t="s">
        <v>28139</v>
      </c>
      <c r="F4374"/>
      <c r="G4374"/>
      <c r="H4374"/>
    </row>
    <row r="4375" spans="1:8" ht="15" x14ac:dyDescent="0.25">
      <c r="A4375" s="16">
        <f t="shared" si="68"/>
        <v>11773</v>
      </c>
      <c r="B4375">
        <v>11773</v>
      </c>
      <c r="C4375" t="s">
        <v>28140</v>
      </c>
      <c r="D4375" s="16" t="s">
        <v>7753</v>
      </c>
      <c r="E4375" s="339" t="s">
        <v>20518</v>
      </c>
      <c r="F4375"/>
      <c r="G4375"/>
      <c r="H4375"/>
    </row>
    <row r="4376" spans="1:8" ht="15" x14ac:dyDescent="0.25">
      <c r="A4376" s="16">
        <f t="shared" si="68"/>
        <v>11762</v>
      </c>
      <c r="B4376">
        <v>11762</v>
      </c>
      <c r="C4376" t="s">
        <v>28141</v>
      </c>
      <c r="D4376" s="16" t="s">
        <v>7753</v>
      </c>
      <c r="E4376" s="339" t="s">
        <v>28142</v>
      </c>
      <c r="F4376"/>
      <c r="G4376"/>
      <c r="H4376"/>
    </row>
    <row r="4377" spans="1:8" ht="15" x14ac:dyDescent="0.25">
      <c r="A4377" s="16">
        <f t="shared" si="68"/>
        <v>7604</v>
      </c>
      <c r="B4377">
        <v>7604</v>
      </c>
      <c r="C4377" t="s">
        <v>28143</v>
      </c>
      <c r="D4377" s="16" t="s">
        <v>7753</v>
      </c>
      <c r="E4377" s="339" t="s">
        <v>18407</v>
      </c>
      <c r="F4377"/>
      <c r="G4377"/>
      <c r="H4377"/>
    </row>
    <row r="4378" spans="1:8" ht="15" x14ac:dyDescent="0.25">
      <c r="A4378" s="16">
        <f t="shared" si="68"/>
        <v>13984</v>
      </c>
      <c r="B4378">
        <v>13984</v>
      </c>
      <c r="C4378" t="s">
        <v>28144</v>
      </c>
      <c r="D4378" s="16" t="s">
        <v>7753</v>
      </c>
      <c r="E4378" s="339" t="s">
        <v>28145</v>
      </c>
      <c r="F4378"/>
      <c r="G4378"/>
      <c r="H4378"/>
    </row>
    <row r="4379" spans="1:8" ht="15" x14ac:dyDescent="0.25">
      <c r="A4379" s="16">
        <f t="shared" si="68"/>
        <v>11772</v>
      </c>
      <c r="B4379">
        <v>11772</v>
      </c>
      <c r="C4379" t="s">
        <v>28146</v>
      </c>
      <c r="D4379" s="16" t="s">
        <v>7753</v>
      </c>
      <c r="E4379" s="339" t="s">
        <v>28147</v>
      </c>
      <c r="F4379"/>
      <c r="G4379"/>
      <c r="H4379"/>
    </row>
    <row r="4380" spans="1:8" ht="15" x14ac:dyDescent="0.25">
      <c r="A4380" s="16">
        <f t="shared" si="68"/>
        <v>13983</v>
      </c>
      <c r="B4380">
        <v>13983</v>
      </c>
      <c r="C4380" t="s">
        <v>28148</v>
      </c>
      <c r="D4380" s="16" t="s">
        <v>7753</v>
      </c>
      <c r="E4380" s="339" t="s">
        <v>28149</v>
      </c>
      <c r="F4380"/>
      <c r="G4380"/>
      <c r="H4380"/>
    </row>
    <row r="4381" spans="1:8" ht="15" x14ac:dyDescent="0.25">
      <c r="A4381" s="16">
        <f t="shared" si="68"/>
        <v>13416</v>
      </c>
      <c r="B4381">
        <v>13416</v>
      </c>
      <c r="C4381" t="s">
        <v>28150</v>
      </c>
      <c r="D4381" s="16" t="s">
        <v>7753</v>
      </c>
      <c r="E4381" s="339" t="s">
        <v>28151</v>
      </c>
      <c r="F4381"/>
      <c r="G4381"/>
      <c r="H4381"/>
    </row>
    <row r="4382" spans="1:8" ht="15" x14ac:dyDescent="0.25">
      <c r="A4382" s="16">
        <f t="shared" si="68"/>
        <v>40329</v>
      </c>
      <c r="B4382">
        <v>40329</v>
      </c>
      <c r="C4382" t="s">
        <v>28152</v>
      </c>
      <c r="D4382" s="16" t="s">
        <v>7753</v>
      </c>
      <c r="E4382" s="339" t="s">
        <v>28153</v>
      </c>
      <c r="F4382"/>
      <c r="G4382"/>
      <c r="H4382"/>
    </row>
    <row r="4383" spans="1:8" ht="15" x14ac:dyDescent="0.25">
      <c r="A4383" s="16">
        <f t="shared" si="68"/>
        <v>11823</v>
      </c>
      <c r="B4383">
        <v>11823</v>
      </c>
      <c r="C4383" t="s">
        <v>28154</v>
      </c>
      <c r="D4383" s="16" t="s">
        <v>7753</v>
      </c>
      <c r="E4383" s="339" t="s">
        <v>8057</v>
      </c>
      <c r="F4383"/>
      <c r="G4383"/>
      <c r="H4383"/>
    </row>
    <row r="4384" spans="1:8" ht="15" x14ac:dyDescent="0.25">
      <c r="A4384" s="16">
        <f t="shared" si="68"/>
        <v>11822</v>
      </c>
      <c r="B4384">
        <v>11822</v>
      </c>
      <c r="C4384" t="s">
        <v>28155</v>
      </c>
      <c r="D4384" s="16" t="s">
        <v>7753</v>
      </c>
      <c r="E4384" s="339" t="s">
        <v>13617</v>
      </c>
      <c r="F4384"/>
      <c r="G4384"/>
      <c r="H4384"/>
    </row>
    <row r="4385" spans="1:8" ht="15" x14ac:dyDescent="0.25">
      <c r="A4385" s="16">
        <f t="shared" si="68"/>
        <v>11831</v>
      </c>
      <c r="B4385">
        <v>11831</v>
      </c>
      <c r="C4385" t="s">
        <v>28156</v>
      </c>
      <c r="D4385" s="16" t="s">
        <v>7753</v>
      </c>
      <c r="E4385" s="339" t="s">
        <v>15973</v>
      </c>
      <c r="F4385"/>
      <c r="G4385"/>
      <c r="H4385"/>
    </row>
    <row r="4386" spans="1:8" ht="15" x14ac:dyDescent="0.25">
      <c r="A4386" s="16">
        <f t="shared" si="68"/>
        <v>7613</v>
      </c>
      <c r="B4386">
        <v>7613</v>
      </c>
      <c r="C4386" t="s">
        <v>28157</v>
      </c>
      <c r="D4386" s="16" t="s">
        <v>7753</v>
      </c>
      <c r="E4386" s="339" t="s">
        <v>28158</v>
      </c>
      <c r="F4386"/>
      <c r="G4386"/>
      <c r="H4386"/>
    </row>
    <row r="4387" spans="1:8" ht="15" x14ac:dyDescent="0.25">
      <c r="A4387" s="16">
        <f t="shared" si="68"/>
        <v>7619</v>
      </c>
      <c r="B4387">
        <v>7619</v>
      </c>
      <c r="C4387" t="s">
        <v>28159</v>
      </c>
      <c r="D4387" s="16" t="s">
        <v>7753</v>
      </c>
      <c r="E4387" s="339" t="s">
        <v>28160</v>
      </c>
      <c r="F4387"/>
      <c r="G4387"/>
      <c r="H4387"/>
    </row>
    <row r="4388" spans="1:8" ht="15" x14ac:dyDescent="0.25">
      <c r="A4388" s="16">
        <f t="shared" si="68"/>
        <v>12076</v>
      </c>
      <c r="B4388">
        <v>12076</v>
      </c>
      <c r="C4388" t="s">
        <v>28161</v>
      </c>
      <c r="D4388" s="16" t="s">
        <v>7753</v>
      </c>
      <c r="E4388" s="339" t="s">
        <v>28162</v>
      </c>
      <c r="F4388"/>
      <c r="G4388"/>
      <c r="H4388"/>
    </row>
    <row r="4389" spans="1:8" ht="15" x14ac:dyDescent="0.25">
      <c r="A4389" s="16">
        <f t="shared" si="68"/>
        <v>7614</v>
      </c>
      <c r="B4389">
        <v>7614</v>
      </c>
      <c r="C4389" t="s">
        <v>28163</v>
      </c>
      <c r="D4389" s="16" t="s">
        <v>7753</v>
      </c>
      <c r="E4389" s="339" t="s">
        <v>28164</v>
      </c>
      <c r="F4389"/>
      <c r="G4389"/>
      <c r="H4389"/>
    </row>
    <row r="4390" spans="1:8" ht="15" x14ac:dyDescent="0.25">
      <c r="A4390" s="16">
        <f t="shared" si="68"/>
        <v>7618</v>
      </c>
      <c r="B4390">
        <v>7618</v>
      </c>
      <c r="C4390" t="s">
        <v>28165</v>
      </c>
      <c r="D4390" s="16" t="s">
        <v>7753</v>
      </c>
      <c r="E4390" s="339" t="s">
        <v>28166</v>
      </c>
      <c r="F4390"/>
      <c r="G4390"/>
      <c r="H4390"/>
    </row>
    <row r="4391" spans="1:8" ht="15" x14ac:dyDescent="0.25">
      <c r="A4391" s="16">
        <f t="shared" si="68"/>
        <v>7620</v>
      </c>
      <c r="B4391">
        <v>7620</v>
      </c>
      <c r="C4391" t="s">
        <v>28167</v>
      </c>
      <c r="D4391" s="16" t="s">
        <v>7753</v>
      </c>
      <c r="E4391" s="339" t="s">
        <v>28168</v>
      </c>
      <c r="F4391"/>
      <c r="G4391"/>
      <c r="H4391"/>
    </row>
    <row r="4392" spans="1:8" ht="15" x14ac:dyDescent="0.25">
      <c r="A4392" s="16">
        <f t="shared" si="68"/>
        <v>7610</v>
      </c>
      <c r="B4392">
        <v>7610</v>
      </c>
      <c r="C4392" t="s">
        <v>28169</v>
      </c>
      <c r="D4392" s="16" t="s">
        <v>7753</v>
      </c>
      <c r="E4392" s="339" t="s">
        <v>28170</v>
      </c>
      <c r="F4392"/>
      <c r="G4392"/>
      <c r="H4392"/>
    </row>
    <row r="4393" spans="1:8" ht="15" x14ac:dyDescent="0.25">
      <c r="A4393" s="16">
        <f t="shared" si="68"/>
        <v>7615</v>
      </c>
      <c r="B4393">
        <v>7615</v>
      </c>
      <c r="C4393" t="s">
        <v>28171</v>
      </c>
      <c r="D4393" s="16" t="s">
        <v>7753</v>
      </c>
      <c r="E4393" s="339" t="s">
        <v>28172</v>
      </c>
      <c r="F4393"/>
      <c r="G4393"/>
      <c r="H4393"/>
    </row>
    <row r="4394" spans="1:8" ht="15" x14ac:dyDescent="0.25">
      <c r="A4394" s="16">
        <f t="shared" si="68"/>
        <v>7617</v>
      </c>
      <c r="B4394">
        <v>7617</v>
      </c>
      <c r="C4394" t="s">
        <v>28173</v>
      </c>
      <c r="D4394" s="16" t="s">
        <v>7753</v>
      </c>
      <c r="E4394" s="339" t="s">
        <v>28174</v>
      </c>
      <c r="F4394"/>
      <c r="G4394"/>
      <c r="H4394"/>
    </row>
    <row r="4395" spans="1:8" ht="15" x14ac:dyDescent="0.25">
      <c r="A4395" s="16">
        <f t="shared" si="68"/>
        <v>7616</v>
      </c>
      <c r="B4395">
        <v>7616</v>
      </c>
      <c r="C4395" t="s">
        <v>28175</v>
      </c>
      <c r="D4395" s="16" t="s">
        <v>7753</v>
      </c>
      <c r="E4395" s="339" t="s">
        <v>28176</v>
      </c>
      <c r="F4395"/>
      <c r="G4395"/>
      <c r="H4395"/>
    </row>
    <row r="4396" spans="1:8" ht="15" x14ac:dyDescent="0.25">
      <c r="A4396" s="16">
        <f t="shared" si="68"/>
        <v>7611</v>
      </c>
      <c r="B4396">
        <v>7611</v>
      </c>
      <c r="C4396" t="s">
        <v>28177</v>
      </c>
      <c r="D4396" s="16" t="s">
        <v>7753</v>
      </c>
      <c r="E4396" s="339" t="s">
        <v>28178</v>
      </c>
      <c r="F4396"/>
      <c r="G4396"/>
      <c r="H4396"/>
    </row>
    <row r="4397" spans="1:8" ht="15" x14ac:dyDescent="0.25">
      <c r="A4397" s="16">
        <f t="shared" si="68"/>
        <v>7612</v>
      </c>
      <c r="B4397">
        <v>7612</v>
      </c>
      <c r="C4397" t="s">
        <v>28179</v>
      </c>
      <c r="D4397" s="16" t="s">
        <v>7753</v>
      </c>
      <c r="E4397" s="339" t="s">
        <v>28180</v>
      </c>
      <c r="F4397"/>
      <c r="G4397"/>
      <c r="H4397"/>
    </row>
    <row r="4398" spans="1:8" ht="15" x14ac:dyDescent="0.25">
      <c r="A4398" s="16">
        <f t="shared" si="68"/>
        <v>37371</v>
      </c>
      <c r="B4398">
        <v>37371</v>
      </c>
      <c r="C4398" t="s">
        <v>28181</v>
      </c>
      <c r="D4398" s="16" t="s">
        <v>7754</v>
      </c>
      <c r="E4398" s="339" t="s">
        <v>14342</v>
      </c>
      <c r="F4398"/>
      <c r="G4398"/>
      <c r="H4398"/>
    </row>
    <row r="4399" spans="1:8" ht="15" x14ac:dyDescent="0.25">
      <c r="A4399" s="16">
        <f t="shared" si="68"/>
        <v>40861</v>
      </c>
      <c r="B4399">
        <v>40861</v>
      </c>
      <c r="C4399" t="s">
        <v>28182</v>
      </c>
      <c r="D4399" s="16" t="s">
        <v>7813</v>
      </c>
      <c r="E4399" s="339" t="s">
        <v>24214</v>
      </c>
      <c r="F4399"/>
      <c r="G4399"/>
      <c r="H4399"/>
    </row>
    <row r="4400" spans="1:8" ht="15" x14ac:dyDescent="0.25">
      <c r="A4400" s="16">
        <f t="shared" si="68"/>
        <v>36510</v>
      </c>
      <c r="B4400">
        <v>36510</v>
      </c>
      <c r="C4400" t="s">
        <v>28183</v>
      </c>
      <c r="D4400" s="16" t="s">
        <v>7753</v>
      </c>
      <c r="E4400" s="339" t="s">
        <v>28184</v>
      </c>
      <c r="F4400"/>
      <c r="G4400"/>
      <c r="H4400"/>
    </row>
    <row r="4401" spans="1:8" ht="15" x14ac:dyDescent="0.25">
      <c r="A4401" s="16">
        <f t="shared" si="68"/>
        <v>25020</v>
      </c>
      <c r="B4401">
        <v>25020</v>
      </c>
      <c r="C4401" t="s">
        <v>28185</v>
      </c>
      <c r="D4401" s="16" t="s">
        <v>7753</v>
      </c>
      <c r="E4401" s="339" t="s">
        <v>28186</v>
      </c>
      <c r="F4401"/>
      <c r="G4401"/>
      <c r="H4401"/>
    </row>
    <row r="4402" spans="1:8" ht="15" x14ac:dyDescent="0.25">
      <c r="A4402" s="16">
        <f t="shared" si="68"/>
        <v>7622</v>
      </c>
      <c r="B4402">
        <v>7622</v>
      </c>
      <c r="C4402" t="s">
        <v>28187</v>
      </c>
      <c r="D4402" s="16" t="s">
        <v>7753</v>
      </c>
      <c r="E4402" s="339" t="s">
        <v>28188</v>
      </c>
      <c r="F4402"/>
      <c r="G4402"/>
      <c r="H4402"/>
    </row>
    <row r="4403" spans="1:8" ht="15" x14ac:dyDescent="0.25">
      <c r="A4403" s="16">
        <f t="shared" si="68"/>
        <v>7624</v>
      </c>
      <c r="B4403">
        <v>7624</v>
      </c>
      <c r="C4403" t="s">
        <v>28189</v>
      </c>
      <c r="D4403" s="16" t="s">
        <v>7753</v>
      </c>
      <c r="E4403" s="339" t="s">
        <v>28190</v>
      </c>
      <c r="F4403"/>
      <c r="G4403"/>
      <c r="H4403"/>
    </row>
    <row r="4404" spans="1:8" ht="15" x14ac:dyDescent="0.25">
      <c r="A4404" s="16">
        <f t="shared" si="68"/>
        <v>7625</v>
      </c>
      <c r="B4404">
        <v>7625</v>
      </c>
      <c r="C4404" t="s">
        <v>28191</v>
      </c>
      <c r="D4404" s="16" t="s">
        <v>7753</v>
      </c>
      <c r="E4404" s="339" t="s">
        <v>28192</v>
      </c>
      <c r="F4404"/>
      <c r="G4404"/>
      <c r="H4404"/>
    </row>
    <row r="4405" spans="1:8" ht="15" x14ac:dyDescent="0.25">
      <c r="A4405" s="16">
        <f t="shared" si="68"/>
        <v>7623</v>
      </c>
      <c r="B4405">
        <v>7623</v>
      </c>
      <c r="C4405" t="s">
        <v>28193</v>
      </c>
      <c r="D4405" s="16" t="s">
        <v>7753</v>
      </c>
      <c r="E4405" s="339" t="s">
        <v>28186</v>
      </c>
      <c r="F4405"/>
      <c r="G4405"/>
      <c r="H4405"/>
    </row>
    <row r="4406" spans="1:8" ht="15" x14ac:dyDescent="0.25">
      <c r="A4406" s="16">
        <f t="shared" si="68"/>
        <v>36508</v>
      </c>
      <c r="B4406">
        <v>36508</v>
      </c>
      <c r="C4406" t="s">
        <v>28194</v>
      </c>
      <c r="D4406" s="16" t="s">
        <v>7753</v>
      </c>
      <c r="E4406" s="339" t="s">
        <v>28195</v>
      </c>
      <c r="F4406"/>
      <c r="G4406"/>
      <c r="H4406"/>
    </row>
    <row r="4407" spans="1:8" ht="15" x14ac:dyDescent="0.25">
      <c r="A4407" s="16">
        <f t="shared" si="68"/>
        <v>36509</v>
      </c>
      <c r="B4407">
        <v>36509</v>
      </c>
      <c r="C4407" t="s">
        <v>28196</v>
      </c>
      <c r="D4407" s="16" t="s">
        <v>7753</v>
      </c>
      <c r="E4407" s="339" t="s">
        <v>28197</v>
      </c>
      <c r="F4407"/>
      <c r="G4407"/>
      <c r="H4407"/>
    </row>
    <row r="4408" spans="1:8" ht="15" x14ac:dyDescent="0.25">
      <c r="A4408" s="16">
        <f t="shared" si="68"/>
        <v>13238</v>
      </c>
      <c r="B4408">
        <v>13238</v>
      </c>
      <c r="C4408" t="s">
        <v>28198</v>
      </c>
      <c r="D4408" s="16" t="s">
        <v>7753</v>
      </c>
      <c r="E4408" s="339" t="s">
        <v>28199</v>
      </c>
      <c r="F4408"/>
      <c r="G4408"/>
      <c r="H4408"/>
    </row>
    <row r="4409" spans="1:8" ht="15" x14ac:dyDescent="0.25">
      <c r="A4409" s="16">
        <f t="shared" si="68"/>
        <v>36511</v>
      </c>
      <c r="B4409">
        <v>36511</v>
      </c>
      <c r="C4409" t="s">
        <v>28200</v>
      </c>
      <c r="D4409" s="16" t="s">
        <v>7753</v>
      </c>
      <c r="E4409" s="339" t="s">
        <v>28201</v>
      </c>
      <c r="F4409"/>
      <c r="G4409"/>
      <c r="H4409"/>
    </row>
    <row r="4410" spans="1:8" ht="15" x14ac:dyDescent="0.25">
      <c r="A4410" s="16">
        <f t="shared" si="68"/>
        <v>36515</v>
      </c>
      <c r="B4410">
        <v>36515</v>
      </c>
      <c r="C4410" t="s">
        <v>28202</v>
      </c>
      <c r="D4410" s="16" t="s">
        <v>7753</v>
      </c>
      <c r="E4410" s="339" t="s">
        <v>28203</v>
      </c>
      <c r="F4410"/>
      <c r="G4410"/>
      <c r="H4410"/>
    </row>
    <row r="4411" spans="1:8" ht="15" x14ac:dyDescent="0.25">
      <c r="A4411" s="16">
        <f t="shared" si="68"/>
        <v>10598</v>
      </c>
      <c r="B4411">
        <v>10598</v>
      </c>
      <c r="C4411" t="s">
        <v>28204</v>
      </c>
      <c r="D4411" s="16" t="s">
        <v>7753</v>
      </c>
      <c r="E4411" s="339" t="s">
        <v>28205</v>
      </c>
      <c r="F4411"/>
      <c r="G4411"/>
      <c r="H4411"/>
    </row>
    <row r="4412" spans="1:8" ht="15" x14ac:dyDescent="0.25">
      <c r="A4412" s="16">
        <f t="shared" si="68"/>
        <v>7640</v>
      </c>
      <c r="B4412">
        <v>7640</v>
      </c>
      <c r="C4412" t="s">
        <v>28206</v>
      </c>
      <c r="D4412" s="16" t="s">
        <v>7753</v>
      </c>
      <c r="E4412" s="339" t="s">
        <v>28207</v>
      </c>
      <c r="F4412"/>
      <c r="G4412"/>
      <c r="H4412"/>
    </row>
    <row r="4413" spans="1:8" ht="15" x14ac:dyDescent="0.25">
      <c r="A4413" s="16">
        <f t="shared" si="68"/>
        <v>36513</v>
      </c>
      <c r="B4413">
        <v>36513</v>
      </c>
      <c r="C4413" t="s">
        <v>28208</v>
      </c>
      <c r="D4413" s="16" t="s">
        <v>7753</v>
      </c>
      <c r="E4413" s="339" t="s">
        <v>28209</v>
      </c>
      <c r="F4413"/>
      <c r="G4413"/>
      <c r="H4413"/>
    </row>
    <row r="4414" spans="1:8" ht="15" x14ac:dyDescent="0.25">
      <c r="A4414" s="16">
        <f t="shared" si="68"/>
        <v>36514</v>
      </c>
      <c r="B4414">
        <v>36514</v>
      </c>
      <c r="C4414" t="s">
        <v>28210</v>
      </c>
      <c r="D4414" s="16" t="s">
        <v>7753</v>
      </c>
      <c r="E4414" s="339" t="s">
        <v>28211</v>
      </c>
      <c r="F4414"/>
      <c r="G4414"/>
      <c r="H4414"/>
    </row>
    <row r="4415" spans="1:8" ht="15" x14ac:dyDescent="0.25">
      <c r="A4415" s="16">
        <f t="shared" si="68"/>
        <v>11572</v>
      </c>
      <c r="B4415">
        <v>11572</v>
      </c>
      <c r="C4415" t="s">
        <v>28212</v>
      </c>
      <c r="D4415" s="16" t="s">
        <v>7753</v>
      </c>
      <c r="E4415" s="339" t="s">
        <v>28213</v>
      </c>
      <c r="F4415"/>
      <c r="G4415"/>
      <c r="H4415"/>
    </row>
    <row r="4416" spans="1:8" ht="15" x14ac:dyDescent="0.25">
      <c r="A4416" s="16">
        <f t="shared" si="68"/>
        <v>36149</v>
      </c>
      <c r="B4416">
        <v>36149</v>
      </c>
      <c r="C4416" t="s">
        <v>28214</v>
      </c>
      <c r="D4416" s="16" t="s">
        <v>7753</v>
      </c>
      <c r="E4416" s="339" t="s">
        <v>28215</v>
      </c>
      <c r="F4416"/>
      <c r="G4416"/>
      <c r="H4416"/>
    </row>
    <row r="4417" spans="1:8" ht="15" x14ac:dyDescent="0.25">
      <c r="A4417" s="16">
        <f t="shared" si="68"/>
        <v>42407</v>
      </c>
      <c r="B4417">
        <v>42407</v>
      </c>
      <c r="C4417" t="s">
        <v>28216</v>
      </c>
      <c r="D4417" s="16" t="s">
        <v>7757</v>
      </c>
      <c r="E4417" s="339" t="s">
        <v>15958</v>
      </c>
      <c r="F4417"/>
      <c r="G4417"/>
      <c r="H4417"/>
    </row>
    <row r="4418" spans="1:8" ht="15" x14ac:dyDescent="0.25">
      <c r="A4418" s="16">
        <f t="shared" si="68"/>
        <v>11581</v>
      </c>
      <c r="B4418">
        <v>11581</v>
      </c>
      <c r="C4418" t="s">
        <v>28217</v>
      </c>
      <c r="D4418" s="16" t="s">
        <v>7757</v>
      </c>
      <c r="E4418" s="339" t="s">
        <v>7837</v>
      </c>
      <c r="F4418"/>
      <c r="G4418"/>
      <c r="H4418"/>
    </row>
    <row r="4419" spans="1:8" ht="15" x14ac:dyDescent="0.25">
      <c r="A4419" s="16">
        <f t="shared" ref="A4419:A4482" si="69">B4419</f>
        <v>43605</v>
      </c>
      <c r="B4419">
        <v>43605</v>
      </c>
      <c r="C4419" t="s">
        <v>28218</v>
      </c>
      <c r="D4419" s="16" t="s">
        <v>7757</v>
      </c>
      <c r="E4419" s="339" t="s">
        <v>15964</v>
      </c>
      <c r="F4419"/>
      <c r="G4419"/>
      <c r="H4419"/>
    </row>
    <row r="4420" spans="1:8" ht="15" x14ac:dyDescent="0.25">
      <c r="A4420" s="16">
        <f t="shared" si="69"/>
        <v>11580</v>
      </c>
      <c r="B4420">
        <v>11580</v>
      </c>
      <c r="C4420" t="s">
        <v>28219</v>
      </c>
      <c r="D4420" s="16" t="s">
        <v>7757</v>
      </c>
      <c r="E4420" s="339" t="s">
        <v>16406</v>
      </c>
      <c r="F4420"/>
      <c r="G4420"/>
      <c r="H4420"/>
    </row>
    <row r="4421" spans="1:8" ht="15" x14ac:dyDescent="0.25">
      <c r="A4421" s="16">
        <f t="shared" si="69"/>
        <v>10743</v>
      </c>
      <c r="B4421">
        <v>10743</v>
      </c>
      <c r="C4421" t="s">
        <v>28220</v>
      </c>
      <c r="D4421" s="16" t="s">
        <v>7753</v>
      </c>
      <c r="E4421" s="339" t="s">
        <v>28221</v>
      </c>
      <c r="F4421"/>
      <c r="G4421"/>
      <c r="H4421"/>
    </row>
    <row r="4422" spans="1:8" ht="15" x14ac:dyDescent="0.25">
      <c r="A4422" s="16">
        <f t="shared" si="69"/>
        <v>39848</v>
      </c>
      <c r="B4422">
        <v>39848</v>
      </c>
      <c r="C4422" t="s">
        <v>28222</v>
      </c>
      <c r="D4422" s="16" t="s">
        <v>7757</v>
      </c>
      <c r="E4422" s="339" t="s">
        <v>21682</v>
      </c>
      <c r="F4422"/>
      <c r="G4422"/>
      <c r="H4422"/>
    </row>
    <row r="4423" spans="1:8" ht="15" x14ac:dyDescent="0.25">
      <c r="A4423" s="16">
        <f t="shared" si="69"/>
        <v>20999</v>
      </c>
      <c r="B4423">
        <v>20999</v>
      </c>
      <c r="C4423" t="s">
        <v>28223</v>
      </c>
      <c r="D4423" s="16" t="s">
        <v>7757</v>
      </c>
      <c r="E4423" s="339" t="s">
        <v>10815</v>
      </c>
      <c r="F4423"/>
      <c r="G4423"/>
      <c r="H4423"/>
    </row>
    <row r="4424" spans="1:8" ht="15" x14ac:dyDescent="0.25">
      <c r="A4424" s="16">
        <f t="shared" si="69"/>
        <v>21001</v>
      </c>
      <c r="B4424">
        <v>21001</v>
      </c>
      <c r="C4424" t="s">
        <v>28224</v>
      </c>
      <c r="D4424" s="16" t="s">
        <v>7757</v>
      </c>
      <c r="E4424" s="339" t="s">
        <v>12789</v>
      </c>
      <c r="F4424"/>
      <c r="G4424"/>
      <c r="H4424"/>
    </row>
    <row r="4425" spans="1:8" ht="15" x14ac:dyDescent="0.25">
      <c r="A4425" s="16">
        <f t="shared" si="69"/>
        <v>21003</v>
      </c>
      <c r="B4425">
        <v>21003</v>
      </c>
      <c r="C4425" t="s">
        <v>28225</v>
      </c>
      <c r="D4425" s="16" t="s">
        <v>7757</v>
      </c>
      <c r="E4425" s="339" t="s">
        <v>28226</v>
      </c>
      <c r="F4425"/>
      <c r="G4425"/>
      <c r="H4425"/>
    </row>
    <row r="4426" spans="1:8" ht="15" x14ac:dyDescent="0.25">
      <c r="A4426" s="16">
        <f t="shared" si="69"/>
        <v>21006</v>
      </c>
      <c r="B4426">
        <v>21006</v>
      </c>
      <c r="C4426" t="s">
        <v>28227</v>
      </c>
      <c r="D4426" s="16" t="s">
        <v>7757</v>
      </c>
      <c r="E4426" s="339" t="s">
        <v>28228</v>
      </c>
      <c r="F4426"/>
      <c r="G4426"/>
      <c r="H4426"/>
    </row>
    <row r="4427" spans="1:8" ht="15" x14ac:dyDescent="0.25">
      <c r="A4427" s="16">
        <f t="shared" si="69"/>
        <v>21019</v>
      </c>
      <c r="B4427">
        <v>21019</v>
      </c>
      <c r="C4427" t="s">
        <v>28229</v>
      </c>
      <c r="D4427" s="16" t="s">
        <v>7757</v>
      </c>
      <c r="E4427" s="339" t="s">
        <v>28230</v>
      </c>
      <c r="F4427"/>
      <c r="G4427"/>
      <c r="H4427"/>
    </row>
    <row r="4428" spans="1:8" ht="15" x14ac:dyDescent="0.25">
      <c r="A4428" s="16">
        <f t="shared" si="69"/>
        <v>21021</v>
      </c>
      <c r="B4428">
        <v>21021</v>
      </c>
      <c r="C4428" t="s">
        <v>28231</v>
      </c>
      <c r="D4428" s="16" t="s">
        <v>7757</v>
      </c>
      <c r="E4428" s="339" t="s">
        <v>28232</v>
      </c>
      <c r="F4428"/>
      <c r="G4428"/>
      <c r="H4428"/>
    </row>
    <row r="4429" spans="1:8" ht="15" x14ac:dyDescent="0.25">
      <c r="A4429" s="16">
        <f t="shared" si="69"/>
        <v>21024</v>
      </c>
      <c r="B4429">
        <v>21024</v>
      </c>
      <c r="C4429" t="s">
        <v>28233</v>
      </c>
      <c r="D4429" s="16" t="s">
        <v>7757</v>
      </c>
      <c r="E4429" s="339" t="s">
        <v>28234</v>
      </c>
      <c r="F4429"/>
      <c r="G4429"/>
      <c r="H4429"/>
    </row>
    <row r="4430" spans="1:8" ht="15" x14ac:dyDescent="0.25">
      <c r="A4430" s="16">
        <f t="shared" si="69"/>
        <v>40624</v>
      </c>
      <c r="B4430">
        <v>40624</v>
      </c>
      <c r="C4430" t="s">
        <v>28235</v>
      </c>
      <c r="D4430" s="16" t="s">
        <v>7757</v>
      </c>
      <c r="E4430" s="339" t="s">
        <v>28236</v>
      </c>
      <c r="F4430"/>
      <c r="G4430"/>
      <c r="H4430"/>
    </row>
    <row r="4431" spans="1:8" ht="15" x14ac:dyDescent="0.25">
      <c r="A4431" s="16">
        <f t="shared" si="69"/>
        <v>42575</v>
      </c>
      <c r="B4431">
        <v>42575</v>
      </c>
      <c r="C4431" t="s">
        <v>28237</v>
      </c>
      <c r="D4431" s="16" t="s">
        <v>7757</v>
      </c>
      <c r="E4431" s="339" t="s">
        <v>16412</v>
      </c>
      <c r="F4431"/>
      <c r="G4431"/>
      <c r="H4431"/>
    </row>
    <row r="4432" spans="1:8" ht="15" x14ac:dyDescent="0.25">
      <c r="A4432" s="16">
        <f t="shared" si="69"/>
        <v>13127</v>
      </c>
      <c r="B4432">
        <v>13127</v>
      </c>
      <c r="C4432" t="s">
        <v>28238</v>
      </c>
      <c r="D4432" s="16" t="s">
        <v>7757</v>
      </c>
      <c r="E4432" s="339" t="s">
        <v>28239</v>
      </c>
      <c r="F4432"/>
      <c r="G4432"/>
      <c r="H4432"/>
    </row>
    <row r="4433" spans="1:8" ht="15" x14ac:dyDescent="0.25">
      <c r="A4433" s="16">
        <f t="shared" si="69"/>
        <v>13137</v>
      </c>
      <c r="B4433">
        <v>13137</v>
      </c>
      <c r="C4433" t="s">
        <v>28240</v>
      </c>
      <c r="D4433" s="16" t="s">
        <v>7757</v>
      </c>
      <c r="E4433" s="339" t="s">
        <v>15107</v>
      </c>
      <c r="F4433"/>
      <c r="G4433"/>
      <c r="H4433"/>
    </row>
    <row r="4434" spans="1:8" ht="15" x14ac:dyDescent="0.25">
      <c r="A4434" s="16">
        <f t="shared" si="69"/>
        <v>42574</v>
      </c>
      <c r="B4434">
        <v>42574</v>
      </c>
      <c r="C4434" t="s">
        <v>28241</v>
      </c>
      <c r="D4434" s="16" t="s">
        <v>7757</v>
      </c>
      <c r="E4434" s="339" t="s">
        <v>28242</v>
      </c>
      <c r="F4434"/>
      <c r="G4434"/>
      <c r="H4434"/>
    </row>
    <row r="4435" spans="1:8" ht="15" x14ac:dyDescent="0.25">
      <c r="A4435" s="16">
        <f t="shared" si="69"/>
        <v>20989</v>
      </c>
      <c r="B4435">
        <v>20989</v>
      </c>
      <c r="C4435" t="s">
        <v>28243</v>
      </c>
      <c r="D4435" s="16" t="s">
        <v>7757</v>
      </c>
      <c r="E4435" s="339" t="s">
        <v>28244</v>
      </c>
      <c r="F4435"/>
      <c r="G4435"/>
      <c r="H4435"/>
    </row>
    <row r="4436" spans="1:8" ht="15" x14ac:dyDescent="0.25">
      <c r="A4436" s="16">
        <f t="shared" si="69"/>
        <v>21147</v>
      </c>
      <c r="B4436">
        <v>21147</v>
      </c>
      <c r="C4436" t="s">
        <v>28245</v>
      </c>
      <c r="D4436" s="16" t="s">
        <v>7757</v>
      </c>
      <c r="E4436" s="339" t="s">
        <v>28246</v>
      </c>
      <c r="F4436"/>
      <c r="G4436"/>
      <c r="H4436"/>
    </row>
    <row r="4437" spans="1:8" ht="15" x14ac:dyDescent="0.25">
      <c r="A4437" s="16">
        <f t="shared" si="69"/>
        <v>21148</v>
      </c>
      <c r="B4437">
        <v>21148</v>
      </c>
      <c r="C4437" t="s">
        <v>28247</v>
      </c>
      <c r="D4437" s="16" t="s">
        <v>7757</v>
      </c>
      <c r="E4437" s="339" t="s">
        <v>28248</v>
      </c>
      <c r="F4437"/>
      <c r="G4437"/>
      <c r="H4437"/>
    </row>
    <row r="4438" spans="1:8" ht="15" x14ac:dyDescent="0.25">
      <c r="A4438" s="16">
        <f t="shared" si="69"/>
        <v>20984</v>
      </c>
      <c r="B4438">
        <v>20984</v>
      </c>
      <c r="C4438" t="s">
        <v>28249</v>
      </c>
      <c r="D4438" s="16" t="s">
        <v>7757</v>
      </c>
      <c r="E4438" s="339" t="s">
        <v>28250</v>
      </c>
      <c r="F4438"/>
      <c r="G4438"/>
      <c r="H4438"/>
    </row>
    <row r="4439" spans="1:8" ht="15" x14ac:dyDescent="0.25">
      <c r="A4439" s="16">
        <f t="shared" si="69"/>
        <v>13042</v>
      </c>
      <c r="B4439">
        <v>13042</v>
      </c>
      <c r="C4439" t="s">
        <v>28251</v>
      </c>
      <c r="D4439" s="16" t="s">
        <v>7757</v>
      </c>
      <c r="E4439" s="339" t="s">
        <v>28252</v>
      </c>
      <c r="F4439"/>
      <c r="G4439"/>
      <c r="H4439"/>
    </row>
    <row r="4440" spans="1:8" ht="15" x14ac:dyDescent="0.25">
      <c r="A4440" s="16">
        <f t="shared" si="69"/>
        <v>21150</v>
      </c>
      <c r="B4440">
        <v>21150</v>
      </c>
      <c r="C4440" t="s">
        <v>28253</v>
      </c>
      <c r="D4440" s="16" t="s">
        <v>7757</v>
      </c>
      <c r="E4440" s="339" t="s">
        <v>28254</v>
      </c>
      <c r="F4440"/>
      <c r="G4440"/>
      <c r="H4440"/>
    </row>
    <row r="4441" spans="1:8" ht="15" x14ac:dyDescent="0.25">
      <c r="A4441" s="16">
        <f t="shared" si="69"/>
        <v>13141</v>
      </c>
      <c r="B4441">
        <v>13141</v>
      </c>
      <c r="C4441" t="s">
        <v>28255</v>
      </c>
      <c r="D4441" s="16" t="s">
        <v>7757</v>
      </c>
      <c r="E4441" s="339" t="s">
        <v>28256</v>
      </c>
      <c r="F4441"/>
      <c r="G4441"/>
      <c r="H4441"/>
    </row>
    <row r="4442" spans="1:8" ht="15" x14ac:dyDescent="0.25">
      <c r="A4442" s="16">
        <f t="shared" si="69"/>
        <v>42576</v>
      </c>
      <c r="B4442">
        <v>42576</v>
      </c>
      <c r="C4442" t="s">
        <v>28257</v>
      </c>
      <c r="D4442" s="16" t="s">
        <v>7757</v>
      </c>
      <c r="E4442" s="339" t="s">
        <v>26818</v>
      </c>
      <c r="F4442"/>
      <c r="G4442"/>
      <c r="H4442"/>
    </row>
    <row r="4443" spans="1:8" ht="15" x14ac:dyDescent="0.25">
      <c r="A4443" s="16">
        <f t="shared" si="69"/>
        <v>21151</v>
      </c>
      <c r="B4443">
        <v>21151</v>
      </c>
      <c r="C4443" t="s">
        <v>28258</v>
      </c>
      <c r="D4443" s="16" t="s">
        <v>7757</v>
      </c>
      <c r="E4443" s="339" t="s">
        <v>28259</v>
      </c>
      <c r="F4443"/>
      <c r="G4443"/>
      <c r="H4443"/>
    </row>
    <row r="4444" spans="1:8" ht="15" x14ac:dyDescent="0.25">
      <c r="A4444" s="16">
        <f t="shared" si="69"/>
        <v>13142</v>
      </c>
      <c r="B4444">
        <v>13142</v>
      </c>
      <c r="C4444" t="s">
        <v>28260</v>
      </c>
      <c r="D4444" s="16" t="s">
        <v>7757</v>
      </c>
      <c r="E4444" s="339" t="s">
        <v>28261</v>
      </c>
      <c r="F4444"/>
      <c r="G4444"/>
      <c r="H4444"/>
    </row>
    <row r="4445" spans="1:8" ht="15" x14ac:dyDescent="0.25">
      <c r="A4445" s="16">
        <f t="shared" si="69"/>
        <v>42577</v>
      </c>
      <c r="B4445">
        <v>42577</v>
      </c>
      <c r="C4445" t="s">
        <v>28262</v>
      </c>
      <c r="D4445" s="16" t="s">
        <v>7757</v>
      </c>
      <c r="E4445" s="339" t="s">
        <v>20885</v>
      </c>
      <c r="F4445"/>
      <c r="G4445"/>
      <c r="H4445"/>
    </row>
    <row r="4446" spans="1:8" ht="15" x14ac:dyDescent="0.25">
      <c r="A4446" s="16">
        <f t="shared" si="69"/>
        <v>20994</v>
      </c>
      <c r="B4446">
        <v>20994</v>
      </c>
      <c r="C4446" t="s">
        <v>28263</v>
      </c>
      <c r="D4446" s="16" t="s">
        <v>7757</v>
      </c>
      <c r="E4446" s="339" t="s">
        <v>28264</v>
      </c>
      <c r="F4446"/>
      <c r="G4446"/>
      <c r="H4446"/>
    </row>
    <row r="4447" spans="1:8" ht="15" x14ac:dyDescent="0.25">
      <c r="A4447" s="16">
        <f t="shared" si="69"/>
        <v>7672</v>
      </c>
      <c r="B4447">
        <v>7672</v>
      </c>
      <c r="C4447" t="s">
        <v>28265</v>
      </c>
      <c r="D4447" s="16" t="s">
        <v>7757</v>
      </c>
      <c r="E4447" s="339" t="s">
        <v>28266</v>
      </c>
      <c r="F4447"/>
      <c r="G4447"/>
      <c r="H4447"/>
    </row>
    <row r="4448" spans="1:8" ht="15" x14ac:dyDescent="0.25">
      <c r="A4448" s="16">
        <f t="shared" si="69"/>
        <v>20995</v>
      </c>
      <c r="B4448">
        <v>20995</v>
      </c>
      <c r="C4448" t="s">
        <v>28267</v>
      </c>
      <c r="D4448" s="16" t="s">
        <v>7757</v>
      </c>
      <c r="E4448" s="339" t="s">
        <v>28268</v>
      </c>
      <c r="F4448"/>
      <c r="G4448"/>
      <c r="H4448"/>
    </row>
    <row r="4449" spans="1:8" ht="15" x14ac:dyDescent="0.25">
      <c r="A4449" s="16">
        <f t="shared" si="69"/>
        <v>7690</v>
      </c>
      <c r="B4449">
        <v>7690</v>
      </c>
      <c r="C4449" t="s">
        <v>28269</v>
      </c>
      <c r="D4449" s="16" t="s">
        <v>7757</v>
      </c>
      <c r="E4449" s="339" t="s">
        <v>28270</v>
      </c>
      <c r="F4449"/>
      <c r="G4449"/>
      <c r="H4449"/>
    </row>
    <row r="4450" spans="1:8" ht="15" x14ac:dyDescent="0.25">
      <c r="A4450" s="16">
        <f t="shared" si="69"/>
        <v>20980</v>
      </c>
      <c r="B4450">
        <v>20980</v>
      </c>
      <c r="C4450" t="s">
        <v>28271</v>
      </c>
      <c r="D4450" s="16" t="s">
        <v>7757</v>
      </c>
      <c r="E4450" s="339" t="s">
        <v>28272</v>
      </c>
      <c r="F4450"/>
      <c r="G4450"/>
      <c r="H4450"/>
    </row>
    <row r="4451" spans="1:8" ht="15" x14ac:dyDescent="0.25">
      <c r="A4451" s="16">
        <f t="shared" si="69"/>
        <v>7661</v>
      </c>
      <c r="B4451">
        <v>7661</v>
      </c>
      <c r="C4451" t="s">
        <v>28273</v>
      </c>
      <c r="D4451" s="16" t="s">
        <v>7757</v>
      </c>
      <c r="E4451" s="339" t="s">
        <v>28274</v>
      </c>
      <c r="F4451"/>
      <c r="G4451"/>
      <c r="H4451"/>
    </row>
    <row r="4452" spans="1:8" ht="15" x14ac:dyDescent="0.25">
      <c r="A4452" s="16">
        <f t="shared" si="69"/>
        <v>21016</v>
      </c>
      <c r="B4452">
        <v>21016</v>
      </c>
      <c r="C4452" t="s">
        <v>28275</v>
      </c>
      <c r="D4452" s="16" t="s">
        <v>7757</v>
      </c>
      <c r="E4452" s="339" t="s">
        <v>28276</v>
      </c>
      <c r="F4452"/>
      <c r="G4452"/>
      <c r="H4452"/>
    </row>
    <row r="4453" spans="1:8" ht="15" x14ac:dyDescent="0.25">
      <c r="A4453" s="16">
        <f t="shared" si="69"/>
        <v>21008</v>
      </c>
      <c r="B4453">
        <v>21008</v>
      </c>
      <c r="C4453" t="s">
        <v>28277</v>
      </c>
      <c r="D4453" s="16" t="s">
        <v>7757</v>
      </c>
      <c r="E4453" s="339" t="s">
        <v>14944</v>
      </c>
      <c r="F4453"/>
      <c r="G4453"/>
      <c r="H4453"/>
    </row>
    <row r="4454" spans="1:8" ht="15" x14ac:dyDescent="0.25">
      <c r="A4454" s="16">
        <f t="shared" si="69"/>
        <v>21009</v>
      </c>
      <c r="B4454">
        <v>21009</v>
      </c>
      <c r="C4454" t="s">
        <v>28278</v>
      </c>
      <c r="D4454" s="16" t="s">
        <v>7757</v>
      </c>
      <c r="E4454" s="339" t="s">
        <v>15700</v>
      </c>
      <c r="F4454"/>
      <c r="G4454"/>
      <c r="H4454"/>
    </row>
    <row r="4455" spans="1:8" ht="15" x14ac:dyDescent="0.25">
      <c r="A4455" s="16">
        <f t="shared" si="69"/>
        <v>21010</v>
      </c>
      <c r="B4455">
        <v>21010</v>
      </c>
      <c r="C4455" t="s">
        <v>28279</v>
      </c>
      <c r="D4455" s="16" t="s">
        <v>7757</v>
      </c>
      <c r="E4455" s="339" t="s">
        <v>28280</v>
      </c>
      <c r="F4455"/>
      <c r="G4455"/>
      <c r="H4455"/>
    </row>
    <row r="4456" spans="1:8" ht="15" x14ac:dyDescent="0.25">
      <c r="A4456" s="16">
        <f t="shared" si="69"/>
        <v>21011</v>
      </c>
      <c r="B4456">
        <v>21011</v>
      </c>
      <c r="C4456" t="s">
        <v>28281</v>
      </c>
      <c r="D4456" s="16" t="s">
        <v>7757</v>
      </c>
      <c r="E4456" s="339" t="s">
        <v>21113</v>
      </c>
      <c r="F4456"/>
      <c r="G4456"/>
      <c r="H4456"/>
    </row>
    <row r="4457" spans="1:8" ht="15" x14ac:dyDescent="0.25">
      <c r="A4457" s="16">
        <f t="shared" si="69"/>
        <v>21012</v>
      </c>
      <c r="B4457">
        <v>21012</v>
      </c>
      <c r="C4457" t="s">
        <v>28282</v>
      </c>
      <c r="D4457" s="16" t="s">
        <v>7757</v>
      </c>
      <c r="E4457" s="339" t="s">
        <v>16456</v>
      </c>
      <c r="F4457"/>
      <c r="G4457"/>
      <c r="H4457"/>
    </row>
    <row r="4458" spans="1:8" ht="15" x14ac:dyDescent="0.25">
      <c r="A4458" s="16">
        <f t="shared" si="69"/>
        <v>21013</v>
      </c>
      <c r="B4458">
        <v>21013</v>
      </c>
      <c r="C4458" t="s">
        <v>28283</v>
      </c>
      <c r="D4458" s="16" t="s">
        <v>7757</v>
      </c>
      <c r="E4458" s="339" t="s">
        <v>18358</v>
      </c>
      <c r="F4458"/>
      <c r="G4458"/>
      <c r="H4458"/>
    </row>
    <row r="4459" spans="1:8" ht="15" x14ac:dyDescent="0.25">
      <c r="A4459" s="16">
        <f t="shared" si="69"/>
        <v>21014</v>
      </c>
      <c r="B4459">
        <v>21014</v>
      </c>
      <c r="C4459" t="s">
        <v>28284</v>
      </c>
      <c r="D4459" s="16" t="s">
        <v>7757</v>
      </c>
      <c r="E4459" s="339" t="s">
        <v>28285</v>
      </c>
      <c r="F4459"/>
      <c r="G4459"/>
      <c r="H4459"/>
    </row>
    <row r="4460" spans="1:8" ht="15" x14ac:dyDescent="0.25">
      <c r="A4460" s="16">
        <f t="shared" si="69"/>
        <v>21015</v>
      </c>
      <c r="B4460">
        <v>21015</v>
      </c>
      <c r="C4460" t="s">
        <v>28286</v>
      </c>
      <c r="D4460" s="16" t="s">
        <v>7757</v>
      </c>
      <c r="E4460" s="339" t="s">
        <v>28287</v>
      </c>
      <c r="F4460"/>
      <c r="G4460"/>
      <c r="H4460"/>
    </row>
    <row r="4461" spans="1:8" ht="15" x14ac:dyDescent="0.25">
      <c r="A4461" s="16">
        <f t="shared" si="69"/>
        <v>7697</v>
      </c>
      <c r="B4461">
        <v>7697</v>
      </c>
      <c r="C4461" t="s">
        <v>28288</v>
      </c>
      <c r="D4461" s="16" t="s">
        <v>7757</v>
      </c>
      <c r="E4461" s="339" t="s">
        <v>15099</v>
      </c>
      <c r="F4461"/>
      <c r="G4461"/>
      <c r="H4461"/>
    </row>
    <row r="4462" spans="1:8" ht="15" x14ac:dyDescent="0.25">
      <c r="A4462" s="16">
        <f t="shared" si="69"/>
        <v>7698</v>
      </c>
      <c r="B4462">
        <v>7698</v>
      </c>
      <c r="C4462" t="s">
        <v>28289</v>
      </c>
      <c r="D4462" s="16" t="s">
        <v>7757</v>
      </c>
      <c r="E4462" s="339" t="s">
        <v>18463</v>
      </c>
      <c r="F4462"/>
      <c r="G4462"/>
      <c r="H4462"/>
    </row>
    <row r="4463" spans="1:8" ht="15" x14ac:dyDescent="0.25">
      <c r="A4463" s="16">
        <f t="shared" si="69"/>
        <v>7691</v>
      </c>
      <c r="B4463">
        <v>7691</v>
      </c>
      <c r="C4463" t="s">
        <v>28290</v>
      </c>
      <c r="D4463" s="16" t="s">
        <v>7757</v>
      </c>
      <c r="E4463" s="339" t="s">
        <v>8366</v>
      </c>
      <c r="F4463"/>
      <c r="G4463"/>
      <c r="H4463"/>
    </row>
    <row r="4464" spans="1:8" ht="15" x14ac:dyDescent="0.25">
      <c r="A4464" s="16">
        <f t="shared" si="69"/>
        <v>40626</v>
      </c>
      <c r="B4464">
        <v>40626</v>
      </c>
      <c r="C4464" t="s">
        <v>28291</v>
      </c>
      <c r="D4464" s="16" t="s">
        <v>7757</v>
      </c>
      <c r="E4464" s="339" t="s">
        <v>20837</v>
      </c>
      <c r="F4464"/>
      <c r="G4464"/>
      <c r="H4464"/>
    </row>
    <row r="4465" spans="1:8" ht="15" x14ac:dyDescent="0.25">
      <c r="A4465" s="16">
        <f t="shared" si="69"/>
        <v>7701</v>
      </c>
      <c r="B4465">
        <v>7701</v>
      </c>
      <c r="C4465" t="s">
        <v>28292</v>
      </c>
      <c r="D4465" s="16" t="s">
        <v>7757</v>
      </c>
      <c r="E4465" s="339" t="s">
        <v>19964</v>
      </c>
      <c r="F4465"/>
      <c r="G4465"/>
      <c r="H4465"/>
    </row>
    <row r="4466" spans="1:8" ht="15" x14ac:dyDescent="0.25">
      <c r="A4466" s="16">
        <f t="shared" si="69"/>
        <v>7696</v>
      </c>
      <c r="B4466">
        <v>7696</v>
      </c>
      <c r="C4466" t="s">
        <v>28293</v>
      </c>
      <c r="D4466" s="16" t="s">
        <v>7757</v>
      </c>
      <c r="E4466" s="339" t="s">
        <v>28294</v>
      </c>
      <c r="F4466"/>
      <c r="G4466"/>
      <c r="H4466"/>
    </row>
    <row r="4467" spans="1:8" ht="15" x14ac:dyDescent="0.25">
      <c r="A4467" s="16">
        <f t="shared" si="69"/>
        <v>7700</v>
      </c>
      <c r="B4467">
        <v>7700</v>
      </c>
      <c r="C4467" t="s">
        <v>28295</v>
      </c>
      <c r="D4467" s="16" t="s">
        <v>7757</v>
      </c>
      <c r="E4467" s="339" t="s">
        <v>12994</v>
      </c>
      <c r="F4467"/>
      <c r="G4467"/>
      <c r="H4467"/>
    </row>
    <row r="4468" spans="1:8" ht="15" x14ac:dyDescent="0.25">
      <c r="A4468" s="16">
        <f t="shared" si="69"/>
        <v>7694</v>
      </c>
      <c r="B4468">
        <v>7694</v>
      </c>
      <c r="C4468" t="s">
        <v>28296</v>
      </c>
      <c r="D4468" s="16" t="s">
        <v>7757</v>
      </c>
      <c r="E4468" s="339" t="s">
        <v>28297</v>
      </c>
      <c r="F4468"/>
      <c r="G4468"/>
      <c r="H4468"/>
    </row>
    <row r="4469" spans="1:8" ht="15" x14ac:dyDescent="0.25">
      <c r="A4469" s="16">
        <f t="shared" si="69"/>
        <v>7693</v>
      </c>
      <c r="B4469">
        <v>7693</v>
      </c>
      <c r="C4469" t="s">
        <v>28298</v>
      </c>
      <c r="D4469" s="16" t="s">
        <v>7757</v>
      </c>
      <c r="E4469" s="339" t="s">
        <v>28299</v>
      </c>
      <c r="F4469"/>
      <c r="G4469"/>
      <c r="H4469"/>
    </row>
    <row r="4470" spans="1:8" ht="15" x14ac:dyDescent="0.25">
      <c r="A4470" s="16">
        <f t="shared" si="69"/>
        <v>7692</v>
      </c>
      <c r="B4470">
        <v>7692</v>
      </c>
      <c r="C4470" t="s">
        <v>28300</v>
      </c>
      <c r="D4470" s="16" t="s">
        <v>7757</v>
      </c>
      <c r="E4470" s="339" t="s">
        <v>28301</v>
      </c>
      <c r="F4470"/>
      <c r="G4470"/>
      <c r="H4470"/>
    </row>
    <row r="4471" spans="1:8" ht="15" x14ac:dyDescent="0.25">
      <c r="A4471" s="16">
        <f t="shared" si="69"/>
        <v>7695</v>
      </c>
      <c r="B4471">
        <v>7695</v>
      </c>
      <c r="C4471" t="s">
        <v>28302</v>
      </c>
      <c r="D4471" s="16" t="s">
        <v>7757</v>
      </c>
      <c r="E4471" s="339" t="s">
        <v>28303</v>
      </c>
      <c r="F4471"/>
      <c r="G4471"/>
      <c r="H4471"/>
    </row>
    <row r="4472" spans="1:8" ht="15" x14ac:dyDescent="0.25">
      <c r="A4472" s="16">
        <f t="shared" si="69"/>
        <v>13356</v>
      </c>
      <c r="B4472">
        <v>13356</v>
      </c>
      <c r="C4472" t="s">
        <v>28304</v>
      </c>
      <c r="D4472" s="16" t="s">
        <v>7757</v>
      </c>
      <c r="E4472" s="339" t="s">
        <v>8246</v>
      </c>
      <c r="F4472"/>
      <c r="G4472"/>
      <c r="H4472"/>
    </row>
    <row r="4473" spans="1:8" ht="15" x14ac:dyDescent="0.25">
      <c r="A4473" s="16">
        <f t="shared" si="69"/>
        <v>36365</v>
      </c>
      <c r="B4473">
        <v>36365</v>
      </c>
      <c r="C4473" t="s">
        <v>28305</v>
      </c>
      <c r="D4473" s="16" t="s">
        <v>7757</v>
      </c>
      <c r="E4473" s="339" t="s">
        <v>22556</v>
      </c>
      <c r="F4473"/>
      <c r="G4473"/>
      <c r="H4473"/>
    </row>
    <row r="4474" spans="1:8" ht="15" x14ac:dyDescent="0.25">
      <c r="A4474" s="16">
        <f t="shared" si="69"/>
        <v>41930</v>
      </c>
      <c r="B4474">
        <v>41930</v>
      </c>
      <c r="C4474" t="s">
        <v>28306</v>
      </c>
      <c r="D4474" s="16" t="s">
        <v>7757</v>
      </c>
      <c r="E4474" s="339" t="s">
        <v>21161</v>
      </c>
      <c r="F4474"/>
      <c r="G4474"/>
      <c r="H4474"/>
    </row>
    <row r="4475" spans="1:8" ht="15" x14ac:dyDescent="0.25">
      <c r="A4475" s="16">
        <f t="shared" si="69"/>
        <v>41931</v>
      </c>
      <c r="B4475">
        <v>41931</v>
      </c>
      <c r="C4475" t="s">
        <v>28307</v>
      </c>
      <c r="D4475" s="16" t="s">
        <v>7757</v>
      </c>
      <c r="E4475" s="339" t="s">
        <v>28308</v>
      </c>
      <c r="F4475"/>
      <c r="G4475"/>
      <c r="H4475"/>
    </row>
    <row r="4476" spans="1:8" ht="15" x14ac:dyDescent="0.25">
      <c r="A4476" s="16">
        <f t="shared" si="69"/>
        <v>41932</v>
      </c>
      <c r="B4476">
        <v>41932</v>
      </c>
      <c r="C4476" t="s">
        <v>28309</v>
      </c>
      <c r="D4476" s="16" t="s">
        <v>7757</v>
      </c>
      <c r="E4476" s="339" t="s">
        <v>28310</v>
      </c>
      <c r="F4476"/>
      <c r="G4476"/>
      <c r="H4476"/>
    </row>
    <row r="4477" spans="1:8" ht="15" x14ac:dyDescent="0.25">
      <c r="A4477" s="16">
        <f t="shared" si="69"/>
        <v>41933</v>
      </c>
      <c r="B4477">
        <v>41933</v>
      </c>
      <c r="C4477" t="s">
        <v>28311</v>
      </c>
      <c r="D4477" s="16" t="s">
        <v>7757</v>
      </c>
      <c r="E4477" s="339" t="s">
        <v>28312</v>
      </c>
      <c r="F4477"/>
      <c r="G4477"/>
      <c r="H4477"/>
    </row>
    <row r="4478" spans="1:8" ht="15" x14ac:dyDescent="0.25">
      <c r="A4478" s="16">
        <f t="shared" si="69"/>
        <v>41934</v>
      </c>
      <c r="B4478">
        <v>41934</v>
      </c>
      <c r="C4478" t="s">
        <v>28313</v>
      </c>
      <c r="D4478" s="16" t="s">
        <v>7757</v>
      </c>
      <c r="E4478" s="339" t="s">
        <v>28314</v>
      </c>
      <c r="F4478"/>
      <c r="G4478"/>
      <c r="H4478"/>
    </row>
    <row r="4479" spans="1:8" ht="15" x14ac:dyDescent="0.25">
      <c r="A4479" s="16">
        <f t="shared" si="69"/>
        <v>41936</v>
      </c>
      <c r="B4479">
        <v>41936</v>
      </c>
      <c r="C4479" t="s">
        <v>28315</v>
      </c>
      <c r="D4479" s="16" t="s">
        <v>7757</v>
      </c>
      <c r="E4479" s="339" t="s">
        <v>28316</v>
      </c>
      <c r="F4479"/>
      <c r="G4479"/>
      <c r="H4479"/>
    </row>
    <row r="4480" spans="1:8" ht="15" x14ac:dyDescent="0.25">
      <c r="A4480" s="16">
        <f t="shared" si="69"/>
        <v>44812</v>
      </c>
      <c r="B4480">
        <v>44812</v>
      </c>
      <c r="C4480" t="s">
        <v>28317</v>
      </c>
      <c r="D4480" s="16" t="s">
        <v>7757</v>
      </c>
      <c r="E4480" s="339" t="s">
        <v>28318</v>
      </c>
      <c r="F4480"/>
      <c r="G4480"/>
      <c r="H4480"/>
    </row>
    <row r="4481" spans="1:8" ht="15" x14ac:dyDescent="0.25">
      <c r="A4481" s="16">
        <f t="shared" si="69"/>
        <v>41785</v>
      </c>
      <c r="B4481">
        <v>41785</v>
      </c>
      <c r="C4481" t="s">
        <v>28319</v>
      </c>
      <c r="D4481" s="16" t="s">
        <v>7757</v>
      </c>
      <c r="E4481" s="339" t="s">
        <v>28320</v>
      </c>
      <c r="F4481"/>
      <c r="G4481"/>
      <c r="H4481"/>
    </row>
    <row r="4482" spans="1:8" ht="15" x14ac:dyDescent="0.25">
      <c r="A4482" s="16">
        <f t="shared" si="69"/>
        <v>41781</v>
      </c>
      <c r="B4482">
        <v>41781</v>
      </c>
      <c r="C4482" t="s">
        <v>28321</v>
      </c>
      <c r="D4482" s="16" t="s">
        <v>7757</v>
      </c>
      <c r="E4482" s="339" t="s">
        <v>28322</v>
      </c>
      <c r="F4482"/>
      <c r="G4482"/>
      <c r="H4482"/>
    </row>
    <row r="4483" spans="1:8" ht="15" x14ac:dyDescent="0.25">
      <c r="A4483" s="16">
        <f t="shared" ref="A4483:A4546" si="70">B4483</f>
        <v>41783</v>
      </c>
      <c r="B4483">
        <v>41783</v>
      </c>
      <c r="C4483" t="s">
        <v>28323</v>
      </c>
      <c r="D4483" s="16" t="s">
        <v>7757</v>
      </c>
      <c r="E4483" s="339" t="s">
        <v>28324</v>
      </c>
      <c r="F4483"/>
      <c r="G4483"/>
      <c r="H4483"/>
    </row>
    <row r="4484" spans="1:8" ht="15" x14ac:dyDescent="0.25">
      <c r="A4484" s="16">
        <f t="shared" si="70"/>
        <v>41786</v>
      </c>
      <c r="B4484">
        <v>41786</v>
      </c>
      <c r="C4484" t="s">
        <v>28325</v>
      </c>
      <c r="D4484" s="16" t="s">
        <v>7757</v>
      </c>
      <c r="E4484" s="339" t="s">
        <v>28326</v>
      </c>
      <c r="F4484"/>
      <c r="G4484"/>
      <c r="H4484"/>
    </row>
    <row r="4485" spans="1:8" ht="15" x14ac:dyDescent="0.25">
      <c r="A4485" s="16">
        <f t="shared" si="70"/>
        <v>41779</v>
      </c>
      <c r="B4485">
        <v>41779</v>
      </c>
      <c r="C4485" t="s">
        <v>28327</v>
      </c>
      <c r="D4485" s="16" t="s">
        <v>7757</v>
      </c>
      <c r="E4485" s="339" t="s">
        <v>28328</v>
      </c>
      <c r="F4485"/>
      <c r="G4485"/>
      <c r="H4485"/>
    </row>
    <row r="4486" spans="1:8" ht="15" x14ac:dyDescent="0.25">
      <c r="A4486" s="16">
        <f t="shared" si="70"/>
        <v>41780</v>
      </c>
      <c r="B4486">
        <v>41780</v>
      </c>
      <c r="C4486" t="s">
        <v>28329</v>
      </c>
      <c r="D4486" s="16" t="s">
        <v>7757</v>
      </c>
      <c r="E4486" s="339" t="s">
        <v>28330</v>
      </c>
      <c r="F4486"/>
      <c r="G4486"/>
      <c r="H4486"/>
    </row>
    <row r="4487" spans="1:8" ht="15" x14ac:dyDescent="0.25">
      <c r="A4487" s="16">
        <f t="shared" si="70"/>
        <v>41782</v>
      </c>
      <c r="B4487">
        <v>41782</v>
      </c>
      <c r="C4487" t="s">
        <v>28331</v>
      </c>
      <c r="D4487" s="16" t="s">
        <v>7757</v>
      </c>
      <c r="E4487" s="339" t="s">
        <v>28332</v>
      </c>
      <c r="F4487"/>
      <c r="G4487"/>
      <c r="H4487"/>
    </row>
    <row r="4488" spans="1:8" ht="15" x14ac:dyDescent="0.25">
      <c r="A4488" s="16">
        <f t="shared" si="70"/>
        <v>38130</v>
      </c>
      <c r="B4488">
        <v>38130</v>
      </c>
      <c r="C4488" t="s">
        <v>28333</v>
      </c>
      <c r="D4488" s="16" t="s">
        <v>7757</v>
      </c>
      <c r="E4488" s="339" t="s">
        <v>19943</v>
      </c>
      <c r="F4488"/>
      <c r="G4488"/>
      <c r="H4488"/>
    </row>
    <row r="4489" spans="1:8" ht="15" x14ac:dyDescent="0.25">
      <c r="A4489" s="16">
        <f t="shared" si="70"/>
        <v>44260</v>
      </c>
      <c r="B4489">
        <v>44260</v>
      </c>
      <c r="C4489" t="s">
        <v>28334</v>
      </c>
      <c r="D4489" s="16" t="s">
        <v>7757</v>
      </c>
      <c r="E4489" s="339" t="s">
        <v>28335</v>
      </c>
      <c r="F4489"/>
      <c r="G4489"/>
      <c r="H4489"/>
    </row>
    <row r="4490" spans="1:8" ht="15" x14ac:dyDescent="0.25">
      <c r="A4490" s="16">
        <f t="shared" si="70"/>
        <v>21123</v>
      </c>
      <c r="B4490">
        <v>21123</v>
      </c>
      <c r="C4490" t="s">
        <v>28336</v>
      </c>
      <c r="D4490" s="16" t="s">
        <v>7757</v>
      </c>
      <c r="E4490" s="339" t="s">
        <v>20667</v>
      </c>
      <c r="F4490"/>
      <c r="G4490"/>
      <c r="H4490"/>
    </row>
    <row r="4491" spans="1:8" ht="15" x14ac:dyDescent="0.25">
      <c r="A4491" s="16">
        <f t="shared" si="70"/>
        <v>21124</v>
      </c>
      <c r="B4491">
        <v>21124</v>
      </c>
      <c r="C4491" t="s">
        <v>28337</v>
      </c>
      <c r="D4491" s="16" t="s">
        <v>7757</v>
      </c>
      <c r="E4491" s="339" t="s">
        <v>8173</v>
      </c>
      <c r="F4491"/>
      <c r="G4491"/>
      <c r="H4491"/>
    </row>
    <row r="4492" spans="1:8" ht="15" x14ac:dyDescent="0.25">
      <c r="A4492" s="16">
        <f t="shared" si="70"/>
        <v>21125</v>
      </c>
      <c r="B4492">
        <v>21125</v>
      </c>
      <c r="C4492" t="s">
        <v>28338</v>
      </c>
      <c r="D4492" s="16" t="s">
        <v>7757</v>
      </c>
      <c r="E4492" s="339" t="s">
        <v>14905</v>
      </c>
      <c r="F4492"/>
      <c r="G4492"/>
      <c r="H4492"/>
    </row>
    <row r="4493" spans="1:8" ht="15" x14ac:dyDescent="0.25">
      <c r="A4493" s="16">
        <f t="shared" si="70"/>
        <v>38028</v>
      </c>
      <c r="B4493">
        <v>38028</v>
      </c>
      <c r="C4493" t="s">
        <v>28339</v>
      </c>
      <c r="D4493" s="16" t="s">
        <v>7757</v>
      </c>
      <c r="E4493" s="339" t="s">
        <v>28340</v>
      </c>
      <c r="F4493"/>
      <c r="G4493"/>
      <c r="H4493"/>
    </row>
    <row r="4494" spans="1:8" ht="15" x14ac:dyDescent="0.25">
      <c r="A4494" s="16">
        <f t="shared" si="70"/>
        <v>38029</v>
      </c>
      <c r="B4494">
        <v>38029</v>
      </c>
      <c r="C4494" t="s">
        <v>28341</v>
      </c>
      <c r="D4494" s="16" t="s">
        <v>7757</v>
      </c>
      <c r="E4494" s="339" t="s">
        <v>28342</v>
      </c>
      <c r="F4494"/>
      <c r="G4494"/>
      <c r="H4494"/>
    </row>
    <row r="4495" spans="1:8" ht="15" x14ac:dyDescent="0.25">
      <c r="A4495" s="16">
        <f t="shared" si="70"/>
        <v>38030</v>
      </c>
      <c r="B4495">
        <v>38030</v>
      </c>
      <c r="C4495" t="s">
        <v>28343</v>
      </c>
      <c r="D4495" s="16" t="s">
        <v>7757</v>
      </c>
      <c r="E4495" s="339" t="s">
        <v>28344</v>
      </c>
      <c r="F4495"/>
      <c r="G4495"/>
      <c r="H4495"/>
    </row>
    <row r="4496" spans="1:8" ht="15" x14ac:dyDescent="0.25">
      <c r="A4496" s="16">
        <f t="shared" si="70"/>
        <v>38031</v>
      </c>
      <c r="B4496">
        <v>38031</v>
      </c>
      <c r="C4496" t="s">
        <v>28345</v>
      </c>
      <c r="D4496" s="16" t="s">
        <v>7757</v>
      </c>
      <c r="E4496" s="339" t="s">
        <v>28346</v>
      </c>
      <c r="F4496"/>
      <c r="G4496"/>
      <c r="H4496"/>
    </row>
    <row r="4497" spans="1:8" ht="15" x14ac:dyDescent="0.25">
      <c r="A4497" s="16">
        <f t="shared" si="70"/>
        <v>39735</v>
      </c>
      <c r="B4497">
        <v>39735</v>
      </c>
      <c r="C4497" t="s">
        <v>28347</v>
      </c>
      <c r="D4497" s="16" t="s">
        <v>7757</v>
      </c>
      <c r="E4497" s="339" t="s">
        <v>16458</v>
      </c>
      <c r="F4497"/>
      <c r="G4497"/>
      <c r="H4497"/>
    </row>
    <row r="4498" spans="1:8" ht="15" x14ac:dyDescent="0.25">
      <c r="A4498" s="16">
        <f t="shared" si="70"/>
        <v>39734</v>
      </c>
      <c r="B4498">
        <v>39734</v>
      </c>
      <c r="C4498" t="s">
        <v>28348</v>
      </c>
      <c r="D4498" s="16" t="s">
        <v>7757</v>
      </c>
      <c r="E4498" s="339" t="s">
        <v>28349</v>
      </c>
      <c r="F4498"/>
      <c r="G4498"/>
      <c r="H4498"/>
    </row>
    <row r="4499" spans="1:8" ht="15" x14ac:dyDescent="0.25">
      <c r="A4499" s="16">
        <f t="shared" si="70"/>
        <v>39736</v>
      </c>
      <c r="B4499">
        <v>39736</v>
      </c>
      <c r="C4499" t="s">
        <v>28350</v>
      </c>
      <c r="D4499" s="16" t="s">
        <v>7757</v>
      </c>
      <c r="E4499" s="339" t="s">
        <v>18171</v>
      </c>
      <c r="F4499"/>
      <c r="G4499"/>
      <c r="H4499"/>
    </row>
    <row r="4500" spans="1:8" ht="15" x14ac:dyDescent="0.25">
      <c r="A4500" s="16">
        <f t="shared" si="70"/>
        <v>39737</v>
      </c>
      <c r="B4500">
        <v>39737</v>
      </c>
      <c r="C4500" t="s">
        <v>28351</v>
      </c>
      <c r="D4500" s="16" t="s">
        <v>7757</v>
      </c>
      <c r="E4500" s="339" t="s">
        <v>8179</v>
      </c>
      <c r="F4500"/>
      <c r="G4500"/>
      <c r="H4500"/>
    </row>
    <row r="4501" spans="1:8" ht="15" x14ac:dyDescent="0.25">
      <c r="A4501" s="16">
        <f t="shared" si="70"/>
        <v>39738</v>
      </c>
      <c r="B4501">
        <v>39738</v>
      </c>
      <c r="C4501" t="s">
        <v>28352</v>
      </c>
      <c r="D4501" s="16" t="s">
        <v>7757</v>
      </c>
      <c r="E4501" s="339" t="s">
        <v>21366</v>
      </c>
      <c r="F4501"/>
      <c r="G4501"/>
      <c r="H4501"/>
    </row>
    <row r="4502" spans="1:8" ht="15" x14ac:dyDescent="0.25">
      <c r="A4502" s="16">
        <f t="shared" si="70"/>
        <v>39739</v>
      </c>
      <c r="B4502">
        <v>39739</v>
      </c>
      <c r="C4502" t="s">
        <v>28353</v>
      </c>
      <c r="D4502" s="16" t="s">
        <v>7757</v>
      </c>
      <c r="E4502" s="339" t="s">
        <v>28354</v>
      </c>
      <c r="F4502"/>
      <c r="G4502"/>
      <c r="H4502"/>
    </row>
    <row r="4503" spans="1:8" ht="15" x14ac:dyDescent="0.25">
      <c r="A4503" s="16">
        <f t="shared" si="70"/>
        <v>39733</v>
      </c>
      <c r="B4503">
        <v>39733</v>
      </c>
      <c r="C4503" t="s">
        <v>28355</v>
      </c>
      <c r="D4503" s="16" t="s">
        <v>7757</v>
      </c>
      <c r="E4503" s="339" t="s">
        <v>28356</v>
      </c>
      <c r="F4503"/>
      <c r="G4503"/>
      <c r="H4503"/>
    </row>
    <row r="4504" spans="1:8" ht="15" x14ac:dyDescent="0.25">
      <c r="A4504" s="16">
        <f t="shared" si="70"/>
        <v>39854</v>
      </c>
      <c r="B4504">
        <v>39854</v>
      </c>
      <c r="C4504" t="s">
        <v>28357</v>
      </c>
      <c r="D4504" s="16" t="s">
        <v>7757</v>
      </c>
      <c r="E4504" s="339" t="s">
        <v>28358</v>
      </c>
      <c r="F4504"/>
      <c r="G4504"/>
      <c r="H4504"/>
    </row>
    <row r="4505" spans="1:8" ht="15" x14ac:dyDescent="0.25">
      <c r="A4505" s="16">
        <f t="shared" si="70"/>
        <v>39740</v>
      </c>
      <c r="B4505">
        <v>39740</v>
      </c>
      <c r="C4505" t="s">
        <v>28359</v>
      </c>
      <c r="D4505" s="16" t="s">
        <v>7757</v>
      </c>
      <c r="E4505" s="339" t="s">
        <v>28360</v>
      </c>
      <c r="F4505"/>
      <c r="G4505"/>
      <c r="H4505"/>
    </row>
    <row r="4506" spans="1:8" ht="15" x14ac:dyDescent="0.25">
      <c r="A4506" s="16">
        <f t="shared" si="70"/>
        <v>39741</v>
      </c>
      <c r="B4506">
        <v>39741</v>
      </c>
      <c r="C4506" t="s">
        <v>28361</v>
      </c>
      <c r="D4506" s="16" t="s">
        <v>7757</v>
      </c>
      <c r="E4506" s="339" t="s">
        <v>8153</v>
      </c>
      <c r="F4506"/>
      <c r="G4506"/>
      <c r="H4506"/>
    </row>
    <row r="4507" spans="1:8" ht="15" x14ac:dyDescent="0.25">
      <c r="A4507" s="16">
        <f t="shared" si="70"/>
        <v>39853</v>
      </c>
      <c r="B4507">
        <v>39853</v>
      </c>
      <c r="C4507" t="s">
        <v>28362</v>
      </c>
      <c r="D4507" s="16" t="s">
        <v>7757</v>
      </c>
      <c r="E4507" s="339" t="s">
        <v>23796</v>
      </c>
      <c r="F4507"/>
      <c r="G4507"/>
      <c r="H4507"/>
    </row>
    <row r="4508" spans="1:8" ht="15" x14ac:dyDescent="0.25">
      <c r="A4508" s="16">
        <f t="shared" si="70"/>
        <v>39742</v>
      </c>
      <c r="B4508">
        <v>39742</v>
      </c>
      <c r="C4508" t="s">
        <v>28363</v>
      </c>
      <c r="D4508" s="16" t="s">
        <v>7757</v>
      </c>
      <c r="E4508" s="339" t="s">
        <v>20498</v>
      </c>
      <c r="F4508"/>
      <c r="G4508"/>
      <c r="H4508"/>
    </row>
    <row r="4509" spans="1:8" ht="15" x14ac:dyDescent="0.25">
      <c r="A4509" s="16">
        <f t="shared" si="70"/>
        <v>39749</v>
      </c>
      <c r="B4509">
        <v>39749</v>
      </c>
      <c r="C4509" t="s">
        <v>28364</v>
      </c>
      <c r="D4509" s="16" t="s">
        <v>7757</v>
      </c>
      <c r="E4509" s="339" t="s">
        <v>28365</v>
      </c>
      <c r="F4509"/>
      <c r="G4509"/>
      <c r="H4509"/>
    </row>
    <row r="4510" spans="1:8" ht="15" x14ac:dyDescent="0.25">
      <c r="A4510" s="16">
        <f t="shared" si="70"/>
        <v>39751</v>
      </c>
      <c r="B4510">
        <v>39751</v>
      </c>
      <c r="C4510" t="s">
        <v>28366</v>
      </c>
      <c r="D4510" s="16" t="s">
        <v>7757</v>
      </c>
      <c r="E4510" s="339" t="s">
        <v>28367</v>
      </c>
      <c r="F4510"/>
      <c r="G4510"/>
      <c r="H4510"/>
    </row>
    <row r="4511" spans="1:8" ht="15" x14ac:dyDescent="0.25">
      <c r="A4511" s="16">
        <f t="shared" si="70"/>
        <v>39750</v>
      </c>
      <c r="B4511">
        <v>39750</v>
      </c>
      <c r="C4511" t="s">
        <v>28368</v>
      </c>
      <c r="D4511" s="16" t="s">
        <v>7757</v>
      </c>
      <c r="E4511" s="339" t="s">
        <v>28369</v>
      </c>
      <c r="F4511"/>
      <c r="G4511"/>
      <c r="H4511"/>
    </row>
    <row r="4512" spans="1:8" ht="15" x14ac:dyDescent="0.25">
      <c r="A4512" s="16">
        <f t="shared" si="70"/>
        <v>39747</v>
      </c>
      <c r="B4512">
        <v>39747</v>
      </c>
      <c r="C4512" t="s">
        <v>28370</v>
      </c>
      <c r="D4512" s="16" t="s">
        <v>7757</v>
      </c>
      <c r="E4512" s="339" t="s">
        <v>28371</v>
      </c>
      <c r="F4512"/>
      <c r="G4512"/>
      <c r="H4512"/>
    </row>
    <row r="4513" spans="1:8" ht="15" x14ac:dyDescent="0.25">
      <c r="A4513" s="16">
        <f t="shared" si="70"/>
        <v>39753</v>
      </c>
      <c r="B4513">
        <v>39753</v>
      </c>
      <c r="C4513" t="s">
        <v>28372</v>
      </c>
      <c r="D4513" s="16" t="s">
        <v>7757</v>
      </c>
      <c r="E4513" s="339" t="s">
        <v>28373</v>
      </c>
      <c r="F4513"/>
      <c r="G4513"/>
      <c r="H4513"/>
    </row>
    <row r="4514" spans="1:8" ht="15" x14ac:dyDescent="0.25">
      <c r="A4514" s="16">
        <f t="shared" si="70"/>
        <v>39754</v>
      </c>
      <c r="B4514">
        <v>39754</v>
      </c>
      <c r="C4514" t="s">
        <v>28374</v>
      </c>
      <c r="D4514" s="16" t="s">
        <v>7757</v>
      </c>
      <c r="E4514" s="339" t="s">
        <v>28375</v>
      </c>
      <c r="F4514"/>
      <c r="G4514"/>
      <c r="H4514"/>
    </row>
    <row r="4515" spans="1:8" ht="15" x14ac:dyDescent="0.25">
      <c r="A4515" s="16">
        <f t="shared" si="70"/>
        <v>39748</v>
      </c>
      <c r="B4515">
        <v>39748</v>
      </c>
      <c r="C4515" t="s">
        <v>28376</v>
      </c>
      <c r="D4515" s="16" t="s">
        <v>7757</v>
      </c>
      <c r="E4515" s="339" t="s">
        <v>28377</v>
      </c>
      <c r="F4515"/>
      <c r="G4515"/>
      <c r="H4515"/>
    </row>
    <row r="4516" spans="1:8" ht="15" x14ac:dyDescent="0.25">
      <c r="A4516" s="16">
        <f t="shared" si="70"/>
        <v>39755</v>
      </c>
      <c r="B4516">
        <v>39755</v>
      </c>
      <c r="C4516" t="s">
        <v>28378</v>
      </c>
      <c r="D4516" s="16" t="s">
        <v>7757</v>
      </c>
      <c r="E4516" s="339" t="s">
        <v>28379</v>
      </c>
      <c r="F4516"/>
      <c r="G4516"/>
      <c r="H4516"/>
    </row>
    <row r="4517" spans="1:8" ht="15" x14ac:dyDescent="0.25">
      <c r="A4517" s="16">
        <f t="shared" si="70"/>
        <v>12742</v>
      </c>
      <c r="B4517">
        <v>12742</v>
      </c>
      <c r="C4517" t="s">
        <v>28380</v>
      </c>
      <c r="D4517" s="16" t="s">
        <v>7757</v>
      </c>
      <c r="E4517" s="339" t="s">
        <v>28381</v>
      </c>
      <c r="F4517"/>
      <c r="G4517"/>
      <c r="H4517"/>
    </row>
    <row r="4518" spans="1:8" ht="15" x14ac:dyDescent="0.25">
      <c r="A4518" s="16">
        <f t="shared" si="70"/>
        <v>12713</v>
      </c>
      <c r="B4518">
        <v>12713</v>
      </c>
      <c r="C4518" t="s">
        <v>28382</v>
      </c>
      <c r="D4518" s="16" t="s">
        <v>7757</v>
      </c>
      <c r="E4518" s="339" t="s">
        <v>18410</v>
      </c>
      <c r="F4518"/>
      <c r="G4518"/>
      <c r="H4518"/>
    </row>
    <row r="4519" spans="1:8" ht="15" x14ac:dyDescent="0.25">
      <c r="A4519" s="16">
        <f t="shared" si="70"/>
        <v>12743</v>
      </c>
      <c r="B4519">
        <v>12743</v>
      </c>
      <c r="C4519" t="s">
        <v>28383</v>
      </c>
      <c r="D4519" s="16" t="s">
        <v>7757</v>
      </c>
      <c r="E4519" s="339" t="s">
        <v>28384</v>
      </c>
      <c r="F4519"/>
      <c r="G4519"/>
      <c r="H4519"/>
    </row>
    <row r="4520" spans="1:8" ht="15" x14ac:dyDescent="0.25">
      <c r="A4520" s="16">
        <f t="shared" si="70"/>
        <v>12744</v>
      </c>
      <c r="B4520">
        <v>12744</v>
      </c>
      <c r="C4520" t="s">
        <v>28385</v>
      </c>
      <c r="D4520" s="16" t="s">
        <v>7757</v>
      </c>
      <c r="E4520" s="339" t="s">
        <v>16607</v>
      </c>
      <c r="F4520"/>
      <c r="G4520"/>
      <c r="H4520"/>
    </row>
    <row r="4521" spans="1:8" ht="15" x14ac:dyDescent="0.25">
      <c r="A4521" s="16">
        <f t="shared" si="70"/>
        <v>12745</v>
      </c>
      <c r="B4521">
        <v>12745</v>
      </c>
      <c r="C4521" t="s">
        <v>28386</v>
      </c>
      <c r="D4521" s="16" t="s">
        <v>7757</v>
      </c>
      <c r="E4521" s="339" t="s">
        <v>28387</v>
      </c>
      <c r="F4521"/>
      <c r="G4521"/>
      <c r="H4521"/>
    </row>
    <row r="4522" spans="1:8" ht="15" x14ac:dyDescent="0.25">
      <c r="A4522" s="16">
        <f t="shared" si="70"/>
        <v>12746</v>
      </c>
      <c r="B4522">
        <v>12746</v>
      </c>
      <c r="C4522" t="s">
        <v>28388</v>
      </c>
      <c r="D4522" s="16" t="s">
        <v>7757</v>
      </c>
      <c r="E4522" s="339" t="s">
        <v>28389</v>
      </c>
      <c r="F4522"/>
      <c r="G4522"/>
      <c r="H4522"/>
    </row>
    <row r="4523" spans="1:8" ht="15" x14ac:dyDescent="0.25">
      <c r="A4523" s="16">
        <f t="shared" si="70"/>
        <v>12747</v>
      </c>
      <c r="B4523">
        <v>12747</v>
      </c>
      <c r="C4523" t="s">
        <v>28390</v>
      </c>
      <c r="D4523" s="16" t="s">
        <v>7757</v>
      </c>
      <c r="E4523" s="339" t="s">
        <v>28391</v>
      </c>
      <c r="F4523"/>
      <c r="G4523"/>
      <c r="H4523"/>
    </row>
    <row r="4524" spans="1:8" ht="15" x14ac:dyDescent="0.25">
      <c r="A4524" s="16">
        <f t="shared" si="70"/>
        <v>12748</v>
      </c>
      <c r="B4524">
        <v>12748</v>
      </c>
      <c r="C4524" t="s">
        <v>28392</v>
      </c>
      <c r="D4524" s="16" t="s">
        <v>7757</v>
      </c>
      <c r="E4524" s="339" t="s">
        <v>28393</v>
      </c>
      <c r="F4524"/>
      <c r="G4524"/>
      <c r="H4524"/>
    </row>
    <row r="4525" spans="1:8" ht="15" x14ac:dyDescent="0.25">
      <c r="A4525" s="16">
        <f t="shared" si="70"/>
        <v>12749</v>
      </c>
      <c r="B4525">
        <v>12749</v>
      </c>
      <c r="C4525" t="s">
        <v>28394</v>
      </c>
      <c r="D4525" s="16" t="s">
        <v>7757</v>
      </c>
      <c r="E4525" s="339" t="s">
        <v>28395</v>
      </c>
      <c r="F4525"/>
      <c r="G4525"/>
      <c r="H4525"/>
    </row>
    <row r="4526" spans="1:8" ht="15" x14ac:dyDescent="0.25">
      <c r="A4526" s="16">
        <f t="shared" si="70"/>
        <v>39726</v>
      </c>
      <c r="B4526">
        <v>39726</v>
      </c>
      <c r="C4526" t="s">
        <v>28396</v>
      </c>
      <c r="D4526" s="16" t="s">
        <v>7757</v>
      </c>
      <c r="E4526" s="339" t="s">
        <v>28397</v>
      </c>
      <c r="F4526"/>
      <c r="G4526"/>
      <c r="H4526"/>
    </row>
    <row r="4527" spans="1:8" ht="15" x14ac:dyDescent="0.25">
      <c r="A4527" s="16">
        <f t="shared" si="70"/>
        <v>39728</v>
      </c>
      <c r="B4527">
        <v>39728</v>
      </c>
      <c r="C4527" t="s">
        <v>28398</v>
      </c>
      <c r="D4527" s="16" t="s">
        <v>7757</v>
      </c>
      <c r="E4527" s="339" t="s">
        <v>28399</v>
      </c>
      <c r="F4527"/>
      <c r="G4527"/>
      <c r="H4527"/>
    </row>
    <row r="4528" spans="1:8" ht="15" x14ac:dyDescent="0.25">
      <c r="A4528" s="16">
        <f t="shared" si="70"/>
        <v>39727</v>
      </c>
      <c r="B4528">
        <v>39727</v>
      </c>
      <c r="C4528" t="s">
        <v>28400</v>
      </c>
      <c r="D4528" s="16" t="s">
        <v>7757</v>
      </c>
      <c r="E4528" s="339" t="s">
        <v>28401</v>
      </c>
      <c r="F4528"/>
      <c r="G4528"/>
      <c r="H4528"/>
    </row>
    <row r="4529" spans="1:8" ht="15" x14ac:dyDescent="0.25">
      <c r="A4529" s="16">
        <f t="shared" si="70"/>
        <v>39724</v>
      </c>
      <c r="B4529">
        <v>39724</v>
      </c>
      <c r="C4529" t="s">
        <v>28402</v>
      </c>
      <c r="D4529" s="16" t="s">
        <v>7757</v>
      </c>
      <c r="E4529" s="339" t="s">
        <v>24740</v>
      </c>
      <c r="F4529"/>
      <c r="G4529"/>
      <c r="H4529"/>
    </row>
    <row r="4530" spans="1:8" ht="15" x14ac:dyDescent="0.25">
      <c r="A4530" s="16">
        <f t="shared" si="70"/>
        <v>39729</v>
      </c>
      <c r="B4530">
        <v>39729</v>
      </c>
      <c r="C4530" t="s">
        <v>28403</v>
      </c>
      <c r="D4530" s="16" t="s">
        <v>7757</v>
      </c>
      <c r="E4530" s="339" t="s">
        <v>28404</v>
      </c>
      <c r="F4530"/>
      <c r="G4530"/>
      <c r="H4530"/>
    </row>
    <row r="4531" spans="1:8" ht="15" x14ac:dyDescent="0.25">
      <c r="A4531" s="16">
        <f t="shared" si="70"/>
        <v>39730</v>
      </c>
      <c r="B4531">
        <v>39730</v>
      </c>
      <c r="C4531" t="s">
        <v>28405</v>
      </c>
      <c r="D4531" s="16" t="s">
        <v>7757</v>
      </c>
      <c r="E4531" s="339" t="s">
        <v>28406</v>
      </c>
      <c r="F4531"/>
      <c r="G4531"/>
      <c r="H4531"/>
    </row>
    <row r="4532" spans="1:8" ht="15" x14ac:dyDescent="0.25">
      <c r="A4532" s="16">
        <f t="shared" si="70"/>
        <v>39731</v>
      </c>
      <c r="B4532">
        <v>39731</v>
      </c>
      <c r="C4532" t="s">
        <v>28407</v>
      </c>
      <c r="D4532" s="16" t="s">
        <v>7757</v>
      </c>
      <c r="E4532" s="339" t="s">
        <v>28408</v>
      </c>
      <c r="F4532"/>
      <c r="G4532"/>
      <c r="H4532"/>
    </row>
    <row r="4533" spans="1:8" ht="15" x14ac:dyDescent="0.25">
      <c r="A4533" s="16">
        <f t="shared" si="70"/>
        <v>39725</v>
      </c>
      <c r="B4533">
        <v>39725</v>
      </c>
      <c r="C4533" t="s">
        <v>28409</v>
      </c>
      <c r="D4533" s="16" t="s">
        <v>7757</v>
      </c>
      <c r="E4533" s="339" t="s">
        <v>28410</v>
      </c>
      <c r="F4533"/>
      <c r="G4533"/>
      <c r="H4533"/>
    </row>
    <row r="4534" spans="1:8" ht="15" x14ac:dyDescent="0.25">
      <c r="A4534" s="16">
        <f t="shared" si="70"/>
        <v>39732</v>
      </c>
      <c r="B4534">
        <v>39732</v>
      </c>
      <c r="C4534" t="s">
        <v>28411</v>
      </c>
      <c r="D4534" s="16" t="s">
        <v>7757</v>
      </c>
      <c r="E4534" s="339" t="s">
        <v>28412</v>
      </c>
      <c r="F4534"/>
      <c r="G4534"/>
      <c r="H4534"/>
    </row>
    <row r="4535" spans="1:8" ht="15" x14ac:dyDescent="0.25">
      <c r="A4535" s="16">
        <f t="shared" si="70"/>
        <v>39660</v>
      </c>
      <c r="B4535">
        <v>39660</v>
      </c>
      <c r="C4535" t="s">
        <v>28413</v>
      </c>
      <c r="D4535" s="16" t="s">
        <v>7757</v>
      </c>
      <c r="E4535" s="339" t="s">
        <v>18541</v>
      </c>
      <c r="F4535"/>
      <c r="G4535"/>
      <c r="H4535"/>
    </row>
    <row r="4536" spans="1:8" ht="15" x14ac:dyDescent="0.25">
      <c r="A4536" s="16">
        <f t="shared" si="70"/>
        <v>39662</v>
      </c>
      <c r="B4536">
        <v>39662</v>
      </c>
      <c r="C4536" t="s">
        <v>28414</v>
      </c>
      <c r="D4536" s="16" t="s">
        <v>7757</v>
      </c>
      <c r="E4536" s="339" t="s">
        <v>16441</v>
      </c>
      <c r="F4536"/>
      <c r="G4536"/>
      <c r="H4536"/>
    </row>
    <row r="4537" spans="1:8" ht="15" x14ac:dyDescent="0.25">
      <c r="A4537" s="16">
        <f t="shared" si="70"/>
        <v>39661</v>
      </c>
      <c r="B4537">
        <v>39661</v>
      </c>
      <c r="C4537" t="s">
        <v>28415</v>
      </c>
      <c r="D4537" s="16" t="s">
        <v>7757</v>
      </c>
      <c r="E4537" s="339" t="s">
        <v>9936</v>
      </c>
      <c r="F4537"/>
      <c r="G4537"/>
      <c r="H4537"/>
    </row>
    <row r="4538" spans="1:8" ht="15" x14ac:dyDescent="0.25">
      <c r="A4538" s="16">
        <f t="shared" si="70"/>
        <v>39666</v>
      </c>
      <c r="B4538">
        <v>39666</v>
      </c>
      <c r="C4538" t="s">
        <v>28416</v>
      </c>
      <c r="D4538" s="16" t="s">
        <v>7757</v>
      </c>
      <c r="E4538" s="339" t="s">
        <v>28417</v>
      </c>
      <c r="F4538"/>
      <c r="G4538"/>
      <c r="H4538"/>
    </row>
    <row r="4539" spans="1:8" ht="15" x14ac:dyDescent="0.25">
      <c r="A4539" s="16">
        <f t="shared" si="70"/>
        <v>39664</v>
      </c>
      <c r="B4539">
        <v>39664</v>
      </c>
      <c r="C4539" t="s">
        <v>28418</v>
      </c>
      <c r="D4539" s="16" t="s">
        <v>7757</v>
      </c>
      <c r="E4539" s="339" t="s">
        <v>20225</v>
      </c>
      <c r="F4539"/>
      <c r="G4539"/>
      <c r="H4539"/>
    </row>
    <row r="4540" spans="1:8" ht="15" x14ac:dyDescent="0.25">
      <c r="A4540" s="16">
        <f t="shared" si="70"/>
        <v>39663</v>
      </c>
      <c r="B4540">
        <v>39663</v>
      </c>
      <c r="C4540" t="s">
        <v>28419</v>
      </c>
      <c r="D4540" s="16" t="s">
        <v>7757</v>
      </c>
      <c r="E4540" s="339" t="s">
        <v>17756</v>
      </c>
      <c r="F4540"/>
      <c r="G4540"/>
      <c r="H4540"/>
    </row>
    <row r="4541" spans="1:8" ht="15" x14ac:dyDescent="0.25">
      <c r="A4541" s="16">
        <f t="shared" si="70"/>
        <v>39665</v>
      </c>
      <c r="B4541">
        <v>39665</v>
      </c>
      <c r="C4541" t="s">
        <v>28420</v>
      </c>
      <c r="D4541" s="16" t="s">
        <v>7757</v>
      </c>
      <c r="E4541" s="339" t="s">
        <v>28421</v>
      </c>
      <c r="F4541"/>
      <c r="G4541"/>
      <c r="H4541"/>
    </row>
    <row r="4542" spans="1:8" ht="15" x14ac:dyDescent="0.25">
      <c r="A4542" s="16">
        <f t="shared" si="70"/>
        <v>39752</v>
      </c>
      <c r="B4542">
        <v>39752</v>
      </c>
      <c r="C4542" t="s">
        <v>28422</v>
      </c>
      <c r="D4542" s="16" t="s">
        <v>7757</v>
      </c>
      <c r="E4542" s="339" t="s">
        <v>28423</v>
      </c>
      <c r="F4542"/>
      <c r="G4542"/>
      <c r="H4542"/>
    </row>
    <row r="4543" spans="1:8" ht="15" x14ac:dyDescent="0.25">
      <c r="A4543" s="16">
        <f t="shared" si="70"/>
        <v>7725</v>
      </c>
      <c r="B4543">
        <v>7725</v>
      </c>
      <c r="C4543" t="s">
        <v>28424</v>
      </c>
      <c r="D4543" s="16" t="s">
        <v>7757</v>
      </c>
      <c r="E4543" s="339" t="s">
        <v>28425</v>
      </c>
      <c r="F4543"/>
      <c r="G4543"/>
      <c r="H4543"/>
    </row>
    <row r="4544" spans="1:8" ht="15" x14ac:dyDescent="0.25">
      <c r="A4544" s="16">
        <f t="shared" si="70"/>
        <v>7753</v>
      </c>
      <c r="B4544">
        <v>7753</v>
      </c>
      <c r="C4544" t="s">
        <v>28426</v>
      </c>
      <c r="D4544" s="16" t="s">
        <v>7757</v>
      </c>
      <c r="E4544" s="339" t="s">
        <v>28427</v>
      </c>
      <c r="F4544"/>
      <c r="G4544"/>
      <c r="H4544"/>
    </row>
    <row r="4545" spans="1:8" ht="15" x14ac:dyDescent="0.25">
      <c r="A4545" s="16">
        <f t="shared" si="70"/>
        <v>13256</v>
      </c>
      <c r="B4545">
        <v>13256</v>
      </c>
      <c r="C4545" t="s">
        <v>28428</v>
      </c>
      <c r="D4545" s="16" t="s">
        <v>7757</v>
      </c>
      <c r="E4545" s="339" t="s">
        <v>28429</v>
      </c>
      <c r="F4545"/>
      <c r="G4545"/>
      <c r="H4545"/>
    </row>
    <row r="4546" spans="1:8" ht="15" x14ac:dyDescent="0.25">
      <c r="A4546" s="16">
        <f t="shared" si="70"/>
        <v>7757</v>
      </c>
      <c r="B4546">
        <v>7757</v>
      </c>
      <c r="C4546" t="s">
        <v>28430</v>
      </c>
      <c r="D4546" s="16" t="s">
        <v>7757</v>
      </c>
      <c r="E4546" s="339" t="s">
        <v>28431</v>
      </c>
      <c r="F4546"/>
      <c r="G4546"/>
      <c r="H4546"/>
    </row>
    <row r="4547" spans="1:8" ht="15" x14ac:dyDescent="0.25">
      <c r="A4547" s="16">
        <f t="shared" ref="A4547:A4610" si="71">B4547</f>
        <v>7758</v>
      </c>
      <c r="B4547">
        <v>7758</v>
      </c>
      <c r="C4547" t="s">
        <v>28432</v>
      </c>
      <c r="D4547" s="16" t="s">
        <v>7757</v>
      </c>
      <c r="E4547" s="339" t="s">
        <v>28433</v>
      </c>
      <c r="F4547"/>
      <c r="G4547"/>
      <c r="H4547"/>
    </row>
    <row r="4548" spans="1:8" ht="15" x14ac:dyDescent="0.25">
      <c r="A4548" s="16">
        <f t="shared" si="71"/>
        <v>7759</v>
      </c>
      <c r="B4548">
        <v>7759</v>
      </c>
      <c r="C4548" t="s">
        <v>28434</v>
      </c>
      <c r="D4548" s="16" t="s">
        <v>7757</v>
      </c>
      <c r="E4548" s="339" t="s">
        <v>28435</v>
      </c>
      <c r="F4548"/>
      <c r="G4548"/>
      <c r="H4548"/>
    </row>
    <row r="4549" spans="1:8" ht="15" x14ac:dyDescent="0.25">
      <c r="A4549" s="16">
        <f t="shared" si="71"/>
        <v>40334</v>
      </c>
      <c r="B4549">
        <v>40334</v>
      </c>
      <c r="C4549" t="s">
        <v>28436</v>
      </c>
      <c r="D4549" s="16" t="s">
        <v>7757</v>
      </c>
      <c r="E4549" s="339" t="s">
        <v>28437</v>
      </c>
      <c r="F4549"/>
      <c r="G4549"/>
      <c r="H4549"/>
    </row>
    <row r="4550" spans="1:8" ht="15" x14ac:dyDescent="0.25">
      <c r="A4550" s="16">
        <f t="shared" si="71"/>
        <v>7745</v>
      </c>
      <c r="B4550">
        <v>7745</v>
      </c>
      <c r="C4550" t="s">
        <v>28438</v>
      </c>
      <c r="D4550" s="16" t="s">
        <v>7757</v>
      </c>
      <c r="E4550" s="339" t="s">
        <v>28439</v>
      </c>
      <c r="F4550"/>
      <c r="G4550"/>
      <c r="H4550"/>
    </row>
    <row r="4551" spans="1:8" ht="15" x14ac:dyDescent="0.25">
      <c r="A4551" s="16">
        <f t="shared" si="71"/>
        <v>7714</v>
      </c>
      <c r="B4551">
        <v>7714</v>
      </c>
      <c r="C4551" t="s">
        <v>28440</v>
      </c>
      <c r="D4551" s="16" t="s">
        <v>7757</v>
      </c>
      <c r="E4551" s="339" t="s">
        <v>28441</v>
      </c>
      <c r="F4551"/>
      <c r="G4551"/>
      <c r="H4551"/>
    </row>
    <row r="4552" spans="1:8" ht="15" x14ac:dyDescent="0.25">
      <c r="A4552" s="16">
        <f t="shared" si="71"/>
        <v>7742</v>
      </c>
      <c r="B4552">
        <v>7742</v>
      </c>
      <c r="C4552" t="s">
        <v>28442</v>
      </c>
      <c r="D4552" s="16" t="s">
        <v>7757</v>
      </c>
      <c r="E4552" s="339" t="s">
        <v>28443</v>
      </c>
      <c r="F4552"/>
      <c r="G4552"/>
      <c r="H4552"/>
    </row>
    <row r="4553" spans="1:8" ht="15" x14ac:dyDescent="0.25">
      <c r="A4553" s="16">
        <f t="shared" si="71"/>
        <v>7750</v>
      </c>
      <c r="B4553">
        <v>7750</v>
      </c>
      <c r="C4553" t="s">
        <v>28444</v>
      </c>
      <c r="D4553" s="16" t="s">
        <v>7757</v>
      </c>
      <c r="E4553" s="339" t="s">
        <v>28445</v>
      </c>
      <c r="F4553"/>
      <c r="G4553"/>
      <c r="H4553"/>
    </row>
    <row r="4554" spans="1:8" ht="15" x14ac:dyDescent="0.25">
      <c r="A4554" s="16">
        <f t="shared" si="71"/>
        <v>7756</v>
      </c>
      <c r="B4554">
        <v>7756</v>
      </c>
      <c r="C4554" t="s">
        <v>28446</v>
      </c>
      <c r="D4554" s="16" t="s">
        <v>7757</v>
      </c>
      <c r="E4554" s="339" t="s">
        <v>28447</v>
      </c>
      <c r="F4554"/>
      <c r="G4554"/>
      <c r="H4554"/>
    </row>
    <row r="4555" spans="1:8" ht="15" x14ac:dyDescent="0.25">
      <c r="A4555" s="16">
        <f t="shared" si="71"/>
        <v>7765</v>
      </c>
      <c r="B4555">
        <v>7765</v>
      </c>
      <c r="C4555" t="s">
        <v>28448</v>
      </c>
      <c r="D4555" s="16" t="s">
        <v>7757</v>
      </c>
      <c r="E4555" s="339" t="s">
        <v>28449</v>
      </c>
      <c r="F4555"/>
      <c r="G4555"/>
      <c r="H4555"/>
    </row>
    <row r="4556" spans="1:8" ht="15" x14ac:dyDescent="0.25">
      <c r="A4556" s="16">
        <f t="shared" si="71"/>
        <v>12569</v>
      </c>
      <c r="B4556">
        <v>12569</v>
      </c>
      <c r="C4556" t="s">
        <v>28450</v>
      </c>
      <c r="D4556" s="16" t="s">
        <v>7757</v>
      </c>
      <c r="E4556" s="339" t="s">
        <v>28451</v>
      </c>
      <c r="F4556"/>
      <c r="G4556"/>
      <c r="H4556"/>
    </row>
    <row r="4557" spans="1:8" ht="15" x14ac:dyDescent="0.25">
      <c r="A4557" s="16">
        <f t="shared" si="71"/>
        <v>7766</v>
      </c>
      <c r="B4557">
        <v>7766</v>
      </c>
      <c r="C4557" t="s">
        <v>28452</v>
      </c>
      <c r="D4557" s="16" t="s">
        <v>7757</v>
      </c>
      <c r="E4557" s="339" t="s">
        <v>28453</v>
      </c>
      <c r="F4557"/>
      <c r="G4557"/>
      <c r="H4557"/>
    </row>
    <row r="4558" spans="1:8" ht="15" x14ac:dyDescent="0.25">
      <c r="A4558" s="16">
        <f t="shared" si="71"/>
        <v>7767</v>
      </c>
      <c r="B4558">
        <v>7767</v>
      </c>
      <c r="C4558" t="s">
        <v>28454</v>
      </c>
      <c r="D4558" s="16" t="s">
        <v>7757</v>
      </c>
      <c r="E4558" s="339" t="s">
        <v>28455</v>
      </c>
      <c r="F4558"/>
      <c r="G4558"/>
      <c r="H4558"/>
    </row>
    <row r="4559" spans="1:8" ht="15" x14ac:dyDescent="0.25">
      <c r="A4559" s="16">
        <f t="shared" si="71"/>
        <v>7727</v>
      </c>
      <c r="B4559">
        <v>7727</v>
      </c>
      <c r="C4559" t="s">
        <v>28456</v>
      </c>
      <c r="D4559" s="16" t="s">
        <v>7757</v>
      </c>
      <c r="E4559" s="339" t="s">
        <v>28457</v>
      </c>
      <c r="F4559"/>
      <c r="G4559"/>
      <c r="H4559"/>
    </row>
    <row r="4560" spans="1:8" ht="15" x14ac:dyDescent="0.25">
      <c r="A4560" s="16">
        <f t="shared" si="71"/>
        <v>7760</v>
      </c>
      <c r="B4560">
        <v>7760</v>
      </c>
      <c r="C4560" t="s">
        <v>28458</v>
      </c>
      <c r="D4560" s="16" t="s">
        <v>7757</v>
      </c>
      <c r="E4560" s="339" t="s">
        <v>27516</v>
      </c>
      <c r="F4560"/>
      <c r="G4560"/>
      <c r="H4560"/>
    </row>
    <row r="4561" spans="1:8" ht="15" x14ac:dyDescent="0.25">
      <c r="A4561" s="16">
        <f t="shared" si="71"/>
        <v>7761</v>
      </c>
      <c r="B4561">
        <v>7761</v>
      </c>
      <c r="C4561" t="s">
        <v>28459</v>
      </c>
      <c r="D4561" s="16" t="s">
        <v>7757</v>
      </c>
      <c r="E4561" s="339" t="s">
        <v>17886</v>
      </c>
      <c r="F4561"/>
      <c r="G4561"/>
      <c r="H4561"/>
    </row>
    <row r="4562" spans="1:8" ht="15" x14ac:dyDescent="0.25">
      <c r="A4562" s="16">
        <f t="shared" si="71"/>
        <v>7752</v>
      </c>
      <c r="B4562">
        <v>7752</v>
      </c>
      <c r="C4562" t="s">
        <v>28460</v>
      </c>
      <c r="D4562" s="16" t="s">
        <v>7757</v>
      </c>
      <c r="E4562" s="339" t="s">
        <v>27518</v>
      </c>
      <c r="F4562"/>
      <c r="G4562"/>
      <c r="H4562"/>
    </row>
    <row r="4563" spans="1:8" ht="15" x14ac:dyDescent="0.25">
      <c r="A4563" s="16">
        <f t="shared" si="71"/>
        <v>7762</v>
      </c>
      <c r="B4563">
        <v>7762</v>
      </c>
      <c r="C4563" t="s">
        <v>28461</v>
      </c>
      <c r="D4563" s="16" t="s">
        <v>7757</v>
      </c>
      <c r="E4563" s="339" t="s">
        <v>19883</v>
      </c>
      <c r="F4563"/>
      <c r="G4563"/>
      <c r="H4563"/>
    </row>
    <row r="4564" spans="1:8" ht="15" x14ac:dyDescent="0.25">
      <c r="A4564" s="16">
        <f t="shared" si="71"/>
        <v>7722</v>
      </c>
      <c r="B4564">
        <v>7722</v>
      </c>
      <c r="C4564" t="s">
        <v>28462</v>
      </c>
      <c r="D4564" s="16" t="s">
        <v>7757</v>
      </c>
      <c r="E4564" s="339" t="s">
        <v>28463</v>
      </c>
      <c r="F4564"/>
      <c r="G4564"/>
      <c r="H4564"/>
    </row>
    <row r="4565" spans="1:8" ht="15" x14ac:dyDescent="0.25">
      <c r="A4565" s="16">
        <f t="shared" si="71"/>
        <v>7763</v>
      </c>
      <c r="B4565">
        <v>7763</v>
      </c>
      <c r="C4565" t="s">
        <v>28464</v>
      </c>
      <c r="D4565" s="16" t="s">
        <v>7757</v>
      </c>
      <c r="E4565" s="339" t="s">
        <v>22913</v>
      </c>
      <c r="F4565"/>
      <c r="G4565"/>
      <c r="H4565"/>
    </row>
    <row r="4566" spans="1:8" ht="15" x14ac:dyDescent="0.25">
      <c r="A4566" s="16">
        <f t="shared" si="71"/>
        <v>7764</v>
      </c>
      <c r="B4566">
        <v>7764</v>
      </c>
      <c r="C4566" t="s">
        <v>28465</v>
      </c>
      <c r="D4566" s="16" t="s">
        <v>7757</v>
      </c>
      <c r="E4566" s="339" t="s">
        <v>28466</v>
      </c>
      <c r="F4566"/>
      <c r="G4566"/>
      <c r="H4566"/>
    </row>
    <row r="4567" spans="1:8" ht="15" x14ac:dyDescent="0.25">
      <c r="A4567" s="16">
        <f t="shared" si="71"/>
        <v>12572</v>
      </c>
      <c r="B4567">
        <v>12572</v>
      </c>
      <c r="C4567" t="s">
        <v>28467</v>
      </c>
      <c r="D4567" s="16" t="s">
        <v>7757</v>
      </c>
      <c r="E4567" s="339" t="s">
        <v>28429</v>
      </c>
      <c r="F4567"/>
      <c r="G4567"/>
      <c r="H4567"/>
    </row>
    <row r="4568" spans="1:8" ht="15" x14ac:dyDescent="0.25">
      <c r="A4568" s="16">
        <f t="shared" si="71"/>
        <v>12573</v>
      </c>
      <c r="B4568">
        <v>12573</v>
      </c>
      <c r="C4568" t="s">
        <v>28468</v>
      </c>
      <c r="D4568" s="16" t="s">
        <v>7757</v>
      </c>
      <c r="E4568" s="339" t="s">
        <v>28469</v>
      </c>
      <c r="F4568"/>
      <c r="G4568"/>
      <c r="H4568"/>
    </row>
    <row r="4569" spans="1:8" ht="15" x14ac:dyDescent="0.25">
      <c r="A4569" s="16">
        <f t="shared" si="71"/>
        <v>12574</v>
      </c>
      <c r="B4569">
        <v>12574</v>
      </c>
      <c r="C4569" t="s">
        <v>28470</v>
      </c>
      <c r="D4569" s="16" t="s">
        <v>7757</v>
      </c>
      <c r="E4569" s="339" t="s">
        <v>28471</v>
      </c>
      <c r="F4569"/>
      <c r="G4569"/>
      <c r="H4569"/>
    </row>
    <row r="4570" spans="1:8" ht="15" x14ac:dyDescent="0.25">
      <c r="A4570" s="16">
        <f t="shared" si="71"/>
        <v>12575</v>
      </c>
      <c r="B4570">
        <v>12575</v>
      </c>
      <c r="C4570" t="s">
        <v>28472</v>
      </c>
      <c r="D4570" s="16" t="s">
        <v>7757</v>
      </c>
      <c r="E4570" s="339" t="s">
        <v>28473</v>
      </c>
      <c r="F4570"/>
      <c r="G4570"/>
      <c r="H4570"/>
    </row>
    <row r="4571" spans="1:8" ht="15" x14ac:dyDescent="0.25">
      <c r="A4571" s="16">
        <f t="shared" si="71"/>
        <v>12576</v>
      </c>
      <c r="B4571">
        <v>12576</v>
      </c>
      <c r="C4571" t="s">
        <v>28474</v>
      </c>
      <c r="D4571" s="16" t="s">
        <v>7757</v>
      </c>
      <c r="E4571" s="339" t="s">
        <v>28475</v>
      </c>
      <c r="F4571"/>
      <c r="G4571"/>
      <c r="H4571"/>
    </row>
    <row r="4572" spans="1:8" ht="15" x14ac:dyDescent="0.25">
      <c r="A4572" s="16">
        <f t="shared" si="71"/>
        <v>12577</v>
      </c>
      <c r="B4572">
        <v>12577</v>
      </c>
      <c r="C4572" t="s">
        <v>28476</v>
      </c>
      <c r="D4572" s="16" t="s">
        <v>7757</v>
      </c>
      <c r="E4572" s="339" t="s">
        <v>28477</v>
      </c>
      <c r="F4572"/>
      <c r="G4572"/>
      <c r="H4572"/>
    </row>
    <row r="4573" spans="1:8" ht="15" x14ac:dyDescent="0.25">
      <c r="A4573" s="16">
        <f t="shared" si="71"/>
        <v>12578</v>
      </c>
      <c r="B4573">
        <v>12578</v>
      </c>
      <c r="C4573" t="s">
        <v>28478</v>
      </c>
      <c r="D4573" s="16" t="s">
        <v>7757</v>
      </c>
      <c r="E4573" s="339" t="s">
        <v>28479</v>
      </c>
      <c r="F4573"/>
      <c r="G4573"/>
      <c r="H4573"/>
    </row>
    <row r="4574" spans="1:8" ht="15" x14ac:dyDescent="0.25">
      <c r="A4574" s="16">
        <f t="shared" si="71"/>
        <v>12579</v>
      </c>
      <c r="B4574">
        <v>12579</v>
      </c>
      <c r="C4574" t="s">
        <v>28480</v>
      </c>
      <c r="D4574" s="16" t="s">
        <v>7757</v>
      </c>
      <c r="E4574" s="339" t="s">
        <v>21326</v>
      </c>
      <c r="F4574"/>
      <c r="G4574"/>
      <c r="H4574"/>
    </row>
    <row r="4575" spans="1:8" ht="15" x14ac:dyDescent="0.25">
      <c r="A4575" s="16">
        <f t="shared" si="71"/>
        <v>12580</v>
      </c>
      <c r="B4575">
        <v>12580</v>
      </c>
      <c r="C4575" t="s">
        <v>28481</v>
      </c>
      <c r="D4575" s="16" t="s">
        <v>7757</v>
      </c>
      <c r="E4575" s="339" t="s">
        <v>28482</v>
      </c>
      <c r="F4575"/>
      <c r="G4575"/>
      <c r="H4575"/>
    </row>
    <row r="4576" spans="1:8" ht="15" x14ac:dyDescent="0.25">
      <c r="A4576" s="16">
        <f t="shared" si="71"/>
        <v>12581</v>
      </c>
      <c r="B4576">
        <v>12581</v>
      </c>
      <c r="C4576" t="s">
        <v>28483</v>
      </c>
      <c r="D4576" s="16" t="s">
        <v>7757</v>
      </c>
      <c r="E4576" s="339" t="s">
        <v>28484</v>
      </c>
      <c r="F4576"/>
      <c r="G4576"/>
      <c r="H4576"/>
    </row>
    <row r="4577" spans="1:8" ht="15" x14ac:dyDescent="0.25">
      <c r="A4577" s="16">
        <f t="shared" si="71"/>
        <v>7720</v>
      </c>
      <c r="B4577">
        <v>7720</v>
      </c>
      <c r="C4577" t="s">
        <v>28485</v>
      </c>
      <c r="D4577" s="16" t="s">
        <v>7757</v>
      </c>
      <c r="E4577" s="339" t="s">
        <v>28486</v>
      </c>
      <c r="F4577"/>
      <c r="G4577"/>
      <c r="H4577"/>
    </row>
    <row r="4578" spans="1:8" ht="15" x14ac:dyDescent="0.25">
      <c r="A4578" s="16">
        <f t="shared" si="71"/>
        <v>40335</v>
      </c>
      <c r="B4578">
        <v>40335</v>
      </c>
      <c r="C4578" t="s">
        <v>28487</v>
      </c>
      <c r="D4578" s="16" t="s">
        <v>7757</v>
      </c>
      <c r="E4578" s="339" t="s">
        <v>28488</v>
      </c>
      <c r="F4578"/>
      <c r="G4578"/>
      <c r="H4578"/>
    </row>
    <row r="4579" spans="1:8" ht="15" x14ac:dyDescent="0.25">
      <c r="A4579" s="16">
        <f t="shared" si="71"/>
        <v>7740</v>
      </c>
      <c r="B4579">
        <v>7740</v>
      </c>
      <c r="C4579" t="s">
        <v>28489</v>
      </c>
      <c r="D4579" s="16" t="s">
        <v>7757</v>
      </c>
      <c r="E4579" s="339" t="s">
        <v>24293</v>
      </c>
      <c r="F4579"/>
      <c r="G4579"/>
      <c r="H4579"/>
    </row>
    <row r="4580" spans="1:8" ht="15" x14ac:dyDescent="0.25">
      <c r="A4580" s="16">
        <f t="shared" si="71"/>
        <v>7741</v>
      </c>
      <c r="B4580">
        <v>7741</v>
      </c>
      <c r="C4580" t="s">
        <v>28490</v>
      </c>
      <c r="D4580" s="16" t="s">
        <v>7757</v>
      </c>
      <c r="E4580" s="339" t="s">
        <v>28491</v>
      </c>
      <c r="F4580"/>
      <c r="G4580"/>
      <c r="H4580"/>
    </row>
    <row r="4581" spans="1:8" ht="15" x14ac:dyDescent="0.25">
      <c r="A4581" s="16">
        <f t="shared" si="71"/>
        <v>7774</v>
      </c>
      <c r="B4581">
        <v>7774</v>
      </c>
      <c r="C4581" t="s">
        <v>28492</v>
      </c>
      <c r="D4581" s="16" t="s">
        <v>7757</v>
      </c>
      <c r="E4581" s="339" t="s">
        <v>28493</v>
      </c>
      <c r="F4581"/>
      <c r="G4581"/>
      <c r="H4581"/>
    </row>
    <row r="4582" spans="1:8" ht="15" x14ac:dyDescent="0.25">
      <c r="A4582" s="16">
        <f t="shared" si="71"/>
        <v>7744</v>
      </c>
      <c r="B4582">
        <v>7744</v>
      </c>
      <c r="C4582" t="s">
        <v>28494</v>
      </c>
      <c r="D4582" s="16" t="s">
        <v>7757</v>
      </c>
      <c r="E4582" s="339" t="s">
        <v>28495</v>
      </c>
      <c r="F4582"/>
      <c r="G4582"/>
      <c r="H4582"/>
    </row>
    <row r="4583" spans="1:8" ht="15" x14ac:dyDescent="0.25">
      <c r="A4583" s="16">
        <f t="shared" si="71"/>
        <v>7773</v>
      </c>
      <c r="B4583">
        <v>7773</v>
      </c>
      <c r="C4583" t="s">
        <v>28496</v>
      </c>
      <c r="D4583" s="16" t="s">
        <v>7757</v>
      </c>
      <c r="E4583" s="339" t="s">
        <v>28497</v>
      </c>
      <c r="F4583"/>
      <c r="G4583"/>
      <c r="H4583"/>
    </row>
    <row r="4584" spans="1:8" ht="15" x14ac:dyDescent="0.25">
      <c r="A4584" s="16">
        <f t="shared" si="71"/>
        <v>7754</v>
      </c>
      <c r="B4584">
        <v>7754</v>
      </c>
      <c r="C4584" t="s">
        <v>28498</v>
      </c>
      <c r="D4584" s="16" t="s">
        <v>7757</v>
      </c>
      <c r="E4584" s="339" t="s">
        <v>28499</v>
      </c>
      <c r="F4584"/>
      <c r="G4584"/>
      <c r="H4584"/>
    </row>
    <row r="4585" spans="1:8" ht="15" x14ac:dyDescent="0.25">
      <c r="A4585" s="16">
        <f t="shared" si="71"/>
        <v>7735</v>
      </c>
      <c r="B4585">
        <v>7735</v>
      </c>
      <c r="C4585" t="s">
        <v>28500</v>
      </c>
      <c r="D4585" s="16" t="s">
        <v>7757</v>
      </c>
      <c r="E4585" s="339" t="s">
        <v>28501</v>
      </c>
      <c r="F4585"/>
      <c r="G4585"/>
      <c r="H4585"/>
    </row>
    <row r="4586" spans="1:8" ht="15" x14ac:dyDescent="0.25">
      <c r="A4586" s="16">
        <f t="shared" si="71"/>
        <v>7755</v>
      </c>
      <c r="B4586">
        <v>7755</v>
      </c>
      <c r="C4586" t="s">
        <v>28502</v>
      </c>
      <c r="D4586" s="16" t="s">
        <v>7757</v>
      </c>
      <c r="E4586" s="339" t="s">
        <v>28503</v>
      </c>
      <c r="F4586"/>
      <c r="G4586"/>
      <c r="H4586"/>
    </row>
    <row r="4587" spans="1:8" ht="15" x14ac:dyDescent="0.25">
      <c r="A4587" s="16">
        <f t="shared" si="71"/>
        <v>7776</v>
      </c>
      <c r="B4587">
        <v>7776</v>
      </c>
      <c r="C4587" t="s">
        <v>28504</v>
      </c>
      <c r="D4587" s="16" t="s">
        <v>7757</v>
      </c>
      <c r="E4587" s="339" t="s">
        <v>28505</v>
      </c>
      <c r="F4587"/>
      <c r="G4587"/>
      <c r="H4587"/>
    </row>
    <row r="4588" spans="1:8" ht="15" x14ac:dyDescent="0.25">
      <c r="A4588" s="16">
        <f t="shared" si="71"/>
        <v>7743</v>
      </c>
      <c r="B4588">
        <v>7743</v>
      </c>
      <c r="C4588" t="s">
        <v>28506</v>
      </c>
      <c r="D4588" s="16" t="s">
        <v>7757</v>
      </c>
      <c r="E4588" s="339" t="s">
        <v>28507</v>
      </c>
      <c r="F4588"/>
      <c r="G4588"/>
      <c r="H4588"/>
    </row>
    <row r="4589" spans="1:8" ht="15" x14ac:dyDescent="0.25">
      <c r="A4589" s="16">
        <f t="shared" si="71"/>
        <v>7733</v>
      </c>
      <c r="B4589">
        <v>7733</v>
      </c>
      <c r="C4589" t="s">
        <v>28508</v>
      </c>
      <c r="D4589" s="16" t="s">
        <v>7757</v>
      </c>
      <c r="E4589" s="339" t="s">
        <v>28509</v>
      </c>
      <c r="F4589"/>
      <c r="G4589"/>
      <c r="H4589"/>
    </row>
    <row r="4590" spans="1:8" ht="15" x14ac:dyDescent="0.25">
      <c r="A4590" s="16">
        <f t="shared" si="71"/>
        <v>7775</v>
      </c>
      <c r="B4590">
        <v>7775</v>
      </c>
      <c r="C4590" t="s">
        <v>28510</v>
      </c>
      <c r="D4590" s="16" t="s">
        <v>7757</v>
      </c>
      <c r="E4590" s="339" t="s">
        <v>28511</v>
      </c>
      <c r="F4590"/>
      <c r="G4590"/>
      <c r="H4590"/>
    </row>
    <row r="4591" spans="1:8" ht="15" x14ac:dyDescent="0.25">
      <c r="A4591" s="16">
        <f t="shared" si="71"/>
        <v>7734</v>
      </c>
      <c r="B4591">
        <v>7734</v>
      </c>
      <c r="C4591" t="s">
        <v>28512</v>
      </c>
      <c r="D4591" s="16" t="s">
        <v>7757</v>
      </c>
      <c r="E4591" s="339" t="s">
        <v>28513</v>
      </c>
      <c r="F4591"/>
      <c r="G4591"/>
      <c r="H4591"/>
    </row>
    <row r="4592" spans="1:8" ht="15" x14ac:dyDescent="0.25">
      <c r="A4592" s="16">
        <f t="shared" si="71"/>
        <v>37449</v>
      </c>
      <c r="B4592">
        <v>37449</v>
      </c>
      <c r="C4592" t="s">
        <v>28514</v>
      </c>
      <c r="D4592" s="16" t="s">
        <v>7757</v>
      </c>
      <c r="E4592" s="339" t="s">
        <v>13069</v>
      </c>
      <c r="F4592"/>
      <c r="G4592"/>
      <c r="H4592"/>
    </row>
    <row r="4593" spans="1:8" ht="15" x14ac:dyDescent="0.25">
      <c r="A4593" s="16">
        <f t="shared" si="71"/>
        <v>37450</v>
      </c>
      <c r="B4593">
        <v>37450</v>
      </c>
      <c r="C4593" t="s">
        <v>28515</v>
      </c>
      <c r="D4593" s="16" t="s">
        <v>7757</v>
      </c>
      <c r="E4593" s="339" t="s">
        <v>28516</v>
      </c>
      <c r="F4593"/>
      <c r="G4593"/>
      <c r="H4593"/>
    </row>
    <row r="4594" spans="1:8" ht="15" x14ac:dyDescent="0.25">
      <c r="A4594" s="16">
        <f t="shared" si="71"/>
        <v>37451</v>
      </c>
      <c r="B4594">
        <v>37451</v>
      </c>
      <c r="C4594" t="s">
        <v>28517</v>
      </c>
      <c r="D4594" s="16" t="s">
        <v>7757</v>
      </c>
      <c r="E4594" s="339" t="s">
        <v>28518</v>
      </c>
      <c r="F4594"/>
      <c r="G4594"/>
      <c r="H4594"/>
    </row>
    <row r="4595" spans="1:8" ht="15" x14ac:dyDescent="0.25">
      <c r="A4595" s="16">
        <f t="shared" si="71"/>
        <v>37452</v>
      </c>
      <c r="B4595">
        <v>37452</v>
      </c>
      <c r="C4595" t="s">
        <v>28519</v>
      </c>
      <c r="D4595" s="16" t="s">
        <v>7757</v>
      </c>
      <c r="E4595" s="339" t="s">
        <v>28520</v>
      </c>
      <c r="F4595"/>
      <c r="G4595"/>
      <c r="H4595"/>
    </row>
    <row r="4596" spans="1:8" ht="15" x14ac:dyDescent="0.25">
      <c r="A4596" s="16">
        <f t="shared" si="71"/>
        <v>37453</v>
      </c>
      <c r="B4596">
        <v>37453</v>
      </c>
      <c r="C4596" t="s">
        <v>28521</v>
      </c>
      <c r="D4596" s="16" t="s">
        <v>7757</v>
      </c>
      <c r="E4596" s="339" t="s">
        <v>28522</v>
      </c>
      <c r="F4596"/>
      <c r="G4596"/>
      <c r="H4596"/>
    </row>
    <row r="4597" spans="1:8" ht="15" x14ac:dyDescent="0.25">
      <c r="A4597" s="16">
        <f t="shared" si="71"/>
        <v>7778</v>
      </c>
      <c r="B4597">
        <v>7778</v>
      </c>
      <c r="C4597" t="s">
        <v>28523</v>
      </c>
      <c r="D4597" s="16" t="s">
        <v>7757</v>
      </c>
      <c r="E4597" s="339" t="s">
        <v>28524</v>
      </c>
      <c r="F4597"/>
      <c r="G4597"/>
      <c r="H4597"/>
    </row>
    <row r="4598" spans="1:8" ht="15" x14ac:dyDescent="0.25">
      <c r="A4598" s="16">
        <f t="shared" si="71"/>
        <v>7796</v>
      </c>
      <c r="B4598">
        <v>7796</v>
      </c>
      <c r="C4598" t="s">
        <v>28525</v>
      </c>
      <c r="D4598" s="16" t="s">
        <v>7757</v>
      </c>
      <c r="E4598" s="339" t="s">
        <v>28526</v>
      </c>
      <c r="F4598"/>
      <c r="G4598"/>
      <c r="H4598"/>
    </row>
    <row r="4599" spans="1:8" ht="15" x14ac:dyDescent="0.25">
      <c r="A4599" s="16">
        <f t="shared" si="71"/>
        <v>7781</v>
      </c>
      <c r="B4599">
        <v>7781</v>
      </c>
      <c r="C4599" t="s">
        <v>28527</v>
      </c>
      <c r="D4599" s="16" t="s">
        <v>7757</v>
      </c>
      <c r="E4599" s="339" t="s">
        <v>25740</v>
      </c>
      <c r="F4599"/>
      <c r="G4599"/>
      <c r="H4599"/>
    </row>
    <row r="4600" spans="1:8" ht="15" x14ac:dyDescent="0.25">
      <c r="A4600" s="16">
        <f t="shared" si="71"/>
        <v>7795</v>
      </c>
      <c r="B4600">
        <v>7795</v>
      </c>
      <c r="C4600" t="s">
        <v>28528</v>
      </c>
      <c r="D4600" s="16" t="s">
        <v>7757</v>
      </c>
      <c r="E4600" s="339" t="s">
        <v>20937</v>
      </c>
      <c r="F4600"/>
      <c r="G4600"/>
      <c r="H4600"/>
    </row>
    <row r="4601" spans="1:8" ht="15" x14ac:dyDescent="0.25">
      <c r="A4601" s="16">
        <f t="shared" si="71"/>
        <v>7791</v>
      </c>
      <c r="B4601">
        <v>7791</v>
      </c>
      <c r="C4601" t="s">
        <v>28529</v>
      </c>
      <c r="D4601" s="16" t="s">
        <v>7757</v>
      </c>
      <c r="E4601" s="339" t="s">
        <v>28530</v>
      </c>
      <c r="F4601"/>
      <c r="G4601"/>
      <c r="H4601"/>
    </row>
    <row r="4602" spans="1:8" ht="15" x14ac:dyDescent="0.25">
      <c r="A4602" s="16">
        <f t="shared" si="71"/>
        <v>7783</v>
      </c>
      <c r="B4602">
        <v>7783</v>
      </c>
      <c r="C4602" t="s">
        <v>28531</v>
      </c>
      <c r="D4602" s="16" t="s">
        <v>7757</v>
      </c>
      <c r="E4602" s="339" t="s">
        <v>28532</v>
      </c>
      <c r="F4602"/>
      <c r="G4602"/>
      <c r="H4602"/>
    </row>
    <row r="4603" spans="1:8" ht="15" x14ac:dyDescent="0.25">
      <c r="A4603" s="16">
        <f t="shared" si="71"/>
        <v>7790</v>
      </c>
      <c r="B4603">
        <v>7790</v>
      </c>
      <c r="C4603" t="s">
        <v>28533</v>
      </c>
      <c r="D4603" s="16" t="s">
        <v>7757</v>
      </c>
      <c r="E4603" s="339" t="s">
        <v>28534</v>
      </c>
      <c r="F4603"/>
      <c r="G4603"/>
      <c r="H4603"/>
    </row>
    <row r="4604" spans="1:8" ht="15" x14ac:dyDescent="0.25">
      <c r="A4604" s="16">
        <f t="shared" si="71"/>
        <v>7785</v>
      </c>
      <c r="B4604">
        <v>7785</v>
      </c>
      <c r="C4604" t="s">
        <v>28535</v>
      </c>
      <c r="D4604" s="16" t="s">
        <v>7757</v>
      </c>
      <c r="E4604" s="339" t="s">
        <v>28536</v>
      </c>
      <c r="F4604"/>
      <c r="G4604"/>
      <c r="H4604"/>
    </row>
    <row r="4605" spans="1:8" ht="15" x14ac:dyDescent="0.25">
      <c r="A4605" s="16">
        <f t="shared" si="71"/>
        <v>7792</v>
      </c>
      <c r="B4605">
        <v>7792</v>
      </c>
      <c r="C4605" t="s">
        <v>28537</v>
      </c>
      <c r="D4605" s="16" t="s">
        <v>7757</v>
      </c>
      <c r="E4605" s="339" t="s">
        <v>28538</v>
      </c>
      <c r="F4605"/>
      <c r="G4605"/>
      <c r="H4605"/>
    </row>
    <row r="4606" spans="1:8" ht="15" x14ac:dyDescent="0.25">
      <c r="A4606" s="16">
        <f t="shared" si="71"/>
        <v>7793</v>
      </c>
      <c r="B4606">
        <v>7793</v>
      </c>
      <c r="C4606" t="s">
        <v>28539</v>
      </c>
      <c r="D4606" s="16" t="s">
        <v>7757</v>
      </c>
      <c r="E4606" s="339" t="s">
        <v>28540</v>
      </c>
      <c r="F4606"/>
      <c r="G4606"/>
      <c r="H4606"/>
    </row>
    <row r="4607" spans="1:8" ht="15" x14ac:dyDescent="0.25">
      <c r="A4607" s="16">
        <f t="shared" si="71"/>
        <v>13159</v>
      </c>
      <c r="B4607">
        <v>13159</v>
      </c>
      <c r="C4607" t="s">
        <v>28541</v>
      </c>
      <c r="D4607" s="16" t="s">
        <v>7757</v>
      </c>
      <c r="E4607" s="339" t="s">
        <v>28542</v>
      </c>
      <c r="F4607"/>
      <c r="G4607"/>
      <c r="H4607"/>
    </row>
    <row r="4608" spans="1:8" ht="15" x14ac:dyDescent="0.25">
      <c r="A4608" s="16">
        <f t="shared" si="71"/>
        <v>13168</v>
      </c>
      <c r="B4608">
        <v>13168</v>
      </c>
      <c r="C4608" t="s">
        <v>28543</v>
      </c>
      <c r="D4608" s="16" t="s">
        <v>7757</v>
      </c>
      <c r="E4608" s="339" t="s">
        <v>22971</v>
      </c>
      <c r="F4608"/>
      <c r="G4608"/>
      <c r="H4608"/>
    </row>
    <row r="4609" spans="1:8" ht="15" x14ac:dyDescent="0.25">
      <c r="A4609" s="16">
        <f t="shared" si="71"/>
        <v>13173</v>
      </c>
      <c r="B4609">
        <v>13173</v>
      </c>
      <c r="C4609" t="s">
        <v>28544</v>
      </c>
      <c r="D4609" s="16" t="s">
        <v>7757</v>
      </c>
      <c r="E4609" s="339" t="s">
        <v>28545</v>
      </c>
      <c r="F4609"/>
      <c r="G4609"/>
      <c r="H4609"/>
    </row>
    <row r="4610" spans="1:8" ht="15" x14ac:dyDescent="0.25">
      <c r="A4610" s="16">
        <f t="shared" si="71"/>
        <v>12583</v>
      </c>
      <c r="B4610">
        <v>12583</v>
      </c>
      <c r="C4610" t="s">
        <v>28546</v>
      </c>
      <c r="D4610" s="16" t="s">
        <v>7757</v>
      </c>
      <c r="E4610" s="339" t="s">
        <v>25799</v>
      </c>
      <c r="F4610"/>
      <c r="G4610"/>
      <c r="H4610"/>
    </row>
    <row r="4611" spans="1:8" ht="15" x14ac:dyDescent="0.25">
      <c r="A4611" s="16">
        <f t="shared" ref="A4611:A4674" si="72">B4611</f>
        <v>12584</v>
      </c>
      <c r="B4611">
        <v>12584</v>
      </c>
      <c r="C4611" t="s">
        <v>28547</v>
      </c>
      <c r="D4611" s="16" t="s">
        <v>7757</v>
      </c>
      <c r="E4611" s="339" t="s">
        <v>21498</v>
      </c>
      <c r="F4611"/>
      <c r="G4611"/>
      <c r="H4611"/>
    </row>
    <row r="4612" spans="1:8" ht="15" x14ac:dyDescent="0.25">
      <c r="A4612" s="16">
        <f t="shared" si="72"/>
        <v>12613</v>
      </c>
      <c r="B4612">
        <v>12613</v>
      </c>
      <c r="C4612" t="s">
        <v>28548</v>
      </c>
      <c r="D4612" s="16" t="s">
        <v>7753</v>
      </c>
      <c r="E4612" s="339" t="s">
        <v>13006</v>
      </c>
      <c r="F4612"/>
      <c r="G4612"/>
      <c r="H4612"/>
    </row>
    <row r="4613" spans="1:8" ht="15" x14ac:dyDescent="0.25">
      <c r="A4613" s="16">
        <f t="shared" si="72"/>
        <v>1031</v>
      </c>
      <c r="B4613">
        <v>1031</v>
      </c>
      <c r="C4613" t="s">
        <v>28549</v>
      </c>
      <c r="D4613" s="16" t="s">
        <v>7753</v>
      </c>
      <c r="E4613" s="339" t="s">
        <v>7793</v>
      </c>
      <c r="F4613"/>
      <c r="G4613"/>
      <c r="H4613"/>
    </row>
    <row r="4614" spans="1:8" ht="15" x14ac:dyDescent="0.25">
      <c r="A4614" s="16">
        <f t="shared" si="72"/>
        <v>39707</v>
      </c>
      <c r="B4614">
        <v>39707</v>
      </c>
      <c r="C4614" t="s">
        <v>28550</v>
      </c>
      <c r="D4614" s="16" t="s">
        <v>7757</v>
      </c>
      <c r="E4614" s="339" t="s">
        <v>8284</v>
      </c>
      <c r="F4614"/>
      <c r="G4614"/>
      <c r="H4614"/>
    </row>
    <row r="4615" spans="1:8" ht="15" x14ac:dyDescent="0.25">
      <c r="A4615" s="16">
        <f t="shared" si="72"/>
        <v>39708</v>
      </c>
      <c r="B4615">
        <v>39708</v>
      </c>
      <c r="C4615" t="s">
        <v>28551</v>
      </c>
      <c r="D4615" s="16" t="s">
        <v>7757</v>
      </c>
      <c r="E4615" s="339" t="s">
        <v>8418</v>
      </c>
      <c r="F4615"/>
      <c r="G4615"/>
      <c r="H4615"/>
    </row>
    <row r="4616" spans="1:8" ht="15" x14ac:dyDescent="0.25">
      <c r="A4616" s="16">
        <f t="shared" si="72"/>
        <v>39710</v>
      </c>
      <c r="B4616">
        <v>39710</v>
      </c>
      <c r="C4616" t="s">
        <v>28552</v>
      </c>
      <c r="D4616" s="16" t="s">
        <v>7757</v>
      </c>
      <c r="E4616" s="339" t="s">
        <v>8157</v>
      </c>
      <c r="F4616"/>
      <c r="G4616"/>
      <c r="H4616"/>
    </row>
    <row r="4617" spans="1:8" ht="15" x14ac:dyDescent="0.25">
      <c r="A4617" s="16">
        <f t="shared" si="72"/>
        <v>39709</v>
      </c>
      <c r="B4617">
        <v>39709</v>
      </c>
      <c r="C4617" t="s">
        <v>28553</v>
      </c>
      <c r="D4617" s="16" t="s">
        <v>7757</v>
      </c>
      <c r="E4617" s="339" t="s">
        <v>20574</v>
      </c>
      <c r="F4617"/>
      <c r="G4617"/>
      <c r="H4617"/>
    </row>
    <row r="4618" spans="1:8" ht="15" x14ac:dyDescent="0.25">
      <c r="A4618" s="16">
        <f t="shared" si="72"/>
        <v>39711</v>
      </c>
      <c r="B4618">
        <v>39711</v>
      </c>
      <c r="C4618" t="s">
        <v>28554</v>
      </c>
      <c r="D4618" s="16" t="s">
        <v>7757</v>
      </c>
      <c r="E4618" s="339" t="s">
        <v>8208</v>
      </c>
      <c r="F4618"/>
      <c r="G4618"/>
      <c r="H4618"/>
    </row>
    <row r="4619" spans="1:8" ht="15" x14ac:dyDescent="0.25">
      <c r="A4619" s="16">
        <f t="shared" si="72"/>
        <v>39712</v>
      </c>
      <c r="B4619">
        <v>39712</v>
      </c>
      <c r="C4619" t="s">
        <v>28555</v>
      </c>
      <c r="D4619" s="16" t="s">
        <v>7757</v>
      </c>
      <c r="E4619" s="339" t="s">
        <v>21935</v>
      </c>
      <c r="F4619"/>
      <c r="G4619"/>
      <c r="H4619"/>
    </row>
    <row r="4620" spans="1:8" ht="15" x14ac:dyDescent="0.25">
      <c r="A4620" s="16">
        <f t="shared" si="72"/>
        <v>39713</v>
      </c>
      <c r="B4620">
        <v>39713</v>
      </c>
      <c r="C4620" t="s">
        <v>28556</v>
      </c>
      <c r="D4620" s="16" t="s">
        <v>7757</v>
      </c>
      <c r="E4620" s="339" t="s">
        <v>13571</v>
      </c>
      <c r="F4620"/>
      <c r="G4620"/>
      <c r="H4620"/>
    </row>
    <row r="4621" spans="1:8" ht="15" x14ac:dyDescent="0.25">
      <c r="A4621" s="16">
        <f t="shared" si="72"/>
        <v>39714</v>
      </c>
      <c r="B4621">
        <v>39714</v>
      </c>
      <c r="C4621" t="s">
        <v>28557</v>
      </c>
      <c r="D4621" s="16" t="s">
        <v>7757</v>
      </c>
      <c r="E4621" s="339" t="s">
        <v>15487</v>
      </c>
      <c r="F4621"/>
      <c r="G4621"/>
      <c r="H4621"/>
    </row>
    <row r="4622" spans="1:8" ht="15" x14ac:dyDescent="0.25">
      <c r="A4622" s="16">
        <f t="shared" si="72"/>
        <v>39715</v>
      </c>
      <c r="B4622">
        <v>39715</v>
      </c>
      <c r="C4622" t="s">
        <v>28558</v>
      </c>
      <c r="D4622" s="16" t="s">
        <v>7757</v>
      </c>
      <c r="E4622" s="339" t="s">
        <v>11993</v>
      </c>
      <c r="F4622"/>
      <c r="G4622"/>
      <c r="H4622"/>
    </row>
    <row r="4623" spans="1:8" ht="15" x14ac:dyDescent="0.25">
      <c r="A4623" s="16">
        <f t="shared" si="72"/>
        <v>39716</v>
      </c>
      <c r="B4623">
        <v>39716</v>
      </c>
      <c r="C4623" t="s">
        <v>28559</v>
      </c>
      <c r="D4623" s="16" t="s">
        <v>7757</v>
      </c>
      <c r="E4623" s="339" t="s">
        <v>25594</v>
      </c>
      <c r="F4623"/>
      <c r="G4623"/>
      <c r="H4623"/>
    </row>
    <row r="4624" spans="1:8" ht="15" x14ac:dyDescent="0.25">
      <c r="A4624" s="16">
        <f t="shared" si="72"/>
        <v>39718</v>
      </c>
      <c r="B4624">
        <v>39718</v>
      </c>
      <c r="C4624" t="s">
        <v>28560</v>
      </c>
      <c r="D4624" s="16" t="s">
        <v>7757</v>
      </c>
      <c r="E4624" s="339" t="s">
        <v>8151</v>
      </c>
      <c r="F4624"/>
      <c r="G4624"/>
      <c r="H4624"/>
    </row>
    <row r="4625" spans="1:8" ht="15" x14ac:dyDescent="0.25">
      <c r="A4625" s="16">
        <f t="shared" si="72"/>
        <v>9813</v>
      </c>
      <c r="B4625">
        <v>9813</v>
      </c>
      <c r="C4625" t="s">
        <v>28561</v>
      </c>
      <c r="D4625" s="16" t="s">
        <v>7757</v>
      </c>
      <c r="E4625" s="339" t="s">
        <v>20138</v>
      </c>
      <c r="F4625"/>
      <c r="G4625"/>
      <c r="H4625"/>
    </row>
    <row r="4626" spans="1:8" ht="15" x14ac:dyDescent="0.25">
      <c r="A4626" s="16">
        <f t="shared" si="72"/>
        <v>9815</v>
      </c>
      <c r="B4626">
        <v>9815</v>
      </c>
      <c r="C4626" t="s">
        <v>28562</v>
      </c>
      <c r="D4626" s="16" t="s">
        <v>7757</v>
      </c>
      <c r="E4626" s="339" t="s">
        <v>7968</v>
      </c>
      <c r="F4626"/>
      <c r="G4626"/>
      <c r="H4626"/>
    </row>
    <row r="4627" spans="1:8" ht="15" x14ac:dyDescent="0.25">
      <c r="A4627" s="16">
        <f t="shared" si="72"/>
        <v>44543</v>
      </c>
      <c r="B4627">
        <v>44543</v>
      </c>
      <c r="C4627" t="s">
        <v>28563</v>
      </c>
      <c r="D4627" s="16" t="s">
        <v>7757</v>
      </c>
      <c r="E4627" s="339" t="s">
        <v>28564</v>
      </c>
      <c r="F4627"/>
      <c r="G4627"/>
      <c r="H4627"/>
    </row>
    <row r="4628" spans="1:8" ht="15" x14ac:dyDescent="0.25">
      <c r="A4628" s="16">
        <f t="shared" si="72"/>
        <v>44526</v>
      </c>
      <c r="B4628">
        <v>44526</v>
      </c>
      <c r="C4628" t="s">
        <v>28565</v>
      </c>
      <c r="D4628" s="16" t="s">
        <v>7757</v>
      </c>
      <c r="E4628" s="339" t="s">
        <v>28566</v>
      </c>
      <c r="F4628"/>
      <c r="G4628"/>
      <c r="H4628"/>
    </row>
    <row r="4629" spans="1:8" ht="15" x14ac:dyDescent="0.25">
      <c r="A4629" s="16">
        <f t="shared" si="72"/>
        <v>44545</v>
      </c>
      <c r="B4629">
        <v>44545</v>
      </c>
      <c r="C4629" t="s">
        <v>28567</v>
      </c>
      <c r="D4629" s="16" t="s">
        <v>7757</v>
      </c>
      <c r="E4629" s="339" t="s">
        <v>21398</v>
      </c>
      <c r="F4629"/>
      <c r="G4629"/>
      <c r="H4629"/>
    </row>
    <row r="4630" spans="1:8" ht="15" x14ac:dyDescent="0.25">
      <c r="A4630" s="16">
        <f t="shared" si="72"/>
        <v>44525</v>
      </c>
      <c r="B4630">
        <v>44525</v>
      </c>
      <c r="C4630" t="s">
        <v>28568</v>
      </c>
      <c r="D4630" s="16" t="s">
        <v>7757</v>
      </c>
      <c r="E4630" s="339" t="s">
        <v>28569</v>
      </c>
      <c r="F4630"/>
      <c r="G4630"/>
      <c r="H4630"/>
    </row>
    <row r="4631" spans="1:8" ht="15" x14ac:dyDescent="0.25">
      <c r="A4631" s="16">
        <f t="shared" si="72"/>
        <v>44547</v>
      </c>
      <c r="B4631">
        <v>44547</v>
      </c>
      <c r="C4631" t="s">
        <v>28570</v>
      </c>
      <c r="D4631" s="16" t="s">
        <v>7757</v>
      </c>
      <c r="E4631" s="339" t="s">
        <v>28571</v>
      </c>
      <c r="F4631"/>
      <c r="G4631"/>
      <c r="H4631"/>
    </row>
    <row r="4632" spans="1:8" ht="15" x14ac:dyDescent="0.25">
      <c r="A4632" s="16">
        <f t="shared" si="72"/>
        <v>44519</v>
      </c>
      <c r="B4632">
        <v>44519</v>
      </c>
      <c r="C4632" t="s">
        <v>28572</v>
      </c>
      <c r="D4632" s="16" t="s">
        <v>7757</v>
      </c>
      <c r="E4632" s="339" t="s">
        <v>28573</v>
      </c>
      <c r="F4632"/>
      <c r="G4632"/>
      <c r="H4632"/>
    </row>
    <row r="4633" spans="1:8" ht="15" x14ac:dyDescent="0.25">
      <c r="A4633" s="16">
        <f t="shared" si="72"/>
        <v>44520</v>
      </c>
      <c r="B4633">
        <v>44520</v>
      </c>
      <c r="C4633" t="s">
        <v>28574</v>
      </c>
      <c r="D4633" s="16" t="s">
        <v>7757</v>
      </c>
      <c r="E4633" s="339" t="s">
        <v>28575</v>
      </c>
      <c r="F4633"/>
      <c r="G4633"/>
      <c r="H4633"/>
    </row>
    <row r="4634" spans="1:8" ht="15" x14ac:dyDescent="0.25">
      <c r="A4634" s="16">
        <f t="shared" si="72"/>
        <v>44521</v>
      </c>
      <c r="B4634">
        <v>44521</v>
      </c>
      <c r="C4634" t="s">
        <v>28576</v>
      </c>
      <c r="D4634" s="16" t="s">
        <v>7757</v>
      </c>
      <c r="E4634" s="339" t="s">
        <v>14087</v>
      </c>
      <c r="F4634"/>
      <c r="G4634"/>
      <c r="H4634"/>
    </row>
    <row r="4635" spans="1:8" ht="15" x14ac:dyDescent="0.25">
      <c r="A4635" s="16">
        <f t="shared" si="72"/>
        <v>44522</v>
      </c>
      <c r="B4635">
        <v>44522</v>
      </c>
      <c r="C4635" t="s">
        <v>28577</v>
      </c>
      <c r="D4635" s="16" t="s">
        <v>7757</v>
      </c>
      <c r="E4635" s="339" t="s">
        <v>28578</v>
      </c>
      <c r="F4635"/>
      <c r="G4635"/>
      <c r="H4635"/>
    </row>
    <row r="4636" spans="1:8" ht="15" x14ac:dyDescent="0.25">
      <c r="A4636" s="16">
        <f t="shared" si="72"/>
        <v>44523</v>
      </c>
      <c r="B4636">
        <v>44523</v>
      </c>
      <c r="C4636" t="s">
        <v>28579</v>
      </c>
      <c r="D4636" s="16" t="s">
        <v>7757</v>
      </c>
      <c r="E4636" s="339" t="s">
        <v>28580</v>
      </c>
      <c r="F4636"/>
      <c r="G4636"/>
      <c r="H4636"/>
    </row>
    <row r="4637" spans="1:8" ht="15" x14ac:dyDescent="0.25">
      <c r="A4637" s="16">
        <f t="shared" si="72"/>
        <v>44527</v>
      </c>
      <c r="B4637">
        <v>44527</v>
      </c>
      <c r="C4637" t="s">
        <v>28581</v>
      </c>
      <c r="D4637" s="16" t="s">
        <v>7757</v>
      </c>
      <c r="E4637" s="339" t="s">
        <v>28582</v>
      </c>
      <c r="F4637"/>
      <c r="G4637"/>
      <c r="H4637"/>
    </row>
    <row r="4638" spans="1:8" ht="15" x14ac:dyDescent="0.25">
      <c r="A4638" s="16">
        <f t="shared" si="72"/>
        <v>44524</v>
      </c>
      <c r="B4638">
        <v>44524</v>
      </c>
      <c r="C4638" t="s">
        <v>28583</v>
      </c>
      <c r="D4638" s="16" t="s">
        <v>7757</v>
      </c>
      <c r="E4638" s="339" t="s">
        <v>28584</v>
      </c>
      <c r="F4638"/>
      <c r="G4638"/>
      <c r="H4638"/>
    </row>
    <row r="4639" spans="1:8" ht="15" x14ac:dyDescent="0.25">
      <c r="A4639" s="16">
        <f t="shared" si="72"/>
        <v>44542</v>
      </c>
      <c r="B4639">
        <v>44542</v>
      </c>
      <c r="C4639" t="s">
        <v>28585</v>
      </c>
      <c r="D4639" s="16" t="s">
        <v>7757</v>
      </c>
      <c r="E4639" s="339" t="s">
        <v>28586</v>
      </c>
      <c r="F4639"/>
      <c r="G4639"/>
      <c r="H4639"/>
    </row>
    <row r="4640" spans="1:8" ht="15" x14ac:dyDescent="0.25">
      <c r="A4640" s="16">
        <f t="shared" si="72"/>
        <v>9877</v>
      </c>
      <c r="B4640">
        <v>9877</v>
      </c>
      <c r="C4640" t="s">
        <v>28587</v>
      </c>
      <c r="D4640" s="16" t="s">
        <v>7757</v>
      </c>
      <c r="E4640" s="339" t="s">
        <v>28588</v>
      </c>
      <c r="F4640"/>
      <c r="G4640"/>
      <c r="H4640"/>
    </row>
    <row r="4641" spans="1:8" ht="15" x14ac:dyDescent="0.25">
      <c r="A4641" s="16">
        <f t="shared" si="72"/>
        <v>9878</v>
      </c>
      <c r="B4641">
        <v>9878</v>
      </c>
      <c r="C4641" t="s">
        <v>28589</v>
      </c>
      <c r="D4641" s="16" t="s">
        <v>7757</v>
      </c>
      <c r="E4641" s="339" t="s">
        <v>28590</v>
      </c>
      <c r="F4641"/>
      <c r="G4641"/>
      <c r="H4641"/>
    </row>
    <row r="4642" spans="1:8" ht="15" x14ac:dyDescent="0.25">
      <c r="A4642" s="16">
        <f t="shared" si="72"/>
        <v>41986</v>
      </c>
      <c r="B4642">
        <v>41986</v>
      </c>
      <c r="C4642" t="s">
        <v>28591</v>
      </c>
      <c r="D4642" s="16" t="s">
        <v>7757</v>
      </c>
      <c r="E4642" s="339" t="s">
        <v>28592</v>
      </c>
      <c r="F4642"/>
      <c r="G4642"/>
      <c r="H4642"/>
    </row>
    <row r="4643" spans="1:8" ht="15" x14ac:dyDescent="0.25">
      <c r="A4643" s="16">
        <f t="shared" si="72"/>
        <v>43422</v>
      </c>
      <c r="B4643">
        <v>43422</v>
      </c>
      <c r="C4643" t="s">
        <v>28593</v>
      </c>
      <c r="D4643" s="16" t="s">
        <v>7757</v>
      </c>
      <c r="E4643" s="339" t="s">
        <v>28594</v>
      </c>
      <c r="F4643"/>
      <c r="G4643"/>
      <c r="H4643"/>
    </row>
    <row r="4644" spans="1:8" ht="15" x14ac:dyDescent="0.25">
      <c r="A4644" s="16">
        <f t="shared" si="72"/>
        <v>41987</v>
      </c>
      <c r="B4644">
        <v>41987</v>
      </c>
      <c r="C4644" t="s">
        <v>28595</v>
      </c>
      <c r="D4644" s="16" t="s">
        <v>7757</v>
      </c>
      <c r="E4644" s="339" t="s">
        <v>28596</v>
      </c>
      <c r="F4644"/>
      <c r="G4644"/>
      <c r="H4644"/>
    </row>
    <row r="4645" spans="1:8" ht="15" x14ac:dyDescent="0.25">
      <c r="A4645" s="16">
        <f t="shared" si="72"/>
        <v>41988</v>
      </c>
      <c r="B4645">
        <v>41988</v>
      </c>
      <c r="C4645" t="s">
        <v>28597</v>
      </c>
      <c r="D4645" s="16" t="s">
        <v>7757</v>
      </c>
      <c r="E4645" s="339" t="s">
        <v>28598</v>
      </c>
      <c r="F4645"/>
      <c r="G4645"/>
      <c r="H4645"/>
    </row>
    <row r="4646" spans="1:8" ht="15" x14ac:dyDescent="0.25">
      <c r="A4646" s="16">
        <f t="shared" si="72"/>
        <v>41697</v>
      </c>
      <c r="B4646">
        <v>41697</v>
      </c>
      <c r="C4646" t="s">
        <v>28599</v>
      </c>
      <c r="D4646" s="16" t="s">
        <v>7757</v>
      </c>
      <c r="E4646" s="339" t="s">
        <v>28600</v>
      </c>
      <c r="F4646"/>
      <c r="G4646"/>
      <c r="H4646"/>
    </row>
    <row r="4647" spans="1:8" ht="15" x14ac:dyDescent="0.25">
      <c r="A4647" s="16">
        <f t="shared" si="72"/>
        <v>41985</v>
      </c>
      <c r="B4647">
        <v>41985</v>
      </c>
      <c r="C4647" t="s">
        <v>28601</v>
      </c>
      <c r="D4647" s="16" t="s">
        <v>7757</v>
      </c>
      <c r="E4647" s="339" t="s">
        <v>28602</v>
      </c>
      <c r="F4647"/>
      <c r="G4647"/>
      <c r="H4647"/>
    </row>
    <row r="4648" spans="1:8" ht="15" x14ac:dyDescent="0.25">
      <c r="A4648" s="16">
        <f t="shared" si="72"/>
        <v>41699</v>
      </c>
      <c r="B4648">
        <v>41699</v>
      </c>
      <c r="C4648" t="s">
        <v>28603</v>
      </c>
      <c r="D4648" s="16" t="s">
        <v>7757</v>
      </c>
      <c r="E4648" s="339" t="s">
        <v>28604</v>
      </c>
      <c r="F4648"/>
      <c r="G4648"/>
      <c r="H4648"/>
    </row>
    <row r="4649" spans="1:8" ht="15" x14ac:dyDescent="0.25">
      <c r="A4649" s="16">
        <f t="shared" si="72"/>
        <v>38053</v>
      </c>
      <c r="B4649">
        <v>38053</v>
      </c>
      <c r="C4649" t="s">
        <v>28605</v>
      </c>
      <c r="D4649" s="16" t="s">
        <v>7757</v>
      </c>
      <c r="E4649" s="339" t="s">
        <v>23446</v>
      </c>
      <c r="F4649"/>
      <c r="G4649"/>
      <c r="H4649"/>
    </row>
    <row r="4650" spans="1:8" ht="15" x14ac:dyDescent="0.25">
      <c r="A4650" s="16">
        <f t="shared" si="72"/>
        <v>38054</v>
      </c>
      <c r="B4650">
        <v>38054</v>
      </c>
      <c r="C4650" t="s">
        <v>28606</v>
      </c>
      <c r="D4650" s="16" t="s">
        <v>7757</v>
      </c>
      <c r="E4650" s="339" t="s">
        <v>20745</v>
      </c>
      <c r="F4650"/>
      <c r="G4650"/>
      <c r="H4650"/>
    </row>
    <row r="4651" spans="1:8" ht="15" x14ac:dyDescent="0.25">
      <c r="A4651" s="16">
        <f t="shared" si="72"/>
        <v>38052</v>
      </c>
      <c r="B4651">
        <v>38052</v>
      </c>
      <c r="C4651" t="s">
        <v>28607</v>
      </c>
      <c r="D4651" s="16" t="s">
        <v>7757</v>
      </c>
      <c r="E4651" s="339" t="s">
        <v>15612</v>
      </c>
      <c r="F4651"/>
      <c r="G4651"/>
      <c r="H4651"/>
    </row>
    <row r="4652" spans="1:8" ht="15" x14ac:dyDescent="0.25">
      <c r="A4652" s="16">
        <f t="shared" si="72"/>
        <v>38051</v>
      </c>
      <c r="B4652">
        <v>38051</v>
      </c>
      <c r="C4652" t="s">
        <v>28608</v>
      </c>
      <c r="D4652" s="16" t="s">
        <v>7757</v>
      </c>
      <c r="E4652" s="339" t="s">
        <v>15462</v>
      </c>
      <c r="F4652"/>
      <c r="G4652"/>
      <c r="H4652"/>
    </row>
    <row r="4653" spans="1:8" ht="15" x14ac:dyDescent="0.25">
      <c r="A4653" s="16">
        <f t="shared" si="72"/>
        <v>38787</v>
      </c>
      <c r="B4653">
        <v>38787</v>
      </c>
      <c r="C4653" t="s">
        <v>28609</v>
      </c>
      <c r="D4653" s="16" t="s">
        <v>7757</v>
      </c>
      <c r="E4653" s="339" t="s">
        <v>25809</v>
      </c>
      <c r="F4653"/>
      <c r="G4653"/>
      <c r="H4653"/>
    </row>
    <row r="4654" spans="1:8" ht="15" x14ac:dyDescent="0.25">
      <c r="A4654" s="16">
        <f t="shared" si="72"/>
        <v>38825</v>
      </c>
      <c r="B4654">
        <v>38825</v>
      </c>
      <c r="C4654" t="s">
        <v>28610</v>
      </c>
      <c r="D4654" s="16" t="s">
        <v>7757</v>
      </c>
      <c r="E4654" s="339" t="s">
        <v>8046</v>
      </c>
      <c r="F4654"/>
      <c r="G4654"/>
      <c r="H4654"/>
    </row>
    <row r="4655" spans="1:8" ht="15" x14ac:dyDescent="0.25">
      <c r="A4655" s="16">
        <f t="shared" si="72"/>
        <v>38826</v>
      </c>
      <c r="B4655">
        <v>38826</v>
      </c>
      <c r="C4655" t="s">
        <v>28611</v>
      </c>
      <c r="D4655" s="16" t="s">
        <v>7757</v>
      </c>
      <c r="E4655" s="339" t="s">
        <v>16680</v>
      </c>
      <c r="F4655"/>
      <c r="G4655"/>
      <c r="H4655"/>
    </row>
    <row r="4656" spans="1:8" ht="15" x14ac:dyDescent="0.25">
      <c r="A4656" s="16">
        <f t="shared" si="72"/>
        <v>38827</v>
      </c>
      <c r="B4656">
        <v>38827</v>
      </c>
      <c r="C4656" t="s">
        <v>28612</v>
      </c>
      <c r="D4656" s="16" t="s">
        <v>7757</v>
      </c>
      <c r="E4656" s="339" t="s">
        <v>12993</v>
      </c>
      <c r="F4656"/>
      <c r="G4656"/>
      <c r="H4656"/>
    </row>
    <row r="4657" spans="1:8" ht="15" x14ac:dyDescent="0.25">
      <c r="A4657" s="16">
        <f t="shared" si="72"/>
        <v>38830</v>
      </c>
      <c r="B4657">
        <v>38830</v>
      </c>
      <c r="C4657" t="s">
        <v>28613</v>
      </c>
      <c r="D4657" s="16" t="s">
        <v>7757</v>
      </c>
      <c r="E4657" s="339" t="s">
        <v>20209</v>
      </c>
      <c r="F4657"/>
      <c r="G4657"/>
      <c r="H4657"/>
    </row>
    <row r="4658" spans="1:8" ht="15" x14ac:dyDescent="0.25">
      <c r="A4658" s="16">
        <f t="shared" si="72"/>
        <v>38828</v>
      </c>
      <c r="B4658">
        <v>38828</v>
      </c>
      <c r="C4658" t="s">
        <v>28614</v>
      </c>
      <c r="D4658" s="16" t="s">
        <v>7757</v>
      </c>
      <c r="E4658" s="339" t="s">
        <v>28615</v>
      </c>
      <c r="F4658"/>
      <c r="G4658"/>
      <c r="H4658"/>
    </row>
    <row r="4659" spans="1:8" ht="15" x14ac:dyDescent="0.25">
      <c r="A4659" s="16">
        <f t="shared" si="72"/>
        <v>38829</v>
      </c>
      <c r="B4659">
        <v>38829</v>
      </c>
      <c r="C4659" t="s">
        <v>28616</v>
      </c>
      <c r="D4659" s="16" t="s">
        <v>7757</v>
      </c>
      <c r="E4659" s="339" t="s">
        <v>10343</v>
      </c>
      <c r="F4659"/>
      <c r="G4659"/>
      <c r="H4659"/>
    </row>
    <row r="4660" spans="1:8" ht="15" x14ac:dyDescent="0.25">
      <c r="A4660" s="16">
        <f t="shared" si="72"/>
        <v>38831</v>
      </c>
      <c r="B4660">
        <v>38831</v>
      </c>
      <c r="C4660" t="s">
        <v>28617</v>
      </c>
      <c r="D4660" s="16" t="s">
        <v>7757</v>
      </c>
      <c r="E4660" s="339" t="s">
        <v>28618</v>
      </c>
      <c r="F4660"/>
      <c r="G4660"/>
      <c r="H4660"/>
    </row>
    <row r="4661" spans="1:8" ht="15" x14ac:dyDescent="0.25">
      <c r="A4661" s="16">
        <f t="shared" si="72"/>
        <v>36274</v>
      </c>
      <c r="B4661">
        <v>36274</v>
      </c>
      <c r="C4661" t="s">
        <v>28619</v>
      </c>
      <c r="D4661" s="16" t="s">
        <v>7757</v>
      </c>
      <c r="E4661" s="339" t="s">
        <v>20263</v>
      </c>
      <c r="F4661"/>
      <c r="G4661"/>
      <c r="H4661"/>
    </row>
    <row r="4662" spans="1:8" ht="15" x14ac:dyDescent="0.25">
      <c r="A4662" s="16">
        <f t="shared" si="72"/>
        <v>36278</v>
      </c>
      <c r="B4662">
        <v>36278</v>
      </c>
      <c r="C4662" t="s">
        <v>28620</v>
      </c>
      <c r="D4662" s="16" t="s">
        <v>7757</v>
      </c>
      <c r="E4662" s="339" t="s">
        <v>8039</v>
      </c>
      <c r="F4662"/>
      <c r="G4662"/>
      <c r="H4662"/>
    </row>
    <row r="4663" spans="1:8" ht="15" x14ac:dyDescent="0.25">
      <c r="A4663" s="16">
        <f t="shared" si="72"/>
        <v>38977</v>
      </c>
      <c r="B4663">
        <v>38977</v>
      </c>
      <c r="C4663" t="s">
        <v>28621</v>
      </c>
      <c r="D4663" s="16" t="s">
        <v>7757</v>
      </c>
      <c r="E4663" s="339" t="s">
        <v>28622</v>
      </c>
      <c r="F4663"/>
      <c r="G4663"/>
      <c r="H4663"/>
    </row>
    <row r="4664" spans="1:8" ht="15" x14ac:dyDescent="0.25">
      <c r="A4664" s="16">
        <f t="shared" si="72"/>
        <v>38971</v>
      </c>
      <c r="B4664">
        <v>38971</v>
      </c>
      <c r="C4664" t="s">
        <v>28623</v>
      </c>
      <c r="D4664" s="16" t="s">
        <v>7757</v>
      </c>
      <c r="E4664" s="339" t="s">
        <v>12806</v>
      </c>
      <c r="F4664"/>
      <c r="G4664"/>
      <c r="H4664"/>
    </row>
    <row r="4665" spans="1:8" ht="15" x14ac:dyDescent="0.25">
      <c r="A4665" s="16">
        <f t="shared" si="72"/>
        <v>38972</v>
      </c>
      <c r="B4665">
        <v>38972</v>
      </c>
      <c r="C4665" t="s">
        <v>28624</v>
      </c>
      <c r="D4665" s="16" t="s">
        <v>7757</v>
      </c>
      <c r="E4665" s="339" t="s">
        <v>13003</v>
      </c>
      <c r="F4665"/>
      <c r="G4665"/>
      <c r="H4665"/>
    </row>
    <row r="4666" spans="1:8" ht="15" x14ac:dyDescent="0.25">
      <c r="A4666" s="16">
        <f t="shared" si="72"/>
        <v>38973</v>
      </c>
      <c r="B4666">
        <v>38973</v>
      </c>
      <c r="C4666" t="s">
        <v>28625</v>
      </c>
      <c r="D4666" s="16" t="s">
        <v>7757</v>
      </c>
      <c r="E4666" s="339" t="s">
        <v>8213</v>
      </c>
      <c r="F4666"/>
      <c r="G4666"/>
      <c r="H4666"/>
    </row>
    <row r="4667" spans="1:8" ht="15" x14ac:dyDescent="0.25">
      <c r="A4667" s="16">
        <f t="shared" si="72"/>
        <v>38974</v>
      </c>
      <c r="B4667">
        <v>38974</v>
      </c>
      <c r="C4667" t="s">
        <v>28626</v>
      </c>
      <c r="D4667" s="16" t="s">
        <v>7757</v>
      </c>
      <c r="E4667" s="339" t="s">
        <v>28627</v>
      </c>
      <c r="F4667"/>
      <c r="G4667"/>
      <c r="H4667"/>
    </row>
    <row r="4668" spans="1:8" ht="15" x14ac:dyDescent="0.25">
      <c r="A4668" s="16">
        <f t="shared" si="72"/>
        <v>38975</v>
      </c>
      <c r="B4668">
        <v>38975</v>
      </c>
      <c r="C4668" t="s">
        <v>28628</v>
      </c>
      <c r="D4668" s="16" t="s">
        <v>7757</v>
      </c>
      <c r="E4668" s="339" t="s">
        <v>21200</v>
      </c>
      <c r="F4668"/>
      <c r="G4668"/>
      <c r="H4668"/>
    </row>
    <row r="4669" spans="1:8" ht="15" x14ac:dyDescent="0.25">
      <c r="A4669" s="16">
        <f t="shared" si="72"/>
        <v>38976</v>
      </c>
      <c r="B4669">
        <v>38976</v>
      </c>
      <c r="C4669" t="s">
        <v>28629</v>
      </c>
      <c r="D4669" s="16" t="s">
        <v>7757</v>
      </c>
      <c r="E4669" s="339" t="s">
        <v>28630</v>
      </c>
      <c r="F4669"/>
      <c r="G4669"/>
      <c r="H4669"/>
    </row>
    <row r="4670" spans="1:8" ht="15" x14ac:dyDescent="0.25">
      <c r="A4670" s="16">
        <f t="shared" si="72"/>
        <v>44176</v>
      </c>
      <c r="B4670">
        <v>44176</v>
      </c>
      <c r="C4670" t="s">
        <v>28631</v>
      </c>
      <c r="D4670" s="16" t="s">
        <v>7757</v>
      </c>
      <c r="E4670" s="339" t="s">
        <v>27849</v>
      </c>
      <c r="F4670"/>
      <c r="G4670"/>
      <c r="H4670"/>
    </row>
    <row r="4671" spans="1:8" ht="15" x14ac:dyDescent="0.25">
      <c r="A4671" s="16">
        <f t="shared" si="72"/>
        <v>38986</v>
      </c>
      <c r="B4671">
        <v>38986</v>
      </c>
      <c r="C4671" t="s">
        <v>28632</v>
      </c>
      <c r="D4671" s="16" t="s">
        <v>7757</v>
      </c>
      <c r="E4671" s="339" t="s">
        <v>28633</v>
      </c>
      <c r="F4671"/>
      <c r="G4671"/>
      <c r="H4671"/>
    </row>
    <row r="4672" spans="1:8" ht="15" x14ac:dyDescent="0.25">
      <c r="A4672" s="16">
        <f t="shared" si="72"/>
        <v>38978</v>
      </c>
      <c r="B4672">
        <v>38978</v>
      </c>
      <c r="C4672" t="s">
        <v>28634</v>
      </c>
      <c r="D4672" s="16" t="s">
        <v>7757</v>
      </c>
      <c r="E4672" s="339" t="s">
        <v>12657</v>
      </c>
      <c r="F4672"/>
      <c r="G4672"/>
      <c r="H4672"/>
    </row>
    <row r="4673" spans="1:8" ht="15" x14ac:dyDescent="0.25">
      <c r="A4673" s="16">
        <f t="shared" si="72"/>
        <v>38979</v>
      </c>
      <c r="B4673">
        <v>38979</v>
      </c>
      <c r="C4673" t="s">
        <v>28635</v>
      </c>
      <c r="D4673" s="16" t="s">
        <v>7757</v>
      </c>
      <c r="E4673" s="339" t="s">
        <v>25062</v>
      </c>
      <c r="F4673"/>
      <c r="G4673"/>
      <c r="H4673"/>
    </row>
    <row r="4674" spans="1:8" ht="15" x14ac:dyDescent="0.25">
      <c r="A4674" s="16">
        <f t="shared" si="72"/>
        <v>38980</v>
      </c>
      <c r="B4674">
        <v>38980</v>
      </c>
      <c r="C4674" t="s">
        <v>28636</v>
      </c>
      <c r="D4674" s="16" t="s">
        <v>7757</v>
      </c>
      <c r="E4674" s="339" t="s">
        <v>20265</v>
      </c>
      <c r="F4674"/>
      <c r="G4674"/>
      <c r="H4674"/>
    </row>
    <row r="4675" spans="1:8" ht="15" x14ac:dyDescent="0.25">
      <c r="A4675" s="16">
        <f t="shared" ref="A4675:A4738" si="73">B4675</f>
        <v>38981</v>
      </c>
      <c r="B4675">
        <v>38981</v>
      </c>
      <c r="C4675" t="s">
        <v>28637</v>
      </c>
      <c r="D4675" s="16" t="s">
        <v>7757</v>
      </c>
      <c r="E4675" s="339" t="s">
        <v>12803</v>
      </c>
      <c r="F4675"/>
      <c r="G4675"/>
      <c r="H4675"/>
    </row>
    <row r="4676" spans="1:8" ht="15" x14ac:dyDescent="0.25">
      <c r="A4676" s="16">
        <f t="shared" si="73"/>
        <v>38982</v>
      </c>
      <c r="B4676">
        <v>38982</v>
      </c>
      <c r="C4676" t="s">
        <v>28638</v>
      </c>
      <c r="D4676" s="16" t="s">
        <v>7757</v>
      </c>
      <c r="E4676" s="339" t="s">
        <v>28639</v>
      </c>
      <c r="F4676"/>
      <c r="G4676"/>
      <c r="H4676"/>
    </row>
    <row r="4677" spans="1:8" ht="15" x14ac:dyDescent="0.25">
      <c r="A4677" s="16">
        <f t="shared" si="73"/>
        <v>38983</v>
      </c>
      <c r="B4677">
        <v>38983</v>
      </c>
      <c r="C4677" t="s">
        <v>28640</v>
      </c>
      <c r="D4677" s="16" t="s">
        <v>7757</v>
      </c>
      <c r="E4677" s="339" t="s">
        <v>28641</v>
      </c>
      <c r="F4677"/>
      <c r="G4677"/>
      <c r="H4677"/>
    </row>
    <row r="4678" spans="1:8" ht="15" x14ac:dyDescent="0.25">
      <c r="A4678" s="16">
        <f t="shared" si="73"/>
        <v>38984</v>
      </c>
      <c r="B4678">
        <v>38984</v>
      </c>
      <c r="C4678" t="s">
        <v>28642</v>
      </c>
      <c r="D4678" s="16" t="s">
        <v>7757</v>
      </c>
      <c r="E4678" s="339" t="s">
        <v>28643</v>
      </c>
      <c r="F4678"/>
      <c r="G4678"/>
      <c r="H4678"/>
    </row>
    <row r="4679" spans="1:8" ht="15" x14ac:dyDescent="0.25">
      <c r="A4679" s="16">
        <f t="shared" si="73"/>
        <v>38985</v>
      </c>
      <c r="B4679">
        <v>38985</v>
      </c>
      <c r="C4679" t="s">
        <v>28644</v>
      </c>
      <c r="D4679" s="16" t="s">
        <v>7757</v>
      </c>
      <c r="E4679" s="339" t="s">
        <v>28645</v>
      </c>
      <c r="F4679"/>
      <c r="G4679"/>
      <c r="H4679"/>
    </row>
    <row r="4680" spans="1:8" ht="15" x14ac:dyDescent="0.25">
      <c r="A4680" s="16">
        <f t="shared" si="73"/>
        <v>9836</v>
      </c>
      <c r="B4680">
        <v>9836</v>
      </c>
      <c r="C4680" t="s">
        <v>28646</v>
      </c>
      <c r="D4680" s="16" t="s">
        <v>7757</v>
      </c>
      <c r="E4680" s="339" t="s">
        <v>12609</v>
      </c>
      <c r="F4680"/>
      <c r="G4680"/>
      <c r="H4680"/>
    </row>
    <row r="4681" spans="1:8" ht="15" x14ac:dyDescent="0.25">
      <c r="A4681" s="16">
        <f t="shared" si="73"/>
        <v>20065</v>
      </c>
      <c r="B4681">
        <v>20065</v>
      </c>
      <c r="C4681" t="s">
        <v>28647</v>
      </c>
      <c r="D4681" s="16" t="s">
        <v>7757</v>
      </c>
      <c r="E4681" s="339" t="s">
        <v>17627</v>
      </c>
      <c r="F4681"/>
      <c r="G4681"/>
      <c r="H4681"/>
    </row>
    <row r="4682" spans="1:8" ht="15" x14ac:dyDescent="0.25">
      <c r="A4682" s="16">
        <f t="shared" si="73"/>
        <v>9835</v>
      </c>
      <c r="B4682">
        <v>9835</v>
      </c>
      <c r="C4682" t="s">
        <v>28648</v>
      </c>
      <c r="D4682" s="16" t="s">
        <v>7757</v>
      </c>
      <c r="E4682" s="339" t="s">
        <v>8187</v>
      </c>
      <c r="F4682"/>
      <c r="G4682"/>
      <c r="H4682"/>
    </row>
    <row r="4683" spans="1:8" ht="15" x14ac:dyDescent="0.25">
      <c r="A4683" s="16">
        <f t="shared" si="73"/>
        <v>38032</v>
      </c>
      <c r="B4683">
        <v>38032</v>
      </c>
      <c r="C4683" t="s">
        <v>28649</v>
      </c>
      <c r="D4683" s="16" t="s">
        <v>7757</v>
      </c>
      <c r="E4683" s="339" t="s">
        <v>21246</v>
      </c>
      <c r="F4683"/>
      <c r="G4683"/>
      <c r="H4683"/>
    </row>
    <row r="4684" spans="1:8" ht="15" x14ac:dyDescent="0.25">
      <c r="A4684" s="16">
        <f t="shared" si="73"/>
        <v>38033</v>
      </c>
      <c r="B4684">
        <v>38033</v>
      </c>
      <c r="C4684" t="s">
        <v>28650</v>
      </c>
      <c r="D4684" s="16" t="s">
        <v>7757</v>
      </c>
      <c r="E4684" s="339" t="s">
        <v>28651</v>
      </c>
      <c r="F4684"/>
      <c r="G4684"/>
      <c r="H4684"/>
    </row>
    <row r="4685" spans="1:8" ht="15" x14ac:dyDescent="0.25">
      <c r="A4685" s="16">
        <f t="shared" si="73"/>
        <v>38034</v>
      </c>
      <c r="B4685">
        <v>38034</v>
      </c>
      <c r="C4685" t="s">
        <v>28652</v>
      </c>
      <c r="D4685" s="16" t="s">
        <v>7757</v>
      </c>
      <c r="E4685" s="339" t="s">
        <v>28653</v>
      </c>
      <c r="F4685"/>
      <c r="G4685"/>
      <c r="H4685"/>
    </row>
    <row r="4686" spans="1:8" ht="15" x14ac:dyDescent="0.25">
      <c r="A4686" s="16">
        <f t="shared" si="73"/>
        <v>38035</v>
      </c>
      <c r="B4686">
        <v>38035</v>
      </c>
      <c r="C4686" t="s">
        <v>28654</v>
      </c>
      <c r="D4686" s="16" t="s">
        <v>7757</v>
      </c>
      <c r="E4686" s="339" t="s">
        <v>28655</v>
      </c>
      <c r="F4686"/>
      <c r="G4686"/>
      <c r="H4686"/>
    </row>
    <row r="4687" spans="1:8" ht="15" x14ac:dyDescent="0.25">
      <c r="A4687" s="16">
        <f t="shared" si="73"/>
        <v>38036</v>
      </c>
      <c r="B4687">
        <v>38036</v>
      </c>
      <c r="C4687" t="s">
        <v>28656</v>
      </c>
      <c r="D4687" s="16" t="s">
        <v>7757</v>
      </c>
      <c r="E4687" s="339" t="s">
        <v>28657</v>
      </c>
      <c r="F4687"/>
      <c r="G4687"/>
      <c r="H4687"/>
    </row>
    <row r="4688" spans="1:8" ht="15" x14ac:dyDescent="0.25">
      <c r="A4688" s="16">
        <f t="shared" si="73"/>
        <v>38037</v>
      </c>
      <c r="B4688">
        <v>38037</v>
      </c>
      <c r="C4688" t="s">
        <v>28658</v>
      </c>
      <c r="D4688" s="16" t="s">
        <v>7757</v>
      </c>
      <c r="E4688" s="339" t="s">
        <v>28659</v>
      </c>
      <c r="F4688"/>
      <c r="G4688"/>
      <c r="H4688"/>
    </row>
    <row r="4689" spans="1:8" ht="15" x14ac:dyDescent="0.25">
      <c r="A4689" s="16">
        <f t="shared" si="73"/>
        <v>9850</v>
      </c>
      <c r="B4689">
        <v>9850</v>
      </c>
      <c r="C4689" t="s">
        <v>28660</v>
      </c>
      <c r="D4689" s="16" t="s">
        <v>7757</v>
      </c>
      <c r="E4689" s="339" t="s">
        <v>28661</v>
      </c>
      <c r="F4689"/>
      <c r="G4689"/>
      <c r="H4689"/>
    </row>
    <row r="4690" spans="1:8" ht="15" x14ac:dyDescent="0.25">
      <c r="A4690" s="16">
        <f t="shared" si="73"/>
        <v>9853</v>
      </c>
      <c r="B4690">
        <v>9853</v>
      </c>
      <c r="C4690" t="s">
        <v>28662</v>
      </c>
      <c r="D4690" s="16" t="s">
        <v>7757</v>
      </c>
      <c r="E4690" s="339" t="s">
        <v>28663</v>
      </c>
      <c r="F4690"/>
      <c r="G4690"/>
      <c r="H4690"/>
    </row>
    <row r="4691" spans="1:8" ht="15" x14ac:dyDescent="0.25">
      <c r="A4691" s="16">
        <f t="shared" si="73"/>
        <v>9854</v>
      </c>
      <c r="B4691">
        <v>9854</v>
      </c>
      <c r="C4691" t="s">
        <v>28664</v>
      </c>
      <c r="D4691" s="16" t="s">
        <v>7757</v>
      </c>
      <c r="E4691" s="339" t="s">
        <v>28665</v>
      </c>
      <c r="F4691"/>
      <c r="G4691"/>
      <c r="H4691"/>
    </row>
    <row r="4692" spans="1:8" ht="15" x14ac:dyDescent="0.25">
      <c r="A4692" s="16">
        <f t="shared" si="73"/>
        <v>9851</v>
      </c>
      <c r="B4692">
        <v>9851</v>
      </c>
      <c r="C4692" t="s">
        <v>28666</v>
      </c>
      <c r="D4692" s="16" t="s">
        <v>7757</v>
      </c>
      <c r="E4692" s="339" t="s">
        <v>28667</v>
      </c>
      <c r="F4692"/>
      <c r="G4692"/>
      <c r="H4692"/>
    </row>
    <row r="4693" spans="1:8" ht="15" x14ac:dyDescent="0.25">
      <c r="A4693" s="16">
        <f t="shared" si="73"/>
        <v>9825</v>
      </c>
      <c r="B4693">
        <v>9825</v>
      </c>
      <c r="C4693" t="s">
        <v>28668</v>
      </c>
      <c r="D4693" s="16" t="s">
        <v>7757</v>
      </c>
      <c r="E4693" s="339" t="s">
        <v>15687</v>
      </c>
      <c r="F4693"/>
      <c r="G4693"/>
      <c r="H4693"/>
    </row>
    <row r="4694" spans="1:8" ht="15" x14ac:dyDescent="0.25">
      <c r="A4694" s="16">
        <f t="shared" si="73"/>
        <v>9828</v>
      </c>
      <c r="B4694">
        <v>9828</v>
      </c>
      <c r="C4694" t="s">
        <v>28669</v>
      </c>
      <c r="D4694" s="16" t="s">
        <v>7757</v>
      </c>
      <c r="E4694" s="339" t="s">
        <v>28670</v>
      </c>
      <c r="F4694"/>
      <c r="G4694"/>
      <c r="H4694"/>
    </row>
    <row r="4695" spans="1:8" ht="15" x14ac:dyDescent="0.25">
      <c r="A4695" s="16">
        <f t="shared" si="73"/>
        <v>9829</v>
      </c>
      <c r="B4695">
        <v>9829</v>
      </c>
      <c r="C4695" t="s">
        <v>28671</v>
      </c>
      <c r="D4695" s="16" t="s">
        <v>7757</v>
      </c>
      <c r="E4695" s="339" t="s">
        <v>28672</v>
      </c>
      <c r="F4695"/>
      <c r="G4695"/>
      <c r="H4695"/>
    </row>
    <row r="4696" spans="1:8" ht="15" x14ac:dyDescent="0.25">
      <c r="A4696" s="16">
        <f t="shared" si="73"/>
        <v>9826</v>
      </c>
      <c r="B4696">
        <v>9826</v>
      </c>
      <c r="C4696" t="s">
        <v>28673</v>
      </c>
      <c r="D4696" s="16" t="s">
        <v>7757</v>
      </c>
      <c r="E4696" s="339" t="s">
        <v>28674</v>
      </c>
      <c r="F4696"/>
      <c r="G4696"/>
      <c r="H4696"/>
    </row>
    <row r="4697" spans="1:8" ht="15" x14ac:dyDescent="0.25">
      <c r="A4697" s="16">
        <f t="shared" si="73"/>
        <v>9827</v>
      </c>
      <c r="B4697">
        <v>9827</v>
      </c>
      <c r="C4697" t="s">
        <v>28675</v>
      </c>
      <c r="D4697" s="16" t="s">
        <v>7757</v>
      </c>
      <c r="E4697" s="339" t="s">
        <v>28676</v>
      </c>
      <c r="F4697"/>
      <c r="G4697"/>
      <c r="H4697"/>
    </row>
    <row r="4698" spans="1:8" ht="15" x14ac:dyDescent="0.25">
      <c r="A4698" s="16">
        <f t="shared" si="73"/>
        <v>36374</v>
      </c>
      <c r="B4698">
        <v>36374</v>
      </c>
      <c r="C4698" t="s">
        <v>28677</v>
      </c>
      <c r="D4698" s="16" t="s">
        <v>7757</v>
      </c>
      <c r="E4698" s="339" t="s">
        <v>19896</v>
      </c>
      <c r="F4698"/>
      <c r="G4698"/>
      <c r="H4698"/>
    </row>
    <row r="4699" spans="1:8" ht="15" x14ac:dyDescent="0.25">
      <c r="A4699" s="16">
        <f t="shared" si="73"/>
        <v>36084</v>
      </c>
      <c r="B4699">
        <v>36084</v>
      </c>
      <c r="C4699" t="s">
        <v>28678</v>
      </c>
      <c r="D4699" s="16" t="s">
        <v>7757</v>
      </c>
      <c r="E4699" s="339" t="s">
        <v>15519</v>
      </c>
      <c r="F4699"/>
      <c r="G4699"/>
      <c r="H4699"/>
    </row>
    <row r="4700" spans="1:8" ht="15" x14ac:dyDescent="0.25">
      <c r="A4700" s="16">
        <f t="shared" si="73"/>
        <v>36373</v>
      </c>
      <c r="B4700">
        <v>36373</v>
      </c>
      <c r="C4700" t="s">
        <v>28679</v>
      </c>
      <c r="D4700" s="16" t="s">
        <v>7757</v>
      </c>
      <c r="E4700" s="339" t="s">
        <v>15020</v>
      </c>
      <c r="F4700"/>
      <c r="G4700"/>
      <c r="H4700"/>
    </row>
    <row r="4701" spans="1:8" ht="15" x14ac:dyDescent="0.25">
      <c r="A4701" s="16">
        <f t="shared" si="73"/>
        <v>36377</v>
      </c>
      <c r="B4701">
        <v>36377</v>
      </c>
      <c r="C4701" t="s">
        <v>28680</v>
      </c>
      <c r="D4701" s="16" t="s">
        <v>7757</v>
      </c>
      <c r="E4701" s="339" t="s">
        <v>14666</v>
      </c>
      <c r="F4701"/>
      <c r="G4701"/>
      <c r="H4701"/>
    </row>
    <row r="4702" spans="1:8" ht="15" x14ac:dyDescent="0.25">
      <c r="A4702" s="16">
        <f t="shared" si="73"/>
        <v>36375</v>
      </c>
      <c r="B4702">
        <v>36375</v>
      </c>
      <c r="C4702" t="s">
        <v>28681</v>
      </c>
      <c r="D4702" s="16" t="s">
        <v>7757</v>
      </c>
      <c r="E4702" s="339" t="s">
        <v>7998</v>
      </c>
      <c r="F4702"/>
      <c r="G4702"/>
      <c r="H4702"/>
    </row>
    <row r="4703" spans="1:8" ht="15" x14ac:dyDescent="0.25">
      <c r="A4703" s="16">
        <f t="shared" si="73"/>
        <v>36376</v>
      </c>
      <c r="B4703">
        <v>36376</v>
      </c>
      <c r="C4703" t="s">
        <v>28682</v>
      </c>
      <c r="D4703" s="16" t="s">
        <v>7757</v>
      </c>
      <c r="E4703" s="339" t="s">
        <v>21867</v>
      </c>
      <c r="F4703"/>
      <c r="G4703"/>
      <c r="H4703"/>
    </row>
    <row r="4704" spans="1:8" ht="15" x14ac:dyDescent="0.25">
      <c r="A4704" s="16">
        <f t="shared" si="73"/>
        <v>36380</v>
      </c>
      <c r="B4704">
        <v>36380</v>
      </c>
      <c r="C4704" t="s">
        <v>28683</v>
      </c>
      <c r="D4704" s="16" t="s">
        <v>7757</v>
      </c>
      <c r="E4704" s="339" t="s">
        <v>19850</v>
      </c>
      <c r="F4704"/>
      <c r="G4704"/>
      <c r="H4704"/>
    </row>
    <row r="4705" spans="1:8" ht="15" x14ac:dyDescent="0.25">
      <c r="A4705" s="16">
        <f t="shared" si="73"/>
        <v>36378</v>
      </c>
      <c r="B4705">
        <v>36378</v>
      </c>
      <c r="C4705" t="s">
        <v>28684</v>
      </c>
      <c r="D4705" s="16" t="s">
        <v>7757</v>
      </c>
      <c r="E4705" s="339" t="s">
        <v>13612</v>
      </c>
      <c r="F4705"/>
      <c r="G4705"/>
      <c r="H4705"/>
    </row>
    <row r="4706" spans="1:8" ht="15" x14ac:dyDescent="0.25">
      <c r="A4706" s="16">
        <f t="shared" si="73"/>
        <v>36379</v>
      </c>
      <c r="B4706">
        <v>36379</v>
      </c>
      <c r="C4706" t="s">
        <v>28685</v>
      </c>
      <c r="D4706" s="16" t="s">
        <v>7757</v>
      </c>
      <c r="E4706" s="339" t="s">
        <v>20189</v>
      </c>
      <c r="F4706"/>
      <c r="G4706"/>
      <c r="H4706"/>
    </row>
    <row r="4707" spans="1:8" ht="15" x14ac:dyDescent="0.25">
      <c r="A4707" s="16">
        <f t="shared" si="73"/>
        <v>9859</v>
      </c>
      <c r="B4707">
        <v>9859</v>
      </c>
      <c r="C4707" t="s">
        <v>28686</v>
      </c>
      <c r="D4707" s="16" t="s">
        <v>7757</v>
      </c>
      <c r="E4707" s="339" t="s">
        <v>7971</v>
      </c>
      <c r="F4707"/>
      <c r="G4707"/>
      <c r="H4707"/>
    </row>
    <row r="4708" spans="1:8" ht="15" x14ac:dyDescent="0.25">
      <c r="A4708" s="16">
        <f t="shared" si="73"/>
        <v>9838</v>
      </c>
      <c r="B4708">
        <v>9838</v>
      </c>
      <c r="C4708" t="s">
        <v>28687</v>
      </c>
      <c r="D4708" s="16" t="s">
        <v>7757</v>
      </c>
      <c r="E4708" s="339" t="s">
        <v>7971</v>
      </c>
      <c r="F4708"/>
      <c r="G4708"/>
      <c r="H4708"/>
    </row>
    <row r="4709" spans="1:8" ht="15" x14ac:dyDescent="0.25">
      <c r="A4709" s="16">
        <f t="shared" si="73"/>
        <v>9837</v>
      </c>
      <c r="B4709">
        <v>9837</v>
      </c>
      <c r="C4709" t="s">
        <v>28688</v>
      </c>
      <c r="D4709" s="16" t="s">
        <v>7757</v>
      </c>
      <c r="E4709" s="339" t="s">
        <v>28689</v>
      </c>
      <c r="F4709"/>
      <c r="G4709"/>
      <c r="H4709"/>
    </row>
    <row r="4710" spans="1:8" ht="15" x14ac:dyDescent="0.25">
      <c r="A4710" s="16">
        <f t="shared" si="73"/>
        <v>44315</v>
      </c>
      <c r="B4710">
        <v>44315</v>
      </c>
      <c r="C4710" t="s">
        <v>28690</v>
      </c>
      <c r="D4710" s="16" t="s">
        <v>7757</v>
      </c>
      <c r="E4710" s="339" t="s">
        <v>28691</v>
      </c>
      <c r="F4710"/>
      <c r="G4710"/>
      <c r="H4710"/>
    </row>
    <row r="4711" spans="1:8" ht="15" x14ac:dyDescent="0.25">
      <c r="A4711" s="16">
        <f t="shared" si="73"/>
        <v>9863</v>
      </c>
      <c r="B4711">
        <v>9863</v>
      </c>
      <c r="C4711" t="s">
        <v>28692</v>
      </c>
      <c r="D4711" s="16" t="s">
        <v>7757</v>
      </c>
      <c r="E4711" s="339" t="s">
        <v>28693</v>
      </c>
      <c r="F4711"/>
      <c r="G4711"/>
      <c r="H4711"/>
    </row>
    <row r="4712" spans="1:8" ht="15" x14ac:dyDescent="0.25">
      <c r="A4712" s="16">
        <f t="shared" si="73"/>
        <v>9860</v>
      </c>
      <c r="B4712">
        <v>9860</v>
      </c>
      <c r="C4712" t="s">
        <v>28694</v>
      </c>
      <c r="D4712" s="16" t="s">
        <v>7757</v>
      </c>
      <c r="E4712" s="339" t="s">
        <v>28695</v>
      </c>
      <c r="F4712"/>
      <c r="G4712"/>
      <c r="H4712"/>
    </row>
    <row r="4713" spans="1:8" ht="15" x14ac:dyDescent="0.25">
      <c r="A4713" s="16">
        <f t="shared" si="73"/>
        <v>9862</v>
      </c>
      <c r="B4713">
        <v>9862</v>
      </c>
      <c r="C4713" t="s">
        <v>28696</v>
      </c>
      <c r="D4713" s="16" t="s">
        <v>7757</v>
      </c>
      <c r="E4713" s="339" t="s">
        <v>21168</v>
      </c>
      <c r="F4713"/>
      <c r="G4713"/>
      <c r="H4713"/>
    </row>
    <row r="4714" spans="1:8" ht="15" x14ac:dyDescent="0.25">
      <c r="A4714" s="16">
        <f t="shared" si="73"/>
        <v>9861</v>
      </c>
      <c r="B4714">
        <v>9861</v>
      </c>
      <c r="C4714" t="s">
        <v>28697</v>
      </c>
      <c r="D4714" s="16" t="s">
        <v>7757</v>
      </c>
      <c r="E4714" s="339" t="s">
        <v>28698</v>
      </c>
      <c r="F4714"/>
      <c r="G4714"/>
      <c r="H4714"/>
    </row>
    <row r="4715" spans="1:8" ht="15" x14ac:dyDescent="0.25">
      <c r="A4715" s="16">
        <f t="shared" si="73"/>
        <v>9856</v>
      </c>
      <c r="B4715">
        <v>9856</v>
      </c>
      <c r="C4715" t="s">
        <v>28699</v>
      </c>
      <c r="D4715" s="16" t="s">
        <v>7757</v>
      </c>
      <c r="E4715" s="339" t="s">
        <v>14171</v>
      </c>
      <c r="F4715"/>
      <c r="G4715"/>
      <c r="H4715"/>
    </row>
    <row r="4716" spans="1:8" ht="15" x14ac:dyDescent="0.25">
      <c r="A4716" s="16">
        <f t="shared" si="73"/>
        <v>9866</v>
      </c>
      <c r="B4716">
        <v>9866</v>
      </c>
      <c r="C4716" t="s">
        <v>28700</v>
      </c>
      <c r="D4716" s="16" t="s">
        <v>7757</v>
      </c>
      <c r="E4716" s="339" t="s">
        <v>22678</v>
      </c>
      <c r="F4716"/>
      <c r="G4716"/>
      <c r="H4716"/>
    </row>
    <row r="4717" spans="1:8" ht="15" x14ac:dyDescent="0.25">
      <c r="A4717" s="16">
        <f t="shared" si="73"/>
        <v>9841</v>
      </c>
      <c r="B4717">
        <v>9841</v>
      </c>
      <c r="C4717" t="s">
        <v>28701</v>
      </c>
      <c r="D4717" s="16" t="s">
        <v>7757</v>
      </c>
      <c r="E4717" s="339" t="s">
        <v>15605</v>
      </c>
      <c r="F4717"/>
      <c r="G4717"/>
      <c r="H4717"/>
    </row>
    <row r="4718" spans="1:8" ht="15" x14ac:dyDescent="0.25">
      <c r="A4718" s="16">
        <f t="shared" si="73"/>
        <v>9840</v>
      </c>
      <c r="B4718">
        <v>9840</v>
      </c>
      <c r="C4718" t="s">
        <v>28702</v>
      </c>
      <c r="D4718" s="16" t="s">
        <v>7757</v>
      </c>
      <c r="E4718" s="339" t="s">
        <v>28703</v>
      </c>
      <c r="F4718"/>
      <c r="G4718"/>
      <c r="H4718"/>
    </row>
    <row r="4719" spans="1:8" ht="15" x14ac:dyDescent="0.25">
      <c r="A4719" s="16">
        <f t="shared" si="73"/>
        <v>20067</v>
      </c>
      <c r="B4719">
        <v>20067</v>
      </c>
      <c r="C4719" t="s">
        <v>28704</v>
      </c>
      <c r="D4719" s="16" t="s">
        <v>7757</v>
      </c>
      <c r="E4719" s="339" t="s">
        <v>16650</v>
      </c>
      <c r="F4719"/>
      <c r="G4719"/>
      <c r="H4719"/>
    </row>
    <row r="4720" spans="1:8" ht="15" x14ac:dyDescent="0.25">
      <c r="A4720" s="16">
        <f t="shared" si="73"/>
        <v>20068</v>
      </c>
      <c r="B4720">
        <v>20068</v>
      </c>
      <c r="C4720" t="s">
        <v>28705</v>
      </c>
      <c r="D4720" s="16" t="s">
        <v>7757</v>
      </c>
      <c r="E4720" s="339" t="s">
        <v>8200</v>
      </c>
      <c r="F4720"/>
      <c r="G4720"/>
      <c r="H4720"/>
    </row>
    <row r="4721" spans="1:8" ht="15" x14ac:dyDescent="0.25">
      <c r="A4721" s="16">
        <f t="shared" si="73"/>
        <v>9839</v>
      </c>
      <c r="B4721">
        <v>9839</v>
      </c>
      <c r="C4721" t="s">
        <v>28706</v>
      </c>
      <c r="D4721" s="16" t="s">
        <v>7757</v>
      </c>
      <c r="E4721" s="339" t="s">
        <v>17113</v>
      </c>
      <c r="F4721"/>
      <c r="G4721"/>
      <c r="H4721"/>
    </row>
    <row r="4722" spans="1:8" ht="15" x14ac:dyDescent="0.25">
      <c r="A4722" s="16">
        <f t="shared" si="73"/>
        <v>9870</v>
      </c>
      <c r="B4722">
        <v>9870</v>
      </c>
      <c r="C4722" t="s">
        <v>28707</v>
      </c>
      <c r="D4722" s="16" t="s">
        <v>7757</v>
      </c>
      <c r="E4722" s="339" t="s">
        <v>28708</v>
      </c>
      <c r="F4722"/>
      <c r="G4722"/>
      <c r="H4722"/>
    </row>
    <row r="4723" spans="1:8" ht="15" x14ac:dyDescent="0.25">
      <c r="A4723" s="16">
        <f t="shared" si="73"/>
        <v>9867</v>
      </c>
      <c r="B4723">
        <v>9867</v>
      </c>
      <c r="C4723" t="s">
        <v>28709</v>
      </c>
      <c r="D4723" s="16" t="s">
        <v>7757</v>
      </c>
      <c r="E4723" s="339" t="s">
        <v>17606</v>
      </c>
      <c r="F4723"/>
      <c r="G4723"/>
      <c r="H4723"/>
    </row>
    <row r="4724" spans="1:8" ht="15" x14ac:dyDescent="0.25">
      <c r="A4724" s="16">
        <f t="shared" si="73"/>
        <v>9868</v>
      </c>
      <c r="B4724">
        <v>9868</v>
      </c>
      <c r="C4724" t="s">
        <v>28710</v>
      </c>
      <c r="D4724" s="16" t="s">
        <v>7757</v>
      </c>
      <c r="E4724" s="339" t="s">
        <v>11702</v>
      </c>
      <c r="F4724"/>
      <c r="G4724"/>
      <c r="H4724"/>
    </row>
    <row r="4725" spans="1:8" ht="15" x14ac:dyDescent="0.25">
      <c r="A4725" s="16">
        <f t="shared" si="73"/>
        <v>9869</v>
      </c>
      <c r="B4725">
        <v>9869</v>
      </c>
      <c r="C4725" t="s">
        <v>28711</v>
      </c>
      <c r="D4725" s="16" t="s">
        <v>7757</v>
      </c>
      <c r="E4725" s="339" t="s">
        <v>28615</v>
      </c>
      <c r="F4725"/>
      <c r="G4725"/>
      <c r="H4725"/>
    </row>
    <row r="4726" spans="1:8" ht="15" x14ac:dyDescent="0.25">
      <c r="A4726" s="16">
        <f t="shared" si="73"/>
        <v>9874</v>
      </c>
      <c r="B4726">
        <v>9874</v>
      </c>
      <c r="C4726" t="s">
        <v>28712</v>
      </c>
      <c r="D4726" s="16" t="s">
        <v>7757</v>
      </c>
      <c r="E4726" s="339" t="s">
        <v>16710</v>
      </c>
      <c r="F4726"/>
      <c r="G4726"/>
      <c r="H4726"/>
    </row>
    <row r="4727" spans="1:8" ht="15" x14ac:dyDescent="0.25">
      <c r="A4727" s="16">
        <f t="shared" si="73"/>
        <v>9875</v>
      </c>
      <c r="B4727">
        <v>9875</v>
      </c>
      <c r="C4727" t="s">
        <v>28713</v>
      </c>
      <c r="D4727" s="16" t="s">
        <v>7757</v>
      </c>
      <c r="E4727" s="339" t="s">
        <v>8068</v>
      </c>
      <c r="F4727"/>
      <c r="G4727"/>
      <c r="H4727"/>
    </row>
    <row r="4728" spans="1:8" ht="15" x14ac:dyDescent="0.25">
      <c r="A4728" s="16">
        <f t="shared" si="73"/>
        <v>9873</v>
      </c>
      <c r="B4728">
        <v>9873</v>
      </c>
      <c r="C4728" t="s">
        <v>28714</v>
      </c>
      <c r="D4728" s="16" t="s">
        <v>7757</v>
      </c>
      <c r="E4728" s="339" t="s">
        <v>23053</v>
      </c>
      <c r="F4728"/>
      <c r="G4728"/>
      <c r="H4728"/>
    </row>
    <row r="4729" spans="1:8" ht="15" x14ac:dyDescent="0.25">
      <c r="A4729" s="16">
        <f t="shared" si="73"/>
        <v>9871</v>
      </c>
      <c r="B4729">
        <v>9871</v>
      </c>
      <c r="C4729" t="s">
        <v>28715</v>
      </c>
      <c r="D4729" s="16" t="s">
        <v>7757</v>
      </c>
      <c r="E4729" s="339" t="s">
        <v>18141</v>
      </c>
      <c r="F4729"/>
      <c r="G4729"/>
      <c r="H4729"/>
    </row>
    <row r="4730" spans="1:8" ht="15" x14ac:dyDescent="0.25">
      <c r="A4730" s="16">
        <f t="shared" si="73"/>
        <v>9872</v>
      </c>
      <c r="B4730">
        <v>9872</v>
      </c>
      <c r="C4730" t="s">
        <v>28716</v>
      </c>
      <c r="D4730" s="16" t="s">
        <v>7757</v>
      </c>
      <c r="E4730" s="339" t="s">
        <v>28717</v>
      </c>
      <c r="F4730"/>
      <c r="G4730"/>
      <c r="H4730"/>
    </row>
    <row r="4731" spans="1:8" ht="15" x14ac:dyDescent="0.25">
      <c r="A4731" s="16">
        <f t="shared" si="73"/>
        <v>7667</v>
      </c>
      <c r="B4731">
        <v>7667</v>
      </c>
      <c r="C4731" t="s">
        <v>28718</v>
      </c>
      <c r="D4731" s="16" t="s">
        <v>7757</v>
      </c>
      <c r="E4731" s="339" t="s">
        <v>28719</v>
      </c>
      <c r="F4731"/>
      <c r="G4731"/>
      <c r="H4731"/>
    </row>
    <row r="4732" spans="1:8" ht="15" x14ac:dyDescent="0.25">
      <c r="A4732" s="16">
        <f t="shared" si="73"/>
        <v>7660</v>
      </c>
      <c r="B4732">
        <v>7660</v>
      </c>
      <c r="C4732" t="s">
        <v>28720</v>
      </c>
      <c r="D4732" s="16" t="s">
        <v>7757</v>
      </c>
      <c r="E4732" s="339" t="s">
        <v>28721</v>
      </c>
      <c r="F4732"/>
      <c r="G4732"/>
      <c r="H4732"/>
    </row>
    <row r="4733" spans="1:8" ht="15" x14ac:dyDescent="0.25">
      <c r="A4733" s="16">
        <f t="shared" si="73"/>
        <v>7676</v>
      </c>
      <c r="B4733">
        <v>7676</v>
      </c>
      <c r="C4733" t="s">
        <v>28722</v>
      </c>
      <c r="D4733" s="16" t="s">
        <v>7757</v>
      </c>
      <c r="E4733" s="339" t="s">
        <v>28723</v>
      </c>
      <c r="F4733"/>
      <c r="G4733"/>
      <c r="H4733"/>
    </row>
    <row r="4734" spans="1:8" ht="15" x14ac:dyDescent="0.25">
      <c r="A4734" s="16">
        <f t="shared" si="73"/>
        <v>12426</v>
      </c>
      <c r="B4734">
        <v>12426</v>
      </c>
      <c r="C4734" t="s">
        <v>28724</v>
      </c>
      <c r="D4734" s="16" t="s">
        <v>7753</v>
      </c>
      <c r="E4734" s="339" t="s">
        <v>16699</v>
      </c>
      <c r="F4734"/>
      <c r="G4734"/>
      <c r="H4734"/>
    </row>
    <row r="4735" spans="1:8" ht="15" x14ac:dyDescent="0.25">
      <c r="A4735" s="16">
        <f t="shared" si="73"/>
        <v>12425</v>
      </c>
      <c r="B4735">
        <v>12425</v>
      </c>
      <c r="C4735" t="s">
        <v>28725</v>
      </c>
      <c r="D4735" s="16" t="s">
        <v>7753</v>
      </c>
      <c r="E4735" s="339" t="s">
        <v>28726</v>
      </c>
      <c r="F4735"/>
      <c r="G4735"/>
      <c r="H4735"/>
    </row>
    <row r="4736" spans="1:8" ht="15" x14ac:dyDescent="0.25">
      <c r="A4736" s="16">
        <f t="shared" si="73"/>
        <v>12427</v>
      </c>
      <c r="B4736">
        <v>12427</v>
      </c>
      <c r="C4736" t="s">
        <v>28727</v>
      </c>
      <c r="D4736" s="16" t="s">
        <v>7753</v>
      </c>
      <c r="E4736" s="339" t="s">
        <v>28728</v>
      </c>
      <c r="F4736"/>
      <c r="G4736"/>
      <c r="H4736"/>
    </row>
    <row r="4737" spans="1:8" ht="15" x14ac:dyDescent="0.25">
      <c r="A4737" s="16">
        <f t="shared" si="73"/>
        <v>12428</v>
      </c>
      <c r="B4737">
        <v>12428</v>
      </c>
      <c r="C4737" t="s">
        <v>28729</v>
      </c>
      <c r="D4737" s="16" t="s">
        <v>7753</v>
      </c>
      <c r="E4737" s="339" t="s">
        <v>28730</v>
      </c>
      <c r="F4737"/>
      <c r="G4737"/>
      <c r="H4737"/>
    </row>
    <row r="4738" spans="1:8" ht="15" x14ac:dyDescent="0.25">
      <c r="A4738" s="16">
        <f t="shared" si="73"/>
        <v>12430</v>
      </c>
      <c r="B4738">
        <v>12430</v>
      </c>
      <c r="C4738" t="s">
        <v>28731</v>
      </c>
      <c r="D4738" s="16" t="s">
        <v>7753</v>
      </c>
      <c r="E4738" s="339" t="s">
        <v>21090</v>
      </c>
      <c r="F4738"/>
      <c r="G4738"/>
      <c r="H4738"/>
    </row>
    <row r="4739" spans="1:8" ht="15" x14ac:dyDescent="0.25">
      <c r="A4739" s="16">
        <f t="shared" ref="A4739:A4802" si="74">B4739</f>
        <v>12429</v>
      </c>
      <c r="B4739">
        <v>12429</v>
      </c>
      <c r="C4739" t="s">
        <v>28732</v>
      </c>
      <c r="D4739" s="16" t="s">
        <v>7753</v>
      </c>
      <c r="E4739" s="339" t="s">
        <v>28733</v>
      </c>
      <c r="F4739"/>
      <c r="G4739"/>
      <c r="H4739"/>
    </row>
    <row r="4740" spans="1:8" ht="15" x14ac:dyDescent="0.25">
      <c r="A4740" s="16">
        <f t="shared" si="74"/>
        <v>12431</v>
      </c>
      <c r="B4740">
        <v>12431</v>
      </c>
      <c r="C4740" t="s">
        <v>28734</v>
      </c>
      <c r="D4740" s="16" t="s">
        <v>7753</v>
      </c>
      <c r="E4740" s="339" t="s">
        <v>28735</v>
      </c>
      <c r="F4740"/>
      <c r="G4740"/>
      <c r="H4740"/>
    </row>
    <row r="4741" spans="1:8" ht="15" x14ac:dyDescent="0.25">
      <c r="A4741" s="16">
        <f t="shared" si="74"/>
        <v>12432</v>
      </c>
      <c r="B4741">
        <v>12432</v>
      </c>
      <c r="C4741" t="s">
        <v>28736</v>
      </c>
      <c r="D4741" s="16" t="s">
        <v>7753</v>
      </c>
      <c r="E4741" s="339" t="s">
        <v>21257</v>
      </c>
      <c r="F4741"/>
      <c r="G4741"/>
      <c r="H4741"/>
    </row>
    <row r="4742" spans="1:8" ht="15" x14ac:dyDescent="0.25">
      <c r="A4742" s="16">
        <f t="shared" si="74"/>
        <v>12434</v>
      </c>
      <c r="B4742">
        <v>12434</v>
      </c>
      <c r="C4742" t="s">
        <v>28737</v>
      </c>
      <c r="D4742" s="16" t="s">
        <v>7753</v>
      </c>
      <c r="E4742" s="339" t="s">
        <v>28738</v>
      </c>
      <c r="F4742"/>
      <c r="G4742"/>
      <c r="H4742"/>
    </row>
    <row r="4743" spans="1:8" ht="15" x14ac:dyDescent="0.25">
      <c r="A4743" s="16">
        <f t="shared" si="74"/>
        <v>12433</v>
      </c>
      <c r="B4743">
        <v>12433</v>
      </c>
      <c r="C4743" t="s">
        <v>28739</v>
      </c>
      <c r="D4743" s="16" t="s">
        <v>7753</v>
      </c>
      <c r="E4743" s="339" t="s">
        <v>28740</v>
      </c>
      <c r="F4743"/>
      <c r="G4743"/>
      <c r="H4743"/>
    </row>
    <row r="4744" spans="1:8" ht="15" x14ac:dyDescent="0.25">
      <c r="A4744" s="16">
        <f t="shared" si="74"/>
        <v>12435</v>
      </c>
      <c r="B4744">
        <v>12435</v>
      </c>
      <c r="C4744" t="s">
        <v>28741</v>
      </c>
      <c r="D4744" s="16" t="s">
        <v>7753</v>
      </c>
      <c r="E4744" s="339" t="s">
        <v>28742</v>
      </c>
      <c r="F4744"/>
      <c r="G4744"/>
      <c r="H4744"/>
    </row>
    <row r="4745" spans="1:8" ht="15" x14ac:dyDescent="0.25">
      <c r="A4745" s="16">
        <f t="shared" si="74"/>
        <v>12437</v>
      </c>
      <c r="B4745">
        <v>12437</v>
      </c>
      <c r="C4745" t="s">
        <v>28743</v>
      </c>
      <c r="D4745" s="16" t="s">
        <v>7753</v>
      </c>
      <c r="E4745" s="339" t="s">
        <v>20049</v>
      </c>
      <c r="F4745"/>
      <c r="G4745"/>
      <c r="H4745"/>
    </row>
    <row r="4746" spans="1:8" ht="15" x14ac:dyDescent="0.25">
      <c r="A4746" s="16">
        <f t="shared" si="74"/>
        <v>12439</v>
      </c>
      <c r="B4746">
        <v>12439</v>
      </c>
      <c r="C4746" t="s">
        <v>28744</v>
      </c>
      <c r="D4746" s="16" t="s">
        <v>7753</v>
      </c>
      <c r="E4746" s="339" t="s">
        <v>19921</v>
      </c>
      <c r="F4746"/>
      <c r="G4746"/>
      <c r="H4746"/>
    </row>
    <row r="4747" spans="1:8" ht="15" x14ac:dyDescent="0.25">
      <c r="A4747" s="16">
        <f t="shared" si="74"/>
        <v>12438</v>
      </c>
      <c r="B4747">
        <v>12438</v>
      </c>
      <c r="C4747" t="s">
        <v>28745</v>
      </c>
      <c r="D4747" s="16" t="s">
        <v>7753</v>
      </c>
      <c r="E4747" s="339" t="s">
        <v>28746</v>
      </c>
      <c r="F4747"/>
      <c r="G4747"/>
      <c r="H4747"/>
    </row>
    <row r="4748" spans="1:8" ht="15" x14ac:dyDescent="0.25">
      <c r="A4748" s="16">
        <f t="shared" si="74"/>
        <v>12436</v>
      </c>
      <c r="B4748">
        <v>12436</v>
      </c>
      <c r="C4748" t="s">
        <v>28747</v>
      </c>
      <c r="D4748" s="16" t="s">
        <v>7753</v>
      </c>
      <c r="E4748" s="339" t="s">
        <v>28748</v>
      </c>
      <c r="F4748"/>
      <c r="G4748"/>
      <c r="H4748"/>
    </row>
    <row r="4749" spans="1:8" ht="15" x14ac:dyDescent="0.25">
      <c r="A4749" s="16">
        <f t="shared" si="74"/>
        <v>36357</v>
      </c>
      <c r="B4749">
        <v>36357</v>
      </c>
      <c r="C4749" t="s">
        <v>28749</v>
      </c>
      <c r="D4749" s="16" t="s">
        <v>7753</v>
      </c>
      <c r="E4749" s="339" t="s">
        <v>28750</v>
      </c>
      <c r="F4749"/>
      <c r="G4749"/>
      <c r="H4749"/>
    </row>
    <row r="4750" spans="1:8" ht="15" x14ac:dyDescent="0.25">
      <c r="A4750" s="16">
        <f t="shared" si="74"/>
        <v>12424</v>
      </c>
      <c r="B4750">
        <v>12424</v>
      </c>
      <c r="C4750" t="s">
        <v>28751</v>
      </c>
      <c r="D4750" s="16" t="s">
        <v>7753</v>
      </c>
      <c r="E4750" s="339" t="s">
        <v>28752</v>
      </c>
      <c r="F4750"/>
      <c r="G4750"/>
      <c r="H4750"/>
    </row>
    <row r="4751" spans="1:8" ht="15" x14ac:dyDescent="0.25">
      <c r="A4751" s="16">
        <f t="shared" si="74"/>
        <v>12440</v>
      </c>
      <c r="B4751">
        <v>12440</v>
      </c>
      <c r="C4751" t="s">
        <v>28753</v>
      </c>
      <c r="D4751" s="16" t="s">
        <v>7753</v>
      </c>
      <c r="E4751" s="339" t="s">
        <v>21207</v>
      </c>
      <c r="F4751"/>
      <c r="G4751"/>
      <c r="H4751"/>
    </row>
    <row r="4752" spans="1:8" ht="15" x14ac:dyDescent="0.25">
      <c r="A4752" s="16">
        <f t="shared" si="74"/>
        <v>9884</v>
      </c>
      <c r="B4752">
        <v>9884</v>
      </c>
      <c r="C4752" t="s">
        <v>28754</v>
      </c>
      <c r="D4752" s="16" t="s">
        <v>7753</v>
      </c>
      <c r="E4752" s="339" t="s">
        <v>28755</v>
      </c>
      <c r="F4752"/>
      <c r="G4752"/>
      <c r="H4752"/>
    </row>
    <row r="4753" spans="1:8" ht="15" x14ac:dyDescent="0.25">
      <c r="A4753" s="16">
        <f t="shared" si="74"/>
        <v>9888</v>
      </c>
      <c r="B4753">
        <v>9888</v>
      </c>
      <c r="C4753" t="s">
        <v>28756</v>
      </c>
      <c r="D4753" s="16" t="s">
        <v>7753</v>
      </c>
      <c r="E4753" s="339" t="s">
        <v>28757</v>
      </c>
      <c r="F4753"/>
      <c r="G4753"/>
      <c r="H4753"/>
    </row>
    <row r="4754" spans="1:8" ht="15" x14ac:dyDescent="0.25">
      <c r="A4754" s="16">
        <f t="shared" si="74"/>
        <v>9883</v>
      </c>
      <c r="B4754">
        <v>9883</v>
      </c>
      <c r="C4754" t="s">
        <v>28758</v>
      </c>
      <c r="D4754" s="16" t="s">
        <v>7753</v>
      </c>
      <c r="E4754" s="339" t="s">
        <v>12813</v>
      </c>
      <c r="F4754"/>
      <c r="G4754"/>
      <c r="H4754"/>
    </row>
    <row r="4755" spans="1:8" ht="15" x14ac:dyDescent="0.25">
      <c r="A4755" s="16">
        <f t="shared" si="74"/>
        <v>9886</v>
      </c>
      <c r="B4755">
        <v>9886</v>
      </c>
      <c r="C4755" t="s">
        <v>28759</v>
      </c>
      <c r="D4755" s="16" t="s">
        <v>7753</v>
      </c>
      <c r="E4755" s="339" t="s">
        <v>28760</v>
      </c>
      <c r="F4755"/>
      <c r="G4755"/>
      <c r="H4755"/>
    </row>
    <row r="4756" spans="1:8" ht="15" x14ac:dyDescent="0.25">
      <c r="A4756" s="16">
        <f t="shared" si="74"/>
        <v>9889</v>
      </c>
      <c r="B4756">
        <v>9889</v>
      </c>
      <c r="C4756" t="s">
        <v>28761</v>
      </c>
      <c r="D4756" s="16" t="s">
        <v>7753</v>
      </c>
      <c r="E4756" s="339" t="s">
        <v>28762</v>
      </c>
      <c r="F4756"/>
      <c r="G4756"/>
      <c r="H4756"/>
    </row>
    <row r="4757" spans="1:8" ht="15" x14ac:dyDescent="0.25">
      <c r="A4757" s="16">
        <f t="shared" si="74"/>
        <v>9887</v>
      </c>
      <c r="B4757">
        <v>9887</v>
      </c>
      <c r="C4757" t="s">
        <v>28763</v>
      </c>
      <c r="D4757" s="16" t="s">
        <v>7753</v>
      </c>
      <c r="E4757" s="339" t="s">
        <v>28764</v>
      </c>
      <c r="F4757"/>
      <c r="G4757"/>
      <c r="H4757"/>
    </row>
    <row r="4758" spans="1:8" ht="15" x14ac:dyDescent="0.25">
      <c r="A4758" s="16">
        <f t="shared" si="74"/>
        <v>9885</v>
      </c>
      <c r="B4758">
        <v>9885</v>
      </c>
      <c r="C4758" t="s">
        <v>28765</v>
      </c>
      <c r="D4758" s="16" t="s">
        <v>7753</v>
      </c>
      <c r="E4758" s="339" t="s">
        <v>25947</v>
      </c>
      <c r="F4758"/>
      <c r="G4758"/>
      <c r="H4758"/>
    </row>
    <row r="4759" spans="1:8" ht="15" x14ac:dyDescent="0.25">
      <c r="A4759" s="16">
        <f t="shared" si="74"/>
        <v>9890</v>
      </c>
      <c r="B4759">
        <v>9890</v>
      </c>
      <c r="C4759" t="s">
        <v>28766</v>
      </c>
      <c r="D4759" s="16" t="s">
        <v>7753</v>
      </c>
      <c r="E4759" s="339" t="s">
        <v>28767</v>
      </c>
      <c r="F4759"/>
      <c r="G4759"/>
      <c r="H4759"/>
    </row>
    <row r="4760" spans="1:8" ht="15" x14ac:dyDescent="0.25">
      <c r="A4760" s="16">
        <f t="shared" si="74"/>
        <v>9891</v>
      </c>
      <c r="B4760">
        <v>9891</v>
      </c>
      <c r="C4760" t="s">
        <v>28768</v>
      </c>
      <c r="D4760" s="16" t="s">
        <v>7753</v>
      </c>
      <c r="E4760" s="339" t="s">
        <v>28769</v>
      </c>
      <c r="F4760"/>
      <c r="G4760"/>
      <c r="H4760"/>
    </row>
    <row r="4761" spans="1:8" ht="15" x14ac:dyDescent="0.25">
      <c r="A4761" s="16">
        <f t="shared" si="74"/>
        <v>36313</v>
      </c>
      <c r="B4761">
        <v>36313</v>
      </c>
      <c r="C4761" t="s">
        <v>28770</v>
      </c>
      <c r="D4761" s="16" t="s">
        <v>7753</v>
      </c>
      <c r="E4761" s="339" t="s">
        <v>20267</v>
      </c>
      <c r="F4761"/>
      <c r="G4761"/>
      <c r="H4761"/>
    </row>
    <row r="4762" spans="1:8" ht="15" x14ac:dyDescent="0.25">
      <c r="A4762" s="16">
        <f t="shared" si="74"/>
        <v>36316</v>
      </c>
      <c r="B4762">
        <v>36316</v>
      </c>
      <c r="C4762" t="s">
        <v>28771</v>
      </c>
      <c r="D4762" s="16" t="s">
        <v>7753</v>
      </c>
      <c r="E4762" s="339" t="s">
        <v>12980</v>
      </c>
      <c r="F4762"/>
      <c r="G4762"/>
      <c r="H4762"/>
    </row>
    <row r="4763" spans="1:8" ht="15" x14ac:dyDescent="0.25">
      <c r="A4763" s="16">
        <f t="shared" si="74"/>
        <v>64</v>
      </c>
      <c r="B4763">
        <v>64</v>
      </c>
      <c r="C4763" t="s">
        <v>28772</v>
      </c>
      <c r="D4763" s="16" t="s">
        <v>7753</v>
      </c>
      <c r="E4763" s="339" t="s">
        <v>10242</v>
      </c>
      <c r="F4763"/>
      <c r="G4763"/>
      <c r="H4763"/>
    </row>
    <row r="4764" spans="1:8" ht="15" x14ac:dyDescent="0.25">
      <c r="A4764" s="16">
        <f t="shared" si="74"/>
        <v>37423</v>
      </c>
      <c r="B4764">
        <v>37423</v>
      </c>
      <c r="C4764" t="s">
        <v>28773</v>
      </c>
      <c r="D4764" s="16" t="s">
        <v>7753</v>
      </c>
      <c r="E4764" s="339" t="s">
        <v>7985</v>
      </c>
      <c r="F4764"/>
      <c r="G4764"/>
      <c r="H4764"/>
    </row>
    <row r="4765" spans="1:8" ht="15" x14ac:dyDescent="0.25">
      <c r="A4765" s="16">
        <f t="shared" si="74"/>
        <v>9892</v>
      </c>
      <c r="B4765">
        <v>9892</v>
      </c>
      <c r="C4765" t="s">
        <v>28774</v>
      </c>
      <c r="D4765" s="16" t="s">
        <v>7753</v>
      </c>
      <c r="E4765" s="339" t="s">
        <v>11026</v>
      </c>
      <c r="F4765"/>
      <c r="G4765"/>
      <c r="H4765"/>
    </row>
    <row r="4766" spans="1:8" ht="15" x14ac:dyDescent="0.25">
      <c r="A4766" s="16">
        <f t="shared" si="74"/>
        <v>9901</v>
      </c>
      <c r="B4766">
        <v>9901</v>
      </c>
      <c r="C4766" t="s">
        <v>28775</v>
      </c>
      <c r="D4766" s="16" t="s">
        <v>7753</v>
      </c>
      <c r="E4766" s="339" t="s">
        <v>18579</v>
      </c>
      <c r="F4766"/>
      <c r="G4766"/>
      <c r="H4766"/>
    </row>
    <row r="4767" spans="1:8" ht="15" x14ac:dyDescent="0.25">
      <c r="A4767" s="16">
        <f t="shared" si="74"/>
        <v>9900</v>
      </c>
      <c r="B4767">
        <v>9900</v>
      </c>
      <c r="C4767" t="s">
        <v>28776</v>
      </c>
      <c r="D4767" s="16" t="s">
        <v>7753</v>
      </c>
      <c r="E4767" s="339" t="s">
        <v>14877</v>
      </c>
      <c r="F4767"/>
      <c r="G4767"/>
      <c r="H4767"/>
    </row>
    <row r="4768" spans="1:8" ht="15" x14ac:dyDescent="0.25">
      <c r="A4768" s="16">
        <f t="shared" si="74"/>
        <v>9899</v>
      </c>
      <c r="B4768">
        <v>9899</v>
      </c>
      <c r="C4768" t="s">
        <v>28777</v>
      </c>
      <c r="D4768" s="16" t="s">
        <v>7753</v>
      </c>
      <c r="E4768" s="339" t="s">
        <v>14670</v>
      </c>
      <c r="F4768"/>
      <c r="G4768"/>
      <c r="H4768"/>
    </row>
    <row r="4769" spans="1:8" ht="15" x14ac:dyDescent="0.25">
      <c r="A4769" s="16">
        <f t="shared" si="74"/>
        <v>9908</v>
      </c>
      <c r="B4769">
        <v>9908</v>
      </c>
      <c r="C4769" t="s">
        <v>28778</v>
      </c>
      <c r="D4769" s="16" t="s">
        <v>7753</v>
      </c>
      <c r="E4769" s="339" t="s">
        <v>28779</v>
      </c>
      <c r="F4769"/>
      <c r="G4769"/>
      <c r="H4769"/>
    </row>
    <row r="4770" spans="1:8" ht="15" x14ac:dyDescent="0.25">
      <c r="A4770" s="16">
        <f t="shared" si="74"/>
        <v>9905</v>
      </c>
      <c r="B4770">
        <v>9905</v>
      </c>
      <c r="C4770" t="s">
        <v>28780</v>
      </c>
      <c r="D4770" s="16" t="s">
        <v>7753</v>
      </c>
      <c r="E4770" s="339" t="s">
        <v>22805</v>
      </c>
      <c r="F4770"/>
      <c r="G4770"/>
      <c r="H4770"/>
    </row>
    <row r="4771" spans="1:8" ht="15" x14ac:dyDescent="0.25">
      <c r="A4771" s="16">
        <f t="shared" si="74"/>
        <v>9906</v>
      </c>
      <c r="B4771">
        <v>9906</v>
      </c>
      <c r="C4771" t="s">
        <v>28781</v>
      </c>
      <c r="D4771" s="16" t="s">
        <v>7753</v>
      </c>
      <c r="E4771" s="339" t="s">
        <v>8153</v>
      </c>
      <c r="F4771"/>
      <c r="G4771"/>
      <c r="H4771"/>
    </row>
    <row r="4772" spans="1:8" ht="15" x14ac:dyDescent="0.25">
      <c r="A4772" s="16">
        <f t="shared" si="74"/>
        <v>9895</v>
      </c>
      <c r="B4772">
        <v>9895</v>
      </c>
      <c r="C4772" t="s">
        <v>28782</v>
      </c>
      <c r="D4772" s="16" t="s">
        <v>7753</v>
      </c>
      <c r="E4772" s="339" t="s">
        <v>13592</v>
      </c>
      <c r="F4772"/>
      <c r="G4772"/>
      <c r="H4772"/>
    </row>
    <row r="4773" spans="1:8" ht="15" x14ac:dyDescent="0.25">
      <c r="A4773" s="16">
        <f t="shared" si="74"/>
        <v>9894</v>
      </c>
      <c r="B4773">
        <v>9894</v>
      </c>
      <c r="C4773" t="s">
        <v>28783</v>
      </c>
      <c r="D4773" s="16" t="s">
        <v>7753</v>
      </c>
      <c r="E4773" s="339" t="s">
        <v>21379</v>
      </c>
      <c r="F4773"/>
      <c r="G4773"/>
      <c r="H4773"/>
    </row>
    <row r="4774" spans="1:8" ht="15" x14ac:dyDescent="0.25">
      <c r="A4774" s="16">
        <f t="shared" si="74"/>
        <v>9897</v>
      </c>
      <c r="B4774">
        <v>9897</v>
      </c>
      <c r="C4774" t="s">
        <v>28784</v>
      </c>
      <c r="D4774" s="16" t="s">
        <v>7753</v>
      </c>
      <c r="E4774" s="339" t="s">
        <v>28785</v>
      </c>
      <c r="F4774"/>
      <c r="G4774"/>
      <c r="H4774"/>
    </row>
    <row r="4775" spans="1:8" ht="15" x14ac:dyDescent="0.25">
      <c r="A4775" s="16">
        <f t="shared" si="74"/>
        <v>9910</v>
      </c>
      <c r="B4775">
        <v>9910</v>
      </c>
      <c r="C4775" t="s">
        <v>28786</v>
      </c>
      <c r="D4775" s="16" t="s">
        <v>7753</v>
      </c>
      <c r="E4775" s="339" t="s">
        <v>20590</v>
      </c>
      <c r="F4775"/>
      <c r="G4775"/>
      <c r="H4775"/>
    </row>
    <row r="4776" spans="1:8" ht="15" x14ac:dyDescent="0.25">
      <c r="A4776" s="16">
        <f t="shared" si="74"/>
        <v>9909</v>
      </c>
      <c r="B4776">
        <v>9909</v>
      </c>
      <c r="C4776" t="s">
        <v>28787</v>
      </c>
      <c r="D4776" s="16" t="s">
        <v>7753</v>
      </c>
      <c r="E4776" s="339" t="s">
        <v>28788</v>
      </c>
      <c r="F4776"/>
      <c r="G4776"/>
      <c r="H4776"/>
    </row>
    <row r="4777" spans="1:8" ht="15" x14ac:dyDescent="0.25">
      <c r="A4777" s="16">
        <f t="shared" si="74"/>
        <v>9907</v>
      </c>
      <c r="B4777">
        <v>9907</v>
      </c>
      <c r="C4777" t="s">
        <v>28789</v>
      </c>
      <c r="D4777" s="16" t="s">
        <v>7753</v>
      </c>
      <c r="E4777" s="339" t="s">
        <v>28790</v>
      </c>
      <c r="F4777"/>
      <c r="G4777"/>
      <c r="H4777"/>
    </row>
    <row r="4778" spans="1:8" ht="15" x14ac:dyDescent="0.25">
      <c r="A4778" s="16">
        <f t="shared" si="74"/>
        <v>20973</v>
      </c>
      <c r="B4778">
        <v>20973</v>
      </c>
      <c r="C4778" t="s">
        <v>28791</v>
      </c>
      <c r="D4778" s="16" t="s">
        <v>7753</v>
      </c>
      <c r="E4778" s="339" t="s">
        <v>28792</v>
      </c>
      <c r="F4778"/>
      <c r="G4778"/>
      <c r="H4778"/>
    </row>
    <row r="4779" spans="1:8" ht="15" x14ac:dyDescent="0.25">
      <c r="A4779" s="16">
        <f t="shared" si="74"/>
        <v>20974</v>
      </c>
      <c r="B4779">
        <v>20974</v>
      </c>
      <c r="C4779" t="s">
        <v>28793</v>
      </c>
      <c r="D4779" s="16" t="s">
        <v>7753</v>
      </c>
      <c r="E4779" s="339" t="s">
        <v>28794</v>
      </c>
      <c r="F4779"/>
      <c r="G4779"/>
      <c r="H4779"/>
    </row>
    <row r="4780" spans="1:8" ht="15" x14ac:dyDescent="0.25">
      <c r="A4780" s="16">
        <f t="shared" si="74"/>
        <v>37989</v>
      </c>
      <c r="B4780">
        <v>37989</v>
      </c>
      <c r="C4780" t="s">
        <v>28795</v>
      </c>
      <c r="D4780" s="16" t="s">
        <v>7753</v>
      </c>
      <c r="E4780" s="339" t="s">
        <v>8355</v>
      </c>
      <c r="F4780"/>
      <c r="G4780"/>
      <c r="H4780"/>
    </row>
    <row r="4781" spans="1:8" ht="15" x14ac:dyDescent="0.25">
      <c r="A4781" s="16">
        <f t="shared" si="74"/>
        <v>37990</v>
      </c>
      <c r="B4781">
        <v>37990</v>
      </c>
      <c r="C4781" t="s">
        <v>28796</v>
      </c>
      <c r="D4781" s="16" t="s">
        <v>7753</v>
      </c>
      <c r="E4781" s="339" t="s">
        <v>25182</v>
      </c>
      <c r="F4781"/>
      <c r="G4781"/>
      <c r="H4781"/>
    </row>
    <row r="4782" spans="1:8" ht="15" x14ac:dyDescent="0.25">
      <c r="A4782" s="16">
        <f t="shared" si="74"/>
        <v>37991</v>
      </c>
      <c r="B4782">
        <v>37991</v>
      </c>
      <c r="C4782" t="s">
        <v>28797</v>
      </c>
      <c r="D4782" s="16" t="s">
        <v>7753</v>
      </c>
      <c r="E4782" s="339" t="s">
        <v>20543</v>
      </c>
      <c r="F4782"/>
      <c r="G4782"/>
      <c r="H4782"/>
    </row>
    <row r="4783" spans="1:8" ht="15" x14ac:dyDescent="0.25">
      <c r="A4783" s="16">
        <f t="shared" si="74"/>
        <v>37992</v>
      </c>
      <c r="B4783">
        <v>37992</v>
      </c>
      <c r="C4783" t="s">
        <v>28798</v>
      </c>
      <c r="D4783" s="16" t="s">
        <v>7753</v>
      </c>
      <c r="E4783" s="339" t="s">
        <v>20698</v>
      </c>
      <c r="F4783"/>
      <c r="G4783"/>
      <c r="H4783"/>
    </row>
    <row r="4784" spans="1:8" ht="15" x14ac:dyDescent="0.25">
      <c r="A4784" s="16">
        <f t="shared" si="74"/>
        <v>37993</v>
      </c>
      <c r="B4784">
        <v>37993</v>
      </c>
      <c r="C4784" t="s">
        <v>28799</v>
      </c>
      <c r="D4784" s="16" t="s">
        <v>7753</v>
      </c>
      <c r="E4784" s="339" t="s">
        <v>16064</v>
      </c>
      <c r="F4784"/>
      <c r="G4784"/>
      <c r="H4784"/>
    </row>
    <row r="4785" spans="1:8" ht="15" x14ac:dyDescent="0.25">
      <c r="A4785" s="16">
        <f t="shared" si="74"/>
        <v>37994</v>
      </c>
      <c r="B4785">
        <v>37994</v>
      </c>
      <c r="C4785" t="s">
        <v>28800</v>
      </c>
      <c r="D4785" s="16" t="s">
        <v>7753</v>
      </c>
      <c r="E4785" s="339" t="s">
        <v>28801</v>
      </c>
      <c r="F4785"/>
      <c r="G4785"/>
      <c r="H4785"/>
    </row>
    <row r="4786" spans="1:8" ht="15" x14ac:dyDescent="0.25">
      <c r="A4786" s="16">
        <f t="shared" si="74"/>
        <v>37995</v>
      </c>
      <c r="B4786">
        <v>37995</v>
      </c>
      <c r="C4786" t="s">
        <v>28802</v>
      </c>
      <c r="D4786" s="16" t="s">
        <v>7753</v>
      </c>
      <c r="E4786" s="339" t="s">
        <v>28803</v>
      </c>
      <c r="F4786"/>
      <c r="G4786"/>
      <c r="H4786"/>
    </row>
    <row r="4787" spans="1:8" ht="15" x14ac:dyDescent="0.25">
      <c r="A4787" s="16">
        <f t="shared" si="74"/>
        <v>37996</v>
      </c>
      <c r="B4787">
        <v>37996</v>
      </c>
      <c r="C4787" t="s">
        <v>28804</v>
      </c>
      <c r="D4787" s="16" t="s">
        <v>7753</v>
      </c>
      <c r="E4787" s="339" t="s">
        <v>28805</v>
      </c>
      <c r="F4787"/>
      <c r="G4787"/>
      <c r="H4787"/>
    </row>
    <row r="4788" spans="1:8" ht="15" x14ac:dyDescent="0.25">
      <c r="A4788" s="16">
        <f t="shared" si="74"/>
        <v>13883</v>
      </c>
      <c r="B4788">
        <v>13883</v>
      </c>
      <c r="C4788" t="s">
        <v>28806</v>
      </c>
      <c r="D4788" s="16" t="s">
        <v>7753</v>
      </c>
      <c r="E4788" s="339" t="s">
        <v>28807</v>
      </c>
      <c r="F4788"/>
      <c r="G4788"/>
      <c r="H4788"/>
    </row>
    <row r="4789" spans="1:8" ht="15" x14ac:dyDescent="0.25">
      <c r="A4789" s="16">
        <f t="shared" si="74"/>
        <v>38604</v>
      </c>
      <c r="B4789">
        <v>38604</v>
      </c>
      <c r="C4789" t="s">
        <v>28808</v>
      </c>
      <c r="D4789" s="16" t="s">
        <v>7753</v>
      </c>
      <c r="E4789" s="339" t="s">
        <v>28809</v>
      </c>
      <c r="F4789"/>
      <c r="G4789"/>
      <c r="H4789"/>
    </row>
    <row r="4790" spans="1:8" ht="15" x14ac:dyDescent="0.25">
      <c r="A4790" s="16">
        <f t="shared" si="74"/>
        <v>10601</v>
      </c>
      <c r="B4790">
        <v>10601</v>
      </c>
      <c r="C4790" t="s">
        <v>28810</v>
      </c>
      <c r="D4790" s="16" t="s">
        <v>7753</v>
      </c>
      <c r="E4790" s="339" t="s">
        <v>28811</v>
      </c>
      <c r="F4790"/>
      <c r="G4790"/>
      <c r="H4790"/>
    </row>
    <row r="4791" spans="1:8" ht="15" x14ac:dyDescent="0.25">
      <c r="A4791" s="16">
        <f t="shared" si="74"/>
        <v>44469</v>
      </c>
      <c r="B4791">
        <v>44469</v>
      </c>
      <c r="C4791" t="s">
        <v>28812</v>
      </c>
      <c r="D4791" s="16" t="s">
        <v>7753</v>
      </c>
      <c r="E4791" s="339" t="s">
        <v>28813</v>
      </c>
      <c r="F4791"/>
      <c r="G4791"/>
      <c r="H4791"/>
    </row>
    <row r="4792" spans="1:8" ht="15" x14ac:dyDescent="0.25">
      <c r="A4792" s="16">
        <f t="shared" si="74"/>
        <v>13894</v>
      </c>
      <c r="B4792">
        <v>13894</v>
      </c>
      <c r="C4792" t="s">
        <v>28814</v>
      </c>
      <c r="D4792" s="16" t="s">
        <v>7753</v>
      </c>
      <c r="E4792" s="339" t="s">
        <v>28815</v>
      </c>
      <c r="F4792"/>
      <c r="G4792"/>
      <c r="H4792"/>
    </row>
    <row r="4793" spans="1:8" ht="15" x14ac:dyDescent="0.25">
      <c r="A4793" s="16">
        <f t="shared" si="74"/>
        <v>13895</v>
      </c>
      <c r="B4793">
        <v>13895</v>
      </c>
      <c r="C4793" t="s">
        <v>28816</v>
      </c>
      <c r="D4793" s="16" t="s">
        <v>7753</v>
      </c>
      <c r="E4793" s="339" t="s">
        <v>28817</v>
      </c>
      <c r="F4793"/>
      <c r="G4793"/>
      <c r="H4793"/>
    </row>
    <row r="4794" spans="1:8" ht="15" x14ac:dyDescent="0.25">
      <c r="A4794" s="16">
        <f t="shared" si="74"/>
        <v>13892</v>
      </c>
      <c r="B4794">
        <v>13892</v>
      </c>
      <c r="C4794" t="s">
        <v>28818</v>
      </c>
      <c r="D4794" s="16" t="s">
        <v>7753</v>
      </c>
      <c r="E4794" s="339" t="s">
        <v>28819</v>
      </c>
      <c r="F4794"/>
      <c r="G4794"/>
      <c r="H4794"/>
    </row>
    <row r="4795" spans="1:8" ht="15" x14ac:dyDescent="0.25">
      <c r="A4795" s="16">
        <f t="shared" si="74"/>
        <v>9914</v>
      </c>
      <c r="B4795">
        <v>9914</v>
      </c>
      <c r="C4795" t="s">
        <v>28820</v>
      </c>
      <c r="D4795" s="16" t="s">
        <v>7753</v>
      </c>
      <c r="E4795" s="339" t="s">
        <v>28821</v>
      </c>
      <c r="F4795"/>
      <c r="G4795"/>
      <c r="H4795"/>
    </row>
    <row r="4796" spans="1:8" ht="15" x14ac:dyDescent="0.25">
      <c r="A4796" s="16">
        <f t="shared" si="74"/>
        <v>36485</v>
      </c>
      <c r="B4796">
        <v>36485</v>
      </c>
      <c r="C4796" t="s">
        <v>28822</v>
      </c>
      <c r="D4796" s="16" t="s">
        <v>7753</v>
      </c>
      <c r="E4796" s="339" t="s">
        <v>28823</v>
      </c>
      <c r="F4796"/>
      <c r="G4796"/>
      <c r="H4796"/>
    </row>
    <row r="4797" spans="1:8" ht="15" x14ac:dyDescent="0.25">
      <c r="A4797" s="16">
        <f t="shared" si="74"/>
        <v>9912</v>
      </c>
      <c r="B4797">
        <v>9912</v>
      </c>
      <c r="C4797" t="s">
        <v>28824</v>
      </c>
      <c r="D4797" s="16" t="s">
        <v>7753</v>
      </c>
      <c r="E4797" s="339" t="s">
        <v>28825</v>
      </c>
      <c r="F4797"/>
      <c r="G4797"/>
      <c r="H4797"/>
    </row>
    <row r="4798" spans="1:8" ht="15" x14ac:dyDescent="0.25">
      <c r="A4798" s="16">
        <f t="shared" si="74"/>
        <v>9921</v>
      </c>
      <c r="B4798">
        <v>9921</v>
      </c>
      <c r="C4798" t="s">
        <v>28826</v>
      </c>
      <c r="D4798" s="16" t="s">
        <v>7753</v>
      </c>
      <c r="E4798" s="339" t="s">
        <v>28827</v>
      </c>
      <c r="F4798"/>
      <c r="G4798"/>
      <c r="H4798"/>
    </row>
    <row r="4799" spans="1:8" ht="15" x14ac:dyDescent="0.25">
      <c r="A4799" s="16">
        <f t="shared" si="74"/>
        <v>21112</v>
      </c>
      <c r="B4799">
        <v>21112</v>
      </c>
      <c r="C4799" t="s">
        <v>28828</v>
      </c>
      <c r="D4799" s="16" t="s">
        <v>7753</v>
      </c>
      <c r="E4799" s="339" t="s">
        <v>28829</v>
      </c>
      <c r="F4799"/>
      <c r="G4799"/>
      <c r="H4799"/>
    </row>
    <row r="4800" spans="1:8" ht="15" x14ac:dyDescent="0.25">
      <c r="A4800" s="16">
        <f t="shared" si="74"/>
        <v>10228</v>
      </c>
      <c r="B4800">
        <v>10228</v>
      </c>
      <c r="C4800" t="s">
        <v>28830</v>
      </c>
      <c r="D4800" s="16" t="s">
        <v>7753</v>
      </c>
      <c r="E4800" s="339" t="s">
        <v>28831</v>
      </c>
      <c r="F4800"/>
      <c r="G4800"/>
      <c r="H4800"/>
    </row>
    <row r="4801" spans="1:8" ht="15" x14ac:dyDescent="0.25">
      <c r="A4801" s="16">
        <f t="shared" si="74"/>
        <v>11781</v>
      </c>
      <c r="B4801">
        <v>11781</v>
      </c>
      <c r="C4801" t="s">
        <v>28832</v>
      </c>
      <c r="D4801" s="16" t="s">
        <v>7753</v>
      </c>
      <c r="E4801" s="339" t="s">
        <v>21187</v>
      </c>
      <c r="F4801"/>
      <c r="G4801"/>
      <c r="H4801"/>
    </row>
    <row r="4802" spans="1:8" ht="15" x14ac:dyDescent="0.25">
      <c r="A4802" s="16">
        <f t="shared" si="74"/>
        <v>37588</v>
      </c>
      <c r="B4802">
        <v>37588</v>
      </c>
      <c r="C4802" t="s">
        <v>28833</v>
      </c>
      <c r="D4802" s="16" t="s">
        <v>7753</v>
      </c>
      <c r="E4802" s="339" t="s">
        <v>28834</v>
      </c>
      <c r="F4802"/>
      <c r="G4802"/>
      <c r="H4802"/>
    </row>
    <row r="4803" spans="1:8" ht="15" x14ac:dyDescent="0.25">
      <c r="A4803" s="16">
        <f t="shared" ref="A4803:A4866" si="75">B4803</f>
        <v>11746</v>
      </c>
      <c r="B4803">
        <v>11746</v>
      </c>
      <c r="C4803" t="s">
        <v>28835</v>
      </c>
      <c r="D4803" s="16" t="s">
        <v>7753</v>
      </c>
      <c r="E4803" s="339" t="s">
        <v>28836</v>
      </c>
      <c r="F4803"/>
      <c r="G4803"/>
      <c r="H4803"/>
    </row>
    <row r="4804" spans="1:8" ht="15" x14ac:dyDescent="0.25">
      <c r="A4804" s="16">
        <f t="shared" si="75"/>
        <v>11751</v>
      </c>
      <c r="B4804">
        <v>11751</v>
      </c>
      <c r="C4804" t="s">
        <v>28837</v>
      </c>
      <c r="D4804" s="16" t="s">
        <v>7753</v>
      </c>
      <c r="E4804" s="339" t="s">
        <v>28838</v>
      </c>
      <c r="F4804"/>
      <c r="G4804"/>
      <c r="H4804"/>
    </row>
    <row r="4805" spans="1:8" ht="15" x14ac:dyDescent="0.25">
      <c r="A4805" s="16">
        <f t="shared" si="75"/>
        <v>11750</v>
      </c>
      <c r="B4805">
        <v>11750</v>
      </c>
      <c r="C4805" t="s">
        <v>28839</v>
      </c>
      <c r="D4805" s="16" t="s">
        <v>7753</v>
      </c>
      <c r="E4805" s="339" t="s">
        <v>28840</v>
      </c>
      <c r="F4805"/>
      <c r="G4805"/>
      <c r="H4805"/>
    </row>
    <row r="4806" spans="1:8" ht="15" x14ac:dyDescent="0.25">
      <c r="A4806" s="16">
        <f t="shared" si="75"/>
        <v>11748</v>
      </c>
      <c r="B4806">
        <v>11748</v>
      </c>
      <c r="C4806" t="s">
        <v>28841</v>
      </c>
      <c r="D4806" s="16" t="s">
        <v>7753</v>
      </c>
      <c r="E4806" s="339" t="s">
        <v>18404</v>
      </c>
      <c r="F4806"/>
      <c r="G4806"/>
      <c r="H4806"/>
    </row>
    <row r="4807" spans="1:8" ht="15" x14ac:dyDescent="0.25">
      <c r="A4807" s="16">
        <f t="shared" si="75"/>
        <v>11747</v>
      </c>
      <c r="B4807">
        <v>11747</v>
      </c>
      <c r="C4807" t="s">
        <v>28842</v>
      </c>
      <c r="D4807" s="16" t="s">
        <v>7753</v>
      </c>
      <c r="E4807" s="339" t="s">
        <v>28843</v>
      </c>
      <c r="F4807"/>
      <c r="G4807"/>
      <c r="H4807"/>
    </row>
    <row r="4808" spans="1:8" ht="15" x14ac:dyDescent="0.25">
      <c r="A4808" s="16">
        <f t="shared" si="75"/>
        <v>11749</v>
      </c>
      <c r="B4808">
        <v>11749</v>
      </c>
      <c r="C4808" t="s">
        <v>28844</v>
      </c>
      <c r="D4808" s="16" t="s">
        <v>7753</v>
      </c>
      <c r="E4808" s="339" t="s">
        <v>28845</v>
      </c>
      <c r="F4808"/>
      <c r="G4808"/>
      <c r="H4808"/>
    </row>
    <row r="4809" spans="1:8" ht="15" x14ac:dyDescent="0.25">
      <c r="A4809" s="16">
        <f t="shared" si="75"/>
        <v>10236</v>
      </c>
      <c r="B4809">
        <v>10236</v>
      </c>
      <c r="C4809" t="s">
        <v>28846</v>
      </c>
      <c r="D4809" s="16" t="s">
        <v>7753</v>
      </c>
      <c r="E4809" s="339" t="s">
        <v>28847</v>
      </c>
      <c r="F4809"/>
      <c r="G4809"/>
      <c r="H4809"/>
    </row>
    <row r="4810" spans="1:8" ht="15" x14ac:dyDescent="0.25">
      <c r="A4810" s="16">
        <f t="shared" si="75"/>
        <v>10233</v>
      </c>
      <c r="B4810">
        <v>10233</v>
      </c>
      <c r="C4810" t="s">
        <v>28848</v>
      </c>
      <c r="D4810" s="16" t="s">
        <v>7753</v>
      </c>
      <c r="E4810" s="339" t="s">
        <v>28849</v>
      </c>
      <c r="F4810"/>
      <c r="G4810"/>
      <c r="H4810"/>
    </row>
    <row r="4811" spans="1:8" ht="15" x14ac:dyDescent="0.25">
      <c r="A4811" s="16">
        <f t="shared" si="75"/>
        <v>10234</v>
      </c>
      <c r="B4811">
        <v>10234</v>
      </c>
      <c r="C4811" t="s">
        <v>28850</v>
      </c>
      <c r="D4811" s="16" t="s">
        <v>7753</v>
      </c>
      <c r="E4811" s="339" t="s">
        <v>21292</v>
      </c>
      <c r="F4811"/>
      <c r="G4811"/>
      <c r="H4811"/>
    </row>
    <row r="4812" spans="1:8" ht="15" x14ac:dyDescent="0.25">
      <c r="A4812" s="16">
        <f t="shared" si="75"/>
        <v>10231</v>
      </c>
      <c r="B4812">
        <v>10231</v>
      </c>
      <c r="C4812" t="s">
        <v>28851</v>
      </c>
      <c r="D4812" s="16" t="s">
        <v>7753</v>
      </c>
      <c r="E4812" s="339" t="s">
        <v>21278</v>
      </c>
      <c r="F4812"/>
      <c r="G4812"/>
      <c r="H4812"/>
    </row>
    <row r="4813" spans="1:8" ht="15" x14ac:dyDescent="0.25">
      <c r="A4813" s="16">
        <f t="shared" si="75"/>
        <v>10232</v>
      </c>
      <c r="B4813">
        <v>10232</v>
      </c>
      <c r="C4813" t="s">
        <v>28852</v>
      </c>
      <c r="D4813" s="16" t="s">
        <v>7753</v>
      </c>
      <c r="E4813" s="339" t="s">
        <v>28853</v>
      </c>
      <c r="F4813"/>
      <c r="G4813"/>
      <c r="H4813"/>
    </row>
    <row r="4814" spans="1:8" ht="15" x14ac:dyDescent="0.25">
      <c r="A4814" s="16">
        <f t="shared" si="75"/>
        <v>10229</v>
      </c>
      <c r="B4814">
        <v>10229</v>
      </c>
      <c r="C4814" t="s">
        <v>28854</v>
      </c>
      <c r="D4814" s="16" t="s">
        <v>7753</v>
      </c>
      <c r="E4814" s="339" t="s">
        <v>17023</v>
      </c>
      <c r="F4814"/>
      <c r="G4814"/>
      <c r="H4814"/>
    </row>
    <row r="4815" spans="1:8" ht="15" x14ac:dyDescent="0.25">
      <c r="A4815" s="16">
        <f t="shared" si="75"/>
        <v>10235</v>
      </c>
      <c r="B4815">
        <v>10235</v>
      </c>
      <c r="C4815" t="s">
        <v>28855</v>
      </c>
      <c r="D4815" s="16" t="s">
        <v>7753</v>
      </c>
      <c r="E4815" s="339" t="s">
        <v>28856</v>
      </c>
      <c r="F4815"/>
      <c r="G4815"/>
      <c r="H4815"/>
    </row>
    <row r="4816" spans="1:8" ht="15" x14ac:dyDescent="0.25">
      <c r="A4816" s="16">
        <f t="shared" si="75"/>
        <v>10230</v>
      </c>
      <c r="B4816">
        <v>10230</v>
      </c>
      <c r="C4816" t="s">
        <v>28857</v>
      </c>
      <c r="D4816" s="16" t="s">
        <v>7753</v>
      </c>
      <c r="E4816" s="339" t="s">
        <v>28858</v>
      </c>
      <c r="F4816"/>
      <c r="G4816"/>
      <c r="H4816"/>
    </row>
    <row r="4817" spans="1:8" ht="15" x14ac:dyDescent="0.25">
      <c r="A4817" s="16">
        <f t="shared" si="75"/>
        <v>10409</v>
      </c>
      <c r="B4817">
        <v>10409</v>
      </c>
      <c r="C4817" t="s">
        <v>28859</v>
      </c>
      <c r="D4817" s="16" t="s">
        <v>7753</v>
      </c>
      <c r="E4817" s="339" t="s">
        <v>28860</v>
      </c>
      <c r="F4817"/>
      <c r="G4817"/>
      <c r="H4817"/>
    </row>
    <row r="4818" spans="1:8" ht="15" x14ac:dyDescent="0.25">
      <c r="A4818" s="16">
        <f t="shared" si="75"/>
        <v>10411</v>
      </c>
      <c r="B4818">
        <v>10411</v>
      </c>
      <c r="C4818" t="s">
        <v>28861</v>
      </c>
      <c r="D4818" s="16" t="s">
        <v>7753</v>
      </c>
      <c r="E4818" s="339" t="s">
        <v>28862</v>
      </c>
      <c r="F4818"/>
      <c r="G4818"/>
      <c r="H4818"/>
    </row>
    <row r="4819" spans="1:8" ht="15" x14ac:dyDescent="0.25">
      <c r="A4819" s="16">
        <f t="shared" si="75"/>
        <v>10404</v>
      </c>
      <c r="B4819">
        <v>10404</v>
      </c>
      <c r="C4819" t="s">
        <v>28863</v>
      </c>
      <c r="D4819" s="16" t="s">
        <v>7753</v>
      </c>
      <c r="E4819" s="339" t="s">
        <v>28641</v>
      </c>
      <c r="F4819"/>
      <c r="G4819"/>
      <c r="H4819"/>
    </row>
    <row r="4820" spans="1:8" ht="15" x14ac:dyDescent="0.25">
      <c r="A4820" s="16">
        <f t="shared" si="75"/>
        <v>10410</v>
      </c>
      <c r="B4820">
        <v>10410</v>
      </c>
      <c r="C4820" t="s">
        <v>28864</v>
      </c>
      <c r="D4820" s="16" t="s">
        <v>7753</v>
      </c>
      <c r="E4820" s="339" t="s">
        <v>28865</v>
      </c>
      <c r="F4820"/>
      <c r="G4820"/>
      <c r="H4820"/>
    </row>
    <row r="4821" spans="1:8" ht="15" x14ac:dyDescent="0.25">
      <c r="A4821" s="16">
        <f t="shared" si="75"/>
        <v>10405</v>
      </c>
      <c r="B4821">
        <v>10405</v>
      </c>
      <c r="C4821" t="s">
        <v>28866</v>
      </c>
      <c r="D4821" s="16" t="s">
        <v>7753</v>
      </c>
      <c r="E4821" s="339" t="s">
        <v>28867</v>
      </c>
      <c r="F4821"/>
      <c r="G4821"/>
      <c r="H4821"/>
    </row>
    <row r="4822" spans="1:8" ht="15" x14ac:dyDescent="0.25">
      <c r="A4822" s="16">
        <f t="shared" si="75"/>
        <v>10408</v>
      </c>
      <c r="B4822">
        <v>10408</v>
      </c>
      <c r="C4822" t="s">
        <v>28868</v>
      </c>
      <c r="D4822" s="16" t="s">
        <v>7753</v>
      </c>
      <c r="E4822" s="339" t="s">
        <v>28869</v>
      </c>
      <c r="F4822"/>
      <c r="G4822"/>
      <c r="H4822"/>
    </row>
    <row r="4823" spans="1:8" ht="15" x14ac:dyDescent="0.25">
      <c r="A4823" s="16">
        <f t="shared" si="75"/>
        <v>10412</v>
      </c>
      <c r="B4823">
        <v>10412</v>
      </c>
      <c r="C4823" t="s">
        <v>28870</v>
      </c>
      <c r="D4823" s="16" t="s">
        <v>7753</v>
      </c>
      <c r="E4823" s="339" t="s">
        <v>21397</v>
      </c>
      <c r="F4823"/>
      <c r="G4823"/>
      <c r="H4823"/>
    </row>
    <row r="4824" spans="1:8" ht="15" x14ac:dyDescent="0.25">
      <c r="A4824" s="16">
        <f t="shared" si="75"/>
        <v>10406</v>
      </c>
      <c r="B4824">
        <v>10406</v>
      </c>
      <c r="C4824" t="s">
        <v>28871</v>
      </c>
      <c r="D4824" s="16" t="s">
        <v>7753</v>
      </c>
      <c r="E4824" s="339" t="s">
        <v>28872</v>
      </c>
      <c r="F4824"/>
      <c r="G4824"/>
      <c r="H4824"/>
    </row>
    <row r="4825" spans="1:8" ht="15" x14ac:dyDescent="0.25">
      <c r="A4825" s="16">
        <f t="shared" si="75"/>
        <v>10407</v>
      </c>
      <c r="B4825">
        <v>10407</v>
      </c>
      <c r="C4825" t="s">
        <v>28873</v>
      </c>
      <c r="D4825" s="16" t="s">
        <v>7753</v>
      </c>
      <c r="E4825" s="339" t="s">
        <v>28874</v>
      </c>
      <c r="F4825"/>
      <c r="G4825"/>
      <c r="H4825"/>
    </row>
    <row r="4826" spans="1:8" ht="15" x14ac:dyDescent="0.25">
      <c r="A4826" s="16">
        <f t="shared" si="75"/>
        <v>10416</v>
      </c>
      <c r="B4826">
        <v>10416</v>
      </c>
      <c r="C4826" t="s">
        <v>28875</v>
      </c>
      <c r="D4826" s="16" t="s">
        <v>7753</v>
      </c>
      <c r="E4826" s="339" t="s">
        <v>18003</v>
      </c>
      <c r="F4826"/>
      <c r="G4826"/>
      <c r="H4826"/>
    </row>
    <row r="4827" spans="1:8" ht="15" x14ac:dyDescent="0.25">
      <c r="A4827" s="16">
        <f t="shared" si="75"/>
        <v>10419</v>
      </c>
      <c r="B4827">
        <v>10419</v>
      </c>
      <c r="C4827" t="s">
        <v>28876</v>
      </c>
      <c r="D4827" s="16" t="s">
        <v>7753</v>
      </c>
      <c r="E4827" s="339" t="s">
        <v>21185</v>
      </c>
      <c r="F4827"/>
      <c r="G4827"/>
      <c r="H4827"/>
    </row>
    <row r="4828" spans="1:8" ht="15" x14ac:dyDescent="0.25">
      <c r="A4828" s="16">
        <f t="shared" si="75"/>
        <v>21092</v>
      </c>
      <c r="B4828">
        <v>21092</v>
      </c>
      <c r="C4828" t="s">
        <v>28877</v>
      </c>
      <c r="D4828" s="16" t="s">
        <v>7753</v>
      </c>
      <c r="E4828" s="339" t="s">
        <v>23428</v>
      </c>
      <c r="F4828"/>
      <c r="G4828"/>
      <c r="H4828"/>
    </row>
    <row r="4829" spans="1:8" ht="15" x14ac:dyDescent="0.25">
      <c r="A4829" s="16">
        <f t="shared" si="75"/>
        <v>10418</v>
      </c>
      <c r="B4829">
        <v>10418</v>
      </c>
      <c r="C4829" t="s">
        <v>28878</v>
      </c>
      <c r="D4829" s="16" t="s">
        <v>7753</v>
      </c>
      <c r="E4829" s="339" t="s">
        <v>28879</v>
      </c>
      <c r="F4829"/>
      <c r="G4829"/>
      <c r="H4829"/>
    </row>
    <row r="4830" spans="1:8" ht="15" x14ac:dyDescent="0.25">
      <c r="A4830" s="16">
        <f t="shared" si="75"/>
        <v>12657</v>
      </c>
      <c r="B4830">
        <v>12657</v>
      </c>
      <c r="C4830" t="s">
        <v>28880</v>
      </c>
      <c r="D4830" s="16" t="s">
        <v>7753</v>
      </c>
      <c r="E4830" s="339" t="s">
        <v>28881</v>
      </c>
      <c r="F4830"/>
      <c r="G4830"/>
      <c r="H4830"/>
    </row>
    <row r="4831" spans="1:8" ht="15" x14ac:dyDescent="0.25">
      <c r="A4831" s="16">
        <f t="shared" si="75"/>
        <v>10417</v>
      </c>
      <c r="B4831">
        <v>10417</v>
      </c>
      <c r="C4831" t="s">
        <v>28882</v>
      </c>
      <c r="D4831" s="16" t="s">
        <v>7753</v>
      </c>
      <c r="E4831" s="339" t="s">
        <v>28883</v>
      </c>
      <c r="F4831"/>
      <c r="G4831"/>
      <c r="H4831"/>
    </row>
    <row r="4832" spans="1:8" ht="15" x14ac:dyDescent="0.25">
      <c r="A4832" s="16">
        <f t="shared" si="75"/>
        <v>10413</v>
      </c>
      <c r="B4832">
        <v>10413</v>
      </c>
      <c r="C4832" t="s">
        <v>28884</v>
      </c>
      <c r="D4832" s="16" t="s">
        <v>7753</v>
      </c>
      <c r="E4832" s="339" t="s">
        <v>21223</v>
      </c>
      <c r="F4832"/>
      <c r="G4832"/>
      <c r="H4832"/>
    </row>
    <row r="4833" spans="1:8" ht="15" x14ac:dyDescent="0.25">
      <c r="A4833" s="16">
        <f t="shared" si="75"/>
        <v>10414</v>
      </c>
      <c r="B4833">
        <v>10414</v>
      </c>
      <c r="C4833" t="s">
        <v>28885</v>
      </c>
      <c r="D4833" s="16" t="s">
        <v>7753</v>
      </c>
      <c r="E4833" s="339" t="s">
        <v>28886</v>
      </c>
      <c r="F4833"/>
      <c r="G4833"/>
      <c r="H4833"/>
    </row>
    <row r="4834" spans="1:8" ht="15" x14ac:dyDescent="0.25">
      <c r="A4834" s="16">
        <f t="shared" si="75"/>
        <v>10415</v>
      </c>
      <c r="B4834">
        <v>10415</v>
      </c>
      <c r="C4834" t="s">
        <v>28887</v>
      </c>
      <c r="D4834" s="16" t="s">
        <v>7753</v>
      </c>
      <c r="E4834" s="339" t="s">
        <v>28888</v>
      </c>
      <c r="F4834"/>
      <c r="G4834"/>
      <c r="H4834"/>
    </row>
    <row r="4835" spans="1:8" ht="15" x14ac:dyDescent="0.25">
      <c r="A4835" s="16">
        <f t="shared" si="75"/>
        <v>38643</v>
      </c>
      <c r="B4835">
        <v>38643</v>
      </c>
      <c r="C4835" t="s">
        <v>28889</v>
      </c>
      <c r="D4835" s="16" t="s">
        <v>7753</v>
      </c>
      <c r="E4835" s="339" t="s">
        <v>17125</v>
      </c>
      <c r="F4835"/>
      <c r="G4835"/>
      <c r="H4835"/>
    </row>
    <row r="4836" spans="1:8" ht="15" x14ac:dyDescent="0.25">
      <c r="A4836" s="16">
        <f t="shared" si="75"/>
        <v>6157</v>
      </c>
      <c r="B4836">
        <v>6157</v>
      </c>
      <c r="C4836" t="s">
        <v>28890</v>
      </c>
      <c r="D4836" s="16" t="s">
        <v>7753</v>
      </c>
      <c r="E4836" s="339" t="s">
        <v>28891</v>
      </c>
      <c r="F4836"/>
      <c r="G4836"/>
      <c r="H4836"/>
    </row>
    <row r="4837" spans="1:8" ht="15" x14ac:dyDescent="0.25">
      <c r="A4837" s="16">
        <f t="shared" si="75"/>
        <v>6158</v>
      </c>
      <c r="B4837">
        <v>6158</v>
      </c>
      <c r="C4837" t="s">
        <v>28892</v>
      </c>
      <c r="D4837" s="16" t="s">
        <v>7753</v>
      </c>
      <c r="E4837" s="339" t="s">
        <v>16569</v>
      </c>
      <c r="F4837"/>
      <c r="G4837"/>
      <c r="H4837"/>
    </row>
    <row r="4838" spans="1:8" ht="15" x14ac:dyDescent="0.25">
      <c r="A4838" s="16">
        <f t="shared" si="75"/>
        <v>6153</v>
      </c>
      <c r="B4838">
        <v>6153</v>
      </c>
      <c r="C4838" t="s">
        <v>28893</v>
      </c>
      <c r="D4838" s="16" t="s">
        <v>7753</v>
      </c>
      <c r="E4838" s="339" t="s">
        <v>20142</v>
      </c>
      <c r="F4838"/>
      <c r="G4838"/>
      <c r="H4838"/>
    </row>
    <row r="4839" spans="1:8" ht="15" x14ac:dyDescent="0.25">
      <c r="A4839" s="16">
        <f t="shared" si="75"/>
        <v>6156</v>
      </c>
      <c r="B4839">
        <v>6156</v>
      </c>
      <c r="C4839" t="s">
        <v>28894</v>
      </c>
      <c r="D4839" s="16" t="s">
        <v>7753</v>
      </c>
      <c r="E4839" s="339" t="s">
        <v>12918</v>
      </c>
      <c r="F4839"/>
      <c r="G4839"/>
      <c r="H4839"/>
    </row>
    <row r="4840" spans="1:8" ht="15" x14ac:dyDescent="0.25">
      <c r="A4840" s="16">
        <f t="shared" si="75"/>
        <v>6154</v>
      </c>
      <c r="B4840">
        <v>6154</v>
      </c>
      <c r="C4840" t="s">
        <v>28895</v>
      </c>
      <c r="D4840" s="16" t="s">
        <v>7753</v>
      </c>
      <c r="E4840" s="339" t="s">
        <v>7851</v>
      </c>
      <c r="F4840"/>
      <c r="G4840"/>
      <c r="H4840"/>
    </row>
    <row r="4841" spans="1:8" ht="15" x14ac:dyDescent="0.25">
      <c r="A4841" s="16">
        <f t="shared" si="75"/>
        <v>6155</v>
      </c>
      <c r="B4841">
        <v>6155</v>
      </c>
      <c r="C4841" t="s">
        <v>28896</v>
      </c>
      <c r="D4841" s="16" t="s">
        <v>7753</v>
      </c>
      <c r="E4841" s="339" t="s">
        <v>12676</v>
      </c>
      <c r="F4841"/>
      <c r="G4841"/>
      <c r="H4841"/>
    </row>
    <row r="4842" spans="1:8" ht="15" x14ac:dyDescent="0.25">
      <c r="A4842" s="16">
        <f t="shared" si="75"/>
        <v>43595</v>
      </c>
      <c r="B4842">
        <v>43595</v>
      </c>
      <c r="C4842" t="s">
        <v>28897</v>
      </c>
      <c r="D4842" s="16" t="s">
        <v>7753</v>
      </c>
      <c r="E4842" s="339" t="s">
        <v>15471</v>
      </c>
      <c r="F4842"/>
      <c r="G4842"/>
      <c r="H4842"/>
    </row>
    <row r="4843" spans="1:8" ht="15" x14ac:dyDescent="0.25">
      <c r="A4843" s="16">
        <f t="shared" si="75"/>
        <v>43596</v>
      </c>
      <c r="B4843">
        <v>43596</v>
      </c>
      <c r="C4843" t="s">
        <v>28898</v>
      </c>
      <c r="D4843" s="16" t="s">
        <v>7753</v>
      </c>
      <c r="E4843" s="339" t="s">
        <v>14846</v>
      </c>
      <c r="F4843"/>
      <c r="G4843"/>
      <c r="H4843"/>
    </row>
    <row r="4844" spans="1:8" ht="15" x14ac:dyDescent="0.25">
      <c r="A4844" s="16">
        <f t="shared" si="75"/>
        <v>38108</v>
      </c>
      <c r="B4844">
        <v>38108</v>
      </c>
      <c r="C4844" t="s">
        <v>28899</v>
      </c>
      <c r="D4844" s="16" t="s">
        <v>7753</v>
      </c>
      <c r="E4844" s="339" t="s">
        <v>28900</v>
      </c>
      <c r="F4844"/>
      <c r="G4844"/>
      <c r="H4844"/>
    </row>
    <row r="4845" spans="1:8" ht="15" x14ac:dyDescent="0.25">
      <c r="A4845" s="16">
        <f t="shared" si="75"/>
        <v>38087</v>
      </c>
      <c r="B4845">
        <v>38087</v>
      </c>
      <c r="C4845" t="s">
        <v>28901</v>
      </c>
      <c r="D4845" s="16" t="s">
        <v>7753</v>
      </c>
      <c r="E4845" s="339" t="s">
        <v>28902</v>
      </c>
      <c r="F4845"/>
      <c r="G4845"/>
      <c r="H4845"/>
    </row>
    <row r="4846" spans="1:8" ht="15" x14ac:dyDescent="0.25">
      <c r="A4846" s="16">
        <f t="shared" si="75"/>
        <v>38109</v>
      </c>
      <c r="B4846">
        <v>38109</v>
      </c>
      <c r="C4846" t="s">
        <v>28903</v>
      </c>
      <c r="D4846" s="16" t="s">
        <v>7753</v>
      </c>
      <c r="E4846" s="339" t="s">
        <v>21238</v>
      </c>
      <c r="F4846"/>
      <c r="G4846"/>
      <c r="H4846"/>
    </row>
    <row r="4847" spans="1:8" ht="15" x14ac:dyDescent="0.25">
      <c r="A4847" s="16">
        <f t="shared" si="75"/>
        <v>38088</v>
      </c>
      <c r="B4847">
        <v>38088</v>
      </c>
      <c r="C4847" t="s">
        <v>28904</v>
      </c>
      <c r="D4847" s="16" t="s">
        <v>7753</v>
      </c>
      <c r="E4847" s="339" t="s">
        <v>28905</v>
      </c>
      <c r="F4847"/>
      <c r="G4847"/>
      <c r="H4847"/>
    </row>
    <row r="4848" spans="1:8" ht="15" x14ac:dyDescent="0.25">
      <c r="A4848" s="16">
        <f t="shared" si="75"/>
        <v>38110</v>
      </c>
      <c r="B4848">
        <v>38110</v>
      </c>
      <c r="C4848" t="s">
        <v>28906</v>
      </c>
      <c r="D4848" s="16" t="s">
        <v>7753</v>
      </c>
      <c r="E4848" s="339" t="s">
        <v>18972</v>
      </c>
      <c r="F4848"/>
      <c r="G4848"/>
      <c r="H4848"/>
    </row>
    <row r="4849" spans="1:8" ht="15" x14ac:dyDescent="0.25">
      <c r="A4849" s="16">
        <f t="shared" si="75"/>
        <v>38089</v>
      </c>
      <c r="B4849">
        <v>38089</v>
      </c>
      <c r="C4849" t="s">
        <v>28907</v>
      </c>
      <c r="D4849" s="16" t="s">
        <v>7753</v>
      </c>
      <c r="E4849" s="339" t="s">
        <v>28908</v>
      </c>
      <c r="F4849"/>
      <c r="G4849"/>
      <c r="H4849"/>
    </row>
    <row r="4850" spans="1:8" ht="15" x14ac:dyDescent="0.25">
      <c r="A4850" s="16">
        <f t="shared" si="75"/>
        <v>38111</v>
      </c>
      <c r="B4850">
        <v>38111</v>
      </c>
      <c r="C4850" t="s">
        <v>28909</v>
      </c>
      <c r="D4850" s="16" t="s">
        <v>7753</v>
      </c>
      <c r="E4850" s="339" t="s">
        <v>15938</v>
      </c>
      <c r="F4850"/>
      <c r="G4850"/>
      <c r="H4850"/>
    </row>
    <row r="4851" spans="1:8" ht="15" x14ac:dyDescent="0.25">
      <c r="A4851" s="16">
        <f t="shared" si="75"/>
        <v>38090</v>
      </c>
      <c r="B4851">
        <v>38090</v>
      </c>
      <c r="C4851" t="s">
        <v>28910</v>
      </c>
      <c r="D4851" s="16" t="s">
        <v>7753</v>
      </c>
      <c r="E4851" s="339" t="s">
        <v>28911</v>
      </c>
      <c r="F4851"/>
      <c r="G4851"/>
      <c r="H4851"/>
    </row>
    <row r="4852" spans="1:8" ht="15" x14ac:dyDescent="0.25">
      <c r="A4852" s="16">
        <f t="shared" si="75"/>
        <v>13726</v>
      </c>
      <c r="B4852">
        <v>13726</v>
      </c>
      <c r="C4852" t="s">
        <v>28912</v>
      </c>
      <c r="D4852" s="16" t="s">
        <v>7753</v>
      </c>
      <c r="E4852" s="339" t="s">
        <v>28913</v>
      </c>
      <c r="F4852"/>
      <c r="G4852"/>
      <c r="H4852"/>
    </row>
    <row r="4853" spans="1:8" ht="15" x14ac:dyDescent="0.25">
      <c r="A4853" s="16">
        <f t="shared" si="75"/>
        <v>38400</v>
      </c>
      <c r="B4853">
        <v>38400</v>
      </c>
      <c r="C4853" t="s">
        <v>28914</v>
      </c>
      <c r="D4853" s="16" t="s">
        <v>7753</v>
      </c>
      <c r="E4853" s="339" t="s">
        <v>15971</v>
      </c>
      <c r="F4853"/>
      <c r="G4853"/>
      <c r="H4853"/>
    </row>
    <row r="4854" spans="1:8" ht="15" x14ac:dyDescent="0.25">
      <c r="A4854" s="16">
        <f t="shared" si="75"/>
        <v>12627</v>
      </c>
      <c r="B4854">
        <v>12627</v>
      </c>
      <c r="C4854" t="s">
        <v>28915</v>
      </c>
      <c r="D4854" s="16" t="s">
        <v>7753</v>
      </c>
      <c r="E4854" s="339" t="s">
        <v>7959</v>
      </c>
      <c r="F4854"/>
      <c r="G4854"/>
      <c r="H4854"/>
    </row>
    <row r="4855" spans="1:8" ht="15" x14ac:dyDescent="0.25">
      <c r="A4855" s="16">
        <f t="shared" si="75"/>
        <v>39996</v>
      </c>
      <c r="B4855">
        <v>39996</v>
      </c>
      <c r="C4855" t="s">
        <v>28916</v>
      </c>
      <c r="D4855" s="16" t="s">
        <v>7757</v>
      </c>
      <c r="E4855" s="339" t="s">
        <v>14155</v>
      </c>
      <c r="F4855"/>
      <c r="G4855"/>
      <c r="H4855"/>
    </row>
    <row r="4856" spans="1:8" ht="15" x14ac:dyDescent="0.25">
      <c r="A4856" s="16">
        <f t="shared" si="75"/>
        <v>10478</v>
      </c>
      <c r="B4856">
        <v>10478</v>
      </c>
      <c r="C4856" t="s">
        <v>28917</v>
      </c>
      <c r="D4856" s="16" t="s">
        <v>7751</v>
      </c>
      <c r="E4856" s="339" t="s">
        <v>21360</v>
      </c>
      <c r="F4856"/>
      <c r="G4856"/>
      <c r="H4856"/>
    </row>
    <row r="4857" spans="1:8" ht="15" x14ac:dyDescent="0.25">
      <c r="A4857" s="16">
        <f t="shared" si="75"/>
        <v>10481</v>
      </c>
      <c r="B4857">
        <v>10481</v>
      </c>
      <c r="C4857" t="s">
        <v>28918</v>
      </c>
      <c r="D4857" s="16" t="s">
        <v>7751</v>
      </c>
      <c r="E4857" s="339" t="s">
        <v>28919</v>
      </c>
      <c r="F4857"/>
      <c r="G4857"/>
      <c r="H4857"/>
    </row>
    <row r="4858" spans="1:8" ht="15" x14ac:dyDescent="0.25">
      <c r="A4858" s="16">
        <f t="shared" si="75"/>
        <v>10475</v>
      </c>
      <c r="B4858">
        <v>10475</v>
      </c>
      <c r="C4858" t="s">
        <v>28920</v>
      </c>
      <c r="D4858" s="16" t="s">
        <v>7751</v>
      </c>
      <c r="E4858" s="339" t="s">
        <v>16098</v>
      </c>
      <c r="F4858"/>
      <c r="G4858"/>
      <c r="H4858"/>
    </row>
    <row r="4859" spans="1:8" ht="15" x14ac:dyDescent="0.25">
      <c r="A4859" s="16">
        <f t="shared" si="75"/>
        <v>4030</v>
      </c>
      <c r="B4859">
        <v>4030</v>
      </c>
      <c r="C4859" t="s">
        <v>28921</v>
      </c>
      <c r="D4859" s="16" t="s">
        <v>7752</v>
      </c>
      <c r="E4859" s="339" t="s">
        <v>28922</v>
      </c>
      <c r="F4859"/>
      <c r="G4859"/>
      <c r="H4859"/>
    </row>
    <row r="4860" spans="1:8" ht="15" x14ac:dyDescent="0.25">
      <c r="A4860" s="16">
        <f t="shared" si="75"/>
        <v>4031</v>
      </c>
      <c r="B4860">
        <v>4031</v>
      </c>
      <c r="C4860" t="s">
        <v>28923</v>
      </c>
      <c r="D4860" s="16" t="s">
        <v>7752</v>
      </c>
      <c r="E4860" s="339" t="s">
        <v>28924</v>
      </c>
      <c r="F4860"/>
      <c r="G4860"/>
      <c r="H4860"/>
    </row>
    <row r="4861" spans="1:8" ht="15" x14ac:dyDescent="0.25">
      <c r="A4861" s="16">
        <f t="shared" si="75"/>
        <v>39399</v>
      </c>
      <c r="B4861">
        <v>39399</v>
      </c>
      <c r="C4861" t="s">
        <v>28925</v>
      </c>
      <c r="D4861" s="16" t="s">
        <v>7753</v>
      </c>
      <c r="E4861" s="339" t="s">
        <v>28926</v>
      </c>
      <c r="F4861"/>
      <c r="G4861"/>
      <c r="H4861"/>
    </row>
    <row r="4862" spans="1:8" ht="15" x14ac:dyDescent="0.25">
      <c r="A4862" s="16">
        <f t="shared" si="75"/>
        <v>39400</v>
      </c>
      <c r="B4862">
        <v>39400</v>
      </c>
      <c r="C4862" t="s">
        <v>28927</v>
      </c>
      <c r="D4862" s="16" t="s">
        <v>7753</v>
      </c>
      <c r="E4862" s="339" t="s">
        <v>28928</v>
      </c>
      <c r="F4862"/>
      <c r="G4862"/>
      <c r="H4862"/>
    </row>
    <row r="4863" spans="1:8" ht="15" x14ac:dyDescent="0.25">
      <c r="A4863" s="16">
        <f t="shared" si="75"/>
        <v>39401</v>
      </c>
      <c r="B4863">
        <v>39401</v>
      </c>
      <c r="C4863" t="s">
        <v>28929</v>
      </c>
      <c r="D4863" s="16" t="s">
        <v>7753</v>
      </c>
      <c r="E4863" s="339" t="s">
        <v>28930</v>
      </c>
      <c r="F4863"/>
      <c r="G4863"/>
      <c r="H4863"/>
    </row>
    <row r="4864" spans="1:8" ht="15" x14ac:dyDescent="0.25">
      <c r="A4864" s="16">
        <f t="shared" si="75"/>
        <v>11652</v>
      </c>
      <c r="B4864">
        <v>11652</v>
      </c>
      <c r="C4864" t="s">
        <v>28931</v>
      </c>
      <c r="D4864" s="16" t="s">
        <v>7753</v>
      </c>
      <c r="E4864" s="339" t="s">
        <v>28932</v>
      </c>
      <c r="F4864"/>
      <c r="G4864"/>
      <c r="H4864"/>
    </row>
    <row r="4865" spans="1:8" ht="15" x14ac:dyDescent="0.25">
      <c r="A4865" s="16">
        <f t="shared" si="75"/>
        <v>13896</v>
      </c>
      <c r="B4865">
        <v>13896</v>
      </c>
      <c r="C4865" t="s">
        <v>28933</v>
      </c>
      <c r="D4865" s="16" t="s">
        <v>7753</v>
      </c>
      <c r="E4865" s="339" t="s">
        <v>28934</v>
      </c>
      <c r="F4865"/>
      <c r="G4865"/>
      <c r="H4865"/>
    </row>
    <row r="4866" spans="1:8" ht="15" x14ac:dyDescent="0.25">
      <c r="A4866" s="16">
        <f t="shared" si="75"/>
        <v>13475</v>
      </c>
      <c r="B4866">
        <v>13475</v>
      </c>
      <c r="C4866" t="s">
        <v>28935</v>
      </c>
      <c r="D4866" s="16" t="s">
        <v>7753</v>
      </c>
      <c r="E4866" s="339" t="s">
        <v>28936</v>
      </c>
      <c r="F4866"/>
      <c r="G4866"/>
      <c r="H4866"/>
    </row>
    <row r="4867" spans="1:8" ht="15" x14ac:dyDescent="0.25">
      <c r="A4867" s="16">
        <f t="shared" ref="A4867:A4930" si="76">B4867</f>
        <v>44491</v>
      </c>
      <c r="B4867">
        <v>44491</v>
      </c>
      <c r="C4867" t="s">
        <v>28937</v>
      </c>
      <c r="D4867" s="16" t="s">
        <v>7753</v>
      </c>
      <c r="E4867" s="339" t="s">
        <v>28938</v>
      </c>
      <c r="F4867"/>
      <c r="G4867"/>
      <c r="H4867"/>
    </row>
    <row r="4868" spans="1:8" ht="15" x14ac:dyDescent="0.25">
      <c r="A4868" s="16">
        <f t="shared" si="76"/>
        <v>44470</v>
      </c>
      <c r="B4868">
        <v>44470</v>
      </c>
      <c r="C4868" t="s">
        <v>28939</v>
      </c>
      <c r="D4868" s="16" t="s">
        <v>7753</v>
      </c>
      <c r="E4868" s="339" t="s">
        <v>28940</v>
      </c>
      <c r="F4868"/>
      <c r="G4868"/>
      <c r="H4868"/>
    </row>
    <row r="4869" spans="1:8" ht="15" x14ac:dyDescent="0.25">
      <c r="A4869" s="16">
        <f t="shared" si="76"/>
        <v>13476</v>
      </c>
      <c r="B4869">
        <v>13476</v>
      </c>
      <c r="C4869" t="s">
        <v>28941</v>
      </c>
      <c r="D4869" s="16" t="s">
        <v>7753</v>
      </c>
      <c r="E4869" s="339" t="s">
        <v>28942</v>
      </c>
      <c r="F4869"/>
      <c r="G4869"/>
      <c r="H4869"/>
    </row>
    <row r="4870" spans="1:8" ht="15" x14ac:dyDescent="0.25">
      <c r="A4870" s="16">
        <f t="shared" si="76"/>
        <v>10488</v>
      </c>
      <c r="B4870">
        <v>10488</v>
      </c>
      <c r="C4870" t="s">
        <v>28943</v>
      </c>
      <c r="D4870" s="16" t="s">
        <v>7753</v>
      </c>
      <c r="E4870" s="339" t="s">
        <v>28944</v>
      </c>
      <c r="F4870"/>
      <c r="G4870"/>
      <c r="H4870"/>
    </row>
    <row r="4871" spans="1:8" ht="15" x14ac:dyDescent="0.25">
      <c r="A4871" s="16">
        <f t="shared" si="76"/>
        <v>13606</v>
      </c>
      <c r="B4871">
        <v>13606</v>
      </c>
      <c r="C4871" t="s">
        <v>28945</v>
      </c>
      <c r="D4871" s="16" t="s">
        <v>7753</v>
      </c>
      <c r="E4871" s="339" t="s">
        <v>28946</v>
      </c>
      <c r="F4871"/>
      <c r="G4871"/>
      <c r="H4871"/>
    </row>
    <row r="4872" spans="1:8" ht="15" x14ac:dyDescent="0.25">
      <c r="A4872" s="16">
        <f t="shared" si="76"/>
        <v>10489</v>
      </c>
      <c r="B4872">
        <v>10489</v>
      </c>
      <c r="C4872" t="s">
        <v>28947</v>
      </c>
      <c r="D4872" s="16" t="s">
        <v>7754</v>
      </c>
      <c r="E4872" s="339" t="s">
        <v>15685</v>
      </c>
      <c r="F4872"/>
      <c r="G4872"/>
      <c r="H4872"/>
    </row>
    <row r="4873" spans="1:8" ht="15" x14ac:dyDescent="0.25">
      <c r="A4873" s="16">
        <f t="shared" si="76"/>
        <v>41073</v>
      </c>
      <c r="B4873">
        <v>41073</v>
      </c>
      <c r="C4873" t="s">
        <v>28948</v>
      </c>
      <c r="D4873" s="16" t="s">
        <v>7813</v>
      </c>
      <c r="E4873" s="339" t="s">
        <v>28949</v>
      </c>
      <c r="F4873"/>
      <c r="G4873"/>
      <c r="H4873"/>
    </row>
    <row r="4874" spans="1:8" ht="15" x14ac:dyDescent="0.25">
      <c r="A4874" s="16">
        <f t="shared" si="76"/>
        <v>34391</v>
      </c>
      <c r="B4874">
        <v>34391</v>
      </c>
      <c r="C4874" t="s">
        <v>28950</v>
      </c>
      <c r="D4874" s="16" t="s">
        <v>7752</v>
      </c>
      <c r="E4874" s="339" t="s">
        <v>28951</v>
      </c>
      <c r="F4874"/>
      <c r="G4874"/>
      <c r="H4874"/>
    </row>
    <row r="4875" spans="1:8" ht="15" x14ac:dyDescent="0.25">
      <c r="A4875" s="16">
        <f t="shared" si="76"/>
        <v>10496</v>
      </c>
      <c r="B4875">
        <v>10496</v>
      </c>
      <c r="C4875" t="s">
        <v>28952</v>
      </c>
      <c r="D4875" s="16" t="s">
        <v>7752</v>
      </c>
      <c r="E4875" s="339" t="s">
        <v>28953</v>
      </c>
      <c r="F4875"/>
      <c r="G4875"/>
      <c r="H4875"/>
    </row>
    <row r="4876" spans="1:8" ht="15" x14ac:dyDescent="0.25">
      <c r="A4876" s="16">
        <f t="shared" si="76"/>
        <v>10497</v>
      </c>
      <c r="B4876">
        <v>10497</v>
      </c>
      <c r="C4876" t="s">
        <v>28954</v>
      </c>
      <c r="D4876" s="16" t="s">
        <v>7752</v>
      </c>
      <c r="E4876" s="339" t="s">
        <v>28955</v>
      </c>
      <c r="F4876"/>
      <c r="G4876"/>
      <c r="H4876"/>
    </row>
    <row r="4877" spans="1:8" ht="15" x14ac:dyDescent="0.25">
      <c r="A4877" s="16">
        <f t="shared" si="76"/>
        <v>10504</v>
      </c>
      <c r="B4877">
        <v>10504</v>
      </c>
      <c r="C4877" t="s">
        <v>28956</v>
      </c>
      <c r="D4877" s="16" t="s">
        <v>7752</v>
      </c>
      <c r="E4877" s="339" t="s">
        <v>28957</v>
      </c>
      <c r="F4877"/>
      <c r="G4877"/>
      <c r="H4877"/>
    </row>
    <row r="4878" spans="1:8" ht="15" x14ac:dyDescent="0.25">
      <c r="A4878" s="16">
        <f t="shared" si="76"/>
        <v>34390</v>
      </c>
      <c r="B4878">
        <v>34390</v>
      </c>
      <c r="C4878" t="s">
        <v>28958</v>
      </c>
      <c r="D4878" s="16" t="s">
        <v>7752</v>
      </c>
      <c r="E4878" s="339" t="s">
        <v>28959</v>
      </c>
      <c r="F4878"/>
      <c r="G4878"/>
      <c r="H4878"/>
    </row>
    <row r="4879" spans="1:8" ht="15" x14ac:dyDescent="0.25">
      <c r="A4879" s="16">
        <f t="shared" si="76"/>
        <v>34389</v>
      </c>
      <c r="B4879">
        <v>34389</v>
      </c>
      <c r="C4879" t="s">
        <v>28960</v>
      </c>
      <c r="D4879" s="16" t="s">
        <v>7752</v>
      </c>
      <c r="E4879" s="339" t="s">
        <v>28961</v>
      </c>
      <c r="F4879"/>
      <c r="G4879"/>
      <c r="H4879"/>
    </row>
    <row r="4880" spans="1:8" ht="15" x14ac:dyDescent="0.25">
      <c r="A4880" s="16">
        <f t="shared" si="76"/>
        <v>34388</v>
      </c>
      <c r="B4880">
        <v>34388</v>
      </c>
      <c r="C4880" t="s">
        <v>28962</v>
      </c>
      <c r="D4880" s="16" t="s">
        <v>7752</v>
      </c>
      <c r="E4880" s="339" t="s">
        <v>28963</v>
      </c>
      <c r="F4880"/>
      <c r="G4880"/>
      <c r="H4880"/>
    </row>
    <row r="4881" spans="1:8" ht="15" x14ac:dyDescent="0.25">
      <c r="A4881" s="16">
        <f t="shared" si="76"/>
        <v>34387</v>
      </c>
      <c r="B4881">
        <v>34387</v>
      </c>
      <c r="C4881" t="s">
        <v>28964</v>
      </c>
      <c r="D4881" s="16" t="s">
        <v>7752</v>
      </c>
      <c r="E4881" s="339" t="s">
        <v>28965</v>
      </c>
      <c r="F4881"/>
      <c r="G4881"/>
      <c r="H4881"/>
    </row>
    <row r="4882" spans="1:8" ht="15" x14ac:dyDescent="0.25">
      <c r="A4882" s="16">
        <f t="shared" si="76"/>
        <v>11188</v>
      </c>
      <c r="B4882">
        <v>11188</v>
      </c>
      <c r="C4882" t="s">
        <v>28966</v>
      </c>
      <c r="D4882" s="16" t="s">
        <v>7752</v>
      </c>
      <c r="E4882" s="339" t="s">
        <v>28967</v>
      </c>
      <c r="F4882"/>
      <c r="G4882"/>
      <c r="H4882"/>
    </row>
    <row r="4883" spans="1:8" ht="15" x14ac:dyDescent="0.25">
      <c r="A4883" s="16">
        <f t="shared" si="76"/>
        <v>11189</v>
      </c>
      <c r="B4883">
        <v>11189</v>
      </c>
      <c r="C4883" t="s">
        <v>28968</v>
      </c>
      <c r="D4883" s="16" t="s">
        <v>7752</v>
      </c>
      <c r="E4883" s="339" t="s">
        <v>28969</v>
      </c>
      <c r="F4883"/>
      <c r="G4883"/>
      <c r="H4883"/>
    </row>
    <row r="4884" spans="1:8" ht="15" x14ac:dyDescent="0.25">
      <c r="A4884" s="16">
        <f t="shared" si="76"/>
        <v>21107</v>
      </c>
      <c r="B4884">
        <v>21107</v>
      </c>
      <c r="C4884" t="s">
        <v>28970</v>
      </c>
      <c r="D4884" s="16" t="s">
        <v>7752</v>
      </c>
      <c r="E4884" s="339" t="s">
        <v>28971</v>
      </c>
      <c r="F4884"/>
      <c r="G4884"/>
      <c r="H4884"/>
    </row>
    <row r="4885" spans="1:8" ht="15" x14ac:dyDescent="0.25">
      <c r="A4885" s="16">
        <f t="shared" si="76"/>
        <v>34386</v>
      </c>
      <c r="B4885">
        <v>34386</v>
      </c>
      <c r="C4885" t="s">
        <v>28972</v>
      </c>
      <c r="D4885" s="16" t="s">
        <v>7752</v>
      </c>
      <c r="E4885" s="339" t="s">
        <v>28973</v>
      </c>
      <c r="F4885"/>
      <c r="G4885"/>
      <c r="H4885"/>
    </row>
    <row r="4886" spans="1:8" ht="15" x14ac:dyDescent="0.25">
      <c r="A4886" s="16">
        <f t="shared" si="76"/>
        <v>10490</v>
      </c>
      <c r="B4886">
        <v>10490</v>
      </c>
      <c r="C4886" t="s">
        <v>28974</v>
      </c>
      <c r="D4886" s="16" t="s">
        <v>7752</v>
      </c>
      <c r="E4886" s="339" t="s">
        <v>28975</v>
      </c>
      <c r="F4886"/>
      <c r="G4886"/>
      <c r="H4886"/>
    </row>
    <row r="4887" spans="1:8" ht="15" x14ac:dyDescent="0.25">
      <c r="A4887" s="16">
        <f t="shared" si="76"/>
        <v>10492</v>
      </c>
      <c r="B4887">
        <v>10492</v>
      </c>
      <c r="C4887" t="s">
        <v>28976</v>
      </c>
      <c r="D4887" s="16" t="s">
        <v>7752</v>
      </c>
      <c r="E4887" s="339" t="s">
        <v>28977</v>
      </c>
      <c r="F4887"/>
      <c r="G4887"/>
      <c r="H4887"/>
    </row>
    <row r="4888" spans="1:8" ht="15" x14ac:dyDescent="0.25">
      <c r="A4888" s="16">
        <f t="shared" si="76"/>
        <v>10493</v>
      </c>
      <c r="B4888">
        <v>10493</v>
      </c>
      <c r="C4888" t="s">
        <v>28978</v>
      </c>
      <c r="D4888" s="16" t="s">
        <v>7752</v>
      </c>
      <c r="E4888" s="339" t="s">
        <v>28961</v>
      </c>
      <c r="F4888"/>
      <c r="G4888"/>
      <c r="H4888"/>
    </row>
    <row r="4889" spans="1:8" ht="15" x14ac:dyDescent="0.25">
      <c r="A4889" s="16">
        <f t="shared" si="76"/>
        <v>10491</v>
      </c>
      <c r="B4889">
        <v>10491</v>
      </c>
      <c r="C4889" t="s">
        <v>28979</v>
      </c>
      <c r="D4889" s="16" t="s">
        <v>7752</v>
      </c>
      <c r="E4889" s="339" t="s">
        <v>16602</v>
      </c>
      <c r="F4889"/>
      <c r="G4889"/>
      <c r="H4889"/>
    </row>
    <row r="4890" spans="1:8" ht="15" x14ac:dyDescent="0.25">
      <c r="A4890" s="16">
        <f t="shared" si="76"/>
        <v>34385</v>
      </c>
      <c r="B4890">
        <v>34385</v>
      </c>
      <c r="C4890" t="s">
        <v>28980</v>
      </c>
      <c r="D4890" s="16" t="s">
        <v>7752</v>
      </c>
      <c r="E4890" s="339" t="s">
        <v>28981</v>
      </c>
      <c r="F4890"/>
      <c r="G4890"/>
      <c r="H4890"/>
    </row>
    <row r="4891" spans="1:8" ht="15" x14ac:dyDescent="0.25">
      <c r="A4891" s="16">
        <f t="shared" si="76"/>
        <v>10499</v>
      </c>
      <c r="B4891">
        <v>10499</v>
      </c>
      <c r="C4891" t="s">
        <v>28982</v>
      </c>
      <c r="D4891" s="16" t="s">
        <v>7752</v>
      </c>
      <c r="E4891" s="339" t="s">
        <v>28983</v>
      </c>
      <c r="F4891"/>
      <c r="G4891"/>
      <c r="H4891"/>
    </row>
    <row r="4892" spans="1:8" ht="15" x14ac:dyDescent="0.25">
      <c r="A4892" s="16">
        <f t="shared" si="76"/>
        <v>34384</v>
      </c>
      <c r="B4892">
        <v>34384</v>
      </c>
      <c r="C4892" t="s">
        <v>28984</v>
      </c>
      <c r="D4892" s="16" t="s">
        <v>7752</v>
      </c>
      <c r="E4892" s="339" t="s">
        <v>28973</v>
      </c>
      <c r="F4892"/>
      <c r="G4892"/>
      <c r="H4892"/>
    </row>
    <row r="4893" spans="1:8" ht="15" x14ac:dyDescent="0.25">
      <c r="A4893" s="16">
        <f t="shared" si="76"/>
        <v>11185</v>
      </c>
      <c r="B4893">
        <v>11185</v>
      </c>
      <c r="C4893" t="s">
        <v>28985</v>
      </c>
      <c r="D4893" s="16" t="s">
        <v>7752</v>
      </c>
      <c r="E4893" s="339" t="s">
        <v>28986</v>
      </c>
      <c r="F4893"/>
      <c r="G4893"/>
      <c r="H4893"/>
    </row>
    <row r="4894" spans="1:8" ht="15" x14ac:dyDescent="0.25">
      <c r="A4894" s="16">
        <f t="shared" si="76"/>
        <v>10507</v>
      </c>
      <c r="B4894">
        <v>10507</v>
      </c>
      <c r="C4894" t="s">
        <v>28987</v>
      </c>
      <c r="D4894" s="16" t="s">
        <v>7752</v>
      </c>
      <c r="E4894" s="339" t="s">
        <v>28988</v>
      </c>
      <c r="F4894"/>
      <c r="G4894"/>
      <c r="H4894"/>
    </row>
    <row r="4895" spans="1:8" ht="15" x14ac:dyDescent="0.25">
      <c r="A4895" s="16">
        <f t="shared" si="76"/>
        <v>10505</v>
      </c>
      <c r="B4895">
        <v>10505</v>
      </c>
      <c r="C4895" t="s">
        <v>28989</v>
      </c>
      <c r="D4895" s="16" t="s">
        <v>7752</v>
      </c>
      <c r="E4895" s="339" t="s">
        <v>28990</v>
      </c>
      <c r="F4895"/>
      <c r="G4895"/>
      <c r="H4895"/>
    </row>
    <row r="4896" spans="1:8" ht="15" x14ac:dyDescent="0.25">
      <c r="A4896" s="16">
        <f t="shared" si="76"/>
        <v>10506</v>
      </c>
      <c r="B4896">
        <v>10506</v>
      </c>
      <c r="C4896" t="s">
        <v>28991</v>
      </c>
      <c r="D4896" s="16" t="s">
        <v>7752</v>
      </c>
      <c r="E4896" s="339" t="s">
        <v>28992</v>
      </c>
      <c r="F4896"/>
      <c r="G4896"/>
      <c r="H4896"/>
    </row>
    <row r="4897" spans="1:8" ht="15" x14ac:dyDescent="0.25">
      <c r="A4897" s="16">
        <f t="shared" si="76"/>
        <v>5031</v>
      </c>
      <c r="B4897">
        <v>5031</v>
      </c>
      <c r="C4897" t="s">
        <v>28993</v>
      </c>
      <c r="D4897" s="16" t="s">
        <v>7752</v>
      </c>
      <c r="E4897" s="339" t="s">
        <v>28994</v>
      </c>
      <c r="F4897"/>
      <c r="G4897"/>
      <c r="H4897"/>
    </row>
    <row r="4898" spans="1:8" ht="15" x14ac:dyDescent="0.25">
      <c r="A4898" s="16">
        <f t="shared" si="76"/>
        <v>10502</v>
      </c>
      <c r="B4898">
        <v>10502</v>
      </c>
      <c r="C4898" t="s">
        <v>28995</v>
      </c>
      <c r="D4898" s="16" t="s">
        <v>7752</v>
      </c>
      <c r="E4898" s="339" t="s">
        <v>21315</v>
      </c>
      <c r="F4898"/>
      <c r="G4898"/>
      <c r="H4898"/>
    </row>
    <row r="4899" spans="1:8" ht="15" x14ac:dyDescent="0.25">
      <c r="A4899" s="16">
        <f t="shared" si="76"/>
        <v>10501</v>
      </c>
      <c r="B4899">
        <v>10501</v>
      </c>
      <c r="C4899" t="s">
        <v>28996</v>
      </c>
      <c r="D4899" s="16" t="s">
        <v>7752</v>
      </c>
      <c r="E4899" s="339" t="s">
        <v>28997</v>
      </c>
      <c r="F4899"/>
      <c r="G4899"/>
      <c r="H4899"/>
    </row>
    <row r="4900" spans="1:8" ht="15" x14ac:dyDescent="0.25">
      <c r="A4900" s="16">
        <f t="shared" si="76"/>
        <v>10503</v>
      </c>
      <c r="B4900">
        <v>10503</v>
      </c>
      <c r="C4900" t="s">
        <v>28998</v>
      </c>
      <c r="D4900" s="16" t="s">
        <v>7752</v>
      </c>
      <c r="E4900" s="339" t="s">
        <v>28999</v>
      </c>
      <c r="F4900"/>
      <c r="G4900"/>
      <c r="H4900"/>
    </row>
    <row r="4901" spans="1:8" ht="15" x14ac:dyDescent="0.25">
      <c r="A4901" s="16">
        <f t="shared" si="76"/>
        <v>4500</v>
      </c>
      <c r="B4901">
        <v>4500</v>
      </c>
      <c r="C4901" t="s">
        <v>29000</v>
      </c>
      <c r="D4901" s="16" t="s">
        <v>7757</v>
      </c>
      <c r="E4901" s="339" t="s">
        <v>13637</v>
      </c>
      <c r="F4901"/>
      <c r="G4901"/>
      <c r="H4901"/>
    </row>
    <row r="4902" spans="1:8" ht="15" x14ac:dyDescent="0.25">
      <c r="A4902" s="16">
        <f t="shared" si="76"/>
        <v>4448</v>
      </c>
      <c r="B4902">
        <v>4448</v>
      </c>
      <c r="C4902" t="s">
        <v>29001</v>
      </c>
      <c r="D4902" s="16" t="s">
        <v>7757</v>
      </c>
      <c r="E4902" s="339" t="s">
        <v>15464</v>
      </c>
      <c r="F4902"/>
      <c r="G4902"/>
      <c r="H4902"/>
    </row>
    <row r="4903" spans="1:8" ht="15" x14ac:dyDescent="0.25">
      <c r="A4903" s="16">
        <f t="shared" si="76"/>
        <v>20213</v>
      </c>
      <c r="B4903">
        <v>20213</v>
      </c>
      <c r="C4903" t="s">
        <v>29002</v>
      </c>
      <c r="D4903" s="16" t="s">
        <v>7757</v>
      </c>
      <c r="E4903" s="339" t="s">
        <v>29003</v>
      </c>
      <c r="F4903"/>
      <c r="G4903"/>
      <c r="H4903"/>
    </row>
    <row r="4904" spans="1:8" ht="15" x14ac:dyDescent="0.25">
      <c r="A4904" s="16">
        <f t="shared" si="76"/>
        <v>20211</v>
      </c>
      <c r="B4904">
        <v>20211</v>
      </c>
      <c r="C4904" t="s">
        <v>29004</v>
      </c>
      <c r="D4904" s="16" t="s">
        <v>7757</v>
      </c>
      <c r="E4904" s="339" t="s">
        <v>27635</v>
      </c>
      <c r="F4904"/>
      <c r="G4904"/>
      <c r="H4904"/>
    </row>
    <row r="4905" spans="1:8" ht="15" x14ac:dyDescent="0.25">
      <c r="A4905" s="16">
        <f t="shared" si="76"/>
        <v>40270</v>
      </c>
      <c r="B4905">
        <v>40270</v>
      </c>
      <c r="C4905" t="s">
        <v>29005</v>
      </c>
      <c r="D4905" s="16" t="s">
        <v>7757</v>
      </c>
      <c r="E4905" s="339" t="s">
        <v>29006</v>
      </c>
      <c r="F4905"/>
      <c r="G4905"/>
      <c r="H4905"/>
    </row>
    <row r="4906" spans="1:8" ht="15" x14ac:dyDescent="0.25">
      <c r="A4906" s="16">
        <f t="shared" si="76"/>
        <v>4425</v>
      </c>
      <c r="B4906">
        <v>4425</v>
      </c>
      <c r="C4906" t="s">
        <v>29007</v>
      </c>
      <c r="D4906" s="16" t="s">
        <v>7757</v>
      </c>
      <c r="E4906" s="339" t="s">
        <v>15592</v>
      </c>
      <c r="F4906"/>
      <c r="G4906"/>
      <c r="H4906"/>
    </row>
    <row r="4907" spans="1:8" ht="15" x14ac:dyDescent="0.25">
      <c r="A4907" s="16">
        <f t="shared" si="76"/>
        <v>4472</v>
      </c>
      <c r="B4907">
        <v>4472</v>
      </c>
      <c r="C4907" t="s">
        <v>29008</v>
      </c>
      <c r="D4907" s="16" t="s">
        <v>7757</v>
      </c>
      <c r="E4907" s="339" t="s">
        <v>29009</v>
      </c>
      <c r="F4907"/>
      <c r="G4907"/>
      <c r="H4907"/>
    </row>
    <row r="4908" spans="1:8" ht="15" x14ac:dyDescent="0.25">
      <c r="A4908" s="16">
        <f t="shared" si="76"/>
        <v>35272</v>
      </c>
      <c r="B4908">
        <v>35272</v>
      </c>
      <c r="C4908" t="s">
        <v>29010</v>
      </c>
      <c r="D4908" s="16" t="s">
        <v>7757</v>
      </c>
      <c r="E4908" s="339" t="s">
        <v>29011</v>
      </c>
      <c r="F4908"/>
      <c r="G4908"/>
      <c r="H4908"/>
    </row>
    <row r="4909" spans="1:8" ht="15" x14ac:dyDescent="0.25">
      <c r="A4909" s="16">
        <f t="shared" si="76"/>
        <v>4481</v>
      </c>
      <c r="B4909">
        <v>4481</v>
      </c>
      <c r="C4909" t="s">
        <v>29012</v>
      </c>
      <c r="D4909" s="16" t="s">
        <v>7757</v>
      </c>
      <c r="E4909" s="339" t="s">
        <v>14898</v>
      </c>
      <c r="F4909"/>
      <c r="G4909"/>
      <c r="H4909"/>
    </row>
    <row r="4910" spans="1:8" ht="15" x14ac:dyDescent="0.25">
      <c r="A4910" s="16">
        <f t="shared" si="76"/>
        <v>34345</v>
      </c>
      <c r="B4910">
        <v>34345</v>
      </c>
      <c r="C4910" t="s">
        <v>29013</v>
      </c>
      <c r="D4910" s="16" t="s">
        <v>7754</v>
      </c>
      <c r="E4910" s="339" t="s">
        <v>12599</v>
      </c>
      <c r="F4910"/>
      <c r="G4910"/>
      <c r="H4910"/>
    </row>
    <row r="4911" spans="1:8" ht="15" x14ac:dyDescent="0.25">
      <c r="A4911" s="16">
        <f t="shared" si="76"/>
        <v>41096</v>
      </c>
      <c r="B4911">
        <v>41096</v>
      </c>
      <c r="C4911" t="s">
        <v>29014</v>
      </c>
      <c r="D4911" s="16" t="s">
        <v>7813</v>
      </c>
      <c r="E4911" s="339" t="s">
        <v>27402</v>
      </c>
      <c r="F4911"/>
      <c r="G4911"/>
      <c r="H4911"/>
    </row>
    <row r="4912" spans="1:8" ht="15" x14ac:dyDescent="0.25">
      <c r="A4912" s="16">
        <f t="shared" si="76"/>
        <v>41776</v>
      </c>
      <c r="B4912">
        <v>41776</v>
      </c>
      <c r="C4912" t="s">
        <v>29015</v>
      </c>
      <c r="D4912" s="16" t="s">
        <v>7754</v>
      </c>
      <c r="E4912" s="339" t="s">
        <v>16585</v>
      </c>
      <c r="F4912"/>
      <c r="G4912"/>
      <c r="H4912"/>
    </row>
    <row r="4913" spans="1:8" ht="15" x14ac:dyDescent="0.25">
      <c r="A4913" s="16" t="str">
        <f t="shared" si="76"/>
        <v>IUC004</v>
      </c>
      <c r="B4913" s="119" t="s">
        <v>7310</v>
      </c>
      <c r="C4913" s="119" t="s">
        <v>7311</v>
      </c>
      <c r="D4913" s="352" t="s">
        <v>3</v>
      </c>
      <c r="E4913" s="353">
        <v>61.31</v>
      </c>
      <c r="F4913" s="119" t="s">
        <v>14952</v>
      </c>
      <c r="G4913" s="119" t="s">
        <v>14947</v>
      </c>
      <c r="H4913" s="119" t="s">
        <v>29016</v>
      </c>
    </row>
    <row r="4914" spans="1:8" ht="15" x14ac:dyDescent="0.25">
      <c r="A4914" s="16" t="str">
        <f t="shared" si="76"/>
        <v>IUC005</v>
      </c>
      <c r="B4914" s="119" t="s">
        <v>261</v>
      </c>
      <c r="C4914" s="119" t="s">
        <v>262</v>
      </c>
      <c r="D4914" s="352" t="s">
        <v>1</v>
      </c>
      <c r="E4914" s="353">
        <v>20.02</v>
      </c>
      <c r="F4914" s="119" t="s">
        <v>14952</v>
      </c>
      <c r="G4914" s="119" t="s">
        <v>14947</v>
      </c>
      <c r="H4914" s="119" t="s">
        <v>29016</v>
      </c>
    </row>
    <row r="4915" spans="1:8" ht="15" x14ac:dyDescent="0.25">
      <c r="A4915" s="16" t="str">
        <f t="shared" si="76"/>
        <v>IUS009</v>
      </c>
      <c r="B4915" s="119" t="s">
        <v>395</v>
      </c>
      <c r="C4915" s="119" t="s">
        <v>396</v>
      </c>
      <c r="D4915" s="352" t="s">
        <v>221</v>
      </c>
      <c r="E4915" s="353">
        <v>14.99</v>
      </c>
      <c r="F4915" s="119" t="s">
        <v>14952</v>
      </c>
      <c r="G4915" s="119" t="s">
        <v>14947</v>
      </c>
      <c r="H4915" s="119" t="s">
        <v>29016</v>
      </c>
    </row>
    <row r="4916" spans="1:8" ht="15" x14ac:dyDescent="0.25">
      <c r="A4916" s="16" t="str">
        <f t="shared" si="76"/>
        <v>IUS0011</v>
      </c>
      <c r="B4916" s="119" t="s">
        <v>367</v>
      </c>
      <c r="C4916" s="119" t="s">
        <v>16755</v>
      </c>
      <c r="D4916" s="352" t="s">
        <v>1</v>
      </c>
      <c r="E4916" s="353">
        <v>244.2</v>
      </c>
      <c r="F4916" s="119" t="s">
        <v>14952</v>
      </c>
      <c r="G4916" s="119" t="s">
        <v>14947</v>
      </c>
      <c r="H4916" s="119" t="s">
        <v>29016</v>
      </c>
    </row>
    <row r="4917" spans="1:8" ht="15" x14ac:dyDescent="0.25">
      <c r="A4917" s="16" t="str">
        <f t="shared" si="76"/>
        <v>IUC003</v>
      </c>
      <c r="B4917" s="119" t="s">
        <v>259</v>
      </c>
      <c r="C4917" s="119" t="s">
        <v>260</v>
      </c>
      <c r="D4917" s="352" t="s">
        <v>1</v>
      </c>
      <c r="E4917" s="353">
        <v>7.01</v>
      </c>
      <c r="F4917" s="119" t="s">
        <v>14952</v>
      </c>
      <c r="G4917" s="119" t="s">
        <v>14947</v>
      </c>
      <c r="H4917" s="119" t="s">
        <v>29016</v>
      </c>
    </row>
    <row r="4918" spans="1:8" ht="15" x14ac:dyDescent="0.25">
      <c r="A4918" s="16" t="str">
        <f t="shared" si="76"/>
        <v>IUS007</v>
      </c>
      <c r="B4918" s="119" t="s">
        <v>391</v>
      </c>
      <c r="C4918" s="119" t="s">
        <v>392</v>
      </c>
      <c r="D4918" s="352" t="s">
        <v>1</v>
      </c>
      <c r="E4918" s="353">
        <v>10098</v>
      </c>
      <c r="F4918" s="119" t="s">
        <v>14952</v>
      </c>
      <c r="G4918" s="119" t="s">
        <v>14947</v>
      </c>
      <c r="H4918" s="119" t="s">
        <v>29016</v>
      </c>
    </row>
    <row r="4919" spans="1:8" ht="15" x14ac:dyDescent="0.25">
      <c r="A4919" s="16" t="str">
        <f t="shared" si="76"/>
        <v>IUC002</v>
      </c>
      <c r="B4919" s="119" t="s">
        <v>257</v>
      </c>
      <c r="C4919" s="119" t="s">
        <v>258</v>
      </c>
      <c r="D4919" s="352" t="s">
        <v>3</v>
      </c>
      <c r="E4919" s="353">
        <v>68.069999999999993</v>
      </c>
      <c r="F4919" s="119" t="s">
        <v>14952</v>
      </c>
      <c r="G4919" s="119" t="s">
        <v>14947</v>
      </c>
      <c r="H4919" s="119" t="s">
        <v>29016</v>
      </c>
    </row>
    <row r="4920" spans="1:8" ht="15" x14ac:dyDescent="0.25">
      <c r="A4920" s="16" t="str">
        <f t="shared" si="76"/>
        <v>IUS008</v>
      </c>
      <c r="B4920" s="119" t="s">
        <v>393</v>
      </c>
      <c r="C4920" s="119" t="s">
        <v>394</v>
      </c>
      <c r="D4920" s="352" t="s">
        <v>1</v>
      </c>
      <c r="E4920" s="353">
        <v>5926.8</v>
      </c>
      <c r="F4920" s="119" t="s">
        <v>14952</v>
      </c>
      <c r="G4920" s="119" t="s">
        <v>14947</v>
      </c>
      <c r="H4920" s="119" t="s">
        <v>29016</v>
      </c>
    </row>
    <row r="4921" spans="1:8" ht="15" x14ac:dyDescent="0.25">
      <c r="A4921" s="16" t="str">
        <f t="shared" si="76"/>
        <v>IUD004</v>
      </c>
      <c r="B4921" s="119" t="s">
        <v>280</v>
      </c>
      <c r="C4921" s="119" t="s">
        <v>281</v>
      </c>
      <c r="D4921" s="352" t="s">
        <v>2</v>
      </c>
      <c r="E4921" s="353">
        <v>178.55</v>
      </c>
      <c r="F4921" s="119" t="s">
        <v>14952</v>
      </c>
      <c r="G4921" s="119" t="s">
        <v>14947</v>
      </c>
      <c r="H4921" s="119" t="s">
        <v>29016</v>
      </c>
    </row>
    <row r="4922" spans="1:8" ht="15" x14ac:dyDescent="0.25">
      <c r="A4922" s="16" t="str">
        <f t="shared" si="76"/>
        <v>IUS0010</v>
      </c>
      <c r="B4922" s="119" t="s">
        <v>365</v>
      </c>
      <c r="C4922" s="119" t="s">
        <v>366</v>
      </c>
      <c r="D4922" s="352" t="s">
        <v>1</v>
      </c>
      <c r="E4922" s="353">
        <v>0.56999999999999995</v>
      </c>
      <c r="F4922" s="119" t="s">
        <v>14952</v>
      </c>
      <c r="G4922" s="119" t="s">
        <v>14947</v>
      </c>
      <c r="H4922" s="119" t="s">
        <v>29016</v>
      </c>
    </row>
    <row r="4923" spans="1:8" ht="15" x14ac:dyDescent="0.25">
      <c r="A4923" s="16" t="str">
        <f t="shared" si="76"/>
        <v>PD00001</v>
      </c>
      <c r="B4923" s="119" t="s">
        <v>16977</v>
      </c>
      <c r="C4923" s="119" t="s">
        <v>16978</v>
      </c>
      <c r="D4923" s="352" t="s">
        <v>1</v>
      </c>
      <c r="E4923" s="353">
        <v>0</v>
      </c>
      <c r="F4923" s="119" t="s">
        <v>14952</v>
      </c>
      <c r="G4923" s="119" t="s">
        <v>14947</v>
      </c>
      <c r="H4923" s="119" t="s">
        <v>29016</v>
      </c>
    </row>
    <row r="4924" spans="1:8" ht="15" x14ac:dyDescent="0.25">
      <c r="A4924" s="16" t="str">
        <f t="shared" si="76"/>
        <v>IUD002</v>
      </c>
      <c r="B4924" s="119" t="s">
        <v>276</v>
      </c>
      <c r="C4924" s="119" t="s">
        <v>277</v>
      </c>
      <c r="D4924" s="352" t="s">
        <v>1</v>
      </c>
      <c r="E4924" s="353">
        <v>765.53</v>
      </c>
      <c r="F4924" s="119" t="s">
        <v>14952</v>
      </c>
      <c r="G4924" s="119" t="s">
        <v>14947</v>
      </c>
      <c r="H4924" s="119" t="s">
        <v>29016</v>
      </c>
    </row>
    <row r="4925" spans="1:8" ht="15" x14ac:dyDescent="0.25">
      <c r="A4925" s="16" t="str">
        <f t="shared" si="76"/>
        <v>IUMA0002</v>
      </c>
      <c r="B4925" s="119" t="s">
        <v>347</v>
      </c>
      <c r="C4925" s="119" t="s">
        <v>29017</v>
      </c>
      <c r="D4925" s="352" t="s">
        <v>3</v>
      </c>
      <c r="E4925" s="353">
        <v>321.67</v>
      </c>
      <c r="F4925" s="119" t="s">
        <v>14952</v>
      </c>
      <c r="G4925" s="119" t="s">
        <v>14947</v>
      </c>
      <c r="H4925" s="119" t="s">
        <v>29016</v>
      </c>
    </row>
    <row r="4926" spans="1:8" ht="15" x14ac:dyDescent="0.25">
      <c r="A4926" s="16" t="str">
        <f t="shared" si="76"/>
        <v>IUS001</v>
      </c>
      <c r="B4926" s="119" t="s">
        <v>364</v>
      </c>
      <c r="C4926" s="119" t="s">
        <v>29018</v>
      </c>
      <c r="D4926" s="352" t="s">
        <v>1</v>
      </c>
      <c r="E4926" s="353">
        <v>54.16</v>
      </c>
      <c r="F4926" s="119" t="s">
        <v>14952</v>
      </c>
      <c r="G4926" s="119" t="s">
        <v>14947</v>
      </c>
      <c r="H4926" s="119" t="s">
        <v>29016</v>
      </c>
    </row>
    <row r="4927" spans="1:8" ht="15" x14ac:dyDescent="0.25">
      <c r="A4927" s="16" t="str">
        <f t="shared" si="76"/>
        <v>IUS002</v>
      </c>
      <c r="B4927" s="119" t="s">
        <v>383</v>
      </c>
      <c r="C4927" s="119" t="s">
        <v>29019</v>
      </c>
      <c r="D4927" s="352" t="s">
        <v>221</v>
      </c>
      <c r="E4927" s="353">
        <v>35.35</v>
      </c>
      <c r="F4927" s="119" t="s">
        <v>14952</v>
      </c>
      <c r="G4927" s="119" t="s">
        <v>14947</v>
      </c>
      <c r="H4927" s="119" t="s">
        <v>29016</v>
      </c>
    </row>
    <row r="4928" spans="1:8" ht="15" x14ac:dyDescent="0.25">
      <c r="A4928" s="16" t="str">
        <f t="shared" si="76"/>
        <v>IUP0001</v>
      </c>
      <c r="B4928" s="119" t="s">
        <v>349</v>
      </c>
      <c r="C4928" s="119" t="s">
        <v>350</v>
      </c>
      <c r="D4928" s="352" t="s">
        <v>351</v>
      </c>
      <c r="E4928" s="353">
        <v>5690</v>
      </c>
      <c r="F4928" s="119" t="s">
        <v>14952</v>
      </c>
      <c r="G4928" s="119" t="s">
        <v>14947</v>
      </c>
      <c r="H4928" s="119" t="s">
        <v>29016</v>
      </c>
    </row>
    <row r="4929" spans="1:8" ht="15" x14ac:dyDescent="0.25">
      <c r="A4929" s="16" t="str">
        <f t="shared" si="76"/>
        <v>IUS003</v>
      </c>
      <c r="B4929" s="119" t="s">
        <v>387</v>
      </c>
      <c r="C4929" s="119" t="s">
        <v>29020</v>
      </c>
      <c r="D4929" s="352" t="s">
        <v>1</v>
      </c>
      <c r="E4929" s="353">
        <v>54.16</v>
      </c>
      <c r="F4929" s="119" t="s">
        <v>14952</v>
      </c>
      <c r="G4929" s="119" t="s">
        <v>14947</v>
      </c>
      <c r="H4929" s="119" t="s">
        <v>29016</v>
      </c>
    </row>
    <row r="4930" spans="1:8" ht="15" x14ac:dyDescent="0.25">
      <c r="A4930" s="16" t="str">
        <f t="shared" si="76"/>
        <v>IUS004</v>
      </c>
      <c r="B4930" s="119" t="s">
        <v>388</v>
      </c>
      <c r="C4930" s="119" t="s">
        <v>29021</v>
      </c>
      <c r="D4930" s="352" t="s">
        <v>1</v>
      </c>
      <c r="E4930" s="353">
        <v>55.86</v>
      </c>
      <c r="F4930" s="119" t="s">
        <v>14952</v>
      </c>
      <c r="G4930" s="119" t="s">
        <v>14947</v>
      </c>
      <c r="H4930" s="119" t="s">
        <v>29016</v>
      </c>
    </row>
    <row r="4931" spans="1:8" ht="15" x14ac:dyDescent="0.25">
      <c r="A4931" s="16" t="str">
        <f t="shared" ref="A4931:A4994" si="77">B4931</f>
        <v>IUS005</v>
      </c>
      <c r="B4931" s="119" t="s">
        <v>389</v>
      </c>
      <c r="C4931" s="119" t="s">
        <v>29022</v>
      </c>
      <c r="D4931" s="352" t="s">
        <v>221</v>
      </c>
      <c r="E4931" s="353">
        <v>35.35</v>
      </c>
      <c r="F4931" s="119" t="s">
        <v>14952</v>
      </c>
      <c r="G4931" s="119" t="s">
        <v>14947</v>
      </c>
      <c r="H4931" s="119" t="s">
        <v>29016</v>
      </c>
    </row>
    <row r="4932" spans="1:8" ht="15" x14ac:dyDescent="0.25">
      <c r="A4932" s="16" t="str">
        <f t="shared" si="77"/>
        <v>IUC001</v>
      </c>
      <c r="B4932" s="119" t="s">
        <v>250</v>
      </c>
      <c r="C4932" s="119" t="s">
        <v>15738</v>
      </c>
      <c r="D4932" s="352" t="s">
        <v>251</v>
      </c>
      <c r="E4932" s="353">
        <v>1948.64</v>
      </c>
      <c r="F4932" s="119" t="s">
        <v>14952</v>
      </c>
      <c r="G4932" s="119" t="s">
        <v>14947</v>
      </c>
      <c r="H4932" s="119" t="s">
        <v>29016</v>
      </c>
    </row>
    <row r="4933" spans="1:8" ht="15" x14ac:dyDescent="0.25">
      <c r="A4933" s="16" t="str">
        <f t="shared" si="77"/>
        <v>IUMA0001</v>
      </c>
      <c r="B4933" s="119" t="s">
        <v>345</v>
      </c>
      <c r="C4933" s="119" t="s">
        <v>29023</v>
      </c>
      <c r="D4933" s="352" t="s">
        <v>346</v>
      </c>
      <c r="E4933" s="353">
        <v>22.83</v>
      </c>
      <c r="F4933" s="119" t="s">
        <v>14952</v>
      </c>
      <c r="G4933" s="119" t="s">
        <v>14947</v>
      </c>
      <c r="H4933" s="119" t="s">
        <v>29016</v>
      </c>
    </row>
    <row r="4934" spans="1:8" ht="15" x14ac:dyDescent="0.25">
      <c r="A4934" s="16" t="str">
        <f t="shared" si="77"/>
        <v>IUD001</v>
      </c>
      <c r="B4934" s="119" t="s">
        <v>274</v>
      </c>
      <c r="C4934" s="119" t="s">
        <v>275</v>
      </c>
      <c r="D4934" s="352" t="s">
        <v>1</v>
      </c>
      <c r="E4934" s="353">
        <v>297.3</v>
      </c>
      <c r="F4934" s="119" t="s">
        <v>14952</v>
      </c>
      <c r="G4934" s="119" t="s">
        <v>14947</v>
      </c>
      <c r="H4934" s="119" t="s">
        <v>29016</v>
      </c>
    </row>
    <row r="4935" spans="1:8" ht="15" x14ac:dyDescent="0.25">
      <c r="A4935" s="16" t="str">
        <f t="shared" si="77"/>
        <v>PIU0003</v>
      </c>
      <c r="B4935" s="119" t="s">
        <v>16989</v>
      </c>
      <c r="C4935" s="119" t="s">
        <v>29024</v>
      </c>
      <c r="D4935" s="352" t="s">
        <v>5</v>
      </c>
      <c r="E4935" s="353">
        <v>0</v>
      </c>
      <c r="F4935" s="119" t="s">
        <v>14952</v>
      </c>
      <c r="G4935" s="119" t="s">
        <v>14947</v>
      </c>
      <c r="H4935" s="119" t="s">
        <v>29016</v>
      </c>
    </row>
    <row r="4936" spans="1:8" ht="15" x14ac:dyDescent="0.25">
      <c r="A4936" s="16" t="str">
        <f t="shared" si="77"/>
        <v>IUTR001</v>
      </c>
      <c r="B4936" s="119" t="s">
        <v>16756</v>
      </c>
      <c r="C4936" s="119" t="s">
        <v>29025</v>
      </c>
      <c r="D4936" s="352" t="s">
        <v>138</v>
      </c>
      <c r="E4936" s="353">
        <v>1.68</v>
      </c>
      <c r="F4936" s="119" t="s">
        <v>14952</v>
      </c>
      <c r="G4936" s="119" t="s">
        <v>14947</v>
      </c>
      <c r="H4936" s="119" t="s">
        <v>29016</v>
      </c>
    </row>
    <row r="4937" spans="1:8" ht="15" x14ac:dyDescent="0.25">
      <c r="A4937" s="16" t="str">
        <f t="shared" si="77"/>
        <v>IUP0003</v>
      </c>
      <c r="B4937" s="119" t="s">
        <v>354</v>
      </c>
      <c r="C4937" s="119" t="s">
        <v>20043</v>
      </c>
      <c r="D4937" s="352" t="s">
        <v>221</v>
      </c>
      <c r="E4937" s="353">
        <v>31.98</v>
      </c>
      <c r="F4937" s="119" t="s">
        <v>14952</v>
      </c>
      <c r="G4937" s="119" t="s">
        <v>14947</v>
      </c>
      <c r="H4937" s="119" t="s">
        <v>29016</v>
      </c>
    </row>
    <row r="4938" spans="1:8" ht="15" x14ac:dyDescent="0.25">
      <c r="A4938" s="16" t="str">
        <f t="shared" si="77"/>
        <v>IUP0005</v>
      </c>
      <c r="B4938" s="119" t="s">
        <v>356</v>
      </c>
      <c r="C4938" s="119" t="s">
        <v>357</v>
      </c>
      <c r="D4938" s="352" t="s">
        <v>346</v>
      </c>
      <c r="E4938" s="353">
        <v>9.84</v>
      </c>
      <c r="F4938" s="119" t="s">
        <v>14952</v>
      </c>
      <c r="G4938" s="119" t="s">
        <v>14947</v>
      </c>
      <c r="H4938" s="119" t="s">
        <v>29016</v>
      </c>
    </row>
    <row r="4939" spans="1:8" ht="15" x14ac:dyDescent="0.25">
      <c r="A4939" s="16" t="str">
        <f t="shared" si="77"/>
        <v>IUS006</v>
      </c>
      <c r="B4939" s="119" t="s">
        <v>390</v>
      </c>
      <c r="C4939" s="119" t="s">
        <v>29026</v>
      </c>
      <c r="D4939" s="352" t="s">
        <v>369</v>
      </c>
      <c r="E4939" s="353">
        <v>410.95</v>
      </c>
      <c r="F4939" s="119" t="s">
        <v>14952</v>
      </c>
      <c r="G4939" s="119" t="s">
        <v>14947</v>
      </c>
      <c r="H4939" s="119" t="s">
        <v>29016</v>
      </c>
    </row>
    <row r="4940" spans="1:8" ht="15" x14ac:dyDescent="0.25">
      <c r="A4940" s="16" t="str">
        <f t="shared" si="77"/>
        <v>IUTR002</v>
      </c>
      <c r="B4940" s="119" t="s">
        <v>16757</v>
      </c>
      <c r="C4940" s="119" t="s">
        <v>16758</v>
      </c>
      <c r="D4940" s="352" t="s">
        <v>351</v>
      </c>
      <c r="E4940" s="353">
        <v>35.58</v>
      </c>
      <c r="F4940" s="119" t="s">
        <v>14952</v>
      </c>
      <c r="G4940" s="119" t="s">
        <v>14947</v>
      </c>
      <c r="H4940" s="119" t="s">
        <v>29016</v>
      </c>
    </row>
    <row r="4941" spans="1:8" ht="15" x14ac:dyDescent="0.25">
      <c r="A4941" s="16" t="str">
        <f t="shared" si="77"/>
        <v>IUD003</v>
      </c>
      <c r="B4941" s="119" t="s">
        <v>278</v>
      </c>
      <c r="C4941" s="119" t="s">
        <v>279</v>
      </c>
      <c r="D4941" s="352" t="s">
        <v>1</v>
      </c>
      <c r="E4941" s="353">
        <v>738.24</v>
      </c>
      <c r="F4941" s="119" t="s">
        <v>14952</v>
      </c>
      <c r="G4941" s="119" t="s">
        <v>14947</v>
      </c>
      <c r="H4941" s="119" t="s">
        <v>29016</v>
      </c>
    </row>
    <row r="4942" spans="1:8" ht="15" x14ac:dyDescent="0.25">
      <c r="A4942" s="16" t="str">
        <f t="shared" si="77"/>
        <v>IUP0002</v>
      </c>
      <c r="B4942" s="119" t="s">
        <v>352</v>
      </c>
      <c r="C4942" s="119" t="s">
        <v>353</v>
      </c>
      <c r="D4942" s="352" t="s">
        <v>221</v>
      </c>
      <c r="E4942" s="353">
        <v>9.68</v>
      </c>
      <c r="F4942" s="119" t="s">
        <v>14952</v>
      </c>
      <c r="G4942" s="119" t="s">
        <v>14947</v>
      </c>
      <c r="H4942" s="119" t="s">
        <v>29016</v>
      </c>
    </row>
    <row r="4943" spans="1:8" ht="15" x14ac:dyDescent="0.25">
      <c r="A4943" s="16" t="str">
        <f t="shared" si="77"/>
        <v>IUP0004</v>
      </c>
      <c r="B4943" s="119" t="s">
        <v>355</v>
      </c>
      <c r="C4943" s="119" t="s">
        <v>15742</v>
      </c>
      <c r="D4943" s="352" t="s">
        <v>2</v>
      </c>
      <c r="E4943" s="353">
        <v>8.9499999999999993</v>
      </c>
      <c r="F4943" s="119" t="s">
        <v>14952</v>
      </c>
      <c r="G4943" s="119" t="s">
        <v>14947</v>
      </c>
      <c r="H4943" s="119" t="s">
        <v>29016</v>
      </c>
    </row>
    <row r="4944" spans="1:8" ht="15" x14ac:dyDescent="0.25">
      <c r="A4944" s="16" t="str">
        <f t="shared" si="77"/>
        <v>IUC007</v>
      </c>
      <c r="B4944" s="119" t="s">
        <v>265</v>
      </c>
      <c r="C4944" s="119" t="s">
        <v>266</v>
      </c>
      <c r="D4944" s="352" t="s">
        <v>2</v>
      </c>
      <c r="E4944" s="353">
        <v>2530.44</v>
      </c>
      <c r="F4944" s="119" t="s">
        <v>14952</v>
      </c>
      <c r="G4944" s="119" t="s">
        <v>14947</v>
      </c>
      <c r="H4944" s="119" t="s">
        <v>29016</v>
      </c>
    </row>
    <row r="4945" spans="1:8" ht="15" x14ac:dyDescent="0.25">
      <c r="A4945" s="16" t="str">
        <f t="shared" si="77"/>
        <v>IUC006</v>
      </c>
      <c r="B4945" s="119" t="s">
        <v>263</v>
      </c>
      <c r="C4945" s="119" t="s">
        <v>264</v>
      </c>
      <c r="D4945" s="352" t="s">
        <v>2</v>
      </c>
      <c r="E4945" s="353">
        <v>448.8</v>
      </c>
      <c r="F4945" s="119" t="s">
        <v>14952</v>
      </c>
      <c r="G4945" s="119" t="s">
        <v>14947</v>
      </c>
      <c r="H4945" s="119" t="s">
        <v>29016</v>
      </c>
    </row>
    <row r="4946" spans="1:8" ht="15" x14ac:dyDescent="0.25">
      <c r="A4946" s="16" t="str">
        <f t="shared" si="77"/>
        <v>IUS0013</v>
      </c>
      <c r="B4946" s="119" t="s">
        <v>370</v>
      </c>
      <c r="C4946" s="119" t="s">
        <v>29027</v>
      </c>
      <c r="D4946" s="352" t="s">
        <v>1</v>
      </c>
      <c r="E4946" s="353">
        <v>17.46</v>
      </c>
      <c r="F4946" s="119" t="s">
        <v>14952</v>
      </c>
      <c r="G4946" s="119" t="s">
        <v>14947</v>
      </c>
      <c r="H4946" s="119" t="s">
        <v>29016</v>
      </c>
    </row>
    <row r="4947" spans="1:8" ht="15" x14ac:dyDescent="0.25">
      <c r="A4947" s="16" t="str">
        <f t="shared" si="77"/>
        <v>IUP0006</v>
      </c>
      <c r="B4947" s="119" t="s">
        <v>358</v>
      </c>
      <c r="C4947" s="119" t="s">
        <v>29028</v>
      </c>
      <c r="D4947" s="352" t="s">
        <v>221</v>
      </c>
      <c r="E4947" s="353">
        <v>11.95</v>
      </c>
      <c r="F4947" s="119" t="s">
        <v>14952</v>
      </c>
      <c r="G4947" s="119" t="s">
        <v>14947</v>
      </c>
      <c r="H4947" s="119" t="s">
        <v>29016</v>
      </c>
    </row>
    <row r="4948" spans="1:8" ht="15" x14ac:dyDescent="0.25">
      <c r="A4948" s="16" t="str">
        <f t="shared" si="77"/>
        <v>IUC008</v>
      </c>
      <c r="B4948" s="119" t="s">
        <v>16745</v>
      </c>
      <c r="C4948" s="119" t="s">
        <v>16746</v>
      </c>
      <c r="D4948" s="352" t="s">
        <v>5</v>
      </c>
      <c r="E4948" s="353">
        <v>0</v>
      </c>
      <c r="F4948" s="119" t="s">
        <v>14952</v>
      </c>
      <c r="G4948" s="119" t="s">
        <v>14947</v>
      </c>
      <c r="H4948" s="119" t="s">
        <v>29016</v>
      </c>
    </row>
    <row r="4949" spans="1:8" ht="15" x14ac:dyDescent="0.25">
      <c r="A4949" s="16" t="str">
        <f t="shared" si="77"/>
        <v>IUD005</v>
      </c>
      <c r="B4949" s="119" t="s">
        <v>282</v>
      </c>
      <c r="C4949" s="119" t="s">
        <v>283</v>
      </c>
      <c r="D4949" s="352" t="s">
        <v>2</v>
      </c>
      <c r="E4949" s="353">
        <v>66.739999999999995</v>
      </c>
      <c r="F4949" s="119" t="s">
        <v>14952</v>
      </c>
      <c r="G4949" s="119" t="s">
        <v>14947</v>
      </c>
      <c r="H4949" s="119" t="s">
        <v>29016</v>
      </c>
    </row>
    <row r="4950" spans="1:8" ht="15" x14ac:dyDescent="0.25">
      <c r="A4950" s="16" t="str">
        <f t="shared" si="77"/>
        <v>IUS0012</v>
      </c>
      <c r="B4950" s="119" t="s">
        <v>368</v>
      </c>
      <c r="C4950" s="119" t="s">
        <v>29029</v>
      </c>
      <c r="D4950" s="352" t="s">
        <v>369</v>
      </c>
      <c r="E4950" s="353">
        <v>1657.46</v>
      </c>
      <c r="F4950" s="119" t="s">
        <v>14952</v>
      </c>
      <c r="G4950" s="119" t="s">
        <v>14947</v>
      </c>
      <c r="H4950" s="119" t="s">
        <v>29016</v>
      </c>
    </row>
    <row r="4951" spans="1:8" ht="15" x14ac:dyDescent="0.25">
      <c r="A4951" s="16" t="str">
        <f t="shared" si="77"/>
        <v>MIUC00451</v>
      </c>
      <c r="B4951" s="119" t="s">
        <v>29030</v>
      </c>
      <c r="C4951" s="119" t="s">
        <v>29031</v>
      </c>
      <c r="D4951" s="352" t="s">
        <v>256</v>
      </c>
      <c r="E4951" s="353">
        <v>4.5999999999999996</v>
      </c>
      <c r="F4951" s="119" t="s">
        <v>14952</v>
      </c>
      <c r="G4951" s="119" t="s">
        <v>14947</v>
      </c>
      <c r="H4951" s="119" t="s">
        <v>29016</v>
      </c>
    </row>
    <row r="4952" spans="1:8" ht="15" x14ac:dyDescent="0.25">
      <c r="A4952" s="16" t="str">
        <f t="shared" si="77"/>
        <v>MIUC00435</v>
      </c>
      <c r="B4952" s="119" t="s">
        <v>29032</v>
      </c>
      <c r="C4952" s="119" t="s">
        <v>29033</v>
      </c>
      <c r="D4952" s="352" t="s">
        <v>256</v>
      </c>
      <c r="E4952" s="353">
        <v>11.92</v>
      </c>
      <c r="F4952" s="119" t="s">
        <v>14952</v>
      </c>
      <c r="G4952" s="119" t="s">
        <v>14947</v>
      </c>
      <c r="H4952" s="119" t="s">
        <v>29016</v>
      </c>
    </row>
    <row r="4953" spans="1:8" ht="15" x14ac:dyDescent="0.25">
      <c r="A4953" s="16" t="str">
        <f t="shared" si="77"/>
        <v>MIUC00453</v>
      </c>
      <c r="B4953" s="119" t="s">
        <v>29034</v>
      </c>
      <c r="C4953" s="119" t="s">
        <v>29035</v>
      </c>
      <c r="D4953" s="352" t="s">
        <v>1</v>
      </c>
      <c r="E4953" s="353">
        <v>15.26</v>
      </c>
      <c r="F4953" s="119" t="s">
        <v>14952</v>
      </c>
      <c r="G4953" s="119" t="s">
        <v>14947</v>
      </c>
      <c r="H4953" s="119" t="s">
        <v>29016</v>
      </c>
    </row>
    <row r="4954" spans="1:8" ht="15" x14ac:dyDescent="0.25">
      <c r="A4954" s="16" t="str">
        <f t="shared" si="77"/>
        <v>MIUC00455</v>
      </c>
      <c r="B4954" s="119" t="s">
        <v>29036</v>
      </c>
      <c r="C4954" s="119" t="s">
        <v>29037</v>
      </c>
      <c r="D4954" s="352" t="s">
        <v>2</v>
      </c>
      <c r="E4954" s="353">
        <v>42.34</v>
      </c>
      <c r="F4954" s="119" t="s">
        <v>14952</v>
      </c>
      <c r="G4954" s="119" t="s">
        <v>14947</v>
      </c>
      <c r="H4954" s="119" t="s">
        <v>29016</v>
      </c>
    </row>
    <row r="4955" spans="1:8" ht="15" x14ac:dyDescent="0.25">
      <c r="A4955" s="16" t="str">
        <f t="shared" si="77"/>
        <v>MIUC00456</v>
      </c>
      <c r="B4955" s="119" t="s">
        <v>29038</v>
      </c>
      <c r="C4955" s="119" t="s">
        <v>29039</v>
      </c>
      <c r="D4955" s="352" t="s">
        <v>1</v>
      </c>
      <c r="E4955" s="353">
        <v>8.25</v>
      </c>
      <c r="F4955" s="119" t="s">
        <v>14952</v>
      </c>
      <c r="G4955" s="119" t="s">
        <v>14947</v>
      </c>
      <c r="H4955" s="119" t="s">
        <v>29016</v>
      </c>
    </row>
    <row r="4956" spans="1:8" ht="15" x14ac:dyDescent="0.25">
      <c r="A4956" s="16" t="str">
        <f t="shared" si="77"/>
        <v>MCTIU0005</v>
      </c>
      <c r="B4956" s="119" t="s">
        <v>29040</v>
      </c>
      <c r="C4956" s="119" t="s">
        <v>29041</v>
      </c>
      <c r="D4956" s="352" t="s">
        <v>1</v>
      </c>
      <c r="E4956" s="353">
        <v>0</v>
      </c>
      <c r="F4956" s="119" t="s">
        <v>14952</v>
      </c>
      <c r="G4956" s="119" t="s">
        <v>14947</v>
      </c>
      <c r="H4956" s="119" t="s">
        <v>29016</v>
      </c>
    </row>
    <row r="4957" spans="1:8" ht="15" x14ac:dyDescent="0.25">
      <c r="A4957" s="16" t="str">
        <f t="shared" si="77"/>
        <v>MIUC00536</v>
      </c>
      <c r="B4957" s="119" t="s">
        <v>16933</v>
      </c>
      <c r="C4957" s="119" t="s">
        <v>16934</v>
      </c>
      <c r="D4957" s="352" t="s">
        <v>1</v>
      </c>
      <c r="E4957" s="353">
        <v>255.26</v>
      </c>
      <c r="F4957" s="119" t="s">
        <v>14952</v>
      </c>
      <c r="G4957" s="119" t="s">
        <v>14947</v>
      </c>
      <c r="H4957" s="119" t="s">
        <v>29016</v>
      </c>
    </row>
    <row r="4958" spans="1:8" ht="15" x14ac:dyDescent="0.25">
      <c r="A4958" s="16" t="str">
        <f t="shared" si="77"/>
        <v>MIUS00029</v>
      </c>
      <c r="B4958" s="119" t="s">
        <v>16963</v>
      </c>
      <c r="C4958" s="119" t="s">
        <v>16964</v>
      </c>
      <c r="D4958" s="352" t="s">
        <v>1</v>
      </c>
      <c r="E4958" s="353">
        <v>594.59</v>
      </c>
      <c r="F4958" s="119" t="s">
        <v>14952</v>
      </c>
      <c r="G4958" s="119" t="s">
        <v>14947</v>
      </c>
      <c r="H4958" s="119" t="s">
        <v>29016</v>
      </c>
    </row>
    <row r="4959" spans="1:8" ht="15" x14ac:dyDescent="0.25">
      <c r="A4959" s="16" t="str">
        <f t="shared" si="77"/>
        <v>MIUD00060</v>
      </c>
      <c r="B4959" s="119" t="s">
        <v>16949</v>
      </c>
      <c r="C4959" s="119" t="s">
        <v>16950</v>
      </c>
      <c r="D4959" s="352" t="s">
        <v>2</v>
      </c>
      <c r="E4959" s="353">
        <v>3619.42</v>
      </c>
      <c r="F4959" s="119" t="s">
        <v>14952</v>
      </c>
      <c r="G4959" s="119" t="s">
        <v>14947</v>
      </c>
      <c r="H4959" s="119" t="s">
        <v>29016</v>
      </c>
    </row>
    <row r="4960" spans="1:8" ht="15" x14ac:dyDescent="0.25">
      <c r="A4960" s="16" t="str">
        <f t="shared" si="77"/>
        <v>MIUC00155</v>
      </c>
      <c r="B4960" s="119" t="s">
        <v>16765</v>
      </c>
      <c r="C4960" s="119" t="s">
        <v>16766</v>
      </c>
      <c r="D4960" s="352" t="s">
        <v>1</v>
      </c>
      <c r="E4960" s="353">
        <v>882.64</v>
      </c>
      <c r="F4960" s="119" t="s">
        <v>14952</v>
      </c>
      <c r="G4960" s="119" t="s">
        <v>14947</v>
      </c>
      <c r="H4960" s="119" t="s">
        <v>29016</v>
      </c>
    </row>
    <row r="4961" spans="1:8" ht="15" x14ac:dyDescent="0.25">
      <c r="A4961" s="16" t="str">
        <f t="shared" si="77"/>
        <v>MIUC00092</v>
      </c>
      <c r="B4961" s="119" t="s">
        <v>16761</v>
      </c>
      <c r="C4961" s="119" t="s">
        <v>16762</v>
      </c>
      <c r="D4961" s="352" t="s">
        <v>3</v>
      </c>
      <c r="E4961" s="353">
        <v>197.57</v>
      </c>
      <c r="F4961" s="119" t="s">
        <v>14952</v>
      </c>
      <c r="G4961" s="119" t="s">
        <v>14947</v>
      </c>
      <c r="H4961" s="119" t="s">
        <v>29016</v>
      </c>
    </row>
    <row r="4962" spans="1:8" ht="15" x14ac:dyDescent="0.25">
      <c r="A4962" s="16" t="str">
        <f t="shared" si="77"/>
        <v>MIUC00394</v>
      </c>
      <c r="B4962" s="119" t="s">
        <v>17016</v>
      </c>
      <c r="C4962" s="119" t="s">
        <v>20045</v>
      </c>
      <c r="D4962" s="352" t="s">
        <v>1</v>
      </c>
      <c r="E4962" s="353">
        <v>47751.14</v>
      </c>
      <c r="F4962" s="119" t="s">
        <v>14952</v>
      </c>
      <c r="G4962" s="119" t="s">
        <v>14947</v>
      </c>
      <c r="H4962" s="119" t="s">
        <v>29016</v>
      </c>
    </row>
    <row r="4963" spans="1:8" ht="15" x14ac:dyDescent="0.25">
      <c r="A4963" s="16" t="str">
        <f t="shared" si="77"/>
        <v>MIUD00080</v>
      </c>
      <c r="B4963" s="119" t="s">
        <v>17017</v>
      </c>
      <c r="C4963" s="119" t="s">
        <v>17018</v>
      </c>
      <c r="D4963" s="352" t="s">
        <v>2</v>
      </c>
      <c r="E4963" s="353">
        <v>909.33</v>
      </c>
      <c r="F4963" s="119" t="s">
        <v>14952</v>
      </c>
      <c r="G4963" s="119" t="s">
        <v>14947</v>
      </c>
      <c r="H4963" s="119" t="s">
        <v>29016</v>
      </c>
    </row>
    <row r="4964" spans="1:8" ht="15" x14ac:dyDescent="0.25">
      <c r="A4964" s="16" t="str">
        <f t="shared" si="77"/>
        <v>MIUC00055</v>
      </c>
      <c r="B4964" s="119" t="s">
        <v>29042</v>
      </c>
      <c r="C4964" s="119" t="s">
        <v>29043</v>
      </c>
      <c r="D4964" s="352" t="s">
        <v>1</v>
      </c>
      <c r="E4964" s="353">
        <v>1.19</v>
      </c>
      <c r="F4964" s="119" t="s">
        <v>14952</v>
      </c>
      <c r="G4964" s="119" t="s">
        <v>14947</v>
      </c>
      <c r="H4964" s="119" t="s">
        <v>29016</v>
      </c>
    </row>
    <row r="4965" spans="1:8" ht="15" x14ac:dyDescent="0.25">
      <c r="A4965" s="16" t="str">
        <f t="shared" si="77"/>
        <v>MIUC00457</v>
      </c>
      <c r="B4965" s="119" t="s">
        <v>29044</v>
      </c>
      <c r="C4965" s="119" t="s">
        <v>29045</v>
      </c>
      <c r="D4965" s="352" t="s">
        <v>1</v>
      </c>
      <c r="E4965" s="353">
        <v>1.1299999999999999</v>
      </c>
      <c r="F4965" s="119" t="s">
        <v>14952</v>
      </c>
      <c r="G4965" s="119" t="s">
        <v>14947</v>
      </c>
      <c r="H4965" s="119" t="s">
        <v>29016</v>
      </c>
    </row>
    <row r="4966" spans="1:8" ht="15" x14ac:dyDescent="0.25">
      <c r="A4966" s="16" t="str">
        <f t="shared" si="77"/>
        <v>MIUC00440</v>
      </c>
      <c r="B4966" s="119" t="s">
        <v>29046</v>
      </c>
      <c r="C4966" s="119" t="s">
        <v>29047</v>
      </c>
      <c r="D4966" s="352" t="s">
        <v>4</v>
      </c>
      <c r="E4966" s="353">
        <v>5938.54</v>
      </c>
      <c r="F4966" s="119" t="s">
        <v>14952</v>
      </c>
      <c r="G4966" s="119" t="s">
        <v>14947</v>
      </c>
      <c r="H4966" s="119" t="s">
        <v>29016</v>
      </c>
    </row>
    <row r="4967" spans="1:8" ht="15" x14ac:dyDescent="0.25">
      <c r="A4967" s="16" t="str">
        <f t="shared" si="77"/>
        <v>MIUC00154</v>
      </c>
      <c r="B4967" s="119" t="s">
        <v>16763</v>
      </c>
      <c r="C4967" s="119" t="s">
        <v>16764</v>
      </c>
      <c r="D4967" s="352" t="s">
        <v>1</v>
      </c>
      <c r="E4967" s="353">
        <v>1265.82</v>
      </c>
      <c r="F4967" s="119" t="s">
        <v>14952</v>
      </c>
      <c r="G4967" s="119" t="s">
        <v>14947</v>
      </c>
      <c r="H4967" s="119" t="s">
        <v>29016</v>
      </c>
    </row>
    <row r="4968" spans="1:8" ht="15" x14ac:dyDescent="0.25">
      <c r="A4968" s="16" t="str">
        <f t="shared" si="77"/>
        <v>MIUC00541</v>
      </c>
      <c r="B4968" s="119" t="s">
        <v>16943</v>
      </c>
      <c r="C4968" s="119" t="s">
        <v>16944</v>
      </c>
      <c r="D4968" s="352" t="s">
        <v>1</v>
      </c>
      <c r="E4968" s="353">
        <v>60.06</v>
      </c>
      <c r="F4968" s="119" t="s">
        <v>14952</v>
      </c>
      <c r="G4968" s="119" t="s">
        <v>14947</v>
      </c>
      <c r="H4968" s="119" t="s">
        <v>29016</v>
      </c>
    </row>
    <row r="4969" spans="1:8" ht="15" x14ac:dyDescent="0.25">
      <c r="A4969" s="16" t="str">
        <f t="shared" si="77"/>
        <v>MIUS00028</v>
      </c>
      <c r="B4969" s="119" t="s">
        <v>16961</v>
      </c>
      <c r="C4969" s="119" t="s">
        <v>16962</v>
      </c>
      <c r="D4969" s="352" t="s">
        <v>1</v>
      </c>
      <c r="E4969" s="353">
        <v>2495.9699999999998</v>
      </c>
      <c r="F4969" s="119" t="s">
        <v>14952</v>
      </c>
      <c r="G4969" s="119" t="s">
        <v>14947</v>
      </c>
      <c r="H4969" s="119" t="s">
        <v>29016</v>
      </c>
    </row>
    <row r="4970" spans="1:8" ht="15" x14ac:dyDescent="0.25">
      <c r="A4970" s="16" t="str">
        <f t="shared" si="77"/>
        <v>MIUC00158</v>
      </c>
      <c r="B4970" s="119" t="s">
        <v>16771</v>
      </c>
      <c r="C4970" s="119" t="s">
        <v>16772</v>
      </c>
      <c r="D4970" s="352" t="s">
        <v>1</v>
      </c>
      <c r="E4970" s="353">
        <v>3301.98</v>
      </c>
      <c r="F4970" s="119" t="s">
        <v>14952</v>
      </c>
      <c r="G4970" s="119" t="s">
        <v>14947</v>
      </c>
      <c r="H4970" s="119" t="s">
        <v>29016</v>
      </c>
    </row>
    <row r="4971" spans="1:8" ht="15" x14ac:dyDescent="0.25">
      <c r="A4971" s="16" t="str">
        <f t="shared" si="77"/>
        <v>MIUC00159</v>
      </c>
      <c r="B4971" s="119" t="s">
        <v>16773</v>
      </c>
      <c r="C4971" s="119" t="s">
        <v>16774</v>
      </c>
      <c r="D4971" s="352" t="s">
        <v>1</v>
      </c>
      <c r="E4971" s="353">
        <v>89.53</v>
      </c>
      <c r="F4971" s="119" t="s">
        <v>14952</v>
      </c>
      <c r="G4971" s="119" t="s">
        <v>14947</v>
      </c>
      <c r="H4971" s="119" t="s">
        <v>29016</v>
      </c>
    </row>
    <row r="4972" spans="1:8" ht="15" x14ac:dyDescent="0.25">
      <c r="A4972" s="16" t="str">
        <f t="shared" si="77"/>
        <v>MCTIU0007</v>
      </c>
      <c r="B4972" s="119" t="s">
        <v>29048</v>
      </c>
      <c r="C4972" s="119" t="s">
        <v>29049</v>
      </c>
      <c r="D4972" s="352" t="s">
        <v>1</v>
      </c>
      <c r="E4972" s="353">
        <v>0</v>
      </c>
      <c r="F4972" s="119" t="s">
        <v>14952</v>
      </c>
      <c r="G4972" s="119" t="s">
        <v>14947</v>
      </c>
      <c r="H4972" s="119" t="s">
        <v>29016</v>
      </c>
    </row>
    <row r="4973" spans="1:8" ht="15" x14ac:dyDescent="0.25">
      <c r="A4973" s="16" t="str">
        <f t="shared" si="77"/>
        <v>MCTIU0009</v>
      </c>
      <c r="B4973" s="119" t="s">
        <v>29050</v>
      </c>
      <c r="C4973" s="119" t="s">
        <v>29051</v>
      </c>
      <c r="D4973" s="352" t="s">
        <v>1</v>
      </c>
      <c r="E4973" s="353">
        <v>0</v>
      </c>
      <c r="F4973" s="119" t="s">
        <v>14952</v>
      </c>
      <c r="G4973" s="119" t="s">
        <v>14947</v>
      </c>
      <c r="H4973" s="119" t="s">
        <v>29016</v>
      </c>
    </row>
    <row r="4974" spans="1:8" ht="15" x14ac:dyDescent="0.25">
      <c r="A4974" s="16" t="str">
        <f t="shared" si="77"/>
        <v>MIUC00439</v>
      </c>
      <c r="B4974" s="119" t="s">
        <v>16859</v>
      </c>
      <c r="C4974" s="119" t="s">
        <v>16860</v>
      </c>
      <c r="D4974" s="352" t="s">
        <v>351</v>
      </c>
      <c r="E4974" s="353">
        <v>710.71</v>
      </c>
      <c r="F4974" s="119" t="s">
        <v>14952</v>
      </c>
      <c r="G4974" s="119" t="s">
        <v>14947</v>
      </c>
      <c r="H4974" s="119" t="s">
        <v>29016</v>
      </c>
    </row>
    <row r="4975" spans="1:8" ht="15" x14ac:dyDescent="0.25">
      <c r="A4975" s="16" t="str">
        <f t="shared" si="77"/>
        <v>MIUS00031</v>
      </c>
      <c r="B4975" s="119" t="s">
        <v>16968</v>
      </c>
      <c r="C4975" s="119" t="s">
        <v>16969</v>
      </c>
      <c r="D4975" s="352" t="s">
        <v>256</v>
      </c>
      <c r="E4975" s="353">
        <v>40.520000000000003</v>
      </c>
      <c r="F4975" s="119" t="s">
        <v>14952</v>
      </c>
      <c r="G4975" s="119" t="s">
        <v>14947</v>
      </c>
      <c r="H4975" s="119" t="s">
        <v>29016</v>
      </c>
    </row>
    <row r="4976" spans="1:8" ht="15" x14ac:dyDescent="0.25">
      <c r="A4976" s="16" t="str">
        <f t="shared" si="77"/>
        <v>MIUS00033</v>
      </c>
      <c r="B4976" s="119" t="s">
        <v>16972</v>
      </c>
      <c r="C4976" s="119" t="s">
        <v>16973</v>
      </c>
      <c r="D4976" s="352" t="s">
        <v>3</v>
      </c>
      <c r="E4976" s="353">
        <v>148.66999999999999</v>
      </c>
      <c r="F4976" s="119" t="s">
        <v>14952</v>
      </c>
      <c r="G4976" s="119" t="s">
        <v>14947</v>
      </c>
      <c r="H4976" s="119" t="s">
        <v>29016</v>
      </c>
    </row>
    <row r="4977" spans="1:8" ht="15" x14ac:dyDescent="0.25">
      <c r="A4977" s="16" t="str">
        <f t="shared" si="77"/>
        <v>MIUD00200</v>
      </c>
      <c r="B4977" s="119" t="s">
        <v>16951</v>
      </c>
      <c r="C4977" s="119" t="s">
        <v>16952</v>
      </c>
      <c r="D4977" s="352" t="s">
        <v>1</v>
      </c>
      <c r="E4977" s="353">
        <v>758.82</v>
      </c>
      <c r="F4977" s="119" t="s">
        <v>14952</v>
      </c>
      <c r="G4977" s="119" t="s">
        <v>14947</v>
      </c>
      <c r="H4977" s="119" t="s">
        <v>29016</v>
      </c>
    </row>
    <row r="4978" spans="1:8" ht="15" x14ac:dyDescent="0.25">
      <c r="A4978" s="16" t="str">
        <f t="shared" si="77"/>
        <v>MIUC00350</v>
      </c>
      <c r="B4978" s="119" t="s">
        <v>17006</v>
      </c>
      <c r="C4978" s="119" t="s">
        <v>17007</v>
      </c>
      <c r="D4978" s="352" t="s">
        <v>1</v>
      </c>
      <c r="E4978" s="353">
        <v>52.37</v>
      </c>
      <c r="F4978" s="119" t="s">
        <v>14952</v>
      </c>
      <c r="G4978" s="119" t="s">
        <v>14947</v>
      </c>
      <c r="H4978" s="119" t="s">
        <v>29016</v>
      </c>
    </row>
    <row r="4979" spans="1:8" ht="15" x14ac:dyDescent="0.25">
      <c r="A4979" s="16" t="str">
        <f t="shared" si="77"/>
        <v>MIUC00390</v>
      </c>
      <c r="B4979" s="119" t="s">
        <v>17008</v>
      </c>
      <c r="C4979" s="119" t="s">
        <v>17009</v>
      </c>
      <c r="D4979" s="352" t="s">
        <v>1</v>
      </c>
      <c r="E4979" s="353">
        <v>4350.5600000000004</v>
      </c>
      <c r="F4979" s="119" t="s">
        <v>14952</v>
      </c>
      <c r="G4979" s="119" t="s">
        <v>14947</v>
      </c>
      <c r="H4979" s="119" t="s">
        <v>29016</v>
      </c>
    </row>
    <row r="4980" spans="1:8" ht="15" x14ac:dyDescent="0.25">
      <c r="A4980" s="16" t="str">
        <f t="shared" si="77"/>
        <v>MIUC00392</v>
      </c>
      <c r="B4980" s="119" t="s">
        <v>17012</v>
      </c>
      <c r="C4980" s="119" t="s">
        <v>17013</v>
      </c>
      <c r="D4980" s="352" t="s">
        <v>1</v>
      </c>
      <c r="E4980" s="353">
        <v>5993.87</v>
      </c>
      <c r="F4980" s="119" t="s">
        <v>14952</v>
      </c>
      <c r="G4980" s="119" t="s">
        <v>14947</v>
      </c>
      <c r="H4980" s="119" t="s">
        <v>29016</v>
      </c>
    </row>
    <row r="4981" spans="1:8" ht="15" x14ac:dyDescent="0.25">
      <c r="A4981" s="16" t="str">
        <f t="shared" si="77"/>
        <v>MIUD00061</v>
      </c>
      <c r="B4981" s="119" t="s">
        <v>17019</v>
      </c>
      <c r="C4981" s="119" t="s">
        <v>20048</v>
      </c>
      <c r="D4981" s="352" t="s">
        <v>2</v>
      </c>
      <c r="E4981" s="353">
        <v>1898.16</v>
      </c>
      <c r="F4981" s="119" t="s">
        <v>14952</v>
      </c>
      <c r="G4981" s="119" t="s">
        <v>14947</v>
      </c>
      <c r="H4981" s="119" t="s">
        <v>29016</v>
      </c>
    </row>
    <row r="4982" spans="1:8" ht="15" x14ac:dyDescent="0.25">
      <c r="A4982" s="16" t="str">
        <f t="shared" si="77"/>
        <v>MIUD30089</v>
      </c>
      <c r="B4982" s="119" t="s">
        <v>17020</v>
      </c>
      <c r="C4982" s="119" t="s">
        <v>17021</v>
      </c>
      <c r="D4982" s="352" t="s">
        <v>1</v>
      </c>
      <c r="E4982" s="353">
        <v>7134.89</v>
      </c>
      <c r="F4982" s="119" t="s">
        <v>14952</v>
      </c>
      <c r="G4982" s="119" t="s">
        <v>14947</v>
      </c>
      <c r="H4982" s="119" t="s">
        <v>29016</v>
      </c>
    </row>
    <row r="4983" spans="1:8" ht="15" x14ac:dyDescent="0.25">
      <c r="A4983" s="16" t="str">
        <f t="shared" si="77"/>
        <v>MCTIU0003</v>
      </c>
      <c r="B4983" s="119" t="s">
        <v>29052</v>
      </c>
      <c r="C4983" s="119" t="s">
        <v>29053</v>
      </c>
      <c r="D4983" s="352" t="s">
        <v>1</v>
      </c>
      <c r="E4983" s="353">
        <v>0</v>
      </c>
      <c r="F4983" s="119" t="s">
        <v>14952</v>
      </c>
      <c r="G4983" s="119" t="s">
        <v>14947</v>
      </c>
      <c r="H4983" s="119" t="s">
        <v>29016</v>
      </c>
    </row>
    <row r="4984" spans="1:8" ht="15" x14ac:dyDescent="0.25">
      <c r="A4984" s="16" t="str">
        <f t="shared" si="77"/>
        <v>MCTIU0004</v>
      </c>
      <c r="B4984" s="119" t="s">
        <v>29054</v>
      </c>
      <c r="C4984" s="119" t="s">
        <v>29055</v>
      </c>
      <c r="D4984" s="352" t="s">
        <v>1</v>
      </c>
      <c r="E4984" s="353">
        <v>0</v>
      </c>
      <c r="F4984" s="119" t="s">
        <v>14952</v>
      </c>
      <c r="G4984" s="119" t="s">
        <v>14947</v>
      </c>
      <c r="H4984" s="119" t="s">
        <v>29016</v>
      </c>
    </row>
    <row r="4985" spans="1:8" ht="15" x14ac:dyDescent="0.25">
      <c r="A4985" s="16" t="str">
        <f t="shared" si="77"/>
        <v>MCTIU0006</v>
      </c>
      <c r="B4985" s="119" t="s">
        <v>29056</v>
      </c>
      <c r="C4985" s="119" t="s">
        <v>29057</v>
      </c>
      <c r="D4985" s="352" t="s">
        <v>1</v>
      </c>
      <c r="E4985" s="353">
        <v>0</v>
      </c>
      <c r="F4985" s="119" t="s">
        <v>14952</v>
      </c>
      <c r="G4985" s="119" t="s">
        <v>14947</v>
      </c>
      <c r="H4985" s="119" t="s">
        <v>29016</v>
      </c>
    </row>
    <row r="4986" spans="1:8" ht="15" x14ac:dyDescent="0.25">
      <c r="A4986" s="16" t="str">
        <f t="shared" si="77"/>
        <v>MIUC00054</v>
      </c>
      <c r="B4986" s="119" t="s">
        <v>29058</v>
      </c>
      <c r="C4986" s="119" t="s">
        <v>29059</v>
      </c>
      <c r="D4986" s="352" t="s">
        <v>256</v>
      </c>
      <c r="E4986" s="353">
        <v>7.32</v>
      </c>
      <c r="F4986" s="119" t="s">
        <v>14952</v>
      </c>
      <c r="G4986" s="119" t="s">
        <v>14947</v>
      </c>
      <c r="H4986" s="119" t="s">
        <v>29016</v>
      </c>
    </row>
    <row r="4987" spans="1:8" ht="15" x14ac:dyDescent="0.25">
      <c r="A4987" s="16" t="str">
        <f t="shared" si="77"/>
        <v>MIUC00450</v>
      </c>
      <c r="B4987" s="119" t="s">
        <v>29060</v>
      </c>
      <c r="C4987" s="119" t="s">
        <v>29061</v>
      </c>
      <c r="D4987" s="352" t="s">
        <v>1</v>
      </c>
      <c r="E4987" s="353">
        <v>420.11</v>
      </c>
      <c r="F4987" s="119" t="s">
        <v>14952</v>
      </c>
      <c r="G4987" s="119" t="s">
        <v>14947</v>
      </c>
      <c r="H4987" s="119" t="s">
        <v>29016</v>
      </c>
    </row>
    <row r="4988" spans="1:8" ht="15" x14ac:dyDescent="0.25">
      <c r="A4988" s="16" t="str">
        <f t="shared" si="77"/>
        <v>MIUC00452</v>
      </c>
      <c r="B4988" s="119" t="s">
        <v>29062</v>
      </c>
      <c r="C4988" s="119" t="s">
        <v>29063</v>
      </c>
      <c r="D4988" s="352" t="s">
        <v>2</v>
      </c>
      <c r="E4988" s="353">
        <v>821.83</v>
      </c>
      <c r="F4988" s="119" t="s">
        <v>14952</v>
      </c>
      <c r="G4988" s="119" t="s">
        <v>14947</v>
      </c>
      <c r="H4988" s="119" t="s">
        <v>29016</v>
      </c>
    </row>
    <row r="4989" spans="1:8" ht="15" x14ac:dyDescent="0.25">
      <c r="A4989" s="16" t="str">
        <f t="shared" si="77"/>
        <v>MIUC00395</v>
      </c>
      <c r="B4989" s="119" t="s">
        <v>29064</v>
      </c>
      <c r="C4989" s="119" t="s">
        <v>29065</v>
      </c>
      <c r="D4989" s="352" t="s">
        <v>3</v>
      </c>
      <c r="E4989" s="353">
        <v>9.58</v>
      </c>
      <c r="F4989" s="119" t="s">
        <v>14952</v>
      </c>
      <c r="G4989" s="119" t="s">
        <v>14947</v>
      </c>
      <c r="H4989" s="119" t="s">
        <v>29016</v>
      </c>
    </row>
    <row r="4990" spans="1:8" ht="15" x14ac:dyDescent="0.25">
      <c r="A4990" s="16" t="str">
        <f t="shared" si="77"/>
        <v>MCTIU0002</v>
      </c>
      <c r="B4990" s="119" t="s">
        <v>29066</v>
      </c>
      <c r="C4990" s="119" t="s">
        <v>29067</v>
      </c>
      <c r="D4990" s="352" t="s">
        <v>1</v>
      </c>
      <c r="E4990" s="353">
        <v>0</v>
      </c>
      <c r="F4990" s="119" t="s">
        <v>14952</v>
      </c>
      <c r="G4990" s="119" t="s">
        <v>14947</v>
      </c>
      <c r="H4990" s="119" t="s">
        <v>29016</v>
      </c>
    </row>
    <row r="4991" spans="1:8" ht="15" x14ac:dyDescent="0.25">
      <c r="A4991" s="16" t="str">
        <f t="shared" si="77"/>
        <v>MCTIU0008</v>
      </c>
      <c r="B4991" s="119" t="s">
        <v>29068</v>
      </c>
      <c r="C4991" s="119" t="s">
        <v>29069</v>
      </c>
      <c r="D4991" s="352" t="s">
        <v>1</v>
      </c>
      <c r="E4991" s="353">
        <v>0</v>
      </c>
      <c r="F4991" s="119" t="s">
        <v>14952</v>
      </c>
      <c r="G4991" s="119" t="s">
        <v>14947</v>
      </c>
      <c r="H4991" s="119" t="s">
        <v>29016</v>
      </c>
    </row>
    <row r="4992" spans="1:8" ht="15" x14ac:dyDescent="0.25">
      <c r="A4992" s="16" t="str">
        <f t="shared" si="77"/>
        <v>MIUD00301</v>
      </c>
      <c r="B4992" s="119" t="s">
        <v>29070</v>
      </c>
      <c r="C4992" s="119" t="s">
        <v>29071</v>
      </c>
      <c r="D4992" s="352" t="s">
        <v>2</v>
      </c>
      <c r="E4992" s="353">
        <v>150.36000000000001</v>
      </c>
      <c r="F4992" s="119" t="s">
        <v>14952</v>
      </c>
      <c r="G4992" s="119" t="s">
        <v>14947</v>
      </c>
      <c r="H4992" s="119" t="s">
        <v>29016</v>
      </c>
    </row>
    <row r="4993" spans="1:8" ht="15" x14ac:dyDescent="0.25">
      <c r="A4993" s="16" t="str">
        <f t="shared" si="77"/>
        <v>MIUC00441</v>
      </c>
      <c r="B4993" s="119" t="s">
        <v>29072</v>
      </c>
      <c r="C4993" s="119" t="s">
        <v>29073</v>
      </c>
      <c r="D4993" s="352" t="s">
        <v>4</v>
      </c>
      <c r="E4993" s="353">
        <v>3804.26</v>
      </c>
      <c r="F4993" s="119" t="s">
        <v>14952</v>
      </c>
      <c r="G4993" s="119" t="s">
        <v>14947</v>
      </c>
      <c r="H4993" s="119" t="s">
        <v>29016</v>
      </c>
    </row>
    <row r="4994" spans="1:8" ht="15" x14ac:dyDescent="0.25">
      <c r="A4994" s="16" t="str">
        <f t="shared" si="77"/>
        <v>MIUC00454</v>
      </c>
      <c r="B4994" s="119" t="s">
        <v>29074</v>
      </c>
      <c r="C4994" s="119" t="s">
        <v>29075</v>
      </c>
      <c r="D4994" s="352" t="s">
        <v>1</v>
      </c>
      <c r="E4994" s="353">
        <v>1157.48</v>
      </c>
      <c r="F4994" s="119" t="s">
        <v>14952</v>
      </c>
      <c r="G4994" s="119" t="s">
        <v>14947</v>
      </c>
      <c r="H4994" s="119" t="s">
        <v>29016</v>
      </c>
    </row>
    <row r="4995" spans="1:8" ht="15" x14ac:dyDescent="0.25">
      <c r="A4995" s="16" t="str">
        <f t="shared" ref="A4995:A5058" si="78">B4995</f>
        <v>MIUD00201</v>
      </c>
      <c r="B4995" s="119" t="s">
        <v>29076</v>
      </c>
      <c r="C4995" s="119" t="s">
        <v>29077</v>
      </c>
      <c r="D4995" s="352" t="s">
        <v>1</v>
      </c>
      <c r="E4995" s="353">
        <v>1061.56</v>
      </c>
      <c r="F4995" s="119" t="s">
        <v>14952</v>
      </c>
      <c r="G4995" s="119" t="s">
        <v>14947</v>
      </c>
      <c r="H4995" s="119" t="s">
        <v>29016</v>
      </c>
    </row>
    <row r="4996" spans="1:8" ht="15" x14ac:dyDescent="0.25">
      <c r="A4996" s="16" t="str">
        <f t="shared" si="78"/>
        <v>MIUC00538</v>
      </c>
      <c r="B4996" s="119" t="s">
        <v>16937</v>
      </c>
      <c r="C4996" s="119" t="s">
        <v>16938</v>
      </c>
      <c r="D4996" s="352" t="s">
        <v>1</v>
      </c>
      <c r="E4996" s="353">
        <v>350</v>
      </c>
      <c r="F4996" s="119" t="s">
        <v>14952</v>
      </c>
      <c r="G4996" s="119" t="s">
        <v>14947</v>
      </c>
      <c r="H4996" s="119" t="s">
        <v>29016</v>
      </c>
    </row>
    <row r="4997" spans="1:8" ht="15" x14ac:dyDescent="0.25">
      <c r="A4997" s="16" t="str">
        <f t="shared" si="78"/>
        <v>MIUC00540</v>
      </c>
      <c r="B4997" s="119" t="s">
        <v>16941</v>
      </c>
      <c r="C4997" s="119" t="s">
        <v>16942</v>
      </c>
      <c r="D4997" s="352" t="s">
        <v>1</v>
      </c>
      <c r="E4997" s="353">
        <v>36</v>
      </c>
      <c r="F4997" s="119" t="s">
        <v>14952</v>
      </c>
      <c r="G4997" s="119" t="s">
        <v>14947</v>
      </c>
      <c r="H4997" s="119" t="s">
        <v>29016</v>
      </c>
    </row>
    <row r="4998" spans="1:8" ht="15" x14ac:dyDescent="0.25">
      <c r="A4998" s="16" t="str">
        <f t="shared" si="78"/>
        <v>MIUC00542</v>
      </c>
      <c r="B4998" s="119" t="s">
        <v>16945</v>
      </c>
      <c r="C4998" s="119" t="s">
        <v>16946</v>
      </c>
      <c r="D4998" s="352" t="s">
        <v>1</v>
      </c>
      <c r="E4998" s="353">
        <v>650.65</v>
      </c>
      <c r="F4998" s="119" t="s">
        <v>14952</v>
      </c>
      <c r="G4998" s="119" t="s">
        <v>14947</v>
      </c>
      <c r="H4998" s="119" t="s">
        <v>29016</v>
      </c>
    </row>
    <row r="4999" spans="1:8" ht="15" x14ac:dyDescent="0.25">
      <c r="A4999" s="16" t="str">
        <f t="shared" si="78"/>
        <v>MIUD00300</v>
      </c>
      <c r="B4999" s="119" t="s">
        <v>29078</v>
      </c>
      <c r="C4999" s="119" t="s">
        <v>29079</v>
      </c>
      <c r="D4999" s="352" t="s">
        <v>2</v>
      </c>
      <c r="E4999" s="353">
        <v>152</v>
      </c>
      <c r="F4999" s="119" t="s">
        <v>14952</v>
      </c>
      <c r="G4999" s="119" t="s">
        <v>14947</v>
      </c>
      <c r="H4999" s="119" t="s">
        <v>29016</v>
      </c>
    </row>
    <row r="5000" spans="1:8" ht="15" x14ac:dyDescent="0.25">
      <c r="A5000" s="16" t="str">
        <f t="shared" si="78"/>
        <v>MIUC00156</v>
      </c>
      <c r="B5000" s="119" t="s">
        <v>16767</v>
      </c>
      <c r="C5000" s="119" t="s">
        <v>16768</v>
      </c>
      <c r="D5000" s="352" t="s">
        <v>1</v>
      </c>
      <c r="E5000" s="353">
        <v>204.42</v>
      </c>
      <c r="F5000" s="119" t="s">
        <v>14952</v>
      </c>
      <c r="G5000" s="119" t="s">
        <v>14947</v>
      </c>
      <c r="H5000" s="119" t="s">
        <v>29016</v>
      </c>
    </row>
    <row r="5001" spans="1:8" ht="15" x14ac:dyDescent="0.25">
      <c r="A5001" s="16" t="str">
        <f t="shared" si="78"/>
        <v>MIUC00157</v>
      </c>
      <c r="B5001" s="119" t="s">
        <v>16769</v>
      </c>
      <c r="C5001" s="119" t="s">
        <v>16770</v>
      </c>
      <c r="D5001" s="352" t="s">
        <v>1</v>
      </c>
      <c r="E5001" s="353">
        <v>19763.78</v>
      </c>
      <c r="F5001" s="119" t="s">
        <v>14952</v>
      </c>
      <c r="G5001" s="119" t="s">
        <v>14947</v>
      </c>
      <c r="H5001" s="119" t="s">
        <v>29016</v>
      </c>
    </row>
    <row r="5002" spans="1:8" ht="15" x14ac:dyDescent="0.25">
      <c r="A5002" s="16" t="str">
        <f t="shared" si="78"/>
        <v>MIUS00030</v>
      </c>
      <c r="B5002" s="119" t="s">
        <v>16966</v>
      </c>
      <c r="C5002" s="119" t="s">
        <v>16967</v>
      </c>
      <c r="D5002" s="352" t="s">
        <v>256</v>
      </c>
      <c r="E5002" s="353">
        <v>12.14</v>
      </c>
      <c r="F5002" s="119" t="s">
        <v>14952</v>
      </c>
      <c r="G5002" s="119" t="s">
        <v>14947</v>
      </c>
      <c r="H5002" s="119" t="s">
        <v>29016</v>
      </c>
    </row>
    <row r="5003" spans="1:8" ht="15" x14ac:dyDescent="0.25">
      <c r="A5003" s="16" t="str">
        <f t="shared" si="78"/>
        <v>MIUS00032</v>
      </c>
      <c r="B5003" s="119" t="s">
        <v>16970</v>
      </c>
      <c r="C5003" s="119" t="s">
        <v>16971</v>
      </c>
      <c r="D5003" s="352" t="s">
        <v>3</v>
      </c>
      <c r="E5003" s="353">
        <v>235.18</v>
      </c>
      <c r="F5003" s="119" t="s">
        <v>14952</v>
      </c>
      <c r="G5003" s="119" t="s">
        <v>14947</v>
      </c>
      <c r="H5003" s="119" t="s">
        <v>29016</v>
      </c>
    </row>
    <row r="5004" spans="1:8" ht="15" x14ac:dyDescent="0.25">
      <c r="A5004" s="16" t="str">
        <f t="shared" si="78"/>
        <v>MIUS00034</v>
      </c>
      <c r="B5004" s="119" t="s">
        <v>16974</v>
      </c>
      <c r="C5004" s="119" t="s">
        <v>16975</v>
      </c>
      <c r="D5004" s="352" t="s">
        <v>3</v>
      </c>
      <c r="E5004" s="353">
        <v>241.33</v>
      </c>
      <c r="F5004" s="119" t="s">
        <v>14952</v>
      </c>
      <c r="G5004" s="119" t="s">
        <v>14947</v>
      </c>
      <c r="H5004" s="119" t="s">
        <v>29016</v>
      </c>
    </row>
    <row r="5005" spans="1:8" ht="15" x14ac:dyDescent="0.25">
      <c r="A5005" s="16" t="str">
        <f t="shared" si="78"/>
        <v>MIUC00537</v>
      </c>
      <c r="B5005" s="119" t="s">
        <v>16935</v>
      </c>
      <c r="C5005" s="119" t="s">
        <v>16936</v>
      </c>
      <c r="D5005" s="352" t="s">
        <v>1</v>
      </c>
      <c r="E5005" s="353">
        <v>60.06</v>
      </c>
      <c r="F5005" s="119" t="s">
        <v>14952</v>
      </c>
      <c r="G5005" s="119" t="s">
        <v>14947</v>
      </c>
      <c r="H5005" s="119" t="s">
        <v>29016</v>
      </c>
    </row>
    <row r="5006" spans="1:8" ht="15" x14ac:dyDescent="0.25">
      <c r="A5006" s="16" t="str">
        <f t="shared" si="78"/>
        <v>MIUC00539</v>
      </c>
      <c r="B5006" s="119" t="s">
        <v>16939</v>
      </c>
      <c r="C5006" s="119" t="s">
        <v>16940</v>
      </c>
      <c r="D5006" s="352" t="s">
        <v>1</v>
      </c>
      <c r="E5006" s="353">
        <v>45</v>
      </c>
      <c r="F5006" s="119" t="s">
        <v>14952</v>
      </c>
      <c r="G5006" s="119" t="s">
        <v>14947</v>
      </c>
      <c r="H5006" s="119" t="s">
        <v>29016</v>
      </c>
    </row>
    <row r="5007" spans="1:8" ht="15" x14ac:dyDescent="0.25">
      <c r="A5007" s="16" t="str">
        <f t="shared" si="78"/>
        <v>MIUC00543</v>
      </c>
      <c r="B5007" s="119" t="s">
        <v>16947</v>
      </c>
      <c r="C5007" s="119" t="s">
        <v>16948</v>
      </c>
      <c r="D5007" s="352" t="s">
        <v>1</v>
      </c>
      <c r="E5007" s="353">
        <v>350</v>
      </c>
      <c r="F5007" s="119" t="s">
        <v>14952</v>
      </c>
      <c r="G5007" s="119" t="s">
        <v>14947</v>
      </c>
      <c r="H5007" s="119" t="s">
        <v>29016</v>
      </c>
    </row>
    <row r="5008" spans="1:8" ht="15" x14ac:dyDescent="0.25">
      <c r="A5008" s="16" t="str">
        <f t="shared" si="78"/>
        <v>MIUC00391</v>
      </c>
      <c r="B5008" s="119" t="s">
        <v>17010</v>
      </c>
      <c r="C5008" s="119" t="s">
        <v>17011</v>
      </c>
      <c r="D5008" s="352" t="s">
        <v>1</v>
      </c>
      <c r="E5008" s="353">
        <v>3655.26</v>
      </c>
      <c r="F5008" s="119" t="s">
        <v>14952</v>
      </c>
      <c r="G5008" s="119" t="s">
        <v>14947</v>
      </c>
      <c r="H5008" s="119" t="s">
        <v>29016</v>
      </c>
    </row>
    <row r="5009" spans="1:8" ht="15" x14ac:dyDescent="0.25">
      <c r="A5009" s="16" t="str">
        <f t="shared" si="78"/>
        <v>MIUC00393</v>
      </c>
      <c r="B5009" s="119" t="s">
        <v>17014</v>
      </c>
      <c r="C5009" s="119" t="s">
        <v>17015</v>
      </c>
      <c r="D5009" s="352" t="s">
        <v>430</v>
      </c>
      <c r="E5009" s="353">
        <v>2337.61</v>
      </c>
      <c r="F5009" s="119" t="s">
        <v>14952</v>
      </c>
      <c r="G5009" s="119" t="s">
        <v>14947</v>
      </c>
      <c r="H5009" s="119" t="s">
        <v>29016</v>
      </c>
    </row>
    <row r="5010" spans="1:8" ht="15" x14ac:dyDescent="0.25">
      <c r="A5010" s="16" t="str">
        <f t="shared" si="78"/>
        <v>MIUC00323</v>
      </c>
      <c r="B5010" s="119" t="s">
        <v>16782</v>
      </c>
      <c r="C5010" s="119" t="s">
        <v>16783</v>
      </c>
      <c r="D5010" s="352" t="s">
        <v>1</v>
      </c>
      <c r="E5010" s="353">
        <v>10108.1</v>
      </c>
      <c r="F5010" s="119" t="s">
        <v>14952</v>
      </c>
      <c r="G5010" s="119" t="s">
        <v>14947</v>
      </c>
      <c r="H5010" s="119" t="s">
        <v>29016</v>
      </c>
    </row>
    <row r="5011" spans="1:8" ht="15" x14ac:dyDescent="0.25">
      <c r="A5011" s="16" t="str">
        <f t="shared" si="78"/>
        <v>IUIL002</v>
      </c>
      <c r="B5011" s="119" t="s">
        <v>328</v>
      </c>
      <c r="C5011" s="119" t="s">
        <v>329</v>
      </c>
      <c r="D5011" s="352" t="s">
        <v>1</v>
      </c>
      <c r="E5011" s="353">
        <v>324.25</v>
      </c>
      <c r="F5011" s="119" t="s">
        <v>14952</v>
      </c>
      <c r="G5011" s="119" t="s">
        <v>14947</v>
      </c>
      <c r="H5011" s="119" t="s">
        <v>29016</v>
      </c>
    </row>
    <row r="5012" spans="1:8" ht="15" x14ac:dyDescent="0.25">
      <c r="A5012" s="16" t="str">
        <f t="shared" si="78"/>
        <v>IUIL003</v>
      </c>
      <c r="B5012" s="119" t="s">
        <v>330</v>
      </c>
      <c r="C5012" s="119" t="s">
        <v>331</v>
      </c>
      <c r="D5012" s="352" t="s">
        <v>1</v>
      </c>
      <c r="E5012" s="353">
        <v>41.22</v>
      </c>
      <c r="F5012" s="119" t="s">
        <v>14952</v>
      </c>
      <c r="G5012" s="119" t="s">
        <v>14947</v>
      </c>
      <c r="H5012" s="119" t="s">
        <v>29016</v>
      </c>
    </row>
    <row r="5013" spans="1:8" ht="15" x14ac:dyDescent="0.25">
      <c r="A5013" s="16" t="str">
        <f t="shared" si="78"/>
        <v>IUIL005</v>
      </c>
      <c r="B5013" s="119" t="s">
        <v>334</v>
      </c>
      <c r="C5013" s="119" t="s">
        <v>335</v>
      </c>
      <c r="D5013" s="352" t="s">
        <v>1</v>
      </c>
      <c r="E5013" s="353">
        <v>3.43</v>
      </c>
      <c r="F5013" s="119" t="s">
        <v>14952</v>
      </c>
      <c r="G5013" s="119" t="s">
        <v>14947</v>
      </c>
      <c r="H5013" s="119" t="s">
        <v>29016</v>
      </c>
    </row>
    <row r="5014" spans="1:8" ht="15" x14ac:dyDescent="0.25">
      <c r="A5014" s="16" t="str">
        <f t="shared" si="78"/>
        <v>IUIL006</v>
      </c>
      <c r="B5014" s="119" t="s">
        <v>336</v>
      </c>
      <c r="C5014" s="119" t="s">
        <v>337</v>
      </c>
      <c r="D5014" s="352" t="s">
        <v>1</v>
      </c>
      <c r="E5014" s="353">
        <v>51.61</v>
      </c>
      <c r="F5014" s="119" t="s">
        <v>14952</v>
      </c>
      <c r="G5014" s="119" t="s">
        <v>14947</v>
      </c>
      <c r="H5014" s="119" t="s">
        <v>29016</v>
      </c>
    </row>
    <row r="5015" spans="1:8" ht="15" x14ac:dyDescent="0.25">
      <c r="A5015" s="16" t="str">
        <f t="shared" si="78"/>
        <v>IUIL008</v>
      </c>
      <c r="B5015" s="119" t="s">
        <v>341</v>
      </c>
      <c r="C5015" s="119" t="s">
        <v>342</v>
      </c>
      <c r="D5015" s="352" t="s">
        <v>340</v>
      </c>
      <c r="E5015" s="353">
        <v>33.47</v>
      </c>
      <c r="F5015" s="119" t="s">
        <v>14952</v>
      </c>
      <c r="G5015" s="119" t="s">
        <v>14947</v>
      </c>
      <c r="H5015" s="119" t="s">
        <v>29016</v>
      </c>
    </row>
    <row r="5016" spans="1:8" ht="15" x14ac:dyDescent="0.25">
      <c r="A5016" s="16" t="str">
        <f t="shared" si="78"/>
        <v>IUIL009</v>
      </c>
      <c r="B5016" s="119" t="s">
        <v>343</v>
      </c>
      <c r="C5016" s="119" t="s">
        <v>344</v>
      </c>
      <c r="D5016" s="352" t="s">
        <v>340</v>
      </c>
      <c r="E5016" s="353">
        <v>29.53</v>
      </c>
      <c r="F5016" s="119" t="s">
        <v>14952</v>
      </c>
      <c r="G5016" s="119" t="s">
        <v>14947</v>
      </c>
      <c r="H5016" s="119" t="s">
        <v>29016</v>
      </c>
    </row>
    <row r="5017" spans="1:8" ht="15" x14ac:dyDescent="0.25">
      <c r="A5017" s="16" t="str">
        <f t="shared" si="78"/>
        <v>IUS0015</v>
      </c>
      <c r="B5017" s="119" t="s">
        <v>373</v>
      </c>
      <c r="C5017" s="119" t="s">
        <v>374</v>
      </c>
      <c r="D5017" s="352" t="s">
        <v>1</v>
      </c>
      <c r="E5017" s="353">
        <v>3762</v>
      </c>
      <c r="F5017" s="119" t="s">
        <v>14952</v>
      </c>
      <c r="G5017" s="119" t="s">
        <v>14947</v>
      </c>
      <c r="H5017" s="119" t="s">
        <v>29016</v>
      </c>
    </row>
    <row r="5018" spans="1:8" ht="15" x14ac:dyDescent="0.25">
      <c r="A5018" s="16" t="str">
        <f t="shared" si="78"/>
        <v>IUS0018</v>
      </c>
      <c r="B5018" s="119" t="s">
        <v>379</v>
      </c>
      <c r="C5018" s="119" t="s">
        <v>380</v>
      </c>
      <c r="D5018" s="352" t="s">
        <v>1</v>
      </c>
      <c r="E5018" s="353">
        <v>38845.24</v>
      </c>
      <c r="F5018" s="119" t="s">
        <v>14952</v>
      </c>
      <c r="G5018" s="119" t="s">
        <v>14947</v>
      </c>
      <c r="H5018" s="119" t="s">
        <v>29016</v>
      </c>
    </row>
    <row r="5019" spans="1:8" ht="15" x14ac:dyDescent="0.25">
      <c r="A5019" s="16" t="str">
        <f t="shared" si="78"/>
        <v>IUS0019</v>
      </c>
      <c r="B5019" s="119" t="s">
        <v>381</v>
      </c>
      <c r="C5019" s="119" t="s">
        <v>382</v>
      </c>
      <c r="D5019" s="352" t="s">
        <v>1</v>
      </c>
      <c r="E5019" s="353">
        <v>36.299999999999997</v>
      </c>
      <c r="F5019" s="119" t="s">
        <v>14952</v>
      </c>
      <c r="G5019" s="119" t="s">
        <v>14947</v>
      </c>
      <c r="H5019" s="119" t="s">
        <v>29016</v>
      </c>
    </row>
    <row r="5020" spans="1:8" ht="15" x14ac:dyDescent="0.25">
      <c r="A5020" s="16" t="str">
        <f t="shared" si="78"/>
        <v>IUD006</v>
      </c>
      <c r="B5020" s="119" t="s">
        <v>284</v>
      </c>
      <c r="C5020" s="119" t="s">
        <v>285</v>
      </c>
      <c r="D5020" s="352" t="s">
        <v>2</v>
      </c>
      <c r="E5020" s="353">
        <v>250.65</v>
      </c>
      <c r="F5020" s="119" t="s">
        <v>14952</v>
      </c>
      <c r="G5020" s="119" t="s">
        <v>14947</v>
      </c>
      <c r="H5020" s="119" t="s">
        <v>29016</v>
      </c>
    </row>
    <row r="5021" spans="1:8" ht="15" x14ac:dyDescent="0.25">
      <c r="A5021" s="16" t="str">
        <f t="shared" si="78"/>
        <v>IUD007</v>
      </c>
      <c r="B5021" s="119" t="s">
        <v>286</v>
      </c>
      <c r="C5021" s="119" t="s">
        <v>287</v>
      </c>
      <c r="D5021" s="352" t="s">
        <v>2</v>
      </c>
      <c r="E5021" s="353">
        <v>68.67</v>
      </c>
      <c r="F5021" s="119" t="s">
        <v>14952</v>
      </c>
      <c r="G5021" s="119" t="s">
        <v>14947</v>
      </c>
      <c r="H5021" s="119" t="s">
        <v>29016</v>
      </c>
    </row>
    <row r="5022" spans="1:8" ht="15" x14ac:dyDescent="0.25">
      <c r="A5022" s="16" t="str">
        <f t="shared" si="78"/>
        <v>IUC0010</v>
      </c>
      <c r="B5022" s="119" t="s">
        <v>252</v>
      </c>
      <c r="C5022" s="119" t="s">
        <v>253</v>
      </c>
      <c r="D5022" s="352" t="s">
        <v>3</v>
      </c>
      <c r="E5022" s="353">
        <v>68.069999999999993</v>
      </c>
      <c r="F5022" s="119" t="s">
        <v>14952</v>
      </c>
      <c r="G5022" s="119" t="s">
        <v>14947</v>
      </c>
      <c r="H5022" s="119" t="s">
        <v>29016</v>
      </c>
    </row>
    <row r="5023" spans="1:8" ht="15" x14ac:dyDescent="0.25">
      <c r="A5023" s="16" t="str">
        <f t="shared" si="78"/>
        <v>IUIL001</v>
      </c>
      <c r="B5023" s="119" t="s">
        <v>326</v>
      </c>
      <c r="C5023" s="119" t="s">
        <v>327</v>
      </c>
      <c r="D5023" s="352" t="s">
        <v>1</v>
      </c>
      <c r="E5023" s="353">
        <v>499</v>
      </c>
      <c r="F5023" s="119" t="s">
        <v>14952</v>
      </c>
      <c r="G5023" s="119" t="s">
        <v>14947</v>
      </c>
      <c r="H5023" s="119" t="s">
        <v>29016</v>
      </c>
    </row>
    <row r="5024" spans="1:8" ht="15" x14ac:dyDescent="0.25">
      <c r="A5024" s="16" t="str">
        <f t="shared" si="78"/>
        <v>IUIL007</v>
      </c>
      <c r="B5024" s="119" t="s">
        <v>338</v>
      </c>
      <c r="C5024" s="119" t="s">
        <v>339</v>
      </c>
      <c r="D5024" s="352" t="s">
        <v>340</v>
      </c>
      <c r="E5024" s="353">
        <v>37.369999999999997</v>
      </c>
      <c r="F5024" s="119" t="s">
        <v>14952</v>
      </c>
      <c r="G5024" s="119" t="s">
        <v>14947</v>
      </c>
      <c r="H5024" s="119" t="s">
        <v>29016</v>
      </c>
    </row>
    <row r="5025" spans="1:8" ht="15" x14ac:dyDescent="0.25">
      <c r="A5025" s="16" t="str">
        <f t="shared" si="78"/>
        <v>IUC009</v>
      </c>
      <c r="B5025" s="119" t="s">
        <v>16747</v>
      </c>
      <c r="C5025" s="119" t="s">
        <v>16748</v>
      </c>
      <c r="D5025" s="352" t="s">
        <v>173</v>
      </c>
      <c r="E5025" s="353">
        <v>21919.9</v>
      </c>
      <c r="F5025" s="119" t="s">
        <v>14952</v>
      </c>
      <c r="G5025" s="119" t="s">
        <v>14947</v>
      </c>
      <c r="H5025" s="119" t="s">
        <v>29016</v>
      </c>
    </row>
    <row r="5026" spans="1:8" ht="15" x14ac:dyDescent="0.25">
      <c r="A5026" s="16" t="str">
        <f t="shared" si="78"/>
        <v>IUS0016</v>
      </c>
      <c r="B5026" s="119" t="s">
        <v>375</v>
      </c>
      <c r="C5026" s="119" t="s">
        <v>376</v>
      </c>
      <c r="D5026" s="352" t="s">
        <v>1</v>
      </c>
      <c r="E5026" s="353">
        <v>849.73</v>
      </c>
      <c r="F5026" s="119" t="s">
        <v>14952</v>
      </c>
      <c r="G5026" s="119" t="s">
        <v>14947</v>
      </c>
      <c r="H5026" s="119" t="s">
        <v>29016</v>
      </c>
    </row>
    <row r="5027" spans="1:8" ht="15" x14ac:dyDescent="0.25">
      <c r="A5027" s="16" t="str">
        <f t="shared" si="78"/>
        <v>IUS0017</v>
      </c>
      <c r="B5027" s="119" t="s">
        <v>377</v>
      </c>
      <c r="C5027" s="119" t="s">
        <v>378</v>
      </c>
      <c r="D5027" s="352" t="s">
        <v>2</v>
      </c>
      <c r="E5027" s="353">
        <v>10.68</v>
      </c>
      <c r="F5027" s="119" t="s">
        <v>14952</v>
      </c>
      <c r="G5027" s="119" t="s">
        <v>14947</v>
      </c>
      <c r="H5027" s="119" t="s">
        <v>29016</v>
      </c>
    </row>
    <row r="5028" spans="1:8" ht="15" x14ac:dyDescent="0.25">
      <c r="A5028" s="16" t="str">
        <f t="shared" si="78"/>
        <v>IUS0014</v>
      </c>
      <c r="B5028" s="119" t="s">
        <v>371</v>
      </c>
      <c r="C5028" s="119" t="s">
        <v>372</v>
      </c>
      <c r="D5028" s="352" t="s">
        <v>1</v>
      </c>
      <c r="E5028" s="353">
        <v>4554</v>
      </c>
      <c r="F5028" s="119" t="s">
        <v>14952</v>
      </c>
      <c r="G5028" s="119" t="s">
        <v>14947</v>
      </c>
      <c r="H5028" s="119" t="s">
        <v>29016</v>
      </c>
    </row>
    <row r="5029" spans="1:8" ht="15" x14ac:dyDescent="0.25">
      <c r="A5029" s="16" t="str">
        <f t="shared" si="78"/>
        <v>IUIL004</v>
      </c>
      <c r="B5029" s="119" t="s">
        <v>332</v>
      </c>
      <c r="C5029" s="119" t="s">
        <v>333</v>
      </c>
      <c r="D5029" s="352" t="s">
        <v>1</v>
      </c>
      <c r="E5029" s="353">
        <v>31.28</v>
      </c>
      <c r="F5029" s="119" t="s">
        <v>14952</v>
      </c>
      <c r="G5029" s="119" t="s">
        <v>14947</v>
      </c>
      <c r="H5029" s="119" t="s">
        <v>29016</v>
      </c>
    </row>
    <row r="5030" spans="1:8" ht="15" x14ac:dyDescent="0.25">
      <c r="A5030" s="16" t="str">
        <f t="shared" si="78"/>
        <v>IUS0020</v>
      </c>
      <c r="B5030" s="119" t="s">
        <v>384</v>
      </c>
      <c r="C5030" s="119" t="s">
        <v>385</v>
      </c>
      <c r="D5030" s="352" t="s">
        <v>1</v>
      </c>
      <c r="E5030" s="353">
        <v>198</v>
      </c>
      <c r="F5030" s="119" t="s">
        <v>14952</v>
      </c>
      <c r="G5030" s="119" t="s">
        <v>14947</v>
      </c>
      <c r="H5030" s="119" t="s">
        <v>29016</v>
      </c>
    </row>
    <row r="5031" spans="1:8" ht="15" x14ac:dyDescent="0.25">
      <c r="A5031" s="16" t="str">
        <f t="shared" si="78"/>
        <v>MIUC0001</v>
      </c>
      <c r="B5031" s="119" t="s">
        <v>7323</v>
      </c>
      <c r="C5031" s="119" t="s">
        <v>15744</v>
      </c>
      <c r="D5031" s="352" t="s">
        <v>173</v>
      </c>
      <c r="E5031" s="353">
        <v>2000</v>
      </c>
      <c r="F5031" s="119" t="s">
        <v>14952</v>
      </c>
      <c r="G5031" s="119" t="s">
        <v>14947</v>
      </c>
      <c r="H5031" s="119" t="s">
        <v>29016</v>
      </c>
    </row>
    <row r="5032" spans="1:8" ht="15" x14ac:dyDescent="0.25">
      <c r="A5032" s="16" t="str">
        <f t="shared" si="78"/>
        <v>MIUPL0001</v>
      </c>
      <c r="B5032" s="119" t="s">
        <v>7346</v>
      </c>
      <c r="C5032" s="119" t="s">
        <v>7347</v>
      </c>
      <c r="D5032" s="352" t="s">
        <v>1</v>
      </c>
      <c r="E5032" s="353">
        <v>59.9</v>
      </c>
      <c r="F5032" s="119" t="s">
        <v>14952</v>
      </c>
      <c r="G5032" s="119" t="s">
        <v>14947</v>
      </c>
      <c r="H5032" s="119" t="s">
        <v>29016</v>
      </c>
    </row>
    <row r="5033" spans="1:8" ht="15" x14ac:dyDescent="0.25">
      <c r="A5033" s="16" t="str">
        <f t="shared" si="78"/>
        <v>MIUPL0002</v>
      </c>
      <c r="B5033" s="119" t="s">
        <v>7348</v>
      </c>
      <c r="C5033" s="119" t="s">
        <v>7349</v>
      </c>
      <c r="D5033" s="352" t="s">
        <v>1</v>
      </c>
      <c r="E5033" s="353">
        <v>79.900000000000006</v>
      </c>
      <c r="F5033" s="119" t="s">
        <v>14952</v>
      </c>
      <c r="G5033" s="119" t="s">
        <v>14947</v>
      </c>
      <c r="H5033" s="119" t="s">
        <v>29016</v>
      </c>
    </row>
    <row r="5034" spans="1:8" ht="15" x14ac:dyDescent="0.25">
      <c r="A5034" s="16" t="str">
        <f t="shared" si="78"/>
        <v>MIUPL0008</v>
      </c>
      <c r="B5034" s="119" t="s">
        <v>7360</v>
      </c>
      <c r="C5034" s="119" t="s">
        <v>7361</v>
      </c>
      <c r="D5034" s="352" t="s">
        <v>1</v>
      </c>
      <c r="E5034" s="353">
        <v>49.9</v>
      </c>
      <c r="F5034" s="119" t="s">
        <v>14952</v>
      </c>
      <c r="G5034" s="119" t="s">
        <v>14947</v>
      </c>
      <c r="H5034" s="119" t="s">
        <v>29016</v>
      </c>
    </row>
    <row r="5035" spans="1:8" ht="15" x14ac:dyDescent="0.25">
      <c r="A5035" s="16" t="str">
        <f t="shared" si="78"/>
        <v>MIUPL0014</v>
      </c>
      <c r="B5035" s="119" t="s">
        <v>7372</v>
      </c>
      <c r="C5035" s="119" t="s">
        <v>7373</v>
      </c>
      <c r="D5035" s="352" t="s">
        <v>1</v>
      </c>
      <c r="E5035" s="353">
        <v>8.01</v>
      </c>
      <c r="F5035" s="119" t="s">
        <v>14952</v>
      </c>
      <c r="G5035" s="119" t="s">
        <v>14947</v>
      </c>
      <c r="H5035" s="119" t="s">
        <v>29016</v>
      </c>
    </row>
    <row r="5036" spans="1:8" ht="15" x14ac:dyDescent="0.25">
      <c r="A5036" s="16" t="str">
        <f t="shared" si="78"/>
        <v>MIUPL0017</v>
      </c>
      <c r="B5036" s="119" t="s">
        <v>7378</v>
      </c>
      <c r="C5036" s="119" t="s">
        <v>7379</v>
      </c>
      <c r="D5036" s="352" t="s">
        <v>1</v>
      </c>
      <c r="E5036" s="353">
        <v>8.01</v>
      </c>
      <c r="F5036" s="119" t="s">
        <v>14952</v>
      </c>
      <c r="G5036" s="119" t="s">
        <v>14947</v>
      </c>
      <c r="H5036" s="119" t="s">
        <v>29016</v>
      </c>
    </row>
    <row r="5037" spans="1:8" ht="15" x14ac:dyDescent="0.25">
      <c r="A5037" s="16" t="str">
        <f t="shared" si="78"/>
        <v>MIUPL0018</v>
      </c>
      <c r="B5037" s="119" t="s">
        <v>7380</v>
      </c>
      <c r="C5037" s="119" t="s">
        <v>7381</v>
      </c>
      <c r="D5037" s="352" t="s">
        <v>1</v>
      </c>
      <c r="E5037" s="353">
        <v>16.52</v>
      </c>
      <c r="F5037" s="119" t="s">
        <v>14952</v>
      </c>
      <c r="G5037" s="119" t="s">
        <v>14947</v>
      </c>
      <c r="H5037" s="119" t="s">
        <v>29016</v>
      </c>
    </row>
    <row r="5038" spans="1:8" ht="15" x14ac:dyDescent="0.25">
      <c r="A5038" s="16" t="str">
        <f t="shared" si="78"/>
        <v>MIUPL0019</v>
      </c>
      <c r="B5038" s="119" t="s">
        <v>7382</v>
      </c>
      <c r="C5038" s="119" t="s">
        <v>7383</v>
      </c>
      <c r="D5038" s="352" t="s">
        <v>1</v>
      </c>
      <c r="E5038" s="353">
        <v>7</v>
      </c>
      <c r="F5038" s="119" t="s">
        <v>14952</v>
      </c>
      <c r="G5038" s="119" t="s">
        <v>14947</v>
      </c>
      <c r="H5038" s="119" t="s">
        <v>29016</v>
      </c>
    </row>
    <row r="5039" spans="1:8" ht="15" x14ac:dyDescent="0.25">
      <c r="A5039" s="16" t="str">
        <f t="shared" si="78"/>
        <v>MIUPL0022</v>
      </c>
      <c r="B5039" s="119" t="s">
        <v>7388</v>
      </c>
      <c r="C5039" s="119" t="s">
        <v>7389</v>
      </c>
      <c r="D5039" s="352" t="s">
        <v>1</v>
      </c>
      <c r="E5039" s="353">
        <v>39.94</v>
      </c>
      <c r="F5039" s="119" t="s">
        <v>14952</v>
      </c>
      <c r="G5039" s="119" t="s">
        <v>14947</v>
      </c>
      <c r="H5039" s="119" t="s">
        <v>29016</v>
      </c>
    </row>
    <row r="5040" spans="1:8" ht="15" x14ac:dyDescent="0.25">
      <c r="A5040" s="16" t="str">
        <f t="shared" si="78"/>
        <v>MIUPL0035</v>
      </c>
      <c r="B5040" s="119" t="s">
        <v>7414</v>
      </c>
      <c r="C5040" s="119" t="s">
        <v>7415</v>
      </c>
      <c r="D5040" s="352" t="s">
        <v>1</v>
      </c>
      <c r="E5040" s="353">
        <v>3.75</v>
      </c>
      <c r="F5040" s="119" t="s">
        <v>14952</v>
      </c>
      <c r="G5040" s="119" t="s">
        <v>14947</v>
      </c>
      <c r="H5040" s="119" t="s">
        <v>29016</v>
      </c>
    </row>
    <row r="5041" spans="1:8" ht="15" x14ac:dyDescent="0.25">
      <c r="A5041" s="16" t="str">
        <f t="shared" si="78"/>
        <v>MIUPL0041</v>
      </c>
      <c r="B5041" s="119" t="s">
        <v>7426</v>
      </c>
      <c r="C5041" s="119" t="s">
        <v>7427</v>
      </c>
      <c r="D5041" s="352" t="s">
        <v>1</v>
      </c>
      <c r="E5041" s="353">
        <v>450.45</v>
      </c>
      <c r="F5041" s="119" t="s">
        <v>14952</v>
      </c>
      <c r="G5041" s="119" t="s">
        <v>14947</v>
      </c>
      <c r="H5041" s="119" t="s">
        <v>29016</v>
      </c>
    </row>
    <row r="5042" spans="1:8" ht="15" x14ac:dyDescent="0.25">
      <c r="A5042" s="16" t="str">
        <f t="shared" si="78"/>
        <v>MIUPL0046</v>
      </c>
      <c r="B5042" s="119" t="s">
        <v>7434</v>
      </c>
      <c r="C5042" s="119" t="s">
        <v>7435</v>
      </c>
      <c r="D5042" s="352" t="s">
        <v>1</v>
      </c>
      <c r="E5042" s="353">
        <v>498.49</v>
      </c>
      <c r="F5042" s="119" t="s">
        <v>14952</v>
      </c>
      <c r="G5042" s="119" t="s">
        <v>14947</v>
      </c>
      <c r="H5042" s="119" t="s">
        <v>29016</v>
      </c>
    </row>
    <row r="5043" spans="1:8" ht="15" x14ac:dyDescent="0.25">
      <c r="A5043" s="16" t="str">
        <f t="shared" si="78"/>
        <v>MIUPL0047</v>
      </c>
      <c r="B5043" s="119" t="s">
        <v>7436</v>
      </c>
      <c r="C5043" s="119" t="s">
        <v>7437</v>
      </c>
      <c r="D5043" s="352" t="s">
        <v>1</v>
      </c>
      <c r="E5043" s="353">
        <v>200.6</v>
      </c>
      <c r="F5043" s="119" t="s">
        <v>14952</v>
      </c>
      <c r="G5043" s="119" t="s">
        <v>14947</v>
      </c>
      <c r="H5043" s="119" t="s">
        <v>29016</v>
      </c>
    </row>
    <row r="5044" spans="1:8" ht="15" x14ac:dyDescent="0.25">
      <c r="A5044" s="16" t="str">
        <f t="shared" si="78"/>
        <v>MIUPL0048</v>
      </c>
      <c r="B5044" s="119" t="s">
        <v>7438</v>
      </c>
      <c r="C5044" s="119" t="s">
        <v>16957</v>
      </c>
      <c r="D5044" s="352" t="s">
        <v>1</v>
      </c>
      <c r="E5044" s="353">
        <v>350.35</v>
      </c>
      <c r="F5044" s="119" t="s">
        <v>14952</v>
      </c>
      <c r="G5044" s="119" t="s">
        <v>14947</v>
      </c>
      <c r="H5044" s="119" t="s">
        <v>29016</v>
      </c>
    </row>
    <row r="5045" spans="1:8" ht="15" x14ac:dyDescent="0.25">
      <c r="A5045" s="16" t="str">
        <f t="shared" si="78"/>
        <v>MIUPL0050</v>
      </c>
      <c r="B5045" s="119" t="s">
        <v>7441</v>
      </c>
      <c r="C5045" s="119" t="s">
        <v>7442</v>
      </c>
      <c r="D5045" s="352" t="s">
        <v>1</v>
      </c>
      <c r="E5045" s="353">
        <v>60.56</v>
      </c>
      <c r="F5045" s="119" t="s">
        <v>14952</v>
      </c>
      <c r="G5045" s="119" t="s">
        <v>14947</v>
      </c>
      <c r="H5045" s="119" t="s">
        <v>29016</v>
      </c>
    </row>
    <row r="5046" spans="1:8" ht="15" x14ac:dyDescent="0.25">
      <c r="A5046" s="16" t="str">
        <f t="shared" si="78"/>
        <v>MIUPL0051</v>
      </c>
      <c r="B5046" s="119" t="s">
        <v>7443</v>
      </c>
      <c r="C5046" s="119" t="s">
        <v>7444</v>
      </c>
      <c r="D5046" s="352" t="s">
        <v>1</v>
      </c>
      <c r="E5046" s="353">
        <v>82.5</v>
      </c>
      <c r="F5046" s="119" t="s">
        <v>14952</v>
      </c>
      <c r="G5046" s="119" t="s">
        <v>14947</v>
      </c>
      <c r="H5046" s="119" t="s">
        <v>29016</v>
      </c>
    </row>
    <row r="5047" spans="1:8" ht="15" x14ac:dyDescent="0.25">
      <c r="A5047" s="16" t="str">
        <f t="shared" si="78"/>
        <v>MIUPL0052</v>
      </c>
      <c r="B5047" s="119" t="s">
        <v>7445</v>
      </c>
      <c r="C5047" s="119" t="s">
        <v>7446</v>
      </c>
      <c r="D5047" s="352" t="s">
        <v>1</v>
      </c>
      <c r="E5047" s="353">
        <v>2502.5</v>
      </c>
      <c r="F5047" s="119" t="s">
        <v>14952</v>
      </c>
      <c r="G5047" s="119" t="s">
        <v>14947</v>
      </c>
      <c r="H5047" s="119" t="s">
        <v>29016</v>
      </c>
    </row>
    <row r="5048" spans="1:8" ht="15" x14ac:dyDescent="0.25">
      <c r="A5048" s="16" t="str">
        <f t="shared" si="78"/>
        <v>MIUC0007</v>
      </c>
      <c r="B5048" s="119" t="s">
        <v>7333</v>
      </c>
      <c r="C5048" s="119" t="s">
        <v>7334</v>
      </c>
      <c r="D5048" s="352" t="s">
        <v>3</v>
      </c>
      <c r="E5048" s="353">
        <v>1250</v>
      </c>
      <c r="F5048" s="119" t="s">
        <v>14952</v>
      </c>
      <c r="G5048" s="119" t="s">
        <v>14947</v>
      </c>
      <c r="H5048" s="119" t="s">
        <v>29016</v>
      </c>
    </row>
    <row r="5049" spans="1:8" ht="15" x14ac:dyDescent="0.25">
      <c r="A5049" s="16" t="str">
        <f t="shared" si="78"/>
        <v>MIUIL0001</v>
      </c>
      <c r="B5049" s="119" t="s">
        <v>7337</v>
      </c>
      <c r="C5049" s="119" t="s">
        <v>7338</v>
      </c>
      <c r="D5049" s="352" t="s">
        <v>1</v>
      </c>
      <c r="E5049" s="353">
        <v>20</v>
      </c>
      <c r="F5049" s="119" t="s">
        <v>14952</v>
      </c>
      <c r="G5049" s="119" t="s">
        <v>14947</v>
      </c>
      <c r="H5049" s="119" t="s">
        <v>29016</v>
      </c>
    </row>
    <row r="5050" spans="1:8" ht="15" x14ac:dyDescent="0.25">
      <c r="A5050" s="16" t="str">
        <f t="shared" si="78"/>
        <v>MIUIL0003</v>
      </c>
      <c r="B5050" s="119" t="s">
        <v>7341</v>
      </c>
      <c r="C5050" s="119" t="s">
        <v>7342</v>
      </c>
      <c r="D5050" s="352" t="s">
        <v>1</v>
      </c>
      <c r="E5050" s="353">
        <v>52.56</v>
      </c>
      <c r="F5050" s="119" t="s">
        <v>14952</v>
      </c>
      <c r="G5050" s="119" t="s">
        <v>14947</v>
      </c>
      <c r="H5050" s="119" t="s">
        <v>29016</v>
      </c>
    </row>
    <row r="5051" spans="1:8" ht="15" x14ac:dyDescent="0.25">
      <c r="A5051" s="16" t="str">
        <f t="shared" si="78"/>
        <v>MIUC0008</v>
      </c>
      <c r="B5051" s="119" t="s">
        <v>7335</v>
      </c>
      <c r="C5051" s="119" t="s">
        <v>7336</v>
      </c>
      <c r="D5051" s="352" t="s">
        <v>1</v>
      </c>
      <c r="E5051" s="353">
        <v>42282.239999999998</v>
      </c>
      <c r="F5051" s="119" t="s">
        <v>14952</v>
      </c>
      <c r="G5051" s="119" t="s">
        <v>14947</v>
      </c>
      <c r="H5051" s="119" t="s">
        <v>29016</v>
      </c>
    </row>
    <row r="5052" spans="1:8" ht="15" x14ac:dyDescent="0.25">
      <c r="A5052" s="16" t="str">
        <f t="shared" si="78"/>
        <v>MIUIL0004</v>
      </c>
      <c r="B5052" s="119" t="s">
        <v>7343</v>
      </c>
      <c r="C5052" s="119" t="s">
        <v>7344</v>
      </c>
      <c r="D5052" s="352" t="s">
        <v>1</v>
      </c>
      <c r="E5052" s="353">
        <v>14850</v>
      </c>
      <c r="F5052" s="119" t="s">
        <v>14952</v>
      </c>
      <c r="G5052" s="119" t="s">
        <v>14947</v>
      </c>
      <c r="H5052" s="119" t="s">
        <v>29016</v>
      </c>
    </row>
    <row r="5053" spans="1:8" ht="15" x14ac:dyDescent="0.25">
      <c r="A5053" s="16" t="str">
        <f t="shared" si="78"/>
        <v>MIUSD0005</v>
      </c>
      <c r="B5053" s="119" t="s">
        <v>7451</v>
      </c>
      <c r="C5053" s="119" t="s">
        <v>7452</v>
      </c>
      <c r="D5053" s="352" t="s">
        <v>3</v>
      </c>
      <c r="E5053" s="353">
        <v>9.01</v>
      </c>
      <c r="F5053" s="119" t="s">
        <v>14952</v>
      </c>
      <c r="G5053" s="119" t="s">
        <v>14947</v>
      </c>
      <c r="H5053" s="119" t="s">
        <v>29016</v>
      </c>
    </row>
    <row r="5054" spans="1:8" ht="15" x14ac:dyDescent="0.25">
      <c r="A5054" s="16" t="str">
        <f t="shared" si="78"/>
        <v>MIUPL0055</v>
      </c>
      <c r="B5054" s="119" t="s">
        <v>7449</v>
      </c>
      <c r="C5054" s="119" t="s">
        <v>7444</v>
      </c>
      <c r="D5054" s="352" t="s">
        <v>1</v>
      </c>
      <c r="E5054" s="353">
        <v>82.5</v>
      </c>
      <c r="F5054" s="119" t="s">
        <v>14952</v>
      </c>
      <c r="G5054" s="119" t="s">
        <v>14947</v>
      </c>
      <c r="H5054" s="119" t="s">
        <v>29016</v>
      </c>
    </row>
    <row r="5055" spans="1:8" ht="15" x14ac:dyDescent="0.25">
      <c r="A5055" s="16" t="str">
        <f t="shared" si="78"/>
        <v>IUP0010</v>
      </c>
      <c r="B5055" s="119" t="s">
        <v>7315</v>
      </c>
      <c r="C5055" s="119" t="s">
        <v>15743</v>
      </c>
      <c r="D5055" s="352" t="s">
        <v>1</v>
      </c>
      <c r="E5055" s="353">
        <v>53.86</v>
      </c>
      <c r="F5055" s="119" t="s">
        <v>14952</v>
      </c>
      <c r="G5055" s="119" t="s">
        <v>14947</v>
      </c>
      <c r="H5055" s="119" t="s">
        <v>29016</v>
      </c>
    </row>
    <row r="5056" spans="1:8" ht="15" x14ac:dyDescent="0.25">
      <c r="A5056" s="16" t="str">
        <f t="shared" si="78"/>
        <v>IUP0012</v>
      </c>
      <c r="B5056" s="119" t="s">
        <v>7318</v>
      </c>
      <c r="C5056" s="119" t="s">
        <v>7319</v>
      </c>
      <c r="D5056" s="352" t="s">
        <v>1</v>
      </c>
      <c r="E5056" s="353">
        <v>1695.67</v>
      </c>
      <c r="F5056" s="119" t="s">
        <v>14952</v>
      </c>
      <c r="G5056" s="119" t="s">
        <v>14947</v>
      </c>
      <c r="H5056" s="119" t="s">
        <v>29016</v>
      </c>
    </row>
    <row r="5057" spans="1:8" ht="15" x14ac:dyDescent="0.25">
      <c r="A5057" s="16" t="str">
        <f t="shared" si="78"/>
        <v>MIUL0002</v>
      </c>
      <c r="B5057" s="119" t="s">
        <v>7345</v>
      </c>
      <c r="C5057" s="119" t="s">
        <v>7340</v>
      </c>
      <c r="D5057" s="352" t="s">
        <v>1</v>
      </c>
      <c r="E5057" s="353">
        <v>9.1300000000000008</v>
      </c>
      <c r="F5057" s="119" t="s">
        <v>14952</v>
      </c>
      <c r="G5057" s="119" t="s">
        <v>14947</v>
      </c>
      <c r="H5057" s="119" t="s">
        <v>29016</v>
      </c>
    </row>
    <row r="5058" spans="1:8" ht="15" x14ac:dyDescent="0.25">
      <c r="A5058" s="16" t="str">
        <f t="shared" si="78"/>
        <v>MIUD0019</v>
      </c>
      <c r="B5058" s="119" t="s">
        <v>7739</v>
      </c>
      <c r="C5058" s="119" t="s">
        <v>7740</v>
      </c>
      <c r="D5058" s="352" t="s">
        <v>2</v>
      </c>
      <c r="E5058" s="353">
        <v>127.04</v>
      </c>
      <c r="F5058" s="119" t="s">
        <v>14952</v>
      </c>
      <c r="G5058" s="119" t="s">
        <v>14947</v>
      </c>
      <c r="H5058" s="119" t="s">
        <v>29016</v>
      </c>
    </row>
    <row r="5059" spans="1:8" ht="15" x14ac:dyDescent="0.25">
      <c r="A5059" s="16" t="str">
        <f t="shared" ref="A5059:A5122" si="79">B5059</f>
        <v>MIUD0020</v>
      </c>
      <c r="B5059" s="119" t="s">
        <v>7741</v>
      </c>
      <c r="C5059" s="119" t="s">
        <v>7742</v>
      </c>
      <c r="D5059" s="352" t="s">
        <v>2</v>
      </c>
      <c r="E5059" s="353">
        <v>203.67</v>
      </c>
      <c r="F5059" s="119" t="s">
        <v>14952</v>
      </c>
      <c r="G5059" s="119" t="s">
        <v>14947</v>
      </c>
      <c r="H5059" s="119" t="s">
        <v>29016</v>
      </c>
    </row>
    <row r="5060" spans="1:8" ht="15" x14ac:dyDescent="0.25">
      <c r="A5060" s="16" t="str">
        <f t="shared" si="79"/>
        <v>MIUD0021</v>
      </c>
      <c r="B5060" s="119" t="s">
        <v>7743</v>
      </c>
      <c r="C5060" s="119" t="s">
        <v>7744</v>
      </c>
      <c r="D5060" s="352" t="s">
        <v>2</v>
      </c>
      <c r="E5060" s="353">
        <v>291.32</v>
      </c>
      <c r="F5060" s="119" t="s">
        <v>14952</v>
      </c>
      <c r="G5060" s="119" t="s">
        <v>14947</v>
      </c>
      <c r="H5060" s="119" t="s">
        <v>29016</v>
      </c>
    </row>
    <row r="5061" spans="1:8" ht="15" x14ac:dyDescent="0.25">
      <c r="A5061" s="16" t="str">
        <f t="shared" si="79"/>
        <v>MIUD0022</v>
      </c>
      <c r="B5061" s="119" t="s">
        <v>7745</v>
      </c>
      <c r="C5061" s="119" t="s">
        <v>7746</v>
      </c>
      <c r="D5061" s="352" t="s">
        <v>2</v>
      </c>
      <c r="E5061" s="353">
        <v>437.79</v>
      </c>
      <c r="F5061" s="119" t="s">
        <v>14952</v>
      </c>
      <c r="G5061" s="119" t="s">
        <v>14947</v>
      </c>
      <c r="H5061" s="119" t="s">
        <v>29016</v>
      </c>
    </row>
    <row r="5062" spans="1:8" ht="15" x14ac:dyDescent="0.25">
      <c r="A5062" s="16" t="str">
        <f t="shared" si="79"/>
        <v>IUD022</v>
      </c>
      <c r="B5062" s="119" t="s">
        <v>310</v>
      </c>
      <c r="C5062" s="119" t="s">
        <v>311</v>
      </c>
      <c r="D5062" s="352" t="s">
        <v>3</v>
      </c>
      <c r="E5062" s="353">
        <v>343.42</v>
      </c>
      <c r="F5062" s="119" t="s">
        <v>14952</v>
      </c>
      <c r="G5062" s="119" t="s">
        <v>14947</v>
      </c>
      <c r="H5062" s="119" t="s">
        <v>29016</v>
      </c>
    </row>
    <row r="5063" spans="1:8" ht="15" x14ac:dyDescent="0.25">
      <c r="A5063" s="16" t="str">
        <f t="shared" si="79"/>
        <v>MIUD0023</v>
      </c>
      <c r="B5063" s="119" t="s">
        <v>7747</v>
      </c>
      <c r="C5063" s="119" t="s">
        <v>7748</v>
      </c>
      <c r="D5063" s="352" t="s">
        <v>2</v>
      </c>
      <c r="E5063" s="353">
        <v>618.04999999999995</v>
      </c>
      <c r="F5063" s="119" t="s">
        <v>14952</v>
      </c>
      <c r="G5063" s="119" t="s">
        <v>14947</v>
      </c>
      <c r="H5063" s="119" t="s">
        <v>29016</v>
      </c>
    </row>
    <row r="5064" spans="1:8" ht="15" x14ac:dyDescent="0.25">
      <c r="A5064" s="16" t="str">
        <f t="shared" si="79"/>
        <v>IUD025</v>
      </c>
      <c r="B5064" s="119" t="s">
        <v>16751</v>
      </c>
      <c r="C5064" s="119" t="s">
        <v>16752</v>
      </c>
      <c r="D5064" s="352" t="s">
        <v>1</v>
      </c>
      <c r="E5064" s="353">
        <v>726.08</v>
      </c>
      <c r="F5064" s="119" t="s">
        <v>14952</v>
      </c>
      <c r="G5064" s="119" t="s">
        <v>14947</v>
      </c>
      <c r="H5064" s="119" t="s">
        <v>29016</v>
      </c>
    </row>
    <row r="5065" spans="1:8" ht="15" x14ac:dyDescent="0.25">
      <c r="A5065" s="16" t="str">
        <f t="shared" si="79"/>
        <v>IUP0008</v>
      </c>
      <c r="B5065" s="119" t="s">
        <v>361</v>
      </c>
      <c r="C5065" s="119" t="s">
        <v>20044</v>
      </c>
      <c r="D5065" s="352" t="s">
        <v>351</v>
      </c>
      <c r="E5065" s="353">
        <v>4330</v>
      </c>
      <c r="F5065" s="119" t="s">
        <v>14952</v>
      </c>
      <c r="G5065" s="119" t="s">
        <v>14947</v>
      </c>
      <c r="H5065" s="119" t="s">
        <v>29016</v>
      </c>
    </row>
    <row r="5066" spans="1:8" ht="15" x14ac:dyDescent="0.25">
      <c r="A5066" s="16" t="str">
        <f t="shared" si="79"/>
        <v>IUS0021</v>
      </c>
      <c r="B5066" s="119" t="s">
        <v>386</v>
      </c>
      <c r="C5066" s="119" t="s">
        <v>29080</v>
      </c>
      <c r="D5066" s="352" t="s">
        <v>1</v>
      </c>
      <c r="E5066" s="353">
        <v>55.86</v>
      </c>
      <c r="F5066" s="119" t="s">
        <v>14952</v>
      </c>
      <c r="G5066" s="119" t="s">
        <v>14947</v>
      </c>
      <c r="H5066" s="119" t="s">
        <v>29016</v>
      </c>
    </row>
    <row r="5067" spans="1:8" ht="15" x14ac:dyDescent="0.25">
      <c r="A5067" s="16" t="str">
        <f t="shared" si="79"/>
        <v>IUD023</v>
      </c>
      <c r="B5067" s="119" t="s">
        <v>312</v>
      </c>
      <c r="C5067" s="119" t="s">
        <v>313</v>
      </c>
      <c r="D5067" s="352" t="s">
        <v>1</v>
      </c>
      <c r="E5067" s="353">
        <v>738.24</v>
      </c>
      <c r="F5067" s="119" t="s">
        <v>14952</v>
      </c>
      <c r="G5067" s="119" t="s">
        <v>14947</v>
      </c>
      <c r="H5067" s="119" t="s">
        <v>29016</v>
      </c>
    </row>
    <row r="5068" spans="1:8" ht="15" x14ac:dyDescent="0.25">
      <c r="A5068" s="16" t="str">
        <f t="shared" si="79"/>
        <v>IUD010</v>
      </c>
      <c r="B5068" s="119" t="s">
        <v>292</v>
      </c>
      <c r="C5068" s="119" t="s">
        <v>211</v>
      </c>
      <c r="D5068" s="352" t="s">
        <v>2</v>
      </c>
      <c r="E5068" s="353">
        <v>110</v>
      </c>
      <c r="F5068" s="119" t="s">
        <v>14952</v>
      </c>
      <c r="G5068" s="119" t="s">
        <v>14947</v>
      </c>
      <c r="H5068" s="119" t="s">
        <v>29016</v>
      </c>
    </row>
    <row r="5069" spans="1:8" ht="15" x14ac:dyDescent="0.25">
      <c r="A5069" s="16" t="str">
        <f t="shared" si="79"/>
        <v>IUD016</v>
      </c>
      <c r="B5069" s="119" t="s">
        <v>300</v>
      </c>
      <c r="C5069" s="119" t="s">
        <v>301</v>
      </c>
      <c r="D5069" s="352" t="s">
        <v>2</v>
      </c>
      <c r="E5069" s="353">
        <v>1041.96</v>
      </c>
      <c r="F5069" s="119" t="s">
        <v>14952</v>
      </c>
      <c r="G5069" s="119" t="s">
        <v>14947</v>
      </c>
      <c r="H5069" s="119" t="s">
        <v>29016</v>
      </c>
    </row>
    <row r="5070" spans="1:8" ht="15" x14ac:dyDescent="0.25">
      <c r="A5070" s="16" t="str">
        <f t="shared" si="79"/>
        <v>IUD012</v>
      </c>
      <c r="B5070" s="119" t="s">
        <v>294</v>
      </c>
      <c r="C5070" s="119" t="s">
        <v>295</v>
      </c>
      <c r="D5070" s="352" t="s">
        <v>2</v>
      </c>
      <c r="E5070" s="353">
        <v>247</v>
      </c>
      <c r="F5070" s="119" t="s">
        <v>14952</v>
      </c>
      <c r="G5070" s="119" t="s">
        <v>14947</v>
      </c>
      <c r="H5070" s="119" t="s">
        <v>29016</v>
      </c>
    </row>
    <row r="5071" spans="1:8" ht="15" x14ac:dyDescent="0.25">
      <c r="A5071" s="16" t="str">
        <f t="shared" si="79"/>
        <v>IUD008</v>
      </c>
      <c r="B5071" s="119" t="s">
        <v>288</v>
      </c>
      <c r="C5071" s="119" t="s">
        <v>289</v>
      </c>
      <c r="D5071" s="352" t="s">
        <v>2</v>
      </c>
      <c r="E5071" s="353">
        <v>915.06</v>
      </c>
      <c r="F5071" s="119" t="s">
        <v>14952</v>
      </c>
      <c r="G5071" s="119" t="s">
        <v>14947</v>
      </c>
      <c r="H5071" s="119" t="s">
        <v>29016</v>
      </c>
    </row>
    <row r="5072" spans="1:8" ht="15" x14ac:dyDescent="0.25">
      <c r="A5072" s="16" t="str">
        <f t="shared" si="79"/>
        <v>IUD013</v>
      </c>
      <c r="B5072" s="119" t="s">
        <v>296</v>
      </c>
      <c r="C5072" s="119" t="s">
        <v>15739</v>
      </c>
      <c r="D5072" s="352" t="s">
        <v>2</v>
      </c>
      <c r="E5072" s="353">
        <v>410.97</v>
      </c>
      <c r="F5072" s="119" t="s">
        <v>14952</v>
      </c>
      <c r="G5072" s="119" t="s">
        <v>14947</v>
      </c>
      <c r="H5072" s="119" t="s">
        <v>29016</v>
      </c>
    </row>
    <row r="5073" spans="1:8" ht="15" x14ac:dyDescent="0.25">
      <c r="A5073" s="16" t="str">
        <f t="shared" si="79"/>
        <v>IUIL00017</v>
      </c>
      <c r="B5073" s="119" t="s">
        <v>322</v>
      </c>
      <c r="C5073" s="119" t="s">
        <v>323</v>
      </c>
      <c r="D5073" s="352" t="s">
        <v>2</v>
      </c>
      <c r="E5073" s="353">
        <v>22.53</v>
      </c>
      <c r="F5073" s="119" t="s">
        <v>14952</v>
      </c>
      <c r="G5073" s="119" t="s">
        <v>14947</v>
      </c>
      <c r="H5073" s="119" t="s">
        <v>29016</v>
      </c>
    </row>
    <row r="5074" spans="1:8" ht="15" x14ac:dyDescent="0.25">
      <c r="A5074" s="16" t="str">
        <f t="shared" si="79"/>
        <v>MIUS0001</v>
      </c>
      <c r="B5074" s="119" t="s">
        <v>435</v>
      </c>
      <c r="C5074" s="119" t="s">
        <v>29081</v>
      </c>
      <c r="D5074" s="352" t="s">
        <v>221</v>
      </c>
      <c r="E5074" s="353">
        <v>11.95</v>
      </c>
      <c r="F5074" s="119" t="s">
        <v>14952</v>
      </c>
      <c r="G5074" s="119" t="s">
        <v>14947</v>
      </c>
      <c r="H5074" s="119" t="s">
        <v>29016</v>
      </c>
    </row>
    <row r="5075" spans="1:8" ht="15" x14ac:dyDescent="0.25">
      <c r="A5075" s="16" t="str">
        <f t="shared" si="79"/>
        <v>PHGE02</v>
      </c>
      <c r="B5075" s="119" t="s">
        <v>16987</v>
      </c>
      <c r="C5075" s="119" t="s">
        <v>16988</v>
      </c>
      <c r="D5075" s="352" t="s">
        <v>351</v>
      </c>
      <c r="E5075" s="353">
        <v>69.94</v>
      </c>
      <c r="F5075" s="119" t="s">
        <v>14952</v>
      </c>
      <c r="G5075" s="119" t="s">
        <v>14947</v>
      </c>
      <c r="H5075" s="119" t="s">
        <v>29016</v>
      </c>
    </row>
    <row r="5076" spans="1:8" ht="15" x14ac:dyDescent="0.25">
      <c r="A5076" s="16" t="str">
        <f t="shared" si="79"/>
        <v>PHGE005</v>
      </c>
      <c r="B5076" s="119" t="s">
        <v>16981</v>
      </c>
      <c r="C5076" s="119" t="s">
        <v>16982</v>
      </c>
      <c r="D5076" s="352" t="s">
        <v>351</v>
      </c>
      <c r="E5076" s="353">
        <v>598</v>
      </c>
      <c r="F5076" s="119" t="s">
        <v>14952</v>
      </c>
      <c r="G5076" s="119" t="s">
        <v>14947</v>
      </c>
      <c r="H5076" s="119" t="s">
        <v>29016</v>
      </c>
    </row>
    <row r="5077" spans="1:8" ht="15" x14ac:dyDescent="0.25">
      <c r="A5077" s="16" t="str">
        <f t="shared" si="79"/>
        <v>PHGE006</v>
      </c>
      <c r="B5077" s="119" t="s">
        <v>16983</v>
      </c>
      <c r="C5077" s="119" t="s">
        <v>16984</v>
      </c>
      <c r="D5077" s="352" t="s">
        <v>4</v>
      </c>
      <c r="E5077" s="353">
        <v>98.63</v>
      </c>
      <c r="F5077" s="119" t="s">
        <v>14952</v>
      </c>
      <c r="G5077" s="119" t="s">
        <v>14947</v>
      </c>
      <c r="H5077" s="119" t="s">
        <v>29016</v>
      </c>
    </row>
    <row r="5078" spans="1:8" ht="15" x14ac:dyDescent="0.25">
      <c r="A5078" s="16" t="str">
        <f t="shared" si="79"/>
        <v>IUMA0003</v>
      </c>
      <c r="B5078" s="119" t="s">
        <v>7314</v>
      </c>
      <c r="C5078" s="119" t="s">
        <v>29082</v>
      </c>
      <c r="D5078" s="352" t="s">
        <v>256</v>
      </c>
      <c r="E5078" s="353">
        <v>10.32</v>
      </c>
      <c r="F5078" s="119" t="s">
        <v>14952</v>
      </c>
      <c r="G5078" s="119" t="s">
        <v>14947</v>
      </c>
      <c r="H5078" s="119" t="s">
        <v>29016</v>
      </c>
    </row>
    <row r="5079" spans="1:8" ht="15" x14ac:dyDescent="0.25">
      <c r="A5079" s="16" t="str">
        <f t="shared" si="79"/>
        <v>IUMA0004</v>
      </c>
      <c r="B5079" s="119" t="s">
        <v>16753</v>
      </c>
      <c r="C5079" s="119" t="s">
        <v>20041</v>
      </c>
      <c r="D5079" s="352" t="s">
        <v>16754</v>
      </c>
      <c r="E5079" s="353">
        <v>923.97</v>
      </c>
      <c r="F5079" s="119" t="s">
        <v>14952</v>
      </c>
      <c r="G5079" s="119" t="s">
        <v>14947</v>
      </c>
      <c r="H5079" s="119" t="s">
        <v>29016</v>
      </c>
    </row>
    <row r="5080" spans="1:8" ht="15" x14ac:dyDescent="0.25">
      <c r="A5080" s="16" t="str">
        <f t="shared" si="79"/>
        <v>MIUD0003</v>
      </c>
      <c r="B5080" s="119" t="s">
        <v>403</v>
      </c>
      <c r="C5080" s="119" t="s">
        <v>404</v>
      </c>
      <c r="D5080" s="352" t="s">
        <v>2</v>
      </c>
      <c r="E5080" s="353">
        <v>1695.26</v>
      </c>
      <c r="F5080" s="119" t="s">
        <v>14952</v>
      </c>
      <c r="G5080" s="119" t="s">
        <v>14947</v>
      </c>
      <c r="H5080" s="119" t="s">
        <v>29016</v>
      </c>
    </row>
    <row r="5081" spans="1:8" ht="15" x14ac:dyDescent="0.25">
      <c r="A5081" s="16" t="str">
        <f t="shared" si="79"/>
        <v>IUD009</v>
      </c>
      <c r="B5081" s="119" t="s">
        <v>290</v>
      </c>
      <c r="C5081" s="119" t="s">
        <v>291</v>
      </c>
      <c r="D5081" s="352" t="s">
        <v>2</v>
      </c>
      <c r="E5081" s="353">
        <v>1148.3599999999999</v>
      </c>
      <c r="F5081" s="119" t="s">
        <v>14952</v>
      </c>
      <c r="G5081" s="119" t="s">
        <v>14947</v>
      </c>
      <c r="H5081" s="119" t="s">
        <v>29016</v>
      </c>
    </row>
    <row r="5082" spans="1:8" ht="15" x14ac:dyDescent="0.25">
      <c r="A5082" s="16" t="str">
        <f t="shared" si="79"/>
        <v>IUD020</v>
      </c>
      <c r="B5082" s="119" t="s">
        <v>7312</v>
      </c>
      <c r="C5082" s="119" t="s">
        <v>15740</v>
      </c>
      <c r="D5082" s="352" t="s">
        <v>3</v>
      </c>
      <c r="E5082" s="353">
        <v>35.14</v>
      </c>
      <c r="F5082" s="119" t="s">
        <v>14952</v>
      </c>
      <c r="G5082" s="119" t="s">
        <v>14947</v>
      </c>
      <c r="H5082" s="119" t="s">
        <v>29016</v>
      </c>
    </row>
    <row r="5083" spans="1:8" ht="15" x14ac:dyDescent="0.25">
      <c r="A5083" s="16" t="str">
        <f t="shared" si="79"/>
        <v>IUA001</v>
      </c>
      <c r="B5083" s="119" t="s">
        <v>7306</v>
      </c>
      <c r="C5083" s="119" t="s">
        <v>7307</v>
      </c>
      <c r="D5083" s="352" t="s">
        <v>1</v>
      </c>
      <c r="E5083" s="353">
        <v>79.92</v>
      </c>
      <c r="F5083" s="119" t="s">
        <v>14952</v>
      </c>
      <c r="G5083" s="119" t="s">
        <v>14947</v>
      </c>
      <c r="H5083" s="119" t="s">
        <v>29016</v>
      </c>
    </row>
    <row r="5084" spans="1:8" ht="15" x14ac:dyDescent="0.25">
      <c r="A5084" s="16" t="str">
        <f t="shared" si="79"/>
        <v>MIUD0004</v>
      </c>
      <c r="B5084" s="119" t="s">
        <v>405</v>
      </c>
      <c r="C5084" s="119" t="s">
        <v>406</v>
      </c>
      <c r="D5084" s="352" t="s">
        <v>2</v>
      </c>
      <c r="E5084" s="353">
        <v>79.83</v>
      </c>
      <c r="F5084" s="119" t="s">
        <v>14952</v>
      </c>
      <c r="G5084" s="119" t="s">
        <v>14947</v>
      </c>
      <c r="H5084" s="119" t="s">
        <v>29016</v>
      </c>
    </row>
    <row r="5085" spans="1:8" ht="15" x14ac:dyDescent="0.25">
      <c r="A5085" s="16" t="str">
        <f t="shared" si="79"/>
        <v>MIUS0002</v>
      </c>
      <c r="B5085" s="119" t="s">
        <v>436</v>
      </c>
      <c r="C5085" s="119" t="s">
        <v>29017</v>
      </c>
      <c r="D5085" s="352" t="s">
        <v>3</v>
      </c>
      <c r="E5085" s="353">
        <v>321.67</v>
      </c>
      <c r="F5085" s="119" t="s">
        <v>14952</v>
      </c>
      <c r="G5085" s="119" t="s">
        <v>14947</v>
      </c>
      <c r="H5085" s="119" t="s">
        <v>29016</v>
      </c>
    </row>
    <row r="5086" spans="1:8" ht="15" x14ac:dyDescent="0.25">
      <c r="A5086" s="16" t="str">
        <f t="shared" si="79"/>
        <v>MIUD0006</v>
      </c>
      <c r="B5086" s="119" t="s">
        <v>409</v>
      </c>
      <c r="C5086" s="119" t="s">
        <v>410</v>
      </c>
      <c r="D5086" s="352" t="s">
        <v>221</v>
      </c>
      <c r="E5086" s="353">
        <v>97.6</v>
      </c>
      <c r="F5086" s="119" t="s">
        <v>14952</v>
      </c>
      <c r="G5086" s="119" t="s">
        <v>14947</v>
      </c>
      <c r="H5086" s="119" t="s">
        <v>29016</v>
      </c>
    </row>
    <row r="5087" spans="1:8" ht="15" x14ac:dyDescent="0.25">
      <c r="A5087" s="16" t="str">
        <f t="shared" si="79"/>
        <v>IUC0011</v>
      </c>
      <c r="B5087" s="119" t="s">
        <v>254</v>
      </c>
      <c r="C5087" s="119" t="s">
        <v>255</v>
      </c>
      <c r="D5087" s="352" t="s">
        <v>256</v>
      </c>
      <c r="E5087" s="353">
        <v>12.63</v>
      </c>
      <c r="F5087" s="119" t="s">
        <v>14952</v>
      </c>
      <c r="G5087" s="119" t="s">
        <v>14947</v>
      </c>
      <c r="H5087" s="119" t="s">
        <v>29016</v>
      </c>
    </row>
    <row r="5088" spans="1:8" ht="15" x14ac:dyDescent="0.25">
      <c r="A5088" s="16" t="str">
        <f t="shared" si="79"/>
        <v>IUD024</v>
      </c>
      <c r="B5088" s="119" t="s">
        <v>16749</v>
      </c>
      <c r="C5088" s="119" t="s">
        <v>16750</v>
      </c>
      <c r="D5088" s="352" t="s">
        <v>1</v>
      </c>
      <c r="E5088" s="353">
        <v>193.62</v>
      </c>
      <c r="F5088" s="119" t="s">
        <v>14952</v>
      </c>
      <c r="G5088" s="119" t="s">
        <v>14947</v>
      </c>
      <c r="H5088" s="119" t="s">
        <v>29016</v>
      </c>
    </row>
    <row r="5089" spans="1:8" ht="15" x14ac:dyDescent="0.25">
      <c r="A5089" s="16" t="str">
        <f t="shared" si="79"/>
        <v>IUC0012</v>
      </c>
      <c r="B5089" s="119" t="s">
        <v>7308</v>
      </c>
      <c r="C5089" s="119" t="s">
        <v>7309</v>
      </c>
      <c r="D5089" s="352" t="s">
        <v>2</v>
      </c>
      <c r="E5089" s="353">
        <v>422.4</v>
      </c>
      <c r="F5089" s="119" t="s">
        <v>14952</v>
      </c>
      <c r="G5089" s="119" t="s">
        <v>14947</v>
      </c>
      <c r="H5089" s="119" t="s">
        <v>29016</v>
      </c>
    </row>
    <row r="5090" spans="1:8" ht="15" x14ac:dyDescent="0.25">
      <c r="A5090" s="16" t="str">
        <f t="shared" si="79"/>
        <v>MIUD0002</v>
      </c>
      <c r="B5090" s="119" t="s">
        <v>401</v>
      </c>
      <c r="C5090" s="119" t="s">
        <v>402</v>
      </c>
      <c r="D5090" s="352" t="s">
        <v>2</v>
      </c>
      <c r="E5090" s="353">
        <v>2245.3200000000002</v>
      </c>
      <c r="F5090" s="119" t="s">
        <v>14952</v>
      </c>
      <c r="G5090" s="119" t="s">
        <v>14947</v>
      </c>
      <c r="H5090" s="119" t="s">
        <v>29016</v>
      </c>
    </row>
    <row r="5091" spans="1:8" ht="15" x14ac:dyDescent="0.25">
      <c r="A5091" s="16" t="str">
        <f t="shared" si="79"/>
        <v>MIUD0007</v>
      </c>
      <c r="B5091" s="119" t="s">
        <v>411</v>
      </c>
      <c r="C5091" s="119" t="s">
        <v>15801</v>
      </c>
      <c r="D5091" s="352" t="s">
        <v>221</v>
      </c>
      <c r="E5091" s="353">
        <v>3.76</v>
      </c>
      <c r="F5091" s="119" t="s">
        <v>14952</v>
      </c>
      <c r="G5091" s="119" t="s">
        <v>14947</v>
      </c>
      <c r="H5091" s="119" t="s">
        <v>29016</v>
      </c>
    </row>
    <row r="5092" spans="1:8" ht="15" x14ac:dyDescent="0.25">
      <c r="A5092" s="16" t="str">
        <f t="shared" si="79"/>
        <v>MIUD0009</v>
      </c>
      <c r="B5092" s="119" t="s">
        <v>414</v>
      </c>
      <c r="C5092" s="119" t="s">
        <v>415</v>
      </c>
      <c r="D5092" s="352" t="s">
        <v>221</v>
      </c>
      <c r="E5092" s="353">
        <v>0.24</v>
      </c>
      <c r="F5092" s="119" t="s">
        <v>14952</v>
      </c>
      <c r="G5092" s="119" t="s">
        <v>14947</v>
      </c>
      <c r="H5092" s="119" t="s">
        <v>29016</v>
      </c>
    </row>
    <row r="5093" spans="1:8" ht="15" x14ac:dyDescent="0.25">
      <c r="A5093" s="16" t="str">
        <f t="shared" si="79"/>
        <v>MIUD0010</v>
      </c>
      <c r="B5093" s="119" t="s">
        <v>416</v>
      </c>
      <c r="C5093" s="119" t="s">
        <v>417</v>
      </c>
      <c r="D5093" s="352" t="s">
        <v>256</v>
      </c>
      <c r="E5093" s="353">
        <v>4.3</v>
      </c>
      <c r="F5093" s="119" t="s">
        <v>14952</v>
      </c>
      <c r="G5093" s="119" t="s">
        <v>14947</v>
      </c>
      <c r="H5093" s="119" t="s">
        <v>29016</v>
      </c>
    </row>
    <row r="5094" spans="1:8" ht="15" x14ac:dyDescent="0.25">
      <c r="A5094" s="16" t="str">
        <f t="shared" si="79"/>
        <v>MIUS0003</v>
      </c>
      <c r="B5094" s="119" t="s">
        <v>437</v>
      </c>
      <c r="C5094" s="119" t="s">
        <v>16965</v>
      </c>
      <c r="D5094" s="352" t="s">
        <v>1</v>
      </c>
      <c r="E5094" s="353">
        <v>5926.8</v>
      </c>
      <c r="F5094" s="119" t="s">
        <v>14952</v>
      </c>
      <c r="G5094" s="119" t="s">
        <v>14947</v>
      </c>
      <c r="H5094" s="119" t="s">
        <v>29016</v>
      </c>
    </row>
    <row r="5095" spans="1:8" ht="15" x14ac:dyDescent="0.25">
      <c r="A5095" s="16" t="str">
        <f t="shared" si="79"/>
        <v>IUD017</v>
      </c>
      <c r="B5095" s="119" t="s">
        <v>302</v>
      </c>
      <c r="C5095" s="119" t="s">
        <v>303</v>
      </c>
      <c r="D5095" s="352" t="s">
        <v>4</v>
      </c>
      <c r="E5095" s="353">
        <v>572.37</v>
      </c>
      <c r="F5095" s="119" t="s">
        <v>14952</v>
      </c>
      <c r="G5095" s="119" t="s">
        <v>14947</v>
      </c>
      <c r="H5095" s="119" t="s">
        <v>29016</v>
      </c>
    </row>
    <row r="5096" spans="1:8" ht="15" x14ac:dyDescent="0.25">
      <c r="A5096" s="16" t="str">
        <f t="shared" si="79"/>
        <v>IUD018</v>
      </c>
      <c r="B5096" s="119" t="s">
        <v>304</v>
      </c>
      <c r="C5096" s="119" t="s">
        <v>305</v>
      </c>
      <c r="D5096" s="352" t="s">
        <v>3</v>
      </c>
      <c r="E5096" s="353">
        <v>241.02</v>
      </c>
      <c r="F5096" s="119" t="s">
        <v>14952</v>
      </c>
      <c r="G5096" s="119" t="s">
        <v>14947</v>
      </c>
      <c r="H5096" s="119" t="s">
        <v>29016</v>
      </c>
    </row>
    <row r="5097" spans="1:8" ht="15" x14ac:dyDescent="0.25">
      <c r="A5097" s="16" t="str">
        <f t="shared" si="79"/>
        <v>MIUD0016</v>
      </c>
      <c r="B5097" s="119" t="s">
        <v>426</v>
      </c>
      <c r="C5097" s="119" t="s">
        <v>427</v>
      </c>
      <c r="D5097" s="352" t="s">
        <v>1</v>
      </c>
      <c r="E5097" s="353">
        <v>2415.15</v>
      </c>
      <c r="F5097" s="119" t="s">
        <v>14952</v>
      </c>
      <c r="G5097" s="119" t="s">
        <v>14947</v>
      </c>
      <c r="H5097" s="119" t="s">
        <v>29016</v>
      </c>
    </row>
    <row r="5098" spans="1:8" ht="15" x14ac:dyDescent="0.25">
      <c r="A5098" s="16" t="str">
        <f t="shared" si="79"/>
        <v>MIUD0017</v>
      </c>
      <c r="B5098" s="119" t="s">
        <v>428</v>
      </c>
      <c r="C5098" s="119" t="s">
        <v>429</v>
      </c>
      <c r="D5098" s="352" t="s">
        <v>430</v>
      </c>
      <c r="E5098" s="353">
        <v>300.52</v>
      </c>
      <c r="F5098" s="119" t="s">
        <v>14952</v>
      </c>
      <c r="G5098" s="119" t="s">
        <v>14947</v>
      </c>
      <c r="H5098" s="119" t="s">
        <v>29016</v>
      </c>
    </row>
    <row r="5099" spans="1:8" ht="15" x14ac:dyDescent="0.25">
      <c r="A5099" s="16" t="str">
        <f t="shared" si="79"/>
        <v>MIUD0018</v>
      </c>
      <c r="B5099" s="119" t="s">
        <v>431</v>
      </c>
      <c r="C5099" s="119" t="s">
        <v>432</v>
      </c>
      <c r="D5099" s="352" t="s">
        <v>1</v>
      </c>
      <c r="E5099" s="353">
        <v>2036.21</v>
      </c>
      <c r="F5099" s="119" t="s">
        <v>14952</v>
      </c>
      <c r="G5099" s="119" t="s">
        <v>14947</v>
      </c>
      <c r="H5099" s="119" t="s">
        <v>29016</v>
      </c>
    </row>
    <row r="5100" spans="1:8" ht="15" x14ac:dyDescent="0.25">
      <c r="A5100" s="16" t="str">
        <f t="shared" si="79"/>
        <v>MIUESM0001</v>
      </c>
      <c r="B5100" s="119" t="s">
        <v>433</v>
      </c>
      <c r="C5100" s="119" t="s">
        <v>434</v>
      </c>
      <c r="D5100" s="352" t="s">
        <v>3</v>
      </c>
      <c r="E5100" s="353">
        <v>42.82</v>
      </c>
      <c r="F5100" s="119" t="s">
        <v>14952</v>
      </c>
      <c r="G5100" s="119" t="s">
        <v>14947</v>
      </c>
      <c r="H5100" s="119" t="s">
        <v>29016</v>
      </c>
    </row>
    <row r="5101" spans="1:8" ht="15" x14ac:dyDescent="0.25">
      <c r="A5101" s="16" t="str">
        <f t="shared" si="79"/>
        <v>MIUC0040</v>
      </c>
      <c r="B5101" s="119" t="s">
        <v>13528</v>
      </c>
      <c r="C5101" s="119" t="s">
        <v>13529</v>
      </c>
      <c r="D5101" s="352" t="s">
        <v>1</v>
      </c>
      <c r="E5101" s="353">
        <v>10.17</v>
      </c>
      <c r="F5101" s="119" t="s">
        <v>14952</v>
      </c>
      <c r="G5101" s="119" t="s">
        <v>14947</v>
      </c>
      <c r="H5101" s="119" t="s">
        <v>29016</v>
      </c>
    </row>
    <row r="5102" spans="1:8" ht="15" x14ac:dyDescent="0.25">
      <c r="A5102" s="16" t="str">
        <f t="shared" si="79"/>
        <v>MIUC0039</v>
      </c>
      <c r="B5102" s="119" t="s">
        <v>13527</v>
      </c>
      <c r="C5102" s="119" t="s">
        <v>13625</v>
      </c>
      <c r="D5102" s="352" t="s">
        <v>13055</v>
      </c>
      <c r="E5102" s="353">
        <v>135.86000000000001</v>
      </c>
      <c r="F5102" s="119" t="s">
        <v>14952</v>
      </c>
      <c r="G5102" s="119" t="s">
        <v>14947</v>
      </c>
      <c r="H5102" s="119" t="s">
        <v>29016</v>
      </c>
    </row>
    <row r="5103" spans="1:8" ht="15" x14ac:dyDescent="0.25">
      <c r="A5103" s="16" t="str">
        <f t="shared" si="79"/>
        <v>MIUC00042</v>
      </c>
      <c r="B5103" s="119" t="s">
        <v>13520</v>
      </c>
      <c r="C5103" s="119" t="s">
        <v>13626</v>
      </c>
      <c r="D5103" s="352" t="s">
        <v>13055</v>
      </c>
      <c r="E5103" s="353">
        <v>137.01</v>
      </c>
      <c r="F5103" s="119" t="s">
        <v>14952</v>
      </c>
      <c r="G5103" s="119" t="s">
        <v>14947</v>
      </c>
      <c r="H5103" s="119" t="s">
        <v>29016</v>
      </c>
    </row>
    <row r="5104" spans="1:8" ht="15" x14ac:dyDescent="0.25">
      <c r="A5104" s="16" t="str">
        <f t="shared" si="79"/>
        <v>MIUC00044</v>
      </c>
      <c r="B5104" s="119" t="s">
        <v>13532</v>
      </c>
      <c r="C5104" s="119" t="s">
        <v>13533</v>
      </c>
      <c r="D5104" s="352" t="s">
        <v>340</v>
      </c>
      <c r="E5104" s="353">
        <v>32</v>
      </c>
      <c r="F5104" s="119" t="s">
        <v>14952</v>
      </c>
      <c r="G5104" s="119" t="s">
        <v>14947</v>
      </c>
      <c r="H5104" s="119" t="s">
        <v>29016</v>
      </c>
    </row>
    <row r="5105" spans="1:8" ht="15" x14ac:dyDescent="0.25">
      <c r="A5105" s="16" t="str">
        <f t="shared" si="79"/>
        <v>MIUPL0003</v>
      </c>
      <c r="B5105" s="119" t="s">
        <v>7350</v>
      </c>
      <c r="C5105" s="119" t="s">
        <v>7351</v>
      </c>
      <c r="D5105" s="352" t="s">
        <v>1</v>
      </c>
      <c r="E5105" s="353">
        <v>120.12</v>
      </c>
      <c r="F5105" s="119" t="s">
        <v>14952</v>
      </c>
      <c r="G5105" s="119" t="s">
        <v>14947</v>
      </c>
      <c r="H5105" s="119" t="s">
        <v>29016</v>
      </c>
    </row>
    <row r="5106" spans="1:8" ht="15" x14ac:dyDescent="0.25">
      <c r="A5106" s="16" t="str">
        <f t="shared" si="79"/>
        <v>MIUPL0006</v>
      </c>
      <c r="B5106" s="119" t="s">
        <v>7356</v>
      </c>
      <c r="C5106" s="119" t="s">
        <v>7357</v>
      </c>
      <c r="D5106" s="352" t="s">
        <v>1</v>
      </c>
      <c r="E5106" s="353">
        <v>34.53</v>
      </c>
      <c r="F5106" s="119" t="s">
        <v>14952</v>
      </c>
      <c r="G5106" s="119" t="s">
        <v>14947</v>
      </c>
      <c r="H5106" s="119" t="s">
        <v>29016</v>
      </c>
    </row>
    <row r="5107" spans="1:8" ht="15" x14ac:dyDescent="0.25">
      <c r="A5107" s="16" t="str">
        <f t="shared" si="79"/>
        <v>MIUPL0007</v>
      </c>
      <c r="B5107" s="119" t="s">
        <v>7358</v>
      </c>
      <c r="C5107" s="119" t="s">
        <v>7359</v>
      </c>
      <c r="D5107" s="352" t="s">
        <v>1</v>
      </c>
      <c r="E5107" s="353">
        <v>36.04</v>
      </c>
      <c r="F5107" s="119" t="s">
        <v>14952</v>
      </c>
      <c r="G5107" s="119" t="s">
        <v>14947</v>
      </c>
      <c r="H5107" s="119" t="s">
        <v>29016</v>
      </c>
    </row>
    <row r="5108" spans="1:8" ht="15" x14ac:dyDescent="0.25">
      <c r="A5108" s="16" t="str">
        <f t="shared" si="79"/>
        <v>MIUPL0009</v>
      </c>
      <c r="B5108" s="119" t="s">
        <v>7362</v>
      </c>
      <c r="C5108" s="119" t="s">
        <v>7363</v>
      </c>
      <c r="D5108" s="352" t="s">
        <v>1</v>
      </c>
      <c r="E5108" s="353">
        <v>100</v>
      </c>
      <c r="F5108" s="119" t="s">
        <v>14952</v>
      </c>
      <c r="G5108" s="119" t="s">
        <v>14947</v>
      </c>
      <c r="H5108" s="119" t="s">
        <v>29016</v>
      </c>
    </row>
    <row r="5109" spans="1:8" ht="15" x14ac:dyDescent="0.25">
      <c r="A5109" s="16" t="str">
        <f t="shared" si="79"/>
        <v>MIUPL0010</v>
      </c>
      <c r="B5109" s="119" t="s">
        <v>7364</v>
      </c>
      <c r="C5109" s="119" t="s">
        <v>7365</v>
      </c>
      <c r="D5109" s="352" t="s">
        <v>1</v>
      </c>
      <c r="E5109" s="353">
        <v>59.9</v>
      </c>
      <c r="F5109" s="119" t="s">
        <v>14952</v>
      </c>
      <c r="G5109" s="119" t="s">
        <v>14947</v>
      </c>
      <c r="H5109" s="119" t="s">
        <v>29016</v>
      </c>
    </row>
    <row r="5110" spans="1:8" ht="15" x14ac:dyDescent="0.25">
      <c r="A5110" s="16" t="str">
        <f t="shared" si="79"/>
        <v>MIUPL0011</v>
      </c>
      <c r="B5110" s="119" t="s">
        <v>7366</v>
      </c>
      <c r="C5110" s="119" t="s">
        <v>7367</v>
      </c>
      <c r="D5110" s="352" t="s">
        <v>1</v>
      </c>
      <c r="E5110" s="353">
        <v>94.59</v>
      </c>
      <c r="F5110" s="119" t="s">
        <v>14952</v>
      </c>
      <c r="G5110" s="119" t="s">
        <v>14947</v>
      </c>
      <c r="H5110" s="119" t="s">
        <v>29016</v>
      </c>
    </row>
    <row r="5111" spans="1:8" ht="15" x14ac:dyDescent="0.25">
      <c r="A5111" s="16" t="str">
        <f t="shared" si="79"/>
        <v>MIUPL0012</v>
      </c>
      <c r="B5111" s="119" t="s">
        <v>7368</v>
      </c>
      <c r="C5111" s="119" t="s">
        <v>7369</v>
      </c>
      <c r="D5111" s="352" t="s">
        <v>1</v>
      </c>
      <c r="E5111" s="353">
        <v>59.9</v>
      </c>
      <c r="F5111" s="119" t="s">
        <v>14952</v>
      </c>
      <c r="G5111" s="119" t="s">
        <v>14947</v>
      </c>
      <c r="H5111" s="119" t="s">
        <v>29016</v>
      </c>
    </row>
    <row r="5112" spans="1:8" ht="15" x14ac:dyDescent="0.25">
      <c r="A5112" s="16" t="str">
        <f t="shared" si="79"/>
        <v>MIUPL0015</v>
      </c>
      <c r="B5112" s="119" t="s">
        <v>7374</v>
      </c>
      <c r="C5112" s="119" t="s">
        <v>7375</v>
      </c>
      <c r="D5112" s="352" t="s">
        <v>1</v>
      </c>
      <c r="E5112" s="353">
        <v>60</v>
      </c>
      <c r="F5112" s="119" t="s">
        <v>14952</v>
      </c>
      <c r="G5112" s="119" t="s">
        <v>14947</v>
      </c>
      <c r="H5112" s="119" t="s">
        <v>29016</v>
      </c>
    </row>
    <row r="5113" spans="1:8" ht="15" x14ac:dyDescent="0.25">
      <c r="A5113" s="16" t="str">
        <f t="shared" si="79"/>
        <v>MIUPL0020</v>
      </c>
      <c r="B5113" s="119" t="s">
        <v>7384</v>
      </c>
      <c r="C5113" s="119" t="s">
        <v>7385</v>
      </c>
      <c r="D5113" s="352" t="s">
        <v>1</v>
      </c>
      <c r="E5113" s="353">
        <v>18.02</v>
      </c>
      <c r="F5113" s="119" t="s">
        <v>14952</v>
      </c>
      <c r="G5113" s="119" t="s">
        <v>14947</v>
      </c>
      <c r="H5113" s="119" t="s">
        <v>29016</v>
      </c>
    </row>
    <row r="5114" spans="1:8" ht="15" x14ac:dyDescent="0.25">
      <c r="A5114" s="16" t="str">
        <f t="shared" si="79"/>
        <v>MIUPL0021</v>
      </c>
      <c r="B5114" s="119" t="s">
        <v>7386</v>
      </c>
      <c r="C5114" s="119" t="s">
        <v>7387</v>
      </c>
      <c r="D5114" s="352" t="s">
        <v>1</v>
      </c>
      <c r="E5114" s="353">
        <v>39.78</v>
      </c>
      <c r="F5114" s="119" t="s">
        <v>14952</v>
      </c>
      <c r="G5114" s="119" t="s">
        <v>14947</v>
      </c>
      <c r="H5114" s="119" t="s">
        <v>29016</v>
      </c>
    </row>
    <row r="5115" spans="1:8" ht="15" x14ac:dyDescent="0.25">
      <c r="A5115" s="16" t="str">
        <f t="shared" si="79"/>
        <v>MIUPL0024</v>
      </c>
      <c r="B5115" s="119" t="s">
        <v>7392</v>
      </c>
      <c r="C5115" s="119" t="s">
        <v>7393</v>
      </c>
      <c r="D5115" s="352" t="s">
        <v>1</v>
      </c>
      <c r="E5115" s="353">
        <v>59.94</v>
      </c>
      <c r="F5115" s="119" t="s">
        <v>14952</v>
      </c>
      <c r="G5115" s="119" t="s">
        <v>14947</v>
      </c>
      <c r="H5115" s="119" t="s">
        <v>29016</v>
      </c>
    </row>
    <row r="5116" spans="1:8" ht="15" x14ac:dyDescent="0.25">
      <c r="A5116" s="16" t="str">
        <f t="shared" si="79"/>
        <v>MIUPL0027</v>
      </c>
      <c r="B5116" s="119" t="s">
        <v>7398</v>
      </c>
      <c r="C5116" s="119" t="s">
        <v>7399</v>
      </c>
      <c r="D5116" s="352" t="s">
        <v>1</v>
      </c>
      <c r="E5116" s="353">
        <v>20.52</v>
      </c>
      <c r="F5116" s="119" t="s">
        <v>14952</v>
      </c>
      <c r="G5116" s="119" t="s">
        <v>14947</v>
      </c>
      <c r="H5116" s="119" t="s">
        <v>29016</v>
      </c>
    </row>
    <row r="5117" spans="1:8" ht="15" x14ac:dyDescent="0.25">
      <c r="A5117" s="16" t="str">
        <f t="shared" si="79"/>
        <v>MIUPL0028</v>
      </c>
      <c r="B5117" s="119" t="s">
        <v>7400</v>
      </c>
      <c r="C5117" s="119" t="s">
        <v>7401</v>
      </c>
      <c r="D5117" s="352" t="s">
        <v>1</v>
      </c>
      <c r="E5117" s="353">
        <v>20.52</v>
      </c>
      <c r="F5117" s="119" t="s">
        <v>14952</v>
      </c>
      <c r="G5117" s="119" t="s">
        <v>14947</v>
      </c>
      <c r="H5117" s="119" t="s">
        <v>29016</v>
      </c>
    </row>
    <row r="5118" spans="1:8" ht="15" x14ac:dyDescent="0.25">
      <c r="A5118" s="16" t="str">
        <f t="shared" si="79"/>
        <v>MIUPL0029</v>
      </c>
      <c r="B5118" s="119" t="s">
        <v>7402</v>
      </c>
      <c r="C5118" s="119" t="s">
        <v>7403</v>
      </c>
      <c r="D5118" s="352" t="s">
        <v>1</v>
      </c>
      <c r="E5118" s="353">
        <v>3</v>
      </c>
      <c r="F5118" s="119" t="s">
        <v>14952</v>
      </c>
      <c r="G5118" s="119" t="s">
        <v>14947</v>
      </c>
      <c r="H5118" s="119" t="s">
        <v>29016</v>
      </c>
    </row>
    <row r="5119" spans="1:8" ht="15" x14ac:dyDescent="0.25">
      <c r="A5119" s="16" t="str">
        <f t="shared" si="79"/>
        <v>MIUPL0030</v>
      </c>
      <c r="B5119" s="119" t="s">
        <v>7404</v>
      </c>
      <c r="C5119" s="119" t="s">
        <v>7405</v>
      </c>
      <c r="D5119" s="352" t="s">
        <v>1</v>
      </c>
      <c r="E5119" s="353">
        <v>2.7</v>
      </c>
      <c r="F5119" s="119" t="s">
        <v>14952</v>
      </c>
      <c r="G5119" s="119" t="s">
        <v>14947</v>
      </c>
      <c r="H5119" s="119" t="s">
        <v>29016</v>
      </c>
    </row>
    <row r="5120" spans="1:8" ht="15" x14ac:dyDescent="0.25">
      <c r="A5120" s="16" t="str">
        <f t="shared" si="79"/>
        <v>MIUPL0031</v>
      </c>
      <c r="B5120" s="119" t="s">
        <v>7406</v>
      </c>
      <c r="C5120" s="119" t="s">
        <v>7407</v>
      </c>
      <c r="D5120" s="352" t="s">
        <v>1</v>
      </c>
      <c r="E5120" s="353">
        <v>6.41</v>
      </c>
      <c r="F5120" s="119" t="s">
        <v>14952</v>
      </c>
      <c r="G5120" s="119" t="s">
        <v>14947</v>
      </c>
      <c r="H5120" s="119" t="s">
        <v>29016</v>
      </c>
    </row>
    <row r="5121" spans="1:8" ht="15" x14ac:dyDescent="0.25">
      <c r="A5121" s="16" t="str">
        <f t="shared" si="79"/>
        <v>MIUPL0033</v>
      </c>
      <c r="B5121" s="119" t="s">
        <v>7410</v>
      </c>
      <c r="C5121" s="119" t="s">
        <v>7411</v>
      </c>
      <c r="D5121" s="352" t="s">
        <v>1</v>
      </c>
      <c r="E5121" s="353">
        <v>6.01</v>
      </c>
      <c r="F5121" s="119" t="s">
        <v>14952</v>
      </c>
      <c r="G5121" s="119" t="s">
        <v>14947</v>
      </c>
      <c r="H5121" s="119" t="s">
        <v>29016</v>
      </c>
    </row>
    <row r="5122" spans="1:8" ht="15" x14ac:dyDescent="0.25">
      <c r="A5122" s="16" t="str">
        <f t="shared" si="79"/>
        <v>MIUPL0036</v>
      </c>
      <c r="B5122" s="119" t="s">
        <v>7416</v>
      </c>
      <c r="C5122" s="119" t="s">
        <v>7417</v>
      </c>
      <c r="D5122" s="352" t="s">
        <v>1</v>
      </c>
      <c r="E5122" s="353">
        <v>49.55</v>
      </c>
      <c r="F5122" s="119" t="s">
        <v>14952</v>
      </c>
      <c r="G5122" s="119" t="s">
        <v>14947</v>
      </c>
      <c r="H5122" s="119" t="s">
        <v>29016</v>
      </c>
    </row>
    <row r="5123" spans="1:8" ht="15" x14ac:dyDescent="0.25">
      <c r="A5123" s="16" t="str">
        <f t="shared" ref="A5123:A5186" si="80">B5123</f>
        <v>MIUPL0045</v>
      </c>
      <c r="B5123" s="119" t="s">
        <v>7432</v>
      </c>
      <c r="C5123" s="119" t="s">
        <v>7433</v>
      </c>
      <c r="D5123" s="352" t="s">
        <v>1</v>
      </c>
      <c r="E5123" s="353">
        <v>200.2</v>
      </c>
      <c r="F5123" s="119" t="s">
        <v>14952</v>
      </c>
      <c r="G5123" s="119" t="s">
        <v>14947</v>
      </c>
      <c r="H5123" s="119" t="s">
        <v>29016</v>
      </c>
    </row>
    <row r="5124" spans="1:8" ht="15" x14ac:dyDescent="0.25">
      <c r="A5124" s="16" t="str">
        <f t="shared" si="80"/>
        <v>MIUC0002</v>
      </c>
      <c r="B5124" s="119" t="s">
        <v>7324</v>
      </c>
      <c r="C5124" s="119" t="s">
        <v>7325</v>
      </c>
      <c r="D5124" s="352" t="s">
        <v>1</v>
      </c>
      <c r="E5124" s="353">
        <v>927.96</v>
      </c>
      <c r="F5124" s="119" t="s">
        <v>14952</v>
      </c>
      <c r="G5124" s="119" t="s">
        <v>14947</v>
      </c>
      <c r="H5124" s="119" t="s">
        <v>29016</v>
      </c>
    </row>
    <row r="5125" spans="1:8" ht="15" x14ac:dyDescent="0.25">
      <c r="A5125" s="16" t="str">
        <f t="shared" si="80"/>
        <v>MIUC0003</v>
      </c>
      <c r="B5125" s="119" t="s">
        <v>7326</v>
      </c>
      <c r="C5125" s="119" t="s">
        <v>7327</v>
      </c>
      <c r="D5125" s="352" t="s">
        <v>1</v>
      </c>
      <c r="E5125" s="353">
        <v>3765.76</v>
      </c>
      <c r="F5125" s="119" t="s">
        <v>14952</v>
      </c>
      <c r="G5125" s="119" t="s">
        <v>14947</v>
      </c>
      <c r="H5125" s="119" t="s">
        <v>29016</v>
      </c>
    </row>
    <row r="5126" spans="1:8" ht="15" x14ac:dyDescent="0.25">
      <c r="A5126" s="16" t="str">
        <f t="shared" si="80"/>
        <v>MIC0004</v>
      </c>
      <c r="B5126" s="119" t="s">
        <v>7321</v>
      </c>
      <c r="C5126" s="119" t="s">
        <v>7322</v>
      </c>
      <c r="D5126" s="352" t="s">
        <v>1</v>
      </c>
      <c r="E5126" s="353">
        <v>3530.57</v>
      </c>
      <c r="F5126" s="119" t="s">
        <v>14952</v>
      </c>
      <c r="G5126" s="119" t="s">
        <v>14947</v>
      </c>
      <c r="H5126" s="119" t="s">
        <v>29016</v>
      </c>
    </row>
    <row r="5127" spans="1:8" ht="15" x14ac:dyDescent="0.25">
      <c r="A5127" s="16" t="str">
        <f t="shared" si="80"/>
        <v>MIUC0005</v>
      </c>
      <c r="B5127" s="119" t="s">
        <v>7330</v>
      </c>
      <c r="C5127" s="119" t="s">
        <v>7322</v>
      </c>
      <c r="D5127" s="352" t="s">
        <v>1</v>
      </c>
      <c r="E5127" s="353">
        <v>3530.57</v>
      </c>
      <c r="F5127" s="119" t="s">
        <v>14952</v>
      </c>
      <c r="G5127" s="119" t="s">
        <v>14947</v>
      </c>
      <c r="H5127" s="119" t="s">
        <v>29016</v>
      </c>
    </row>
    <row r="5128" spans="1:8" ht="15" x14ac:dyDescent="0.25">
      <c r="A5128" s="16" t="str">
        <f t="shared" si="80"/>
        <v>MIUIL0002</v>
      </c>
      <c r="B5128" s="119" t="s">
        <v>7339</v>
      </c>
      <c r="C5128" s="119" t="s">
        <v>7340</v>
      </c>
      <c r="D5128" s="352" t="s">
        <v>1</v>
      </c>
      <c r="E5128" s="353">
        <v>3.39</v>
      </c>
      <c r="F5128" s="119" t="s">
        <v>14952</v>
      </c>
      <c r="G5128" s="119" t="s">
        <v>14947</v>
      </c>
      <c r="H5128" s="119" t="s">
        <v>29016</v>
      </c>
    </row>
    <row r="5129" spans="1:8" ht="15" x14ac:dyDescent="0.25">
      <c r="A5129" s="16" t="str">
        <f t="shared" si="80"/>
        <v>MIUC0006</v>
      </c>
      <c r="B5129" s="119" t="s">
        <v>7331</v>
      </c>
      <c r="C5129" s="119" t="s">
        <v>7332</v>
      </c>
      <c r="D5129" s="352" t="s">
        <v>1</v>
      </c>
      <c r="E5129" s="353">
        <v>108967.09</v>
      </c>
      <c r="F5129" s="119" t="s">
        <v>14952</v>
      </c>
      <c r="G5129" s="119" t="s">
        <v>14947</v>
      </c>
      <c r="H5129" s="119" t="s">
        <v>29016</v>
      </c>
    </row>
    <row r="5130" spans="1:8" ht="15" x14ac:dyDescent="0.25">
      <c r="A5130" s="16" t="str">
        <f t="shared" si="80"/>
        <v>MIUPL0054</v>
      </c>
      <c r="B5130" s="119" t="s">
        <v>7447</v>
      </c>
      <c r="C5130" s="119" t="s">
        <v>7448</v>
      </c>
      <c r="D5130" s="352" t="s">
        <v>1</v>
      </c>
      <c r="E5130" s="353">
        <v>200.2</v>
      </c>
      <c r="F5130" s="119" t="s">
        <v>14952</v>
      </c>
      <c r="G5130" s="119" t="s">
        <v>14947</v>
      </c>
      <c r="H5130" s="119" t="s">
        <v>29016</v>
      </c>
    </row>
    <row r="5131" spans="1:8" ht="15" x14ac:dyDescent="0.25">
      <c r="A5131" s="16" t="str">
        <f t="shared" si="80"/>
        <v>MIUD0024</v>
      </c>
      <c r="B5131" s="119" t="s">
        <v>7749</v>
      </c>
      <c r="C5131" s="119" t="s">
        <v>7750</v>
      </c>
      <c r="D5131" s="352" t="s">
        <v>2</v>
      </c>
      <c r="E5131" s="353">
        <v>871.5</v>
      </c>
      <c r="F5131" s="119" t="s">
        <v>14952</v>
      </c>
      <c r="G5131" s="119" t="s">
        <v>14947</v>
      </c>
      <c r="H5131" s="119" t="s">
        <v>29016</v>
      </c>
    </row>
    <row r="5132" spans="1:8" ht="15" x14ac:dyDescent="0.25">
      <c r="A5132" s="16" t="str">
        <f t="shared" si="80"/>
        <v>PHGE002</v>
      </c>
      <c r="B5132" s="119" t="s">
        <v>8397</v>
      </c>
      <c r="C5132" s="119" t="s">
        <v>15814</v>
      </c>
      <c r="D5132" s="352" t="s">
        <v>5</v>
      </c>
      <c r="E5132" s="353">
        <v>6.45</v>
      </c>
      <c r="F5132" s="119" t="s">
        <v>14952</v>
      </c>
      <c r="G5132" s="119" t="s">
        <v>14947</v>
      </c>
      <c r="H5132" s="119" t="s">
        <v>29016</v>
      </c>
    </row>
    <row r="5133" spans="1:8" ht="15" x14ac:dyDescent="0.25">
      <c r="A5133" s="16" t="str">
        <f t="shared" si="80"/>
        <v>IUS022</v>
      </c>
      <c r="B5133" s="119" t="s">
        <v>397</v>
      </c>
      <c r="C5133" s="119" t="s">
        <v>29083</v>
      </c>
      <c r="D5133" s="352" t="s">
        <v>1</v>
      </c>
      <c r="E5133" s="353">
        <v>21.56</v>
      </c>
      <c r="F5133" s="119" t="s">
        <v>14952</v>
      </c>
      <c r="G5133" s="119" t="s">
        <v>14947</v>
      </c>
      <c r="H5133" s="119" t="s">
        <v>29016</v>
      </c>
    </row>
    <row r="5134" spans="1:8" ht="15" x14ac:dyDescent="0.25">
      <c r="A5134" s="16" t="str">
        <f t="shared" si="80"/>
        <v>MIUC0013</v>
      </c>
      <c r="B5134" s="119" t="s">
        <v>12743</v>
      </c>
      <c r="C5134" s="119" t="s">
        <v>12727</v>
      </c>
      <c r="D5134" s="352" t="s">
        <v>1</v>
      </c>
      <c r="E5134" s="353">
        <v>737.86</v>
      </c>
      <c r="F5134" s="119" t="s">
        <v>14952</v>
      </c>
      <c r="G5134" s="119" t="s">
        <v>14947</v>
      </c>
      <c r="H5134" s="119" t="s">
        <v>29016</v>
      </c>
    </row>
    <row r="5135" spans="1:8" ht="15" x14ac:dyDescent="0.25">
      <c r="A5135" s="16" t="str">
        <f t="shared" si="80"/>
        <v>MIUC0014</v>
      </c>
      <c r="B5135" s="119" t="s">
        <v>12744</v>
      </c>
      <c r="C5135" s="119" t="s">
        <v>12745</v>
      </c>
      <c r="D5135" s="352" t="s">
        <v>2</v>
      </c>
      <c r="E5135" s="353">
        <v>24.05</v>
      </c>
      <c r="F5135" s="119" t="s">
        <v>14952</v>
      </c>
      <c r="G5135" s="119" t="s">
        <v>14947</v>
      </c>
      <c r="H5135" s="119" t="s">
        <v>29016</v>
      </c>
    </row>
    <row r="5136" spans="1:8" ht="15" x14ac:dyDescent="0.25">
      <c r="A5136" s="16" t="str">
        <f t="shared" si="80"/>
        <v>MIUC0015</v>
      </c>
      <c r="B5136" s="119" t="s">
        <v>12746</v>
      </c>
      <c r="C5136" s="119" t="s">
        <v>12730</v>
      </c>
      <c r="D5136" s="352" t="s">
        <v>1</v>
      </c>
      <c r="E5136" s="353">
        <v>370.38</v>
      </c>
      <c r="F5136" s="119" t="s">
        <v>14952</v>
      </c>
      <c r="G5136" s="119" t="s">
        <v>14947</v>
      </c>
      <c r="H5136" s="119" t="s">
        <v>29016</v>
      </c>
    </row>
    <row r="5137" spans="1:8" ht="15" x14ac:dyDescent="0.25">
      <c r="A5137" s="16" t="str">
        <f t="shared" si="80"/>
        <v>MIUC0016</v>
      </c>
      <c r="B5137" s="119" t="s">
        <v>12747</v>
      </c>
      <c r="C5137" s="119" t="s">
        <v>12832</v>
      </c>
      <c r="D5137" s="352" t="s">
        <v>1</v>
      </c>
      <c r="E5137" s="353">
        <v>1.45</v>
      </c>
      <c r="F5137" s="119" t="s">
        <v>14952</v>
      </c>
      <c r="G5137" s="119" t="s">
        <v>14947</v>
      </c>
      <c r="H5137" s="119" t="s">
        <v>29016</v>
      </c>
    </row>
    <row r="5138" spans="1:8" ht="15" x14ac:dyDescent="0.25">
      <c r="A5138" s="16" t="str">
        <f t="shared" si="80"/>
        <v>MIUC0019</v>
      </c>
      <c r="B5138" s="119" t="s">
        <v>12750</v>
      </c>
      <c r="C5138" s="119" t="s">
        <v>12736</v>
      </c>
      <c r="D5138" s="352" t="s">
        <v>1</v>
      </c>
      <c r="E5138" s="353">
        <v>1255.3399999999999</v>
      </c>
      <c r="F5138" s="119" t="s">
        <v>14952</v>
      </c>
      <c r="G5138" s="119" t="s">
        <v>14947</v>
      </c>
      <c r="H5138" s="119" t="s">
        <v>29016</v>
      </c>
    </row>
    <row r="5139" spans="1:8" ht="15" x14ac:dyDescent="0.25">
      <c r="A5139" s="16" t="str">
        <f t="shared" si="80"/>
        <v>MIUC0020</v>
      </c>
      <c r="B5139" s="119" t="s">
        <v>12751</v>
      </c>
      <c r="C5139" s="119" t="s">
        <v>12738</v>
      </c>
      <c r="D5139" s="352" t="s">
        <v>1</v>
      </c>
      <c r="E5139" s="353">
        <v>16.57</v>
      </c>
      <c r="F5139" s="119" t="s">
        <v>14952</v>
      </c>
      <c r="G5139" s="119" t="s">
        <v>14947</v>
      </c>
      <c r="H5139" s="119" t="s">
        <v>29016</v>
      </c>
    </row>
    <row r="5140" spans="1:8" ht="15" x14ac:dyDescent="0.25">
      <c r="A5140" s="16" t="str">
        <f t="shared" si="80"/>
        <v>MIUS00012</v>
      </c>
      <c r="B5140" s="119" t="s">
        <v>13627</v>
      </c>
      <c r="C5140" s="119" t="s">
        <v>13628</v>
      </c>
      <c r="D5140" s="352" t="s">
        <v>1</v>
      </c>
      <c r="E5140" s="353">
        <v>170.02</v>
      </c>
      <c r="F5140" s="119" t="s">
        <v>14952</v>
      </c>
      <c r="G5140" s="119" t="s">
        <v>14947</v>
      </c>
      <c r="H5140" s="119" t="s">
        <v>29016</v>
      </c>
    </row>
    <row r="5141" spans="1:8" ht="15" x14ac:dyDescent="0.25">
      <c r="A5141" s="16" t="str">
        <f t="shared" si="80"/>
        <v>IUD021</v>
      </c>
      <c r="B5141" s="119" t="s">
        <v>308</v>
      </c>
      <c r="C5141" s="119" t="s">
        <v>309</v>
      </c>
      <c r="D5141" s="352" t="s">
        <v>221</v>
      </c>
      <c r="E5141" s="353">
        <v>39.479999999999997</v>
      </c>
      <c r="F5141" s="119" t="s">
        <v>14952</v>
      </c>
      <c r="G5141" s="119" t="s">
        <v>14947</v>
      </c>
      <c r="H5141" s="119" t="s">
        <v>29016</v>
      </c>
    </row>
    <row r="5142" spans="1:8" ht="15" x14ac:dyDescent="0.25">
      <c r="A5142" s="16" t="str">
        <f t="shared" si="80"/>
        <v>PHGE001</v>
      </c>
      <c r="B5142" s="119" t="s">
        <v>7460</v>
      </c>
      <c r="C5142" s="119" t="s">
        <v>7461</v>
      </c>
      <c r="D5142" s="352" t="s">
        <v>173</v>
      </c>
      <c r="E5142" s="353">
        <v>2805</v>
      </c>
      <c r="F5142" s="119" t="s">
        <v>14952</v>
      </c>
      <c r="G5142" s="119" t="s">
        <v>14947</v>
      </c>
      <c r="H5142" s="119" t="s">
        <v>29016</v>
      </c>
    </row>
    <row r="5143" spans="1:8" ht="15" x14ac:dyDescent="0.25">
      <c r="A5143" s="16" t="str">
        <f t="shared" si="80"/>
        <v>MIUS0006</v>
      </c>
      <c r="B5143" s="119" t="s">
        <v>8395</v>
      </c>
      <c r="C5143" s="119" t="s">
        <v>8396</v>
      </c>
      <c r="D5143" s="352" t="s">
        <v>3</v>
      </c>
      <c r="E5143" s="353">
        <v>500.08</v>
      </c>
      <c r="F5143" s="119" t="s">
        <v>14952</v>
      </c>
      <c r="G5143" s="119" t="s">
        <v>14947</v>
      </c>
      <c r="H5143" s="119" t="s">
        <v>29016</v>
      </c>
    </row>
    <row r="5144" spans="1:8" ht="15" x14ac:dyDescent="0.25">
      <c r="A5144" s="16" t="str">
        <f t="shared" si="80"/>
        <v>MIUC0024</v>
      </c>
      <c r="B5144" s="119" t="s">
        <v>12820</v>
      </c>
      <c r="C5144" s="119" t="s">
        <v>12821</v>
      </c>
      <c r="D5144" s="352" t="s">
        <v>1</v>
      </c>
      <c r="E5144" s="353">
        <v>46.94</v>
      </c>
      <c r="F5144" s="119" t="s">
        <v>14952</v>
      </c>
      <c r="G5144" s="119" t="s">
        <v>14947</v>
      </c>
      <c r="H5144" s="119" t="s">
        <v>29016</v>
      </c>
    </row>
    <row r="5145" spans="1:8" ht="15" x14ac:dyDescent="0.25">
      <c r="A5145" s="16" t="str">
        <f t="shared" si="80"/>
        <v>MIUC0025</v>
      </c>
      <c r="B5145" s="119" t="s">
        <v>12826</v>
      </c>
      <c r="C5145" s="119" t="s">
        <v>12827</v>
      </c>
      <c r="D5145" s="352" t="s">
        <v>1</v>
      </c>
      <c r="E5145" s="353">
        <v>6.94</v>
      </c>
      <c r="F5145" s="119" t="s">
        <v>14952</v>
      </c>
      <c r="G5145" s="119" t="s">
        <v>14947</v>
      </c>
      <c r="H5145" s="119" t="s">
        <v>29016</v>
      </c>
    </row>
    <row r="5146" spans="1:8" ht="15" x14ac:dyDescent="0.25">
      <c r="A5146" s="16" t="str">
        <f t="shared" si="80"/>
        <v>MIUC0028</v>
      </c>
      <c r="B5146" s="119" t="s">
        <v>12822</v>
      </c>
      <c r="C5146" s="119" t="s">
        <v>12823</v>
      </c>
      <c r="D5146" s="352" t="s">
        <v>1</v>
      </c>
      <c r="E5146" s="353">
        <v>50.97</v>
      </c>
      <c r="F5146" s="119" t="s">
        <v>14952</v>
      </c>
      <c r="G5146" s="119" t="s">
        <v>14947</v>
      </c>
      <c r="H5146" s="119" t="s">
        <v>29016</v>
      </c>
    </row>
    <row r="5147" spans="1:8" ht="15" x14ac:dyDescent="0.25">
      <c r="A5147" s="16" t="str">
        <f t="shared" si="80"/>
        <v>IUP0007</v>
      </c>
      <c r="B5147" s="119" t="s">
        <v>359</v>
      </c>
      <c r="C5147" s="119" t="s">
        <v>360</v>
      </c>
      <c r="D5147" s="352" t="s">
        <v>351</v>
      </c>
      <c r="E5147" s="353">
        <v>4250</v>
      </c>
      <c r="F5147" s="119" t="s">
        <v>14952</v>
      </c>
      <c r="G5147" s="119" t="s">
        <v>14947</v>
      </c>
      <c r="H5147" s="119" t="s">
        <v>29016</v>
      </c>
    </row>
    <row r="5148" spans="1:8" ht="15" x14ac:dyDescent="0.25">
      <c r="A5148" s="16" t="str">
        <f t="shared" si="80"/>
        <v>MIUPL0004</v>
      </c>
      <c r="B5148" s="119" t="s">
        <v>7352</v>
      </c>
      <c r="C5148" s="119" t="s">
        <v>7353</v>
      </c>
      <c r="D5148" s="352" t="s">
        <v>1</v>
      </c>
      <c r="E5148" s="353">
        <v>12.01</v>
      </c>
      <c r="F5148" s="119" t="s">
        <v>14952</v>
      </c>
      <c r="G5148" s="119" t="s">
        <v>14947</v>
      </c>
      <c r="H5148" s="119" t="s">
        <v>29016</v>
      </c>
    </row>
    <row r="5149" spans="1:8" ht="15" x14ac:dyDescent="0.25">
      <c r="A5149" s="16" t="str">
        <f t="shared" si="80"/>
        <v>MIUPL0005</v>
      </c>
      <c r="B5149" s="119" t="s">
        <v>7354</v>
      </c>
      <c r="C5149" s="119" t="s">
        <v>7355</v>
      </c>
      <c r="D5149" s="352" t="s">
        <v>1</v>
      </c>
      <c r="E5149" s="353">
        <v>34.53</v>
      </c>
      <c r="F5149" s="119" t="s">
        <v>14952</v>
      </c>
      <c r="G5149" s="119" t="s">
        <v>14947</v>
      </c>
      <c r="H5149" s="119" t="s">
        <v>29016</v>
      </c>
    </row>
    <row r="5150" spans="1:8" ht="15" x14ac:dyDescent="0.25">
      <c r="A5150" s="16" t="str">
        <f t="shared" si="80"/>
        <v>MIUPL0037</v>
      </c>
      <c r="B5150" s="119" t="s">
        <v>7418</v>
      </c>
      <c r="C5150" s="119" t="s">
        <v>7419</v>
      </c>
      <c r="D5150" s="352" t="s">
        <v>1</v>
      </c>
      <c r="E5150" s="353">
        <v>79.900000000000006</v>
      </c>
      <c r="F5150" s="119" t="s">
        <v>14952</v>
      </c>
      <c r="G5150" s="119" t="s">
        <v>14947</v>
      </c>
      <c r="H5150" s="119" t="s">
        <v>29016</v>
      </c>
    </row>
    <row r="5151" spans="1:8" ht="15" x14ac:dyDescent="0.25">
      <c r="A5151" s="16" t="str">
        <f t="shared" si="80"/>
        <v>MIUPL0038</v>
      </c>
      <c r="B5151" s="119" t="s">
        <v>7420</v>
      </c>
      <c r="C5151" s="119" t="s">
        <v>7421</v>
      </c>
      <c r="D5151" s="352" t="s">
        <v>1</v>
      </c>
      <c r="E5151" s="353">
        <v>36</v>
      </c>
      <c r="F5151" s="119" t="s">
        <v>14952</v>
      </c>
      <c r="G5151" s="119" t="s">
        <v>14947</v>
      </c>
      <c r="H5151" s="119" t="s">
        <v>29016</v>
      </c>
    </row>
    <row r="5152" spans="1:8" ht="15" x14ac:dyDescent="0.25">
      <c r="A5152" s="16" t="str">
        <f t="shared" si="80"/>
        <v>MIUPL0039</v>
      </c>
      <c r="B5152" s="119" t="s">
        <v>7422</v>
      </c>
      <c r="C5152" s="119" t="s">
        <v>7423</v>
      </c>
      <c r="D5152" s="352" t="s">
        <v>1</v>
      </c>
      <c r="E5152" s="353">
        <v>130.13</v>
      </c>
      <c r="F5152" s="119" t="s">
        <v>14952</v>
      </c>
      <c r="G5152" s="119" t="s">
        <v>14947</v>
      </c>
      <c r="H5152" s="119" t="s">
        <v>29016</v>
      </c>
    </row>
    <row r="5153" spans="1:8" ht="15" x14ac:dyDescent="0.25">
      <c r="A5153" s="16" t="str">
        <f t="shared" si="80"/>
        <v>MIUPL0042</v>
      </c>
      <c r="B5153" s="119" t="s">
        <v>7428</v>
      </c>
      <c r="C5153" s="119" t="s">
        <v>7429</v>
      </c>
      <c r="D5153" s="352" t="s">
        <v>1</v>
      </c>
      <c r="E5153" s="353">
        <v>45</v>
      </c>
      <c r="F5153" s="119" t="s">
        <v>14952</v>
      </c>
      <c r="G5153" s="119" t="s">
        <v>14947</v>
      </c>
      <c r="H5153" s="119" t="s">
        <v>29016</v>
      </c>
    </row>
    <row r="5154" spans="1:8" ht="15" x14ac:dyDescent="0.25">
      <c r="A5154" s="16" t="str">
        <f t="shared" si="80"/>
        <v>MIUPL0043</v>
      </c>
      <c r="B5154" s="119" t="s">
        <v>7430</v>
      </c>
      <c r="C5154" s="119" t="s">
        <v>7431</v>
      </c>
      <c r="D5154" s="352" t="s">
        <v>1</v>
      </c>
      <c r="E5154" s="353">
        <v>70.069999999999993</v>
      </c>
      <c r="F5154" s="119" t="s">
        <v>14952</v>
      </c>
      <c r="G5154" s="119" t="s">
        <v>14947</v>
      </c>
      <c r="H5154" s="119" t="s">
        <v>29016</v>
      </c>
    </row>
    <row r="5155" spans="1:8" ht="15" x14ac:dyDescent="0.25">
      <c r="A5155" s="16" t="str">
        <f t="shared" si="80"/>
        <v>IUD014</v>
      </c>
      <c r="B5155" s="119" t="s">
        <v>297</v>
      </c>
      <c r="C5155" s="119" t="s">
        <v>213</v>
      </c>
      <c r="D5155" s="352" t="s">
        <v>2</v>
      </c>
      <c r="E5155" s="353">
        <v>481.54</v>
      </c>
      <c r="F5155" s="119" t="s">
        <v>14952</v>
      </c>
      <c r="G5155" s="119" t="s">
        <v>14947</v>
      </c>
      <c r="H5155" s="119" t="s">
        <v>29016</v>
      </c>
    </row>
    <row r="5156" spans="1:8" ht="15" x14ac:dyDescent="0.25">
      <c r="A5156" s="16" t="str">
        <f t="shared" si="80"/>
        <v>MIUD0008</v>
      </c>
      <c r="B5156" s="119" t="s">
        <v>412</v>
      </c>
      <c r="C5156" s="119" t="s">
        <v>413</v>
      </c>
      <c r="D5156" s="352" t="s">
        <v>221</v>
      </c>
      <c r="E5156" s="353">
        <v>3.76</v>
      </c>
      <c r="F5156" s="119" t="s">
        <v>14952</v>
      </c>
      <c r="G5156" s="119" t="s">
        <v>14947</v>
      </c>
      <c r="H5156" s="119" t="s">
        <v>29016</v>
      </c>
    </row>
    <row r="5157" spans="1:8" ht="15" x14ac:dyDescent="0.25">
      <c r="A5157" s="16" t="str">
        <f t="shared" si="80"/>
        <v>MIUD0011</v>
      </c>
      <c r="B5157" s="119" t="s">
        <v>418</v>
      </c>
      <c r="C5157" s="119" t="s">
        <v>419</v>
      </c>
      <c r="D5157" s="352" t="s">
        <v>221</v>
      </c>
      <c r="E5157" s="353">
        <v>2.33</v>
      </c>
      <c r="F5157" s="119" t="s">
        <v>14952</v>
      </c>
      <c r="G5157" s="119" t="s">
        <v>14947</v>
      </c>
      <c r="H5157" s="119" t="s">
        <v>29016</v>
      </c>
    </row>
    <row r="5158" spans="1:8" ht="15" x14ac:dyDescent="0.25">
      <c r="A5158" s="16" t="str">
        <f t="shared" si="80"/>
        <v>IUP0009</v>
      </c>
      <c r="B5158" s="119" t="s">
        <v>362</v>
      </c>
      <c r="C5158" s="119" t="s">
        <v>363</v>
      </c>
      <c r="D5158" s="352" t="s">
        <v>351</v>
      </c>
      <c r="E5158" s="353">
        <v>4067.5</v>
      </c>
      <c r="F5158" s="119" t="s">
        <v>14952</v>
      </c>
      <c r="G5158" s="119" t="s">
        <v>14947</v>
      </c>
      <c r="H5158" s="119" t="s">
        <v>29016</v>
      </c>
    </row>
    <row r="5159" spans="1:8" ht="15" x14ac:dyDescent="0.25">
      <c r="A5159" s="16" t="str">
        <f t="shared" si="80"/>
        <v>PHGE003</v>
      </c>
      <c r="B5159" s="119" t="s">
        <v>441</v>
      </c>
      <c r="C5159" s="119" t="s">
        <v>15815</v>
      </c>
      <c r="D5159" s="352" t="s">
        <v>5</v>
      </c>
      <c r="E5159" s="353">
        <v>32.74</v>
      </c>
      <c r="F5159" s="119" t="s">
        <v>14952</v>
      </c>
      <c r="G5159" s="119" t="s">
        <v>14947</v>
      </c>
      <c r="H5159" s="119" t="s">
        <v>29016</v>
      </c>
    </row>
    <row r="5160" spans="1:8" ht="15" x14ac:dyDescent="0.25">
      <c r="A5160" s="16" t="str">
        <f t="shared" si="80"/>
        <v>IUD011</v>
      </c>
      <c r="B5160" s="119" t="s">
        <v>293</v>
      </c>
      <c r="C5160" s="119" t="s">
        <v>212</v>
      </c>
      <c r="D5160" s="352" t="s">
        <v>2</v>
      </c>
      <c r="E5160" s="353">
        <v>176.92</v>
      </c>
      <c r="F5160" s="119" t="s">
        <v>14952</v>
      </c>
      <c r="G5160" s="119" t="s">
        <v>14947</v>
      </c>
      <c r="H5160" s="119" t="s">
        <v>29016</v>
      </c>
    </row>
    <row r="5161" spans="1:8" ht="15" x14ac:dyDescent="0.25">
      <c r="A5161" s="16" t="str">
        <f t="shared" si="80"/>
        <v>IUD015</v>
      </c>
      <c r="B5161" s="119" t="s">
        <v>298</v>
      </c>
      <c r="C5161" s="119" t="s">
        <v>299</v>
      </c>
      <c r="D5161" s="352" t="s">
        <v>2</v>
      </c>
      <c r="E5161" s="353">
        <v>719.2</v>
      </c>
      <c r="F5161" s="119" t="s">
        <v>14952</v>
      </c>
      <c r="G5161" s="119" t="s">
        <v>14947</v>
      </c>
      <c r="H5161" s="119" t="s">
        <v>29016</v>
      </c>
    </row>
    <row r="5162" spans="1:8" ht="15" x14ac:dyDescent="0.25">
      <c r="A5162" s="16" t="str">
        <f t="shared" si="80"/>
        <v>PHGE004</v>
      </c>
      <c r="B5162" s="119" t="s">
        <v>16979</v>
      </c>
      <c r="C5162" s="119" t="s">
        <v>16980</v>
      </c>
      <c r="D5162" s="352" t="s">
        <v>3</v>
      </c>
      <c r="E5162" s="353">
        <v>14.14</v>
      </c>
      <c r="F5162" s="119" t="s">
        <v>14952</v>
      </c>
      <c r="G5162" s="119" t="s">
        <v>14947</v>
      </c>
      <c r="H5162" s="119" t="s">
        <v>29016</v>
      </c>
    </row>
    <row r="5163" spans="1:8" ht="15" x14ac:dyDescent="0.25">
      <c r="A5163" s="16" t="str">
        <f t="shared" si="80"/>
        <v>MIUS0004</v>
      </c>
      <c r="B5163" s="119" t="s">
        <v>438</v>
      </c>
      <c r="C5163" s="119" t="s">
        <v>7450</v>
      </c>
      <c r="D5163" s="352" t="s">
        <v>1</v>
      </c>
      <c r="E5163" s="353">
        <v>431.56</v>
      </c>
      <c r="F5163" s="119" t="s">
        <v>14952</v>
      </c>
      <c r="G5163" s="119" t="s">
        <v>14947</v>
      </c>
      <c r="H5163" s="119" t="s">
        <v>29016</v>
      </c>
    </row>
    <row r="5164" spans="1:8" ht="15" x14ac:dyDescent="0.25">
      <c r="A5164" s="16" t="str">
        <f t="shared" si="80"/>
        <v>IUD019</v>
      </c>
      <c r="B5164" s="119" t="s">
        <v>306</v>
      </c>
      <c r="C5164" s="119" t="s">
        <v>307</v>
      </c>
      <c r="D5164" s="352" t="s">
        <v>3</v>
      </c>
      <c r="E5164" s="353">
        <v>264.17</v>
      </c>
      <c r="F5164" s="119" t="s">
        <v>14952</v>
      </c>
      <c r="G5164" s="119" t="s">
        <v>14947</v>
      </c>
      <c r="H5164" s="119" t="s">
        <v>29016</v>
      </c>
    </row>
    <row r="5165" spans="1:8" ht="15" x14ac:dyDescent="0.25">
      <c r="A5165" s="16" t="str">
        <f t="shared" si="80"/>
        <v>MIUS0005</v>
      </c>
      <c r="B5165" s="119" t="s">
        <v>440</v>
      </c>
      <c r="C5165" s="119" t="s">
        <v>15813</v>
      </c>
      <c r="D5165" s="352" t="s">
        <v>3</v>
      </c>
      <c r="E5165" s="353">
        <v>858</v>
      </c>
      <c r="F5165" s="119" t="s">
        <v>14952</v>
      </c>
      <c r="G5165" s="119" t="s">
        <v>14947</v>
      </c>
      <c r="H5165" s="119" t="s">
        <v>29016</v>
      </c>
    </row>
    <row r="5166" spans="1:8" ht="15" x14ac:dyDescent="0.25">
      <c r="A5166" s="16" t="str">
        <f t="shared" si="80"/>
        <v>PHGE007</v>
      </c>
      <c r="B5166" s="119" t="s">
        <v>16985</v>
      </c>
      <c r="C5166" s="119" t="s">
        <v>16986</v>
      </c>
      <c r="D5166" s="352" t="s">
        <v>4</v>
      </c>
      <c r="E5166" s="353">
        <v>1651.19</v>
      </c>
      <c r="F5166" s="119" t="s">
        <v>14952</v>
      </c>
      <c r="G5166" s="119" t="s">
        <v>14947</v>
      </c>
      <c r="H5166" s="119" t="s">
        <v>29016</v>
      </c>
    </row>
    <row r="5167" spans="1:8" ht="15" x14ac:dyDescent="0.25">
      <c r="A5167" s="16" t="str">
        <f t="shared" si="80"/>
        <v>IUMA0005</v>
      </c>
      <c r="B5167" s="119" t="s">
        <v>348</v>
      </c>
      <c r="C5167" s="119" t="s">
        <v>20042</v>
      </c>
      <c r="D5167" s="352" t="s">
        <v>1</v>
      </c>
      <c r="E5167" s="353">
        <v>5134.42</v>
      </c>
      <c r="F5167" s="119" t="s">
        <v>14952</v>
      </c>
      <c r="G5167" s="119" t="s">
        <v>14947</v>
      </c>
      <c r="H5167" s="119" t="s">
        <v>29016</v>
      </c>
    </row>
    <row r="5168" spans="1:8" ht="15" x14ac:dyDescent="0.25">
      <c r="A5168" s="16" t="str">
        <f t="shared" si="80"/>
        <v>MIUPL0013</v>
      </c>
      <c r="B5168" s="119" t="s">
        <v>7370</v>
      </c>
      <c r="C5168" s="119" t="s">
        <v>7371</v>
      </c>
      <c r="D5168" s="352" t="s">
        <v>1</v>
      </c>
      <c r="E5168" s="353">
        <v>120.12</v>
      </c>
      <c r="F5168" s="119" t="s">
        <v>14952</v>
      </c>
      <c r="G5168" s="119" t="s">
        <v>14947</v>
      </c>
      <c r="H5168" s="119" t="s">
        <v>29016</v>
      </c>
    </row>
    <row r="5169" spans="1:8" ht="15" x14ac:dyDescent="0.25">
      <c r="A5169" s="16" t="str">
        <f t="shared" si="80"/>
        <v>MIUPL0016</v>
      </c>
      <c r="B5169" s="119" t="s">
        <v>7376</v>
      </c>
      <c r="C5169" s="119" t="s">
        <v>7377</v>
      </c>
      <c r="D5169" s="352" t="s">
        <v>1</v>
      </c>
      <c r="E5169" s="353">
        <v>15.97</v>
      </c>
      <c r="F5169" s="119" t="s">
        <v>14952</v>
      </c>
      <c r="G5169" s="119" t="s">
        <v>14947</v>
      </c>
      <c r="H5169" s="119" t="s">
        <v>29016</v>
      </c>
    </row>
    <row r="5170" spans="1:8" ht="15" x14ac:dyDescent="0.25">
      <c r="A5170" s="16" t="str">
        <f t="shared" si="80"/>
        <v>MIUPL0023</v>
      </c>
      <c r="B5170" s="119" t="s">
        <v>7390</v>
      </c>
      <c r="C5170" s="119" t="s">
        <v>7391</v>
      </c>
      <c r="D5170" s="352" t="s">
        <v>1</v>
      </c>
      <c r="E5170" s="353">
        <v>29.97</v>
      </c>
      <c r="F5170" s="119" t="s">
        <v>14952</v>
      </c>
      <c r="G5170" s="119" t="s">
        <v>14947</v>
      </c>
      <c r="H5170" s="119" t="s">
        <v>29016</v>
      </c>
    </row>
    <row r="5171" spans="1:8" ht="15" x14ac:dyDescent="0.25">
      <c r="A5171" s="16" t="str">
        <f t="shared" si="80"/>
        <v>MIUPL0025</v>
      </c>
      <c r="B5171" s="119" t="s">
        <v>7394</v>
      </c>
      <c r="C5171" s="119" t="s">
        <v>7395</v>
      </c>
      <c r="D5171" s="352" t="s">
        <v>1</v>
      </c>
      <c r="E5171" s="353">
        <v>5.35</v>
      </c>
      <c r="F5171" s="119" t="s">
        <v>14952</v>
      </c>
      <c r="G5171" s="119" t="s">
        <v>14947</v>
      </c>
      <c r="H5171" s="119" t="s">
        <v>29016</v>
      </c>
    </row>
    <row r="5172" spans="1:8" ht="15" x14ac:dyDescent="0.25">
      <c r="A5172" s="16" t="str">
        <f t="shared" si="80"/>
        <v>MIUPL0026</v>
      </c>
      <c r="B5172" s="119" t="s">
        <v>7396</v>
      </c>
      <c r="C5172" s="119" t="s">
        <v>7397</v>
      </c>
      <c r="D5172" s="352" t="s">
        <v>1</v>
      </c>
      <c r="E5172" s="353">
        <v>8.01</v>
      </c>
      <c r="F5172" s="119" t="s">
        <v>14952</v>
      </c>
      <c r="G5172" s="119" t="s">
        <v>14947</v>
      </c>
      <c r="H5172" s="119" t="s">
        <v>29016</v>
      </c>
    </row>
    <row r="5173" spans="1:8" ht="15" x14ac:dyDescent="0.25">
      <c r="A5173" s="16" t="str">
        <f t="shared" si="80"/>
        <v>MIUPL0032</v>
      </c>
      <c r="B5173" s="119" t="s">
        <v>7408</v>
      </c>
      <c r="C5173" s="119" t="s">
        <v>7409</v>
      </c>
      <c r="D5173" s="352" t="s">
        <v>1</v>
      </c>
      <c r="E5173" s="353">
        <v>27.53</v>
      </c>
      <c r="F5173" s="119" t="s">
        <v>14952</v>
      </c>
      <c r="G5173" s="119" t="s">
        <v>14947</v>
      </c>
      <c r="H5173" s="119" t="s">
        <v>29016</v>
      </c>
    </row>
    <row r="5174" spans="1:8" ht="15" x14ac:dyDescent="0.25">
      <c r="A5174" s="16" t="str">
        <f t="shared" si="80"/>
        <v>MIUPL0034</v>
      </c>
      <c r="B5174" s="119" t="s">
        <v>7412</v>
      </c>
      <c r="C5174" s="119" t="s">
        <v>7413</v>
      </c>
      <c r="D5174" s="352" t="s">
        <v>1</v>
      </c>
      <c r="E5174" s="353">
        <v>4.4000000000000004</v>
      </c>
      <c r="F5174" s="119" t="s">
        <v>14952</v>
      </c>
      <c r="G5174" s="119" t="s">
        <v>14947</v>
      </c>
      <c r="H5174" s="119" t="s">
        <v>29016</v>
      </c>
    </row>
    <row r="5175" spans="1:8" ht="15" x14ac:dyDescent="0.25">
      <c r="A5175" s="16" t="str">
        <f t="shared" si="80"/>
        <v>MIUPL0040</v>
      </c>
      <c r="B5175" s="119" t="s">
        <v>7424</v>
      </c>
      <c r="C5175" s="119" t="s">
        <v>7425</v>
      </c>
      <c r="D5175" s="352" t="s">
        <v>1</v>
      </c>
      <c r="E5175" s="353">
        <v>242.74</v>
      </c>
      <c r="F5175" s="119" t="s">
        <v>14952</v>
      </c>
      <c r="G5175" s="119" t="s">
        <v>14947</v>
      </c>
      <c r="H5175" s="119" t="s">
        <v>29016</v>
      </c>
    </row>
    <row r="5176" spans="1:8" ht="15" x14ac:dyDescent="0.25">
      <c r="A5176" s="16" t="str">
        <f t="shared" si="80"/>
        <v>MIUPL0049</v>
      </c>
      <c r="B5176" s="119" t="s">
        <v>7439</v>
      </c>
      <c r="C5176" s="119" t="s">
        <v>7440</v>
      </c>
      <c r="D5176" s="352" t="s">
        <v>1</v>
      </c>
      <c r="E5176" s="353">
        <v>30</v>
      </c>
      <c r="F5176" s="119" t="s">
        <v>14952</v>
      </c>
      <c r="G5176" s="119" t="s">
        <v>14947</v>
      </c>
      <c r="H5176" s="119" t="s">
        <v>29016</v>
      </c>
    </row>
    <row r="5177" spans="1:8" ht="15" x14ac:dyDescent="0.25">
      <c r="A5177" s="16" t="str">
        <f t="shared" si="80"/>
        <v>MIUC0004</v>
      </c>
      <c r="B5177" s="119" t="s">
        <v>7328</v>
      </c>
      <c r="C5177" s="119" t="s">
        <v>7329</v>
      </c>
      <c r="D5177" s="352" t="s">
        <v>1</v>
      </c>
      <c r="E5177" s="353">
        <v>919.91</v>
      </c>
      <c r="F5177" s="119" t="s">
        <v>14952</v>
      </c>
      <c r="G5177" s="119" t="s">
        <v>14947</v>
      </c>
      <c r="H5177" s="119" t="s">
        <v>29016</v>
      </c>
    </row>
    <row r="5178" spans="1:8" ht="15" x14ac:dyDescent="0.25">
      <c r="A5178" s="16" t="str">
        <f t="shared" si="80"/>
        <v>IUP0011</v>
      </c>
      <c r="B5178" s="119" t="s">
        <v>7316</v>
      </c>
      <c r="C5178" s="119" t="s">
        <v>7317</v>
      </c>
      <c r="D5178" s="352" t="s">
        <v>1</v>
      </c>
      <c r="E5178" s="353">
        <v>340.51</v>
      </c>
      <c r="F5178" s="119" t="s">
        <v>14952</v>
      </c>
      <c r="G5178" s="119" t="s">
        <v>14947</v>
      </c>
      <c r="H5178" s="119" t="s">
        <v>29016</v>
      </c>
    </row>
    <row r="5179" spans="1:8" ht="15" x14ac:dyDescent="0.25">
      <c r="A5179" s="16" t="str">
        <f t="shared" si="80"/>
        <v>IUS0022</v>
      </c>
      <c r="B5179" s="119" t="s">
        <v>7320</v>
      </c>
      <c r="C5179" s="119" t="s">
        <v>29084</v>
      </c>
      <c r="D5179" s="352" t="s">
        <v>221</v>
      </c>
      <c r="E5179" s="353">
        <v>35.35</v>
      </c>
      <c r="F5179" s="119" t="s">
        <v>14952</v>
      </c>
      <c r="G5179" s="119" t="s">
        <v>14947</v>
      </c>
      <c r="H5179" s="119" t="s">
        <v>29016</v>
      </c>
    </row>
    <row r="5180" spans="1:8" ht="15" x14ac:dyDescent="0.25">
      <c r="A5180" s="16" t="str">
        <f t="shared" si="80"/>
        <v>MIUD0025</v>
      </c>
      <c r="B5180" s="119" t="s">
        <v>13045</v>
      </c>
      <c r="C5180" s="119" t="s">
        <v>13046</v>
      </c>
      <c r="D5180" s="352" t="s">
        <v>3</v>
      </c>
      <c r="E5180" s="353">
        <v>54.03</v>
      </c>
      <c r="F5180" s="119" t="s">
        <v>14952</v>
      </c>
      <c r="G5180" s="119" t="s">
        <v>14947</v>
      </c>
      <c r="H5180" s="119" t="s">
        <v>29016</v>
      </c>
    </row>
    <row r="5181" spans="1:8" ht="15" x14ac:dyDescent="0.25">
      <c r="A5181" s="16" t="str">
        <f t="shared" si="80"/>
        <v>MIU0026</v>
      </c>
      <c r="B5181" s="119" t="s">
        <v>16759</v>
      </c>
      <c r="C5181" s="119" t="s">
        <v>16760</v>
      </c>
      <c r="D5181" s="352" t="s">
        <v>221</v>
      </c>
      <c r="E5181" s="353">
        <v>8.1300000000000008</v>
      </c>
      <c r="F5181" s="119" t="s">
        <v>14952</v>
      </c>
      <c r="G5181" s="119" t="s">
        <v>14947</v>
      </c>
      <c r="H5181" s="119" t="s">
        <v>29016</v>
      </c>
    </row>
    <row r="5182" spans="1:8" ht="15" x14ac:dyDescent="0.25">
      <c r="A5182" s="16" t="str">
        <f t="shared" si="80"/>
        <v>MIUC0029</v>
      </c>
      <c r="B5182" s="119" t="s">
        <v>15760</v>
      </c>
      <c r="C5182" s="119" t="s">
        <v>15761</v>
      </c>
      <c r="D5182" s="352" t="s">
        <v>1</v>
      </c>
      <c r="E5182" s="353">
        <v>790.96</v>
      </c>
      <c r="F5182" s="119" t="s">
        <v>14952</v>
      </c>
      <c r="G5182" s="119" t="s">
        <v>14947</v>
      </c>
      <c r="H5182" s="119" t="s">
        <v>29016</v>
      </c>
    </row>
    <row r="5183" spans="1:8" ht="15" x14ac:dyDescent="0.25">
      <c r="A5183" s="16" t="str">
        <f t="shared" si="80"/>
        <v>MIUD0029</v>
      </c>
      <c r="B5183" s="119" t="s">
        <v>13047</v>
      </c>
      <c r="C5183" s="119" t="s">
        <v>13048</v>
      </c>
      <c r="D5183" s="352" t="s">
        <v>3</v>
      </c>
      <c r="E5183" s="353">
        <v>50.2</v>
      </c>
      <c r="F5183" s="119" t="s">
        <v>14952</v>
      </c>
      <c r="G5183" s="119" t="s">
        <v>14947</v>
      </c>
      <c r="H5183" s="119" t="s">
        <v>29016</v>
      </c>
    </row>
    <row r="5184" spans="1:8" ht="15" x14ac:dyDescent="0.25">
      <c r="A5184" s="16" t="str">
        <f t="shared" si="80"/>
        <v>IUIEL0001</v>
      </c>
      <c r="B5184" s="119" t="s">
        <v>318</v>
      </c>
      <c r="C5184" s="119" t="s">
        <v>319</v>
      </c>
      <c r="D5184" s="352" t="s">
        <v>1</v>
      </c>
      <c r="E5184" s="353">
        <v>425.82</v>
      </c>
      <c r="F5184" s="119" t="s">
        <v>14952</v>
      </c>
      <c r="G5184" s="119" t="s">
        <v>14947</v>
      </c>
      <c r="H5184" s="119" t="s">
        <v>29016</v>
      </c>
    </row>
    <row r="5185" spans="1:8" ht="15" x14ac:dyDescent="0.25">
      <c r="A5185" s="16" t="str">
        <f t="shared" si="80"/>
        <v>IUIEL0002</v>
      </c>
      <c r="B5185" s="119" t="s">
        <v>320</v>
      </c>
      <c r="C5185" s="119" t="s">
        <v>321</v>
      </c>
      <c r="D5185" s="352" t="s">
        <v>1</v>
      </c>
      <c r="E5185" s="353">
        <v>499</v>
      </c>
      <c r="F5185" s="119" t="s">
        <v>14952</v>
      </c>
      <c r="G5185" s="119" t="s">
        <v>14947</v>
      </c>
      <c r="H5185" s="119" t="s">
        <v>29016</v>
      </c>
    </row>
    <row r="5186" spans="1:8" ht="15" x14ac:dyDescent="0.25">
      <c r="A5186" s="16" t="str">
        <f t="shared" si="80"/>
        <v>IUIEL0003</v>
      </c>
      <c r="B5186" s="119" t="s">
        <v>7313</v>
      </c>
      <c r="C5186" s="119" t="s">
        <v>15741</v>
      </c>
      <c r="D5186" s="352" t="s">
        <v>1</v>
      </c>
      <c r="E5186" s="353">
        <v>3021.15</v>
      </c>
      <c r="F5186" s="119" t="s">
        <v>14952</v>
      </c>
      <c r="G5186" s="119" t="s">
        <v>14947</v>
      </c>
      <c r="H5186" s="119" t="s">
        <v>29016</v>
      </c>
    </row>
    <row r="5187" spans="1:8" ht="15" x14ac:dyDescent="0.25">
      <c r="A5187" s="16" t="str">
        <f t="shared" ref="A5187:A5250" si="81">B5187</f>
        <v>IUIL00018</v>
      </c>
      <c r="B5187" s="119" t="s">
        <v>324</v>
      </c>
      <c r="C5187" s="119" t="s">
        <v>325</v>
      </c>
      <c r="D5187" s="352" t="s">
        <v>227</v>
      </c>
      <c r="E5187" s="353">
        <v>1.38</v>
      </c>
      <c r="F5187" s="119" t="s">
        <v>14952</v>
      </c>
      <c r="G5187" s="119" t="s">
        <v>14947</v>
      </c>
      <c r="H5187" s="119" t="s">
        <v>29016</v>
      </c>
    </row>
    <row r="5188" spans="1:8" ht="15" x14ac:dyDescent="0.25">
      <c r="A5188" s="16" t="str">
        <f t="shared" si="81"/>
        <v>MIUD0001</v>
      </c>
      <c r="B5188" s="119" t="s">
        <v>400</v>
      </c>
      <c r="C5188" s="119" t="s">
        <v>29085</v>
      </c>
      <c r="D5188" s="352" t="s">
        <v>2</v>
      </c>
      <c r="E5188" s="353">
        <v>3.12</v>
      </c>
      <c r="F5188" s="119" t="s">
        <v>14952</v>
      </c>
      <c r="G5188" s="119" t="s">
        <v>14947</v>
      </c>
      <c r="H5188" s="119" t="s">
        <v>29016</v>
      </c>
    </row>
    <row r="5189" spans="1:8" ht="15" x14ac:dyDescent="0.25">
      <c r="A5189" s="16" t="str">
        <f t="shared" si="81"/>
        <v>MIUD0005</v>
      </c>
      <c r="B5189" s="119" t="s">
        <v>407</v>
      </c>
      <c r="C5189" s="119" t="s">
        <v>408</v>
      </c>
      <c r="D5189" s="352" t="s">
        <v>2</v>
      </c>
      <c r="E5189" s="353">
        <v>2009.35</v>
      </c>
      <c r="F5189" s="119" t="s">
        <v>14952</v>
      </c>
      <c r="G5189" s="119" t="s">
        <v>14947</v>
      </c>
      <c r="H5189" s="119" t="s">
        <v>29016</v>
      </c>
    </row>
    <row r="5190" spans="1:8" ht="15" x14ac:dyDescent="0.25">
      <c r="A5190" s="16" t="str">
        <f t="shared" si="81"/>
        <v>MIUD0012</v>
      </c>
      <c r="B5190" s="119" t="s">
        <v>420</v>
      </c>
      <c r="C5190" s="119" t="s">
        <v>421</v>
      </c>
      <c r="D5190" s="352" t="s">
        <v>221</v>
      </c>
      <c r="E5190" s="353">
        <v>0.13</v>
      </c>
      <c r="F5190" s="119" t="s">
        <v>14952</v>
      </c>
      <c r="G5190" s="119" t="s">
        <v>14947</v>
      </c>
      <c r="H5190" s="119" t="s">
        <v>29016</v>
      </c>
    </row>
    <row r="5191" spans="1:8" ht="15" x14ac:dyDescent="0.25">
      <c r="A5191" s="16" t="str">
        <f t="shared" si="81"/>
        <v>MIUD0013</v>
      </c>
      <c r="B5191" s="119" t="s">
        <v>422</v>
      </c>
      <c r="C5191" s="119" t="s">
        <v>423</v>
      </c>
      <c r="D5191" s="352" t="s">
        <v>221</v>
      </c>
      <c r="E5191" s="353">
        <v>31.44</v>
      </c>
      <c r="F5191" s="119" t="s">
        <v>14952</v>
      </c>
      <c r="G5191" s="119" t="s">
        <v>14947</v>
      </c>
      <c r="H5191" s="119" t="s">
        <v>29016</v>
      </c>
    </row>
    <row r="5192" spans="1:8" ht="15" x14ac:dyDescent="0.25">
      <c r="A5192" s="16" t="str">
        <f t="shared" si="81"/>
        <v>MIUD0014</v>
      </c>
      <c r="B5192" s="119" t="s">
        <v>424</v>
      </c>
      <c r="C5192" s="119" t="s">
        <v>15802</v>
      </c>
      <c r="D5192" s="352" t="s">
        <v>221</v>
      </c>
      <c r="E5192" s="353">
        <v>3.76</v>
      </c>
      <c r="F5192" s="119" t="s">
        <v>14952</v>
      </c>
      <c r="G5192" s="119" t="s">
        <v>14947</v>
      </c>
      <c r="H5192" s="119" t="s">
        <v>29016</v>
      </c>
    </row>
    <row r="5193" spans="1:8" ht="15" x14ac:dyDescent="0.25">
      <c r="A5193" s="16" t="str">
        <f t="shared" si="81"/>
        <v>MIUS0007</v>
      </c>
      <c r="B5193" s="119" t="s">
        <v>13384</v>
      </c>
      <c r="C5193" s="119" t="s">
        <v>13385</v>
      </c>
      <c r="D5193" s="352" t="s">
        <v>1</v>
      </c>
      <c r="E5193" s="353">
        <v>368.89</v>
      </c>
      <c r="F5193" s="119" t="s">
        <v>14952</v>
      </c>
      <c r="G5193" s="119" t="s">
        <v>14947</v>
      </c>
      <c r="H5193" s="119" t="s">
        <v>29016</v>
      </c>
    </row>
    <row r="5194" spans="1:8" ht="15" x14ac:dyDescent="0.25">
      <c r="A5194" s="16" t="str">
        <f t="shared" si="81"/>
        <v>MIUC00423</v>
      </c>
      <c r="B5194" s="119" t="s">
        <v>16829</v>
      </c>
      <c r="C5194" s="119" t="s">
        <v>16830</v>
      </c>
      <c r="D5194" s="352" t="s">
        <v>340</v>
      </c>
      <c r="E5194" s="353">
        <v>65.42</v>
      </c>
      <c r="F5194" s="119" t="s">
        <v>14952</v>
      </c>
      <c r="G5194" s="119" t="s">
        <v>14947</v>
      </c>
      <c r="H5194" s="119" t="s">
        <v>29016</v>
      </c>
    </row>
    <row r="5195" spans="1:8" ht="15" x14ac:dyDescent="0.25">
      <c r="A5195" s="16" t="str">
        <f t="shared" si="81"/>
        <v>MIUC00424</v>
      </c>
      <c r="B5195" s="119" t="s">
        <v>16831</v>
      </c>
      <c r="C5195" s="119" t="s">
        <v>16832</v>
      </c>
      <c r="D5195" s="352" t="s">
        <v>340</v>
      </c>
      <c r="E5195" s="353">
        <v>82.4</v>
      </c>
      <c r="F5195" s="119" t="s">
        <v>14952</v>
      </c>
      <c r="G5195" s="119" t="s">
        <v>14947</v>
      </c>
      <c r="H5195" s="119" t="s">
        <v>29016</v>
      </c>
    </row>
    <row r="5196" spans="1:8" ht="15" x14ac:dyDescent="0.25">
      <c r="A5196" s="16" t="str">
        <f t="shared" si="81"/>
        <v>MIUC00425</v>
      </c>
      <c r="B5196" s="119" t="s">
        <v>16833</v>
      </c>
      <c r="C5196" s="119" t="s">
        <v>16834</v>
      </c>
      <c r="D5196" s="352" t="s">
        <v>340</v>
      </c>
      <c r="E5196" s="353">
        <v>9</v>
      </c>
      <c r="F5196" s="119" t="s">
        <v>14952</v>
      </c>
      <c r="G5196" s="119" t="s">
        <v>14947</v>
      </c>
      <c r="H5196" s="119" t="s">
        <v>29016</v>
      </c>
    </row>
    <row r="5197" spans="1:8" ht="15" x14ac:dyDescent="0.25">
      <c r="A5197" s="16" t="str">
        <f t="shared" si="81"/>
        <v>MIUC00428</v>
      </c>
      <c r="B5197" s="119" t="s">
        <v>16839</v>
      </c>
      <c r="C5197" s="119" t="s">
        <v>16840</v>
      </c>
      <c r="D5197" s="352" t="s">
        <v>340</v>
      </c>
      <c r="E5197" s="353">
        <v>62.32</v>
      </c>
      <c r="F5197" s="119" t="s">
        <v>14952</v>
      </c>
      <c r="G5197" s="119" t="s">
        <v>14947</v>
      </c>
      <c r="H5197" s="119" t="s">
        <v>29016</v>
      </c>
    </row>
    <row r="5198" spans="1:8" ht="15" x14ac:dyDescent="0.25">
      <c r="A5198" s="16" t="str">
        <f t="shared" si="81"/>
        <v>MIUC00430</v>
      </c>
      <c r="B5198" s="119" t="s">
        <v>16843</v>
      </c>
      <c r="C5198" s="119" t="s">
        <v>16844</v>
      </c>
      <c r="D5198" s="352" t="s">
        <v>340</v>
      </c>
      <c r="E5198" s="353">
        <v>52.51</v>
      </c>
      <c r="F5198" s="119" t="s">
        <v>14952</v>
      </c>
      <c r="G5198" s="119" t="s">
        <v>14947</v>
      </c>
      <c r="H5198" s="119" t="s">
        <v>29016</v>
      </c>
    </row>
    <row r="5199" spans="1:8" ht="15" x14ac:dyDescent="0.25">
      <c r="A5199" s="16" t="str">
        <f t="shared" si="81"/>
        <v>MIUC00436</v>
      </c>
      <c r="B5199" s="119" t="s">
        <v>16853</v>
      </c>
      <c r="C5199" s="119" t="s">
        <v>16854</v>
      </c>
      <c r="D5199" s="352" t="s">
        <v>256</v>
      </c>
      <c r="E5199" s="353">
        <v>5.74</v>
      </c>
      <c r="F5199" s="119" t="s">
        <v>14952</v>
      </c>
      <c r="G5199" s="119" t="s">
        <v>14947</v>
      </c>
      <c r="H5199" s="119" t="s">
        <v>29016</v>
      </c>
    </row>
    <row r="5200" spans="1:8" ht="15" x14ac:dyDescent="0.25">
      <c r="A5200" s="16" t="str">
        <f t="shared" si="81"/>
        <v>MIUI00005</v>
      </c>
      <c r="B5200" s="119" t="s">
        <v>15805</v>
      </c>
      <c r="C5200" s="119" t="s">
        <v>15806</v>
      </c>
      <c r="D5200" s="352" t="s">
        <v>1</v>
      </c>
      <c r="E5200" s="353">
        <v>895.85</v>
      </c>
      <c r="F5200" s="119" t="s">
        <v>14952</v>
      </c>
      <c r="G5200" s="119" t="s">
        <v>14947</v>
      </c>
      <c r="H5200" s="119" t="s">
        <v>29016</v>
      </c>
    </row>
    <row r="5201" spans="1:8" ht="15" x14ac:dyDescent="0.25">
      <c r="A5201" s="16" t="str">
        <f t="shared" si="81"/>
        <v>MIUC00152</v>
      </c>
      <c r="B5201" s="119" t="s">
        <v>15756</v>
      </c>
      <c r="C5201" s="119" t="s">
        <v>15757</v>
      </c>
      <c r="D5201" s="352" t="s">
        <v>1</v>
      </c>
      <c r="E5201" s="353">
        <v>261.35000000000002</v>
      </c>
      <c r="F5201" s="119" t="s">
        <v>14952</v>
      </c>
      <c r="G5201" s="119" t="s">
        <v>14947</v>
      </c>
      <c r="H5201" s="119" t="s">
        <v>29016</v>
      </c>
    </row>
    <row r="5202" spans="1:8" ht="15" x14ac:dyDescent="0.25">
      <c r="A5202" s="16" t="str">
        <f t="shared" si="81"/>
        <v>MIUC00153</v>
      </c>
      <c r="B5202" s="119" t="s">
        <v>15758</v>
      </c>
      <c r="C5202" s="119" t="s">
        <v>15759</v>
      </c>
      <c r="D5202" s="352" t="s">
        <v>430</v>
      </c>
      <c r="E5202" s="353">
        <v>356.75</v>
      </c>
      <c r="F5202" s="119" t="s">
        <v>14952</v>
      </c>
      <c r="G5202" s="119" t="s">
        <v>14947</v>
      </c>
      <c r="H5202" s="119" t="s">
        <v>29016</v>
      </c>
    </row>
    <row r="5203" spans="1:8" ht="15" x14ac:dyDescent="0.25">
      <c r="A5203" s="16" t="str">
        <f t="shared" si="81"/>
        <v>MIUS0009</v>
      </c>
      <c r="B5203" s="119" t="s">
        <v>13386</v>
      </c>
      <c r="C5203" s="119" t="s">
        <v>13387</v>
      </c>
      <c r="D5203" s="352" t="s">
        <v>221</v>
      </c>
      <c r="E5203" s="353">
        <v>28.73</v>
      </c>
      <c r="F5203" s="119" t="s">
        <v>14952</v>
      </c>
      <c r="G5203" s="119" t="s">
        <v>14947</v>
      </c>
      <c r="H5203" s="119" t="s">
        <v>29016</v>
      </c>
    </row>
    <row r="5204" spans="1:8" ht="15" x14ac:dyDescent="0.25">
      <c r="A5204" s="16" t="str">
        <f t="shared" si="81"/>
        <v>MIUC00046</v>
      </c>
      <c r="B5204" s="119" t="s">
        <v>13536</v>
      </c>
      <c r="C5204" s="119" t="s">
        <v>13537</v>
      </c>
      <c r="D5204" s="352" t="s">
        <v>340</v>
      </c>
      <c r="E5204" s="353">
        <v>33.979999999999997</v>
      </c>
      <c r="F5204" s="119" t="s">
        <v>14952</v>
      </c>
      <c r="G5204" s="119" t="s">
        <v>14947</v>
      </c>
      <c r="H5204" s="119" t="s">
        <v>29016</v>
      </c>
    </row>
    <row r="5205" spans="1:8" ht="15" x14ac:dyDescent="0.25">
      <c r="A5205" s="16" t="str">
        <f t="shared" si="81"/>
        <v>MIUC0011</v>
      </c>
      <c r="B5205" s="119" t="s">
        <v>12711</v>
      </c>
      <c r="C5205" s="119" t="s">
        <v>12712</v>
      </c>
      <c r="D5205" s="352" t="s">
        <v>340</v>
      </c>
      <c r="E5205" s="353">
        <v>65.84</v>
      </c>
      <c r="F5205" s="119" t="s">
        <v>14952</v>
      </c>
      <c r="G5205" s="119" t="s">
        <v>14947</v>
      </c>
      <c r="H5205" s="119" t="s">
        <v>29016</v>
      </c>
    </row>
    <row r="5206" spans="1:8" ht="15" x14ac:dyDescent="0.25">
      <c r="A5206" s="16" t="str">
        <f t="shared" si="81"/>
        <v>IUC20189</v>
      </c>
      <c r="B5206" s="119" t="s">
        <v>12833</v>
      </c>
      <c r="C5206" s="119" t="s">
        <v>12734</v>
      </c>
      <c r="D5206" s="352" t="s">
        <v>1</v>
      </c>
      <c r="E5206" s="353">
        <v>95.79</v>
      </c>
      <c r="F5206" s="119" t="s">
        <v>14952</v>
      </c>
      <c r="G5206" s="119" t="s">
        <v>14947</v>
      </c>
      <c r="H5206" s="119" t="s">
        <v>29016</v>
      </c>
    </row>
    <row r="5207" spans="1:8" ht="15" x14ac:dyDescent="0.25">
      <c r="A5207" s="16" t="str">
        <f t="shared" si="81"/>
        <v>MIUC0018</v>
      </c>
      <c r="B5207" s="119" t="s">
        <v>12749</v>
      </c>
      <c r="C5207" s="119" t="s">
        <v>12734</v>
      </c>
      <c r="D5207" s="352" t="s">
        <v>1</v>
      </c>
      <c r="E5207" s="353">
        <v>96.18</v>
      </c>
      <c r="F5207" s="119" t="s">
        <v>14952</v>
      </c>
      <c r="G5207" s="119" t="s">
        <v>14947</v>
      </c>
      <c r="H5207" s="119" t="s">
        <v>29016</v>
      </c>
    </row>
    <row r="5208" spans="1:8" ht="15" x14ac:dyDescent="0.25">
      <c r="A5208" s="16" t="str">
        <f t="shared" si="81"/>
        <v>MIUC0030</v>
      </c>
      <c r="B5208" s="119" t="s">
        <v>13049</v>
      </c>
      <c r="C5208" s="119" t="s">
        <v>13050</v>
      </c>
      <c r="D5208" s="352" t="s">
        <v>1</v>
      </c>
      <c r="E5208" s="353">
        <v>343.54</v>
      </c>
      <c r="F5208" s="119" t="s">
        <v>14952</v>
      </c>
      <c r="G5208" s="119" t="s">
        <v>14947</v>
      </c>
      <c r="H5208" s="119" t="s">
        <v>29016</v>
      </c>
    </row>
    <row r="5209" spans="1:8" ht="15" x14ac:dyDescent="0.25">
      <c r="A5209" s="16" t="str">
        <f t="shared" si="81"/>
        <v>MIUC0033</v>
      </c>
      <c r="B5209" s="119" t="s">
        <v>13395</v>
      </c>
      <c r="C5209" s="119" t="s">
        <v>13629</v>
      </c>
      <c r="D5209" s="352" t="s">
        <v>221</v>
      </c>
      <c r="E5209" s="353">
        <v>76.989999999999995</v>
      </c>
      <c r="F5209" s="119" t="s">
        <v>14952</v>
      </c>
      <c r="G5209" s="119" t="s">
        <v>14947</v>
      </c>
      <c r="H5209" s="119" t="s">
        <v>29016</v>
      </c>
    </row>
    <row r="5210" spans="1:8" ht="15" x14ac:dyDescent="0.25">
      <c r="A5210" s="16" t="str">
        <f t="shared" si="81"/>
        <v>MIUC0036</v>
      </c>
      <c r="B5210" s="119" t="s">
        <v>13521</v>
      </c>
      <c r="C5210" s="119" t="s">
        <v>13522</v>
      </c>
      <c r="D5210" s="352" t="s">
        <v>13055</v>
      </c>
      <c r="E5210" s="353">
        <v>780.07</v>
      </c>
      <c r="F5210" s="119" t="s">
        <v>14952</v>
      </c>
      <c r="G5210" s="119" t="s">
        <v>14947</v>
      </c>
      <c r="H5210" s="119" t="s">
        <v>29016</v>
      </c>
    </row>
    <row r="5211" spans="1:8" ht="15" x14ac:dyDescent="0.25">
      <c r="A5211" s="16" t="str">
        <f t="shared" si="81"/>
        <v>MIUC00047</v>
      </c>
      <c r="B5211" s="119" t="s">
        <v>13538</v>
      </c>
      <c r="C5211" s="119" t="s">
        <v>13539</v>
      </c>
      <c r="D5211" s="352" t="s">
        <v>340</v>
      </c>
      <c r="E5211" s="353">
        <v>42.4</v>
      </c>
      <c r="F5211" s="119" t="s">
        <v>14952</v>
      </c>
      <c r="G5211" s="119" t="s">
        <v>14947</v>
      </c>
      <c r="H5211" s="119" t="s">
        <v>29016</v>
      </c>
    </row>
    <row r="5212" spans="1:8" ht="15" x14ac:dyDescent="0.25">
      <c r="A5212" s="16" t="str">
        <f t="shared" si="81"/>
        <v>MIUC00050</v>
      </c>
      <c r="B5212" s="119" t="s">
        <v>13630</v>
      </c>
      <c r="C5212" s="119" t="s">
        <v>13631</v>
      </c>
      <c r="D5212" s="352" t="s">
        <v>340</v>
      </c>
      <c r="E5212" s="353">
        <v>168.26</v>
      </c>
      <c r="F5212" s="119" t="s">
        <v>14952</v>
      </c>
      <c r="G5212" s="119" t="s">
        <v>14947</v>
      </c>
      <c r="H5212" s="119" t="s">
        <v>29016</v>
      </c>
    </row>
    <row r="5213" spans="1:8" ht="15" x14ac:dyDescent="0.25">
      <c r="A5213" s="16" t="str">
        <f t="shared" si="81"/>
        <v>MIUS00026</v>
      </c>
      <c r="B5213" s="119" t="s">
        <v>15015</v>
      </c>
      <c r="C5213" s="119" t="s">
        <v>15016</v>
      </c>
      <c r="D5213" s="352" t="s">
        <v>3</v>
      </c>
      <c r="E5213" s="353">
        <v>415.39</v>
      </c>
      <c r="F5213" s="119" t="s">
        <v>14952</v>
      </c>
      <c r="G5213" s="119" t="s">
        <v>14947</v>
      </c>
      <c r="H5213" s="119" t="s">
        <v>29016</v>
      </c>
    </row>
    <row r="5214" spans="1:8" ht="15" x14ac:dyDescent="0.25">
      <c r="A5214" s="16" t="str">
        <f t="shared" si="81"/>
        <v>MIUC0021</v>
      </c>
      <c r="B5214" s="119" t="s">
        <v>12830</v>
      </c>
      <c r="C5214" s="119" t="s">
        <v>12831</v>
      </c>
      <c r="D5214" s="352" t="s">
        <v>1</v>
      </c>
      <c r="E5214" s="353">
        <v>653.84</v>
      </c>
      <c r="F5214" s="119" t="s">
        <v>14952</v>
      </c>
      <c r="G5214" s="119" t="s">
        <v>14947</v>
      </c>
      <c r="H5214" s="119" t="s">
        <v>29016</v>
      </c>
    </row>
    <row r="5215" spans="1:8" ht="15" x14ac:dyDescent="0.25">
      <c r="A5215" s="16" t="str">
        <f t="shared" si="81"/>
        <v>MIUD00104</v>
      </c>
      <c r="B5215" s="119" t="s">
        <v>14971</v>
      </c>
      <c r="C5215" s="119" t="s">
        <v>14972</v>
      </c>
      <c r="D5215" s="352" t="s">
        <v>2</v>
      </c>
      <c r="E5215" s="353">
        <v>647.04</v>
      </c>
      <c r="F5215" s="119" t="s">
        <v>14952</v>
      </c>
      <c r="G5215" s="119" t="s">
        <v>14947</v>
      </c>
      <c r="H5215" s="119" t="s">
        <v>29016</v>
      </c>
    </row>
    <row r="5216" spans="1:8" ht="15" x14ac:dyDescent="0.25">
      <c r="A5216" s="16" t="str">
        <f t="shared" si="81"/>
        <v>MIUD00107</v>
      </c>
      <c r="B5216" s="119" t="s">
        <v>14977</v>
      </c>
      <c r="C5216" s="119" t="s">
        <v>14978</v>
      </c>
      <c r="D5216" s="352" t="s">
        <v>2</v>
      </c>
      <c r="E5216" s="353">
        <v>1276.57</v>
      </c>
      <c r="F5216" s="119" t="s">
        <v>14952</v>
      </c>
      <c r="G5216" s="119" t="s">
        <v>14947</v>
      </c>
      <c r="H5216" s="119" t="s">
        <v>29016</v>
      </c>
    </row>
    <row r="5217" spans="1:8" ht="15" x14ac:dyDescent="0.25">
      <c r="A5217" s="16" t="str">
        <f t="shared" si="81"/>
        <v>MIUD00109</v>
      </c>
      <c r="B5217" s="119" t="s">
        <v>14981</v>
      </c>
      <c r="C5217" s="119" t="s">
        <v>14982</v>
      </c>
      <c r="D5217" s="352" t="s">
        <v>2</v>
      </c>
      <c r="E5217" s="353">
        <v>6890.71</v>
      </c>
      <c r="F5217" s="119" t="s">
        <v>14952</v>
      </c>
      <c r="G5217" s="119" t="s">
        <v>14947</v>
      </c>
      <c r="H5217" s="119" t="s">
        <v>29016</v>
      </c>
    </row>
    <row r="5218" spans="1:8" ht="15" x14ac:dyDescent="0.25">
      <c r="A5218" s="16" t="str">
        <f t="shared" si="81"/>
        <v>MIUC00100</v>
      </c>
      <c r="B5218" s="119" t="s">
        <v>14953</v>
      </c>
      <c r="C5218" s="119" t="s">
        <v>14954</v>
      </c>
      <c r="D5218" s="352" t="s">
        <v>1</v>
      </c>
      <c r="E5218" s="353">
        <v>0.3</v>
      </c>
      <c r="F5218" s="119" t="s">
        <v>14952</v>
      </c>
      <c r="G5218" s="119" t="s">
        <v>14947</v>
      </c>
      <c r="H5218" s="119" t="s">
        <v>29016</v>
      </c>
    </row>
    <row r="5219" spans="1:8" ht="15" x14ac:dyDescent="0.25">
      <c r="A5219" s="16" t="str">
        <f t="shared" si="81"/>
        <v>MIUC00318</v>
      </c>
      <c r="B5219" s="119" t="s">
        <v>15794</v>
      </c>
      <c r="C5219" s="119" t="s">
        <v>15795</v>
      </c>
      <c r="D5219" s="352" t="s">
        <v>15796</v>
      </c>
      <c r="E5219" s="353">
        <v>21078.43</v>
      </c>
      <c r="F5219" s="119" t="s">
        <v>14952</v>
      </c>
      <c r="G5219" s="119" t="s">
        <v>14947</v>
      </c>
      <c r="H5219" s="119" t="s">
        <v>29016</v>
      </c>
    </row>
    <row r="5220" spans="1:8" ht="15" x14ac:dyDescent="0.25">
      <c r="A5220" s="16" t="str">
        <f t="shared" si="81"/>
        <v>MIUD0028</v>
      </c>
      <c r="B5220" s="119" t="s">
        <v>13051</v>
      </c>
      <c r="C5220" s="119" t="s">
        <v>13052</v>
      </c>
      <c r="D5220" s="352" t="s">
        <v>3</v>
      </c>
      <c r="E5220" s="353">
        <v>21.52</v>
      </c>
      <c r="F5220" s="119" t="s">
        <v>14952</v>
      </c>
      <c r="G5220" s="119" t="s">
        <v>14947</v>
      </c>
      <c r="H5220" s="119" t="s">
        <v>29016</v>
      </c>
    </row>
    <row r="5221" spans="1:8" ht="15" x14ac:dyDescent="0.25">
      <c r="A5221" s="16" t="str">
        <f t="shared" si="81"/>
        <v>MIUC0034</v>
      </c>
      <c r="B5221" s="119" t="s">
        <v>13403</v>
      </c>
      <c r="C5221" s="119" t="s">
        <v>13404</v>
      </c>
      <c r="D5221" s="352" t="s">
        <v>2</v>
      </c>
      <c r="E5221" s="353">
        <v>86.95</v>
      </c>
      <c r="F5221" s="119" t="s">
        <v>14952</v>
      </c>
      <c r="G5221" s="119" t="s">
        <v>14947</v>
      </c>
      <c r="H5221" s="119" t="s">
        <v>29016</v>
      </c>
    </row>
    <row r="5222" spans="1:8" ht="15" x14ac:dyDescent="0.25">
      <c r="A5222" s="16" t="str">
        <f t="shared" si="81"/>
        <v>MIUD00031</v>
      </c>
      <c r="B5222" s="119" t="s">
        <v>14098</v>
      </c>
      <c r="C5222" s="119" t="s">
        <v>14199</v>
      </c>
      <c r="D5222" s="352" t="s">
        <v>3</v>
      </c>
      <c r="E5222" s="353">
        <v>30.01</v>
      </c>
      <c r="F5222" s="119" t="s">
        <v>14952</v>
      </c>
      <c r="G5222" s="119" t="s">
        <v>14947</v>
      </c>
      <c r="H5222" s="119" t="s">
        <v>29016</v>
      </c>
    </row>
    <row r="5223" spans="1:8" ht="15" x14ac:dyDescent="0.25">
      <c r="A5223" s="16" t="str">
        <f t="shared" si="81"/>
        <v>MIUD00100</v>
      </c>
      <c r="B5223" s="119" t="s">
        <v>14963</v>
      </c>
      <c r="C5223" s="119" t="s">
        <v>14964</v>
      </c>
      <c r="D5223" s="352" t="s">
        <v>2</v>
      </c>
      <c r="E5223" s="353">
        <v>204.65</v>
      </c>
      <c r="F5223" s="119" t="s">
        <v>14952</v>
      </c>
      <c r="G5223" s="119" t="s">
        <v>14947</v>
      </c>
      <c r="H5223" s="119" t="s">
        <v>29016</v>
      </c>
    </row>
    <row r="5224" spans="1:8" ht="15" x14ac:dyDescent="0.25">
      <c r="A5224" s="16" t="str">
        <f t="shared" si="81"/>
        <v>MIUD00106</v>
      </c>
      <c r="B5224" s="119" t="s">
        <v>14975</v>
      </c>
      <c r="C5224" s="119" t="s">
        <v>14976</v>
      </c>
      <c r="D5224" s="352" t="s">
        <v>2</v>
      </c>
      <c r="E5224" s="353">
        <v>945.54</v>
      </c>
      <c r="F5224" s="119" t="s">
        <v>14952</v>
      </c>
      <c r="G5224" s="119" t="s">
        <v>14947</v>
      </c>
      <c r="H5224" s="119" t="s">
        <v>29016</v>
      </c>
    </row>
    <row r="5225" spans="1:8" ht="15" x14ac:dyDescent="0.25">
      <c r="A5225" s="16" t="str">
        <f t="shared" si="81"/>
        <v>MIUD00108</v>
      </c>
      <c r="B5225" s="119" t="s">
        <v>14979</v>
      </c>
      <c r="C5225" s="119" t="s">
        <v>14980</v>
      </c>
      <c r="D5225" s="352" t="s">
        <v>2</v>
      </c>
      <c r="E5225" s="353">
        <v>1339.19</v>
      </c>
      <c r="F5225" s="119" t="s">
        <v>14952</v>
      </c>
      <c r="G5225" s="119" t="s">
        <v>14947</v>
      </c>
      <c r="H5225" s="119" t="s">
        <v>29016</v>
      </c>
    </row>
    <row r="5226" spans="1:8" ht="15" x14ac:dyDescent="0.25">
      <c r="A5226" s="16" t="str">
        <f t="shared" si="81"/>
        <v>MIUC00101</v>
      </c>
      <c r="B5226" s="119" t="s">
        <v>14955</v>
      </c>
      <c r="C5226" s="119" t="s">
        <v>14956</v>
      </c>
      <c r="D5226" s="352" t="s">
        <v>1</v>
      </c>
      <c r="E5226" s="353">
        <v>1.49</v>
      </c>
      <c r="F5226" s="119" t="s">
        <v>14952</v>
      </c>
      <c r="G5226" s="119" t="s">
        <v>14947</v>
      </c>
      <c r="H5226" s="119" t="s">
        <v>29016</v>
      </c>
    </row>
    <row r="5227" spans="1:8" ht="15" x14ac:dyDescent="0.25">
      <c r="A5227" s="16" t="str">
        <f t="shared" si="81"/>
        <v>MIUC00103</v>
      </c>
      <c r="B5227" s="119" t="s">
        <v>14959</v>
      </c>
      <c r="C5227" s="119" t="s">
        <v>14960</v>
      </c>
      <c r="D5227" s="352" t="s">
        <v>1</v>
      </c>
      <c r="E5227" s="353">
        <v>19.45</v>
      </c>
      <c r="F5227" s="119" t="s">
        <v>14952</v>
      </c>
      <c r="G5227" s="119" t="s">
        <v>14947</v>
      </c>
      <c r="H5227" s="119" t="s">
        <v>29016</v>
      </c>
    </row>
    <row r="5228" spans="1:8" ht="15" x14ac:dyDescent="0.25">
      <c r="A5228" s="16" t="str">
        <f t="shared" si="81"/>
        <v>MIUC00104</v>
      </c>
      <c r="B5228" s="119" t="s">
        <v>14961</v>
      </c>
      <c r="C5228" s="119" t="s">
        <v>14962</v>
      </c>
      <c r="D5228" s="352" t="s">
        <v>1</v>
      </c>
      <c r="E5228" s="353">
        <v>7.96</v>
      </c>
      <c r="F5228" s="119" t="s">
        <v>14952</v>
      </c>
      <c r="G5228" s="119" t="s">
        <v>14947</v>
      </c>
      <c r="H5228" s="119" t="s">
        <v>29016</v>
      </c>
    </row>
    <row r="5229" spans="1:8" ht="15" x14ac:dyDescent="0.25">
      <c r="A5229" s="16" t="str">
        <f t="shared" si="81"/>
        <v>MIUS00014</v>
      </c>
      <c r="B5229" s="119" t="s">
        <v>14985</v>
      </c>
      <c r="C5229" s="119" t="s">
        <v>14986</v>
      </c>
      <c r="D5229" s="352" t="s">
        <v>346</v>
      </c>
      <c r="E5229" s="353">
        <v>22.83</v>
      </c>
      <c r="F5229" s="119" t="s">
        <v>14952</v>
      </c>
      <c r="G5229" s="119" t="s">
        <v>14947</v>
      </c>
      <c r="H5229" s="119" t="s">
        <v>29016</v>
      </c>
    </row>
    <row r="5230" spans="1:8" ht="15" x14ac:dyDescent="0.25">
      <c r="A5230" s="16" t="str">
        <f t="shared" si="81"/>
        <v>MIUC0035</v>
      </c>
      <c r="B5230" s="119" t="s">
        <v>13397</v>
      </c>
      <c r="C5230" s="119" t="s">
        <v>13398</v>
      </c>
      <c r="D5230" s="352" t="s">
        <v>1</v>
      </c>
      <c r="E5230" s="353">
        <v>182.73</v>
      </c>
      <c r="F5230" s="119" t="s">
        <v>14952</v>
      </c>
      <c r="G5230" s="119" t="s">
        <v>14947</v>
      </c>
      <c r="H5230" s="119" t="s">
        <v>29016</v>
      </c>
    </row>
    <row r="5231" spans="1:8" ht="15" x14ac:dyDescent="0.25">
      <c r="A5231" s="16" t="str">
        <f t="shared" si="81"/>
        <v>MIUC00049</v>
      </c>
      <c r="B5231" s="119" t="s">
        <v>13542</v>
      </c>
      <c r="C5231" s="119" t="s">
        <v>13543</v>
      </c>
      <c r="D5231" s="352" t="s">
        <v>1</v>
      </c>
      <c r="E5231" s="353">
        <v>22.12</v>
      </c>
      <c r="F5231" s="119" t="s">
        <v>14952</v>
      </c>
      <c r="G5231" s="119" t="s">
        <v>14947</v>
      </c>
      <c r="H5231" s="119" t="s">
        <v>29016</v>
      </c>
    </row>
    <row r="5232" spans="1:8" ht="15" x14ac:dyDescent="0.25">
      <c r="A5232" s="16" t="str">
        <f t="shared" si="81"/>
        <v>MIUD00103</v>
      </c>
      <c r="B5232" s="119" t="s">
        <v>14969</v>
      </c>
      <c r="C5232" s="119" t="s">
        <v>14970</v>
      </c>
      <c r="D5232" s="352" t="s">
        <v>2</v>
      </c>
      <c r="E5232" s="353">
        <v>490.73</v>
      </c>
      <c r="F5232" s="119" t="s">
        <v>14952</v>
      </c>
      <c r="G5232" s="119" t="s">
        <v>14947</v>
      </c>
      <c r="H5232" s="119" t="s">
        <v>29016</v>
      </c>
    </row>
    <row r="5233" spans="1:8" ht="15" x14ac:dyDescent="0.25">
      <c r="A5233" s="16" t="str">
        <f t="shared" si="81"/>
        <v>MIUD00105</v>
      </c>
      <c r="B5233" s="119" t="s">
        <v>14973</v>
      </c>
      <c r="C5233" s="119" t="s">
        <v>14974</v>
      </c>
      <c r="D5233" s="352" t="s">
        <v>2</v>
      </c>
      <c r="E5233" s="353">
        <v>716.75</v>
      </c>
      <c r="F5233" s="119" t="s">
        <v>14952</v>
      </c>
      <c r="G5233" s="119" t="s">
        <v>14947</v>
      </c>
      <c r="H5233" s="119" t="s">
        <v>29016</v>
      </c>
    </row>
    <row r="5234" spans="1:8" ht="15" x14ac:dyDescent="0.25">
      <c r="A5234" s="16" t="str">
        <f t="shared" si="81"/>
        <v>MIUC00102</v>
      </c>
      <c r="B5234" s="119" t="s">
        <v>14957</v>
      </c>
      <c r="C5234" s="119" t="s">
        <v>14958</v>
      </c>
      <c r="D5234" s="352" t="s">
        <v>1</v>
      </c>
      <c r="E5234" s="353">
        <v>6.67</v>
      </c>
      <c r="F5234" s="119" t="s">
        <v>14952</v>
      </c>
      <c r="G5234" s="119" t="s">
        <v>14947</v>
      </c>
      <c r="H5234" s="119" t="s">
        <v>29016</v>
      </c>
    </row>
    <row r="5235" spans="1:8" ht="15" x14ac:dyDescent="0.25">
      <c r="A5235" s="16" t="str">
        <f t="shared" si="81"/>
        <v>MIUS00015</v>
      </c>
      <c r="B5235" s="119" t="s">
        <v>14987</v>
      </c>
      <c r="C5235" s="119" t="s">
        <v>14988</v>
      </c>
      <c r="D5235" s="352" t="s">
        <v>256</v>
      </c>
      <c r="E5235" s="353">
        <v>31.42</v>
      </c>
      <c r="F5235" s="119" t="s">
        <v>14952</v>
      </c>
      <c r="G5235" s="119" t="s">
        <v>14947</v>
      </c>
      <c r="H5235" s="119" t="s">
        <v>29016</v>
      </c>
    </row>
    <row r="5236" spans="1:8" ht="15" x14ac:dyDescent="0.25">
      <c r="A5236" s="16" t="str">
        <f t="shared" si="81"/>
        <v>MIUC00051</v>
      </c>
      <c r="B5236" s="119" t="s">
        <v>14995</v>
      </c>
      <c r="C5236" s="119" t="s">
        <v>15745</v>
      </c>
      <c r="D5236" s="352" t="s">
        <v>256</v>
      </c>
      <c r="E5236" s="353">
        <v>6.15</v>
      </c>
      <c r="F5236" s="119" t="s">
        <v>14952</v>
      </c>
      <c r="G5236" s="119" t="s">
        <v>14947</v>
      </c>
      <c r="H5236" s="119" t="s">
        <v>29016</v>
      </c>
    </row>
    <row r="5237" spans="1:8" ht="15" x14ac:dyDescent="0.25">
      <c r="A5237" s="16" t="str">
        <f t="shared" si="81"/>
        <v>MIUS00017</v>
      </c>
      <c r="B5237" s="119" t="s">
        <v>14997</v>
      </c>
      <c r="C5237" s="119" t="s">
        <v>16959</v>
      </c>
      <c r="D5237" s="352" t="s">
        <v>1</v>
      </c>
      <c r="E5237" s="353">
        <v>5926.8</v>
      </c>
      <c r="F5237" s="119" t="s">
        <v>14952</v>
      </c>
      <c r="G5237" s="119" t="s">
        <v>14947</v>
      </c>
      <c r="H5237" s="119" t="s">
        <v>29016</v>
      </c>
    </row>
    <row r="5238" spans="1:8" ht="15" x14ac:dyDescent="0.25">
      <c r="A5238" s="16" t="str">
        <f t="shared" si="81"/>
        <v>MIUS00018</v>
      </c>
      <c r="B5238" s="119" t="s">
        <v>14998</v>
      </c>
      <c r="C5238" s="119" t="s">
        <v>14999</v>
      </c>
      <c r="D5238" s="352" t="s">
        <v>1</v>
      </c>
      <c r="E5238" s="353">
        <v>4276.8</v>
      </c>
      <c r="F5238" s="119" t="s">
        <v>14952</v>
      </c>
      <c r="G5238" s="119" t="s">
        <v>14947</v>
      </c>
      <c r="H5238" s="119" t="s">
        <v>29016</v>
      </c>
    </row>
    <row r="5239" spans="1:8" ht="15" x14ac:dyDescent="0.25">
      <c r="A5239" s="16" t="str">
        <f t="shared" si="81"/>
        <v>MIUS00019</v>
      </c>
      <c r="B5239" s="119" t="s">
        <v>15000</v>
      </c>
      <c r="C5239" s="119" t="s">
        <v>15001</v>
      </c>
      <c r="D5239" s="352" t="s">
        <v>1</v>
      </c>
      <c r="E5239" s="353">
        <v>633.6</v>
      </c>
      <c r="F5239" s="119" t="s">
        <v>14952</v>
      </c>
      <c r="G5239" s="119" t="s">
        <v>14947</v>
      </c>
      <c r="H5239" s="119" t="s">
        <v>29016</v>
      </c>
    </row>
    <row r="5240" spans="1:8" ht="15" x14ac:dyDescent="0.25">
      <c r="A5240" s="16" t="str">
        <f t="shared" si="81"/>
        <v>MIUS00022</v>
      </c>
      <c r="B5240" s="119" t="s">
        <v>15005</v>
      </c>
      <c r="C5240" s="119" t="s">
        <v>15006</v>
      </c>
      <c r="D5240" s="352" t="s">
        <v>1</v>
      </c>
      <c r="E5240" s="353">
        <v>105705.60000000001</v>
      </c>
      <c r="F5240" s="119" t="s">
        <v>14952</v>
      </c>
      <c r="G5240" s="119" t="s">
        <v>14947</v>
      </c>
      <c r="H5240" s="119" t="s">
        <v>29016</v>
      </c>
    </row>
    <row r="5241" spans="1:8" ht="15" x14ac:dyDescent="0.25">
      <c r="A5241" s="16" t="str">
        <f t="shared" si="81"/>
        <v>MIUC00052</v>
      </c>
      <c r="B5241" s="119" t="s">
        <v>15746</v>
      </c>
      <c r="C5241" s="119" t="s">
        <v>15747</v>
      </c>
      <c r="D5241" s="352" t="s">
        <v>221</v>
      </c>
      <c r="E5241" s="353">
        <v>43.65</v>
      </c>
      <c r="F5241" s="119" t="s">
        <v>14952</v>
      </c>
      <c r="G5241" s="119" t="s">
        <v>14947</v>
      </c>
      <c r="H5241" s="119" t="s">
        <v>29016</v>
      </c>
    </row>
    <row r="5242" spans="1:8" ht="15" x14ac:dyDescent="0.25">
      <c r="A5242" s="16" t="str">
        <f t="shared" si="81"/>
        <v>MIUC00307</v>
      </c>
      <c r="B5242" s="119" t="s">
        <v>15776</v>
      </c>
      <c r="C5242" s="119" t="s">
        <v>15777</v>
      </c>
      <c r="D5242" s="352" t="s">
        <v>1</v>
      </c>
      <c r="E5242" s="353">
        <v>627.5</v>
      </c>
      <c r="F5242" s="119" t="s">
        <v>14952</v>
      </c>
      <c r="G5242" s="119" t="s">
        <v>14947</v>
      </c>
      <c r="H5242" s="119" t="s">
        <v>29016</v>
      </c>
    </row>
    <row r="5243" spans="1:8" ht="15" x14ac:dyDescent="0.25">
      <c r="A5243" s="16" t="str">
        <f t="shared" si="81"/>
        <v>MIUC00308</v>
      </c>
      <c r="B5243" s="119" t="s">
        <v>15778</v>
      </c>
      <c r="C5243" s="119" t="s">
        <v>15779</v>
      </c>
      <c r="D5243" s="352" t="s">
        <v>1</v>
      </c>
      <c r="E5243" s="353">
        <v>120.81</v>
      </c>
      <c r="F5243" s="119" t="s">
        <v>14952</v>
      </c>
      <c r="G5243" s="119" t="s">
        <v>14947</v>
      </c>
      <c r="H5243" s="119" t="s">
        <v>29016</v>
      </c>
    </row>
    <row r="5244" spans="1:8" ht="15" x14ac:dyDescent="0.25">
      <c r="A5244" s="16" t="str">
        <f t="shared" si="81"/>
        <v>MIUC00300</v>
      </c>
      <c r="B5244" s="119" t="s">
        <v>15762</v>
      </c>
      <c r="C5244" s="119" t="s">
        <v>15763</v>
      </c>
      <c r="D5244" s="352" t="s">
        <v>1</v>
      </c>
      <c r="E5244" s="353">
        <v>174.25</v>
      </c>
      <c r="F5244" s="119" t="s">
        <v>14952</v>
      </c>
      <c r="G5244" s="119" t="s">
        <v>14947</v>
      </c>
      <c r="H5244" s="119" t="s">
        <v>29016</v>
      </c>
    </row>
    <row r="5245" spans="1:8" ht="15" x14ac:dyDescent="0.25">
      <c r="A5245" s="16" t="str">
        <f t="shared" si="81"/>
        <v>MIUC00317</v>
      </c>
      <c r="B5245" s="119" t="s">
        <v>15792</v>
      </c>
      <c r="C5245" s="119" t="s">
        <v>15793</v>
      </c>
      <c r="D5245" s="352" t="s">
        <v>1</v>
      </c>
      <c r="E5245" s="353">
        <v>896.64</v>
      </c>
      <c r="F5245" s="119" t="s">
        <v>14952</v>
      </c>
      <c r="G5245" s="119" t="s">
        <v>14947</v>
      </c>
      <c r="H5245" s="119" t="s">
        <v>29016</v>
      </c>
    </row>
    <row r="5246" spans="1:8" ht="15" x14ac:dyDescent="0.25">
      <c r="A5246" s="16" t="str">
        <f t="shared" si="81"/>
        <v>MIUC00151</v>
      </c>
      <c r="B5246" s="119" t="s">
        <v>15754</v>
      </c>
      <c r="C5246" s="119" t="s">
        <v>15755</v>
      </c>
      <c r="D5246" s="352" t="s">
        <v>1</v>
      </c>
      <c r="E5246" s="353">
        <v>4560.1400000000003</v>
      </c>
      <c r="F5246" s="119" t="s">
        <v>14952</v>
      </c>
      <c r="G5246" s="119" t="s">
        <v>14947</v>
      </c>
      <c r="H5246" s="119" t="s">
        <v>29016</v>
      </c>
    </row>
    <row r="5247" spans="1:8" ht="15" x14ac:dyDescent="0.25">
      <c r="A5247" s="16" t="str">
        <f t="shared" si="81"/>
        <v>MIUC00310</v>
      </c>
      <c r="B5247" s="119" t="s">
        <v>15782</v>
      </c>
      <c r="C5247" s="119" t="s">
        <v>19822</v>
      </c>
      <c r="D5247" s="352" t="s">
        <v>1</v>
      </c>
      <c r="E5247" s="353">
        <v>17.55</v>
      </c>
      <c r="F5247" s="119" t="s">
        <v>14952</v>
      </c>
      <c r="G5247" s="119" t="s">
        <v>14947</v>
      </c>
      <c r="H5247" s="119" t="s">
        <v>29016</v>
      </c>
    </row>
    <row r="5248" spans="1:8" ht="15" x14ac:dyDescent="0.25">
      <c r="A5248" s="16" t="str">
        <f t="shared" si="81"/>
        <v>MIUC00311</v>
      </c>
      <c r="B5248" s="119" t="s">
        <v>15783</v>
      </c>
      <c r="C5248" s="119" t="s">
        <v>16775</v>
      </c>
      <c r="D5248" s="352" t="s">
        <v>1</v>
      </c>
      <c r="E5248" s="353">
        <v>20.68</v>
      </c>
      <c r="F5248" s="119" t="s">
        <v>14952</v>
      </c>
      <c r="G5248" s="119" t="s">
        <v>14947</v>
      </c>
      <c r="H5248" s="119" t="s">
        <v>29016</v>
      </c>
    </row>
    <row r="5249" spans="1:8" ht="15" x14ac:dyDescent="0.25">
      <c r="A5249" s="16" t="str">
        <f t="shared" si="81"/>
        <v>MIUC00312</v>
      </c>
      <c r="B5249" s="119" t="s">
        <v>15784</v>
      </c>
      <c r="C5249" s="119" t="s">
        <v>16776</v>
      </c>
      <c r="D5249" s="352" t="s">
        <v>1</v>
      </c>
      <c r="E5249" s="353">
        <v>26.96</v>
      </c>
      <c r="F5249" s="119" t="s">
        <v>14952</v>
      </c>
      <c r="G5249" s="119" t="s">
        <v>14947</v>
      </c>
      <c r="H5249" s="119" t="s">
        <v>29016</v>
      </c>
    </row>
    <row r="5250" spans="1:8" ht="15" x14ac:dyDescent="0.25">
      <c r="A5250" s="16" t="str">
        <f t="shared" si="81"/>
        <v>MIUC00314</v>
      </c>
      <c r="B5250" s="119" t="s">
        <v>15786</v>
      </c>
      <c r="C5250" s="119" t="s">
        <v>15787</v>
      </c>
      <c r="D5250" s="352" t="s">
        <v>1</v>
      </c>
      <c r="E5250" s="353">
        <v>196.94</v>
      </c>
      <c r="F5250" s="119" t="s">
        <v>14952</v>
      </c>
      <c r="G5250" s="119" t="s">
        <v>14947</v>
      </c>
      <c r="H5250" s="119" t="s">
        <v>29016</v>
      </c>
    </row>
    <row r="5251" spans="1:8" ht="15" x14ac:dyDescent="0.25">
      <c r="A5251" s="16" t="str">
        <f t="shared" ref="A5251:A5314" si="82">B5251</f>
        <v>MIUC00401</v>
      </c>
      <c r="B5251" s="119" t="s">
        <v>16786</v>
      </c>
      <c r="C5251" s="119" t="s">
        <v>16787</v>
      </c>
      <c r="D5251" s="352" t="s">
        <v>4</v>
      </c>
      <c r="E5251" s="353">
        <v>168.82</v>
      </c>
      <c r="F5251" s="119" t="s">
        <v>14952</v>
      </c>
      <c r="G5251" s="119" t="s">
        <v>14947</v>
      </c>
      <c r="H5251" s="119" t="s">
        <v>29016</v>
      </c>
    </row>
    <row r="5252" spans="1:8" ht="15" x14ac:dyDescent="0.25">
      <c r="A5252" s="16" t="str">
        <f t="shared" si="82"/>
        <v>MIUC00402</v>
      </c>
      <c r="B5252" s="119" t="s">
        <v>16788</v>
      </c>
      <c r="C5252" s="119" t="s">
        <v>16789</v>
      </c>
      <c r="D5252" s="352" t="s">
        <v>4</v>
      </c>
      <c r="E5252" s="353">
        <v>146.22</v>
      </c>
      <c r="F5252" s="119" t="s">
        <v>14952</v>
      </c>
      <c r="G5252" s="119" t="s">
        <v>14947</v>
      </c>
      <c r="H5252" s="119" t="s">
        <v>29016</v>
      </c>
    </row>
    <row r="5253" spans="1:8" ht="15" x14ac:dyDescent="0.25">
      <c r="A5253" s="16" t="str">
        <f t="shared" si="82"/>
        <v>MIUC00404</v>
      </c>
      <c r="B5253" s="119" t="s">
        <v>16792</v>
      </c>
      <c r="C5253" s="119" t="s">
        <v>16793</v>
      </c>
      <c r="D5253" s="352" t="s">
        <v>4</v>
      </c>
      <c r="E5253" s="353">
        <v>136.93</v>
      </c>
      <c r="F5253" s="119" t="s">
        <v>14952</v>
      </c>
      <c r="G5253" s="119" t="s">
        <v>14947</v>
      </c>
      <c r="H5253" s="119" t="s">
        <v>29016</v>
      </c>
    </row>
    <row r="5254" spans="1:8" ht="15" x14ac:dyDescent="0.25">
      <c r="A5254" s="16" t="str">
        <f t="shared" si="82"/>
        <v>MIUC00405</v>
      </c>
      <c r="B5254" s="119" t="s">
        <v>16794</v>
      </c>
      <c r="C5254" s="119" t="s">
        <v>16795</v>
      </c>
      <c r="D5254" s="352" t="s">
        <v>4</v>
      </c>
      <c r="E5254" s="353">
        <v>125.34</v>
      </c>
      <c r="F5254" s="119" t="s">
        <v>14952</v>
      </c>
      <c r="G5254" s="119" t="s">
        <v>14947</v>
      </c>
      <c r="H5254" s="119" t="s">
        <v>29016</v>
      </c>
    </row>
    <row r="5255" spans="1:8" ht="15" x14ac:dyDescent="0.25">
      <c r="A5255" s="16" t="str">
        <f t="shared" si="82"/>
        <v>MIUC00410</v>
      </c>
      <c r="B5255" s="119" t="s">
        <v>16804</v>
      </c>
      <c r="C5255" s="119" t="s">
        <v>16805</v>
      </c>
      <c r="D5255" s="352" t="s">
        <v>351</v>
      </c>
      <c r="E5255" s="353">
        <v>481.05</v>
      </c>
      <c r="F5255" s="119" t="s">
        <v>14952</v>
      </c>
      <c r="G5255" s="119" t="s">
        <v>14947</v>
      </c>
      <c r="H5255" s="119" t="s">
        <v>29016</v>
      </c>
    </row>
    <row r="5256" spans="1:8" ht="15" x14ac:dyDescent="0.25">
      <c r="A5256" s="16" t="str">
        <f t="shared" si="82"/>
        <v>MIUC00411</v>
      </c>
      <c r="B5256" s="119" t="s">
        <v>16806</v>
      </c>
      <c r="C5256" s="119" t="s">
        <v>20046</v>
      </c>
      <c r="D5256" s="352" t="s">
        <v>256</v>
      </c>
      <c r="E5256" s="353">
        <v>3.64</v>
      </c>
      <c r="F5256" s="119" t="s">
        <v>14952</v>
      </c>
      <c r="G5256" s="119" t="s">
        <v>14947</v>
      </c>
      <c r="H5256" s="119" t="s">
        <v>29016</v>
      </c>
    </row>
    <row r="5257" spans="1:8" ht="15" x14ac:dyDescent="0.25">
      <c r="A5257" s="16" t="str">
        <f t="shared" si="82"/>
        <v>MIUC00412</v>
      </c>
      <c r="B5257" s="119" t="s">
        <v>16807</v>
      </c>
      <c r="C5257" s="119" t="s">
        <v>20047</v>
      </c>
      <c r="D5257" s="352" t="s">
        <v>351</v>
      </c>
      <c r="E5257" s="353">
        <v>3538.27</v>
      </c>
      <c r="F5257" s="119" t="s">
        <v>14952</v>
      </c>
      <c r="G5257" s="119" t="s">
        <v>14947</v>
      </c>
      <c r="H5257" s="119" t="s">
        <v>29016</v>
      </c>
    </row>
    <row r="5258" spans="1:8" ht="15" x14ac:dyDescent="0.25">
      <c r="A5258" s="16" t="str">
        <f t="shared" si="82"/>
        <v>MIUC00414</v>
      </c>
      <c r="B5258" s="119" t="s">
        <v>16810</v>
      </c>
      <c r="C5258" s="119" t="s">
        <v>16811</v>
      </c>
      <c r="D5258" s="352" t="s">
        <v>346</v>
      </c>
      <c r="E5258" s="353">
        <v>15</v>
      </c>
      <c r="F5258" s="119" t="s">
        <v>14952</v>
      </c>
      <c r="G5258" s="119" t="s">
        <v>14947</v>
      </c>
      <c r="H5258" s="119" t="s">
        <v>29016</v>
      </c>
    </row>
    <row r="5259" spans="1:8" ht="15" x14ac:dyDescent="0.25">
      <c r="A5259" s="16" t="str">
        <f t="shared" si="82"/>
        <v>MIUC00415</v>
      </c>
      <c r="B5259" s="119" t="s">
        <v>16812</v>
      </c>
      <c r="C5259" s="119" t="s">
        <v>16813</v>
      </c>
      <c r="D5259" s="352" t="s">
        <v>256</v>
      </c>
      <c r="E5259" s="353">
        <v>8.77</v>
      </c>
      <c r="F5259" s="119" t="s">
        <v>14952</v>
      </c>
      <c r="G5259" s="119" t="s">
        <v>14947</v>
      </c>
      <c r="H5259" s="119" t="s">
        <v>29016</v>
      </c>
    </row>
    <row r="5260" spans="1:8" ht="15" x14ac:dyDescent="0.25">
      <c r="A5260" s="16" t="str">
        <f t="shared" si="82"/>
        <v>MIUC00053</v>
      </c>
      <c r="B5260" s="119" t="s">
        <v>15748</v>
      </c>
      <c r="C5260" s="119" t="s">
        <v>15749</v>
      </c>
      <c r="D5260" s="352" t="s">
        <v>3</v>
      </c>
      <c r="E5260" s="353">
        <v>898.15</v>
      </c>
      <c r="F5260" s="119" t="s">
        <v>14952</v>
      </c>
      <c r="G5260" s="119" t="s">
        <v>14947</v>
      </c>
      <c r="H5260" s="119" t="s">
        <v>29016</v>
      </c>
    </row>
    <row r="5261" spans="1:8" ht="15" x14ac:dyDescent="0.25">
      <c r="A5261" s="16" t="str">
        <f t="shared" si="82"/>
        <v>MIUC00417</v>
      </c>
      <c r="B5261" s="119" t="s">
        <v>16817</v>
      </c>
      <c r="C5261" s="119" t="s">
        <v>16818</v>
      </c>
      <c r="D5261" s="352" t="s">
        <v>2</v>
      </c>
      <c r="E5261" s="353">
        <v>946.91</v>
      </c>
      <c r="F5261" s="119" t="s">
        <v>14952</v>
      </c>
      <c r="G5261" s="119" t="s">
        <v>14947</v>
      </c>
      <c r="H5261" s="119" t="s">
        <v>29016</v>
      </c>
    </row>
    <row r="5262" spans="1:8" ht="15" x14ac:dyDescent="0.25">
      <c r="A5262" s="16" t="str">
        <f t="shared" si="82"/>
        <v>MIUC00418</v>
      </c>
      <c r="B5262" s="119" t="s">
        <v>16819</v>
      </c>
      <c r="C5262" s="119" t="s">
        <v>16820</v>
      </c>
      <c r="D5262" s="352" t="s">
        <v>1</v>
      </c>
      <c r="E5262" s="353">
        <v>142.44999999999999</v>
      </c>
      <c r="F5262" s="119" t="s">
        <v>14952</v>
      </c>
      <c r="G5262" s="119" t="s">
        <v>14947</v>
      </c>
      <c r="H5262" s="119" t="s">
        <v>29016</v>
      </c>
    </row>
    <row r="5263" spans="1:8" ht="15" x14ac:dyDescent="0.25">
      <c r="A5263" s="16" t="str">
        <f t="shared" si="82"/>
        <v>MIUC00419</v>
      </c>
      <c r="B5263" s="119" t="s">
        <v>16821</v>
      </c>
      <c r="C5263" s="119" t="s">
        <v>16822</v>
      </c>
      <c r="D5263" s="352" t="s">
        <v>1</v>
      </c>
      <c r="E5263" s="353">
        <v>20.36</v>
      </c>
      <c r="F5263" s="119" t="s">
        <v>14952</v>
      </c>
      <c r="G5263" s="119" t="s">
        <v>14947</v>
      </c>
      <c r="H5263" s="119" t="s">
        <v>29016</v>
      </c>
    </row>
    <row r="5264" spans="1:8" ht="15" x14ac:dyDescent="0.25">
      <c r="A5264" s="16" t="str">
        <f t="shared" si="82"/>
        <v>MIUC00420</v>
      </c>
      <c r="B5264" s="119" t="s">
        <v>16823</v>
      </c>
      <c r="C5264" s="119" t="s">
        <v>16824</v>
      </c>
      <c r="D5264" s="352" t="s">
        <v>1</v>
      </c>
      <c r="E5264" s="353">
        <v>1423.67</v>
      </c>
      <c r="F5264" s="119" t="s">
        <v>14952</v>
      </c>
      <c r="G5264" s="119" t="s">
        <v>14947</v>
      </c>
      <c r="H5264" s="119" t="s">
        <v>29016</v>
      </c>
    </row>
    <row r="5265" spans="1:8" ht="15" x14ac:dyDescent="0.25">
      <c r="A5265" s="16" t="str">
        <f t="shared" si="82"/>
        <v>MIUS00027</v>
      </c>
      <c r="B5265" s="119" t="s">
        <v>15811</v>
      </c>
      <c r="C5265" s="119" t="s">
        <v>15812</v>
      </c>
      <c r="D5265" s="352" t="s">
        <v>2</v>
      </c>
      <c r="E5265" s="353">
        <v>0.95</v>
      </c>
      <c r="F5265" s="119" t="s">
        <v>14952</v>
      </c>
      <c r="G5265" s="119" t="s">
        <v>14947</v>
      </c>
      <c r="H5265" s="119" t="s">
        <v>29016</v>
      </c>
    </row>
    <row r="5266" spans="1:8" ht="15" x14ac:dyDescent="0.25">
      <c r="A5266" s="16" t="str">
        <f t="shared" si="82"/>
        <v>MIUI00008</v>
      </c>
      <c r="B5266" s="119" t="s">
        <v>16955</v>
      </c>
      <c r="C5266" s="119" t="s">
        <v>16956</v>
      </c>
      <c r="D5266" s="352" t="s">
        <v>1</v>
      </c>
      <c r="E5266" s="353">
        <v>196.49</v>
      </c>
      <c r="F5266" s="119" t="s">
        <v>14952</v>
      </c>
      <c r="G5266" s="119" t="s">
        <v>14947</v>
      </c>
      <c r="H5266" s="119" t="s">
        <v>29016</v>
      </c>
    </row>
    <row r="5267" spans="1:8" ht="15" x14ac:dyDescent="0.25">
      <c r="A5267" s="16" t="str">
        <f t="shared" si="82"/>
        <v>MIUC00500</v>
      </c>
      <c r="B5267" s="119" t="s">
        <v>16861</v>
      </c>
      <c r="C5267" s="119" t="s">
        <v>16862</v>
      </c>
      <c r="D5267" s="352" t="s">
        <v>1</v>
      </c>
      <c r="E5267" s="353">
        <v>350</v>
      </c>
      <c r="F5267" s="119" t="s">
        <v>14952</v>
      </c>
      <c r="G5267" s="119" t="s">
        <v>14947</v>
      </c>
      <c r="H5267" s="119" t="s">
        <v>29016</v>
      </c>
    </row>
    <row r="5268" spans="1:8" ht="15" x14ac:dyDescent="0.25">
      <c r="A5268" s="16" t="str">
        <f t="shared" si="82"/>
        <v>MIUC00511</v>
      </c>
      <c r="B5268" s="119" t="s">
        <v>16883</v>
      </c>
      <c r="C5268" s="119" t="s">
        <v>16884</v>
      </c>
      <c r="D5268" s="352" t="s">
        <v>1</v>
      </c>
      <c r="E5268" s="353">
        <v>350</v>
      </c>
      <c r="F5268" s="119" t="s">
        <v>14952</v>
      </c>
      <c r="G5268" s="119" t="s">
        <v>14947</v>
      </c>
      <c r="H5268" s="119" t="s">
        <v>29016</v>
      </c>
    </row>
    <row r="5269" spans="1:8" ht="15" x14ac:dyDescent="0.25">
      <c r="A5269" s="16" t="str">
        <f t="shared" si="82"/>
        <v>MIUC00526</v>
      </c>
      <c r="B5269" s="119" t="s">
        <v>16913</v>
      </c>
      <c r="C5269" s="119" t="s">
        <v>16914</v>
      </c>
      <c r="D5269" s="352" t="s">
        <v>1</v>
      </c>
      <c r="E5269" s="353">
        <v>350</v>
      </c>
      <c r="F5269" s="119" t="s">
        <v>14952</v>
      </c>
      <c r="G5269" s="119" t="s">
        <v>14947</v>
      </c>
      <c r="H5269" s="119" t="s">
        <v>29016</v>
      </c>
    </row>
    <row r="5270" spans="1:8" ht="15" x14ac:dyDescent="0.25">
      <c r="A5270" s="16" t="str">
        <f t="shared" si="82"/>
        <v>MIUC00529</v>
      </c>
      <c r="B5270" s="119" t="s">
        <v>16919</v>
      </c>
      <c r="C5270" s="119" t="s">
        <v>16920</v>
      </c>
      <c r="D5270" s="352" t="s">
        <v>1</v>
      </c>
      <c r="E5270" s="353">
        <v>810</v>
      </c>
      <c r="F5270" s="119" t="s">
        <v>14952</v>
      </c>
      <c r="G5270" s="119" t="s">
        <v>14947</v>
      </c>
      <c r="H5270" s="119" t="s">
        <v>29016</v>
      </c>
    </row>
    <row r="5271" spans="1:8" ht="15" x14ac:dyDescent="0.25">
      <c r="A5271" s="16" t="str">
        <f t="shared" si="82"/>
        <v>MIUC00531</v>
      </c>
      <c r="B5271" s="119" t="s">
        <v>16923</v>
      </c>
      <c r="C5271" s="119" t="s">
        <v>16924</v>
      </c>
      <c r="D5271" s="352" t="s">
        <v>1</v>
      </c>
      <c r="E5271" s="353">
        <v>120.12</v>
      </c>
      <c r="F5271" s="119" t="s">
        <v>14952</v>
      </c>
      <c r="G5271" s="119" t="s">
        <v>14947</v>
      </c>
      <c r="H5271" s="119" t="s">
        <v>29016</v>
      </c>
    </row>
    <row r="5272" spans="1:8" ht="15" x14ac:dyDescent="0.25">
      <c r="A5272" s="16" t="str">
        <f t="shared" si="82"/>
        <v>MIUC00302</v>
      </c>
      <c r="B5272" s="119" t="s">
        <v>15766</v>
      </c>
      <c r="C5272" s="119" t="s">
        <v>15767</v>
      </c>
      <c r="D5272" s="352" t="s">
        <v>1</v>
      </c>
      <c r="E5272" s="353">
        <v>0.15</v>
      </c>
      <c r="F5272" s="119" t="s">
        <v>14952</v>
      </c>
      <c r="G5272" s="119" t="s">
        <v>14947</v>
      </c>
      <c r="H5272" s="119" t="s">
        <v>29016</v>
      </c>
    </row>
    <row r="5273" spans="1:8" ht="15" x14ac:dyDescent="0.25">
      <c r="A5273" s="16" t="str">
        <f t="shared" si="82"/>
        <v>MIUC00303</v>
      </c>
      <c r="B5273" s="119" t="s">
        <v>15768</v>
      </c>
      <c r="C5273" s="119" t="s">
        <v>15769</v>
      </c>
      <c r="D5273" s="352" t="s">
        <v>1</v>
      </c>
      <c r="E5273" s="353">
        <v>0.3</v>
      </c>
      <c r="F5273" s="119" t="s">
        <v>14952</v>
      </c>
      <c r="G5273" s="119" t="s">
        <v>14947</v>
      </c>
      <c r="H5273" s="119" t="s">
        <v>29016</v>
      </c>
    </row>
    <row r="5274" spans="1:8" ht="15" x14ac:dyDescent="0.25">
      <c r="A5274" s="16" t="str">
        <f t="shared" si="82"/>
        <v>MIUC00304</v>
      </c>
      <c r="B5274" s="119" t="s">
        <v>15770</v>
      </c>
      <c r="C5274" s="119" t="s">
        <v>15771</v>
      </c>
      <c r="D5274" s="352" t="s">
        <v>1</v>
      </c>
      <c r="E5274" s="353">
        <v>0.46</v>
      </c>
      <c r="F5274" s="119" t="s">
        <v>14952</v>
      </c>
      <c r="G5274" s="119" t="s">
        <v>14947</v>
      </c>
      <c r="H5274" s="119" t="s">
        <v>29016</v>
      </c>
    </row>
    <row r="5275" spans="1:8" ht="15" x14ac:dyDescent="0.25">
      <c r="A5275" s="16" t="str">
        <f t="shared" si="82"/>
        <v>MIUC00305</v>
      </c>
      <c r="B5275" s="119" t="s">
        <v>15772</v>
      </c>
      <c r="C5275" s="119" t="s">
        <v>15773</v>
      </c>
      <c r="D5275" s="352" t="s">
        <v>1</v>
      </c>
      <c r="E5275" s="353">
        <v>1.17</v>
      </c>
      <c r="F5275" s="119" t="s">
        <v>14952</v>
      </c>
      <c r="G5275" s="119" t="s">
        <v>14947</v>
      </c>
      <c r="H5275" s="119" t="s">
        <v>29016</v>
      </c>
    </row>
    <row r="5276" spans="1:8" ht="15" x14ac:dyDescent="0.25">
      <c r="A5276" s="16" t="str">
        <f t="shared" si="82"/>
        <v>MIUI00004</v>
      </c>
      <c r="B5276" s="119" t="s">
        <v>15803</v>
      </c>
      <c r="C5276" s="119" t="s">
        <v>15804</v>
      </c>
      <c r="D5276" s="352" t="s">
        <v>1</v>
      </c>
      <c r="E5276" s="353">
        <v>38.74</v>
      </c>
      <c r="F5276" s="119" t="s">
        <v>14952</v>
      </c>
      <c r="G5276" s="119" t="s">
        <v>14947</v>
      </c>
      <c r="H5276" s="119" t="s">
        <v>29016</v>
      </c>
    </row>
    <row r="5277" spans="1:8" ht="15" x14ac:dyDescent="0.25">
      <c r="A5277" s="16" t="str">
        <f t="shared" si="82"/>
        <v>MIUC0017</v>
      </c>
      <c r="B5277" s="119" t="s">
        <v>12748</v>
      </c>
      <c r="C5277" s="119" t="s">
        <v>12732</v>
      </c>
      <c r="D5277" s="352" t="s">
        <v>1</v>
      </c>
      <c r="E5277" s="353">
        <v>19.989999999999998</v>
      </c>
      <c r="F5277" s="119" t="s">
        <v>14952</v>
      </c>
      <c r="G5277" s="119" t="s">
        <v>14947</v>
      </c>
      <c r="H5277" s="119" t="s">
        <v>29016</v>
      </c>
    </row>
    <row r="5278" spans="1:8" ht="15" x14ac:dyDescent="0.25">
      <c r="A5278" s="16" t="str">
        <f t="shared" si="82"/>
        <v>MIUC00043</v>
      </c>
      <c r="B5278" s="119" t="s">
        <v>13530</v>
      </c>
      <c r="C5278" s="119" t="s">
        <v>13531</v>
      </c>
      <c r="D5278" s="352" t="s">
        <v>340</v>
      </c>
      <c r="E5278" s="353">
        <v>78.36</v>
      </c>
      <c r="F5278" s="119" t="s">
        <v>14952</v>
      </c>
      <c r="G5278" s="119" t="s">
        <v>14947</v>
      </c>
      <c r="H5278" s="119" t="s">
        <v>29016</v>
      </c>
    </row>
    <row r="5279" spans="1:8" ht="15" x14ac:dyDescent="0.25">
      <c r="A5279" s="16" t="str">
        <f t="shared" si="82"/>
        <v>MIUC00045</v>
      </c>
      <c r="B5279" s="119" t="s">
        <v>13534</v>
      </c>
      <c r="C5279" s="119" t="s">
        <v>13535</v>
      </c>
      <c r="D5279" s="352" t="s">
        <v>13055</v>
      </c>
      <c r="E5279" s="353">
        <v>1233.8</v>
      </c>
      <c r="F5279" s="119" t="s">
        <v>14952</v>
      </c>
      <c r="G5279" s="119" t="s">
        <v>14947</v>
      </c>
      <c r="H5279" s="119" t="s">
        <v>29016</v>
      </c>
    </row>
    <row r="5280" spans="1:8" ht="15" x14ac:dyDescent="0.25">
      <c r="A5280" s="16" t="str">
        <f t="shared" si="82"/>
        <v>MIUC00006</v>
      </c>
      <c r="B5280" s="119" t="s">
        <v>13632</v>
      </c>
      <c r="C5280" s="119" t="s">
        <v>13633</v>
      </c>
      <c r="D5280" s="352" t="s">
        <v>3</v>
      </c>
      <c r="E5280" s="353">
        <v>9.4499999999999993</v>
      </c>
      <c r="F5280" s="119" t="s">
        <v>14952</v>
      </c>
      <c r="G5280" s="119" t="s">
        <v>14947</v>
      </c>
      <c r="H5280" s="119" t="s">
        <v>29016</v>
      </c>
    </row>
    <row r="5281" spans="1:8" ht="15" x14ac:dyDescent="0.25">
      <c r="A5281" s="16" t="str">
        <f t="shared" si="82"/>
        <v>MIUC00301</v>
      </c>
      <c r="B5281" s="119" t="s">
        <v>15764</v>
      </c>
      <c r="C5281" s="119" t="s">
        <v>15765</v>
      </c>
      <c r="D5281" s="352" t="s">
        <v>1</v>
      </c>
      <c r="E5281" s="353">
        <v>243.98</v>
      </c>
      <c r="F5281" s="119" t="s">
        <v>14952</v>
      </c>
      <c r="G5281" s="119" t="s">
        <v>14947</v>
      </c>
      <c r="H5281" s="119" t="s">
        <v>29016</v>
      </c>
    </row>
    <row r="5282" spans="1:8" ht="15" x14ac:dyDescent="0.25">
      <c r="A5282" s="16" t="str">
        <f t="shared" si="82"/>
        <v>MIUC0009</v>
      </c>
      <c r="B5282" s="119" t="s">
        <v>12709</v>
      </c>
      <c r="C5282" s="119" t="s">
        <v>12710</v>
      </c>
      <c r="D5282" s="352" t="s">
        <v>3</v>
      </c>
      <c r="E5282" s="353">
        <v>109.2</v>
      </c>
      <c r="F5282" s="119" t="s">
        <v>14952</v>
      </c>
      <c r="G5282" s="119" t="s">
        <v>14947</v>
      </c>
      <c r="H5282" s="119" t="s">
        <v>29016</v>
      </c>
    </row>
    <row r="5283" spans="1:8" ht="15" x14ac:dyDescent="0.25">
      <c r="A5283" s="16" t="str">
        <f t="shared" si="82"/>
        <v>MIUI00007</v>
      </c>
      <c r="B5283" s="119" t="s">
        <v>15809</v>
      </c>
      <c r="C5283" s="119" t="s">
        <v>15810</v>
      </c>
      <c r="D5283" s="352" t="s">
        <v>430</v>
      </c>
      <c r="E5283" s="353">
        <v>182.56</v>
      </c>
      <c r="F5283" s="119" t="s">
        <v>14952</v>
      </c>
      <c r="G5283" s="119" t="s">
        <v>14947</v>
      </c>
      <c r="H5283" s="119" t="s">
        <v>29016</v>
      </c>
    </row>
    <row r="5284" spans="1:8" ht="15" x14ac:dyDescent="0.25">
      <c r="A5284" s="16" t="str">
        <f t="shared" si="82"/>
        <v>MIUC00319</v>
      </c>
      <c r="B5284" s="119" t="s">
        <v>15797</v>
      </c>
      <c r="C5284" s="119" t="s">
        <v>15798</v>
      </c>
      <c r="D5284" s="352" t="s">
        <v>1</v>
      </c>
      <c r="E5284" s="353">
        <v>2085.4</v>
      </c>
      <c r="F5284" s="119" t="s">
        <v>14952</v>
      </c>
      <c r="G5284" s="119" t="s">
        <v>14947</v>
      </c>
      <c r="H5284" s="119" t="s">
        <v>29016</v>
      </c>
    </row>
    <row r="5285" spans="1:8" ht="15" x14ac:dyDescent="0.25">
      <c r="A5285" s="16" t="str">
        <f t="shared" si="82"/>
        <v>MIUC00320</v>
      </c>
      <c r="B5285" s="119" t="s">
        <v>15799</v>
      </c>
      <c r="C5285" s="119" t="s">
        <v>15800</v>
      </c>
      <c r="D5285" s="352" t="s">
        <v>1</v>
      </c>
      <c r="E5285" s="353">
        <v>206.06</v>
      </c>
      <c r="F5285" s="119" t="s">
        <v>14952</v>
      </c>
      <c r="G5285" s="119" t="s">
        <v>14947</v>
      </c>
      <c r="H5285" s="119" t="s">
        <v>29016</v>
      </c>
    </row>
    <row r="5286" spans="1:8" ht="15" x14ac:dyDescent="0.25">
      <c r="A5286" s="16" t="str">
        <f t="shared" si="82"/>
        <v>MIUC00090</v>
      </c>
      <c r="B5286" s="119" t="s">
        <v>15009</v>
      </c>
      <c r="C5286" s="119" t="s">
        <v>15010</v>
      </c>
      <c r="D5286" s="352" t="s">
        <v>1</v>
      </c>
      <c r="E5286" s="353">
        <v>119435.46</v>
      </c>
      <c r="F5286" s="119" t="s">
        <v>14952</v>
      </c>
      <c r="G5286" s="119" t="s">
        <v>14947</v>
      </c>
      <c r="H5286" s="119" t="s">
        <v>29016</v>
      </c>
    </row>
    <row r="5287" spans="1:8" ht="15" x14ac:dyDescent="0.25">
      <c r="A5287" s="16" t="str">
        <f t="shared" si="82"/>
        <v>MIUC0026</v>
      </c>
      <c r="B5287" s="119" t="s">
        <v>12824</v>
      </c>
      <c r="C5287" s="119" t="s">
        <v>12825</v>
      </c>
      <c r="D5287" s="352" t="s">
        <v>2</v>
      </c>
      <c r="E5287" s="353">
        <v>41.87</v>
      </c>
      <c r="F5287" s="119" t="s">
        <v>14952</v>
      </c>
      <c r="G5287" s="119" t="s">
        <v>14947</v>
      </c>
      <c r="H5287" s="119" t="s">
        <v>29016</v>
      </c>
    </row>
    <row r="5288" spans="1:8" ht="15" x14ac:dyDescent="0.25">
      <c r="A5288" s="16" t="str">
        <f t="shared" si="82"/>
        <v>MIUC0027</v>
      </c>
      <c r="B5288" s="119" t="s">
        <v>12828</v>
      </c>
      <c r="C5288" s="119" t="s">
        <v>12829</v>
      </c>
      <c r="D5288" s="352" t="s">
        <v>1</v>
      </c>
      <c r="E5288" s="353">
        <v>66.709999999999994</v>
      </c>
      <c r="F5288" s="119" t="s">
        <v>14952</v>
      </c>
      <c r="G5288" s="119" t="s">
        <v>14947</v>
      </c>
      <c r="H5288" s="119" t="s">
        <v>29016</v>
      </c>
    </row>
    <row r="5289" spans="1:8" ht="15" x14ac:dyDescent="0.25">
      <c r="A5289" s="16" t="str">
        <f t="shared" si="82"/>
        <v>MIUC0031</v>
      </c>
      <c r="B5289" s="119" t="s">
        <v>13053</v>
      </c>
      <c r="C5289" s="119" t="s">
        <v>13054</v>
      </c>
      <c r="D5289" s="352" t="s">
        <v>13055</v>
      </c>
      <c r="E5289" s="353">
        <v>123</v>
      </c>
      <c r="F5289" s="119" t="s">
        <v>14952</v>
      </c>
      <c r="G5289" s="119" t="s">
        <v>14947</v>
      </c>
      <c r="H5289" s="119" t="s">
        <v>29016</v>
      </c>
    </row>
    <row r="5290" spans="1:8" ht="15" x14ac:dyDescent="0.25">
      <c r="A5290" s="16" t="str">
        <f t="shared" si="82"/>
        <v>MIUC0012</v>
      </c>
      <c r="B5290" s="119" t="s">
        <v>12713</v>
      </c>
      <c r="C5290" s="119" t="s">
        <v>12714</v>
      </c>
      <c r="D5290" s="352" t="s">
        <v>1</v>
      </c>
      <c r="E5290" s="353">
        <v>8.0299999999999994</v>
      </c>
      <c r="F5290" s="119" t="s">
        <v>14952</v>
      </c>
      <c r="G5290" s="119" t="s">
        <v>14947</v>
      </c>
      <c r="H5290" s="119" t="s">
        <v>29016</v>
      </c>
    </row>
    <row r="5291" spans="1:8" ht="15" x14ac:dyDescent="0.25">
      <c r="A5291" s="16" t="str">
        <f t="shared" si="82"/>
        <v>MIUD0026</v>
      </c>
      <c r="B5291" s="119" t="s">
        <v>13056</v>
      </c>
      <c r="C5291" s="119" t="s">
        <v>13057</v>
      </c>
      <c r="D5291" s="352" t="s">
        <v>221</v>
      </c>
      <c r="E5291" s="353">
        <v>8.1300000000000008</v>
      </c>
      <c r="F5291" s="119" t="s">
        <v>14952</v>
      </c>
      <c r="G5291" s="119" t="s">
        <v>14947</v>
      </c>
      <c r="H5291" s="119" t="s">
        <v>29016</v>
      </c>
    </row>
    <row r="5292" spans="1:8" ht="15" x14ac:dyDescent="0.25">
      <c r="A5292" s="16" t="str">
        <f t="shared" si="82"/>
        <v>MIUD0027</v>
      </c>
      <c r="B5292" s="119" t="s">
        <v>13058</v>
      </c>
      <c r="C5292" s="119" t="s">
        <v>13059</v>
      </c>
      <c r="D5292" s="352" t="s">
        <v>3</v>
      </c>
      <c r="E5292" s="353">
        <v>57.46</v>
      </c>
      <c r="F5292" s="119" t="s">
        <v>14952</v>
      </c>
      <c r="G5292" s="119" t="s">
        <v>14947</v>
      </c>
      <c r="H5292" s="119" t="s">
        <v>29016</v>
      </c>
    </row>
    <row r="5293" spans="1:8" ht="15" x14ac:dyDescent="0.25">
      <c r="A5293" s="16" t="str">
        <f t="shared" si="82"/>
        <v>MIUC0032</v>
      </c>
      <c r="B5293" s="119" t="s">
        <v>13388</v>
      </c>
      <c r="C5293" s="119" t="s">
        <v>13389</v>
      </c>
      <c r="D5293" s="352" t="s">
        <v>1</v>
      </c>
      <c r="E5293" s="353">
        <v>511.44</v>
      </c>
      <c r="F5293" s="119" t="s">
        <v>14952</v>
      </c>
      <c r="G5293" s="119" t="s">
        <v>14947</v>
      </c>
      <c r="H5293" s="119" t="s">
        <v>29016</v>
      </c>
    </row>
    <row r="5294" spans="1:8" ht="15" x14ac:dyDescent="0.25">
      <c r="A5294" s="16" t="str">
        <f t="shared" si="82"/>
        <v>MIUC0037</v>
      </c>
      <c r="B5294" s="119" t="s">
        <v>13523</v>
      </c>
      <c r="C5294" s="119" t="s">
        <v>13524</v>
      </c>
      <c r="D5294" s="352" t="s">
        <v>13055</v>
      </c>
      <c r="E5294" s="353">
        <v>277.89999999999998</v>
      </c>
      <c r="F5294" s="119" t="s">
        <v>14952</v>
      </c>
      <c r="G5294" s="119" t="s">
        <v>14947</v>
      </c>
      <c r="H5294" s="119" t="s">
        <v>29016</v>
      </c>
    </row>
    <row r="5295" spans="1:8" ht="15" x14ac:dyDescent="0.25">
      <c r="A5295" s="16" t="str">
        <f t="shared" si="82"/>
        <v>MIUC00409</v>
      </c>
      <c r="B5295" s="119" t="s">
        <v>16802</v>
      </c>
      <c r="C5295" s="119" t="s">
        <v>16803</v>
      </c>
      <c r="D5295" s="352" t="s">
        <v>351</v>
      </c>
      <c r="E5295" s="353">
        <v>538.14</v>
      </c>
      <c r="F5295" s="119" t="s">
        <v>14952</v>
      </c>
      <c r="G5295" s="119" t="s">
        <v>14947</v>
      </c>
      <c r="H5295" s="119" t="s">
        <v>29016</v>
      </c>
    </row>
    <row r="5296" spans="1:8" ht="15" x14ac:dyDescent="0.25">
      <c r="A5296" s="16" t="str">
        <f t="shared" si="82"/>
        <v>MIUC00413</v>
      </c>
      <c r="B5296" s="119" t="s">
        <v>16808</v>
      </c>
      <c r="C5296" s="119" t="s">
        <v>16809</v>
      </c>
      <c r="D5296" s="352" t="s">
        <v>346</v>
      </c>
      <c r="E5296" s="353">
        <v>13.01</v>
      </c>
      <c r="F5296" s="119" t="s">
        <v>14952</v>
      </c>
      <c r="G5296" s="119" t="s">
        <v>14947</v>
      </c>
      <c r="H5296" s="119" t="s">
        <v>29016</v>
      </c>
    </row>
    <row r="5297" spans="1:8" ht="15" x14ac:dyDescent="0.25">
      <c r="A5297" s="16" t="str">
        <f t="shared" si="82"/>
        <v>MIUC00421</v>
      </c>
      <c r="B5297" s="119" t="s">
        <v>16825</v>
      </c>
      <c r="C5297" s="119" t="s">
        <v>16826</v>
      </c>
      <c r="D5297" s="352" t="s">
        <v>256</v>
      </c>
      <c r="E5297" s="353">
        <v>11.92</v>
      </c>
      <c r="F5297" s="119" t="s">
        <v>14952</v>
      </c>
      <c r="G5297" s="119" t="s">
        <v>14947</v>
      </c>
      <c r="H5297" s="119" t="s">
        <v>29016</v>
      </c>
    </row>
    <row r="5298" spans="1:8" ht="15" x14ac:dyDescent="0.25">
      <c r="A5298" s="16" t="str">
        <f t="shared" si="82"/>
        <v>MIUS0008</v>
      </c>
      <c r="B5298" s="119" t="s">
        <v>13399</v>
      </c>
      <c r="C5298" s="119" t="s">
        <v>13400</v>
      </c>
      <c r="D5298" s="352" t="s">
        <v>1</v>
      </c>
      <c r="E5298" s="353">
        <v>197.97</v>
      </c>
      <c r="F5298" s="119" t="s">
        <v>14952</v>
      </c>
      <c r="G5298" s="119" t="s">
        <v>14947</v>
      </c>
      <c r="H5298" s="119" t="s">
        <v>29016</v>
      </c>
    </row>
    <row r="5299" spans="1:8" ht="15" x14ac:dyDescent="0.25">
      <c r="A5299" s="16" t="str">
        <f t="shared" si="82"/>
        <v>MIUS0010</v>
      </c>
      <c r="B5299" s="119" t="s">
        <v>13401</v>
      </c>
      <c r="C5299" s="119" t="s">
        <v>13402</v>
      </c>
      <c r="D5299" s="352" t="s">
        <v>221</v>
      </c>
      <c r="E5299" s="353">
        <v>29.28</v>
      </c>
      <c r="F5299" s="119" t="s">
        <v>14952</v>
      </c>
      <c r="G5299" s="119" t="s">
        <v>14947</v>
      </c>
      <c r="H5299" s="119" t="s">
        <v>29016</v>
      </c>
    </row>
    <row r="5300" spans="1:8" ht="15" x14ac:dyDescent="0.25">
      <c r="A5300" s="16" t="str">
        <f t="shared" si="82"/>
        <v>MIUC0038</v>
      </c>
      <c r="B5300" s="119" t="s">
        <v>13525</v>
      </c>
      <c r="C5300" s="119" t="s">
        <v>13526</v>
      </c>
      <c r="D5300" s="352" t="s">
        <v>13055</v>
      </c>
      <c r="E5300" s="353">
        <v>13.83</v>
      </c>
      <c r="F5300" s="119" t="s">
        <v>14952</v>
      </c>
      <c r="G5300" s="119" t="s">
        <v>14947</v>
      </c>
      <c r="H5300" s="119" t="s">
        <v>29016</v>
      </c>
    </row>
    <row r="5301" spans="1:8" ht="15" x14ac:dyDescent="0.25">
      <c r="A5301" s="16" t="str">
        <f t="shared" si="82"/>
        <v>MIUD0030</v>
      </c>
      <c r="B5301" s="119" t="s">
        <v>13390</v>
      </c>
      <c r="C5301" s="119" t="s">
        <v>13634</v>
      </c>
      <c r="D5301" s="352" t="s">
        <v>3</v>
      </c>
      <c r="E5301" s="353">
        <v>60.24</v>
      </c>
      <c r="F5301" s="119" t="s">
        <v>14952</v>
      </c>
      <c r="G5301" s="119" t="s">
        <v>14947</v>
      </c>
      <c r="H5301" s="119" t="s">
        <v>29016</v>
      </c>
    </row>
    <row r="5302" spans="1:8" ht="15" x14ac:dyDescent="0.25">
      <c r="A5302" s="16" t="str">
        <f t="shared" si="82"/>
        <v>MIUD00040</v>
      </c>
      <c r="B5302" s="119" t="s">
        <v>13635</v>
      </c>
      <c r="C5302" s="119" t="s">
        <v>13636</v>
      </c>
      <c r="D5302" s="352" t="s">
        <v>1</v>
      </c>
      <c r="E5302" s="353">
        <v>17.02</v>
      </c>
      <c r="F5302" s="119" t="s">
        <v>14952</v>
      </c>
      <c r="G5302" s="119" t="s">
        <v>14947</v>
      </c>
      <c r="H5302" s="119" t="s">
        <v>29016</v>
      </c>
    </row>
    <row r="5303" spans="1:8" ht="15" x14ac:dyDescent="0.25">
      <c r="A5303" s="16" t="str">
        <f t="shared" si="82"/>
        <v>MIUD00101</v>
      </c>
      <c r="B5303" s="119" t="s">
        <v>14965</v>
      </c>
      <c r="C5303" s="119" t="s">
        <v>14966</v>
      </c>
      <c r="D5303" s="352" t="s">
        <v>2</v>
      </c>
      <c r="E5303" s="353">
        <v>230.72</v>
      </c>
      <c r="F5303" s="119" t="s">
        <v>14952</v>
      </c>
      <c r="G5303" s="119" t="s">
        <v>14947</v>
      </c>
      <c r="H5303" s="119" t="s">
        <v>29016</v>
      </c>
    </row>
    <row r="5304" spans="1:8" ht="15" x14ac:dyDescent="0.25">
      <c r="A5304" s="16" t="str">
        <f t="shared" si="82"/>
        <v>MIUD00102</v>
      </c>
      <c r="B5304" s="119" t="s">
        <v>14967</v>
      </c>
      <c r="C5304" s="119" t="s">
        <v>14968</v>
      </c>
      <c r="D5304" s="352" t="s">
        <v>2</v>
      </c>
      <c r="E5304" s="353">
        <v>336.06</v>
      </c>
      <c r="F5304" s="119" t="s">
        <v>14952</v>
      </c>
      <c r="G5304" s="119" t="s">
        <v>14947</v>
      </c>
      <c r="H5304" s="119" t="s">
        <v>29016</v>
      </c>
    </row>
    <row r="5305" spans="1:8" ht="15" x14ac:dyDescent="0.25">
      <c r="A5305" s="16" t="str">
        <f t="shared" si="82"/>
        <v>MIUS00013</v>
      </c>
      <c r="B5305" s="119" t="s">
        <v>14983</v>
      </c>
      <c r="C5305" s="119" t="s">
        <v>14984</v>
      </c>
      <c r="D5305" s="352" t="s">
        <v>256</v>
      </c>
      <c r="E5305" s="353">
        <v>10.119999999999999</v>
      </c>
      <c r="F5305" s="119" t="s">
        <v>14952</v>
      </c>
      <c r="G5305" s="119" t="s">
        <v>14947</v>
      </c>
      <c r="H5305" s="119" t="s">
        <v>29016</v>
      </c>
    </row>
    <row r="5306" spans="1:8" ht="15" x14ac:dyDescent="0.25">
      <c r="A5306" s="16" t="str">
        <f t="shared" si="82"/>
        <v>MIUC00041</v>
      </c>
      <c r="B5306" s="119" t="s">
        <v>13518</v>
      </c>
      <c r="C5306" s="119" t="s">
        <v>13519</v>
      </c>
      <c r="D5306" s="352" t="s">
        <v>430</v>
      </c>
      <c r="E5306" s="353">
        <v>34622.78</v>
      </c>
      <c r="F5306" s="119" t="s">
        <v>14952</v>
      </c>
      <c r="G5306" s="119" t="s">
        <v>14947</v>
      </c>
      <c r="H5306" s="119" t="s">
        <v>29016</v>
      </c>
    </row>
    <row r="5307" spans="1:8" ht="15" x14ac:dyDescent="0.25">
      <c r="A5307" s="16" t="str">
        <f t="shared" si="82"/>
        <v>MIUC00048</v>
      </c>
      <c r="B5307" s="119" t="s">
        <v>13540</v>
      </c>
      <c r="C5307" s="119" t="s">
        <v>13541</v>
      </c>
      <c r="D5307" s="352" t="s">
        <v>1</v>
      </c>
      <c r="E5307" s="353">
        <v>6.2</v>
      </c>
      <c r="F5307" s="119" t="s">
        <v>14952</v>
      </c>
      <c r="G5307" s="119" t="s">
        <v>14947</v>
      </c>
      <c r="H5307" s="119" t="s">
        <v>29016</v>
      </c>
    </row>
    <row r="5308" spans="1:8" ht="15" x14ac:dyDescent="0.25">
      <c r="A5308" s="16" t="str">
        <f t="shared" si="82"/>
        <v>MIUS0011</v>
      </c>
      <c r="B5308" s="119" t="s">
        <v>13396</v>
      </c>
      <c r="C5308" s="119" t="s">
        <v>16976</v>
      </c>
      <c r="D5308" s="352" t="s">
        <v>3</v>
      </c>
      <c r="E5308" s="353">
        <v>1009.8</v>
      </c>
      <c r="F5308" s="119" t="s">
        <v>14952</v>
      </c>
      <c r="G5308" s="119" t="s">
        <v>14947</v>
      </c>
      <c r="H5308" s="119" t="s">
        <v>29016</v>
      </c>
    </row>
    <row r="5309" spans="1:8" ht="15" x14ac:dyDescent="0.25">
      <c r="A5309" s="16" t="str">
        <f t="shared" si="82"/>
        <v>MIUS00023</v>
      </c>
      <c r="B5309" s="119" t="s">
        <v>15007</v>
      </c>
      <c r="C5309" s="119" t="s">
        <v>15008</v>
      </c>
      <c r="D5309" s="352" t="s">
        <v>1</v>
      </c>
      <c r="E5309" s="353">
        <v>3960</v>
      </c>
      <c r="F5309" s="119" t="s">
        <v>14952</v>
      </c>
      <c r="G5309" s="119" t="s">
        <v>14947</v>
      </c>
      <c r="H5309" s="119" t="s">
        <v>29016</v>
      </c>
    </row>
    <row r="5310" spans="1:8" ht="15" x14ac:dyDescent="0.25">
      <c r="A5310" s="16" t="str">
        <f t="shared" si="82"/>
        <v>MIUS00025</v>
      </c>
      <c r="B5310" s="119" t="s">
        <v>15013</v>
      </c>
      <c r="C5310" s="119" t="s">
        <v>15014</v>
      </c>
      <c r="D5310" s="352" t="s">
        <v>3</v>
      </c>
      <c r="E5310" s="353">
        <v>70.63</v>
      </c>
      <c r="F5310" s="119" t="s">
        <v>14952</v>
      </c>
      <c r="G5310" s="119" t="s">
        <v>14947</v>
      </c>
      <c r="H5310" s="119" t="s">
        <v>29016</v>
      </c>
    </row>
    <row r="5311" spans="1:8" ht="15" x14ac:dyDescent="0.25">
      <c r="A5311" s="16" t="str">
        <f t="shared" si="82"/>
        <v>MIUC00306</v>
      </c>
      <c r="B5311" s="119" t="s">
        <v>15774</v>
      </c>
      <c r="C5311" s="119" t="s">
        <v>15775</v>
      </c>
      <c r="D5311" s="352" t="s">
        <v>1</v>
      </c>
      <c r="E5311" s="353">
        <v>1189.74</v>
      </c>
      <c r="F5311" s="119" t="s">
        <v>14952</v>
      </c>
      <c r="G5311" s="119" t="s">
        <v>14947</v>
      </c>
      <c r="H5311" s="119" t="s">
        <v>29016</v>
      </c>
    </row>
    <row r="5312" spans="1:8" ht="15" x14ac:dyDescent="0.25">
      <c r="A5312" s="16" t="str">
        <f t="shared" si="82"/>
        <v>MIUC00309</v>
      </c>
      <c r="B5312" s="119" t="s">
        <v>15780</v>
      </c>
      <c r="C5312" s="119" t="s">
        <v>15781</v>
      </c>
      <c r="D5312" s="352" t="s">
        <v>1</v>
      </c>
      <c r="E5312" s="353">
        <v>22.33</v>
      </c>
      <c r="F5312" s="119" t="s">
        <v>14952</v>
      </c>
      <c r="G5312" s="119" t="s">
        <v>14947</v>
      </c>
      <c r="H5312" s="119" t="s">
        <v>29016</v>
      </c>
    </row>
    <row r="5313" spans="1:8" ht="15" x14ac:dyDescent="0.25">
      <c r="A5313" s="16" t="str">
        <f t="shared" si="82"/>
        <v>MIUC00313</v>
      </c>
      <c r="B5313" s="119" t="s">
        <v>15785</v>
      </c>
      <c r="C5313" s="119" t="s">
        <v>16777</v>
      </c>
      <c r="D5313" s="352" t="s">
        <v>1</v>
      </c>
      <c r="E5313" s="353">
        <v>116.1</v>
      </c>
      <c r="F5313" s="119" t="s">
        <v>14952</v>
      </c>
      <c r="G5313" s="119" t="s">
        <v>14947</v>
      </c>
      <c r="H5313" s="119" t="s">
        <v>29016</v>
      </c>
    </row>
    <row r="5314" spans="1:8" ht="15" x14ac:dyDescent="0.25">
      <c r="A5314" s="16" t="str">
        <f t="shared" si="82"/>
        <v>MIUC00315</v>
      </c>
      <c r="B5314" s="119" t="s">
        <v>15788</v>
      </c>
      <c r="C5314" s="119" t="s">
        <v>15789</v>
      </c>
      <c r="D5314" s="352" t="s">
        <v>1</v>
      </c>
      <c r="E5314" s="353">
        <v>33199.97</v>
      </c>
      <c r="F5314" s="119" t="s">
        <v>14952</v>
      </c>
      <c r="G5314" s="119" t="s">
        <v>14947</v>
      </c>
      <c r="H5314" s="119" t="s">
        <v>29016</v>
      </c>
    </row>
    <row r="5315" spans="1:8" ht="15" x14ac:dyDescent="0.25">
      <c r="A5315" s="16" t="str">
        <f t="shared" ref="A5315:A5378" si="83">B5315</f>
        <v>MIUS00016</v>
      </c>
      <c r="B5315" s="119" t="s">
        <v>14996</v>
      </c>
      <c r="C5315" s="119" t="s">
        <v>16958</v>
      </c>
      <c r="D5315" s="352" t="s">
        <v>1</v>
      </c>
      <c r="E5315" s="353">
        <v>10098</v>
      </c>
      <c r="F5315" s="119" t="s">
        <v>14952</v>
      </c>
      <c r="G5315" s="119" t="s">
        <v>14947</v>
      </c>
      <c r="H5315" s="119" t="s">
        <v>29016</v>
      </c>
    </row>
    <row r="5316" spans="1:8" ht="15" x14ac:dyDescent="0.25">
      <c r="A5316" s="16" t="str">
        <f t="shared" si="83"/>
        <v>MIUS00020</v>
      </c>
      <c r="B5316" s="119" t="s">
        <v>15002</v>
      </c>
      <c r="C5316" s="119" t="s">
        <v>16960</v>
      </c>
      <c r="D5316" s="352" t="s">
        <v>1</v>
      </c>
      <c r="E5316" s="353">
        <v>3762</v>
      </c>
      <c r="F5316" s="119" t="s">
        <v>14952</v>
      </c>
      <c r="G5316" s="119" t="s">
        <v>14947</v>
      </c>
      <c r="H5316" s="119" t="s">
        <v>29016</v>
      </c>
    </row>
    <row r="5317" spans="1:8" ht="15" x14ac:dyDescent="0.25">
      <c r="A5317" s="16" t="str">
        <f t="shared" si="83"/>
        <v>MIUS00021</v>
      </c>
      <c r="B5317" s="119" t="s">
        <v>15003</v>
      </c>
      <c r="C5317" s="119" t="s">
        <v>15004</v>
      </c>
      <c r="D5317" s="352" t="s">
        <v>1</v>
      </c>
      <c r="E5317" s="353">
        <v>2692.8</v>
      </c>
      <c r="F5317" s="119" t="s">
        <v>14952</v>
      </c>
      <c r="G5317" s="119" t="s">
        <v>14947</v>
      </c>
      <c r="H5317" s="119" t="s">
        <v>29016</v>
      </c>
    </row>
    <row r="5318" spans="1:8" ht="15" x14ac:dyDescent="0.25">
      <c r="A5318" s="16" t="str">
        <f t="shared" si="83"/>
        <v>MIUS00024</v>
      </c>
      <c r="B5318" s="119" t="s">
        <v>15011</v>
      </c>
      <c r="C5318" s="119" t="s">
        <v>15012</v>
      </c>
      <c r="D5318" s="352" t="s">
        <v>369</v>
      </c>
      <c r="E5318" s="353">
        <v>522.63</v>
      </c>
      <c r="F5318" s="119" t="s">
        <v>14952</v>
      </c>
      <c r="G5318" s="119" t="s">
        <v>14947</v>
      </c>
      <c r="H5318" s="119" t="s">
        <v>29016</v>
      </c>
    </row>
    <row r="5319" spans="1:8" ht="15" x14ac:dyDescent="0.25">
      <c r="A5319" s="16" t="str">
        <f t="shared" si="83"/>
        <v>MIUC00091</v>
      </c>
      <c r="B5319" s="119" t="s">
        <v>15750</v>
      </c>
      <c r="C5319" s="119" t="s">
        <v>15751</v>
      </c>
      <c r="D5319" s="352" t="s">
        <v>3</v>
      </c>
      <c r="E5319" s="353">
        <v>2.72</v>
      </c>
      <c r="F5319" s="119" t="s">
        <v>14952</v>
      </c>
      <c r="G5319" s="119" t="s">
        <v>14947</v>
      </c>
      <c r="H5319" s="119" t="s">
        <v>29016</v>
      </c>
    </row>
    <row r="5320" spans="1:8" ht="15" x14ac:dyDescent="0.25">
      <c r="A5320" s="16" t="str">
        <f t="shared" si="83"/>
        <v>MIUC00426</v>
      </c>
      <c r="B5320" s="119" t="s">
        <v>16835</v>
      </c>
      <c r="C5320" s="119" t="s">
        <v>16836</v>
      </c>
      <c r="D5320" s="352" t="s">
        <v>340</v>
      </c>
      <c r="E5320" s="353">
        <v>21.15</v>
      </c>
      <c r="F5320" s="119" t="s">
        <v>14952</v>
      </c>
      <c r="G5320" s="119" t="s">
        <v>14947</v>
      </c>
      <c r="H5320" s="119" t="s">
        <v>29016</v>
      </c>
    </row>
    <row r="5321" spans="1:8" ht="15" x14ac:dyDescent="0.25">
      <c r="A5321" s="16" t="str">
        <f t="shared" si="83"/>
        <v>MIUC00427</v>
      </c>
      <c r="B5321" s="119" t="s">
        <v>16837</v>
      </c>
      <c r="C5321" s="119" t="s">
        <v>16838</v>
      </c>
      <c r="D5321" s="352" t="s">
        <v>340</v>
      </c>
      <c r="E5321" s="353">
        <v>59.8</v>
      </c>
      <c r="F5321" s="119" t="s">
        <v>14952</v>
      </c>
      <c r="G5321" s="119" t="s">
        <v>14947</v>
      </c>
      <c r="H5321" s="119" t="s">
        <v>29016</v>
      </c>
    </row>
    <row r="5322" spans="1:8" ht="15" x14ac:dyDescent="0.25">
      <c r="A5322" s="16" t="str">
        <f t="shared" si="83"/>
        <v>MIUC00431</v>
      </c>
      <c r="B5322" s="119" t="s">
        <v>16845</v>
      </c>
      <c r="C5322" s="119" t="s">
        <v>16846</v>
      </c>
      <c r="D5322" s="352" t="s">
        <v>1</v>
      </c>
      <c r="E5322" s="353">
        <v>11.88</v>
      </c>
      <c r="F5322" s="119" t="s">
        <v>14952</v>
      </c>
      <c r="G5322" s="119" t="s">
        <v>14947</v>
      </c>
      <c r="H5322" s="119" t="s">
        <v>29016</v>
      </c>
    </row>
    <row r="5323" spans="1:8" ht="15" x14ac:dyDescent="0.25">
      <c r="A5323" s="16" t="str">
        <f t="shared" si="83"/>
        <v>MIUC00432</v>
      </c>
      <c r="B5323" s="119" t="s">
        <v>16847</v>
      </c>
      <c r="C5323" s="119" t="s">
        <v>16848</v>
      </c>
      <c r="D5323" s="352" t="s">
        <v>2</v>
      </c>
      <c r="E5323" s="353">
        <v>718.08</v>
      </c>
      <c r="F5323" s="119" t="s">
        <v>14952</v>
      </c>
      <c r="G5323" s="119" t="s">
        <v>14947</v>
      </c>
      <c r="H5323" s="119" t="s">
        <v>29016</v>
      </c>
    </row>
    <row r="5324" spans="1:8" ht="15" x14ac:dyDescent="0.25">
      <c r="A5324" s="16" t="str">
        <f t="shared" si="83"/>
        <v>MIUC00433</v>
      </c>
      <c r="B5324" s="119" t="s">
        <v>16849</v>
      </c>
      <c r="C5324" s="119" t="s">
        <v>16850</v>
      </c>
      <c r="D5324" s="352" t="s">
        <v>4</v>
      </c>
      <c r="E5324" s="353">
        <v>6801.83</v>
      </c>
      <c r="F5324" s="119" t="s">
        <v>14952</v>
      </c>
      <c r="G5324" s="119" t="s">
        <v>14947</v>
      </c>
      <c r="H5324" s="119" t="s">
        <v>29016</v>
      </c>
    </row>
    <row r="5325" spans="1:8" ht="15" x14ac:dyDescent="0.25">
      <c r="A5325" s="16" t="str">
        <f t="shared" si="83"/>
        <v>MIUC00434</v>
      </c>
      <c r="B5325" s="119" t="s">
        <v>16851</v>
      </c>
      <c r="C5325" s="119" t="s">
        <v>16852</v>
      </c>
      <c r="D5325" s="352" t="s">
        <v>4</v>
      </c>
      <c r="E5325" s="353">
        <v>7787.06</v>
      </c>
      <c r="F5325" s="119" t="s">
        <v>14952</v>
      </c>
      <c r="G5325" s="119" t="s">
        <v>14947</v>
      </c>
      <c r="H5325" s="119" t="s">
        <v>29016</v>
      </c>
    </row>
    <row r="5326" spans="1:8" ht="15" x14ac:dyDescent="0.25">
      <c r="A5326" s="16" t="str">
        <f t="shared" si="83"/>
        <v>MIUC00150</v>
      </c>
      <c r="B5326" s="119" t="s">
        <v>15752</v>
      </c>
      <c r="C5326" s="119" t="s">
        <v>15753</v>
      </c>
      <c r="D5326" s="352" t="s">
        <v>1</v>
      </c>
      <c r="E5326" s="353">
        <v>154.9</v>
      </c>
      <c r="F5326" s="119" t="s">
        <v>14952</v>
      </c>
      <c r="G5326" s="119" t="s">
        <v>14947</v>
      </c>
      <c r="H5326" s="119" t="s">
        <v>29016</v>
      </c>
    </row>
    <row r="5327" spans="1:8" ht="15" x14ac:dyDescent="0.25">
      <c r="A5327" s="16" t="str">
        <f t="shared" si="83"/>
        <v>MIUC00316</v>
      </c>
      <c r="B5327" s="119" t="s">
        <v>15790</v>
      </c>
      <c r="C5327" s="119" t="s">
        <v>15791</v>
      </c>
      <c r="D5327" s="352" t="s">
        <v>1</v>
      </c>
      <c r="E5327" s="353">
        <v>1452.25</v>
      </c>
      <c r="F5327" s="119" t="s">
        <v>14952</v>
      </c>
      <c r="G5327" s="119" t="s">
        <v>14947</v>
      </c>
      <c r="H5327" s="119" t="s">
        <v>29016</v>
      </c>
    </row>
    <row r="5328" spans="1:8" ht="15" x14ac:dyDescent="0.25">
      <c r="A5328" s="16" t="str">
        <f t="shared" si="83"/>
        <v>MIUI00006</v>
      </c>
      <c r="B5328" s="119" t="s">
        <v>15807</v>
      </c>
      <c r="C5328" s="119" t="s">
        <v>15808</v>
      </c>
      <c r="D5328" s="352" t="s">
        <v>1</v>
      </c>
      <c r="E5328" s="353">
        <v>6162.4</v>
      </c>
      <c r="F5328" s="119" t="s">
        <v>14952</v>
      </c>
      <c r="G5328" s="119" t="s">
        <v>14947</v>
      </c>
      <c r="H5328" s="119" t="s">
        <v>29016</v>
      </c>
    </row>
    <row r="5329" spans="1:8" ht="15" x14ac:dyDescent="0.25">
      <c r="A5329" s="16" t="str">
        <f t="shared" si="83"/>
        <v>MIUC00503</v>
      </c>
      <c r="B5329" s="119" t="s">
        <v>16867</v>
      </c>
      <c r="C5329" s="119" t="s">
        <v>16868</v>
      </c>
      <c r="D5329" s="352" t="s">
        <v>1</v>
      </c>
      <c r="E5329" s="353">
        <v>350</v>
      </c>
      <c r="F5329" s="119" t="s">
        <v>14952</v>
      </c>
      <c r="G5329" s="119" t="s">
        <v>14947</v>
      </c>
      <c r="H5329" s="119" t="s">
        <v>29016</v>
      </c>
    </row>
    <row r="5330" spans="1:8" ht="15" x14ac:dyDescent="0.25">
      <c r="A5330" s="16" t="str">
        <f t="shared" si="83"/>
        <v>MIUC00514</v>
      </c>
      <c r="B5330" s="119" t="s">
        <v>16889</v>
      </c>
      <c r="C5330" s="119" t="s">
        <v>16890</v>
      </c>
      <c r="D5330" s="352" t="s">
        <v>1</v>
      </c>
      <c r="E5330" s="353">
        <v>350</v>
      </c>
      <c r="F5330" s="119" t="s">
        <v>14952</v>
      </c>
      <c r="G5330" s="119" t="s">
        <v>14947</v>
      </c>
      <c r="H5330" s="119" t="s">
        <v>29016</v>
      </c>
    </row>
    <row r="5331" spans="1:8" ht="15" x14ac:dyDescent="0.25">
      <c r="A5331" s="16" t="str">
        <f t="shared" si="83"/>
        <v>MIUC00528</v>
      </c>
      <c r="B5331" s="119" t="s">
        <v>16917</v>
      </c>
      <c r="C5331" s="119" t="s">
        <v>16918</v>
      </c>
      <c r="D5331" s="352" t="s">
        <v>1</v>
      </c>
      <c r="E5331" s="353">
        <v>350</v>
      </c>
      <c r="F5331" s="119" t="s">
        <v>14952</v>
      </c>
      <c r="G5331" s="119" t="s">
        <v>14947</v>
      </c>
      <c r="H5331" s="119" t="s">
        <v>29016</v>
      </c>
    </row>
    <row r="5332" spans="1:8" ht="15" x14ac:dyDescent="0.25">
      <c r="A5332" s="16" t="str">
        <f t="shared" si="83"/>
        <v>MIUC00530</v>
      </c>
      <c r="B5332" s="119" t="s">
        <v>16921</v>
      </c>
      <c r="C5332" s="119" t="s">
        <v>16922</v>
      </c>
      <c r="D5332" s="352" t="s">
        <v>1</v>
      </c>
      <c r="E5332" s="353">
        <v>350</v>
      </c>
      <c r="F5332" s="119" t="s">
        <v>14952</v>
      </c>
      <c r="G5332" s="119" t="s">
        <v>14947</v>
      </c>
      <c r="H5332" s="119" t="s">
        <v>29016</v>
      </c>
    </row>
    <row r="5333" spans="1:8" ht="15" x14ac:dyDescent="0.25">
      <c r="A5333" s="16" t="str">
        <f t="shared" si="83"/>
        <v>MIUC00532</v>
      </c>
      <c r="B5333" s="119" t="s">
        <v>16925</v>
      </c>
      <c r="C5333" s="119" t="s">
        <v>16926</v>
      </c>
      <c r="D5333" s="352" t="s">
        <v>1</v>
      </c>
      <c r="E5333" s="353">
        <v>350</v>
      </c>
      <c r="F5333" s="119" t="s">
        <v>14952</v>
      </c>
      <c r="G5333" s="119" t="s">
        <v>14947</v>
      </c>
      <c r="H5333" s="119" t="s">
        <v>29016</v>
      </c>
    </row>
    <row r="5334" spans="1:8" ht="15" x14ac:dyDescent="0.25">
      <c r="A5334" s="16" t="str">
        <f t="shared" si="83"/>
        <v>MIUC00438</v>
      </c>
      <c r="B5334" s="119" t="s">
        <v>16857</v>
      </c>
      <c r="C5334" s="119" t="s">
        <v>16858</v>
      </c>
      <c r="D5334" s="352" t="s">
        <v>351</v>
      </c>
      <c r="E5334" s="353">
        <v>4704.7</v>
      </c>
      <c r="F5334" s="119" t="s">
        <v>14952</v>
      </c>
      <c r="G5334" s="119" t="s">
        <v>14947</v>
      </c>
      <c r="H5334" s="119" t="s">
        <v>29016</v>
      </c>
    </row>
    <row r="5335" spans="1:8" ht="15" x14ac:dyDescent="0.25">
      <c r="A5335" s="16" t="str">
        <f t="shared" si="83"/>
        <v>MIUC00400</v>
      </c>
      <c r="B5335" s="119" t="s">
        <v>16784</v>
      </c>
      <c r="C5335" s="119" t="s">
        <v>16785</v>
      </c>
      <c r="D5335" s="352" t="s">
        <v>4</v>
      </c>
      <c r="E5335" s="353">
        <v>147</v>
      </c>
      <c r="F5335" s="119" t="s">
        <v>14952</v>
      </c>
      <c r="G5335" s="119" t="s">
        <v>14947</v>
      </c>
      <c r="H5335" s="119" t="s">
        <v>29016</v>
      </c>
    </row>
    <row r="5336" spans="1:8" ht="15" x14ac:dyDescent="0.25">
      <c r="A5336" s="16" t="str">
        <f t="shared" si="83"/>
        <v>MIUC00403</v>
      </c>
      <c r="B5336" s="119" t="s">
        <v>16790</v>
      </c>
      <c r="C5336" s="119" t="s">
        <v>16791</v>
      </c>
      <c r="D5336" s="352" t="s">
        <v>4</v>
      </c>
      <c r="E5336" s="353">
        <v>138.13</v>
      </c>
      <c r="F5336" s="119" t="s">
        <v>14952</v>
      </c>
      <c r="G5336" s="119" t="s">
        <v>14947</v>
      </c>
      <c r="H5336" s="119" t="s">
        <v>29016</v>
      </c>
    </row>
    <row r="5337" spans="1:8" ht="15" x14ac:dyDescent="0.25">
      <c r="A5337" s="16" t="str">
        <f t="shared" si="83"/>
        <v>MIUC00406</v>
      </c>
      <c r="B5337" s="119" t="s">
        <v>16796</v>
      </c>
      <c r="C5337" s="119" t="s">
        <v>16797</v>
      </c>
      <c r="D5337" s="352" t="s">
        <v>4</v>
      </c>
      <c r="E5337" s="353">
        <v>147.34</v>
      </c>
      <c r="F5337" s="119" t="s">
        <v>14952</v>
      </c>
      <c r="G5337" s="119" t="s">
        <v>14947</v>
      </c>
      <c r="H5337" s="119" t="s">
        <v>29016</v>
      </c>
    </row>
    <row r="5338" spans="1:8" ht="15" x14ac:dyDescent="0.25">
      <c r="A5338" s="16" t="str">
        <f t="shared" si="83"/>
        <v>MIUC00407</v>
      </c>
      <c r="B5338" s="119" t="s">
        <v>16798</v>
      </c>
      <c r="C5338" s="119" t="s">
        <v>16799</v>
      </c>
      <c r="D5338" s="352" t="s">
        <v>4</v>
      </c>
      <c r="E5338" s="353">
        <v>135.06</v>
      </c>
      <c r="F5338" s="119" t="s">
        <v>14952</v>
      </c>
      <c r="G5338" s="119" t="s">
        <v>14947</v>
      </c>
      <c r="H5338" s="119" t="s">
        <v>29016</v>
      </c>
    </row>
    <row r="5339" spans="1:8" ht="15" x14ac:dyDescent="0.25">
      <c r="A5339" s="16" t="str">
        <f t="shared" si="83"/>
        <v>MIUC00408</v>
      </c>
      <c r="B5339" s="119" t="s">
        <v>16800</v>
      </c>
      <c r="C5339" s="119" t="s">
        <v>16801</v>
      </c>
      <c r="D5339" s="352" t="s">
        <v>351</v>
      </c>
      <c r="E5339" s="353">
        <v>548.63</v>
      </c>
      <c r="F5339" s="119" t="s">
        <v>14952</v>
      </c>
      <c r="G5339" s="119" t="s">
        <v>14947</v>
      </c>
      <c r="H5339" s="119" t="s">
        <v>29016</v>
      </c>
    </row>
    <row r="5340" spans="1:8" ht="15" x14ac:dyDescent="0.25">
      <c r="A5340" s="16" t="str">
        <f t="shared" si="83"/>
        <v>MIUC00416</v>
      </c>
      <c r="B5340" s="119" t="s">
        <v>16814</v>
      </c>
      <c r="C5340" s="119" t="s">
        <v>16815</v>
      </c>
      <c r="D5340" s="352" t="s">
        <v>16816</v>
      </c>
      <c r="E5340" s="353">
        <v>86.69</v>
      </c>
      <c r="F5340" s="119" t="s">
        <v>14952</v>
      </c>
      <c r="G5340" s="119" t="s">
        <v>14947</v>
      </c>
      <c r="H5340" s="119" t="s">
        <v>29016</v>
      </c>
    </row>
    <row r="5341" spans="1:8" ht="15" x14ac:dyDescent="0.25">
      <c r="A5341" s="16" t="str">
        <f t="shared" si="83"/>
        <v>MIUD30088</v>
      </c>
      <c r="B5341" s="119" t="s">
        <v>16953</v>
      </c>
      <c r="C5341" s="119" t="s">
        <v>16954</v>
      </c>
      <c r="D5341" s="352" t="s">
        <v>1</v>
      </c>
      <c r="E5341" s="353">
        <v>77619.429999999993</v>
      </c>
      <c r="F5341" s="119" t="s">
        <v>14952</v>
      </c>
      <c r="G5341" s="119" t="s">
        <v>14947</v>
      </c>
      <c r="H5341" s="119" t="s">
        <v>29016</v>
      </c>
    </row>
    <row r="5342" spans="1:8" ht="15" x14ac:dyDescent="0.25">
      <c r="A5342" s="16" t="str">
        <f t="shared" si="83"/>
        <v>MIUC00422</v>
      </c>
      <c r="B5342" s="119" t="s">
        <v>16827</v>
      </c>
      <c r="C5342" s="119" t="s">
        <v>16828</v>
      </c>
      <c r="D5342" s="352" t="s">
        <v>340</v>
      </c>
      <c r="E5342" s="353">
        <v>46.4</v>
      </c>
      <c r="F5342" s="119" t="s">
        <v>14952</v>
      </c>
      <c r="G5342" s="119" t="s">
        <v>14947</v>
      </c>
      <c r="H5342" s="119" t="s">
        <v>29016</v>
      </c>
    </row>
    <row r="5343" spans="1:8" ht="15" x14ac:dyDescent="0.25">
      <c r="A5343" s="16" t="str">
        <f t="shared" si="83"/>
        <v>MIUC00429</v>
      </c>
      <c r="B5343" s="119" t="s">
        <v>16841</v>
      </c>
      <c r="C5343" s="119" t="s">
        <v>16842</v>
      </c>
      <c r="D5343" s="352" t="s">
        <v>340</v>
      </c>
      <c r="E5343" s="353">
        <v>104.72</v>
      </c>
      <c r="F5343" s="119" t="s">
        <v>14952</v>
      </c>
      <c r="G5343" s="119" t="s">
        <v>14947</v>
      </c>
      <c r="H5343" s="119" t="s">
        <v>29016</v>
      </c>
    </row>
    <row r="5344" spans="1:8" ht="15" x14ac:dyDescent="0.25">
      <c r="A5344" s="16" t="str">
        <f t="shared" si="83"/>
        <v>MIUC00506</v>
      </c>
      <c r="B5344" s="119" t="s">
        <v>16873</v>
      </c>
      <c r="C5344" s="119" t="s">
        <v>16874</v>
      </c>
      <c r="D5344" s="352" t="s">
        <v>1</v>
      </c>
      <c r="E5344" s="353">
        <v>225.11</v>
      </c>
      <c r="F5344" s="119" t="s">
        <v>14952</v>
      </c>
      <c r="G5344" s="119" t="s">
        <v>14947</v>
      </c>
      <c r="H5344" s="119" t="s">
        <v>29016</v>
      </c>
    </row>
    <row r="5345" spans="1:8" ht="15" x14ac:dyDescent="0.25">
      <c r="A5345" s="16" t="str">
        <f t="shared" si="83"/>
        <v>MIUC00507</v>
      </c>
      <c r="B5345" s="119" t="s">
        <v>16875</v>
      </c>
      <c r="C5345" s="119" t="s">
        <v>16876</v>
      </c>
      <c r="D5345" s="352" t="s">
        <v>1</v>
      </c>
      <c r="E5345" s="353">
        <v>345</v>
      </c>
      <c r="F5345" s="119" t="s">
        <v>14952</v>
      </c>
      <c r="G5345" s="119" t="s">
        <v>14947</v>
      </c>
      <c r="H5345" s="119" t="s">
        <v>29016</v>
      </c>
    </row>
    <row r="5346" spans="1:8" ht="15" x14ac:dyDescent="0.25">
      <c r="A5346" s="16" t="str">
        <f t="shared" si="83"/>
        <v>MIUC00508</v>
      </c>
      <c r="B5346" s="119" t="s">
        <v>16877</v>
      </c>
      <c r="C5346" s="119" t="s">
        <v>16878</v>
      </c>
      <c r="D5346" s="352" t="s">
        <v>1</v>
      </c>
      <c r="E5346" s="353">
        <v>350</v>
      </c>
      <c r="F5346" s="119" t="s">
        <v>14952</v>
      </c>
      <c r="G5346" s="119" t="s">
        <v>14947</v>
      </c>
      <c r="H5346" s="119" t="s">
        <v>29016</v>
      </c>
    </row>
    <row r="5347" spans="1:8" ht="15" x14ac:dyDescent="0.25">
      <c r="A5347" s="16" t="str">
        <f t="shared" si="83"/>
        <v>MIUC00509</v>
      </c>
      <c r="B5347" s="119" t="s">
        <v>16879</v>
      </c>
      <c r="C5347" s="119" t="s">
        <v>16880</v>
      </c>
      <c r="D5347" s="352" t="s">
        <v>1</v>
      </c>
      <c r="E5347" s="353">
        <v>350</v>
      </c>
      <c r="F5347" s="119" t="s">
        <v>14952</v>
      </c>
      <c r="G5347" s="119" t="s">
        <v>14947</v>
      </c>
      <c r="H5347" s="119" t="s">
        <v>29016</v>
      </c>
    </row>
    <row r="5348" spans="1:8" ht="15" x14ac:dyDescent="0.25">
      <c r="A5348" s="16" t="str">
        <f t="shared" si="83"/>
        <v>MIUC00512</v>
      </c>
      <c r="B5348" s="119" t="s">
        <v>16885</v>
      </c>
      <c r="C5348" s="119" t="s">
        <v>16886</v>
      </c>
      <c r="D5348" s="352" t="s">
        <v>1</v>
      </c>
      <c r="E5348" s="353">
        <v>90.09</v>
      </c>
      <c r="F5348" s="119" t="s">
        <v>14952</v>
      </c>
      <c r="G5348" s="119" t="s">
        <v>14947</v>
      </c>
      <c r="H5348" s="119" t="s">
        <v>29016</v>
      </c>
    </row>
    <row r="5349" spans="1:8" ht="15" x14ac:dyDescent="0.25">
      <c r="A5349" s="16" t="str">
        <f t="shared" si="83"/>
        <v>MIUC00513</v>
      </c>
      <c r="B5349" s="119" t="s">
        <v>16887</v>
      </c>
      <c r="C5349" s="119" t="s">
        <v>16888</v>
      </c>
      <c r="D5349" s="352" t="s">
        <v>1</v>
      </c>
      <c r="E5349" s="353">
        <v>350</v>
      </c>
      <c r="F5349" s="119" t="s">
        <v>14952</v>
      </c>
      <c r="G5349" s="119" t="s">
        <v>14947</v>
      </c>
      <c r="H5349" s="119" t="s">
        <v>29016</v>
      </c>
    </row>
    <row r="5350" spans="1:8" ht="15" x14ac:dyDescent="0.25">
      <c r="A5350" s="16" t="str">
        <f t="shared" si="83"/>
        <v>MIUC00515</v>
      </c>
      <c r="B5350" s="119" t="s">
        <v>16891</v>
      </c>
      <c r="C5350" s="119" t="s">
        <v>16892</v>
      </c>
      <c r="D5350" s="352" t="s">
        <v>1</v>
      </c>
      <c r="E5350" s="353">
        <v>450</v>
      </c>
      <c r="F5350" s="119" t="s">
        <v>14952</v>
      </c>
      <c r="G5350" s="119" t="s">
        <v>14947</v>
      </c>
      <c r="H5350" s="119" t="s">
        <v>29016</v>
      </c>
    </row>
    <row r="5351" spans="1:8" ht="15" x14ac:dyDescent="0.25">
      <c r="A5351" s="16" t="str">
        <f t="shared" si="83"/>
        <v>MIUC00524</v>
      </c>
      <c r="B5351" s="119" t="s">
        <v>16909</v>
      </c>
      <c r="C5351" s="119" t="s">
        <v>16910</v>
      </c>
      <c r="D5351" s="352" t="s">
        <v>1</v>
      </c>
      <c r="E5351" s="353">
        <v>49.55</v>
      </c>
      <c r="F5351" s="119" t="s">
        <v>14952</v>
      </c>
      <c r="G5351" s="119" t="s">
        <v>14947</v>
      </c>
      <c r="H5351" s="119" t="s">
        <v>29016</v>
      </c>
    </row>
    <row r="5352" spans="1:8" ht="15" x14ac:dyDescent="0.25">
      <c r="A5352" s="16" t="str">
        <f t="shared" si="83"/>
        <v>MIUC00527</v>
      </c>
      <c r="B5352" s="119" t="s">
        <v>16915</v>
      </c>
      <c r="C5352" s="119" t="s">
        <v>16916</v>
      </c>
      <c r="D5352" s="352" t="s">
        <v>1</v>
      </c>
      <c r="E5352" s="353">
        <v>350</v>
      </c>
      <c r="F5352" s="119" t="s">
        <v>14952</v>
      </c>
      <c r="G5352" s="119" t="s">
        <v>14947</v>
      </c>
      <c r="H5352" s="119" t="s">
        <v>29016</v>
      </c>
    </row>
    <row r="5353" spans="1:8" ht="15" x14ac:dyDescent="0.25">
      <c r="A5353" s="16" t="str">
        <f t="shared" si="83"/>
        <v>MIUC00534</v>
      </c>
      <c r="B5353" s="119" t="s">
        <v>16929</v>
      </c>
      <c r="C5353" s="119" t="s">
        <v>16930</v>
      </c>
      <c r="D5353" s="352" t="s">
        <v>1</v>
      </c>
      <c r="E5353" s="353">
        <v>350</v>
      </c>
      <c r="F5353" s="119" t="s">
        <v>14952</v>
      </c>
      <c r="G5353" s="119" t="s">
        <v>14947</v>
      </c>
      <c r="H5353" s="119" t="s">
        <v>29016</v>
      </c>
    </row>
    <row r="5354" spans="1:8" ht="15" x14ac:dyDescent="0.25">
      <c r="A5354" s="16" t="str">
        <f t="shared" si="83"/>
        <v>MIUC00535</v>
      </c>
      <c r="B5354" s="119" t="s">
        <v>16931</v>
      </c>
      <c r="C5354" s="119" t="s">
        <v>16932</v>
      </c>
      <c r="D5354" s="352" t="s">
        <v>1</v>
      </c>
      <c r="E5354" s="353">
        <v>2507.5100000000002</v>
      </c>
      <c r="F5354" s="119" t="s">
        <v>14952</v>
      </c>
      <c r="G5354" s="119" t="s">
        <v>14947</v>
      </c>
      <c r="H5354" s="119" t="s">
        <v>29016</v>
      </c>
    </row>
    <row r="5355" spans="1:8" ht="15" x14ac:dyDescent="0.25">
      <c r="A5355" s="16" t="str">
        <f t="shared" si="83"/>
        <v>MIUC00322</v>
      </c>
      <c r="B5355" s="119" t="s">
        <v>16780</v>
      </c>
      <c r="C5355" s="119" t="s">
        <v>16781</v>
      </c>
      <c r="D5355" s="352" t="s">
        <v>1</v>
      </c>
      <c r="E5355" s="353">
        <v>140.02000000000001</v>
      </c>
      <c r="F5355" s="119" t="s">
        <v>14952</v>
      </c>
      <c r="G5355" s="119" t="s">
        <v>14947</v>
      </c>
      <c r="H5355" s="119" t="s">
        <v>29016</v>
      </c>
    </row>
    <row r="5356" spans="1:8" ht="15" x14ac:dyDescent="0.25">
      <c r="A5356" s="16" t="str">
        <f t="shared" si="83"/>
        <v>MIUC00437</v>
      </c>
      <c r="B5356" s="119" t="s">
        <v>16855</v>
      </c>
      <c r="C5356" s="119" t="s">
        <v>16856</v>
      </c>
      <c r="D5356" s="352" t="s">
        <v>351</v>
      </c>
      <c r="E5356" s="353">
        <v>5525.5</v>
      </c>
      <c r="F5356" s="119" t="s">
        <v>14952</v>
      </c>
      <c r="G5356" s="119" t="s">
        <v>14947</v>
      </c>
      <c r="H5356" s="119" t="s">
        <v>29016</v>
      </c>
    </row>
    <row r="5357" spans="1:8" ht="15" x14ac:dyDescent="0.25">
      <c r="A5357" s="16" t="str">
        <f t="shared" si="83"/>
        <v>MIUC00501</v>
      </c>
      <c r="B5357" s="119" t="s">
        <v>16863</v>
      </c>
      <c r="C5357" s="119" t="s">
        <v>16864</v>
      </c>
      <c r="D5357" s="352" t="s">
        <v>1</v>
      </c>
      <c r="E5357" s="353">
        <v>3</v>
      </c>
      <c r="F5357" s="119" t="s">
        <v>14952</v>
      </c>
      <c r="G5357" s="119" t="s">
        <v>14947</v>
      </c>
      <c r="H5357" s="119" t="s">
        <v>29016</v>
      </c>
    </row>
    <row r="5358" spans="1:8" ht="15" x14ac:dyDescent="0.25">
      <c r="A5358" s="16" t="str">
        <f t="shared" si="83"/>
        <v>MIUC00502</v>
      </c>
      <c r="B5358" s="119" t="s">
        <v>16865</v>
      </c>
      <c r="C5358" s="119" t="s">
        <v>16866</v>
      </c>
      <c r="D5358" s="352" t="s">
        <v>1</v>
      </c>
      <c r="E5358" s="353">
        <v>350</v>
      </c>
      <c r="F5358" s="119" t="s">
        <v>14952</v>
      </c>
      <c r="G5358" s="119" t="s">
        <v>14947</v>
      </c>
      <c r="H5358" s="119" t="s">
        <v>29016</v>
      </c>
    </row>
    <row r="5359" spans="1:8" ht="15" x14ac:dyDescent="0.25">
      <c r="A5359" s="16" t="str">
        <f t="shared" si="83"/>
        <v>MIUC00504</v>
      </c>
      <c r="B5359" s="119" t="s">
        <v>16869</v>
      </c>
      <c r="C5359" s="119" t="s">
        <v>16870</v>
      </c>
      <c r="D5359" s="352" t="s">
        <v>1</v>
      </c>
      <c r="E5359" s="353">
        <v>3</v>
      </c>
      <c r="F5359" s="119" t="s">
        <v>14952</v>
      </c>
      <c r="G5359" s="119" t="s">
        <v>14947</v>
      </c>
      <c r="H5359" s="119" t="s">
        <v>29016</v>
      </c>
    </row>
    <row r="5360" spans="1:8" ht="15" x14ac:dyDescent="0.25">
      <c r="A5360" s="16" t="str">
        <f t="shared" si="83"/>
        <v>MIUC00505</v>
      </c>
      <c r="B5360" s="119" t="s">
        <v>16871</v>
      </c>
      <c r="C5360" s="119" t="s">
        <v>16872</v>
      </c>
      <c r="D5360" s="352" t="s">
        <v>1</v>
      </c>
      <c r="E5360" s="353">
        <v>540</v>
      </c>
      <c r="F5360" s="119" t="s">
        <v>14952</v>
      </c>
      <c r="G5360" s="119" t="s">
        <v>14947</v>
      </c>
      <c r="H5360" s="119" t="s">
        <v>29016</v>
      </c>
    </row>
    <row r="5361" spans="1:8" ht="15" x14ac:dyDescent="0.25">
      <c r="A5361" s="16" t="str">
        <f t="shared" si="83"/>
        <v>MIUC00510</v>
      </c>
      <c r="B5361" s="119" t="s">
        <v>16881</v>
      </c>
      <c r="C5361" s="119" t="s">
        <v>16882</v>
      </c>
      <c r="D5361" s="352" t="s">
        <v>1</v>
      </c>
      <c r="E5361" s="353">
        <v>7.01</v>
      </c>
      <c r="F5361" s="119" t="s">
        <v>14952</v>
      </c>
      <c r="G5361" s="119" t="s">
        <v>14947</v>
      </c>
      <c r="H5361" s="119" t="s">
        <v>29016</v>
      </c>
    </row>
    <row r="5362" spans="1:8" ht="15" x14ac:dyDescent="0.25">
      <c r="A5362" s="16" t="str">
        <f t="shared" si="83"/>
        <v>MIUC00516</v>
      </c>
      <c r="B5362" s="119" t="s">
        <v>16893</v>
      </c>
      <c r="C5362" s="119" t="s">
        <v>16894</v>
      </c>
      <c r="D5362" s="352" t="s">
        <v>1</v>
      </c>
      <c r="E5362" s="353">
        <v>3</v>
      </c>
      <c r="F5362" s="119" t="s">
        <v>14952</v>
      </c>
      <c r="G5362" s="119" t="s">
        <v>14947</v>
      </c>
      <c r="H5362" s="119" t="s">
        <v>29016</v>
      </c>
    </row>
    <row r="5363" spans="1:8" ht="15" x14ac:dyDescent="0.25">
      <c r="A5363" s="16" t="str">
        <f t="shared" si="83"/>
        <v>MIUC00517</v>
      </c>
      <c r="B5363" s="119" t="s">
        <v>16895</v>
      </c>
      <c r="C5363" s="119" t="s">
        <v>16896</v>
      </c>
      <c r="D5363" s="352" t="s">
        <v>1</v>
      </c>
      <c r="E5363" s="353">
        <v>360</v>
      </c>
      <c r="F5363" s="119" t="s">
        <v>14952</v>
      </c>
      <c r="G5363" s="119" t="s">
        <v>14947</v>
      </c>
      <c r="H5363" s="119" t="s">
        <v>29016</v>
      </c>
    </row>
    <row r="5364" spans="1:8" ht="15" x14ac:dyDescent="0.25">
      <c r="A5364" s="16" t="str">
        <f t="shared" si="83"/>
        <v>MIUC00518</v>
      </c>
      <c r="B5364" s="119" t="s">
        <v>16897</v>
      </c>
      <c r="C5364" s="119" t="s">
        <v>16898</v>
      </c>
      <c r="D5364" s="352" t="s">
        <v>1</v>
      </c>
      <c r="E5364" s="353">
        <v>90.09</v>
      </c>
      <c r="F5364" s="119" t="s">
        <v>14952</v>
      </c>
      <c r="G5364" s="119" t="s">
        <v>14947</v>
      </c>
      <c r="H5364" s="119" t="s">
        <v>29016</v>
      </c>
    </row>
    <row r="5365" spans="1:8" ht="15" x14ac:dyDescent="0.25">
      <c r="A5365" s="16" t="str">
        <f t="shared" si="83"/>
        <v>MIUC00519</v>
      </c>
      <c r="B5365" s="119" t="s">
        <v>16899</v>
      </c>
      <c r="C5365" s="119" t="s">
        <v>16900</v>
      </c>
      <c r="D5365" s="352" t="s">
        <v>1</v>
      </c>
      <c r="E5365" s="353">
        <v>47.5</v>
      </c>
      <c r="F5365" s="119" t="s">
        <v>14952</v>
      </c>
      <c r="G5365" s="119" t="s">
        <v>14947</v>
      </c>
      <c r="H5365" s="119" t="s">
        <v>29016</v>
      </c>
    </row>
    <row r="5366" spans="1:8" ht="15" x14ac:dyDescent="0.25">
      <c r="A5366" s="16" t="str">
        <f t="shared" si="83"/>
        <v>MIUC00520</v>
      </c>
      <c r="B5366" s="119" t="s">
        <v>16901</v>
      </c>
      <c r="C5366" s="119" t="s">
        <v>16902</v>
      </c>
      <c r="D5366" s="352" t="s">
        <v>1</v>
      </c>
      <c r="E5366" s="353">
        <v>350</v>
      </c>
      <c r="F5366" s="119" t="s">
        <v>14952</v>
      </c>
      <c r="G5366" s="119" t="s">
        <v>14947</v>
      </c>
      <c r="H5366" s="119" t="s">
        <v>29016</v>
      </c>
    </row>
    <row r="5367" spans="1:8" ht="15" x14ac:dyDescent="0.25">
      <c r="A5367" s="16" t="str">
        <f t="shared" si="83"/>
        <v>MIUC00521</v>
      </c>
      <c r="B5367" s="119" t="s">
        <v>16903</v>
      </c>
      <c r="C5367" s="119" t="s">
        <v>16904</v>
      </c>
      <c r="D5367" s="352" t="s">
        <v>1</v>
      </c>
      <c r="E5367" s="353">
        <v>350</v>
      </c>
      <c r="F5367" s="119" t="s">
        <v>14952</v>
      </c>
      <c r="G5367" s="119" t="s">
        <v>14947</v>
      </c>
      <c r="H5367" s="119" t="s">
        <v>29016</v>
      </c>
    </row>
    <row r="5368" spans="1:8" ht="15" x14ac:dyDescent="0.25">
      <c r="A5368" s="16" t="str">
        <f t="shared" si="83"/>
        <v>MIUC00522</v>
      </c>
      <c r="B5368" s="119" t="s">
        <v>16905</v>
      </c>
      <c r="C5368" s="119" t="s">
        <v>16906</v>
      </c>
      <c r="D5368" s="352" t="s">
        <v>1</v>
      </c>
      <c r="E5368" s="353">
        <v>350</v>
      </c>
      <c r="F5368" s="119" t="s">
        <v>14952</v>
      </c>
      <c r="G5368" s="119" t="s">
        <v>14947</v>
      </c>
      <c r="H5368" s="119" t="s">
        <v>29016</v>
      </c>
    </row>
    <row r="5369" spans="1:8" ht="15" x14ac:dyDescent="0.25">
      <c r="A5369" s="16" t="str">
        <f t="shared" si="83"/>
        <v>MIUC00523</v>
      </c>
      <c r="B5369" s="119" t="s">
        <v>16907</v>
      </c>
      <c r="C5369" s="119" t="s">
        <v>16908</v>
      </c>
      <c r="D5369" s="352" t="s">
        <v>1</v>
      </c>
      <c r="E5369" s="353">
        <v>350</v>
      </c>
      <c r="F5369" s="119" t="s">
        <v>14952</v>
      </c>
      <c r="G5369" s="119" t="s">
        <v>14947</v>
      </c>
      <c r="H5369" s="119" t="s">
        <v>29016</v>
      </c>
    </row>
    <row r="5370" spans="1:8" ht="15" x14ac:dyDescent="0.25">
      <c r="A5370" s="16" t="str">
        <f t="shared" si="83"/>
        <v>MIUC00525</v>
      </c>
      <c r="B5370" s="119" t="s">
        <v>16911</v>
      </c>
      <c r="C5370" s="119" t="s">
        <v>16912</v>
      </c>
      <c r="D5370" s="352" t="s">
        <v>1</v>
      </c>
      <c r="E5370" s="353">
        <v>610</v>
      </c>
      <c r="F5370" s="119" t="s">
        <v>14952</v>
      </c>
      <c r="G5370" s="119" t="s">
        <v>14947</v>
      </c>
      <c r="H5370" s="119" t="s">
        <v>29016</v>
      </c>
    </row>
    <row r="5371" spans="1:8" ht="15" x14ac:dyDescent="0.25">
      <c r="A5371" s="16" t="str">
        <f t="shared" si="83"/>
        <v>MIUC00533</v>
      </c>
      <c r="B5371" s="119" t="s">
        <v>16927</v>
      </c>
      <c r="C5371" s="119" t="s">
        <v>16928</v>
      </c>
      <c r="D5371" s="352" t="s">
        <v>1</v>
      </c>
      <c r="E5371" s="353">
        <v>375</v>
      </c>
      <c r="F5371" s="119" t="s">
        <v>14952</v>
      </c>
      <c r="G5371" s="119" t="s">
        <v>14947</v>
      </c>
      <c r="H5371" s="119" t="s">
        <v>29016</v>
      </c>
    </row>
    <row r="5372" spans="1:8" ht="15" x14ac:dyDescent="0.25">
      <c r="A5372" s="16" t="str">
        <f t="shared" si="83"/>
        <v>MIUC00321</v>
      </c>
      <c r="B5372" s="119" t="s">
        <v>16778</v>
      </c>
      <c r="C5372" s="119" t="s">
        <v>16779</v>
      </c>
      <c r="D5372" s="352" t="s">
        <v>1</v>
      </c>
      <c r="E5372" s="353">
        <v>40.229999999999997</v>
      </c>
      <c r="F5372" s="119" t="s">
        <v>14952</v>
      </c>
      <c r="G5372" s="119" t="s">
        <v>14947</v>
      </c>
      <c r="H5372" s="119" t="s">
        <v>29016</v>
      </c>
    </row>
    <row r="5373" spans="1:8" ht="15" x14ac:dyDescent="0.25">
      <c r="A5373" s="16" t="str">
        <f t="shared" si="83"/>
        <v>P3000</v>
      </c>
      <c r="B5373" s="119" t="s">
        <v>7459</v>
      </c>
      <c r="C5373" s="119" t="s">
        <v>13044</v>
      </c>
      <c r="D5373" s="352" t="s">
        <v>173</v>
      </c>
      <c r="E5373" s="353">
        <v>21459.1</v>
      </c>
      <c r="F5373" s="119" t="s">
        <v>14946</v>
      </c>
      <c r="G5373" s="119" t="s">
        <v>14947</v>
      </c>
      <c r="H5373" s="119" t="s">
        <v>29016</v>
      </c>
    </row>
    <row r="5374" spans="1:8" ht="15" x14ac:dyDescent="0.25">
      <c r="A5374" s="16" t="str">
        <f t="shared" si="83"/>
        <v>P1000</v>
      </c>
      <c r="B5374" s="119" t="s">
        <v>7454</v>
      </c>
      <c r="C5374" s="119" t="s">
        <v>15730</v>
      </c>
      <c r="D5374" s="352" t="s">
        <v>173</v>
      </c>
      <c r="E5374" s="353">
        <v>26913.8</v>
      </c>
      <c r="F5374" s="119" t="s">
        <v>14946</v>
      </c>
      <c r="G5374" s="119" t="s">
        <v>14947</v>
      </c>
      <c r="H5374" s="119" t="s">
        <v>29016</v>
      </c>
    </row>
    <row r="5375" spans="1:8" ht="15" x14ac:dyDescent="0.25">
      <c r="A5375" s="16" t="str">
        <f t="shared" si="83"/>
        <v>A2100</v>
      </c>
      <c r="B5375" s="119" t="s">
        <v>7300</v>
      </c>
      <c r="C5375" s="119" t="s">
        <v>13043</v>
      </c>
      <c r="D5375" s="352" t="s">
        <v>173</v>
      </c>
      <c r="E5375" s="353">
        <v>3871.54</v>
      </c>
      <c r="F5375" s="119" t="s">
        <v>14946</v>
      </c>
      <c r="G5375" s="119" t="s">
        <v>14947</v>
      </c>
      <c r="H5375" s="119" t="s">
        <v>29016</v>
      </c>
    </row>
    <row r="5376" spans="1:8" ht="15" x14ac:dyDescent="0.25">
      <c r="A5376" s="16" t="str">
        <f t="shared" si="83"/>
        <v>P1200</v>
      </c>
      <c r="B5376" s="119" t="s">
        <v>7458</v>
      </c>
      <c r="C5376" s="119" t="s">
        <v>15734</v>
      </c>
      <c r="D5376" s="352" t="s">
        <v>173</v>
      </c>
      <c r="E5376" s="353">
        <v>26913.8</v>
      </c>
      <c r="F5376" s="119" t="s">
        <v>14946</v>
      </c>
      <c r="G5376" s="119" t="s">
        <v>14947</v>
      </c>
      <c r="H5376" s="119" t="s">
        <v>29016</v>
      </c>
    </row>
    <row r="5377" spans="1:8" ht="15" x14ac:dyDescent="0.25">
      <c r="A5377" s="16" t="str">
        <f t="shared" si="83"/>
        <v>T0100</v>
      </c>
      <c r="B5377" s="119" t="s">
        <v>7463</v>
      </c>
      <c r="C5377" s="119" t="s">
        <v>29086</v>
      </c>
      <c r="D5377" s="352" t="s">
        <v>173</v>
      </c>
      <c r="E5377" s="353">
        <v>3864.88</v>
      </c>
      <c r="F5377" s="119" t="s">
        <v>14946</v>
      </c>
      <c r="G5377" s="119" t="s">
        <v>14947</v>
      </c>
      <c r="H5377" s="119" t="s">
        <v>29016</v>
      </c>
    </row>
    <row r="5378" spans="1:8" ht="15" x14ac:dyDescent="0.25">
      <c r="A5378" s="16" t="str">
        <f t="shared" si="83"/>
        <v>T4100</v>
      </c>
      <c r="B5378" s="119" t="s">
        <v>7470</v>
      </c>
      <c r="C5378" s="119" t="s">
        <v>17005</v>
      </c>
      <c r="D5378" s="352" t="s">
        <v>173</v>
      </c>
      <c r="E5378" s="353">
        <v>3864.88</v>
      </c>
      <c r="F5378" s="119" t="s">
        <v>14946</v>
      </c>
      <c r="G5378" s="119" t="s">
        <v>14947</v>
      </c>
      <c r="H5378" s="119" t="s">
        <v>29016</v>
      </c>
    </row>
    <row r="5379" spans="1:8" ht="15" x14ac:dyDescent="0.25">
      <c r="A5379" s="16" t="str">
        <f t="shared" ref="A5379:A5442" si="84">B5379</f>
        <v>T0200</v>
      </c>
      <c r="B5379" s="119" t="s">
        <v>7464</v>
      </c>
      <c r="C5379" s="119" t="s">
        <v>15735</v>
      </c>
      <c r="D5379" s="352" t="s">
        <v>173</v>
      </c>
      <c r="E5379" s="353">
        <v>5077.46</v>
      </c>
      <c r="F5379" s="119" t="s">
        <v>14946</v>
      </c>
      <c r="G5379" s="119" t="s">
        <v>14947</v>
      </c>
      <c r="H5379" s="119" t="s">
        <v>29016</v>
      </c>
    </row>
    <row r="5380" spans="1:8" ht="15" x14ac:dyDescent="0.25">
      <c r="A5380" s="16" t="str">
        <f t="shared" si="84"/>
        <v>T4200</v>
      </c>
      <c r="B5380" s="119" t="s">
        <v>7471</v>
      </c>
      <c r="C5380" s="119" t="s">
        <v>13042</v>
      </c>
      <c r="D5380" s="352" t="s">
        <v>173</v>
      </c>
      <c r="E5380" s="353">
        <v>4130.93</v>
      </c>
      <c r="F5380" s="119" t="s">
        <v>14946</v>
      </c>
      <c r="G5380" s="119" t="s">
        <v>14947</v>
      </c>
      <c r="H5380" s="119" t="s">
        <v>29016</v>
      </c>
    </row>
    <row r="5381" spans="1:8" ht="15" x14ac:dyDescent="0.25">
      <c r="A5381" s="16" t="str">
        <f t="shared" si="84"/>
        <v>T4300</v>
      </c>
      <c r="B5381" s="119" t="s">
        <v>7472</v>
      </c>
      <c r="C5381" s="119" t="s">
        <v>15737</v>
      </c>
      <c r="D5381" s="352" t="s">
        <v>173</v>
      </c>
      <c r="E5381" s="353">
        <v>4130.93</v>
      </c>
      <c r="F5381" s="119" t="s">
        <v>14946</v>
      </c>
      <c r="G5381" s="119" t="s">
        <v>14947</v>
      </c>
      <c r="H5381" s="119" t="s">
        <v>29016</v>
      </c>
    </row>
    <row r="5382" spans="1:8" ht="15" x14ac:dyDescent="0.25">
      <c r="A5382" s="16" t="str">
        <f t="shared" si="84"/>
        <v>T4001</v>
      </c>
      <c r="B5382" s="119" t="s">
        <v>7468</v>
      </c>
      <c r="C5382" s="119" t="s">
        <v>15736</v>
      </c>
      <c r="D5382" s="352" t="s">
        <v>173</v>
      </c>
      <c r="E5382" s="353">
        <v>5986.9</v>
      </c>
      <c r="F5382" s="119" t="s">
        <v>14946</v>
      </c>
      <c r="G5382" s="119" t="s">
        <v>14947</v>
      </c>
      <c r="H5382" s="119" t="s">
        <v>29016</v>
      </c>
    </row>
    <row r="5383" spans="1:8" ht="15" x14ac:dyDescent="0.25">
      <c r="A5383" s="16" t="str">
        <f t="shared" si="84"/>
        <v>T4002</v>
      </c>
      <c r="B5383" s="119" t="s">
        <v>7469</v>
      </c>
      <c r="C5383" s="119" t="s">
        <v>13041</v>
      </c>
      <c r="D5383" s="352" t="s">
        <v>173</v>
      </c>
      <c r="E5383" s="353">
        <v>21441.8</v>
      </c>
      <c r="F5383" s="119" t="s">
        <v>14946</v>
      </c>
      <c r="G5383" s="119" t="s">
        <v>14947</v>
      </c>
      <c r="H5383" s="119" t="s">
        <v>29016</v>
      </c>
    </row>
    <row r="5384" spans="1:8" ht="15" x14ac:dyDescent="0.25">
      <c r="A5384" s="16" t="str">
        <f t="shared" si="84"/>
        <v>P1101</v>
      </c>
      <c r="B5384" s="119" t="s">
        <v>7456</v>
      </c>
      <c r="C5384" s="119" t="s">
        <v>15732</v>
      </c>
      <c r="D5384" s="352" t="s">
        <v>173</v>
      </c>
      <c r="E5384" s="353">
        <v>26913.8</v>
      </c>
      <c r="F5384" s="119" t="s">
        <v>14946</v>
      </c>
      <c r="G5384" s="119" t="s">
        <v>14947</v>
      </c>
      <c r="H5384" s="119" t="s">
        <v>29016</v>
      </c>
    </row>
    <row r="5385" spans="1:8" ht="15" x14ac:dyDescent="0.25">
      <c r="A5385" s="16" t="str">
        <f t="shared" si="84"/>
        <v>PEDEIU01</v>
      </c>
      <c r="B5385" s="119" t="s">
        <v>16997</v>
      </c>
      <c r="C5385" s="119" t="s">
        <v>29087</v>
      </c>
      <c r="D5385" s="352" t="s">
        <v>1</v>
      </c>
      <c r="E5385" s="353">
        <v>0</v>
      </c>
      <c r="F5385" s="119" t="s">
        <v>14946</v>
      </c>
      <c r="G5385" s="119" t="s">
        <v>14947</v>
      </c>
      <c r="H5385" s="119" t="s">
        <v>29016</v>
      </c>
    </row>
    <row r="5386" spans="1:8" ht="15" x14ac:dyDescent="0.25">
      <c r="A5386" s="16" t="str">
        <f t="shared" si="84"/>
        <v>T0000</v>
      </c>
      <c r="B5386" s="119" t="s">
        <v>7462</v>
      </c>
      <c r="C5386" s="119" t="s">
        <v>13040</v>
      </c>
      <c r="D5386" s="352" t="s">
        <v>173</v>
      </c>
      <c r="E5386" s="353">
        <v>6765.34</v>
      </c>
      <c r="F5386" s="119" t="s">
        <v>14946</v>
      </c>
      <c r="G5386" s="119" t="s">
        <v>14947</v>
      </c>
      <c r="H5386" s="119" t="s">
        <v>29016</v>
      </c>
    </row>
    <row r="5387" spans="1:8" ht="15" x14ac:dyDescent="0.25">
      <c r="A5387" s="16" t="str">
        <f t="shared" si="84"/>
        <v>T1100</v>
      </c>
      <c r="B5387" s="119" t="s">
        <v>7465</v>
      </c>
      <c r="C5387" s="119" t="s">
        <v>13039</v>
      </c>
      <c r="D5387" s="352" t="s">
        <v>173</v>
      </c>
      <c r="E5387" s="353">
        <v>5077.46</v>
      </c>
      <c r="F5387" s="119" t="s">
        <v>14946</v>
      </c>
      <c r="G5387" s="119" t="s">
        <v>14947</v>
      </c>
      <c r="H5387" s="119" t="s">
        <v>29016</v>
      </c>
    </row>
    <row r="5388" spans="1:8" ht="15" x14ac:dyDescent="0.25">
      <c r="A5388" s="16" t="str">
        <f t="shared" si="84"/>
        <v>A2101</v>
      </c>
      <c r="B5388" s="119" t="s">
        <v>7301</v>
      </c>
      <c r="C5388" s="119" t="s">
        <v>13038</v>
      </c>
      <c r="D5388" s="352" t="s">
        <v>173</v>
      </c>
      <c r="E5388" s="353">
        <v>4130.93</v>
      </c>
      <c r="F5388" s="119" t="s">
        <v>14946</v>
      </c>
      <c r="G5388" s="119" t="s">
        <v>14947</v>
      </c>
      <c r="H5388" s="119" t="s">
        <v>29016</v>
      </c>
    </row>
    <row r="5389" spans="1:8" ht="15" x14ac:dyDescent="0.25">
      <c r="A5389" s="16" t="str">
        <f t="shared" si="84"/>
        <v>T1200</v>
      </c>
      <c r="B5389" s="119" t="s">
        <v>7466</v>
      </c>
      <c r="C5389" s="119" t="s">
        <v>29088</v>
      </c>
      <c r="D5389" s="352" t="s">
        <v>173</v>
      </c>
      <c r="E5389" s="353">
        <v>5314.78</v>
      </c>
      <c r="F5389" s="119" t="s">
        <v>14946</v>
      </c>
      <c r="G5389" s="119" t="s">
        <v>14947</v>
      </c>
      <c r="H5389" s="119" t="s">
        <v>29016</v>
      </c>
    </row>
    <row r="5390" spans="1:8" ht="15" x14ac:dyDescent="0.25">
      <c r="A5390" s="16" t="str">
        <f t="shared" si="84"/>
        <v>P1100</v>
      </c>
      <c r="B5390" s="119" t="s">
        <v>7455</v>
      </c>
      <c r="C5390" s="119" t="s">
        <v>15731</v>
      </c>
      <c r="D5390" s="352" t="s">
        <v>173</v>
      </c>
      <c r="E5390" s="353">
        <v>26913.8</v>
      </c>
      <c r="F5390" s="119" t="s">
        <v>14946</v>
      </c>
      <c r="G5390" s="119" t="s">
        <v>14947</v>
      </c>
      <c r="H5390" s="119" t="s">
        <v>29016</v>
      </c>
    </row>
    <row r="5391" spans="1:8" ht="15" x14ac:dyDescent="0.25">
      <c r="A5391" s="16" t="str">
        <f t="shared" si="84"/>
        <v>P1102</v>
      </c>
      <c r="B5391" s="119" t="s">
        <v>7457</v>
      </c>
      <c r="C5391" s="119" t="s">
        <v>15733</v>
      </c>
      <c r="D5391" s="352" t="s">
        <v>173</v>
      </c>
      <c r="E5391" s="353">
        <v>26913.8</v>
      </c>
      <c r="F5391" s="119" t="s">
        <v>14946</v>
      </c>
      <c r="G5391" s="119" t="s">
        <v>14947</v>
      </c>
      <c r="H5391" s="119" t="s">
        <v>29016</v>
      </c>
    </row>
    <row r="5392" spans="1:8" ht="15" x14ac:dyDescent="0.25">
      <c r="A5392" s="16" t="str">
        <f t="shared" si="84"/>
        <v>PEDEIU02</v>
      </c>
      <c r="B5392" s="119" t="s">
        <v>16998</v>
      </c>
      <c r="C5392" s="119" t="s">
        <v>29087</v>
      </c>
      <c r="D5392" s="352" t="s">
        <v>1</v>
      </c>
      <c r="E5392" s="353">
        <v>0</v>
      </c>
      <c r="F5392" s="119" t="s">
        <v>14946</v>
      </c>
      <c r="G5392" s="119" t="s">
        <v>14947</v>
      </c>
      <c r="H5392" s="119" t="s">
        <v>29016</v>
      </c>
    </row>
    <row r="5393" spans="1:8" ht="15" x14ac:dyDescent="0.25">
      <c r="A5393" s="16" t="str">
        <f t="shared" si="84"/>
        <v>A2200</v>
      </c>
      <c r="B5393" s="119" t="s">
        <v>7303</v>
      </c>
      <c r="C5393" s="119" t="s">
        <v>13037</v>
      </c>
      <c r="D5393" s="352" t="s">
        <v>173</v>
      </c>
      <c r="E5393" s="353">
        <v>4715.62</v>
      </c>
      <c r="F5393" s="119" t="s">
        <v>14946</v>
      </c>
      <c r="G5393" s="119" t="s">
        <v>14947</v>
      </c>
      <c r="H5393" s="119" t="s">
        <v>29016</v>
      </c>
    </row>
    <row r="5394" spans="1:8" ht="15" x14ac:dyDescent="0.25">
      <c r="A5394" s="16" t="str">
        <f t="shared" si="84"/>
        <v>A2102</v>
      </c>
      <c r="B5394" s="119" t="s">
        <v>7302</v>
      </c>
      <c r="C5394" s="119" t="s">
        <v>13036</v>
      </c>
      <c r="D5394" s="352" t="s">
        <v>173</v>
      </c>
      <c r="E5394" s="353">
        <v>3864.88</v>
      </c>
      <c r="F5394" s="119" t="s">
        <v>14946</v>
      </c>
      <c r="G5394" s="119" t="s">
        <v>14947</v>
      </c>
      <c r="H5394" s="119" t="s">
        <v>29016</v>
      </c>
    </row>
    <row r="5395" spans="1:8" ht="15" x14ac:dyDescent="0.25">
      <c r="A5395" s="16" t="str">
        <f t="shared" si="84"/>
        <v>P0000</v>
      </c>
      <c r="B5395" s="119" t="s">
        <v>7453</v>
      </c>
      <c r="C5395" s="119" t="s">
        <v>13035</v>
      </c>
      <c r="D5395" s="352" t="s">
        <v>173</v>
      </c>
      <c r="E5395" s="353">
        <v>32204.6</v>
      </c>
      <c r="F5395" s="119" t="s">
        <v>14946</v>
      </c>
      <c r="G5395" s="119" t="s">
        <v>14947</v>
      </c>
      <c r="H5395" s="119" t="s">
        <v>29016</v>
      </c>
    </row>
    <row r="5396" spans="1:8" ht="15" x14ac:dyDescent="0.25">
      <c r="A5396" s="16" t="str">
        <f t="shared" si="84"/>
        <v>PDE00005</v>
      </c>
      <c r="B5396" s="119" t="s">
        <v>16994</v>
      </c>
      <c r="C5396" s="119" t="s">
        <v>29089</v>
      </c>
      <c r="D5396" s="352" t="s">
        <v>1</v>
      </c>
      <c r="E5396" s="353">
        <v>0</v>
      </c>
      <c r="F5396" s="119" t="s">
        <v>14946</v>
      </c>
      <c r="G5396" s="119" t="s">
        <v>14947</v>
      </c>
      <c r="H5396" s="119" t="s">
        <v>29016</v>
      </c>
    </row>
    <row r="5397" spans="1:8" ht="15" x14ac:dyDescent="0.25">
      <c r="A5397" s="16" t="str">
        <f t="shared" si="84"/>
        <v>PEE00001</v>
      </c>
      <c r="B5397" s="119" t="s">
        <v>17002</v>
      </c>
      <c r="C5397" s="119" t="s">
        <v>29090</v>
      </c>
      <c r="D5397" s="352" t="s">
        <v>1</v>
      </c>
      <c r="E5397" s="353">
        <v>0</v>
      </c>
      <c r="F5397" s="119" t="s">
        <v>14946</v>
      </c>
      <c r="G5397" s="119" t="s">
        <v>14947</v>
      </c>
      <c r="H5397" s="119" t="s">
        <v>29016</v>
      </c>
    </row>
    <row r="5398" spans="1:8" ht="15" x14ac:dyDescent="0.25">
      <c r="A5398" s="16" t="str">
        <f t="shared" si="84"/>
        <v>PDE00007</v>
      </c>
      <c r="B5398" s="119" t="s">
        <v>16996</v>
      </c>
      <c r="C5398" s="119" t="s">
        <v>29089</v>
      </c>
      <c r="D5398" s="352" t="s">
        <v>1</v>
      </c>
      <c r="E5398" s="353">
        <v>0</v>
      </c>
      <c r="F5398" s="119" t="s">
        <v>14946</v>
      </c>
      <c r="G5398" s="119" t="s">
        <v>14947</v>
      </c>
      <c r="H5398" s="119" t="s">
        <v>29016</v>
      </c>
    </row>
    <row r="5399" spans="1:8" ht="15" x14ac:dyDescent="0.25">
      <c r="A5399" s="16" t="str">
        <f t="shared" si="84"/>
        <v>PEDEIU03</v>
      </c>
      <c r="B5399" s="119" t="s">
        <v>16999</v>
      </c>
      <c r="C5399" s="119" t="s">
        <v>29087</v>
      </c>
      <c r="D5399" s="352" t="s">
        <v>1</v>
      </c>
      <c r="E5399" s="353">
        <v>0</v>
      </c>
      <c r="F5399" s="119" t="s">
        <v>14946</v>
      </c>
      <c r="G5399" s="119" t="s">
        <v>14947</v>
      </c>
      <c r="H5399" s="119" t="s">
        <v>29016</v>
      </c>
    </row>
    <row r="5400" spans="1:8" ht="15" x14ac:dyDescent="0.25">
      <c r="A5400" s="16" t="str">
        <f t="shared" si="84"/>
        <v>PDE00002</v>
      </c>
      <c r="B5400" s="119" t="s">
        <v>16991</v>
      </c>
      <c r="C5400" s="119" t="s">
        <v>29089</v>
      </c>
      <c r="D5400" s="352" t="s">
        <v>1</v>
      </c>
      <c r="E5400" s="353">
        <v>0</v>
      </c>
      <c r="F5400" s="119" t="s">
        <v>14946</v>
      </c>
      <c r="G5400" s="119" t="s">
        <v>14947</v>
      </c>
      <c r="H5400" s="119" t="s">
        <v>29016</v>
      </c>
    </row>
    <row r="5401" spans="1:8" ht="15" x14ac:dyDescent="0.25">
      <c r="A5401" s="16" t="str">
        <f t="shared" si="84"/>
        <v>PDE00004</v>
      </c>
      <c r="B5401" s="119" t="s">
        <v>16993</v>
      </c>
      <c r="C5401" s="119" t="s">
        <v>29089</v>
      </c>
      <c r="D5401" s="352" t="s">
        <v>1</v>
      </c>
      <c r="E5401" s="353">
        <v>0</v>
      </c>
      <c r="F5401" s="119" t="s">
        <v>14946</v>
      </c>
      <c r="G5401" s="119" t="s">
        <v>14947</v>
      </c>
      <c r="H5401" s="119" t="s">
        <v>29016</v>
      </c>
    </row>
    <row r="5402" spans="1:8" ht="15" x14ac:dyDescent="0.25">
      <c r="A5402" s="16" t="str">
        <f t="shared" si="84"/>
        <v>PDE00006</v>
      </c>
      <c r="B5402" s="119" t="s">
        <v>16995</v>
      </c>
      <c r="C5402" s="119" t="s">
        <v>29091</v>
      </c>
      <c r="D5402" s="352" t="s">
        <v>1</v>
      </c>
      <c r="E5402" s="353">
        <v>0</v>
      </c>
      <c r="F5402" s="119" t="s">
        <v>14946</v>
      </c>
      <c r="G5402" s="119" t="s">
        <v>14947</v>
      </c>
      <c r="H5402" s="119" t="s">
        <v>29016</v>
      </c>
    </row>
    <row r="5403" spans="1:8" ht="15" x14ac:dyDescent="0.25">
      <c r="A5403" s="16" t="str">
        <f t="shared" si="84"/>
        <v>PDE00003</v>
      </c>
      <c r="B5403" s="119" t="s">
        <v>16992</v>
      </c>
      <c r="C5403" s="119" t="s">
        <v>29089</v>
      </c>
      <c r="D5403" s="352" t="s">
        <v>1</v>
      </c>
      <c r="E5403" s="353">
        <v>0</v>
      </c>
      <c r="F5403" s="119" t="s">
        <v>14946</v>
      </c>
      <c r="G5403" s="119" t="s">
        <v>14947</v>
      </c>
      <c r="H5403" s="119" t="s">
        <v>29016</v>
      </c>
    </row>
    <row r="5404" spans="1:8" ht="15" x14ac:dyDescent="0.25">
      <c r="A5404" s="16" t="str">
        <f t="shared" si="84"/>
        <v>PEDEIU04</v>
      </c>
      <c r="B5404" s="119" t="s">
        <v>17000</v>
      </c>
      <c r="C5404" s="119" t="s">
        <v>29087</v>
      </c>
      <c r="D5404" s="352" t="s">
        <v>1</v>
      </c>
      <c r="E5404" s="353">
        <v>0</v>
      </c>
      <c r="F5404" s="119" t="s">
        <v>14946</v>
      </c>
      <c r="G5404" s="119" t="s">
        <v>14947</v>
      </c>
      <c r="H5404" s="119" t="s">
        <v>29016</v>
      </c>
    </row>
    <row r="5405" spans="1:8" ht="15" x14ac:dyDescent="0.25">
      <c r="A5405" s="16" t="str">
        <f t="shared" si="84"/>
        <v>PEDEIU05</v>
      </c>
      <c r="B5405" s="119" t="s">
        <v>17001</v>
      </c>
      <c r="C5405" s="119" t="s">
        <v>29087</v>
      </c>
      <c r="D5405" s="352" t="s">
        <v>1</v>
      </c>
      <c r="E5405" s="353">
        <v>0</v>
      </c>
      <c r="F5405" s="119" t="s">
        <v>14946</v>
      </c>
      <c r="G5405" s="119" t="s">
        <v>14947</v>
      </c>
      <c r="H5405" s="119" t="s">
        <v>29016</v>
      </c>
    </row>
    <row r="5406" spans="1:8" ht="15" x14ac:dyDescent="0.25">
      <c r="A5406" s="16" t="str">
        <f t="shared" si="84"/>
        <v>PDE00001</v>
      </c>
      <c r="B5406" s="119" t="s">
        <v>16990</v>
      </c>
      <c r="C5406" s="119" t="s">
        <v>29089</v>
      </c>
      <c r="D5406" s="352" t="s">
        <v>1</v>
      </c>
      <c r="E5406" s="353">
        <v>0</v>
      </c>
      <c r="F5406" s="119" t="s">
        <v>14946</v>
      </c>
      <c r="G5406" s="119" t="s">
        <v>14947</v>
      </c>
      <c r="H5406" s="119" t="s">
        <v>29016</v>
      </c>
    </row>
    <row r="5407" spans="1:8" ht="15" x14ac:dyDescent="0.25">
      <c r="A5407" s="16" t="str">
        <f t="shared" si="84"/>
        <v>A3100</v>
      </c>
      <c r="B5407" s="119" t="s">
        <v>7305</v>
      </c>
      <c r="C5407" s="119" t="s">
        <v>15729</v>
      </c>
      <c r="D5407" s="352" t="s">
        <v>173</v>
      </c>
      <c r="E5407" s="353">
        <v>3880.62</v>
      </c>
      <c r="F5407" s="119" t="s">
        <v>14946</v>
      </c>
      <c r="G5407" s="119" t="s">
        <v>14947</v>
      </c>
      <c r="H5407" s="119" t="s">
        <v>29016</v>
      </c>
    </row>
    <row r="5408" spans="1:8" ht="15" x14ac:dyDescent="0.25">
      <c r="A5408" s="16" t="str">
        <f t="shared" si="84"/>
        <v>T3000</v>
      </c>
      <c r="B5408" s="119" t="s">
        <v>7467</v>
      </c>
      <c r="C5408" s="119" t="s">
        <v>13034</v>
      </c>
      <c r="D5408" s="352" t="s">
        <v>173</v>
      </c>
      <c r="E5408" s="353">
        <v>8336.49</v>
      </c>
      <c r="F5408" s="119" t="s">
        <v>14946</v>
      </c>
      <c r="G5408" s="119" t="s">
        <v>14947</v>
      </c>
      <c r="H5408" s="119" t="s">
        <v>29016</v>
      </c>
    </row>
    <row r="5409" spans="1:8" ht="15" x14ac:dyDescent="0.25">
      <c r="A5409" s="16" t="str">
        <f t="shared" si="84"/>
        <v>P5000</v>
      </c>
      <c r="B5409" s="119" t="s">
        <v>29092</v>
      </c>
      <c r="C5409" s="119" t="s">
        <v>29093</v>
      </c>
      <c r="D5409" s="352" t="s">
        <v>173</v>
      </c>
      <c r="E5409" s="353">
        <v>6853.43</v>
      </c>
      <c r="F5409" s="119" t="s">
        <v>14946</v>
      </c>
      <c r="G5409" s="119" t="s">
        <v>14947</v>
      </c>
      <c r="H5409" s="119" t="s">
        <v>29016</v>
      </c>
    </row>
    <row r="5410" spans="1:8" ht="15" x14ac:dyDescent="0.25">
      <c r="A5410" s="16" t="str">
        <f t="shared" si="84"/>
        <v>T1110</v>
      </c>
      <c r="B5410" s="119" t="s">
        <v>29094</v>
      </c>
      <c r="C5410" s="119" t="s">
        <v>29095</v>
      </c>
      <c r="D5410" s="352" t="s">
        <v>173</v>
      </c>
      <c r="E5410" s="353">
        <v>4584.63</v>
      </c>
      <c r="F5410" s="119" t="s">
        <v>14946</v>
      </c>
      <c r="G5410" s="119" t="s">
        <v>14947</v>
      </c>
      <c r="H5410" s="119" t="s">
        <v>29016</v>
      </c>
    </row>
    <row r="5411" spans="1:8" ht="15" x14ac:dyDescent="0.25">
      <c r="A5411" s="16" t="str">
        <f t="shared" si="84"/>
        <v>A1000</v>
      </c>
      <c r="B5411" s="119" t="s">
        <v>7299</v>
      </c>
      <c r="C5411" s="119" t="s">
        <v>13033</v>
      </c>
      <c r="D5411" s="352" t="s">
        <v>173</v>
      </c>
      <c r="E5411" s="353">
        <v>5533.16</v>
      </c>
      <c r="F5411" s="119" t="s">
        <v>14946</v>
      </c>
      <c r="G5411" s="119" t="s">
        <v>14947</v>
      </c>
      <c r="H5411" s="119" t="s">
        <v>29016</v>
      </c>
    </row>
    <row r="5412" spans="1:8" ht="15" x14ac:dyDescent="0.25">
      <c r="A5412" s="16" t="str">
        <f t="shared" si="84"/>
        <v>T4500</v>
      </c>
      <c r="B5412" s="119" t="s">
        <v>7474</v>
      </c>
      <c r="C5412" s="119" t="s">
        <v>13032</v>
      </c>
      <c r="D5412" s="352" t="s">
        <v>173</v>
      </c>
      <c r="E5412" s="353">
        <v>4130.93</v>
      </c>
      <c r="F5412" s="119" t="s">
        <v>14946</v>
      </c>
      <c r="G5412" s="119" t="s">
        <v>14947</v>
      </c>
      <c r="H5412" s="119" t="s">
        <v>29016</v>
      </c>
    </row>
    <row r="5413" spans="1:8" ht="15" x14ac:dyDescent="0.25">
      <c r="A5413" s="16" t="str">
        <f t="shared" si="84"/>
        <v>P2000</v>
      </c>
      <c r="B5413" s="119" t="s">
        <v>13621</v>
      </c>
      <c r="C5413" s="119" t="s">
        <v>13622</v>
      </c>
      <c r="D5413" s="352" t="s">
        <v>173</v>
      </c>
      <c r="E5413" s="353">
        <v>22181.22</v>
      </c>
      <c r="F5413" s="119" t="s">
        <v>14946</v>
      </c>
      <c r="G5413" s="119" t="s">
        <v>14947</v>
      </c>
      <c r="H5413" s="119" t="s">
        <v>29016</v>
      </c>
    </row>
    <row r="5414" spans="1:8" ht="15" x14ac:dyDescent="0.25">
      <c r="A5414" s="16" t="str">
        <f t="shared" si="84"/>
        <v>T4400</v>
      </c>
      <c r="B5414" s="119" t="s">
        <v>7473</v>
      </c>
      <c r="C5414" s="119" t="s">
        <v>13031</v>
      </c>
      <c r="D5414" s="352" t="s">
        <v>173</v>
      </c>
      <c r="E5414" s="353">
        <v>4130.93</v>
      </c>
      <c r="F5414" s="119" t="s">
        <v>14946</v>
      </c>
      <c r="G5414" s="119" t="s">
        <v>14947</v>
      </c>
      <c r="H5414" s="119" t="s">
        <v>29016</v>
      </c>
    </row>
    <row r="5415" spans="1:8" ht="15" x14ac:dyDescent="0.25">
      <c r="A5415" s="16" t="str">
        <f t="shared" si="84"/>
        <v>P1010</v>
      </c>
      <c r="B5415" s="119" t="s">
        <v>12819</v>
      </c>
      <c r="C5415" s="119" t="s">
        <v>13030</v>
      </c>
      <c r="D5415" s="352" t="s">
        <v>173</v>
      </c>
      <c r="E5415" s="353">
        <v>26913.8</v>
      </c>
      <c r="F5415" s="119" t="s">
        <v>14946</v>
      </c>
      <c r="G5415" s="119" t="s">
        <v>14947</v>
      </c>
      <c r="H5415" s="119" t="s">
        <v>29016</v>
      </c>
    </row>
    <row r="5416" spans="1:8" ht="15" x14ac:dyDescent="0.25">
      <c r="A5416" s="16" t="str">
        <f t="shared" si="84"/>
        <v>A0000</v>
      </c>
      <c r="B5416" s="119" t="s">
        <v>7298</v>
      </c>
      <c r="C5416" s="119" t="s">
        <v>13029</v>
      </c>
      <c r="D5416" s="352" t="s">
        <v>173</v>
      </c>
      <c r="E5416" s="353">
        <v>7171.61</v>
      </c>
      <c r="F5416" s="119" t="s">
        <v>14946</v>
      </c>
      <c r="G5416" s="119" t="s">
        <v>14947</v>
      </c>
      <c r="H5416" s="119" t="s">
        <v>29016</v>
      </c>
    </row>
    <row r="5417" spans="1:8" ht="15" x14ac:dyDescent="0.25">
      <c r="A5417" s="16" t="str">
        <f t="shared" si="84"/>
        <v>A3000</v>
      </c>
      <c r="B5417" s="119" t="s">
        <v>7304</v>
      </c>
      <c r="C5417" s="119" t="s">
        <v>13028</v>
      </c>
      <c r="D5417" s="352" t="s">
        <v>173</v>
      </c>
      <c r="E5417" s="353">
        <v>4368.8100000000004</v>
      </c>
      <c r="F5417" s="119" t="s">
        <v>14946</v>
      </c>
      <c r="G5417" s="119" t="s">
        <v>14947</v>
      </c>
      <c r="H5417" s="119" t="s">
        <v>29016</v>
      </c>
    </row>
    <row r="5418" spans="1:8" ht="15" x14ac:dyDescent="0.25">
      <c r="A5418" s="16" t="str">
        <f t="shared" si="84"/>
        <v>P2010</v>
      </c>
      <c r="B5418" s="119" t="s">
        <v>13623</v>
      </c>
      <c r="C5418" s="119" t="s">
        <v>13624</v>
      </c>
      <c r="D5418" s="352" t="s">
        <v>173</v>
      </c>
      <c r="E5418" s="353">
        <v>21502.69</v>
      </c>
      <c r="F5418" s="119" t="s">
        <v>14946</v>
      </c>
      <c r="G5418" s="119" t="s">
        <v>14947</v>
      </c>
      <c r="H5418" s="119" t="s">
        <v>29016</v>
      </c>
    </row>
    <row r="5419" spans="1:8" ht="15" x14ac:dyDescent="0.25">
      <c r="A5419" s="16" t="str">
        <f t="shared" si="84"/>
        <v>T1210</v>
      </c>
      <c r="B5419" s="119" t="s">
        <v>17003</v>
      </c>
      <c r="C5419" s="119" t="s">
        <v>17004</v>
      </c>
      <c r="D5419" s="352" t="s">
        <v>173</v>
      </c>
      <c r="E5419" s="353">
        <v>5314.78</v>
      </c>
      <c r="F5419" s="119" t="s">
        <v>14946</v>
      </c>
      <c r="G5419" s="119" t="s">
        <v>14947</v>
      </c>
      <c r="H5419" s="119" t="s">
        <v>29016</v>
      </c>
    </row>
    <row r="5420" spans="1:8" ht="15" x14ac:dyDescent="0.25">
      <c r="A5420" s="16" t="str">
        <f t="shared" si="84"/>
        <v>IUEQ0004</v>
      </c>
      <c r="B5420" s="119" t="s">
        <v>317</v>
      </c>
      <c r="C5420" s="119" t="s">
        <v>16740</v>
      </c>
      <c r="D5420" s="352" t="s">
        <v>5</v>
      </c>
      <c r="E5420" s="353">
        <v>336.79</v>
      </c>
      <c r="F5420" s="119" t="s">
        <v>14948</v>
      </c>
      <c r="G5420" s="119" t="s">
        <v>14947</v>
      </c>
      <c r="H5420" s="119" t="s">
        <v>29016</v>
      </c>
    </row>
    <row r="5421" spans="1:8" ht="15" x14ac:dyDescent="0.25">
      <c r="A5421" s="16" t="str">
        <f t="shared" si="84"/>
        <v>V0000</v>
      </c>
      <c r="B5421" s="119" t="s">
        <v>442</v>
      </c>
      <c r="C5421" s="119" t="s">
        <v>15725</v>
      </c>
      <c r="D5421" s="352" t="s">
        <v>173</v>
      </c>
      <c r="E5421" s="353">
        <v>6022.93</v>
      </c>
      <c r="F5421" s="119" t="s">
        <v>14948</v>
      </c>
      <c r="G5421" s="119" t="s">
        <v>14947</v>
      </c>
      <c r="H5421" s="119" t="s">
        <v>29016</v>
      </c>
    </row>
    <row r="5422" spans="1:8" ht="15" x14ac:dyDescent="0.25">
      <c r="A5422" s="16" t="str">
        <f t="shared" si="84"/>
        <v>I0000</v>
      </c>
      <c r="B5422" s="119" t="s">
        <v>249</v>
      </c>
      <c r="C5422" s="119" t="s">
        <v>15709</v>
      </c>
      <c r="D5422" s="352" t="s">
        <v>15710</v>
      </c>
      <c r="E5422" s="353">
        <v>47.54</v>
      </c>
      <c r="F5422" s="119" t="s">
        <v>14948</v>
      </c>
      <c r="G5422" s="119" t="s">
        <v>14947</v>
      </c>
      <c r="H5422" s="119" t="s">
        <v>29016</v>
      </c>
    </row>
    <row r="5423" spans="1:8" ht="15" x14ac:dyDescent="0.25">
      <c r="A5423" s="16" t="str">
        <f t="shared" si="84"/>
        <v>M0000</v>
      </c>
      <c r="B5423" s="119" t="s">
        <v>399</v>
      </c>
      <c r="C5423" s="119" t="s">
        <v>15723</v>
      </c>
      <c r="D5423" s="352" t="s">
        <v>13620</v>
      </c>
      <c r="E5423" s="353">
        <v>505.1</v>
      </c>
      <c r="F5423" s="119" t="s">
        <v>14948</v>
      </c>
      <c r="G5423" s="119" t="s">
        <v>14947</v>
      </c>
      <c r="H5423" s="119" t="s">
        <v>29016</v>
      </c>
    </row>
    <row r="5424" spans="1:8" ht="15" x14ac:dyDescent="0.25">
      <c r="A5424" s="16" t="str">
        <f t="shared" si="84"/>
        <v>V1000</v>
      </c>
      <c r="B5424" s="119" t="s">
        <v>443</v>
      </c>
      <c r="C5424" s="119" t="s">
        <v>15726</v>
      </c>
      <c r="D5424" s="352" t="s">
        <v>173</v>
      </c>
      <c r="E5424" s="353">
        <v>14839.1</v>
      </c>
      <c r="F5424" s="119" t="s">
        <v>14948</v>
      </c>
      <c r="G5424" s="119" t="s">
        <v>14947</v>
      </c>
      <c r="H5424" s="119" t="s">
        <v>29016</v>
      </c>
    </row>
    <row r="5425" spans="1:8" ht="15" x14ac:dyDescent="0.25">
      <c r="A5425" s="16" t="str">
        <f t="shared" si="84"/>
        <v>E0000</v>
      </c>
      <c r="B5425" s="119" t="s">
        <v>223</v>
      </c>
      <c r="C5425" s="119" t="s">
        <v>15702</v>
      </c>
      <c r="D5425" s="352" t="s">
        <v>173</v>
      </c>
      <c r="E5425" s="353">
        <v>3178.94</v>
      </c>
      <c r="F5425" s="119" t="s">
        <v>14948</v>
      </c>
      <c r="G5425" s="119" t="s">
        <v>14947</v>
      </c>
      <c r="H5425" s="119" t="s">
        <v>29016</v>
      </c>
    </row>
    <row r="5426" spans="1:8" ht="15" x14ac:dyDescent="0.25">
      <c r="A5426" s="16" t="str">
        <f t="shared" si="84"/>
        <v>E5000</v>
      </c>
      <c r="B5426" s="119" t="s">
        <v>225</v>
      </c>
      <c r="C5426" s="119" t="s">
        <v>15704</v>
      </c>
      <c r="D5426" s="352" t="s">
        <v>173</v>
      </c>
      <c r="E5426" s="353">
        <v>4256.7700000000004</v>
      </c>
      <c r="F5426" s="119" t="s">
        <v>14948</v>
      </c>
      <c r="G5426" s="119" t="s">
        <v>14947</v>
      </c>
      <c r="H5426" s="119" t="s">
        <v>29016</v>
      </c>
    </row>
    <row r="5427" spans="1:8" ht="15" x14ac:dyDescent="0.25">
      <c r="A5427" s="16" t="str">
        <f t="shared" si="84"/>
        <v>V2000</v>
      </c>
      <c r="B5427" s="119" t="s">
        <v>444</v>
      </c>
      <c r="C5427" s="119" t="s">
        <v>15727</v>
      </c>
      <c r="D5427" s="352" t="s">
        <v>173</v>
      </c>
      <c r="E5427" s="353">
        <v>20489.689999999999</v>
      </c>
      <c r="F5427" s="119" t="s">
        <v>14948</v>
      </c>
      <c r="G5427" s="119" t="s">
        <v>14947</v>
      </c>
      <c r="H5427" s="119" t="s">
        <v>29016</v>
      </c>
    </row>
    <row r="5428" spans="1:8" ht="15" x14ac:dyDescent="0.25">
      <c r="A5428" s="16" t="str">
        <f t="shared" si="84"/>
        <v>IUEQ0001</v>
      </c>
      <c r="B5428" s="119" t="s">
        <v>314</v>
      </c>
      <c r="C5428" s="119" t="s">
        <v>15720</v>
      </c>
      <c r="D5428" s="352" t="s">
        <v>5</v>
      </c>
      <c r="E5428" s="353">
        <v>347.91</v>
      </c>
      <c r="F5428" s="119" t="s">
        <v>14948</v>
      </c>
      <c r="G5428" s="119" t="s">
        <v>14947</v>
      </c>
      <c r="H5428" s="119" t="s">
        <v>29016</v>
      </c>
    </row>
    <row r="5429" spans="1:8" ht="15" x14ac:dyDescent="0.25">
      <c r="A5429" s="16" t="str">
        <f t="shared" si="84"/>
        <v>E1000</v>
      </c>
      <c r="B5429" s="119" t="s">
        <v>224</v>
      </c>
      <c r="C5429" s="119" t="s">
        <v>15703</v>
      </c>
      <c r="D5429" s="352" t="s">
        <v>173</v>
      </c>
      <c r="E5429" s="353">
        <v>760.53</v>
      </c>
      <c r="F5429" s="119" t="s">
        <v>14948</v>
      </c>
      <c r="G5429" s="119" t="s">
        <v>14947</v>
      </c>
      <c r="H5429" s="119" t="s">
        <v>29016</v>
      </c>
    </row>
    <row r="5430" spans="1:8" ht="15" x14ac:dyDescent="0.25">
      <c r="A5430" s="16" t="str">
        <f t="shared" si="84"/>
        <v>V4000</v>
      </c>
      <c r="B5430" s="119" t="s">
        <v>446</v>
      </c>
      <c r="C5430" s="119" t="s">
        <v>447</v>
      </c>
      <c r="D5430" s="352" t="s">
        <v>173</v>
      </c>
      <c r="E5430" s="353">
        <v>5397.51</v>
      </c>
      <c r="F5430" s="119" t="s">
        <v>14948</v>
      </c>
      <c r="G5430" s="119" t="s">
        <v>14947</v>
      </c>
      <c r="H5430" s="119" t="s">
        <v>29016</v>
      </c>
    </row>
    <row r="5431" spans="1:8" ht="15" x14ac:dyDescent="0.25">
      <c r="A5431" s="16" t="str">
        <f t="shared" si="84"/>
        <v>IUEQ0002</v>
      </c>
      <c r="B5431" s="119" t="s">
        <v>315</v>
      </c>
      <c r="C5431" s="119" t="s">
        <v>29096</v>
      </c>
      <c r="D5431" s="352" t="s">
        <v>5</v>
      </c>
      <c r="E5431" s="353">
        <v>0.41</v>
      </c>
      <c r="F5431" s="119" t="s">
        <v>14948</v>
      </c>
      <c r="G5431" s="119" t="s">
        <v>14947</v>
      </c>
      <c r="H5431" s="119" t="s">
        <v>29016</v>
      </c>
    </row>
    <row r="5432" spans="1:8" ht="15" x14ac:dyDescent="0.25">
      <c r="A5432" s="16" t="str">
        <f t="shared" si="84"/>
        <v>IUEQ0003</v>
      </c>
      <c r="B5432" s="119" t="s">
        <v>316</v>
      </c>
      <c r="C5432" s="119" t="s">
        <v>29097</v>
      </c>
      <c r="D5432" s="352" t="s">
        <v>5</v>
      </c>
      <c r="E5432" s="353">
        <v>39.090000000000003</v>
      </c>
      <c r="F5432" s="119" t="s">
        <v>14948</v>
      </c>
      <c r="G5432" s="119" t="s">
        <v>14947</v>
      </c>
      <c r="H5432" s="119" t="s">
        <v>29016</v>
      </c>
    </row>
    <row r="5433" spans="1:8" ht="15" x14ac:dyDescent="0.25">
      <c r="A5433" s="16" t="str">
        <f t="shared" si="84"/>
        <v>IUTR1002</v>
      </c>
      <c r="B5433" s="119" t="s">
        <v>16743</v>
      </c>
      <c r="C5433" s="119" t="s">
        <v>16744</v>
      </c>
      <c r="D5433" s="352" t="s">
        <v>5</v>
      </c>
      <c r="E5433" s="353">
        <v>521.48</v>
      </c>
      <c r="F5433" s="119" t="s">
        <v>14948</v>
      </c>
      <c r="G5433" s="119" t="s">
        <v>14947</v>
      </c>
      <c r="H5433" s="119" t="s">
        <v>29016</v>
      </c>
    </row>
    <row r="5434" spans="1:8" ht="15" x14ac:dyDescent="0.25">
      <c r="A5434" s="16" t="str">
        <f t="shared" si="84"/>
        <v>IUEQ0005</v>
      </c>
      <c r="B5434" s="119" t="s">
        <v>16741</v>
      </c>
      <c r="C5434" s="119" t="s">
        <v>16742</v>
      </c>
      <c r="D5434" s="352" t="s">
        <v>3</v>
      </c>
      <c r="E5434" s="353">
        <v>0</v>
      </c>
      <c r="F5434" s="119" t="s">
        <v>14948</v>
      </c>
      <c r="G5434" s="119" t="s">
        <v>14947</v>
      </c>
      <c r="H5434" s="119" t="s">
        <v>29016</v>
      </c>
    </row>
    <row r="5435" spans="1:8" ht="15" x14ac:dyDescent="0.25">
      <c r="A5435" s="16" t="str">
        <f t="shared" si="84"/>
        <v>EIU00029</v>
      </c>
      <c r="B5435" s="119" t="s">
        <v>29098</v>
      </c>
      <c r="C5435" s="119" t="s">
        <v>29099</v>
      </c>
      <c r="D5435" s="352" t="s">
        <v>227</v>
      </c>
      <c r="E5435" s="353">
        <v>4.32</v>
      </c>
      <c r="F5435" s="119" t="s">
        <v>14948</v>
      </c>
      <c r="G5435" s="119" t="s">
        <v>14947</v>
      </c>
      <c r="H5435" s="119" t="s">
        <v>29016</v>
      </c>
    </row>
    <row r="5436" spans="1:8" ht="15" x14ac:dyDescent="0.25">
      <c r="A5436" s="16" t="str">
        <f t="shared" si="84"/>
        <v>EIU00038</v>
      </c>
      <c r="B5436" s="119" t="s">
        <v>29100</v>
      </c>
      <c r="C5436" s="119" t="s">
        <v>29101</v>
      </c>
      <c r="D5436" s="352" t="s">
        <v>229</v>
      </c>
      <c r="E5436" s="353">
        <v>42.46</v>
      </c>
      <c r="F5436" s="119" t="s">
        <v>14948</v>
      </c>
      <c r="G5436" s="119" t="s">
        <v>14947</v>
      </c>
      <c r="H5436" s="119" t="s">
        <v>29016</v>
      </c>
    </row>
    <row r="5437" spans="1:8" ht="15" x14ac:dyDescent="0.25">
      <c r="A5437" s="16" t="str">
        <f t="shared" si="84"/>
        <v>EIU00042</v>
      </c>
      <c r="B5437" s="119" t="s">
        <v>29102</v>
      </c>
      <c r="C5437" s="119" t="s">
        <v>29103</v>
      </c>
      <c r="D5437" s="352" t="s">
        <v>229</v>
      </c>
      <c r="E5437" s="353">
        <v>2.94</v>
      </c>
      <c r="F5437" s="119" t="s">
        <v>14948</v>
      </c>
      <c r="G5437" s="119" t="s">
        <v>14947</v>
      </c>
      <c r="H5437" s="119" t="s">
        <v>29016</v>
      </c>
    </row>
    <row r="5438" spans="1:8" ht="15" x14ac:dyDescent="0.25">
      <c r="A5438" s="16" t="str">
        <f t="shared" si="84"/>
        <v>EIU00044</v>
      </c>
      <c r="B5438" s="119" t="s">
        <v>29104</v>
      </c>
      <c r="C5438" s="119" t="s">
        <v>29105</v>
      </c>
      <c r="D5438" s="352" t="s">
        <v>229</v>
      </c>
      <c r="E5438" s="353">
        <v>24.81</v>
      </c>
      <c r="F5438" s="119" t="s">
        <v>14948</v>
      </c>
      <c r="G5438" s="119" t="s">
        <v>14947</v>
      </c>
      <c r="H5438" s="119" t="s">
        <v>29016</v>
      </c>
    </row>
    <row r="5439" spans="1:8" ht="15" x14ac:dyDescent="0.25">
      <c r="A5439" s="16" t="str">
        <f t="shared" si="84"/>
        <v>EIU00046</v>
      </c>
      <c r="B5439" s="119" t="s">
        <v>29106</v>
      </c>
      <c r="C5439" s="119" t="s">
        <v>29107</v>
      </c>
      <c r="D5439" s="352" t="s">
        <v>229</v>
      </c>
      <c r="E5439" s="353">
        <v>1265.81</v>
      </c>
      <c r="F5439" s="119" t="s">
        <v>14948</v>
      </c>
      <c r="G5439" s="119" t="s">
        <v>14947</v>
      </c>
      <c r="H5439" s="119" t="s">
        <v>29016</v>
      </c>
    </row>
    <row r="5440" spans="1:8" ht="15" x14ac:dyDescent="0.25">
      <c r="A5440" s="16" t="str">
        <f t="shared" si="84"/>
        <v>EIU10052</v>
      </c>
      <c r="B5440" s="119" t="s">
        <v>16739</v>
      </c>
      <c r="C5440" s="119" t="s">
        <v>16738</v>
      </c>
      <c r="D5440" s="352" t="s">
        <v>229</v>
      </c>
      <c r="E5440" s="353">
        <v>7.33</v>
      </c>
      <c r="F5440" s="119" t="s">
        <v>14948</v>
      </c>
      <c r="G5440" s="119" t="s">
        <v>14947</v>
      </c>
      <c r="H5440" s="119" t="s">
        <v>29016</v>
      </c>
    </row>
    <row r="5441" spans="1:8" ht="15" x14ac:dyDescent="0.25">
      <c r="A5441" s="16" t="str">
        <f t="shared" si="84"/>
        <v>EIU20070</v>
      </c>
      <c r="B5441" s="119" t="s">
        <v>29108</v>
      </c>
      <c r="C5441" s="119" t="s">
        <v>29109</v>
      </c>
      <c r="D5441" s="352" t="s">
        <v>227</v>
      </c>
      <c r="E5441" s="353">
        <v>71.78</v>
      </c>
      <c r="F5441" s="119" t="s">
        <v>14948</v>
      </c>
      <c r="G5441" s="119" t="s">
        <v>14947</v>
      </c>
      <c r="H5441" s="119" t="s">
        <v>29016</v>
      </c>
    </row>
    <row r="5442" spans="1:8" ht="15" x14ac:dyDescent="0.25">
      <c r="A5442" s="16" t="str">
        <f t="shared" si="84"/>
        <v>EIU20071</v>
      </c>
      <c r="B5442" s="119" t="s">
        <v>29110</v>
      </c>
      <c r="C5442" s="119" t="s">
        <v>29111</v>
      </c>
      <c r="D5442" s="352" t="s">
        <v>227</v>
      </c>
      <c r="E5442" s="353">
        <v>28.86</v>
      </c>
      <c r="F5442" s="119" t="s">
        <v>14948</v>
      </c>
      <c r="G5442" s="119" t="s">
        <v>14947</v>
      </c>
      <c r="H5442" s="119" t="s">
        <v>29016</v>
      </c>
    </row>
    <row r="5443" spans="1:8" ht="15" x14ac:dyDescent="0.25">
      <c r="A5443" s="16" t="str">
        <f t="shared" ref="A5443:A5506" si="85">B5443</f>
        <v>EIU20072</v>
      </c>
      <c r="B5443" s="119" t="s">
        <v>29112</v>
      </c>
      <c r="C5443" s="119" t="s">
        <v>29113</v>
      </c>
      <c r="D5443" s="352" t="s">
        <v>227</v>
      </c>
      <c r="E5443" s="353">
        <v>26.72</v>
      </c>
      <c r="F5443" s="119" t="s">
        <v>14948</v>
      </c>
      <c r="G5443" s="119" t="s">
        <v>14947</v>
      </c>
      <c r="H5443" s="119" t="s">
        <v>29016</v>
      </c>
    </row>
    <row r="5444" spans="1:8" ht="15" x14ac:dyDescent="0.25">
      <c r="A5444" s="16" t="str">
        <f t="shared" si="85"/>
        <v>EIU00030</v>
      </c>
      <c r="B5444" s="119" t="s">
        <v>29114</v>
      </c>
      <c r="C5444" s="119" t="s">
        <v>29099</v>
      </c>
      <c r="D5444" s="352" t="s">
        <v>229</v>
      </c>
      <c r="E5444" s="353">
        <v>0.25</v>
      </c>
      <c r="F5444" s="119" t="s">
        <v>14948</v>
      </c>
      <c r="G5444" s="119" t="s">
        <v>14947</v>
      </c>
      <c r="H5444" s="119" t="s">
        <v>29016</v>
      </c>
    </row>
    <row r="5445" spans="1:8" ht="15" x14ac:dyDescent="0.25">
      <c r="A5445" s="16" t="str">
        <f t="shared" si="85"/>
        <v>EIU00032</v>
      </c>
      <c r="B5445" s="119" t="s">
        <v>29115</v>
      </c>
      <c r="C5445" s="119" t="s">
        <v>29116</v>
      </c>
      <c r="D5445" s="352" t="s">
        <v>229</v>
      </c>
      <c r="E5445" s="353">
        <v>0.48</v>
      </c>
      <c r="F5445" s="119" t="s">
        <v>14948</v>
      </c>
      <c r="G5445" s="119" t="s">
        <v>14947</v>
      </c>
      <c r="H5445" s="119" t="s">
        <v>29016</v>
      </c>
    </row>
    <row r="5446" spans="1:8" ht="15" x14ac:dyDescent="0.25">
      <c r="A5446" s="16" t="str">
        <f t="shared" si="85"/>
        <v>EIU00033</v>
      </c>
      <c r="B5446" s="119" t="s">
        <v>29117</v>
      </c>
      <c r="C5446" s="119" t="s">
        <v>29118</v>
      </c>
      <c r="D5446" s="352" t="s">
        <v>227</v>
      </c>
      <c r="E5446" s="353">
        <v>19.59</v>
      </c>
      <c r="F5446" s="119" t="s">
        <v>14948</v>
      </c>
      <c r="G5446" s="119" t="s">
        <v>14947</v>
      </c>
      <c r="H5446" s="119" t="s">
        <v>29016</v>
      </c>
    </row>
    <row r="5447" spans="1:8" ht="15" x14ac:dyDescent="0.25">
      <c r="A5447" s="16" t="str">
        <f t="shared" si="85"/>
        <v>EIU00034</v>
      </c>
      <c r="B5447" s="119" t="s">
        <v>29119</v>
      </c>
      <c r="C5447" s="119" t="s">
        <v>29118</v>
      </c>
      <c r="D5447" s="352" t="s">
        <v>229</v>
      </c>
      <c r="E5447" s="353">
        <v>1.78</v>
      </c>
      <c r="F5447" s="119" t="s">
        <v>14948</v>
      </c>
      <c r="G5447" s="119" t="s">
        <v>14947</v>
      </c>
      <c r="H5447" s="119" t="s">
        <v>29016</v>
      </c>
    </row>
    <row r="5448" spans="1:8" ht="15" x14ac:dyDescent="0.25">
      <c r="A5448" s="16" t="str">
        <f t="shared" si="85"/>
        <v>EIU00035</v>
      </c>
      <c r="B5448" s="119" t="s">
        <v>29120</v>
      </c>
      <c r="C5448" s="119" t="s">
        <v>29121</v>
      </c>
      <c r="D5448" s="352" t="s">
        <v>227</v>
      </c>
      <c r="E5448" s="353">
        <v>0.15</v>
      </c>
      <c r="F5448" s="119" t="s">
        <v>14948</v>
      </c>
      <c r="G5448" s="119" t="s">
        <v>14947</v>
      </c>
      <c r="H5448" s="119" t="s">
        <v>29016</v>
      </c>
    </row>
    <row r="5449" spans="1:8" ht="15" x14ac:dyDescent="0.25">
      <c r="A5449" s="16" t="str">
        <f t="shared" si="85"/>
        <v>EIU00040</v>
      </c>
      <c r="B5449" s="119" t="s">
        <v>29122</v>
      </c>
      <c r="C5449" s="119" t="s">
        <v>29123</v>
      </c>
      <c r="D5449" s="352" t="s">
        <v>229</v>
      </c>
      <c r="E5449" s="353">
        <v>0.4</v>
      </c>
      <c r="F5449" s="119" t="s">
        <v>14948</v>
      </c>
      <c r="G5449" s="119" t="s">
        <v>14947</v>
      </c>
      <c r="H5449" s="119" t="s">
        <v>29016</v>
      </c>
    </row>
    <row r="5450" spans="1:8" ht="15" x14ac:dyDescent="0.25">
      <c r="A5450" s="16" t="str">
        <f t="shared" si="85"/>
        <v>EIU00041</v>
      </c>
      <c r="B5450" s="119" t="s">
        <v>29124</v>
      </c>
      <c r="C5450" s="119" t="s">
        <v>29103</v>
      </c>
      <c r="D5450" s="352" t="s">
        <v>227</v>
      </c>
      <c r="E5450" s="353">
        <v>5.03</v>
      </c>
      <c r="F5450" s="119" t="s">
        <v>14948</v>
      </c>
      <c r="G5450" s="119" t="s">
        <v>14947</v>
      </c>
      <c r="H5450" s="119" t="s">
        <v>29016</v>
      </c>
    </row>
    <row r="5451" spans="1:8" ht="15" x14ac:dyDescent="0.25">
      <c r="A5451" s="16" t="str">
        <f t="shared" si="85"/>
        <v>EIU00043</v>
      </c>
      <c r="B5451" s="119" t="s">
        <v>29125</v>
      </c>
      <c r="C5451" s="119" t="s">
        <v>29105</v>
      </c>
      <c r="D5451" s="352" t="s">
        <v>227</v>
      </c>
      <c r="E5451" s="353">
        <v>25.31</v>
      </c>
      <c r="F5451" s="119" t="s">
        <v>14948</v>
      </c>
      <c r="G5451" s="119" t="s">
        <v>14947</v>
      </c>
      <c r="H5451" s="119" t="s">
        <v>29016</v>
      </c>
    </row>
    <row r="5452" spans="1:8" ht="15" x14ac:dyDescent="0.25">
      <c r="A5452" s="16" t="str">
        <f t="shared" si="85"/>
        <v>EIU00045</v>
      </c>
      <c r="B5452" s="119" t="s">
        <v>29126</v>
      </c>
      <c r="C5452" s="119" t="s">
        <v>29107</v>
      </c>
      <c r="D5452" s="352" t="s">
        <v>227</v>
      </c>
      <c r="E5452" s="353">
        <v>2437.11</v>
      </c>
      <c r="F5452" s="119" t="s">
        <v>14948</v>
      </c>
      <c r="G5452" s="119" t="s">
        <v>14947</v>
      </c>
      <c r="H5452" s="119" t="s">
        <v>29016</v>
      </c>
    </row>
    <row r="5453" spans="1:8" ht="15" x14ac:dyDescent="0.25">
      <c r="A5453" s="16" t="str">
        <f t="shared" si="85"/>
        <v>EIU10053</v>
      </c>
      <c r="B5453" s="119" t="s">
        <v>29127</v>
      </c>
      <c r="C5453" s="119" t="s">
        <v>29128</v>
      </c>
      <c r="D5453" s="352" t="s">
        <v>227</v>
      </c>
      <c r="E5453" s="353">
        <v>562.38</v>
      </c>
      <c r="F5453" s="119" t="s">
        <v>14948</v>
      </c>
      <c r="G5453" s="119" t="s">
        <v>14947</v>
      </c>
      <c r="H5453" s="119" t="s">
        <v>29016</v>
      </c>
    </row>
    <row r="5454" spans="1:8" ht="15" x14ac:dyDescent="0.25">
      <c r="A5454" s="16" t="str">
        <f t="shared" si="85"/>
        <v>EIU10043</v>
      </c>
      <c r="B5454" s="119" t="s">
        <v>16725</v>
      </c>
      <c r="C5454" s="119" t="s">
        <v>16726</v>
      </c>
      <c r="D5454" s="352" t="s">
        <v>227</v>
      </c>
      <c r="E5454" s="353">
        <v>530.66</v>
      </c>
      <c r="F5454" s="119" t="s">
        <v>14948</v>
      </c>
      <c r="G5454" s="119" t="s">
        <v>14947</v>
      </c>
      <c r="H5454" s="119" t="s">
        <v>29016</v>
      </c>
    </row>
    <row r="5455" spans="1:8" ht="15" x14ac:dyDescent="0.25">
      <c r="A5455" s="16" t="str">
        <f t="shared" si="85"/>
        <v>EIU10044</v>
      </c>
      <c r="B5455" s="119" t="s">
        <v>16727</v>
      </c>
      <c r="C5455" s="119" t="s">
        <v>16726</v>
      </c>
      <c r="D5455" s="352" t="s">
        <v>229</v>
      </c>
      <c r="E5455" s="353">
        <v>236.78</v>
      </c>
      <c r="F5455" s="119" t="s">
        <v>14948</v>
      </c>
      <c r="G5455" s="119" t="s">
        <v>14947</v>
      </c>
      <c r="H5455" s="119" t="s">
        <v>29016</v>
      </c>
    </row>
    <row r="5456" spans="1:8" ht="15" x14ac:dyDescent="0.25">
      <c r="A5456" s="16" t="str">
        <f t="shared" si="85"/>
        <v>EIU10045</v>
      </c>
      <c r="B5456" s="119" t="s">
        <v>16728</v>
      </c>
      <c r="C5456" s="119" t="s">
        <v>16729</v>
      </c>
      <c r="D5456" s="352" t="s">
        <v>227</v>
      </c>
      <c r="E5456" s="353">
        <v>327.60000000000002</v>
      </c>
      <c r="F5456" s="119" t="s">
        <v>14948</v>
      </c>
      <c r="G5456" s="119" t="s">
        <v>14947</v>
      </c>
      <c r="H5456" s="119" t="s">
        <v>29016</v>
      </c>
    </row>
    <row r="5457" spans="1:8" ht="15" x14ac:dyDescent="0.25">
      <c r="A5457" s="16" t="str">
        <f t="shared" si="85"/>
        <v>EIU10048</v>
      </c>
      <c r="B5457" s="119" t="s">
        <v>16733</v>
      </c>
      <c r="C5457" s="119" t="s">
        <v>16732</v>
      </c>
      <c r="D5457" s="352" t="s">
        <v>229</v>
      </c>
      <c r="E5457" s="353">
        <v>14.98</v>
      </c>
      <c r="F5457" s="119" t="s">
        <v>14948</v>
      </c>
      <c r="G5457" s="119" t="s">
        <v>14947</v>
      </c>
      <c r="H5457" s="119" t="s">
        <v>29016</v>
      </c>
    </row>
    <row r="5458" spans="1:8" ht="15" x14ac:dyDescent="0.25">
      <c r="A5458" s="16" t="str">
        <f t="shared" si="85"/>
        <v>EIU10049</v>
      </c>
      <c r="B5458" s="119" t="s">
        <v>16734</v>
      </c>
      <c r="C5458" s="119" t="s">
        <v>16735</v>
      </c>
      <c r="D5458" s="352" t="s">
        <v>227</v>
      </c>
      <c r="E5458" s="353">
        <v>14.85</v>
      </c>
      <c r="F5458" s="119" t="s">
        <v>14948</v>
      </c>
      <c r="G5458" s="119" t="s">
        <v>14947</v>
      </c>
      <c r="H5458" s="119" t="s">
        <v>29016</v>
      </c>
    </row>
    <row r="5459" spans="1:8" ht="15" x14ac:dyDescent="0.25">
      <c r="A5459" s="16" t="str">
        <f t="shared" si="85"/>
        <v>EIU10051</v>
      </c>
      <c r="B5459" s="119" t="s">
        <v>16737</v>
      </c>
      <c r="C5459" s="119" t="s">
        <v>16738</v>
      </c>
      <c r="D5459" s="352" t="s">
        <v>227</v>
      </c>
      <c r="E5459" s="353">
        <v>11.52</v>
      </c>
      <c r="F5459" s="119" t="s">
        <v>14948</v>
      </c>
      <c r="G5459" s="119" t="s">
        <v>14947</v>
      </c>
      <c r="H5459" s="119" t="s">
        <v>29016</v>
      </c>
    </row>
    <row r="5460" spans="1:8" ht="15" x14ac:dyDescent="0.25">
      <c r="A5460" s="16" t="str">
        <f t="shared" si="85"/>
        <v>EIU00047</v>
      </c>
      <c r="B5460" s="119" t="s">
        <v>29129</v>
      </c>
      <c r="C5460" s="119" t="s">
        <v>29130</v>
      </c>
      <c r="D5460" s="352" t="s">
        <v>227</v>
      </c>
      <c r="E5460" s="353">
        <v>346.92</v>
      </c>
      <c r="F5460" s="119" t="s">
        <v>14948</v>
      </c>
      <c r="G5460" s="119" t="s">
        <v>14947</v>
      </c>
      <c r="H5460" s="119" t="s">
        <v>29016</v>
      </c>
    </row>
    <row r="5461" spans="1:8" ht="15" x14ac:dyDescent="0.25">
      <c r="A5461" s="16" t="str">
        <f t="shared" si="85"/>
        <v>EIU00036</v>
      </c>
      <c r="B5461" s="119" t="s">
        <v>29131</v>
      </c>
      <c r="C5461" s="119" t="s">
        <v>29121</v>
      </c>
      <c r="D5461" s="352" t="s">
        <v>229</v>
      </c>
      <c r="E5461" s="353">
        <v>0.1</v>
      </c>
      <c r="F5461" s="119" t="s">
        <v>14948</v>
      </c>
      <c r="G5461" s="119" t="s">
        <v>14947</v>
      </c>
      <c r="H5461" s="119" t="s">
        <v>29016</v>
      </c>
    </row>
    <row r="5462" spans="1:8" ht="15" x14ac:dyDescent="0.25">
      <c r="A5462" s="16" t="str">
        <f t="shared" si="85"/>
        <v>EIU00037</v>
      </c>
      <c r="B5462" s="119" t="s">
        <v>29132</v>
      </c>
      <c r="C5462" s="119" t="s">
        <v>29101</v>
      </c>
      <c r="D5462" s="352" t="s">
        <v>227</v>
      </c>
      <c r="E5462" s="353">
        <v>45.19</v>
      </c>
      <c r="F5462" s="119" t="s">
        <v>14948</v>
      </c>
      <c r="G5462" s="119" t="s">
        <v>14947</v>
      </c>
      <c r="H5462" s="119" t="s">
        <v>29016</v>
      </c>
    </row>
    <row r="5463" spans="1:8" ht="15" x14ac:dyDescent="0.25">
      <c r="A5463" s="16" t="str">
        <f t="shared" si="85"/>
        <v>EIU00008</v>
      </c>
      <c r="B5463" s="119" t="s">
        <v>29133</v>
      </c>
      <c r="C5463" s="119" t="s">
        <v>29134</v>
      </c>
      <c r="D5463" s="352" t="s">
        <v>227</v>
      </c>
      <c r="E5463" s="353">
        <v>391.08</v>
      </c>
      <c r="F5463" s="119" t="s">
        <v>14948</v>
      </c>
      <c r="G5463" s="119" t="s">
        <v>14947</v>
      </c>
      <c r="H5463" s="119" t="s">
        <v>29016</v>
      </c>
    </row>
    <row r="5464" spans="1:8" ht="15" x14ac:dyDescent="0.25">
      <c r="A5464" s="16" t="str">
        <f t="shared" si="85"/>
        <v>EIU00031</v>
      </c>
      <c r="B5464" s="119" t="s">
        <v>29135</v>
      </c>
      <c r="C5464" s="119" t="s">
        <v>29116</v>
      </c>
      <c r="D5464" s="352" t="s">
        <v>227</v>
      </c>
      <c r="E5464" s="353">
        <v>0.87</v>
      </c>
      <c r="F5464" s="119" t="s">
        <v>14948</v>
      </c>
      <c r="G5464" s="119" t="s">
        <v>14947</v>
      </c>
      <c r="H5464" s="119" t="s">
        <v>29016</v>
      </c>
    </row>
    <row r="5465" spans="1:8" ht="15" x14ac:dyDescent="0.25">
      <c r="A5465" s="16" t="str">
        <f t="shared" si="85"/>
        <v>EIU20073</v>
      </c>
      <c r="B5465" s="119" t="s">
        <v>29136</v>
      </c>
      <c r="C5465" s="119" t="s">
        <v>29137</v>
      </c>
      <c r="D5465" s="352" t="s">
        <v>227</v>
      </c>
      <c r="E5465" s="353">
        <v>343.26</v>
      </c>
      <c r="F5465" s="119" t="s">
        <v>14948</v>
      </c>
      <c r="G5465" s="119" t="s">
        <v>14947</v>
      </c>
      <c r="H5465" s="119" t="s">
        <v>29016</v>
      </c>
    </row>
    <row r="5466" spans="1:8" ht="15" x14ac:dyDescent="0.25">
      <c r="A5466" s="16" t="str">
        <f t="shared" si="85"/>
        <v>EIU00039</v>
      </c>
      <c r="B5466" s="119" t="s">
        <v>29138</v>
      </c>
      <c r="C5466" s="119" t="s">
        <v>29123</v>
      </c>
      <c r="D5466" s="352" t="s">
        <v>227</v>
      </c>
      <c r="E5466" s="353">
        <v>0.56999999999999995</v>
      </c>
      <c r="F5466" s="119" t="s">
        <v>14948</v>
      </c>
      <c r="G5466" s="119" t="s">
        <v>14947</v>
      </c>
      <c r="H5466" s="119" t="s">
        <v>29016</v>
      </c>
    </row>
    <row r="5467" spans="1:8" ht="15" x14ac:dyDescent="0.25">
      <c r="A5467" s="16" t="str">
        <f t="shared" si="85"/>
        <v>EIU10054</v>
      </c>
      <c r="B5467" s="119" t="s">
        <v>29139</v>
      </c>
      <c r="C5467" s="119" t="s">
        <v>29128</v>
      </c>
      <c r="D5467" s="352" t="s">
        <v>229</v>
      </c>
      <c r="E5467" s="353">
        <v>197.6</v>
      </c>
      <c r="F5467" s="119" t="s">
        <v>14948</v>
      </c>
      <c r="G5467" s="119" t="s">
        <v>14947</v>
      </c>
      <c r="H5467" s="119" t="s">
        <v>29016</v>
      </c>
    </row>
    <row r="5468" spans="1:8" ht="15" x14ac:dyDescent="0.25">
      <c r="A5468" s="16" t="str">
        <f t="shared" si="85"/>
        <v>EIU10046</v>
      </c>
      <c r="B5468" s="119" t="s">
        <v>16730</v>
      </c>
      <c r="C5468" s="119" t="s">
        <v>16729</v>
      </c>
      <c r="D5468" s="352" t="s">
        <v>229</v>
      </c>
      <c r="E5468" s="353">
        <v>143.57</v>
      </c>
      <c r="F5468" s="119" t="s">
        <v>14948</v>
      </c>
      <c r="G5468" s="119" t="s">
        <v>14947</v>
      </c>
      <c r="H5468" s="119" t="s">
        <v>29016</v>
      </c>
    </row>
    <row r="5469" spans="1:8" ht="15" x14ac:dyDescent="0.25">
      <c r="A5469" s="16" t="str">
        <f t="shared" si="85"/>
        <v>EIU10047</v>
      </c>
      <c r="B5469" s="119" t="s">
        <v>16731</v>
      </c>
      <c r="C5469" s="119" t="s">
        <v>16732</v>
      </c>
      <c r="D5469" s="352" t="s">
        <v>227</v>
      </c>
      <c r="E5469" s="353">
        <v>23.77</v>
      </c>
      <c r="F5469" s="119" t="s">
        <v>14948</v>
      </c>
      <c r="G5469" s="119" t="s">
        <v>14947</v>
      </c>
      <c r="H5469" s="119" t="s">
        <v>29016</v>
      </c>
    </row>
    <row r="5470" spans="1:8" ht="15" x14ac:dyDescent="0.25">
      <c r="A5470" s="16" t="str">
        <f t="shared" si="85"/>
        <v>EIU10050</v>
      </c>
      <c r="B5470" s="119" t="s">
        <v>16736</v>
      </c>
      <c r="C5470" s="119" t="s">
        <v>16735</v>
      </c>
      <c r="D5470" s="352" t="s">
        <v>229</v>
      </c>
      <c r="E5470" s="353">
        <v>9.44</v>
      </c>
      <c r="F5470" s="119" t="s">
        <v>14948</v>
      </c>
      <c r="G5470" s="119" t="s">
        <v>14947</v>
      </c>
      <c r="H5470" s="119" t="s">
        <v>29016</v>
      </c>
    </row>
    <row r="5471" spans="1:8" ht="15" x14ac:dyDescent="0.25">
      <c r="A5471" s="16" t="str">
        <f t="shared" si="85"/>
        <v>V3000</v>
      </c>
      <c r="B5471" s="119" t="s">
        <v>445</v>
      </c>
      <c r="C5471" s="119" t="s">
        <v>15728</v>
      </c>
      <c r="D5471" s="352" t="s">
        <v>173</v>
      </c>
      <c r="E5471" s="353">
        <v>13588.28</v>
      </c>
      <c r="F5471" s="119" t="s">
        <v>14948</v>
      </c>
      <c r="G5471" s="119" t="s">
        <v>14947</v>
      </c>
      <c r="H5471" s="119" t="s">
        <v>29016</v>
      </c>
    </row>
    <row r="5472" spans="1:8" ht="15" x14ac:dyDescent="0.25">
      <c r="A5472" s="16" t="str">
        <f t="shared" si="85"/>
        <v>E7000</v>
      </c>
      <c r="B5472" s="119" t="s">
        <v>8388</v>
      </c>
      <c r="C5472" s="119" t="s">
        <v>15706</v>
      </c>
      <c r="D5472" s="352" t="s">
        <v>173</v>
      </c>
      <c r="E5472" s="353">
        <v>4306.66</v>
      </c>
      <c r="F5472" s="119" t="s">
        <v>14948</v>
      </c>
      <c r="G5472" s="119" t="s">
        <v>14947</v>
      </c>
      <c r="H5472" s="119" t="s">
        <v>29016</v>
      </c>
    </row>
    <row r="5473" spans="1:8" ht="15" x14ac:dyDescent="0.25">
      <c r="A5473" s="16" t="str">
        <f t="shared" si="85"/>
        <v>I1000</v>
      </c>
      <c r="B5473" s="119" t="s">
        <v>8392</v>
      </c>
      <c r="C5473" s="119" t="s">
        <v>15711</v>
      </c>
      <c r="D5473" s="352" t="s">
        <v>15710</v>
      </c>
      <c r="E5473" s="353">
        <v>5672.64</v>
      </c>
      <c r="F5473" s="119" t="s">
        <v>14948</v>
      </c>
      <c r="G5473" s="119" t="s">
        <v>14947</v>
      </c>
      <c r="H5473" s="119" t="s">
        <v>29016</v>
      </c>
    </row>
    <row r="5474" spans="1:8" ht="15" x14ac:dyDescent="0.25">
      <c r="A5474" s="16" t="str">
        <f t="shared" si="85"/>
        <v>M1000</v>
      </c>
      <c r="B5474" s="119" t="s">
        <v>8394</v>
      </c>
      <c r="C5474" s="119" t="s">
        <v>15724</v>
      </c>
      <c r="D5474" s="352" t="s">
        <v>13620</v>
      </c>
      <c r="E5474" s="353">
        <v>44.09</v>
      </c>
      <c r="F5474" s="119" t="s">
        <v>14948</v>
      </c>
      <c r="G5474" s="119" t="s">
        <v>14947</v>
      </c>
      <c r="H5474" s="119" t="s">
        <v>29016</v>
      </c>
    </row>
    <row r="5475" spans="1:8" ht="15" x14ac:dyDescent="0.25">
      <c r="A5475" s="16" t="str">
        <f t="shared" si="85"/>
        <v>EIU0013</v>
      </c>
      <c r="B5475" s="119" t="s">
        <v>8389</v>
      </c>
      <c r="C5475" s="119" t="s">
        <v>8390</v>
      </c>
      <c r="D5475" s="352" t="s">
        <v>227</v>
      </c>
      <c r="E5475" s="353">
        <v>425.31</v>
      </c>
      <c r="F5475" s="119" t="s">
        <v>14948</v>
      </c>
      <c r="G5475" s="119" t="s">
        <v>14947</v>
      </c>
      <c r="H5475" s="119" t="s">
        <v>29016</v>
      </c>
    </row>
    <row r="5476" spans="1:8" ht="15" x14ac:dyDescent="0.25">
      <c r="A5476" s="16" t="str">
        <f t="shared" si="85"/>
        <v>EIU0014</v>
      </c>
      <c r="B5476" s="119" t="s">
        <v>8391</v>
      </c>
      <c r="C5476" s="119" t="s">
        <v>8390</v>
      </c>
      <c r="D5476" s="352" t="s">
        <v>229</v>
      </c>
      <c r="E5476" s="353">
        <v>129.33000000000001</v>
      </c>
      <c r="F5476" s="119" t="s">
        <v>14948</v>
      </c>
      <c r="G5476" s="119" t="s">
        <v>14947</v>
      </c>
      <c r="H5476" s="119" t="s">
        <v>29016</v>
      </c>
    </row>
    <row r="5477" spans="1:8" ht="15" x14ac:dyDescent="0.25">
      <c r="A5477" s="16" t="str">
        <f t="shared" si="85"/>
        <v>IUC10039</v>
      </c>
      <c r="B5477" s="119" t="s">
        <v>272</v>
      </c>
      <c r="C5477" s="119" t="s">
        <v>15718</v>
      </c>
      <c r="D5477" s="352" t="s">
        <v>5</v>
      </c>
      <c r="E5477" s="353">
        <v>112.85</v>
      </c>
      <c r="F5477" s="119" t="s">
        <v>14948</v>
      </c>
      <c r="G5477" s="119" t="s">
        <v>14947</v>
      </c>
      <c r="H5477" s="119" t="s">
        <v>29016</v>
      </c>
    </row>
    <row r="5478" spans="1:8" ht="15" x14ac:dyDescent="0.25">
      <c r="A5478" s="16" t="str">
        <f t="shared" si="85"/>
        <v>IUC10037</v>
      </c>
      <c r="B5478" s="119" t="s">
        <v>270</v>
      </c>
      <c r="C5478" s="119" t="s">
        <v>15716</v>
      </c>
      <c r="D5478" s="352" t="s">
        <v>5</v>
      </c>
      <c r="E5478" s="353">
        <v>126</v>
      </c>
      <c r="F5478" s="119" t="s">
        <v>14948</v>
      </c>
      <c r="G5478" s="119" t="s">
        <v>14947</v>
      </c>
      <c r="H5478" s="119" t="s">
        <v>29016</v>
      </c>
    </row>
    <row r="5479" spans="1:8" ht="15" x14ac:dyDescent="0.25">
      <c r="A5479" s="16" t="str">
        <f t="shared" si="85"/>
        <v>EIU0002</v>
      </c>
      <c r="B5479" s="119" t="s">
        <v>228</v>
      </c>
      <c r="C5479" s="119" t="s">
        <v>13018</v>
      </c>
      <c r="D5479" s="352" t="s">
        <v>229</v>
      </c>
      <c r="E5479" s="353">
        <v>58.24</v>
      </c>
      <c r="F5479" s="119" t="s">
        <v>14948</v>
      </c>
      <c r="G5479" s="119" t="s">
        <v>14947</v>
      </c>
      <c r="H5479" s="119" t="s">
        <v>29016</v>
      </c>
    </row>
    <row r="5480" spans="1:8" ht="15" x14ac:dyDescent="0.25">
      <c r="A5480" s="16" t="str">
        <f t="shared" si="85"/>
        <v>EIU0004</v>
      </c>
      <c r="B5480" s="119" t="s">
        <v>231</v>
      </c>
      <c r="C5480" s="119" t="s">
        <v>16722</v>
      </c>
      <c r="D5480" s="352" t="s">
        <v>229</v>
      </c>
      <c r="E5480" s="353">
        <v>54.74</v>
      </c>
      <c r="F5480" s="119" t="s">
        <v>14948</v>
      </c>
      <c r="G5480" s="119" t="s">
        <v>14947</v>
      </c>
      <c r="H5480" s="119" t="s">
        <v>29016</v>
      </c>
    </row>
    <row r="5481" spans="1:8" ht="15" x14ac:dyDescent="0.25">
      <c r="A5481" s="16" t="str">
        <f t="shared" si="85"/>
        <v>EIU0007</v>
      </c>
      <c r="B5481" s="119" t="s">
        <v>236</v>
      </c>
      <c r="C5481" s="119" t="s">
        <v>16723</v>
      </c>
      <c r="D5481" s="352" t="s">
        <v>227</v>
      </c>
      <c r="E5481" s="353">
        <v>214.81</v>
      </c>
      <c r="F5481" s="119" t="s">
        <v>14948</v>
      </c>
      <c r="G5481" s="119" t="s">
        <v>14947</v>
      </c>
      <c r="H5481" s="119" t="s">
        <v>29016</v>
      </c>
    </row>
    <row r="5482" spans="1:8" ht="15" x14ac:dyDescent="0.25">
      <c r="A5482" s="16" t="str">
        <f t="shared" si="85"/>
        <v>EIU0009</v>
      </c>
      <c r="B5482" s="119" t="s">
        <v>237</v>
      </c>
      <c r="C5482" s="119" t="s">
        <v>238</v>
      </c>
      <c r="D5482" s="352" t="s">
        <v>227</v>
      </c>
      <c r="E5482" s="353">
        <v>202.11</v>
      </c>
      <c r="F5482" s="119" t="s">
        <v>14948</v>
      </c>
      <c r="G5482" s="119" t="s">
        <v>14947</v>
      </c>
      <c r="H5482" s="119" t="s">
        <v>29016</v>
      </c>
    </row>
    <row r="5483" spans="1:8" ht="15" x14ac:dyDescent="0.25">
      <c r="A5483" s="16" t="str">
        <f t="shared" si="85"/>
        <v>EIU20041</v>
      </c>
      <c r="B5483" s="119" t="s">
        <v>245</v>
      </c>
      <c r="C5483" s="119" t="s">
        <v>13020</v>
      </c>
      <c r="D5483" s="352" t="s">
        <v>5</v>
      </c>
      <c r="E5483" s="353">
        <v>94.5</v>
      </c>
      <c r="F5483" s="119" t="s">
        <v>14948</v>
      </c>
      <c r="G5483" s="119" t="s">
        <v>14947</v>
      </c>
      <c r="H5483" s="119" t="s">
        <v>29016</v>
      </c>
    </row>
    <row r="5484" spans="1:8" ht="15" x14ac:dyDescent="0.25">
      <c r="A5484" s="16" t="str">
        <f t="shared" si="85"/>
        <v>EIU20042</v>
      </c>
      <c r="B5484" s="119" t="s">
        <v>246</v>
      </c>
      <c r="C5484" s="119" t="s">
        <v>13021</v>
      </c>
      <c r="D5484" s="352" t="s">
        <v>5</v>
      </c>
      <c r="E5484" s="353">
        <v>34.299999999999997</v>
      </c>
      <c r="F5484" s="119" t="s">
        <v>14948</v>
      </c>
      <c r="G5484" s="119" t="s">
        <v>14947</v>
      </c>
      <c r="H5484" s="119" t="s">
        <v>29016</v>
      </c>
    </row>
    <row r="5485" spans="1:8" ht="15" x14ac:dyDescent="0.25">
      <c r="A5485" s="16" t="str">
        <f t="shared" si="85"/>
        <v>EIU0010</v>
      </c>
      <c r="B5485" s="119" t="s">
        <v>239</v>
      </c>
      <c r="C5485" s="119" t="s">
        <v>240</v>
      </c>
      <c r="D5485" s="352" t="s">
        <v>227</v>
      </c>
      <c r="E5485" s="353">
        <v>369.37</v>
      </c>
      <c r="F5485" s="119" t="s">
        <v>14948</v>
      </c>
      <c r="G5485" s="119" t="s">
        <v>14947</v>
      </c>
      <c r="H5485" s="119" t="s">
        <v>29016</v>
      </c>
    </row>
    <row r="5486" spans="1:8" ht="15" x14ac:dyDescent="0.25">
      <c r="A5486" s="16" t="str">
        <f t="shared" si="85"/>
        <v>EIU20040</v>
      </c>
      <c r="B5486" s="119" t="s">
        <v>244</v>
      </c>
      <c r="C5486" s="119" t="s">
        <v>13026</v>
      </c>
      <c r="D5486" s="352" t="s">
        <v>5</v>
      </c>
      <c r="E5486" s="353">
        <v>0</v>
      </c>
      <c r="F5486" s="119" t="s">
        <v>14948</v>
      </c>
      <c r="G5486" s="119" t="s">
        <v>14947</v>
      </c>
      <c r="H5486" s="119" t="s">
        <v>29016</v>
      </c>
    </row>
    <row r="5487" spans="1:8" ht="15" x14ac:dyDescent="0.25">
      <c r="A5487" s="16" t="str">
        <f t="shared" si="85"/>
        <v>EIU20050</v>
      </c>
      <c r="B5487" s="119" t="s">
        <v>7732</v>
      </c>
      <c r="C5487" s="119" t="s">
        <v>15707</v>
      </c>
      <c r="D5487" s="352" t="s">
        <v>227</v>
      </c>
      <c r="E5487" s="353">
        <v>474.03</v>
      </c>
      <c r="F5487" s="119" t="s">
        <v>14948</v>
      </c>
      <c r="G5487" s="119" t="s">
        <v>14947</v>
      </c>
      <c r="H5487" s="119" t="s">
        <v>29016</v>
      </c>
    </row>
    <row r="5488" spans="1:8" ht="15" x14ac:dyDescent="0.25">
      <c r="A5488" s="16" t="str">
        <f t="shared" si="85"/>
        <v>EIU20051</v>
      </c>
      <c r="B5488" s="119" t="s">
        <v>7733</v>
      </c>
      <c r="C5488" s="119" t="s">
        <v>15707</v>
      </c>
      <c r="D5488" s="352" t="s">
        <v>229</v>
      </c>
      <c r="E5488" s="353">
        <v>220.66</v>
      </c>
      <c r="F5488" s="119" t="s">
        <v>14948</v>
      </c>
      <c r="G5488" s="119" t="s">
        <v>14947</v>
      </c>
      <c r="H5488" s="119" t="s">
        <v>29016</v>
      </c>
    </row>
    <row r="5489" spans="1:8" ht="15" x14ac:dyDescent="0.25">
      <c r="A5489" s="16" t="str">
        <f t="shared" si="85"/>
        <v>I2000</v>
      </c>
      <c r="B5489" s="119" t="s">
        <v>8393</v>
      </c>
      <c r="C5489" s="119" t="s">
        <v>15712</v>
      </c>
      <c r="D5489" s="352" t="s">
        <v>15710</v>
      </c>
      <c r="E5489" s="353">
        <v>44.09</v>
      </c>
      <c r="F5489" s="119" t="s">
        <v>14948</v>
      </c>
      <c r="G5489" s="119" t="s">
        <v>14947</v>
      </c>
      <c r="H5489" s="119" t="s">
        <v>29016</v>
      </c>
    </row>
    <row r="5490" spans="1:8" ht="15" x14ac:dyDescent="0.25">
      <c r="A5490" s="16" t="str">
        <f t="shared" si="85"/>
        <v>MIUC0023</v>
      </c>
      <c r="B5490" s="119" t="s">
        <v>12816</v>
      </c>
      <c r="C5490" s="119" t="s">
        <v>12817</v>
      </c>
      <c r="D5490" s="352" t="s">
        <v>229</v>
      </c>
      <c r="E5490" s="353">
        <v>40.79</v>
      </c>
      <c r="F5490" s="119" t="s">
        <v>14948</v>
      </c>
      <c r="G5490" s="119" t="s">
        <v>14947</v>
      </c>
      <c r="H5490" s="119" t="s">
        <v>29016</v>
      </c>
    </row>
    <row r="5491" spans="1:8" ht="15" x14ac:dyDescent="0.25">
      <c r="A5491" s="16" t="str">
        <f t="shared" si="85"/>
        <v>EIU0015</v>
      </c>
      <c r="B5491" s="119" t="s">
        <v>12973</v>
      </c>
      <c r="C5491" s="119" t="s">
        <v>12974</v>
      </c>
      <c r="D5491" s="352" t="s">
        <v>227</v>
      </c>
      <c r="E5491" s="353">
        <v>743.87</v>
      </c>
      <c r="F5491" s="119" t="s">
        <v>14948</v>
      </c>
      <c r="G5491" s="119" t="s">
        <v>14947</v>
      </c>
      <c r="H5491" s="119" t="s">
        <v>29016</v>
      </c>
    </row>
    <row r="5492" spans="1:8" ht="15" x14ac:dyDescent="0.25">
      <c r="A5492" s="16" t="str">
        <f t="shared" si="85"/>
        <v>IUC10040</v>
      </c>
      <c r="B5492" s="119" t="s">
        <v>273</v>
      </c>
      <c r="C5492" s="119" t="s">
        <v>15719</v>
      </c>
      <c r="D5492" s="352" t="s">
        <v>5</v>
      </c>
      <c r="E5492" s="353">
        <v>28.87</v>
      </c>
      <c r="F5492" s="119" t="s">
        <v>14948</v>
      </c>
      <c r="G5492" s="119" t="s">
        <v>14947</v>
      </c>
      <c r="H5492" s="119" t="s">
        <v>29016</v>
      </c>
    </row>
    <row r="5493" spans="1:8" ht="15" x14ac:dyDescent="0.25">
      <c r="A5493" s="16" t="str">
        <f t="shared" si="85"/>
        <v>IUC10034</v>
      </c>
      <c r="B5493" s="119" t="s">
        <v>267</v>
      </c>
      <c r="C5493" s="119" t="s">
        <v>15713</v>
      </c>
      <c r="D5493" s="352" t="s">
        <v>5</v>
      </c>
      <c r="E5493" s="353">
        <v>1.99</v>
      </c>
      <c r="F5493" s="119" t="s">
        <v>14948</v>
      </c>
      <c r="G5493" s="119" t="s">
        <v>14947</v>
      </c>
      <c r="H5493" s="119" t="s">
        <v>29016</v>
      </c>
    </row>
    <row r="5494" spans="1:8" ht="15" x14ac:dyDescent="0.25">
      <c r="A5494" s="16" t="str">
        <f t="shared" si="85"/>
        <v>IUC10035</v>
      </c>
      <c r="B5494" s="119" t="s">
        <v>268</v>
      </c>
      <c r="C5494" s="119" t="s">
        <v>15714</v>
      </c>
      <c r="D5494" s="352" t="s">
        <v>5</v>
      </c>
      <c r="E5494" s="353">
        <v>1.99</v>
      </c>
      <c r="F5494" s="119" t="s">
        <v>14948</v>
      </c>
      <c r="G5494" s="119" t="s">
        <v>14947</v>
      </c>
      <c r="H5494" s="119" t="s">
        <v>29016</v>
      </c>
    </row>
    <row r="5495" spans="1:8" ht="15" x14ac:dyDescent="0.25">
      <c r="A5495" s="16" t="str">
        <f t="shared" si="85"/>
        <v>IUC10036</v>
      </c>
      <c r="B5495" s="119" t="s">
        <v>269</v>
      </c>
      <c r="C5495" s="119" t="s">
        <v>15715</v>
      </c>
      <c r="D5495" s="352" t="s">
        <v>5</v>
      </c>
      <c r="E5495" s="353">
        <v>24.12</v>
      </c>
      <c r="F5495" s="119" t="s">
        <v>14948</v>
      </c>
      <c r="G5495" s="119" t="s">
        <v>14947</v>
      </c>
      <c r="H5495" s="119" t="s">
        <v>29016</v>
      </c>
    </row>
    <row r="5496" spans="1:8" ht="15" x14ac:dyDescent="0.25">
      <c r="A5496" s="16" t="str">
        <f t="shared" si="85"/>
        <v>MIUD0015</v>
      </c>
      <c r="B5496" s="119" t="s">
        <v>425</v>
      </c>
      <c r="C5496" s="119" t="s">
        <v>29140</v>
      </c>
      <c r="D5496" s="352" t="s">
        <v>227</v>
      </c>
      <c r="E5496" s="353">
        <v>39.090000000000003</v>
      </c>
      <c r="F5496" s="119" t="s">
        <v>14948</v>
      </c>
      <c r="G5496" s="119" t="s">
        <v>14947</v>
      </c>
      <c r="H5496" s="119" t="s">
        <v>29016</v>
      </c>
    </row>
    <row r="5497" spans="1:8" ht="15" x14ac:dyDescent="0.25">
      <c r="A5497" s="16" t="str">
        <f t="shared" si="85"/>
        <v>EIU0012</v>
      </c>
      <c r="B5497" s="119" t="s">
        <v>243</v>
      </c>
      <c r="C5497" s="119" t="s">
        <v>242</v>
      </c>
      <c r="D5497" s="352" t="s">
        <v>229</v>
      </c>
      <c r="E5497" s="353">
        <v>25.68</v>
      </c>
      <c r="F5497" s="119" t="s">
        <v>14948</v>
      </c>
      <c r="G5497" s="119" t="s">
        <v>14947</v>
      </c>
      <c r="H5497" s="119" t="s">
        <v>29016</v>
      </c>
    </row>
    <row r="5498" spans="1:8" ht="15" x14ac:dyDescent="0.25">
      <c r="A5498" s="16" t="str">
        <f t="shared" si="85"/>
        <v>EIUS0001</v>
      </c>
      <c r="B5498" s="119" t="s">
        <v>248</v>
      </c>
      <c r="C5498" s="119" t="s">
        <v>15708</v>
      </c>
      <c r="D5498" s="352" t="s">
        <v>227</v>
      </c>
      <c r="E5498" s="353">
        <v>530.66</v>
      </c>
      <c r="F5498" s="119" t="s">
        <v>14948</v>
      </c>
      <c r="G5498" s="119" t="s">
        <v>14947</v>
      </c>
      <c r="H5498" s="119" t="s">
        <v>29016</v>
      </c>
    </row>
    <row r="5499" spans="1:8" ht="15" x14ac:dyDescent="0.25">
      <c r="A5499" s="16" t="str">
        <f t="shared" si="85"/>
        <v>IUC10038</v>
      </c>
      <c r="B5499" s="119" t="s">
        <v>271</v>
      </c>
      <c r="C5499" s="119" t="s">
        <v>15717</v>
      </c>
      <c r="D5499" s="352" t="s">
        <v>5</v>
      </c>
      <c r="E5499" s="353">
        <v>126</v>
      </c>
      <c r="F5499" s="119" t="s">
        <v>14948</v>
      </c>
      <c r="G5499" s="119" t="s">
        <v>14947</v>
      </c>
      <c r="H5499" s="119" t="s">
        <v>29016</v>
      </c>
    </row>
    <row r="5500" spans="1:8" ht="15" x14ac:dyDescent="0.25">
      <c r="A5500" s="16" t="str">
        <f t="shared" si="85"/>
        <v>EIU0011</v>
      </c>
      <c r="B5500" s="119" t="s">
        <v>241</v>
      </c>
      <c r="C5500" s="119" t="s">
        <v>242</v>
      </c>
      <c r="D5500" s="352" t="s">
        <v>227</v>
      </c>
      <c r="E5500" s="353">
        <v>30.85</v>
      </c>
      <c r="F5500" s="119" t="s">
        <v>14948</v>
      </c>
      <c r="G5500" s="119" t="s">
        <v>14947</v>
      </c>
      <c r="H5500" s="119" t="s">
        <v>29016</v>
      </c>
    </row>
    <row r="5501" spans="1:8" ht="15" x14ac:dyDescent="0.25">
      <c r="A5501" s="16" t="str">
        <f t="shared" si="85"/>
        <v>IUPE920</v>
      </c>
      <c r="B5501" s="119" t="s">
        <v>491</v>
      </c>
      <c r="C5501" s="119" t="s">
        <v>15722</v>
      </c>
      <c r="D5501" s="352" t="s">
        <v>227</v>
      </c>
      <c r="E5501" s="353">
        <v>246.65</v>
      </c>
      <c r="F5501" s="119" t="s">
        <v>14948</v>
      </c>
      <c r="G5501" s="119" t="s">
        <v>14947</v>
      </c>
      <c r="H5501" s="119" t="s">
        <v>29016</v>
      </c>
    </row>
    <row r="5502" spans="1:8" ht="15" x14ac:dyDescent="0.25">
      <c r="A5502" s="16" t="str">
        <f t="shared" si="85"/>
        <v>EIU20043</v>
      </c>
      <c r="B5502" s="119" t="s">
        <v>247</v>
      </c>
      <c r="C5502" s="119" t="s">
        <v>13024</v>
      </c>
      <c r="D5502" s="352" t="s">
        <v>5</v>
      </c>
      <c r="E5502" s="353">
        <v>88.94</v>
      </c>
      <c r="F5502" s="119" t="s">
        <v>14948</v>
      </c>
      <c r="G5502" s="119" t="s">
        <v>14947</v>
      </c>
      <c r="H5502" s="119" t="s">
        <v>29016</v>
      </c>
    </row>
    <row r="5503" spans="1:8" ht="15" x14ac:dyDescent="0.25">
      <c r="A5503" s="16" t="str">
        <f t="shared" si="85"/>
        <v>E6000</v>
      </c>
      <c r="B5503" s="119" t="s">
        <v>8387</v>
      </c>
      <c r="C5503" s="119" t="s">
        <v>15705</v>
      </c>
      <c r="D5503" s="352" t="s">
        <v>173</v>
      </c>
      <c r="E5503" s="353">
        <v>5170.71</v>
      </c>
      <c r="F5503" s="119" t="s">
        <v>14948</v>
      </c>
      <c r="G5503" s="119" t="s">
        <v>14947</v>
      </c>
      <c r="H5503" s="119" t="s">
        <v>29016</v>
      </c>
    </row>
    <row r="5504" spans="1:8" ht="15" x14ac:dyDescent="0.25">
      <c r="A5504" s="16" t="str">
        <f t="shared" si="85"/>
        <v>EIU0001</v>
      </c>
      <c r="B5504" s="119" t="s">
        <v>226</v>
      </c>
      <c r="C5504" s="119" t="s">
        <v>13025</v>
      </c>
      <c r="D5504" s="352" t="s">
        <v>227</v>
      </c>
      <c r="E5504" s="353">
        <v>145.47999999999999</v>
      </c>
      <c r="F5504" s="119" t="s">
        <v>14948</v>
      </c>
      <c r="G5504" s="119" t="s">
        <v>14947</v>
      </c>
      <c r="H5504" s="119" t="s">
        <v>29016</v>
      </c>
    </row>
    <row r="5505" spans="1:8" ht="15" x14ac:dyDescent="0.25">
      <c r="A5505" s="16" t="str">
        <f t="shared" si="85"/>
        <v>EIU0003</v>
      </c>
      <c r="B5505" s="119" t="s">
        <v>230</v>
      </c>
      <c r="C5505" s="119" t="s">
        <v>16721</v>
      </c>
      <c r="D5505" s="352" t="s">
        <v>227</v>
      </c>
      <c r="E5505" s="353">
        <v>255.26</v>
      </c>
      <c r="F5505" s="119" t="s">
        <v>14948</v>
      </c>
      <c r="G5505" s="119" t="s">
        <v>14947</v>
      </c>
      <c r="H5505" s="119" t="s">
        <v>29016</v>
      </c>
    </row>
    <row r="5506" spans="1:8" ht="15" x14ac:dyDescent="0.25">
      <c r="A5506" s="16" t="str">
        <f t="shared" si="85"/>
        <v>EIU0005</v>
      </c>
      <c r="B5506" s="119" t="s">
        <v>232</v>
      </c>
      <c r="C5506" s="119" t="s">
        <v>233</v>
      </c>
      <c r="D5506" s="352" t="s">
        <v>227</v>
      </c>
      <c r="E5506" s="353">
        <v>334.72</v>
      </c>
      <c r="F5506" s="119" t="s">
        <v>14948</v>
      </c>
      <c r="G5506" s="119" t="s">
        <v>14947</v>
      </c>
      <c r="H5506" s="119" t="s">
        <v>29016</v>
      </c>
    </row>
    <row r="5507" spans="1:8" ht="15" x14ac:dyDescent="0.25">
      <c r="A5507" s="16" t="str">
        <f t="shared" ref="A5507:A5553" si="86">B5507</f>
        <v>EIU0006</v>
      </c>
      <c r="B5507" s="119" t="s">
        <v>234</v>
      </c>
      <c r="C5507" s="119" t="s">
        <v>235</v>
      </c>
      <c r="D5507" s="352" t="s">
        <v>227</v>
      </c>
      <c r="E5507" s="353">
        <v>304.07</v>
      </c>
      <c r="F5507" s="119" t="s">
        <v>14948</v>
      </c>
      <c r="G5507" s="119" t="s">
        <v>14947</v>
      </c>
      <c r="H5507" s="119" t="s">
        <v>29016</v>
      </c>
    </row>
    <row r="5508" spans="1:8" ht="15" x14ac:dyDescent="0.25">
      <c r="A5508" s="16" t="str">
        <f t="shared" si="86"/>
        <v>EIU0020</v>
      </c>
      <c r="B5508" s="119" t="s">
        <v>13391</v>
      </c>
      <c r="C5508" s="119" t="s">
        <v>13392</v>
      </c>
      <c r="D5508" s="352" t="s">
        <v>227</v>
      </c>
      <c r="E5508" s="353">
        <v>1816</v>
      </c>
      <c r="F5508" s="119" t="s">
        <v>14948</v>
      </c>
      <c r="G5508" s="119" t="s">
        <v>14947</v>
      </c>
      <c r="H5508" s="119" t="s">
        <v>29016</v>
      </c>
    </row>
    <row r="5509" spans="1:8" ht="15" x14ac:dyDescent="0.25">
      <c r="A5509" s="16" t="str">
        <f t="shared" si="86"/>
        <v>EIU0021</v>
      </c>
      <c r="B5509" s="119" t="s">
        <v>13405</v>
      </c>
      <c r="C5509" s="119" t="s">
        <v>13406</v>
      </c>
      <c r="D5509" s="352" t="s">
        <v>227</v>
      </c>
      <c r="E5509" s="353">
        <v>29.43</v>
      </c>
      <c r="F5509" s="119" t="s">
        <v>14948</v>
      </c>
      <c r="G5509" s="119" t="s">
        <v>14947</v>
      </c>
      <c r="H5509" s="119" t="s">
        <v>29016</v>
      </c>
    </row>
    <row r="5510" spans="1:8" ht="15" x14ac:dyDescent="0.25">
      <c r="A5510" s="16" t="str">
        <f t="shared" si="86"/>
        <v>EIU00023</v>
      </c>
      <c r="B5510" s="119" t="s">
        <v>14989</v>
      </c>
      <c r="C5510" s="119" t="s">
        <v>14990</v>
      </c>
      <c r="D5510" s="352" t="s">
        <v>227</v>
      </c>
      <c r="E5510" s="353">
        <v>219.35</v>
      </c>
      <c r="F5510" s="119" t="s">
        <v>14948</v>
      </c>
      <c r="G5510" s="119" t="s">
        <v>14947</v>
      </c>
      <c r="H5510" s="119" t="s">
        <v>29016</v>
      </c>
    </row>
    <row r="5511" spans="1:8" ht="15" x14ac:dyDescent="0.25">
      <c r="A5511" s="16" t="str">
        <f t="shared" si="86"/>
        <v>EIU10041</v>
      </c>
      <c r="B5511" s="119" t="s">
        <v>14949</v>
      </c>
      <c r="C5511" s="119" t="s">
        <v>14950</v>
      </c>
      <c r="D5511" s="352" t="s">
        <v>227</v>
      </c>
      <c r="E5511" s="353">
        <v>782.47</v>
      </c>
      <c r="F5511" s="119" t="s">
        <v>14948</v>
      </c>
      <c r="G5511" s="119" t="s">
        <v>14947</v>
      </c>
      <c r="H5511" s="119" t="s">
        <v>29016</v>
      </c>
    </row>
    <row r="5512" spans="1:8" ht="15" x14ac:dyDescent="0.25">
      <c r="A5512" s="16" t="str">
        <f t="shared" si="86"/>
        <v>EIU00026</v>
      </c>
      <c r="B5512" s="119" t="s">
        <v>14994</v>
      </c>
      <c r="C5512" s="119" t="s">
        <v>14993</v>
      </c>
      <c r="D5512" s="352" t="s">
        <v>229</v>
      </c>
      <c r="E5512" s="353">
        <v>41.33</v>
      </c>
      <c r="F5512" s="119" t="s">
        <v>14948</v>
      </c>
      <c r="G5512" s="119" t="s">
        <v>14947</v>
      </c>
      <c r="H5512" s="119" t="s">
        <v>29016</v>
      </c>
    </row>
    <row r="5513" spans="1:8" ht="15" x14ac:dyDescent="0.25">
      <c r="A5513" s="16" t="str">
        <f t="shared" si="86"/>
        <v>EIU0018</v>
      </c>
      <c r="B5513" s="119" t="s">
        <v>13019</v>
      </c>
      <c r="C5513" s="119" t="s">
        <v>16724</v>
      </c>
      <c r="D5513" s="352" t="s">
        <v>227</v>
      </c>
      <c r="E5513" s="353">
        <v>94.8</v>
      </c>
      <c r="F5513" s="119" t="s">
        <v>14948</v>
      </c>
      <c r="G5513" s="119" t="s">
        <v>14947</v>
      </c>
      <c r="H5513" s="119" t="s">
        <v>29016</v>
      </c>
    </row>
    <row r="5514" spans="1:8" ht="15" x14ac:dyDescent="0.25">
      <c r="A5514" s="16" t="str">
        <f t="shared" si="86"/>
        <v>EIU0019</v>
      </c>
      <c r="B5514" s="119" t="s">
        <v>13393</v>
      </c>
      <c r="C5514" s="119" t="s">
        <v>13394</v>
      </c>
      <c r="D5514" s="352" t="s">
        <v>227</v>
      </c>
      <c r="E5514" s="353">
        <v>23.35</v>
      </c>
      <c r="F5514" s="119" t="s">
        <v>14948</v>
      </c>
      <c r="G5514" s="119" t="s">
        <v>14947</v>
      </c>
      <c r="H5514" s="119" t="s">
        <v>29016</v>
      </c>
    </row>
    <row r="5515" spans="1:8" ht="15" x14ac:dyDescent="0.25">
      <c r="A5515" s="16" t="str">
        <f t="shared" si="86"/>
        <v>IUPE416</v>
      </c>
      <c r="B5515" s="119" t="s">
        <v>486</v>
      </c>
      <c r="C5515" s="119" t="s">
        <v>15721</v>
      </c>
      <c r="D5515" s="352" t="s">
        <v>227</v>
      </c>
      <c r="E5515" s="353">
        <v>112.28</v>
      </c>
      <c r="F5515" s="119" t="s">
        <v>14948</v>
      </c>
      <c r="G5515" s="119" t="s">
        <v>14947</v>
      </c>
      <c r="H5515" s="119" t="s">
        <v>29016</v>
      </c>
    </row>
    <row r="5516" spans="1:8" ht="15" x14ac:dyDescent="0.25">
      <c r="A5516" s="16" t="str">
        <f t="shared" si="86"/>
        <v>EIU00024</v>
      </c>
      <c r="B5516" s="119" t="s">
        <v>14991</v>
      </c>
      <c r="C5516" s="119" t="s">
        <v>14990</v>
      </c>
      <c r="D5516" s="352" t="s">
        <v>229</v>
      </c>
      <c r="E5516" s="353">
        <v>102.06</v>
      </c>
      <c r="F5516" s="119" t="s">
        <v>14948</v>
      </c>
      <c r="G5516" s="119" t="s">
        <v>14947</v>
      </c>
      <c r="H5516" s="119" t="s">
        <v>29016</v>
      </c>
    </row>
    <row r="5517" spans="1:8" ht="15" x14ac:dyDescent="0.25">
      <c r="A5517" s="16" t="str">
        <f t="shared" si="86"/>
        <v>EIU00025</v>
      </c>
      <c r="B5517" s="119" t="s">
        <v>14992</v>
      </c>
      <c r="C5517" s="119" t="s">
        <v>14993</v>
      </c>
      <c r="D5517" s="352" t="s">
        <v>227</v>
      </c>
      <c r="E5517" s="353">
        <v>48.88</v>
      </c>
      <c r="F5517" s="119" t="s">
        <v>14948</v>
      </c>
      <c r="G5517" s="119" t="s">
        <v>14947</v>
      </c>
      <c r="H5517" s="119" t="s">
        <v>29016</v>
      </c>
    </row>
    <row r="5518" spans="1:8" ht="15" x14ac:dyDescent="0.25">
      <c r="A5518" s="16" t="str">
        <f t="shared" si="86"/>
        <v>MIUC0022</v>
      </c>
      <c r="B5518" s="119" t="s">
        <v>12818</v>
      </c>
      <c r="C5518" s="119" t="s">
        <v>12817</v>
      </c>
      <c r="D5518" s="352" t="s">
        <v>227</v>
      </c>
      <c r="E5518" s="353">
        <v>42.24</v>
      </c>
      <c r="F5518" s="119" t="s">
        <v>14948</v>
      </c>
      <c r="G5518" s="119" t="s">
        <v>14947</v>
      </c>
      <c r="H5518" s="119" t="s">
        <v>29016</v>
      </c>
    </row>
    <row r="5519" spans="1:8" ht="15" x14ac:dyDescent="0.25">
      <c r="A5519" s="16" t="str">
        <f t="shared" si="86"/>
        <v>EIU0016</v>
      </c>
      <c r="B5519" s="119" t="s">
        <v>12975</v>
      </c>
      <c r="C5519" s="119" t="s">
        <v>12974</v>
      </c>
      <c r="D5519" s="352" t="s">
        <v>229</v>
      </c>
      <c r="E5519" s="353">
        <v>345.78</v>
      </c>
      <c r="F5519" s="119" t="s">
        <v>14948</v>
      </c>
      <c r="G5519" s="119" t="s">
        <v>14947</v>
      </c>
      <c r="H5519" s="119" t="s">
        <v>29016</v>
      </c>
    </row>
    <row r="5520" spans="1:8" ht="15" x14ac:dyDescent="0.25">
      <c r="A5520" s="16" t="str">
        <f t="shared" si="86"/>
        <v>EIU0017</v>
      </c>
      <c r="B5520" s="119" t="s">
        <v>13022</v>
      </c>
      <c r="C5520" s="119" t="s">
        <v>13023</v>
      </c>
      <c r="D5520" s="352" t="s">
        <v>227</v>
      </c>
      <c r="E5520" s="353">
        <v>17.920000000000002</v>
      </c>
      <c r="F5520" s="119" t="s">
        <v>14948</v>
      </c>
      <c r="G5520" s="119" t="s">
        <v>14947</v>
      </c>
      <c r="H5520" s="119" t="s">
        <v>29016</v>
      </c>
    </row>
    <row r="5521" spans="1:8" ht="15" x14ac:dyDescent="0.25">
      <c r="A5521" s="16" t="str">
        <f t="shared" si="86"/>
        <v>EIU0022</v>
      </c>
      <c r="B5521" s="119" t="s">
        <v>13407</v>
      </c>
      <c r="C5521" s="119" t="s">
        <v>13408</v>
      </c>
      <c r="D5521" s="352" t="s">
        <v>227</v>
      </c>
      <c r="E5521" s="353">
        <v>29.67</v>
      </c>
      <c r="F5521" s="119" t="s">
        <v>14948</v>
      </c>
      <c r="G5521" s="119" t="s">
        <v>14947</v>
      </c>
      <c r="H5521" s="119" t="s">
        <v>29016</v>
      </c>
    </row>
    <row r="5522" spans="1:8" ht="15" x14ac:dyDescent="0.25">
      <c r="A5522" s="16" t="str">
        <f t="shared" si="86"/>
        <v>EIU10042</v>
      </c>
      <c r="B5522" s="119" t="s">
        <v>14951</v>
      </c>
      <c r="C5522" s="119" t="s">
        <v>14950</v>
      </c>
      <c r="D5522" s="352" t="s">
        <v>229</v>
      </c>
      <c r="E5522" s="353">
        <v>414.2</v>
      </c>
      <c r="F5522" s="119" t="s">
        <v>14948</v>
      </c>
      <c r="G5522" s="119" t="s">
        <v>14947</v>
      </c>
      <c r="H5522" s="119" t="s">
        <v>29016</v>
      </c>
    </row>
    <row r="5523" spans="1:8" ht="15" x14ac:dyDescent="0.25">
      <c r="A5523" s="16" t="str">
        <f t="shared" si="86"/>
        <v>MIUC0010</v>
      </c>
      <c r="B5523" s="119" t="s">
        <v>12814</v>
      </c>
      <c r="C5523" s="119" t="s">
        <v>12815</v>
      </c>
      <c r="D5523" s="352" t="s">
        <v>1</v>
      </c>
      <c r="E5523" s="353">
        <v>300.60000000000002</v>
      </c>
      <c r="F5523" s="119" t="s">
        <v>14948</v>
      </c>
      <c r="G5523" s="119" t="s">
        <v>14947</v>
      </c>
      <c r="H5523" s="119" t="s">
        <v>29016</v>
      </c>
    </row>
    <row r="5524" spans="1:8" ht="15" x14ac:dyDescent="0.25">
      <c r="A5524" s="16" t="str">
        <f t="shared" si="86"/>
        <v>EIU00027</v>
      </c>
      <c r="B5524" s="119" t="s">
        <v>16717</v>
      </c>
      <c r="C5524" s="119" t="s">
        <v>16718</v>
      </c>
      <c r="D5524" s="352" t="s">
        <v>227</v>
      </c>
      <c r="E5524" s="353">
        <v>250.83</v>
      </c>
      <c r="F5524" s="119" t="s">
        <v>14948</v>
      </c>
      <c r="G5524" s="119" t="s">
        <v>14947</v>
      </c>
      <c r="H5524" s="119" t="s">
        <v>29016</v>
      </c>
    </row>
    <row r="5525" spans="1:8" ht="15" x14ac:dyDescent="0.25">
      <c r="A5525" s="16" t="str">
        <f t="shared" si="86"/>
        <v>EIU00028</v>
      </c>
      <c r="B5525" s="119" t="s">
        <v>16719</v>
      </c>
      <c r="C5525" s="119" t="s">
        <v>16720</v>
      </c>
      <c r="D5525" s="352" t="s">
        <v>229</v>
      </c>
      <c r="E5525" s="353">
        <v>191.74</v>
      </c>
      <c r="F5525" s="119" t="s">
        <v>14948</v>
      </c>
      <c r="G5525" s="119" t="s">
        <v>14947</v>
      </c>
      <c r="H5525" s="119" t="s">
        <v>29016</v>
      </c>
    </row>
    <row r="5526" spans="1:8" ht="15" x14ac:dyDescent="0.25">
      <c r="A5526" s="16" t="str">
        <f t="shared" si="86"/>
        <v>MIUD30087</v>
      </c>
      <c r="B5526" s="119" t="s">
        <v>13027</v>
      </c>
      <c r="C5526" s="119" t="s">
        <v>12963</v>
      </c>
      <c r="D5526" s="352" t="s">
        <v>173</v>
      </c>
      <c r="E5526" s="353">
        <v>5782.6</v>
      </c>
      <c r="F5526" s="119" t="s">
        <v>14948</v>
      </c>
      <c r="G5526" s="119" t="s">
        <v>14947</v>
      </c>
      <c r="H5526" s="119" t="s">
        <v>29016</v>
      </c>
    </row>
    <row r="5527" spans="1:8" ht="15" x14ac:dyDescent="0.25">
      <c r="A5527" s="16" t="str">
        <f t="shared" si="86"/>
        <v>MIUC00599</v>
      </c>
      <c r="B5527" s="354" t="s">
        <v>29141</v>
      </c>
      <c r="C5527" s="355" t="s">
        <v>29142</v>
      </c>
      <c r="D5527" s="354" t="s">
        <v>1</v>
      </c>
      <c r="E5527" s="377">
        <v>200</v>
      </c>
      <c r="F5527" s="355" t="s">
        <v>14952</v>
      </c>
      <c r="G5527" s="119" t="s">
        <v>14947</v>
      </c>
      <c r="H5527" s="356">
        <v>45231</v>
      </c>
    </row>
    <row r="5528" spans="1:8" ht="15" x14ac:dyDescent="0.25">
      <c r="A5528" s="16" t="str">
        <f t="shared" si="86"/>
        <v>MIUC00598</v>
      </c>
      <c r="B5528" s="354" t="s">
        <v>29143</v>
      </c>
      <c r="C5528" s="355" t="s">
        <v>29144</v>
      </c>
      <c r="D5528" s="354" t="s">
        <v>1</v>
      </c>
      <c r="E5528" s="377">
        <v>250</v>
      </c>
      <c r="F5528" s="355" t="s">
        <v>14952</v>
      </c>
      <c r="G5528" s="119" t="s">
        <v>14947</v>
      </c>
      <c r="H5528" s="356">
        <v>45231</v>
      </c>
    </row>
    <row r="5529" spans="1:8" ht="15" x14ac:dyDescent="0.25">
      <c r="A5529" s="16" t="str">
        <f t="shared" si="86"/>
        <v>MIUC00600</v>
      </c>
      <c r="B5529" s="354" t="s">
        <v>29145</v>
      </c>
      <c r="C5529" s="355" t="s">
        <v>29146</v>
      </c>
      <c r="D5529" s="354" t="s">
        <v>1</v>
      </c>
      <c r="E5529" s="377">
        <v>150</v>
      </c>
      <c r="F5529" s="355" t="s">
        <v>14952</v>
      </c>
      <c r="G5529" s="119" t="s">
        <v>14947</v>
      </c>
      <c r="H5529" s="356">
        <v>45231</v>
      </c>
    </row>
    <row r="5530" spans="1:8" ht="15" x14ac:dyDescent="0.25">
      <c r="A5530" s="16" t="str">
        <f t="shared" si="86"/>
        <v>MIUC00601</v>
      </c>
      <c r="B5530" s="354" t="s">
        <v>29147</v>
      </c>
      <c r="C5530" s="355" t="s">
        <v>29148</v>
      </c>
      <c r="D5530" s="354" t="s">
        <v>1</v>
      </c>
      <c r="E5530" s="377">
        <v>100</v>
      </c>
      <c r="F5530" s="355" t="s">
        <v>14952</v>
      </c>
      <c r="G5530" s="119" t="s">
        <v>14947</v>
      </c>
      <c r="H5530" s="356">
        <v>45231</v>
      </c>
    </row>
    <row r="5531" spans="1:8" ht="15" x14ac:dyDescent="0.25">
      <c r="A5531" s="16" t="str">
        <f t="shared" si="86"/>
        <v>MIUC00602</v>
      </c>
      <c r="B5531" s="354" t="s">
        <v>29149</v>
      </c>
      <c r="C5531" s="355" t="s">
        <v>29150</v>
      </c>
      <c r="D5531" s="354" t="s">
        <v>1</v>
      </c>
      <c r="E5531" s="377">
        <v>40</v>
      </c>
      <c r="F5531" s="355" t="s">
        <v>14952</v>
      </c>
      <c r="G5531" s="119" t="s">
        <v>14947</v>
      </c>
      <c r="H5531" s="356">
        <v>45231</v>
      </c>
    </row>
    <row r="5532" spans="1:8" ht="15" x14ac:dyDescent="0.25">
      <c r="A5532" s="16" t="str">
        <f t="shared" si="86"/>
        <v>MIUC00603</v>
      </c>
      <c r="B5532" s="354" t="s">
        <v>29151</v>
      </c>
      <c r="C5532" s="355" t="s">
        <v>29152</v>
      </c>
      <c r="D5532" s="354" t="s">
        <v>1</v>
      </c>
      <c r="E5532" s="377">
        <v>60</v>
      </c>
      <c r="F5532" s="355" t="s">
        <v>14952</v>
      </c>
      <c r="G5532" s="119" t="s">
        <v>14947</v>
      </c>
      <c r="H5532" s="356">
        <v>45231</v>
      </c>
    </row>
    <row r="5533" spans="1:8" ht="15" x14ac:dyDescent="0.25">
      <c r="A5533" s="16" t="str">
        <f t="shared" si="86"/>
        <v>MIUC00604</v>
      </c>
      <c r="B5533" s="354" t="s">
        <v>29153</v>
      </c>
      <c r="C5533" s="355" t="s">
        <v>29154</v>
      </c>
      <c r="D5533" s="354" t="s">
        <v>1</v>
      </c>
      <c r="E5533" s="377">
        <v>60</v>
      </c>
      <c r="F5533" s="355" t="s">
        <v>14952</v>
      </c>
      <c r="G5533" s="119" t="s">
        <v>14947</v>
      </c>
      <c r="H5533" s="356">
        <v>45231</v>
      </c>
    </row>
    <row r="5534" spans="1:8" ht="15" x14ac:dyDescent="0.25">
      <c r="A5534" s="16" t="str">
        <f t="shared" si="86"/>
        <v>MIUC00605</v>
      </c>
      <c r="B5534" s="354" t="s">
        <v>29155</v>
      </c>
      <c r="C5534" s="355" t="s">
        <v>29156</v>
      </c>
      <c r="D5534" s="354" t="s">
        <v>1</v>
      </c>
      <c r="E5534" s="377">
        <v>200</v>
      </c>
      <c r="F5534" s="355" t="s">
        <v>14952</v>
      </c>
      <c r="G5534" s="119" t="s">
        <v>14947</v>
      </c>
      <c r="H5534" s="356">
        <v>45231</v>
      </c>
    </row>
    <row r="5535" spans="1:8" ht="15" x14ac:dyDescent="0.25">
      <c r="A5535" s="16" t="str">
        <f t="shared" si="86"/>
        <v>MIUC00606</v>
      </c>
      <c r="B5535" s="354" t="s">
        <v>29157</v>
      </c>
      <c r="C5535" s="355" t="s">
        <v>29158</v>
      </c>
      <c r="D5535" s="354" t="s">
        <v>1</v>
      </c>
      <c r="E5535" s="377">
        <v>100</v>
      </c>
      <c r="F5535" s="355" t="s">
        <v>14952</v>
      </c>
      <c r="G5535" s="119" t="s">
        <v>14947</v>
      </c>
      <c r="H5535" s="356">
        <v>45231</v>
      </c>
    </row>
    <row r="5536" spans="1:8" ht="15" x14ac:dyDescent="0.25">
      <c r="A5536" s="16" t="str">
        <f t="shared" si="86"/>
        <v>MIUC00607</v>
      </c>
      <c r="B5536" s="354" t="s">
        <v>29159</v>
      </c>
      <c r="C5536" s="355" t="s">
        <v>29160</v>
      </c>
      <c r="D5536" s="354" t="s">
        <v>1</v>
      </c>
      <c r="E5536" s="377">
        <v>400</v>
      </c>
      <c r="F5536" s="355" t="s">
        <v>14952</v>
      </c>
      <c r="G5536" s="119" t="s">
        <v>14947</v>
      </c>
      <c r="H5536" s="356">
        <v>45231</v>
      </c>
    </row>
    <row r="5537" spans="1:8" ht="15" x14ac:dyDescent="0.25">
      <c r="A5537" s="16" t="str">
        <f t="shared" si="86"/>
        <v>MIUC00608</v>
      </c>
      <c r="B5537" s="354" t="s">
        <v>29161</v>
      </c>
      <c r="C5537" s="355" t="s">
        <v>29162</v>
      </c>
      <c r="D5537" s="354" t="s">
        <v>1</v>
      </c>
      <c r="E5537" s="377">
        <v>150</v>
      </c>
      <c r="F5537" s="355" t="s">
        <v>14952</v>
      </c>
      <c r="G5537" s="119" t="s">
        <v>14947</v>
      </c>
      <c r="H5537" s="356">
        <v>45231</v>
      </c>
    </row>
    <row r="5538" spans="1:8" ht="15" x14ac:dyDescent="0.25">
      <c r="A5538" s="16" t="str">
        <f t="shared" si="86"/>
        <v>MIUC00609</v>
      </c>
      <c r="B5538" s="354" t="s">
        <v>29163</v>
      </c>
      <c r="C5538" s="355" t="s">
        <v>29164</v>
      </c>
      <c r="D5538" s="354" t="s">
        <v>1</v>
      </c>
      <c r="E5538" s="377">
        <v>100</v>
      </c>
      <c r="F5538" s="355" t="s">
        <v>14952</v>
      </c>
      <c r="G5538" s="119" t="s">
        <v>14947</v>
      </c>
      <c r="H5538" s="356">
        <v>45231</v>
      </c>
    </row>
    <row r="5539" spans="1:8" ht="15" x14ac:dyDescent="0.25">
      <c r="A5539" s="16" t="str">
        <f t="shared" si="86"/>
        <v>MIUC00610</v>
      </c>
      <c r="B5539" s="354" t="s">
        <v>29165</v>
      </c>
      <c r="C5539" s="355" t="s">
        <v>29166</v>
      </c>
      <c r="D5539" s="354" t="s">
        <v>1</v>
      </c>
      <c r="E5539" s="377">
        <v>100</v>
      </c>
      <c r="F5539" s="355" t="s">
        <v>14952</v>
      </c>
      <c r="G5539" s="119" t="s">
        <v>14947</v>
      </c>
      <c r="H5539" s="356">
        <v>45231</v>
      </c>
    </row>
    <row r="5540" spans="1:8" ht="15" x14ac:dyDescent="0.25">
      <c r="A5540" s="16" t="str">
        <f t="shared" si="86"/>
        <v>MIUC00611</v>
      </c>
      <c r="B5540" s="354" t="s">
        <v>29167</v>
      </c>
      <c r="C5540" s="355" t="s">
        <v>29168</v>
      </c>
      <c r="D5540" s="354" t="s">
        <v>1</v>
      </c>
      <c r="E5540" s="377">
        <v>100</v>
      </c>
      <c r="F5540" s="355" t="s">
        <v>14952</v>
      </c>
      <c r="G5540" s="119" t="s">
        <v>14947</v>
      </c>
      <c r="H5540" s="356">
        <v>45231</v>
      </c>
    </row>
    <row r="5541" spans="1:8" ht="15" x14ac:dyDescent="0.25">
      <c r="A5541" s="16" t="str">
        <f t="shared" si="86"/>
        <v>MIUC00612</v>
      </c>
      <c r="B5541" s="354" t="s">
        <v>29169</v>
      </c>
      <c r="C5541" s="355" t="s">
        <v>29170</v>
      </c>
      <c r="D5541" s="354" t="s">
        <v>1</v>
      </c>
      <c r="E5541" s="377">
        <v>100</v>
      </c>
      <c r="F5541" s="355" t="s">
        <v>14952</v>
      </c>
      <c r="G5541" s="119" t="s">
        <v>14947</v>
      </c>
      <c r="H5541" s="356">
        <v>45231</v>
      </c>
    </row>
    <row r="5542" spans="1:8" ht="15" x14ac:dyDescent="0.25">
      <c r="A5542" s="16" t="str">
        <f t="shared" si="86"/>
        <v>MIUC00613</v>
      </c>
      <c r="B5542" s="354" t="s">
        <v>29171</v>
      </c>
      <c r="C5542" s="355" t="s">
        <v>29172</v>
      </c>
      <c r="D5542" s="354" t="s">
        <v>1</v>
      </c>
      <c r="E5542" s="377">
        <v>40</v>
      </c>
      <c r="F5542" s="355" t="s">
        <v>14952</v>
      </c>
      <c r="G5542" s="119" t="s">
        <v>14947</v>
      </c>
      <c r="H5542" s="356">
        <v>45231</v>
      </c>
    </row>
    <row r="5543" spans="1:8" ht="15" x14ac:dyDescent="0.25">
      <c r="A5543" s="16" t="str">
        <f t="shared" si="86"/>
        <v>MIUC00614</v>
      </c>
      <c r="B5543" s="354" t="s">
        <v>29173</v>
      </c>
      <c r="C5543" s="355" t="s">
        <v>29174</v>
      </c>
      <c r="D5543" s="354" t="s">
        <v>1</v>
      </c>
      <c r="E5543" s="377">
        <v>100</v>
      </c>
      <c r="F5543" s="355" t="s">
        <v>14952</v>
      </c>
      <c r="G5543" s="119" t="s">
        <v>14947</v>
      </c>
      <c r="H5543" s="356">
        <v>45231</v>
      </c>
    </row>
    <row r="5544" spans="1:8" ht="15" x14ac:dyDescent="0.25">
      <c r="A5544" s="16" t="str">
        <f t="shared" si="86"/>
        <v>MIUC00615</v>
      </c>
      <c r="B5544" s="354" t="s">
        <v>29175</v>
      </c>
      <c r="C5544" s="355" t="s">
        <v>29176</v>
      </c>
      <c r="D5544" s="354" t="s">
        <v>1</v>
      </c>
      <c r="E5544" s="377">
        <v>100</v>
      </c>
      <c r="F5544" s="355" t="s">
        <v>14952</v>
      </c>
      <c r="G5544" s="119" t="s">
        <v>14947</v>
      </c>
      <c r="H5544" s="356">
        <v>45231</v>
      </c>
    </row>
    <row r="5545" spans="1:8" ht="15" x14ac:dyDescent="0.25">
      <c r="A5545" s="16" t="str">
        <f t="shared" si="86"/>
        <v>MIUC00616</v>
      </c>
      <c r="B5545" s="354" t="s">
        <v>29177</v>
      </c>
      <c r="C5545" s="355" t="s">
        <v>29178</v>
      </c>
      <c r="D5545" s="354" t="s">
        <v>1</v>
      </c>
      <c r="E5545" s="377">
        <v>100</v>
      </c>
      <c r="F5545" s="355" t="s">
        <v>14952</v>
      </c>
      <c r="G5545" s="119" t="s">
        <v>14947</v>
      </c>
      <c r="H5545" s="356">
        <v>45231</v>
      </c>
    </row>
    <row r="5546" spans="1:8" ht="15" x14ac:dyDescent="0.25">
      <c r="A5546" s="16" t="str">
        <f t="shared" si="86"/>
        <v>MIUC00617</v>
      </c>
      <c r="B5546" s="354" t="s">
        <v>29179</v>
      </c>
      <c r="C5546" s="355" t="s">
        <v>29180</v>
      </c>
      <c r="D5546" s="354" t="s">
        <v>1</v>
      </c>
      <c r="E5546" s="377">
        <v>100</v>
      </c>
      <c r="F5546" s="355" t="s">
        <v>14952</v>
      </c>
      <c r="G5546" s="119" t="s">
        <v>14947</v>
      </c>
      <c r="H5546" s="356">
        <v>45231</v>
      </c>
    </row>
    <row r="5547" spans="1:8" ht="15" x14ac:dyDescent="0.25">
      <c r="A5547" s="16" t="str">
        <f t="shared" si="86"/>
        <v>MIUC00618</v>
      </c>
      <c r="B5547" s="354" t="s">
        <v>29181</v>
      </c>
      <c r="C5547" s="355" t="s">
        <v>29182</v>
      </c>
      <c r="D5547" s="354" t="s">
        <v>1</v>
      </c>
      <c r="E5547" s="377">
        <v>130</v>
      </c>
      <c r="F5547" s="355" t="s">
        <v>14952</v>
      </c>
      <c r="G5547" s="119" t="s">
        <v>14947</v>
      </c>
      <c r="H5547" s="356">
        <v>45231</v>
      </c>
    </row>
    <row r="5548" spans="1:8" ht="15" x14ac:dyDescent="0.25">
      <c r="A5548" s="16" t="str">
        <f t="shared" si="86"/>
        <v>MIUC00619</v>
      </c>
      <c r="B5548" s="354" t="s">
        <v>29183</v>
      </c>
      <c r="C5548" s="355" t="s">
        <v>29184</v>
      </c>
      <c r="D5548" s="354" t="s">
        <v>1</v>
      </c>
      <c r="E5548" s="377">
        <v>50</v>
      </c>
      <c r="F5548" s="355" t="s">
        <v>14952</v>
      </c>
      <c r="G5548" s="119" t="s">
        <v>14947</v>
      </c>
      <c r="H5548" s="356">
        <v>45231</v>
      </c>
    </row>
    <row r="5549" spans="1:8" ht="15" x14ac:dyDescent="0.25">
      <c r="A5549" s="16" t="str">
        <f t="shared" si="86"/>
        <v>MIUC00620</v>
      </c>
      <c r="B5549" s="354" t="s">
        <v>29185</v>
      </c>
      <c r="C5549" s="355" t="s">
        <v>29186</v>
      </c>
      <c r="D5549" s="354" t="s">
        <v>1</v>
      </c>
      <c r="E5549" s="377">
        <v>100</v>
      </c>
      <c r="F5549" s="355" t="s">
        <v>14952</v>
      </c>
      <c r="G5549" s="119" t="s">
        <v>14947</v>
      </c>
      <c r="H5549" s="356">
        <v>45231</v>
      </c>
    </row>
    <row r="5550" spans="1:8" ht="15" x14ac:dyDescent="0.25">
      <c r="A5550" s="16" t="str">
        <f t="shared" si="86"/>
        <v>MIUC00621</v>
      </c>
      <c r="B5550" s="354" t="s">
        <v>29187</v>
      </c>
      <c r="C5550" s="355" t="s">
        <v>29188</v>
      </c>
      <c r="D5550" s="354" t="s">
        <v>1</v>
      </c>
      <c r="E5550" s="377">
        <v>150</v>
      </c>
      <c r="F5550" s="355" t="s">
        <v>14952</v>
      </c>
      <c r="G5550" s="119" t="s">
        <v>14947</v>
      </c>
      <c r="H5550" s="356">
        <v>45231</v>
      </c>
    </row>
    <row r="5551" spans="1:8" ht="15" x14ac:dyDescent="0.25">
      <c r="A5551" s="16" t="str">
        <f t="shared" si="86"/>
        <v>MIUC00622</v>
      </c>
      <c r="B5551" s="354" t="s">
        <v>29189</v>
      </c>
      <c r="C5551" s="355" t="s">
        <v>29190</v>
      </c>
      <c r="D5551" s="354" t="s">
        <v>1</v>
      </c>
      <c r="E5551" s="377">
        <v>100</v>
      </c>
      <c r="F5551" s="355" t="s">
        <v>14952</v>
      </c>
      <c r="G5551" s="119" t="s">
        <v>14947</v>
      </c>
      <c r="H5551" s="356">
        <v>45231</v>
      </c>
    </row>
    <row r="5552" spans="1:8" ht="38.25" x14ac:dyDescent="0.25">
      <c r="A5552" s="16" t="str">
        <f t="shared" si="86"/>
        <v>EIU10055</v>
      </c>
      <c r="B5552" s="357" t="s">
        <v>29191</v>
      </c>
      <c r="C5552" s="358" t="s">
        <v>29192</v>
      </c>
      <c r="D5552" s="357" t="s">
        <v>227</v>
      </c>
      <c r="E5552" s="378">
        <v>0.21</v>
      </c>
      <c r="F5552" s="358" t="s">
        <v>14948</v>
      </c>
      <c r="G5552" s="358" t="s">
        <v>14947</v>
      </c>
      <c r="H5552" s="359">
        <v>45231</v>
      </c>
    </row>
    <row r="5553" spans="1:8" ht="38.25" x14ac:dyDescent="0.25">
      <c r="A5553" s="16" t="str">
        <f t="shared" si="86"/>
        <v>EIU10056</v>
      </c>
      <c r="B5553" s="357" t="s">
        <v>29193</v>
      </c>
      <c r="C5553" s="358" t="s">
        <v>29192</v>
      </c>
      <c r="D5553" s="357" t="s">
        <v>229</v>
      </c>
      <c r="E5553" s="378">
        <v>0.14000000000000001</v>
      </c>
      <c r="F5553" s="358" t="s">
        <v>14948</v>
      </c>
      <c r="G5553" s="358" t="s">
        <v>14947</v>
      </c>
      <c r="H5553" s="359">
        <v>45231</v>
      </c>
    </row>
  </sheetData>
  <autoFilter ref="B1:E5610">
    <sortState ref="B2:E5352">
      <sortCondition ref="C1:C5352"/>
    </sortState>
  </autoFilter>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8573"/>
  <sheetViews>
    <sheetView workbookViewId="0"/>
  </sheetViews>
  <sheetFormatPr defaultRowHeight="15" x14ac:dyDescent="0.25"/>
  <cols>
    <col min="2" max="2" width="10.7109375" style="16" customWidth="1"/>
    <col min="3" max="3" width="149.5703125" style="172" customWidth="1"/>
    <col min="4" max="4" width="10.85546875" style="16" customWidth="1"/>
    <col min="5" max="5" width="16" style="16" bestFit="1" customWidth="1"/>
    <col min="8" max="8" width="11.85546875" customWidth="1"/>
    <col min="258" max="258" width="10.7109375" customWidth="1"/>
    <col min="259" max="259" width="149.5703125" customWidth="1"/>
    <col min="260" max="260" width="10.85546875" customWidth="1"/>
    <col min="261" max="261" width="16" bestFit="1" customWidth="1"/>
    <col min="264" max="264" width="11.85546875" customWidth="1"/>
    <col min="514" max="514" width="10.7109375" customWidth="1"/>
    <col min="515" max="515" width="149.5703125" customWidth="1"/>
    <col min="516" max="516" width="10.85546875" customWidth="1"/>
    <col min="517" max="517" width="16" bestFit="1" customWidth="1"/>
    <col min="520" max="520" width="11.85546875" customWidth="1"/>
    <col min="770" max="770" width="10.7109375" customWidth="1"/>
    <col min="771" max="771" width="149.5703125" customWidth="1"/>
    <col min="772" max="772" width="10.85546875" customWidth="1"/>
    <col min="773" max="773" width="16" bestFit="1" customWidth="1"/>
    <col min="776" max="776" width="11.85546875" customWidth="1"/>
    <col min="1026" max="1026" width="10.7109375" customWidth="1"/>
    <col min="1027" max="1027" width="149.5703125" customWidth="1"/>
    <col min="1028" max="1028" width="10.85546875" customWidth="1"/>
    <col min="1029" max="1029" width="16" bestFit="1" customWidth="1"/>
    <col min="1032" max="1032" width="11.85546875" customWidth="1"/>
    <col min="1282" max="1282" width="10.7109375" customWidth="1"/>
    <col min="1283" max="1283" width="149.5703125" customWidth="1"/>
    <col min="1284" max="1284" width="10.85546875" customWidth="1"/>
    <col min="1285" max="1285" width="16" bestFit="1" customWidth="1"/>
    <col min="1288" max="1288" width="11.85546875" customWidth="1"/>
    <col min="1538" max="1538" width="10.7109375" customWidth="1"/>
    <col min="1539" max="1539" width="149.5703125" customWidth="1"/>
    <col min="1540" max="1540" width="10.85546875" customWidth="1"/>
    <col min="1541" max="1541" width="16" bestFit="1" customWidth="1"/>
    <col min="1544" max="1544" width="11.85546875" customWidth="1"/>
    <col min="1794" max="1794" width="10.7109375" customWidth="1"/>
    <col min="1795" max="1795" width="149.5703125" customWidth="1"/>
    <col min="1796" max="1796" width="10.85546875" customWidth="1"/>
    <col min="1797" max="1797" width="16" bestFit="1" customWidth="1"/>
    <col min="1800" max="1800" width="11.85546875" customWidth="1"/>
    <col min="2050" max="2050" width="10.7109375" customWidth="1"/>
    <col min="2051" max="2051" width="149.5703125" customWidth="1"/>
    <col min="2052" max="2052" width="10.85546875" customWidth="1"/>
    <col min="2053" max="2053" width="16" bestFit="1" customWidth="1"/>
    <col min="2056" max="2056" width="11.85546875" customWidth="1"/>
    <col min="2306" max="2306" width="10.7109375" customWidth="1"/>
    <col min="2307" max="2307" width="149.5703125" customWidth="1"/>
    <col min="2308" max="2308" width="10.85546875" customWidth="1"/>
    <col min="2309" max="2309" width="16" bestFit="1" customWidth="1"/>
    <col min="2312" max="2312" width="11.85546875" customWidth="1"/>
    <col min="2562" max="2562" width="10.7109375" customWidth="1"/>
    <col min="2563" max="2563" width="149.5703125" customWidth="1"/>
    <col min="2564" max="2564" width="10.85546875" customWidth="1"/>
    <col min="2565" max="2565" width="16" bestFit="1" customWidth="1"/>
    <col min="2568" max="2568" width="11.85546875" customWidth="1"/>
    <col min="2818" max="2818" width="10.7109375" customWidth="1"/>
    <col min="2819" max="2819" width="149.5703125" customWidth="1"/>
    <col min="2820" max="2820" width="10.85546875" customWidth="1"/>
    <col min="2821" max="2821" width="16" bestFit="1" customWidth="1"/>
    <col min="2824" max="2824" width="11.85546875" customWidth="1"/>
    <col min="3074" max="3074" width="10.7109375" customWidth="1"/>
    <col min="3075" max="3075" width="149.5703125" customWidth="1"/>
    <col min="3076" max="3076" width="10.85546875" customWidth="1"/>
    <col min="3077" max="3077" width="16" bestFit="1" customWidth="1"/>
    <col min="3080" max="3080" width="11.85546875" customWidth="1"/>
    <col min="3330" max="3330" width="10.7109375" customWidth="1"/>
    <col min="3331" max="3331" width="149.5703125" customWidth="1"/>
    <col min="3332" max="3332" width="10.85546875" customWidth="1"/>
    <col min="3333" max="3333" width="16" bestFit="1" customWidth="1"/>
    <col min="3336" max="3336" width="11.85546875" customWidth="1"/>
    <col min="3586" max="3586" width="10.7109375" customWidth="1"/>
    <col min="3587" max="3587" width="149.5703125" customWidth="1"/>
    <col min="3588" max="3588" width="10.85546875" customWidth="1"/>
    <col min="3589" max="3589" width="16" bestFit="1" customWidth="1"/>
    <col min="3592" max="3592" width="11.85546875" customWidth="1"/>
    <col min="3842" max="3842" width="10.7109375" customWidth="1"/>
    <col min="3843" max="3843" width="149.5703125" customWidth="1"/>
    <col min="3844" max="3844" width="10.85546875" customWidth="1"/>
    <col min="3845" max="3845" width="16" bestFit="1" customWidth="1"/>
    <col min="3848" max="3848" width="11.85546875" customWidth="1"/>
    <col min="4098" max="4098" width="10.7109375" customWidth="1"/>
    <col min="4099" max="4099" width="149.5703125" customWidth="1"/>
    <col min="4100" max="4100" width="10.85546875" customWidth="1"/>
    <col min="4101" max="4101" width="16" bestFit="1" customWidth="1"/>
    <col min="4104" max="4104" width="11.85546875" customWidth="1"/>
    <col min="4354" max="4354" width="10.7109375" customWidth="1"/>
    <col min="4355" max="4355" width="149.5703125" customWidth="1"/>
    <col min="4356" max="4356" width="10.85546875" customWidth="1"/>
    <col min="4357" max="4357" width="16" bestFit="1" customWidth="1"/>
    <col min="4360" max="4360" width="11.85546875" customWidth="1"/>
    <col min="4610" max="4610" width="10.7109375" customWidth="1"/>
    <col min="4611" max="4611" width="149.5703125" customWidth="1"/>
    <col min="4612" max="4612" width="10.85546875" customWidth="1"/>
    <col min="4613" max="4613" width="16" bestFit="1" customWidth="1"/>
    <col min="4616" max="4616" width="11.85546875" customWidth="1"/>
    <col min="4866" max="4866" width="10.7109375" customWidth="1"/>
    <col min="4867" max="4867" width="149.5703125" customWidth="1"/>
    <col min="4868" max="4868" width="10.85546875" customWidth="1"/>
    <col min="4869" max="4869" width="16" bestFit="1" customWidth="1"/>
    <col min="4872" max="4872" width="11.85546875" customWidth="1"/>
    <col min="5122" max="5122" width="10.7109375" customWidth="1"/>
    <col min="5123" max="5123" width="149.5703125" customWidth="1"/>
    <col min="5124" max="5124" width="10.85546875" customWidth="1"/>
    <col min="5125" max="5125" width="16" bestFit="1" customWidth="1"/>
    <col min="5128" max="5128" width="11.85546875" customWidth="1"/>
    <col min="5378" max="5378" width="10.7109375" customWidth="1"/>
    <col min="5379" max="5379" width="149.5703125" customWidth="1"/>
    <col min="5380" max="5380" width="10.85546875" customWidth="1"/>
    <col min="5381" max="5381" width="16" bestFit="1" customWidth="1"/>
    <col min="5384" max="5384" width="11.85546875" customWidth="1"/>
    <col min="5634" max="5634" width="10.7109375" customWidth="1"/>
    <col min="5635" max="5635" width="149.5703125" customWidth="1"/>
    <col min="5636" max="5636" width="10.85546875" customWidth="1"/>
    <col min="5637" max="5637" width="16" bestFit="1" customWidth="1"/>
    <col min="5640" max="5640" width="11.85546875" customWidth="1"/>
    <col min="5890" max="5890" width="10.7109375" customWidth="1"/>
    <col min="5891" max="5891" width="149.5703125" customWidth="1"/>
    <col min="5892" max="5892" width="10.85546875" customWidth="1"/>
    <col min="5893" max="5893" width="16" bestFit="1" customWidth="1"/>
    <col min="5896" max="5896" width="11.85546875" customWidth="1"/>
    <col min="6146" max="6146" width="10.7109375" customWidth="1"/>
    <col min="6147" max="6147" width="149.5703125" customWidth="1"/>
    <col min="6148" max="6148" width="10.85546875" customWidth="1"/>
    <col min="6149" max="6149" width="16" bestFit="1" customWidth="1"/>
    <col min="6152" max="6152" width="11.85546875" customWidth="1"/>
    <col min="6402" max="6402" width="10.7109375" customWidth="1"/>
    <col min="6403" max="6403" width="149.5703125" customWidth="1"/>
    <col min="6404" max="6404" width="10.85546875" customWidth="1"/>
    <col min="6405" max="6405" width="16" bestFit="1" customWidth="1"/>
    <col min="6408" max="6408" width="11.85546875" customWidth="1"/>
    <col min="6658" max="6658" width="10.7109375" customWidth="1"/>
    <col min="6659" max="6659" width="149.5703125" customWidth="1"/>
    <col min="6660" max="6660" width="10.85546875" customWidth="1"/>
    <col min="6661" max="6661" width="16" bestFit="1" customWidth="1"/>
    <col min="6664" max="6664" width="11.85546875" customWidth="1"/>
    <col min="6914" max="6914" width="10.7109375" customWidth="1"/>
    <col min="6915" max="6915" width="149.5703125" customWidth="1"/>
    <col min="6916" max="6916" width="10.85546875" customWidth="1"/>
    <col min="6917" max="6917" width="16" bestFit="1" customWidth="1"/>
    <col min="6920" max="6920" width="11.85546875" customWidth="1"/>
    <col min="7170" max="7170" width="10.7109375" customWidth="1"/>
    <col min="7171" max="7171" width="149.5703125" customWidth="1"/>
    <col min="7172" max="7172" width="10.85546875" customWidth="1"/>
    <col min="7173" max="7173" width="16" bestFit="1" customWidth="1"/>
    <col min="7176" max="7176" width="11.85546875" customWidth="1"/>
    <col min="7426" max="7426" width="10.7109375" customWidth="1"/>
    <col min="7427" max="7427" width="149.5703125" customWidth="1"/>
    <col min="7428" max="7428" width="10.85546875" customWidth="1"/>
    <col min="7429" max="7429" width="16" bestFit="1" customWidth="1"/>
    <col min="7432" max="7432" width="11.85546875" customWidth="1"/>
    <col min="7682" max="7682" width="10.7109375" customWidth="1"/>
    <col min="7683" max="7683" width="149.5703125" customWidth="1"/>
    <col min="7684" max="7684" width="10.85546875" customWidth="1"/>
    <col min="7685" max="7685" width="16" bestFit="1" customWidth="1"/>
    <col min="7688" max="7688" width="11.85546875" customWidth="1"/>
    <col min="7938" max="7938" width="10.7109375" customWidth="1"/>
    <col min="7939" max="7939" width="149.5703125" customWidth="1"/>
    <col min="7940" max="7940" width="10.85546875" customWidth="1"/>
    <col min="7941" max="7941" width="16" bestFit="1" customWidth="1"/>
    <col min="7944" max="7944" width="11.85546875" customWidth="1"/>
    <col min="8194" max="8194" width="10.7109375" customWidth="1"/>
    <col min="8195" max="8195" width="149.5703125" customWidth="1"/>
    <col min="8196" max="8196" width="10.85546875" customWidth="1"/>
    <col min="8197" max="8197" width="16" bestFit="1" customWidth="1"/>
    <col min="8200" max="8200" width="11.85546875" customWidth="1"/>
    <col min="8450" max="8450" width="10.7109375" customWidth="1"/>
    <col min="8451" max="8451" width="149.5703125" customWidth="1"/>
    <col min="8452" max="8452" width="10.85546875" customWidth="1"/>
    <col min="8453" max="8453" width="16" bestFit="1" customWidth="1"/>
    <col min="8456" max="8456" width="11.85546875" customWidth="1"/>
    <col min="8706" max="8706" width="10.7109375" customWidth="1"/>
    <col min="8707" max="8707" width="149.5703125" customWidth="1"/>
    <col min="8708" max="8708" width="10.85546875" customWidth="1"/>
    <col min="8709" max="8709" width="16" bestFit="1" customWidth="1"/>
    <col min="8712" max="8712" width="11.85546875" customWidth="1"/>
    <col min="8962" max="8962" width="10.7109375" customWidth="1"/>
    <col min="8963" max="8963" width="149.5703125" customWidth="1"/>
    <col min="8964" max="8964" width="10.85546875" customWidth="1"/>
    <col min="8965" max="8965" width="16" bestFit="1" customWidth="1"/>
    <col min="8968" max="8968" width="11.85546875" customWidth="1"/>
    <col min="9218" max="9218" width="10.7109375" customWidth="1"/>
    <col min="9219" max="9219" width="149.5703125" customWidth="1"/>
    <col min="9220" max="9220" width="10.85546875" customWidth="1"/>
    <col min="9221" max="9221" width="16" bestFit="1" customWidth="1"/>
    <col min="9224" max="9224" width="11.85546875" customWidth="1"/>
    <col min="9474" max="9474" width="10.7109375" customWidth="1"/>
    <col min="9475" max="9475" width="149.5703125" customWidth="1"/>
    <col min="9476" max="9476" width="10.85546875" customWidth="1"/>
    <col min="9477" max="9477" width="16" bestFit="1" customWidth="1"/>
    <col min="9480" max="9480" width="11.85546875" customWidth="1"/>
    <col min="9730" max="9730" width="10.7109375" customWidth="1"/>
    <col min="9731" max="9731" width="149.5703125" customWidth="1"/>
    <col min="9732" max="9732" width="10.85546875" customWidth="1"/>
    <col min="9733" max="9733" width="16" bestFit="1" customWidth="1"/>
    <col min="9736" max="9736" width="11.85546875" customWidth="1"/>
    <col min="9986" max="9986" width="10.7109375" customWidth="1"/>
    <col min="9987" max="9987" width="149.5703125" customWidth="1"/>
    <col min="9988" max="9988" width="10.85546875" customWidth="1"/>
    <col min="9989" max="9989" width="16" bestFit="1" customWidth="1"/>
    <col min="9992" max="9992" width="11.85546875" customWidth="1"/>
    <col min="10242" max="10242" width="10.7109375" customWidth="1"/>
    <col min="10243" max="10243" width="149.5703125" customWidth="1"/>
    <col min="10244" max="10244" width="10.85546875" customWidth="1"/>
    <col min="10245" max="10245" width="16" bestFit="1" customWidth="1"/>
    <col min="10248" max="10248" width="11.85546875" customWidth="1"/>
    <col min="10498" max="10498" width="10.7109375" customWidth="1"/>
    <col min="10499" max="10499" width="149.5703125" customWidth="1"/>
    <col min="10500" max="10500" width="10.85546875" customWidth="1"/>
    <col min="10501" max="10501" width="16" bestFit="1" customWidth="1"/>
    <col min="10504" max="10504" width="11.85546875" customWidth="1"/>
    <col min="10754" max="10754" width="10.7109375" customWidth="1"/>
    <col min="10755" max="10755" width="149.5703125" customWidth="1"/>
    <col min="10756" max="10756" width="10.85546875" customWidth="1"/>
    <col min="10757" max="10757" width="16" bestFit="1" customWidth="1"/>
    <col min="10760" max="10760" width="11.85546875" customWidth="1"/>
    <col min="11010" max="11010" width="10.7109375" customWidth="1"/>
    <col min="11011" max="11011" width="149.5703125" customWidth="1"/>
    <col min="11012" max="11012" width="10.85546875" customWidth="1"/>
    <col min="11013" max="11013" width="16" bestFit="1" customWidth="1"/>
    <col min="11016" max="11016" width="11.85546875" customWidth="1"/>
    <col min="11266" max="11266" width="10.7109375" customWidth="1"/>
    <col min="11267" max="11267" width="149.5703125" customWidth="1"/>
    <col min="11268" max="11268" width="10.85546875" customWidth="1"/>
    <col min="11269" max="11269" width="16" bestFit="1" customWidth="1"/>
    <col min="11272" max="11272" width="11.85546875" customWidth="1"/>
    <col min="11522" max="11522" width="10.7109375" customWidth="1"/>
    <col min="11523" max="11523" width="149.5703125" customWidth="1"/>
    <col min="11524" max="11524" width="10.85546875" customWidth="1"/>
    <col min="11525" max="11525" width="16" bestFit="1" customWidth="1"/>
    <col min="11528" max="11528" width="11.85546875" customWidth="1"/>
    <col min="11778" max="11778" width="10.7109375" customWidth="1"/>
    <col min="11779" max="11779" width="149.5703125" customWidth="1"/>
    <col min="11780" max="11780" width="10.85546875" customWidth="1"/>
    <col min="11781" max="11781" width="16" bestFit="1" customWidth="1"/>
    <col min="11784" max="11784" width="11.85546875" customWidth="1"/>
    <col min="12034" max="12034" width="10.7109375" customWidth="1"/>
    <col min="12035" max="12035" width="149.5703125" customWidth="1"/>
    <col min="12036" max="12036" width="10.85546875" customWidth="1"/>
    <col min="12037" max="12037" width="16" bestFit="1" customWidth="1"/>
    <col min="12040" max="12040" width="11.85546875" customWidth="1"/>
    <col min="12290" max="12290" width="10.7109375" customWidth="1"/>
    <col min="12291" max="12291" width="149.5703125" customWidth="1"/>
    <col min="12292" max="12292" width="10.85546875" customWidth="1"/>
    <col min="12293" max="12293" width="16" bestFit="1" customWidth="1"/>
    <col min="12296" max="12296" width="11.85546875" customWidth="1"/>
    <col min="12546" max="12546" width="10.7109375" customWidth="1"/>
    <col min="12547" max="12547" width="149.5703125" customWidth="1"/>
    <col min="12548" max="12548" width="10.85546875" customWidth="1"/>
    <col min="12549" max="12549" width="16" bestFit="1" customWidth="1"/>
    <col min="12552" max="12552" width="11.85546875" customWidth="1"/>
    <col min="12802" max="12802" width="10.7109375" customWidth="1"/>
    <col min="12803" max="12803" width="149.5703125" customWidth="1"/>
    <col min="12804" max="12804" width="10.85546875" customWidth="1"/>
    <col min="12805" max="12805" width="16" bestFit="1" customWidth="1"/>
    <col min="12808" max="12808" width="11.85546875" customWidth="1"/>
    <col min="13058" max="13058" width="10.7109375" customWidth="1"/>
    <col min="13059" max="13059" width="149.5703125" customWidth="1"/>
    <col min="13060" max="13060" width="10.85546875" customWidth="1"/>
    <col min="13061" max="13061" width="16" bestFit="1" customWidth="1"/>
    <col min="13064" max="13064" width="11.85546875" customWidth="1"/>
    <col min="13314" max="13314" width="10.7109375" customWidth="1"/>
    <col min="13315" max="13315" width="149.5703125" customWidth="1"/>
    <col min="13316" max="13316" width="10.85546875" customWidth="1"/>
    <col min="13317" max="13317" width="16" bestFit="1" customWidth="1"/>
    <col min="13320" max="13320" width="11.85546875" customWidth="1"/>
    <col min="13570" max="13570" width="10.7109375" customWidth="1"/>
    <col min="13571" max="13571" width="149.5703125" customWidth="1"/>
    <col min="13572" max="13572" width="10.85546875" customWidth="1"/>
    <col min="13573" max="13573" width="16" bestFit="1" customWidth="1"/>
    <col min="13576" max="13576" width="11.85546875" customWidth="1"/>
    <col min="13826" max="13826" width="10.7109375" customWidth="1"/>
    <col min="13827" max="13827" width="149.5703125" customWidth="1"/>
    <col min="13828" max="13828" width="10.85546875" customWidth="1"/>
    <col min="13829" max="13829" width="16" bestFit="1" customWidth="1"/>
    <col min="13832" max="13832" width="11.85546875" customWidth="1"/>
    <col min="14082" max="14082" width="10.7109375" customWidth="1"/>
    <col min="14083" max="14083" width="149.5703125" customWidth="1"/>
    <col min="14084" max="14084" width="10.85546875" customWidth="1"/>
    <col min="14085" max="14085" width="16" bestFit="1" customWidth="1"/>
    <col min="14088" max="14088" width="11.85546875" customWidth="1"/>
    <col min="14338" max="14338" width="10.7109375" customWidth="1"/>
    <col min="14339" max="14339" width="149.5703125" customWidth="1"/>
    <col min="14340" max="14340" width="10.85546875" customWidth="1"/>
    <col min="14341" max="14341" width="16" bestFit="1" customWidth="1"/>
    <col min="14344" max="14344" width="11.85546875" customWidth="1"/>
    <col min="14594" max="14594" width="10.7109375" customWidth="1"/>
    <col min="14595" max="14595" width="149.5703125" customWidth="1"/>
    <col min="14596" max="14596" width="10.85546875" customWidth="1"/>
    <col min="14597" max="14597" width="16" bestFit="1" customWidth="1"/>
    <col min="14600" max="14600" width="11.85546875" customWidth="1"/>
    <col min="14850" max="14850" width="10.7109375" customWidth="1"/>
    <col min="14851" max="14851" width="149.5703125" customWidth="1"/>
    <col min="14852" max="14852" width="10.85546875" customWidth="1"/>
    <col min="14853" max="14853" width="16" bestFit="1" customWidth="1"/>
    <col min="14856" max="14856" width="11.85546875" customWidth="1"/>
    <col min="15106" max="15106" width="10.7109375" customWidth="1"/>
    <col min="15107" max="15107" width="149.5703125" customWidth="1"/>
    <col min="15108" max="15108" width="10.85546875" customWidth="1"/>
    <col min="15109" max="15109" width="16" bestFit="1" customWidth="1"/>
    <col min="15112" max="15112" width="11.85546875" customWidth="1"/>
    <col min="15362" max="15362" width="10.7109375" customWidth="1"/>
    <col min="15363" max="15363" width="149.5703125" customWidth="1"/>
    <col min="15364" max="15364" width="10.85546875" customWidth="1"/>
    <col min="15365" max="15365" width="16" bestFit="1" customWidth="1"/>
    <col min="15368" max="15368" width="11.85546875" customWidth="1"/>
    <col min="15618" max="15618" width="10.7109375" customWidth="1"/>
    <col min="15619" max="15619" width="149.5703125" customWidth="1"/>
    <col min="15620" max="15620" width="10.85546875" customWidth="1"/>
    <col min="15621" max="15621" width="16" bestFit="1" customWidth="1"/>
    <col min="15624" max="15624" width="11.85546875" customWidth="1"/>
    <col min="15874" max="15874" width="10.7109375" customWidth="1"/>
    <col min="15875" max="15875" width="149.5703125" customWidth="1"/>
    <col min="15876" max="15876" width="10.85546875" customWidth="1"/>
    <col min="15877" max="15877" width="16" bestFit="1" customWidth="1"/>
    <col min="15880" max="15880" width="11.85546875" customWidth="1"/>
    <col min="16130" max="16130" width="10.7109375" customWidth="1"/>
    <col min="16131" max="16131" width="149.5703125" customWidth="1"/>
    <col min="16132" max="16132" width="10.85546875" customWidth="1"/>
    <col min="16133" max="16133" width="16" bestFit="1" customWidth="1"/>
    <col min="16136" max="16136" width="11.85546875" customWidth="1"/>
  </cols>
  <sheetData>
    <row r="1" spans="1:5" x14ac:dyDescent="0.25">
      <c r="B1" s="16" t="s">
        <v>0</v>
      </c>
      <c r="C1" s="360" t="s">
        <v>21644</v>
      </c>
      <c r="D1" s="361" t="s">
        <v>7475</v>
      </c>
      <c r="E1" s="16" t="s">
        <v>16507</v>
      </c>
    </row>
    <row r="2" spans="1:5" x14ac:dyDescent="0.25">
      <c r="A2" s="246" t="str">
        <f>B2</f>
        <v>97141</v>
      </c>
      <c r="B2" s="362" t="s">
        <v>4537</v>
      </c>
      <c r="C2" s="362" t="s">
        <v>8398</v>
      </c>
      <c r="D2" s="362" t="s">
        <v>8399</v>
      </c>
      <c r="E2" s="363" t="s">
        <v>16124</v>
      </c>
    </row>
    <row r="3" spans="1:5" x14ac:dyDescent="0.25">
      <c r="A3" s="246" t="str">
        <f t="shared" ref="A3:A66" si="0">B3</f>
        <v>97142</v>
      </c>
      <c r="B3" s="362" t="s">
        <v>4538</v>
      </c>
      <c r="C3" s="362" t="s">
        <v>8401</v>
      </c>
      <c r="D3" s="362" t="s">
        <v>8399</v>
      </c>
      <c r="E3" s="363" t="s">
        <v>14848</v>
      </c>
    </row>
    <row r="4" spans="1:5" x14ac:dyDescent="0.25">
      <c r="A4" s="246" t="str">
        <f t="shared" si="0"/>
        <v>97143</v>
      </c>
      <c r="B4" s="362" t="s">
        <v>4539</v>
      </c>
      <c r="C4" s="362" t="s">
        <v>8402</v>
      </c>
      <c r="D4" s="362" t="s">
        <v>8399</v>
      </c>
      <c r="E4" s="363" t="s">
        <v>13589</v>
      </c>
    </row>
    <row r="5" spans="1:5" x14ac:dyDescent="0.25">
      <c r="A5" s="246" t="str">
        <f t="shared" si="0"/>
        <v>97144</v>
      </c>
      <c r="B5" s="362" t="s">
        <v>4540</v>
      </c>
      <c r="C5" s="362" t="s">
        <v>8403</v>
      </c>
      <c r="D5" s="362" t="s">
        <v>8399</v>
      </c>
      <c r="E5" s="363" t="s">
        <v>8360</v>
      </c>
    </row>
    <row r="6" spans="1:5" x14ac:dyDescent="0.25">
      <c r="A6" s="246" t="str">
        <f t="shared" si="0"/>
        <v>97145</v>
      </c>
      <c r="B6" s="362" t="s">
        <v>4541</v>
      </c>
      <c r="C6" s="362" t="s">
        <v>8405</v>
      </c>
      <c r="D6" s="362" t="s">
        <v>8399</v>
      </c>
      <c r="E6" s="363" t="s">
        <v>12646</v>
      </c>
    </row>
    <row r="7" spans="1:5" x14ac:dyDescent="0.25">
      <c r="A7" s="246" t="str">
        <f t="shared" si="0"/>
        <v>97146</v>
      </c>
      <c r="B7" s="362" t="s">
        <v>4542</v>
      </c>
      <c r="C7" s="362" t="s">
        <v>8406</v>
      </c>
      <c r="D7" s="362" t="s">
        <v>8399</v>
      </c>
      <c r="E7" s="363" t="s">
        <v>16648</v>
      </c>
    </row>
    <row r="8" spans="1:5" x14ac:dyDescent="0.25">
      <c r="A8" s="246" t="str">
        <f t="shared" si="0"/>
        <v>97147</v>
      </c>
      <c r="B8" s="362" t="s">
        <v>4543</v>
      </c>
      <c r="C8" s="362" t="s">
        <v>8407</v>
      </c>
      <c r="D8" s="362" t="s">
        <v>8399</v>
      </c>
      <c r="E8" s="363" t="s">
        <v>8204</v>
      </c>
    </row>
    <row r="9" spans="1:5" x14ac:dyDescent="0.25">
      <c r="A9" s="246" t="str">
        <f t="shared" si="0"/>
        <v>97148</v>
      </c>
      <c r="B9" s="362" t="s">
        <v>4544</v>
      </c>
      <c r="C9" s="362" t="s">
        <v>8408</v>
      </c>
      <c r="D9" s="362" t="s">
        <v>8399</v>
      </c>
      <c r="E9" s="363" t="s">
        <v>20256</v>
      </c>
    </row>
    <row r="10" spans="1:5" x14ac:dyDescent="0.25">
      <c r="A10" s="246" t="str">
        <f t="shared" si="0"/>
        <v>97149</v>
      </c>
      <c r="B10" s="362" t="s">
        <v>4545</v>
      </c>
      <c r="C10" s="362" t="s">
        <v>8409</v>
      </c>
      <c r="D10" s="362" t="s">
        <v>8399</v>
      </c>
      <c r="E10" s="363" t="s">
        <v>27005</v>
      </c>
    </row>
    <row r="11" spans="1:5" x14ac:dyDescent="0.25">
      <c r="A11" s="246" t="str">
        <f t="shared" si="0"/>
        <v>97150</v>
      </c>
      <c r="B11" s="362" t="s">
        <v>4546</v>
      </c>
      <c r="C11" s="362" t="s">
        <v>8410</v>
      </c>
      <c r="D11" s="362" t="s">
        <v>8399</v>
      </c>
      <c r="E11" s="363" t="s">
        <v>13608</v>
      </c>
    </row>
    <row r="12" spans="1:5" x14ac:dyDescent="0.25">
      <c r="A12" s="246" t="str">
        <f t="shared" si="0"/>
        <v>97151</v>
      </c>
      <c r="B12" s="362" t="s">
        <v>4547</v>
      </c>
      <c r="C12" s="362" t="s">
        <v>8411</v>
      </c>
      <c r="D12" s="362" t="s">
        <v>8399</v>
      </c>
      <c r="E12" s="363" t="s">
        <v>14675</v>
      </c>
    </row>
    <row r="13" spans="1:5" x14ac:dyDescent="0.25">
      <c r="A13" s="246" t="str">
        <f t="shared" si="0"/>
        <v>97152</v>
      </c>
      <c r="B13" s="362" t="s">
        <v>4548</v>
      </c>
      <c r="C13" s="362" t="s">
        <v>8412</v>
      </c>
      <c r="D13" s="362" t="s">
        <v>8399</v>
      </c>
      <c r="E13" s="363" t="s">
        <v>29194</v>
      </c>
    </row>
    <row r="14" spans="1:5" x14ac:dyDescent="0.25">
      <c r="A14" s="246" t="str">
        <f t="shared" si="0"/>
        <v>97153</v>
      </c>
      <c r="B14" s="362" t="s">
        <v>4549</v>
      </c>
      <c r="C14" s="362" t="s">
        <v>8413</v>
      </c>
      <c r="D14" s="362" t="s">
        <v>8399</v>
      </c>
      <c r="E14" s="363" t="s">
        <v>15590</v>
      </c>
    </row>
    <row r="15" spans="1:5" x14ac:dyDescent="0.25">
      <c r="A15" s="246" t="str">
        <f t="shared" si="0"/>
        <v>97154</v>
      </c>
      <c r="B15" s="362" t="s">
        <v>4550</v>
      </c>
      <c r="C15" s="362" t="s">
        <v>8414</v>
      </c>
      <c r="D15" s="362" t="s">
        <v>8399</v>
      </c>
      <c r="E15" s="363" t="s">
        <v>16454</v>
      </c>
    </row>
    <row r="16" spans="1:5" x14ac:dyDescent="0.25">
      <c r="A16" s="246" t="str">
        <f t="shared" si="0"/>
        <v>97155</v>
      </c>
      <c r="B16" s="362" t="s">
        <v>4551</v>
      </c>
      <c r="C16" s="362" t="s">
        <v>8415</v>
      </c>
      <c r="D16" s="362" t="s">
        <v>8399</v>
      </c>
      <c r="E16" s="363" t="s">
        <v>21375</v>
      </c>
    </row>
    <row r="17" spans="1:5" x14ac:dyDescent="0.25">
      <c r="A17" s="246" t="str">
        <f t="shared" si="0"/>
        <v>97156</v>
      </c>
      <c r="B17" s="362" t="s">
        <v>4552</v>
      </c>
      <c r="C17" s="362" t="s">
        <v>8416</v>
      </c>
      <c r="D17" s="362" t="s">
        <v>8399</v>
      </c>
      <c r="E17" s="363" t="s">
        <v>19297</v>
      </c>
    </row>
    <row r="18" spans="1:5" x14ac:dyDescent="0.25">
      <c r="A18" s="246" t="str">
        <f t="shared" si="0"/>
        <v>97157</v>
      </c>
      <c r="B18" s="362" t="s">
        <v>4553</v>
      </c>
      <c r="C18" s="362" t="s">
        <v>8417</v>
      </c>
      <c r="D18" s="362" t="s">
        <v>8399</v>
      </c>
      <c r="E18" s="363" t="s">
        <v>7848</v>
      </c>
    </row>
    <row r="19" spans="1:5" x14ac:dyDescent="0.25">
      <c r="A19" s="246" t="str">
        <f t="shared" si="0"/>
        <v>97158</v>
      </c>
      <c r="B19" s="362" t="s">
        <v>4554</v>
      </c>
      <c r="C19" s="362" t="s">
        <v>8419</v>
      </c>
      <c r="D19" s="362" t="s">
        <v>8399</v>
      </c>
      <c r="E19" s="363" t="s">
        <v>8178</v>
      </c>
    </row>
    <row r="20" spans="1:5" x14ac:dyDescent="0.25">
      <c r="A20" s="246" t="str">
        <f t="shared" si="0"/>
        <v>97159</v>
      </c>
      <c r="B20" s="362" t="s">
        <v>4555</v>
      </c>
      <c r="C20" s="362" t="s">
        <v>8420</v>
      </c>
      <c r="D20" s="362" t="s">
        <v>8399</v>
      </c>
      <c r="E20" s="363" t="s">
        <v>14934</v>
      </c>
    </row>
    <row r="21" spans="1:5" x14ac:dyDescent="0.25">
      <c r="A21" s="246" t="str">
        <f t="shared" si="0"/>
        <v>97160</v>
      </c>
      <c r="B21" s="362" t="s">
        <v>4556</v>
      </c>
      <c r="C21" s="362" t="s">
        <v>8421</v>
      </c>
      <c r="D21" s="362" t="s">
        <v>8399</v>
      </c>
      <c r="E21" s="363" t="s">
        <v>20147</v>
      </c>
    </row>
    <row r="22" spans="1:5" x14ac:dyDescent="0.25">
      <c r="A22" s="246" t="str">
        <f t="shared" si="0"/>
        <v>97161</v>
      </c>
      <c r="B22" s="362" t="s">
        <v>4557</v>
      </c>
      <c r="C22" s="362" t="s">
        <v>8422</v>
      </c>
      <c r="D22" s="362" t="s">
        <v>8399</v>
      </c>
      <c r="E22" s="363" t="s">
        <v>14143</v>
      </c>
    </row>
    <row r="23" spans="1:5" x14ac:dyDescent="0.25">
      <c r="A23" s="246" t="str">
        <f t="shared" si="0"/>
        <v>97162</v>
      </c>
      <c r="B23" s="362" t="s">
        <v>4558</v>
      </c>
      <c r="C23" s="362" t="s">
        <v>8423</v>
      </c>
      <c r="D23" s="362" t="s">
        <v>8399</v>
      </c>
      <c r="E23" s="363" t="s">
        <v>20172</v>
      </c>
    </row>
    <row r="24" spans="1:5" x14ac:dyDescent="0.25">
      <c r="A24" s="246" t="str">
        <f t="shared" si="0"/>
        <v>97163</v>
      </c>
      <c r="B24" s="362" t="s">
        <v>4559</v>
      </c>
      <c r="C24" s="362" t="s">
        <v>8425</v>
      </c>
      <c r="D24" s="362" t="s">
        <v>8399</v>
      </c>
      <c r="E24" s="363" t="s">
        <v>7962</v>
      </c>
    </row>
    <row r="25" spans="1:5" x14ac:dyDescent="0.25">
      <c r="A25" s="246" t="str">
        <f t="shared" si="0"/>
        <v>97164</v>
      </c>
      <c r="B25" s="362" t="s">
        <v>4560</v>
      </c>
      <c r="C25" s="362" t="s">
        <v>8426</v>
      </c>
      <c r="D25" s="362" t="s">
        <v>8399</v>
      </c>
      <c r="E25" s="363" t="s">
        <v>12598</v>
      </c>
    </row>
    <row r="26" spans="1:5" x14ac:dyDescent="0.25">
      <c r="A26" s="246" t="str">
        <f t="shared" si="0"/>
        <v>97165</v>
      </c>
      <c r="B26" s="362" t="s">
        <v>4561</v>
      </c>
      <c r="C26" s="362" t="s">
        <v>8427</v>
      </c>
      <c r="D26" s="362" t="s">
        <v>8399</v>
      </c>
      <c r="E26" s="363" t="s">
        <v>7828</v>
      </c>
    </row>
    <row r="27" spans="1:5" x14ac:dyDescent="0.25">
      <c r="A27" s="246" t="str">
        <f t="shared" si="0"/>
        <v>97166</v>
      </c>
      <c r="B27" s="362" t="s">
        <v>4562</v>
      </c>
      <c r="C27" s="362" t="s">
        <v>8428</v>
      </c>
      <c r="D27" s="362" t="s">
        <v>8399</v>
      </c>
      <c r="E27" s="363" t="s">
        <v>20896</v>
      </c>
    </row>
    <row r="28" spans="1:5" x14ac:dyDescent="0.25">
      <c r="A28" s="246" t="str">
        <f t="shared" si="0"/>
        <v>97167</v>
      </c>
      <c r="B28" s="362" t="s">
        <v>4563</v>
      </c>
      <c r="C28" s="362" t="s">
        <v>8429</v>
      </c>
      <c r="D28" s="362" t="s">
        <v>8399</v>
      </c>
      <c r="E28" s="363" t="s">
        <v>12944</v>
      </c>
    </row>
    <row r="29" spans="1:5" x14ac:dyDescent="0.25">
      <c r="A29" s="246" t="str">
        <f t="shared" si="0"/>
        <v>97168</v>
      </c>
      <c r="B29" s="362" t="s">
        <v>4564</v>
      </c>
      <c r="C29" s="362" t="s">
        <v>8430</v>
      </c>
      <c r="D29" s="362" t="s">
        <v>8399</v>
      </c>
      <c r="E29" s="363" t="s">
        <v>8328</v>
      </c>
    </row>
    <row r="30" spans="1:5" x14ac:dyDescent="0.25">
      <c r="A30" s="246" t="str">
        <f t="shared" si="0"/>
        <v>97169</v>
      </c>
      <c r="B30" s="362" t="s">
        <v>4565</v>
      </c>
      <c r="C30" s="362" t="s">
        <v>8431</v>
      </c>
      <c r="D30" s="362" t="s">
        <v>8399</v>
      </c>
      <c r="E30" s="363" t="s">
        <v>16663</v>
      </c>
    </row>
    <row r="31" spans="1:5" x14ac:dyDescent="0.25">
      <c r="A31" s="246" t="str">
        <f t="shared" si="0"/>
        <v>97170</v>
      </c>
      <c r="B31" s="362" t="s">
        <v>4566</v>
      </c>
      <c r="C31" s="362" t="s">
        <v>8432</v>
      </c>
      <c r="D31" s="362" t="s">
        <v>8399</v>
      </c>
      <c r="E31" s="363" t="s">
        <v>20192</v>
      </c>
    </row>
    <row r="32" spans="1:5" x14ac:dyDescent="0.25">
      <c r="A32" s="246" t="str">
        <f t="shared" si="0"/>
        <v>97171</v>
      </c>
      <c r="B32" s="362" t="s">
        <v>4567</v>
      </c>
      <c r="C32" s="362" t="s">
        <v>8433</v>
      </c>
      <c r="D32" s="362" t="s">
        <v>8399</v>
      </c>
      <c r="E32" s="363" t="s">
        <v>21109</v>
      </c>
    </row>
    <row r="33" spans="1:5" x14ac:dyDescent="0.25">
      <c r="A33" s="246" t="str">
        <f t="shared" si="0"/>
        <v>97172</v>
      </c>
      <c r="B33" s="362" t="s">
        <v>4568</v>
      </c>
      <c r="C33" s="362" t="s">
        <v>8434</v>
      </c>
      <c r="D33" s="362" t="s">
        <v>8399</v>
      </c>
      <c r="E33" s="363" t="s">
        <v>29195</v>
      </c>
    </row>
    <row r="34" spans="1:5" x14ac:dyDescent="0.25">
      <c r="A34" s="246" t="str">
        <f t="shared" si="0"/>
        <v>97173</v>
      </c>
      <c r="B34" s="362" t="s">
        <v>4569</v>
      </c>
      <c r="C34" s="362" t="s">
        <v>8435</v>
      </c>
      <c r="D34" s="362" t="s">
        <v>8399</v>
      </c>
      <c r="E34" s="363" t="s">
        <v>15625</v>
      </c>
    </row>
    <row r="35" spans="1:5" x14ac:dyDescent="0.25">
      <c r="A35" s="246" t="str">
        <f t="shared" si="0"/>
        <v>97174</v>
      </c>
      <c r="B35" s="362" t="s">
        <v>4570</v>
      </c>
      <c r="C35" s="362" t="s">
        <v>8436</v>
      </c>
      <c r="D35" s="362" t="s">
        <v>8399</v>
      </c>
      <c r="E35" s="363" t="s">
        <v>29196</v>
      </c>
    </row>
    <row r="36" spans="1:5" x14ac:dyDescent="0.25">
      <c r="A36" s="246" t="str">
        <f t="shared" si="0"/>
        <v>97175</v>
      </c>
      <c r="B36" s="362" t="s">
        <v>4571</v>
      </c>
      <c r="C36" s="362" t="s">
        <v>8437</v>
      </c>
      <c r="D36" s="362" t="s">
        <v>8399</v>
      </c>
      <c r="E36" s="363" t="s">
        <v>29197</v>
      </c>
    </row>
    <row r="37" spans="1:5" x14ac:dyDescent="0.25">
      <c r="A37" s="246" t="str">
        <f t="shared" si="0"/>
        <v>97176</v>
      </c>
      <c r="B37" s="362" t="s">
        <v>4572</v>
      </c>
      <c r="C37" s="362" t="s">
        <v>8438</v>
      </c>
      <c r="D37" s="362" t="s">
        <v>8399</v>
      </c>
      <c r="E37" s="363" t="s">
        <v>27376</v>
      </c>
    </row>
    <row r="38" spans="1:5" x14ac:dyDescent="0.25">
      <c r="A38" s="246" t="str">
        <f t="shared" si="0"/>
        <v>97177</v>
      </c>
      <c r="B38" s="362" t="s">
        <v>4573</v>
      </c>
      <c r="C38" s="362" t="s">
        <v>8439</v>
      </c>
      <c r="D38" s="362" t="s">
        <v>8399</v>
      </c>
      <c r="E38" s="363" t="s">
        <v>21502</v>
      </c>
    </row>
    <row r="39" spans="1:5" x14ac:dyDescent="0.25">
      <c r="A39" s="246" t="str">
        <f t="shared" si="0"/>
        <v>97178</v>
      </c>
      <c r="B39" s="362" t="s">
        <v>4574</v>
      </c>
      <c r="C39" s="362" t="s">
        <v>8440</v>
      </c>
      <c r="D39" s="362" t="s">
        <v>8399</v>
      </c>
      <c r="E39" s="363" t="s">
        <v>29198</v>
      </c>
    </row>
    <row r="40" spans="1:5" x14ac:dyDescent="0.25">
      <c r="A40" s="246" t="str">
        <f t="shared" si="0"/>
        <v>97179</v>
      </c>
      <c r="B40" s="362" t="s">
        <v>4575</v>
      </c>
      <c r="C40" s="362" t="s">
        <v>8441</v>
      </c>
      <c r="D40" s="362" t="s">
        <v>8399</v>
      </c>
      <c r="E40" s="363" t="s">
        <v>29199</v>
      </c>
    </row>
    <row r="41" spans="1:5" x14ac:dyDescent="0.25">
      <c r="A41" s="246" t="str">
        <f t="shared" si="0"/>
        <v>97180</v>
      </c>
      <c r="B41" s="362" t="s">
        <v>4576</v>
      </c>
      <c r="C41" s="362" t="s">
        <v>8442</v>
      </c>
      <c r="D41" s="362" t="s">
        <v>8399</v>
      </c>
      <c r="E41" s="363" t="s">
        <v>21453</v>
      </c>
    </row>
    <row r="42" spans="1:5" x14ac:dyDescent="0.25">
      <c r="A42" s="246" t="str">
        <f t="shared" si="0"/>
        <v>97181</v>
      </c>
      <c r="B42" s="362" t="s">
        <v>4577</v>
      </c>
      <c r="C42" s="362" t="s">
        <v>8443</v>
      </c>
      <c r="D42" s="362" t="s">
        <v>8399</v>
      </c>
      <c r="E42" s="363" t="s">
        <v>20239</v>
      </c>
    </row>
    <row r="43" spans="1:5" x14ac:dyDescent="0.25">
      <c r="A43" s="246" t="str">
        <f t="shared" si="0"/>
        <v>97182</v>
      </c>
      <c r="B43" s="362" t="s">
        <v>4578</v>
      </c>
      <c r="C43" s="362" t="s">
        <v>8444</v>
      </c>
      <c r="D43" s="362" t="s">
        <v>8399</v>
      </c>
      <c r="E43" s="363" t="s">
        <v>29200</v>
      </c>
    </row>
    <row r="44" spans="1:5" x14ac:dyDescent="0.25">
      <c r="A44" s="246" t="str">
        <f t="shared" si="0"/>
        <v>97183</v>
      </c>
      <c r="B44" s="362" t="s">
        <v>4579</v>
      </c>
      <c r="C44" s="362" t="s">
        <v>8445</v>
      </c>
      <c r="D44" s="362" t="s">
        <v>8399</v>
      </c>
      <c r="E44" s="363" t="s">
        <v>20446</v>
      </c>
    </row>
    <row r="45" spans="1:5" x14ac:dyDescent="0.25">
      <c r="A45" s="246" t="str">
        <f t="shared" si="0"/>
        <v>97184</v>
      </c>
      <c r="B45" s="362" t="s">
        <v>4580</v>
      </c>
      <c r="C45" s="362" t="s">
        <v>8447</v>
      </c>
      <c r="D45" s="362" t="s">
        <v>8399</v>
      </c>
      <c r="E45" s="363" t="s">
        <v>27201</v>
      </c>
    </row>
    <row r="46" spans="1:5" x14ac:dyDescent="0.25">
      <c r="A46" s="246" t="str">
        <f t="shared" si="0"/>
        <v>97185</v>
      </c>
      <c r="B46" s="362" t="s">
        <v>4581</v>
      </c>
      <c r="C46" s="362" t="s">
        <v>8448</v>
      </c>
      <c r="D46" s="362" t="s">
        <v>8399</v>
      </c>
      <c r="E46" s="363" t="s">
        <v>29201</v>
      </c>
    </row>
    <row r="47" spans="1:5" x14ac:dyDescent="0.25">
      <c r="A47" s="246" t="str">
        <f t="shared" si="0"/>
        <v>97186</v>
      </c>
      <c r="B47" s="362" t="s">
        <v>4582</v>
      </c>
      <c r="C47" s="362" t="s">
        <v>8449</v>
      </c>
      <c r="D47" s="362" t="s">
        <v>8399</v>
      </c>
      <c r="E47" s="363" t="s">
        <v>29202</v>
      </c>
    </row>
    <row r="48" spans="1:5" x14ac:dyDescent="0.25">
      <c r="A48" s="246" t="str">
        <f t="shared" si="0"/>
        <v>97187</v>
      </c>
      <c r="B48" s="362" t="s">
        <v>4583</v>
      </c>
      <c r="C48" s="362" t="s">
        <v>8450</v>
      </c>
      <c r="D48" s="362" t="s">
        <v>8399</v>
      </c>
      <c r="E48" s="363" t="s">
        <v>20086</v>
      </c>
    </row>
    <row r="49" spans="1:5" x14ac:dyDescent="0.25">
      <c r="A49" s="246" t="str">
        <f t="shared" si="0"/>
        <v>97188</v>
      </c>
      <c r="B49" s="362" t="s">
        <v>4584</v>
      </c>
      <c r="C49" s="362" t="s">
        <v>8451</v>
      </c>
      <c r="D49" s="362" t="s">
        <v>8399</v>
      </c>
      <c r="E49" s="363" t="s">
        <v>29203</v>
      </c>
    </row>
    <row r="50" spans="1:5" x14ac:dyDescent="0.25">
      <c r="A50" s="246" t="str">
        <f t="shared" si="0"/>
        <v>97189</v>
      </c>
      <c r="B50" s="362" t="s">
        <v>4585</v>
      </c>
      <c r="C50" s="362" t="s">
        <v>8452</v>
      </c>
      <c r="D50" s="362" t="s">
        <v>8399</v>
      </c>
      <c r="E50" s="363" t="s">
        <v>29204</v>
      </c>
    </row>
    <row r="51" spans="1:5" x14ac:dyDescent="0.25">
      <c r="A51" s="246" t="str">
        <f t="shared" si="0"/>
        <v>97190</v>
      </c>
      <c r="B51" s="362" t="s">
        <v>4586</v>
      </c>
      <c r="C51" s="362" t="s">
        <v>8453</v>
      </c>
      <c r="D51" s="362" t="s">
        <v>8399</v>
      </c>
      <c r="E51" s="363" t="s">
        <v>29205</v>
      </c>
    </row>
    <row r="52" spans="1:5" x14ac:dyDescent="0.25">
      <c r="A52" s="246" t="str">
        <f t="shared" si="0"/>
        <v>97191</v>
      </c>
      <c r="B52" s="362" t="s">
        <v>4587</v>
      </c>
      <c r="C52" s="362" t="s">
        <v>8454</v>
      </c>
      <c r="D52" s="362" t="s">
        <v>8399</v>
      </c>
      <c r="E52" s="363" t="s">
        <v>29206</v>
      </c>
    </row>
    <row r="53" spans="1:5" x14ac:dyDescent="0.25">
      <c r="A53" s="246" t="str">
        <f t="shared" si="0"/>
        <v>97192</v>
      </c>
      <c r="B53" s="362" t="s">
        <v>4588</v>
      </c>
      <c r="C53" s="362" t="s">
        <v>8455</v>
      </c>
      <c r="D53" s="362" t="s">
        <v>8399</v>
      </c>
      <c r="E53" s="363" t="s">
        <v>29207</v>
      </c>
    </row>
    <row r="54" spans="1:5" x14ac:dyDescent="0.25">
      <c r="A54" s="246" t="str">
        <f t="shared" si="0"/>
        <v>90694</v>
      </c>
      <c r="B54" s="362" t="s">
        <v>1981</v>
      </c>
      <c r="C54" s="362" t="s">
        <v>8456</v>
      </c>
      <c r="D54" s="362" t="s">
        <v>8399</v>
      </c>
      <c r="E54" s="363" t="s">
        <v>29208</v>
      </c>
    </row>
    <row r="55" spans="1:5" x14ac:dyDescent="0.25">
      <c r="A55" s="246" t="str">
        <f t="shared" si="0"/>
        <v>90695</v>
      </c>
      <c r="B55" s="362" t="s">
        <v>1982</v>
      </c>
      <c r="C55" s="362" t="s">
        <v>8457</v>
      </c>
      <c r="D55" s="362" t="s">
        <v>8399</v>
      </c>
      <c r="E55" s="363" t="s">
        <v>29209</v>
      </c>
    </row>
    <row r="56" spans="1:5" x14ac:dyDescent="0.25">
      <c r="A56" s="246" t="str">
        <f t="shared" si="0"/>
        <v>90696</v>
      </c>
      <c r="B56" s="362" t="s">
        <v>1983</v>
      </c>
      <c r="C56" s="362" t="s">
        <v>8458</v>
      </c>
      <c r="D56" s="362" t="s">
        <v>8399</v>
      </c>
      <c r="E56" s="363" t="s">
        <v>29210</v>
      </c>
    </row>
    <row r="57" spans="1:5" x14ac:dyDescent="0.25">
      <c r="A57" s="246" t="str">
        <f t="shared" si="0"/>
        <v>90697</v>
      </c>
      <c r="B57" s="362" t="s">
        <v>1984</v>
      </c>
      <c r="C57" s="362" t="s">
        <v>8459</v>
      </c>
      <c r="D57" s="362" t="s">
        <v>8399</v>
      </c>
      <c r="E57" s="363" t="s">
        <v>29211</v>
      </c>
    </row>
    <row r="58" spans="1:5" x14ac:dyDescent="0.25">
      <c r="A58" s="246" t="str">
        <f t="shared" si="0"/>
        <v>90698</v>
      </c>
      <c r="B58" s="362" t="s">
        <v>1985</v>
      </c>
      <c r="C58" s="362" t="s">
        <v>8460</v>
      </c>
      <c r="D58" s="362" t="s">
        <v>8399</v>
      </c>
      <c r="E58" s="363" t="s">
        <v>29212</v>
      </c>
    </row>
    <row r="59" spans="1:5" x14ac:dyDescent="0.25">
      <c r="A59" s="246" t="str">
        <f t="shared" si="0"/>
        <v>90699</v>
      </c>
      <c r="B59" s="362" t="s">
        <v>1986</v>
      </c>
      <c r="C59" s="362" t="s">
        <v>8461</v>
      </c>
      <c r="D59" s="362" t="s">
        <v>8399</v>
      </c>
      <c r="E59" s="363" t="s">
        <v>29213</v>
      </c>
    </row>
    <row r="60" spans="1:5" x14ac:dyDescent="0.25">
      <c r="A60" s="246" t="str">
        <f t="shared" si="0"/>
        <v>90700</v>
      </c>
      <c r="B60" s="362" t="s">
        <v>1987</v>
      </c>
      <c r="C60" s="362" t="s">
        <v>8462</v>
      </c>
      <c r="D60" s="362" t="s">
        <v>8399</v>
      </c>
      <c r="E60" s="363" t="s">
        <v>29214</v>
      </c>
    </row>
    <row r="61" spans="1:5" x14ac:dyDescent="0.25">
      <c r="A61" s="246" t="str">
        <f t="shared" si="0"/>
        <v>90701</v>
      </c>
      <c r="B61" s="362" t="s">
        <v>1988</v>
      </c>
      <c r="C61" s="362" t="s">
        <v>8463</v>
      </c>
      <c r="D61" s="362" t="s">
        <v>8399</v>
      </c>
      <c r="E61" s="363" t="s">
        <v>29215</v>
      </c>
    </row>
    <row r="62" spans="1:5" x14ac:dyDescent="0.25">
      <c r="A62" s="246" t="str">
        <f t="shared" si="0"/>
        <v>90702</v>
      </c>
      <c r="B62" s="362" t="s">
        <v>1989</v>
      </c>
      <c r="C62" s="362" t="s">
        <v>8464</v>
      </c>
      <c r="D62" s="362" t="s">
        <v>8399</v>
      </c>
      <c r="E62" s="363" t="s">
        <v>29216</v>
      </c>
    </row>
    <row r="63" spans="1:5" x14ac:dyDescent="0.25">
      <c r="A63" s="246" t="str">
        <f t="shared" si="0"/>
        <v>90703</v>
      </c>
      <c r="B63" s="362" t="s">
        <v>1990</v>
      </c>
      <c r="C63" s="362" t="s">
        <v>8465</v>
      </c>
      <c r="D63" s="362" t="s">
        <v>8399</v>
      </c>
      <c r="E63" s="363" t="s">
        <v>29217</v>
      </c>
    </row>
    <row r="64" spans="1:5" x14ac:dyDescent="0.25">
      <c r="A64" s="246" t="str">
        <f t="shared" si="0"/>
        <v>90704</v>
      </c>
      <c r="B64" s="362" t="s">
        <v>1991</v>
      </c>
      <c r="C64" s="362" t="s">
        <v>8466</v>
      </c>
      <c r="D64" s="362" t="s">
        <v>8399</v>
      </c>
      <c r="E64" s="363" t="s">
        <v>29218</v>
      </c>
    </row>
    <row r="65" spans="1:5" x14ac:dyDescent="0.25">
      <c r="A65" s="246" t="str">
        <f t="shared" si="0"/>
        <v>90705</v>
      </c>
      <c r="B65" s="362" t="s">
        <v>1992</v>
      </c>
      <c r="C65" s="362" t="s">
        <v>8467</v>
      </c>
      <c r="D65" s="362" t="s">
        <v>8399</v>
      </c>
      <c r="E65" s="363" t="s">
        <v>29219</v>
      </c>
    </row>
    <row r="66" spans="1:5" x14ac:dyDescent="0.25">
      <c r="A66" s="246" t="str">
        <f t="shared" si="0"/>
        <v>90706</v>
      </c>
      <c r="B66" s="362" t="s">
        <v>1993</v>
      </c>
      <c r="C66" s="362" t="s">
        <v>8468</v>
      </c>
      <c r="D66" s="362" t="s">
        <v>8399</v>
      </c>
      <c r="E66" s="363" t="s">
        <v>29220</v>
      </c>
    </row>
    <row r="67" spans="1:5" x14ac:dyDescent="0.25">
      <c r="A67" s="246" t="str">
        <f t="shared" ref="A67:A130" si="1">B67</f>
        <v>90708</v>
      </c>
      <c r="B67" s="362" t="s">
        <v>1994</v>
      </c>
      <c r="C67" s="362" t="s">
        <v>8469</v>
      </c>
      <c r="D67" s="362" t="s">
        <v>8399</v>
      </c>
      <c r="E67" s="363" t="s">
        <v>29221</v>
      </c>
    </row>
    <row r="68" spans="1:5" x14ac:dyDescent="0.25">
      <c r="A68" s="246" t="str">
        <f t="shared" si="1"/>
        <v>90724</v>
      </c>
      <c r="B68" s="362" t="s">
        <v>1995</v>
      </c>
      <c r="C68" s="362" t="s">
        <v>8470</v>
      </c>
      <c r="D68" s="362" t="s">
        <v>8471</v>
      </c>
      <c r="E68" s="363" t="s">
        <v>8376</v>
      </c>
    </row>
    <row r="69" spans="1:5" x14ac:dyDescent="0.25">
      <c r="A69" s="246" t="str">
        <f t="shared" si="1"/>
        <v>90725</v>
      </c>
      <c r="B69" s="362" t="s">
        <v>1996</v>
      </c>
      <c r="C69" s="362" t="s">
        <v>8472</v>
      </c>
      <c r="D69" s="362" t="s">
        <v>8471</v>
      </c>
      <c r="E69" s="363" t="s">
        <v>29222</v>
      </c>
    </row>
    <row r="70" spans="1:5" x14ac:dyDescent="0.25">
      <c r="A70" s="246" t="str">
        <f t="shared" si="1"/>
        <v>90726</v>
      </c>
      <c r="B70" s="362" t="s">
        <v>1997</v>
      </c>
      <c r="C70" s="362" t="s">
        <v>8473</v>
      </c>
      <c r="D70" s="362" t="s">
        <v>8471</v>
      </c>
      <c r="E70" s="363" t="s">
        <v>15699</v>
      </c>
    </row>
    <row r="71" spans="1:5" x14ac:dyDescent="0.25">
      <c r="A71" s="246" t="str">
        <f t="shared" si="1"/>
        <v>90727</v>
      </c>
      <c r="B71" s="362" t="s">
        <v>1998</v>
      </c>
      <c r="C71" s="362" t="s">
        <v>8474</v>
      </c>
      <c r="D71" s="362" t="s">
        <v>8471</v>
      </c>
      <c r="E71" s="363" t="s">
        <v>29223</v>
      </c>
    </row>
    <row r="72" spans="1:5" x14ac:dyDescent="0.25">
      <c r="A72" s="246" t="str">
        <f t="shared" si="1"/>
        <v>90728</v>
      </c>
      <c r="B72" s="362" t="s">
        <v>1999</v>
      </c>
      <c r="C72" s="362" t="s">
        <v>8475</v>
      </c>
      <c r="D72" s="362" t="s">
        <v>8471</v>
      </c>
      <c r="E72" s="363" t="s">
        <v>20219</v>
      </c>
    </row>
    <row r="73" spans="1:5" x14ac:dyDescent="0.25">
      <c r="A73" s="246" t="str">
        <f t="shared" si="1"/>
        <v>90729</v>
      </c>
      <c r="B73" s="362" t="s">
        <v>2000</v>
      </c>
      <c r="C73" s="362" t="s">
        <v>8476</v>
      </c>
      <c r="D73" s="362" t="s">
        <v>8471</v>
      </c>
      <c r="E73" s="363" t="s">
        <v>12123</v>
      </c>
    </row>
    <row r="74" spans="1:5" x14ac:dyDescent="0.25">
      <c r="A74" s="246" t="str">
        <f t="shared" si="1"/>
        <v>90730</v>
      </c>
      <c r="B74" s="362" t="s">
        <v>2001</v>
      </c>
      <c r="C74" s="362" t="s">
        <v>8477</v>
      </c>
      <c r="D74" s="362" t="s">
        <v>8471</v>
      </c>
      <c r="E74" s="363" t="s">
        <v>29224</v>
      </c>
    </row>
    <row r="75" spans="1:5" x14ac:dyDescent="0.25">
      <c r="A75" s="246" t="str">
        <f t="shared" si="1"/>
        <v>90731</v>
      </c>
      <c r="B75" s="362" t="s">
        <v>2002</v>
      </c>
      <c r="C75" s="362" t="s">
        <v>8478</v>
      </c>
      <c r="D75" s="362" t="s">
        <v>8471</v>
      </c>
      <c r="E75" s="363" t="s">
        <v>29225</v>
      </c>
    </row>
    <row r="76" spans="1:5" x14ac:dyDescent="0.25">
      <c r="A76" s="246" t="str">
        <f t="shared" si="1"/>
        <v>90732</v>
      </c>
      <c r="B76" s="362" t="s">
        <v>2003</v>
      </c>
      <c r="C76" s="362" t="s">
        <v>8479</v>
      </c>
      <c r="D76" s="362" t="s">
        <v>8471</v>
      </c>
      <c r="E76" s="363" t="s">
        <v>29226</v>
      </c>
    </row>
    <row r="77" spans="1:5" x14ac:dyDescent="0.25">
      <c r="A77" s="246" t="str">
        <f t="shared" si="1"/>
        <v>90733</v>
      </c>
      <c r="B77" s="362" t="s">
        <v>2004</v>
      </c>
      <c r="C77" s="362" t="s">
        <v>8480</v>
      </c>
      <c r="D77" s="362" t="s">
        <v>8399</v>
      </c>
      <c r="E77" s="363" t="s">
        <v>15487</v>
      </c>
    </row>
    <row r="78" spans="1:5" x14ac:dyDescent="0.25">
      <c r="A78" s="246" t="str">
        <f t="shared" si="1"/>
        <v>90734</v>
      </c>
      <c r="B78" s="362" t="s">
        <v>2005</v>
      </c>
      <c r="C78" s="362" t="s">
        <v>8481</v>
      </c>
      <c r="D78" s="362" t="s">
        <v>8399</v>
      </c>
      <c r="E78" s="363" t="s">
        <v>14111</v>
      </c>
    </row>
    <row r="79" spans="1:5" x14ac:dyDescent="0.25">
      <c r="A79" s="246" t="str">
        <f t="shared" si="1"/>
        <v>90735</v>
      </c>
      <c r="B79" s="362" t="s">
        <v>2006</v>
      </c>
      <c r="C79" s="362" t="s">
        <v>8483</v>
      </c>
      <c r="D79" s="362" t="s">
        <v>8399</v>
      </c>
      <c r="E79" s="363" t="s">
        <v>9026</v>
      </c>
    </row>
    <row r="80" spans="1:5" x14ac:dyDescent="0.25">
      <c r="A80" s="246" t="str">
        <f t="shared" si="1"/>
        <v>90736</v>
      </c>
      <c r="B80" s="362" t="s">
        <v>2007</v>
      </c>
      <c r="C80" s="362" t="s">
        <v>8484</v>
      </c>
      <c r="D80" s="362" t="s">
        <v>8399</v>
      </c>
      <c r="E80" s="363" t="s">
        <v>7798</v>
      </c>
    </row>
    <row r="81" spans="1:5" x14ac:dyDescent="0.25">
      <c r="A81" s="246" t="str">
        <f t="shared" si="1"/>
        <v>90737</v>
      </c>
      <c r="B81" s="362" t="s">
        <v>2008</v>
      </c>
      <c r="C81" s="362" t="s">
        <v>8485</v>
      </c>
      <c r="D81" s="362" t="s">
        <v>8399</v>
      </c>
      <c r="E81" s="363" t="s">
        <v>9058</v>
      </c>
    </row>
    <row r="82" spans="1:5" x14ac:dyDescent="0.25">
      <c r="A82" s="246" t="str">
        <f t="shared" si="1"/>
        <v>90738</v>
      </c>
      <c r="B82" s="362" t="s">
        <v>2009</v>
      </c>
      <c r="C82" s="362" t="s">
        <v>8486</v>
      </c>
      <c r="D82" s="362" t="s">
        <v>8399</v>
      </c>
      <c r="E82" s="363" t="s">
        <v>8178</v>
      </c>
    </row>
    <row r="83" spans="1:5" x14ac:dyDescent="0.25">
      <c r="A83" s="246" t="str">
        <f t="shared" si="1"/>
        <v>90739</v>
      </c>
      <c r="B83" s="362" t="s">
        <v>2010</v>
      </c>
      <c r="C83" s="362" t="s">
        <v>8487</v>
      </c>
      <c r="D83" s="362" t="s">
        <v>8399</v>
      </c>
      <c r="E83" s="363" t="s">
        <v>12690</v>
      </c>
    </row>
    <row r="84" spans="1:5" x14ac:dyDescent="0.25">
      <c r="A84" s="246" t="str">
        <f t="shared" si="1"/>
        <v>90740</v>
      </c>
      <c r="B84" s="362" t="s">
        <v>2011</v>
      </c>
      <c r="C84" s="362" t="s">
        <v>8488</v>
      </c>
      <c r="D84" s="362" t="s">
        <v>8399</v>
      </c>
      <c r="E84" s="363" t="s">
        <v>24044</v>
      </c>
    </row>
    <row r="85" spans="1:5" x14ac:dyDescent="0.25">
      <c r="A85" s="246" t="str">
        <f t="shared" si="1"/>
        <v>90741</v>
      </c>
      <c r="B85" s="362" t="s">
        <v>2012</v>
      </c>
      <c r="C85" s="362" t="s">
        <v>8489</v>
      </c>
      <c r="D85" s="362" t="s">
        <v>8399</v>
      </c>
      <c r="E85" s="363" t="s">
        <v>29227</v>
      </c>
    </row>
    <row r="86" spans="1:5" x14ac:dyDescent="0.25">
      <c r="A86" s="246" t="str">
        <f t="shared" si="1"/>
        <v>90742</v>
      </c>
      <c r="B86" s="362" t="s">
        <v>2013</v>
      </c>
      <c r="C86" s="362" t="s">
        <v>8491</v>
      </c>
      <c r="D86" s="362" t="s">
        <v>8399</v>
      </c>
      <c r="E86" s="363" t="s">
        <v>8031</v>
      </c>
    </row>
    <row r="87" spans="1:5" x14ac:dyDescent="0.25">
      <c r="A87" s="246" t="str">
        <f t="shared" si="1"/>
        <v>90743</v>
      </c>
      <c r="B87" s="362" t="s">
        <v>2014</v>
      </c>
      <c r="C87" s="362" t="s">
        <v>8492</v>
      </c>
      <c r="D87" s="362" t="s">
        <v>8399</v>
      </c>
      <c r="E87" s="363" t="s">
        <v>29228</v>
      </c>
    </row>
    <row r="88" spans="1:5" x14ac:dyDescent="0.25">
      <c r="A88" s="246" t="str">
        <f t="shared" si="1"/>
        <v>90744</v>
      </c>
      <c r="B88" s="362" t="s">
        <v>2015</v>
      </c>
      <c r="C88" s="362" t="s">
        <v>8493</v>
      </c>
      <c r="D88" s="362" t="s">
        <v>8399</v>
      </c>
      <c r="E88" s="363" t="s">
        <v>7804</v>
      </c>
    </row>
    <row r="89" spans="1:5" x14ac:dyDescent="0.25">
      <c r="A89" s="246" t="str">
        <f t="shared" si="1"/>
        <v>90745</v>
      </c>
      <c r="B89" s="362" t="s">
        <v>2016</v>
      </c>
      <c r="C89" s="362" t="s">
        <v>8494</v>
      </c>
      <c r="D89" s="362" t="s">
        <v>8399</v>
      </c>
      <c r="E89" s="363" t="s">
        <v>10638</v>
      </c>
    </row>
    <row r="90" spans="1:5" x14ac:dyDescent="0.25">
      <c r="A90" s="246" t="str">
        <f t="shared" si="1"/>
        <v>90746</v>
      </c>
      <c r="B90" s="362" t="s">
        <v>2017</v>
      </c>
      <c r="C90" s="362" t="s">
        <v>8495</v>
      </c>
      <c r="D90" s="362" t="s">
        <v>8399</v>
      </c>
      <c r="E90" s="363" t="s">
        <v>7881</v>
      </c>
    </row>
    <row r="91" spans="1:5" x14ac:dyDescent="0.25">
      <c r="A91" s="246" t="str">
        <f t="shared" si="1"/>
        <v>90747</v>
      </c>
      <c r="B91" s="362" t="s">
        <v>2018</v>
      </c>
      <c r="C91" s="362" t="s">
        <v>8496</v>
      </c>
      <c r="D91" s="362" t="s">
        <v>8399</v>
      </c>
      <c r="E91" s="363" t="s">
        <v>13010</v>
      </c>
    </row>
    <row r="92" spans="1:5" x14ac:dyDescent="0.25">
      <c r="A92" s="246" t="str">
        <f t="shared" si="1"/>
        <v>94869</v>
      </c>
      <c r="B92" s="362" t="s">
        <v>3737</v>
      </c>
      <c r="C92" s="362" t="s">
        <v>8497</v>
      </c>
      <c r="D92" s="362" t="s">
        <v>8399</v>
      </c>
      <c r="E92" s="363" t="s">
        <v>29229</v>
      </c>
    </row>
    <row r="93" spans="1:5" x14ac:dyDescent="0.25">
      <c r="A93" s="246" t="str">
        <f t="shared" si="1"/>
        <v>94870</v>
      </c>
      <c r="B93" s="362" t="s">
        <v>3738</v>
      </c>
      <c r="C93" s="362" t="s">
        <v>8498</v>
      </c>
      <c r="D93" s="362" t="s">
        <v>8399</v>
      </c>
      <c r="E93" s="363" t="s">
        <v>13644</v>
      </c>
    </row>
    <row r="94" spans="1:5" x14ac:dyDescent="0.25">
      <c r="A94" s="246" t="str">
        <f t="shared" si="1"/>
        <v>94871</v>
      </c>
      <c r="B94" s="362" t="s">
        <v>3739</v>
      </c>
      <c r="C94" s="362" t="s">
        <v>8500</v>
      </c>
      <c r="D94" s="362" t="s">
        <v>8399</v>
      </c>
      <c r="E94" s="363" t="s">
        <v>29230</v>
      </c>
    </row>
    <row r="95" spans="1:5" x14ac:dyDescent="0.25">
      <c r="A95" s="246" t="str">
        <f t="shared" si="1"/>
        <v>94872</v>
      </c>
      <c r="B95" s="362" t="s">
        <v>3740</v>
      </c>
      <c r="C95" s="362" t="s">
        <v>8501</v>
      </c>
      <c r="D95" s="362" t="s">
        <v>8399</v>
      </c>
      <c r="E95" s="363" t="s">
        <v>12804</v>
      </c>
    </row>
    <row r="96" spans="1:5" x14ac:dyDescent="0.25">
      <c r="A96" s="246" t="str">
        <f t="shared" si="1"/>
        <v>94875</v>
      </c>
      <c r="B96" s="362" t="s">
        <v>3741</v>
      </c>
      <c r="C96" s="362" t="s">
        <v>8502</v>
      </c>
      <c r="D96" s="362" t="s">
        <v>8399</v>
      </c>
      <c r="E96" s="363" t="s">
        <v>29231</v>
      </c>
    </row>
    <row r="97" spans="1:5" x14ac:dyDescent="0.25">
      <c r="A97" s="246" t="str">
        <f t="shared" si="1"/>
        <v>94876</v>
      </c>
      <c r="B97" s="362" t="s">
        <v>3742</v>
      </c>
      <c r="C97" s="362" t="s">
        <v>8503</v>
      </c>
      <c r="D97" s="362" t="s">
        <v>8399</v>
      </c>
      <c r="E97" s="363" t="s">
        <v>15942</v>
      </c>
    </row>
    <row r="98" spans="1:5" x14ac:dyDescent="0.25">
      <c r="A98" s="246" t="str">
        <f t="shared" si="1"/>
        <v>94878</v>
      </c>
      <c r="B98" s="362" t="s">
        <v>3743</v>
      </c>
      <c r="C98" s="362" t="s">
        <v>13060</v>
      </c>
      <c r="D98" s="362" t="s">
        <v>8399</v>
      </c>
      <c r="E98" s="363" t="s">
        <v>21358</v>
      </c>
    </row>
    <row r="99" spans="1:5" x14ac:dyDescent="0.25">
      <c r="A99" s="246" t="str">
        <f t="shared" si="1"/>
        <v>94879</v>
      </c>
      <c r="B99" s="362" t="s">
        <v>3744</v>
      </c>
      <c r="C99" s="362" t="s">
        <v>13061</v>
      </c>
      <c r="D99" s="362" t="s">
        <v>8399</v>
      </c>
      <c r="E99" s="363" t="s">
        <v>29232</v>
      </c>
    </row>
    <row r="100" spans="1:5" x14ac:dyDescent="0.25">
      <c r="A100" s="246" t="str">
        <f t="shared" si="1"/>
        <v>94880</v>
      </c>
      <c r="B100" s="362" t="s">
        <v>3745</v>
      </c>
      <c r="C100" s="362" t="s">
        <v>13062</v>
      </c>
      <c r="D100" s="362" t="s">
        <v>8399</v>
      </c>
      <c r="E100" s="363" t="s">
        <v>21448</v>
      </c>
    </row>
    <row r="101" spans="1:5" x14ac:dyDescent="0.25">
      <c r="A101" s="246" t="str">
        <f t="shared" si="1"/>
        <v>94881</v>
      </c>
      <c r="B101" s="362" t="s">
        <v>3746</v>
      </c>
      <c r="C101" s="362" t="s">
        <v>13063</v>
      </c>
      <c r="D101" s="362" t="s">
        <v>8399</v>
      </c>
      <c r="E101" s="363" t="s">
        <v>29233</v>
      </c>
    </row>
    <row r="102" spans="1:5" x14ac:dyDescent="0.25">
      <c r="A102" s="246" t="str">
        <f t="shared" si="1"/>
        <v>94882</v>
      </c>
      <c r="B102" s="362" t="s">
        <v>3747</v>
      </c>
      <c r="C102" s="362" t="s">
        <v>13064</v>
      </c>
      <c r="D102" s="362" t="s">
        <v>8399</v>
      </c>
      <c r="E102" s="363" t="s">
        <v>29234</v>
      </c>
    </row>
    <row r="103" spans="1:5" x14ac:dyDescent="0.25">
      <c r="A103" s="246" t="str">
        <f t="shared" si="1"/>
        <v>94884</v>
      </c>
      <c r="B103" s="362" t="s">
        <v>3748</v>
      </c>
      <c r="C103" s="362" t="s">
        <v>13065</v>
      </c>
      <c r="D103" s="362" t="s">
        <v>8399</v>
      </c>
      <c r="E103" s="363" t="s">
        <v>29235</v>
      </c>
    </row>
    <row r="104" spans="1:5" x14ac:dyDescent="0.25">
      <c r="A104" s="246" t="str">
        <f t="shared" si="1"/>
        <v>97121</v>
      </c>
      <c r="B104" s="362" t="s">
        <v>4517</v>
      </c>
      <c r="C104" s="362" t="s">
        <v>8504</v>
      </c>
      <c r="D104" s="362" t="s">
        <v>8399</v>
      </c>
      <c r="E104" s="363" t="s">
        <v>8062</v>
      </c>
    </row>
    <row r="105" spans="1:5" x14ac:dyDescent="0.25">
      <c r="A105" s="246" t="str">
        <f t="shared" si="1"/>
        <v>97122</v>
      </c>
      <c r="B105" s="362" t="s">
        <v>4518</v>
      </c>
      <c r="C105" s="362" t="s">
        <v>8505</v>
      </c>
      <c r="D105" s="362" t="s">
        <v>8399</v>
      </c>
      <c r="E105" s="363" t="s">
        <v>25200</v>
      </c>
    </row>
    <row r="106" spans="1:5" x14ac:dyDescent="0.25">
      <c r="A106" s="246" t="str">
        <f t="shared" si="1"/>
        <v>97123</v>
      </c>
      <c r="B106" s="362" t="s">
        <v>4519</v>
      </c>
      <c r="C106" s="362" t="s">
        <v>8506</v>
      </c>
      <c r="D106" s="362" t="s">
        <v>8399</v>
      </c>
      <c r="E106" s="363" t="s">
        <v>21668</v>
      </c>
    </row>
    <row r="107" spans="1:5" x14ac:dyDescent="0.25">
      <c r="A107" s="246" t="str">
        <f t="shared" si="1"/>
        <v>97124</v>
      </c>
      <c r="B107" s="362" t="s">
        <v>4520</v>
      </c>
      <c r="C107" s="362" t="s">
        <v>8508</v>
      </c>
      <c r="D107" s="362" t="s">
        <v>8399</v>
      </c>
      <c r="E107" s="363" t="s">
        <v>8866</v>
      </c>
    </row>
    <row r="108" spans="1:5" x14ac:dyDescent="0.25">
      <c r="A108" s="246" t="str">
        <f t="shared" si="1"/>
        <v>97125</v>
      </c>
      <c r="B108" s="362" t="s">
        <v>4521</v>
      </c>
      <c r="C108" s="362" t="s">
        <v>8509</v>
      </c>
      <c r="D108" s="362" t="s">
        <v>8399</v>
      </c>
      <c r="E108" s="363" t="s">
        <v>7791</v>
      </c>
    </row>
    <row r="109" spans="1:5" x14ac:dyDescent="0.25">
      <c r="A109" s="246" t="str">
        <f t="shared" si="1"/>
        <v>97126</v>
      </c>
      <c r="B109" s="362" t="s">
        <v>4522</v>
      </c>
      <c r="C109" s="362" t="s">
        <v>8510</v>
      </c>
      <c r="D109" s="362" t="s">
        <v>8399</v>
      </c>
      <c r="E109" s="363" t="s">
        <v>25824</v>
      </c>
    </row>
    <row r="110" spans="1:5" x14ac:dyDescent="0.25">
      <c r="A110" s="246" t="str">
        <f t="shared" si="1"/>
        <v>102264</v>
      </c>
      <c r="B110" s="362" t="s">
        <v>8511</v>
      </c>
      <c r="C110" s="362" t="s">
        <v>8512</v>
      </c>
      <c r="D110" s="362" t="s">
        <v>8399</v>
      </c>
      <c r="E110" s="363" t="s">
        <v>16448</v>
      </c>
    </row>
    <row r="111" spans="1:5" x14ac:dyDescent="0.25">
      <c r="A111" s="246" t="str">
        <f t="shared" si="1"/>
        <v>102265</v>
      </c>
      <c r="B111" s="362" t="s">
        <v>8513</v>
      </c>
      <c r="C111" s="362" t="s">
        <v>8514</v>
      </c>
      <c r="D111" s="362" t="s">
        <v>8471</v>
      </c>
      <c r="E111" s="363" t="s">
        <v>29236</v>
      </c>
    </row>
    <row r="112" spans="1:5" x14ac:dyDescent="0.25">
      <c r="A112" s="246" t="str">
        <f t="shared" si="1"/>
        <v>102266</v>
      </c>
      <c r="B112" s="362" t="s">
        <v>8515</v>
      </c>
      <c r="C112" s="362" t="s">
        <v>8516</v>
      </c>
      <c r="D112" s="362" t="s">
        <v>8471</v>
      </c>
      <c r="E112" s="363" t="s">
        <v>29237</v>
      </c>
    </row>
    <row r="113" spans="1:5" x14ac:dyDescent="0.25">
      <c r="A113" s="246" t="str">
        <f t="shared" si="1"/>
        <v>102267</v>
      </c>
      <c r="B113" s="362" t="s">
        <v>8517</v>
      </c>
      <c r="C113" s="362" t="s">
        <v>8518</v>
      </c>
      <c r="D113" s="362" t="s">
        <v>8471</v>
      </c>
      <c r="E113" s="363" t="s">
        <v>20076</v>
      </c>
    </row>
    <row r="114" spans="1:5" x14ac:dyDescent="0.25">
      <c r="A114" s="246" t="str">
        <f t="shared" si="1"/>
        <v>102268</v>
      </c>
      <c r="B114" s="362" t="s">
        <v>8519</v>
      </c>
      <c r="C114" s="362" t="s">
        <v>8520</v>
      </c>
      <c r="D114" s="362" t="s">
        <v>8471</v>
      </c>
      <c r="E114" s="363" t="s">
        <v>29238</v>
      </c>
    </row>
    <row r="115" spans="1:5" x14ac:dyDescent="0.25">
      <c r="A115" s="246" t="str">
        <f t="shared" si="1"/>
        <v>102269</v>
      </c>
      <c r="B115" s="362" t="s">
        <v>8521</v>
      </c>
      <c r="C115" s="362" t="s">
        <v>8522</v>
      </c>
      <c r="D115" s="362" t="s">
        <v>8471</v>
      </c>
      <c r="E115" s="363" t="s">
        <v>29239</v>
      </c>
    </row>
    <row r="116" spans="1:5" x14ac:dyDescent="0.25">
      <c r="A116" s="246" t="str">
        <f t="shared" si="1"/>
        <v>92833</v>
      </c>
      <c r="B116" s="362" t="s">
        <v>3016</v>
      </c>
      <c r="C116" s="362" t="s">
        <v>8523</v>
      </c>
      <c r="D116" s="362" t="s">
        <v>8399</v>
      </c>
      <c r="E116" s="363" t="s">
        <v>29240</v>
      </c>
    </row>
    <row r="117" spans="1:5" x14ac:dyDescent="0.25">
      <c r="A117" s="246" t="str">
        <f t="shared" si="1"/>
        <v>92834</v>
      </c>
      <c r="B117" s="362" t="s">
        <v>3017</v>
      </c>
      <c r="C117" s="362" t="s">
        <v>8524</v>
      </c>
      <c r="D117" s="362" t="s">
        <v>8399</v>
      </c>
      <c r="E117" s="363" t="s">
        <v>14161</v>
      </c>
    </row>
    <row r="118" spans="1:5" x14ac:dyDescent="0.25">
      <c r="A118" s="246" t="str">
        <f t="shared" si="1"/>
        <v>92835</v>
      </c>
      <c r="B118" s="362" t="s">
        <v>3018</v>
      </c>
      <c r="C118" s="362" t="s">
        <v>8525</v>
      </c>
      <c r="D118" s="362" t="s">
        <v>8399</v>
      </c>
      <c r="E118" s="363" t="s">
        <v>29241</v>
      </c>
    </row>
    <row r="119" spans="1:5" x14ac:dyDescent="0.25">
      <c r="A119" s="246" t="str">
        <f t="shared" si="1"/>
        <v>92836</v>
      </c>
      <c r="B119" s="362" t="s">
        <v>3019</v>
      </c>
      <c r="C119" s="362" t="s">
        <v>8526</v>
      </c>
      <c r="D119" s="362" t="s">
        <v>8399</v>
      </c>
      <c r="E119" s="363" t="s">
        <v>14450</v>
      </c>
    </row>
    <row r="120" spans="1:5" x14ac:dyDescent="0.25">
      <c r="A120" s="246" t="str">
        <f t="shared" si="1"/>
        <v>92837</v>
      </c>
      <c r="B120" s="362" t="s">
        <v>3020</v>
      </c>
      <c r="C120" s="362" t="s">
        <v>8527</v>
      </c>
      <c r="D120" s="362" t="s">
        <v>8399</v>
      </c>
      <c r="E120" s="363" t="s">
        <v>29242</v>
      </c>
    </row>
    <row r="121" spans="1:5" x14ac:dyDescent="0.25">
      <c r="A121" s="246" t="str">
        <f t="shared" si="1"/>
        <v>92838</v>
      </c>
      <c r="B121" s="362" t="s">
        <v>3021</v>
      </c>
      <c r="C121" s="362" t="s">
        <v>8528</v>
      </c>
      <c r="D121" s="362" t="s">
        <v>8399</v>
      </c>
      <c r="E121" s="363" t="s">
        <v>12611</v>
      </c>
    </row>
    <row r="122" spans="1:5" x14ac:dyDescent="0.25">
      <c r="A122" s="246" t="str">
        <f t="shared" si="1"/>
        <v>92839</v>
      </c>
      <c r="B122" s="362" t="s">
        <v>3022</v>
      </c>
      <c r="C122" s="362" t="s">
        <v>8529</v>
      </c>
      <c r="D122" s="362" t="s">
        <v>8399</v>
      </c>
      <c r="E122" s="363" t="s">
        <v>29243</v>
      </c>
    </row>
    <row r="123" spans="1:5" x14ac:dyDescent="0.25">
      <c r="A123" s="246" t="str">
        <f t="shared" si="1"/>
        <v>92840</v>
      </c>
      <c r="B123" s="362" t="s">
        <v>3023</v>
      </c>
      <c r="C123" s="362" t="s">
        <v>8530</v>
      </c>
      <c r="D123" s="362" t="s">
        <v>8399</v>
      </c>
      <c r="E123" s="363" t="s">
        <v>16068</v>
      </c>
    </row>
    <row r="124" spans="1:5" x14ac:dyDescent="0.25">
      <c r="A124" s="246" t="str">
        <f t="shared" si="1"/>
        <v>92841</v>
      </c>
      <c r="B124" s="362" t="s">
        <v>3024</v>
      </c>
      <c r="C124" s="362" t="s">
        <v>8531</v>
      </c>
      <c r="D124" s="362" t="s">
        <v>8399</v>
      </c>
      <c r="E124" s="363" t="s">
        <v>29244</v>
      </c>
    </row>
    <row r="125" spans="1:5" x14ac:dyDescent="0.25">
      <c r="A125" s="246" t="str">
        <f t="shared" si="1"/>
        <v>92842</v>
      </c>
      <c r="B125" s="362" t="s">
        <v>3025</v>
      </c>
      <c r="C125" s="362" t="s">
        <v>8532</v>
      </c>
      <c r="D125" s="362" t="s">
        <v>8399</v>
      </c>
      <c r="E125" s="363" t="s">
        <v>20186</v>
      </c>
    </row>
    <row r="126" spans="1:5" x14ac:dyDescent="0.25">
      <c r="A126" s="246" t="str">
        <f t="shared" si="1"/>
        <v>92843</v>
      </c>
      <c r="B126" s="362" t="s">
        <v>6913</v>
      </c>
      <c r="C126" s="362" t="s">
        <v>8533</v>
      </c>
      <c r="D126" s="362" t="s">
        <v>8399</v>
      </c>
      <c r="E126" s="363" t="s">
        <v>29245</v>
      </c>
    </row>
    <row r="127" spans="1:5" x14ac:dyDescent="0.25">
      <c r="A127" s="246" t="str">
        <f t="shared" si="1"/>
        <v>92844</v>
      </c>
      <c r="B127" s="362" t="s">
        <v>3026</v>
      </c>
      <c r="C127" s="362" t="s">
        <v>8534</v>
      </c>
      <c r="D127" s="362" t="s">
        <v>8399</v>
      </c>
      <c r="E127" s="363" t="s">
        <v>21829</v>
      </c>
    </row>
    <row r="128" spans="1:5" x14ac:dyDescent="0.25">
      <c r="A128" s="246" t="str">
        <f t="shared" si="1"/>
        <v>92845</v>
      </c>
      <c r="B128" s="362" t="s">
        <v>6914</v>
      </c>
      <c r="C128" s="362" t="s">
        <v>8535</v>
      </c>
      <c r="D128" s="362" t="s">
        <v>8399</v>
      </c>
      <c r="E128" s="363" t="s">
        <v>29246</v>
      </c>
    </row>
    <row r="129" spans="1:5" x14ac:dyDescent="0.25">
      <c r="A129" s="246" t="str">
        <f t="shared" si="1"/>
        <v>92846</v>
      </c>
      <c r="B129" s="362" t="s">
        <v>3027</v>
      </c>
      <c r="C129" s="362" t="s">
        <v>8536</v>
      </c>
      <c r="D129" s="362" t="s">
        <v>8399</v>
      </c>
      <c r="E129" s="363" t="s">
        <v>13312</v>
      </c>
    </row>
    <row r="130" spans="1:5" x14ac:dyDescent="0.25">
      <c r="A130" s="246" t="str">
        <f t="shared" si="1"/>
        <v>92847</v>
      </c>
      <c r="B130" s="362" t="s">
        <v>3028</v>
      </c>
      <c r="C130" s="362" t="s">
        <v>8537</v>
      </c>
      <c r="D130" s="362" t="s">
        <v>8399</v>
      </c>
      <c r="E130" s="363" t="s">
        <v>29247</v>
      </c>
    </row>
    <row r="131" spans="1:5" x14ac:dyDescent="0.25">
      <c r="A131" s="246" t="str">
        <f t="shared" ref="A131:A194" si="2">B131</f>
        <v>92848</v>
      </c>
      <c r="B131" s="362" t="s">
        <v>3029</v>
      </c>
      <c r="C131" s="362" t="s">
        <v>8538</v>
      </c>
      <c r="D131" s="362" t="s">
        <v>8399</v>
      </c>
      <c r="E131" s="363" t="s">
        <v>12784</v>
      </c>
    </row>
    <row r="132" spans="1:5" x14ac:dyDescent="0.25">
      <c r="A132" s="246" t="str">
        <f t="shared" si="2"/>
        <v>92849</v>
      </c>
      <c r="B132" s="362" t="s">
        <v>3030</v>
      </c>
      <c r="C132" s="362" t="s">
        <v>8539</v>
      </c>
      <c r="D132" s="362" t="s">
        <v>8399</v>
      </c>
      <c r="E132" s="363" t="s">
        <v>29248</v>
      </c>
    </row>
    <row r="133" spans="1:5" x14ac:dyDescent="0.25">
      <c r="A133" s="246" t="str">
        <f t="shared" si="2"/>
        <v>92850</v>
      </c>
      <c r="B133" s="362" t="s">
        <v>3031</v>
      </c>
      <c r="C133" s="362" t="s">
        <v>8540</v>
      </c>
      <c r="D133" s="362" t="s">
        <v>8399</v>
      </c>
      <c r="E133" s="363" t="s">
        <v>20854</v>
      </c>
    </row>
    <row r="134" spans="1:5" x14ac:dyDescent="0.25">
      <c r="A134" s="246" t="str">
        <f t="shared" si="2"/>
        <v>92851</v>
      </c>
      <c r="B134" s="362" t="s">
        <v>3032</v>
      </c>
      <c r="C134" s="362" t="s">
        <v>8541</v>
      </c>
      <c r="D134" s="362" t="s">
        <v>8399</v>
      </c>
      <c r="E134" s="363" t="s">
        <v>29249</v>
      </c>
    </row>
    <row r="135" spans="1:5" x14ac:dyDescent="0.25">
      <c r="A135" s="246" t="str">
        <f t="shared" si="2"/>
        <v>92852</v>
      </c>
      <c r="B135" s="362" t="s">
        <v>3033</v>
      </c>
      <c r="C135" s="362" t="s">
        <v>8542</v>
      </c>
      <c r="D135" s="362" t="s">
        <v>8399</v>
      </c>
      <c r="E135" s="363" t="s">
        <v>15121</v>
      </c>
    </row>
    <row r="136" spans="1:5" x14ac:dyDescent="0.25">
      <c r="A136" s="246" t="str">
        <f t="shared" si="2"/>
        <v>92853</v>
      </c>
      <c r="B136" s="362" t="s">
        <v>3034</v>
      </c>
      <c r="C136" s="362" t="s">
        <v>8544</v>
      </c>
      <c r="D136" s="362" t="s">
        <v>8399</v>
      </c>
      <c r="E136" s="363" t="s">
        <v>29250</v>
      </c>
    </row>
    <row r="137" spans="1:5" x14ac:dyDescent="0.25">
      <c r="A137" s="246" t="str">
        <f t="shared" si="2"/>
        <v>92854</v>
      </c>
      <c r="B137" s="362" t="s">
        <v>3035</v>
      </c>
      <c r="C137" s="362" t="s">
        <v>8545</v>
      </c>
      <c r="D137" s="362" t="s">
        <v>8399</v>
      </c>
      <c r="E137" s="363" t="s">
        <v>29251</v>
      </c>
    </row>
    <row r="138" spans="1:5" x14ac:dyDescent="0.25">
      <c r="A138" s="246" t="str">
        <f t="shared" si="2"/>
        <v>92855</v>
      </c>
      <c r="B138" s="362" t="s">
        <v>3036</v>
      </c>
      <c r="C138" s="362" t="s">
        <v>8546</v>
      </c>
      <c r="D138" s="362" t="s">
        <v>8399</v>
      </c>
      <c r="E138" s="363" t="s">
        <v>29252</v>
      </c>
    </row>
    <row r="139" spans="1:5" x14ac:dyDescent="0.25">
      <c r="A139" s="246" t="str">
        <f t="shared" si="2"/>
        <v>92856</v>
      </c>
      <c r="B139" s="362" t="s">
        <v>3037</v>
      </c>
      <c r="C139" s="362" t="s">
        <v>8547</v>
      </c>
      <c r="D139" s="362" t="s">
        <v>8399</v>
      </c>
      <c r="E139" s="363" t="s">
        <v>15550</v>
      </c>
    </row>
    <row r="140" spans="1:5" x14ac:dyDescent="0.25">
      <c r="A140" s="246" t="str">
        <f t="shared" si="2"/>
        <v>92857</v>
      </c>
      <c r="B140" s="362" t="s">
        <v>3038</v>
      </c>
      <c r="C140" s="362" t="s">
        <v>8548</v>
      </c>
      <c r="D140" s="362" t="s">
        <v>8399</v>
      </c>
      <c r="E140" s="363" t="s">
        <v>29253</v>
      </c>
    </row>
    <row r="141" spans="1:5" x14ac:dyDescent="0.25">
      <c r="A141" s="246" t="str">
        <f t="shared" si="2"/>
        <v>92858</v>
      </c>
      <c r="B141" s="362" t="s">
        <v>3039</v>
      </c>
      <c r="C141" s="362" t="s">
        <v>8549</v>
      </c>
      <c r="D141" s="362" t="s">
        <v>8399</v>
      </c>
      <c r="E141" s="363" t="s">
        <v>23633</v>
      </c>
    </row>
    <row r="142" spans="1:5" x14ac:dyDescent="0.25">
      <c r="A142" s="246" t="str">
        <f t="shared" si="2"/>
        <v>92859</v>
      </c>
      <c r="B142" s="362" t="s">
        <v>6915</v>
      </c>
      <c r="C142" s="362" t="s">
        <v>8550</v>
      </c>
      <c r="D142" s="362" t="s">
        <v>8399</v>
      </c>
      <c r="E142" s="363" t="s">
        <v>21414</v>
      </c>
    </row>
    <row r="143" spans="1:5" x14ac:dyDescent="0.25">
      <c r="A143" s="246" t="str">
        <f t="shared" si="2"/>
        <v>92860</v>
      </c>
      <c r="B143" s="362" t="s">
        <v>3040</v>
      </c>
      <c r="C143" s="362" t="s">
        <v>8551</v>
      </c>
      <c r="D143" s="362" t="s">
        <v>8399</v>
      </c>
      <c r="E143" s="363" t="s">
        <v>29254</v>
      </c>
    </row>
    <row r="144" spans="1:5" x14ac:dyDescent="0.25">
      <c r="A144" s="246" t="str">
        <f t="shared" si="2"/>
        <v>92861</v>
      </c>
      <c r="B144" s="362" t="s">
        <v>6916</v>
      </c>
      <c r="C144" s="362" t="s">
        <v>8552</v>
      </c>
      <c r="D144" s="362" t="s">
        <v>8399</v>
      </c>
      <c r="E144" s="363" t="s">
        <v>29255</v>
      </c>
    </row>
    <row r="145" spans="1:5" x14ac:dyDescent="0.25">
      <c r="A145" s="246" t="str">
        <f t="shared" si="2"/>
        <v>92862</v>
      </c>
      <c r="B145" s="362" t="s">
        <v>3041</v>
      </c>
      <c r="C145" s="362" t="s">
        <v>8553</v>
      </c>
      <c r="D145" s="362" t="s">
        <v>8399</v>
      </c>
      <c r="E145" s="363" t="s">
        <v>15095</v>
      </c>
    </row>
    <row r="146" spans="1:5" x14ac:dyDescent="0.25">
      <c r="A146" s="246" t="str">
        <f t="shared" si="2"/>
        <v>92863</v>
      </c>
      <c r="B146" s="362" t="s">
        <v>3042</v>
      </c>
      <c r="C146" s="362" t="s">
        <v>8554</v>
      </c>
      <c r="D146" s="362" t="s">
        <v>8399</v>
      </c>
      <c r="E146" s="363" t="s">
        <v>29256</v>
      </c>
    </row>
    <row r="147" spans="1:5" x14ac:dyDescent="0.25">
      <c r="A147" s="246" t="str">
        <f t="shared" si="2"/>
        <v>92864</v>
      </c>
      <c r="B147" s="362" t="s">
        <v>3043</v>
      </c>
      <c r="C147" s="362" t="s">
        <v>8555</v>
      </c>
      <c r="D147" s="362" t="s">
        <v>8399</v>
      </c>
      <c r="E147" s="363" t="s">
        <v>16691</v>
      </c>
    </row>
    <row r="148" spans="1:5" x14ac:dyDescent="0.25">
      <c r="A148" s="246" t="str">
        <f t="shared" si="2"/>
        <v>92210</v>
      </c>
      <c r="B148" s="362" t="s">
        <v>2529</v>
      </c>
      <c r="C148" s="362" t="s">
        <v>8556</v>
      </c>
      <c r="D148" s="362" t="s">
        <v>8399</v>
      </c>
      <c r="E148" s="363" t="s">
        <v>29257</v>
      </c>
    </row>
    <row r="149" spans="1:5" x14ac:dyDescent="0.25">
      <c r="A149" s="246" t="str">
        <f t="shared" si="2"/>
        <v>92211</v>
      </c>
      <c r="B149" s="362" t="s">
        <v>2530</v>
      </c>
      <c r="C149" s="362" t="s">
        <v>8557</v>
      </c>
      <c r="D149" s="362" t="s">
        <v>8399</v>
      </c>
      <c r="E149" s="363" t="s">
        <v>29258</v>
      </c>
    </row>
    <row r="150" spans="1:5" x14ac:dyDescent="0.25">
      <c r="A150" s="246" t="str">
        <f t="shared" si="2"/>
        <v>92212</v>
      </c>
      <c r="B150" s="362" t="s">
        <v>2531</v>
      </c>
      <c r="C150" s="362" t="s">
        <v>8558</v>
      </c>
      <c r="D150" s="362" t="s">
        <v>8399</v>
      </c>
      <c r="E150" s="363" t="s">
        <v>29259</v>
      </c>
    </row>
    <row r="151" spans="1:5" x14ac:dyDescent="0.25">
      <c r="A151" s="246" t="str">
        <f t="shared" si="2"/>
        <v>92213</v>
      </c>
      <c r="B151" s="362" t="s">
        <v>2532</v>
      </c>
      <c r="C151" s="362" t="s">
        <v>8559</v>
      </c>
      <c r="D151" s="362" t="s">
        <v>8399</v>
      </c>
      <c r="E151" s="363" t="s">
        <v>29260</v>
      </c>
    </row>
    <row r="152" spans="1:5" x14ac:dyDescent="0.25">
      <c r="A152" s="246" t="str">
        <f t="shared" si="2"/>
        <v>92214</v>
      </c>
      <c r="B152" s="362" t="s">
        <v>2533</v>
      </c>
      <c r="C152" s="362" t="s">
        <v>8560</v>
      </c>
      <c r="D152" s="362" t="s">
        <v>8399</v>
      </c>
      <c r="E152" s="363" t="s">
        <v>21221</v>
      </c>
    </row>
    <row r="153" spans="1:5" x14ac:dyDescent="0.25">
      <c r="A153" s="246" t="str">
        <f t="shared" si="2"/>
        <v>92215</v>
      </c>
      <c r="B153" s="362" t="s">
        <v>2534</v>
      </c>
      <c r="C153" s="362" t="s">
        <v>8561</v>
      </c>
      <c r="D153" s="362" t="s">
        <v>8399</v>
      </c>
      <c r="E153" s="363" t="s">
        <v>29261</v>
      </c>
    </row>
    <row r="154" spans="1:5" x14ac:dyDescent="0.25">
      <c r="A154" s="246" t="str">
        <f t="shared" si="2"/>
        <v>92216</v>
      </c>
      <c r="B154" s="362" t="s">
        <v>2535</v>
      </c>
      <c r="C154" s="362" t="s">
        <v>8562</v>
      </c>
      <c r="D154" s="362" t="s">
        <v>8399</v>
      </c>
      <c r="E154" s="363" t="s">
        <v>29262</v>
      </c>
    </row>
    <row r="155" spans="1:5" x14ac:dyDescent="0.25">
      <c r="A155" s="246" t="str">
        <f t="shared" si="2"/>
        <v>92219</v>
      </c>
      <c r="B155" s="362" t="s">
        <v>2536</v>
      </c>
      <c r="C155" s="362" t="s">
        <v>8563</v>
      </c>
      <c r="D155" s="362" t="s">
        <v>8399</v>
      </c>
      <c r="E155" s="363" t="s">
        <v>29263</v>
      </c>
    </row>
    <row r="156" spans="1:5" x14ac:dyDescent="0.25">
      <c r="A156" s="246" t="str">
        <f t="shared" si="2"/>
        <v>92220</v>
      </c>
      <c r="B156" s="362" t="s">
        <v>2537</v>
      </c>
      <c r="C156" s="362" t="s">
        <v>8564</v>
      </c>
      <c r="D156" s="362" t="s">
        <v>8399</v>
      </c>
      <c r="E156" s="363" t="s">
        <v>29264</v>
      </c>
    </row>
    <row r="157" spans="1:5" x14ac:dyDescent="0.25">
      <c r="A157" s="246" t="str">
        <f t="shared" si="2"/>
        <v>92221</v>
      </c>
      <c r="B157" s="362" t="s">
        <v>2538</v>
      </c>
      <c r="C157" s="362" t="s">
        <v>8565</v>
      </c>
      <c r="D157" s="362" t="s">
        <v>8399</v>
      </c>
      <c r="E157" s="363" t="s">
        <v>29265</v>
      </c>
    </row>
    <row r="158" spans="1:5" x14ac:dyDescent="0.25">
      <c r="A158" s="246" t="str">
        <f t="shared" si="2"/>
        <v>92222</v>
      </c>
      <c r="B158" s="362" t="s">
        <v>2539</v>
      </c>
      <c r="C158" s="362" t="s">
        <v>8566</v>
      </c>
      <c r="D158" s="362" t="s">
        <v>8399</v>
      </c>
      <c r="E158" s="363" t="s">
        <v>29266</v>
      </c>
    </row>
    <row r="159" spans="1:5" x14ac:dyDescent="0.25">
      <c r="A159" s="246" t="str">
        <f t="shared" si="2"/>
        <v>92223</v>
      </c>
      <c r="B159" s="362" t="s">
        <v>2540</v>
      </c>
      <c r="C159" s="362" t="s">
        <v>8567</v>
      </c>
      <c r="D159" s="362" t="s">
        <v>8399</v>
      </c>
      <c r="E159" s="363" t="s">
        <v>29267</v>
      </c>
    </row>
    <row r="160" spans="1:5" x14ac:dyDescent="0.25">
      <c r="A160" s="246" t="str">
        <f t="shared" si="2"/>
        <v>92224</v>
      </c>
      <c r="B160" s="362" t="s">
        <v>2541</v>
      </c>
      <c r="C160" s="362" t="s">
        <v>8568</v>
      </c>
      <c r="D160" s="362" t="s">
        <v>8399</v>
      </c>
      <c r="E160" s="363" t="s">
        <v>29268</v>
      </c>
    </row>
    <row r="161" spans="1:5" x14ac:dyDescent="0.25">
      <c r="A161" s="246" t="str">
        <f t="shared" si="2"/>
        <v>92226</v>
      </c>
      <c r="B161" s="362" t="s">
        <v>2542</v>
      </c>
      <c r="C161" s="362" t="s">
        <v>8569</v>
      </c>
      <c r="D161" s="362" t="s">
        <v>8399</v>
      </c>
      <c r="E161" s="363" t="s">
        <v>29269</v>
      </c>
    </row>
    <row r="162" spans="1:5" x14ac:dyDescent="0.25">
      <c r="A162" s="246" t="str">
        <f t="shared" si="2"/>
        <v>92808</v>
      </c>
      <c r="B162" s="362" t="s">
        <v>2996</v>
      </c>
      <c r="C162" s="362" t="s">
        <v>8570</v>
      </c>
      <c r="D162" s="362" t="s">
        <v>8399</v>
      </c>
      <c r="E162" s="363" t="s">
        <v>20237</v>
      </c>
    </row>
    <row r="163" spans="1:5" x14ac:dyDescent="0.25">
      <c r="A163" s="246" t="str">
        <f t="shared" si="2"/>
        <v>92809</v>
      </c>
      <c r="B163" s="362" t="s">
        <v>2997</v>
      </c>
      <c r="C163" s="362" t="s">
        <v>8571</v>
      </c>
      <c r="D163" s="362" t="s">
        <v>8399</v>
      </c>
      <c r="E163" s="363" t="s">
        <v>29270</v>
      </c>
    </row>
    <row r="164" spans="1:5" x14ac:dyDescent="0.25">
      <c r="A164" s="246" t="str">
        <f t="shared" si="2"/>
        <v>92810</v>
      </c>
      <c r="B164" s="362" t="s">
        <v>2998</v>
      </c>
      <c r="C164" s="362" t="s">
        <v>8572</v>
      </c>
      <c r="D164" s="362" t="s">
        <v>8399</v>
      </c>
      <c r="E164" s="363" t="s">
        <v>29271</v>
      </c>
    </row>
    <row r="165" spans="1:5" x14ac:dyDescent="0.25">
      <c r="A165" s="246" t="str">
        <f t="shared" si="2"/>
        <v>92811</v>
      </c>
      <c r="B165" s="362" t="s">
        <v>2999</v>
      </c>
      <c r="C165" s="362" t="s">
        <v>8573</v>
      </c>
      <c r="D165" s="362" t="s">
        <v>8399</v>
      </c>
      <c r="E165" s="363" t="s">
        <v>29272</v>
      </c>
    </row>
    <row r="166" spans="1:5" x14ac:dyDescent="0.25">
      <c r="A166" s="246" t="str">
        <f t="shared" si="2"/>
        <v>92812</v>
      </c>
      <c r="B166" s="362" t="s">
        <v>3000</v>
      </c>
      <c r="C166" s="362" t="s">
        <v>8574</v>
      </c>
      <c r="D166" s="362" t="s">
        <v>8399</v>
      </c>
      <c r="E166" s="363" t="s">
        <v>18487</v>
      </c>
    </row>
    <row r="167" spans="1:5" x14ac:dyDescent="0.25">
      <c r="A167" s="246" t="str">
        <f t="shared" si="2"/>
        <v>92813</v>
      </c>
      <c r="B167" s="362" t="s">
        <v>3001</v>
      </c>
      <c r="C167" s="362" t="s">
        <v>8575</v>
      </c>
      <c r="D167" s="362" t="s">
        <v>8399</v>
      </c>
      <c r="E167" s="363" t="s">
        <v>29273</v>
      </c>
    </row>
    <row r="168" spans="1:5" x14ac:dyDescent="0.25">
      <c r="A168" s="246" t="str">
        <f t="shared" si="2"/>
        <v>92814</v>
      </c>
      <c r="B168" s="362" t="s">
        <v>3002</v>
      </c>
      <c r="C168" s="362" t="s">
        <v>8576</v>
      </c>
      <c r="D168" s="362" t="s">
        <v>8399</v>
      </c>
      <c r="E168" s="363" t="s">
        <v>29274</v>
      </c>
    </row>
    <row r="169" spans="1:5" x14ac:dyDescent="0.25">
      <c r="A169" s="246" t="str">
        <f t="shared" si="2"/>
        <v>92815</v>
      </c>
      <c r="B169" s="362" t="s">
        <v>3003</v>
      </c>
      <c r="C169" s="362" t="s">
        <v>8577</v>
      </c>
      <c r="D169" s="362" t="s">
        <v>8399</v>
      </c>
      <c r="E169" s="363" t="s">
        <v>29275</v>
      </c>
    </row>
    <row r="170" spans="1:5" x14ac:dyDescent="0.25">
      <c r="A170" s="246" t="str">
        <f t="shared" si="2"/>
        <v>92816</v>
      </c>
      <c r="B170" s="362" t="s">
        <v>3004</v>
      </c>
      <c r="C170" s="362" t="s">
        <v>8578</v>
      </c>
      <c r="D170" s="362" t="s">
        <v>8399</v>
      </c>
      <c r="E170" s="363" t="s">
        <v>29276</v>
      </c>
    </row>
    <row r="171" spans="1:5" x14ac:dyDescent="0.25">
      <c r="A171" s="246" t="str">
        <f t="shared" si="2"/>
        <v>92817</v>
      </c>
      <c r="B171" s="362" t="s">
        <v>3005</v>
      </c>
      <c r="C171" s="362" t="s">
        <v>8579</v>
      </c>
      <c r="D171" s="362" t="s">
        <v>8399</v>
      </c>
      <c r="E171" s="363" t="s">
        <v>29277</v>
      </c>
    </row>
    <row r="172" spans="1:5" x14ac:dyDescent="0.25">
      <c r="A172" s="246" t="str">
        <f t="shared" si="2"/>
        <v>92818</v>
      </c>
      <c r="B172" s="362" t="s">
        <v>3006</v>
      </c>
      <c r="C172" s="362" t="s">
        <v>8580</v>
      </c>
      <c r="D172" s="362" t="s">
        <v>8399</v>
      </c>
      <c r="E172" s="363" t="s">
        <v>29278</v>
      </c>
    </row>
    <row r="173" spans="1:5" x14ac:dyDescent="0.25">
      <c r="A173" s="246" t="str">
        <f t="shared" si="2"/>
        <v>92819</v>
      </c>
      <c r="B173" s="362" t="s">
        <v>3007</v>
      </c>
      <c r="C173" s="362" t="s">
        <v>8581</v>
      </c>
      <c r="D173" s="362" t="s">
        <v>8399</v>
      </c>
      <c r="E173" s="363" t="s">
        <v>29279</v>
      </c>
    </row>
    <row r="174" spans="1:5" x14ac:dyDescent="0.25">
      <c r="A174" s="246" t="str">
        <f t="shared" si="2"/>
        <v>92820</v>
      </c>
      <c r="B174" s="362" t="s">
        <v>3008</v>
      </c>
      <c r="C174" s="362" t="s">
        <v>8582</v>
      </c>
      <c r="D174" s="362" t="s">
        <v>8399</v>
      </c>
      <c r="E174" s="363" t="s">
        <v>19836</v>
      </c>
    </row>
    <row r="175" spans="1:5" x14ac:dyDescent="0.25">
      <c r="A175" s="246" t="str">
        <f t="shared" si="2"/>
        <v>92821</v>
      </c>
      <c r="B175" s="362" t="s">
        <v>179</v>
      </c>
      <c r="C175" s="362" t="s">
        <v>8583</v>
      </c>
      <c r="D175" s="362" t="s">
        <v>8399</v>
      </c>
      <c r="E175" s="363" t="s">
        <v>20625</v>
      </c>
    </row>
    <row r="176" spans="1:5" x14ac:dyDescent="0.25">
      <c r="A176" s="246" t="str">
        <f t="shared" si="2"/>
        <v>92822</v>
      </c>
      <c r="B176" s="362" t="s">
        <v>3009</v>
      </c>
      <c r="C176" s="362" t="s">
        <v>8584</v>
      </c>
      <c r="D176" s="362" t="s">
        <v>8399</v>
      </c>
      <c r="E176" s="363" t="s">
        <v>23909</v>
      </c>
    </row>
    <row r="177" spans="1:5" x14ac:dyDescent="0.25">
      <c r="A177" s="246" t="str">
        <f t="shared" si="2"/>
        <v>92824</v>
      </c>
      <c r="B177" s="362" t="s">
        <v>180</v>
      </c>
      <c r="C177" s="362" t="s">
        <v>8585</v>
      </c>
      <c r="D177" s="362" t="s">
        <v>8399</v>
      </c>
      <c r="E177" s="363" t="s">
        <v>16706</v>
      </c>
    </row>
    <row r="178" spans="1:5" x14ac:dyDescent="0.25">
      <c r="A178" s="246" t="str">
        <f t="shared" si="2"/>
        <v>92825</v>
      </c>
      <c r="B178" s="362" t="s">
        <v>3010</v>
      </c>
      <c r="C178" s="362" t="s">
        <v>8586</v>
      </c>
      <c r="D178" s="362" t="s">
        <v>8399</v>
      </c>
      <c r="E178" s="363" t="s">
        <v>29280</v>
      </c>
    </row>
    <row r="179" spans="1:5" x14ac:dyDescent="0.25">
      <c r="A179" s="246" t="str">
        <f t="shared" si="2"/>
        <v>92826</v>
      </c>
      <c r="B179" s="362" t="s">
        <v>181</v>
      </c>
      <c r="C179" s="362" t="s">
        <v>8587</v>
      </c>
      <c r="D179" s="362" t="s">
        <v>8399</v>
      </c>
      <c r="E179" s="363" t="s">
        <v>29281</v>
      </c>
    </row>
    <row r="180" spans="1:5" x14ac:dyDescent="0.25">
      <c r="A180" s="246" t="str">
        <f t="shared" si="2"/>
        <v>92827</v>
      </c>
      <c r="B180" s="362" t="s">
        <v>3011</v>
      </c>
      <c r="C180" s="362" t="s">
        <v>8588</v>
      </c>
      <c r="D180" s="362" t="s">
        <v>8399</v>
      </c>
      <c r="E180" s="363" t="s">
        <v>29282</v>
      </c>
    </row>
    <row r="181" spans="1:5" x14ac:dyDescent="0.25">
      <c r="A181" s="246" t="str">
        <f t="shared" si="2"/>
        <v>92828</v>
      </c>
      <c r="B181" s="362" t="s">
        <v>157</v>
      </c>
      <c r="C181" s="362" t="s">
        <v>8589</v>
      </c>
      <c r="D181" s="362" t="s">
        <v>8399</v>
      </c>
      <c r="E181" s="363" t="s">
        <v>21394</v>
      </c>
    </row>
    <row r="182" spans="1:5" x14ac:dyDescent="0.25">
      <c r="A182" s="246" t="str">
        <f t="shared" si="2"/>
        <v>92829</v>
      </c>
      <c r="B182" s="362" t="s">
        <v>3012</v>
      </c>
      <c r="C182" s="362" t="s">
        <v>8590</v>
      </c>
      <c r="D182" s="362" t="s">
        <v>8399</v>
      </c>
      <c r="E182" s="363" t="s">
        <v>29283</v>
      </c>
    </row>
    <row r="183" spans="1:5" x14ac:dyDescent="0.25">
      <c r="A183" s="246" t="str">
        <f t="shared" si="2"/>
        <v>92830</v>
      </c>
      <c r="B183" s="362" t="s">
        <v>3013</v>
      </c>
      <c r="C183" s="362" t="s">
        <v>8591</v>
      </c>
      <c r="D183" s="362" t="s">
        <v>8399</v>
      </c>
      <c r="E183" s="363" t="s">
        <v>18170</v>
      </c>
    </row>
    <row r="184" spans="1:5" x14ac:dyDescent="0.25">
      <c r="A184" s="246" t="str">
        <f t="shared" si="2"/>
        <v>92831</v>
      </c>
      <c r="B184" s="362" t="s">
        <v>3014</v>
      </c>
      <c r="C184" s="362" t="s">
        <v>8592</v>
      </c>
      <c r="D184" s="362" t="s">
        <v>8399</v>
      </c>
      <c r="E184" s="363" t="s">
        <v>29284</v>
      </c>
    </row>
    <row r="185" spans="1:5" x14ac:dyDescent="0.25">
      <c r="A185" s="246" t="str">
        <f t="shared" si="2"/>
        <v>92832</v>
      </c>
      <c r="B185" s="362" t="s">
        <v>3015</v>
      </c>
      <c r="C185" s="362" t="s">
        <v>8593</v>
      </c>
      <c r="D185" s="362" t="s">
        <v>8399</v>
      </c>
      <c r="E185" s="363" t="s">
        <v>29285</v>
      </c>
    </row>
    <row r="186" spans="1:5" x14ac:dyDescent="0.25">
      <c r="A186" s="246" t="str">
        <f t="shared" si="2"/>
        <v>95565</v>
      </c>
      <c r="B186" s="362" t="s">
        <v>3969</v>
      </c>
      <c r="C186" s="362" t="s">
        <v>8594</v>
      </c>
      <c r="D186" s="362" t="s">
        <v>8399</v>
      </c>
      <c r="E186" s="363" t="s">
        <v>29286</v>
      </c>
    </row>
    <row r="187" spans="1:5" x14ac:dyDescent="0.25">
      <c r="A187" s="246" t="str">
        <f t="shared" si="2"/>
        <v>95566</v>
      </c>
      <c r="B187" s="362" t="s">
        <v>3970</v>
      </c>
      <c r="C187" s="362" t="s">
        <v>8595</v>
      </c>
      <c r="D187" s="362" t="s">
        <v>8399</v>
      </c>
      <c r="E187" s="363" t="s">
        <v>29287</v>
      </c>
    </row>
    <row r="188" spans="1:5" x14ac:dyDescent="0.25">
      <c r="A188" s="246" t="str">
        <f t="shared" si="2"/>
        <v>95567</v>
      </c>
      <c r="B188" s="362" t="s">
        <v>3971</v>
      </c>
      <c r="C188" s="362" t="s">
        <v>8596</v>
      </c>
      <c r="D188" s="362" t="s">
        <v>8399</v>
      </c>
      <c r="E188" s="363" t="s">
        <v>29288</v>
      </c>
    </row>
    <row r="189" spans="1:5" x14ac:dyDescent="0.25">
      <c r="A189" s="246" t="str">
        <f t="shared" si="2"/>
        <v>95568</v>
      </c>
      <c r="B189" s="362" t="s">
        <v>3972</v>
      </c>
      <c r="C189" s="362" t="s">
        <v>8597</v>
      </c>
      <c r="D189" s="362" t="s">
        <v>8399</v>
      </c>
      <c r="E189" s="363" t="s">
        <v>21089</v>
      </c>
    </row>
    <row r="190" spans="1:5" x14ac:dyDescent="0.25">
      <c r="A190" s="246" t="str">
        <f t="shared" si="2"/>
        <v>95569</v>
      </c>
      <c r="B190" s="362" t="s">
        <v>3973</v>
      </c>
      <c r="C190" s="362" t="s">
        <v>8598</v>
      </c>
      <c r="D190" s="362" t="s">
        <v>8399</v>
      </c>
      <c r="E190" s="363" t="s">
        <v>29289</v>
      </c>
    </row>
    <row r="191" spans="1:5" x14ac:dyDescent="0.25">
      <c r="A191" s="246" t="str">
        <f t="shared" si="2"/>
        <v>95570</v>
      </c>
      <c r="B191" s="362" t="s">
        <v>3974</v>
      </c>
      <c r="C191" s="362" t="s">
        <v>8599</v>
      </c>
      <c r="D191" s="362" t="s">
        <v>8399</v>
      </c>
      <c r="E191" s="363" t="s">
        <v>21212</v>
      </c>
    </row>
    <row r="192" spans="1:5" x14ac:dyDescent="0.25">
      <c r="A192" s="246" t="str">
        <f t="shared" si="2"/>
        <v>95571</v>
      </c>
      <c r="B192" s="362" t="s">
        <v>3975</v>
      </c>
      <c r="C192" s="362" t="s">
        <v>8600</v>
      </c>
      <c r="D192" s="362" t="s">
        <v>8399</v>
      </c>
      <c r="E192" s="363" t="s">
        <v>29290</v>
      </c>
    </row>
    <row r="193" spans="1:5" x14ac:dyDescent="0.25">
      <c r="A193" s="246" t="str">
        <f t="shared" si="2"/>
        <v>95572</v>
      </c>
      <c r="B193" s="362" t="s">
        <v>3976</v>
      </c>
      <c r="C193" s="362" t="s">
        <v>8601</v>
      </c>
      <c r="D193" s="362" t="s">
        <v>8399</v>
      </c>
      <c r="E193" s="363" t="s">
        <v>29291</v>
      </c>
    </row>
    <row r="194" spans="1:5" x14ac:dyDescent="0.25">
      <c r="A194" s="246" t="str">
        <f t="shared" si="2"/>
        <v>97127</v>
      </c>
      <c r="B194" s="362" t="s">
        <v>4523</v>
      </c>
      <c r="C194" s="362" t="s">
        <v>8602</v>
      </c>
      <c r="D194" s="362" t="s">
        <v>8399</v>
      </c>
      <c r="E194" s="363" t="s">
        <v>8918</v>
      </c>
    </row>
    <row r="195" spans="1:5" x14ac:dyDescent="0.25">
      <c r="A195" s="246" t="str">
        <f t="shared" ref="A195:A258" si="3">B195</f>
        <v>97128</v>
      </c>
      <c r="B195" s="362" t="s">
        <v>4524</v>
      </c>
      <c r="C195" s="362" t="s">
        <v>8603</v>
      </c>
      <c r="D195" s="362" t="s">
        <v>8399</v>
      </c>
      <c r="E195" s="363" t="s">
        <v>16222</v>
      </c>
    </row>
    <row r="196" spans="1:5" x14ac:dyDescent="0.25">
      <c r="A196" s="246" t="str">
        <f t="shared" si="3"/>
        <v>97129</v>
      </c>
      <c r="B196" s="362" t="s">
        <v>4525</v>
      </c>
      <c r="C196" s="362" t="s">
        <v>8604</v>
      </c>
      <c r="D196" s="362" t="s">
        <v>8399</v>
      </c>
      <c r="E196" s="363" t="s">
        <v>8348</v>
      </c>
    </row>
    <row r="197" spans="1:5" x14ac:dyDescent="0.25">
      <c r="A197" s="246" t="str">
        <f t="shared" si="3"/>
        <v>97130</v>
      </c>
      <c r="B197" s="362" t="s">
        <v>4526</v>
      </c>
      <c r="C197" s="362" t="s">
        <v>8605</v>
      </c>
      <c r="D197" s="362" t="s">
        <v>8399</v>
      </c>
      <c r="E197" s="363" t="s">
        <v>8147</v>
      </c>
    </row>
    <row r="198" spans="1:5" x14ac:dyDescent="0.25">
      <c r="A198" s="246" t="str">
        <f t="shared" si="3"/>
        <v>97131</v>
      </c>
      <c r="B198" s="362" t="s">
        <v>4527</v>
      </c>
      <c r="C198" s="362" t="s">
        <v>8607</v>
      </c>
      <c r="D198" s="362" t="s">
        <v>8399</v>
      </c>
      <c r="E198" s="363" t="s">
        <v>16023</v>
      </c>
    </row>
    <row r="199" spans="1:5" x14ac:dyDescent="0.25">
      <c r="A199" s="246" t="str">
        <f t="shared" si="3"/>
        <v>97132</v>
      </c>
      <c r="B199" s="362" t="s">
        <v>4528</v>
      </c>
      <c r="C199" s="362" t="s">
        <v>8608</v>
      </c>
      <c r="D199" s="362" t="s">
        <v>8399</v>
      </c>
      <c r="E199" s="363" t="s">
        <v>29292</v>
      </c>
    </row>
    <row r="200" spans="1:5" x14ac:dyDescent="0.25">
      <c r="A200" s="246" t="str">
        <f t="shared" si="3"/>
        <v>97133</v>
      </c>
      <c r="B200" s="362" t="s">
        <v>4529</v>
      </c>
      <c r="C200" s="362" t="s">
        <v>8609</v>
      </c>
      <c r="D200" s="362" t="s">
        <v>8399</v>
      </c>
      <c r="E200" s="363" t="s">
        <v>19859</v>
      </c>
    </row>
    <row r="201" spans="1:5" x14ac:dyDescent="0.25">
      <c r="A201" s="246" t="str">
        <f t="shared" si="3"/>
        <v>97134</v>
      </c>
      <c r="B201" s="362" t="s">
        <v>4530</v>
      </c>
      <c r="C201" s="362" t="s">
        <v>8610</v>
      </c>
      <c r="D201" s="362" t="s">
        <v>8399</v>
      </c>
      <c r="E201" s="363" t="s">
        <v>14923</v>
      </c>
    </row>
    <row r="202" spans="1:5" x14ac:dyDescent="0.25">
      <c r="A202" s="246" t="str">
        <f t="shared" si="3"/>
        <v>97135</v>
      </c>
      <c r="B202" s="362" t="s">
        <v>4531</v>
      </c>
      <c r="C202" s="362" t="s">
        <v>8611</v>
      </c>
      <c r="D202" s="362" t="s">
        <v>8399</v>
      </c>
      <c r="E202" s="363" t="s">
        <v>7952</v>
      </c>
    </row>
    <row r="203" spans="1:5" x14ac:dyDescent="0.25">
      <c r="A203" s="246" t="str">
        <f t="shared" si="3"/>
        <v>97136</v>
      </c>
      <c r="B203" s="362" t="s">
        <v>4532</v>
      </c>
      <c r="C203" s="362" t="s">
        <v>8613</v>
      </c>
      <c r="D203" s="362" t="s">
        <v>8399</v>
      </c>
      <c r="E203" s="363" t="s">
        <v>29293</v>
      </c>
    </row>
    <row r="204" spans="1:5" x14ac:dyDescent="0.25">
      <c r="A204" s="246" t="str">
        <f t="shared" si="3"/>
        <v>97137</v>
      </c>
      <c r="B204" s="362" t="s">
        <v>4533</v>
      </c>
      <c r="C204" s="362" t="s">
        <v>8614</v>
      </c>
      <c r="D204" s="362" t="s">
        <v>8399</v>
      </c>
      <c r="E204" s="363" t="s">
        <v>29294</v>
      </c>
    </row>
    <row r="205" spans="1:5" x14ac:dyDescent="0.25">
      <c r="A205" s="246" t="str">
        <f t="shared" si="3"/>
        <v>97138</v>
      </c>
      <c r="B205" s="362" t="s">
        <v>4534</v>
      </c>
      <c r="C205" s="362" t="s">
        <v>8615</v>
      </c>
      <c r="D205" s="362" t="s">
        <v>8399</v>
      </c>
      <c r="E205" s="363" t="s">
        <v>8357</v>
      </c>
    </row>
    <row r="206" spans="1:5" x14ac:dyDescent="0.25">
      <c r="A206" s="246" t="str">
        <f t="shared" si="3"/>
        <v>97139</v>
      </c>
      <c r="B206" s="362" t="s">
        <v>4535</v>
      </c>
      <c r="C206" s="362" t="s">
        <v>8616</v>
      </c>
      <c r="D206" s="362" t="s">
        <v>8399</v>
      </c>
      <c r="E206" s="363" t="s">
        <v>28615</v>
      </c>
    </row>
    <row r="207" spans="1:5" x14ac:dyDescent="0.25">
      <c r="A207" s="246" t="str">
        <f t="shared" si="3"/>
        <v>97140</v>
      </c>
      <c r="B207" s="362" t="s">
        <v>4536</v>
      </c>
      <c r="C207" s="362" t="s">
        <v>8617</v>
      </c>
      <c r="D207" s="362" t="s">
        <v>8399</v>
      </c>
      <c r="E207" s="363" t="s">
        <v>15534</v>
      </c>
    </row>
    <row r="208" spans="1:5" x14ac:dyDescent="0.25">
      <c r="A208" s="246" t="str">
        <f t="shared" si="3"/>
        <v>103089</v>
      </c>
      <c r="B208" s="362" t="s">
        <v>14202</v>
      </c>
      <c r="C208" s="362" t="s">
        <v>14203</v>
      </c>
      <c r="D208" s="362" t="s">
        <v>8399</v>
      </c>
      <c r="E208" s="363" t="s">
        <v>13889</v>
      </c>
    </row>
    <row r="209" spans="1:5" x14ac:dyDescent="0.25">
      <c r="A209" s="246" t="str">
        <f t="shared" si="3"/>
        <v>103090</v>
      </c>
      <c r="B209" s="362" t="s">
        <v>14204</v>
      </c>
      <c r="C209" s="362" t="s">
        <v>14205</v>
      </c>
      <c r="D209" s="362" t="s">
        <v>8399</v>
      </c>
      <c r="E209" s="363" t="s">
        <v>8251</v>
      </c>
    </row>
    <row r="210" spans="1:5" x14ac:dyDescent="0.25">
      <c r="A210" s="246" t="str">
        <f t="shared" si="3"/>
        <v>103091</v>
      </c>
      <c r="B210" s="362" t="s">
        <v>14206</v>
      </c>
      <c r="C210" s="362" t="s">
        <v>14207</v>
      </c>
      <c r="D210" s="362" t="s">
        <v>8399</v>
      </c>
      <c r="E210" s="363" t="s">
        <v>21519</v>
      </c>
    </row>
    <row r="211" spans="1:5" x14ac:dyDescent="0.25">
      <c r="A211" s="246" t="str">
        <f t="shared" si="3"/>
        <v>103092</v>
      </c>
      <c r="B211" s="362" t="s">
        <v>14208</v>
      </c>
      <c r="C211" s="362" t="s">
        <v>14209</v>
      </c>
      <c r="D211" s="362" t="s">
        <v>8399</v>
      </c>
      <c r="E211" s="363" t="s">
        <v>15094</v>
      </c>
    </row>
    <row r="212" spans="1:5" x14ac:dyDescent="0.25">
      <c r="A212" s="246" t="str">
        <f t="shared" si="3"/>
        <v>103093</v>
      </c>
      <c r="B212" s="362" t="s">
        <v>14210</v>
      </c>
      <c r="C212" s="362" t="s">
        <v>14211</v>
      </c>
      <c r="D212" s="362" t="s">
        <v>8399</v>
      </c>
      <c r="E212" s="363" t="s">
        <v>29295</v>
      </c>
    </row>
    <row r="213" spans="1:5" x14ac:dyDescent="0.25">
      <c r="A213" s="246" t="str">
        <f t="shared" si="3"/>
        <v>103094</v>
      </c>
      <c r="B213" s="362" t="s">
        <v>14212</v>
      </c>
      <c r="C213" s="362" t="s">
        <v>14213</v>
      </c>
      <c r="D213" s="362" t="s">
        <v>8399</v>
      </c>
      <c r="E213" s="363" t="s">
        <v>16064</v>
      </c>
    </row>
    <row r="214" spans="1:5" x14ac:dyDescent="0.25">
      <c r="A214" s="246" t="str">
        <f t="shared" si="3"/>
        <v>103095</v>
      </c>
      <c r="B214" s="362" t="s">
        <v>14214</v>
      </c>
      <c r="C214" s="362" t="s">
        <v>14215</v>
      </c>
      <c r="D214" s="362" t="s">
        <v>8399</v>
      </c>
      <c r="E214" s="363" t="s">
        <v>21122</v>
      </c>
    </row>
    <row r="215" spans="1:5" x14ac:dyDescent="0.25">
      <c r="A215" s="246" t="str">
        <f t="shared" si="3"/>
        <v>103096</v>
      </c>
      <c r="B215" s="362" t="s">
        <v>14216</v>
      </c>
      <c r="C215" s="362" t="s">
        <v>14217</v>
      </c>
      <c r="D215" s="362" t="s">
        <v>8399</v>
      </c>
      <c r="E215" s="363" t="s">
        <v>28691</v>
      </c>
    </row>
    <row r="216" spans="1:5" x14ac:dyDescent="0.25">
      <c r="A216" s="246" t="str">
        <f t="shared" si="3"/>
        <v>103097</v>
      </c>
      <c r="B216" s="362" t="s">
        <v>14218</v>
      </c>
      <c r="C216" s="362" t="s">
        <v>14219</v>
      </c>
      <c r="D216" s="362" t="s">
        <v>8399</v>
      </c>
      <c r="E216" s="363" t="s">
        <v>20504</v>
      </c>
    </row>
    <row r="217" spans="1:5" x14ac:dyDescent="0.25">
      <c r="A217" s="246" t="str">
        <f t="shared" si="3"/>
        <v>103098</v>
      </c>
      <c r="B217" s="362" t="s">
        <v>14220</v>
      </c>
      <c r="C217" s="362" t="s">
        <v>14221</v>
      </c>
      <c r="D217" s="362" t="s">
        <v>8399</v>
      </c>
      <c r="E217" s="363" t="s">
        <v>20603</v>
      </c>
    </row>
    <row r="218" spans="1:5" x14ac:dyDescent="0.25">
      <c r="A218" s="246" t="str">
        <f t="shared" si="3"/>
        <v>103099</v>
      </c>
      <c r="B218" s="362" t="s">
        <v>14222</v>
      </c>
      <c r="C218" s="362" t="s">
        <v>14223</v>
      </c>
      <c r="D218" s="362" t="s">
        <v>8399</v>
      </c>
      <c r="E218" s="363" t="s">
        <v>29296</v>
      </c>
    </row>
    <row r="219" spans="1:5" x14ac:dyDescent="0.25">
      <c r="A219" s="246" t="str">
        <f t="shared" si="3"/>
        <v>103100</v>
      </c>
      <c r="B219" s="362" t="s">
        <v>14224</v>
      </c>
      <c r="C219" s="362" t="s">
        <v>14225</v>
      </c>
      <c r="D219" s="362" t="s">
        <v>8399</v>
      </c>
      <c r="E219" s="363" t="s">
        <v>29297</v>
      </c>
    </row>
    <row r="220" spans="1:5" x14ac:dyDescent="0.25">
      <c r="A220" s="246" t="str">
        <f t="shared" si="3"/>
        <v>103101</v>
      </c>
      <c r="B220" s="362" t="s">
        <v>14226</v>
      </c>
      <c r="C220" s="362" t="s">
        <v>14227</v>
      </c>
      <c r="D220" s="362" t="s">
        <v>8399</v>
      </c>
      <c r="E220" s="363" t="s">
        <v>29298</v>
      </c>
    </row>
    <row r="221" spans="1:5" x14ac:dyDescent="0.25">
      <c r="A221" s="246" t="str">
        <f t="shared" si="3"/>
        <v>103102</v>
      </c>
      <c r="B221" s="362" t="s">
        <v>14228</v>
      </c>
      <c r="C221" s="362" t="s">
        <v>14229</v>
      </c>
      <c r="D221" s="362" t="s">
        <v>8399</v>
      </c>
      <c r="E221" s="363" t="s">
        <v>29299</v>
      </c>
    </row>
    <row r="222" spans="1:5" x14ac:dyDescent="0.25">
      <c r="A222" s="246" t="str">
        <f t="shared" si="3"/>
        <v>103103</v>
      </c>
      <c r="B222" s="362" t="s">
        <v>14230</v>
      </c>
      <c r="C222" s="362" t="s">
        <v>14231</v>
      </c>
      <c r="D222" s="362" t="s">
        <v>8399</v>
      </c>
      <c r="E222" s="363" t="s">
        <v>29300</v>
      </c>
    </row>
    <row r="223" spans="1:5" x14ac:dyDescent="0.25">
      <c r="A223" s="246" t="str">
        <f t="shared" si="3"/>
        <v>103104</v>
      </c>
      <c r="B223" s="362" t="s">
        <v>14232</v>
      </c>
      <c r="C223" s="362" t="s">
        <v>14233</v>
      </c>
      <c r="D223" s="362" t="s">
        <v>8399</v>
      </c>
      <c r="E223" s="363" t="s">
        <v>29301</v>
      </c>
    </row>
    <row r="224" spans="1:5" x14ac:dyDescent="0.25">
      <c r="A224" s="246" t="str">
        <f t="shared" si="3"/>
        <v>103105</v>
      </c>
      <c r="B224" s="362" t="s">
        <v>14234</v>
      </c>
      <c r="C224" s="362" t="s">
        <v>14235</v>
      </c>
      <c r="D224" s="362" t="s">
        <v>8471</v>
      </c>
      <c r="E224" s="363" t="s">
        <v>29302</v>
      </c>
    </row>
    <row r="225" spans="1:5" x14ac:dyDescent="0.25">
      <c r="A225" s="246" t="str">
        <f t="shared" si="3"/>
        <v>103106</v>
      </c>
      <c r="B225" s="362" t="s">
        <v>14236</v>
      </c>
      <c r="C225" s="362" t="s">
        <v>14237</v>
      </c>
      <c r="D225" s="362" t="s">
        <v>8471</v>
      </c>
      <c r="E225" s="363" t="s">
        <v>29303</v>
      </c>
    </row>
    <row r="226" spans="1:5" x14ac:dyDescent="0.25">
      <c r="A226" s="246" t="str">
        <f t="shared" si="3"/>
        <v>103107</v>
      </c>
      <c r="B226" s="362" t="s">
        <v>14238</v>
      </c>
      <c r="C226" s="362" t="s">
        <v>14239</v>
      </c>
      <c r="D226" s="362" t="s">
        <v>8471</v>
      </c>
      <c r="E226" s="363" t="s">
        <v>17754</v>
      </c>
    </row>
    <row r="227" spans="1:5" x14ac:dyDescent="0.25">
      <c r="A227" s="246" t="str">
        <f t="shared" si="3"/>
        <v>103108</v>
      </c>
      <c r="B227" s="362" t="s">
        <v>14240</v>
      </c>
      <c r="C227" s="362" t="s">
        <v>14241</v>
      </c>
      <c r="D227" s="362" t="s">
        <v>8471</v>
      </c>
      <c r="E227" s="363" t="s">
        <v>29304</v>
      </c>
    </row>
    <row r="228" spans="1:5" x14ac:dyDescent="0.25">
      <c r="A228" s="246" t="str">
        <f t="shared" si="3"/>
        <v>103109</v>
      </c>
      <c r="B228" s="362" t="s">
        <v>14242</v>
      </c>
      <c r="C228" s="362" t="s">
        <v>14243</v>
      </c>
      <c r="D228" s="362" t="s">
        <v>8471</v>
      </c>
      <c r="E228" s="363" t="s">
        <v>29305</v>
      </c>
    </row>
    <row r="229" spans="1:5" x14ac:dyDescent="0.25">
      <c r="A229" s="246" t="str">
        <f t="shared" si="3"/>
        <v>103110</v>
      </c>
      <c r="B229" s="362" t="s">
        <v>14244</v>
      </c>
      <c r="C229" s="362" t="s">
        <v>14245</v>
      </c>
      <c r="D229" s="362" t="s">
        <v>8471</v>
      </c>
      <c r="E229" s="363" t="s">
        <v>29306</v>
      </c>
    </row>
    <row r="230" spans="1:5" x14ac:dyDescent="0.25">
      <c r="A230" s="246" t="str">
        <f t="shared" si="3"/>
        <v>103111</v>
      </c>
      <c r="B230" s="362" t="s">
        <v>14246</v>
      </c>
      <c r="C230" s="362" t="s">
        <v>14247</v>
      </c>
      <c r="D230" s="362" t="s">
        <v>8471</v>
      </c>
      <c r="E230" s="363" t="s">
        <v>29307</v>
      </c>
    </row>
    <row r="231" spans="1:5" x14ac:dyDescent="0.25">
      <c r="A231" s="246" t="str">
        <f t="shared" si="3"/>
        <v>103112</v>
      </c>
      <c r="B231" s="362" t="s">
        <v>14248</v>
      </c>
      <c r="C231" s="362" t="s">
        <v>14249</v>
      </c>
      <c r="D231" s="362" t="s">
        <v>8471</v>
      </c>
      <c r="E231" s="363" t="s">
        <v>29308</v>
      </c>
    </row>
    <row r="232" spans="1:5" x14ac:dyDescent="0.25">
      <c r="A232" s="246" t="str">
        <f t="shared" si="3"/>
        <v>103113</v>
      </c>
      <c r="B232" s="362" t="s">
        <v>14250</v>
      </c>
      <c r="C232" s="362" t="s">
        <v>14251</v>
      </c>
      <c r="D232" s="362" t="s">
        <v>8471</v>
      </c>
      <c r="E232" s="363" t="s">
        <v>29309</v>
      </c>
    </row>
    <row r="233" spans="1:5" x14ac:dyDescent="0.25">
      <c r="A233" s="246" t="str">
        <f t="shared" si="3"/>
        <v>103114</v>
      </c>
      <c r="B233" s="362" t="s">
        <v>14252</v>
      </c>
      <c r="C233" s="362" t="s">
        <v>14253</v>
      </c>
      <c r="D233" s="362" t="s">
        <v>8471</v>
      </c>
      <c r="E233" s="363" t="s">
        <v>29310</v>
      </c>
    </row>
    <row r="234" spans="1:5" x14ac:dyDescent="0.25">
      <c r="A234" s="246" t="str">
        <f t="shared" si="3"/>
        <v>103115</v>
      </c>
      <c r="B234" s="362" t="s">
        <v>14254</v>
      </c>
      <c r="C234" s="362" t="s">
        <v>14255</v>
      </c>
      <c r="D234" s="362" t="s">
        <v>8471</v>
      </c>
      <c r="E234" s="363" t="s">
        <v>29311</v>
      </c>
    </row>
    <row r="235" spans="1:5" x14ac:dyDescent="0.25">
      <c r="A235" s="246" t="str">
        <f t="shared" si="3"/>
        <v>103116</v>
      </c>
      <c r="B235" s="362" t="s">
        <v>14256</v>
      </c>
      <c r="C235" s="362" t="s">
        <v>14257</v>
      </c>
      <c r="D235" s="362" t="s">
        <v>8471</v>
      </c>
      <c r="E235" s="363" t="s">
        <v>29312</v>
      </c>
    </row>
    <row r="236" spans="1:5" x14ac:dyDescent="0.25">
      <c r="A236" s="246" t="str">
        <f t="shared" si="3"/>
        <v>103117</v>
      </c>
      <c r="B236" s="362" t="s">
        <v>14258</v>
      </c>
      <c r="C236" s="362" t="s">
        <v>14259</v>
      </c>
      <c r="D236" s="362" t="s">
        <v>8471</v>
      </c>
      <c r="E236" s="363" t="s">
        <v>29313</v>
      </c>
    </row>
    <row r="237" spans="1:5" x14ac:dyDescent="0.25">
      <c r="A237" s="246" t="str">
        <f t="shared" si="3"/>
        <v>103118</v>
      </c>
      <c r="B237" s="362" t="s">
        <v>14260</v>
      </c>
      <c r="C237" s="362" t="s">
        <v>14261</v>
      </c>
      <c r="D237" s="362" t="s">
        <v>8471</v>
      </c>
      <c r="E237" s="363" t="s">
        <v>29314</v>
      </c>
    </row>
    <row r="238" spans="1:5" x14ac:dyDescent="0.25">
      <c r="A238" s="246" t="str">
        <f t="shared" si="3"/>
        <v>103119</v>
      </c>
      <c r="B238" s="362" t="s">
        <v>14262</v>
      </c>
      <c r="C238" s="362" t="s">
        <v>14263</v>
      </c>
      <c r="D238" s="362" t="s">
        <v>8471</v>
      </c>
      <c r="E238" s="363" t="s">
        <v>29315</v>
      </c>
    </row>
    <row r="239" spans="1:5" x14ac:dyDescent="0.25">
      <c r="A239" s="246" t="str">
        <f t="shared" si="3"/>
        <v>103120</v>
      </c>
      <c r="B239" s="362" t="s">
        <v>14264</v>
      </c>
      <c r="C239" s="362" t="s">
        <v>14265</v>
      </c>
      <c r="D239" s="362" t="s">
        <v>8471</v>
      </c>
      <c r="E239" s="363" t="s">
        <v>29316</v>
      </c>
    </row>
    <row r="240" spans="1:5" x14ac:dyDescent="0.25">
      <c r="A240" s="246" t="str">
        <f t="shared" si="3"/>
        <v>103121</v>
      </c>
      <c r="B240" s="362" t="s">
        <v>14266</v>
      </c>
      <c r="C240" s="362" t="s">
        <v>14267</v>
      </c>
      <c r="D240" s="362" t="s">
        <v>8471</v>
      </c>
      <c r="E240" s="363" t="s">
        <v>29317</v>
      </c>
    </row>
    <row r="241" spans="1:5" x14ac:dyDescent="0.25">
      <c r="A241" s="246" t="str">
        <f t="shared" si="3"/>
        <v>103122</v>
      </c>
      <c r="B241" s="362" t="s">
        <v>14268</v>
      </c>
      <c r="C241" s="362" t="s">
        <v>14269</v>
      </c>
      <c r="D241" s="362" t="s">
        <v>8471</v>
      </c>
      <c r="E241" s="363" t="s">
        <v>29318</v>
      </c>
    </row>
    <row r="242" spans="1:5" x14ac:dyDescent="0.25">
      <c r="A242" s="246" t="str">
        <f t="shared" si="3"/>
        <v>103123</v>
      </c>
      <c r="B242" s="362" t="s">
        <v>14270</v>
      </c>
      <c r="C242" s="362" t="s">
        <v>14271</v>
      </c>
      <c r="D242" s="362" t="s">
        <v>8471</v>
      </c>
      <c r="E242" s="363" t="s">
        <v>29319</v>
      </c>
    </row>
    <row r="243" spans="1:5" x14ac:dyDescent="0.25">
      <c r="A243" s="246" t="str">
        <f t="shared" si="3"/>
        <v>103124</v>
      </c>
      <c r="B243" s="362" t="s">
        <v>14272</v>
      </c>
      <c r="C243" s="362" t="s">
        <v>14273</v>
      </c>
      <c r="D243" s="362" t="s">
        <v>8471</v>
      </c>
      <c r="E243" s="363" t="s">
        <v>29320</v>
      </c>
    </row>
    <row r="244" spans="1:5" x14ac:dyDescent="0.25">
      <c r="A244" s="246" t="str">
        <f t="shared" si="3"/>
        <v>103125</v>
      </c>
      <c r="B244" s="362" t="s">
        <v>14274</v>
      </c>
      <c r="C244" s="362" t="s">
        <v>14275</v>
      </c>
      <c r="D244" s="362" t="s">
        <v>8471</v>
      </c>
      <c r="E244" s="363" t="s">
        <v>29321</v>
      </c>
    </row>
    <row r="245" spans="1:5" x14ac:dyDescent="0.25">
      <c r="A245" s="246" t="str">
        <f t="shared" si="3"/>
        <v>103126</v>
      </c>
      <c r="B245" s="362" t="s">
        <v>14276</v>
      </c>
      <c r="C245" s="362" t="s">
        <v>14277</v>
      </c>
      <c r="D245" s="362" t="s">
        <v>8471</v>
      </c>
      <c r="E245" s="363" t="s">
        <v>29322</v>
      </c>
    </row>
    <row r="246" spans="1:5" x14ac:dyDescent="0.25">
      <c r="A246" s="246" t="str">
        <f t="shared" si="3"/>
        <v>103127</v>
      </c>
      <c r="B246" s="362" t="s">
        <v>14278</v>
      </c>
      <c r="C246" s="362" t="s">
        <v>14279</v>
      </c>
      <c r="D246" s="362" t="s">
        <v>8471</v>
      </c>
      <c r="E246" s="363" t="s">
        <v>29323</v>
      </c>
    </row>
    <row r="247" spans="1:5" x14ac:dyDescent="0.25">
      <c r="A247" s="246" t="str">
        <f t="shared" si="3"/>
        <v>103128</v>
      </c>
      <c r="B247" s="362" t="s">
        <v>14280</v>
      </c>
      <c r="C247" s="362" t="s">
        <v>14281</v>
      </c>
      <c r="D247" s="362" t="s">
        <v>8471</v>
      </c>
      <c r="E247" s="363" t="s">
        <v>29324</v>
      </c>
    </row>
    <row r="248" spans="1:5" x14ac:dyDescent="0.25">
      <c r="A248" s="246" t="str">
        <f t="shared" si="3"/>
        <v>103129</v>
      </c>
      <c r="B248" s="362" t="s">
        <v>14282</v>
      </c>
      <c r="C248" s="362" t="s">
        <v>14283</v>
      </c>
      <c r="D248" s="362" t="s">
        <v>8471</v>
      </c>
      <c r="E248" s="363" t="s">
        <v>29325</v>
      </c>
    </row>
    <row r="249" spans="1:5" x14ac:dyDescent="0.25">
      <c r="A249" s="246" t="str">
        <f t="shared" si="3"/>
        <v>103130</v>
      </c>
      <c r="B249" s="362" t="s">
        <v>14284</v>
      </c>
      <c r="C249" s="362" t="s">
        <v>14285</v>
      </c>
      <c r="D249" s="362" t="s">
        <v>8471</v>
      </c>
      <c r="E249" s="363" t="s">
        <v>29326</v>
      </c>
    </row>
    <row r="250" spans="1:5" x14ac:dyDescent="0.25">
      <c r="A250" s="246" t="str">
        <f t="shared" si="3"/>
        <v>103131</v>
      </c>
      <c r="B250" s="362" t="s">
        <v>14286</v>
      </c>
      <c r="C250" s="362" t="s">
        <v>14287</v>
      </c>
      <c r="D250" s="362" t="s">
        <v>8471</v>
      </c>
      <c r="E250" s="363" t="s">
        <v>29327</v>
      </c>
    </row>
    <row r="251" spans="1:5" x14ac:dyDescent="0.25">
      <c r="A251" s="246" t="str">
        <f t="shared" si="3"/>
        <v>103132</v>
      </c>
      <c r="B251" s="362" t="s">
        <v>14288</v>
      </c>
      <c r="C251" s="362" t="s">
        <v>14289</v>
      </c>
      <c r="D251" s="362" t="s">
        <v>8471</v>
      </c>
      <c r="E251" s="363" t="s">
        <v>29328</v>
      </c>
    </row>
    <row r="252" spans="1:5" x14ac:dyDescent="0.25">
      <c r="A252" s="246" t="str">
        <f t="shared" si="3"/>
        <v>103133</v>
      </c>
      <c r="B252" s="362" t="s">
        <v>14290</v>
      </c>
      <c r="C252" s="362" t="s">
        <v>14291</v>
      </c>
      <c r="D252" s="362" t="s">
        <v>8471</v>
      </c>
      <c r="E252" s="363" t="s">
        <v>29329</v>
      </c>
    </row>
    <row r="253" spans="1:5" x14ac:dyDescent="0.25">
      <c r="A253" s="246" t="str">
        <f t="shared" si="3"/>
        <v>103134</v>
      </c>
      <c r="B253" s="362" t="s">
        <v>14292</v>
      </c>
      <c r="C253" s="362" t="s">
        <v>14293</v>
      </c>
      <c r="D253" s="362" t="s">
        <v>8471</v>
      </c>
      <c r="E253" s="363" t="s">
        <v>29330</v>
      </c>
    </row>
    <row r="254" spans="1:5" x14ac:dyDescent="0.25">
      <c r="A254" s="246" t="str">
        <f t="shared" si="3"/>
        <v>103135</v>
      </c>
      <c r="B254" s="362" t="s">
        <v>14294</v>
      </c>
      <c r="C254" s="362" t="s">
        <v>14295</v>
      </c>
      <c r="D254" s="362" t="s">
        <v>8471</v>
      </c>
      <c r="E254" s="363" t="s">
        <v>29331</v>
      </c>
    </row>
    <row r="255" spans="1:5" x14ac:dyDescent="0.25">
      <c r="A255" s="246" t="str">
        <f t="shared" si="3"/>
        <v>103136</v>
      </c>
      <c r="B255" s="362" t="s">
        <v>14296</v>
      </c>
      <c r="C255" s="362" t="s">
        <v>14297</v>
      </c>
      <c r="D255" s="362" t="s">
        <v>8471</v>
      </c>
      <c r="E255" s="363" t="s">
        <v>29332</v>
      </c>
    </row>
    <row r="256" spans="1:5" x14ac:dyDescent="0.25">
      <c r="A256" s="246" t="str">
        <f t="shared" si="3"/>
        <v>103137</v>
      </c>
      <c r="B256" s="362" t="s">
        <v>14298</v>
      </c>
      <c r="C256" s="362" t="s">
        <v>14299</v>
      </c>
      <c r="D256" s="362" t="s">
        <v>8471</v>
      </c>
      <c r="E256" s="363" t="s">
        <v>18121</v>
      </c>
    </row>
    <row r="257" spans="1:5" x14ac:dyDescent="0.25">
      <c r="A257" s="246" t="str">
        <f t="shared" si="3"/>
        <v>103138</v>
      </c>
      <c r="B257" s="362" t="s">
        <v>14300</v>
      </c>
      <c r="C257" s="362" t="s">
        <v>14301</v>
      </c>
      <c r="D257" s="362" t="s">
        <v>8471</v>
      </c>
      <c r="E257" s="363" t="s">
        <v>29333</v>
      </c>
    </row>
    <row r="258" spans="1:5" x14ac:dyDescent="0.25">
      <c r="A258" s="246" t="str">
        <f t="shared" si="3"/>
        <v>103139</v>
      </c>
      <c r="B258" s="362" t="s">
        <v>14302</v>
      </c>
      <c r="C258" s="362" t="s">
        <v>14303</v>
      </c>
      <c r="D258" s="362" t="s">
        <v>8471</v>
      </c>
      <c r="E258" s="363" t="s">
        <v>20974</v>
      </c>
    </row>
    <row r="259" spans="1:5" x14ac:dyDescent="0.25">
      <c r="A259" s="246" t="str">
        <f t="shared" ref="A259:A322" si="4">B259</f>
        <v>103140</v>
      </c>
      <c r="B259" s="362" t="s">
        <v>14304</v>
      </c>
      <c r="C259" s="362" t="s">
        <v>14305</v>
      </c>
      <c r="D259" s="362" t="s">
        <v>8471</v>
      </c>
      <c r="E259" s="363" t="s">
        <v>15501</v>
      </c>
    </row>
    <row r="260" spans="1:5" x14ac:dyDescent="0.25">
      <c r="A260" s="246" t="str">
        <f t="shared" si="4"/>
        <v>103141</v>
      </c>
      <c r="B260" s="362" t="s">
        <v>14306</v>
      </c>
      <c r="C260" s="362" t="s">
        <v>14307</v>
      </c>
      <c r="D260" s="362" t="s">
        <v>8471</v>
      </c>
      <c r="E260" s="363" t="s">
        <v>29334</v>
      </c>
    </row>
    <row r="261" spans="1:5" x14ac:dyDescent="0.25">
      <c r="A261" s="246" t="str">
        <f t="shared" si="4"/>
        <v>103142</v>
      </c>
      <c r="B261" s="362" t="s">
        <v>14308</v>
      </c>
      <c r="C261" s="362" t="s">
        <v>14309</v>
      </c>
      <c r="D261" s="362" t="s">
        <v>8471</v>
      </c>
      <c r="E261" s="363" t="s">
        <v>29335</v>
      </c>
    </row>
    <row r="262" spans="1:5" x14ac:dyDescent="0.25">
      <c r="A262" s="246" t="str">
        <f t="shared" si="4"/>
        <v>103143</v>
      </c>
      <c r="B262" s="362" t="s">
        <v>14310</v>
      </c>
      <c r="C262" s="362" t="s">
        <v>14311</v>
      </c>
      <c r="D262" s="362" t="s">
        <v>8471</v>
      </c>
      <c r="E262" s="363" t="s">
        <v>29336</v>
      </c>
    </row>
    <row r="263" spans="1:5" x14ac:dyDescent="0.25">
      <c r="A263" s="246" t="str">
        <f t="shared" si="4"/>
        <v>103144</v>
      </c>
      <c r="B263" s="362" t="s">
        <v>14312</v>
      </c>
      <c r="C263" s="362" t="s">
        <v>14313</v>
      </c>
      <c r="D263" s="362" t="s">
        <v>8471</v>
      </c>
      <c r="E263" s="363" t="s">
        <v>29337</v>
      </c>
    </row>
    <row r="264" spans="1:5" x14ac:dyDescent="0.25">
      <c r="A264" s="246" t="str">
        <f t="shared" si="4"/>
        <v>103145</v>
      </c>
      <c r="B264" s="362" t="s">
        <v>14314</v>
      </c>
      <c r="C264" s="362" t="s">
        <v>14315</v>
      </c>
      <c r="D264" s="362" t="s">
        <v>8471</v>
      </c>
      <c r="E264" s="363" t="s">
        <v>29338</v>
      </c>
    </row>
    <row r="265" spans="1:5" x14ac:dyDescent="0.25">
      <c r="A265" s="246" t="str">
        <f t="shared" si="4"/>
        <v>103146</v>
      </c>
      <c r="B265" s="362" t="s">
        <v>14316</v>
      </c>
      <c r="C265" s="362" t="s">
        <v>14317</v>
      </c>
      <c r="D265" s="362" t="s">
        <v>8471</v>
      </c>
      <c r="E265" s="363" t="s">
        <v>29339</v>
      </c>
    </row>
    <row r="266" spans="1:5" x14ac:dyDescent="0.25">
      <c r="A266" s="246" t="str">
        <f t="shared" si="4"/>
        <v>103147</v>
      </c>
      <c r="B266" s="362" t="s">
        <v>14318</v>
      </c>
      <c r="C266" s="362" t="s">
        <v>14319</v>
      </c>
      <c r="D266" s="362" t="s">
        <v>8471</v>
      </c>
      <c r="E266" s="363" t="s">
        <v>29340</v>
      </c>
    </row>
    <row r="267" spans="1:5" x14ac:dyDescent="0.25">
      <c r="A267" s="246" t="str">
        <f t="shared" si="4"/>
        <v>103148</v>
      </c>
      <c r="B267" s="362" t="s">
        <v>14320</v>
      </c>
      <c r="C267" s="362" t="s">
        <v>14321</v>
      </c>
      <c r="D267" s="362" t="s">
        <v>8471</v>
      </c>
      <c r="E267" s="363" t="s">
        <v>29341</v>
      </c>
    </row>
    <row r="268" spans="1:5" x14ac:dyDescent="0.25">
      <c r="A268" s="246" t="str">
        <f t="shared" si="4"/>
        <v>103149</v>
      </c>
      <c r="B268" s="362" t="s">
        <v>14322</v>
      </c>
      <c r="C268" s="362" t="s">
        <v>14323</v>
      </c>
      <c r="D268" s="362" t="s">
        <v>8471</v>
      </c>
      <c r="E268" s="363" t="s">
        <v>29342</v>
      </c>
    </row>
    <row r="269" spans="1:5" x14ac:dyDescent="0.25">
      <c r="A269" s="246" t="str">
        <f t="shared" si="4"/>
        <v>103150</v>
      </c>
      <c r="B269" s="362" t="s">
        <v>14324</v>
      </c>
      <c r="C269" s="362" t="s">
        <v>14325</v>
      </c>
      <c r="D269" s="362" t="s">
        <v>8471</v>
      </c>
      <c r="E269" s="363" t="s">
        <v>29343</v>
      </c>
    </row>
    <row r="270" spans="1:5" x14ac:dyDescent="0.25">
      <c r="A270" s="246" t="str">
        <f t="shared" si="4"/>
        <v>103151</v>
      </c>
      <c r="B270" s="362" t="s">
        <v>14326</v>
      </c>
      <c r="C270" s="362" t="s">
        <v>14327</v>
      </c>
      <c r="D270" s="362" t="s">
        <v>8471</v>
      </c>
      <c r="E270" s="363" t="s">
        <v>20801</v>
      </c>
    </row>
    <row r="271" spans="1:5" x14ac:dyDescent="0.25">
      <c r="A271" s="246" t="str">
        <f t="shared" si="4"/>
        <v>103152</v>
      </c>
      <c r="B271" s="362" t="s">
        <v>14328</v>
      </c>
      <c r="C271" s="362" t="s">
        <v>14329</v>
      </c>
      <c r="D271" s="362" t="s">
        <v>8471</v>
      </c>
      <c r="E271" s="363" t="s">
        <v>29344</v>
      </c>
    </row>
    <row r="272" spans="1:5" x14ac:dyDescent="0.25">
      <c r="A272" s="246" t="str">
        <f t="shared" si="4"/>
        <v>103372</v>
      </c>
      <c r="B272" s="362" t="s">
        <v>15818</v>
      </c>
      <c r="C272" s="362" t="s">
        <v>15819</v>
      </c>
      <c r="D272" s="362" t="s">
        <v>8399</v>
      </c>
      <c r="E272" s="363" t="s">
        <v>7883</v>
      </c>
    </row>
    <row r="273" spans="1:5" x14ac:dyDescent="0.25">
      <c r="A273" s="246" t="str">
        <f t="shared" si="4"/>
        <v>103373</v>
      </c>
      <c r="B273" s="362" t="s">
        <v>15820</v>
      </c>
      <c r="C273" s="362" t="s">
        <v>15821</v>
      </c>
      <c r="D273" s="362" t="s">
        <v>8399</v>
      </c>
      <c r="E273" s="363" t="s">
        <v>8014</v>
      </c>
    </row>
    <row r="274" spans="1:5" x14ac:dyDescent="0.25">
      <c r="A274" s="246" t="str">
        <f t="shared" si="4"/>
        <v>103376</v>
      </c>
      <c r="B274" s="362" t="s">
        <v>15822</v>
      </c>
      <c r="C274" s="362" t="s">
        <v>15823</v>
      </c>
      <c r="D274" s="362" t="s">
        <v>8399</v>
      </c>
      <c r="E274" s="363" t="s">
        <v>29345</v>
      </c>
    </row>
    <row r="275" spans="1:5" x14ac:dyDescent="0.25">
      <c r="A275" s="246" t="str">
        <f t="shared" si="4"/>
        <v>103377</v>
      </c>
      <c r="B275" s="362" t="s">
        <v>15824</v>
      </c>
      <c r="C275" s="362" t="s">
        <v>15825</v>
      </c>
      <c r="D275" s="362" t="s">
        <v>8399</v>
      </c>
      <c r="E275" s="363" t="s">
        <v>29346</v>
      </c>
    </row>
    <row r="276" spans="1:5" x14ac:dyDescent="0.25">
      <c r="A276" s="246" t="str">
        <f t="shared" si="4"/>
        <v>103379</v>
      </c>
      <c r="B276" s="362" t="s">
        <v>15826</v>
      </c>
      <c r="C276" s="362" t="s">
        <v>15827</v>
      </c>
      <c r="D276" s="362" t="s">
        <v>8399</v>
      </c>
      <c r="E276" s="363" t="s">
        <v>29347</v>
      </c>
    </row>
    <row r="277" spans="1:5" x14ac:dyDescent="0.25">
      <c r="A277" s="246" t="str">
        <f t="shared" si="4"/>
        <v>103383</v>
      </c>
      <c r="B277" s="362" t="s">
        <v>15828</v>
      </c>
      <c r="C277" s="362" t="s">
        <v>15829</v>
      </c>
      <c r="D277" s="362" t="s">
        <v>8399</v>
      </c>
      <c r="E277" s="363" t="s">
        <v>29348</v>
      </c>
    </row>
    <row r="278" spans="1:5" x14ac:dyDescent="0.25">
      <c r="A278" s="246" t="str">
        <f t="shared" si="4"/>
        <v>103385</v>
      </c>
      <c r="B278" s="362" t="s">
        <v>15830</v>
      </c>
      <c r="C278" s="362" t="s">
        <v>15831</v>
      </c>
      <c r="D278" s="362" t="s">
        <v>8399</v>
      </c>
      <c r="E278" s="363" t="s">
        <v>29349</v>
      </c>
    </row>
    <row r="279" spans="1:5" x14ac:dyDescent="0.25">
      <c r="A279" s="246" t="str">
        <f t="shared" si="4"/>
        <v>103387</v>
      </c>
      <c r="B279" s="362" t="s">
        <v>15832</v>
      </c>
      <c r="C279" s="362" t="s">
        <v>15833</v>
      </c>
      <c r="D279" s="362" t="s">
        <v>8399</v>
      </c>
      <c r="E279" s="363" t="s">
        <v>29350</v>
      </c>
    </row>
    <row r="280" spans="1:5" x14ac:dyDescent="0.25">
      <c r="A280" s="246" t="str">
        <f t="shared" si="4"/>
        <v>103389</v>
      </c>
      <c r="B280" s="362" t="s">
        <v>15834</v>
      </c>
      <c r="C280" s="362" t="s">
        <v>15835</v>
      </c>
      <c r="D280" s="362" t="s">
        <v>8399</v>
      </c>
      <c r="E280" s="363" t="s">
        <v>29351</v>
      </c>
    </row>
    <row r="281" spans="1:5" x14ac:dyDescent="0.25">
      <c r="A281" s="246" t="str">
        <f t="shared" si="4"/>
        <v>103391</v>
      </c>
      <c r="B281" s="362" t="s">
        <v>15836</v>
      </c>
      <c r="C281" s="362" t="s">
        <v>15837</v>
      </c>
      <c r="D281" s="362" t="s">
        <v>8399</v>
      </c>
      <c r="E281" s="363" t="s">
        <v>29352</v>
      </c>
    </row>
    <row r="282" spans="1:5" x14ac:dyDescent="0.25">
      <c r="A282" s="246" t="str">
        <f t="shared" si="4"/>
        <v>103392</v>
      </c>
      <c r="B282" s="362" t="s">
        <v>15838</v>
      </c>
      <c r="C282" s="362" t="s">
        <v>15839</v>
      </c>
      <c r="D282" s="362" t="s">
        <v>8399</v>
      </c>
      <c r="E282" s="363" t="s">
        <v>29353</v>
      </c>
    </row>
    <row r="283" spans="1:5" x14ac:dyDescent="0.25">
      <c r="A283" s="246" t="str">
        <f t="shared" si="4"/>
        <v>103393</v>
      </c>
      <c r="B283" s="362" t="s">
        <v>15840</v>
      </c>
      <c r="C283" s="362" t="s">
        <v>15841</v>
      </c>
      <c r="D283" s="362" t="s">
        <v>8399</v>
      </c>
      <c r="E283" s="363" t="s">
        <v>29354</v>
      </c>
    </row>
    <row r="284" spans="1:5" x14ac:dyDescent="0.25">
      <c r="A284" s="246" t="str">
        <f t="shared" si="4"/>
        <v>103397</v>
      </c>
      <c r="B284" s="362" t="s">
        <v>15842</v>
      </c>
      <c r="C284" s="362" t="s">
        <v>15843</v>
      </c>
      <c r="D284" s="362" t="s">
        <v>8471</v>
      </c>
      <c r="E284" s="363" t="s">
        <v>8159</v>
      </c>
    </row>
    <row r="285" spans="1:5" x14ac:dyDescent="0.25">
      <c r="A285" s="246" t="str">
        <f t="shared" si="4"/>
        <v>103398</v>
      </c>
      <c r="B285" s="362" t="s">
        <v>15844</v>
      </c>
      <c r="C285" s="362" t="s">
        <v>15845</v>
      </c>
      <c r="D285" s="362" t="s">
        <v>8471</v>
      </c>
      <c r="E285" s="363" t="s">
        <v>29228</v>
      </c>
    </row>
    <row r="286" spans="1:5" x14ac:dyDescent="0.25">
      <c r="A286" s="246" t="str">
        <f t="shared" si="4"/>
        <v>103399</v>
      </c>
      <c r="B286" s="362" t="s">
        <v>15846</v>
      </c>
      <c r="C286" s="362" t="s">
        <v>15847</v>
      </c>
      <c r="D286" s="362" t="s">
        <v>8471</v>
      </c>
      <c r="E286" s="363" t="s">
        <v>8272</v>
      </c>
    </row>
    <row r="287" spans="1:5" x14ac:dyDescent="0.25">
      <c r="A287" s="246" t="str">
        <f t="shared" si="4"/>
        <v>103400</v>
      </c>
      <c r="B287" s="362" t="s">
        <v>15848</v>
      </c>
      <c r="C287" s="362" t="s">
        <v>15849</v>
      </c>
      <c r="D287" s="362" t="s">
        <v>8471</v>
      </c>
      <c r="E287" s="363" t="s">
        <v>7828</v>
      </c>
    </row>
    <row r="288" spans="1:5" x14ac:dyDescent="0.25">
      <c r="A288" s="246" t="str">
        <f t="shared" si="4"/>
        <v>103401</v>
      </c>
      <c r="B288" s="362" t="s">
        <v>15850</v>
      </c>
      <c r="C288" s="362" t="s">
        <v>15851</v>
      </c>
      <c r="D288" s="362" t="s">
        <v>8471</v>
      </c>
      <c r="E288" s="363" t="s">
        <v>29355</v>
      </c>
    </row>
    <row r="289" spans="1:5" x14ac:dyDescent="0.25">
      <c r="A289" s="246" t="str">
        <f t="shared" si="4"/>
        <v>103402</v>
      </c>
      <c r="B289" s="362" t="s">
        <v>15852</v>
      </c>
      <c r="C289" s="362" t="s">
        <v>15853</v>
      </c>
      <c r="D289" s="362" t="s">
        <v>8471</v>
      </c>
      <c r="E289" s="363" t="s">
        <v>14931</v>
      </c>
    </row>
    <row r="290" spans="1:5" x14ac:dyDescent="0.25">
      <c r="A290" s="246" t="str">
        <f t="shared" si="4"/>
        <v>103403</v>
      </c>
      <c r="B290" s="362" t="s">
        <v>15854</v>
      </c>
      <c r="C290" s="362" t="s">
        <v>15855</v>
      </c>
      <c r="D290" s="362" t="s">
        <v>8471</v>
      </c>
      <c r="E290" s="363" t="s">
        <v>16104</v>
      </c>
    </row>
    <row r="291" spans="1:5" x14ac:dyDescent="0.25">
      <c r="A291" s="246" t="str">
        <f t="shared" si="4"/>
        <v>103404</v>
      </c>
      <c r="B291" s="362" t="s">
        <v>15857</v>
      </c>
      <c r="C291" s="362" t="s">
        <v>15858</v>
      </c>
      <c r="D291" s="362" t="s">
        <v>8471</v>
      </c>
      <c r="E291" s="363" t="s">
        <v>21411</v>
      </c>
    </row>
    <row r="292" spans="1:5" x14ac:dyDescent="0.25">
      <c r="A292" s="246" t="str">
        <f t="shared" si="4"/>
        <v>103405</v>
      </c>
      <c r="B292" s="362" t="s">
        <v>15859</v>
      </c>
      <c r="C292" s="362" t="s">
        <v>15860</v>
      </c>
      <c r="D292" s="362" t="s">
        <v>8471</v>
      </c>
      <c r="E292" s="363" t="s">
        <v>29356</v>
      </c>
    </row>
    <row r="293" spans="1:5" x14ac:dyDescent="0.25">
      <c r="A293" s="246" t="str">
        <f t="shared" si="4"/>
        <v>103406</v>
      </c>
      <c r="B293" s="362" t="s">
        <v>15861</v>
      </c>
      <c r="C293" s="362" t="s">
        <v>15862</v>
      </c>
      <c r="D293" s="362" t="s">
        <v>8471</v>
      </c>
      <c r="E293" s="363" t="s">
        <v>21442</v>
      </c>
    </row>
    <row r="294" spans="1:5" x14ac:dyDescent="0.25">
      <c r="A294" s="246" t="str">
        <f t="shared" si="4"/>
        <v>103407</v>
      </c>
      <c r="B294" s="362" t="s">
        <v>15863</v>
      </c>
      <c r="C294" s="362" t="s">
        <v>15864</v>
      </c>
      <c r="D294" s="362" t="s">
        <v>8471</v>
      </c>
      <c r="E294" s="363" t="s">
        <v>29357</v>
      </c>
    </row>
    <row r="295" spans="1:5" x14ac:dyDescent="0.25">
      <c r="A295" s="246" t="str">
        <f t="shared" si="4"/>
        <v>103408</v>
      </c>
      <c r="B295" s="362" t="s">
        <v>15865</v>
      </c>
      <c r="C295" s="362" t="s">
        <v>15866</v>
      </c>
      <c r="D295" s="362" t="s">
        <v>8471</v>
      </c>
      <c r="E295" s="363" t="s">
        <v>29358</v>
      </c>
    </row>
    <row r="296" spans="1:5" x14ac:dyDescent="0.25">
      <c r="A296" s="246" t="str">
        <f t="shared" si="4"/>
        <v>103409</v>
      </c>
      <c r="B296" s="362" t="s">
        <v>15867</v>
      </c>
      <c r="C296" s="362" t="s">
        <v>15868</v>
      </c>
      <c r="D296" s="362" t="s">
        <v>8471</v>
      </c>
      <c r="E296" s="363" t="s">
        <v>15469</v>
      </c>
    </row>
    <row r="297" spans="1:5" x14ac:dyDescent="0.25">
      <c r="A297" s="246" t="str">
        <f t="shared" si="4"/>
        <v>103410</v>
      </c>
      <c r="B297" s="362" t="s">
        <v>15869</v>
      </c>
      <c r="C297" s="362" t="s">
        <v>15870</v>
      </c>
      <c r="D297" s="362" t="s">
        <v>8471</v>
      </c>
      <c r="E297" s="363" t="s">
        <v>22620</v>
      </c>
    </row>
    <row r="298" spans="1:5" x14ac:dyDescent="0.25">
      <c r="A298" s="246" t="str">
        <f t="shared" si="4"/>
        <v>103411</v>
      </c>
      <c r="B298" s="362" t="s">
        <v>15871</v>
      </c>
      <c r="C298" s="362" t="s">
        <v>15872</v>
      </c>
      <c r="D298" s="362" t="s">
        <v>8471</v>
      </c>
      <c r="E298" s="363" t="s">
        <v>8370</v>
      </c>
    </row>
    <row r="299" spans="1:5" x14ac:dyDescent="0.25">
      <c r="A299" s="246" t="str">
        <f t="shared" si="4"/>
        <v>103412</v>
      </c>
      <c r="B299" s="362" t="s">
        <v>15873</v>
      </c>
      <c r="C299" s="362" t="s">
        <v>15874</v>
      </c>
      <c r="D299" s="362" t="s">
        <v>8471</v>
      </c>
      <c r="E299" s="363" t="s">
        <v>15612</v>
      </c>
    </row>
    <row r="300" spans="1:5" x14ac:dyDescent="0.25">
      <c r="A300" s="246" t="str">
        <f t="shared" si="4"/>
        <v>103413</v>
      </c>
      <c r="B300" s="362" t="s">
        <v>15875</v>
      </c>
      <c r="C300" s="362" t="s">
        <v>15876</v>
      </c>
      <c r="D300" s="362" t="s">
        <v>8471</v>
      </c>
      <c r="E300" s="363" t="s">
        <v>16223</v>
      </c>
    </row>
    <row r="301" spans="1:5" x14ac:dyDescent="0.25">
      <c r="A301" s="246" t="str">
        <f t="shared" si="4"/>
        <v>103414</v>
      </c>
      <c r="B301" s="362" t="s">
        <v>15877</v>
      </c>
      <c r="C301" s="362" t="s">
        <v>15878</v>
      </c>
      <c r="D301" s="362" t="s">
        <v>8471</v>
      </c>
      <c r="E301" s="363" t="s">
        <v>16104</v>
      </c>
    </row>
    <row r="302" spans="1:5" x14ac:dyDescent="0.25">
      <c r="A302" s="246" t="str">
        <f t="shared" si="4"/>
        <v>103415</v>
      </c>
      <c r="B302" s="362" t="s">
        <v>15879</v>
      </c>
      <c r="C302" s="362" t="s">
        <v>15880</v>
      </c>
      <c r="D302" s="362" t="s">
        <v>8471</v>
      </c>
      <c r="E302" s="363" t="s">
        <v>20244</v>
      </c>
    </row>
    <row r="303" spans="1:5" x14ac:dyDescent="0.25">
      <c r="A303" s="246" t="str">
        <f t="shared" si="4"/>
        <v>103416</v>
      </c>
      <c r="B303" s="362" t="s">
        <v>15881</v>
      </c>
      <c r="C303" s="362" t="s">
        <v>15882</v>
      </c>
      <c r="D303" s="362" t="s">
        <v>8471</v>
      </c>
      <c r="E303" s="363" t="s">
        <v>29359</v>
      </c>
    </row>
    <row r="304" spans="1:5" x14ac:dyDescent="0.25">
      <c r="A304" s="246" t="str">
        <f t="shared" si="4"/>
        <v>103417</v>
      </c>
      <c r="B304" s="362" t="s">
        <v>15883</v>
      </c>
      <c r="C304" s="362" t="s">
        <v>15884</v>
      </c>
      <c r="D304" s="362" t="s">
        <v>8471</v>
      </c>
      <c r="E304" s="363" t="s">
        <v>20969</v>
      </c>
    </row>
    <row r="305" spans="1:5" x14ac:dyDescent="0.25">
      <c r="A305" s="246" t="str">
        <f t="shared" si="4"/>
        <v>103418</v>
      </c>
      <c r="B305" s="362" t="s">
        <v>15885</v>
      </c>
      <c r="C305" s="362" t="s">
        <v>15886</v>
      </c>
      <c r="D305" s="362" t="s">
        <v>8471</v>
      </c>
      <c r="E305" s="363" t="s">
        <v>22620</v>
      </c>
    </row>
    <row r="306" spans="1:5" x14ac:dyDescent="0.25">
      <c r="A306" s="246" t="str">
        <f t="shared" si="4"/>
        <v>103419</v>
      </c>
      <c r="B306" s="362" t="s">
        <v>15887</v>
      </c>
      <c r="C306" s="362" t="s">
        <v>15888</v>
      </c>
      <c r="D306" s="362" t="s">
        <v>8471</v>
      </c>
      <c r="E306" s="363" t="s">
        <v>29360</v>
      </c>
    </row>
    <row r="307" spans="1:5" x14ac:dyDescent="0.25">
      <c r="A307" s="246" t="str">
        <f t="shared" si="4"/>
        <v>103420</v>
      </c>
      <c r="B307" s="362" t="s">
        <v>15889</v>
      </c>
      <c r="C307" s="362" t="s">
        <v>15890</v>
      </c>
      <c r="D307" s="362" t="s">
        <v>8471</v>
      </c>
      <c r="E307" s="363" t="s">
        <v>16529</v>
      </c>
    </row>
    <row r="308" spans="1:5" x14ac:dyDescent="0.25">
      <c r="A308" s="246" t="str">
        <f t="shared" si="4"/>
        <v>103421</v>
      </c>
      <c r="B308" s="362" t="s">
        <v>15891</v>
      </c>
      <c r="C308" s="362" t="s">
        <v>15892</v>
      </c>
      <c r="D308" s="362" t="s">
        <v>8471</v>
      </c>
      <c r="E308" s="363" t="s">
        <v>19867</v>
      </c>
    </row>
    <row r="309" spans="1:5" x14ac:dyDescent="0.25">
      <c r="A309" s="246" t="str">
        <f t="shared" si="4"/>
        <v>103422</v>
      </c>
      <c r="B309" s="362" t="s">
        <v>15893</v>
      </c>
      <c r="C309" s="362" t="s">
        <v>15894</v>
      </c>
      <c r="D309" s="362" t="s">
        <v>8471</v>
      </c>
      <c r="E309" s="363" t="s">
        <v>16410</v>
      </c>
    </row>
    <row r="310" spans="1:5" x14ac:dyDescent="0.25">
      <c r="A310" s="246" t="str">
        <f t="shared" si="4"/>
        <v>103423</v>
      </c>
      <c r="B310" s="362" t="s">
        <v>15895</v>
      </c>
      <c r="C310" s="362" t="s">
        <v>15896</v>
      </c>
      <c r="D310" s="362" t="s">
        <v>8471</v>
      </c>
      <c r="E310" s="363" t="s">
        <v>29361</v>
      </c>
    </row>
    <row r="311" spans="1:5" x14ac:dyDescent="0.25">
      <c r="A311" s="246" t="str">
        <f t="shared" si="4"/>
        <v>103424</v>
      </c>
      <c r="B311" s="362" t="s">
        <v>15897</v>
      </c>
      <c r="C311" s="362" t="s">
        <v>15898</v>
      </c>
      <c r="D311" s="362" t="s">
        <v>8471</v>
      </c>
      <c r="E311" s="363" t="s">
        <v>29362</v>
      </c>
    </row>
    <row r="312" spans="1:5" x14ac:dyDescent="0.25">
      <c r="A312" s="246" t="str">
        <f t="shared" si="4"/>
        <v>103425</v>
      </c>
      <c r="B312" s="362" t="s">
        <v>15899</v>
      </c>
      <c r="C312" s="362" t="s">
        <v>15900</v>
      </c>
      <c r="D312" s="362" t="s">
        <v>8471</v>
      </c>
      <c r="E312" s="363" t="s">
        <v>18776</v>
      </c>
    </row>
    <row r="313" spans="1:5" x14ac:dyDescent="0.25">
      <c r="A313" s="246" t="str">
        <f t="shared" si="4"/>
        <v>103426</v>
      </c>
      <c r="B313" s="362" t="s">
        <v>15901</v>
      </c>
      <c r="C313" s="362" t="s">
        <v>15902</v>
      </c>
      <c r="D313" s="362" t="s">
        <v>8471</v>
      </c>
      <c r="E313" s="363" t="s">
        <v>10341</v>
      </c>
    </row>
    <row r="314" spans="1:5" x14ac:dyDescent="0.25">
      <c r="A314" s="246" t="str">
        <f t="shared" si="4"/>
        <v>103427</v>
      </c>
      <c r="B314" s="362" t="s">
        <v>15903</v>
      </c>
      <c r="C314" s="362" t="s">
        <v>15904</v>
      </c>
      <c r="D314" s="362" t="s">
        <v>8471</v>
      </c>
      <c r="E314" s="363" t="s">
        <v>20871</v>
      </c>
    </row>
    <row r="315" spans="1:5" x14ac:dyDescent="0.25">
      <c r="A315" s="246" t="str">
        <f t="shared" si="4"/>
        <v>103428</v>
      </c>
      <c r="B315" s="362" t="s">
        <v>15905</v>
      </c>
      <c r="C315" s="362" t="s">
        <v>15906</v>
      </c>
      <c r="D315" s="362" t="s">
        <v>8471</v>
      </c>
      <c r="E315" s="363" t="s">
        <v>29363</v>
      </c>
    </row>
    <row r="316" spans="1:5" x14ac:dyDescent="0.25">
      <c r="A316" s="246" t="str">
        <f t="shared" si="4"/>
        <v>103429</v>
      </c>
      <c r="B316" s="362" t="s">
        <v>15907</v>
      </c>
      <c r="C316" s="362" t="s">
        <v>15908</v>
      </c>
      <c r="D316" s="362" t="s">
        <v>8471</v>
      </c>
      <c r="E316" s="363" t="s">
        <v>29364</v>
      </c>
    </row>
    <row r="317" spans="1:5" x14ac:dyDescent="0.25">
      <c r="A317" s="246" t="str">
        <f t="shared" si="4"/>
        <v>103430</v>
      </c>
      <c r="B317" s="362" t="s">
        <v>15909</v>
      </c>
      <c r="C317" s="362" t="s">
        <v>15910</v>
      </c>
      <c r="D317" s="362" t="s">
        <v>8471</v>
      </c>
      <c r="E317" s="363" t="s">
        <v>21329</v>
      </c>
    </row>
    <row r="318" spans="1:5" x14ac:dyDescent="0.25">
      <c r="A318" s="246" t="str">
        <f t="shared" si="4"/>
        <v>103431</v>
      </c>
      <c r="B318" s="362" t="s">
        <v>15911</v>
      </c>
      <c r="C318" s="362" t="s">
        <v>15912</v>
      </c>
      <c r="D318" s="362" t="s">
        <v>8471</v>
      </c>
      <c r="E318" s="363" t="s">
        <v>18538</v>
      </c>
    </row>
    <row r="319" spans="1:5" x14ac:dyDescent="0.25">
      <c r="A319" s="246" t="str">
        <f t="shared" si="4"/>
        <v>103432</v>
      </c>
      <c r="B319" s="362" t="s">
        <v>15913</v>
      </c>
      <c r="C319" s="362" t="s">
        <v>15914</v>
      </c>
      <c r="D319" s="362" t="s">
        <v>8471</v>
      </c>
      <c r="E319" s="363" t="s">
        <v>29365</v>
      </c>
    </row>
    <row r="320" spans="1:5" x14ac:dyDescent="0.25">
      <c r="A320" s="246" t="str">
        <f t="shared" si="4"/>
        <v>103433</v>
      </c>
      <c r="B320" s="362" t="s">
        <v>15915</v>
      </c>
      <c r="C320" s="362" t="s">
        <v>15916</v>
      </c>
      <c r="D320" s="362" t="s">
        <v>8471</v>
      </c>
      <c r="E320" s="363" t="s">
        <v>29366</v>
      </c>
    </row>
    <row r="321" spans="1:5" x14ac:dyDescent="0.25">
      <c r="A321" s="246" t="str">
        <f t="shared" si="4"/>
        <v>103434</v>
      </c>
      <c r="B321" s="362" t="s">
        <v>15917</v>
      </c>
      <c r="C321" s="362" t="s">
        <v>15918</v>
      </c>
      <c r="D321" s="362" t="s">
        <v>8471</v>
      </c>
      <c r="E321" s="363" t="s">
        <v>29367</v>
      </c>
    </row>
    <row r="322" spans="1:5" x14ac:dyDescent="0.25">
      <c r="A322" s="246" t="str">
        <f t="shared" si="4"/>
        <v>103435</v>
      </c>
      <c r="B322" s="362" t="s">
        <v>15919</v>
      </c>
      <c r="C322" s="362" t="s">
        <v>15920</v>
      </c>
      <c r="D322" s="362" t="s">
        <v>8471</v>
      </c>
      <c r="E322" s="363" t="s">
        <v>29368</v>
      </c>
    </row>
    <row r="323" spans="1:5" x14ac:dyDescent="0.25">
      <c r="A323" s="246" t="str">
        <f t="shared" ref="A323:A386" si="5">B323</f>
        <v>103436</v>
      </c>
      <c r="B323" s="362" t="s">
        <v>15921</v>
      </c>
      <c r="C323" s="362" t="s">
        <v>15922</v>
      </c>
      <c r="D323" s="362" t="s">
        <v>8471</v>
      </c>
      <c r="E323" s="363" t="s">
        <v>29369</v>
      </c>
    </row>
    <row r="324" spans="1:5" x14ac:dyDescent="0.25">
      <c r="A324" s="246" t="str">
        <f t="shared" si="5"/>
        <v>103437</v>
      </c>
      <c r="B324" s="362" t="s">
        <v>15923</v>
      </c>
      <c r="C324" s="362" t="s">
        <v>15924</v>
      </c>
      <c r="D324" s="362" t="s">
        <v>8471</v>
      </c>
      <c r="E324" s="363" t="s">
        <v>29370</v>
      </c>
    </row>
    <row r="325" spans="1:5" x14ac:dyDescent="0.25">
      <c r="A325" s="246" t="str">
        <f t="shared" si="5"/>
        <v>103438</v>
      </c>
      <c r="B325" s="362" t="s">
        <v>15925</v>
      </c>
      <c r="C325" s="362" t="s">
        <v>15926</v>
      </c>
      <c r="D325" s="362" t="s">
        <v>8471</v>
      </c>
      <c r="E325" s="363" t="s">
        <v>29370</v>
      </c>
    </row>
    <row r="326" spans="1:5" x14ac:dyDescent="0.25">
      <c r="A326" s="246" t="str">
        <f t="shared" si="5"/>
        <v>103439</v>
      </c>
      <c r="B326" s="362" t="s">
        <v>15927</v>
      </c>
      <c r="C326" s="362" t="s">
        <v>15928</v>
      </c>
      <c r="D326" s="362" t="s">
        <v>8471</v>
      </c>
      <c r="E326" s="363" t="s">
        <v>29371</v>
      </c>
    </row>
    <row r="327" spans="1:5" x14ac:dyDescent="0.25">
      <c r="A327" s="246" t="str">
        <f t="shared" si="5"/>
        <v>103440</v>
      </c>
      <c r="B327" s="362" t="s">
        <v>15929</v>
      </c>
      <c r="C327" s="362" t="s">
        <v>15930</v>
      </c>
      <c r="D327" s="362" t="s">
        <v>8471</v>
      </c>
      <c r="E327" s="363" t="s">
        <v>29372</v>
      </c>
    </row>
    <row r="328" spans="1:5" x14ac:dyDescent="0.25">
      <c r="A328" s="246" t="str">
        <f t="shared" si="5"/>
        <v>103441</v>
      </c>
      <c r="B328" s="362" t="s">
        <v>15931</v>
      </c>
      <c r="C328" s="362" t="s">
        <v>15932</v>
      </c>
      <c r="D328" s="362" t="s">
        <v>8471</v>
      </c>
      <c r="E328" s="363" t="s">
        <v>29373</v>
      </c>
    </row>
    <row r="329" spans="1:5" x14ac:dyDescent="0.25">
      <c r="A329" s="246" t="str">
        <f t="shared" si="5"/>
        <v>103442</v>
      </c>
      <c r="B329" s="362" t="s">
        <v>15933</v>
      </c>
      <c r="C329" s="362" t="s">
        <v>15934</v>
      </c>
      <c r="D329" s="362" t="s">
        <v>8471</v>
      </c>
      <c r="E329" s="363" t="s">
        <v>29374</v>
      </c>
    </row>
    <row r="330" spans="1:5" x14ac:dyDescent="0.25">
      <c r="A330" s="246" t="str">
        <f t="shared" si="5"/>
        <v>93206</v>
      </c>
      <c r="B330" s="362" t="s">
        <v>3268</v>
      </c>
      <c r="C330" s="362" t="s">
        <v>8618</v>
      </c>
      <c r="D330" s="362" t="s">
        <v>8619</v>
      </c>
      <c r="E330" s="363" t="s">
        <v>29375</v>
      </c>
    </row>
    <row r="331" spans="1:5" x14ac:dyDescent="0.25">
      <c r="A331" s="246" t="str">
        <f t="shared" si="5"/>
        <v>93207</v>
      </c>
      <c r="B331" s="362" t="s">
        <v>3269</v>
      </c>
      <c r="C331" s="362" t="s">
        <v>8620</v>
      </c>
      <c r="D331" s="362" t="s">
        <v>8619</v>
      </c>
      <c r="E331" s="363" t="s">
        <v>29376</v>
      </c>
    </row>
    <row r="332" spans="1:5" x14ac:dyDescent="0.25">
      <c r="A332" s="246" t="str">
        <f t="shared" si="5"/>
        <v>93208</v>
      </c>
      <c r="B332" s="362" t="s">
        <v>3270</v>
      </c>
      <c r="C332" s="362" t="s">
        <v>8621</v>
      </c>
      <c r="D332" s="362" t="s">
        <v>8619</v>
      </c>
      <c r="E332" s="363" t="s">
        <v>29377</v>
      </c>
    </row>
    <row r="333" spans="1:5" x14ac:dyDescent="0.25">
      <c r="A333" s="246" t="str">
        <f t="shared" si="5"/>
        <v>93209</v>
      </c>
      <c r="B333" s="362" t="s">
        <v>3271</v>
      </c>
      <c r="C333" s="362" t="s">
        <v>8622</v>
      </c>
      <c r="D333" s="362" t="s">
        <v>8619</v>
      </c>
      <c r="E333" s="363" t="s">
        <v>29378</v>
      </c>
    </row>
    <row r="334" spans="1:5" x14ac:dyDescent="0.25">
      <c r="A334" s="246" t="str">
        <f t="shared" si="5"/>
        <v>93210</v>
      </c>
      <c r="B334" s="362" t="s">
        <v>3272</v>
      </c>
      <c r="C334" s="362" t="s">
        <v>8623</v>
      </c>
      <c r="D334" s="362" t="s">
        <v>8619</v>
      </c>
      <c r="E334" s="363" t="s">
        <v>29379</v>
      </c>
    </row>
    <row r="335" spans="1:5" x14ac:dyDescent="0.25">
      <c r="A335" s="246" t="str">
        <f t="shared" si="5"/>
        <v>93211</v>
      </c>
      <c r="B335" s="362" t="s">
        <v>3273</v>
      </c>
      <c r="C335" s="362" t="s">
        <v>8624</v>
      </c>
      <c r="D335" s="362" t="s">
        <v>8619</v>
      </c>
      <c r="E335" s="363" t="s">
        <v>29380</v>
      </c>
    </row>
    <row r="336" spans="1:5" x14ac:dyDescent="0.25">
      <c r="A336" s="246" t="str">
        <f t="shared" si="5"/>
        <v>93212</v>
      </c>
      <c r="B336" s="362" t="s">
        <v>3274</v>
      </c>
      <c r="C336" s="362" t="s">
        <v>8625</v>
      </c>
      <c r="D336" s="362" t="s">
        <v>8619</v>
      </c>
      <c r="E336" s="363" t="s">
        <v>29381</v>
      </c>
    </row>
    <row r="337" spans="1:5" x14ac:dyDescent="0.25">
      <c r="A337" s="246" t="str">
        <f t="shared" si="5"/>
        <v>93213</v>
      </c>
      <c r="B337" s="362" t="s">
        <v>3275</v>
      </c>
      <c r="C337" s="362" t="s">
        <v>8626</v>
      </c>
      <c r="D337" s="362" t="s">
        <v>8619</v>
      </c>
      <c r="E337" s="363" t="s">
        <v>29382</v>
      </c>
    </row>
    <row r="338" spans="1:5" x14ac:dyDescent="0.25">
      <c r="A338" s="246" t="str">
        <f t="shared" si="5"/>
        <v>93214</v>
      </c>
      <c r="B338" s="362" t="s">
        <v>3276</v>
      </c>
      <c r="C338" s="362" t="s">
        <v>17862</v>
      </c>
      <c r="D338" s="362" t="s">
        <v>8471</v>
      </c>
      <c r="E338" s="363" t="s">
        <v>29383</v>
      </c>
    </row>
    <row r="339" spans="1:5" x14ac:dyDescent="0.25">
      <c r="A339" s="246" t="str">
        <f t="shared" si="5"/>
        <v>93243</v>
      </c>
      <c r="B339" s="362" t="s">
        <v>3293</v>
      </c>
      <c r="C339" s="362" t="s">
        <v>17863</v>
      </c>
      <c r="D339" s="362" t="s">
        <v>8471</v>
      </c>
      <c r="E339" s="363" t="s">
        <v>29384</v>
      </c>
    </row>
    <row r="340" spans="1:5" x14ac:dyDescent="0.25">
      <c r="A340" s="246" t="str">
        <f t="shared" si="5"/>
        <v>93582</v>
      </c>
      <c r="B340" s="362" t="s">
        <v>3390</v>
      </c>
      <c r="C340" s="362" t="s">
        <v>8627</v>
      </c>
      <c r="D340" s="362" t="s">
        <v>8619</v>
      </c>
      <c r="E340" s="363" t="s">
        <v>29385</v>
      </c>
    </row>
    <row r="341" spans="1:5" x14ac:dyDescent="0.25">
      <c r="A341" s="246" t="str">
        <f t="shared" si="5"/>
        <v>93583</v>
      </c>
      <c r="B341" s="362" t="s">
        <v>3391</v>
      </c>
      <c r="C341" s="362" t="s">
        <v>8628</v>
      </c>
      <c r="D341" s="362" t="s">
        <v>8619</v>
      </c>
      <c r="E341" s="363" t="s">
        <v>29386</v>
      </c>
    </row>
    <row r="342" spans="1:5" x14ac:dyDescent="0.25">
      <c r="A342" s="246" t="str">
        <f t="shared" si="5"/>
        <v>93584</v>
      </c>
      <c r="B342" s="362" t="s">
        <v>3392</v>
      </c>
      <c r="C342" s="362" t="s">
        <v>8629</v>
      </c>
      <c r="D342" s="362" t="s">
        <v>8619</v>
      </c>
      <c r="E342" s="363" t="s">
        <v>29387</v>
      </c>
    </row>
    <row r="343" spans="1:5" x14ac:dyDescent="0.25">
      <c r="A343" s="246" t="str">
        <f t="shared" si="5"/>
        <v>93585</v>
      </c>
      <c r="B343" s="362" t="s">
        <v>3393</v>
      </c>
      <c r="C343" s="362" t="s">
        <v>8630</v>
      </c>
      <c r="D343" s="362" t="s">
        <v>8619</v>
      </c>
      <c r="E343" s="363" t="s">
        <v>29388</v>
      </c>
    </row>
    <row r="344" spans="1:5" x14ac:dyDescent="0.25">
      <c r="A344" s="246" t="str">
        <f t="shared" si="5"/>
        <v>98441</v>
      </c>
      <c r="B344" s="362" t="s">
        <v>5010</v>
      </c>
      <c r="C344" s="362" t="s">
        <v>8631</v>
      </c>
      <c r="D344" s="362" t="s">
        <v>8619</v>
      </c>
      <c r="E344" s="363" t="s">
        <v>20859</v>
      </c>
    </row>
    <row r="345" spans="1:5" x14ac:dyDescent="0.25">
      <c r="A345" s="246" t="str">
        <f t="shared" si="5"/>
        <v>98442</v>
      </c>
      <c r="B345" s="362" t="s">
        <v>5011</v>
      </c>
      <c r="C345" s="362" t="s">
        <v>8632</v>
      </c>
      <c r="D345" s="362" t="s">
        <v>8619</v>
      </c>
      <c r="E345" s="363" t="s">
        <v>29389</v>
      </c>
    </row>
    <row r="346" spans="1:5" x14ac:dyDescent="0.25">
      <c r="A346" s="246" t="str">
        <f t="shared" si="5"/>
        <v>98443</v>
      </c>
      <c r="B346" s="362" t="s">
        <v>5012</v>
      </c>
      <c r="C346" s="362" t="s">
        <v>8633</v>
      </c>
      <c r="D346" s="362" t="s">
        <v>8619</v>
      </c>
      <c r="E346" s="363" t="s">
        <v>29390</v>
      </c>
    </row>
    <row r="347" spans="1:5" x14ac:dyDescent="0.25">
      <c r="A347" s="246" t="str">
        <f t="shared" si="5"/>
        <v>98444</v>
      </c>
      <c r="B347" s="362" t="s">
        <v>5013</v>
      </c>
      <c r="C347" s="362" t="s">
        <v>8634</v>
      </c>
      <c r="D347" s="362" t="s">
        <v>8619</v>
      </c>
      <c r="E347" s="363" t="s">
        <v>29391</v>
      </c>
    </row>
    <row r="348" spans="1:5" x14ac:dyDescent="0.25">
      <c r="A348" s="246" t="str">
        <f t="shared" si="5"/>
        <v>98445</v>
      </c>
      <c r="B348" s="362" t="s">
        <v>5014</v>
      </c>
      <c r="C348" s="362" t="s">
        <v>8635</v>
      </c>
      <c r="D348" s="362" t="s">
        <v>8619</v>
      </c>
      <c r="E348" s="363" t="s">
        <v>29392</v>
      </c>
    </row>
    <row r="349" spans="1:5" x14ac:dyDescent="0.25">
      <c r="A349" s="246" t="str">
        <f t="shared" si="5"/>
        <v>98446</v>
      </c>
      <c r="B349" s="362" t="s">
        <v>5015</v>
      </c>
      <c r="C349" s="362" t="s">
        <v>8636</v>
      </c>
      <c r="D349" s="362" t="s">
        <v>8619</v>
      </c>
      <c r="E349" s="363" t="s">
        <v>29393</v>
      </c>
    </row>
    <row r="350" spans="1:5" x14ac:dyDescent="0.25">
      <c r="A350" s="246" t="str">
        <f t="shared" si="5"/>
        <v>98447</v>
      </c>
      <c r="B350" s="362" t="s">
        <v>5016</v>
      </c>
      <c r="C350" s="362" t="s">
        <v>8637</v>
      </c>
      <c r="D350" s="362" t="s">
        <v>8619</v>
      </c>
      <c r="E350" s="363" t="s">
        <v>29394</v>
      </c>
    </row>
    <row r="351" spans="1:5" x14ac:dyDescent="0.25">
      <c r="A351" s="246" t="str">
        <f t="shared" si="5"/>
        <v>98448</v>
      </c>
      <c r="B351" s="362" t="s">
        <v>5017</v>
      </c>
      <c r="C351" s="362" t="s">
        <v>8638</v>
      </c>
      <c r="D351" s="362" t="s">
        <v>8619</v>
      </c>
      <c r="E351" s="363" t="s">
        <v>29395</v>
      </c>
    </row>
    <row r="352" spans="1:5" x14ac:dyDescent="0.25">
      <c r="A352" s="246" t="str">
        <f t="shared" si="5"/>
        <v>98449</v>
      </c>
      <c r="B352" s="362" t="s">
        <v>5018</v>
      </c>
      <c r="C352" s="362" t="s">
        <v>8639</v>
      </c>
      <c r="D352" s="362" t="s">
        <v>8619</v>
      </c>
      <c r="E352" s="363" t="s">
        <v>29396</v>
      </c>
    </row>
    <row r="353" spans="1:5" x14ac:dyDescent="0.25">
      <c r="A353" s="246" t="str">
        <f t="shared" si="5"/>
        <v>98450</v>
      </c>
      <c r="B353" s="362" t="s">
        <v>5019</v>
      </c>
      <c r="C353" s="362" t="s">
        <v>8640</v>
      </c>
      <c r="D353" s="362" t="s">
        <v>8619</v>
      </c>
      <c r="E353" s="363" t="s">
        <v>29397</v>
      </c>
    </row>
    <row r="354" spans="1:5" x14ac:dyDescent="0.25">
      <c r="A354" s="246" t="str">
        <f t="shared" si="5"/>
        <v>98451</v>
      </c>
      <c r="B354" s="362" t="s">
        <v>5020</v>
      </c>
      <c r="C354" s="362" t="s">
        <v>8641</v>
      </c>
      <c r="D354" s="362" t="s">
        <v>8619</v>
      </c>
      <c r="E354" s="363" t="s">
        <v>29398</v>
      </c>
    </row>
    <row r="355" spans="1:5" x14ac:dyDescent="0.25">
      <c r="A355" s="246" t="str">
        <f t="shared" si="5"/>
        <v>98452</v>
      </c>
      <c r="B355" s="362" t="s">
        <v>5021</v>
      </c>
      <c r="C355" s="362" t="s">
        <v>8642</v>
      </c>
      <c r="D355" s="362" t="s">
        <v>8619</v>
      </c>
      <c r="E355" s="363" t="s">
        <v>29399</v>
      </c>
    </row>
    <row r="356" spans="1:5" x14ac:dyDescent="0.25">
      <c r="A356" s="246" t="str">
        <f t="shared" si="5"/>
        <v>98453</v>
      </c>
      <c r="B356" s="362" t="s">
        <v>5022</v>
      </c>
      <c r="C356" s="362" t="s">
        <v>8643</v>
      </c>
      <c r="D356" s="362" t="s">
        <v>8619</v>
      </c>
      <c r="E356" s="363" t="s">
        <v>29400</v>
      </c>
    </row>
    <row r="357" spans="1:5" x14ac:dyDescent="0.25">
      <c r="A357" s="246" t="str">
        <f t="shared" si="5"/>
        <v>98454</v>
      </c>
      <c r="B357" s="362" t="s">
        <v>5023</v>
      </c>
      <c r="C357" s="362" t="s">
        <v>8644</v>
      </c>
      <c r="D357" s="362" t="s">
        <v>8619</v>
      </c>
      <c r="E357" s="363" t="s">
        <v>29401</v>
      </c>
    </row>
    <row r="358" spans="1:5" x14ac:dyDescent="0.25">
      <c r="A358" s="246" t="str">
        <f t="shared" si="5"/>
        <v>98455</v>
      </c>
      <c r="B358" s="362" t="s">
        <v>5024</v>
      </c>
      <c r="C358" s="362" t="s">
        <v>8645</v>
      </c>
      <c r="D358" s="362" t="s">
        <v>8619</v>
      </c>
      <c r="E358" s="363" t="s">
        <v>29402</v>
      </c>
    </row>
    <row r="359" spans="1:5" x14ac:dyDescent="0.25">
      <c r="A359" s="246" t="str">
        <f t="shared" si="5"/>
        <v>98456</v>
      </c>
      <c r="B359" s="362" t="s">
        <v>5025</v>
      </c>
      <c r="C359" s="362" t="s">
        <v>8646</v>
      </c>
      <c r="D359" s="362" t="s">
        <v>8619</v>
      </c>
      <c r="E359" s="363" t="s">
        <v>29403</v>
      </c>
    </row>
    <row r="360" spans="1:5" x14ac:dyDescent="0.25">
      <c r="A360" s="246" t="str">
        <f t="shared" si="5"/>
        <v>98458</v>
      </c>
      <c r="B360" s="362" t="s">
        <v>5026</v>
      </c>
      <c r="C360" s="362" t="s">
        <v>8647</v>
      </c>
      <c r="D360" s="362" t="s">
        <v>8619</v>
      </c>
      <c r="E360" s="363" t="s">
        <v>29404</v>
      </c>
    </row>
    <row r="361" spans="1:5" x14ac:dyDescent="0.25">
      <c r="A361" s="246" t="str">
        <f t="shared" si="5"/>
        <v>98459</v>
      </c>
      <c r="B361" s="362" t="s">
        <v>5027</v>
      </c>
      <c r="C361" s="362" t="s">
        <v>8648</v>
      </c>
      <c r="D361" s="362" t="s">
        <v>8619</v>
      </c>
      <c r="E361" s="363" t="s">
        <v>29405</v>
      </c>
    </row>
    <row r="362" spans="1:5" x14ac:dyDescent="0.25">
      <c r="A362" s="246" t="str">
        <f t="shared" si="5"/>
        <v>98460</v>
      </c>
      <c r="B362" s="362" t="s">
        <v>5028</v>
      </c>
      <c r="C362" s="362" t="s">
        <v>8649</v>
      </c>
      <c r="D362" s="362" t="s">
        <v>8619</v>
      </c>
      <c r="E362" s="363" t="s">
        <v>20689</v>
      </c>
    </row>
    <row r="363" spans="1:5" x14ac:dyDescent="0.25">
      <c r="A363" s="246" t="str">
        <f t="shared" si="5"/>
        <v>98461</v>
      </c>
      <c r="B363" s="362" t="s">
        <v>5029</v>
      </c>
      <c r="C363" s="362" t="s">
        <v>18283</v>
      </c>
      <c r="D363" s="362" t="s">
        <v>8471</v>
      </c>
      <c r="E363" s="363" t="s">
        <v>29406</v>
      </c>
    </row>
    <row r="364" spans="1:5" x14ac:dyDescent="0.25">
      <c r="A364" s="246" t="str">
        <f t="shared" si="5"/>
        <v>98462</v>
      </c>
      <c r="B364" s="362" t="s">
        <v>5030</v>
      </c>
      <c r="C364" s="362" t="s">
        <v>18284</v>
      </c>
      <c r="D364" s="362" t="s">
        <v>8471</v>
      </c>
      <c r="E364" s="363" t="s">
        <v>29407</v>
      </c>
    </row>
    <row r="365" spans="1:5" x14ac:dyDescent="0.25">
      <c r="A365" s="246" t="str">
        <f t="shared" si="5"/>
        <v>5631</v>
      </c>
      <c r="B365" s="362" t="s">
        <v>501</v>
      </c>
      <c r="C365" s="362" t="s">
        <v>8650</v>
      </c>
      <c r="D365" s="362" t="s">
        <v>8651</v>
      </c>
      <c r="E365" s="363" t="s">
        <v>29408</v>
      </c>
    </row>
    <row r="366" spans="1:5" x14ac:dyDescent="0.25">
      <c r="A366" s="246" t="str">
        <f t="shared" si="5"/>
        <v>5678</v>
      </c>
      <c r="B366" s="362" t="s">
        <v>508</v>
      </c>
      <c r="C366" s="362" t="s">
        <v>8652</v>
      </c>
      <c r="D366" s="362" t="s">
        <v>8651</v>
      </c>
      <c r="E366" s="363" t="s">
        <v>29409</v>
      </c>
    </row>
    <row r="367" spans="1:5" x14ac:dyDescent="0.25">
      <c r="A367" s="246" t="str">
        <f t="shared" si="5"/>
        <v>5680</v>
      </c>
      <c r="B367" s="362" t="s">
        <v>510</v>
      </c>
      <c r="C367" s="362" t="s">
        <v>8653</v>
      </c>
      <c r="D367" s="362" t="s">
        <v>8651</v>
      </c>
      <c r="E367" s="363" t="s">
        <v>26992</v>
      </c>
    </row>
    <row r="368" spans="1:5" x14ac:dyDescent="0.25">
      <c r="A368" s="246" t="str">
        <f t="shared" si="5"/>
        <v>5684</v>
      </c>
      <c r="B368" s="362" t="s">
        <v>512</v>
      </c>
      <c r="C368" s="362" t="s">
        <v>8654</v>
      </c>
      <c r="D368" s="362" t="s">
        <v>8651</v>
      </c>
      <c r="E368" s="363" t="s">
        <v>29410</v>
      </c>
    </row>
    <row r="369" spans="1:5" x14ac:dyDescent="0.25">
      <c r="A369" s="246" t="str">
        <f t="shared" si="5"/>
        <v>5689</v>
      </c>
      <c r="B369" s="362" t="s">
        <v>514</v>
      </c>
      <c r="C369" s="362" t="s">
        <v>8655</v>
      </c>
      <c r="D369" s="362" t="s">
        <v>8651</v>
      </c>
      <c r="E369" s="363" t="s">
        <v>20174</v>
      </c>
    </row>
    <row r="370" spans="1:5" x14ac:dyDescent="0.25">
      <c r="A370" s="246" t="str">
        <f t="shared" si="5"/>
        <v>5795</v>
      </c>
      <c r="B370" s="362" t="s">
        <v>547</v>
      </c>
      <c r="C370" s="362" t="s">
        <v>8656</v>
      </c>
      <c r="D370" s="362" t="s">
        <v>8651</v>
      </c>
      <c r="E370" s="363" t="s">
        <v>20643</v>
      </c>
    </row>
    <row r="371" spans="1:5" x14ac:dyDescent="0.25">
      <c r="A371" s="246" t="str">
        <f t="shared" si="5"/>
        <v>5811</v>
      </c>
      <c r="B371" s="362" t="s">
        <v>551</v>
      </c>
      <c r="C371" s="362" t="s">
        <v>8657</v>
      </c>
      <c r="D371" s="362" t="s">
        <v>8651</v>
      </c>
      <c r="E371" s="363" t="s">
        <v>29411</v>
      </c>
    </row>
    <row r="372" spans="1:5" x14ac:dyDescent="0.25">
      <c r="A372" s="246" t="str">
        <f t="shared" si="5"/>
        <v>5823</v>
      </c>
      <c r="B372" s="362" t="s">
        <v>552</v>
      </c>
      <c r="C372" s="362" t="s">
        <v>8658</v>
      </c>
      <c r="D372" s="362" t="s">
        <v>8651</v>
      </c>
      <c r="E372" s="363" t="s">
        <v>29412</v>
      </c>
    </row>
    <row r="373" spans="1:5" x14ac:dyDescent="0.25">
      <c r="A373" s="246" t="str">
        <f t="shared" si="5"/>
        <v>5824</v>
      </c>
      <c r="B373" s="362" t="s">
        <v>553</v>
      </c>
      <c r="C373" s="362" t="s">
        <v>8659</v>
      </c>
      <c r="D373" s="362" t="s">
        <v>8651</v>
      </c>
      <c r="E373" s="363" t="s">
        <v>29413</v>
      </c>
    </row>
    <row r="374" spans="1:5" x14ac:dyDescent="0.25">
      <c r="A374" s="246" t="str">
        <f t="shared" si="5"/>
        <v>5835</v>
      </c>
      <c r="B374" s="362" t="s">
        <v>556</v>
      </c>
      <c r="C374" s="362" t="s">
        <v>8660</v>
      </c>
      <c r="D374" s="362" t="s">
        <v>8651</v>
      </c>
      <c r="E374" s="363" t="s">
        <v>29414</v>
      </c>
    </row>
    <row r="375" spans="1:5" x14ac:dyDescent="0.25">
      <c r="A375" s="246" t="str">
        <f t="shared" si="5"/>
        <v>5839</v>
      </c>
      <c r="B375" s="362" t="s">
        <v>558</v>
      </c>
      <c r="C375" s="362" t="s">
        <v>8661</v>
      </c>
      <c r="D375" s="362" t="s">
        <v>8651</v>
      </c>
      <c r="E375" s="363" t="s">
        <v>10229</v>
      </c>
    </row>
    <row r="376" spans="1:5" x14ac:dyDescent="0.25">
      <c r="A376" s="246" t="str">
        <f t="shared" si="5"/>
        <v>5843</v>
      </c>
      <c r="B376" s="362" t="s">
        <v>560</v>
      </c>
      <c r="C376" s="362" t="s">
        <v>8662</v>
      </c>
      <c r="D376" s="362" t="s">
        <v>8651</v>
      </c>
      <c r="E376" s="363" t="s">
        <v>29415</v>
      </c>
    </row>
    <row r="377" spans="1:5" x14ac:dyDescent="0.25">
      <c r="A377" s="246" t="str">
        <f t="shared" si="5"/>
        <v>5847</v>
      </c>
      <c r="B377" s="362" t="s">
        <v>562</v>
      </c>
      <c r="C377" s="362" t="s">
        <v>8663</v>
      </c>
      <c r="D377" s="362" t="s">
        <v>8651</v>
      </c>
      <c r="E377" s="363" t="s">
        <v>29416</v>
      </c>
    </row>
    <row r="378" spans="1:5" x14ac:dyDescent="0.25">
      <c r="A378" s="246" t="str">
        <f t="shared" si="5"/>
        <v>5851</v>
      </c>
      <c r="B378" s="362" t="s">
        <v>564</v>
      </c>
      <c r="C378" s="362" t="s">
        <v>8664</v>
      </c>
      <c r="D378" s="362" t="s">
        <v>8651</v>
      </c>
      <c r="E378" s="363" t="s">
        <v>29417</v>
      </c>
    </row>
    <row r="379" spans="1:5" x14ac:dyDescent="0.25">
      <c r="A379" s="246" t="str">
        <f t="shared" si="5"/>
        <v>5855</v>
      </c>
      <c r="B379" s="362" t="s">
        <v>566</v>
      </c>
      <c r="C379" s="362" t="s">
        <v>8665</v>
      </c>
      <c r="D379" s="362" t="s">
        <v>8651</v>
      </c>
      <c r="E379" s="363" t="s">
        <v>29418</v>
      </c>
    </row>
    <row r="380" spans="1:5" x14ac:dyDescent="0.25">
      <c r="A380" s="246" t="str">
        <f t="shared" si="5"/>
        <v>5863</v>
      </c>
      <c r="B380" s="362" t="s">
        <v>568</v>
      </c>
      <c r="C380" s="362" t="s">
        <v>8666</v>
      </c>
      <c r="D380" s="362" t="s">
        <v>8651</v>
      </c>
      <c r="E380" s="363" t="s">
        <v>15509</v>
      </c>
    </row>
    <row r="381" spans="1:5" x14ac:dyDescent="0.25">
      <c r="A381" s="246" t="str">
        <f t="shared" si="5"/>
        <v>5867</v>
      </c>
      <c r="B381" s="362" t="s">
        <v>570</v>
      </c>
      <c r="C381" s="362" t="s">
        <v>8667</v>
      </c>
      <c r="D381" s="362" t="s">
        <v>8651</v>
      </c>
      <c r="E381" s="363" t="s">
        <v>29419</v>
      </c>
    </row>
    <row r="382" spans="1:5" x14ac:dyDescent="0.25">
      <c r="A382" s="246" t="str">
        <f t="shared" si="5"/>
        <v>5875</v>
      </c>
      <c r="B382" s="362" t="s">
        <v>572</v>
      </c>
      <c r="C382" s="362" t="s">
        <v>8668</v>
      </c>
      <c r="D382" s="362" t="s">
        <v>8651</v>
      </c>
      <c r="E382" s="363" t="s">
        <v>29420</v>
      </c>
    </row>
    <row r="383" spans="1:5" x14ac:dyDescent="0.25">
      <c r="A383" s="246" t="str">
        <f t="shared" si="5"/>
        <v>5879</v>
      </c>
      <c r="B383" s="362" t="s">
        <v>574</v>
      </c>
      <c r="C383" s="362" t="s">
        <v>8669</v>
      </c>
      <c r="D383" s="362" t="s">
        <v>8651</v>
      </c>
      <c r="E383" s="363" t="s">
        <v>19909</v>
      </c>
    </row>
    <row r="384" spans="1:5" x14ac:dyDescent="0.25">
      <c r="A384" s="246" t="str">
        <f t="shared" si="5"/>
        <v>5882</v>
      </c>
      <c r="B384" s="362" t="s">
        <v>576</v>
      </c>
      <c r="C384" s="362" t="s">
        <v>8670</v>
      </c>
      <c r="D384" s="362" t="s">
        <v>8651</v>
      </c>
      <c r="E384" s="363" t="s">
        <v>17259</v>
      </c>
    </row>
    <row r="385" spans="1:5" x14ac:dyDescent="0.25">
      <c r="A385" s="246" t="str">
        <f t="shared" si="5"/>
        <v>5890</v>
      </c>
      <c r="B385" s="362" t="s">
        <v>578</v>
      </c>
      <c r="C385" s="362" t="s">
        <v>8671</v>
      </c>
      <c r="D385" s="362" t="s">
        <v>8651</v>
      </c>
      <c r="E385" s="363" t="s">
        <v>29421</v>
      </c>
    </row>
    <row r="386" spans="1:5" x14ac:dyDescent="0.25">
      <c r="A386" s="246" t="str">
        <f t="shared" si="5"/>
        <v>5894</v>
      </c>
      <c r="B386" s="362" t="s">
        <v>580</v>
      </c>
      <c r="C386" s="362" t="s">
        <v>8672</v>
      </c>
      <c r="D386" s="362" t="s">
        <v>8651</v>
      </c>
      <c r="E386" s="363" t="s">
        <v>29422</v>
      </c>
    </row>
    <row r="387" spans="1:5" x14ac:dyDescent="0.25">
      <c r="A387" s="246" t="str">
        <f t="shared" ref="A387:A450" si="6">B387</f>
        <v>5901</v>
      </c>
      <c r="B387" s="362" t="s">
        <v>582</v>
      </c>
      <c r="C387" s="362" t="s">
        <v>8673</v>
      </c>
      <c r="D387" s="362" t="s">
        <v>8651</v>
      </c>
      <c r="E387" s="363" t="s">
        <v>29423</v>
      </c>
    </row>
    <row r="388" spans="1:5" x14ac:dyDescent="0.25">
      <c r="A388" s="246" t="str">
        <f t="shared" si="6"/>
        <v>5909</v>
      </c>
      <c r="B388" s="362" t="s">
        <v>584</v>
      </c>
      <c r="C388" s="362" t="s">
        <v>8674</v>
      </c>
      <c r="D388" s="362" t="s">
        <v>8651</v>
      </c>
      <c r="E388" s="363" t="s">
        <v>10708</v>
      </c>
    </row>
    <row r="389" spans="1:5" x14ac:dyDescent="0.25">
      <c r="A389" s="246" t="str">
        <f t="shared" si="6"/>
        <v>5921</v>
      </c>
      <c r="B389" s="362" t="s">
        <v>586</v>
      </c>
      <c r="C389" s="362" t="s">
        <v>8675</v>
      </c>
      <c r="D389" s="362" t="s">
        <v>8651</v>
      </c>
      <c r="E389" s="363" t="s">
        <v>15599</v>
      </c>
    </row>
    <row r="390" spans="1:5" x14ac:dyDescent="0.25">
      <c r="A390" s="246" t="str">
        <f t="shared" si="6"/>
        <v>5928</v>
      </c>
      <c r="B390" s="362" t="s">
        <v>588</v>
      </c>
      <c r="C390" s="362" t="s">
        <v>8676</v>
      </c>
      <c r="D390" s="362" t="s">
        <v>8651</v>
      </c>
      <c r="E390" s="363" t="s">
        <v>29424</v>
      </c>
    </row>
    <row r="391" spans="1:5" x14ac:dyDescent="0.25">
      <c r="A391" s="246" t="str">
        <f t="shared" si="6"/>
        <v>5932</v>
      </c>
      <c r="B391" s="362" t="s">
        <v>590</v>
      </c>
      <c r="C391" s="362" t="s">
        <v>8677</v>
      </c>
      <c r="D391" s="362" t="s">
        <v>8651</v>
      </c>
      <c r="E391" s="363" t="s">
        <v>29425</v>
      </c>
    </row>
    <row r="392" spans="1:5" x14ac:dyDescent="0.25">
      <c r="A392" s="246" t="str">
        <f t="shared" si="6"/>
        <v>5940</v>
      </c>
      <c r="B392" s="362" t="s">
        <v>592</v>
      </c>
      <c r="C392" s="362" t="s">
        <v>8678</v>
      </c>
      <c r="D392" s="362" t="s">
        <v>8651</v>
      </c>
      <c r="E392" s="363" t="s">
        <v>29426</v>
      </c>
    </row>
    <row r="393" spans="1:5" x14ac:dyDescent="0.25">
      <c r="A393" s="246" t="str">
        <f t="shared" si="6"/>
        <v>5944</v>
      </c>
      <c r="B393" s="362" t="s">
        <v>594</v>
      </c>
      <c r="C393" s="362" t="s">
        <v>8679</v>
      </c>
      <c r="D393" s="362" t="s">
        <v>8651</v>
      </c>
      <c r="E393" s="363" t="s">
        <v>29427</v>
      </c>
    </row>
    <row r="394" spans="1:5" x14ac:dyDescent="0.25">
      <c r="A394" s="246" t="str">
        <f t="shared" si="6"/>
        <v>5953</v>
      </c>
      <c r="B394" s="362" t="s">
        <v>597</v>
      </c>
      <c r="C394" s="362" t="s">
        <v>8680</v>
      </c>
      <c r="D394" s="362" t="s">
        <v>8651</v>
      </c>
      <c r="E394" s="363" t="s">
        <v>21490</v>
      </c>
    </row>
    <row r="395" spans="1:5" x14ac:dyDescent="0.25">
      <c r="A395" s="246" t="str">
        <f t="shared" si="6"/>
        <v>6259</v>
      </c>
      <c r="B395" s="362" t="s">
        <v>600</v>
      </c>
      <c r="C395" s="362" t="s">
        <v>8681</v>
      </c>
      <c r="D395" s="362" t="s">
        <v>8651</v>
      </c>
      <c r="E395" s="363" t="s">
        <v>29428</v>
      </c>
    </row>
    <row r="396" spans="1:5" x14ac:dyDescent="0.25">
      <c r="A396" s="246" t="str">
        <f t="shared" si="6"/>
        <v>6879</v>
      </c>
      <c r="B396" s="362" t="s">
        <v>602</v>
      </c>
      <c r="C396" s="362" t="s">
        <v>8682</v>
      </c>
      <c r="D396" s="362" t="s">
        <v>8651</v>
      </c>
      <c r="E396" s="363" t="s">
        <v>29429</v>
      </c>
    </row>
    <row r="397" spans="1:5" x14ac:dyDescent="0.25">
      <c r="A397" s="246" t="str">
        <f t="shared" si="6"/>
        <v>7030</v>
      </c>
      <c r="B397" s="362" t="s">
        <v>604</v>
      </c>
      <c r="C397" s="362" t="s">
        <v>29430</v>
      </c>
      <c r="D397" s="362" t="s">
        <v>8651</v>
      </c>
      <c r="E397" s="363" t="s">
        <v>29431</v>
      </c>
    </row>
    <row r="398" spans="1:5" x14ac:dyDescent="0.25">
      <c r="A398" s="246" t="str">
        <f t="shared" si="6"/>
        <v>7042</v>
      </c>
      <c r="B398" s="362" t="s">
        <v>613</v>
      </c>
      <c r="C398" s="362" t="s">
        <v>8683</v>
      </c>
      <c r="D398" s="362" t="s">
        <v>8651</v>
      </c>
      <c r="E398" s="363" t="s">
        <v>19859</v>
      </c>
    </row>
    <row r="399" spans="1:5" x14ac:dyDescent="0.25">
      <c r="A399" s="246" t="str">
        <f t="shared" si="6"/>
        <v>7049</v>
      </c>
      <c r="B399" s="362" t="s">
        <v>619</v>
      </c>
      <c r="C399" s="362" t="s">
        <v>8684</v>
      </c>
      <c r="D399" s="362" t="s">
        <v>8651</v>
      </c>
      <c r="E399" s="363" t="s">
        <v>29432</v>
      </c>
    </row>
    <row r="400" spans="1:5" x14ac:dyDescent="0.25">
      <c r="A400" s="246" t="str">
        <f t="shared" si="6"/>
        <v>67826</v>
      </c>
      <c r="B400" s="362" t="s">
        <v>658</v>
      </c>
      <c r="C400" s="362" t="s">
        <v>8685</v>
      </c>
      <c r="D400" s="362" t="s">
        <v>8651</v>
      </c>
      <c r="E400" s="363" t="s">
        <v>29433</v>
      </c>
    </row>
    <row r="401" spans="1:5" x14ac:dyDescent="0.25">
      <c r="A401" s="246" t="str">
        <f t="shared" si="6"/>
        <v>73417</v>
      </c>
      <c r="B401" s="362" t="s">
        <v>669</v>
      </c>
      <c r="C401" s="362" t="s">
        <v>8686</v>
      </c>
      <c r="D401" s="362" t="s">
        <v>8651</v>
      </c>
      <c r="E401" s="363" t="s">
        <v>29434</v>
      </c>
    </row>
    <row r="402" spans="1:5" x14ac:dyDescent="0.25">
      <c r="A402" s="246" t="str">
        <f t="shared" si="6"/>
        <v>73436</v>
      </c>
      <c r="B402" s="362" t="s">
        <v>670</v>
      </c>
      <c r="C402" s="362" t="s">
        <v>8687</v>
      </c>
      <c r="D402" s="362" t="s">
        <v>8651</v>
      </c>
      <c r="E402" s="363" t="s">
        <v>29435</v>
      </c>
    </row>
    <row r="403" spans="1:5" x14ac:dyDescent="0.25">
      <c r="A403" s="246" t="str">
        <f t="shared" si="6"/>
        <v>73467</v>
      </c>
      <c r="B403" s="362" t="s">
        <v>671</v>
      </c>
      <c r="C403" s="362" t="s">
        <v>8688</v>
      </c>
      <c r="D403" s="362" t="s">
        <v>8651</v>
      </c>
      <c r="E403" s="363" t="s">
        <v>29436</v>
      </c>
    </row>
    <row r="404" spans="1:5" x14ac:dyDescent="0.25">
      <c r="A404" s="246" t="str">
        <f t="shared" si="6"/>
        <v>73536</v>
      </c>
      <c r="B404" s="362" t="s">
        <v>672</v>
      </c>
      <c r="C404" s="362" t="s">
        <v>8689</v>
      </c>
      <c r="D404" s="362" t="s">
        <v>8651</v>
      </c>
      <c r="E404" s="363" t="s">
        <v>8326</v>
      </c>
    </row>
    <row r="405" spans="1:5" x14ac:dyDescent="0.25">
      <c r="A405" s="246" t="str">
        <f t="shared" si="6"/>
        <v>83362</v>
      </c>
      <c r="B405" s="362" t="s">
        <v>674</v>
      </c>
      <c r="C405" s="362" t="s">
        <v>29437</v>
      </c>
      <c r="D405" s="362" t="s">
        <v>8651</v>
      </c>
      <c r="E405" s="363" t="s">
        <v>29438</v>
      </c>
    </row>
    <row r="406" spans="1:5" x14ac:dyDescent="0.25">
      <c r="A406" s="246" t="str">
        <f t="shared" si="6"/>
        <v>83765</v>
      </c>
      <c r="B406" s="362" t="s">
        <v>679</v>
      </c>
      <c r="C406" s="362" t="s">
        <v>8691</v>
      </c>
      <c r="D406" s="362" t="s">
        <v>8651</v>
      </c>
      <c r="E406" s="363" t="s">
        <v>29439</v>
      </c>
    </row>
    <row r="407" spans="1:5" x14ac:dyDescent="0.25">
      <c r="A407" s="246" t="str">
        <f t="shared" si="6"/>
        <v>87445</v>
      </c>
      <c r="B407" s="362" t="s">
        <v>897</v>
      </c>
      <c r="C407" s="362" t="s">
        <v>29440</v>
      </c>
      <c r="D407" s="362" t="s">
        <v>8651</v>
      </c>
      <c r="E407" s="363" t="s">
        <v>14118</v>
      </c>
    </row>
    <row r="408" spans="1:5" x14ac:dyDescent="0.25">
      <c r="A408" s="246" t="str">
        <f t="shared" si="6"/>
        <v>88386</v>
      </c>
      <c r="B408" s="362" t="s">
        <v>1134</v>
      </c>
      <c r="C408" s="362" t="s">
        <v>29441</v>
      </c>
      <c r="D408" s="362" t="s">
        <v>8651</v>
      </c>
      <c r="E408" s="363" t="s">
        <v>29442</v>
      </c>
    </row>
    <row r="409" spans="1:5" x14ac:dyDescent="0.25">
      <c r="A409" s="246" t="str">
        <f t="shared" si="6"/>
        <v>88393</v>
      </c>
      <c r="B409" s="362" t="s">
        <v>1140</v>
      </c>
      <c r="C409" s="362" t="s">
        <v>29443</v>
      </c>
      <c r="D409" s="362" t="s">
        <v>8651</v>
      </c>
      <c r="E409" s="363" t="s">
        <v>29444</v>
      </c>
    </row>
    <row r="410" spans="1:5" x14ac:dyDescent="0.25">
      <c r="A410" s="246" t="str">
        <f t="shared" si="6"/>
        <v>88399</v>
      </c>
      <c r="B410" s="362" t="s">
        <v>1146</v>
      </c>
      <c r="C410" s="362" t="s">
        <v>29445</v>
      </c>
      <c r="D410" s="362" t="s">
        <v>8651</v>
      </c>
      <c r="E410" s="363" t="s">
        <v>17610</v>
      </c>
    </row>
    <row r="411" spans="1:5" x14ac:dyDescent="0.25">
      <c r="A411" s="246" t="str">
        <f t="shared" si="6"/>
        <v>88418</v>
      </c>
      <c r="B411" s="362" t="s">
        <v>1159</v>
      </c>
      <c r="C411" s="362" t="s">
        <v>8692</v>
      </c>
      <c r="D411" s="362" t="s">
        <v>8651</v>
      </c>
      <c r="E411" s="363" t="s">
        <v>18408</v>
      </c>
    </row>
    <row r="412" spans="1:5" x14ac:dyDescent="0.25">
      <c r="A412" s="246" t="str">
        <f t="shared" si="6"/>
        <v>88433</v>
      </c>
      <c r="B412" s="362" t="s">
        <v>1174</v>
      </c>
      <c r="C412" s="362" t="s">
        <v>8693</v>
      </c>
      <c r="D412" s="362" t="s">
        <v>8651</v>
      </c>
      <c r="E412" s="363" t="s">
        <v>23389</v>
      </c>
    </row>
    <row r="413" spans="1:5" x14ac:dyDescent="0.25">
      <c r="A413" s="246" t="str">
        <f t="shared" si="6"/>
        <v>88830</v>
      </c>
      <c r="B413" s="362" t="s">
        <v>1214</v>
      </c>
      <c r="C413" s="362" t="s">
        <v>29446</v>
      </c>
      <c r="D413" s="362" t="s">
        <v>8651</v>
      </c>
      <c r="E413" s="363" t="s">
        <v>14923</v>
      </c>
    </row>
    <row r="414" spans="1:5" x14ac:dyDescent="0.25">
      <c r="A414" s="246" t="str">
        <f t="shared" si="6"/>
        <v>88843</v>
      </c>
      <c r="B414" s="362" t="s">
        <v>1224</v>
      </c>
      <c r="C414" s="362" t="s">
        <v>8694</v>
      </c>
      <c r="D414" s="362" t="s">
        <v>8651</v>
      </c>
      <c r="E414" s="363" t="s">
        <v>29447</v>
      </c>
    </row>
    <row r="415" spans="1:5" x14ac:dyDescent="0.25">
      <c r="A415" s="246" t="str">
        <f t="shared" si="6"/>
        <v>88907</v>
      </c>
      <c r="B415" s="362" t="s">
        <v>1240</v>
      </c>
      <c r="C415" s="362" t="s">
        <v>8695</v>
      </c>
      <c r="D415" s="362" t="s">
        <v>8651</v>
      </c>
      <c r="E415" s="363" t="s">
        <v>29448</v>
      </c>
    </row>
    <row r="416" spans="1:5" x14ac:dyDescent="0.25">
      <c r="A416" s="246" t="str">
        <f t="shared" si="6"/>
        <v>89021</v>
      </c>
      <c r="B416" s="362" t="s">
        <v>1254</v>
      </c>
      <c r="C416" s="362" t="s">
        <v>8696</v>
      </c>
      <c r="D416" s="362" t="s">
        <v>8651</v>
      </c>
      <c r="E416" s="363" t="s">
        <v>20141</v>
      </c>
    </row>
    <row r="417" spans="1:5" x14ac:dyDescent="0.25">
      <c r="A417" s="246" t="str">
        <f t="shared" si="6"/>
        <v>89028</v>
      </c>
      <c r="B417" s="362" t="s">
        <v>1261</v>
      </c>
      <c r="C417" s="362" t="s">
        <v>29449</v>
      </c>
      <c r="D417" s="362" t="s">
        <v>8651</v>
      </c>
      <c r="E417" s="363" t="s">
        <v>29450</v>
      </c>
    </row>
    <row r="418" spans="1:5" x14ac:dyDescent="0.25">
      <c r="A418" s="246" t="str">
        <f t="shared" si="6"/>
        <v>89032</v>
      </c>
      <c r="B418" s="362" t="s">
        <v>1265</v>
      </c>
      <c r="C418" s="362" t="s">
        <v>8697</v>
      </c>
      <c r="D418" s="362" t="s">
        <v>8651</v>
      </c>
      <c r="E418" s="363" t="s">
        <v>29451</v>
      </c>
    </row>
    <row r="419" spans="1:5" x14ac:dyDescent="0.25">
      <c r="A419" s="246" t="str">
        <f t="shared" si="6"/>
        <v>89035</v>
      </c>
      <c r="B419" s="362" t="s">
        <v>1268</v>
      </c>
      <c r="C419" s="362" t="s">
        <v>8698</v>
      </c>
      <c r="D419" s="362" t="s">
        <v>8651</v>
      </c>
      <c r="E419" s="363" t="s">
        <v>29452</v>
      </c>
    </row>
    <row r="420" spans="1:5" x14ac:dyDescent="0.25">
      <c r="A420" s="246" t="str">
        <f t="shared" si="6"/>
        <v>89225</v>
      </c>
      <c r="B420" s="362" t="s">
        <v>1292</v>
      </c>
      <c r="C420" s="362" t="s">
        <v>29453</v>
      </c>
      <c r="D420" s="362" t="s">
        <v>8651</v>
      </c>
      <c r="E420" s="363" t="s">
        <v>14871</v>
      </c>
    </row>
    <row r="421" spans="1:5" x14ac:dyDescent="0.25">
      <c r="A421" s="246" t="str">
        <f t="shared" si="6"/>
        <v>89234</v>
      </c>
      <c r="B421" s="362" t="s">
        <v>1300</v>
      </c>
      <c r="C421" s="362" t="s">
        <v>8699</v>
      </c>
      <c r="D421" s="362" t="s">
        <v>8651</v>
      </c>
      <c r="E421" s="363" t="s">
        <v>29454</v>
      </c>
    </row>
    <row r="422" spans="1:5" x14ac:dyDescent="0.25">
      <c r="A422" s="246" t="str">
        <f t="shared" si="6"/>
        <v>89242</v>
      </c>
      <c r="B422" s="362" t="s">
        <v>1308</v>
      </c>
      <c r="C422" s="362" t="s">
        <v>8700</v>
      </c>
      <c r="D422" s="362" t="s">
        <v>8651</v>
      </c>
      <c r="E422" s="363" t="s">
        <v>20827</v>
      </c>
    </row>
    <row r="423" spans="1:5" x14ac:dyDescent="0.25">
      <c r="A423" s="246" t="str">
        <f t="shared" si="6"/>
        <v>89250</v>
      </c>
      <c r="B423" s="362" t="s">
        <v>1314</v>
      </c>
      <c r="C423" s="362" t="s">
        <v>8701</v>
      </c>
      <c r="D423" s="362" t="s">
        <v>8651</v>
      </c>
      <c r="E423" s="363" t="s">
        <v>29455</v>
      </c>
    </row>
    <row r="424" spans="1:5" x14ac:dyDescent="0.25">
      <c r="A424" s="246" t="str">
        <f t="shared" si="6"/>
        <v>89257</v>
      </c>
      <c r="B424" s="362" t="s">
        <v>1320</v>
      </c>
      <c r="C424" s="362" t="s">
        <v>8702</v>
      </c>
      <c r="D424" s="362" t="s">
        <v>8651</v>
      </c>
      <c r="E424" s="363" t="s">
        <v>29456</v>
      </c>
    </row>
    <row r="425" spans="1:5" x14ac:dyDescent="0.25">
      <c r="A425" s="246" t="str">
        <f t="shared" si="6"/>
        <v>89272</v>
      </c>
      <c r="B425" s="362" t="s">
        <v>1333</v>
      </c>
      <c r="C425" s="362" t="s">
        <v>8703</v>
      </c>
      <c r="D425" s="362" t="s">
        <v>8651</v>
      </c>
      <c r="E425" s="363" t="s">
        <v>29457</v>
      </c>
    </row>
    <row r="426" spans="1:5" x14ac:dyDescent="0.25">
      <c r="A426" s="246" t="str">
        <f t="shared" si="6"/>
        <v>89278</v>
      </c>
      <c r="B426" s="362" t="s">
        <v>1339</v>
      </c>
      <c r="C426" s="362" t="s">
        <v>29458</v>
      </c>
      <c r="D426" s="362" t="s">
        <v>8651</v>
      </c>
      <c r="E426" s="363" t="s">
        <v>13552</v>
      </c>
    </row>
    <row r="427" spans="1:5" x14ac:dyDescent="0.25">
      <c r="A427" s="246" t="str">
        <f t="shared" si="6"/>
        <v>89843</v>
      </c>
      <c r="B427" s="362" t="s">
        <v>1786</v>
      </c>
      <c r="C427" s="362" t="s">
        <v>8705</v>
      </c>
      <c r="D427" s="362" t="s">
        <v>8651</v>
      </c>
      <c r="E427" s="363" t="s">
        <v>20049</v>
      </c>
    </row>
    <row r="428" spans="1:5" x14ac:dyDescent="0.25">
      <c r="A428" s="246" t="str">
        <f t="shared" si="6"/>
        <v>89876</v>
      </c>
      <c r="B428" s="362" t="s">
        <v>1813</v>
      </c>
      <c r="C428" s="362" t="s">
        <v>8706</v>
      </c>
      <c r="D428" s="362" t="s">
        <v>8651</v>
      </c>
      <c r="E428" s="363" t="s">
        <v>29459</v>
      </c>
    </row>
    <row r="429" spans="1:5" x14ac:dyDescent="0.25">
      <c r="A429" s="246" t="str">
        <f t="shared" si="6"/>
        <v>89883</v>
      </c>
      <c r="B429" s="362" t="s">
        <v>1820</v>
      </c>
      <c r="C429" s="362" t="s">
        <v>8707</v>
      </c>
      <c r="D429" s="362" t="s">
        <v>8651</v>
      </c>
      <c r="E429" s="363" t="s">
        <v>29460</v>
      </c>
    </row>
    <row r="430" spans="1:5" x14ac:dyDescent="0.25">
      <c r="A430" s="246" t="str">
        <f t="shared" si="6"/>
        <v>90586</v>
      </c>
      <c r="B430" s="362" t="s">
        <v>1907</v>
      </c>
      <c r="C430" s="362" t="s">
        <v>8708</v>
      </c>
      <c r="D430" s="362" t="s">
        <v>8651</v>
      </c>
      <c r="E430" s="363" t="s">
        <v>11986</v>
      </c>
    </row>
    <row r="431" spans="1:5" x14ac:dyDescent="0.25">
      <c r="A431" s="246" t="str">
        <f t="shared" si="6"/>
        <v>90625</v>
      </c>
      <c r="B431" s="362" t="s">
        <v>1913</v>
      </c>
      <c r="C431" s="362" t="s">
        <v>8709</v>
      </c>
      <c r="D431" s="362" t="s">
        <v>8651</v>
      </c>
      <c r="E431" s="363" t="s">
        <v>10728</v>
      </c>
    </row>
    <row r="432" spans="1:5" x14ac:dyDescent="0.25">
      <c r="A432" s="246" t="str">
        <f t="shared" si="6"/>
        <v>90631</v>
      </c>
      <c r="B432" s="362" t="s">
        <v>1919</v>
      </c>
      <c r="C432" s="362" t="s">
        <v>8710</v>
      </c>
      <c r="D432" s="362" t="s">
        <v>8651</v>
      </c>
      <c r="E432" s="363" t="s">
        <v>29461</v>
      </c>
    </row>
    <row r="433" spans="1:5" x14ac:dyDescent="0.25">
      <c r="A433" s="246" t="str">
        <f t="shared" si="6"/>
        <v>90637</v>
      </c>
      <c r="B433" s="362" t="s">
        <v>1925</v>
      </c>
      <c r="C433" s="362" t="s">
        <v>8711</v>
      </c>
      <c r="D433" s="362" t="s">
        <v>8651</v>
      </c>
      <c r="E433" s="363" t="s">
        <v>14868</v>
      </c>
    </row>
    <row r="434" spans="1:5" x14ac:dyDescent="0.25">
      <c r="A434" s="246" t="str">
        <f t="shared" si="6"/>
        <v>90643</v>
      </c>
      <c r="B434" s="362" t="s">
        <v>1931</v>
      </c>
      <c r="C434" s="362" t="s">
        <v>8712</v>
      </c>
      <c r="D434" s="362" t="s">
        <v>8651</v>
      </c>
      <c r="E434" s="363" t="s">
        <v>16229</v>
      </c>
    </row>
    <row r="435" spans="1:5" x14ac:dyDescent="0.25">
      <c r="A435" s="246" t="str">
        <f t="shared" si="6"/>
        <v>90650</v>
      </c>
      <c r="B435" s="362" t="s">
        <v>1937</v>
      </c>
      <c r="C435" s="362" t="s">
        <v>8714</v>
      </c>
      <c r="D435" s="362" t="s">
        <v>8651</v>
      </c>
      <c r="E435" s="363" t="s">
        <v>16549</v>
      </c>
    </row>
    <row r="436" spans="1:5" x14ac:dyDescent="0.25">
      <c r="A436" s="246" t="str">
        <f t="shared" si="6"/>
        <v>90656</v>
      </c>
      <c r="B436" s="362" t="s">
        <v>1943</v>
      </c>
      <c r="C436" s="362" t="s">
        <v>8715</v>
      </c>
      <c r="D436" s="362" t="s">
        <v>8651</v>
      </c>
      <c r="E436" s="363" t="s">
        <v>8297</v>
      </c>
    </row>
    <row r="437" spans="1:5" x14ac:dyDescent="0.25">
      <c r="A437" s="246" t="str">
        <f t="shared" si="6"/>
        <v>90662</v>
      </c>
      <c r="B437" s="362" t="s">
        <v>1949</v>
      </c>
      <c r="C437" s="362" t="s">
        <v>8717</v>
      </c>
      <c r="D437" s="362" t="s">
        <v>8651</v>
      </c>
      <c r="E437" s="363" t="s">
        <v>12637</v>
      </c>
    </row>
    <row r="438" spans="1:5" x14ac:dyDescent="0.25">
      <c r="A438" s="246" t="str">
        <f t="shared" si="6"/>
        <v>90668</v>
      </c>
      <c r="B438" s="362" t="s">
        <v>1955</v>
      </c>
      <c r="C438" s="362" t="s">
        <v>29462</v>
      </c>
      <c r="D438" s="362" t="s">
        <v>8651</v>
      </c>
      <c r="E438" s="363" t="s">
        <v>14186</v>
      </c>
    </row>
    <row r="439" spans="1:5" x14ac:dyDescent="0.25">
      <c r="A439" s="246" t="str">
        <f t="shared" si="6"/>
        <v>90674</v>
      </c>
      <c r="B439" s="362" t="s">
        <v>1961</v>
      </c>
      <c r="C439" s="362" t="s">
        <v>8718</v>
      </c>
      <c r="D439" s="362" t="s">
        <v>8651</v>
      </c>
      <c r="E439" s="363" t="s">
        <v>29463</v>
      </c>
    </row>
    <row r="440" spans="1:5" x14ac:dyDescent="0.25">
      <c r="A440" s="246" t="str">
        <f t="shared" si="6"/>
        <v>90680</v>
      </c>
      <c r="B440" s="362" t="s">
        <v>1967</v>
      </c>
      <c r="C440" s="362" t="s">
        <v>8719</v>
      </c>
      <c r="D440" s="362" t="s">
        <v>8651</v>
      </c>
      <c r="E440" s="363" t="s">
        <v>29464</v>
      </c>
    </row>
    <row r="441" spans="1:5" x14ac:dyDescent="0.25">
      <c r="A441" s="246" t="str">
        <f t="shared" si="6"/>
        <v>90686</v>
      </c>
      <c r="B441" s="362" t="s">
        <v>1973</v>
      </c>
      <c r="C441" s="362" t="s">
        <v>29465</v>
      </c>
      <c r="D441" s="362" t="s">
        <v>8651</v>
      </c>
      <c r="E441" s="363" t="s">
        <v>29466</v>
      </c>
    </row>
    <row r="442" spans="1:5" x14ac:dyDescent="0.25">
      <c r="A442" s="246" t="str">
        <f t="shared" si="6"/>
        <v>90692</v>
      </c>
      <c r="B442" s="362" t="s">
        <v>1979</v>
      </c>
      <c r="C442" s="362" t="s">
        <v>8720</v>
      </c>
      <c r="D442" s="362" t="s">
        <v>8651</v>
      </c>
      <c r="E442" s="363" t="s">
        <v>29467</v>
      </c>
    </row>
    <row r="443" spans="1:5" x14ac:dyDescent="0.25">
      <c r="A443" s="246" t="str">
        <f t="shared" si="6"/>
        <v>90964</v>
      </c>
      <c r="B443" s="362" t="s">
        <v>2079</v>
      </c>
      <c r="C443" s="362" t="s">
        <v>8721</v>
      </c>
      <c r="D443" s="362" t="s">
        <v>8651</v>
      </c>
      <c r="E443" s="363" t="s">
        <v>21170</v>
      </c>
    </row>
    <row r="444" spans="1:5" x14ac:dyDescent="0.25">
      <c r="A444" s="246" t="str">
        <f t="shared" si="6"/>
        <v>90972</v>
      </c>
      <c r="B444" s="362" t="s">
        <v>2085</v>
      </c>
      <c r="C444" s="362" t="s">
        <v>8722</v>
      </c>
      <c r="D444" s="362" t="s">
        <v>8651</v>
      </c>
      <c r="E444" s="363" t="s">
        <v>29468</v>
      </c>
    </row>
    <row r="445" spans="1:5" x14ac:dyDescent="0.25">
      <c r="A445" s="246" t="str">
        <f t="shared" si="6"/>
        <v>90979</v>
      </c>
      <c r="B445" s="362" t="s">
        <v>2091</v>
      </c>
      <c r="C445" s="362" t="s">
        <v>8723</v>
      </c>
      <c r="D445" s="362" t="s">
        <v>8651</v>
      </c>
      <c r="E445" s="363" t="s">
        <v>29469</v>
      </c>
    </row>
    <row r="446" spans="1:5" x14ac:dyDescent="0.25">
      <c r="A446" s="246" t="str">
        <f t="shared" si="6"/>
        <v>90991</v>
      </c>
      <c r="B446" s="362" t="s">
        <v>2093</v>
      </c>
      <c r="C446" s="362" t="s">
        <v>8724</v>
      </c>
      <c r="D446" s="362" t="s">
        <v>8651</v>
      </c>
      <c r="E446" s="363" t="s">
        <v>29470</v>
      </c>
    </row>
    <row r="447" spans="1:5" x14ac:dyDescent="0.25">
      <c r="A447" s="246" t="str">
        <f t="shared" si="6"/>
        <v>90999</v>
      </c>
      <c r="B447" s="362" t="s">
        <v>2098</v>
      </c>
      <c r="C447" s="362" t="s">
        <v>8725</v>
      </c>
      <c r="D447" s="362" t="s">
        <v>8651</v>
      </c>
      <c r="E447" s="363" t="s">
        <v>29471</v>
      </c>
    </row>
    <row r="448" spans="1:5" x14ac:dyDescent="0.25">
      <c r="A448" s="246" t="str">
        <f t="shared" si="6"/>
        <v>91031</v>
      </c>
      <c r="B448" s="362" t="s">
        <v>2114</v>
      </c>
      <c r="C448" s="362" t="s">
        <v>8726</v>
      </c>
      <c r="D448" s="362" t="s">
        <v>8651</v>
      </c>
      <c r="E448" s="363" t="s">
        <v>29472</v>
      </c>
    </row>
    <row r="449" spans="1:5" x14ac:dyDescent="0.25">
      <c r="A449" s="246" t="str">
        <f t="shared" si="6"/>
        <v>91277</v>
      </c>
      <c r="B449" s="362" t="s">
        <v>2174</v>
      </c>
      <c r="C449" s="362" t="s">
        <v>8727</v>
      </c>
      <c r="D449" s="362" t="s">
        <v>8651</v>
      </c>
      <c r="E449" s="363" t="s">
        <v>14876</v>
      </c>
    </row>
    <row r="450" spans="1:5" x14ac:dyDescent="0.25">
      <c r="A450" s="246" t="str">
        <f t="shared" si="6"/>
        <v>91283</v>
      </c>
      <c r="B450" s="362" t="s">
        <v>2180</v>
      </c>
      <c r="C450" s="362" t="s">
        <v>8728</v>
      </c>
      <c r="D450" s="362" t="s">
        <v>8651</v>
      </c>
      <c r="E450" s="363" t="s">
        <v>8007</v>
      </c>
    </row>
    <row r="451" spans="1:5" x14ac:dyDescent="0.25">
      <c r="A451" s="246" t="str">
        <f t="shared" ref="A451:A514" si="7">B451</f>
        <v>91386</v>
      </c>
      <c r="B451" s="362" t="s">
        <v>2234</v>
      </c>
      <c r="C451" s="362" t="s">
        <v>8729</v>
      </c>
      <c r="D451" s="362" t="s">
        <v>8651</v>
      </c>
      <c r="E451" s="363" t="s">
        <v>29473</v>
      </c>
    </row>
    <row r="452" spans="1:5" x14ac:dyDescent="0.25">
      <c r="A452" s="246" t="str">
        <f t="shared" si="7"/>
        <v>91533</v>
      </c>
      <c r="B452" s="362" t="s">
        <v>2260</v>
      </c>
      <c r="C452" s="362" t="s">
        <v>8730</v>
      </c>
      <c r="D452" s="362" t="s">
        <v>8651</v>
      </c>
      <c r="E452" s="363" t="s">
        <v>24868</v>
      </c>
    </row>
    <row r="453" spans="1:5" x14ac:dyDescent="0.25">
      <c r="A453" s="246" t="str">
        <f t="shared" si="7"/>
        <v>91634</v>
      </c>
      <c r="B453" s="362" t="s">
        <v>2289</v>
      </c>
      <c r="C453" s="362" t="s">
        <v>8731</v>
      </c>
      <c r="D453" s="362" t="s">
        <v>8651</v>
      </c>
      <c r="E453" s="363" t="s">
        <v>20058</v>
      </c>
    </row>
    <row r="454" spans="1:5" x14ac:dyDescent="0.25">
      <c r="A454" s="246" t="str">
        <f t="shared" si="7"/>
        <v>91645</v>
      </c>
      <c r="B454" s="362" t="s">
        <v>2296</v>
      </c>
      <c r="C454" s="362" t="s">
        <v>8732</v>
      </c>
      <c r="D454" s="362" t="s">
        <v>8651</v>
      </c>
      <c r="E454" s="363" t="s">
        <v>29474</v>
      </c>
    </row>
    <row r="455" spans="1:5" x14ac:dyDescent="0.25">
      <c r="A455" s="246" t="str">
        <f t="shared" si="7"/>
        <v>91692</v>
      </c>
      <c r="B455" s="362" t="s">
        <v>2302</v>
      </c>
      <c r="C455" s="362" t="s">
        <v>8733</v>
      </c>
      <c r="D455" s="362" t="s">
        <v>8651</v>
      </c>
      <c r="E455" s="363" t="s">
        <v>15542</v>
      </c>
    </row>
    <row r="456" spans="1:5" x14ac:dyDescent="0.25">
      <c r="A456" s="246" t="str">
        <f t="shared" si="7"/>
        <v>92043</v>
      </c>
      <c r="B456" s="362" t="s">
        <v>2492</v>
      </c>
      <c r="C456" s="362" t="s">
        <v>8734</v>
      </c>
      <c r="D456" s="362" t="s">
        <v>8651</v>
      </c>
      <c r="E456" s="363" t="s">
        <v>10239</v>
      </c>
    </row>
    <row r="457" spans="1:5" x14ac:dyDescent="0.25">
      <c r="A457" s="246" t="str">
        <f t="shared" si="7"/>
        <v>92106</v>
      </c>
      <c r="B457" s="362" t="s">
        <v>2499</v>
      </c>
      <c r="C457" s="362" t="s">
        <v>29475</v>
      </c>
      <c r="D457" s="362" t="s">
        <v>8651</v>
      </c>
      <c r="E457" s="363" t="s">
        <v>29476</v>
      </c>
    </row>
    <row r="458" spans="1:5" x14ac:dyDescent="0.25">
      <c r="A458" s="246" t="str">
        <f t="shared" si="7"/>
        <v>92112</v>
      </c>
      <c r="B458" s="362" t="s">
        <v>2505</v>
      </c>
      <c r="C458" s="362" t="s">
        <v>29477</v>
      </c>
      <c r="D458" s="362" t="s">
        <v>8651</v>
      </c>
      <c r="E458" s="363" t="s">
        <v>8482</v>
      </c>
    </row>
    <row r="459" spans="1:5" x14ac:dyDescent="0.25">
      <c r="A459" s="246" t="str">
        <f t="shared" si="7"/>
        <v>92118</v>
      </c>
      <c r="B459" s="362" t="s">
        <v>2510</v>
      </c>
      <c r="C459" s="362" t="s">
        <v>29478</v>
      </c>
      <c r="D459" s="362" t="s">
        <v>8651</v>
      </c>
      <c r="E459" s="363" t="s">
        <v>8840</v>
      </c>
    </row>
    <row r="460" spans="1:5" x14ac:dyDescent="0.25">
      <c r="A460" s="246" t="str">
        <f t="shared" si="7"/>
        <v>92138</v>
      </c>
      <c r="B460" s="362" t="s">
        <v>2520</v>
      </c>
      <c r="C460" s="362" t="s">
        <v>8736</v>
      </c>
      <c r="D460" s="362" t="s">
        <v>8651</v>
      </c>
      <c r="E460" s="363" t="s">
        <v>16595</v>
      </c>
    </row>
    <row r="461" spans="1:5" x14ac:dyDescent="0.25">
      <c r="A461" s="246" t="str">
        <f t="shared" si="7"/>
        <v>92145</v>
      </c>
      <c r="B461" s="362" t="s">
        <v>2527</v>
      </c>
      <c r="C461" s="362" t="s">
        <v>8737</v>
      </c>
      <c r="D461" s="362" t="s">
        <v>8651</v>
      </c>
      <c r="E461" s="363" t="s">
        <v>29479</v>
      </c>
    </row>
    <row r="462" spans="1:5" x14ac:dyDescent="0.25">
      <c r="A462" s="246" t="str">
        <f t="shared" si="7"/>
        <v>92242</v>
      </c>
      <c r="B462" s="362" t="s">
        <v>2548</v>
      </c>
      <c r="C462" s="362" t="s">
        <v>8738</v>
      </c>
      <c r="D462" s="362" t="s">
        <v>8651</v>
      </c>
      <c r="E462" s="363" t="s">
        <v>29480</v>
      </c>
    </row>
    <row r="463" spans="1:5" x14ac:dyDescent="0.25">
      <c r="A463" s="246" t="str">
        <f t="shared" si="7"/>
        <v>92716</v>
      </c>
      <c r="B463" s="362" t="s">
        <v>2953</v>
      </c>
      <c r="C463" s="362" t="s">
        <v>29481</v>
      </c>
      <c r="D463" s="362" t="s">
        <v>8651</v>
      </c>
      <c r="E463" s="363" t="s">
        <v>29482</v>
      </c>
    </row>
    <row r="464" spans="1:5" x14ac:dyDescent="0.25">
      <c r="A464" s="246" t="str">
        <f t="shared" si="7"/>
        <v>92960</v>
      </c>
      <c r="B464" s="362" t="s">
        <v>3135</v>
      </c>
      <c r="C464" s="362" t="s">
        <v>8739</v>
      </c>
      <c r="D464" s="362" t="s">
        <v>8651</v>
      </c>
      <c r="E464" s="363" t="s">
        <v>29483</v>
      </c>
    </row>
    <row r="465" spans="1:5" x14ac:dyDescent="0.25">
      <c r="A465" s="246" t="str">
        <f t="shared" si="7"/>
        <v>92966</v>
      </c>
      <c r="B465" s="362" t="s">
        <v>3140</v>
      </c>
      <c r="C465" s="362" t="s">
        <v>8741</v>
      </c>
      <c r="D465" s="362" t="s">
        <v>8651</v>
      </c>
      <c r="E465" s="363" t="s">
        <v>14646</v>
      </c>
    </row>
    <row r="466" spans="1:5" x14ac:dyDescent="0.25">
      <c r="A466" s="246" t="str">
        <f t="shared" si="7"/>
        <v>93224</v>
      </c>
      <c r="B466" s="362" t="s">
        <v>3281</v>
      </c>
      <c r="C466" s="362" t="s">
        <v>8743</v>
      </c>
      <c r="D466" s="362" t="s">
        <v>8651</v>
      </c>
      <c r="E466" s="363" t="s">
        <v>20245</v>
      </c>
    </row>
    <row r="467" spans="1:5" x14ac:dyDescent="0.25">
      <c r="A467" s="246" t="str">
        <f t="shared" si="7"/>
        <v>93233</v>
      </c>
      <c r="B467" s="362" t="s">
        <v>3287</v>
      </c>
      <c r="C467" s="362" t="s">
        <v>8744</v>
      </c>
      <c r="D467" s="362" t="s">
        <v>8651</v>
      </c>
      <c r="E467" s="363" t="s">
        <v>8186</v>
      </c>
    </row>
    <row r="468" spans="1:5" x14ac:dyDescent="0.25">
      <c r="A468" s="246" t="str">
        <f t="shared" si="7"/>
        <v>93272</v>
      </c>
      <c r="B468" s="362" t="s">
        <v>3299</v>
      </c>
      <c r="C468" s="362" t="s">
        <v>29484</v>
      </c>
      <c r="D468" s="362" t="s">
        <v>8651</v>
      </c>
      <c r="E468" s="363" t="s">
        <v>29485</v>
      </c>
    </row>
    <row r="469" spans="1:5" x14ac:dyDescent="0.25">
      <c r="A469" s="246" t="str">
        <f t="shared" si="7"/>
        <v>93281</v>
      </c>
      <c r="B469" s="362" t="s">
        <v>3305</v>
      </c>
      <c r="C469" s="362" t="s">
        <v>8745</v>
      </c>
      <c r="D469" s="362" t="s">
        <v>8651</v>
      </c>
      <c r="E469" s="363" t="s">
        <v>29486</v>
      </c>
    </row>
    <row r="470" spans="1:5" x14ac:dyDescent="0.25">
      <c r="A470" s="246" t="str">
        <f t="shared" si="7"/>
        <v>93287</v>
      </c>
      <c r="B470" s="362" t="s">
        <v>3311</v>
      </c>
      <c r="C470" s="362" t="s">
        <v>8746</v>
      </c>
      <c r="D470" s="362" t="s">
        <v>8651</v>
      </c>
      <c r="E470" s="363" t="s">
        <v>29487</v>
      </c>
    </row>
    <row r="471" spans="1:5" x14ac:dyDescent="0.25">
      <c r="A471" s="246" t="str">
        <f t="shared" si="7"/>
        <v>93402</v>
      </c>
      <c r="B471" s="362" t="s">
        <v>3335</v>
      </c>
      <c r="C471" s="362" t="s">
        <v>8747</v>
      </c>
      <c r="D471" s="362" t="s">
        <v>8651</v>
      </c>
      <c r="E471" s="363" t="s">
        <v>29488</v>
      </c>
    </row>
    <row r="472" spans="1:5" x14ac:dyDescent="0.25">
      <c r="A472" s="246" t="str">
        <f t="shared" si="7"/>
        <v>93408</v>
      </c>
      <c r="B472" s="362" t="s">
        <v>3341</v>
      </c>
      <c r="C472" s="362" t="s">
        <v>29489</v>
      </c>
      <c r="D472" s="362" t="s">
        <v>8651</v>
      </c>
      <c r="E472" s="363" t="s">
        <v>29490</v>
      </c>
    </row>
    <row r="473" spans="1:5" x14ac:dyDescent="0.25">
      <c r="A473" s="246" t="str">
        <f t="shared" si="7"/>
        <v>93415</v>
      </c>
      <c r="B473" s="362" t="s">
        <v>3347</v>
      </c>
      <c r="C473" s="362" t="s">
        <v>8748</v>
      </c>
      <c r="D473" s="362" t="s">
        <v>8651</v>
      </c>
      <c r="E473" s="363" t="s">
        <v>8316</v>
      </c>
    </row>
    <row r="474" spans="1:5" x14ac:dyDescent="0.25">
      <c r="A474" s="246" t="str">
        <f t="shared" si="7"/>
        <v>93421</v>
      </c>
      <c r="B474" s="362" t="s">
        <v>3353</v>
      </c>
      <c r="C474" s="362" t="s">
        <v>8749</v>
      </c>
      <c r="D474" s="362" t="s">
        <v>8651</v>
      </c>
      <c r="E474" s="363" t="s">
        <v>29491</v>
      </c>
    </row>
    <row r="475" spans="1:5" x14ac:dyDescent="0.25">
      <c r="A475" s="246" t="str">
        <f t="shared" si="7"/>
        <v>93427</v>
      </c>
      <c r="B475" s="362" t="s">
        <v>3359</v>
      </c>
      <c r="C475" s="362" t="s">
        <v>8750</v>
      </c>
      <c r="D475" s="362" t="s">
        <v>8651</v>
      </c>
      <c r="E475" s="363" t="s">
        <v>29492</v>
      </c>
    </row>
    <row r="476" spans="1:5" x14ac:dyDescent="0.25">
      <c r="A476" s="246" t="str">
        <f t="shared" si="7"/>
        <v>93433</v>
      </c>
      <c r="B476" s="362" t="s">
        <v>3365</v>
      </c>
      <c r="C476" s="362" t="s">
        <v>29493</v>
      </c>
      <c r="D476" s="362" t="s">
        <v>8651</v>
      </c>
      <c r="E476" s="363" t="s">
        <v>29494</v>
      </c>
    </row>
    <row r="477" spans="1:5" x14ac:dyDescent="0.25">
      <c r="A477" s="246" t="str">
        <f t="shared" si="7"/>
        <v>93439</v>
      </c>
      <c r="B477" s="362" t="s">
        <v>3371</v>
      </c>
      <c r="C477" s="362" t="s">
        <v>29495</v>
      </c>
      <c r="D477" s="362" t="s">
        <v>8651</v>
      </c>
      <c r="E477" s="363" t="s">
        <v>29496</v>
      </c>
    </row>
    <row r="478" spans="1:5" x14ac:dyDescent="0.25">
      <c r="A478" s="246" t="str">
        <f t="shared" si="7"/>
        <v>95121</v>
      </c>
      <c r="B478" s="362" t="s">
        <v>3774</v>
      </c>
      <c r="C478" s="362" t="s">
        <v>8751</v>
      </c>
      <c r="D478" s="362" t="s">
        <v>8651</v>
      </c>
      <c r="E478" s="363" t="s">
        <v>21495</v>
      </c>
    </row>
    <row r="479" spans="1:5" x14ac:dyDescent="0.25">
      <c r="A479" s="246" t="str">
        <f t="shared" si="7"/>
        <v>95127</v>
      </c>
      <c r="B479" s="362" t="s">
        <v>3780</v>
      </c>
      <c r="C479" s="362" t="s">
        <v>8752</v>
      </c>
      <c r="D479" s="362" t="s">
        <v>8651</v>
      </c>
      <c r="E479" s="363" t="s">
        <v>29497</v>
      </c>
    </row>
    <row r="480" spans="1:5" x14ac:dyDescent="0.25">
      <c r="A480" s="246" t="str">
        <f t="shared" si="7"/>
        <v>95133</v>
      </c>
      <c r="B480" s="362" t="s">
        <v>3786</v>
      </c>
      <c r="C480" s="362" t="s">
        <v>8753</v>
      </c>
      <c r="D480" s="362" t="s">
        <v>8651</v>
      </c>
      <c r="E480" s="363" t="s">
        <v>29498</v>
      </c>
    </row>
    <row r="481" spans="1:5" x14ac:dyDescent="0.25">
      <c r="A481" s="246" t="str">
        <f t="shared" si="7"/>
        <v>95139</v>
      </c>
      <c r="B481" s="362" t="s">
        <v>3790</v>
      </c>
      <c r="C481" s="362" t="s">
        <v>8754</v>
      </c>
      <c r="D481" s="362" t="s">
        <v>8651</v>
      </c>
      <c r="E481" s="363" t="s">
        <v>8109</v>
      </c>
    </row>
    <row r="482" spans="1:5" x14ac:dyDescent="0.25">
      <c r="A482" s="246" t="str">
        <f t="shared" si="7"/>
        <v>95212</v>
      </c>
      <c r="B482" s="362" t="s">
        <v>3796</v>
      </c>
      <c r="C482" s="362" t="s">
        <v>29499</v>
      </c>
      <c r="D482" s="362" t="s">
        <v>8651</v>
      </c>
      <c r="E482" s="363" t="s">
        <v>29500</v>
      </c>
    </row>
    <row r="483" spans="1:5" x14ac:dyDescent="0.25">
      <c r="A483" s="246" t="str">
        <f t="shared" si="7"/>
        <v>95258</v>
      </c>
      <c r="B483" s="362" t="s">
        <v>3811</v>
      </c>
      <c r="C483" s="362" t="s">
        <v>8755</v>
      </c>
      <c r="D483" s="362" t="s">
        <v>8651</v>
      </c>
      <c r="E483" s="363" t="s">
        <v>20633</v>
      </c>
    </row>
    <row r="484" spans="1:5" x14ac:dyDescent="0.25">
      <c r="A484" s="246" t="str">
        <f t="shared" si="7"/>
        <v>95264</v>
      </c>
      <c r="B484" s="362" t="s">
        <v>3817</v>
      </c>
      <c r="C484" s="362" t="s">
        <v>8756</v>
      </c>
      <c r="D484" s="362" t="s">
        <v>8651</v>
      </c>
      <c r="E484" s="363" t="s">
        <v>8081</v>
      </c>
    </row>
    <row r="485" spans="1:5" x14ac:dyDescent="0.25">
      <c r="A485" s="246" t="str">
        <f t="shared" si="7"/>
        <v>95270</v>
      </c>
      <c r="B485" s="362" t="s">
        <v>3823</v>
      </c>
      <c r="C485" s="362" t="s">
        <v>8757</v>
      </c>
      <c r="D485" s="362" t="s">
        <v>8651</v>
      </c>
      <c r="E485" s="363" t="s">
        <v>8283</v>
      </c>
    </row>
    <row r="486" spans="1:5" x14ac:dyDescent="0.25">
      <c r="A486" s="246" t="str">
        <f t="shared" si="7"/>
        <v>95276</v>
      </c>
      <c r="B486" s="362" t="s">
        <v>3829</v>
      </c>
      <c r="C486" s="362" t="s">
        <v>29501</v>
      </c>
      <c r="D486" s="362" t="s">
        <v>8651</v>
      </c>
      <c r="E486" s="363" t="s">
        <v>8043</v>
      </c>
    </row>
    <row r="487" spans="1:5" x14ac:dyDescent="0.25">
      <c r="A487" s="246" t="str">
        <f t="shared" si="7"/>
        <v>95282</v>
      </c>
      <c r="B487" s="362" t="s">
        <v>3835</v>
      </c>
      <c r="C487" s="362" t="s">
        <v>29502</v>
      </c>
      <c r="D487" s="362" t="s">
        <v>8651</v>
      </c>
      <c r="E487" s="363" t="s">
        <v>20263</v>
      </c>
    </row>
    <row r="488" spans="1:5" x14ac:dyDescent="0.25">
      <c r="A488" s="246" t="str">
        <f t="shared" si="7"/>
        <v>95620</v>
      </c>
      <c r="B488" s="362" t="s">
        <v>3999</v>
      </c>
      <c r="C488" s="362" t="s">
        <v>8758</v>
      </c>
      <c r="D488" s="362" t="s">
        <v>8651</v>
      </c>
      <c r="E488" s="363" t="s">
        <v>16616</v>
      </c>
    </row>
    <row r="489" spans="1:5" x14ac:dyDescent="0.25">
      <c r="A489" s="246" t="str">
        <f t="shared" si="7"/>
        <v>95631</v>
      </c>
      <c r="B489" s="362" t="s">
        <v>4010</v>
      </c>
      <c r="C489" s="362" t="s">
        <v>8759</v>
      </c>
      <c r="D489" s="362" t="s">
        <v>8651</v>
      </c>
      <c r="E489" s="363" t="s">
        <v>29503</v>
      </c>
    </row>
    <row r="490" spans="1:5" x14ac:dyDescent="0.25">
      <c r="A490" s="246" t="str">
        <f t="shared" si="7"/>
        <v>95702</v>
      </c>
      <c r="B490" s="362" t="s">
        <v>4039</v>
      </c>
      <c r="C490" s="362" t="s">
        <v>8760</v>
      </c>
      <c r="D490" s="362" t="s">
        <v>8651</v>
      </c>
      <c r="E490" s="363" t="s">
        <v>27662</v>
      </c>
    </row>
    <row r="491" spans="1:5" x14ac:dyDescent="0.25">
      <c r="A491" s="246" t="str">
        <f t="shared" si="7"/>
        <v>95708</v>
      </c>
      <c r="B491" s="362" t="s">
        <v>4045</v>
      </c>
      <c r="C491" s="362" t="s">
        <v>8761</v>
      </c>
      <c r="D491" s="362" t="s">
        <v>8651</v>
      </c>
      <c r="E491" s="363" t="s">
        <v>29504</v>
      </c>
    </row>
    <row r="492" spans="1:5" x14ac:dyDescent="0.25">
      <c r="A492" s="246" t="str">
        <f t="shared" si="7"/>
        <v>95714</v>
      </c>
      <c r="B492" s="362" t="s">
        <v>4051</v>
      </c>
      <c r="C492" s="362" t="s">
        <v>8762</v>
      </c>
      <c r="D492" s="362" t="s">
        <v>8651</v>
      </c>
      <c r="E492" s="363" t="s">
        <v>21444</v>
      </c>
    </row>
    <row r="493" spans="1:5" x14ac:dyDescent="0.25">
      <c r="A493" s="246" t="str">
        <f t="shared" si="7"/>
        <v>95720</v>
      </c>
      <c r="B493" s="362" t="s">
        <v>4057</v>
      </c>
      <c r="C493" s="362" t="s">
        <v>8763</v>
      </c>
      <c r="D493" s="362" t="s">
        <v>8651</v>
      </c>
      <c r="E493" s="363" t="s">
        <v>29505</v>
      </c>
    </row>
    <row r="494" spans="1:5" x14ac:dyDescent="0.25">
      <c r="A494" s="246" t="str">
        <f t="shared" si="7"/>
        <v>95872</v>
      </c>
      <c r="B494" s="362" t="s">
        <v>4096</v>
      </c>
      <c r="C494" s="362" t="s">
        <v>8764</v>
      </c>
      <c r="D494" s="362" t="s">
        <v>8651</v>
      </c>
      <c r="E494" s="363" t="s">
        <v>29506</v>
      </c>
    </row>
    <row r="495" spans="1:5" x14ac:dyDescent="0.25">
      <c r="A495" s="246" t="str">
        <f t="shared" si="7"/>
        <v>96013</v>
      </c>
      <c r="B495" s="362" t="s">
        <v>4115</v>
      </c>
      <c r="C495" s="362" t="s">
        <v>8765</v>
      </c>
      <c r="D495" s="362" t="s">
        <v>8651</v>
      </c>
      <c r="E495" s="363" t="s">
        <v>19903</v>
      </c>
    </row>
    <row r="496" spans="1:5" x14ac:dyDescent="0.25">
      <c r="A496" s="246" t="str">
        <f t="shared" si="7"/>
        <v>96020</v>
      </c>
      <c r="B496" s="362" t="s">
        <v>4121</v>
      </c>
      <c r="C496" s="362" t="s">
        <v>8766</v>
      </c>
      <c r="D496" s="362" t="s">
        <v>8651</v>
      </c>
      <c r="E496" s="363" t="s">
        <v>29507</v>
      </c>
    </row>
    <row r="497" spans="1:5" x14ac:dyDescent="0.25">
      <c r="A497" s="246" t="str">
        <f t="shared" si="7"/>
        <v>96028</v>
      </c>
      <c r="B497" s="362" t="s">
        <v>4127</v>
      </c>
      <c r="C497" s="362" t="s">
        <v>8767</v>
      </c>
      <c r="D497" s="362" t="s">
        <v>8651</v>
      </c>
      <c r="E497" s="363" t="s">
        <v>29508</v>
      </c>
    </row>
    <row r="498" spans="1:5" x14ac:dyDescent="0.25">
      <c r="A498" s="246" t="str">
        <f t="shared" si="7"/>
        <v>96035</v>
      </c>
      <c r="B498" s="362" t="s">
        <v>4134</v>
      </c>
      <c r="C498" s="362" t="s">
        <v>8768</v>
      </c>
      <c r="D498" s="362" t="s">
        <v>8651</v>
      </c>
      <c r="E498" s="363" t="s">
        <v>29509</v>
      </c>
    </row>
    <row r="499" spans="1:5" x14ac:dyDescent="0.25">
      <c r="A499" s="246" t="str">
        <f t="shared" si="7"/>
        <v>96157</v>
      </c>
      <c r="B499" s="362" t="s">
        <v>4167</v>
      </c>
      <c r="C499" s="362" t="s">
        <v>8769</v>
      </c>
      <c r="D499" s="362" t="s">
        <v>8651</v>
      </c>
      <c r="E499" s="363" t="s">
        <v>29510</v>
      </c>
    </row>
    <row r="500" spans="1:5" x14ac:dyDescent="0.25">
      <c r="A500" s="246" t="str">
        <f t="shared" si="7"/>
        <v>96158</v>
      </c>
      <c r="B500" s="362" t="s">
        <v>4168</v>
      </c>
      <c r="C500" s="362" t="s">
        <v>8770</v>
      </c>
      <c r="D500" s="362" t="s">
        <v>8651</v>
      </c>
      <c r="E500" s="363" t="s">
        <v>29511</v>
      </c>
    </row>
    <row r="501" spans="1:5" x14ac:dyDescent="0.25">
      <c r="A501" s="246" t="str">
        <f t="shared" si="7"/>
        <v>96245</v>
      </c>
      <c r="B501" s="362" t="s">
        <v>4174</v>
      </c>
      <c r="C501" s="362" t="s">
        <v>8771</v>
      </c>
      <c r="D501" s="362" t="s">
        <v>8651</v>
      </c>
      <c r="E501" s="363" t="s">
        <v>29512</v>
      </c>
    </row>
    <row r="502" spans="1:5" x14ac:dyDescent="0.25">
      <c r="A502" s="246" t="str">
        <f t="shared" si="7"/>
        <v>96463</v>
      </c>
      <c r="B502" s="362" t="s">
        <v>4214</v>
      </c>
      <c r="C502" s="362" t="s">
        <v>8772</v>
      </c>
      <c r="D502" s="362" t="s">
        <v>8651</v>
      </c>
      <c r="E502" s="363" t="s">
        <v>29513</v>
      </c>
    </row>
    <row r="503" spans="1:5" x14ac:dyDescent="0.25">
      <c r="A503" s="246" t="str">
        <f t="shared" si="7"/>
        <v>98764</v>
      </c>
      <c r="B503" s="362" t="s">
        <v>5118</v>
      </c>
      <c r="C503" s="362" t="s">
        <v>8773</v>
      </c>
      <c r="D503" s="362" t="s">
        <v>8651</v>
      </c>
      <c r="E503" s="363" t="s">
        <v>15460</v>
      </c>
    </row>
    <row r="504" spans="1:5" x14ac:dyDescent="0.25">
      <c r="A504" s="246" t="str">
        <f t="shared" si="7"/>
        <v>99833</v>
      </c>
      <c r="B504" s="362" t="s">
        <v>5264</v>
      </c>
      <c r="C504" s="362" t="s">
        <v>29514</v>
      </c>
      <c r="D504" s="362" t="s">
        <v>8651</v>
      </c>
      <c r="E504" s="363" t="s">
        <v>12640</v>
      </c>
    </row>
    <row r="505" spans="1:5" x14ac:dyDescent="0.25">
      <c r="A505" s="246" t="str">
        <f t="shared" si="7"/>
        <v>100641</v>
      </c>
      <c r="B505" s="362" t="s">
        <v>5711</v>
      </c>
      <c r="C505" s="362" t="s">
        <v>8774</v>
      </c>
      <c r="D505" s="362" t="s">
        <v>8651</v>
      </c>
      <c r="E505" s="363" t="s">
        <v>29515</v>
      </c>
    </row>
    <row r="506" spans="1:5" x14ac:dyDescent="0.25">
      <c r="A506" s="246" t="str">
        <f t="shared" si="7"/>
        <v>100647</v>
      </c>
      <c r="B506" s="362" t="s">
        <v>5717</v>
      </c>
      <c r="C506" s="362" t="s">
        <v>8775</v>
      </c>
      <c r="D506" s="362" t="s">
        <v>8651</v>
      </c>
      <c r="E506" s="363" t="s">
        <v>29516</v>
      </c>
    </row>
    <row r="507" spans="1:5" x14ac:dyDescent="0.25">
      <c r="A507" s="246" t="str">
        <f t="shared" si="7"/>
        <v>102275</v>
      </c>
      <c r="B507" s="362" t="s">
        <v>8776</v>
      </c>
      <c r="C507" s="362" t="s">
        <v>8777</v>
      </c>
      <c r="D507" s="362" t="s">
        <v>8651</v>
      </c>
      <c r="E507" s="363" t="s">
        <v>16431</v>
      </c>
    </row>
    <row r="508" spans="1:5" x14ac:dyDescent="0.25">
      <c r="A508" s="246" t="str">
        <f t="shared" si="7"/>
        <v>104091</v>
      </c>
      <c r="B508" s="362" t="s">
        <v>19089</v>
      </c>
      <c r="C508" s="362" t="s">
        <v>19090</v>
      </c>
      <c r="D508" s="362" t="s">
        <v>8651</v>
      </c>
      <c r="E508" s="363" t="s">
        <v>16568</v>
      </c>
    </row>
    <row r="509" spans="1:5" x14ac:dyDescent="0.25">
      <c r="A509" s="246" t="str">
        <f t="shared" si="7"/>
        <v>104097</v>
      </c>
      <c r="B509" s="362" t="s">
        <v>19101</v>
      </c>
      <c r="C509" s="362" t="s">
        <v>19102</v>
      </c>
      <c r="D509" s="362" t="s">
        <v>8651</v>
      </c>
      <c r="E509" s="363" t="s">
        <v>7774</v>
      </c>
    </row>
    <row r="510" spans="1:5" x14ac:dyDescent="0.25">
      <c r="A510" s="246" t="str">
        <f t="shared" si="7"/>
        <v>5632</v>
      </c>
      <c r="B510" s="362" t="s">
        <v>502</v>
      </c>
      <c r="C510" s="362" t="s">
        <v>8778</v>
      </c>
      <c r="D510" s="362" t="s">
        <v>8779</v>
      </c>
      <c r="E510" s="363" t="s">
        <v>29517</v>
      </c>
    </row>
    <row r="511" spans="1:5" x14ac:dyDescent="0.25">
      <c r="A511" s="246" t="str">
        <f t="shared" si="7"/>
        <v>5679</v>
      </c>
      <c r="B511" s="362" t="s">
        <v>509</v>
      </c>
      <c r="C511" s="362" t="s">
        <v>8780</v>
      </c>
      <c r="D511" s="362" t="s">
        <v>8779</v>
      </c>
      <c r="E511" s="363" t="s">
        <v>29518</v>
      </c>
    </row>
    <row r="512" spans="1:5" x14ac:dyDescent="0.25">
      <c r="A512" s="246" t="str">
        <f t="shared" si="7"/>
        <v>5681</v>
      </c>
      <c r="B512" s="362" t="s">
        <v>511</v>
      </c>
      <c r="C512" s="362" t="s">
        <v>8781</v>
      </c>
      <c r="D512" s="362" t="s">
        <v>8779</v>
      </c>
      <c r="E512" s="363" t="s">
        <v>19860</v>
      </c>
    </row>
    <row r="513" spans="1:5" x14ac:dyDescent="0.25">
      <c r="A513" s="246" t="str">
        <f t="shared" si="7"/>
        <v>5685</v>
      </c>
      <c r="B513" s="362" t="s">
        <v>513</v>
      </c>
      <c r="C513" s="362" t="s">
        <v>8782</v>
      </c>
      <c r="D513" s="362" t="s">
        <v>8779</v>
      </c>
      <c r="E513" s="363" t="s">
        <v>16598</v>
      </c>
    </row>
    <row r="514" spans="1:5" x14ac:dyDescent="0.25">
      <c r="A514" s="246" t="str">
        <f t="shared" si="7"/>
        <v>5690</v>
      </c>
      <c r="B514" s="362" t="s">
        <v>515</v>
      </c>
      <c r="C514" s="362" t="s">
        <v>8783</v>
      </c>
      <c r="D514" s="362" t="s">
        <v>8779</v>
      </c>
      <c r="E514" s="363" t="s">
        <v>24745</v>
      </c>
    </row>
    <row r="515" spans="1:5" x14ac:dyDescent="0.25">
      <c r="A515" s="246" t="str">
        <f t="shared" ref="A515:A578" si="8">B515</f>
        <v>5806</v>
      </c>
      <c r="B515" s="362" t="s">
        <v>550</v>
      </c>
      <c r="C515" s="362" t="s">
        <v>8784</v>
      </c>
      <c r="D515" s="362" t="s">
        <v>8779</v>
      </c>
      <c r="E515" s="363" t="s">
        <v>9025</v>
      </c>
    </row>
    <row r="516" spans="1:5" x14ac:dyDescent="0.25">
      <c r="A516" s="246" t="str">
        <f t="shared" si="8"/>
        <v>5826</v>
      </c>
      <c r="B516" s="362" t="s">
        <v>554</v>
      </c>
      <c r="C516" s="362" t="s">
        <v>8785</v>
      </c>
      <c r="D516" s="362" t="s">
        <v>8779</v>
      </c>
      <c r="E516" s="363" t="s">
        <v>16613</v>
      </c>
    </row>
    <row r="517" spans="1:5" x14ac:dyDescent="0.25">
      <c r="A517" s="246" t="str">
        <f t="shared" si="8"/>
        <v>5829</v>
      </c>
      <c r="B517" s="362" t="s">
        <v>555</v>
      </c>
      <c r="C517" s="362" t="s">
        <v>8786</v>
      </c>
      <c r="D517" s="362" t="s">
        <v>8779</v>
      </c>
      <c r="E517" s="363" t="s">
        <v>29519</v>
      </c>
    </row>
    <row r="518" spans="1:5" x14ac:dyDescent="0.25">
      <c r="A518" s="246" t="str">
        <f t="shared" si="8"/>
        <v>5837</v>
      </c>
      <c r="B518" s="362" t="s">
        <v>557</v>
      </c>
      <c r="C518" s="362" t="s">
        <v>8787</v>
      </c>
      <c r="D518" s="362" t="s">
        <v>8779</v>
      </c>
      <c r="E518" s="363" t="s">
        <v>29520</v>
      </c>
    </row>
    <row r="519" spans="1:5" x14ac:dyDescent="0.25">
      <c r="A519" s="246" t="str">
        <f t="shared" si="8"/>
        <v>5841</v>
      </c>
      <c r="B519" s="362" t="s">
        <v>559</v>
      </c>
      <c r="C519" s="362" t="s">
        <v>8788</v>
      </c>
      <c r="D519" s="362" t="s">
        <v>8779</v>
      </c>
      <c r="E519" s="363" t="s">
        <v>23106</v>
      </c>
    </row>
    <row r="520" spans="1:5" x14ac:dyDescent="0.25">
      <c r="A520" s="246" t="str">
        <f t="shared" si="8"/>
        <v>5845</v>
      </c>
      <c r="B520" s="362" t="s">
        <v>561</v>
      </c>
      <c r="C520" s="362" t="s">
        <v>8789</v>
      </c>
      <c r="D520" s="362" t="s">
        <v>8779</v>
      </c>
      <c r="E520" s="363" t="s">
        <v>18413</v>
      </c>
    </row>
    <row r="521" spans="1:5" x14ac:dyDescent="0.25">
      <c r="A521" s="246" t="str">
        <f t="shared" si="8"/>
        <v>5849</v>
      </c>
      <c r="B521" s="362" t="s">
        <v>563</v>
      </c>
      <c r="C521" s="362" t="s">
        <v>8790</v>
      </c>
      <c r="D521" s="362" t="s">
        <v>8779</v>
      </c>
      <c r="E521" s="363" t="s">
        <v>15651</v>
      </c>
    </row>
    <row r="522" spans="1:5" x14ac:dyDescent="0.25">
      <c r="A522" s="246" t="str">
        <f t="shared" si="8"/>
        <v>5853</v>
      </c>
      <c r="B522" s="362" t="s">
        <v>565</v>
      </c>
      <c r="C522" s="362" t="s">
        <v>8791</v>
      </c>
      <c r="D522" s="362" t="s">
        <v>8779</v>
      </c>
      <c r="E522" s="363" t="s">
        <v>29521</v>
      </c>
    </row>
    <row r="523" spans="1:5" x14ac:dyDescent="0.25">
      <c r="A523" s="246" t="str">
        <f t="shared" si="8"/>
        <v>5857</v>
      </c>
      <c r="B523" s="362" t="s">
        <v>567</v>
      </c>
      <c r="C523" s="362" t="s">
        <v>8792</v>
      </c>
      <c r="D523" s="362" t="s">
        <v>8779</v>
      </c>
      <c r="E523" s="363" t="s">
        <v>29522</v>
      </c>
    </row>
    <row r="524" spans="1:5" x14ac:dyDescent="0.25">
      <c r="A524" s="246" t="str">
        <f t="shared" si="8"/>
        <v>5865</v>
      </c>
      <c r="B524" s="362" t="s">
        <v>569</v>
      </c>
      <c r="C524" s="362" t="s">
        <v>8793</v>
      </c>
      <c r="D524" s="362" t="s">
        <v>8779</v>
      </c>
      <c r="E524" s="363" t="s">
        <v>23280</v>
      </c>
    </row>
    <row r="525" spans="1:5" x14ac:dyDescent="0.25">
      <c r="A525" s="246" t="str">
        <f t="shared" si="8"/>
        <v>5869</v>
      </c>
      <c r="B525" s="362" t="s">
        <v>571</v>
      </c>
      <c r="C525" s="362" t="s">
        <v>8794</v>
      </c>
      <c r="D525" s="362" t="s">
        <v>8779</v>
      </c>
      <c r="E525" s="363" t="s">
        <v>21228</v>
      </c>
    </row>
    <row r="526" spans="1:5" x14ac:dyDescent="0.25">
      <c r="A526" s="246" t="str">
        <f t="shared" si="8"/>
        <v>5877</v>
      </c>
      <c r="B526" s="362" t="s">
        <v>573</v>
      </c>
      <c r="C526" s="362" t="s">
        <v>8795</v>
      </c>
      <c r="D526" s="362" t="s">
        <v>8779</v>
      </c>
      <c r="E526" s="363" t="s">
        <v>15500</v>
      </c>
    </row>
    <row r="527" spans="1:5" x14ac:dyDescent="0.25">
      <c r="A527" s="246" t="str">
        <f t="shared" si="8"/>
        <v>5881</v>
      </c>
      <c r="B527" s="362" t="s">
        <v>575</v>
      </c>
      <c r="C527" s="362" t="s">
        <v>8796</v>
      </c>
      <c r="D527" s="362" t="s">
        <v>8779</v>
      </c>
      <c r="E527" s="363" t="s">
        <v>21340</v>
      </c>
    </row>
    <row r="528" spans="1:5" x14ac:dyDescent="0.25">
      <c r="A528" s="246" t="str">
        <f t="shared" si="8"/>
        <v>5884</v>
      </c>
      <c r="B528" s="362" t="s">
        <v>577</v>
      </c>
      <c r="C528" s="362" t="s">
        <v>8797</v>
      </c>
      <c r="D528" s="362" t="s">
        <v>8779</v>
      </c>
      <c r="E528" s="363" t="s">
        <v>29523</v>
      </c>
    </row>
    <row r="529" spans="1:5" x14ac:dyDescent="0.25">
      <c r="A529" s="246" t="str">
        <f t="shared" si="8"/>
        <v>5892</v>
      </c>
      <c r="B529" s="362" t="s">
        <v>579</v>
      </c>
      <c r="C529" s="362" t="s">
        <v>8798</v>
      </c>
      <c r="D529" s="362" t="s">
        <v>8779</v>
      </c>
      <c r="E529" s="363" t="s">
        <v>29524</v>
      </c>
    </row>
    <row r="530" spans="1:5" x14ac:dyDescent="0.25">
      <c r="A530" s="246" t="str">
        <f t="shared" si="8"/>
        <v>5896</v>
      </c>
      <c r="B530" s="362" t="s">
        <v>581</v>
      </c>
      <c r="C530" s="362" t="s">
        <v>8799</v>
      </c>
      <c r="D530" s="362" t="s">
        <v>8779</v>
      </c>
      <c r="E530" s="363" t="s">
        <v>17023</v>
      </c>
    </row>
    <row r="531" spans="1:5" x14ac:dyDescent="0.25">
      <c r="A531" s="246" t="str">
        <f t="shared" si="8"/>
        <v>5903</v>
      </c>
      <c r="B531" s="362" t="s">
        <v>583</v>
      </c>
      <c r="C531" s="362" t="s">
        <v>8800</v>
      </c>
      <c r="D531" s="362" t="s">
        <v>8779</v>
      </c>
      <c r="E531" s="363" t="s">
        <v>24631</v>
      </c>
    </row>
    <row r="532" spans="1:5" x14ac:dyDescent="0.25">
      <c r="A532" s="246" t="str">
        <f t="shared" si="8"/>
        <v>5911</v>
      </c>
      <c r="B532" s="362" t="s">
        <v>585</v>
      </c>
      <c r="C532" s="362" t="s">
        <v>8801</v>
      </c>
      <c r="D532" s="362" t="s">
        <v>8779</v>
      </c>
      <c r="E532" s="363" t="s">
        <v>29251</v>
      </c>
    </row>
    <row r="533" spans="1:5" x14ac:dyDescent="0.25">
      <c r="A533" s="246" t="str">
        <f t="shared" si="8"/>
        <v>5923</v>
      </c>
      <c r="B533" s="362" t="s">
        <v>587</v>
      </c>
      <c r="C533" s="362" t="s">
        <v>8803</v>
      </c>
      <c r="D533" s="362" t="s">
        <v>8779</v>
      </c>
      <c r="E533" s="363" t="s">
        <v>29525</v>
      </c>
    </row>
    <row r="534" spans="1:5" x14ac:dyDescent="0.25">
      <c r="A534" s="246" t="str">
        <f t="shared" si="8"/>
        <v>5930</v>
      </c>
      <c r="B534" s="362" t="s">
        <v>589</v>
      </c>
      <c r="C534" s="362" t="s">
        <v>8805</v>
      </c>
      <c r="D534" s="362" t="s">
        <v>8779</v>
      </c>
      <c r="E534" s="363" t="s">
        <v>29526</v>
      </c>
    </row>
    <row r="535" spans="1:5" x14ac:dyDescent="0.25">
      <c r="A535" s="246" t="str">
        <f t="shared" si="8"/>
        <v>5934</v>
      </c>
      <c r="B535" s="362" t="s">
        <v>591</v>
      </c>
      <c r="C535" s="362" t="s">
        <v>8806</v>
      </c>
      <c r="D535" s="362" t="s">
        <v>8779</v>
      </c>
      <c r="E535" s="363" t="s">
        <v>29527</v>
      </c>
    </row>
    <row r="536" spans="1:5" x14ac:dyDescent="0.25">
      <c r="A536" s="246" t="str">
        <f t="shared" si="8"/>
        <v>5942</v>
      </c>
      <c r="B536" s="362" t="s">
        <v>593</v>
      </c>
      <c r="C536" s="362" t="s">
        <v>8807</v>
      </c>
      <c r="D536" s="362" t="s">
        <v>8779</v>
      </c>
      <c r="E536" s="363" t="s">
        <v>29528</v>
      </c>
    </row>
    <row r="537" spans="1:5" x14ac:dyDescent="0.25">
      <c r="A537" s="246" t="str">
        <f t="shared" si="8"/>
        <v>5946</v>
      </c>
      <c r="B537" s="362" t="s">
        <v>595</v>
      </c>
      <c r="C537" s="362" t="s">
        <v>8808</v>
      </c>
      <c r="D537" s="362" t="s">
        <v>8779</v>
      </c>
      <c r="E537" s="363" t="s">
        <v>29529</v>
      </c>
    </row>
    <row r="538" spans="1:5" x14ac:dyDescent="0.25">
      <c r="A538" s="246" t="str">
        <f t="shared" si="8"/>
        <v>5952</v>
      </c>
      <c r="B538" s="362" t="s">
        <v>596</v>
      </c>
      <c r="C538" s="362" t="s">
        <v>8809</v>
      </c>
      <c r="D538" s="362" t="s">
        <v>8779</v>
      </c>
      <c r="E538" s="363" t="s">
        <v>20855</v>
      </c>
    </row>
    <row r="539" spans="1:5" x14ac:dyDescent="0.25">
      <c r="A539" s="246" t="str">
        <f t="shared" si="8"/>
        <v>5954</v>
      </c>
      <c r="B539" s="362" t="s">
        <v>598</v>
      </c>
      <c r="C539" s="362" t="s">
        <v>8810</v>
      </c>
      <c r="D539" s="362" t="s">
        <v>8779</v>
      </c>
      <c r="E539" s="363" t="s">
        <v>12997</v>
      </c>
    </row>
    <row r="540" spans="1:5" x14ac:dyDescent="0.25">
      <c r="A540" s="246" t="str">
        <f t="shared" si="8"/>
        <v>5961</v>
      </c>
      <c r="B540" s="362" t="s">
        <v>599</v>
      </c>
      <c r="C540" s="362" t="s">
        <v>8811</v>
      </c>
      <c r="D540" s="362" t="s">
        <v>8779</v>
      </c>
      <c r="E540" s="363" t="s">
        <v>29530</v>
      </c>
    </row>
    <row r="541" spans="1:5" x14ac:dyDescent="0.25">
      <c r="A541" s="246" t="str">
        <f t="shared" si="8"/>
        <v>6260</v>
      </c>
      <c r="B541" s="362" t="s">
        <v>601</v>
      </c>
      <c r="C541" s="362" t="s">
        <v>8812</v>
      </c>
      <c r="D541" s="362" t="s">
        <v>8779</v>
      </c>
      <c r="E541" s="363" t="s">
        <v>29531</v>
      </c>
    </row>
    <row r="542" spans="1:5" x14ac:dyDescent="0.25">
      <c r="A542" s="246" t="str">
        <f t="shared" si="8"/>
        <v>6880</v>
      </c>
      <c r="B542" s="362" t="s">
        <v>603</v>
      </c>
      <c r="C542" s="362" t="s">
        <v>8813</v>
      </c>
      <c r="D542" s="362" t="s">
        <v>8779</v>
      </c>
      <c r="E542" s="363" t="s">
        <v>19933</v>
      </c>
    </row>
    <row r="543" spans="1:5" x14ac:dyDescent="0.25">
      <c r="A543" s="246" t="str">
        <f t="shared" si="8"/>
        <v>7031</v>
      </c>
      <c r="B543" s="362" t="s">
        <v>605</v>
      </c>
      <c r="C543" s="362" t="s">
        <v>29532</v>
      </c>
      <c r="D543" s="362" t="s">
        <v>8779</v>
      </c>
      <c r="E543" s="363" t="s">
        <v>29533</v>
      </c>
    </row>
    <row r="544" spans="1:5" x14ac:dyDescent="0.25">
      <c r="A544" s="246" t="str">
        <f t="shared" si="8"/>
        <v>7043</v>
      </c>
      <c r="B544" s="362" t="s">
        <v>614</v>
      </c>
      <c r="C544" s="362" t="s">
        <v>8814</v>
      </c>
      <c r="D544" s="362" t="s">
        <v>8779</v>
      </c>
      <c r="E544" s="363" t="s">
        <v>7842</v>
      </c>
    </row>
    <row r="545" spans="1:5" x14ac:dyDescent="0.25">
      <c r="A545" s="246" t="str">
        <f t="shared" si="8"/>
        <v>7050</v>
      </c>
      <c r="B545" s="362" t="s">
        <v>620</v>
      </c>
      <c r="C545" s="362" t="s">
        <v>8816</v>
      </c>
      <c r="D545" s="362" t="s">
        <v>8779</v>
      </c>
      <c r="E545" s="363" t="s">
        <v>29534</v>
      </c>
    </row>
    <row r="546" spans="1:5" x14ac:dyDescent="0.25">
      <c r="A546" s="246" t="str">
        <f t="shared" si="8"/>
        <v>67827</v>
      </c>
      <c r="B546" s="362" t="s">
        <v>659</v>
      </c>
      <c r="C546" s="362" t="s">
        <v>8817</v>
      </c>
      <c r="D546" s="362" t="s">
        <v>8779</v>
      </c>
      <c r="E546" s="363" t="s">
        <v>29535</v>
      </c>
    </row>
    <row r="547" spans="1:5" x14ac:dyDescent="0.25">
      <c r="A547" s="246" t="str">
        <f t="shared" si="8"/>
        <v>73395</v>
      </c>
      <c r="B547" s="362" t="s">
        <v>668</v>
      </c>
      <c r="C547" s="362" t="s">
        <v>8818</v>
      </c>
      <c r="D547" s="362" t="s">
        <v>8779</v>
      </c>
      <c r="E547" s="363" t="s">
        <v>19861</v>
      </c>
    </row>
    <row r="548" spans="1:5" x14ac:dyDescent="0.25">
      <c r="A548" s="246" t="str">
        <f t="shared" si="8"/>
        <v>83766</v>
      </c>
      <c r="B548" s="362" t="s">
        <v>680</v>
      </c>
      <c r="C548" s="362" t="s">
        <v>8819</v>
      </c>
      <c r="D548" s="362" t="s">
        <v>8779</v>
      </c>
      <c r="E548" s="363" t="s">
        <v>29536</v>
      </c>
    </row>
    <row r="549" spans="1:5" x14ac:dyDescent="0.25">
      <c r="A549" s="246" t="str">
        <f t="shared" si="8"/>
        <v>84013</v>
      </c>
      <c r="B549" s="362" t="s">
        <v>681</v>
      </c>
      <c r="C549" s="362" t="s">
        <v>8820</v>
      </c>
      <c r="D549" s="362" t="s">
        <v>8779</v>
      </c>
      <c r="E549" s="363" t="s">
        <v>29537</v>
      </c>
    </row>
    <row r="550" spans="1:5" x14ac:dyDescent="0.25">
      <c r="A550" s="246" t="str">
        <f t="shared" si="8"/>
        <v>87446</v>
      </c>
      <c r="B550" s="362" t="s">
        <v>898</v>
      </c>
      <c r="C550" s="362" t="s">
        <v>29538</v>
      </c>
      <c r="D550" s="362" t="s">
        <v>8779</v>
      </c>
      <c r="E550" s="363" t="s">
        <v>7986</v>
      </c>
    </row>
    <row r="551" spans="1:5" x14ac:dyDescent="0.25">
      <c r="A551" s="246" t="str">
        <f t="shared" si="8"/>
        <v>88392</v>
      </c>
      <c r="B551" s="362" t="s">
        <v>1139</v>
      </c>
      <c r="C551" s="362" t="s">
        <v>29539</v>
      </c>
      <c r="D551" s="362" t="s">
        <v>8779</v>
      </c>
      <c r="E551" s="363" t="s">
        <v>22128</v>
      </c>
    </row>
    <row r="552" spans="1:5" x14ac:dyDescent="0.25">
      <c r="A552" s="246" t="str">
        <f t="shared" si="8"/>
        <v>88398</v>
      </c>
      <c r="B552" s="362" t="s">
        <v>1145</v>
      </c>
      <c r="C552" s="362" t="s">
        <v>29540</v>
      </c>
      <c r="D552" s="362" t="s">
        <v>8779</v>
      </c>
      <c r="E552" s="363" t="s">
        <v>8121</v>
      </c>
    </row>
    <row r="553" spans="1:5" x14ac:dyDescent="0.25">
      <c r="A553" s="246" t="str">
        <f t="shared" si="8"/>
        <v>88404</v>
      </c>
      <c r="B553" s="362" t="s">
        <v>1151</v>
      </c>
      <c r="C553" s="362" t="s">
        <v>29541</v>
      </c>
      <c r="D553" s="362" t="s">
        <v>8779</v>
      </c>
      <c r="E553" s="363" t="s">
        <v>9223</v>
      </c>
    </row>
    <row r="554" spans="1:5" x14ac:dyDescent="0.25">
      <c r="A554" s="246" t="str">
        <f t="shared" si="8"/>
        <v>88430</v>
      </c>
      <c r="B554" s="362" t="s">
        <v>1171</v>
      </c>
      <c r="C554" s="362" t="s">
        <v>8822</v>
      </c>
      <c r="D554" s="362" t="s">
        <v>8779</v>
      </c>
      <c r="E554" s="363" t="s">
        <v>20246</v>
      </c>
    </row>
    <row r="555" spans="1:5" x14ac:dyDescent="0.25">
      <c r="A555" s="246" t="str">
        <f t="shared" si="8"/>
        <v>88438</v>
      </c>
      <c r="B555" s="362" t="s">
        <v>1179</v>
      </c>
      <c r="C555" s="362" t="s">
        <v>8824</v>
      </c>
      <c r="D555" s="362" t="s">
        <v>8779</v>
      </c>
      <c r="E555" s="363" t="s">
        <v>7786</v>
      </c>
    </row>
    <row r="556" spans="1:5" x14ac:dyDescent="0.25">
      <c r="A556" s="246" t="str">
        <f t="shared" si="8"/>
        <v>88831</v>
      </c>
      <c r="B556" s="362" t="s">
        <v>1215</v>
      </c>
      <c r="C556" s="362" t="s">
        <v>29542</v>
      </c>
      <c r="D556" s="362" t="s">
        <v>8779</v>
      </c>
      <c r="E556" s="363" t="s">
        <v>8875</v>
      </c>
    </row>
    <row r="557" spans="1:5" x14ac:dyDescent="0.25">
      <c r="A557" s="246" t="str">
        <f t="shared" si="8"/>
        <v>88844</v>
      </c>
      <c r="B557" s="362" t="s">
        <v>1225</v>
      </c>
      <c r="C557" s="362" t="s">
        <v>8826</v>
      </c>
      <c r="D557" s="362" t="s">
        <v>8779</v>
      </c>
      <c r="E557" s="363" t="s">
        <v>29543</v>
      </c>
    </row>
    <row r="558" spans="1:5" x14ac:dyDescent="0.25">
      <c r="A558" s="246" t="str">
        <f t="shared" si="8"/>
        <v>88908</v>
      </c>
      <c r="B558" s="362" t="s">
        <v>1241</v>
      </c>
      <c r="C558" s="362" t="s">
        <v>8827</v>
      </c>
      <c r="D558" s="362" t="s">
        <v>8779</v>
      </c>
      <c r="E558" s="363" t="s">
        <v>29544</v>
      </c>
    </row>
    <row r="559" spans="1:5" x14ac:dyDescent="0.25">
      <c r="A559" s="246" t="str">
        <f t="shared" si="8"/>
        <v>89022</v>
      </c>
      <c r="B559" s="362" t="s">
        <v>1255</v>
      </c>
      <c r="C559" s="362" t="s">
        <v>8828</v>
      </c>
      <c r="D559" s="362" t="s">
        <v>8779</v>
      </c>
      <c r="E559" s="363" t="s">
        <v>29545</v>
      </c>
    </row>
    <row r="560" spans="1:5" x14ac:dyDescent="0.25">
      <c r="A560" s="246" t="str">
        <f t="shared" si="8"/>
        <v>89027</v>
      </c>
      <c r="B560" s="362" t="s">
        <v>1260</v>
      </c>
      <c r="C560" s="362" t="s">
        <v>29546</v>
      </c>
      <c r="D560" s="362" t="s">
        <v>8779</v>
      </c>
      <c r="E560" s="363" t="s">
        <v>29547</v>
      </c>
    </row>
    <row r="561" spans="1:5" x14ac:dyDescent="0.25">
      <c r="A561" s="246" t="str">
        <f t="shared" si="8"/>
        <v>89031</v>
      </c>
      <c r="B561" s="362" t="s">
        <v>1264</v>
      </c>
      <c r="C561" s="362" t="s">
        <v>8829</v>
      </c>
      <c r="D561" s="362" t="s">
        <v>8779</v>
      </c>
      <c r="E561" s="363" t="s">
        <v>29548</v>
      </c>
    </row>
    <row r="562" spans="1:5" x14ac:dyDescent="0.25">
      <c r="A562" s="246" t="str">
        <f t="shared" si="8"/>
        <v>89036</v>
      </c>
      <c r="B562" s="362" t="s">
        <v>1269</v>
      </c>
      <c r="C562" s="362" t="s">
        <v>8830</v>
      </c>
      <c r="D562" s="362" t="s">
        <v>8779</v>
      </c>
      <c r="E562" s="363" t="s">
        <v>29549</v>
      </c>
    </row>
    <row r="563" spans="1:5" x14ac:dyDescent="0.25">
      <c r="A563" s="246" t="str">
        <f t="shared" si="8"/>
        <v>89218</v>
      </c>
      <c r="B563" s="362" t="s">
        <v>1287</v>
      </c>
      <c r="C563" s="362" t="s">
        <v>8831</v>
      </c>
      <c r="D563" s="362" t="s">
        <v>8779</v>
      </c>
      <c r="E563" s="363" t="s">
        <v>29550</v>
      </c>
    </row>
    <row r="564" spans="1:5" x14ac:dyDescent="0.25">
      <c r="A564" s="246" t="str">
        <f t="shared" si="8"/>
        <v>89226</v>
      </c>
      <c r="B564" s="362" t="s">
        <v>1293</v>
      </c>
      <c r="C564" s="362" t="s">
        <v>29551</v>
      </c>
      <c r="D564" s="362" t="s">
        <v>8779</v>
      </c>
      <c r="E564" s="363" t="s">
        <v>14916</v>
      </c>
    </row>
    <row r="565" spans="1:5" x14ac:dyDescent="0.25">
      <c r="A565" s="246" t="str">
        <f t="shared" si="8"/>
        <v>89235</v>
      </c>
      <c r="B565" s="362" t="s">
        <v>1301</v>
      </c>
      <c r="C565" s="362" t="s">
        <v>8832</v>
      </c>
      <c r="D565" s="362" t="s">
        <v>8779</v>
      </c>
      <c r="E565" s="363" t="s">
        <v>29552</v>
      </c>
    </row>
    <row r="566" spans="1:5" x14ac:dyDescent="0.25">
      <c r="A566" s="246" t="str">
        <f t="shared" si="8"/>
        <v>89243</v>
      </c>
      <c r="B566" s="362" t="s">
        <v>1309</v>
      </c>
      <c r="C566" s="362" t="s">
        <v>8833</v>
      </c>
      <c r="D566" s="362" t="s">
        <v>8779</v>
      </c>
      <c r="E566" s="363" t="s">
        <v>29553</v>
      </c>
    </row>
    <row r="567" spans="1:5" x14ac:dyDescent="0.25">
      <c r="A567" s="246" t="str">
        <f t="shared" si="8"/>
        <v>89251</v>
      </c>
      <c r="B567" s="362" t="s">
        <v>1315</v>
      </c>
      <c r="C567" s="362" t="s">
        <v>8834</v>
      </c>
      <c r="D567" s="362" t="s">
        <v>8779</v>
      </c>
      <c r="E567" s="363" t="s">
        <v>29554</v>
      </c>
    </row>
    <row r="568" spans="1:5" x14ac:dyDescent="0.25">
      <c r="A568" s="246" t="str">
        <f t="shared" si="8"/>
        <v>89258</v>
      </c>
      <c r="B568" s="362" t="s">
        <v>1321</v>
      </c>
      <c r="C568" s="362" t="s">
        <v>8835</v>
      </c>
      <c r="D568" s="362" t="s">
        <v>8779</v>
      </c>
      <c r="E568" s="363" t="s">
        <v>29555</v>
      </c>
    </row>
    <row r="569" spans="1:5" x14ac:dyDescent="0.25">
      <c r="A569" s="246" t="str">
        <f t="shared" si="8"/>
        <v>89273</v>
      </c>
      <c r="B569" s="362" t="s">
        <v>1334</v>
      </c>
      <c r="C569" s="362" t="s">
        <v>8836</v>
      </c>
      <c r="D569" s="362" t="s">
        <v>8779</v>
      </c>
      <c r="E569" s="363" t="s">
        <v>29556</v>
      </c>
    </row>
    <row r="570" spans="1:5" x14ac:dyDescent="0.25">
      <c r="A570" s="246" t="str">
        <f t="shared" si="8"/>
        <v>89279</v>
      </c>
      <c r="B570" s="362" t="s">
        <v>1340</v>
      </c>
      <c r="C570" s="362" t="s">
        <v>29557</v>
      </c>
      <c r="D570" s="362" t="s">
        <v>8779</v>
      </c>
      <c r="E570" s="363" t="s">
        <v>8062</v>
      </c>
    </row>
    <row r="571" spans="1:5" x14ac:dyDescent="0.25">
      <c r="A571" s="246" t="str">
        <f t="shared" si="8"/>
        <v>89877</v>
      </c>
      <c r="B571" s="362" t="s">
        <v>1814</v>
      </c>
      <c r="C571" s="362" t="s">
        <v>8837</v>
      </c>
      <c r="D571" s="362" t="s">
        <v>8779</v>
      </c>
      <c r="E571" s="363" t="s">
        <v>29558</v>
      </c>
    </row>
    <row r="572" spans="1:5" x14ac:dyDescent="0.25">
      <c r="A572" s="246" t="str">
        <f t="shared" si="8"/>
        <v>89884</v>
      </c>
      <c r="B572" s="362" t="s">
        <v>1821</v>
      </c>
      <c r="C572" s="362" t="s">
        <v>8838</v>
      </c>
      <c r="D572" s="362" t="s">
        <v>8779</v>
      </c>
      <c r="E572" s="363" t="s">
        <v>16180</v>
      </c>
    </row>
    <row r="573" spans="1:5" x14ac:dyDescent="0.25">
      <c r="A573" s="246" t="str">
        <f t="shared" si="8"/>
        <v>90587</v>
      </c>
      <c r="B573" s="362" t="s">
        <v>1908</v>
      </c>
      <c r="C573" s="362" t="s">
        <v>8839</v>
      </c>
      <c r="D573" s="362" t="s">
        <v>8779</v>
      </c>
      <c r="E573" s="363" t="s">
        <v>7756</v>
      </c>
    </row>
    <row r="574" spans="1:5" x14ac:dyDescent="0.25">
      <c r="A574" s="246" t="str">
        <f t="shared" si="8"/>
        <v>90626</v>
      </c>
      <c r="B574" s="362" t="s">
        <v>1914</v>
      </c>
      <c r="C574" s="362" t="s">
        <v>8841</v>
      </c>
      <c r="D574" s="362" t="s">
        <v>8779</v>
      </c>
      <c r="E574" s="363" t="s">
        <v>14904</v>
      </c>
    </row>
    <row r="575" spans="1:5" x14ac:dyDescent="0.25">
      <c r="A575" s="246" t="str">
        <f t="shared" si="8"/>
        <v>90632</v>
      </c>
      <c r="B575" s="362" t="s">
        <v>1920</v>
      </c>
      <c r="C575" s="362" t="s">
        <v>8843</v>
      </c>
      <c r="D575" s="362" t="s">
        <v>8779</v>
      </c>
      <c r="E575" s="363" t="s">
        <v>29559</v>
      </c>
    </row>
    <row r="576" spans="1:5" x14ac:dyDescent="0.25">
      <c r="A576" s="246" t="str">
        <f t="shared" si="8"/>
        <v>90638</v>
      </c>
      <c r="B576" s="362" t="s">
        <v>1926</v>
      </c>
      <c r="C576" s="362" t="s">
        <v>8844</v>
      </c>
      <c r="D576" s="362" t="s">
        <v>8779</v>
      </c>
      <c r="E576" s="363" t="s">
        <v>8280</v>
      </c>
    </row>
    <row r="577" spans="1:5" x14ac:dyDescent="0.25">
      <c r="A577" s="246" t="str">
        <f t="shared" si="8"/>
        <v>90644</v>
      </c>
      <c r="B577" s="362" t="s">
        <v>1932</v>
      </c>
      <c r="C577" s="362" t="s">
        <v>8845</v>
      </c>
      <c r="D577" s="362" t="s">
        <v>8779</v>
      </c>
      <c r="E577" s="363" t="s">
        <v>13009</v>
      </c>
    </row>
    <row r="578" spans="1:5" x14ac:dyDescent="0.25">
      <c r="A578" s="246" t="str">
        <f t="shared" si="8"/>
        <v>90651</v>
      </c>
      <c r="B578" s="362" t="s">
        <v>1938</v>
      </c>
      <c r="C578" s="362" t="s">
        <v>8846</v>
      </c>
      <c r="D578" s="362" t="s">
        <v>8779</v>
      </c>
      <c r="E578" s="363" t="s">
        <v>11973</v>
      </c>
    </row>
    <row r="579" spans="1:5" x14ac:dyDescent="0.25">
      <c r="A579" s="246" t="str">
        <f t="shared" ref="A579:A642" si="9">B579</f>
        <v>90657</v>
      </c>
      <c r="B579" s="362" t="s">
        <v>1944</v>
      </c>
      <c r="C579" s="362" t="s">
        <v>8847</v>
      </c>
      <c r="D579" s="362" t="s">
        <v>8779</v>
      </c>
      <c r="E579" s="363" t="s">
        <v>21517</v>
      </c>
    </row>
    <row r="580" spans="1:5" x14ac:dyDescent="0.25">
      <c r="A580" s="246" t="str">
        <f t="shared" si="9"/>
        <v>90663</v>
      </c>
      <c r="B580" s="362" t="s">
        <v>1950</v>
      </c>
      <c r="C580" s="362" t="s">
        <v>8848</v>
      </c>
      <c r="D580" s="362" t="s">
        <v>8779</v>
      </c>
      <c r="E580" s="363" t="s">
        <v>8338</v>
      </c>
    </row>
    <row r="581" spans="1:5" x14ac:dyDescent="0.25">
      <c r="A581" s="246" t="str">
        <f t="shared" si="9"/>
        <v>90669</v>
      </c>
      <c r="B581" s="362" t="s">
        <v>1956</v>
      </c>
      <c r="C581" s="362" t="s">
        <v>29560</v>
      </c>
      <c r="D581" s="362" t="s">
        <v>8779</v>
      </c>
      <c r="E581" s="363" t="s">
        <v>7856</v>
      </c>
    </row>
    <row r="582" spans="1:5" x14ac:dyDescent="0.25">
      <c r="A582" s="246" t="str">
        <f t="shared" si="9"/>
        <v>90675</v>
      </c>
      <c r="B582" s="362" t="s">
        <v>1962</v>
      </c>
      <c r="C582" s="362" t="s">
        <v>8849</v>
      </c>
      <c r="D582" s="362" t="s">
        <v>8779</v>
      </c>
      <c r="E582" s="363" t="s">
        <v>29561</v>
      </c>
    </row>
    <row r="583" spans="1:5" x14ac:dyDescent="0.25">
      <c r="A583" s="246" t="str">
        <f t="shared" si="9"/>
        <v>90681</v>
      </c>
      <c r="B583" s="362" t="s">
        <v>1968</v>
      </c>
      <c r="C583" s="362" t="s">
        <v>8850</v>
      </c>
      <c r="D583" s="362" t="s">
        <v>8779</v>
      </c>
      <c r="E583" s="363" t="s">
        <v>29562</v>
      </c>
    </row>
    <row r="584" spans="1:5" x14ac:dyDescent="0.25">
      <c r="A584" s="246" t="str">
        <f t="shared" si="9"/>
        <v>90687</v>
      </c>
      <c r="B584" s="362" t="s">
        <v>1974</v>
      </c>
      <c r="C584" s="362" t="s">
        <v>29563</v>
      </c>
      <c r="D584" s="362" t="s">
        <v>8779</v>
      </c>
      <c r="E584" s="363" t="s">
        <v>29564</v>
      </c>
    </row>
    <row r="585" spans="1:5" x14ac:dyDescent="0.25">
      <c r="A585" s="246" t="str">
        <f t="shared" si="9"/>
        <v>90693</v>
      </c>
      <c r="B585" s="362" t="s">
        <v>1980</v>
      </c>
      <c r="C585" s="362" t="s">
        <v>8851</v>
      </c>
      <c r="D585" s="362" t="s">
        <v>8779</v>
      </c>
      <c r="E585" s="363" t="s">
        <v>21175</v>
      </c>
    </row>
    <row r="586" spans="1:5" x14ac:dyDescent="0.25">
      <c r="A586" s="246" t="str">
        <f t="shared" si="9"/>
        <v>90965</v>
      </c>
      <c r="B586" s="362" t="s">
        <v>2080</v>
      </c>
      <c r="C586" s="362" t="s">
        <v>8852</v>
      </c>
      <c r="D586" s="362" t="s">
        <v>8779</v>
      </c>
      <c r="E586" s="363" t="s">
        <v>7932</v>
      </c>
    </row>
    <row r="587" spans="1:5" x14ac:dyDescent="0.25">
      <c r="A587" s="246" t="str">
        <f t="shared" si="9"/>
        <v>90973</v>
      </c>
      <c r="B587" s="362" t="s">
        <v>2086</v>
      </c>
      <c r="C587" s="362" t="s">
        <v>8853</v>
      </c>
      <c r="D587" s="362" t="s">
        <v>8779</v>
      </c>
      <c r="E587" s="363" t="s">
        <v>13582</v>
      </c>
    </row>
    <row r="588" spans="1:5" x14ac:dyDescent="0.25">
      <c r="A588" s="246" t="str">
        <f t="shared" si="9"/>
        <v>90982</v>
      </c>
      <c r="B588" s="362" t="s">
        <v>2092</v>
      </c>
      <c r="C588" s="362" t="s">
        <v>8854</v>
      </c>
      <c r="D588" s="362" t="s">
        <v>8779</v>
      </c>
      <c r="E588" s="363" t="s">
        <v>16435</v>
      </c>
    </row>
    <row r="589" spans="1:5" x14ac:dyDescent="0.25">
      <c r="A589" s="246" t="str">
        <f t="shared" si="9"/>
        <v>91001</v>
      </c>
      <c r="B589" s="362" t="s">
        <v>2099</v>
      </c>
      <c r="C589" s="362" t="s">
        <v>8855</v>
      </c>
      <c r="D589" s="362" t="s">
        <v>8779</v>
      </c>
      <c r="E589" s="363" t="s">
        <v>11404</v>
      </c>
    </row>
    <row r="590" spans="1:5" x14ac:dyDescent="0.25">
      <c r="A590" s="246" t="str">
        <f t="shared" si="9"/>
        <v>91032</v>
      </c>
      <c r="B590" s="362" t="s">
        <v>2115</v>
      </c>
      <c r="C590" s="362" t="s">
        <v>8856</v>
      </c>
      <c r="D590" s="362" t="s">
        <v>8779</v>
      </c>
      <c r="E590" s="363" t="s">
        <v>29565</v>
      </c>
    </row>
    <row r="591" spans="1:5" x14ac:dyDescent="0.25">
      <c r="A591" s="246" t="str">
        <f t="shared" si="9"/>
        <v>91278</v>
      </c>
      <c r="B591" s="362" t="s">
        <v>2175</v>
      </c>
      <c r="C591" s="362" t="s">
        <v>8857</v>
      </c>
      <c r="D591" s="362" t="s">
        <v>8779</v>
      </c>
      <c r="E591" s="363" t="s">
        <v>8210</v>
      </c>
    </row>
    <row r="592" spans="1:5" x14ac:dyDescent="0.25">
      <c r="A592" s="246" t="str">
        <f t="shared" si="9"/>
        <v>91285</v>
      </c>
      <c r="B592" s="362" t="s">
        <v>2181</v>
      </c>
      <c r="C592" s="362" t="s">
        <v>8858</v>
      </c>
      <c r="D592" s="362" t="s">
        <v>8779</v>
      </c>
      <c r="E592" s="363" t="s">
        <v>7841</v>
      </c>
    </row>
    <row r="593" spans="1:5" x14ac:dyDescent="0.25">
      <c r="A593" s="246" t="str">
        <f t="shared" si="9"/>
        <v>91387</v>
      </c>
      <c r="B593" s="362" t="s">
        <v>2235</v>
      </c>
      <c r="C593" s="362" t="s">
        <v>8859</v>
      </c>
      <c r="D593" s="362" t="s">
        <v>8779</v>
      </c>
      <c r="E593" s="363" t="s">
        <v>29566</v>
      </c>
    </row>
    <row r="594" spans="1:5" x14ac:dyDescent="0.25">
      <c r="A594" s="246" t="str">
        <f t="shared" si="9"/>
        <v>91395</v>
      </c>
      <c r="B594" s="362" t="s">
        <v>2239</v>
      </c>
      <c r="C594" s="362" t="s">
        <v>8860</v>
      </c>
      <c r="D594" s="362" t="s">
        <v>8779</v>
      </c>
      <c r="E594" s="363" t="s">
        <v>14893</v>
      </c>
    </row>
    <row r="595" spans="1:5" x14ac:dyDescent="0.25">
      <c r="A595" s="246" t="str">
        <f t="shared" si="9"/>
        <v>91486</v>
      </c>
      <c r="B595" s="362" t="s">
        <v>2250</v>
      </c>
      <c r="C595" s="362" t="s">
        <v>29567</v>
      </c>
      <c r="D595" s="362" t="s">
        <v>8779</v>
      </c>
      <c r="E595" s="363" t="s">
        <v>17882</v>
      </c>
    </row>
    <row r="596" spans="1:5" x14ac:dyDescent="0.25">
      <c r="A596" s="246" t="str">
        <f t="shared" si="9"/>
        <v>91534</v>
      </c>
      <c r="B596" s="362" t="s">
        <v>2261</v>
      </c>
      <c r="C596" s="362" t="s">
        <v>8861</v>
      </c>
      <c r="D596" s="362" t="s">
        <v>8779</v>
      </c>
      <c r="E596" s="363" t="s">
        <v>20611</v>
      </c>
    </row>
    <row r="597" spans="1:5" x14ac:dyDescent="0.25">
      <c r="A597" s="246" t="str">
        <f t="shared" si="9"/>
        <v>91635</v>
      </c>
      <c r="B597" s="362" t="s">
        <v>2290</v>
      </c>
      <c r="C597" s="362" t="s">
        <v>8862</v>
      </c>
      <c r="D597" s="362" t="s">
        <v>8779</v>
      </c>
      <c r="E597" s="363" t="s">
        <v>29568</v>
      </c>
    </row>
    <row r="598" spans="1:5" x14ac:dyDescent="0.25">
      <c r="A598" s="246" t="str">
        <f t="shared" si="9"/>
        <v>91646</v>
      </c>
      <c r="B598" s="362" t="s">
        <v>2297</v>
      </c>
      <c r="C598" s="362" t="s">
        <v>8863</v>
      </c>
      <c r="D598" s="362" t="s">
        <v>8779</v>
      </c>
      <c r="E598" s="363" t="s">
        <v>29569</v>
      </c>
    </row>
    <row r="599" spans="1:5" x14ac:dyDescent="0.25">
      <c r="A599" s="246" t="str">
        <f t="shared" si="9"/>
        <v>91693</v>
      </c>
      <c r="B599" s="362" t="s">
        <v>2303</v>
      </c>
      <c r="C599" s="362" t="s">
        <v>8864</v>
      </c>
      <c r="D599" s="362" t="s">
        <v>8779</v>
      </c>
      <c r="E599" s="363" t="s">
        <v>17812</v>
      </c>
    </row>
    <row r="600" spans="1:5" x14ac:dyDescent="0.25">
      <c r="A600" s="246" t="str">
        <f t="shared" si="9"/>
        <v>92044</v>
      </c>
      <c r="B600" s="362" t="s">
        <v>2493</v>
      </c>
      <c r="C600" s="362" t="s">
        <v>8865</v>
      </c>
      <c r="D600" s="362" t="s">
        <v>8779</v>
      </c>
      <c r="E600" s="363" t="s">
        <v>8185</v>
      </c>
    </row>
    <row r="601" spans="1:5" x14ac:dyDescent="0.25">
      <c r="A601" s="246" t="str">
        <f t="shared" si="9"/>
        <v>92107</v>
      </c>
      <c r="B601" s="362" t="s">
        <v>2500</v>
      </c>
      <c r="C601" s="362" t="s">
        <v>29570</v>
      </c>
      <c r="D601" s="362" t="s">
        <v>8779</v>
      </c>
      <c r="E601" s="363" t="s">
        <v>17718</v>
      </c>
    </row>
    <row r="602" spans="1:5" x14ac:dyDescent="0.25">
      <c r="A602" s="246" t="str">
        <f t="shared" si="9"/>
        <v>92113</v>
      </c>
      <c r="B602" s="362" t="s">
        <v>2506</v>
      </c>
      <c r="C602" s="362" t="s">
        <v>29571</v>
      </c>
      <c r="D602" s="362" t="s">
        <v>8779</v>
      </c>
      <c r="E602" s="363" t="s">
        <v>24453</v>
      </c>
    </row>
    <row r="603" spans="1:5" x14ac:dyDescent="0.25">
      <c r="A603" s="246" t="str">
        <f t="shared" si="9"/>
        <v>92119</v>
      </c>
      <c r="B603" s="362" t="s">
        <v>2511</v>
      </c>
      <c r="C603" s="362" t="s">
        <v>29572</v>
      </c>
      <c r="D603" s="362" t="s">
        <v>8779</v>
      </c>
      <c r="E603" s="363" t="s">
        <v>7884</v>
      </c>
    </row>
    <row r="604" spans="1:5" x14ac:dyDescent="0.25">
      <c r="A604" s="246" t="str">
        <f t="shared" si="9"/>
        <v>92139</v>
      </c>
      <c r="B604" s="362" t="s">
        <v>2521</v>
      </c>
      <c r="C604" s="362" t="s">
        <v>8867</v>
      </c>
      <c r="D604" s="362" t="s">
        <v>8779</v>
      </c>
      <c r="E604" s="363" t="s">
        <v>29573</v>
      </c>
    </row>
    <row r="605" spans="1:5" x14ac:dyDescent="0.25">
      <c r="A605" s="246" t="str">
        <f t="shared" si="9"/>
        <v>92146</v>
      </c>
      <c r="B605" s="362" t="s">
        <v>2528</v>
      </c>
      <c r="C605" s="362" t="s">
        <v>8868</v>
      </c>
      <c r="D605" s="362" t="s">
        <v>8779</v>
      </c>
      <c r="E605" s="363" t="s">
        <v>15626</v>
      </c>
    </row>
    <row r="606" spans="1:5" x14ac:dyDescent="0.25">
      <c r="A606" s="246" t="str">
        <f t="shared" si="9"/>
        <v>92243</v>
      </c>
      <c r="B606" s="362" t="s">
        <v>2549</v>
      </c>
      <c r="C606" s="362" t="s">
        <v>8869</v>
      </c>
      <c r="D606" s="362" t="s">
        <v>8779</v>
      </c>
      <c r="E606" s="363" t="s">
        <v>21430</v>
      </c>
    </row>
    <row r="607" spans="1:5" x14ac:dyDescent="0.25">
      <c r="A607" s="246" t="str">
        <f t="shared" si="9"/>
        <v>92717</v>
      </c>
      <c r="B607" s="362" t="s">
        <v>2954</v>
      </c>
      <c r="C607" s="362" t="s">
        <v>29574</v>
      </c>
      <c r="D607" s="362" t="s">
        <v>8779</v>
      </c>
      <c r="E607" s="363" t="s">
        <v>8881</v>
      </c>
    </row>
    <row r="608" spans="1:5" x14ac:dyDescent="0.25">
      <c r="A608" s="246" t="str">
        <f t="shared" si="9"/>
        <v>92961</v>
      </c>
      <c r="B608" s="362" t="s">
        <v>3136</v>
      </c>
      <c r="C608" s="362" t="s">
        <v>8871</v>
      </c>
      <c r="D608" s="362" t="s">
        <v>8779</v>
      </c>
      <c r="E608" s="363" t="s">
        <v>7963</v>
      </c>
    </row>
    <row r="609" spans="1:5" x14ac:dyDescent="0.25">
      <c r="A609" s="246" t="str">
        <f t="shared" si="9"/>
        <v>92967</v>
      </c>
      <c r="B609" s="362" t="s">
        <v>3141</v>
      </c>
      <c r="C609" s="362" t="s">
        <v>8872</v>
      </c>
      <c r="D609" s="362" t="s">
        <v>8779</v>
      </c>
      <c r="E609" s="363" t="s">
        <v>14076</v>
      </c>
    </row>
    <row r="610" spans="1:5" x14ac:dyDescent="0.25">
      <c r="A610" s="246" t="str">
        <f t="shared" si="9"/>
        <v>93225</v>
      </c>
      <c r="B610" s="362" t="s">
        <v>3282</v>
      </c>
      <c r="C610" s="362" t="s">
        <v>8873</v>
      </c>
      <c r="D610" s="362" t="s">
        <v>8779</v>
      </c>
      <c r="E610" s="363" t="s">
        <v>29575</v>
      </c>
    </row>
    <row r="611" spans="1:5" x14ac:dyDescent="0.25">
      <c r="A611" s="246" t="str">
        <f t="shared" si="9"/>
        <v>93234</v>
      </c>
      <c r="B611" s="362" t="s">
        <v>3288</v>
      </c>
      <c r="C611" s="362" t="s">
        <v>8874</v>
      </c>
      <c r="D611" s="362" t="s">
        <v>8779</v>
      </c>
      <c r="E611" s="363" t="s">
        <v>7844</v>
      </c>
    </row>
    <row r="612" spans="1:5" x14ac:dyDescent="0.25">
      <c r="A612" s="246" t="str">
        <f t="shared" si="9"/>
        <v>93244</v>
      </c>
      <c r="B612" s="362" t="s">
        <v>3294</v>
      </c>
      <c r="C612" s="362" t="s">
        <v>8876</v>
      </c>
      <c r="D612" s="362" t="s">
        <v>8779</v>
      </c>
      <c r="E612" s="363" t="s">
        <v>29576</v>
      </c>
    </row>
    <row r="613" spans="1:5" x14ac:dyDescent="0.25">
      <c r="A613" s="246" t="str">
        <f t="shared" si="9"/>
        <v>93274</v>
      </c>
      <c r="B613" s="362" t="s">
        <v>3300</v>
      </c>
      <c r="C613" s="362" t="s">
        <v>29577</v>
      </c>
      <c r="D613" s="362" t="s">
        <v>8779</v>
      </c>
      <c r="E613" s="363" t="s">
        <v>20204</v>
      </c>
    </row>
    <row r="614" spans="1:5" x14ac:dyDescent="0.25">
      <c r="A614" s="246" t="str">
        <f t="shared" si="9"/>
        <v>93282</v>
      </c>
      <c r="B614" s="362" t="s">
        <v>3306</v>
      </c>
      <c r="C614" s="362" t="s">
        <v>8877</v>
      </c>
      <c r="D614" s="362" t="s">
        <v>8779</v>
      </c>
      <c r="E614" s="363" t="s">
        <v>16118</v>
      </c>
    </row>
    <row r="615" spans="1:5" x14ac:dyDescent="0.25">
      <c r="A615" s="246" t="str">
        <f t="shared" si="9"/>
        <v>93288</v>
      </c>
      <c r="B615" s="362" t="s">
        <v>3312</v>
      </c>
      <c r="C615" s="362" t="s">
        <v>8878</v>
      </c>
      <c r="D615" s="362" t="s">
        <v>8779</v>
      </c>
      <c r="E615" s="363" t="s">
        <v>29578</v>
      </c>
    </row>
    <row r="616" spans="1:5" x14ac:dyDescent="0.25">
      <c r="A616" s="246" t="str">
        <f t="shared" si="9"/>
        <v>93403</v>
      </c>
      <c r="B616" s="362" t="s">
        <v>3336</v>
      </c>
      <c r="C616" s="362" t="s">
        <v>8879</v>
      </c>
      <c r="D616" s="362" t="s">
        <v>8779</v>
      </c>
      <c r="E616" s="363" t="s">
        <v>20963</v>
      </c>
    </row>
    <row r="617" spans="1:5" x14ac:dyDescent="0.25">
      <c r="A617" s="246" t="str">
        <f t="shared" si="9"/>
        <v>93409</v>
      </c>
      <c r="B617" s="362" t="s">
        <v>3342</v>
      </c>
      <c r="C617" s="362" t="s">
        <v>29579</v>
      </c>
      <c r="D617" s="362" t="s">
        <v>8779</v>
      </c>
      <c r="E617" s="363" t="s">
        <v>13976</v>
      </c>
    </row>
    <row r="618" spans="1:5" x14ac:dyDescent="0.25">
      <c r="A618" s="246" t="str">
        <f t="shared" si="9"/>
        <v>93416</v>
      </c>
      <c r="B618" s="362" t="s">
        <v>3348</v>
      </c>
      <c r="C618" s="362" t="s">
        <v>8880</v>
      </c>
      <c r="D618" s="362" t="s">
        <v>8779</v>
      </c>
      <c r="E618" s="363" t="s">
        <v>7893</v>
      </c>
    </row>
    <row r="619" spans="1:5" x14ac:dyDescent="0.25">
      <c r="A619" s="246" t="str">
        <f t="shared" si="9"/>
        <v>93422</v>
      </c>
      <c r="B619" s="362" t="s">
        <v>3354</v>
      </c>
      <c r="C619" s="362" t="s">
        <v>8882</v>
      </c>
      <c r="D619" s="362" t="s">
        <v>8779</v>
      </c>
      <c r="E619" s="363" t="s">
        <v>20823</v>
      </c>
    </row>
    <row r="620" spans="1:5" x14ac:dyDescent="0.25">
      <c r="A620" s="246" t="str">
        <f t="shared" si="9"/>
        <v>93428</v>
      </c>
      <c r="B620" s="362" t="s">
        <v>3360</v>
      </c>
      <c r="C620" s="362" t="s">
        <v>8883</v>
      </c>
      <c r="D620" s="362" t="s">
        <v>8779</v>
      </c>
      <c r="E620" s="363" t="s">
        <v>7970</v>
      </c>
    </row>
    <row r="621" spans="1:5" x14ac:dyDescent="0.25">
      <c r="A621" s="246" t="str">
        <f t="shared" si="9"/>
        <v>93434</v>
      </c>
      <c r="B621" s="362" t="s">
        <v>3366</v>
      </c>
      <c r="C621" s="362" t="s">
        <v>29580</v>
      </c>
      <c r="D621" s="362" t="s">
        <v>8779</v>
      </c>
      <c r="E621" s="363" t="s">
        <v>29581</v>
      </c>
    </row>
    <row r="622" spans="1:5" x14ac:dyDescent="0.25">
      <c r="A622" s="246" t="str">
        <f t="shared" si="9"/>
        <v>93440</v>
      </c>
      <c r="B622" s="362" t="s">
        <v>3372</v>
      </c>
      <c r="C622" s="362" t="s">
        <v>29582</v>
      </c>
      <c r="D622" s="362" t="s">
        <v>8779</v>
      </c>
      <c r="E622" s="363" t="s">
        <v>29583</v>
      </c>
    </row>
    <row r="623" spans="1:5" x14ac:dyDescent="0.25">
      <c r="A623" s="246" t="str">
        <f t="shared" si="9"/>
        <v>95122</v>
      </c>
      <c r="B623" s="362" t="s">
        <v>3775</v>
      </c>
      <c r="C623" s="362" t="s">
        <v>8884</v>
      </c>
      <c r="D623" s="362" t="s">
        <v>8779</v>
      </c>
      <c r="E623" s="363" t="s">
        <v>29584</v>
      </c>
    </row>
    <row r="624" spans="1:5" x14ac:dyDescent="0.25">
      <c r="A624" s="246" t="str">
        <f t="shared" si="9"/>
        <v>95128</v>
      </c>
      <c r="B624" s="362" t="s">
        <v>3781</v>
      </c>
      <c r="C624" s="362" t="s">
        <v>8885</v>
      </c>
      <c r="D624" s="362" t="s">
        <v>8779</v>
      </c>
      <c r="E624" s="363" t="s">
        <v>20228</v>
      </c>
    </row>
    <row r="625" spans="1:5" x14ac:dyDescent="0.25">
      <c r="A625" s="246" t="str">
        <f t="shared" si="9"/>
        <v>95140</v>
      </c>
      <c r="B625" s="362" t="s">
        <v>3791</v>
      </c>
      <c r="C625" s="362" t="s">
        <v>8886</v>
      </c>
      <c r="D625" s="362" t="s">
        <v>8779</v>
      </c>
      <c r="E625" s="363" t="s">
        <v>7762</v>
      </c>
    </row>
    <row r="626" spans="1:5" x14ac:dyDescent="0.25">
      <c r="A626" s="246" t="str">
        <f t="shared" si="9"/>
        <v>95213</v>
      </c>
      <c r="B626" s="362" t="s">
        <v>3797</v>
      </c>
      <c r="C626" s="362" t="s">
        <v>29585</v>
      </c>
      <c r="D626" s="362" t="s">
        <v>8779</v>
      </c>
      <c r="E626" s="363" t="s">
        <v>29586</v>
      </c>
    </row>
    <row r="627" spans="1:5" x14ac:dyDescent="0.25">
      <c r="A627" s="246" t="str">
        <f t="shared" si="9"/>
        <v>95259</v>
      </c>
      <c r="B627" s="362" t="s">
        <v>3812</v>
      </c>
      <c r="C627" s="362" t="s">
        <v>8887</v>
      </c>
      <c r="D627" s="362" t="s">
        <v>8779</v>
      </c>
      <c r="E627" s="363" t="s">
        <v>16414</v>
      </c>
    </row>
    <row r="628" spans="1:5" x14ac:dyDescent="0.25">
      <c r="A628" s="246" t="str">
        <f t="shared" si="9"/>
        <v>95265</v>
      </c>
      <c r="B628" s="362" t="s">
        <v>3818</v>
      </c>
      <c r="C628" s="362" t="s">
        <v>8889</v>
      </c>
      <c r="D628" s="362" t="s">
        <v>8779</v>
      </c>
      <c r="E628" s="363" t="s">
        <v>8120</v>
      </c>
    </row>
    <row r="629" spans="1:5" x14ac:dyDescent="0.25">
      <c r="A629" s="246" t="str">
        <f t="shared" si="9"/>
        <v>95271</v>
      </c>
      <c r="B629" s="362" t="s">
        <v>3824</v>
      </c>
      <c r="C629" s="362" t="s">
        <v>8890</v>
      </c>
      <c r="D629" s="362" t="s">
        <v>8779</v>
      </c>
      <c r="E629" s="363" t="s">
        <v>14929</v>
      </c>
    </row>
    <row r="630" spans="1:5" x14ac:dyDescent="0.25">
      <c r="A630" s="246" t="str">
        <f t="shared" si="9"/>
        <v>95277</v>
      </c>
      <c r="B630" s="362" t="s">
        <v>3830</v>
      </c>
      <c r="C630" s="362" t="s">
        <v>29587</v>
      </c>
      <c r="D630" s="362" t="s">
        <v>8779</v>
      </c>
      <c r="E630" s="363" t="s">
        <v>7778</v>
      </c>
    </row>
    <row r="631" spans="1:5" x14ac:dyDescent="0.25">
      <c r="A631" s="246" t="str">
        <f t="shared" si="9"/>
        <v>95283</v>
      </c>
      <c r="B631" s="362" t="s">
        <v>3836</v>
      </c>
      <c r="C631" s="362" t="s">
        <v>29588</v>
      </c>
      <c r="D631" s="362" t="s">
        <v>8779</v>
      </c>
      <c r="E631" s="363" t="s">
        <v>7865</v>
      </c>
    </row>
    <row r="632" spans="1:5" x14ac:dyDescent="0.25">
      <c r="A632" s="246" t="str">
        <f t="shared" si="9"/>
        <v>95621</v>
      </c>
      <c r="B632" s="362" t="s">
        <v>4000</v>
      </c>
      <c r="C632" s="362" t="s">
        <v>8893</v>
      </c>
      <c r="D632" s="362" t="s">
        <v>8779</v>
      </c>
      <c r="E632" s="363" t="s">
        <v>16577</v>
      </c>
    </row>
    <row r="633" spans="1:5" x14ac:dyDescent="0.25">
      <c r="A633" s="246" t="str">
        <f t="shared" si="9"/>
        <v>95632</v>
      </c>
      <c r="B633" s="362" t="s">
        <v>4011</v>
      </c>
      <c r="C633" s="362" t="s">
        <v>8894</v>
      </c>
      <c r="D633" s="362" t="s">
        <v>8779</v>
      </c>
      <c r="E633" s="363" t="s">
        <v>29589</v>
      </c>
    </row>
    <row r="634" spans="1:5" x14ac:dyDescent="0.25">
      <c r="A634" s="246" t="str">
        <f t="shared" si="9"/>
        <v>95703</v>
      </c>
      <c r="B634" s="362" t="s">
        <v>4040</v>
      </c>
      <c r="C634" s="362" t="s">
        <v>8895</v>
      </c>
      <c r="D634" s="362" t="s">
        <v>8779</v>
      </c>
      <c r="E634" s="363" t="s">
        <v>20837</v>
      </c>
    </row>
    <row r="635" spans="1:5" x14ac:dyDescent="0.25">
      <c r="A635" s="246" t="str">
        <f t="shared" si="9"/>
        <v>95709</v>
      </c>
      <c r="B635" s="362" t="s">
        <v>4046</v>
      </c>
      <c r="C635" s="362" t="s">
        <v>8896</v>
      </c>
      <c r="D635" s="362" t="s">
        <v>8779</v>
      </c>
      <c r="E635" s="363" t="s">
        <v>29590</v>
      </c>
    </row>
    <row r="636" spans="1:5" x14ac:dyDescent="0.25">
      <c r="A636" s="246" t="str">
        <f t="shared" si="9"/>
        <v>95715</v>
      </c>
      <c r="B636" s="362" t="s">
        <v>4052</v>
      </c>
      <c r="C636" s="362" t="s">
        <v>8897</v>
      </c>
      <c r="D636" s="362" t="s">
        <v>8779</v>
      </c>
      <c r="E636" s="363" t="s">
        <v>29591</v>
      </c>
    </row>
    <row r="637" spans="1:5" x14ac:dyDescent="0.25">
      <c r="A637" s="246" t="str">
        <f t="shared" si="9"/>
        <v>95721</v>
      </c>
      <c r="B637" s="362" t="s">
        <v>4058</v>
      </c>
      <c r="C637" s="362" t="s">
        <v>8898</v>
      </c>
      <c r="D637" s="362" t="s">
        <v>8779</v>
      </c>
      <c r="E637" s="363" t="s">
        <v>29592</v>
      </c>
    </row>
    <row r="638" spans="1:5" x14ac:dyDescent="0.25">
      <c r="A638" s="246" t="str">
        <f t="shared" si="9"/>
        <v>95873</v>
      </c>
      <c r="B638" s="362" t="s">
        <v>4097</v>
      </c>
      <c r="C638" s="362" t="s">
        <v>8899</v>
      </c>
      <c r="D638" s="362" t="s">
        <v>8779</v>
      </c>
      <c r="E638" s="363" t="s">
        <v>15596</v>
      </c>
    </row>
    <row r="639" spans="1:5" x14ac:dyDescent="0.25">
      <c r="A639" s="246" t="str">
        <f t="shared" si="9"/>
        <v>96014</v>
      </c>
      <c r="B639" s="362" t="s">
        <v>4116</v>
      </c>
      <c r="C639" s="362" t="s">
        <v>8900</v>
      </c>
      <c r="D639" s="362" t="s">
        <v>8779</v>
      </c>
      <c r="E639" s="363" t="s">
        <v>29593</v>
      </c>
    </row>
    <row r="640" spans="1:5" x14ac:dyDescent="0.25">
      <c r="A640" s="246" t="str">
        <f t="shared" si="9"/>
        <v>96021</v>
      </c>
      <c r="B640" s="362" t="s">
        <v>4122</v>
      </c>
      <c r="C640" s="362" t="s">
        <v>8901</v>
      </c>
      <c r="D640" s="362" t="s">
        <v>8779</v>
      </c>
      <c r="E640" s="363" t="s">
        <v>29594</v>
      </c>
    </row>
    <row r="641" spans="1:5" x14ac:dyDescent="0.25">
      <c r="A641" s="246" t="str">
        <f t="shared" si="9"/>
        <v>96029</v>
      </c>
      <c r="B641" s="362" t="s">
        <v>4128</v>
      </c>
      <c r="C641" s="362" t="s">
        <v>8902</v>
      </c>
      <c r="D641" s="362" t="s">
        <v>8779</v>
      </c>
      <c r="E641" s="363" t="s">
        <v>20961</v>
      </c>
    </row>
    <row r="642" spans="1:5" x14ac:dyDescent="0.25">
      <c r="A642" s="246" t="str">
        <f t="shared" si="9"/>
        <v>96036</v>
      </c>
      <c r="B642" s="362" t="s">
        <v>4135</v>
      </c>
      <c r="C642" s="362" t="s">
        <v>8903</v>
      </c>
      <c r="D642" s="362" t="s">
        <v>8779</v>
      </c>
      <c r="E642" s="363" t="s">
        <v>21216</v>
      </c>
    </row>
    <row r="643" spans="1:5" x14ac:dyDescent="0.25">
      <c r="A643" s="246" t="str">
        <f t="shared" ref="A643:A706" si="10">B643</f>
        <v>96155</v>
      </c>
      <c r="B643" s="362" t="s">
        <v>4165</v>
      </c>
      <c r="C643" s="362" t="s">
        <v>8904</v>
      </c>
      <c r="D643" s="362" t="s">
        <v>8779</v>
      </c>
      <c r="E643" s="363" t="s">
        <v>29595</v>
      </c>
    </row>
    <row r="644" spans="1:5" x14ac:dyDescent="0.25">
      <c r="A644" s="246" t="str">
        <f t="shared" si="10"/>
        <v>96156</v>
      </c>
      <c r="B644" s="362" t="s">
        <v>4166</v>
      </c>
      <c r="C644" s="362" t="s">
        <v>8905</v>
      </c>
      <c r="D644" s="362" t="s">
        <v>8779</v>
      </c>
      <c r="E644" s="363" t="s">
        <v>29596</v>
      </c>
    </row>
    <row r="645" spans="1:5" x14ac:dyDescent="0.25">
      <c r="A645" s="246" t="str">
        <f t="shared" si="10"/>
        <v>96159</v>
      </c>
      <c r="B645" s="362" t="s">
        <v>4169</v>
      </c>
      <c r="C645" s="362" t="s">
        <v>8906</v>
      </c>
      <c r="D645" s="362" t="s">
        <v>8779</v>
      </c>
      <c r="E645" s="363" t="s">
        <v>20575</v>
      </c>
    </row>
    <row r="646" spans="1:5" x14ac:dyDescent="0.25">
      <c r="A646" s="246" t="str">
        <f t="shared" si="10"/>
        <v>96246</v>
      </c>
      <c r="B646" s="362" t="s">
        <v>4175</v>
      </c>
      <c r="C646" s="362" t="s">
        <v>8907</v>
      </c>
      <c r="D646" s="362" t="s">
        <v>8779</v>
      </c>
      <c r="E646" s="363" t="s">
        <v>16668</v>
      </c>
    </row>
    <row r="647" spans="1:5" x14ac:dyDescent="0.25">
      <c r="A647" s="246" t="str">
        <f t="shared" si="10"/>
        <v>96464</v>
      </c>
      <c r="B647" s="362" t="s">
        <v>4215</v>
      </c>
      <c r="C647" s="362" t="s">
        <v>8908</v>
      </c>
      <c r="D647" s="362" t="s">
        <v>8779</v>
      </c>
      <c r="E647" s="363" t="s">
        <v>29597</v>
      </c>
    </row>
    <row r="648" spans="1:5" x14ac:dyDescent="0.25">
      <c r="A648" s="246" t="str">
        <f t="shared" si="10"/>
        <v>98765</v>
      </c>
      <c r="B648" s="362" t="s">
        <v>5119</v>
      </c>
      <c r="C648" s="362" t="s">
        <v>8909</v>
      </c>
      <c r="D648" s="362" t="s">
        <v>8779</v>
      </c>
      <c r="E648" s="363" t="s">
        <v>7955</v>
      </c>
    </row>
    <row r="649" spans="1:5" x14ac:dyDescent="0.25">
      <c r="A649" s="246" t="str">
        <f t="shared" si="10"/>
        <v>99834</v>
      </c>
      <c r="B649" s="362" t="s">
        <v>5265</v>
      </c>
      <c r="C649" s="362" t="s">
        <v>29598</v>
      </c>
      <c r="D649" s="362" t="s">
        <v>8779</v>
      </c>
      <c r="E649" s="363" t="s">
        <v>8265</v>
      </c>
    </row>
    <row r="650" spans="1:5" x14ac:dyDescent="0.25">
      <c r="A650" s="246" t="str">
        <f t="shared" si="10"/>
        <v>100642</v>
      </c>
      <c r="B650" s="362" t="s">
        <v>5712</v>
      </c>
      <c r="C650" s="362" t="s">
        <v>8910</v>
      </c>
      <c r="D650" s="362" t="s">
        <v>8779</v>
      </c>
      <c r="E650" s="363" t="s">
        <v>29599</v>
      </c>
    </row>
    <row r="651" spans="1:5" x14ac:dyDescent="0.25">
      <c r="A651" s="246" t="str">
        <f t="shared" si="10"/>
        <v>100648</v>
      </c>
      <c r="B651" s="362" t="s">
        <v>5718</v>
      </c>
      <c r="C651" s="362" t="s">
        <v>8911</v>
      </c>
      <c r="D651" s="362" t="s">
        <v>8779</v>
      </c>
      <c r="E651" s="363" t="s">
        <v>29600</v>
      </c>
    </row>
    <row r="652" spans="1:5" x14ac:dyDescent="0.25">
      <c r="A652" s="246" t="str">
        <f t="shared" si="10"/>
        <v>102274</v>
      </c>
      <c r="B652" s="362" t="s">
        <v>8912</v>
      </c>
      <c r="C652" s="362" t="s">
        <v>8913</v>
      </c>
      <c r="D652" s="362" t="s">
        <v>8779</v>
      </c>
      <c r="E652" s="363" t="s">
        <v>12784</v>
      </c>
    </row>
    <row r="653" spans="1:5" x14ac:dyDescent="0.25">
      <c r="A653" s="246" t="str">
        <f t="shared" si="10"/>
        <v>104092</v>
      </c>
      <c r="B653" s="362" t="s">
        <v>19091</v>
      </c>
      <c r="C653" s="362" t="s">
        <v>19092</v>
      </c>
      <c r="D653" s="362" t="s">
        <v>8779</v>
      </c>
      <c r="E653" s="363" t="s">
        <v>7763</v>
      </c>
    </row>
    <row r="654" spans="1:5" x14ac:dyDescent="0.25">
      <c r="A654" s="246" t="str">
        <f t="shared" si="10"/>
        <v>104098</v>
      </c>
      <c r="B654" s="362" t="s">
        <v>19103</v>
      </c>
      <c r="C654" s="362" t="s">
        <v>19104</v>
      </c>
      <c r="D654" s="362" t="s">
        <v>8779</v>
      </c>
      <c r="E654" s="363" t="s">
        <v>7764</v>
      </c>
    </row>
    <row r="655" spans="1:5" x14ac:dyDescent="0.25">
      <c r="A655" s="246" t="str">
        <f t="shared" si="10"/>
        <v>5089</v>
      </c>
      <c r="B655" s="362" t="s">
        <v>496</v>
      </c>
      <c r="C655" s="362" t="s">
        <v>8914</v>
      </c>
      <c r="D655" s="362" t="s">
        <v>8915</v>
      </c>
      <c r="E655" s="363" t="s">
        <v>29601</v>
      </c>
    </row>
    <row r="656" spans="1:5" x14ac:dyDescent="0.25">
      <c r="A656" s="246" t="str">
        <f t="shared" si="10"/>
        <v>5627</v>
      </c>
      <c r="B656" s="362" t="s">
        <v>497</v>
      </c>
      <c r="C656" s="362" t="s">
        <v>8916</v>
      </c>
      <c r="D656" s="362" t="s">
        <v>8915</v>
      </c>
      <c r="E656" s="363" t="s">
        <v>21261</v>
      </c>
    </row>
    <row r="657" spans="1:5" x14ac:dyDescent="0.25">
      <c r="A657" s="246" t="str">
        <f t="shared" si="10"/>
        <v>5628</v>
      </c>
      <c r="B657" s="362" t="s">
        <v>498</v>
      </c>
      <c r="C657" s="362" t="s">
        <v>8917</v>
      </c>
      <c r="D657" s="362" t="s">
        <v>8915</v>
      </c>
      <c r="E657" s="363" t="s">
        <v>7912</v>
      </c>
    </row>
    <row r="658" spans="1:5" x14ac:dyDescent="0.25">
      <c r="A658" s="246" t="str">
        <f t="shared" si="10"/>
        <v>5629</v>
      </c>
      <c r="B658" s="362" t="s">
        <v>499</v>
      </c>
      <c r="C658" s="362" t="s">
        <v>8919</v>
      </c>
      <c r="D658" s="362" t="s">
        <v>8915</v>
      </c>
      <c r="E658" s="363" t="s">
        <v>20761</v>
      </c>
    </row>
    <row r="659" spans="1:5" x14ac:dyDescent="0.25">
      <c r="A659" s="246" t="str">
        <f t="shared" si="10"/>
        <v>5630</v>
      </c>
      <c r="B659" s="362" t="s">
        <v>500</v>
      </c>
      <c r="C659" s="362" t="s">
        <v>8920</v>
      </c>
      <c r="D659" s="362" t="s">
        <v>8915</v>
      </c>
      <c r="E659" s="363" t="s">
        <v>17043</v>
      </c>
    </row>
    <row r="660" spans="1:5" x14ac:dyDescent="0.25">
      <c r="A660" s="246" t="str">
        <f t="shared" si="10"/>
        <v>5658</v>
      </c>
      <c r="B660" s="362" t="s">
        <v>503</v>
      </c>
      <c r="C660" s="362" t="s">
        <v>8921</v>
      </c>
      <c r="D660" s="362" t="s">
        <v>8915</v>
      </c>
      <c r="E660" s="363" t="s">
        <v>25200</v>
      </c>
    </row>
    <row r="661" spans="1:5" x14ac:dyDescent="0.25">
      <c r="A661" s="246" t="str">
        <f t="shared" si="10"/>
        <v>5664</v>
      </c>
      <c r="B661" s="362" t="s">
        <v>504</v>
      </c>
      <c r="C661" s="362" t="s">
        <v>8922</v>
      </c>
      <c r="D661" s="362" t="s">
        <v>8915</v>
      </c>
      <c r="E661" s="363" t="s">
        <v>29602</v>
      </c>
    </row>
    <row r="662" spans="1:5" x14ac:dyDescent="0.25">
      <c r="A662" s="246" t="str">
        <f t="shared" si="10"/>
        <v>5667</v>
      </c>
      <c r="B662" s="362" t="s">
        <v>505</v>
      </c>
      <c r="C662" s="362" t="s">
        <v>8923</v>
      </c>
      <c r="D662" s="362" t="s">
        <v>8915</v>
      </c>
      <c r="E662" s="363" t="s">
        <v>20876</v>
      </c>
    </row>
    <row r="663" spans="1:5" x14ac:dyDescent="0.25">
      <c r="A663" s="246" t="str">
        <f t="shared" si="10"/>
        <v>5668</v>
      </c>
      <c r="B663" s="362" t="s">
        <v>506</v>
      </c>
      <c r="C663" s="362" t="s">
        <v>8925</v>
      </c>
      <c r="D663" s="362" t="s">
        <v>8915</v>
      </c>
      <c r="E663" s="363" t="s">
        <v>20569</v>
      </c>
    </row>
    <row r="664" spans="1:5" x14ac:dyDescent="0.25">
      <c r="A664" s="246" t="str">
        <f t="shared" si="10"/>
        <v>5674</v>
      </c>
      <c r="B664" s="362" t="s">
        <v>507</v>
      </c>
      <c r="C664" s="362" t="s">
        <v>8926</v>
      </c>
      <c r="D664" s="362" t="s">
        <v>8915</v>
      </c>
      <c r="E664" s="363" t="s">
        <v>16231</v>
      </c>
    </row>
    <row r="665" spans="1:5" x14ac:dyDescent="0.25">
      <c r="A665" s="246" t="str">
        <f t="shared" si="10"/>
        <v>5692</v>
      </c>
      <c r="B665" s="362" t="s">
        <v>516</v>
      </c>
      <c r="C665" s="362" t="s">
        <v>8927</v>
      </c>
      <c r="D665" s="362" t="s">
        <v>8915</v>
      </c>
      <c r="E665" s="363" t="s">
        <v>9051</v>
      </c>
    </row>
    <row r="666" spans="1:5" x14ac:dyDescent="0.25">
      <c r="A666" s="246" t="str">
        <f t="shared" si="10"/>
        <v>5693</v>
      </c>
      <c r="B666" s="362" t="s">
        <v>517</v>
      </c>
      <c r="C666" s="362" t="s">
        <v>8928</v>
      </c>
      <c r="D666" s="362" t="s">
        <v>8915</v>
      </c>
      <c r="E666" s="363" t="s">
        <v>22162</v>
      </c>
    </row>
    <row r="667" spans="1:5" x14ac:dyDescent="0.25">
      <c r="A667" s="246" t="str">
        <f t="shared" si="10"/>
        <v>5695</v>
      </c>
      <c r="B667" s="362" t="s">
        <v>518</v>
      </c>
      <c r="C667" s="362" t="s">
        <v>8929</v>
      </c>
      <c r="D667" s="362" t="s">
        <v>8915</v>
      </c>
      <c r="E667" s="363" t="s">
        <v>20572</v>
      </c>
    </row>
    <row r="668" spans="1:5" x14ac:dyDescent="0.25">
      <c r="A668" s="246" t="str">
        <f t="shared" si="10"/>
        <v>5703</v>
      </c>
      <c r="B668" s="362" t="s">
        <v>519</v>
      </c>
      <c r="C668" s="362" t="s">
        <v>8930</v>
      </c>
      <c r="D668" s="362" t="s">
        <v>8915</v>
      </c>
      <c r="E668" s="363" t="s">
        <v>29603</v>
      </c>
    </row>
    <row r="669" spans="1:5" x14ac:dyDescent="0.25">
      <c r="A669" s="246" t="str">
        <f t="shared" si="10"/>
        <v>5705</v>
      </c>
      <c r="B669" s="362" t="s">
        <v>520</v>
      </c>
      <c r="C669" s="362" t="s">
        <v>8931</v>
      </c>
      <c r="D669" s="362" t="s">
        <v>8915</v>
      </c>
      <c r="E669" s="363" t="s">
        <v>29604</v>
      </c>
    </row>
    <row r="670" spans="1:5" x14ac:dyDescent="0.25">
      <c r="A670" s="246" t="str">
        <f t="shared" si="10"/>
        <v>5707</v>
      </c>
      <c r="B670" s="362" t="s">
        <v>521</v>
      </c>
      <c r="C670" s="362" t="s">
        <v>8933</v>
      </c>
      <c r="D670" s="362" t="s">
        <v>8915</v>
      </c>
      <c r="E670" s="363" t="s">
        <v>29605</v>
      </c>
    </row>
    <row r="671" spans="1:5" x14ac:dyDescent="0.25">
      <c r="A671" s="246" t="str">
        <f t="shared" si="10"/>
        <v>5710</v>
      </c>
      <c r="B671" s="362" t="s">
        <v>522</v>
      </c>
      <c r="C671" s="362" t="s">
        <v>8934</v>
      </c>
      <c r="D671" s="362" t="s">
        <v>8915</v>
      </c>
      <c r="E671" s="363" t="s">
        <v>29606</v>
      </c>
    </row>
    <row r="672" spans="1:5" x14ac:dyDescent="0.25">
      <c r="A672" s="246" t="str">
        <f t="shared" si="10"/>
        <v>5711</v>
      </c>
      <c r="B672" s="362" t="s">
        <v>523</v>
      </c>
      <c r="C672" s="362" t="s">
        <v>8935</v>
      </c>
      <c r="D672" s="362" t="s">
        <v>8915</v>
      </c>
      <c r="E672" s="363" t="s">
        <v>15459</v>
      </c>
    </row>
    <row r="673" spans="1:5" x14ac:dyDescent="0.25">
      <c r="A673" s="246" t="str">
        <f t="shared" si="10"/>
        <v>5714</v>
      </c>
      <c r="B673" s="362" t="s">
        <v>524</v>
      </c>
      <c r="C673" s="362" t="s">
        <v>8936</v>
      </c>
      <c r="D673" s="362" t="s">
        <v>8915</v>
      </c>
      <c r="E673" s="363" t="s">
        <v>21433</v>
      </c>
    </row>
    <row r="674" spans="1:5" x14ac:dyDescent="0.25">
      <c r="A674" s="246" t="str">
        <f t="shared" si="10"/>
        <v>5715</v>
      </c>
      <c r="B674" s="362" t="s">
        <v>525</v>
      </c>
      <c r="C674" s="362" t="s">
        <v>8937</v>
      </c>
      <c r="D674" s="362" t="s">
        <v>8915</v>
      </c>
      <c r="E674" s="363" t="s">
        <v>29607</v>
      </c>
    </row>
    <row r="675" spans="1:5" x14ac:dyDescent="0.25">
      <c r="A675" s="246" t="str">
        <f t="shared" si="10"/>
        <v>5718</v>
      </c>
      <c r="B675" s="362" t="s">
        <v>526</v>
      </c>
      <c r="C675" s="362" t="s">
        <v>8938</v>
      </c>
      <c r="D675" s="362" t="s">
        <v>8915</v>
      </c>
      <c r="E675" s="363" t="s">
        <v>29608</v>
      </c>
    </row>
    <row r="676" spans="1:5" x14ac:dyDescent="0.25">
      <c r="A676" s="246" t="str">
        <f t="shared" si="10"/>
        <v>5721</v>
      </c>
      <c r="B676" s="362" t="s">
        <v>527</v>
      </c>
      <c r="C676" s="362" t="s">
        <v>8939</v>
      </c>
      <c r="D676" s="362" t="s">
        <v>8915</v>
      </c>
      <c r="E676" s="363" t="s">
        <v>29609</v>
      </c>
    </row>
    <row r="677" spans="1:5" x14ac:dyDescent="0.25">
      <c r="A677" s="246" t="str">
        <f t="shared" si="10"/>
        <v>5722</v>
      </c>
      <c r="B677" s="362" t="s">
        <v>528</v>
      </c>
      <c r="C677" s="362" t="s">
        <v>8940</v>
      </c>
      <c r="D677" s="362" t="s">
        <v>8915</v>
      </c>
      <c r="E677" s="363" t="s">
        <v>22911</v>
      </c>
    </row>
    <row r="678" spans="1:5" x14ac:dyDescent="0.25">
      <c r="A678" s="246" t="str">
        <f t="shared" si="10"/>
        <v>5724</v>
      </c>
      <c r="B678" s="362" t="s">
        <v>529</v>
      </c>
      <c r="C678" s="362" t="s">
        <v>8941</v>
      </c>
      <c r="D678" s="362" t="s">
        <v>8915</v>
      </c>
      <c r="E678" s="363" t="s">
        <v>29610</v>
      </c>
    </row>
    <row r="679" spans="1:5" x14ac:dyDescent="0.25">
      <c r="A679" s="246" t="str">
        <f t="shared" si="10"/>
        <v>5727</v>
      </c>
      <c r="B679" s="362" t="s">
        <v>530</v>
      </c>
      <c r="C679" s="362" t="s">
        <v>8942</v>
      </c>
      <c r="D679" s="362" t="s">
        <v>8915</v>
      </c>
      <c r="E679" s="363" t="s">
        <v>24582</v>
      </c>
    </row>
    <row r="680" spans="1:5" x14ac:dyDescent="0.25">
      <c r="A680" s="246" t="str">
        <f t="shared" si="10"/>
        <v>5729</v>
      </c>
      <c r="B680" s="362" t="s">
        <v>531</v>
      </c>
      <c r="C680" s="362" t="s">
        <v>8943</v>
      </c>
      <c r="D680" s="362" t="s">
        <v>8915</v>
      </c>
      <c r="E680" s="363" t="s">
        <v>29611</v>
      </c>
    </row>
    <row r="681" spans="1:5" x14ac:dyDescent="0.25">
      <c r="A681" s="246" t="str">
        <f t="shared" si="10"/>
        <v>5730</v>
      </c>
      <c r="B681" s="362" t="s">
        <v>532</v>
      </c>
      <c r="C681" s="362" t="s">
        <v>8944</v>
      </c>
      <c r="D681" s="362" t="s">
        <v>8915</v>
      </c>
      <c r="E681" s="363" t="s">
        <v>29612</v>
      </c>
    </row>
    <row r="682" spans="1:5" x14ac:dyDescent="0.25">
      <c r="A682" s="246" t="str">
        <f t="shared" si="10"/>
        <v>5735</v>
      </c>
      <c r="B682" s="362" t="s">
        <v>533</v>
      </c>
      <c r="C682" s="362" t="s">
        <v>8945</v>
      </c>
      <c r="D682" s="362" t="s">
        <v>8915</v>
      </c>
      <c r="E682" s="363" t="s">
        <v>14090</v>
      </c>
    </row>
    <row r="683" spans="1:5" x14ac:dyDescent="0.25">
      <c r="A683" s="246" t="str">
        <f t="shared" si="10"/>
        <v>5736</v>
      </c>
      <c r="B683" s="362" t="s">
        <v>534</v>
      </c>
      <c r="C683" s="362" t="s">
        <v>8946</v>
      </c>
      <c r="D683" s="362" t="s">
        <v>8915</v>
      </c>
      <c r="E683" s="363" t="s">
        <v>15495</v>
      </c>
    </row>
    <row r="684" spans="1:5" x14ac:dyDescent="0.25">
      <c r="A684" s="246" t="str">
        <f t="shared" si="10"/>
        <v>5738</v>
      </c>
      <c r="B684" s="362" t="s">
        <v>535</v>
      </c>
      <c r="C684" s="362" t="s">
        <v>8947</v>
      </c>
      <c r="D684" s="362" t="s">
        <v>8915</v>
      </c>
      <c r="E684" s="363" t="s">
        <v>13719</v>
      </c>
    </row>
    <row r="685" spans="1:5" x14ac:dyDescent="0.25">
      <c r="A685" s="246" t="str">
        <f t="shared" si="10"/>
        <v>5739</v>
      </c>
      <c r="B685" s="362" t="s">
        <v>536</v>
      </c>
      <c r="C685" s="362" t="s">
        <v>8948</v>
      </c>
      <c r="D685" s="362" t="s">
        <v>8915</v>
      </c>
      <c r="E685" s="363" t="s">
        <v>29613</v>
      </c>
    </row>
    <row r="686" spans="1:5" x14ac:dyDescent="0.25">
      <c r="A686" s="246" t="str">
        <f t="shared" si="10"/>
        <v>5741</v>
      </c>
      <c r="B686" s="362" t="s">
        <v>537</v>
      </c>
      <c r="C686" s="362" t="s">
        <v>8949</v>
      </c>
      <c r="D686" s="362" t="s">
        <v>8915</v>
      </c>
      <c r="E686" s="363" t="s">
        <v>20435</v>
      </c>
    </row>
    <row r="687" spans="1:5" x14ac:dyDescent="0.25">
      <c r="A687" s="246" t="str">
        <f t="shared" si="10"/>
        <v>5742</v>
      </c>
      <c r="B687" s="362" t="s">
        <v>538</v>
      </c>
      <c r="C687" s="362" t="s">
        <v>8950</v>
      </c>
      <c r="D687" s="362" t="s">
        <v>8915</v>
      </c>
      <c r="E687" s="363" t="s">
        <v>13584</v>
      </c>
    </row>
    <row r="688" spans="1:5" x14ac:dyDescent="0.25">
      <c r="A688" s="246" t="str">
        <f t="shared" si="10"/>
        <v>5747</v>
      </c>
      <c r="B688" s="362" t="s">
        <v>539</v>
      </c>
      <c r="C688" s="362" t="s">
        <v>8951</v>
      </c>
      <c r="D688" s="362" t="s">
        <v>8915</v>
      </c>
      <c r="E688" s="363" t="s">
        <v>21105</v>
      </c>
    </row>
    <row r="689" spans="1:5" x14ac:dyDescent="0.25">
      <c r="A689" s="246" t="str">
        <f t="shared" si="10"/>
        <v>5751</v>
      </c>
      <c r="B689" s="362" t="s">
        <v>540</v>
      </c>
      <c r="C689" s="362" t="s">
        <v>8952</v>
      </c>
      <c r="D689" s="362" t="s">
        <v>8915</v>
      </c>
      <c r="E689" s="363" t="s">
        <v>18397</v>
      </c>
    </row>
    <row r="690" spans="1:5" x14ac:dyDescent="0.25">
      <c r="A690" s="246" t="str">
        <f t="shared" si="10"/>
        <v>5754</v>
      </c>
      <c r="B690" s="362" t="s">
        <v>541</v>
      </c>
      <c r="C690" s="362" t="s">
        <v>8953</v>
      </c>
      <c r="D690" s="362" t="s">
        <v>8915</v>
      </c>
      <c r="E690" s="363" t="s">
        <v>17944</v>
      </c>
    </row>
    <row r="691" spans="1:5" x14ac:dyDescent="0.25">
      <c r="A691" s="246" t="str">
        <f t="shared" si="10"/>
        <v>5763</v>
      </c>
      <c r="B691" s="362" t="s">
        <v>542</v>
      </c>
      <c r="C691" s="362" t="s">
        <v>8954</v>
      </c>
      <c r="D691" s="362" t="s">
        <v>8915</v>
      </c>
      <c r="E691" s="363" t="s">
        <v>29614</v>
      </c>
    </row>
    <row r="692" spans="1:5" x14ac:dyDescent="0.25">
      <c r="A692" s="246" t="str">
        <f t="shared" si="10"/>
        <v>5765</v>
      </c>
      <c r="B692" s="362" t="s">
        <v>543</v>
      </c>
      <c r="C692" s="362" t="s">
        <v>8955</v>
      </c>
      <c r="D692" s="362" t="s">
        <v>8915</v>
      </c>
      <c r="E692" s="363" t="s">
        <v>7873</v>
      </c>
    </row>
    <row r="693" spans="1:5" x14ac:dyDescent="0.25">
      <c r="A693" s="246" t="str">
        <f t="shared" si="10"/>
        <v>5766</v>
      </c>
      <c r="B693" s="362" t="s">
        <v>544</v>
      </c>
      <c r="C693" s="362" t="s">
        <v>8956</v>
      </c>
      <c r="D693" s="362" t="s">
        <v>8915</v>
      </c>
      <c r="E693" s="363" t="s">
        <v>8239</v>
      </c>
    </row>
    <row r="694" spans="1:5" x14ac:dyDescent="0.25">
      <c r="A694" s="246" t="str">
        <f t="shared" si="10"/>
        <v>5779</v>
      </c>
      <c r="B694" s="362" t="s">
        <v>545</v>
      </c>
      <c r="C694" s="362" t="s">
        <v>8957</v>
      </c>
      <c r="D694" s="362" t="s">
        <v>8915</v>
      </c>
      <c r="E694" s="363" t="s">
        <v>29615</v>
      </c>
    </row>
    <row r="695" spans="1:5" x14ac:dyDescent="0.25">
      <c r="A695" s="246" t="str">
        <f t="shared" si="10"/>
        <v>5787</v>
      </c>
      <c r="B695" s="362" t="s">
        <v>546</v>
      </c>
      <c r="C695" s="362" t="s">
        <v>8958</v>
      </c>
      <c r="D695" s="362" t="s">
        <v>8915</v>
      </c>
      <c r="E695" s="363" t="s">
        <v>29616</v>
      </c>
    </row>
    <row r="696" spans="1:5" x14ac:dyDescent="0.25">
      <c r="A696" s="246" t="str">
        <f t="shared" si="10"/>
        <v>5797</v>
      </c>
      <c r="B696" s="362" t="s">
        <v>548</v>
      </c>
      <c r="C696" s="362" t="s">
        <v>8959</v>
      </c>
      <c r="D696" s="362" t="s">
        <v>8915</v>
      </c>
      <c r="E696" s="363" t="s">
        <v>9074</v>
      </c>
    </row>
    <row r="697" spans="1:5" x14ac:dyDescent="0.25">
      <c r="A697" s="246" t="str">
        <f t="shared" si="10"/>
        <v>5800</v>
      </c>
      <c r="B697" s="362" t="s">
        <v>549</v>
      </c>
      <c r="C697" s="362" t="s">
        <v>8960</v>
      </c>
      <c r="D697" s="362" t="s">
        <v>8915</v>
      </c>
      <c r="E697" s="363" t="s">
        <v>7778</v>
      </c>
    </row>
    <row r="698" spans="1:5" x14ac:dyDescent="0.25">
      <c r="A698" s="246" t="str">
        <f t="shared" si="10"/>
        <v>7032</v>
      </c>
      <c r="B698" s="362" t="s">
        <v>606</v>
      </c>
      <c r="C698" s="362" t="s">
        <v>29617</v>
      </c>
      <c r="D698" s="362" t="s">
        <v>8915</v>
      </c>
      <c r="E698" s="363" t="s">
        <v>8612</v>
      </c>
    </row>
    <row r="699" spans="1:5" x14ac:dyDescent="0.25">
      <c r="A699" s="246" t="str">
        <f t="shared" si="10"/>
        <v>7033</v>
      </c>
      <c r="B699" s="362" t="s">
        <v>607</v>
      </c>
      <c r="C699" s="362" t="s">
        <v>29618</v>
      </c>
      <c r="D699" s="362" t="s">
        <v>8915</v>
      </c>
      <c r="E699" s="363" t="s">
        <v>9006</v>
      </c>
    </row>
    <row r="700" spans="1:5" x14ac:dyDescent="0.25">
      <c r="A700" s="246" t="str">
        <f t="shared" si="10"/>
        <v>7034</v>
      </c>
      <c r="B700" s="362" t="s">
        <v>608</v>
      </c>
      <c r="C700" s="362" t="s">
        <v>29619</v>
      </c>
      <c r="D700" s="362" t="s">
        <v>8915</v>
      </c>
      <c r="E700" s="363" t="s">
        <v>16534</v>
      </c>
    </row>
    <row r="701" spans="1:5" x14ac:dyDescent="0.25">
      <c r="A701" s="246" t="str">
        <f t="shared" si="10"/>
        <v>7035</v>
      </c>
      <c r="B701" s="362" t="s">
        <v>609</v>
      </c>
      <c r="C701" s="362" t="s">
        <v>29620</v>
      </c>
      <c r="D701" s="362" t="s">
        <v>8915</v>
      </c>
      <c r="E701" s="363" t="s">
        <v>29621</v>
      </c>
    </row>
    <row r="702" spans="1:5" x14ac:dyDescent="0.25">
      <c r="A702" s="246" t="str">
        <f t="shared" si="10"/>
        <v>7038</v>
      </c>
      <c r="B702" s="362" t="s">
        <v>610</v>
      </c>
      <c r="C702" s="362" t="s">
        <v>8961</v>
      </c>
      <c r="D702" s="362" t="s">
        <v>8915</v>
      </c>
      <c r="E702" s="363" t="s">
        <v>21267</v>
      </c>
    </row>
    <row r="703" spans="1:5" x14ac:dyDescent="0.25">
      <c r="A703" s="246" t="str">
        <f t="shared" si="10"/>
        <v>7039</v>
      </c>
      <c r="B703" s="362" t="s">
        <v>611</v>
      </c>
      <c r="C703" s="362" t="s">
        <v>8962</v>
      </c>
      <c r="D703" s="362" t="s">
        <v>8915</v>
      </c>
      <c r="E703" s="363" t="s">
        <v>7905</v>
      </c>
    </row>
    <row r="704" spans="1:5" x14ac:dyDescent="0.25">
      <c r="A704" s="246" t="str">
        <f t="shared" si="10"/>
        <v>7040</v>
      </c>
      <c r="B704" s="362" t="s">
        <v>612</v>
      </c>
      <c r="C704" s="362" t="s">
        <v>8963</v>
      </c>
      <c r="D704" s="362" t="s">
        <v>8915</v>
      </c>
      <c r="E704" s="363" t="s">
        <v>29622</v>
      </c>
    </row>
    <row r="705" spans="1:5" x14ac:dyDescent="0.25">
      <c r="A705" s="246" t="str">
        <f t="shared" si="10"/>
        <v>7044</v>
      </c>
      <c r="B705" s="362" t="s">
        <v>615</v>
      </c>
      <c r="C705" s="362" t="s">
        <v>8964</v>
      </c>
      <c r="D705" s="362" t="s">
        <v>8915</v>
      </c>
      <c r="E705" s="363" t="s">
        <v>8276</v>
      </c>
    </row>
    <row r="706" spans="1:5" x14ac:dyDescent="0.25">
      <c r="A706" s="246" t="str">
        <f t="shared" si="10"/>
        <v>7045</v>
      </c>
      <c r="B706" s="362" t="s">
        <v>616</v>
      </c>
      <c r="C706" s="362" t="s">
        <v>8965</v>
      </c>
      <c r="D706" s="362" t="s">
        <v>8915</v>
      </c>
      <c r="E706" s="363" t="s">
        <v>7886</v>
      </c>
    </row>
    <row r="707" spans="1:5" x14ac:dyDescent="0.25">
      <c r="A707" s="246" t="str">
        <f t="shared" ref="A707:A770" si="11">B707</f>
        <v>7046</v>
      </c>
      <c r="B707" s="362" t="s">
        <v>617</v>
      </c>
      <c r="C707" s="362" t="s">
        <v>8966</v>
      </c>
      <c r="D707" s="362" t="s">
        <v>8915</v>
      </c>
      <c r="E707" s="363" t="s">
        <v>9366</v>
      </c>
    </row>
    <row r="708" spans="1:5" x14ac:dyDescent="0.25">
      <c r="A708" s="246" t="str">
        <f t="shared" si="11"/>
        <v>7047</v>
      </c>
      <c r="B708" s="362" t="s">
        <v>618</v>
      </c>
      <c r="C708" s="362" t="s">
        <v>8967</v>
      </c>
      <c r="D708" s="362" t="s">
        <v>8915</v>
      </c>
      <c r="E708" s="363" t="s">
        <v>15119</v>
      </c>
    </row>
    <row r="709" spans="1:5" x14ac:dyDescent="0.25">
      <c r="A709" s="246" t="str">
        <f t="shared" si="11"/>
        <v>7051</v>
      </c>
      <c r="B709" s="362" t="s">
        <v>621</v>
      </c>
      <c r="C709" s="362" t="s">
        <v>8968</v>
      </c>
      <c r="D709" s="362" t="s">
        <v>8915</v>
      </c>
      <c r="E709" s="363" t="s">
        <v>20223</v>
      </c>
    </row>
    <row r="710" spans="1:5" x14ac:dyDescent="0.25">
      <c r="A710" s="246" t="str">
        <f t="shared" si="11"/>
        <v>7052</v>
      </c>
      <c r="B710" s="362" t="s">
        <v>622</v>
      </c>
      <c r="C710" s="362" t="s">
        <v>8969</v>
      </c>
      <c r="D710" s="362" t="s">
        <v>8915</v>
      </c>
      <c r="E710" s="363" t="s">
        <v>15534</v>
      </c>
    </row>
    <row r="711" spans="1:5" x14ac:dyDescent="0.25">
      <c r="A711" s="246" t="str">
        <f t="shared" si="11"/>
        <v>7053</v>
      </c>
      <c r="B711" s="362" t="s">
        <v>623</v>
      </c>
      <c r="C711" s="362" t="s">
        <v>8971</v>
      </c>
      <c r="D711" s="362" t="s">
        <v>8915</v>
      </c>
      <c r="E711" s="363" t="s">
        <v>29623</v>
      </c>
    </row>
    <row r="712" spans="1:5" x14ac:dyDescent="0.25">
      <c r="A712" s="246" t="str">
        <f t="shared" si="11"/>
        <v>7054</v>
      </c>
      <c r="B712" s="362" t="s">
        <v>624</v>
      </c>
      <c r="C712" s="362" t="s">
        <v>8972</v>
      </c>
      <c r="D712" s="362" t="s">
        <v>8915</v>
      </c>
      <c r="E712" s="363" t="s">
        <v>25715</v>
      </c>
    </row>
    <row r="713" spans="1:5" x14ac:dyDescent="0.25">
      <c r="A713" s="246" t="str">
        <f t="shared" si="11"/>
        <v>7058</v>
      </c>
      <c r="B713" s="362" t="s">
        <v>625</v>
      </c>
      <c r="C713" s="362" t="s">
        <v>8973</v>
      </c>
      <c r="D713" s="362" t="s">
        <v>8915</v>
      </c>
      <c r="E713" s="363" t="s">
        <v>11921</v>
      </c>
    </row>
    <row r="714" spans="1:5" x14ac:dyDescent="0.25">
      <c r="A714" s="246" t="str">
        <f t="shared" si="11"/>
        <v>7059</v>
      </c>
      <c r="B714" s="362" t="s">
        <v>626</v>
      </c>
      <c r="C714" s="362" t="s">
        <v>8974</v>
      </c>
      <c r="D714" s="362" t="s">
        <v>8915</v>
      </c>
      <c r="E714" s="363" t="s">
        <v>14876</v>
      </c>
    </row>
    <row r="715" spans="1:5" x14ac:dyDescent="0.25">
      <c r="A715" s="246" t="str">
        <f t="shared" si="11"/>
        <v>7060</v>
      </c>
      <c r="B715" s="362" t="s">
        <v>627</v>
      </c>
      <c r="C715" s="362" t="s">
        <v>8975</v>
      </c>
      <c r="D715" s="362" t="s">
        <v>8915</v>
      </c>
      <c r="E715" s="363" t="s">
        <v>14867</v>
      </c>
    </row>
    <row r="716" spans="1:5" x14ac:dyDescent="0.25">
      <c r="A716" s="246" t="str">
        <f t="shared" si="11"/>
        <v>7061</v>
      </c>
      <c r="B716" s="362" t="s">
        <v>628</v>
      </c>
      <c r="C716" s="362" t="s">
        <v>8976</v>
      </c>
      <c r="D716" s="362" t="s">
        <v>8915</v>
      </c>
      <c r="E716" s="363" t="s">
        <v>29624</v>
      </c>
    </row>
    <row r="717" spans="1:5" x14ac:dyDescent="0.25">
      <c r="A717" s="246" t="str">
        <f t="shared" si="11"/>
        <v>7063</v>
      </c>
      <c r="B717" s="362" t="s">
        <v>629</v>
      </c>
      <c r="C717" s="362" t="s">
        <v>8977</v>
      </c>
      <c r="D717" s="362" t="s">
        <v>8915</v>
      </c>
      <c r="E717" s="363" t="s">
        <v>17277</v>
      </c>
    </row>
    <row r="718" spans="1:5" x14ac:dyDescent="0.25">
      <c r="A718" s="246" t="str">
        <f t="shared" si="11"/>
        <v>7064</v>
      </c>
      <c r="B718" s="362" t="s">
        <v>630</v>
      </c>
      <c r="C718" s="362" t="s">
        <v>8978</v>
      </c>
      <c r="D718" s="362" t="s">
        <v>8915</v>
      </c>
      <c r="E718" s="363" t="s">
        <v>9154</v>
      </c>
    </row>
    <row r="719" spans="1:5" x14ac:dyDescent="0.25">
      <c r="A719" s="246" t="str">
        <f t="shared" si="11"/>
        <v>7065</v>
      </c>
      <c r="B719" s="362" t="s">
        <v>631</v>
      </c>
      <c r="C719" s="362" t="s">
        <v>8979</v>
      </c>
      <c r="D719" s="362" t="s">
        <v>8915</v>
      </c>
      <c r="E719" s="363" t="s">
        <v>14335</v>
      </c>
    </row>
    <row r="720" spans="1:5" x14ac:dyDescent="0.25">
      <c r="A720" s="246" t="str">
        <f t="shared" si="11"/>
        <v>7066</v>
      </c>
      <c r="B720" s="362" t="s">
        <v>632</v>
      </c>
      <c r="C720" s="362" t="s">
        <v>8980</v>
      </c>
      <c r="D720" s="362" t="s">
        <v>8915</v>
      </c>
      <c r="E720" s="363" t="s">
        <v>29625</v>
      </c>
    </row>
    <row r="721" spans="1:5" x14ac:dyDescent="0.25">
      <c r="A721" s="246" t="str">
        <f t="shared" si="11"/>
        <v>53786</v>
      </c>
      <c r="B721" s="362" t="s">
        <v>633</v>
      </c>
      <c r="C721" s="362" t="s">
        <v>8981</v>
      </c>
      <c r="D721" s="362" t="s">
        <v>8915</v>
      </c>
      <c r="E721" s="363" t="s">
        <v>21244</v>
      </c>
    </row>
    <row r="722" spans="1:5" x14ac:dyDescent="0.25">
      <c r="A722" s="246" t="str">
        <f t="shared" si="11"/>
        <v>53788</v>
      </c>
      <c r="B722" s="362" t="s">
        <v>634</v>
      </c>
      <c r="C722" s="362" t="s">
        <v>8982</v>
      </c>
      <c r="D722" s="362" t="s">
        <v>8915</v>
      </c>
      <c r="E722" s="363" t="s">
        <v>14197</v>
      </c>
    </row>
    <row r="723" spans="1:5" x14ac:dyDescent="0.25">
      <c r="A723" s="246" t="str">
        <f t="shared" si="11"/>
        <v>53792</v>
      </c>
      <c r="B723" s="362" t="s">
        <v>635</v>
      </c>
      <c r="C723" s="362" t="s">
        <v>8983</v>
      </c>
      <c r="D723" s="362" t="s">
        <v>8915</v>
      </c>
      <c r="E723" s="363" t="s">
        <v>29626</v>
      </c>
    </row>
    <row r="724" spans="1:5" x14ac:dyDescent="0.25">
      <c r="A724" s="246" t="str">
        <f t="shared" si="11"/>
        <v>53794</v>
      </c>
      <c r="B724" s="362" t="s">
        <v>636</v>
      </c>
      <c r="C724" s="362" t="s">
        <v>8984</v>
      </c>
      <c r="D724" s="362" t="s">
        <v>8915</v>
      </c>
      <c r="E724" s="363" t="s">
        <v>29627</v>
      </c>
    </row>
    <row r="725" spans="1:5" x14ac:dyDescent="0.25">
      <c r="A725" s="246" t="str">
        <f t="shared" si="11"/>
        <v>53797</v>
      </c>
      <c r="B725" s="362" t="s">
        <v>637</v>
      </c>
      <c r="C725" s="362" t="s">
        <v>8986</v>
      </c>
      <c r="D725" s="362" t="s">
        <v>8915</v>
      </c>
      <c r="E725" s="363" t="s">
        <v>21508</v>
      </c>
    </row>
    <row r="726" spans="1:5" x14ac:dyDescent="0.25">
      <c r="A726" s="246" t="str">
        <f t="shared" si="11"/>
        <v>53804</v>
      </c>
      <c r="B726" s="362" t="s">
        <v>638</v>
      </c>
      <c r="C726" s="362" t="s">
        <v>8987</v>
      </c>
      <c r="D726" s="362" t="s">
        <v>8915</v>
      </c>
      <c r="E726" s="363" t="s">
        <v>13011</v>
      </c>
    </row>
    <row r="727" spans="1:5" x14ac:dyDescent="0.25">
      <c r="A727" s="246" t="str">
        <f t="shared" si="11"/>
        <v>53806</v>
      </c>
      <c r="B727" s="362" t="s">
        <v>639</v>
      </c>
      <c r="C727" s="362" t="s">
        <v>8988</v>
      </c>
      <c r="D727" s="362" t="s">
        <v>8915</v>
      </c>
      <c r="E727" s="363" t="s">
        <v>19833</v>
      </c>
    </row>
    <row r="728" spans="1:5" x14ac:dyDescent="0.25">
      <c r="A728" s="246" t="str">
        <f t="shared" si="11"/>
        <v>53810</v>
      </c>
      <c r="B728" s="362" t="s">
        <v>640</v>
      </c>
      <c r="C728" s="362" t="s">
        <v>8989</v>
      </c>
      <c r="D728" s="362" t="s">
        <v>8915</v>
      </c>
      <c r="E728" s="363" t="s">
        <v>29628</v>
      </c>
    </row>
    <row r="729" spans="1:5" x14ac:dyDescent="0.25">
      <c r="A729" s="246" t="str">
        <f t="shared" si="11"/>
        <v>53814</v>
      </c>
      <c r="B729" s="362" t="s">
        <v>641</v>
      </c>
      <c r="C729" s="362" t="s">
        <v>8990</v>
      </c>
      <c r="D729" s="362" t="s">
        <v>8915</v>
      </c>
      <c r="E729" s="363" t="s">
        <v>26354</v>
      </c>
    </row>
    <row r="730" spans="1:5" x14ac:dyDescent="0.25">
      <c r="A730" s="246" t="str">
        <f t="shared" si="11"/>
        <v>53817</v>
      </c>
      <c r="B730" s="362" t="s">
        <v>642</v>
      </c>
      <c r="C730" s="362" t="s">
        <v>8991</v>
      </c>
      <c r="D730" s="362" t="s">
        <v>8915</v>
      </c>
      <c r="E730" s="363" t="s">
        <v>20838</v>
      </c>
    </row>
    <row r="731" spans="1:5" x14ac:dyDescent="0.25">
      <c r="A731" s="246" t="str">
        <f t="shared" si="11"/>
        <v>53818</v>
      </c>
      <c r="B731" s="362" t="s">
        <v>643</v>
      </c>
      <c r="C731" s="362" t="s">
        <v>8992</v>
      </c>
      <c r="D731" s="362" t="s">
        <v>8915</v>
      </c>
      <c r="E731" s="363" t="s">
        <v>28615</v>
      </c>
    </row>
    <row r="732" spans="1:5" x14ac:dyDescent="0.25">
      <c r="A732" s="246" t="str">
        <f t="shared" si="11"/>
        <v>53827</v>
      </c>
      <c r="B732" s="362" t="s">
        <v>644</v>
      </c>
      <c r="C732" s="362" t="s">
        <v>8994</v>
      </c>
      <c r="D732" s="362" t="s">
        <v>8915</v>
      </c>
      <c r="E732" s="363" t="s">
        <v>29629</v>
      </c>
    </row>
    <row r="733" spans="1:5" x14ac:dyDescent="0.25">
      <c r="A733" s="246" t="str">
        <f t="shared" si="11"/>
        <v>53829</v>
      </c>
      <c r="B733" s="362" t="s">
        <v>645</v>
      </c>
      <c r="C733" s="362" t="s">
        <v>8995</v>
      </c>
      <c r="D733" s="362" t="s">
        <v>8915</v>
      </c>
      <c r="E733" s="363" t="s">
        <v>21508</v>
      </c>
    </row>
    <row r="734" spans="1:5" x14ac:dyDescent="0.25">
      <c r="A734" s="246" t="str">
        <f t="shared" si="11"/>
        <v>53831</v>
      </c>
      <c r="B734" s="362" t="s">
        <v>646</v>
      </c>
      <c r="C734" s="362" t="s">
        <v>8996</v>
      </c>
      <c r="D734" s="362" t="s">
        <v>8915</v>
      </c>
      <c r="E734" s="363" t="s">
        <v>21093</v>
      </c>
    </row>
    <row r="735" spans="1:5" x14ac:dyDescent="0.25">
      <c r="A735" s="246" t="str">
        <f t="shared" si="11"/>
        <v>53840</v>
      </c>
      <c r="B735" s="362" t="s">
        <v>647</v>
      </c>
      <c r="C735" s="362" t="s">
        <v>8997</v>
      </c>
      <c r="D735" s="362" t="s">
        <v>8915</v>
      </c>
      <c r="E735" s="363" t="s">
        <v>8196</v>
      </c>
    </row>
    <row r="736" spans="1:5" x14ac:dyDescent="0.25">
      <c r="A736" s="246" t="str">
        <f t="shared" si="11"/>
        <v>53841</v>
      </c>
      <c r="B736" s="362" t="s">
        <v>648</v>
      </c>
      <c r="C736" s="362" t="s">
        <v>8998</v>
      </c>
      <c r="D736" s="362" t="s">
        <v>8915</v>
      </c>
      <c r="E736" s="363" t="s">
        <v>7987</v>
      </c>
    </row>
    <row r="737" spans="1:5" x14ac:dyDescent="0.25">
      <c r="A737" s="246" t="str">
        <f t="shared" si="11"/>
        <v>53849</v>
      </c>
      <c r="B737" s="362" t="s">
        <v>649</v>
      </c>
      <c r="C737" s="362" t="s">
        <v>8999</v>
      </c>
      <c r="D737" s="362" t="s">
        <v>8915</v>
      </c>
      <c r="E737" s="363" t="s">
        <v>29209</v>
      </c>
    </row>
    <row r="738" spans="1:5" x14ac:dyDescent="0.25">
      <c r="A738" s="246" t="str">
        <f t="shared" si="11"/>
        <v>53857</v>
      </c>
      <c r="B738" s="362" t="s">
        <v>650</v>
      </c>
      <c r="C738" s="362" t="s">
        <v>9000</v>
      </c>
      <c r="D738" s="362" t="s">
        <v>8915</v>
      </c>
      <c r="E738" s="363" t="s">
        <v>29630</v>
      </c>
    </row>
    <row r="739" spans="1:5" x14ac:dyDescent="0.25">
      <c r="A739" s="246" t="str">
        <f t="shared" si="11"/>
        <v>53858</v>
      </c>
      <c r="B739" s="362" t="s">
        <v>651</v>
      </c>
      <c r="C739" s="362" t="s">
        <v>9001</v>
      </c>
      <c r="D739" s="362" t="s">
        <v>8915</v>
      </c>
      <c r="E739" s="363" t="s">
        <v>20974</v>
      </c>
    </row>
    <row r="740" spans="1:5" x14ac:dyDescent="0.25">
      <c r="A740" s="246" t="str">
        <f t="shared" si="11"/>
        <v>53861</v>
      </c>
      <c r="B740" s="362" t="s">
        <v>652</v>
      </c>
      <c r="C740" s="362" t="s">
        <v>9002</v>
      </c>
      <c r="D740" s="362" t="s">
        <v>8915</v>
      </c>
      <c r="E740" s="363" t="s">
        <v>16708</v>
      </c>
    </row>
    <row r="741" spans="1:5" x14ac:dyDescent="0.25">
      <c r="A741" s="246" t="str">
        <f t="shared" si="11"/>
        <v>53863</v>
      </c>
      <c r="B741" s="362" t="s">
        <v>653</v>
      </c>
      <c r="C741" s="362" t="s">
        <v>9003</v>
      </c>
      <c r="D741" s="362" t="s">
        <v>8915</v>
      </c>
      <c r="E741" s="363" t="s">
        <v>29631</v>
      </c>
    </row>
    <row r="742" spans="1:5" x14ac:dyDescent="0.25">
      <c r="A742" s="246" t="str">
        <f t="shared" si="11"/>
        <v>53865</v>
      </c>
      <c r="B742" s="362" t="s">
        <v>654</v>
      </c>
      <c r="C742" s="362" t="s">
        <v>9004</v>
      </c>
      <c r="D742" s="362" t="s">
        <v>8915</v>
      </c>
      <c r="E742" s="363" t="s">
        <v>29632</v>
      </c>
    </row>
    <row r="743" spans="1:5" x14ac:dyDescent="0.25">
      <c r="A743" s="246" t="str">
        <f t="shared" si="11"/>
        <v>53866</v>
      </c>
      <c r="B743" s="362" t="s">
        <v>655</v>
      </c>
      <c r="C743" s="362" t="s">
        <v>9005</v>
      </c>
      <c r="D743" s="362" t="s">
        <v>8915</v>
      </c>
      <c r="E743" s="363" t="s">
        <v>12680</v>
      </c>
    </row>
    <row r="744" spans="1:5" x14ac:dyDescent="0.25">
      <c r="A744" s="246" t="str">
        <f t="shared" si="11"/>
        <v>53882</v>
      </c>
      <c r="B744" s="362" t="s">
        <v>656</v>
      </c>
      <c r="C744" s="362" t="s">
        <v>9007</v>
      </c>
      <c r="D744" s="362" t="s">
        <v>8915</v>
      </c>
      <c r="E744" s="363" t="s">
        <v>29536</v>
      </c>
    </row>
    <row r="745" spans="1:5" x14ac:dyDescent="0.25">
      <c r="A745" s="246" t="str">
        <f t="shared" si="11"/>
        <v>55263</v>
      </c>
      <c r="B745" s="362" t="s">
        <v>657</v>
      </c>
      <c r="C745" s="362" t="s">
        <v>9008</v>
      </c>
      <c r="D745" s="362" t="s">
        <v>8915</v>
      </c>
      <c r="E745" s="363" t="s">
        <v>17043</v>
      </c>
    </row>
    <row r="746" spans="1:5" x14ac:dyDescent="0.25">
      <c r="A746" s="246" t="str">
        <f t="shared" si="11"/>
        <v>73303</v>
      </c>
      <c r="B746" s="362" t="s">
        <v>660</v>
      </c>
      <c r="C746" s="362" t="s">
        <v>9009</v>
      </c>
      <c r="D746" s="362" t="s">
        <v>8915</v>
      </c>
      <c r="E746" s="363" t="s">
        <v>8016</v>
      </c>
    </row>
    <row r="747" spans="1:5" x14ac:dyDescent="0.25">
      <c r="A747" s="246" t="str">
        <f t="shared" si="11"/>
        <v>73307</v>
      </c>
      <c r="B747" s="362" t="s">
        <v>661</v>
      </c>
      <c r="C747" s="362" t="s">
        <v>9010</v>
      </c>
      <c r="D747" s="362" t="s">
        <v>8915</v>
      </c>
      <c r="E747" s="363" t="s">
        <v>7988</v>
      </c>
    </row>
    <row r="748" spans="1:5" x14ac:dyDescent="0.25">
      <c r="A748" s="246" t="str">
        <f t="shared" si="11"/>
        <v>73309</v>
      </c>
      <c r="B748" s="362" t="s">
        <v>662</v>
      </c>
      <c r="C748" s="362" t="s">
        <v>9011</v>
      </c>
      <c r="D748" s="362" t="s">
        <v>8915</v>
      </c>
      <c r="E748" s="363" t="s">
        <v>29633</v>
      </c>
    </row>
    <row r="749" spans="1:5" x14ac:dyDescent="0.25">
      <c r="A749" s="246" t="str">
        <f t="shared" si="11"/>
        <v>73311</v>
      </c>
      <c r="B749" s="362" t="s">
        <v>663</v>
      </c>
      <c r="C749" s="362" t="s">
        <v>9012</v>
      </c>
      <c r="D749" s="362" t="s">
        <v>8915</v>
      </c>
      <c r="E749" s="363" t="s">
        <v>29634</v>
      </c>
    </row>
    <row r="750" spans="1:5" x14ac:dyDescent="0.25">
      <c r="A750" s="246" t="str">
        <f t="shared" si="11"/>
        <v>73313</v>
      </c>
      <c r="B750" s="362" t="s">
        <v>664</v>
      </c>
      <c r="C750" s="362" t="s">
        <v>9013</v>
      </c>
      <c r="D750" s="362" t="s">
        <v>8915</v>
      </c>
      <c r="E750" s="363" t="s">
        <v>10705</v>
      </c>
    </row>
    <row r="751" spans="1:5" x14ac:dyDescent="0.25">
      <c r="A751" s="246" t="str">
        <f t="shared" si="11"/>
        <v>73315</v>
      </c>
      <c r="B751" s="362" t="s">
        <v>665</v>
      </c>
      <c r="C751" s="362" t="s">
        <v>9014</v>
      </c>
      <c r="D751" s="362" t="s">
        <v>8915</v>
      </c>
      <c r="E751" s="363" t="s">
        <v>14197</v>
      </c>
    </row>
    <row r="752" spans="1:5" x14ac:dyDescent="0.25">
      <c r="A752" s="246" t="str">
        <f t="shared" si="11"/>
        <v>73335</v>
      </c>
      <c r="B752" s="362" t="s">
        <v>666</v>
      </c>
      <c r="C752" s="362" t="s">
        <v>9015</v>
      </c>
      <c r="D752" s="362" t="s">
        <v>8915</v>
      </c>
      <c r="E752" s="363" t="s">
        <v>29635</v>
      </c>
    </row>
    <row r="753" spans="1:5" x14ac:dyDescent="0.25">
      <c r="A753" s="246" t="str">
        <f t="shared" si="11"/>
        <v>73340</v>
      </c>
      <c r="B753" s="362" t="s">
        <v>667</v>
      </c>
      <c r="C753" s="362" t="s">
        <v>9016</v>
      </c>
      <c r="D753" s="362" t="s">
        <v>8915</v>
      </c>
      <c r="E753" s="363" t="s">
        <v>21806</v>
      </c>
    </row>
    <row r="754" spans="1:5" x14ac:dyDescent="0.25">
      <c r="A754" s="246" t="str">
        <f t="shared" si="11"/>
        <v>83361</v>
      </c>
      <c r="B754" s="362" t="s">
        <v>673</v>
      </c>
      <c r="C754" s="362" t="s">
        <v>9017</v>
      </c>
      <c r="D754" s="362" t="s">
        <v>8915</v>
      </c>
      <c r="E754" s="363" t="s">
        <v>29636</v>
      </c>
    </row>
    <row r="755" spans="1:5" x14ac:dyDescent="0.25">
      <c r="A755" s="246" t="str">
        <f t="shared" si="11"/>
        <v>83761</v>
      </c>
      <c r="B755" s="362" t="s">
        <v>675</v>
      </c>
      <c r="C755" s="362" t="s">
        <v>9018</v>
      </c>
      <c r="D755" s="362" t="s">
        <v>8915</v>
      </c>
      <c r="E755" s="363" t="s">
        <v>13370</v>
      </c>
    </row>
    <row r="756" spans="1:5" x14ac:dyDescent="0.25">
      <c r="A756" s="246" t="str">
        <f t="shared" si="11"/>
        <v>83762</v>
      </c>
      <c r="B756" s="362" t="s">
        <v>676</v>
      </c>
      <c r="C756" s="362" t="s">
        <v>9019</v>
      </c>
      <c r="D756" s="362" t="s">
        <v>8915</v>
      </c>
      <c r="E756" s="363" t="s">
        <v>10511</v>
      </c>
    </row>
    <row r="757" spans="1:5" x14ac:dyDescent="0.25">
      <c r="A757" s="246" t="str">
        <f t="shared" si="11"/>
        <v>83763</v>
      </c>
      <c r="B757" s="362" t="s">
        <v>677</v>
      </c>
      <c r="C757" s="362" t="s">
        <v>9020</v>
      </c>
      <c r="D757" s="362" t="s">
        <v>8915</v>
      </c>
      <c r="E757" s="363" t="s">
        <v>29637</v>
      </c>
    </row>
    <row r="758" spans="1:5" x14ac:dyDescent="0.25">
      <c r="A758" s="246" t="str">
        <f t="shared" si="11"/>
        <v>83764</v>
      </c>
      <c r="B758" s="362" t="s">
        <v>678</v>
      </c>
      <c r="C758" s="362" t="s">
        <v>9021</v>
      </c>
      <c r="D758" s="362" t="s">
        <v>8915</v>
      </c>
      <c r="E758" s="363" t="s">
        <v>14904</v>
      </c>
    </row>
    <row r="759" spans="1:5" x14ac:dyDescent="0.25">
      <c r="A759" s="246" t="str">
        <f t="shared" si="11"/>
        <v>87026</v>
      </c>
      <c r="B759" s="362" t="s">
        <v>744</v>
      </c>
      <c r="C759" s="362" t="s">
        <v>9022</v>
      </c>
      <c r="D759" s="362" t="s">
        <v>8915</v>
      </c>
      <c r="E759" s="363" t="s">
        <v>7847</v>
      </c>
    </row>
    <row r="760" spans="1:5" x14ac:dyDescent="0.25">
      <c r="A760" s="246" t="str">
        <f t="shared" si="11"/>
        <v>87441</v>
      </c>
      <c r="B760" s="362" t="s">
        <v>893</v>
      </c>
      <c r="C760" s="362" t="s">
        <v>29638</v>
      </c>
      <c r="D760" s="362" t="s">
        <v>8915</v>
      </c>
      <c r="E760" s="363" t="s">
        <v>7842</v>
      </c>
    </row>
    <row r="761" spans="1:5" x14ac:dyDescent="0.25">
      <c r="A761" s="246" t="str">
        <f t="shared" si="11"/>
        <v>87442</v>
      </c>
      <c r="B761" s="362" t="s">
        <v>894</v>
      </c>
      <c r="C761" s="362" t="s">
        <v>29639</v>
      </c>
      <c r="D761" s="362" t="s">
        <v>8915</v>
      </c>
      <c r="E761" s="363" t="s">
        <v>8268</v>
      </c>
    </row>
    <row r="762" spans="1:5" x14ac:dyDescent="0.25">
      <c r="A762" s="246" t="str">
        <f t="shared" si="11"/>
        <v>87443</v>
      </c>
      <c r="B762" s="362" t="s">
        <v>895</v>
      </c>
      <c r="C762" s="362" t="s">
        <v>29640</v>
      </c>
      <c r="D762" s="362" t="s">
        <v>8915</v>
      </c>
      <c r="E762" s="363" t="s">
        <v>7778</v>
      </c>
    </row>
    <row r="763" spans="1:5" x14ac:dyDescent="0.25">
      <c r="A763" s="246" t="str">
        <f t="shared" si="11"/>
        <v>87444</v>
      </c>
      <c r="B763" s="362" t="s">
        <v>896</v>
      </c>
      <c r="C763" s="362" t="s">
        <v>29641</v>
      </c>
      <c r="D763" s="362" t="s">
        <v>8915</v>
      </c>
      <c r="E763" s="363" t="s">
        <v>21517</v>
      </c>
    </row>
    <row r="764" spans="1:5" x14ac:dyDescent="0.25">
      <c r="A764" s="246" t="str">
        <f t="shared" si="11"/>
        <v>88387</v>
      </c>
      <c r="B764" s="362" t="s">
        <v>1135</v>
      </c>
      <c r="C764" s="362" t="s">
        <v>29642</v>
      </c>
      <c r="D764" s="362" t="s">
        <v>8915</v>
      </c>
      <c r="E764" s="363" t="s">
        <v>7847</v>
      </c>
    </row>
    <row r="765" spans="1:5" x14ac:dyDescent="0.25">
      <c r="A765" s="246" t="str">
        <f t="shared" si="11"/>
        <v>88389</v>
      </c>
      <c r="B765" s="362" t="s">
        <v>1136</v>
      </c>
      <c r="C765" s="362" t="s">
        <v>29643</v>
      </c>
      <c r="D765" s="362" t="s">
        <v>8915</v>
      </c>
      <c r="E765" s="363" t="s">
        <v>8735</v>
      </c>
    </row>
    <row r="766" spans="1:5" x14ac:dyDescent="0.25">
      <c r="A766" s="246" t="str">
        <f t="shared" si="11"/>
        <v>88390</v>
      </c>
      <c r="B766" s="362" t="s">
        <v>1137</v>
      </c>
      <c r="C766" s="362" t="s">
        <v>29644</v>
      </c>
      <c r="D766" s="362" t="s">
        <v>8915</v>
      </c>
      <c r="E766" s="363" t="s">
        <v>9223</v>
      </c>
    </row>
    <row r="767" spans="1:5" x14ac:dyDescent="0.25">
      <c r="A767" s="246" t="str">
        <f t="shared" si="11"/>
        <v>88391</v>
      </c>
      <c r="B767" s="362" t="s">
        <v>1138</v>
      </c>
      <c r="C767" s="362" t="s">
        <v>29645</v>
      </c>
      <c r="D767" s="362" t="s">
        <v>8915</v>
      </c>
      <c r="E767" s="363" t="s">
        <v>22137</v>
      </c>
    </row>
    <row r="768" spans="1:5" x14ac:dyDescent="0.25">
      <c r="A768" s="246" t="str">
        <f t="shared" si="11"/>
        <v>88394</v>
      </c>
      <c r="B768" s="362" t="s">
        <v>1141</v>
      </c>
      <c r="C768" s="362" t="s">
        <v>29646</v>
      </c>
      <c r="D768" s="362" t="s">
        <v>8915</v>
      </c>
      <c r="E768" s="363" t="s">
        <v>7810</v>
      </c>
    </row>
    <row r="769" spans="1:5" x14ac:dyDescent="0.25">
      <c r="A769" s="246" t="str">
        <f t="shared" si="11"/>
        <v>88395</v>
      </c>
      <c r="B769" s="362" t="s">
        <v>1142</v>
      </c>
      <c r="C769" s="362" t="s">
        <v>29647</v>
      </c>
      <c r="D769" s="362" t="s">
        <v>8915</v>
      </c>
      <c r="E769" s="363" t="s">
        <v>8274</v>
      </c>
    </row>
    <row r="770" spans="1:5" x14ac:dyDescent="0.25">
      <c r="A770" s="246" t="str">
        <f t="shared" si="11"/>
        <v>88396</v>
      </c>
      <c r="B770" s="362" t="s">
        <v>1143</v>
      </c>
      <c r="C770" s="362" t="s">
        <v>29648</v>
      </c>
      <c r="D770" s="362" t="s">
        <v>8915</v>
      </c>
      <c r="E770" s="363" t="s">
        <v>23045</v>
      </c>
    </row>
    <row r="771" spans="1:5" x14ac:dyDescent="0.25">
      <c r="A771" s="246" t="str">
        <f t="shared" ref="A771:A834" si="12">B771</f>
        <v>88397</v>
      </c>
      <c r="B771" s="362" t="s">
        <v>1144</v>
      </c>
      <c r="C771" s="362" t="s">
        <v>29649</v>
      </c>
      <c r="D771" s="362" t="s">
        <v>8915</v>
      </c>
      <c r="E771" s="363" t="s">
        <v>7883</v>
      </c>
    </row>
    <row r="772" spans="1:5" x14ac:dyDescent="0.25">
      <c r="A772" s="246" t="str">
        <f t="shared" si="12"/>
        <v>88400</v>
      </c>
      <c r="B772" s="362" t="s">
        <v>1147</v>
      </c>
      <c r="C772" s="362" t="s">
        <v>29650</v>
      </c>
      <c r="D772" s="362" t="s">
        <v>8915</v>
      </c>
      <c r="E772" s="363" t="s">
        <v>7765</v>
      </c>
    </row>
    <row r="773" spans="1:5" x14ac:dyDescent="0.25">
      <c r="A773" s="246" t="str">
        <f t="shared" si="12"/>
        <v>88401</v>
      </c>
      <c r="B773" s="362" t="s">
        <v>1148</v>
      </c>
      <c r="C773" s="362" t="s">
        <v>29651</v>
      </c>
      <c r="D773" s="362" t="s">
        <v>8915</v>
      </c>
      <c r="E773" s="363" t="s">
        <v>9289</v>
      </c>
    </row>
    <row r="774" spans="1:5" x14ac:dyDescent="0.25">
      <c r="A774" s="246" t="str">
        <f t="shared" si="12"/>
        <v>88402</v>
      </c>
      <c r="B774" s="362" t="s">
        <v>1149</v>
      </c>
      <c r="C774" s="362" t="s">
        <v>29652</v>
      </c>
      <c r="D774" s="362" t="s">
        <v>8915</v>
      </c>
      <c r="E774" s="363" t="s">
        <v>7954</v>
      </c>
    </row>
    <row r="775" spans="1:5" x14ac:dyDescent="0.25">
      <c r="A775" s="246" t="str">
        <f t="shared" si="12"/>
        <v>88403</v>
      </c>
      <c r="B775" s="362" t="s">
        <v>1150</v>
      </c>
      <c r="C775" s="362" t="s">
        <v>29653</v>
      </c>
      <c r="D775" s="362" t="s">
        <v>8915</v>
      </c>
      <c r="E775" s="363" t="s">
        <v>25202</v>
      </c>
    </row>
    <row r="776" spans="1:5" x14ac:dyDescent="0.25">
      <c r="A776" s="246" t="str">
        <f t="shared" si="12"/>
        <v>88419</v>
      </c>
      <c r="B776" s="362" t="s">
        <v>1160</v>
      </c>
      <c r="C776" s="362" t="s">
        <v>9027</v>
      </c>
      <c r="D776" s="362" t="s">
        <v>8915</v>
      </c>
      <c r="E776" s="363" t="s">
        <v>8215</v>
      </c>
    </row>
    <row r="777" spans="1:5" x14ac:dyDescent="0.25">
      <c r="A777" s="246" t="str">
        <f t="shared" si="12"/>
        <v>88422</v>
      </c>
      <c r="B777" s="362" t="s">
        <v>1163</v>
      </c>
      <c r="C777" s="362" t="s">
        <v>9028</v>
      </c>
      <c r="D777" s="362" t="s">
        <v>8915</v>
      </c>
      <c r="E777" s="363" t="s">
        <v>7791</v>
      </c>
    </row>
    <row r="778" spans="1:5" x14ac:dyDescent="0.25">
      <c r="A778" s="246" t="str">
        <f t="shared" si="12"/>
        <v>88425</v>
      </c>
      <c r="B778" s="362" t="s">
        <v>1166</v>
      </c>
      <c r="C778" s="362" t="s">
        <v>9029</v>
      </c>
      <c r="D778" s="362" t="s">
        <v>8915</v>
      </c>
      <c r="E778" s="363" t="s">
        <v>12670</v>
      </c>
    </row>
    <row r="779" spans="1:5" x14ac:dyDescent="0.25">
      <c r="A779" s="246" t="str">
        <f t="shared" si="12"/>
        <v>88427</v>
      </c>
      <c r="B779" s="362" t="s">
        <v>1168</v>
      </c>
      <c r="C779" s="362" t="s">
        <v>9030</v>
      </c>
      <c r="D779" s="362" t="s">
        <v>8915</v>
      </c>
      <c r="E779" s="363" t="s">
        <v>29654</v>
      </c>
    </row>
    <row r="780" spans="1:5" x14ac:dyDescent="0.25">
      <c r="A780" s="246" t="str">
        <f t="shared" si="12"/>
        <v>88434</v>
      </c>
      <c r="B780" s="362" t="s">
        <v>1175</v>
      </c>
      <c r="C780" s="362" t="s">
        <v>9031</v>
      </c>
      <c r="D780" s="362" t="s">
        <v>8915</v>
      </c>
      <c r="E780" s="363" t="s">
        <v>8164</v>
      </c>
    </row>
    <row r="781" spans="1:5" x14ac:dyDescent="0.25">
      <c r="A781" s="246" t="str">
        <f t="shared" si="12"/>
        <v>88435</v>
      </c>
      <c r="B781" s="362" t="s">
        <v>1176</v>
      </c>
      <c r="C781" s="362" t="s">
        <v>9032</v>
      </c>
      <c r="D781" s="362" t="s">
        <v>8915</v>
      </c>
      <c r="E781" s="363" t="s">
        <v>8118</v>
      </c>
    </row>
    <row r="782" spans="1:5" x14ac:dyDescent="0.25">
      <c r="A782" s="246" t="str">
        <f t="shared" si="12"/>
        <v>88436</v>
      </c>
      <c r="B782" s="362" t="s">
        <v>1177</v>
      </c>
      <c r="C782" s="362" t="s">
        <v>9033</v>
      </c>
      <c r="D782" s="362" t="s">
        <v>8915</v>
      </c>
      <c r="E782" s="363" t="s">
        <v>20147</v>
      </c>
    </row>
    <row r="783" spans="1:5" x14ac:dyDescent="0.25">
      <c r="A783" s="246" t="str">
        <f t="shared" si="12"/>
        <v>88437</v>
      </c>
      <c r="B783" s="362" t="s">
        <v>1178</v>
      </c>
      <c r="C783" s="362" t="s">
        <v>9034</v>
      </c>
      <c r="D783" s="362" t="s">
        <v>8915</v>
      </c>
      <c r="E783" s="363" t="s">
        <v>29654</v>
      </c>
    </row>
    <row r="784" spans="1:5" x14ac:dyDescent="0.25">
      <c r="A784" s="246" t="str">
        <f t="shared" si="12"/>
        <v>88569</v>
      </c>
      <c r="B784" s="362" t="s">
        <v>1195</v>
      </c>
      <c r="C784" s="362" t="s">
        <v>9035</v>
      </c>
      <c r="D784" s="362" t="s">
        <v>8915</v>
      </c>
      <c r="E784" s="363" t="s">
        <v>12665</v>
      </c>
    </row>
    <row r="785" spans="1:5" x14ac:dyDescent="0.25">
      <c r="A785" s="246" t="str">
        <f t="shared" si="12"/>
        <v>88570</v>
      </c>
      <c r="B785" s="362" t="s">
        <v>1196</v>
      </c>
      <c r="C785" s="362" t="s">
        <v>9036</v>
      </c>
      <c r="D785" s="362" t="s">
        <v>8915</v>
      </c>
      <c r="E785" s="363" t="s">
        <v>8243</v>
      </c>
    </row>
    <row r="786" spans="1:5" x14ac:dyDescent="0.25">
      <c r="A786" s="246" t="str">
        <f t="shared" si="12"/>
        <v>88826</v>
      </c>
      <c r="B786" s="362" t="s">
        <v>1210</v>
      </c>
      <c r="C786" s="362" t="s">
        <v>29655</v>
      </c>
      <c r="D786" s="362" t="s">
        <v>8915</v>
      </c>
      <c r="E786" s="363" t="s">
        <v>9051</v>
      </c>
    </row>
    <row r="787" spans="1:5" x14ac:dyDescent="0.25">
      <c r="A787" s="246" t="str">
        <f t="shared" si="12"/>
        <v>88827</v>
      </c>
      <c r="B787" s="362" t="s">
        <v>1211</v>
      </c>
      <c r="C787" s="362" t="s">
        <v>29656</v>
      </c>
      <c r="D787" s="362" t="s">
        <v>8915</v>
      </c>
      <c r="E787" s="363" t="s">
        <v>8109</v>
      </c>
    </row>
    <row r="788" spans="1:5" x14ac:dyDescent="0.25">
      <c r="A788" s="246" t="str">
        <f t="shared" si="12"/>
        <v>88828</v>
      </c>
      <c r="B788" s="362" t="s">
        <v>1212</v>
      </c>
      <c r="C788" s="362" t="s">
        <v>29657</v>
      </c>
      <c r="D788" s="362" t="s">
        <v>8915</v>
      </c>
      <c r="E788" s="363" t="s">
        <v>9023</v>
      </c>
    </row>
    <row r="789" spans="1:5" x14ac:dyDescent="0.25">
      <c r="A789" s="246" t="str">
        <f t="shared" si="12"/>
        <v>88829</v>
      </c>
      <c r="B789" s="362" t="s">
        <v>1213</v>
      </c>
      <c r="C789" s="362" t="s">
        <v>29658</v>
      </c>
      <c r="D789" s="362" t="s">
        <v>8915</v>
      </c>
      <c r="E789" s="363" t="s">
        <v>25824</v>
      </c>
    </row>
    <row r="790" spans="1:5" x14ac:dyDescent="0.25">
      <c r="A790" s="246" t="str">
        <f t="shared" si="12"/>
        <v>88832</v>
      </c>
      <c r="B790" s="362" t="s">
        <v>1216</v>
      </c>
      <c r="C790" s="362" t="s">
        <v>9037</v>
      </c>
      <c r="D790" s="362" t="s">
        <v>8915</v>
      </c>
      <c r="E790" s="363" t="s">
        <v>29659</v>
      </c>
    </row>
    <row r="791" spans="1:5" x14ac:dyDescent="0.25">
      <c r="A791" s="246" t="str">
        <f t="shared" si="12"/>
        <v>88834</v>
      </c>
      <c r="B791" s="362" t="s">
        <v>1217</v>
      </c>
      <c r="C791" s="362" t="s">
        <v>9038</v>
      </c>
      <c r="D791" s="362" t="s">
        <v>8915</v>
      </c>
      <c r="E791" s="363" t="s">
        <v>16424</v>
      </c>
    </row>
    <row r="792" spans="1:5" x14ac:dyDescent="0.25">
      <c r="A792" s="246" t="str">
        <f t="shared" si="12"/>
        <v>88835</v>
      </c>
      <c r="B792" s="362" t="s">
        <v>1218</v>
      </c>
      <c r="C792" s="362" t="s">
        <v>9039</v>
      </c>
      <c r="D792" s="362" t="s">
        <v>8915</v>
      </c>
      <c r="E792" s="363" t="s">
        <v>29660</v>
      </c>
    </row>
    <row r="793" spans="1:5" x14ac:dyDescent="0.25">
      <c r="A793" s="246" t="str">
        <f t="shared" si="12"/>
        <v>88836</v>
      </c>
      <c r="B793" s="362" t="s">
        <v>1219</v>
      </c>
      <c r="C793" s="362" t="s">
        <v>9040</v>
      </c>
      <c r="D793" s="362" t="s">
        <v>8915</v>
      </c>
      <c r="E793" s="363" t="s">
        <v>29661</v>
      </c>
    </row>
    <row r="794" spans="1:5" x14ac:dyDescent="0.25">
      <c r="A794" s="246" t="str">
        <f t="shared" si="12"/>
        <v>88839</v>
      </c>
      <c r="B794" s="362" t="s">
        <v>1220</v>
      </c>
      <c r="C794" s="362" t="s">
        <v>9041</v>
      </c>
      <c r="D794" s="362" t="s">
        <v>8915</v>
      </c>
      <c r="E794" s="363" t="s">
        <v>17887</v>
      </c>
    </row>
    <row r="795" spans="1:5" x14ac:dyDescent="0.25">
      <c r="A795" s="246" t="str">
        <f t="shared" si="12"/>
        <v>88840</v>
      </c>
      <c r="B795" s="362" t="s">
        <v>1221</v>
      </c>
      <c r="C795" s="362" t="s">
        <v>9042</v>
      </c>
      <c r="D795" s="362" t="s">
        <v>8915</v>
      </c>
      <c r="E795" s="363" t="s">
        <v>8000</v>
      </c>
    </row>
    <row r="796" spans="1:5" x14ac:dyDescent="0.25">
      <c r="A796" s="246" t="str">
        <f t="shared" si="12"/>
        <v>88841</v>
      </c>
      <c r="B796" s="362" t="s">
        <v>1222</v>
      </c>
      <c r="C796" s="362" t="s">
        <v>9043</v>
      </c>
      <c r="D796" s="362" t="s">
        <v>8915</v>
      </c>
      <c r="E796" s="363" t="s">
        <v>29662</v>
      </c>
    </row>
    <row r="797" spans="1:5" x14ac:dyDescent="0.25">
      <c r="A797" s="246" t="str">
        <f t="shared" si="12"/>
        <v>88842</v>
      </c>
      <c r="B797" s="362" t="s">
        <v>1223</v>
      </c>
      <c r="C797" s="362" t="s">
        <v>9044</v>
      </c>
      <c r="D797" s="362" t="s">
        <v>8915</v>
      </c>
      <c r="E797" s="363" t="s">
        <v>29663</v>
      </c>
    </row>
    <row r="798" spans="1:5" x14ac:dyDescent="0.25">
      <c r="A798" s="246" t="str">
        <f t="shared" si="12"/>
        <v>88847</v>
      </c>
      <c r="B798" s="362" t="s">
        <v>1226</v>
      </c>
      <c r="C798" s="362" t="s">
        <v>9045</v>
      </c>
      <c r="D798" s="362" t="s">
        <v>8915</v>
      </c>
      <c r="E798" s="363" t="s">
        <v>18136</v>
      </c>
    </row>
    <row r="799" spans="1:5" x14ac:dyDescent="0.25">
      <c r="A799" s="246" t="str">
        <f t="shared" si="12"/>
        <v>88848</v>
      </c>
      <c r="B799" s="362" t="s">
        <v>1227</v>
      </c>
      <c r="C799" s="362" t="s">
        <v>9046</v>
      </c>
      <c r="D799" s="362" t="s">
        <v>8915</v>
      </c>
      <c r="E799" s="363" t="s">
        <v>16055</v>
      </c>
    </row>
    <row r="800" spans="1:5" x14ac:dyDescent="0.25">
      <c r="A800" s="246" t="str">
        <f t="shared" si="12"/>
        <v>88853</v>
      </c>
      <c r="B800" s="362" t="s">
        <v>1228</v>
      </c>
      <c r="C800" s="362" t="s">
        <v>9047</v>
      </c>
      <c r="D800" s="362" t="s">
        <v>8915</v>
      </c>
      <c r="E800" s="363" t="s">
        <v>7884</v>
      </c>
    </row>
    <row r="801" spans="1:5" x14ac:dyDescent="0.25">
      <c r="A801" s="246" t="str">
        <f t="shared" si="12"/>
        <v>88854</v>
      </c>
      <c r="B801" s="362" t="s">
        <v>1229</v>
      </c>
      <c r="C801" s="362" t="s">
        <v>9048</v>
      </c>
      <c r="D801" s="362" t="s">
        <v>8915</v>
      </c>
      <c r="E801" s="363" t="s">
        <v>9267</v>
      </c>
    </row>
    <row r="802" spans="1:5" x14ac:dyDescent="0.25">
      <c r="A802" s="246" t="str">
        <f t="shared" si="12"/>
        <v>88855</v>
      </c>
      <c r="B802" s="362" t="s">
        <v>1230</v>
      </c>
      <c r="C802" s="362" t="s">
        <v>9049</v>
      </c>
      <c r="D802" s="362" t="s">
        <v>8915</v>
      </c>
      <c r="E802" s="363" t="s">
        <v>8331</v>
      </c>
    </row>
    <row r="803" spans="1:5" x14ac:dyDescent="0.25">
      <c r="A803" s="246" t="str">
        <f t="shared" si="12"/>
        <v>88856</v>
      </c>
      <c r="B803" s="362" t="s">
        <v>1231</v>
      </c>
      <c r="C803" s="362" t="s">
        <v>9050</v>
      </c>
      <c r="D803" s="362" t="s">
        <v>8915</v>
      </c>
      <c r="E803" s="363" t="s">
        <v>8089</v>
      </c>
    </row>
    <row r="804" spans="1:5" x14ac:dyDescent="0.25">
      <c r="A804" s="246" t="str">
        <f t="shared" si="12"/>
        <v>88857</v>
      </c>
      <c r="B804" s="362" t="s">
        <v>1232</v>
      </c>
      <c r="C804" s="362" t="s">
        <v>9052</v>
      </c>
      <c r="D804" s="362" t="s">
        <v>8915</v>
      </c>
      <c r="E804" s="363" t="s">
        <v>29664</v>
      </c>
    </row>
    <row r="805" spans="1:5" x14ac:dyDescent="0.25">
      <c r="A805" s="246" t="str">
        <f t="shared" si="12"/>
        <v>88858</v>
      </c>
      <c r="B805" s="362" t="s">
        <v>1233</v>
      </c>
      <c r="C805" s="362" t="s">
        <v>9053</v>
      </c>
      <c r="D805" s="362" t="s">
        <v>8915</v>
      </c>
      <c r="E805" s="363" t="s">
        <v>20273</v>
      </c>
    </row>
    <row r="806" spans="1:5" x14ac:dyDescent="0.25">
      <c r="A806" s="246" t="str">
        <f t="shared" si="12"/>
        <v>88859</v>
      </c>
      <c r="B806" s="362" t="s">
        <v>1234</v>
      </c>
      <c r="C806" s="362" t="s">
        <v>9054</v>
      </c>
      <c r="D806" s="362" t="s">
        <v>8915</v>
      </c>
      <c r="E806" s="363" t="s">
        <v>14414</v>
      </c>
    </row>
    <row r="807" spans="1:5" x14ac:dyDescent="0.25">
      <c r="A807" s="246" t="str">
        <f t="shared" si="12"/>
        <v>88860</v>
      </c>
      <c r="B807" s="362" t="s">
        <v>1235</v>
      </c>
      <c r="C807" s="362" t="s">
        <v>9055</v>
      </c>
      <c r="D807" s="362" t="s">
        <v>8915</v>
      </c>
      <c r="E807" s="363" t="s">
        <v>15037</v>
      </c>
    </row>
    <row r="808" spans="1:5" x14ac:dyDescent="0.25">
      <c r="A808" s="246" t="str">
        <f t="shared" si="12"/>
        <v>88900</v>
      </c>
      <c r="B808" s="362" t="s">
        <v>1236</v>
      </c>
      <c r="C808" s="362" t="s">
        <v>9056</v>
      </c>
      <c r="D808" s="362" t="s">
        <v>8915</v>
      </c>
      <c r="E808" s="363" t="s">
        <v>7942</v>
      </c>
    </row>
    <row r="809" spans="1:5" x14ac:dyDescent="0.25">
      <c r="A809" s="246" t="str">
        <f t="shared" si="12"/>
        <v>88902</v>
      </c>
      <c r="B809" s="362" t="s">
        <v>1237</v>
      </c>
      <c r="C809" s="362" t="s">
        <v>9057</v>
      </c>
      <c r="D809" s="362" t="s">
        <v>8915</v>
      </c>
      <c r="E809" s="363" t="s">
        <v>20554</v>
      </c>
    </row>
    <row r="810" spans="1:5" x14ac:dyDescent="0.25">
      <c r="A810" s="246" t="str">
        <f t="shared" si="12"/>
        <v>88903</v>
      </c>
      <c r="B810" s="362" t="s">
        <v>1238</v>
      </c>
      <c r="C810" s="362" t="s">
        <v>9059</v>
      </c>
      <c r="D810" s="362" t="s">
        <v>8915</v>
      </c>
      <c r="E810" s="363" t="s">
        <v>29665</v>
      </c>
    </row>
    <row r="811" spans="1:5" x14ac:dyDescent="0.25">
      <c r="A811" s="246" t="str">
        <f t="shared" si="12"/>
        <v>88904</v>
      </c>
      <c r="B811" s="362" t="s">
        <v>1239</v>
      </c>
      <c r="C811" s="362" t="s">
        <v>9060</v>
      </c>
      <c r="D811" s="362" t="s">
        <v>8915</v>
      </c>
      <c r="E811" s="363" t="s">
        <v>29666</v>
      </c>
    </row>
    <row r="812" spans="1:5" x14ac:dyDescent="0.25">
      <c r="A812" s="246" t="str">
        <f t="shared" si="12"/>
        <v>89009</v>
      </c>
      <c r="B812" s="362" t="s">
        <v>1242</v>
      </c>
      <c r="C812" s="362" t="s">
        <v>9061</v>
      </c>
      <c r="D812" s="362" t="s">
        <v>8915</v>
      </c>
      <c r="E812" s="363" t="s">
        <v>21300</v>
      </c>
    </row>
    <row r="813" spans="1:5" x14ac:dyDescent="0.25">
      <c r="A813" s="246" t="str">
        <f t="shared" si="12"/>
        <v>89010</v>
      </c>
      <c r="B813" s="362" t="s">
        <v>1243</v>
      </c>
      <c r="C813" s="362" t="s">
        <v>9062</v>
      </c>
      <c r="D813" s="362" t="s">
        <v>8915</v>
      </c>
      <c r="E813" s="363" t="s">
        <v>10502</v>
      </c>
    </row>
    <row r="814" spans="1:5" x14ac:dyDescent="0.25">
      <c r="A814" s="246" t="str">
        <f t="shared" si="12"/>
        <v>89011</v>
      </c>
      <c r="B814" s="362" t="s">
        <v>1244</v>
      </c>
      <c r="C814" s="362" t="s">
        <v>9064</v>
      </c>
      <c r="D814" s="362" t="s">
        <v>8915</v>
      </c>
      <c r="E814" s="363" t="s">
        <v>15064</v>
      </c>
    </row>
    <row r="815" spans="1:5" x14ac:dyDescent="0.25">
      <c r="A815" s="246" t="str">
        <f t="shared" si="12"/>
        <v>89012</v>
      </c>
      <c r="B815" s="362" t="s">
        <v>1245</v>
      </c>
      <c r="C815" s="362" t="s">
        <v>9066</v>
      </c>
      <c r="D815" s="362" t="s">
        <v>8915</v>
      </c>
      <c r="E815" s="363" t="s">
        <v>7759</v>
      </c>
    </row>
    <row r="816" spans="1:5" x14ac:dyDescent="0.25">
      <c r="A816" s="246" t="str">
        <f t="shared" si="12"/>
        <v>89013</v>
      </c>
      <c r="B816" s="362" t="s">
        <v>1246</v>
      </c>
      <c r="C816" s="362" t="s">
        <v>9067</v>
      </c>
      <c r="D816" s="362" t="s">
        <v>8915</v>
      </c>
      <c r="E816" s="363" t="s">
        <v>27116</v>
      </c>
    </row>
    <row r="817" spans="1:5" x14ac:dyDescent="0.25">
      <c r="A817" s="246" t="str">
        <f t="shared" si="12"/>
        <v>89014</v>
      </c>
      <c r="B817" s="362" t="s">
        <v>1247</v>
      </c>
      <c r="C817" s="362" t="s">
        <v>9068</v>
      </c>
      <c r="D817" s="362" t="s">
        <v>8915</v>
      </c>
      <c r="E817" s="363" t="s">
        <v>29667</v>
      </c>
    </row>
    <row r="818" spans="1:5" x14ac:dyDescent="0.25">
      <c r="A818" s="246" t="str">
        <f t="shared" si="12"/>
        <v>89015</v>
      </c>
      <c r="B818" s="362" t="s">
        <v>1248</v>
      </c>
      <c r="C818" s="362" t="s">
        <v>9070</v>
      </c>
      <c r="D818" s="362" t="s">
        <v>8915</v>
      </c>
      <c r="E818" s="363" t="s">
        <v>7870</v>
      </c>
    </row>
    <row r="819" spans="1:5" x14ac:dyDescent="0.25">
      <c r="A819" s="246" t="str">
        <f t="shared" si="12"/>
        <v>89016</v>
      </c>
      <c r="B819" s="362" t="s">
        <v>1249</v>
      </c>
      <c r="C819" s="362" t="s">
        <v>9071</v>
      </c>
      <c r="D819" s="362" t="s">
        <v>8915</v>
      </c>
      <c r="E819" s="363" t="s">
        <v>7903</v>
      </c>
    </row>
    <row r="820" spans="1:5" x14ac:dyDescent="0.25">
      <c r="A820" s="246" t="str">
        <f t="shared" si="12"/>
        <v>89017</v>
      </c>
      <c r="B820" s="362" t="s">
        <v>1250</v>
      </c>
      <c r="C820" s="362" t="s">
        <v>9072</v>
      </c>
      <c r="D820" s="362" t="s">
        <v>8915</v>
      </c>
      <c r="E820" s="363" t="s">
        <v>16122</v>
      </c>
    </row>
    <row r="821" spans="1:5" x14ac:dyDescent="0.25">
      <c r="A821" s="246" t="str">
        <f t="shared" si="12"/>
        <v>89018</v>
      </c>
      <c r="B821" s="362" t="s">
        <v>1251</v>
      </c>
      <c r="C821" s="362" t="s">
        <v>9073</v>
      </c>
      <c r="D821" s="362" t="s">
        <v>8915</v>
      </c>
      <c r="E821" s="363" t="s">
        <v>8171</v>
      </c>
    </row>
    <row r="822" spans="1:5" x14ac:dyDescent="0.25">
      <c r="A822" s="246" t="str">
        <f t="shared" si="12"/>
        <v>89019</v>
      </c>
      <c r="B822" s="362" t="s">
        <v>1252</v>
      </c>
      <c r="C822" s="362" t="s">
        <v>9075</v>
      </c>
      <c r="D822" s="362" t="s">
        <v>8915</v>
      </c>
      <c r="E822" s="363" t="s">
        <v>7756</v>
      </c>
    </row>
    <row r="823" spans="1:5" x14ac:dyDescent="0.25">
      <c r="A823" s="246" t="str">
        <f t="shared" si="12"/>
        <v>89020</v>
      </c>
      <c r="B823" s="362" t="s">
        <v>1253</v>
      </c>
      <c r="C823" s="362" t="s">
        <v>9076</v>
      </c>
      <c r="D823" s="362" t="s">
        <v>8915</v>
      </c>
      <c r="E823" s="363" t="s">
        <v>8267</v>
      </c>
    </row>
    <row r="824" spans="1:5" x14ac:dyDescent="0.25">
      <c r="A824" s="246" t="str">
        <f t="shared" si="12"/>
        <v>89023</v>
      </c>
      <c r="B824" s="362" t="s">
        <v>1256</v>
      </c>
      <c r="C824" s="362" t="s">
        <v>29668</v>
      </c>
      <c r="D824" s="362" t="s">
        <v>8915</v>
      </c>
      <c r="E824" s="363" t="s">
        <v>7877</v>
      </c>
    </row>
    <row r="825" spans="1:5" x14ac:dyDescent="0.25">
      <c r="A825" s="246" t="str">
        <f t="shared" si="12"/>
        <v>89024</v>
      </c>
      <c r="B825" s="362" t="s">
        <v>1257</v>
      </c>
      <c r="C825" s="362" t="s">
        <v>29669</v>
      </c>
      <c r="D825" s="362" t="s">
        <v>8915</v>
      </c>
      <c r="E825" s="363" t="s">
        <v>8243</v>
      </c>
    </row>
    <row r="826" spans="1:5" x14ac:dyDescent="0.25">
      <c r="A826" s="246" t="str">
        <f t="shared" si="12"/>
        <v>89025</v>
      </c>
      <c r="B826" s="362" t="s">
        <v>1258</v>
      </c>
      <c r="C826" s="362" t="s">
        <v>29670</v>
      </c>
      <c r="D826" s="362" t="s">
        <v>8915</v>
      </c>
      <c r="E826" s="363" t="s">
        <v>16516</v>
      </c>
    </row>
    <row r="827" spans="1:5" x14ac:dyDescent="0.25">
      <c r="A827" s="246" t="str">
        <f t="shared" si="12"/>
        <v>89026</v>
      </c>
      <c r="B827" s="362" t="s">
        <v>1259</v>
      </c>
      <c r="C827" s="362" t="s">
        <v>29671</v>
      </c>
      <c r="D827" s="362" t="s">
        <v>8915</v>
      </c>
      <c r="E827" s="363" t="s">
        <v>29672</v>
      </c>
    </row>
    <row r="828" spans="1:5" x14ac:dyDescent="0.25">
      <c r="A828" s="246" t="str">
        <f t="shared" si="12"/>
        <v>89029</v>
      </c>
      <c r="B828" s="362" t="s">
        <v>1262</v>
      </c>
      <c r="C828" s="362" t="s">
        <v>9077</v>
      </c>
      <c r="D828" s="362" t="s">
        <v>8915</v>
      </c>
      <c r="E828" s="363" t="s">
        <v>29673</v>
      </c>
    </row>
    <row r="829" spans="1:5" x14ac:dyDescent="0.25">
      <c r="A829" s="246" t="str">
        <f t="shared" si="12"/>
        <v>89030</v>
      </c>
      <c r="B829" s="362" t="s">
        <v>1263</v>
      </c>
      <c r="C829" s="362" t="s">
        <v>9078</v>
      </c>
      <c r="D829" s="362" t="s">
        <v>8915</v>
      </c>
      <c r="E829" s="363" t="s">
        <v>12602</v>
      </c>
    </row>
    <row r="830" spans="1:5" x14ac:dyDescent="0.25">
      <c r="A830" s="246" t="str">
        <f t="shared" si="12"/>
        <v>89033</v>
      </c>
      <c r="B830" s="362" t="s">
        <v>1266</v>
      </c>
      <c r="C830" s="362" t="s">
        <v>9079</v>
      </c>
      <c r="D830" s="362" t="s">
        <v>8915</v>
      </c>
      <c r="E830" s="363" t="s">
        <v>8305</v>
      </c>
    </row>
    <row r="831" spans="1:5" x14ac:dyDescent="0.25">
      <c r="A831" s="246" t="str">
        <f t="shared" si="12"/>
        <v>89034</v>
      </c>
      <c r="B831" s="362" t="s">
        <v>1267</v>
      </c>
      <c r="C831" s="362" t="s">
        <v>9080</v>
      </c>
      <c r="D831" s="362" t="s">
        <v>8915</v>
      </c>
      <c r="E831" s="363" t="s">
        <v>8043</v>
      </c>
    </row>
    <row r="832" spans="1:5" x14ac:dyDescent="0.25">
      <c r="A832" s="246" t="str">
        <f t="shared" si="12"/>
        <v>89128</v>
      </c>
      <c r="B832" s="362" t="s">
        <v>1274</v>
      </c>
      <c r="C832" s="362" t="s">
        <v>9081</v>
      </c>
      <c r="D832" s="362" t="s">
        <v>8915</v>
      </c>
      <c r="E832" s="363" t="s">
        <v>20452</v>
      </c>
    </row>
    <row r="833" spans="1:5" x14ac:dyDescent="0.25">
      <c r="A833" s="246" t="str">
        <f t="shared" si="12"/>
        <v>89129</v>
      </c>
      <c r="B833" s="362" t="s">
        <v>1275</v>
      </c>
      <c r="C833" s="362" t="s">
        <v>9082</v>
      </c>
      <c r="D833" s="362" t="s">
        <v>8915</v>
      </c>
      <c r="E833" s="363" t="s">
        <v>8211</v>
      </c>
    </row>
    <row r="834" spans="1:5" x14ac:dyDescent="0.25">
      <c r="A834" s="246" t="str">
        <f t="shared" si="12"/>
        <v>89130</v>
      </c>
      <c r="B834" s="362" t="s">
        <v>1276</v>
      </c>
      <c r="C834" s="362" t="s">
        <v>9083</v>
      </c>
      <c r="D834" s="362" t="s">
        <v>8915</v>
      </c>
      <c r="E834" s="363" t="s">
        <v>28384</v>
      </c>
    </row>
    <row r="835" spans="1:5" x14ac:dyDescent="0.25">
      <c r="A835" s="246" t="str">
        <f t="shared" ref="A835:A898" si="13">B835</f>
        <v>89131</v>
      </c>
      <c r="B835" s="362" t="s">
        <v>1277</v>
      </c>
      <c r="C835" s="362" t="s">
        <v>9084</v>
      </c>
      <c r="D835" s="362" t="s">
        <v>8915</v>
      </c>
      <c r="E835" s="363" t="s">
        <v>24698</v>
      </c>
    </row>
    <row r="836" spans="1:5" x14ac:dyDescent="0.25">
      <c r="A836" s="246" t="str">
        <f t="shared" si="13"/>
        <v>89210</v>
      </c>
      <c r="B836" s="362" t="s">
        <v>1281</v>
      </c>
      <c r="C836" s="362" t="s">
        <v>9085</v>
      </c>
      <c r="D836" s="362" t="s">
        <v>8915</v>
      </c>
      <c r="E836" s="363" t="s">
        <v>19918</v>
      </c>
    </row>
    <row r="837" spans="1:5" x14ac:dyDescent="0.25">
      <c r="A837" s="246" t="str">
        <f t="shared" si="13"/>
        <v>89211</v>
      </c>
      <c r="B837" s="362" t="s">
        <v>1282</v>
      </c>
      <c r="C837" s="362" t="s">
        <v>9086</v>
      </c>
      <c r="D837" s="362" t="s">
        <v>8915</v>
      </c>
      <c r="E837" s="363" t="s">
        <v>13582</v>
      </c>
    </row>
    <row r="838" spans="1:5" x14ac:dyDescent="0.25">
      <c r="A838" s="246" t="str">
        <f t="shared" si="13"/>
        <v>89212</v>
      </c>
      <c r="B838" s="362" t="s">
        <v>1283</v>
      </c>
      <c r="C838" s="362" t="s">
        <v>9088</v>
      </c>
      <c r="D838" s="362" t="s">
        <v>8915</v>
      </c>
      <c r="E838" s="363" t="s">
        <v>16453</v>
      </c>
    </row>
    <row r="839" spans="1:5" x14ac:dyDescent="0.25">
      <c r="A839" s="246" t="str">
        <f t="shared" si="13"/>
        <v>89213</v>
      </c>
      <c r="B839" s="362" t="s">
        <v>1284</v>
      </c>
      <c r="C839" s="362" t="s">
        <v>9089</v>
      </c>
      <c r="D839" s="362" t="s">
        <v>8915</v>
      </c>
      <c r="E839" s="363" t="s">
        <v>11922</v>
      </c>
    </row>
    <row r="840" spans="1:5" x14ac:dyDescent="0.25">
      <c r="A840" s="246" t="str">
        <f t="shared" si="13"/>
        <v>89214</v>
      </c>
      <c r="B840" s="362" t="s">
        <v>1285</v>
      </c>
      <c r="C840" s="362" t="s">
        <v>9090</v>
      </c>
      <c r="D840" s="362" t="s">
        <v>8915</v>
      </c>
      <c r="E840" s="363" t="s">
        <v>13155</v>
      </c>
    </row>
    <row r="841" spans="1:5" x14ac:dyDescent="0.25">
      <c r="A841" s="246" t="str">
        <f t="shared" si="13"/>
        <v>89215</v>
      </c>
      <c r="B841" s="362" t="s">
        <v>1286</v>
      </c>
      <c r="C841" s="362" t="s">
        <v>9091</v>
      </c>
      <c r="D841" s="362" t="s">
        <v>8915</v>
      </c>
      <c r="E841" s="363" t="s">
        <v>20927</v>
      </c>
    </row>
    <row r="842" spans="1:5" x14ac:dyDescent="0.25">
      <c r="A842" s="246" t="str">
        <f t="shared" si="13"/>
        <v>89221</v>
      </c>
      <c r="B842" s="362" t="s">
        <v>1288</v>
      </c>
      <c r="C842" s="362" t="s">
        <v>29674</v>
      </c>
      <c r="D842" s="362" t="s">
        <v>8915</v>
      </c>
      <c r="E842" s="363" t="s">
        <v>20586</v>
      </c>
    </row>
    <row r="843" spans="1:5" x14ac:dyDescent="0.25">
      <c r="A843" s="246" t="str">
        <f t="shared" si="13"/>
        <v>89222</v>
      </c>
      <c r="B843" s="362" t="s">
        <v>1289</v>
      </c>
      <c r="C843" s="362" t="s">
        <v>29675</v>
      </c>
      <c r="D843" s="362" t="s">
        <v>8915</v>
      </c>
      <c r="E843" s="363" t="s">
        <v>8105</v>
      </c>
    </row>
    <row r="844" spans="1:5" x14ac:dyDescent="0.25">
      <c r="A844" s="246" t="str">
        <f t="shared" si="13"/>
        <v>89223</v>
      </c>
      <c r="B844" s="362" t="s">
        <v>1290</v>
      </c>
      <c r="C844" s="362" t="s">
        <v>29676</v>
      </c>
      <c r="D844" s="362" t="s">
        <v>8915</v>
      </c>
      <c r="E844" s="363" t="s">
        <v>8320</v>
      </c>
    </row>
    <row r="845" spans="1:5" x14ac:dyDescent="0.25">
      <c r="A845" s="246" t="str">
        <f t="shared" si="13"/>
        <v>89224</v>
      </c>
      <c r="B845" s="362" t="s">
        <v>1291</v>
      </c>
      <c r="C845" s="362" t="s">
        <v>29677</v>
      </c>
      <c r="D845" s="362" t="s">
        <v>8915</v>
      </c>
      <c r="E845" s="363" t="s">
        <v>15598</v>
      </c>
    </row>
    <row r="846" spans="1:5" x14ac:dyDescent="0.25">
      <c r="A846" s="246" t="str">
        <f t="shared" si="13"/>
        <v>89228</v>
      </c>
      <c r="B846" s="362" t="s">
        <v>1294</v>
      </c>
      <c r="C846" s="362" t="s">
        <v>9092</v>
      </c>
      <c r="D846" s="362" t="s">
        <v>8915</v>
      </c>
      <c r="E846" s="363" t="s">
        <v>29678</v>
      </c>
    </row>
    <row r="847" spans="1:5" x14ac:dyDescent="0.25">
      <c r="A847" s="246" t="str">
        <f t="shared" si="13"/>
        <v>89229</v>
      </c>
      <c r="B847" s="362" t="s">
        <v>1295</v>
      </c>
      <c r="C847" s="362" t="s">
        <v>9093</v>
      </c>
      <c r="D847" s="362" t="s">
        <v>8915</v>
      </c>
      <c r="E847" s="363" t="s">
        <v>8148</v>
      </c>
    </row>
    <row r="848" spans="1:5" x14ac:dyDescent="0.25">
      <c r="A848" s="246" t="str">
        <f t="shared" si="13"/>
        <v>89230</v>
      </c>
      <c r="B848" s="362" t="s">
        <v>1296</v>
      </c>
      <c r="C848" s="362" t="s">
        <v>9094</v>
      </c>
      <c r="D848" s="362" t="s">
        <v>8915</v>
      </c>
      <c r="E848" s="363" t="s">
        <v>29679</v>
      </c>
    </row>
    <row r="849" spans="1:5" x14ac:dyDescent="0.25">
      <c r="A849" s="246" t="str">
        <f t="shared" si="13"/>
        <v>89231</v>
      </c>
      <c r="B849" s="362" t="s">
        <v>1297</v>
      </c>
      <c r="C849" s="362" t="s">
        <v>9095</v>
      </c>
      <c r="D849" s="362" t="s">
        <v>8915</v>
      </c>
      <c r="E849" s="363" t="s">
        <v>13344</v>
      </c>
    </row>
    <row r="850" spans="1:5" x14ac:dyDescent="0.25">
      <c r="A850" s="246" t="str">
        <f t="shared" si="13"/>
        <v>89232</v>
      </c>
      <c r="B850" s="362" t="s">
        <v>1298</v>
      </c>
      <c r="C850" s="362" t="s">
        <v>9096</v>
      </c>
      <c r="D850" s="362" t="s">
        <v>8915</v>
      </c>
      <c r="E850" s="363" t="s">
        <v>29680</v>
      </c>
    </row>
    <row r="851" spans="1:5" x14ac:dyDescent="0.25">
      <c r="A851" s="246" t="str">
        <f t="shared" si="13"/>
        <v>89233</v>
      </c>
      <c r="B851" s="362" t="s">
        <v>1299</v>
      </c>
      <c r="C851" s="362" t="s">
        <v>9097</v>
      </c>
      <c r="D851" s="362" t="s">
        <v>8915</v>
      </c>
      <c r="E851" s="363" t="s">
        <v>29681</v>
      </c>
    </row>
    <row r="852" spans="1:5" x14ac:dyDescent="0.25">
      <c r="A852" s="246" t="str">
        <f t="shared" si="13"/>
        <v>89236</v>
      </c>
      <c r="B852" s="362" t="s">
        <v>1302</v>
      </c>
      <c r="C852" s="362" t="s">
        <v>9098</v>
      </c>
      <c r="D852" s="362" t="s">
        <v>8915</v>
      </c>
      <c r="E852" s="363" t="s">
        <v>29682</v>
      </c>
    </row>
    <row r="853" spans="1:5" x14ac:dyDescent="0.25">
      <c r="A853" s="246" t="str">
        <f t="shared" si="13"/>
        <v>89237</v>
      </c>
      <c r="B853" s="362" t="s">
        <v>1303</v>
      </c>
      <c r="C853" s="362" t="s">
        <v>9099</v>
      </c>
      <c r="D853" s="362" t="s">
        <v>8915</v>
      </c>
      <c r="E853" s="363" t="s">
        <v>29683</v>
      </c>
    </row>
    <row r="854" spans="1:5" x14ac:dyDescent="0.25">
      <c r="A854" s="246" t="str">
        <f t="shared" si="13"/>
        <v>89238</v>
      </c>
      <c r="B854" s="362" t="s">
        <v>1304</v>
      </c>
      <c r="C854" s="362" t="s">
        <v>9100</v>
      </c>
      <c r="D854" s="362" t="s">
        <v>8915</v>
      </c>
      <c r="E854" s="363" t="s">
        <v>29684</v>
      </c>
    </row>
    <row r="855" spans="1:5" x14ac:dyDescent="0.25">
      <c r="A855" s="246" t="str">
        <f t="shared" si="13"/>
        <v>89239</v>
      </c>
      <c r="B855" s="362" t="s">
        <v>1305</v>
      </c>
      <c r="C855" s="362" t="s">
        <v>9101</v>
      </c>
      <c r="D855" s="362" t="s">
        <v>8915</v>
      </c>
      <c r="E855" s="363" t="s">
        <v>29685</v>
      </c>
    </row>
    <row r="856" spans="1:5" x14ac:dyDescent="0.25">
      <c r="A856" s="246" t="str">
        <f t="shared" si="13"/>
        <v>89240</v>
      </c>
      <c r="B856" s="362" t="s">
        <v>1306</v>
      </c>
      <c r="C856" s="362" t="s">
        <v>9102</v>
      </c>
      <c r="D856" s="362" t="s">
        <v>8915</v>
      </c>
      <c r="E856" s="363" t="s">
        <v>18470</v>
      </c>
    </row>
    <row r="857" spans="1:5" x14ac:dyDescent="0.25">
      <c r="A857" s="246" t="str">
        <f t="shared" si="13"/>
        <v>89241</v>
      </c>
      <c r="B857" s="362" t="s">
        <v>1307</v>
      </c>
      <c r="C857" s="362" t="s">
        <v>9103</v>
      </c>
      <c r="D857" s="362" t="s">
        <v>8915</v>
      </c>
      <c r="E857" s="363" t="s">
        <v>15856</v>
      </c>
    </row>
    <row r="858" spans="1:5" x14ac:dyDescent="0.25">
      <c r="A858" s="246" t="str">
        <f t="shared" si="13"/>
        <v>89246</v>
      </c>
      <c r="B858" s="362" t="s">
        <v>1310</v>
      </c>
      <c r="C858" s="362" t="s">
        <v>9105</v>
      </c>
      <c r="D858" s="362" t="s">
        <v>8915</v>
      </c>
      <c r="E858" s="363" t="s">
        <v>29686</v>
      </c>
    </row>
    <row r="859" spans="1:5" x14ac:dyDescent="0.25">
      <c r="A859" s="246" t="str">
        <f t="shared" si="13"/>
        <v>89247</v>
      </c>
      <c r="B859" s="362" t="s">
        <v>1311</v>
      </c>
      <c r="C859" s="362" t="s">
        <v>9106</v>
      </c>
      <c r="D859" s="362" t="s">
        <v>8915</v>
      </c>
      <c r="E859" s="363" t="s">
        <v>19310</v>
      </c>
    </row>
    <row r="860" spans="1:5" x14ac:dyDescent="0.25">
      <c r="A860" s="246" t="str">
        <f t="shared" si="13"/>
        <v>89248</v>
      </c>
      <c r="B860" s="362" t="s">
        <v>1312</v>
      </c>
      <c r="C860" s="362" t="s">
        <v>9107</v>
      </c>
      <c r="D860" s="362" t="s">
        <v>8915</v>
      </c>
      <c r="E860" s="363" t="s">
        <v>29687</v>
      </c>
    </row>
    <row r="861" spans="1:5" x14ac:dyDescent="0.25">
      <c r="A861" s="246" t="str">
        <f t="shared" si="13"/>
        <v>89249</v>
      </c>
      <c r="B861" s="362" t="s">
        <v>1313</v>
      </c>
      <c r="C861" s="362" t="s">
        <v>9108</v>
      </c>
      <c r="D861" s="362" t="s">
        <v>8915</v>
      </c>
      <c r="E861" s="363" t="s">
        <v>29688</v>
      </c>
    </row>
    <row r="862" spans="1:5" x14ac:dyDescent="0.25">
      <c r="A862" s="246" t="str">
        <f t="shared" si="13"/>
        <v>89253</v>
      </c>
      <c r="B862" s="362" t="s">
        <v>1316</v>
      </c>
      <c r="C862" s="362" t="s">
        <v>9109</v>
      </c>
      <c r="D862" s="362" t="s">
        <v>8915</v>
      </c>
      <c r="E862" s="363" t="s">
        <v>21281</v>
      </c>
    </row>
    <row r="863" spans="1:5" x14ac:dyDescent="0.25">
      <c r="A863" s="246" t="str">
        <f t="shared" si="13"/>
        <v>89254</v>
      </c>
      <c r="B863" s="362" t="s">
        <v>1317</v>
      </c>
      <c r="C863" s="362" t="s">
        <v>9110</v>
      </c>
      <c r="D863" s="362" t="s">
        <v>8915</v>
      </c>
      <c r="E863" s="363" t="s">
        <v>23120</v>
      </c>
    </row>
    <row r="864" spans="1:5" x14ac:dyDescent="0.25">
      <c r="A864" s="246" t="str">
        <f t="shared" si="13"/>
        <v>89255</v>
      </c>
      <c r="B864" s="362" t="s">
        <v>1318</v>
      </c>
      <c r="C864" s="362" t="s">
        <v>9111</v>
      </c>
      <c r="D864" s="362" t="s">
        <v>8915</v>
      </c>
      <c r="E864" s="363" t="s">
        <v>29689</v>
      </c>
    </row>
    <row r="865" spans="1:5" x14ac:dyDescent="0.25">
      <c r="A865" s="246" t="str">
        <f t="shared" si="13"/>
        <v>89256</v>
      </c>
      <c r="B865" s="362" t="s">
        <v>1319</v>
      </c>
      <c r="C865" s="362" t="s">
        <v>9112</v>
      </c>
      <c r="D865" s="362" t="s">
        <v>8915</v>
      </c>
      <c r="E865" s="363" t="s">
        <v>29690</v>
      </c>
    </row>
    <row r="866" spans="1:5" x14ac:dyDescent="0.25">
      <c r="A866" s="246" t="str">
        <f t="shared" si="13"/>
        <v>89259</v>
      </c>
      <c r="B866" s="362" t="s">
        <v>1322</v>
      </c>
      <c r="C866" s="362" t="s">
        <v>9113</v>
      </c>
      <c r="D866" s="362" t="s">
        <v>8915</v>
      </c>
      <c r="E866" s="363" t="s">
        <v>29691</v>
      </c>
    </row>
    <row r="867" spans="1:5" x14ac:dyDescent="0.25">
      <c r="A867" s="246" t="str">
        <f t="shared" si="13"/>
        <v>89260</v>
      </c>
      <c r="B867" s="362" t="s">
        <v>1323</v>
      </c>
      <c r="C867" s="362" t="s">
        <v>9115</v>
      </c>
      <c r="D867" s="362" t="s">
        <v>8915</v>
      </c>
      <c r="E867" s="363" t="s">
        <v>8127</v>
      </c>
    </row>
    <row r="868" spans="1:5" x14ac:dyDescent="0.25">
      <c r="A868" s="246" t="str">
        <f t="shared" si="13"/>
        <v>89262</v>
      </c>
      <c r="B868" s="362" t="s">
        <v>1324</v>
      </c>
      <c r="C868" s="362" t="s">
        <v>9116</v>
      </c>
      <c r="D868" s="362" t="s">
        <v>8915</v>
      </c>
      <c r="E868" s="363" t="s">
        <v>18162</v>
      </c>
    </row>
    <row r="869" spans="1:5" x14ac:dyDescent="0.25">
      <c r="A869" s="246" t="str">
        <f t="shared" si="13"/>
        <v>89264</v>
      </c>
      <c r="B869" s="362" t="s">
        <v>1325</v>
      </c>
      <c r="C869" s="362" t="s">
        <v>9117</v>
      </c>
      <c r="D869" s="362" t="s">
        <v>8915</v>
      </c>
      <c r="E869" s="363" t="s">
        <v>29692</v>
      </c>
    </row>
    <row r="870" spans="1:5" x14ac:dyDescent="0.25">
      <c r="A870" s="246" t="str">
        <f t="shared" si="13"/>
        <v>89265</v>
      </c>
      <c r="B870" s="362" t="s">
        <v>1326</v>
      </c>
      <c r="C870" s="362" t="s">
        <v>9118</v>
      </c>
      <c r="D870" s="362" t="s">
        <v>8915</v>
      </c>
      <c r="E870" s="363" t="s">
        <v>19846</v>
      </c>
    </row>
    <row r="871" spans="1:5" x14ac:dyDescent="0.25">
      <c r="A871" s="246" t="str">
        <f t="shared" si="13"/>
        <v>89266</v>
      </c>
      <c r="B871" s="362" t="s">
        <v>1327</v>
      </c>
      <c r="C871" s="362" t="s">
        <v>9119</v>
      </c>
      <c r="D871" s="362" t="s">
        <v>8915</v>
      </c>
      <c r="E871" s="363" t="s">
        <v>8482</v>
      </c>
    </row>
    <row r="872" spans="1:5" x14ac:dyDescent="0.25">
      <c r="A872" s="246" t="str">
        <f t="shared" si="13"/>
        <v>89267</v>
      </c>
      <c r="B872" s="362" t="s">
        <v>1328</v>
      </c>
      <c r="C872" s="362" t="s">
        <v>9120</v>
      </c>
      <c r="D872" s="362" t="s">
        <v>8915</v>
      </c>
      <c r="E872" s="363" t="s">
        <v>14657</v>
      </c>
    </row>
    <row r="873" spans="1:5" x14ac:dyDescent="0.25">
      <c r="A873" s="246" t="str">
        <f t="shared" si="13"/>
        <v>89268</v>
      </c>
      <c r="B873" s="362" t="s">
        <v>1329</v>
      </c>
      <c r="C873" s="362" t="s">
        <v>9121</v>
      </c>
      <c r="D873" s="362" t="s">
        <v>8915</v>
      </c>
      <c r="E873" s="363" t="s">
        <v>13884</v>
      </c>
    </row>
    <row r="874" spans="1:5" x14ac:dyDescent="0.25">
      <c r="A874" s="246" t="str">
        <f t="shared" si="13"/>
        <v>89269</v>
      </c>
      <c r="B874" s="362" t="s">
        <v>1330</v>
      </c>
      <c r="C874" s="362" t="s">
        <v>9122</v>
      </c>
      <c r="D874" s="362" t="s">
        <v>8915</v>
      </c>
      <c r="E874" s="363" t="s">
        <v>10696</v>
      </c>
    </row>
    <row r="875" spans="1:5" x14ac:dyDescent="0.25">
      <c r="A875" s="246" t="str">
        <f t="shared" si="13"/>
        <v>89270</v>
      </c>
      <c r="B875" s="362" t="s">
        <v>1331</v>
      </c>
      <c r="C875" s="362" t="s">
        <v>9123</v>
      </c>
      <c r="D875" s="362" t="s">
        <v>8915</v>
      </c>
      <c r="E875" s="363" t="s">
        <v>16657</v>
      </c>
    </row>
    <row r="876" spans="1:5" x14ac:dyDescent="0.25">
      <c r="A876" s="246" t="str">
        <f t="shared" si="13"/>
        <v>89271</v>
      </c>
      <c r="B876" s="362" t="s">
        <v>1332</v>
      </c>
      <c r="C876" s="362" t="s">
        <v>9124</v>
      </c>
      <c r="D876" s="362" t="s">
        <v>8915</v>
      </c>
      <c r="E876" s="363" t="s">
        <v>21299</v>
      </c>
    </row>
    <row r="877" spans="1:5" x14ac:dyDescent="0.25">
      <c r="A877" s="246" t="str">
        <f t="shared" si="13"/>
        <v>89274</v>
      </c>
      <c r="B877" s="362" t="s">
        <v>1335</v>
      </c>
      <c r="C877" s="362" t="s">
        <v>29693</v>
      </c>
      <c r="D877" s="362" t="s">
        <v>8915</v>
      </c>
      <c r="E877" s="363" t="s">
        <v>8182</v>
      </c>
    </row>
    <row r="878" spans="1:5" x14ac:dyDescent="0.25">
      <c r="A878" s="246" t="str">
        <f t="shared" si="13"/>
        <v>89275</v>
      </c>
      <c r="B878" s="362" t="s">
        <v>1336</v>
      </c>
      <c r="C878" s="362" t="s">
        <v>29694</v>
      </c>
      <c r="D878" s="362" t="s">
        <v>8915</v>
      </c>
      <c r="E878" s="363" t="s">
        <v>9366</v>
      </c>
    </row>
    <row r="879" spans="1:5" x14ac:dyDescent="0.25">
      <c r="A879" s="246" t="str">
        <f t="shared" si="13"/>
        <v>89276</v>
      </c>
      <c r="B879" s="362" t="s">
        <v>1337</v>
      </c>
      <c r="C879" s="362" t="s">
        <v>29695</v>
      </c>
      <c r="D879" s="362" t="s">
        <v>8915</v>
      </c>
      <c r="E879" s="363" t="s">
        <v>8156</v>
      </c>
    </row>
    <row r="880" spans="1:5" x14ac:dyDescent="0.25">
      <c r="A880" s="246" t="str">
        <f t="shared" si="13"/>
        <v>89277</v>
      </c>
      <c r="B880" s="362" t="s">
        <v>1338</v>
      </c>
      <c r="C880" s="362" t="s">
        <v>29696</v>
      </c>
      <c r="D880" s="362" t="s">
        <v>8915</v>
      </c>
      <c r="E880" s="363" t="s">
        <v>11922</v>
      </c>
    </row>
    <row r="881" spans="1:5" x14ac:dyDescent="0.25">
      <c r="A881" s="246" t="str">
        <f t="shared" si="13"/>
        <v>89280</v>
      </c>
      <c r="B881" s="362" t="s">
        <v>1341</v>
      </c>
      <c r="C881" s="362" t="s">
        <v>9125</v>
      </c>
      <c r="D881" s="362" t="s">
        <v>8915</v>
      </c>
      <c r="E881" s="363" t="s">
        <v>16702</v>
      </c>
    </row>
    <row r="882" spans="1:5" x14ac:dyDescent="0.25">
      <c r="A882" s="246" t="str">
        <f t="shared" si="13"/>
        <v>89281</v>
      </c>
      <c r="B882" s="362" t="s">
        <v>1342</v>
      </c>
      <c r="C882" s="362" t="s">
        <v>9126</v>
      </c>
      <c r="D882" s="362" t="s">
        <v>8915</v>
      </c>
      <c r="E882" s="363" t="s">
        <v>23268</v>
      </c>
    </row>
    <row r="883" spans="1:5" x14ac:dyDescent="0.25">
      <c r="A883" s="246" t="str">
        <f t="shared" si="13"/>
        <v>89870</v>
      </c>
      <c r="B883" s="362" t="s">
        <v>1808</v>
      </c>
      <c r="C883" s="362" t="s">
        <v>9127</v>
      </c>
      <c r="D883" s="362" t="s">
        <v>8915</v>
      </c>
      <c r="E883" s="363" t="s">
        <v>18023</v>
      </c>
    </row>
    <row r="884" spans="1:5" x14ac:dyDescent="0.25">
      <c r="A884" s="246" t="str">
        <f t="shared" si="13"/>
        <v>89871</v>
      </c>
      <c r="B884" s="362" t="s">
        <v>1809</v>
      </c>
      <c r="C884" s="362" t="s">
        <v>9128</v>
      </c>
      <c r="D884" s="362" t="s">
        <v>8915</v>
      </c>
      <c r="E884" s="363" t="s">
        <v>8304</v>
      </c>
    </row>
    <row r="885" spans="1:5" x14ac:dyDescent="0.25">
      <c r="A885" s="246" t="str">
        <f t="shared" si="13"/>
        <v>89872</v>
      </c>
      <c r="B885" s="362" t="s">
        <v>1810</v>
      </c>
      <c r="C885" s="362" t="s">
        <v>9129</v>
      </c>
      <c r="D885" s="362" t="s">
        <v>8915</v>
      </c>
      <c r="E885" s="363" t="s">
        <v>8098</v>
      </c>
    </row>
    <row r="886" spans="1:5" x14ac:dyDescent="0.25">
      <c r="A886" s="246" t="str">
        <f t="shared" si="13"/>
        <v>89873</v>
      </c>
      <c r="B886" s="362" t="s">
        <v>1811</v>
      </c>
      <c r="C886" s="362" t="s">
        <v>9130</v>
      </c>
      <c r="D886" s="362" t="s">
        <v>8915</v>
      </c>
      <c r="E886" s="363" t="s">
        <v>24891</v>
      </c>
    </row>
    <row r="887" spans="1:5" x14ac:dyDescent="0.25">
      <c r="A887" s="246" t="str">
        <f t="shared" si="13"/>
        <v>89874</v>
      </c>
      <c r="B887" s="362" t="s">
        <v>1812</v>
      </c>
      <c r="C887" s="362" t="s">
        <v>9131</v>
      </c>
      <c r="D887" s="362" t="s">
        <v>8915</v>
      </c>
      <c r="E887" s="363" t="s">
        <v>29697</v>
      </c>
    </row>
    <row r="888" spans="1:5" x14ac:dyDescent="0.25">
      <c r="A888" s="246" t="str">
        <f t="shared" si="13"/>
        <v>89878</v>
      </c>
      <c r="B888" s="362" t="s">
        <v>1815</v>
      </c>
      <c r="C888" s="362" t="s">
        <v>9132</v>
      </c>
      <c r="D888" s="362" t="s">
        <v>8915</v>
      </c>
      <c r="E888" s="363" t="s">
        <v>29698</v>
      </c>
    </row>
    <row r="889" spans="1:5" x14ac:dyDescent="0.25">
      <c r="A889" s="246" t="str">
        <f t="shared" si="13"/>
        <v>89879</v>
      </c>
      <c r="B889" s="362" t="s">
        <v>1816</v>
      </c>
      <c r="C889" s="362" t="s">
        <v>9133</v>
      </c>
      <c r="D889" s="362" t="s">
        <v>8915</v>
      </c>
      <c r="E889" s="363" t="s">
        <v>18776</v>
      </c>
    </row>
    <row r="890" spans="1:5" x14ac:dyDescent="0.25">
      <c r="A890" s="246" t="str">
        <f t="shared" si="13"/>
        <v>89880</v>
      </c>
      <c r="B890" s="362" t="s">
        <v>1817</v>
      </c>
      <c r="C890" s="362" t="s">
        <v>9134</v>
      </c>
      <c r="D890" s="362" t="s">
        <v>8915</v>
      </c>
      <c r="E890" s="363" t="s">
        <v>20067</v>
      </c>
    </row>
    <row r="891" spans="1:5" x14ac:dyDescent="0.25">
      <c r="A891" s="246" t="str">
        <f t="shared" si="13"/>
        <v>89881</v>
      </c>
      <c r="B891" s="362" t="s">
        <v>1818</v>
      </c>
      <c r="C891" s="362" t="s">
        <v>9135</v>
      </c>
      <c r="D891" s="362" t="s">
        <v>8915</v>
      </c>
      <c r="E891" s="363" t="s">
        <v>23356</v>
      </c>
    </row>
    <row r="892" spans="1:5" x14ac:dyDescent="0.25">
      <c r="A892" s="246" t="str">
        <f t="shared" si="13"/>
        <v>89882</v>
      </c>
      <c r="B892" s="362" t="s">
        <v>1819</v>
      </c>
      <c r="C892" s="362" t="s">
        <v>9136</v>
      </c>
      <c r="D892" s="362" t="s">
        <v>8915</v>
      </c>
      <c r="E892" s="363" t="s">
        <v>20556</v>
      </c>
    </row>
    <row r="893" spans="1:5" x14ac:dyDescent="0.25">
      <c r="A893" s="246" t="str">
        <f t="shared" si="13"/>
        <v>90582</v>
      </c>
      <c r="B893" s="362" t="s">
        <v>1903</v>
      </c>
      <c r="C893" s="362" t="s">
        <v>9137</v>
      </c>
      <c r="D893" s="362" t="s">
        <v>8915</v>
      </c>
      <c r="E893" s="363" t="s">
        <v>7842</v>
      </c>
    </row>
    <row r="894" spans="1:5" x14ac:dyDescent="0.25">
      <c r="A894" s="246" t="str">
        <f t="shared" si="13"/>
        <v>90583</v>
      </c>
      <c r="B894" s="362" t="s">
        <v>1904</v>
      </c>
      <c r="C894" s="362" t="s">
        <v>9139</v>
      </c>
      <c r="D894" s="362" t="s">
        <v>8915</v>
      </c>
      <c r="E894" s="363" t="s">
        <v>7955</v>
      </c>
    </row>
    <row r="895" spans="1:5" x14ac:dyDescent="0.25">
      <c r="A895" s="246" t="str">
        <f t="shared" si="13"/>
        <v>90584</v>
      </c>
      <c r="B895" s="362" t="s">
        <v>1905</v>
      </c>
      <c r="C895" s="362" t="s">
        <v>9140</v>
      </c>
      <c r="D895" s="362" t="s">
        <v>8915</v>
      </c>
      <c r="E895" s="363" t="s">
        <v>9025</v>
      </c>
    </row>
    <row r="896" spans="1:5" x14ac:dyDescent="0.25">
      <c r="A896" s="246" t="str">
        <f t="shared" si="13"/>
        <v>90585</v>
      </c>
      <c r="B896" s="362" t="s">
        <v>1906</v>
      </c>
      <c r="C896" s="362" t="s">
        <v>9141</v>
      </c>
      <c r="D896" s="362" t="s">
        <v>8915</v>
      </c>
      <c r="E896" s="363" t="s">
        <v>7835</v>
      </c>
    </row>
    <row r="897" spans="1:5" x14ac:dyDescent="0.25">
      <c r="A897" s="246" t="str">
        <f t="shared" si="13"/>
        <v>90621</v>
      </c>
      <c r="B897" s="362" t="s">
        <v>1909</v>
      </c>
      <c r="C897" s="362" t="s">
        <v>9142</v>
      </c>
      <c r="D897" s="362" t="s">
        <v>8915</v>
      </c>
      <c r="E897" s="363" t="s">
        <v>8119</v>
      </c>
    </row>
    <row r="898" spans="1:5" x14ac:dyDescent="0.25">
      <c r="A898" s="246" t="str">
        <f t="shared" si="13"/>
        <v>90622</v>
      </c>
      <c r="B898" s="362" t="s">
        <v>1910</v>
      </c>
      <c r="C898" s="362" t="s">
        <v>9143</v>
      </c>
      <c r="D898" s="362" t="s">
        <v>8915</v>
      </c>
      <c r="E898" s="363" t="s">
        <v>8087</v>
      </c>
    </row>
    <row r="899" spans="1:5" x14ac:dyDescent="0.25">
      <c r="A899" s="246" t="str">
        <f t="shared" ref="A899:A962" si="14">B899</f>
        <v>90623</v>
      </c>
      <c r="B899" s="362" t="s">
        <v>1911</v>
      </c>
      <c r="C899" s="362" t="s">
        <v>9144</v>
      </c>
      <c r="D899" s="362" t="s">
        <v>8915</v>
      </c>
      <c r="E899" s="363" t="s">
        <v>8507</v>
      </c>
    </row>
    <row r="900" spans="1:5" x14ac:dyDescent="0.25">
      <c r="A900" s="246" t="str">
        <f t="shared" si="14"/>
        <v>90624</v>
      </c>
      <c r="B900" s="362" t="s">
        <v>1912</v>
      </c>
      <c r="C900" s="362" t="s">
        <v>9145</v>
      </c>
      <c r="D900" s="362" t="s">
        <v>8915</v>
      </c>
      <c r="E900" s="363" t="s">
        <v>22137</v>
      </c>
    </row>
    <row r="901" spans="1:5" x14ac:dyDescent="0.25">
      <c r="A901" s="246" t="str">
        <f t="shared" si="14"/>
        <v>90627</v>
      </c>
      <c r="B901" s="362" t="s">
        <v>1915</v>
      </c>
      <c r="C901" s="362" t="s">
        <v>9146</v>
      </c>
      <c r="D901" s="362" t="s">
        <v>8915</v>
      </c>
      <c r="E901" s="363" t="s">
        <v>16547</v>
      </c>
    </row>
    <row r="902" spans="1:5" x14ac:dyDescent="0.25">
      <c r="A902" s="246" t="str">
        <f t="shared" si="14"/>
        <v>90628</v>
      </c>
      <c r="B902" s="362" t="s">
        <v>1916</v>
      </c>
      <c r="C902" s="362" t="s">
        <v>9147</v>
      </c>
      <c r="D902" s="362" t="s">
        <v>8915</v>
      </c>
      <c r="E902" s="363" t="s">
        <v>14463</v>
      </c>
    </row>
    <row r="903" spans="1:5" x14ac:dyDescent="0.25">
      <c r="A903" s="246" t="str">
        <f t="shared" si="14"/>
        <v>90629</v>
      </c>
      <c r="B903" s="362" t="s">
        <v>1917</v>
      </c>
      <c r="C903" s="362" t="s">
        <v>9148</v>
      </c>
      <c r="D903" s="362" t="s">
        <v>8915</v>
      </c>
      <c r="E903" s="363" t="s">
        <v>29699</v>
      </c>
    </row>
    <row r="904" spans="1:5" x14ac:dyDescent="0.25">
      <c r="A904" s="246" t="str">
        <f t="shared" si="14"/>
        <v>90630</v>
      </c>
      <c r="B904" s="362" t="s">
        <v>1918</v>
      </c>
      <c r="C904" s="362" t="s">
        <v>9149</v>
      </c>
      <c r="D904" s="362" t="s">
        <v>8915</v>
      </c>
      <c r="E904" s="363" t="s">
        <v>8241</v>
      </c>
    </row>
    <row r="905" spans="1:5" x14ac:dyDescent="0.25">
      <c r="A905" s="246" t="str">
        <f t="shared" si="14"/>
        <v>90633</v>
      </c>
      <c r="B905" s="362" t="s">
        <v>1921</v>
      </c>
      <c r="C905" s="362" t="s">
        <v>9150</v>
      </c>
      <c r="D905" s="362" t="s">
        <v>8915</v>
      </c>
      <c r="E905" s="363" t="s">
        <v>15951</v>
      </c>
    </row>
    <row r="906" spans="1:5" x14ac:dyDescent="0.25">
      <c r="A906" s="246" t="str">
        <f t="shared" si="14"/>
        <v>90634</v>
      </c>
      <c r="B906" s="362" t="s">
        <v>1922</v>
      </c>
      <c r="C906" s="362" t="s">
        <v>9151</v>
      </c>
      <c r="D906" s="362" t="s">
        <v>8915</v>
      </c>
      <c r="E906" s="363" t="s">
        <v>9223</v>
      </c>
    </row>
    <row r="907" spans="1:5" x14ac:dyDescent="0.25">
      <c r="A907" s="246" t="str">
        <f t="shared" si="14"/>
        <v>90635</v>
      </c>
      <c r="B907" s="362" t="s">
        <v>1923</v>
      </c>
      <c r="C907" s="362" t="s">
        <v>9152</v>
      </c>
      <c r="D907" s="362" t="s">
        <v>8915</v>
      </c>
      <c r="E907" s="363" t="s">
        <v>7781</v>
      </c>
    </row>
    <row r="908" spans="1:5" x14ac:dyDescent="0.25">
      <c r="A908" s="246" t="str">
        <f t="shared" si="14"/>
        <v>90636</v>
      </c>
      <c r="B908" s="362" t="s">
        <v>1924</v>
      </c>
      <c r="C908" s="362" t="s">
        <v>9153</v>
      </c>
      <c r="D908" s="362" t="s">
        <v>8915</v>
      </c>
      <c r="E908" s="363" t="s">
        <v>29700</v>
      </c>
    </row>
    <row r="909" spans="1:5" x14ac:dyDescent="0.25">
      <c r="A909" s="246" t="str">
        <f t="shared" si="14"/>
        <v>90639</v>
      </c>
      <c r="B909" s="362" t="s">
        <v>1927</v>
      </c>
      <c r="C909" s="362" t="s">
        <v>9155</v>
      </c>
      <c r="D909" s="362" t="s">
        <v>8915</v>
      </c>
      <c r="E909" s="363" t="s">
        <v>7808</v>
      </c>
    </row>
    <row r="910" spans="1:5" x14ac:dyDescent="0.25">
      <c r="A910" s="246" t="str">
        <f t="shared" si="14"/>
        <v>90640</v>
      </c>
      <c r="B910" s="362" t="s">
        <v>1928</v>
      </c>
      <c r="C910" s="362" t="s">
        <v>9156</v>
      </c>
      <c r="D910" s="362" t="s">
        <v>8915</v>
      </c>
      <c r="E910" s="363" t="s">
        <v>8243</v>
      </c>
    </row>
    <row r="911" spans="1:5" x14ac:dyDescent="0.25">
      <c r="A911" s="246" t="str">
        <f t="shared" si="14"/>
        <v>90641</v>
      </c>
      <c r="B911" s="362" t="s">
        <v>1929</v>
      </c>
      <c r="C911" s="362" t="s">
        <v>9157</v>
      </c>
      <c r="D911" s="362" t="s">
        <v>8915</v>
      </c>
      <c r="E911" s="363" t="s">
        <v>9918</v>
      </c>
    </row>
    <row r="912" spans="1:5" x14ac:dyDescent="0.25">
      <c r="A912" s="246" t="str">
        <f t="shared" si="14"/>
        <v>90642</v>
      </c>
      <c r="B912" s="362" t="s">
        <v>1930</v>
      </c>
      <c r="C912" s="362" t="s">
        <v>9158</v>
      </c>
      <c r="D912" s="362" t="s">
        <v>8915</v>
      </c>
      <c r="E912" s="363" t="s">
        <v>8360</v>
      </c>
    </row>
    <row r="913" spans="1:5" x14ac:dyDescent="0.25">
      <c r="A913" s="246" t="str">
        <f t="shared" si="14"/>
        <v>90646</v>
      </c>
      <c r="B913" s="362" t="s">
        <v>1933</v>
      </c>
      <c r="C913" s="362" t="s">
        <v>9159</v>
      </c>
      <c r="D913" s="362" t="s">
        <v>8915</v>
      </c>
      <c r="E913" s="363" t="s">
        <v>7810</v>
      </c>
    </row>
    <row r="914" spans="1:5" x14ac:dyDescent="0.25">
      <c r="A914" s="246" t="str">
        <f t="shared" si="14"/>
        <v>90647</v>
      </c>
      <c r="B914" s="362" t="s">
        <v>1934</v>
      </c>
      <c r="C914" s="362" t="s">
        <v>9160</v>
      </c>
      <c r="D914" s="362" t="s">
        <v>8915</v>
      </c>
      <c r="E914" s="363" t="s">
        <v>8265</v>
      </c>
    </row>
    <row r="915" spans="1:5" x14ac:dyDescent="0.25">
      <c r="A915" s="246" t="str">
        <f t="shared" si="14"/>
        <v>90648</v>
      </c>
      <c r="B915" s="362" t="s">
        <v>1935</v>
      </c>
      <c r="C915" s="362" t="s">
        <v>9161</v>
      </c>
      <c r="D915" s="362" t="s">
        <v>8915</v>
      </c>
      <c r="E915" s="363" t="s">
        <v>8140</v>
      </c>
    </row>
    <row r="916" spans="1:5" x14ac:dyDescent="0.25">
      <c r="A916" s="246" t="str">
        <f t="shared" si="14"/>
        <v>90649</v>
      </c>
      <c r="B916" s="362" t="s">
        <v>1936</v>
      </c>
      <c r="C916" s="362" t="s">
        <v>9162</v>
      </c>
      <c r="D916" s="362" t="s">
        <v>8915</v>
      </c>
      <c r="E916" s="363" t="s">
        <v>14900</v>
      </c>
    </row>
    <row r="917" spans="1:5" x14ac:dyDescent="0.25">
      <c r="A917" s="246" t="str">
        <f t="shared" si="14"/>
        <v>90652</v>
      </c>
      <c r="B917" s="362" t="s">
        <v>1939</v>
      </c>
      <c r="C917" s="362" t="s">
        <v>9163</v>
      </c>
      <c r="D917" s="362" t="s">
        <v>8915</v>
      </c>
      <c r="E917" s="363" t="s">
        <v>13601</v>
      </c>
    </row>
    <row r="918" spans="1:5" x14ac:dyDescent="0.25">
      <c r="A918" s="246" t="str">
        <f t="shared" si="14"/>
        <v>90653</v>
      </c>
      <c r="B918" s="362" t="s">
        <v>1940</v>
      </c>
      <c r="C918" s="362" t="s">
        <v>9164</v>
      </c>
      <c r="D918" s="362" t="s">
        <v>8915</v>
      </c>
      <c r="E918" s="363" t="s">
        <v>12664</v>
      </c>
    </row>
    <row r="919" spans="1:5" x14ac:dyDescent="0.25">
      <c r="A919" s="246" t="str">
        <f t="shared" si="14"/>
        <v>90654</v>
      </c>
      <c r="B919" s="362" t="s">
        <v>1941</v>
      </c>
      <c r="C919" s="362" t="s">
        <v>9165</v>
      </c>
      <c r="D919" s="362" t="s">
        <v>8915</v>
      </c>
      <c r="E919" s="363" t="s">
        <v>17606</v>
      </c>
    </row>
    <row r="920" spans="1:5" x14ac:dyDescent="0.25">
      <c r="A920" s="246" t="str">
        <f t="shared" si="14"/>
        <v>90655</v>
      </c>
      <c r="B920" s="362" t="s">
        <v>1942</v>
      </c>
      <c r="C920" s="362" t="s">
        <v>9166</v>
      </c>
      <c r="D920" s="362" t="s">
        <v>8915</v>
      </c>
      <c r="E920" s="363" t="s">
        <v>29701</v>
      </c>
    </row>
    <row r="921" spans="1:5" x14ac:dyDescent="0.25">
      <c r="A921" s="246" t="str">
        <f t="shared" si="14"/>
        <v>90658</v>
      </c>
      <c r="B921" s="362" t="s">
        <v>1945</v>
      </c>
      <c r="C921" s="362" t="s">
        <v>9167</v>
      </c>
      <c r="D921" s="362" t="s">
        <v>8915</v>
      </c>
      <c r="E921" s="363" t="s">
        <v>29702</v>
      </c>
    </row>
    <row r="922" spans="1:5" x14ac:dyDescent="0.25">
      <c r="A922" s="246" t="str">
        <f t="shared" si="14"/>
        <v>90659</v>
      </c>
      <c r="B922" s="362" t="s">
        <v>1946</v>
      </c>
      <c r="C922" s="362" t="s">
        <v>9168</v>
      </c>
      <c r="D922" s="362" t="s">
        <v>8915</v>
      </c>
      <c r="E922" s="363" t="s">
        <v>7861</v>
      </c>
    </row>
    <row r="923" spans="1:5" x14ac:dyDescent="0.25">
      <c r="A923" s="246" t="str">
        <f t="shared" si="14"/>
        <v>90660</v>
      </c>
      <c r="B923" s="362" t="s">
        <v>1947</v>
      </c>
      <c r="C923" s="362" t="s">
        <v>9170</v>
      </c>
      <c r="D923" s="362" t="s">
        <v>8915</v>
      </c>
      <c r="E923" s="363" t="s">
        <v>8612</v>
      </c>
    </row>
    <row r="924" spans="1:5" x14ac:dyDescent="0.25">
      <c r="A924" s="246" t="str">
        <f t="shared" si="14"/>
        <v>90661</v>
      </c>
      <c r="B924" s="362" t="s">
        <v>1948</v>
      </c>
      <c r="C924" s="362" t="s">
        <v>9171</v>
      </c>
      <c r="D924" s="362" t="s">
        <v>8915</v>
      </c>
      <c r="E924" s="363" t="s">
        <v>29701</v>
      </c>
    </row>
    <row r="925" spans="1:5" x14ac:dyDescent="0.25">
      <c r="A925" s="246" t="str">
        <f t="shared" si="14"/>
        <v>90664</v>
      </c>
      <c r="B925" s="362" t="s">
        <v>1951</v>
      </c>
      <c r="C925" s="362" t="s">
        <v>29703</v>
      </c>
      <c r="D925" s="362" t="s">
        <v>8915</v>
      </c>
      <c r="E925" s="363" t="s">
        <v>8279</v>
      </c>
    </row>
    <row r="926" spans="1:5" x14ac:dyDescent="0.25">
      <c r="A926" s="246" t="str">
        <f t="shared" si="14"/>
        <v>90665</v>
      </c>
      <c r="B926" s="362" t="s">
        <v>1952</v>
      </c>
      <c r="C926" s="362" t="s">
        <v>29704</v>
      </c>
      <c r="D926" s="362" t="s">
        <v>8915</v>
      </c>
      <c r="E926" s="363" t="s">
        <v>13598</v>
      </c>
    </row>
    <row r="927" spans="1:5" x14ac:dyDescent="0.25">
      <c r="A927" s="246" t="str">
        <f t="shared" si="14"/>
        <v>90666</v>
      </c>
      <c r="B927" s="362" t="s">
        <v>1953</v>
      </c>
      <c r="C927" s="362" t="s">
        <v>29705</v>
      </c>
      <c r="D927" s="362" t="s">
        <v>8915</v>
      </c>
      <c r="E927" s="363" t="s">
        <v>11922</v>
      </c>
    </row>
    <row r="928" spans="1:5" x14ac:dyDescent="0.25">
      <c r="A928" s="246" t="str">
        <f t="shared" si="14"/>
        <v>90667</v>
      </c>
      <c r="B928" s="362" t="s">
        <v>1954</v>
      </c>
      <c r="C928" s="362" t="s">
        <v>29706</v>
      </c>
      <c r="D928" s="362" t="s">
        <v>8915</v>
      </c>
      <c r="E928" s="363" t="s">
        <v>18337</v>
      </c>
    </row>
    <row r="929" spans="1:5" x14ac:dyDescent="0.25">
      <c r="A929" s="246" t="str">
        <f t="shared" si="14"/>
        <v>90670</v>
      </c>
      <c r="B929" s="362" t="s">
        <v>1957</v>
      </c>
      <c r="C929" s="362" t="s">
        <v>9172</v>
      </c>
      <c r="D929" s="362" t="s">
        <v>8915</v>
      </c>
      <c r="E929" s="363" t="s">
        <v>29707</v>
      </c>
    </row>
    <row r="930" spans="1:5" x14ac:dyDescent="0.25">
      <c r="A930" s="246" t="str">
        <f t="shared" si="14"/>
        <v>90671</v>
      </c>
      <c r="B930" s="362" t="s">
        <v>1958</v>
      </c>
      <c r="C930" s="362" t="s">
        <v>9173</v>
      </c>
      <c r="D930" s="362" t="s">
        <v>8915</v>
      </c>
      <c r="E930" s="363" t="s">
        <v>29708</v>
      </c>
    </row>
    <row r="931" spans="1:5" x14ac:dyDescent="0.25">
      <c r="A931" s="246" t="str">
        <f t="shared" si="14"/>
        <v>90672</v>
      </c>
      <c r="B931" s="362" t="s">
        <v>1959</v>
      </c>
      <c r="C931" s="362" t="s">
        <v>9174</v>
      </c>
      <c r="D931" s="362" t="s">
        <v>8915</v>
      </c>
      <c r="E931" s="363" t="s">
        <v>29709</v>
      </c>
    </row>
    <row r="932" spans="1:5" x14ac:dyDescent="0.25">
      <c r="A932" s="246" t="str">
        <f t="shared" si="14"/>
        <v>90673</v>
      </c>
      <c r="B932" s="362" t="s">
        <v>1960</v>
      </c>
      <c r="C932" s="362" t="s">
        <v>9175</v>
      </c>
      <c r="D932" s="362" t="s">
        <v>8915</v>
      </c>
      <c r="E932" s="363" t="s">
        <v>17868</v>
      </c>
    </row>
    <row r="933" spans="1:5" x14ac:dyDescent="0.25">
      <c r="A933" s="246" t="str">
        <f t="shared" si="14"/>
        <v>90676</v>
      </c>
      <c r="B933" s="362" t="s">
        <v>1963</v>
      </c>
      <c r="C933" s="362" t="s">
        <v>9176</v>
      </c>
      <c r="D933" s="362" t="s">
        <v>8915</v>
      </c>
      <c r="E933" s="363" t="s">
        <v>29710</v>
      </c>
    </row>
    <row r="934" spans="1:5" x14ac:dyDescent="0.25">
      <c r="A934" s="246" t="str">
        <f t="shared" si="14"/>
        <v>90677</v>
      </c>
      <c r="B934" s="362" t="s">
        <v>1964</v>
      </c>
      <c r="C934" s="362" t="s">
        <v>9177</v>
      </c>
      <c r="D934" s="362" t="s">
        <v>8915</v>
      </c>
      <c r="E934" s="363" t="s">
        <v>29711</v>
      </c>
    </row>
    <row r="935" spans="1:5" x14ac:dyDescent="0.25">
      <c r="A935" s="246" t="str">
        <f t="shared" si="14"/>
        <v>90678</v>
      </c>
      <c r="B935" s="362" t="s">
        <v>1965</v>
      </c>
      <c r="C935" s="362" t="s">
        <v>9179</v>
      </c>
      <c r="D935" s="362" t="s">
        <v>8915</v>
      </c>
      <c r="E935" s="363" t="s">
        <v>21446</v>
      </c>
    </row>
    <row r="936" spans="1:5" x14ac:dyDescent="0.25">
      <c r="A936" s="246" t="str">
        <f t="shared" si="14"/>
        <v>90679</v>
      </c>
      <c r="B936" s="362" t="s">
        <v>1966</v>
      </c>
      <c r="C936" s="362" t="s">
        <v>9180</v>
      </c>
      <c r="D936" s="362" t="s">
        <v>8915</v>
      </c>
      <c r="E936" s="363" t="s">
        <v>29712</v>
      </c>
    </row>
    <row r="937" spans="1:5" x14ac:dyDescent="0.25">
      <c r="A937" s="246" t="str">
        <f t="shared" si="14"/>
        <v>90682</v>
      </c>
      <c r="B937" s="362" t="s">
        <v>1969</v>
      </c>
      <c r="C937" s="362" t="s">
        <v>29713</v>
      </c>
      <c r="D937" s="362" t="s">
        <v>8915</v>
      </c>
      <c r="E937" s="363" t="s">
        <v>29714</v>
      </c>
    </row>
    <row r="938" spans="1:5" x14ac:dyDescent="0.25">
      <c r="A938" s="246" t="str">
        <f t="shared" si="14"/>
        <v>90683</v>
      </c>
      <c r="B938" s="362" t="s">
        <v>1970</v>
      </c>
      <c r="C938" s="362" t="s">
        <v>29715</v>
      </c>
      <c r="D938" s="362" t="s">
        <v>8915</v>
      </c>
      <c r="E938" s="363" t="s">
        <v>16512</v>
      </c>
    </row>
    <row r="939" spans="1:5" x14ac:dyDescent="0.25">
      <c r="A939" s="246" t="str">
        <f t="shared" si="14"/>
        <v>90684</v>
      </c>
      <c r="B939" s="362" t="s">
        <v>1971</v>
      </c>
      <c r="C939" s="362" t="s">
        <v>29716</v>
      </c>
      <c r="D939" s="362" t="s">
        <v>8915</v>
      </c>
      <c r="E939" s="363" t="s">
        <v>29717</v>
      </c>
    </row>
    <row r="940" spans="1:5" x14ac:dyDescent="0.25">
      <c r="A940" s="246" t="str">
        <f t="shared" si="14"/>
        <v>90685</v>
      </c>
      <c r="B940" s="362" t="s">
        <v>1972</v>
      </c>
      <c r="C940" s="362" t="s">
        <v>29718</v>
      </c>
      <c r="D940" s="362" t="s">
        <v>8915</v>
      </c>
      <c r="E940" s="363" t="s">
        <v>20607</v>
      </c>
    </row>
    <row r="941" spans="1:5" x14ac:dyDescent="0.25">
      <c r="A941" s="246" t="str">
        <f t="shared" si="14"/>
        <v>90688</v>
      </c>
      <c r="B941" s="362" t="s">
        <v>1975</v>
      </c>
      <c r="C941" s="362" t="s">
        <v>9181</v>
      </c>
      <c r="D941" s="362" t="s">
        <v>8915</v>
      </c>
      <c r="E941" s="363" t="s">
        <v>29719</v>
      </c>
    </row>
    <row r="942" spans="1:5" x14ac:dyDescent="0.25">
      <c r="A942" s="246" t="str">
        <f t="shared" si="14"/>
        <v>90689</v>
      </c>
      <c r="B942" s="362" t="s">
        <v>1976</v>
      </c>
      <c r="C942" s="362" t="s">
        <v>9182</v>
      </c>
      <c r="D942" s="362" t="s">
        <v>8915</v>
      </c>
      <c r="E942" s="363" t="s">
        <v>20277</v>
      </c>
    </row>
    <row r="943" spans="1:5" x14ac:dyDescent="0.25">
      <c r="A943" s="246" t="str">
        <f t="shared" si="14"/>
        <v>90690</v>
      </c>
      <c r="B943" s="362" t="s">
        <v>1977</v>
      </c>
      <c r="C943" s="362" t="s">
        <v>9183</v>
      </c>
      <c r="D943" s="362" t="s">
        <v>8915</v>
      </c>
      <c r="E943" s="363" t="s">
        <v>16230</v>
      </c>
    </row>
    <row r="944" spans="1:5" x14ac:dyDescent="0.25">
      <c r="A944" s="246" t="str">
        <f t="shared" si="14"/>
        <v>90691</v>
      </c>
      <c r="B944" s="362" t="s">
        <v>1978</v>
      </c>
      <c r="C944" s="362" t="s">
        <v>9184</v>
      </c>
      <c r="D944" s="362" t="s">
        <v>8915</v>
      </c>
      <c r="E944" s="363" t="s">
        <v>29720</v>
      </c>
    </row>
    <row r="945" spans="1:5" x14ac:dyDescent="0.25">
      <c r="A945" s="246" t="str">
        <f t="shared" si="14"/>
        <v>90957</v>
      </c>
      <c r="B945" s="362" t="s">
        <v>2073</v>
      </c>
      <c r="C945" s="362" t="s">
        <v>9185</v>
      </c>
      <c r="D945" s="362" t="s">
        <v>8915</v>
      </c>
      <c r="E945" s="363" t="s">
        <v>8056</v>
      </c>
    </row>
    <row r="946" spans="1:5" x14ac:dyDescent="0.25">
      <c r="A946" s="246" t="str">
        <f t="shared" si="14"/>
        <v>90958</v>
      </c>
      <c r="B946" s="362" t="s">
        <v>2074</v>
      </c>
      <c r="C946" s="362" t="s">
        <v>9186</v>
      </c>
      <c r="D946" s="362" t="s">
        <v>8915</v>
      </c>
      <c r="E946" s="363" t="s">
        <v>11986</v>
      </c>
    </row>
    <row r="947" spans="1:5" x14ac:dyDescent="0.25">
      <c r="A947" s="246" t="str">
        <f t="shared" si="14"/>
        <v>90960</v>
      </c>
      <c r="B947" s="362" t="s">
        <v>2075</v>
      </c>
      <c r="C947" s="362" t="s">
        <v>9187</v>
      </c>
      <c r="D947" s="362" t="s">
        <v>8915</v>
      </c>
      <c r="E947" s="363" t="s">
        <v>20297</v>
      </c>
    </row>
    <row r="948" spans="1:5" x14ac:dyDescent="0.25">
      <c r="A948" s="246" t="str">
        <f t="shared" si="14"/>
        <v>90961</v>
      </c>
      <c r="B948" s="362" t="s">
        <v>2076</v>
      </c>
      <c r="C948" s="362" t="s">
        <v>9188</v>
      </c>
      <c r="D948" s="362" t="s">
        <v>8915</v>
      </c>
      <c r="E948" s="363" t="s">
        <v>13598</v>
      </c>
    </row>
    <row r="949" spans="1:5" x14ac:dyDescent="0.25">
      <c r="A949" s="246" t="str">
        <f t="shared" si="14"/>
        <v>90962</v>
      </c>
      <c r="B949" s="362" t="s">
        <v>2077</v>
      </c>
      <c r="C949" s="362" t="s">
        <v>9189</v>
      </c>
      <c r="D949" s="362" t="s">
        <v>8915</v>
      </c>
      <c r="E949" s="363" t="s">
        <v>29721</v>
      </c>
    </row>
    <row r="950" spans="1:5" x14ac:dyDescent="0.25">
      <c r="A950" s="246" t="str">
        <f t="shared" si="14"/>
        <v>90963</v>
      </c>
      <c r="B950" s="362" t="s">
        <v>2078</v>
      </c>
      <c r="C950" s="362" t="s">
        <v>9190</v>
      </c>
      <c r="D950" s="362" t="s">
        <v>8915</v>
      </c>
      <c r="E950" s="363" t="s">
        <v>8297</v>
      </c>
    </row>
    <row r="951" spans="1:5" x14ac:dyDescent="0.25">
      <c r="A951" s="246" t="str">
        <f t="shared" si="14"/>
        <v>90968</v>
      </c>
      <c r="B951" s="362" t="s">
        <v>2081</v>
      </c>
      <c r="C951" s="362" t="s">
        <v>9191</v>
      </c>
      <c r="D951" s="362" t="s">
        <v>8915</v>
      </c>
      <c r="E951" s="363" t="s">
        <v>20174</v>
      </c>
    </row>
    <row r="952" spans="1:5" x14ac:dyDescent="0.25">
      <c r="A952" s="246" t="str">
        <f t="shared" si="14"/>
        <v>90969</v>
      </c>
      <c r="B952" s="362" t="s">
        <v>2082</v>
      </c>
      <c r="C952" s="362" t="s">
        <v>9192</v>
      </c>
      <c r="D952" s="362" t="s">
        <v>8915</v>
      </c>
      <c r="E952" s="363" t="s">
        <v>21682</v>
      </c>
    </row>
    <row r="953" spans="1:5" x14ac:dyDescent="0.25">
      <c r="A953" s="246" t="str">
        <f t="shared" si="14"/>
        <v>90970</v>
      </c>
      <c r="B953" s="362" t="s">
        <v>2083</v>
      </c>
      <c r="C953" s="362" t="s">
        <v>9193</v>
      </c>
      <c r="D953" s="362" t="s">
        <v>8915</v>
      </c>
      <c r="E953" s="363" t="s">
        <v>8311</v>
      </c>
    </row>
    <row r="954" spans="1:5" x14ac:dyDescent="0.25">
      <c r="A954" s="246" t="str">
        <f t="shared" si="14"/>
        <v>90971</v>
      </c>
      <c r="B954" s="362" t="s">
        <v>2084</v>
      </c>
      <c r="C954" s="362" t="s">
        <v>9195</v>
      </c>
      <c r="D954" s="362" t="s">
        <v>8915</v>
      </c>
      <c r="E954" s="363" t="s">
        <v>16433</v>
      </c>
    </row>
    <row r="955" spans="1:5" x14ac:dyDescent="0.25">
      <c r="A955" s="246" t="str">
        <f t="shared" si="14"/>
        <v>90975</v>
      </c>
      <c r="B955" s="362" t="s">
        <v>2087</v>
      </c>
      <c r="C955" s="362" t="s">
        <v>9196</v>
      </c>
      <c r="D955" s="362" t="s">
        <v>8915</v>
      </c>
      <c r="E955" s="363" t="s">
        <v>13251</v>
      </c>
    </row>
    <row r="956" spans="1:5" x14ac:dyDescent="0.25">
      <c r="A956" s="246" t="str">
        <f t="shared" si="14"/>
        <v>90976</v>
      </c>
      <c r="B956" s="362" t="s">
        <v>2088</v>
      </c>
      <c r="C956" s="362" t="s">
        <v>9197</v>
      </c>
      <c r="D956" s="362" t="s">
        <v>8915</v>
      </c>
      <c r="E956" s="363" t="s">
        <v>8198</v>
      </c>
    </row>
    <row r="957" spans="1:5" x14ac:dyDescent="0.25">
      <c r="A957" s="246" t="str">
        <f t="shared" si="14"/>
        <v>90977</v>
      </c>
      <c r="B957" s="362" t="s">
        <v>2089</v>
      </c>
      <c r="C957" s="362" t="s">
        <v>9198</v>
      </c>
      <c r="D957" s="362" t="s">
        <v>8915</v>
      </c>
      <c r="E957" s="363" t="s">
        <v>20198</v>
      </c>
    </row>
    <row r="958" spans="1:5" x14ac:dyDescent="0.25">
      <c r="A958" s="246" t="str">
        <f t="shared" si="14"/>
        <v>90978</v>
      </c>
      <c r="B958" s="362" t="s">
        <v>2090</v>
      </c>
      <c r="C958" s="362" t="s">
        <v>9200</v>
      </c>
      <c r="D958" s="362" t="s">
        <v>8915</v>
      </c>
      <c r="E958" s="363" t="s">
        <v>29722</v>
      </c>
    </row>
    <row r="959" spans="1:5" x14ac:dyDescent="0.25">
      <c r="A959" s="246" t="str">
        <f t="shared" si="14"/>
        <v>90992</v>
      </c>
      <c r="B959" s="362" t="s">
        <v>2094</v>
      </c>
      <c r="C959" s="362" t="s">
        <v>9201</v>
      </c>
      <c r="D959" s="362" t="s">
        <v>8915</v>
      </c>
      <c r="E959" s="363" t="s">
        <v>20147</v>
      </c>
    </row>
    <row r="960" spans="1:5" x14ac:dyDescent="0.25">
      <c r="A960" s="246" t="str">
        <f t="shared" si="14"/>
        <v>90993</v>
      </c>
      <c r="B960" s="362" t="s">
        <v>2095</v>
      </c>
      <c r="C960" s="362" t="s">
        <v>9202</v>
      </c>
      <c r="D960" s="362" t="s">
        <v>8915</v>
      </c>
      <c r="E960" s="363" t="s">
        <v>25202</v>
      </c>
    </row>
    <row r="961" spans="1:5" x14ac:dyDescent="0.25">
      <c r="A961" s="246" t="str">
        <f t="shared" si="14"/>
        <v>90994</v>
      </c>
      <c r="B961" s="362" t="s">
        <v>2096</v>
      </c>
      <c r="C961" s="362" t="s">
        <v>9203</v>
      </c>
      <c r="D961" s="362" t="s">
        <v>8915</v>
      </c>
      <c r="E961" s="363" t="s">
        <v>7850</v>
      </c>
    </row>
    <row r="962" spans="1:5" x14ac:dyDescent="0.25">
      <c r="A962" s="246" t="str">
        <f t="shared" si="14"/>
        <v>90995</v>
      </c>
      <c r="B962" s="362" t="s">
        <v>2097</v>
      </c>
      <c r="C962" s="362" t="s">
        <v>9204</v>
      </c>
      <c r="D962" s="362" t="s">
        <v>8915</v>
      </c>
      <c r="E962" s="363" t="s">
        <v>29723</v>
      </c>
    </row>
    <row r="963" spans="1:5" x14ac:dyDescent="0.25">
      <c r="A963" s="246" t="str">
        <f t="shared" ref="A963:A1026" si="15">B963</f>
        <v>91021</v>
      </c>
      <c r="B963" s="362" t="s">
        <v>2108</v>
      </c>
      <c r="C963" s="362" t="s">
        <v>9205</v>
      </c>
      <c r="D963" s="362" t="s">
        <v>8915</v>
      </c>
      <c r="E963" s="363" t="s">
        <v>13552</v>
      </c>
    </row>
    <row r="964" spans="1:5" x14ac:dyDescent="0.25">
      <c r="A964" s="246" t="str">
        <f t="shared" si="15"/>
        <v>91026</v>
      </c>
      <c r="B964" s="362" t="s">
        <v>2109</v>
      </c>
      <c r="C964" s="362" t="s">
        <v>9207</v>
      </c>
      <c r="D964" s="362" t="s">
        <v>8915</v>
      </c>
      <c r="E964" s="363" t="s">
        <v>26286</v>
      </c>
    </row>
    <row r="965" spans="1:5" x14ac:dyDescent="0.25">
      <c r="A965" s="246" t="str">
        <f t="shared" si="15"/>
        <v>91027</v>
      </c>
      <c r="B965" s="362" t="s">
        <v>2110</v>
      </c>
      <c r="C965" s="362" t="s">
        <v>9208</v>
      </c>
      <c r="D965" s="362" t="s">
        <v>8915</v>
      </c>
      <c r="E965" s="363" t="s">
        <v>8127</v>
      </c>
    </row>
    <row r="966" spans="1:5" x14ac:dyDescent="0.25">
      <c r="A966" s="246" t="str">
        <f t="shared" si="15"/>
        <v>91028</v>
      </c>
      <c r="B966" s="362" t="s">
        <v>2111</v>
      </c>
      <c r="C966" s="362" t="s">
        <v>9209</v>
      </c>
      <c r="D966" s="362" t="s">
        <v>8915</v>
      </c>
      <c r="E966" s="363" t="s">
        <v>29724</v>
      </c>
    </row>
    <row r="967" spans="1:5" x14ac:dyDescent="0.25">
      <c r="A967" s="246" t="str">
        <f t="shared" si="15"/>
        <v>91029</v>
      </c>
      <c r="B967" s="362" t="s">
        <v>2112</v>
      </c>
      <c r="C967" s="362" t="s">
        <v>9210</v>
      </c>
      <c r="D967" s="362" t="s">
        <v>8915</v>
      </c>
      <c r="E967" s="363" t="s">
        <v>29725</v>
      </c>
    </row>
    <row r="968" spans="1:5" x14ac:dyDescent="0.25">
      <c r="A968" s="246" t="str">
        <f t="shared" si="15"/>
        <v>91030</v>
      </c>
      <c r="B968" s="362" t="s">
        <v>2113</v>
      </c>
      <c r="C968" s="362" t="s">
        <v>9211</v>
      </c>
      <c r="D968" s="362" t="s">
        <v>8915</v>
      </c>
      <c r="E968" s="363" t="s">
        <v>29726</v>
      </c>
    </row>
    <row r="969" spans="1:5" x14ac:dyDescent="0.25">
      <c r="A969" s="246" t="str">
        <f t="shared" si="15"/>
        <v>91273</v>
      </c>
      <c r="B969" s="362" t="s">
        <v>2170</v>
      </c>
      <c r="C969" s="362" t="s">
        <v>9212</v>
      </c>
      <c r="D969" s="362" t="s">
        <v>8915</v>
      </c>
      <c r="E969" s="363" t="s">
        <v>8093</v>
      </c>
    </row>
    <row r="970" spans="1:5" x14ac:dyDescent="0.25">
      <c r="A970" s="246" t="str">
        <f t="shared" si="15"/>
        <v>91274</v>
      </c>
      <c r="B970" s="362" t="s">
        <v>2171</v>
      </c>
      <c r="C970" s="362" t="s">
        <v>9213</v>
      </c>
      <c r="D970" s="362" t="s">
        <v>8915</v>
      </c>
      <c r="E970" s="363" t="s">
        <v>7764</v>
      </c>
    </row>
    <row r="971" spans="1:5" x14ac:dyDescent="0.25">
      <c r="A971" s="246" t="str">
        <f t="shared" si="15"/>
        <v>91275</v>
      </c>
      <c r="B971" s="362" t="s">
        <v>2172</v>
      </c>
      <c r="C971" s="362" t="s">
        <v>9214</v>
      </c>
      <c r="D971" s="362" t="s">
        <v>8915</v>
      </c>
      <c r="E971" s="363" t="s">
        <v>7885</v>
      </c>
    </row>
    <row r="972" spans="1:5" x14ac:dyDescent="0.25">
      <c r="A972" s="246" t="str">
        <f t="shared" si="15"/>
        <v>91276</v>
      </c>
      <c r="B972" s="362" t="s">
        <v>2173</v>
      </c>
      <c r="C972" s="362" t="s">
        <v>9215</v>
      </c>
      <c r="D972" s="362" t="s">
        <v>8915</v>
      </c>
      <c r="E972" s="363" t="s">
        <v>20642</v>
      </c>
    </row>
    <row r="973" spans="1:5" x14ac:dyDescent="0.25">
      <c r="A973" s="246" t="str">
        <f t="shared" si="15"/>
        <v>91279</v>
      </c>
      <c r="B973" s="362" t="s">
        <v>2176</v>
      </c>
      <c r="C973" s="362" t="s">
        <v>9216</v>
      </c>
      <c r="D973" s="362" t="s">
        <v>8915</v>
      </c>
      <c r="E973" s="363" t="s">
        <v>7792</v>
      </c>
    </row>
    <row r="974" spans="1:5" x14ac:dyDescent="0.25">
      <c r="A974" s="246" t="str">
        <f t="shared" si="15"/>
        <v>91280</v>
      </c>
      <c r="B974" s="362" t="s">
        <v>2177</v>
      </c>
      <c r="C974" s="362" t="s">
        <v>9217</v>
      </c>
      <c r="D974" s="362" t="s">
        <v>8915</v>
      </c>
      <c r="E974" s="363" t="s">
        <v>7884</v>
      </c>
    </row>
    <row r="975" spans="1:5" x14ac:dyDescent="0.25">
      <c r="A975" s="246" t="str">
        <f t="shared" si="15"/>
        <v>91281</v>
      </c>
      <c r="B975" s="362" t="s">
        <v>2178</v>
      </c>
      <c r="C975" s="362" t="s">
        <v>9218</v>
      </c>
      <c r="D975" s="362" t="s">
        <v>8915</v>
      </c>
      <c r="E975" s="363" t="s">
        <v>25824</v>
      </c>
    </row>
    <row r="976" spans="1:5" x14ac:dyDescent="0.25">
      <c r="A976" s="246" t="str">
        <f t="shared" si="15"/>
        <v>91282</v>
      </c>
      <c r="B976" s="362" t="s">
        <v>2179</v>
      </c>
      <c r="C976" s="362" t="s">
        <v>9219</v>
      </c>
      <c r="D976" s="362" t="s">
        <v>8915</v>
      </c>
      <c r="E976" s="363" t="s">
        <v>8023</v>
      </c>
    </row>
    <row r="977" spans="1:5" x14ac:dyDescent="0.25">
      <c r="A977" s="246" t="str">
        <f t="shared" si="15"/>
        <v>91354</v>
      </c>
      <c r="B977" s="362" t="s">
        <v>2217</v>
      </c>
      <c r="C977" s="362" t="s">
        <v>9220</v>
      </c>
      <c r="D977" s="362" t="s">
        <v>8915</v>
      </c>
      <c r="E977" s="363" t="s">
        <v>7805</v>
      </c>
    </row>
    <row r="978" spans="1:5" x14ac:dyDescent="0.25">
      <c r="A978" s="246" t="str">
        <f t="shared" si="15"/>
        <v>91355</v>
      </c>
      <c r="B978" s="362" t="s">
        <v>2218</v>
      </c>
      <c r="C978" s="362" t="s">
        <v>9221</v>
      </c>
      <c r="D978" s="362" t="s">
        <v>8915</v>
      </c>
      <c r="E978" s="363" t="s">
        <v>15935</v>
      </c>
    </row>
    <row r="979" spans="1:5" x14ac:dyDescent="0.25">
      <c r="A979" s="246" t="str">
        <f t="shared" si="15"/>
        <v>91356</v>
      </c>
      <c r="B979" s="362" t="s">
        <v>2219</v>
      </c>
      <c r="C979" s="362" t="s">
        <v>9222</v>
      </c>
      <c r="D979" s="362" t="s">
        <v>8915</v>
      </c>
      <c r="E979" s="363" t="s">
        <v>7919</v>
      </c>
    </row>
    <row r="980" spans="1:5" x14ac:dyDescent="0.25">
      <c r="A980" s="246" t="str">
        <f t="shared" si="15"/>
        <v>91359</v>
      </c>
      <c r="B980" s="362" t="s">
        <v>2220</v>
      </c>
      <c r="C980" s="362" t="s">
        <v>9224</v>
      </c>
      <c r="D980" s="362" t="s">
        <v>8915</v>
      </c>
      <c r="E980" s="363" t="s">
        <v>20534</v>
      </c>
    </row>
    <row r="981" spans="1:5" x14ac:dyDescent="0.25">
      <c r="A981" s="246" t="str">
        <f t="shared" si="15"/>
        <v>91360</v>
      </c>
      <c r="B981" s="362" t="s">
        <v>2221</v>
      </c>
      <c r="C981" s="362" t="s">
        <v>9225</v>
      </c>
      <c r="D981" s="362" t="s">
        <v>8915</v>
      </c>
      <c r="E981" s="363" t="s">
        <v>12613</v>
      </c>
    </row>
    <row r="982" spans="1:5" x14ac:dyDescent="0.25">
      <c r="A982" s="246" t="str">
        <f t="shared" si="15"/>
        <v>91361</v>
      </c>
      <c r="B982" s="362" t="s">
        <v>2222</v>
      </c>
      <c r="C982" s="362" t="s">
        <v>9227</v>
      </c>
      <c r="D982" s="362" t="s">
        <v>8915</v>
      </c>
      <c r="E982" s="363" t="s">
        <v>21191</v>
      </c>
    </row>
    <row r="983" spans="1:5" x14ac:dyDescent="0.25">
      <c r="A983" s="246" t="str">
        <f t="shared" si="15"/>
        <v>91367</v>
      </c>
      <c r="B983" s="362" t="s">
        <v>2223</v>
      </c>
      <c r="C983" s="362" t="s">
        <v>9228</v>
      </c>
      <c r="D983" s="362" t="s">
        <v>8915</v>
      </c>
      <c r="E983" s="363" t="s">
        <v>15606</v>
      </c>
    </row>
    <row r="984" spans="1:5" x14ac:dyDescent="0.25">
      <c r="A984" s="246" t="str">
        <f t="shared" si="15"/>
        <v>91368</v>
      </c>
      <c r="B984" s="362" t="s">
        <v>2224</v>
      </c>
      <c r="C984" s="362" t="s">
        <v>9229</v>
      </c>
      <c r="D984" s="362" t="s">
        <v>8915</v>
      </c>
      <c r="E984" s="363" t="s">
        <v>15603</v>
      </c>
    </row>
    <row r="985" spans="1:5" x14ac:dyDescent="0.25">
      <c r="A985" s="246" t="str">
        <f t="shared" si="15"/>
        <v>91369</v>
      </c>
      <c r="B985" s="362" t="s">
        <v>2225</v>
      </c>
      <c r="C985" s="362" t="s">
        <v>9230</v>
      </c>
      <c r="D985" s="362" t="s">
        <v>8915</v>
      </c>
      <c r="E985" s="363" t="s">
        <v>20272</v>
      </c>
    </row>
    <row r="986" spans="1:5" x14ac:dyDescent="0.25">
      <c r="A986" s="246" t="str">
        <f t="shared" si="15"/>
        <v>91375</v>
      </c>
      <c r="B986" s="362" t="s">
        <v>2226</v>
      </c>
      <c r="C986" s="362" t="s">
        <v>9231</v>
      </c>
      <c r="D986" s="362" t="s">
        <v>8915</v>
      </c>
      <c r="E986" s="363" t="s">
        <v>8146</v>
      </c>
    </row>
    <row r="987" spans="1:5" x14ac:dyDescent="0.25">
      <c r="A987" s="246" t="str">
        <f t="shared" si="15"/>
        <v>91376</v>
      </c>
      <c r="B987" s="362" t="s">
        <v>2227</v>
      </c>
      <c r="C987" s="362" t="s">
        <v>9232</v>
      </c>
      <c r="D987" s="362" t="s">
        <v>8915</v>
      </c>
      <c r="E987" s="363" t="s">
        <v>15118</v>
      </c>
    </row>
    <row r="988" spans="1:5" x14ac:dyDescent="0.25">
      <c r="A988" s="246" t="str">
        <f t="shared" si="15"/>
        <v>91377</v>
      </c>
      <c r="B988" s="362" t="s">
        <v>2228</v>
      </c>
      <c r="C988" s="362" t="s">
        <v>9233</v>
      </c>
      <c r="D988" s="362" t="s">
        <v>8915</v>
      </c>
      <c r="E988" s="363" t="s">
        <v>21191</v>
      </c>
    </row>
    <row r="989" spans="1:5" x14ac:dyDescent="0.25">
      <c r="A989" s="246" t="str">
        <f t="shared" si="15"/>
        <v>91380</v>
      </c>
      <c r="B989" s="362" t="s">
        <v>2229</v>
      </c>
      <c r="C989" s="362" t="s">
        <v>9234</v>
      </c>
      <c r="D989" s="362" t="s">
        <v>8915</v>
      </c>
      <c r="E989" s="363" t="s">
        <v>21769</v>
      </c>
    </row>
    <row r="990" spans="1:5" x14ac:dyDescent="0.25">
      <c r="A990" s="246" t="str">
        <f t="shared" si="15"/>
        <v>91381</v>
      </c>
      <c r="B990" s="362" t="s">
        <v>2230</v>
      </c>
      <c r="C990" s="362" t="s">
        <v>9235</v>
      </c>
      <c r="D990" s="362" t="s">
        <v>8915</v>
      </c>
      <c r="E990" s="363" t="s">
        <v>13351</v>
      </c>
    </row>
    <row r="991" spans="1:5" x14ac:dyDescent="0.25">
      <c r="A991" s="246" t="str">
        <f t="shared" si="15"/>
        <v>91382</v>
      </c>
      <c r="B991" s="362" t="s">
        <v>2231</v>
      </c>
      <c r="C991" s="362" t="s">
        <v>9237</v>
      </c>
      <c r="D991" s="362" t="s">
        <v>8915</v>
      </c>
      <c r="E991" s="363" t="s">
        <v>20276</v>
      </c>
    </row>
    <row r="992" spans="1:5" x14ac:dyDescent="0.25">
      <c r="A992" s="246" t="str">
        <f t="shared" si="15"/>
        <v>91383</v>
      </c>
      <c r="B992" s="362" t="s">
        <v>2232</v>
      </c>
      <c r="C992" s="362" t="s">
        <v>9238</v>
      </c>
      <c r="D992" s="362" t="s">
        <v>8915</v>
      </c>
      <c r="E992" s="363" t="s">
        <v>14883</v>
      </c>
    </row>
    <row r="993" spans="1:5" x14ac:dyDescent="0.25">
      <c r="A993" s="246" t="str">
        <f t="shared" si="15"/>
        <v>91384</v>
      </c>
      <c r="B993" s="362" t="s">
        <v>2233</v>
      </c>
      <c r="C993" s="362" t="s">
        <v>9239</v>
      </c>
      <c r="D993" s="362" t="s">
        <v>8915</v>
      </c>
      <c r="E993" s="363" t="s">
        <v>29727</v>
      </c>
    </row>
    <row r="994" spans="1:5" x14ac:dyDescent="0.25">
      <c r="A994" s="246" t="str">
        <f t="shared" si="15"/>
        <v>91390</v>
      </c>
      <c r="B994" s="362" t="s">
        <v>2236</v>
      </c>
      <c r="C994" s="362" t="s">
        <v>9240</v>
      </c>
      <c r="D994" s="362" t="s">
        <v>8915</v>
      </c>
      <c r="E994" s="363" t="s">
        <v>16113</v>
      </c>
    </row>
    <row r="995" spans="1:5" x14ac:dyDescent="0.25">
      <c r="A995" s="246" t="str">
        <f t="shared" si="15"/>
        <v>91391</v>
      </c>
      <c r="B995" s="362" t="s">
        <v>2237</v>
      </c>
      <c r="C995" s="362" t="s">
        <v>9241</v>
      </c>
      <c r="D995" s="362" t="s">
        <v>8915</v>
      </c>
      <c r="E995" s="363" t="s">
        <v>7970</v>
      </c>
    </row>
    <row r="996" spans="1:5" x14ac:dyDescent="0.25">
      <c r="A996" s="246" t="str">
        <f t="shared" si="15"/>
        <v>91392</v>
      </c>
      <c r="B996" s="362" t="s">
        <v>2238</v>
      </c>
      <c r="C996" s="362" t="s">
        <v>9242</v>
      </c>
      <c r="D996" s="362" t="s">
        <v>8915</v>
      </c>
      <c r="E996" s="363" t="s">
        <v>7984</v>
      </c>
    </row>
    <row r="997" spans="1:5" x14ac:dyDescent="0.25">
      <c r="A997" s="246" t="str">
        <f t="shared" si="15"/>
        <v>91396</v>
      </c>
      <c r="B997" s="362" t="s">
        <v>2240</v>
      </c>
      <c r="C997" s="362" t="s">
        <v>9243</v>
      </c>
      <c r="D997" s="362" t="s">
        <v>8915</v>
      </c>
      <c r="E997" s="363" t="s">
        <v>16532</v>
      </c>
    </row>
    <row r="998" spans="1:5" x14ac:dyDescent="0.25">
      <c r="A998" s="246" t="str">
        <f t="shared" si="15"/>
        <v>91397</v>
      </c>
      <c r="B998" s="362" t="s">
        <v>2241</v>
      </c>
      <c r="C998" s="362" t="s">
        <v>9244</v>
      </c>
      <c r="D998" s="362" t="s">
        <v>8915</v>
      </c>
      <c r="E998" s="363" t="s">
        <v>20898</v>
      </c>
    </row>
    <row r="999" spans="1:5" x14ac:dyDescent="0.25">
      <c r="A999" s="246" t="str">
        <f t="shared" si="15"/>
        <v>91398</v>
      </c>
      <c r="B999" s="362" t="s">
        <v>2242</v>
      </c>
      <c r="C999" s="362" t="s">
        <v>9245</v>
      </c>
      <c r="D999" s="362" t="s">
        <v>8915</v>
      </c>
      <c r="E999" s="363" t="s">
        <v>15591</v>
      </c>
    </row>
    <row r="1000" spans="1:5" x14ac:dyDescent="0.25">
      <c r="A1000" s="246" t="str">
        <f t="shared" si="15"/>
        <v>91402</v>
      </c>
      <c r="B1000" s="362" t="s">
        <v>2243</v>
      </c>
      <c r="C1000" s="362" t="s">
        <v>9246</v>
      </c>
      <c r="D1000" s="362" t="s">
        <v>8915</v>
      </c>
      <c r="E1000" s="363" t="s">
        <v>29728</v>
      </c>
    </row>
    <row r="1001" spans="1:5" x14ac:dyDescent="0.25">
      <c r="A1001" s="246" t="str">
        <f t="shared" si="15"/>
        <v>91466</v>
      </c>
      <c r="B1001" s="362" t="s">
        <v>2244</v>
      </c>
      <c r="C1001" s="362" t="s">
        <v>9247</v>
      </c>
      <c r="D1001" s="362" t="s">
        <v>8915</v>
      </c>
      <c r="E1001" s="363" t="s">
        <v>8029</v>
      </c>
    </row>
    <row r="1002" spans="1:5" x14ac:dyDescent="0.25">
      <c r="A1002" s="246" t="str">
        <f t="shared" si="15"/>
        <v>91467</v>
      </c>
      <c r="B1002" s="362" t="s">
        <v>2245</v>
      </c>
      <c r="C1002" s="362" t="s">
        <v>9248</v>
      </c>
      <c r="D1002" s="362" t="s">
        <v>8915</v>
      </c>
      <c r="E1002" s="363" t="s">
        <v>21105</v>
      </c>
    </row>
    <row r="1003" spans="1:5" x14ac:dyDescent="0.25">
      <c r="A1003" s="246" t="str">
        <f t="shared" si="15"/>
        <v>91468</v>
      </c>
      <c r="B1003" s="362" t="s">
        <v>2246</v>
      </c>
      <c r="C1003" s="362" t="s">
        <v>29729</v>
      </c>
      <c r="D1003" s="362" t="s">
        <v>8915</v>
      </c>
      <c r="E1003" s="363" t="s">
        <v>11921</v>
      </c>
    </row>
    <row r="1004" spans="1:5" x14ac:dyDescent="0.25">
      <c r="A1004" s="246" t="str">
        <f t="shared" si="15"/>
        <v>91469</v>
      </c>
      <c r="B1004" s="362" t="s">
        <v>2247</v>
      </c>
      <c r="C1004" s="362" t="s">
        <v>29730</v>
      </c>
      <c r="D1004" s="362" t="s">
        <v>8915</v>
      </c>
      <c r="E1004" s="363" t="s">
        <v>10706</v>
      </c>
    </row>
    <row r="1005" spans="1:5" x14ac:dyDescent="0.25">
      <c r="A1005" s="246" t="str">
        <f t="shared" si="15"/>
        <v>91484</v>
      </c>
      <c r="B1005" s="362" t="s">
        <v>2248</v>
      </c>
      <c r="C1005" s="362" t="s">
        <v>29731</v>
      </c>
      <c r="D1005" s="362" t="s">
        <v>8915</v>
      </c>
      <c r="E1005" s="363" t="s">
        <v>8041</v>
      </c>
    </row>
    <row r="1006" spans="1:5" x14ac:dyDescent="0.25">
      <c r="A1006" s="246" t="str">
        <f t="shared" si="15"/>
        <v>91485</v>
      </c>
      <c r="B1006" s="362" t="s">
        <v>2249</v>
      </c>
      <c r="C1006" s="362" t="s">
        <v>29732</v>
      </c>
      <c r="D1006" s="362" t="s">
        <v>8915</v>
      </c>
      <c r="E1006" s="363" t="s">
        <v>29733</v>
      </c>
    </row>
    <row r="1007" spans="1:5" x14ac:dyDescent="0.25">
      <c r="A1007" s="246" t="str">
        <f t="shared" si="15"/>
        <v>91529</v>
      </c>
      <c r="B1007" s="362" t="s">
        <v>2256</v>
      </c>
      <c r="C1007" s="362" t="s">
        <v>9249</v>
      </c>
      <c r="D1007" s="362" t="s">
        <v>8915</v>
      </c>
      <c r="E1007" s="363" t="s">
        <v>7864</v>
      </c>
    </row>
    <row r="1008" spans="1:5" x14ac:dyDescent="0.25">
      <c r="A1008" s="246" t="str">
        <f t="shared" si="15"/>
        <v>91530</v>
      </c>
      <c r="B1008" s="362" t="s">
        <v>2257</v>
      </c>
      <c r="C1008" s="362" t="s">
        <v>9250</v>
      </c>
      <c r="D1008" s="362" t="s">
        <v>8915</v>
      </c>
      <c r="E1008" s="363" t="s">
        <v>8265</v>
      </c>
    </row>
    <row r="1009" spans="1:5" x14ac:dyDescent="0.25">
      <c r="A1009" s="246" t="str">
        <f t="shared" si="15"/>
        <v>91531</v>
      </c>
      <c r="B1009" s="362" t="s">
        <v>2258</v>
      </c>
      <c r="C1009" s="362" t="s">
        <v>9251</v>
      </c>
      <c r="D1009" s="362" t="s">
        <v>8915</v>
      </c>
      <c r="E1009" s="363" t="s">
        <v>8140</v>
      </c>
    </row>
    <row r="1010" spans="1:5" x14ac:dyDescent="0.25">
      <c r="A1010" s="246" t="str">
        <f t="shared" si="15"/>
        <v>91532</v>
      </c>
      <c r="B1010" s="362" t="s">
        <v>2259</v>
      </c>
      <c r="C1010" s="362" t="s">
        <v>9252</v>
      </c>
      <c r="D1010" s="362" t="s">
        <v>8915</v>
      </c>
      <c r="E1010" s="363" t="s">
        <v>8083</v>
      </c>
    </row>
    <row r="1011" spans="1:5" x14ac:dyDescent="0.25">
      <c r="A1011" s="246" t="str">
        <f t="shared" si="15"/>
        <v>91629</v>
      </c>
      <c r="B1011" s="362" t="s">
        <v>2284</v>
      </c>
      <c r="C1011" s="362" t="s">
        <v>9253</v>
      </c>
      <c r="D1011" s="362" t="s">
        <v>8915</v>
      </c>
      <c r="E1011" s="363" t="s">
        <v>13606</v>
      </c>
    </row>
    <row r="1012" spans="1:5" x14ac:dyDescent="0.25">
      <c r="A1012" s="246" t="str">
        <f t="shared" si="15"/>
        <v>91630</v>
      </c>
      <c r="B1012" s="362" t="s">
        <v>2285</v>
      </c>
      <c r="C1012" s="362" t="s">
        <v>9254</v>
      </c>
      <c r="D1012" s="362" t="s">
        <v>8915</v>
      </c>
      <c r="E1012" s="363" t="s">
        <v>7853</v>
      </c>
    </row>
    <row r="1013" spans="1:5" x14ac:dyDescent="0.25">
      <c r="A1013" s="246" t="str">
        <f t="shared" si="15"/>
        <v>91631</v>
      </c>
      <c r="B1013" s="362" t="s">
        <v>2286</v>
      </c>
      <c r="C1013" s="362" t="s">
        <v>9255</v>
      </c>
      <c r="D1013" s="362" t="s">
        <v>8915</v>
      </c>
      <c r="E1013" s="363" t="s">
        <v>20846</v>
      </c>
    </row>
    <row r="1014" spans="1:5" x14ac:dyDescent="0.25">
      <c r="A1014" s="246" t="str">
        <f t="shared" si="15"/>
        <v>91632</v>
      </c>
      <c r="B1014" s="362" t="s">
        <v>2287</v>
      </c>
      <c r="C1014" s="362" t="s">
        <v>9256</v>
      </c>
      <c r="D1014" s="362" t="s">
        <v>8915</v>
      </c>
      <c r="E1014" s="363" t="s">
        <v>29254</v>
      </c>
    </row>
    <row r="1015" spans="1:5" x14ac:dyDescent="0.25">
      <c r="A1015" s="246" t="str">
        <f t="shared" si="15"/>
        <v>91633</v>
      </c>
      <c r="B1015" s="362" t="s">
        <v>2288</v>
      </c>
      <c r="C1015" s="362" t="s">
        <v>9258</v>
      </c>
      <c r="D1015" s="362" t="s">
        <v>8915</v>
      </c>
      <c r="E1015" s="363" t="s">
        <v>29734</v>
      </c>
    </row>
    <row r="1016" spans="1:5" x14ac:dyDescent="0.25">
      <c r="A1016" s="246" t="str">
        <f t="shared" si="15"/>
        <v>91640</v>
      </c>
      <c r="B1016" s="362" t="s">
        <v>2291</v>
      </c>
      <c r="C1016" s="362" t="s">
        <v>9259</v>
      </c>
      <c r="D1016" s="362" t="s">
        <v>8915</v>
      </c>
      <c r="E1016" s="363" t="s">
        <v>29735</v>
      </c>
    </row>
    <row r="1017" spans="1:5" x14ac:dyDescent="0.25">
      <c r="A1017" s="246" t="str">
        <f t="shared" si="15"/>
        <v>91641</v>
      </c>
      <c r="B1017" s="362" t="s">
        <v>2292</v>
      </c>
      <c r="C1017" s="362" t="s">
        <v>9260</v>
      </c>
      <c r="D1017" s="362" t="s">
        <v>8915</v>
      </c>
      <c r="E1017" s="363" t="s">
        <v>16566</v>
      </c>
    </row>
    <row r="1018" spans="1:5" x14ac:dyDescent="0.25">
      <c r="A1018" s="246" t="str">
        <f t="shared" si="15"/>
        <v>91642</v>
      </c>
      <c r="B1018" s="362" t="s">
        <v>2293</v>
      </c>
      <c r="C1018" s="362" t="s">
        <v>9261</v>
      </c>
      <c r="D1018" s="362" t="s">
        <v>8915</v>
      </c>
      <c r="E1018" s="363" t="s">
        <v>12403</v>
      </c>
    </row>
    <row r="1019" spans="1:5" x14ac:dyDescent="0.25">
      <c r="A1019" s="246" t="str">
        <f t="shared" si="15"/>
        <v>91643</v>
      </c>
      <c r="B1019" s="362" t="s">
        <v>2294</v>
      </c>
      <c r="C1019" s="362" t="s">
        <v>9262</v>
      </c>
      <c r="D1019" s="362" t="s">
        <v>8915</v>
      </c>
      <c r="E1019" s="363" t="s">
        <v>29736</v>
      </c>
    </row>
    <row r="1020" spans="1:5" x14ac:dyDescent="0.25">
      <c r="A1020" s="246" t="str">
        <f t="shared" si="15"/>
        <v>91644</v>
      </c>
      <c r="B1020" s="362" t="s">
        <v>2295</v>
      </c>
      <c r="C1020" s="362" t="s">
        <v>9263</v>
      </c>
      <c r="D1020" s="362" t="s">
        <v>8915</v>
      </c>
      <c r="E1020" s="363" t="s">
        <v>29737</v>
      </c>
    </row>
    <row r="1021" spans="1:5" x14ac:dyDescent="0.25">
      <c r="A1021" s="246" t="str">
        <f t="shared" si="15"/>
        <v>91688</v>
      </c>
      <c r="B1021" s="362" t="s">
        <v>2298</v>
      </c>
      <c r="C1021" s="362" t="s">
        <v>9264</v>
      </c>
      <c r="D1021" s="362" t="s">
        <v>8915</v>
      </c>
      <c r="E1021" s="363" t="s">
        <v>7887</v>
      </c>
    </row>
    <row r="1022" spans="1:5" x14ac:dyDescent="0.25">
      <c r="A1022" s="246" t="str">
        <f t="shared" si="15"/>
        <v>91689</v>
      </c>
      <c r="B1022" s="362" t="s">
        <v>2299</v>
      </c>
      <c r="C1022" s="362" t="s">
        <v>9265</v>
      </c>
      <c r="D1022" s="362" t="s">
        <v>8915</v>
      </c>
      <c r="E1022" s="363" t="s">
        <v>8264</v>
      </c>
    </row>
    <row r="1023" spans="1:5" x14ac:dyDescent="0.25">
      <c r="A1023" s="246" t="str">
        <f t="shared" si="15"/>
        <v>91690</v>
      </c>
      <c r="B1023" s="362" t="s">
        <v>2300</v>
      </c>
      <c r="C1023" s="362" t="s">
        <v>9266</v>
      </c>
      <c r="D1023" s="362" t="s">
        <v>8915</v>
      </c>
      <c r="E1023" s="363" t="s">
        <v>8268</v>
      </c>
    </row>
    <row r="1024" spans="1:5" x14ac:dyDescent="0.25">
      <c r="A1024" s="246" t="str">
        <f t="shared" si="15"/>
        <v>91691</v>
      </c>
      <c r="B1024" s="362" t="s">
        <v>2301</v>
      </c>
      <c r="C1024" s="362" t="s">
        <v>9268</v>
      </c>
      <c r="D1024" s="362" t="s">
        <v>8915</v>
      </c>
      <c r="E1024" s="363" t="s">
        <v>13564</v>
      </c>
    </row>
    <row r="1025" spans="1:5" x14ac:dyDescent="0.25">
      <c r="A1025" s="246" t="str">
        <f t="shared" si="15"/>
        <v>92040</v>
      </c>
      <c r="B1025" s="362" t="s">
        <v>2489</v>
      </c>
      <c r="C1025" s="362" t="s">
        <v>9269</v>
      </c>
      <c r="D1025" s="362" t="s">
        <v>8915</v>
      </c>
      <c r="E1025" s="363" t="s">
        <v>10697</v>
      </c>
    </row>
    <row r="1026" spans="1:5" x14ac:dyDescent="0.25">
      <c r="A1026" s="246" t="str">
        <f t="shared" si="15"/>
        <v>92041</v>
      </c>
      <c r="B1026" s="362" t="s">
        <v>2490</v>
      </c>
      <c r="C1026" s="362" t="s">
        <v>9270</v>
      </c>
      <c r="D1026" s="362" t="s">
        <v>8915</v>
      </c>
      <c r="E1026" s="363" t="s">
        <v>8091</v>
      </c>
    </row>
    <row r="1027" spans="1:5" x14ac:dyDescent="0.25">
      <c r="A1027" s="246" t="str">
        <f t="shared" ref="A1027:A1090" si="16">B1027</f>
        <v>92042</v>
      </c>
      <c r="B1027" s="362" t="s">
        <v>2491</v>
      </c>
      <c r="C1027" s="362" t="s">
        <v>9271</v>
      </c>
      <c r="D1027" s="362" t="s">
        <v>8915</v>
      </c>
      <c r="E1027" s="363" t="s">
        <v>7883</v>
      </c>
    </row>
    <row r="1028" spans="1:5" x14ac:dyDescent="0.25">
      <c r="A1028" s="246" t="str">
        <f t="shared" si="16"/>
        <v>92101</v>
      </c>
      <c r="B1028" s="362" t="s">
        <v>2494</v>
      </c>
      <c r="C1028" s="362" t="s">
        <v>29738</v>
      </c>
      <c r="D1028" s="362" t="s">
        <v>8915</v>
      </c>
      <c r="E1028" s="363" t="s">
        <v>19827</v>
      </c>
    </row>
    <row r="1029" spans="1:5" x14ac:dyDescent="0.25">
      <c r="A1029" s="246" t="str">
        <f t="shared" si="16"/>
        <v>92102</v>
      </c>
      <c r="B1029" s="362" t="s">
        <v>2495</v>
      </c>
      <c r="C1029" s="362" t="s">
        <v>29739</v>
      </c>
      <c r="D1029" s="362" t="s">
        <v>8915</v>
      </c>
      <c r="E1029" s="363" t="s">
        <v>10147</v>
      </c>
    </row>
    <row r="1030" spans="1:5" x14ac:dyDescent="0.25">
      <c r="A1030" s="246" t="str">
        <f t="shared" si="16"/>
        <v>92103</v>
      </c>
      <c r="B1030" s="362" t="s">
        <v>2496</v>
      </c>
      <c r="C1030" s="362" t="s">
        <v>29740</v>
      </c>
      <c r="D1030" s="362" t="s">
        <v>8915</v>
      </c>
      <c r="E1030" s="363" t="s">
        <v>8036</v>
      </c>
    </row>
    <row r="1031" spans="1:5" x14ac:dyDescent="0.25">
      <c r="A1031" s="246" t="str">
        <f t="shared" si="16"/>
        <v>92104</v>
      </c>
      <c r="B1031" s="362" t="s">
        <v>2497</v>
      </c>
      <c r="C1031" s="362" t="s">
        <v>29741</v>
      </c>
      <c r="D1031" s="362" t="s">
        <v>8915</v>
      </c>
      <c r="E1031" s="363" t="s">
        <v>29742</v>
      </c>
    </row>
    <row r="1032" spans="1:5" x14ac:dyDescent="0.25">
      <c r="A1032" s="246" t="str">
        <f t="shared" si="16"/>
        <v>92105</v>
      </c>
      <c r="B1032" s="362" t="s">
        <v>2498</v>
      </c>
      <c r="C1032" s="362" t="s">
        <v>29743</v>
      </c>
      <c r="D1032" s="362" t="s">
        <v>8915</v>
      </c>
      <c r="E1032" s="363" t="s">
        <v>29744</v>
      </c>
    </row>
    <row r="1033" spans="1:5" x14ac:dyDescent="0.25">
      <c r="A1033" s="246" t="str">
        <f t="shared" si="16"/>
        <v>92108</v>
      </c>
      <c r="B1033" s="362" t="s">
        <v>2501</v>
      </c>
      <c r="C1033" s="362" t="s">
        <v>29745</v>
      </c>
      <c r="D1033" s="362" t="s">
        <v>8915</v>
      </c>
      <c r="E1033" s="363" t="s">
        <v>7954</v>
      </c>
    </row>
    <row r="1034" spans="1:5" x14ac:dyDescent="0.25">
      <c r="A1034" s="246" t="str">
        <f t="shared" si="16"/>
        <v>92109</v>
      </c>
      <c r="B1034" s="362" t="s">
        <v>2502</v>
      </c>
      <c r="C1034" s="362" t="s">
        <v>29746</v>
      </c>
      <c r="D1034" s="362" t="s">
        <v>8915</v>
      </c>
      <c r="E1034" s="363" t="s">
        <v>8265</v>
      </c>
    </row>
    <row r="1035" spans="1:5" x14ac:dyDescent="0.25">
      <c r="A1035" s="246" t="str">
        <f t="shared" si="16"/>
        <v>92110</v>
      </c>
      <c r="B1035" s="362" t="s">
        <v>2503</v>
      </c>
      <c r="C1035" s="362" t="s">
        <v>29747</v>
      </c>
      <c r="D1035" s="362" t="s">
        <v>8915</v>
      </c>
      <c r="E1035" s="363" t="s">
        <v>8121</v>
      </c>
    </row>
    <row r="1036" spans="1:5" x14ac:dyDescent="0.25">
      <c r="A1036" s="246" t="str">
        <f t="shared" si="16"/>
        <v>92111</v>
      </c>
      <c r="B1036" s="362" t="s">
        <v>2504</v>
      </c>
      <c r="C1036" s="362" t="s">
        <v>29748</v>
      </c>
      <c r="D1036" s="362" t="s">
        <v>8915</v>
      </c>
      <c r="E1036" s="363" t="s">
        <v>25824</v>
      </c>
    </row>
    <row r="1037" spans="1:5" x14ac:dyDescent="0.25">
      <c r="A1037" s="246" t="str">
        <f t="shared" si="16"/>
        <v>92114</v>
      </c>
      <c r="B1037" s="362" t="s">
        <v>2507</v>
      </c>
      <c r="C1037" s="362" t="s">
        <v>29749</v>
      </c>
      <c r="D1037" s="362" t="s">
        <v>8915</v>
      </c>
      <c r="E1037" s="363" t="s">
        <v>8274</v>
      </c>
    </row>
    <row r="1038" spans="1:5" x14ac:dyDescent="0.25">
      <c r="A1038" s="246" t="str">
        <f t="shared" si="16"/>
        <v>92115</v>
      </c>
      <c r="B1038" s="362" t="s">
        <v>2508</v>
      </c>
      <c r="C1038" s="362" t="s">
        <v>29750</v>
      </c>
      <c r="D1038" s="362" t="s">
        <v>8915</v>
      </c>
      <c r="E1038" s="363" t="s">
        <v>7762</v>
      </c>
    </row>
    <row r="1039" spans="1:5" x14ac:dyDescent="0.25">
      <c r="A1039" s="246" t="str">
        <f t="shared" si="16"/>
        <v>92116</v>
      </c>
      <c r="B1039" s="362" t="s">
        <v>2509</v>
      </c>
      <c r="C1039" s="362" t="s">
        <v>29751</v>
      </c>
      <c r="D1039" s="362" t="s">
        <v>8915</v>
      </c>
      <c r="E1039" s="363" t="s">
        <v>9281</v>
      </c>
    </row>
    <row r="1040" spans="1:5" x14ac:dyDescent="0.25">
      <c r="A1040" s="246" t="str">
        <f t="shared" si="16"/>
        <v>92133</v>
      </c>
      <c r="B1040" s="362" t="s">
        <v>2515</v>
      </c>
      <c r="C1040" s="362" t="s">
        <v>9273</v>
      </c>
      <c r="D1040" s="362" t="s">
        <v>8915</v>
      </c>
      <c r="E1040" s="363" t="s">
        <v>12602</v>
      </c>
    </row>
    <row r="1041" spans="1:5" x14ac:dyDescent="0.25">
      <c r="A1041" s="246" t="str">
        <f t="shared" si="16"/>
        <v>92134</v>
      </c>
      <c r="B1041" s="362" t="s">
        <v>2516</v>
      </c>
      <c r="C1041" s="362" t="s">
        <v>9274</v>
      </c>
      <c r="D1041" s="362" t="s">
        <v>8915</v>
      </c>
      <c r="E1041" s="363" t="s">
        <v>29752</v>
      </c>
    </row>
    <row r="1042" spans="1:5" x14ac:dyDescent="0.25">
      <c r="A1042" s="246" t="str">
        <f t="shared" si="16"/>
        <v>92135</v>
      </c>
      <c r="B1042" s="362" t="s">
        <v>2517</v>
      </c>
      <c r="C1042" s="362" t="s">
        <v>9275</v>
      </c>
      <c r="D1042" s="362" t="s">
        <v>8915</v>
      </c>
      <c r="E1042" s="363" t="s">
        <v>7767</v>
      </c>
    </row>
    <row r="1043" spans="1:5" x14ac:dyDescent="0.25">
      <c r="A1043" s="246" t="str">
        <f t="shared" si="16"/>
        <v>92136</v>
      </c>
      <c r="B1043" s="362" t="s">
        <v>2518</v>
      </c>
      <c r="C1043" s="362" t="s">
        <v>9276</v>
      </c>
      <c r="D1043" s="362" t="s">
        <v>8915</v>
      </c>
      <c r="E1043" s="363" t="s">
        <v>8344</v>
      </c>
    </row>
    <row r="1044" spans="1:5" x14ac:dyDescent="0.25">
      <c r="A1044" s="246" t="str">
        <f t="shared" si="16"/>
        <v>92137</v>
      </c>
      <c r="B1044" s="362" t="s">
        <v>2519</v>
      </c>
      <c r="C1044" s="362" t="s">
        <v>9277</v>
      </c>
      <c r="D1044" s="362" t="s">
        <v>8915</v>
      </c>
      <c r="E1044" s="363" t="s">
        <v>15104</v>
      </c>
    </row>
    <row r="1045" spans="1:5" x14ac:dyDescent="0.25">
      <c r="A1045" s="246" t="str">
        <f t="shared" si="16"/>
        <v>92140</v>
      </c>
      <c r="B1045" s="362" t="s">
        <v>2522</v>
      </c>
      <c r="C1045" s="362" t="s">
        <v>9278</v>
      </c>
      <c r="D1045" s="362" t="s">
        <v>8915</v>
      </c>
      <c r="E1045" s="363" t="s">
        <v>14084</v>
      </c>
    </row>
    <row r="1046" spans="1:5" x14ac:dyDescent="0.25">
      <c r="A1046" s="246" t="str">
        <f t="shared" si="16"/>
        <v>92141</v>
      </c>
      <c r="B1046" s="362" t="s">
        <v>2523</v>
      </c>
      <c r="C1046" s="362" t="s">
        <v>9279</v>
      </c>
      <c r="D1046" s="362" t="s">
        <v>8915</v>
      </c>
      <c r="E1046" s="363" t="s">
        <v>8118</v>
      </c>
    </row>
    <row r="1047" spans="1:5" x14ac:dyDescent="0.25">
      <c r="A1047" s="246" t="str">
        <f t="shared" si="16"/>
        <v>92142</v>
      </c>
      <c r="B1047" s="362" t="s">
        <v>2524</v>
      </c>
      <c r="C1047" s="362" t="s">
        <v>9280</v>
      </c>
      <c r="D1047" s="362" t="s">
        <v>8915</v>
      </c>
      <c r="E1047" s="363" t="s">
        <v>14337</v>
      </c>
    </row>
    <row r="1048" spans="1:5" x14ac:dyDescent="0.25">
      <c r="A1048" s="246" t="str">
        <f t="shared" si="16"/>
        <v>92143</v>
      </c>
      <c r="B1048" s="362" t="s">
        <v>2525</v>
      </c>
      <c r="C1048" s="362" t="s">
        <v>9282</v>
      </c>
      <c r="D1048" s="362" t="s">
        <v>8915</v>
      </c>
      <c r="E1048" s="363" t="s">
        <v>16692</v>
      </c>
    </row>
    <row r="1049" spans="1:5" x14ac:dyDescent="0.25">
      <c r="A1049" s="246" t="str">
        <f t="shared" si="16"/>
        <v>92144</v>
      </c>
      <c r="B1049" s="362" t="s">
        <v>2526</v>
      </c>
      <c r="C1049" s="362" t="s">
        <v>9283</v>
      </c>
      <c r="D1049" s="362" t="s">
        <v>8915</v>
      </c>
      <c r="E1049" s="363" t="s">
        <v>16517</v>
      </c>
    </row>
    <row r="1050" spans="1:5" x14ac:dyDescent="0.25">
      <c r="A1050" s="246" t="str">
        <f t="shared" si="16"/>
        <v>92237</v>
      </c>
      <c r="B1050" s="362" t="s">
        <v>2543</v>
      </c>
      <c r="C1050" s="362" t="s">
        <v>9284</v>
      </c>
      <c r="D1050" s="362" t="s">
        <v>8915</v>
      </c>
      <c r="E1050" s="363" t="s">
        <v>26439</v>
      </c>
    </row>
    <row r="1051" spans="1:5" x14ac:dyDescent="0.25">
      <c r="A1051" s="246" t="str">
        <f t="shared" si="16"/>
        <v>92238</v>
      </c>
      <c r="B1051" s="362" t="s">
        <v>2544</v>
      </c>
      <c r="C1051" s="362" t="s">
        <v>9285</v>
      </c>
      <c r="D1051" s="362" t="s">
        <v>8915</v>
      </c>
      <c r="E1051" s="363" t="s">
        <v>14853</v>
      </c>
    </row>
    <row r="1052" spans="1:5" x14ac:dyDescent="0.25">
      <c r="A1052" s="246" t="str">
        <f t="shared" si="16"/>
        <v>92239</v>
      </c>
      <c r="B1052" s="362" t="s">
        <v>2545</v>
      </c>
      <c r="C1052" s="362" t="s">
        <v>9286</v>
      </c>
      <c r="D1052" s="362" t="s">
        <v>8915</v>
      </c>
      <c r="E1052" s="363" t="s">
        <v>29753</v>
      </c>
    </row>
    <row r="1053" spans="1:5" x14ac:dyDescent="0.25">
      <c r="A1053" s="246" t="str">
        <f t="shared" si="16"/>
        <v>92240</v>
      </c>
      <c r="B1053" s="362" t="s">
        <v>2546</v>
      </c>
      <c r="C1053" s="362" t="s">
        <v>9287</v>
      </c>
      <c r="D1053" s="362" t="s">
        <v>8915</v>
      </c>
      <c r="E1053" s="363" t="s">
        <v>16139</v>
      </c>
    </row>
    <row r="1054" spans="1:5" x14ac:dyDescent="0.25">
      <c r="A1054" s="246" t="str">
        <f t="shared" si="16"/>
        <v>92241</v>
      </c>
      <c r="B1054" s="362" t="s">
        <v>2547</v>
      </c>
      <c r="C1054" s="362" t="s">
        <v>9288</v>
      </c>
      <c r="D1054" s="362" t="s">
        <v>8915</v>
      </c>
      <c r="E1054" s="363" t="s">
        <v>29754</v>
      </c>
    </row>
    <row r="1055" spans="1:5" x14ac:dyDescent="0.25">
      <c r="A1055" s="246" t="str">
        <f t="shared" si="16"/>
        <v>92712</v>
      </c>
      <c r="B1055" s="362" t="s">
        <v>2949</v>
      </c>
      <c r="C1055" s="362" t="s">
        <v>29755</v>
      </c>
      <c r="D1055" s="362" t="s">
        <v>8915</v>
      </c>
      <c r="E1055" s="363" t="s">
        <v>8735</v>
      </c>
    </row>
    <row r="1056" spans="1:5" x14ac:dyDescent="0.25">
      <c r="A1056" s="246" t="str">
        <f t="shared" si="16"/>
        <v>92713</v>
      </c>
      <c r="B1056" s="362" t="s">
        <v>2950</v>
      </c>
      <c r="C1056" s="362" t="s">
        <v>29756</v>
      </c>
      <c r="D1056" s="362" t="s">
        <v>8915</v>
      </c>
      <c r="E1056" s="363" t="s">
        <v>7762</v>
      </c>
    </row>
    <row r="1057" spans="1:5" x14ac:dyDescent="0.25">
      <c r="A1057" s="246" t="str">
        <f t="shared" si="16"/>
        <v>92714</v>
      </c>
      <c r="B1057" s="362" t="s">
        <v>2951</v>
      </c>
      <c r="C1057" s="362" t="s">
        <v>29757</v>
      </c>
      <c r="D1057" s="362" t="s">
        <v>8915</v>
      </c>
      <c r="E1057" s="363" t="s">
        <v>8815</v>
      </c>
    </row>
    <row r="1058" spans="1:5" x14ac:dyDescent="0.25">
      <c r="A1058" s="246" t="str">
        <f t="shared" si="16"/>
        <v>92715</v>
      </c>
      <c r="B1058" s="362" t="s">
        <v>2952</v>
      </c>
      <c r="C1058" s="362" t="s">
        <v>29758</v>
      </c>
      <c r="D1058" s="362" t="s">
        <v>8915</v>
      </c>
      <c r="E1058" s="363" t="s">
        <v>29759</v>
      </c>
    </row>
    <row r="1059" spans="1:5" x14ac:dyDescent="0.25">
      <c r="A1059" s="246" t="str">
        <f t="shared" si="16"/>
        <v>92956</v>
      </c>
      <c r="B1059" s="362" t="s">
        <v>3131</v>
      </c>
      <c r="C1059" s="362" t="s">
        <v>9291</v>
      </c>
      <c r="D1059" s="362" t="s">
        <v>8915</v>
      </c>
      <c r="E1059" s="363" t="s">
        <v>8155</v>
      </c>
    </row>
    <row r="1060" spans="1:5" x14ac:dyDescent="0.25">
      <c r="A1060" s="246" t="str">
        <f t="shared" si="16"/>
        <v>92957</v>
      </c>
      <c r="B1060" s="362" t="s">
        <v>3132</v>
      </c>
      <c r="C1060" s="362" t="s">
        <v>9292</v>
      </c>
      <c r="D1060" s="362" t="s">
        <v>8915</v>
      </c>
      <c r="E1060" s="363" t="s">
        <v>8120</v>
      </c>
    </row>
    <row r="1061" spans="1:5" x14ac:dyDescent="0.25">
      <c r="A1061" s="246" t="str">
        <f t="shared" si="16"/>
        <v>92958</v>
      </c>
      <c r="B1061" s="362" t="s">
        <v>3133</v>
      </c>
      <c r="C1061" s="362" t="s">
        <v>9293</v>
      </c>
      <c r="D1061" s="362" t="s">
        <v>8915</v>
      </c>
      <c r="E1061" s="363" t="s">
        <v>26541</v>
      </c>
    </row>
    <row r="1062" spans="1:5" x14ac:dyDescent="0.25">
      <c r="A1062" s="246" t="str">
        <f t="shared" si="16"/>
        <v>92959</v>
      </c>
      <c r="B1062" s="362" t="s">
        <v>3134</v>
      </c>
      <c r="C1062" s="362" t="s">
        <v>9294</v>
      </c>
      <c r="D1062" s="362" t="s">
        <v>8915</v>
      </c>
      <c r="E1062" s="363" t="s">
        <v>15474</v>
      </c>
    </row>
    <row r="1063" spans="1:5" x14ac:dyDescent="0.25">
      <c r="A1063" s="246" t="str">
        <f t="shared" si="16"/>
        <v>92963</v>
      </c>
      <c r="B1063" s="362" t="s">
        <v>3137</v>
      </c>
      <c r="C1063" s="362" t="s">
        <v>9296</v>
      </c>
      <c r="D1063" s="362" t="s">
        <v>8915</v>
      </c>
      <c r="E1063" s="363" t="s">
        <v>16558</v>
      </c>
    </row>
    <row r="1064" spans="1:5" x14ac:dyDescent="0.25">
      <c r="A1064" s="246" t="str">
        <f t="shared" si="16"/>
        <v>92964</v>
      </c>
      <c r="B1064" s="362" t="s">
        <v>3138</v>
      </c>
      <c r="C1064" s="362" t="s">
        <v>9297</v>
      </c>
      <c r="D1064" s="362" t="s">
        <v>8915</v>
      </c>
      <c r="E1064" s="363" t="s">
        <v>7844</v>
      </c>
    </row>
    <row r="1065" spans="1:5" x14ac:dyDescent="0.25">
      <c r="A1065" s="246" t="str">
        <f t="shared" si="16"/>
        <v>92965</v>
      </c>
      <c r="B1065" s="362" t="s">
        <v>3139</v>
      </c>
      <c r="C1065" s="362" t="s">
        <v>9298</v>
      </c>
      <c r="D1065" s="362" t="s">
        <v>8915</v>
      </c>
      <c r="E1065" s="363" t="s">
        <v>22134</v>
      </c>
    </row>
    <row r="1066" spans="1:5" x14ac:dyDescent="0.25">
      <c r="A1066" s="246" t="str">
        <f t="shared" si="16"/>
        <v>93220</v>
      </c>
      <c r="B1066" s="362" t="s">
        <v>3277</v>
      </c>
      <c r="C1066" s="362" t="s">
        <v>9299</v>
      </c>
      <c r="D1066" s="362" t="s">
        <v>8915</v>
      </c>
      <c r="E1066" s="363" t="s">
        <v>29760</v>
      </c>
    </row>
    <row r="1067" spans="1:5" x14ac:dyDescent="0.25">
      <c r="A1067" s="246" t="str">
        <f t="shared" si="16"/>
        <v>93221</v>
      </c>
      <c r="B1067" s="362" t="s">
        <v>3278</v>
      </c>
      <c r="C1067" s="362" t="s">
        <v>9300</v>
      </c>
      <c r="D1067" s="362" t="s">
        <v>8915</v>
      </c>
      <c r="E1067" s="363" t="s">
        <v>29761</v>
      </c>
    </row>
    <row r="1068" spans="1:5" x14ac:dyDescent="0.25">
      <c r="A1068" s="246" t="str">
        <f t="shared" si="16"/>
        <v>93222</v>
      </c>
      <c r="B1068" s="362" t="s">
        <v>3279</v>
      </c>
      <c r="C1068" s="362" t="s">
        <v>9301</v>
      </c>
      <c r="D1068" s="362" t="s">
        <v>8915</v>
      </c>
      <c r="E1068" s="363" t="s">
        <v>29762</v>
      </c>
    </row>
    <row r="1069" spans="1:5" x14ac:dyDescent="0.25">
      <c r="A1069" s="246" t="str">
        <f t="shared" si="16"/>
        <v>93223</v>
      </c>
      <c r="B1069" s="362" t="s">
        <v>3280</v>
      </c>
      <c r="C1069" s="362" t="s">
        <v>9302</v>
      </c>
      <c r="D1069" s="362" t="s">
        <v>8915</v>
      </c>
      <c r="E1069" s="363" t="s">
        <v>29763</v>
      </c>
    </row>
    <row r="1070" spans="1:5" x14ac:dyDescent="0.25">
      <c r="A1070" s="246" t="str">
        <f t="shared" si="16"/>
        <v>93229</v>
      </c>
      <c r="B1070" s="362" t="s">
        <v>3283</v>
      </c>
      <c r="C1070" s="362" t="s">
        <v>15954</v>
      </c>
      <c r="D1070" s="362" t="s">
        <v>8915</v>
      </c>
      <c r="E1070" s="363" t="s">
        <v>9169</v>
      </c>
    </row>
    <row r="1071" spans="1:5" x14ac:dyDescent="0.25">
      <c r="A1071" s="246" t="str">
        <f t="shared" si="16"/>
        <v>93230</v>
      </c>
      <c r="B1071" s="362" t="s">
        <v>3284</v>
      </c>
      <c r="C1071" s="362" t="s">
        <v>15955</v>
      </c>
      <c r="D1071" s="362" t="s">
        <v>8915</v>
      </c>
      <c r="E1071" s="363" t="s">
        <v>7955</v>
      </c>
    </row>
    <row r="1072" spans="1:5" x14ac:dyDescent="0.25">
      <c r="A1072" s="246" t="str">
        <f t="shared" si="16"/>
        <v>93231</v>
      </c>
      <c r="B1072" s="362" t="s">
        <v>3285</v>
      </c>
      <c r="C1072" s="362" t="s">
        <v>15956</v>
      </c>
      <c r="D1072" s="362" t="s">
        <v>8915</v>
      </c>
      <c r="E1072" s="363" t="s">
        <v>7756</v>
      </c>
    </row>
    <row r="1073" spans="1:5" x14ac:dyDescent="0.25">
      <c r="A1073" s="246" t="str">
        <f t="shared" si="16"/>
        <v>93232</v>
      </c>
      <c r="B1073" s="362" t="s">
        <v>3286</v>
      </c>
      <c r="C1073" s="362" t="s">
        <v>15957</v>
      </c>
      <c r="D1073" s="362" t="s">
        <v>8915</v>
      </c>
      <c r="E1073" s="363" t="s">
        <v>13004</v>
      </c>
    </row>
    <row r="1074" spans="1:5" x14ac:dyDescent="0.25">
      <c r="A1074" s="246" t="str">
        <f t="shared" si="16"/>
        <v>93235</v>
      </c>
      <c r="B1074" s="362" t="s">
        <v>3289</v>
      </c>
      <c r="C1074" s="362" t="s">
        <v>9303</v>
      </c>
      <c r="D1074" s="362" t="s">
        <v>8915</v>
      </c>
      <c r="E1074" s="363" t="s">
        <v>29764</v>
      </c>
    </row>
    <row r="1075" spans="1:5" x14ac:dyDescent="0.25">
      <c r="A1075" s="246" t="str">
        <f t="shared" si="16"/>
        <v>93238</v>
      </c>
      <c r="B1075" s="362" t="s">
        <v>3290</v>
      </c>
      <c r="C1075" s="362" t="s">
        <v>9304</v>
      </c>
      <c r="D1075" s="362" t="s">
        <v>8915</v>
      </c>
      <c r="E1075" s="363" t="s">
        <v>13014</v>
      </c>
    </row>
    <row r="1076" spans="1:5" x14ac:dyDescent="0.25">
      <c r="A1076" s="246" t="str">
        <f t="shared" si="16"/>
        <v>93239</v>
      </c>
      <c r="B1076" s="362" t="s">
        <v>3291</v>
      </c>
      <c r="C1076" s="362" t="s">
        <v>9305</v>
      </c>
      <c r="D1076" s="362" t="s">
        <v>8915</v>
      </c>
      <c r="E1076" s="363" t="s">
        <v>8064</v>
      </c>
    </row>
    <row r="1077" spans="1:5" x14ac:dyDescent="0.25">
      <c r="A1077" s="246" t="str">
        <f t="shared" si="16"/>
        <v>93240</v>
      </c>
      <c r="B1077" s="362" t="s">
        <v>3292</v>
      </c>
      <c r="C1077" s="362" t="s">
        <v>9306</v>
      </c>
      <c r="D1077" s="362" t="s">
        <v>8915</v>
      </c>
      <c r="E1077" s="363" t="s">
        <v>14080</v>
      </c>
    </row>
    <row r="1078" spans="1:5" x14ac:dyDescent="0.25">
      <c r="A1078" s="246" t="str">
        <f t="shared" si="16"/>
        <v>93267</v>
      </c>
      <c r="B1078" s="362" t="s">
        <v>3295</v>
      </c>
      <c r="C1078" s="362" t="s">
        <v>29765</v>
      </c>
      <c r="D1078" s="362" t="s">
        <v>8915</v>
      </c>
      <c r="E1078" s="363" t="s">
        <v>29766</v>
      </c>
    </row>
    <row r="1079" spans="1:5" x14ac:dyDescent="0.25">
      <c r="A1079" s="246" t="str">
        <f t="shared" si="16"/>
        <v>93269</v>
      </c>
      <c r="B1079" s="362" t="s">
        <v>3296</v>
      </c>
      <c r="C1079" s="362" t="s">
        <v>29767</v>
      </c>
      <c r="D1079" s="362" t="s">
        <v>8915</v>
      </c>
      <c r="E1079" s="363" t="s">
        <v>23577</v>
      </c>
    </row>
    <row r="1080" spans="1:5" x14ac:dyDescent="0.25">
      <c r="A1080" s="246" t="str">
        <f t="shared" si="16"/>
        <v>93270</v>
      </c>
      <c r="B1080" s="362" t="s">
        <v>3297</v>
      </c>
      <c r="C1080" s="362" t="s">
        <v>29768</v>
      </c>
      <c r="D1080" s="362" t="s">
        <v>8915</v>
      </c>
      <c r="E1080" s="363" t="s">
        <v>29766</v>
      </c>
    </row>
    <row r="1081" spans="1:5" x14ac:dyDescent="0.25">
      <c r="A1081" s="246" t="str">
        <f t="shared" si="16"/>
        <v>93271</v>
      </c>
      <c r="B1081" s="362" t="s">
        <v>3298</v>
      </c>
      <c r="C1081" s="362" t="s">
        <v>29769</v>
      </c>
      <c r="D1081" s="362" t="s">
        <v>8915</v>
      </c>
      <c r="E1081" s="363" t="s">
        <v>7897</v>
      </c>
    </row>
    <row r="1082" spans="1:5" x14ac:dyDescent="0.25">
      <c r="A1082" s="246" t="str">
        <f t="shared" si="16"/>
        <v>93277</v>
      </c>
      <c r="B1082" s="362" t="s">
        <v>3301</v>
      </c>
      <c r="C1082" s="362" t="s">
        <v>9307</v>
      </c>
      <c r="D1082" s="362" t="s">
        <v>8915</v>
      </c>
      <c r="E1082" s="363" t="s">
        <v>9025</v>
      </c>
    </row>
    <row r="1083" spans="1:5" x14ac:dyDescent="0.25">
      <c r="A1083" s="246" t="str">
        <f t="shared" si="16"/>
        <v>93278</v>
      </c>
      <c r="B1083" s="362" t="s">
        <v>3302</v>
      </c>
      <c r="C1083" s="362" t="s">
        <v>9308</v>
      </c>
      <c r="D1083" s="362" t="s">
        <v>8915</v>
      </c>
      <c r="E1083" s="363" t="s">
        <v>8109</v>
      </c>
    </row>
    <row r="1084" spans="1:5" x14ac:dyDescent="0.25">
      <c r="A1084" s="246" t="str">
        <f t="shared" si="16"/>
        <v>93279</v>
      </c>
      <c r="B1084" s="362" t="s">
        <v>3303</v>
      </c>
      <c r="C1084" s="362" t="s">
        <v>9309</v>
      </c>
      <c r="D1084" s="362" t="s">
        <v>8915</v>
      </c>
      <c r="E1084" s="363" t="s">
        <v>8105</v>
      </c>
    </row>
    <row r="1085" spans="1:5" x14ac:dyDescent="0.25">
      <c r="A1085" s="246" t="str">
        <f t="shared" si="16"/>
        <v>93280</v>
      </c>
      <c r="B1085" s="362" t="s">
        <v>3304</v>
      </c>
      <c r="C1085" s="362" t="s">
        <v>9310</v>
      </c>
      <c r="D1085" s="362" t="s">
        <v>8915</v>
      </c>
      <c r="E1085" s="363" t="s">
        <v>7861</v>
      </c>
    </row>
    <row r="1086" spans="1:5" x14ac:dyDescent="0.25">
      <c r="A1086" s="246" t="str">
        <f t="shared" si="16"/>
        <v>93283</v>
      </c>
      <c r="B1086" s="362" t="s">
        <v>3307</v>
      </c>
      <c r="C1086" s="362" t="s">
        <v>9311</v>
      </c>
      <c r="D1086" s="362" t="s">
        <v>8915</v>
      </c>
      <c r="E1086" s="363" t="s">
        <v>17864</v>
      </c>
    </row>
    <row r="1087" spans="1:5" x14ac:dyDescent="0.25">
      <c r="A1087" s="246" t="str">
        <f t="shared" si="16"/>
        <v>93284</v>
      </c>
      <c r="B1087" s="362" t="s">
        <v>3308</v>
      </c>
      <c r="C1087" s="362" t="s">
        <v>9312</v>
      </c>
      <c r="D1087" s="362" t="s">
        <v>8915</v>
      </c>
      <c r="E1087" s="363" t="s">
        <v>29770</v>
      </c>
    </row>
    <row r="1088" spans="1:5" x14ac:dyDescent="0.25">
      <c r="A1088" s="246" t="str">
        <f t="shared" si="16"/>
        <v>93285</v>
      </c>
      <c r="B1088" s="362" t="s">
        <v>3309</v>
      </c>
      <c r="C1088" s="362" t="s">
        <v>9313</v>
      </c>
      <c r="D1088" s="362" t="s">
        <v>8915</v>
      </c>
      <c r="E1088" s="363" t="s">
        <v>17865</v>
      </c>
    </row>
    <row r="1089" spans="1:5" x14ac:dyDescent="0.25">
      <c r="A1089" s="246" t="str">
        <f t="shared" si="16"/>
        <v>93286</v>
      </c>
      <c r="B1089" s="362" t="s">
        <v>3310</v>
      </c>
      <c r="C1089" s="362" t="s">
        <v>9314</v>
      </c>
      <c r="D1089" s="362" t="s">
        <v>8915</v>
      </c>
      <c r="E1089" s="363" t="s">
        <v>21851</v>
      </c>
    </row>
    <row r="1090" spans="1:5" x14ac:dyDescent="0.25">
      <c r="A1090" s="246" t="str">
        <f t="shared" si="16"/>
        <v>93296</v>
      </c>
      <c r="B1090" s="362" t="s">
        <v>3313</v>
      </c>
      <c r="C1090" s="362" t="s">
        <v>9315</v>
      </c>
      <c r="D1090" s="362" t="s">
        <v>8915</v>
      </c>
      <c r="E1090" s="363" t="s">
        <v>12649</v>
      </c>
    </row>
    <row r="1091" spans="1:5" x14ac:dyDescent="0.25">
      <c r="A1091" s="246" t="str">
        <f t="shared" ref="A1091:A1154" si="17">B1091</f>
        <v>93397</v>
      </c>
      <c r="B1091" s="362" t="s">
        <v>3330</v>
      </c>
      <c r="C1091" s="362" t="s">
        <v>9316</v>
      </c>
      <c r="D1091" s="362" t="s">
        <v>8915</v>
      </c>
      <c r="E1091" s="363" t="s">
        <v>14859</v>
      </c>
    </row>
    <row r="1092" spans="1:5" x14ac:dyDescent="0.25">
      <c r="A1092" s="246" t="str">
        <f t="shared" si="17"/>
        <v>93398</v>
      </c>
      <c r="B1092" s="362" t="s">
        <v>3331</v>
      </c>
      <c r="C1092" s="362" t="s">
        <v>9317</v>
      </c>
      <c r="D1092" s="362" t="s">
        <v>8915</v>
      </c>
      <c r="E1092" s="363" t="s">
        <v>10700</v>
      </c>
    </row>
    <row r="1093" spans="1:5" x14ac:dyDescent="0.25">
      <c r="A1093" s="246" t="str">
        <f t="shared" si="17"/>
        <v>93399</v>
      </c>
      <c r="B1093" s="362" t="s">
        <v>3332</v>
      </c>
      <c r="C1093" s="362" t="s">
        <v>9318</v>
      </c>
      <c r="D1093" s="362" t="s">
        <v>8915</v>
      </c>
      <c r="E1093" s="363" t="s">
        <v>22422</v>
      </c>
    </row>
    <row r="1094" spans="1:5" x14ac:dyDescent="0.25">
      <c r="A1094" s="246" t="str">
        <f t="shared" si="17"/>
        <v>93400</v>
      </c>
      <c r="B1094" s="362" t="s">
        <v>3333</v>
      </c>
      <c r="C1094" s="362" t="s">
        <v>9319</v>
      </c>
      <c r="D1094" s="362" t="s">
        <v>8915</v>
      </c>
      <c r="E1094" s="363" t="s">
        <v>20437</v>
      </c>
    </row>
    <row r="1095" spans="1:5" x14ac:dyDescent="0.25">
      <c r="A1095" s="246" t="str">
        <f t="shared" si="17"/>
        <v>93401</v>
      </c>
      <c r="B1095" s="362" t="s">
        <v>3334</v>
      </c>
      <c r="C1095" s="362" t="s">
        <v>9320</v>
      </c>
      <c r="D1095" s="362" t="s">
        <v>8915</v>
      </c>
      <c r="E1095" s="363" t="s">
        <v>21105</v>
      </c>
    </row>
    <row r="1096" spans="1:5" x14ac:dyDescent="0.25">
      <c r="A1096" s="246" t="str">
        <f t="shared" si="17"/>
        <v>93404</v>
      </c>
      <c r="B1096" s="362" t="s">
        <v>3337</v>
      </c>
      <c r="C1096" s="362" t="s">
        <v>29771</v>
      </c>
      <c r="D1096" s="362" t="s">
        <v>8915</v>
      </c>
      <c r="E1096" s="363" t="s">
        <v>8081</v>
      </c>
    </row>
    <row r="1097" spans="1:5" x14ac:dyDescent="0.25">
      <c r="A1097" s="246" t="str">
        <f t="shared" si="17"/>
        <v>93405</v>
      </c>
      <c r="B1097" s="362" t="s">
        <v>3338</v>
      </c>
      <c r="C1097" s="362" t="s">
        <v>29772</v>
      </c>
      <c r="D1097" s="362" t="s">
        <v>8915</v>
      </c>
      <c r="E1097" s="363" t="s">
        <v>7768</v>
      </c>
    </row>
    <row r="1098" spans="1:5" x14ac:dyDescent="0.25">
      <c r="A1098" s="246" t="str">
        <f t="shared" si="17"/>
        <v>93406</v>
      </c>
      <c r="B1098" s="362" t="s">
        <v>3339</v>
      </c>
      <c r="C1098" s="362" t="s">
        <v>29773</v>
      </c>
      <c r="D1098" s="362" t="s">
        <v>8915</v>
      </c>
      <c r="E1098" s="363" t="s">
        <v>16406</v>
      </c>
    </row>
    <row r="1099" spans="1:5" x14ac:dyDescent="0.25">
      <c r="A1099" s="246" t="str">
        <f t="shared" si="17"/>
        <v>93407</v>
      </c>
      <c r="B1099" s="362" t="s">
        <v>3340</v>
      </c>
      <c r="C1099" s="362" t="s">
        <v>29774</v>
      </c>
      <c r="D1099" s="362" t="s">
        <v>8915</v>
      </c>
      <c r="E1099" s="363" t="s">
        <v>29775</v>
      </c>
    </row>
    <row r="1100" spans="1:5" x14ac:dyDescent="0.25">
      <c r="A1100" s="246" t="str">
        <f t="shared" si="17"/>
        <v>93411</v>
      </c>
      <c r="B1100" s="362" t="s">
        <v>3343</v>
      </c>
      <c r="C1100" s="362" t="s">
        <v>9322</v>
      </c>
      <c r="D1100" s="362" t="s">
        <v>8915</v>
      </c>
      <c r="E1100" s="363" t="s">
        <v>8276</v>
      </c>
    </row>
    <row r="1101" spans="1:5" x14ac:dyDescent="0.25">
      <c r="A1101" s="246" t="str">
        <f t="shared" si="17"/>
        <v>93412</v>
      </c>
      <c r="B1101" s="362" t="s">
        <v>3344</v>
      </c>
      <c r="C1101" s="362" t="s">
        <v>9323</v>
      </c>
      <c r="D1101" s="362" t="s">
        <v>8915</v>
      </c>
      <c r="E1101" s="363" t="s">
        <v>7763</v>
      </c>
    </row>
    <row r="1102" spans="1:5" x14ac:dyDescent="0.25">
      <c r="A1102" s="246" t="str">
        <f t="shared" si="17"/>
        <v>93413</v>
      </c>
      <c r="B1102" s="362" t="s">
        <v>3345</v>
      </c>
      <c r="C1102" s="362" t="s">
        <v>9324</v>
      </c>
      <c r="D1102" s="362" t="s">
        <v>8915</v>
      </c>
      <c r="E1102" s="363" t="s">
        <v>8105</v>
      </c>
    </row>
    <row r="1103" spans="1:5" x14ac:dyDescent="0.25">
      <c r="A1103" s="246" t="str">
        <f t="shared" si="17"/>
        <v>93414</v>
      </c>
      <c r="B1103" s="362" t="s">
        <v>3346</v>
      </c>
      <c r="C1103" s="362" t="s">
        <v>9325</v>
      </c>
      <c r="D1103" s="362" t="s">
        <v>8915</v>
      </c>
      <c r="E1103" s="363" t="s">
        <v>7993</v>
      </c>
    </row>
    <row r="1104" spans="1:5" x14ac:dyDescent="0.25">
      <c r="A1104" s="246" t="str">
        <f t="shared" si="17"/>
        <v>93417</v>
      </c>
      <c r="B1104" s="362" t="s">
        <v>3349</v>
      </c>
      <c r="C1104" s="362" t="s">
        <v>9326</v>
      </c>
      <c r="D1104" s="362" t="s">
        <v>8915</v>
      </c>
      <c r="E1104" s="363" t="s">
        <v>8029</v>
      </c>
    </row>
    <row r="1105" spans="1:5" x14ac:dyDescent="0.25">
      <c r="A1105" s="246" t="str">
        <f t="shared" si="17"/>
        <v>93418</v>
      </c>
      <c r="B1105" s="362" t="s">
        <v>3350</v>
      </c>
      <c r="C1105" s="362" t="s">
        <v>9328</v>
      </c>
      <c r="D1105" s="362" t="s">
        <v>8915</v>
      </c>
      <c r="E1105" s="363" t="s">
        <v>15067</v>
      </c>
    </row>
    <row r="1106" spans="1:5" x14ac:dyDescent="0.25">
      <c r="A1106" s="246" t="str">
        <f t="shared" si="17"/>
        <v>93419</v>
      </c>
      <c r="B1106" s="362" t="s">
        <v>3351</v>
      </c>
      <c r="C1106" s="362" t="s">
        <v>9329</v>
      </c>
      <c r="D1106" s="362" t="s">
        <v>8915</v>
      </c>
      <c r="E1106" s="363" t="s">
        <v>17617</v>
      </c>
    </row>
    <row r="1107" spans="1:5" x14ac:dyDescent="0.25">
      <c r="A1107" s="246" t="str">
        <f t="shared" si="17"/>
        <v>93420</v>
      </c>
      <c r="B1107" s="362" t="s">
        <v>3352</v>
      </c>
      <c r="C1107" s="362" t="s">
        <v>9330</v>
      </c>
      <c r="D1107" s="362" t="s">
        <v>8915</v>
      </c>
      <c r="E1107" s="363" t="s">
        <v>29776</v>
      </c>
    </row>
    <row r="1108" spans="1:5" x14ac:dyDescent="0.25">
      <c r="A1108" s="246" t="str">
        <f t="shared" si="17"/>
        <v>93423</v>
      </c>
      <c r="B1108" s="362" t="s">
        <v>3355</v>
      </c>
      <c r="C1108" s="362" t="s">
        <v>9331</v>
      </c>
      <c r="D1108" s="362" t="s">
        <v>8915</v>
      </c>
      <c r="E1108" s="363" t="s">
        <v>25761</v>
      </c>
    </row>
    <row r="1109" spans="1:5" x14ac:dyDescent="0.25">
      <c r="A1109" s="246" t="str">
        <f t="shared" si="17"/>
        <v>93424</v>
      </c>
      <c r="B1109" s="362" t="s">
        <v>3356</v>
      </c>
      <c r="C1109" s="362" t="s">
        <v>9332</v>
      </c>
      <c r="D1109" s="362" t="s">
        <v>8915</v>
      </c>
      <c r="E1109" s="363" t="s">
        <v>14923</v>
      </c>
    </row>
    <row r="1110" spans="1:5" x14ac:dyDescent="0.25">
      <c r="A1110" s="246" t="str">
        <f t="shared" si="17"/>
        <v>93425</v>
      </c>
      <c r="B1110" s="362" t="s">
        <v>3357</v>
      </c>
      <c r="C1110" s="362" t="s">
        <v>9333</v>
      </c>
      <c r="D1110" s="362" t="s">
        <v>8915</v>
      </c>
      <c r="E1110" s="363" t="s">
        <v>29228</v>
      </c>
    </row>
    <row r="1111" spans="1:5" x14ac:dyDescent="0.25">
      <c r="A1111" s="246" t="str">
        <f t="shared" si="17"/>
        <v>93426</v>
      </c>
      <c r="B1111" s="362" t="s">
        <v>3358</v>
      </c>
      <c r="C1111" s="362" t="s">
        <v>9334</v>
      </c>
      <c r="D1111" s="362" t="s">
        <v>8915</v>
      </c>
      <c r="E1111" s="363" t="s">
        <v>29777</v>
      </c>
    </row>
    <row r="1112" spans="1:5" x14ac:dyDescent="0.25">
      <c r="A1112" s="246" t="str">
        <f t="shared" si="17"/>
        <v>93429</v>
      </c>
      <c r="B1112" s="362" t="s">
        <v>3361</v>
      </c>
      <c r="C1112" s="362" t="s">
        <v>29778</v>
      </c>
      <c r="D1112" s="362" t="s">
        <v>8915</v>
      </c>
      <c r="E1112" s="363" t="s">
        <v>29779</v>
      </c>
    </row>
    <row r="1113" spans="1:5" x14ac:dyDescent="0.25">
      <c r="A1113" s="246" t="str">
        <f t="shared" si="17"/>
        <v>93430</v>
      </c>
      <c r="B1113" s="362" t="s">
        <v>3362</v>
      </c>
      <c r="C1113" s="362" t="s">
        <v>29780</v>
      </c>
      <c r="D1113" s="362" t="s">
        <v>8915</v>
      </c>
      <c r="E1113" s="363" t="s">
        <v>29781</v>
      </c>
    </row>
    <row r="1114" spans="1:5" x14ac:dyDescent="0.25">
      <c r="A1114" s="246" t="str">
        <f t="shared" si="17"/>
        <v>93431</v>
      </c>
      <c r="B1114" s="362" t="s">
        <v>3363</v>
      </c>
      <c r="C1114" s="362" t="s">
        <v>29782</v>
      </c>
      <c r="D1114" s="362" t="s">
        <v>8915</v>
      </c>
      <c r="E1114" s="363" t="s">
        <v>29783</v>
      </c>
    </row>
    <row r="1115" spans="1:5" x14ac:dyDescent="0.25">
      <c r="A1115" s="246" t="str">
        <f t="shared" si="17"/>
        <v>93432</v>
      </c>
      <c r="B1115" s="362" t="s">
        <v>3364</v>
      </c>
      <c r="C1115" s="362" t="s">
        <v>29784</v>
      </c>
      <c r="D1115" s="362" t="s">
        <v>8915</v>
      </c>
      <c r="E1115" s="363" t="s">
        <v>29785</v>
      </c>
    </row>
    <row r="1116" spans="1:5" x14ac:dyDescent="0.25">
      <c r="A1116" s="246" t="str">
        <f t="shared" si="17"/>
        <v>93435</v>
      </c>
      <c r="B1116" s="362" t="s">
        <v>3367</v>
      </c>
      <c r="C1116" s="362" t="s">
        <v>29786</v>
      </c>
      <c r="D1116" s="362" t="s">
        <v>8915</v>
      </c>
      <c r="E1116" s="363" t="s">
        <v>8336</v>
      </c>
    </row>
    <row r="1117" spans="1:5" x14ac:dyDescent="0.25">
      <c r="A1117" s="246" t="str">
        <f t="shared" si="17"/>
        <v>93436</v>
      </c>
      <c r="B1117" s="362" t="s">
        <v>3368</v>
      </c>
      <c r="C1117" s="362" t="s">
        <v>29787</v>
      </c>
      <c r="D1117" s="362" t="s">
        <v>8915</v>
      </c>
      <c r="E1117" s="363" t="s">
        <v>14166</v>
      </c>
    </row>
    <row r="1118" spans="1:5" x14ac:dyDescent="0.25">
      <c r="A1118" s="246" t="str">
        <f t="shared" si="17"/>
        <v>93437</v>
      </c>
      <c r="B1118" s="362" t="s">
        <v>3369</v>
      </c>
      <c r="C1118" s="362" t="s">
        <v>29788</v>
      </c>
      <c r="D1118" s="362" t="s">
        <v>8915</v>
      </c>
      <c r="E1118" s="363" t="s">
        <v>8336</v>
      </c>
    </row>
    <row r="1119" spans="1:5" x14ac:dyDescent="0.25">
      <c r="A1119" s="246" t="str">
        <f t="shared" si="17"/>
        <v>93438</v>
      </c>
      <c r="B1119" s="362" t="s">
        <v>3370</v>
      </c>
      <c r="C1119" s="362" t="s">
        <v>29789</v>
      </c>
      <c r="D1119" s="362" t="s">
        <v>8915</v>
      </c>
      <c r="E1119" s="363" t="s">
        <v>29790</v>
      </c>
    </row>
    <row r="1120" spans="1:5" x14ac:dyDescent="0.25">
      <c r="A1120" s="246" t="str">
        <f t="shared" si="17"/>
        <v>95114</v>
      </c>
      <c r="B1120" s="362" t="s">
        <v>3767</v>
      </c>
      <c r="C1120" s="362" t="s">
        <v>9335</v>
      </c>
      <c r="D1120" s="362" t="s">
        <v>8915</v>
      </c>
      <c r="E1120" s="363" t="s">
        <v>7768</v>
      </c>
    </row>
    <row r="1121" spans="1:5" x14ac:dyDescent="0.25">
      <c r="A1121" s="246" t="str">
        <f t="shared" si="17"/>
        <v>95115</v>
      </c>
      <c r="B1121" s="362" t="s">
        <v>3768</v>
      </c>
      <c r="C1121" s="362" t="s">
        <v>9336</v>
      </c>
      <c r="D1121" s="362" t="s">
        <v>8915</v>
      </c>
      <c r="E1121" s="363" t="s">
        <v>14333</v>
      </c>
    </row>
    <row r="1122" spans="1:5" x14ac:dyDescent="0.25">
      <c r="A1122" s="246" t="str">
        <f t="shared" si="17"/>
        <v>95116</v>
      </c>
      <c r="B1122" s="362" t="s">
        <v>3769</v>
      </c>
      <c r="C1122" s="362" t="s">
        <v>9337</v>
      </c>
      <c r="D1122" s="362" t="s">
        <v>8915</v>
      </c>
      <c r="E1122" s="363" t="s">
        <v>22614</v>
      </c>
    </row>
    <row r="1123" spans="1:5" x14ac:dyDescent="0.25">
      <c r="A1123" s="246" t="str">
        <f t="shared" si="17"/>
        <v>95117</v>
      </c>
      <c r="B1123" s="362" t="s">
        <v>3770</v>
      </c>
      <c r="C1123" s="362" t="s">
        <v>9339</v>
      </c>
      <c r="D1123" s="362" t="s">
        <v>8915</v>
      </c>
      <c r="E1123" s="363" t="s">
        <v>15046</v>
      </c>
    </row>
    <row r="1124" spans="1:5" x14ac:dyDescent="0.25">
      <c r="A1124" s="246" t="str">
        <f t="shared" si="17"/>
        <v>95118</v>
      </c>
      <c r="B1124" s="362" t="s">
        <v>3771</v>
      </c>
      <c r="C1124" s="362" t="s">
        <v>9340</v>
      </c>
      <c r="D1124" s="362" t="s">
        <v>8915</v>
      </c>
      <c r="E1124" s="363" t="s">
        <v>21122</v>
      </c>
    </row>
    <row r="1125" spans="1:5" x14ac:dyDescent="0.25">
      <c r="A1125" s="246" t="str">
        <f t="shared" si="17"/>
        <v>95119</v>
      </c>
      <c r="B1125" s="362" t="s">
        <v>3772</v>
      </c>
      <c r="C1125" s="362" t="s">
        <v>9342</v>
      </c>
      <c r="D1125" s="362" t="s">
        <v>8915</v>
      </c>
      <c r="E1125" s="363" t="s">
        <v>14172</v>
      </c>
    </row>
    <row r="1126" spans="1:5" x14ac:dyDescent="0.25">
      <c r="A1126" s="246" t="str">
        <f t="shared" si="17"/>
        <v>95120</v>
      </c>
      <c r="B1126" s="362" t="s">
        <v>3773</v>
      </c>
      <c r="C1126" s="362" t="s">
        <v>9343</v>
      </c>
      <c r="D1126" s="362" t="s">
        <v>8915</v>
      </c>
      <c r="E1126" s="363" t="s">
        <v>20596</v>
      </c>
    </row>
    <row r="1127" spans="1:5" x14ac:dyDescent="0.25">
      <c r="A1127" s="246" t="str">
        <f t="shared" si="17"/>
        <v>95123</v>
      </c>
      <c r="B1127" s="362" t="s">
        <v>3776</v>
      </c>
      <c r="C1127" s="362" t="s">
        <v>9344</v>
      </c>
      <c r="D1127" s="362" t="s">
        <v>8915</v>
      </c>
      <c r="E1127" s="363" t="s">
        <v>13349</v>
      </c>
    </row>
    <row r="1128" spans="1:5" x14ac:dyDescent="0.25">
      <c r="A1128" s="246" t="str">
        <f t="shared" si="17"/>
        <v>95124</v>
      </c>
      <c r="B1128" s="362" t="s">
        <v>3777</v>
      </c>
      <c r="C1128" s="362" t="s">
        <v>9345</v>
      </c>
      <c r="D1128" s="362" t="s">
        <v>8915</v>
      </c>
      <c r="E1128" s="363" t="s">
        <v>20173</v>
      </c>
    </row>
    <row r="1129" spans="1:5" x14ac:dyDescent="0.25">
      <c r="A1129" s="246" t="str">
        <f t="shared" si="17"/>
        <v>95125</v>
      </c>
      <c r="B1129" s="362" t="s">
        <v>3778</v>
      </c>
      <c r="C1129" s="362" t="s">
        <v>9346</v>
      </c>
      <c r="D1129" s="362" t="s">
        <v>8915</v>
      </c>
      <c r="E1129" s="363" t="s">
        <v>13353</v>
      </c>
    </row>
    <row r="1130" spans="1:5" x14ac:dyDescent="0.25">
      <c r="A1130" s="246" t="str">
        <f t="shared" si="17"/>
        <v>95126</v>
      </c>
      <c r="B1130" s="362" t="s">
        <v>3779</v>
      </c>
      <c r="C1130" s="362" t="s">
        <v>9347</v>
      </c>
      <c r="D1130" s="362" t="s">
        <v>8915</v>
      </c>
      <c r="E1130" s="363" t="s">
        <v>29791</v>
      </c>
    </row>
    <row r="1131" spans="1:5" x14ac:dyDescent="0.25">
      <c r="A1131" s="246" t="str">
        <f t="shared" si="17"/>
        <v>95129</v>
      </c>
      <c r="B1131" s="362" t="s">
        <v>3782</v>
      </c>
      <c r="C1131" s="362" t="s">
        <v>9348</v>
      </c>
      <c r="D1131" s="362" t="s">
        <v>8915</v>
      </c>
      <c r="E1131" s="363" t="s">
        <v>29792</v>
      </c>
    </row>
    <row r="1132" spans="1:5" x14ac:dyDescent="0.25">
      <c r="A1132" s="246" t="str">
        <f t="shared" si="17"/>
        <v>95130</v>
      </c>
      <c r="B1132" s="362" t="s">
        <v>3783</v>
      </c>
      <c r="C1132" s="362" t="s">
        <v>9349</v>
      </c>
      <c r="D1132" s="362" t="s">
        <v>8915</v>
      </c>
      <c r="E1132" s="363" t="s">
        <v>8377</v>
      </c>
    </row>
    <row r="1133" spans="1:5" x14ac:dyDescent="0.25">
      <c r="A1133" s="246" t="str">
        <f t="shared" si="17"/>
        <v>95131</v>
      </c>
      <c r="B1133" s="362" t="s">
        <v>3784</v>
      </c>
      <c r="C1133" s="362" t="s">
        <v>9350</v>
      </c>
      <c r="D1133" s="362" t="s">
        <v>8915</v>
      </c>
      <c r="E1133" s="363" t="s">
        <v>18515</v>
      </c>
    </row>
    <row r="1134" spans="1:5" x14ac:dyDescent="0.25">
      <c r="A1134" s="246" t="str">
        <f t="shared" si="17"/>
        <v>95132</v>
      </c>
      <c r="B1134" s="362" t="s">
        <v>3785</v>
      </c>
      <c r="C1134" s="362" t="s">
        <v>9351</v>
      </c>
      <c r="D1134" s="362" t="s">
        <v>8915</v>
      </c>
      <c r="E1134" s="363" t="s">
        <v>28064</v>
      </c>
    </row>
    <row r="1135" spans="1:5" x14ac:dyDescent="0.25">
      <c r="A1135" s="246" t="str">
        <f t="shared" si="17"/>
        <v>95136</v>
      </c>
      <c r="B1135" s="362" t="s">
        <v>3787</v>
      </c>
      <c r="C1135" s="362" t="s">
        <v>9352</v>
      </c>
      <c r="D1135" s="362" t="s">
        <v>8915</v>
      </c>
      <c r="E1135" s="363" t="s">
        <v>9024</v>
      </c>
    </row>
    <row r="1136" spans="1:5" x14ac:dyDescent="0.25">
      <c r="A1136" s="246" t="str">
        <f t="shared" si="17"/>
        <v>95137</v>
      </c>
      <c r="B1136" s="362" t="s">
        <v>3788</v>
      </c>
      <c r="C1136" s="362" t="s">
        <v>9353</v>
      </c>
      <c r="D1136" s="362" t="s">
        <v>8915</v>
      </c>
      <c r="E1136" s="363" t="s">
        <v>8107</v>
      </c>
    </row>
    <row r="1137" spans="1:5" x14ac:dyDescent="0.25">
      <c r="A1137" s="246" t="str">
        <f t="shared" si="17"/>
        <v>95138</v>
      </c>
      <c r="B1137" s="362" t="s">
        <v>3789</v>
      </c>
      <c r="C1137" s="362" t="s">
        <v>9354</v>
      </c>
      <c r="D1137" s="362" t="s">
        <v>8915</v>
      </c>
      <c r="E1137" s="363" t="s">
        <v>8264</v>
      </c>
    </row>
    <row r="1138" spans="1:5" x14ac:dyDescent="0.25">
      <c r="A1138" s="246" t="str">
        <f t="shared" si="17"/>
        <v>95208</v>
      </c>
      <c r="B1138" s="362" t="s">
        <v>3792</v>
      </c>
      <c r="C1138" s="362" t="s">
        <v>29793</v>
      </c>
      <c r="D1138" s="362" t="s">
        <v>8915</v>
      </c>
      <c r="E1138" s="363" t="s">
        <v>29794</v>
      </c>
    </row>
    <row r="1139" spans="1:5" x14ac:dyDescent="0.25">
      <c r="A1139" s="246" t="str">
        <f t="shared" si="17"/>
        <v>95209</v>
      </c>
      <c r="B1139" s="362" t="s">
        <v>3793</v>
      </c>
      <c r="C1139" s="362" t="s">
        <v>29795</v>
      </c>
      <c r="D1139" s="362" t="s">
        <v>8915</v>
      </c>
      <c r="E1139" s="363" t="s">
        <v>8355</v>
      </c>
    </row>
    <row r="1140" spans="1:5" x14ac:dyDescent="0.25">
      <c r="A1140" s="246" t="str">
        <f t="shared" si="17"/>
        <v>95210</v>
      </c>
      <c r="B1140" s="362" t="s">
        <v>3794</v>
      </c>
      <c r="C1140" s="362" t="s">
        <v>29796</v>
      </c>
      <c r="D1140" s="362" t="s">
        <v>8915</v>
      </c>
      <c r="E1140" s="363" t="s">
        <v>29794</v>
      </c>
    </row>
    <row r="1141" spans="1:5" x14ac:dyDescent="0.25">
      <c r="A1141" s="246" t="str">
        <f t="shared" si="17"/>
        <v>95211</v>
      </c>
      <c r="B1141" s="362" t="s">
        <v>3795</v>
      </c>
      <c r="C1141" s="362" t="s">
        <v>29797</v>
      </c>
      <c r="D1141" s="362" t="s">
        <v>8915</v>
      </c>
      <c r="E1141" s="363" t="s">
        <v>7897</v>
      </c>
    </row>
    <row r="1142" spans="1:5" x14ac:dyDescent="0.25">
      <c r="A1142" s="246" t="str">
        <f t="shared" si="17"/>
        <v>95217</v>
      </c>
      <c r="B1142" s="362" t="s">
        <v>3798</v>
      </c>
      <c r="C1142" s="362" t="s">
        <v>29798</v>
      </c>
      <c r="D1142" s="362" t="s">
        <v>8915</v>
      </c>
      <c r="E1142" s="363" t="s">
        <v>7795</v>
      </c>
    </row>
    <row r="1143" spans="1:5" x14ac:dyDescent="0.25">
      <c r="A1143" s="246" t="str">
        <f t="shared" si="17"/>
        <v>95255</v>
      </c>
      <c r="B1143" s="362" t="s">
        <v>3808</v>
      </c>
      <c r="C1143" s="362" t="s">
        <v>9355</v>
      </c>
      <c r="D1143" s="362" t="s">
        <v>8915</v>
      </c>
      <c r="E1143" s="363" t="s">
        <v>8242</v>
      </c>
    </row>
    <row r="1144" spans="1:5" x14ac:dyDescent="0.25">
      <c r="A1144" s="246" t="str">
        <f t="shared" si="17"/>
        <v>95256</v>
      </c>
      <c r="B1144" s="362" t="s">
        <v>3809</v>
      </c>
      <c r="C1144" s="362" t="s">
        <v>9356</v>
      </c>
      <c r="D1144" s="362" t="s">
        <v>8915</v>
      </c>
      <c r="E1144" s="363" t="s">
        <v>17635</v>
      </c>
    </row>
    <row r="1145" spans="1:5" x14ac:dyDescent="0.25">
      <c r="A1145" s="246" t="str">
        <f t="shared" si="17"/>
        <v>95257</v>
      </c>
      <c r="B1145" s="362" t="s">
        <v>3810</v>
      </c>
      <c r="C1145" s="362" t="s">
        <v>9357</v>
      </c>
      <c r="D1145" s="362" t="s">
        <v>8915</v>
      </c>
      <c r="E1145" s="363" t="s">
        <v>14115</v>
      </c>
    </row>
    <row r="1146" spans="1:5" x14ac:dyDescent="0.25">
      <c r="A1146" s="246" t="str">
        <f t="shared" si="17"/>
        <v>95260</v>
      </c>
      <c r="B1146" s="362" t="s">
        <v>3813</v>
      </c>
      <c r="C1146" s="362" t="s">
        <v>9358</v>
      </c>
      <c r="D1146" s="362" t="s">
        <v>8915</v>
      </c>
      <c r="E1146" s="363" t="s">
        <v>8104</v>
      </c>
    </row>
    <row r="1147" spans="1:5" x14ac:dyDescent="0.25">
      <c r="A1147" s="246" t="str">
        <f t="shared" si="17"/>
        <v>95261</v>
      </c>
      <c r="B1147" s="362" t="s">
        <v>3814</v>
      </c>
      <c r="C1147" s="362" t="s">
        <v>9359</v>
      </c>
      <c r="D1147" s="362" t="s">
        <v>8915</v>
      </c>
      <c r="E1147" s="363" t="s">
        <v>9169</v>
      </c>
    </row>
    <row r="1148" spans="1:5" x14ac:dyDescent="0.25">
      <c r="A1148" s="246" t="str">
        <f t="shared" si="17"/>
        <v>95262</v>
      </c>
      <c r="B1148" s="362" t="s">
        <v>3815</v>
      </c>
      <c r="C1148" s="362" t="s">
        <v>9360</v>
      </c>
      <c r="D1148" s="362" t="s">
        <v>8915</v>
      </c>
      <c r="E1148" s="363" t="s">
        <v>7824</v>
      </c>
    </row>
    <row r="1149" spans="1:5" x14ac:dyDescent="0.25">
      <c r="A1149" s="246" t="str">
        <f t="shared" si="17"/>
        <v>95263</v>
      </c>
      <c r="B1149" s="362" t="s">
        <v>3816</v>
      </c>
      <c r="C1149" s="362" t="s">
        <v>9361</v>
      </c>
      <c r="D1149" s="362" t="s">
        <v>8915</v>
      </c>
      <c r="E1149" s="363" t="s">
        <v>8612</v>
      </c>
    </row>
    <row r="1150" spans="1:5" x14ac:dyDescent="0.25">
      <c r="A1150" s="246" t="str">
        <f t="shared" si="17"/>
        <v>95266</v>
      </c>
      <c r="B1150" s="362" t="s">
        <v>3819</v>
      </c>
      <c r="C1150" s="362" t="s">
        <v>9362</v>
      </c>
      <c r="D1150" s="362" t="s">
        <v>8915</v>
      </c>
      <c r="E1150" s="363" t="s">
        <v>8891</v>
      </c>
    </row>
    <row r="1151" spans="1:5" x14ac:dyDescent="0.25">
      <c r="A1151" s="246" t="str">
        <f t="shared" si="17"/>
        <v>95267</v>
      </c>
      <c r="B1151" s="362" t="s">
        <v>3820</v>
      </c>
      <c r="C1151" s="362" t="s">
        <v>9363</v>
      </c>
      <c r="D1151" s="362" t="s">
        <v>8915</v>
      </c>
      <c r="E1151" s="363" t="s">
        <v>8268</v>
      </c>
    </row>
    <row r="1152" spans="1:5" x14ac:dyDescent="0.25">
      <c r="A1152" s="246" t="str">
        <f t="shared" si="17"/>
        <v>95268</v>
      </c>
      <c r="B1152" s="362" t="s">
        <v>3821</v>
      </c>
      <c r="C1152" s="362" t="s">
        <v>9364</v>
      </c>
      <c r="D1152" s="362" t="s">
        <v>8915</v>
      </c>
      <c r="E1152" s="363" t="s">
        <v>14333</v>
      </c>
    </row>
    <row r="1153" spans="1:5" x14ac:dyDescent="0.25">
      <c r="A1153" s="246" t="str">
        <f t="shared" si="17"/>
        <v>95269</v>
      </c>
      <c r="B1153" s="362" t="s">
        <v>3822</v>
      </c>
      <c r="C1153" s="362" t="s">
        <v>9365</v>
      </c>
      <c r="D1153" s="362" t="s">
        <v>8915</v>
      </c>
      <c r="E1153" s="363" t="s">
        <v>20642</v>
      </c>
    </row>
    <row r="1154" spans="1:5" x14ac:dyDescent="0.25">
      <c r="A1154" s="246" t="str">
        <f t="shared" si="17"/>
        <v>95272</v>
      </c>
      <c r="B1154" s="362" t="s">
        <v>3825</v>
      </c>
      <c r="C1154" s="362" t="s">
        <v>29799</v>
      </c>
      <c r="D1154" s="362" t="s">
        <v>8915</v>
      </c>
      <c r="E1154" s="363" t="s">
        <v>8840</v>
      </c>
    </row>
    <row r="1155" spans="1:5" x14ac:dyDescent="0.25">
      <c r="A1155" s="246" t="str">
        <f t="shared" ref="A1155:A1218" si="18">B1155</f>
        <v>95273</v>
      </c>
      <c r="B1155" s="362" t="s">
        <v>3826</v>
      </c>
      <c r="C1155" s="362" t="s">
        <v>29800</v>
      </c>
      <c r="D1155" s="362" t="s">
        <v>8915</v>
      </c>
      <c r="E1155" s="363" t="s">
        <v>8267</v>
      </c>
    </row>
    <row r="1156" spans="1:5" x14ac:dyDescent="0.25">
      <c r="A1156" s="246" t="str">
        <f t="shared" si="18"/>
        <v>95274</v>
      </c>
      <c r="B1156" s="362" t="s">
        <v>3827</v>
      </c>
      <c r="C1156" s="362" t="s">
        <v>29801</v>
      </c>
      <c r="D1156" s="362" t="s">
        <v>8915</v>
      </c>
      <c r="E1156" s="363" t="s">
        <v>8875</v>
      </c>
    </row>
    <row r="1157" spans="1:5" x14ac:dyDescent="0.25">
      <c r="A1157" s="246" t="str">
        <f t="shared" si="18"/>
        <v>95275</v>
      </c>
      <c r="B1157" s="362" t="s">
        <v>3828</v>
      </c>
      <c r="C1157" s="362" t="s">
        <v>29802</v>
      </c>
      <c r="D1157" s="362" t="s">
        <v>8915</v>
      </c>
      <c r="E1157" s="363" t="s">
        <v>8373</v>
      </c>
    </row>
    <row r="1158" spans="1:5" x14ac:dyDescent="0.25">
      <c r="A1158" s="246" t="str">
        <f t="shared" si="18"/>
        <v>95278</v>
      </c>
      <c r="B1158" s="362" t="s">
        <v>3831</v>
      </c>
      <c r="C1158" s="362" t="s">
        <v>29803</v>
      </c>
      <c r="D1158" s="362" t="s">
        <v>8915</v>
      </c>
      <c r="E1158" s="363" t="s">
        <v>22185</v>
      </c>
    </row>
    <row r="1159" spans="1:5" x14ac:dyDescent="0.25">
      <c r="A1159" s="246" t="str">
        <f t="shared" si="18"/>
        <v>95279</v>
      </c>
      <c r="B1159" s="362" t="s">
        <v>3832</v>
      </c>
      <c r="C1159" s="362" t="s">
        <v>29804</v>
      </c>
      <c r="D1159" s="362" t="s">
        <v>8915</v>
      </c>
      <c r="E1159" s="363" t="s">
        <v>8267</v>
      </c>
    </row>
    <row r="1160" spans="1:5" x14ac:dyDescent="0.25">
      <c r="A1160" s="246" t="str">
        <f t="shared" si="18"/>
        <v>95280</v>
      </c>
      <c r="B1160" s="362" t="s">
        <v>3833</v>
      </c>
      <c r="C1160" s="362" t="s">
        <v>29805</v>
      </c>
      <c r="D1160" s="362" t="s">
        <v>8915</v>
      </c>
      <c r="E1160" s="363" t="s">
        <v>22185</v>
      </c>
    </row>
    <row r="1161" spans="1:5" x14ac:dyDescent="0.25">
      <c r="A1161" s="246" t="str">
        <f t="shared" si="18"/>
        <v>95281</v>
      </c>
      <c r="B1161" s="362" t="s">
        <v>3834</v>
      </c>
      <c r="C1161" s="362" t="s">
        <v>29806</v>
      </c>
      <c r="D1161" s="362" t="s">
        <v>8915</v>
      </c>
      <c r="E1161" s="363" t="s">
        <v>13376</v>
      </c>
    </row>
    <row r="1162" spans="1:5" x14ac:dyDescent="0.25">
      <c r="A1162" s="246" t="str">
        <f t="shared" si="18"/>
        <v>95617</v>
      </c>
      <c r="B1162" s="362" t="s">
        <v>3996</v>
      </c>
      <c r="C1162" s="362" t="s">
        <v>9367</v>
      </c>
      <c r="D1162" s="362" t="s">
        <v>8915</v>
      </c>
      <c r="E1162" s="363" t="s">
        <v>8182</v>
      </c>
    </row>
    <row r="1163" spans="1:5" x14ac:dyDescent="0.25">
      <c r="A1163" s="246" t="str">
        <f t="shared" si="18"/>
        <v>95618</v>
      </c>
      <c r="B1163" s="362" t="s">
        <v>3997</v>
      </c>
      <c r="C1163" s="362" t="s">
        <v>9368</v>
      </c>
      <c r="D1163" s="362" t="s">
        <v>8915</v>
      </c>
      <c r="E1163" s="363" t="s">
        <v>9023</v>
      </c>
    </row>
    <row r="1164" spans="1:5" x14ac:dyDescent="0.25">
      <c r="A1164" s="246" t="str">
        <f t="shared" si="18"/>
        <v>95619</v>
      </c>
      <c r="B1164" s="362" t="s">
        <v>3998</v>
      </c>
      <c r="C1164" s="362" t="s">
        <v>9369</v>
      </c>
      <c r="D1164" s="362" t="s">
        <v>8915</v>
      </c>
      <c r="E1164" s="363" t="s">
        <v>16541</v>
      </c>
    </row>
    <row r="1165" spans="1:5" x14ac:dyDescent="0.25">
      <c r="A1165" s="246" t="str">
        <f t="shared" si="18"/>
        <v>95627</v>
      </c>
      <c r="B1165" s="362" t="s">
        <v>4006</v>
      </c>
      <c r="C1165" s="362" t="s">
        <v>9370</v>
      </c>
      <c r="D1165" s="362" t="s">
        <v>8915</v>
      </c>
      <c r="E1165" s="363" t="s">
        <v>13641</v>
      </c>
    </row>
    <row r="1166" spans="1:5" x14ac:dyDescent="0.25">
      <c r="A1166" s="246" t="str">
        <f t="shared" si="18"/>
        <v>95628</v>
      </c>
      <c r="B1166" s="362" t="s">
        <v>4007</v>
      </c>
      <c r="C1166" s="362" t="s">
        <v>9372</v>
      </c>
      <c r="D1166" s="362" t="s">
        <v>8915</v>
      </c>
      <c r="E1166" s="363" t="s">
        <v>15068</v>
      </c>
    </row>
    <row r="1167" spans="1:5" x14ac:dyDescent="0.25">
      <c r="A1167" s="246" t="str">
        <f t="shared" si="18"/>
        <v>95629</v>
      </c>
      <c r="B1167" s="362" t="s">
        <v>4008</v>
      </c>
      <c r="C1167" s="362" t="s">
        <v>9373</v>
      </c>
      <c r="D1167" s="362" t="s">
        <v>8915</v>
      </c>
      <c r="E1167" s="363" t="s">
        <v>29807</v>
      </c>
    </row>
    <row r="1168" spans="1:5" x14ac:dyDescent="0.25">
      <c r="A1168" s="246" t="str">
        <f t="shared" si="18"/>
        <v>95630</v>
      </c>
      <c r="B1168" s="362" t="s">
        <v>4009</v>
      </c>
      <c r="C1168" s="362" t="s">
        <v>9374</v>
      </c>
      <c r="D1168" s="362" t="s">
        <v>8915</v>
      </c>
      <c r="E1168" s="363" t="s">
        <v>25715</v>
      </c>
    </row>
    <row r="1169" spans="1:5" x14ac:dyDescent="0.25">
      <c r="A1169" s="246" t="str">
        <f t="shared" si="18"/>
        <v>95698</v>
      </c>
      <c r="B1169" s="362" t="s">
        <v>4035</v>
      </c>
      <c r="C1169" s="362" t="s">
        <v>9375</v>
      </c>
      <c r="D1169" s="362" t="s">
        <v>8915</v>
      </c>
      <c r="E1169" s="363" t="s">
        <v>8083</v>
      </c>
    </row>
    <row r="1170" spans="1:5" x14ac:dyDescent="0.25">
      <c r="A1170" s="246" t="str">
        <f t="shared" si="18"/>
        <v>95699</v>
      </c>
      <c r="B1170" s="362" t="s">
        <v>4036</v>
      </c>
      <c r="C1170" s="362" t="s">
        <v>9376</v>
      </c>
      <c r="D1170" s="362" t="s">
        <v>8915</v>
      </c>
      <c r="E1170" s="363" t="s">
        <v>11316</v>
      </c>
    </row>
    <row r="1171" spans="1:5" x14ac:dyDescent="0.25">
      <c r="A1171" s="246" t="str">
        <f t="shared" si="18"/>
        <v>95700</v>
      </c>
      <c r="B1171" s="362" t="s">
        <v>4037</v>
      </c>
      <c r="C1171" s="362" t="s">
        <v>9377</v>
      </c>
      <c r="D1171" s="362" t="s">
        <v>8915</v>
      </c>
      <c r="E1171" s="363" t="s">
        <v>18512</v>
      </c>
    </row>
    <row r="1172" spans="1:5" x14ac:dyDescent="0.25">
      <c r="A1172" s="246" t="str">
        <f t="shared" si="18"/>
        <v>95701</v>
      </c>
      <c r="B1172" s="362" t="s">
        <v>4038</v>
      </c>
      <c r="C1172" s="362" t="s">
        <v>9378</v>
      </c>
      <c r="D1172" s="362" t="s">
        <v>8915</v>
      </c>
      <c r="E1172" s="363" t="s">
        <v>22137</v>
      </c>
    </row>
    <row r="1173" spans="1:5" x14ac:dyDescent="0.25">
      <c r="A1173" s="246" t="str">
        <f t="shared" si="18"/>
        <v>95704</v>
      </c>
      <c r="B1173" s="362" t="s">
        <v>4041</v>
      </c>
      <c r="C1173" s="362" t="s">
        <v>9379</v>
      </c>
      <c r="D1173" s="362" t="s">
        <v>8915</v>
      </c>
      <c r="E1173" s="363" t="s">
        <v>29808</v>
      </c>
    </row>
    <row r="1174" spans="1:5" x14ac:dyDescent="0.25">
      <c r="A1174" s="246" t="str">
        <f t="shared" si="18"/>
        <v>95705</v>
      </c>
      <c r="B1174" s="362" t="s">
        <v>4042</v>
      </c>
      <c r="C1174" s="362" t="s">
        <v>9380</v>
      </c>
      <c r="D1174" s="362" t="s">
        <v>8915</v>
      </c>
      <c r="E1174" s="363" t="s">
        <v>7953</v>
      </c>
    </row>
    <row r="1175" spans="1:5" x14ac:dyDescent="0.25">
      <c r="A1175" s="246" t="str">
        <f t="shared" si="18"/>
        <v>95706</v>
      </c>
      <c r="B1175" s="362" t="s">
        <v>4043</v>
      </c>
      <c r="C1175" s="362" t="s">
        <v>9381</v>
      </c>
      <c r="D1175" s="362" t="s">
        <v>8915</v>
      </c>
      <c r="E1175" s="363" t="s">
        <v>17503</v>
      </c>
    </row>
    <row r="1176" spans="1:5" x14ac:dyDescent="0.25">
      <c r="A1176" s="246" t="str">
        <f t="shared" si="18"/>
        <v>95707</v>
      </c>
      <c r="B1176" s="362" t="s">
        <v>4044</v>
      </c>
      <c r="C1176" s="362" t="s">
        <v>9382</v>
      </c>
      <c r="D1176" s="362" t="s">
        <v>8915</v>
      </c>
      <c r="E1176" s="363" t="s">
        <v>26541</v>
      </c>
    </row>
    <row r="1177" spans="1:5" x14ac:dyDescent="0.25">
      <c r="A1177" s="246" t="str">
        <f t="shared" si="18"/>
        <v>95710</v>
      </c>
      <c r="B1177" s="362" t="s">
        <v>4047</v>
      </c>
      <c r="C1177" s="362" t="s">
        <v>9383</v>
      </c>
      <c r="D1177" s="362" t="s">
        <v>8915</v>
      </c>
      <c r="E1177" s="363" t="s">
        <v>29809</v>
      </c>
    </row>
    <row r="1178" spans="1:5" x14ac:dyDescent="0.25">
      <c r="A1178" s="246" t="str">
        <f t="shared" si="18"/>
        <v>95711</v>
      </c>
      <c r="B1178" s="362" t="s">
        <v>4048</v>
      </c>
      <c r="C1178" s="362" t="s">
        <v>9384</v>
      </c>
      <c r="D1178" s="362" t="s">
        <v>8915</v>
      </c>
      <c r="E1178" s="363" t="s">
        <v>8250</v>
      </c>
    </row>
    <row r="1179" spans="1:5" x14ac:dyDescent="0.25">
      <c r="A1179" s="246" t="str">
        <f t="shared" si="18"/>
        <v>95712</v>
      </c>
      <c r="B1179" s="362" t="s">
        <v>4049</v>
      </c>
      <c r="C1179" s="362" t="s">
        <v>9385</v>
      </c>
      <c r="D1179" s="362" t="s">
        <v>8915</v>
      </c>
      <c r="E1179" s="363" t="s">
        <v>29810</v>
      </c>
    </row>
    <row r="1180" spans="1:5" x14ac:dyDescent="0.25">
      <c r="A1180" s="246" t="str">
        <f t="shared" si="18"/>
        <v>95713</v>
      </c>
      <c r="B1180" s="362" t="s">
        <v>4050</v>
      </c>
      <c r="C1180" s="362" t="s">
        <v>9386</v>
      </c>
      <c r="D1180" s="362" t="s">
        <v>8915</v>
      </c>
      <c r="E1180" s="363" t="s">
        <v>29666</v>
      </c>
    </row>
    <row r="1181" spans="1:5" x14ac:dyDescent="0.25">
      <c r="A1181" s="246" t="str">
        <f t="shared" si="18"/>
        <v>95716</v>
      </c>
      <c r="B1181" s="362" t="s">
        <v>4053</v>
      </c>
      <c r="C1181" s="362" t="s">
        <v>9387</v>
      </c>
      <c r="D1181" s="362" t="s">
        <v>8915</v>
      </c>
      <c r="E1181" s="363" t="s">
        <v>28384</v>
      </c>
    </row>
    <row r="1182" spans="1:5" x14ac:dyDescent="0.25">
      <c r="A1182" s="246" t="str">
        <f t="shared" si="18"/>
        <v>95717</v>
      </c>
      <c r="B1182" s="362" t="s">
        <v>4054</v>
      </c>
      <c r="C1182" s="362" t="s">
        <v>9388</v>
      </c>
      <c r="D1182" s="362" t="s">
        <v>8915</v>
      </c>
      <c r="E1182" s="363" t="s">
        <v>24698</v>
      </c>
    </row>
    <row r="1183" spans="1:5" x14ac:dyDescent="0.25">
      <c r="A1183" s="246" t="str">
        <f t="shared" si="18"/>
        <v>95718</v>
      </c>
      <c r="B1183" s="362" t="s">
        <v>4055</v>
      </c>
      <c r="C1183" s="362" t="s">
        <v>9389</v>
      </c>
      <c r="D1183" s="362" t="s">
        <v>8915</v>
      </c>
      <c r="E1183" s="363" t="s">
        <v>16708</v>
      </c>
    </row>
    <row r="1184" spans="1:5" x14ac:dyDescent="0.25">
      <c r="A1184" s="246" t="str">
        <f t="shared" si="18"/>
        <v>95719</v>
      </c>
      <c r="B1184" s="362" t="s">
        <v>4056</v>
      </c>
      <c r="C1184" s="362" t="s">
        <v>9390</v>
      </c>
      <c r="D1184" s="362" t="s">
        <v>8915</v>
      </c>
      <c r="E1184" s="363" t="s">
        <v>29666</v>
      </c>
    </row>
    <row r="1185" spans="1:5" x14ac:dyDescent="0.25">
      <c r="A1185" s="246" t="str">
        <f t="shared" si="18"/>
        <v>95869</v>
      </c>
      <c r="B1185" s="362" t="s">
        <v>4093</v>
      </c>
      <c r="C1185" s="362" t="s">
        <v>9391</v>
      </c>
      <c r="D1185" s="362" t="s">
        <v>8915</v>
      </c>
      <c r="E1185" s="363" t="s">
        <v>21900</v>
      </c>
    </row>
    <row r="1186" spans="1:5" x14ac:dyDescent="0.25">
      <c r="A1186" s="246" t="str">
        <f t="shared" si="18"/>
        <v>95870</v>
      </c>
      <c r="B1186" s="362" t="s">
        <v>4094</v>
      </c>
      <c r="C1186" s="362" t="s">
        <v>9392</v>
      </c>
      <c r="D1186" s="362" t="s">
        <v>8915</v>
      </c>
      <c r="E1186" s="363" t="s">
        <v>8057</v>
      </c>
    </row>
    <row r="1187" spans="1:5" x14ac:dyDescent="0.25">
      <c r="A1187" s="246" t="str">
        <f t="shared" si="18"/>
        <v>95871</v>
      </c>
      <c r="B1187" s="362" t="s">
        <v>4095</v>
      </c>
      <c r="C1187" s="362" t="s">
        <v>9394</v>
      </c>
      <c r="D1187" s="362" t="s">
        <v>8915</v>
      </c>
      <c r="E1187" s="363" t="s">
        <v>29811</v>
      </c>
    </row>
    <row r="1188" spans="1:5" x14ac:dyDescent="0.25">
      <c r="A1188" s="246" t="str">
        <f t="shared" si="18"/>
        <v>95874</v>
      </c>
      <c r="B1188" s="362" t="s">
        <v>4098</v>
      </c>
      <c r="C1188" s="362" t="s">
        <v>9395</v>
      </c>
      <c r="D1188" s="362" t="s">
        <v>8915</v>
      </c>
      <c r="E1188" s="363" t="s">
        <v>29812</v>
      </c>
    </row>
    <row r="1189" spans="1:5" x14ac:dyDescent="0.25">
      <c r="A1189" s="246" t="str">
        <f t="shared" si="18"/>
        <v>96008</v>
      </c>
      <c r="B1189" s="362" t="s">
        <v>4111</v>
      </c>
      <c r="C1189" s="362" t="s">
        <v>9396</v>
      </c>
      <c r="D1189" s="362" t="s">
        <v>8915</v>
      </c>
      <c r="E1189" s="363" t="s">
        <v>16615</v>
      </c>
    </row>
    <row r="1190" spans="1:5" x14ac:dyDescent="0.25">
      <c r="A1190" s="246" t="str">
        <f t="shared" si="18"/>
        <v>96009</v>
      </c>
      <c r="B1190" s="362" t="s">
        <v>4112</v>
      </c>
      <c r="C1190" s="362" t="s">
        <v>9398</v>
      </c>
      <c r="D1190" s="362" t="s">
        <v>8915</v>
      </c>
      <c r="E1190" s="363" t="s">
        <v>14086</v>
      </c>
    </row>
    <row r="1191" spans="1:5" x14ac:dyDescent="0.25">
      <c r="A1191" s="246" t="str">
        <f t="shared" si="18"/>
        <v>96011</v>
      </c>
      <c r="B1191" s="362" t="s">
        <v>4113</v>
      </c>
      <c r="C1191" s="362" t="s">
        <v>9399</v>
      </c>
      <c r="D1191" s="362" t="s">
        <v>8915</v>
      </c>
      <c r="E1191" s="363" t="s">
        <v>29813</v>
      </c>
    </row>
    <row r="1192" spans="1:5" x14ac:dyDescent="0.25">
      <c r="A1192" s="246" t="str">
        <f t="shared" si="18"/>
        <v>96012</v>
      </c>
      <c r="B1192" s="362" t="s">
        <v>4114</v>
      </c>
      <c r="C1192" s="362" t="s">
        <v>9400</v>
      </c>
      <c r="D1192" s="362" t="s">
        <v>8915</v>
      </c>
      <c r="E1192" s="363" t="s">
        <v>29625</v>
      </c>
    </row>
    <row r="1193" spans="1:5" x14ac:dyDescent="0.25">
      <c r="A1193" s="246" t="str">
        <f t="shared" si="18"/>
        <v>96015</v>
      </c>
      <c r="B1193" s="362" t="s">
        <v>4117</v>
      </c>
      <c r="C1193" s="362" t="s">
        <v>9401</v>
      </c>
      <c r="D1193" s="362" t="s">
        <v>8915</v>
      </c>
      <c r="E1193" s="363" t="s">
        <v>12834</v>
      </c>
    </row>
    <row r="1194" spans="1:5" x14ac:dyDescent="0.25">
      <c r="A1194" s="246" t="str">
        <f t="shared" si="18"/>
        <v>96016</v>
      </c>
      <c r="B1194" s="362" t="s">
        <v>4118</v>
      </c>
      <c r="C1194" s="362" t="s">
        <v>9402</v>
      </c>
      <c r="D1194" s="362" t="s">
        <v>8915</v>
      </c>
      <c r="E1194" s="363" t="s">
        <v>20842</v>
      </c>
    </row>
    <row r="1195" spans="1:5" x14ac:dyDescent="0.25">
      <c r="A1195" s="246" t="str">
        <f t="shared" si="18"/>
        <v>96018</v>
      </c>
      <c r="B1195" s="362" t="s">
        <v>4119</v>
      </c>
      <c r="C1195" s="362" t="s">
        <v>9404</v>
      </c>
      <c r="D1195" s="362" t="s">
        <v>8915</v>
      </c>
      <c r="E1195" s="363" t="s">
        <v>29814</v>
      </c>
    </row>
    <row r="1196" spans="1:5" x14ac:dyDescent="0.25">
      <c r="A1196" s="246" t="str">
        <f t="shared" si="18"/>
        <v>96019</v>
      </c>
      <c r="B1196" s="362" t="s">
        <v>4120</v>
      </c>
      <c r="C1196" s="362" t="s">
        <v>9405</v>
      </c>
      <c r="D1196" s="362" t="s">
        <v>8915</v>
      </c>
      <c r="E1196" s="363" t="s">
        <v>29625</v>
      </c>
    </row>
    <row r="1197" spans="1:5" x14ac:dyDescent="0.25">
      <c r="A1197" s="246" t="str">
        <f t="shared" si="18"/>
        <v>96023</v>
      </c>
      <c r="B1197" s="362" t="s">
        <v>4123</v>
      </c>
      <c r="C1197" s="362" t="s">
        <v>9406</v>
      </c>
      <c r="D1197" s="362" t="s">
        <v>8915</v>
      </c>
      <c r="E1197" s="363" t="s">
        <v>13891</v>
      </c>
    </row>
    <row r="1198" spans="1:5" x14ac:dyDescent="0.25">
      <c r="A1198" s="246" t="str">
        <f t="shared" si="18"/>
        <v>96024</v>
      </c>
      <c r="B1198" s="362" t="s">
        <v>4124</v>
      </c>
      <c r="C1198" s="362" t="s">
        <v>9407</v>
      </c>
      <c r="D1198" s="362" t="s">
        <v>8915</v>
      </c>
      <c r="E1198" s="363" t="s">
        <v>8364</v>
      </c>
    </row>
    <row r="1199" spans="1:5" x14ac:dyDescent="0.25">
      <c r="A1199" s="246" t="str">
        <f t="shared" si="18"/>
        <v>96026</v>
      </c>
      <c r="B1199" s="362" t="s">
        <v>4125</v>
      </c>
      <c r="C1199" s="362" t="s">
        <v>9408</v>
      </c>
      <c r="D1199" s="362" t="s">
        <v>8915</v>
      </c>
      <c r="E1199" s="363" t="s">
        <v>27418</v>
      </c>
    </row>
    <row r="1200" spans="1:5" x14ac:dyDescent="0.25">
      <c r="A1200" s="246" t="str">
        <f t="shared" si="18"/>
        <v>96027</v>
      </c>
      <c r="B1200" s="362" t="s">
        <v>4126</v>
      </c>
      <c r="C1200" s="362" t="s">
        <v>9410</v>
      </c>
      <c r="D1200" s="362" t="s">
        <v>8915</v>
      </c>
      <c r="E1200" s="363" t="s">
        <v>29607</v>
      </c>
    </row>
    <row r="1201" spans="1:5" x14ac:dyDescent="0.25">
      <c r="A1201" s="246" t="str">
        <f t="shared" si="18"/>
        <v>96030</v>
      </c>
      <c r="B1201" s="362" t="s">
        <v>4129</v>
      </c>
      <c r="C1201" s="362" t="s">
        <v>9411</v>
      </c>
      <c r="D1201" s="362" t="s">
        <v>8915</v>
      </c>
      <c r="E1201" s="363" t="s">
        <v>14128</v>
      </c>
    </row>
    <row r="1202" spans="1:5" x14ac:dyDescent="0.25">
      <c r="A1202" s="246" t="str">
        <f t="shared" si="18"/>
        <v>96031</v>
      </c>
      <c r="B1202" s="362" t="s">
        <v>4130</v>
      </c>
      <c r="C1202" s="362" t="s">
        <v>9412</v>
      </c>
      <c r="D1202" s="362" t="s">
        <v>8915</v>
      </c>
      <c r="E1202" s="363" t="s">
        <v>12615</v>
      </c>
    </row>
    <row r="1203" spans="1:5" x14ac:dyDescent="0.25">
      <c r="A1203" s="246" t="str">
        <f t="shared" si="18"/>
        <v>96032</v>
      </c>
      <c r="B1203" s="362" t="s">
        <v>4131</v>
      </c>
      <c r="C1203" s="362" t="s">
        <v>9413</v>
      </c>
      <c r="D1203" s="362" t="s">
        <v>8915</v>
      </c>
      <c r="E1203" s="363" t="s">
        <v>13919</v>
      </c>
    </row>
    <row r="1204" spans="1:5" x14ac:dyDescent="0.25">
      <c r="A1204" s="246" t="str">
        <f t="shared" si="18"/>
        <v>96033</v>
      </c>
      <c r="B1204" s="362" t="s">
        <v>4132</v>
      </c>
      <c r="C1204" s="362" t="s">
        <v>9414</v>
      </c>
      <c r="D1204" s="362" t="s">
        <v>8915</v>
      </c>
      <c r="E1204" s="363" t="s">
        <v>29815</v>
      </c>
    </row>
    <row r="1205" spans="1:5" x14ac:dyDescent="0.25">
      <c r="A1205" s="246" t="str">
        <f t="shared" si="18"/>
        <v>96034</v>
      </c>
      <c r="B1205" s="362" t="s">
        <v>4133</v>
      </c>
      <c r="C1205" s="362" t="s">
        <v>9415</v>
      </c>
      <c r="D1205" s="362" t="s">
        <v>8915</v>
      </c>
      <c r="E1205" s="363" t="s">
        <v>29727</v>
      </c>
    </row>
    <row r="1206" spans="1:5" x14ac:dyDescent="0.25">
      <c r="A1206" s="246" t="str">
        <f t="shared" si="18"/>
        <v>96053</v>
      </c>
      <c r="B1206" s="362" t="s">
        <v>4136</v>
      </c>
      <c r="C1206" s="362" t="s">
        <v>9416</v>
      </c>
      <c r="D1206" s="362" t="s">
        <v>8915</v>
      </c>
      <c r="E1206" s="363" t="s">
        <v>13339</v>
      </c>
    </row>
    <row r="1207" spans="1:5" x14ac:dyDescent="0.25">
      <c r="A1207" s="246" t="str">
        <f t="shared" si="18"/>
        <v>96054</v>
      </c>
      <c r="B1207" s="362" t="s">
        <v>4137</v>
      </c>
      <c r="C1207" s="362" t="s">
        <v>9417</v>
      </c>
      <c r="D1207" s="362" t="s">
        <v>8915</v>
      </c>
      <c r="E1207" s="363" t="s">
        <v>29816</v>
      </c>
    </row>
    <row r="1208" spans="1:5" x14ac:dyDescent="0.25">
      <c r="A1208" s="246" t="str">
        <f t="shared" si="18"/>
        <v>96055</v>
      </c>
      <c r="B1208" s="362" t="s">
        <v>4138</v>
      </c>
      <c r="C1208" s="362" t="s">
        <v>9418</v>
      </c>
      <c r="D1208" s="362" t="s">
        <v>8915</v>
      </c>
      <c r="E1208" s="363" t="s">
        <v>8031</v>
      </c>
    </row>
    <row r="1209" spans="1:5" x14ac:dyDescent="0.25">
      <c r="A1209" s="246" t="str">
        <f t="shared" si="18"/>
        <v>96056</v>
      </c>
      <c r="B1209" s="362" t="s">
        <v>4139</v>
      </c>
      <c r="C1209" s="362" t="s">
        <v>9420</v>
      </c>
      <c r="D1209" s="362" t="s">
        <v>8915</v>
      </c>
      <c r="E1209" s="363" t="s">
        <v>14940</v>
      </c>
    </row>
    <row r="1210" spans="1:5" x14ac:dyDescent="0.25">
      <c r="A1210" s="246" t="str">
        <f t="shared" si="18"/>
        <v>96057</v>
      </c>
      <c r="B1210" s="362" t="s">
        <v>4140</v>
      </c>
      <c r="C1210" s="362" t="s">
        <v>9421</v>
      </c>
      <c r="D1210" s="362" t="s">
        <v>8915</v>
      </c>
      <c r="E1210" s="363" t="s">
        <v>29607</v>
      </c>
    </row>
    <row r="1211" spans="1:5" x14ac:dyDescent="0.25">
      <c r="A1211" s="246" t="str">
        <f t="shared" si="18"/>
        <v>96060</v>
      </c>
      <c r="B1211" s="362" t="s">
        <v>4141</v>
      </c>
      <c r="C1211" s="362" t="s">
        <v>9422</v>
      </c>
      <c r="D1211" s="362" t="s">
        <v>8915</v>
      </c>
      <c r="E1211" s="363" t="s">
        <v>9918</v>
      </c>
    </row>
    <row r="1212" spans="1:5" x14ac:dyDescent="0.25">
      <c r="A1212" s="246" t="str">
        <f t="shared" si="18"/>
        <v>96061</v>
      </c>
      <c r="B1212" s="362" t="s">
        <v>4142</v>
      </c>
      <c r="C1212" s="362" t="s">
        <v>9423</v>
      </c>
      <c r="D1212" s="362" t="s">
        <v>8915</v>
      </c>
      <c r="E1212" s="363" t="s">
        <v>29817</v>
      </c>
    </row>
    <row r="1213" spans="1:5" x14ac:dyDescent="0.25">
      <c r="A1213" s="246" t="str">
        <f t="shared" si="18"/>
        <v>96062</v>
      </c>
      <c r="B1213" s="362" t="s">
        <v>4143</v>
      </c>
      <c r="C1213" s="362" t="s">
        <v>9424</v>
      </c>
      <c r="D1213" s="362" t="s">
        <v>8915</v>
      </c>
      <c r="E1213" s="363" t="s">
        <v>29720</v>
      </c>
    </row>
    <row r="1214" spans="1:5" x14ac:dyDescent="0.25">
      <c r="A1214" s="246" t="str">
        <f t="shared" si="18"/>
        <v>96241</v>
      </c>
      <c r="B1214" s="362" t="s">
        <v>4170</v>
      </c>
      <c r="C1214" s="362" t="s">
        <v>9425</v>
      </c>
      <c r="D1214" s="362" t="s">
        <v>8915</v>
      </c>
      <c r="E1214" s="363" t="s">
        <v>14177</v>
      </c>
    </row>
    <row r="1215" spans="1:5" x14ac:dyDescent="0.25">
      <c r="A1215" s="246" t="str">
        <f t="shared" si="18"/>
        <v>96242</v>
      </c>
      <c r="B1215" s="362" t="s">
        <v>4171</v>
      </c>
      <c r="C1215" s="362" t="s">
        <v>9426</v>
      </c>
      <c r="D1215" s="362" t="s">
        <v>8915</v>
      </c>
      <c r="E1215" s="363" t="s">
        <v>14145</v>
      </c>
    </row>
    <row r="1216" spans="1:5" x14ac:dyDescent="0.25">
      <c r="A1216" s="246" t="str">
        <f t="shared" si="18"/>
        <v>96243</v>
      </c>
      <c r="B1216" s="362" t="s">
        <v>4172</v>
      </c>
      <c r="C1216" s="362" t="s">
        <v>9428</v>
      </c>
      <c r="D1216" s="362" t="s">
        <v>8915</v>
      </c>
      <c r="E1216" s="363" t="s">
        <v>29818</v>
      </c>
    </row>
    <row r="1217" spans="1:5" x14ac:dyDescent="0.25">
      <c r="A1217" s="246" t="str">
        <f t="shared" si="18"/>
        <v>96244</v>
      </c>
      <c r="B1217" s="362" t="s">
        <v>4173</v>
      </c>
      <c r="C1217" s="362" t="s">
        <v>9429</v>
      </c>
      <c r="D1217" s="362" t="s">
        <v>8915</v>
      </c>
      <c r="E1217" s="363" t="s">
        <v>13314</v>
      </c>
    </row>
    <row r="1218" spans="1:5" x14ac:dyDescent="0.25">
      <c r="A1218" s="246" t="str">
        <f t="shared" si="18"/>
        <v>96301</v>
      </c>
      <c r="B1218" s="362" t="s">
        <v>4180</v>
      </c>
      <c r="C1218" s="362" t="s">
        <v>9430</v>
      </c>
      <c r="D1218" s="362" t="s">
        <v>8915</v>
      </c>
      <c r="E1218" s="363" t="s">
        <v>29819</v>
      </c>
    </row>
    <row r="1219" spans="1:5" x14ac:dyDescent="0.25">
      <c r="A1219" s="246" t="str">
        <f t="shared" ref="A1219:A1282" si="19">B1219</f>
        <v>96457</v>
      </c>
      <c r="B1219" s="362" t="s">
        <v>4210</v>
      </c>
      <c r="C1219" s="362" t="s">
        <v>9432</v>
      </c>
      <c r="D1219" s="362" t="s">
        <v>8915</v>
      </c>
      <c r="E1219" s="363" t="s">
        <v>29661</v>
      </c>
    </row>
    <row r="1220" spans="1:5" x14ac:dyDescent="0.25">
      <c r="A1220" s="246" t="str">
        <f t="shared" si="19"/>
        <v>96458</v>
      </c>
      <c r="B1220" s="362" t="s">
        <v>4211</v>
      </c>
      <c r="C1220" s="362" t="s">
        <v>9433</v>
      </c>
      <c r="D1220" s="362" t="s">
        <v>8915</v>
      </c>
      <c r="E1220" s="363" t="s">
        <v>29820</v>
      </c>
    </row>
    <row r="1221" spans="1:5" x14ac:dyDescent="0.25">
      <c r="A1221" s="246" t="str">
        <f t="shared" si="19"/>
        <v>96459</v>
      </c>
      <c r="B1221" s="362" t="s">
        <v>4212</v>
      </c>
      <c r="C1221" s="362" t="s">
        <v>9434</v>
      </c>
      <c r="D1221" s="362" t="s">
        <v>8915</v>
      </c>
      <c r="E1221" s="363" t="s">
        <v>29821</v>
      </c>
    </row>
    <row r="1222" spans="1:5" x14ac:dyDescent="0.25">
      <c r="A1222" s="246" t="str">
        <f t="shared" si="19"/>
        <v>96460</v>
      </c>
      <c r="B1222" s="362" t="s">
        <v>4213</v>
      </c>
      <c r="C1222" s="362" t="s">
        <v>9435</v>
      </c>
      <c r="D1222" s="362" t="s">
        <v>8915</v>
      </c>
      <c r="E1222" s="363" t="s">
        <v>29610</v>
      </c>
    </row>
    <row r="1223" spans="1:5" x14ac:dyDescent="0.25">
      <c r="A1223" s="246" t="str">
        <f t="shared" si="19"/>
        <v>98760</v>
      </c>
      <c r="B1223" s="362" t="s">
        <v>5114</v>
      </c>
      <c r="C1223" s="362" t="s">
        <v>9436</v>
      </c>
      <c r="D1223" s="362" t="s">
        <v>8915</v>
      </c>
      <c r="E1223" s="363" t="s">
        <v>7886</v>
      </c>
    </row>
    <row r="1224" spans="1:5" x14ac:dyDescent="0.25">
      <c r="A1224" s="246" t="str">
        <f t="shared" si="19"/>
        <v>98761</v>
      </c>
      <c r="B1224" s="362" t="s">
        <v>5115</v>
      </c>
      <c r="C1224" s="362" t="s">
        <v>9437</v>
      </c>
      <c r="D1224" s="362" t="s">
        <v>8915</v>
      </c>
      <c r="E1224" s="363" t="s">
        <v>8107</v>
      </c>
    </row>
    <row r="1225" spans="1:5" x14ac:dyDescent="0.25">
      <c r="A1225" s="246" t="str">
        <f t="shared" si="19"/>
        <v>98762</v>
      </c>
      <c r="B1225" s="362" t="s">
        <v>5116</v>
      </c>
      <c r="C1225" s="362" t="s">
        <v>9438</v>
      </c>
      <c r="D1225" s="362" t="s">
        <v>8915</v>
      </c>
      <c r="E1225" s="363" t="s">
        <v>8268</v>
      </c>
    </row>
    <row r="1226" spans="1:5" x14ac:dyDescent="0.25">
      <c r="A1226" s="246" t="str">
        <f t="shared" si="19"/>
        <v>98763</v>
      </c>
      <c r="B1226" s="362" t="s">
        <v>5117</v>
      </c>
      <c r="C1226" s="362" t="s">
        <v>9439</v>
      </c>
      <c r="D1226" s="362" t="s">
        <v>8915</v>
      </c>
      <c r="E1226" s="363" t="s">
        <v>29228</v>
      </c>
    </row>
    <row r="1227" spans="1:5" x14ac:dyDescent="0.25">
      <c r="A1227" s="246" t="str">
        <f t="shared" si="19"/>
        <v>99829</v>
      </c>
      <c r="B1227" s="362" t="s">
        <v>5260</v>
      </c>
      <c r="C1227" s="362" t="s">
        <v>29822</v>
      </c>
      <c r="D1227" s="362" t="s">
        <v>8915</v>
      </c>
      <c r="E1227" s="363" t="s">
        <v>9289</v>
      </c>
    </row>
    <row r="1228" spans="1:5" x14ac:dyDescent="0.25">
      <c r="A1228" s="246" t="str">
        <f t="shared" si="19"/>
        <v>99830</v>
      </c>
      <c r="B1228" s="362" t="s">
        <v>5261</v>
      </c>
      <c r="C1228" s="362" t="s">
        <v>29823</v>
      </c>
      <c r="D1228" s="362" t="s">
        <v>8915</v>
      </c>
      <c r="E1228" s="363" t="s">
        <v>9024</v>
      </c>
    </row>
    <row r="1229" spans="1:5" x14ac:dyDescent="0.25">
      <c r="A1229" s="246" t="str">
        <f t="shared" si="19"/>
        <v>99831</v>
      </c>
      <c r="B1229" s="362" t="s">
        <v>5262</v>
      </c>
      <c r="C1229" s="362" t="s">
        <v>29824</v>
      </c>
      <c r="D1229" s="362" t="s">
        <v>8915</v>
      </c>
      <c r="E1229" s="363" t="s">
        <v>8262</v>
      </c>
    </row>
    <row r="1230" spans="1:5" x14ac:dyDescent="0.25">
      <c r="A1230" s="246" t="str">
        <f t="shared" si="19"/>
        <v>99832</v>
      </c>
      <c r="B1230" s="362" t="s">
        <v>5263</v>
      </c>
      <c r="C1230" s="362" t="s">
        <v>29825</v>
      </c>
      <c r="D1230" s="362" t="s">
        <v>8915</v>
      </c>
      <c r="E1230" s="363" t="s">
        <v>25202</v>
      </c>
    </row>
    <row r="1231" spans="1:5" x14ac:dyDescent="0.25">
      <c r="A1231" s="246" t="str">
        <f t="shared" si="19"/>
        <v>100637</v>
      </c>
      <c r="B1231" s="362" t="s">
        <v>5707</v>
      </c>
      <c r="C1231" s="362" t="s">
        <v>9440</v>
      </c>
      <c r="D1231" s="362" t="s">
        <v>8915</v>
      </c>
      <c r="E1231" s="363" t="s">
        <v>29826</v>
      </c>
    </row>
    <row r="1232" spans="1:5" x14ac:dyDescent="0.25">
      <c r="A1232" s="246" t="str">
        <f t="shared" si="19"/>
        <v>100638</v>
      </c>
      <c r="B1232" s="362" t="s">
        <v>5708</v>
      </c>
      <c r="C1232" s="362" t="s">
        <v>9441</v>
      </c>
      <c r="D1232" s="362" t="s">
        <v>8915</v>
      </c>
      <c r="E1232" s="363" t="s">
        <v>16121</v>
      </c>
    </row>
    <row r="1233" spans="1:5" x14ac:dyDescent="0.25">
      <c r="A1233" s="246" t="str">
        <f t="shared" si="19"/>
        <v>100639</v>
      </c>
      <c r="B1233" s="362" t="s">
        <v>5709</v>
      </c>
      <c r="C1233" s="362" t="s">
        <v>9442</v>
      </c>
      <c r="D1233" s="362" t="s">
        <v>8915</v>
      </c>
      <c r="E1233" s="363" t="s">
        <v>29827</v>
      </c>
    </row>
    <row r="1234" spans="1:5" x14ac:dyDescent="0.25">
      <c r="A1234" s="246" t="str">
        <f t="shared" si="19"/>
        <v>100640</v>
      </c>
      <c r="B1234" s="362" t="s">
        <v>5710</v>
      </c>
      <c r="C1234" s="362" t="s">
        <v>9443</v>
      </c>
      <c r="D1234" s="362" t="s">
        <v>8915</v>
      </c>
      <c r="E1234" s="363" t="s">
        <v>29828</v>
      </c>
    </row>
    <row r="1235" spans="1:5" x14ac:dyDescent="0.25">
      <c r="A1235" s="246" t="str">
        <f t="shared" si="19"/>
        <v>100643</v>
      </c>
      <c r="B1235" s="362" t="s">
        <v>5713</v>
      </c>
      <c r="C1235" s="362" t="s">
        <v>9444</v>
      </c>
      <c r="D1235" s="362" t="s">
        <v>8915</v>
      </c>
      <c r="E1235" s="363" t="s">
        <v>29829</v>
      </c>
    </row>
    <row r="1236" spans="1:5" x14ac:dyDescent="0.25">
      <c r="A1236" s="246" t="str">
        <f t="shared" si="19"/>
        <v>100644</v>
      </c>
      <c r="B1236" s="362" t="s">
        <v>5714</v>
      </c>
      <c r="C1236" s="362" t="s">
        <v>9445</v>
      </c>
      <c r="D1236" s="362" t="s">
        <v>8915</v>
      </c>
      <c r="E1236" s="363" t="s">
        <v>29830</v>
      </c>
    </row>
    <row r="1237" spans="1:5" x14ac:dyDescent="0.25">
      <c r="A1237" s="246" t="str">
        <f t="shared" si="19"/>
        <v>100645</v>
      </c>
      <c r="B1237" s="362" t="s">
        <v>5715</v>
      </c>
      <c r="C1237" s="362" t="s">
        <v>9446</v>
      </c>
      <c r="D1237" s="362" t="s">
        <v>8915</v>
      </c>
      <c r="E1237" s="363" t="s">
        <v>29831</v>
      </c>
    </row>
    <row r="1238" spans="1:5" x14ac:dyDescent="0.25">
      <c r="A1238" s="246" t="str">
        <f t="shared" si="19"/>
        <v>100646</v>
      </c>
      <c r="B1238" s="362" t="s">
        <v>5716</v>
      </c>
      <c r="C1238" s="362" t="s">
        <v>9447</v>
      </c>
      <c r="D1238" s="362" t="s">
        <v>8915</v>
      </c>
      <c r="E1238" s="363" t="s">
        <v>29832</v>
      </c>
    </row>
    <row r="1239" spans="1:5" x14ac:dyDescent="0.25">
      <c r="A1239" s="246" t="str">
        <f t="shared" si="19"/>
        <v>102270</v>
      </c>
      <c r="B1239" s="362" t="s">
        <v>9448</v>
      </c>
      <c r="C1239" s="362" t="s">
        <v>9449</v>
      </c>
      <c r="D1239" s="362" t="s">
        <v>8915</v>
      </c>
      <c r="E1239" s="363" t="s">
        <v>12664</v>
      </c>
    </row>
    <row r="1240" spans="1:5" x14ac:dyDescent="0.25">
      <c r="A1240" s="246" t="str">
        <f t="shared" si="19"/>
        <v>102271</v>
      </c>
      <c r="B1240" s="362" t="s">
        <v>9450</v>
      </c>
      <c r="C1240" s="362" t="s">
        <v>9451</v>
      </c>
      <c r="D1240" s="362" t="s">
        <v>8915</v>
      </c>
      <c r="E1240" s="363" t="s">
        <v>8870</v>
      </c>
    </row>
    <row r="1241" spans="1:5" x14ac:dyDescent="0.25">
      <c r="A1241" s="246" t="str">
        <f t="shared" si="19"/>
        <v>102272</v>
      </c>
      <c r="B1241" s="362" t="s">
        <v>9452</v>
      </c>
      <c r="C1241" s="362" t="s">
        <v>9453</v>
      </c>
      <c r="D1241" s="362" t="s">
        <v>8915</v>
      </c>
      <c r="E1241" s="363" t="s">
        <v>9431</v>
      </c>
    </row>
    <row r="1242" spans="1:5" x14ac:dyDescent="0.25">
      <c r="A1242" s="246" t="str">
        <f t="shared" si="19"/>
        <v>102273</v>
      </c>
      <c r="B1242" s="362" t="s">
        <v>9454</v>
      </c>
      <c r="C1242" s="362" t="s">
        <v>9455</v>
      </c>
      <c r="D1242" s="362" t="s">
        <v>8915</v>
      </c>
      <c r="E1242" s="363" t="s">
        <v>16558</v>
      </c>
    </row>
    <row r="1243" spans="1:5" x14ac:dyDescent="0.25">
      <c r="A1243" s="246" t="str">
        <f t="shared" si="19"/>
        <v>102809</v>
      </c>
      <c r="B1243" s="362" t="s">
        <v>15200</v>
      </c>
      <c r="C1243" s="362" t="s">
        <v>29833</v>
      </c>
      <c r="D1243" s="362" t="s">
        <v>8915</v>
      </c>
      <c r="E1243" s="363" t="s">
        <v>13583</v>
      </c>
    </row>
    <row r="1244" spans="1:5" x14ac:dyDescent="0.25">
      <c r="A1244" s="246" t="str">
        <f t="shared" si="19"/>
        <v>102815</v>
      </c>
      <c r="B1244" s="362" t="s">
        <v>15201</v>
      </c>
      <c r="C1244" s="362" t="s">
        <v>15202</v>
      </c>
      <c r="D1244" s="362" t="s">
        <v>8915</v>
      </c>
      <c r="E1244" s="363" t="s">
        <v>7816</v>
      </c>
    </row>
    <row r="1245" spans="1:5" x14ac:dyDescent="0.25">
      <c r="A1245" s="246" t="str">
        <f t="shared" si="19"/>
        <v>102826</v>
      </c>
      <c r="B1245" s="362" t="s">
        <v>15203</v>
      </c>
      <c r="C1245" s="362" t="s">
        <v>29834</v>
      </c>
      <c r="D1245" s="362" t="s">
        <v>8915</v>
      </c>
      <c r="E1245" s="363" t="s">
        <v>12642</v>
      </c>
    </row>
    <row r="1246" spans="1:5" x14ac:dyDescent="0.25">
      <c r="A1246" s="246" t="str">
        <f t="shared" si="19"/>
        <v>102832</v>
      </c>
      <c r="B1246" s="362" t="s">
        <v>15204</v>
      </c>
      <c r="C1246" s="362" t="s">
        <v>29835</v>
      </c>
      <c r="D1246" s="362" t="s">
        <v>8915</v>
      </c>
      <c r="E1246" s="363" t="s">
        <v>10700</v>
      </c>
    </row>
    <row r="1247" spans="1:5" x14ac:dyDescent="0.25">
      <c r="A1247" s="246" t="str">
        <f t="shared" si="19"/>
        <v>102843</v>
      </c>
      <c r="B1247" s="362" t="s">
        <v>15205</v>
      </c>
      <c r="C1247" s="362" t="s">
        <v>15206</v>
      </c>
      <c r="D1247" s="362" t="s">
        <v>8915</v>
      </c>
      <c r="E1247" s="363" t="s">
        <v>29390</v>
      </c>
    </row>
    <row r="1248" spans="1:5" x14ac:dyDescent="0.25">
      <c r="A1248" s="246" t="str">
        <f t="shared" si="19"/>
        <v>102849</v>
      </c>
      <c r="B1248" s="362" t="s">
        <v>15207</v>
      </c>
      <c r="C1248" s="362" t="s">
        <v>15208</v>
      </c>
      <c r="D1248" s="362" t="s">
        <v>8915</v>
      </c>
      <c r="E1248" s="363" t="s">
        <v>24126</v>
      </c>
    </row>
    <row r="1249" spans="1:5" x14ac:dyDescent="0.25">
      <c r="A1249" s="246" t="str">
        <f t="shared" si="19"/>
        <v>102855</v>
      </c>
      <c r="B1249" s="362" t="s">
        <v>15209</v>
      </c>
      <c r="C1249" s="362" t="s">
        <v>15210</v>
      </c>
      <c r="D1249" s="362" t="s">
        <v>8915</v>
      </c>
      <c r="E1249" s="363" t="s">
        <v>24126</v>
      </c>
    </row>
    <row r="1250" spans="1:5" x14ac:dyDescent="0.25">
      <c r="A1250" s="246" t="str">
        <f t="shared" si="19"/>
        <v>102861</v>
      </c>
      <c r="B1250" s="362" t="s">
        <v>15211</v>
      </c>
      <c r="C1250" s="362" t="s">
        <v>29836</v>
      </c>
      <c r="D1250" s="362" t="s">
        <v>8915</v>
      </c>
      <c r="E1250" s="363" t="s">
        <v>25824</v>
      </c>
    </row>
    <row r="1251" spans="1:5" x14ac:dyDescent="0.25">
      <c r="A1251" s="246" t="str">
        <f t="shared" si="19"/>
        <v>102867</v>
      </c>
      <c r="B1251" s="362" t="s">
        <v>15212</v>
      </c>
      <c r="C1251" s="362" t="s">
        <v>29837</v>
      </c>
      <c r="D1251" s="362" t="s">
        <v>8915</v>
      </c>
      <c r="E1251" s="363" t="s">
        <v>8866</v>
      </c>
    </row>
    <row r="1252" spans="1:5" x14ac:dyDescent="0.25">
      <c r="A1252" s="246" t="str">
        <f t="shared" si="19"/>
        <v>102873</v>
      </c>
      <c r="B1252" s="362" t="s">
        <v>15213</v>
      </c>
      <c r="C1252" s="362" t="s">
        <v>15214</v>
      </c>
      <c r="D1252" s="362" t="s">
        <v>8915</v>
      </c>
      <c r="E1252" s="363" t="s">
        <v>17868</v>
      </c>
    </row>
    <row r="1253" spans="1:5" x14ac:dyDescent="0.25">
      <c r="A1253" s="246" t="str">
        <f t="shared" si="19"/>
        <v>102879</v>
      </c>
      <c r="B1253" s="362" t="s">
        <v>15215</v>
      </c>
      <c r="C1253" s="362" t="s">
        <v>15216</v>
      </c>
      <c r="D1253" s="362" t="s">
        <v>8915</v>
      </c>
      <c r="E1253" s="363" t="s">
        <v>29838</v>
      </c>
    </row>
    <row r="1254" spans="1:5" x14ac:dyDescent="0.25">
      <c r="A1254" s="246" t="str">
        <f t="shared" si="19"/>
        <v>102885</v>
      </c>
      <c r="B1254" s="362" t="s">
        <v>15217</v>
      </c>
      <c r="C1254" s="362" t="s">
        <v>15218</v>
      </c>
      <c r="D1254" s="362" t="s">
        <v>8915</v>
      </c>
      <c r="E1254" s="363" t="s">
        <v>15067</v>
      </c>
    </row>
    <row r="1255" spans="1:5" x14ac:dyDescent="0.25">
      <c r="A1255" s="246" t="str">
        <f t="shared" si="19"/>
        <v>102891</v>
      </c>
      <c r="B1255" s="362" t="s">
        <v>15219</v>
      </c>
      <c r="C1255" s="362" t="s">
        <v>15220</v>
      </c>
      <c r="D1255" s="362" t="s">
        <v>8915</v>
      </c>
      <c r="E1255" s="363" t="s">
        <v>15067</v>
      </c>
    </row>
    <row r="1256" spans="1:5" x14ac:dyDescent="0.25">
      <c r="A1256" s="246" t="str">
        <f t="shared" si="19"/>
        <v>102897</v>
      </c>
      <c r="B1256" s="362" t="s">
        <v>15221</v>
      </c>
      <c r="C1256" s="362" t="s">
        <v>15222</v>
      </c>
      <c r="D1256" s="362" t="s">
        <v>8915</v>
      </c>
      <c r="E1256" s="363" t="s">
        <v>29666</v>
      </c>
    </row>
    <row r="1257" spans="1:5" x14ac:dyDescent="0.25">
      <c r="A1257" s="246" t="str">
        <f t="shared" si="19"/>
        <v>102903</v>
      </c>
      <c r="B1257" s="362" t="s">
        <v>15223</v>
      </c>
      <c r="C1257" s="362" t="s">
        <v>29839</v>
      </c>
      <c r="D1257" s="362" t="s">
        <v>8915</v>
      </c>
      <c r="E1257" s="363" t="s">
        <v>10727</v>
      </c>
    </row>
    <row r="1258" spans="1:5" x14ac:dyDescent="0.25">
      <c r="A1258" s="246" t="str">
        <f t="shared" si="19"/>
        <v>102909</v>
      </c>
      <c r="B1258" s="362" t="s">
        <v>15224</v>
      </c>
      <c r="C1258" s="362" t="s">
        <v>29840</v>
      </c>
      <c r="D1258" s="362" t="s">
        <v>8915</v>
      </c>
      <c r="E1258" s="363" t="s">
        <v>7845</v>
      </c>
    </row>
    <row r="1259" spans="1:5" x14ac:dyDescent="0.25">
      <c r="A1259" s="246" t="str">
        <f t="shared" si="19"/>
        <v>102915</v>
      </c>
      <c r="B1259" s="362" t="s">
        <v>15225</v>
      </c>
      <c r="C1259" s="362" t="s">
        <v>29841</v>
      </c>
      <c r="D1259" s="362" t="s">
        <v>8915</v>
      </c>
      <c r="E1259" s="363" t="s">
        <v>17614</v>
      </c>
    </row>
    <row r="1260" spans="1:5" x14ac:dyDescent="0.25">
      <c r="A1260" s="246" t="str">
        <f t="shared" si="19"/>
        <v>102927</v>
      </c>
      <c r="B1260" s="362" t="s">
        <v>15226</v>
      </c>
      <c r="C1260" s="362" t="s">
        <v>29842</v>
      </c>
      <c r="D1260" s="362" t="s">
        <v>8915</v>
      </c>
      <c r="E1260" s="363" t="s">
        <v>7964</v>
      </c>
    </row>
    <row r="1261" spans="1:5" x14ac:dyDescent="0.25">
      <c r="A1261" s="246" t="str">
        <f t="shared" si="19"/>
        <v>102933</v>
      </c>
      <c r="B1261" s="362" t="s">
        <v>15227</v>
      </c>
      <c r="C1261" s="362" t="s">
        <v>15228</v>
      </c>
      <c r="D1261" s="362" t="s">
        <v>8915</v>
      </c>
      <c r="E1261" s="363" t="s">
        <v>11973</v>
      </c>
    </row>
    <row r="1262" spans="1:5" x14ac:dyDescent="0.25">
      <c r="A1262" s="246" t="str">
        <f t="shared" si="19"/>
        <v>102939</v>
      </c>
      <c r="B1262" s="362" t="s">
        <v>15229</v>
      </c>
      <c r="C1262" s="362" t="s">
        <v>29843</v>
      </c>
      <c r="D1262" s="362" t="s">
        <v>8915</v>
      </c>
      <c r="E1262" s="363" t="s">
        <v>7897</v>
      </c>
    </row>
    <row r="1263" spans="1:5" x14ac:dyDescent="0.25">
      <c r="A1263" s="246" t="str">
        <f t="shared" si="19"/>
        <v>102945</v>
      </c>
      <c r="B1263" s="362" t="s">
        <v>15230</v>
      </c>
      <c r="C1263" s="362" t="s">
        <v>29844</v>
      </c>
      <c r="D1263" s="362" t="s">
        <v>8915</v>
      </c>
      <c r="E1263" s="363" t="s">
        <v>9024</v>
      </c>
    </row>
    <row r="1264" spans="1:5" x14ac:dyDescent="0.25">
      <c r="A1264" s="246" t="str">
        <f t="shared" si="19"/>
        <v>102951</v>
      </c>
      <c r="B1264" s="362" t="s">
        <v>15231</v>
      </c>
      <c r="C1264" s="362" t="s">
        <v>29845</v>
      </c>
      <c r="D1264" s="362" t="s">
        <v>8915</v>
      </c>
      <c r="E1264" s="363" t="s">
        <v>7775</v>
      </c>
    </row>
    <row r="1265" spans="1:5" x14ac:dyDescent="0.25">
      <c r="A1265" s="246" t="str">
        <f t="shared" si="19"/>
        <v>102957</v>
      </c>
      <c r="B1265" s="362" t="s">
        <v>15232</v>
      </c>
      <c r="C1265" s="362" t="s">
        <v>15233</v>
      </c>
      <c r="D1265" s="362" t="s">
        <v>8915</v>
      </c>
      <c r="E1265" s="363" t="s">
        <v>21244</v>
      </c>
    </row>
    <row r="1266" spans="1:5" x14ac:dyDescent="0.25">
      <c r="A1266" s="246" t="str">
        <f t="shared" si="19"/>
        <v>102963</v>
      </c>
      <c r="B1266" s="362" t="s">
        <v>15234</v>
      </c>
      <c r="C1266" s="362" t="s">
        <v>15235</v>
      </c>
      <c r="D1266" s="362" t="s">
        <v>8915</v>
      </c>
      <c r="E1266" s="363" t="s">
        <v>29690</v>
      </c>
    </row>
    <row r="1267" spans="1:5" x14ac:dyDescent="0.25">
      <c r="A1267" s="246" t="str">
        <f t="shared" si="19"/>
        <v>102969</v>
      </c>
      <c r="B1267" s="362" t="s">
        <v>15236</v>
      </c>
      <c r="C1267" s="362" t="s">
        <v>29846</v>
      </c>
      <c r="D1267" s="362" t="s">
        <v>8915</v>
      </c>
      <c r="E1267" s="363" t="s">
        <v>21878</v>
      </c>
    </row>
    <row r="1268" spans="1:5" x14ac:dyDescent="0.25">
      <c r="A1268" s="246" t="str">
        <f t="shared" si="19"/>
        <v>102985</v>
      </c>
      <c r="B1268" s="362" t="s">
        <v>15237</v>
      </c>
      <c r="C1268" s="362" t="s">
        <v>15238</v>
      </c>
      <c r="D1268" s="362" t="s">
        <v>8915</v>
      </c>
      <c r="E1268" s="363" t="s">
        <v>22425</v>
      </c>
    </row>
    <row r="1269" spans="1:5" x14ac:dyDescent="0.25">
      <c r="A1269" s="246" t="str">
        <f t="shared" si="19"/>
        <v>103156</v>
      </c>
      <c r="B1269" s="362" t="s">
        <v>15240</v>
      </c>
      <c r="C1269" s="362" t="s">
        <v>29847</v>
      </c>
      <c r="D1269" s="362" t="s">
        <v>8915</v>
      </c>
      <c r="E1269" s="363" t="s">
        <v>7937</v>
      </c>
    </row>
    <row r="1270" spans="1:5" x14ac:dyDescent="0.25">
      <c r="A1270" s="246" t="str">
        <f t="shared" si="19"/>
        <v>103162</v>
      </c>
      <c r="B1270" s="362" t="s">
        <v>15241</v>
      </c>
      <c r="C1270" s="362" t="s">
        <v>29848</v>
      </c>
      <c r="D1270" s="362" t="s">
        <v>8915</v>
      </c>
      <c r="E1270" s="363" t="s">
        <v>29849</v>
      </c>
    </row>
    <row r="1271" spans="1:5" x14ac:dyDescent="0.25">
      <c r="A1271" s="246" t="str">
        <f t="shared" si="19"/>
        <v>103168</v>
      </c>
      <c r="B1271" s="362" t="s">
        <v>15242</v>
      </c>
      <c r="C1271" s="362" t="s">
        <v>29850</v>
      </c>
      <c r="D1271" s="362" t="s">
        <v>8915</v>
      </c>
      <c r="E1271" s="363" t="s">
        <v>16612</v>
      </c>
    </row>
    <row r="1272" spans="1:5" x14ac:dyDescent="0.25">
      <c r="A1272" s="246" t="str">
        <f t="shared" si="19"/>
        <v>103174</v>
      </c>
      <c r="B1272" s="362" t="s">
        <v>15243</v>
      </c>
      <c r="C1272" s="362" t="s">
        <v>29851</v>
      </c>
      <c r="D1272" s="362" t="s">
        <v>8915</v>
      </c>
      <c r="E1272" s="363" t="s">
        <v>14925</v>
      </c>
    </row>
    <row r="1273" spans="1:5" x14ac:dyDescent="0.25">
      <c r="A1273" s="246" t="str">
        <f t="shared" si="19"/>
        <v>103180</v>
      </c>
      <c r="B1273" s="362" t="s">
        <v>15244</v>
      </c>
      <c r="C1273" s="362" t="s">
        <v>29852</v>
      </c>
      <c r="D1273" s="362" t="s">
        <v>8915</v>
      </c>
      <c r="E1273" s="363" t="s">
        <v>15465</v>
      </c>
    </row>
    <row r="1274" spans="1:5" x14ac:dyDescent="0.25">
      <c r="A1274" s="246" t="str">
        <f t="shared" si="19"/>
        <v>103223</v>
      </c>
      <c r="B1274" s="362" t="s">
        <v>15283</v>
      </c>
      <c r="C1274" s="362" t="s">
        <v>29853</v>
      </c>
      <c r="D1274" s="362" t="s">
        <v>8915</v>
      </c>
      <c r="E1274" s="363" t="s">
        <v>29333</v>
      </c>
    </row>
    <row r="1275" spans="1:5" x14ac:dyDescent="0.25">
      <c r="A1275" s="246" t="str">
        <f t="shared" si="19"/>
        <v>103229</v>
      </c>
      <c r="B1275" s="362" t="s">
        <v>15284</v>
      </c>
      <c r="C1275" s="362" t="s">
        <v>29854</v>
      </c>
      <c r="D1275" s="362" t="s">
        <v>8915</v>
      </c>
      <c r="E1275" s="363" t="s">
        <v>29855</v>
      </c>
    </row>
    <row r="1276" spans="1:5" x14ac:dyDescent="0.25">
      <c r="A1276" s="246" t="str">
        <f t="shared" si="19"/>
        <v>103235</v>
      </c>
      <c r="B1276" s="362" t="s">
        <v>15285</v>
      </c>
      <c r="C1276" s="362" t="s">
        <v>29856</v>
      </c>
      <c r="D1276" s="362" t="s">
        <v>8915</v>
      </c>
      <c r="E1276" s="363" t="s">
        <v>29857</v>
      </c>
    </row>
    <row r="1277" spans="1:5" x14ac:dyDescent="0.25">
      <c r="A1277" s="246" t="str">
        <f t="shared" si="19"/>
        <v>103241</v>
      </c>
      <c r="B1277" s="362" t="s">
        <v>15286</v>
      </c>
      <c r="C1277" s="362" t="s">
        <v>29858</v>
      </c>
      <c r="D1277" s="362" t="s">
        <v>8915</v>
      </c>
      <c r="E1277" s="363" t="s">
        <v>13556</v>
      </c>
    </row>
    <row r="1278" spans="1:5" x14ac:dyDescent="0.25">
      <c r="A1278" s="246" t="str">
        <f t="shared" si="19"/>
        <v>103660</v>
      </c>
      <c r="B1278" s="362" t="s">
        <v>15960</v>
      </c>
      <c r="C1278" s="362" t="s">
        <v>29859</v>
      </c>
      <c r="D1278" s="362" t="s">
        <v>8915</v>
      </c>
      <c r="E1278" s="363" t="s">
        <v>14872</v>
      </c>
    </row>
    <row r="1279" spans="1:5" x14ac:dyDescent="0.25">
      <c r="A1279" s="246" t="str">
        <f t="shared" si="19"/>
        <v>103666</v>
      </c>
      <c r="B1279" s="362" t="s">
        <v>15961</v>
      </c>
      <c r="C1279" s="362" t="s">
        <v>29860</v>
      </c>
      <c r="D1279" s="362" t="s">
        <v>8915</v>
      </c>
      <c r="E1279" s="363" t="s">
        <v>17608</v>
      </c>
    </row>
    <row r="1280" spans="1:5" x14ac:dyDescent="0.25">
      <c r="A1280" s="246" t="str">
        <f t="shared" si="19"/>
        <v>103792</v>
      </c>
      <c r="B1280" s="362" t="s">
        <v>15962</v>
      </c>
      <c r="C1280" s="362" t="s">
        <v>15963</v>
      </c>
      <c r="D1280" s="362" t="s">
        <v>8915</v>
      </c>
      <c r="E1280" s="363" t="s">
        <v>9023</v>
      </c>
    </row>
    <row r="1281" spans="1:5" x14ac:dyDescent="0.25">
      <c r="A1281" s="246" t="str">
        <f t="shared" si="19"/>
        <v>103937</v>
      </c>
      <c r="B1281" s="362" t="s">
        <v>18851</v>
      </c>
      <c r="C1281" s="362" t="s">
        <v>18852</v>
      </c>
      <c r="D1281" s="362" t="s">
        <v>8915</v>
      </c>
      <c r="E1281" s="363" t="s">
        <v>8804</v>
      </c>
    </row>
    <row r="1282" spans="1:5" x14ac:dyDescent="0.25">
      <c r="A1282" s="246" t="str">
        <f t="shared" si="19"/>
        <v>103943</v>
      </c>
      <c r="B1282" s="362" t="s">
        <v>18853</v>
      </c>
      <c r="C1282" s="362" t="s">
        <v>18854</v>
      </c>
      <c r="D1282" s="362" t="s">
        <v>8915</v>
      </c>
      <c r="E1282" s="363" t="s">
        <v>8804</v>
      </c>
    </row>
    <row r="1283" spans="1:5" x14ac:dyDescent="0.25">
      <c r="A1283" s="246" t="str">
        <f t="shared" ref="A1283:A1346" si="20">B1283</f>
        <v>104087</v>
      </c>
      <c r="B1283" s="362" t="s">
        <v>19081</v>
      </c>
      <c r="C1283" s="362" t="s">
        <v>19082</v>
      </c>
      <c r="D1283" s="362" t="s">
        <v>8915</v>
      </c>
      <c r="E1283" s="363" t="s">
        <v>8268</v>
      </c>
    </row>
    <row r="1284" spans="1:5" x14ac:dyDescent="0.25">
      <c r="A1284" s="246" t="str">
        <f t="shared" si="20"/>
        <v>104088</v>
      </c>
      <c r="B1284" s="362" t="s">
        <v>19083</v>
      </c>
      <c r="C1284" s="362" t="s">
        <v>19084</v>
      </c>
      <c r="D1284" s="362" t="s">
        <v>8915</v>
      </c>
      <c r="E1284" s="363" t="s">
        <v>8264</v>
      </c>
    </row>
    <row r="1285" spans="1:5" x14ac:dyDescent="0.25">
      <c r="A1285" s="246" t="str">
        <f t="shared" si="20"/>
        <v>104089</v>
      </c>
      <c r="B1285" s="362" t="s">
        <v>19085</v>
      </c>
      <c r="C1285" s="362" t="s">
        <v>19086</v>
      </c>
      <c r="D1285" s="362" t="s">
        <v>8915</v>
      </c>
      <c r="E1285" s="363" t="s">
        <v>7763</v>
      </c>
    </row>
    <row r="1286" spans="1:5" x14ac:dyDescent="0.25">
      <c r="A1286" s="246" t="str">
        <f t="shared" si="20"/>
        <v>104090</v>
      </c>
      <c r="B1286" s="362" t="s">
        <v>19087</v>
      </c>
      <c r="C1286" s="362" t="s">
        <v>19088</v>
      </c>
      <c r="D1286" s="362" t="s">
        <v>8915</v>
      </c>
      <c r="E1286" s="363" t="s">
        <v>8866</v>
      </c>
    </row>
    <row r="1287" spans="1:5" x14ac:dyDescent="0.25">
      <c r="A1287" s="246" t="str">
        <f t="shared" si="20"/>
        <v>104093</v>
      </c>
      <c r="B1287" s="362" t="s">
        <v>19093</v>
      </c>
      <c r="C1287" s="362" t="s">
        <v>19094</v>
      </c>
      <c r="D1287" s="362" t="s">
        <v>8915</v>
      </c>
      <c r="E1287" s="363" t="s">
        <v>8262</v>
      </c>
    </row>
    <row r="1288" spans="1:5" x14ac:dyDescent="0.25">
      <c r="A1288" s="246" t="str">
        <f t="shared" si="20"/>
        <v>104094</v>
      </c>
      <c r="B1288" s="362" t="s">
        <v>19095</v>
      </c>
      <c r="C1288" s="362" t="s">
        <v>19096</v>
      </c>
      <c r="D1288" s="362" t="s">
        <v>8915</v>
      </c>
      <c r="E1288" s="363" t="s">
        <v>8264</v>
      </c>
    </row>
    <row r="1289" spans="1:5" x14ac:dyDescent="0.25">
      <c r="A1289" s="246" t="str">
        <f t="shared" si="20"/>
        <v>104095</v>
      </c>
      <c r="B1289" s="362" t="s">
        <v>19097</v>
      </c>
      <c r="C1289" s="362" t="s">
        <v>19098</v>
      </c>
      <c r="D1289" s="362" t="s">
        <v>8915</v>
      </c>
      <c r="E1289" s="363" t="s">
        <v>9281</v>
      </c>
    </row>
    <row r="1290" spans="1:5" x14ac:dyDescent="0.25">
      <c r="A1290" s="246" t="str">
        <f t="shared" si="20"/>
        <v>104096</v>
      </c>
      <c r="B1290" s="362" t="s">
        <v>19099</v>
      </c>
      <c r="C1290" s="362" t="s">
        <v>19100</v>
      </c>
      <c r="D1290" s="362" t="s">
        <v>8915</v>
      </c>
      <c r="E1290" s="363" t="s">
        <v>11973</v>
      </c>
    </row>
    <row r="1291" spans="1:5" x14ac:dyDescent="0.25">
      <c r="A1291" s="246" t="str">
        <f t="shared" si="20"/>
        <v>104519</v>
      </c>
      <c r="B1291" s="362" t="s">
        <v>19507</v>
      </c>
      <c r="C1291" s="362" t="s">
        <v>19508</v>
      </c>
      <c r="D1291" s="362" t="s">
        <v>8915</v>
      </c>
      <c r="E1291" s="363" t="s">
        <v>7846</v>
      </c>
    </row>
    <row r="1292" spans="1:5" x14ac:dyDescent="0.25">
      <c r="A1292" s="246" t="str">
        <f t="shared" si="20"/>
        <v>104655</v>
      </c>
      <c r="B1292" s="362" t="s">
        <v>29861</v>
      </c>
      <c r="C1292" s="362" t="s">
        <v>29862</v>
      </c>
      <c r="D1292" s="362" t="s">
        <v>8915</v>
      </c>
      <c r="E1292" s="363" t="s">
        <v>8866</v>
      </c>
    </row>
    <row r="1293" spans="1:5" x14ac:dyDescent="0.25">
      <c r="A1293" s="246" t="str">
        <f t="shared" si="20"/>
        <v>104687</v>
      </c>
      <c r="B1293" s="362" t="s">
        <v>29863</v>
      </c>
      <c r="C1293" s="362" t="s">
        <v>29864</v>
      </c>
      <c r="D1293" s="362" t="s">
        <v>8915</v>
      </c>
      <c r="E1293" s="363" t="s">
        <v>29865</v>
      </c>
    </row>
    <row r="1294" spans="1:5" x14ac:dyDescent="0.25">
      <c r="A1294" s="246" t="str">
        <f t="shared" si="20"/>
        <v>104694</v>
      </c>
      <c r="B1294" s="362" t="s">
        <v>29866</v>
      </c>
      <c r="C1294" s="362" t="s">
        <v>29867</v>
      </c>
      <c r="D1294" s="362" t="s">
        <v>8915</v>
      </c>
      <c r="E1294" s="363" t="s">
        <v>22134</v>
      </c>
    </row>
    <row r="1295" spans="1:5" x14ac:dyDescent="0.25">
      <c r="A1295" s="246" t="str">
        <f t="shared" si="20"/>
        <v>104703</v>
      </c>
      <c r="B1295" s="362" t="s">
        <v>29868</v>
      </c>
      <c r="C1295" s="362" t="s">
        <v>29869</v>
      </c>
      <c r="D1295" s="362" t="s">
        <v>8915</v>
      </c>
      <c r="E1295" s="363" t="s">
        <v>29870</v>
      </c>
    </row>
    <row r="1296" spans="1:5" x14ac:dyDescent="0.25">
      <c r="A1296" s="246" t="str">
        <f t="shared" si="20"/>
        <v>104709</v>
      </c>
      <c r="B1296" s="362" t="s">
        <v>29871</v>
      </c>
      <c r="C1296" s="362" t="s">
        <v>29872</v>
      </c>
      <c r="D1296" s="362" t="s">
        <v>8915</v>
      </c>
      <c r="E1296" s="363" t="s">
        <v>29873</v>
      </c>
    </row>
    <row r="1297" spans="1:5" x14ac:dyDescent="0.25">
      <c r="A1297" s="246" t="str">
        <f t="shared" si="20"/>
        <v>104715</v>
      </c>
      <c r="B1297" s="362" t="s">
        <v>29874</v>
      </c>
      <c r="C1297" s="362" t="s">
        <v>29875</v>
      </c>
      <c r="D1297" s="362" t="s">
        <v>8915</v>
      </c>
      <c r="E1297" s="363" t="s">
        <v>29666</v>
      </c>
    </row>
    <row r="1298" spans="1:5" x14ac:dyDescent="0.25">
      <c r="A1298" s="246" t="str">
        <f t="shared" si="20"/>
        <v>92259</v>
      </c>
      <c r="B1298" s="362" t="s">
        <v>2558</v>
      </c>
      <c r="C1298" s="362" t="s">
        <v>2559</v>
      </c>
      <c r="D1298" s="362" t="s">
        <v>8471</v>
      </c>
      <c r="E1298" s="363" t="s">
        <v>29876</v>
      </c>
    </row>
    <row r="1299" spans="1:5" x14ac:dyDescent="0.25">
      <c r="A1299" s="246" t="str">
        <f t="shared" si="20"/>
        <v>92260</v>
      </c>
      <c r="B1299" s="362" t="s">
        <v>2560</v>
      </c>
      <c r="C1299" s="362" t="s">
        <v>2561</v>
      </c>
      <c r="D1299" s="362" t="s">
        <v>8471</v>
      </c>
      <c r="E1299" s="363" t="s">
        <v>29877</v>
      </c>
    </row>
    <row r="1300" spans="1:5" x14ac:dyDescent="0.25">
      <c r="A1300" s="246" t="str">
        <f t="shared" si="20"/>
        <v>92261</v>
      </c>
      <c r="B1300" s="362" t="s">
        <v>2562</v>
      </c>
      <c r="C1300" s="362" t="s">
        <v>2563</v>
      </c>
      <c r="D1300" s="362" t="s">
        <v>8471</v>
      </c>
      <c r="E1300" s="363" t="s">
        <v>29878</v>
      </c>
    </row>
    <row r="1301" spans="1:5" x14ac:dyDescent="0.25">
      <c r="A1301" s="246" t="str">
        <f t="shared" si="20"/>
        <v>92262</v>
      </c>
      <c r="B1301" s="362" t="s">
        <v>2564</v>
      </c>
      <c r="C1301" s="362" t="s">
        <v>2565</v>
      </c>
      <c r="D1301" s="362" t="s">
        <v>8471</v>
      </c>
      <c r="E1301" s="363" t="s">
        <v>29879</v>
      </c>
    </row>
    <row r="1302" spans="1:5" x14ac:dyDescent="0.25">
      <c r="A1302" s="246" t="str">
        <f t="shared" si="20"/>
        <v>92539</v>
      </c>
      <c r="B1302" s="362" t="s">
        <v>2784</v>
      </c>
      <c r="C1302" s="362" t="s">
        <v>2785</v>
      </c>
      <c r="D1302" s="362" t="s">
        <v>8619</v>
      </c>
      <c r="E1302" s="363" t="s">
        <v>29880</v>
      </c>
    </row>
    <row r="1303" spans="1:5" x14ac:dyDescent="0.25">
      <c r="A1303" s="246" t="str">
        <f t="shared" si="20"/>
        <v>92540</v>
      </c>
      <c r="B1303" s="362" t="s">
        <v>2786</v>
      </c>
      <c r="C1303" s="362" t="s">
        <v>2787</v>
      </c>
      <c r="D1303" s="362" t="s">
        <v>8619</v>
      </c>
      <c r="E1303" s="363" t="s">
        <v>29334</v>
      </c>
    </row>
    <row r="1304" spans="1:5" x14ac:dyDescent="0.25">
      <c r="A1304" s="246" t="str">
        <f t="shared" si="20"/>
        <v>92541</v>
      </c>
      <c r="B1304" s="362" t="s">
        <v>2788</v>
      </c>
      <c r="C1304" s="362" t="s">
        <v>2789</v>
      </c>
      <c r="D1304" s="362" t="s">
        <v>8619</v>
      </c>
      <c r="E1304" s="363" t="s">
        <v>21915</v>
      </c>
    </row>
    <row r="1305" spans="1:5" x14ac:dyDescent="0.25">
      <c r="A1305" s="246" t="str">
        <f t="shared" si="20"/>
        <v>92542</v>
      </c>
      <c r="B1305" s="362" t="s">
        <v>2790</v>
      </c>
      <c r="C1305" s="362" t="s">
        <v>2791</v>
      </c>
      <c r="D1305" s="362" t="s">
        <v>8619</v>
      </c>
      <c r="E1305" s="363" t="s">
        <v>29881</v>
      </c>
    </row>
    <row r="1306" spans="1:5" x14ac:dyDescent="0.25">
      <c r="A1306" s="246" t="str">
        <f t="shared" si="20"/>
        <v>92543</v>
      </c>
      <c r="B1306" s="362" t="s">
        <v>2792</v>
      </c>
      <c r="C1306" s="362" t="s">
        <v>2793</v>
      </c>
      <c r="D1306" s="362" t="s">
        <v>8619</v>
      </c>
      <c r="E1306" s="363" t="s">
        <v>15959</v>
      </c>
    </row>
    <row r="1307" spans="1:5" x14ac:dyDescent="0.25">
      <c r="A1307" s="246" t="str">
        <f t="shared" si="20"/>
        <v>92544</v>
      </c>
      <c r="B1307" s="362" t="s">
        <v>2794</v>
      </c>
      <c r="C1307" s="362" t="s">
        <v>2795</v>
      </c>
      <c r="D1307" s="362" t="s">
        <v>8619</v>
      </c>
      <c r="E1307" s="363" t="s">
        <v>15541</v>
      </c>
    </row>
    <row r="1308" spans="1:5" x14ac:dyDescent="0.25">
      <c r="A1308" s="246" t="str">
        <f t="shared" si="20"/>
        <v>92545</v>
      </c>
      <c r="B1308" s="362" t="s">
        <v>2796</v>
      </c>
      <c r="C1308" s="362" t="s">
        <v>2797</v>
      </c>
      <c r="D1308" s="362" t="s">
        <v>8471</v>
      </c>
      <c r="E1308" s="363" t="s">
        <v>29882</v>
      </c>
    </row>
    <row r="1309" spans="1:5" x14ac:dyDescent="0.25">
      <c r="A1309" s="246" t="str">
        <f t="shared" si="20"/>
        <v>92546</v>
      </c>
      <c r="B1309" s="362" t="s">
        <v>2798</v>
      </c>
      <c r="C1309" s="362" t="s">
        <v>2799</v>
      </c>
      <c r="D1309" s="362" t="s">
        <v>8471</v>
      </c>
      <c r="E1309" s="363" t="s">
        <v>29883</v>
      </c>
    </row>
    <row r="1310" spans="1:5" x14ac:dyDescent="0.25">
      <c r="A1310" s="246" t="str">
        <f t="shared" si="20"/>
        <v>92547</v>
      </c>
      <c r="B1310" s="362" t="s">
        <v>2800</v>
      </c>
      <c r="C1310" s="362" t="s">
        <v>2801</v>
      </c>
      <c r="D1310" s="362" t="s">
        <v>8471</v>
      </c>
      <c r="E1310" s="363" t="s">
        <v>29884</v>
      </c>
    </row>
    <row r="1311" spans="1:5" x14ac:dyDescent="0.25">
      <c r="A1311" s="246" t="str">
        <f t="shared" si="20"/>
        <v>92548</v>
      </c>
      <c r="B1311" s="362" t="s">
        <v>2802</v>
      </c>
      <c r="C1311" s="362" t="s">
        <v>2803</v>
      </c>
      <c r="D1311" s="362" t="s">
        <v>8471</v>
      </c>
      <c r="E1311" s="363" t="s">
        <v>29885</v>
      </c>
    </row>
    <row r="1312" spans="1:5" x14ac:dyDescent="0.25">
      <c r="A1312" s="246" t="str">
        <f t="shared" si="20"/>
        <v>92549</v>
      </c>
      <c r="B1312" s="362" t="s">
        <v>2804</v>
      </c>
      <c r="C1312" s="362" t="s">
        <v>2805</v>
      </c>
      <c r="D1312" s="362" t="s">
        <v>8471</v>
      </c>
      <c r="E1312" s="363" t="s">
        <v>29886</v>
      </c>
    </row>
    <row r="1313" spans="1:5" x14ac:dyDescent="0.25">
      <c r="A1313" s="246" t="str">
        <f t="shared" si="20"/>
        <v>92550</v>
      </c>
      <c r="B1313" s="362" t="s">
        <v>2806</v>
      </c>
      <c r="C1313" s="362" t="s">
        <v>2807</v>
      </c>
      <c r="D1313" s="362" t="s">
        <v>8471</v>
      </c>
      <c r="E1313" s="363" t="s">
        <v>29887</v>
      </c>
    </row>
    <row r="1314" spans="1:5" x14ac:dyDescent="0.25">
      <c r="A1314" s="246" t="str">
        <f t="shared" si="20"/>
        <v>92551</v>
      </c>
      <c r="B1314" s="362" t="s">
        <v>2808</v>
      </c>
      <c r="C1314" s="362" t="s">
        <v>2809</v>
      </c>
      <c r="D1314" s="362" t="s">
        <v>8471</v>
      </c>
      <c r="E1314" s="363" t="s">
        <v>29888</v>
      </c>
    </row>
    <row r="1315" spans="1:5" x14ac:dyDescent="0.25">
      <c r="A1315" s="246" t="str">
        <f t="shared" si="20"/>
        <v>92552</v>
      </c>
      <c r="B1315" s="362" t="s">
        <v>2810</v>
      </c>
      <c r="C1315" s="362" t="s">
        <v>2811</v>
      </c>
      <c r="D1315" s="362" t="s">
        <v>8471</v>
      </c>
      <c r="E1315" s="363" t="s">
        <v>29889</v>
      </c>
    </row>
    <row r="1316" spans="1:5" x14ac:dyDescent="0.25">
      <c r="A1316" s="246" t="str">
        <f t="shared" si="20"/>
        <v>92553</v>
      </c>
      <c r="B1316" s="362" t="s">
        <v>2812</v>
      </c>
      <c r="C1316" s="362" t="s">
        <v>2813</v>
      </c>
      <c r="D1316" s="362" t="s">
        <v>8471</v>
      </c>
      <c r="E1316" s="363" t="s">
        <v>29890</v>
      </c>
    </row>
    <row r="1317" spans="1:5" x14ac:dyDescent="0.25">
      <c r="A1317" s="246" t="str">
        <f t="shared" si="20"/>
        <v>92554</v>
      </c>
      <c r="B1317" s="362" t="s">
        <v>2814</v>
      </c>
      <c r="C1317" s="362" t="s">
        <v>2815</v>
      </c>
      <c r="D1317" s="362" t="s">
        <v>8471</v>
      </c>
      <c r="E1317" s="363" t="s">
        <v>29891</v>
      </c>
    </row>
    <row r="1318" spans="1:5" x14ac:dyDescent="0.25">
      <c r="A1318" s="246" t="str">
        <f t="shared" si="20"/>
        <v>92555</v>
      </c>
      <c r="B1318" s="362" t="s">
        <v>2816</v>
      </c>
      <c r="C1318" s="362" t="s">
        <v>2817</v>
      </c>
      <c r="D1318" s="362" t="s">
        <v>8471</v>
      </c>
      <c r="E1318" s="363" t="s">
        <v>29892</v>
      </c>
    </row>
    <row r="1319" spans="1:5" x14ac:dyDescent="0.25">
      <c r="A1319" s="246" t="str">
        <f t="shared" si="20"/>
        <v>92556</v>
      </c>
      <c r="B1319" s="362" t="s">
        <v>2818</v>
      </c>
      <c r="C1319" s="362" t="s">
        <v>2819</v>
      </c>
      <c r="D1319" s="362" t="s">
        <v>8471</v>
      </c>
      <c r="E1319" s="363" t="s">
        <v>29893</v>
      </c>
    </row>
    <row r="1320" spans="1:5" x14ac:dyDescent="0.25">
      <c r="A1320" s="246" t="str">
        <f t="shared" si="20"/>
        <v>92557</v>
      </c>
      <c r="B1320" s="362" t="s">
        <v>2820</v>
      </c>
      <c r="C1320" s="362" t="s">
        <v>2821</v>
      </c>
      <c r="D1320" s="362" t="s">
        <v>8471</v>
      </c>
      <c r="E1320" s="363" t="s">
        <v>29894</v>
      </c>
    </row>
    <row r="1321" spans="1:5" x14ac:dyDescent="0.25">
      <c r="A1321" s="246" t="str">
        <f t="shared" si="20"/>
        <v>92558</v>
      </c>
      <c r="B1321" s="362" t="s">
        <v>2822</v>
      </c>
      <c r="C1321" s="362" t="s">
        <v>2823</v>
      </c>
      <c r="D1321" s="362" t="s">
        <v>8471</v>
      </c>
      <c r="E1321" s="363" t="s">
        <v>29895</v>
      </c>
    </row>
    <row r="1322" spans="1:5" x14ac:dyDescent="0.25">
      <c r="A1322" s="246" t="str">
        <f t="shared" si="20"/>
        <v>92559</v>
      </c>
      <c r="B1322" s="362" t="s">
        <v>2824</v>
      </c>
      <c r="C1322" s="362" t="s">
        <v>2825</v>
      </c>
      <c r="D1322" s="362" t="s">
        <v>8471</v>
      </c>
      <c r="E1322" s="363" t="s">
        <v>29896</v>
      </c>
    </row>
    <row r="1323" spans="1:5" x14ac:dyDescent="0.25">
      <c r="A1323" s="246" t="str">
        <f t="shared" si="20"/>
        <v>92560</v>
      </c>
      <c r="B1323" s="362" t="s">
        <v>2826</v>
      </c>
      <c r="C1323" s="362" t="s">
        <v>2827</v>
      </c>
      <c r="D1323" s="362" t="s">
        <v>8471</v>
      </c>
      <c r="E1323" s="363" t="s">
        <v>29897</v>
      </c>
    </row>
    <row r="1324" spans="1:5" x14ac:dyDescent="0.25">
      <c r="A1324" s="246" t="str">
        <f t="shared" si="20"/>
        <v>92561</v>
      </c>
      <c r="B1324" s="362" t="s">
        <v>2828</v>
      </c>
      <c r="C1324" s="362" t="s">
        <v>2829</v>
      </c>
      <c r="D1324" s="362" t="s">
        <v>8471</v>
      </c>
      <c r="E1324" s="363" t="s">
        <v>29898</v>
      </c>
    </row>
    <row r="1325" spans="1:5" x14ac:dyDescent="0.25">
      <c r="A1325" s="246" t="str">
        <f t="shared" si="20"/>
        <v>92562</v>
      </c>
      <c r="B1325" s="362" t="s">
        <v>2830</v>
      </c>
      <c r="C1325" s="362" t="s">
        <v>2831</v>
      </c>
      <c r="D1325" s="362" t="s">
        <v>8471</v>
      </c>
      <c r="E1325" s="363" t="s">
        <v>29899</v>
      </c>
    </row>
    <row r="1326" spans="1:5" x14ac:dyDescent="0.25">
      <c r="A1326" s="246" t="str">
        <f t="shared" si="20"/>
        <v>92563</v>
      </c>
      <c r="B1326" s="362" t="s">
        <v>2832</v>
      </c>
      <c r="C1326" s="362" t="s">
        <v>2833</v>
      </c>
      <c r="D1326" s="362" t="s">
        <v>8471</v>
      </c>
      <c r="E1326" s="363" t="s">
        <v>29900</v>
      </c>
    </row>
    <row r="1327" spans="1:5" x14ac:dyDescent="0.25">
      <c r="A1327" s="246" t="str">
        <f t="shared" si="20"/>
        <v>92564</v>
      </c>
      <c r="B1327" s="362" t="s">
        <v>2834</v>
      </c>
      <c r="C1327" s="362" t="s">
        <v>2835</v>
      </c>
      <c r="D1327" s="362" t="s">
        <v>8471</v>
      </c>
      <c r="E1327" s="363" t="s">
        <v>29901</v>
      </c>
    </row>
    <row r="1328" spans="1:5" x14ac:dyDescent="0.25">
      <c r="A1328" s="246" t="str">
        <f t="shared" si="20"/>
        <v>100379</v>
      </c>
      <c r="B1328" s="362" t="s">
        <v>5578</v>
      </c>
      <c r="C1328" s="362" t="s">
        <v>5579</v>
      </c>
      <c r="D1328" s="362" t="s">
        <v>8619</v>
      </c>
      <c r="E1328" s="363" t="s">
        <v>29902</v>
      </c>
    </row>
    <row r="1329" spans="1:5" x14ac:dyDescent="0.25">
      <c r="A1329" s="246" t="str">
        <f t="shared" si="20"/>
        <v>100380</v>
      </c>
      <c r="B1329" s="362" t="s">
        <v>5580</v>
      </c>
      <c r="C1329" s="362" t="s">
        <v>5581</v>
      </c>
      <c r="D1329" s="362" t="s">
        <v>8619</v>
      </c>
      <c r="E1329" s="363" t="s">
        <v>21202</v>
      </c>
    </row>
    <row r="1330" spans="1:5" x14ac:dyDescent="0.25">
      <c r="A1330" s="246" t="str">
        <f t="shared" si="20"/>
        <v>100381</v>
      </c>
      <c r="B1330" s="362" t="s">
        <v>5582</v>
      </c>
      <c r="C1330" s="362" t="s">
        <v>5583</v>
      </c>
      <c r="D1330" s="362" t="s">
        <v>8619</v>
      </c>
      <c r="E1330" s="363" t="s">
        <v>20535</v>
      </c>
    </row>
    <row r="1331" spans="1:5" x14ac:dyDescent="0.25">
      <c r="A1331" s="246" t="str">
        <f t="shared" si="20"/>
        <v>100383</v>
      </c>
      <c r="B1331" s="362" t="s">
        <v>5586</v>
      </c>
      <c r="C1331" s="362" t="s">
        <v>5587</v>
      </c>
      <c r="D1331" s="362" t="s">
        <v>8619</v>
      </c>
      <c r="E1331" s="363" t="s">
        <v>13379</v>
      </c>
    </row>
    <row r="1332" spans="1:5" x14ac:dyDescent="0.25">
      <c r="A1332" s="246" t="str">
        <f t="shared" si="20"/>
        <v>100384</v>
      </c>
      <c r="B1332" s="362" t="s">
        <v>5588</v>
      </c>
      <c r="C1332" s="362" t="s">
        <v>5589</v>
      </c>
      <c r="D1332" s="362" t="s">
        <v>8619</v>
      </c>
      <c r="E1332" s="363" t="s">
        <v>29903</v>
      </c>
    </row>
    <row r="1333" spans="1:5" x14ac:dyDescent="0.25">
      <c r="A1333" s="246" t="str">
        <f t="shared" si="20"/>
        <v>100385</v>
      </c>
      <c r="B1333" s="362" t="s">
        <v>5590</v>
      </c>
      <c r="C1333" s="362" t="s">
        <v>5591</v>
      </c>
      <c r="D1333" s="362" t="s">
        <v>8619</v>
      </c>
      <c r="E1333" s="363" t="s">
        <v>28059</v>
      </c>
    </row>
    <row r="1334" spans="1:5" x14ac:dyDescent="0.25">
      <c r="A1334" s="246" t="str">
        <f t="shared" si="20"/>
        <v>100386</v>
      </c>
      <c r="B1334" s="362" t="s">
        <v>5592</v>
      </c>
      <c r="C1334" s="362" t="s">
        <v>5593</v>
      </c>
      <c r="D1334" s="362" t="s">
        <v>8619</v>
      </c>
      <c r="E1334" s="363" t="s">
        <v>21112</v>
      </c>
    </row>
    <row r="1335" spans="1:5" x14ac:dyDescent="0.25">
      <c r="A1335" s="246" t="str">
        <f t="shared" si="20"/>
        <v>100387</v>
      </c>
      <c r="B1335" s="362" t="s">
        <v>5594</v>
      </c>
      <c r="C1335" s="362" t="s">
        <v>5595</v>
      </c>
      <c r="D1335" s="362" t="s">
        <v>8619</v>
      </c>
      <c r="E1335" s="363" t="s">
        <v>27340</v>
      </c>
    </row>
    <row r="1336" spans="1:5" x14ac:dyDescent="0.25">
      <c r="A1336" s="246" t="str">
        <f t="shared" si="20"/>
        <v>100388</v>
      </c>
      <c r="B1336" s="362" t="s">
        <v>5596</v>
      </c>
      <c r="C1336" s="362" t="s">
        <v>5597</v>
      </c>
      <c r="D1336" s="362" t="s">
        <v>8619</v>
      </c>
      <c r="E1336" s="363" t="s">
        <v>25258</v>
      </c>
    </row>
    <row r="1337" spans="1:5" x14ac:dyDescent="0.25">
      <c r="A1337" s="246" t="str">
        <f t="shared" si="20"/>
        <v>100389</v>
      </c>
      <c r="B1337" s="362" t="s">
        <v>5598</v>
      </c>
      <c r="C1337" s="362" t="s">
        <v>5599</v>
      </c>
      <c r="D1337" s="362" t="s">
        <v>8619</v>
      </c>
      <c r="E1337" s="363" t="s">
        <v>29904</v>
      </c>
    </row>
    <row r="1338" spans="1:5" x14ac:dyDescent="0.25">
      <c r="A1338" s="246" t="str">
        <f t="shared" si="20"/>
        <v>100390</v>
      </c>
      <c r="B1338" s="362" t="s">
        <v>5600</v>
      </c>
      <c r="C1338" s="362" t="s">
        <v>5601</v>
      </c>
      <c r="D1338" s="362" t="s">
        <v>8619</v>
      </c>
      <c r="E1338" s="363" t="s">
        <v>21198</v>
      </c>
    </row>
    <row r="1339" spans="1:5" x14ac:dyDescent="0.25">
      <c r="A1339" s="246" t="str">
        <f t="shared" si="20"/>
        <v>100391</v>
      </c>
      <c r="B1339" s="362" t="s">
        <v>5602</v>
      </c>
      <c r="C1339" s="362" t="s">
        <v>5603</v>
      </c>
      <c r="D1339" s="362" t="s">
        <v>8619</v>
      </c>
      <c r="E1339" s="363" t="s">
        <v>15688</v>
      </c>
    </row>
    <row r="1340" spans="1:5" x14ac:dyDescent="0.25">
      <c r="A1340" s="246" t="str">
        <f t="shared" si="20"/>
        <v>100392</v>
      </c>
      <c r="B1340" s="362" t="s">
        <v>5604</v>
      </c>
      <c r="C1340" s="362" t="s">
        <v>5605</v>
      </c>
      <c r="D1340" s="362" t="s">
        <v>8619</v>
      </c>
      <c r="E1340" s="363" t="s">
        <v>13319</v>
      </c>
    </row>
    <row r="1341" spans="1:5" x14ac:dyDescent="0.25">
      <c r="A1341" s="246" t="str">
        <f t="shared" si="20"/>
        <v>100393</v>
      </c>
      <c r="B1341" s="362" t="s">
        <v>5606</v>
      </c>
      <c r="C1341" s="362" t="s">
        <v>5607</v>
      </c>
      <c r="D1341" s="362" t="s">
        <v>8619</v>
      </c>
      <c r="E1341" s="363" t="s">
        <v>11109</v>
      </c>
    </row>
    <row r="1342" spans="1:5" x14ac:dyDescent="0.25">
      <c r="A1342" s="246" t="str">
        <f t="shared" si="20"/>
        <v>100394</v>
      </c>
      <c r="B1342" s="362" t="s">
        <v>5608</v>
      </c>
      <c r="C1342" s="362" t="s">
        <v>5609</v>
      </c>
      <c r="D1342" s="362" t="s">
        <v>8619</v>
      </c>
      <c r="E1342" s="363" t="s">
        <v>12237</v>
      </c>
    </row>
    <row r="1343" spans="1:5" x14ac:dyDescent="0.25">
      <c r="A1343" s="246" t="str">
        <f t="shared" si="20"/>
        <v>100395</v>
      </c>
      <c r="B1343" s="362" t="s">
        <v>5610</v>
      </c>
      <c r="C1343" s="362" t="s">
        <v>5611</v>
      </c>
      <c r="D1343" s="362" t="s">
        <v>8619</v>
      </c>
      <c r="E1343" s="363" t="s">
        <v>16452</v>
      </c>
    </row>
    <row r="1344" spans="1:5" x14ac:dyDescent="0.25">
      <c r="A1344" s="246" t="str">
        <f t="shared" si="20"/>
        <v>94189</v>
      </c>
      <c r="B1344" s="362" t="s">
        <v>3449</v>
      </c>
      <c r="C1344" s="362" t="s">
        <v>3450</v>
      </c>
      <c r="D1344" s="362" t="s">
        <v>8619</v>
      </c>
      <c r="E1344" s="363" t="s">
        <v>29905</v>
      </c>
    </row>
    <row r="1345" spans="1:5" x14ac:dyDescent="0.25">
      <c r="A1345" s="246" t="str">
        <f t="shared" si="20"/>
        <v>94192</v>
      </c>
      <c r="B1345" s="362" t="s">
        <v>3451</v>
      </c>
      <c r="C1345" s="362" t="s">
        <v>3452</v>
      </c>
      <c r="D1345" s="362" t="s">
        <v>8619</v>
      </c>
      <c r="E1345" s="363" t="s">
        <v>29906</v>
      </c>
    </row>
    <row r="1346" spans="1:5" x14ac:dyDescent="0.25">
      <c r="A1346" s="246" t="str">
        <f t="shared" si="20"/>
        <v>94195</v>
      </c>
      <c r="B1346" s="362" t="s">
        <v>3453</v>
      </c>
      <c r="C1346" s="362" t="s">
        <v>3454</v>
      </c>
      <c r="D1346" s="362" t="s">
        <v>8619</v>
      </c>
      <c r="E1346" s="363" t="s">
        <v>29907</v>
      </c>
    </row>
    <row r="1347" spans="1:5" x14ac:dyDescent="0.25">
      <c r="A1347" s="246" t="str">
        <f t="shared" ref="A1347:A1410" si="21">B1347</f>
        <v>94198</v>
      </c>
      <c r="B1347" s="362" t="s">
        <v>3455</v>
      </c>
      <c r="C1347" s="362" t="s">
        <v>3456</v>
      </c>
      <c r="D1347" s="362" t="s">
        <v>8619</v>
      </c>
      <c r="E1347" s="363" t="s">
        <v>13344</v>
      </c>
    </row>
    <row r="1348" spans="1:5" x14ac:dyDescent="0.25">
      <c r="A1348" s="246" t="str">
        <f t="shared" si="21"/>
        <v>94201</v>
      </c>
      <c r="B1348" s="362" t="s">
        <v>3457</v>
      </c>
      <c r="C1348" s="362" t="s">
        <v>3458</v>
      </c>
      <c r="D1348" s="362" t="s">
        <v>8619</v>
      </c>
      <c r="E1348" s="363" t="s">
        <v>29908</v>
      </c>
    </row>
    <row r="1349" spans="1:5" x14ac:dyDescent="0.25">
      <c r="A1349" s="246" t="str">
        <f t="shared" si="21"/>
        <v>94204</v>
      </c>
      <c r="B1349" s="362" t="s">
        <v>3459</v>
      </c>
      <c r="C1349" s="362" t="s">
        <v>3460</v>
      </c>
      <c r="D1349" s="362" t="s">
        <v>8619</v>
      </c>
      <c r="E1349" s="363" t="s">
        <v>21230</v>
      </c>
    </row>
    <row r="1350" spans="1:5" x14ac:dyDescent="0.25">
      <c r="A1350" s="246" t="str">
        <f t="shared" si="21"/>
        <v>94224</v>
      </c>
      <c r="B1350" s="362" t="s">
        <v>3480</v>
      </c>
      <c r="C1350" s="362" t="s">
        <v>3481</v>
      </c>
      <c r="D1350" s="362" t="s">
        <v>8399</v>
      </c>
      <c r="E1350" s="363" t="s">
        <v>8195</v>
      </c>
    </row>
    <row r="1351" spans="1:5" x14ac:dyDescent="0.25">
      <c r="A1351" s="246" t="str">
        <f t="shared" si="21"/>
        <v>94226</v>
      </c>
      <c r="B1351" s="362" t="s">
        <v>3482</v>
      </c>
      <c r="C1351" s="362" t="s">
        <v>3483</v>
      </c>
      <c r="D1351" s="362" t="s">
        <v>8619</v>
      </c>
      <c r="E1351" s="363" t="s">
        <v>21129</v>
      </c>
    </row>
    <row r="1352" spans="1:5" x14ac:dyDescent="0.25">
      <c r="A1352" s="246" t="str">
        <f t="shared" si="21"/>
        <v>94232</v>
      </c>
      <c r="B1352" s="362" t="s">
        <v>3492</v>
      </c>
      <c r="C1352" s="362" t="s">
        <v>3493</v>
      </c>
      <c r="D1352" s="362" t="s">
        <v>8471</v>
      </c>
      <c r="E1352" s="363" t="s">
        <v>13014</v>
      </c>
    </row>
    <row r="1353" spans="1:5" x14ac:dyDescent="0.25">
      <c r="A1353" s="246" t="str">
        <f t="shared" si="21"/>
        <v>94440</v>
      </c>
      <c r="B1353" s="362" t="s">
        <v>3538</v>
      </c>
      <c r="C1353" s="362" t="s">
        <v>3539</v>
      </c>
      <c r="D1353" s="362" t="s">
        <v>8619</v>
      </c>
      <c r="E1353" s="363" t="s">
        <v>29907</v>
      </c>
    </row>
    <row r="1354" spans="1:5" x14ac:dyDescent="0.25">
      <c r="A1354" s="246" t="str">
        <f t="shared" si="21"/>
        <v>94441</v>
      </c>
      <c r="B1354" s="362" t="s">
        <v>3540</v>
      </c>
      <c r="C1354" s="362" t="s">
        <v>3541</v>
      </c>
      <c r="D1354" s="362" t="s">
        <v>8619</v>
      </c>
      <c r="E1354" s="363" t="s">
        <v>13344</v>
      </c>
    </row>
    <row r="1355" spans="1:5" x14ac:dyDescent="0.25">
      <c r="A1355" s="246" t="str">
        <f t="shared" si="21"/>
        <v>94442</v>
      </c>
      <c r="B1355" s="362" t="s">
        <v>3542</v>
      </c>
      <c r="C1355" s="362" t="s">
        <v>3543</v>
      </c>
      <c r="D1355" s="362" t="s">
        <v>8619</v>
      </c>
      <c r="E1355" s="363" t="s">
        <v>29907</v>
      </c>
    </row>
    <row r="1356" spans="1:5" x14ac:dyDescent="0.25">
      <c r="A1356" s="246" t="str">
        <f t="shared" si="21"/>
        <v>94443</v>
      </c>
      <c r="B1356" s="362" t="s">
        <v>3544</v>
      </c>
      <c r="C1356" s="362" t="s">
        <v>3545</v>
      </c>
      <c r="D1356" s="362" t="s">
        <v>8619</v>
      </c>
      <c r="E1356" s="363" t="s">
        <v>13344</v>
      </c>
    </row>
    <row r="1357" spans="1:5" x14ac:dyDescent="0.25">
      <c r="A1357" s="246" t="str">
        <f t="shared" si="21"/>
        <v>94445</v>
      </c>
      <c r="B1357" s="362" t="s">
        <v>3548</v>
      </c>
      <c r="C1357" s="362" t="s">
        <v>3549</v>
      </c>
      <c r="D1357" s="362" t="s">
        <v>8619</v>
      </c>
      <c r="E1357" s="363" t="s">
        <v>29908</v>
      </c>
    </row>
    <row r="1358" spans="1:5" x14ac:dyDescent="0.25">
      <c r="A1358" s="246" t="str">
        <f t="shared" si="21"/>
        <v>94446</v>
      </c>
      <c r="B1358" s="362" t="s">
        <v>3550</v>
      </c>
      <c r="C1358" s="362" t="s">
        <v>3551</v>
      </c>
      <c r="D1358" s="362" t="s">
        <v>8619</v>
      </c>
      <c r="E1358" s="363" t="s">
        <v>21230</v>
      </c>
    </row>
    <row r="1359" spans="1:5" x14ac:dyDescent="0.25">
      <c r="A1359" s="246" t="str">
        <f t="shared" si="21"/>
        <v>94447</v>
      </c>
      <c r="B1359" s="362" t="s">
        <v>3552</v>
      </c>
      <c r="C1359" s="362" t="s">
        <v>3553</v>
      </c>
      <c r="D1359" s="362" t="s">
        <v>8619</v>
      </c>
      <c r="E1359" s="363" t="s">
        <v>29908</v>
      </c>
    </row>
    <row r="1360" spans="1:5" x14ac:dyDescent="0.25">
      <c r="A1360" s="246" t="str">
        <f t="shared" si="21"/>
        <v>94448</v>
      </c>
      <c r="B1360" s="362" t="s">
        <v>3554</v>
      </c>
      <c r="C1360" s="362" t="s">
        <v>3555</v>
      </c>
      <c r="D1360" s="362" t="s">
        <v>8619</v>
      </c>
      <c r="E1360" s="363" t="s">
        <v>21230</v>
      </c>
    </row>
    <row r="1361" spans="1:5" x14ac:dyDescent="0.25">
      <c r="A1361" s="246" t="str">
        <f t="shared" si="21"/>
        <v>94207</v>
      </c>
      <c r="B1361" s="362" t="s">
        <v>3461</v>
      </c>
      <c r="C1361" s="362" t="s">
        <v>3462</v>
      </c>
      <c r="D1361" s="362" t="s">
        <v>8619</v>
      </c>
      <c r="E1361" s="363" t="s">
        <v>29909</v>
      </c>
    </row>
    <row r="1362" spans="1:5" x14ac:dyDescent="0.25">
      <c r="A1362" s="246" t="str">
        <f t="shared" si="21"/>
        <v>94210</v>
      </c>
      <c r="B1362" s="362" t="s">
        <v>3463</v>
      </c>
      <c r="C1362" s="362" t="s">
        <v>3464</v>
      </c>
      <c r="D1362" s="362" t="s">
        <v>8619</v>
      </c>
      <c r="E1362" s="363" t="s">
        <v>19897</v>
      </c>
    </row>
    <row r="1363" spans="1:5" x14ac:dyDescent="0.25">
      <c r="A1363" s="246" t="str">
        <f t="shared" si="21"/>
        <v>94218</v>
      </c>
      <c r="B1363" s="362" t="s">
        <v>3469</v>
      </c>
      <c r="C1363" s="362" t="s">
        <v>17873</v>
      </c>
      <c r="D1363" s="362" t="s">
        <v>8619</v>
      </c>
      <c r="E1363" s="363" t="s">
        <v>29910</v>
      </c>
    </row>
    <row r="1364" spans="1:5" x14ac:dyDescent="0.25">
      <c r="A1364" s="246" t="str">
        <f t="shared" si="21"/>
        <v>94213</v>
      </c>
      <c r="B1364" s="362" t="s">
        <v>3465</v>
      </c>
      <c r="C1364" s="362" t="s">
        <v>3466</v>
      </c>
      <c r="D1364" s="362" t="s">
        <v>8619</v>
      </c>
      <c r="E1364" s="363" t="s">
        <v>29911</v>
      </c>
    </row>
    <row r="1365" spans="1:5" x14ac:dyDescent="0.25">
      <c r="A1365" s="246" t="str">
        <f t="shared" si="21"/>
        <v>94216</v>
      </c>
      <c r="B1365" s="362" t="s">
        <v>3467</v>
      </c>
      <c r="C1365" s="362" t="s">
        <v>3468</v>
      </c>
      <c r="D1365" s="362" t="s">
        <v>8619</v>
      </c>
      <c r="E1365" s="363" t="s">
        <v>29912</v>
      </c>
    </row>
    <row r="1366" spans="1:5" x14ac:dyDescent="0.25">
      <c r="A1366" s="246" t="str">
        <f t="shared" si="21"/>
        <v>104807</v>
      </c>
      <c r="B1366" s="362" t="s">
        <v>29913</v>
      </c>
      <c r="C1366" s="362" t="s">
        <v>29914</v>
      </c>
      <c r="D1366" s="362" t="s">
        <v>8619</v>
      </c>
      <c r="E1366" s="363" t="s">
        <v>29915</v>
      </c>
    </row>
    <row r="1367" spans="1:5" x14ac:dyDescent="0.25">
      <c r="A1367" s="246" t="str">
        <f t="shared" si="21"/>
        <v>104809</v>
      </c>
      <c r="B1367" s="362" t="s">
        <v>29916</v>
      </c>
      <c r="C1367" s="362" t="s">
        <v>29917</v>
      </c>
      <c r="D1367" s="362" t="s">
        <v>8619</v>
      </c>
      <c r="E1367" s="363" t="s">
        <v>29918</v>
      </c>
    </row>
    <row r="1368" spans="1:5" x14ac:dyDescent="0.25">
      <c r="A1368" s="246" t="str">
        <f t="shared" si="21"/>
        <v>104810</v>
      </c>
      <c r="B1368" s="362" t="s">
        <v>29919</v>
      </c>
      <c r="C1368" s="362" t="s">
        <v>29920</v>
      </c>
      <c r="D1368" s="362" t="s">
        <v>8619</v>
      </c>
      <c r="E1368" s="363" t="s">
        <v>29921</v>
      </c>
    </row>
    <row r="1369" spans="1:5" x14ac:dyDescent="0.25">
      <c r="A1369" s="246" t="str">
        <f t="shared" si="21"/>
        <v>104811</v>
      </c>
      <c r="B1369" s="362" t="s">
        <v>29922</v>
      </c>
      <c r="C1369" s="362" t="s">
        <v>29923</v>
      </c>
      <c r="D1369" s="362" t="s">
        <v>8619</v>
      </c>
      <c r="E1369" s="363" t="s">
        <v>29924</v>
      </c>
    </row>
    <row r="1370" spans="1:5" x14ac:dyDescent="0.25">
      <c r="A1370" s="246" t="str">
        <f t="shared" si="21"/>
        <v>104812</v>
      </c>
      <c r="B1370" s="362" t="s">
        <v>29925</v>
      </c>
      <c r="C1370" s="362" t="s">
        <v>29926</v>
      </c>
      <c r="D1370" s="362" t="s">
        <v>8619</v>
      </c>
      <c r="E1370" s="363" t="s">
        <v>29927</v>
      </c>
    </row>
    <row r="1371" spans="1:5" x14ac:dyDescent="0.25">
      <c r="A1371" s="246" t="str">
        <f t="shared" si="21"/>
        <v>104813</v>
      </c>
      <c r="B1371" s="362" t="s">
        <v>29928</v>
      </c>
      <c r="C1371" s="362" t="s">
        <v>29929</v>
      </c>
      <c r="D1371" s="362" t="s">
        <v>8619</v>
      </c>
      <c r="E1371" s="363" t="s">
        <v>29930</v>
      </c>
    </row>
    <row r="1372" spans="1:5" x14ac:dyDescent="0.25">
      <c r="A1372" s="246" t="str">
        <f t="shared" si="21"/>
        <v>104814</v>
      </c>
      <c r="B1372" s="362" t="s">
        <v>29931</v>
      </c>
      <c r="C1372" s="362" t="s">
        <v>29932</v>
      </c>
      <c r="D1372" s="362" t="s">
        <v>8619</v>
      </c>
      <c r="E1372" s="363" t="s">
        <v>29933</v>
      </c>
    </row>
    <row r="1373" spans="1:5" x14ac:dyDescent="0.25">
      <c r="A1373" s="246" t="str">
        <f t="shared" si="21"/>
        <v>104815</v>
      </c>
      <c r="B1373" s="362" t="s">
        <v>29934</v>
      </c>
      <c r="C1373" s="362" t="s">
        <v>29935</v>
      </c>
      <c r="D1373" s="362" t="s">
        <v>8619</v>
      </c>
      <c r="E1373" s="363" t="s">
        <v>29936</v>
      </c>
    </row>
    <row r="1374" spans="1:5" x14ac:dyDescent="0.25">
      <c r="A1374" s="246" t="str">
        <f t="shared" si="21"/>
        <v>104808</v>
      </c>
      <c r="B1374" s="362" t="s">
        <v>29937</v>
      </c>
      <c r="C1374" s="362" t="s">
        <v>29938</v>
      </c>
      <c r="D1374" s="362" t="s">
        <v>8619</v>
      </c>
      <c r="E1374" s="363" t="s">
        <v>29939</v>
      </c>
    </row>
    <row r="1375" spans="1:5" x14ac:dyDescent="0.25">
      <c r="A1375" s="246" t="str">
        <f t="shared" si="21"/>
        <v>104816</v>
      </c>
      <c r="B1375" s="362" t="s">
        <v>29940</v>
      </c>
      <c r="C1375" s="362" t="s">
        <v>29941</v>
      </c>
      <c r="D1375" s="362" t="s">
        <v>8619</v>
      </c>
      <c r="E1375" s="363" t="s">
        <v>29942</v>
      </c>
    </row>
    <row r="1376" spans="1:5" x14ac:dyDescent="0.25">
      <c r="A1376" s="246" t="str">
        <f t="shared" si="21"/>
        <v>104817</v>
      </c>
      <c r="B1376" s="362" t="s">
        <v>29943</v>
      </c>
      <c r="C1376" s="362" t="s">
        <v>29944</v>
      </c>
      <c r="D1376" s="362" t="s">
        <v>8619</v>
      </c>
      <c r="E1376" s="363" t="s">
        <v>20064</v>
      </c>
    </row>
    <row r="1377" spans="1:5" x14ac:dyDescent="0.25">
      <c r="A1377" s="246" t="str">
        <f t="shared" si="21"/>
        <v>104819</v>
      </c>
      <c r="B1377" s="362" t="s">
        <v>29945</v>
      </c>
      <c r="C1377" s="362" t="s">
        <v>29946</v>
      </c>
      <c r="D1377" s="362" t="s">
        <v>8619</v>
      </c>
      <c r="E1377" s="363" t="s">
        <v>21365</v>
      </c>
    </row>
    <row r="1378" spans="1:5" x14ac:dyDescent="0.25">
      <c r="A1378" s="246" t="str">
        <f t="shared" si="21"/>
        <v>104821</v>
      </c>
      <c r="B1378" s="362" t="s">
        <v>29947</v>
      </c>
      <c r="C1378" s="362" t="s">
        <v>29948</v>
      </c>
      <c r="D1378" s="362" t="s">
        <v>8619</v>
      </c>
      <c r="E1378" s="363" t="s">
        <v>20768</v>
      </c>
    </row>
    <row r="1379" spans="1:5" x14ac:dyDescent="0.25">
      <c r="A1379" s="246" t="str">
        <f t="shared" si="21"/>
        <v>104822</v>
      </c>
      <c r="B1379" s="362" t="s">
        <v>29949</v>
      </c>
      <c r="C1379" s="362" t="s">
        <v>29950</v>
      </c>
      <c r="D1379" s="362" t="s">
        <v>8619</v>
      </c>
      <c r="E1379" s="363" t="s">
        <v>29951</v>
      </c>
    </row>
    <row r="1380" spans="1:5" x14ac:dyDescent="0.25">
      <c r="A1380" s="246" t="str">
        <f t="shared" si="21"/>
        <v>104823</v>
      </c>
      <c r="B1380" s="362" t="s">
        <v>29952</v>
      </c>
      <c r="C1380" s="362" t="s">
        <v>29953</v>
      </c>
      <c r="D1380" s="362" t="s">
        <v>8619</v>
      </c>
      <c r="E1380" s="363" t="s">
        <v>29954</v>
      </c>
    </row>
    <row r="1381" spans="1:5" x14ac:dyDescent="0.25">
      <c r="A1381" s="246" t="str">
        <f t="shared" si="21"/>
        <v>94219</v>
      </c>
      <c r="B1381" s="362" t="s">
        <v>3470</v>
      </c>
      <c r="C1381" s="362" t="s">
        <v>3471</v>
      </c>
      <c r="D1381" s="362" t="s">
        <v>8399</v>
      </c>
      <c r="E1381" s="363" t="s">
        <v>29955</v>
      </c>
    </row>
    <row r="1382" spans="1:5" x14ac:dyDescent="0.25">
      <c r="A1382" s="246" t="str">
        <f t="shared" si="21"/>
        <v>94220</v>
      </c>
      <c r="B1382" s="362" t="s">
        <v>3472</v>
      </c>
      <c r="C1382" s="362" t="s">
        <v>3473</v>
      </c>
      <c r="D1382" s="362" t="s">
        <v>8399</v>
      </c>
      <c r="E1382" s="363" t="s">
        <v>20081</v>
      </c>
    </row>
    <row r="1383" spans="1:5" x14ac:dyDescent="0.25">
      <c r="A1383" s="246" t="str">
        <f t="shared" si="21"/>
        <v>94221</v>
      </c>
      <c r="B1383" s="362" t="s">
        <v>3474</v>
      </c>
      <c r="C1383" s="362" t="s">
        <v>3475</v>
      </c>
      <c r="D1383" s="362" t="s">
        <v>8399</v>
      </c>
      <c r="E1383" s="363" t="s">
        <v>29956</v>
      </c>
    </row>
    <row r="1384" spans="1:5" x14ac:dyDescent="0.25">
      <c r="A1384" s="246" t="str">
        <f t="shared" si="21"/>
        <v>94222</v>
      </c>
      <c r="B1384" s="362" t="s">
        <v>3476</v>
      </c>
      <c r="C1384" s="362" t="s">
        <v>3477</v>
      </c>
      <c r="D1384" s="362" t="s">
        <v>8399</v>
      </c>
      <c r="E1384" s="363" t="s">
        <v>20863</v>
      </c>
    </row>
    <row r="1385" spans="1:5" x14ac:dyDescent="0.25">
      <c r="A1385" s="246" t="str">
        <f t="shared" si="21"/>
        <v>94223</v>
      </c>
      <c r="B1385" s="362" t="s">
        <v>3478</v>
      </c>
      <c r="C1385" s="362" t="s">
        <v>3479</v>
      </c>
      <c r="D1385" s="362" t="s">
        <v>8399</v>
      </c>
      <c r="E1385" s="363" t="s">
        <v>29957</v>
      </c>
    </row>
    <row r="1386" spans="1:5" x14ac:dyDescent="0.25">
      <c r="A1386" s="246" t="str">
        <f t="shared" si="21"/>
        <v>94451</v>
      </c>
      <c r="B1386" s="362" t="s">
        <v>3558</v>
      </c>
      <c r="C1386" s="362" t="s">
        <v>3559</v>
      </c>
      <c r="D1386" s="362" t="s">
        <v>8399</v>
      </c>
      <c r="E1386" s="363" t="s">
        <v>29958</v>
      </c>
    </row>
    <row r="1387" spans="1:5" x14ac:dyDescent="0.25">
      <c r="A1387" s="246" t="str">
        <f t="shared" si="21"/>
        <v>100325</v>
      </c>
      <c r="B1387" s="362" t="s">
        <v>5503</v>
      </c>
      <c r="C1387" s="362" t="s">
        <v>5504</v>
      </c>
      <c r="D1387" s="362" t="s">
        <v>8399</v>
      </c>
      <c r="E1387" s="363" t="s">
        <v>29959</v>
      </c>
    </row>
    <row r="1388" spans="1:5" x14ac:dyDescent="0.25">
      <c r="A1388" s="246" t="str">
        <f t="shared" si="21"/>
        <v>100327</v>
      </c>
      <c r="B1388" s="362" t="s">
        <v>5505</v>
      </c>
      <c r="C1388" s="362" t="s">
        <v>5506</v>
      </c>
      <c r="D1388" s="362" t="s">
        <v>8399</v>
      </c>
      <c r="E1388" s="363" t="s">
        <v>29960</v>
      </c>
    </row>
    <row r="1389" spans="1:5" x14ac:dyDescent="0.25">
      <c r="A1389" s="246" t="str">
        <f t="shared" si="21"/>
        <v>100328</v>
      </c>
      <c r="B1389" s="362" t="s">
        <v>5507</v>
      </c>
      <c r="C1389" s="362" t="s">
        <v>5508</v>
      </c>
      <c r="D1389" s="362" t="s">
        <v>8619</v>
      </c>
      <c r="E1389" s="363" t="s">
        <v>8176</v>
      </c>
    </row>
    <row r="1390" spans="1:5" x14ac:dyDescent="0.25">
      <c r="A1390" s="246" t="str">
        <f t="shared" si="21"/>
        <v>100329</v>
      </c>
      <c r="B1390" s="362" t="s">
        <v>5509</v>
      </c>
      <c r="C1390" s="362" t="s">
        <v>5510</v>
      </c>
      <c r="D1390" s="362" t="s">
        <v>8619</v>
      </c>
      <c r="E1390" s="363" t="s">
        <v>11938</v>
      </c>
    </row>
    <row r="1391" spans="1:5" x14ac:dyDescent="0.25">
      <c r="A1391" s="246" t="str">
        <f t="shared" si="21"/>
        <v>100330</v>
      </c>
      <c r="B1391" s="362" t="s">
        <v>5511</v>
      </c>
      <c r="C1391" s="362" t="s">
        <v>5512</v>
      </c>
      <c r="D1391" s="362" t="s">
        <v>8619</v>
      </c>
      <c r="E1391" s="363" t="s">
        <v>29961</v>
      </c>
    </row>
    <row r="1392" spans="1:5" x14ac:dyDescent="0.25">
      <c r="A1392" s="246" t="str">
        <f t="shared" si="21"/>
        <v>100331</v>
      </c>
      <c r="B1392" s="362" t="s">
        <v>5513</v>
      </c>
      <c r="C1392" s="362" t="s">
        <v>5514</v>
      </c>
      <c r="D1392" s="362" t="s">
        <v>8619</v>
      </c>
      <c r="E1392" s="363" t="s">
        <v>14182</v>
      </c>
    </row>
    <row r="1393" spans="1:5" x14ac:dyDescent="0.25">
      <c r="A1393" s="246" t="str">
        <f t="shared" si="21"/>
        <v>100434</v>
      </c>
      <c r="B1393" s="362" t="s">
        <v>5612</v>
      </c>
      <c r="C1393" s="362" t="s">
        <v>9460</v>
      </c>
      <c r="D1393" s="362" t="s">
        <v>8399</v>
      </c>
      <c r="E1393" s="363" t="s">
        <v>29962</v>
      </c>
    </row>
    <row r="1394" spans="1:5" x14ac:dyDescent="0.25">
      <c r="A1394" s="246" t="str">
        <f t="shared" si="21"/>
        <v>100435</v>
      </c>
      <c r="B1394" s="362" t="s">
        <v>5613</v>
      </c>
      <c r="C1394" s="362" t="s">
        <v>9461</v>
      </c>
      <c r="D1394" s="362" t="s">
        <v>8399</v>
      </c>
      <c r="E1394" s="363" t="s">
        <v>20051</v>
      </c>
    </row>
    <row r="1395" spans="1:5" x14ac:dyDescent="0.25">
      <c r="A1395" s="246" t="str">
        <f t="shared" si="21"/>
        <v>94227</v>
      </c>
      <c r="B1395" s="362" t="s">
        <v>3484</v>
      </c>
      <c r="C1395" s="362" t="s">
        <v>3485</v>
      </c>
      <c r="D1395" s="362" t="s">
        <v>8399</v>
      </c>
      <c r="E1395" s="363" t="s">
        <v>29963</v>
      </c>
    </row>
    <row r="1396" spans="1:5" x14ac:dyDescent="0.25">
      <c r="A1396" s="246" t="str">
        <f t="shared" si="21"/>
        <v>94228</v>
      </c>
      <c r="B1396" s="362" t="s">
        <v>3486</v>
      </c>
      <c r="C1396" s="362" t="s">
        <v>3487</v>
      </c>
      <c r="D1396" s="362" t="s">
        <v>8399</v>
      </c>
      <c r="E1396" s="363" t="s">
        <v>29964</v>
      </c>
    </row>
    <row r="1397" spans="1:5" x14ac:dyDescent="0.25">
      <c r="A1397" s="246" t="str">
        <f t="shared" si="21"/>
        <v>94229</v>
      </c>
      <c r="B1397" s="362" t="s">
        <v>3488</v>
      </c>
      <c r="C1397" s="362" t="s">
        <v>3489</v>
      </c>
      <c r="D1397" s="362" t="s">
        <v>8399</v>
      </c>
      <c r="E1397" s="363" t="s">
        <v>29965</v>
      </c>
    </row>
    <row r="1398" spans="1:5" x14ac:dyDescent="0.25">
      <c r="A1398" s="246" t="str">
        <f t="shared" si="21"/>
        <v>94231</v>
      </c>
      <c r="B1398" s="362" t="s">
        <v>3490</v>
      </c>
      <c r="C1398" s="362" t="s">
        <v>3491</v>
      </c>
      <c r="D1398" s="362" t="s">
        <v>8399</v>
      </c>
      <c r="E1398" s="363" t="s">
        <v>13315</v>
      </c>
    </row>
    <row r="1399" spans="1:5" x14ac:dyDescent="0.25">
      <c r="A1399" s="246" t="str">
        <f t="shared" si="21"/>
        <v>94449</v>
      </c>
      <c r="B1399" s="362" t="s">
        <v>3556</v>
      </c>
      <c r="C1399" s="362" t="s">
        <v>3557</v>
      </c>
      <c r="D1399" s="362" t="s">
        <v>8619</v>
      </c>
      <c r="E1399" s="363" t="s">
        <v>19355</v>
      </c>
    </row>
    <row r="1400" spans="1:5" x14ac:dyDescent="0.25">
      <c r="A1400" s="246" t="str">
        <f t="shared" si="21"/>
        <v>92255</v>
      </c>
      <c r="B1400" s="362" t="s">
        <v>2550</v>
      </c>
      <c r="C1400" s="362" t="s">
        <v>2551</v>
      </c>
      <c r="D1400" s="362" t="s">
        <v>8471</v>
      </c>
      <c r="E1400" s="363" t="s">
        <v>29966</v>
      </c>
    </row>
    <row r="1401" spans="1:5" x14ac:dyDescent="0.25">
      <c r="A1401" s="246" t="str">
        <f t="shared" si="21"/>
        <v>92256</v>
      </c>
      <c r="B1401" s="362" t="s">
        <v>2552</v>
      </c>
      <c r="C1401" s="362" t="s">
        <v>2553</v>
      </c>
      <c r="D1401" s="362" t="s">
        <v>8471</v>
      </c>
      <c r="E1401" s="363" t="s">
        <v>29967</v>
      </c>
    </row>
    <row r="1402" spans="1:5" x14ac:dyDescent="0.25">
      <c r="A1402" s="246" t="str">
        <f t="shared" si="21"/>
        <v>92257</v>
      </c>
      <c r="B1402" s="362" t="s">
        <v>2554</v>
      </c>
      <c r="C1402" s="362" t="s">
        <v>2555</v>
      </c>
      <c r="D1402" s="362" t="s">
        <v>8471</v>
      </c>
      <c r="E1402" s="363" t="s">
        <v>29968</v>
      </c>
    </row>
    <row r="1403" spans="1:5" x14ac:dyDescent="0.25">
      <c r="A1403" s="246" t="str">
        <f t="shared" si="21"/>
        <v>92258</v>
      </c>
      <c r="B1403" s="362" t="s">
        <v>2556</v>
      </c>
      <c r="C1403" s="362" t="s">
        <v>2557</v>
      </c>
      <c r="D1403" s="362" t="s">
        <v>8471</v>
      </c>
      <c r="E1403" s="363" t="s">
        <v>29969</v>
      </c>
    </row>
    <row r="1404" spans="1:5" x14ac:dyDescent="0.25">
      <c r="A1404" s="246" t="str">
        <f t="shared" si="21"/>
        <v>92568</v>
      </c>
      <c r="B1404" s="362" t="s">
        <v>2836</v>
      </c>
      <c r="C1404" s="362" t="s">
        <v>2837</v>
      </c>
      <c r="D1404" s="362" t="s">
        <v>8619</v>
      </c>
      <c r="E1404" s="363" t="s">
        <v>29970</v>
      </c>
    </row>
    <row r="1405" spans="1:5" x14ac:dyDescent="0.25">
      <c r="A1405" s="246" t="str">
        <f t="shared" si="21"/>
        <v>92569</v>
      </c>
      <c r="B1405" s="362" t="s">
        <v>2838</v>
      </c>
      <c r="C1405" s="362" t="s">
        <v>2839</v>
      </c>
      <c r="D1405" s="362" t="s">
        <v>8619</v>
      </c>
      <c r="E1405" s="363" t="s">
        <v>29971</v>
      </c>
    </row>
    <row r="1406" spans="1:5" x14ac:dyDescent="0.25">
      <c r="A1406" s="246" t="str">
        <f t="shared" si="21"/>
        <v>92570</v>
      </c>
      <c r="B1406" s="362" t="s">
        <v>2840</v>
      </c>
      <c r="C1406" s="362" t="s">
        <v>2841</v>
      </c>
      <c r="D1406" s="362" t="s">
        <v>8619</v>
      </c>
      <c r="E1406" s="363" t="s">
        <v>29972</v>
      </c>
    </row>
    <row r="1407" spans="1:5" x14ac:dyDescent="0.25">
      <c r="A1407" s="246" t="str">
        <f t="shared" si="21"/>
        <v>92571</v>
      </c>
      <c r="B1407" s="362" t="s">
        <v>2842</v>
      </c>
      <c r="C1407" s="362" t="s">
        <v>2843</v>
      </c>
      <c r="D1407" s="362" t="s">
        <v>8619</v>
      </c>
      <c r="E1407" s="363" t="s">
        <v>20619</v>
      </c>
    </row>
    <row r="1408" spans="1:5" x14ac:dyDescent="0.25">
      <c r="A1408" s="246" t="str">
        <f t="shared" si="21"/>
        <v>92572</v>
      </c>
      <c r="B1408" s="362" t="s">
        <v>2844</v>
      </c>
      <c r="C1408" s="362" t="s">
        <v>2845</v>
      </c>
      <c r="D1408" s="362" t="s">
        <v>8619</v>
      </c>
      <c r="E1408" s="363" t="s">
        <v>20520</v>
      </c>
    </row>
    <row r="1409" spans="1:5" x14ac:dyDescent="0.25">
      <c r="A1409" s="246" t="str">
        <f t="shared" si="21"/>
        <v>92573</v>
      </c>
      <c r="B1409" s="362" t="s">
        <v>2846</v>
      </c>
      <c r="C1409" s="362" t="s">
        <v>2847</v>
      </c>
      <c r="D1409" s="362" t="s">
        <v>8619</v>
      </c>
      <c r="E1409" s="363" t="s">
        <v>29359</v>
      </c>
    </row>
    <row r="1410" spans="1:5" x14ac:dyDescent="0.25">
      <c r="A1410" s="246" t="str">
        <f t="shared" si="21"/>
        <v>92574</v>
      </c>
      <c r="B1410" s="362" t="s">
        <v>2848</v>
      </c>
      <c r="C1410" s="362" t="s">
        <v>2849</v>
      </c>
      <c r="D1410" s="362" t="s">
        <v>8619</v>
      </c>
      <c r="E1410" s="363" t="s">
        <v>15641</v>
      </c>
    </row>
    <row r="1411" spans="1:5" x14ac:dyDescent="0.25">
      <c r="A1411" s="246" t="str">
        <f t="shared" ref="A1411:A1474" si="22">B1411</f>
        <v>92575</v>
      </c>
      <c r="B1411" s="362" t="s">
        <v>2850</v>
      </c>
      <c r="C1411" s="362" t="s">
        <v>2851</v>
      </c>
      <c r="D1411" s="362" t="s">
        <v>8619</v>
      </c>
      <c r="E1411" s="363" t="s">
        <v>21220</v>
      </c>
    </row>
    <row r="1412" spans="1:5" x14ac:dyDescent="0.25">
      <c r="A1412" s="246" t="str">
        <f t="shared" si="22"/>
        <v>92576</v>
      </c>
      <c r="B1412" s="362" t="s">
        <v>2852</v>
      </c>
      <c r="C1412" s="362" t="s">
        <v>2853</v>
      </c>
      <c r="D1412" s="362" t="s">
        <v>8619</v>
      </c>
      <c r="E1412" s="363" t="s">
        <v>29973</v>
      </c>
    </row>
    <row r="1413" spans="1:5" x14ac:dyDescent="0.25">
      <c r="A1413" s="246" t="str">
        <f t="shared" si="22"/>
        <v>92577</v>
      </c>
      <c r="B1413" s="362" t="s">
        <v>2854</v>
      </c>
      <c r="C1413" s="362" t="s">
        <v>2855</v>
      </c>
      <c r="D1413" s="362" t="s">
        <v>8619</v>
      </c>
      <c r="E1413" s="363" t="s">
        <v>29974</v>
      </c>
    </row>
    <row r="1414" spans="1:5" x14ac:dyDescent="0.25">
      <c r="A1414" s="246" t="str">
        <f t="shared" si="22"/>
        <v>92578</v>
      </c>
      <c r="B1414" s="362" t="s">
        <v>2856</v>
      </c>
      <c r="C1414" s="362" t="s">
        <v>2857</v>
      </c>
      <c r="D1414" s="362" t="s">
        <v>8619</v>
      </c>
      <c r="E1414" s="363" t="s">
        <v>29975</v>
      </c>
    </row>
    <row r="1415" spans="1:5" x14ac:dyDescent="0.25">
      <c r="A1415" s="246" t="str">
        <f t="shared" si="22"/>
        <v>92579</v>
      </c>
      <c r="B1415" s="362" t="s">
        <v>2858</v>
      </c>
      <c r="C1415" s="362" t="s">
        <v>2859</v>
      </c>
      <c r="D1415" s="362" t="s">
        <v>8619</v>
      </c>
      <c r="E1415" s="363" t="s">
        <v>23655</v>
      </c>
    </row>
    <row r="1416" spans="1:5" x14ac:dyDescent="0.25">
      <c r="A1416" s="246" t="str">
        <f t="shared" si="22"/>
        <v>92580</v>
      </c>
      <c r="B1416" s="362" t="s">
        <v>2860</v>
      </c>
      <c r="C1416" s="362" t="s">
        <v>2861</v>
      </c>
      <c r="D1416" s="362" t="s">
        <v>8619</v>
      </c>
      <c r="E1416" s="363" t="s">
        <v>29976</v>
      </c>
    </row>
    <row r="1417" spans="1:5" x14ac:dyDescent="0.25">
      <c r="A1417" s="246" t="str">
        <f t="shared" si="22"/>
        <v>92581</v>
      </c>
      <c r="B1417" s="362" t="s">
        <v>2862</v>
      </c>
      <c r="C1417" s="362" t="s">
        <v>2863</v>
      </c>
      <c r="D1417" s="362" t="s">
        <v>8619</v>
      </c>
      <c r="E1417" s="363" t="s">
        <v>25392</v>
      </c>
    </row>
    <row r="1418" spans="1:5" x14ac:dyDescent="0.25">
      <c r="A1418" s="246" t="str">
        <f t="shared" si="22"/>
        <v>92582</v>
      </c>
      <c r="B1418" s="362" t="s">
        <v>2864</v>
      </c>
      <c r="C1418" s="362" t="s">
        <v>9462</v>
      </c>
      <c r="D1418" s="362" t="s">
        <v>8471</v>
      </c>
      <c r="E1418" s="363" t="s">
        <v>29977</v>
      </c>
    </row>
    <row r="1419" spans="1:5" x14ac:dyDescent="0.25">
      <c r="A1419" s="246" t="str">
        <f t="shared" si="22"/>
        <v>92584</v>
      </c>
      <c r="B1419" s="362" t="s">
        <v>2865</v>
      </c>
      <c r="C1419" s="362" t="s">
        <v>9463</v>
      </c>
      <c r="D1419" s="362" t="s">
        <v>8471</v>
      </c>
      <c r="E1419" s="363" t="s">
        <v>29978</v>
      </c>
    </row>
    <row r="1420" spans="1:5" x14ac:dyDescent="0.25">
      <c r="A1420" s="246" t="str">
        <f t="shared" si="22"/>
        <v>92586</v>
      </c>
      <c r="B1420" s="362" t="s">
        <v>2866</v>
      </c>
      <c r="C1420" s="362" t="s">
        <v>9464</v>
      </c>
      <c r="D1420" s="362" t="s">
        <v>8471</v>
      </c>
      <c r="E1420" s="363" t="s">
        <v>29979</v>
      </c>
    </row>
    <row r="1421" spans="1:5" x14ac:dyDescent="0.25">
      <c r="A1421" s="246" t="str">
        <f t="shared" si="22"/>
        <v>92588</v>
      </c>
      <c r="B1421" s="362" t="s">
        <v>2867</v>
      </c>
      <c r="C1421" s="362" t="s">
        <v>9465</v>
      </c>
      <c r="D1421" s="362" t="s">
        <v>8471</v>
      </c>
      <c r="E1421" s="363" t="s">
        <v>29980</v>
      </c>
    </row>
    <row r="1422" spans="1:5" x14ac:dyDescent="0.25">
      <c r="A1422" s="246" t="str">
        <f t="shared" si="22"/>
        <v>92590</v>
      </c>
      <c r="B1422" s="362" t="s">
        <v>2868</v>
      </c>
      <c r="C1422" s="362" t="s">
        <v>9466</v>
      </c>
      <c r="D1422" s="362" t="s">
        <v>8471</v>
      </c>
      <c r="E1422" s="363" t="s">
        <v>29981</v>
      </c>
    </row>
    <row r="1423" spans="1:5" x14ac:dyDescent="0.25">
      <c r="A1423" s="246" t="str">
        <f t="shared" si="22"/>
        <v>92592</v>
      </c>
      <c r="B1423" s="362" t="s">
        <v>2869</v>
      </c>
      <c r="C1423" s="362" t="s">
        <v>9467</v>
      </c>
      <c r="D1423" s="362" t="s">
        <v>8471</v>
      </c>
      <c r="E1423" s="363" t="s">
        <v>29982</v>
      </c>
    </row>
    <row r="1424" spans="1:5" x14ac:dyDescent="0.25">
      <c r="A1424" s="246" t="str">
        <f t="shared" si="22"/>
        <v>92594</v>
      </c>
      <c r="B1424" s="362" t="s">
        <v>2870</v>
      </c>
      <c r="C1424" s="362" t="s">
        <v>9470</v>
      </c>
      <c r="D1424" s="362" t="s">
        <v>8471</v>
      </c>
      <c r="E1424" s="363" t="s">
        <v>29983</v>
      </c>
    </row>
    <row r="1425" spans="1:5" x14ac:dyDescent="0.25">
      <c r="A1425" s="246" t="str">
        <f t="shared" si="22"/>
        <v>92596</v>
      </c>
      <c r="B1425" s="362" t="s">
        <v>2871</v>
      </c>
      <c r="C1425" s="362" t="s">
        <v>9471</v>
      </c>
      <c r="D1425" s="362" t="s">
        <v>8471</v>
      </c>
      <c r="E1425" s="363" t="s">
        <v>29984</v>
      </c>
    </row>
    <row r="1426" spans="1:5" x14ac:dyDescent="0.25">
      <c r="A1426" s="246" t="str">
        <f t="shared" si="22"/>
        <v>92598</v>
      </c>
      <c r="B1426" s="362" t="s">
        <v>2872</v>
      </c>
      <c r="C1426" s="362" t="s">
        <v>9472</v>
      </c>
      <c r="D1426" s="362" t="s">
        <v>8471</v>
      </c>
      <c r="E1426" s="363" t="s">
        <v>29985</v>
      </c>
    </row>
    <row r="1427" spans="1:5" x14ac:dyDescent="0.25">
      <c r="A1427" s="246" t="str">
        <f t="shared" si="22"/>
        <v>92600</v>
      </c>
      <c r="B1427" s="362" t="s">
        <v>2873</v>
      </c>
      <c r="C1427" s="362" t="s">
        <v>9473</v>
      </c>
      <c r="D1427" s="362" t="s">
        <v>8471</v>
      </c>
      <c r="E1427" s="363" t="s">
        <v>29986</v>
      </c>
    </row>
    <row r="1428" spans="1:5" x14ac:dyDescent="0.25">
      <c r="A1428" s="246" t="str">
        <f t="shared" si="22"/>
        <v>92602</v>
      </c>
      <c r="B1428" s="362" t="s">
        <v>2874</v>
      </c>
      <c r="C1428" s="362" t="s">
        <v>29987</v>
      </c>
      <c r="D1428" s="362" t="s">
        <v>8471</v>
      </c>
      <c r="E1428" s="363" t="s">
        <v>29977</v>
      </c>
    </row>
    <row r="1429" spans="1:5" x14ac:dyDescent="0.25">
      <c r="A1429" s="246" t="str">
        <f t="shared" si="22"/>
        <v>92604</v>
      </c>
      <c r="B1429" s="362" t="s">
        <v>2875</v>
      </c>
      <c r="C1429" s="362" t="s">
        <v>9474</v>
      </c>
      <c r="D1429" s="362" t="s">
        <v>8471</v>
      </c>
      <c r="E1429" s="363" t="s">
        <v>29988</v>
      </c>
    </row>
    <row r="1430" spans="1:5" x14ac:dyDescent="0.25">
      <c r="A1430" s="246" t="str">
        <f t="shared" si="22"/>
        <v>92606</v>
      </c>
      <c r="B1430" s="362" t="s">
        <v>2876</v>
      </c>
      <c r="C1430" s="362" t="s">
        <v>9475</v>
      </c>
      <c r="D1430" s="362" t="s">
        <v>8471</v>
      </c>
      <c r="E1430" s="363" t="s">
        <v>29989</v>
      </c>
    </row>
    <row r="1431" spans="1:5" x14ac:dyDescent="0.25">
      <c r="A1431" s="246" t="str">
        <f t="shared" si="22"/>
        <v>92608</v>
      </c>
      <c r="B1431" s="362" t="s">
        <v>2877</v>
      </c>
      <c r="C1431" s="362" t="s">
        <v>9476</v>
      </c>
      <c r="D1431" s="362" t="s">
        <v>8471</v>
      </c>
      <c r="E1431" s="363" t="s">
        <v>29990</v>
      </c>
    </row>
    <row r="1432" spans="1:5" x14ac:dyDescent="0.25">
      <c r="A1432" s="246" t="str">
        <f t="shared" si="22"/>
        <v>92610</v>
      </c>
      <c r="B1432" s="362" t="s">
        <v>2878</v>
      </c>
      <c r="C1432" s="362" t="s">
        <v>9477</v>
      </c>
      <c r="D1432" s="362" t="s">
        <v>8471</v>
      </c>
      <c r="E1432" s="363" t="s">
        <v>29991</v>
      </c>
    </row>
    <row r="1433" spans="1:5" x14ac:dyDescent="0.25">
      <c r="A1433" s="246" t="str">
        <f t="shared" si="22"/>
        <v>92612</v>
      </c>
      <c r="B1433" s="362" t="s">
        <v>2879</v>
      </c>
      <c r="C1433" s="362" t="s">
        <v>9478</v>
      </c>
      <c r="D1433" s="362" t="s">
        <v>8471</v>
      </c>
      <c r="E1433" s="363" t="s">
        <v>29992</v>
      </c>
    </row>
    <row r="1434" spans="1:5" x14ac:dyDescent="0.25">
      <c r="A1434" s="246" t="str">
        <f t="shared" si="22"/>
        <v>92614</v>
      </c>
      <c r="B1434" s="362" t="s">
        <v>2880</v>
      </c>
      <c r="C1434" s="362" t="s">
        <v>9479</v>
      </c>
      <c r="D1434" s="362" t="s">
        <v>8471</v>
      </c>
      <c r="E1434" s="363" t="s">
        <v>29993</v>
      </c>
    </row>
    <row r="1435" spans="1:5" x14ac:dyDescent="0.25">
      <c r="A1435" s="246" t="str">
        <f t="shared" si="22"/>
        <v>92616</v>
      </c>
      <c r="B1435" s="362" t="s">
        <v>2881</v>
      </c>
      <c r="C1435" s="362" t="s">
        <v>9480</v>
      </c>
      <c r="D1435" s="362" t="s">
        <v>8471</v>
      </c>
      <c r="E1435" s="363" t="s">
        <v>29994</v>
      </c>
    </row>
    <row r="1436" spans="1:5" x14ac:dyDescent="0.25">
      <c r="A1436" s="246" t="str">
        <f t="shared" si="22"/>
        <v>92618</v>
      </c>
      <c r="B1436" s="362" t="s">
        <v>2882</v>
      </c>
      <c r="C1436" s="362" t="s">
        <v>9481</v>
      </c>
      <c r="D1436" s="362" t="s">
        <v>8471</v>
      </c>
      <c r="E1436" s="363" t="s">
        <v>29995</v>
      </c>
    </row>
    <row r="1437" spans="1:5" x14ac:dyDescent="0.25">
      <c r="A1437" s="246" t="str">
        <f t="shared" si="22"/>
        <v>92620</v>
      </c>
      <c r="B1437" s="362" t="s">
        <v>2883</v>
      </c>
      <c r="C1437" s="362" t="s">
        <v>9482</v>
      </c>
      <c r="D1437" s="362" t="s">
        <v>8471</v>
      </c>
      <c r="E1437" s="363" t="s">
        <v>29996</v>
      </c>
    </row>
    <row r="1438" spans="1:5" x14ac:dyDescent="0.25">
      <c r="A1438" s="246" t="str">
        <f t="shared" si="22"/>
        <v>100357</v>
      </c>
      <c r="B1438" s="362" t="s">
        <v>5536</v>
      </c>
      <c r="C1438" s="362" t="s">
        <v>5537</v>
      </c>
      <c r="D1438" s="362" t="s">
        <v>8471</v>
      </c>
      <c r="E1438" s="363" t="s">
        <v>21399</v>
      </c>
    </row>
    <row r="1439" spans="1:5" x14ac:dyDescent="0.25">
      <c r="A1439" s="246" t="str">
        <f t="shared" si="22"/>
        <v>100358</v>
      </c>
      <c r="B1439" s="362" t="s">
        <v>5538</v>
      </c>
      <c r="C1439" s="362" t="s">
        <v>5539</v>
      </c>
      <c r="D1439" s="362" t="s">
        <v>8471</v>
      </c>
      <c r="E1439" s="363" t="s">
        <v>29997</v>
      </c>
    </row>
    <row r="1440" spans="1:5" x14ac:dyDescent="0.25">
      <c r="A1440" s="246" t="str">
        <f t="shared" si="22"/>
        <v>100359</v>
      </c>
      <c r="B1440" s="362" t="s">
        <v>5540</v>
      </c>
      <c r="C1440" s="362" t="s">
        <v>5541</v>
      </c>
      <c r="D1440" s="362" t="s">
        <v>8471</v>
      </c>
      <c r="E1440" s="363" t="s">
        <v>29998</v>
      </c>
    </row>
    <row r="1441" spans="1:5" x14ac:dyDescent="0.25">
      <c r="A1441" s="246" t="str">
        <f t="shared" si="22"/>
        <v>100360</v>
      </c>
      <c r="B1441" s="362" t="s">
        <v>5542</v>
      </c>
      <c r="C1441" s="362" t="s">
        <v>5543</v>
      </c>
      <c r="D1441" s="362" t="s">
        <v>8471</v>
      </c>
      <c r="E1441" s="363" t="s">
        <v>29999</v>
      </c>
    </row>
    <row r="1442" spans="1:5" x14ac:dyDescent="0.25">
      <c r="A1442" s="246" t="str">
        <f t="shared" si="22"/>
        <v>100361</v>
      </c>
      <c r="B1442" s="362" t="s">
        <v>5544</v>
      </c>
      <c r="C1442" s="362" t="s">
        <v>5545</v>
      </c>
      <c r="D1442" s="362" t="s">
        <v>8471</v>
      </c>
      <c r="E1442" s="363" t="s">
        <v>30000</v>
      </c>
    </row>
    <row r="1443" spans="1:5" x14ac:dyDescent="0.25">
      <c r="A1443" s="246" t="str">
        <f t="shared" si="22"/>
        <v>100362</v>
      </c>
      <c r="B1443" s="362" t="s">
        <v>5546</v>
      </c>
      <c r="C1443" s="362" t="s">
        <v>5547</v>
      </c>
      <c r="D1443" s="362" t="s">
        <v>8471</v>
      </c>
      <c r="E1443" s="363" t="s">
        <v>30001</v>
      </c>
    </row>
    <row r="1444" spans="1:5" x14ac:dyDescent="0.25">
      <c r="A1444" s="246" t="str">
        <f t="shared" si="22"/>
        <v>100363</v>
      </c>
      <c r="B1444" s="362" t="s">
        <v>5548</v>
      </c>
      <c r="C1444" s="362" t="s">
        <v>5549</v>
      </c>
      <c r="D1444" s="362" t="s">
        <v>8471</v>
      </c>
      <c r="E1444" s="363" t="s">
        <v>30002</v>
      </c>
    </row>
    <row r="1445" spans="1:5" x14ac:dyDescent="0.25">
      <c r="A1445" s="246" t="str">
        <f t="shared" si="22"/>
        <v>100364</v>
      </c>
      <c r="B1445" s="362" t="s">
        <v>5550</v>
      </c>
      <c r="C1445" s="362" t="s">
        <v>5551</v>
      </c>
      <c r="D1445" s="362" t="s">
        <v>8471</v>
      </c>
      <c r="E1445" s="363" t="s">
        <v>30003</v>
      </c>
    </row>
    <row r="1446" spans="1:5" x14ac:dyDescent="0.25">
      <c r="A1446" s="246" t="str">
        <f t="shared" si="22"/>
        <v>100365</v>
      </c>
      <c r="B1446" s="362" t="s">
        <v>5552</v>
      </c>
      <c r="C1446" s="362" t="s">
        <v>5553</v>
      </c>
      <c r="D1446" s="362" t="s">
        <v>8471</v>
      </c>
      <c r="E1446" s="363" t="s">
        <v>30004</v>
      </c>
    </row>
    <row r="1447" spans="1:5" x14ac:dyDescent="0.25">
      <c r="A1447" s="246" t="str">
        <f t="shared" si="22"/>
        <v>100366</v>
      </c>
      <c r="B1447" s="362" t="s">
        <v>5554</v>
      </c>
      <c r="C1447" s="362" t="s">
        <v>5555</v>
      </c>
      <c r="D1447" s="362" t="s">
        <v>8471</v>
      </c>
      <c r="E1447" s="363" t="s">
        <v>30005</v>
      </c>
    </row>
    <row r="1448" spans="1:5" x14ac:dyDescent="0.25">
      <c r="A1448" s="246" t="str">
        <f t="shared" si="22"/>
        <v>100367</v>
      </c>
      <c r="B1448" s="362" t="s">
        <v>5556</v>
      </c>
      <c r="C1448" s="362" t="s">
        <v>5557</v>
      </c>
      <c r="D1448" s="362" t="s">
        <v>8471</v>
      </c>
      <c r="E1448" s="363" t="s">
        <v>30006</v>
      </c>
    </row>
    <row r="1449" spans="1:5" x14ac:dyDescent="0.25">
      <c r="A1449" s="246" t="str">
        <f t="shared" si="22"/>
        <v>100368</v>
      </c>
      <c r="B1449" s="362" t="s">
        <v>5558</v>
      </c>
      <c r="C1449" s="362" t="s">
        <v>5559</v>
      </c>
      <c r="D1449" s="362" t="s">
        <v>8471</v>
      </c>
      <c r="E1449" s="363" t="s">
        <v>30007</v>
      </c>
    </row>
    <row r="1450" spans="1:5" x14ac:dyDescent="0.25">
      <c r="A1450" s="246" t="str">
        <f t="shared" si="22"/>
        <v>100369</v>
      </c>
      <c r="B1450" s="362" t="s">
        <v>5560</v>
      </c>
      <c r="C1450" s="362" t="s">
        <v>5561</v>
      </c>
      <c r="D1450" s="362" t="s">
        <v>8471</v>
      </c>
      <c r="E1450" s="363" t="s">
        <v>30008</v>
      </c>
    </row>
    <row r="1451" spans="1:5" x14ac:dyDescent="0.25">
      <c r="A1451" s="246" t="str">
        <f t="shared" si="22"/>
        <v>100370</v>
      </c>
      <c r="B1451" s="362" t="s">
        <v>5562</v>
      </c>
      <c r="C1451" s="362" t="s">
        <v>5563</v>
      </c>
      <c r="D1451" s="362" t="s">
        <v>8471</v>
      </c>
      <c r="E1451" s="363" t="s">
        <v>30009</v>
      </c>
    </row>
    <row r="1452" spans="1:5" x14ac:dyDescent="0.25">
      <c r="A1452" s="246" t="str">
        <f t="shared" si="22"/>
        <v>100371</v>
      </c>
      <c r="B1452" s="362" t="s">
        <v>5564</v>
      </c>
      <c r="C1452" s="362" t="s">
        <v>5565</v>
      </c>
      <c r="D1452" s="362" t="s">
        <v>8471</v>
      </c>
      <c r="E1452" s="363" t="s">
        <v>30010</v>
      </c>
    </row>
    <row r="1453" spans="1:5" x14ac:dyDescent="0.25">
      <c r="A1453" s="246" t="str">
        <f t="shared" si="22"/>
        <v>100372</v>
      </c>
      <c r="B1453" s="362" t="s">
        <v>5566</v>
      </c>
      <c r="C1453" s="362" t="s">
        <v>5567</v>
      </c>
      <c r="D1453" s="362" t="s">
        <v>8471</v>
      </c>
      <c r="E1453" s="363" t="s">
        <v>30011</v>
      </c>
    </row>
    <row r="1454" spans="1:5" x14ac:dyDescent="0.25">
      <c r="A1454" s="246" t="str">
        <f t="shared" si="22"/>
        <v>100373</v>
      </c>
      <c r="B1454" s="362" t="s">
        <v>5568</v>
      </c>
      <c r="C1454" s="362" t="s">
        <v>5569</v>
      </c>
      <c r="D1454" s="362" t="s">
        <v>8471</v>
      </c>
      <c r="E1454" s="363" t="s">
        <v>30012</v>
      </c>
    </row>
    <row r="1455" spans="1:5" x14ac:dyDescent="0.25">
      <c r="A1455" s="246" t="str">
        <f t="shared" si="22"/>
        <v>100374</v>
      </c>
      <c r="B1455" s="362" t="s">
        <v>5570</v>
      </c>
      <c r="C1455" s="362" t="s">
        <v>5571</v>
      </c>
      <c r="D1455" s="362" t="s">
        <v>8471</v>
      </c>
      <c r="E1455" s="363" t="s">
        <v>30013</v>
      </c>
    </row>
    <row r="1456" spans="1:5" x14ac:dyDescent="0.25">
      <c r="A1456" s="246" t="str">
        <f t="shared" si="22"/>
        <v>100375</v>
      </c>
      <c r="B1456" s="362" t="s">
        <v>5572</v>
      </c>
      <c r="C1456" s="362" t="s">
        <v>5573</v>
      </c>
      <c r="D1456" s="362" t="s">
        <v>8471</v>
      </c>
      <c r="E1456" s="363" t="s">
        <v>30014</v>
      </c>
    </row>
    <row r="1457" spans="1:5" x14ac:dyDescent="0.25">
      <c r="A1457" s="246" t="str">
        <f t="shared" si="22"/>
        <v>100376</v>
      </c>
      <c r="B1457" s="362" t="s">
        <v>5574</v>
      </c>
      <c r="C1457" s="362" t="s">
        <v>5575</v>
      </c>
      <c r="D1457" s="362" t="s">
        <v>8471</v>
      </c>
      <c r="E1457" s="363" t="s">
        <v>30015</v>
      </c>
    </row>
    <row r="1458" spans="1:5" x14ac:dyDescent="0.25">
      <c r="A1458" s="246" t="str">
        <f t="shared" si="22"/>
        <v>100377</v>
      </c>
      <c r="B1458" s="362" t="s">
        <v>5576</v>
      </c>
      <c r="C1458" s="362" t="s">
        <v>9483</v>
      </c>
      <c r="D1458" s="362" t="s">
        <v>9468</v>
      </c>
      <c r="E1458" s="363" t="s">
        <v>12785</v>
      </c>
    </row>
    <row r="1459" spans="1:5" x14ac:dyDescent="0.25">
      <c r="A1459" s="246" t="str">
        <f t="shared" si="22"/>
        <v>100378</v>
      </c>
      <c r="B1459" s="362" t="s">
        <v>5577</v>
      </c>
      <c r="C1459" s="362" t="s">
        <v>9484</v>
      </c>
      <c r="D1459" s="362" t="s">
        <v>9468</v>
      </c>
      <c r="E1459" s="363" t="s">
        <v>20553</v>
      </c>
    </row>
    <row r="1460" spans="1:5" x14ac:dyDescent="0.25">
      <c r="A1460" s="246" t="str">
        <f t="shared" si="22"/>
        <v>100382</v>
      </c>
      <c r="B1460" s="362" t="s">
        <v>5584</v>
      </c>
      <c r="C1460" s="362" t="s">
        <v>5585</v>
      </c>
      <c r="D1460" s="362" t="s">
        <v>8619</v>
      </c>
      <c r="E1460" s="363" t="s">
        <v>16551</v>
      </c>
    </row>
    <row r="1461" spans="1:5" x14ac:dyDescent="0.25">
      <c r="A1461" s="246" t="str">
        <f t="shared" si="22"/>
        <v>104314</v>
      </c>
      <c r="B1461" s="362" t="s">
        <v>19327</v>
      </c>
      <c r="C1461" s="362" t="s">
        <v>19328</v>
      </c>
      <c r="D1461" s="362" t="s">
        <v>9468</v>
      </c>
      <c r="E1461" s="363" t="s">
        <v>11560</v>
      </c>
    </row>
    <row r="1462" spans="1:5" x14ac:dyDescent="0.25">
      <c r="A1462" s="246" t="str">
        <f t="shared" si="22"/>
        <v>94444</v>
      </c>
      <c r="B1462" s="362" t="s">
        <v>3546</v>
      </c>
      <c r="C1462" s="362" t="s">
        <v>3547</v>
      </c>
      <c r="D1462" s="362" t="s">
        <v>8619</v>
      </c>
      <c r="E1462" s="363" t="s">
        <v>30016</v>
      </c>
    </row>
    <row r="1463" spans="1:5" x14ac:dyDescent="0.25">
      <c r="A1463" s="246" t="str">
        <f t="shared" si="22"/>
        <v>104482</v>
      </c>
      <c r="B1463" s="362" t="s">
        <v>19479</v>
      </c>
      <c r="C1463" s="362" t="s">
        <v>19480</v>
      </c>
      <c r="D1463" s="362" t="s">
        <v>8915</v>
      </c>
      <c r="E1463" s="363" t="s">
        <v>30017</v>
      </c>
    </row>
    <row r="1464" spans="1:5" x14ac:dyDescent="0.25">
      <c r="A1464" s="246" t="str">
        <f t="shared" si="22"/>
        <v>104184</v>
      </c>
      <c r="B1464" s="362" t="s">
        <v>19165</v>
      </c>
      <c r="C1464" s="362" t="s">
        <v>19166</v>
      </c>
      <c r="D1464" s="362" t="s">
        <v>8471</v>
      </c>
      <c r="E1464" s="363" t="s">
        <v>30018</v>
      </c>
    </row>
    <row r="1465" spans="1:5" x14ac:dyDescent="0.25">
      <c r="A1465" s="246" t="str">
        <f t="shared" si="22"/>
        <v>104185</v>
      </c>
      <c r="B1465" s="362" t="s">
        <v>19167</v>
      </c>
      <c r="C1465" s="362" t="s">
        <v>19168</v>
      </c>
      <c r="D1465" s="362" t="s">
        <v>8471</v>
      </c>
      <c r="E1465" s="363" t="s">
        <v>8170</v>
      </c>
    </row>
    <row r="1466" spans="1:5" x14ac:dyDescent="0.25">
      <c r="A1466" s="246" t="str">
        <f t="shared" si="22"/>
        <v>104189</v>
      </c>
      <c r="B1466" s="362" t="s">
        <v>19169</v>
      </c>
      <c r="C1466" s="362" t="s">
        <v>19170</v>
      </c>
      <c r="D1466" s="362" t="s">
        <v>9485</v>
      </c>
      <c r="E1466" s="363" t="s">
        <v>21450</v>
      </c>
    </row>
    <row r="1467" spans="1:5" x14ac:dyDescent="0.25">
      <c r="A1467" s="246" t="str">
        <f t="shared" si="22"/>
        <v>104190</v>
      </c>
      <c r="B1467" s="362" t="s">
        <v>19171</v>
      </c>
      <c r="C1467" s="362" t="s">
        <v>19172</v>
      </c>
      <c r="D1467" s="362" t="s">
        <v>8471</v>
      </c>
      <c r="E1467" s="363" t="s">
        <v>30019</v>
      </c>
    </row>
    <row r="1468" spans="1:5" x14ac:dyDescent="0.25">
      <c r="A1468" s="246" t="str">
        <f t="shared" si="22"/>
        <v>102661</v>
      </c>
      <c r="B1468" s="362" t="s">
        <v>13646</v>
      </c>
      <c r="C1468" s="362" t="s">
        <v>13647</v>
      </c>
      <c r="D1468" s="362" t="s">
        <v>8399</v>
      </c>
      <c r="E1468" s="363" t="s">
        <v>30020</v>
      </c>
    </row>
    <row r="1469" spans="1:5" x14ac:dyDescent="0.25">
      <c r="A1469" s="246" t="str">
        <f t="shared" si="22"/>
        <v>102662</v>
      </c>
      <c r="B1469" s="362" t="s">
        <v>18518</v>
      </c>
      <c r="C1469" s="362" t="s">
        <v>18519</v>
      </c>
      <c r="D1469" s="362" t="s">
        <v>8399</v>
      </c>
      <c r="E1469" s="363" t="s">
        <v>30021</v>
      </c>
    </row>
    <row r="1470" spans="1:5" x14ac:dyDescent="0.25">
      <c r="A1470" s="246" t="str">
        <f t="shared" si="22"/>
        <v>102663</v>
      </c>
      <c r="B1470" s="362" t="s">
        <v>13648</v>
      </c>
      <c r="C1470" s="362" t="s">
        <v>13649</v>
      </c>
      <c r="D1470" s="362" t="s">
        <v>8399</v>
      </c>
      <c r="E1470" s="363" t="s">
        <v>30022</v>
      </c>
    </row>
    <row r="1471" spans="1:5" x14ac:dyDescent="0.25">
      <c r="A1471" s="246" t="str">
        <f t="shared" si="22"/>
        <v>102664</v>
      </c>
      <c r="B1471" s="362" t="s">
        <v>13650</v>
      </c>
      <c r="C1471" s="362" t="s">
        <v>13651</v>
      </c>
      <c r="D1471" s="362" t="s">
        <v>8399</v>
      </c>
      <c r="E1471" s="363" t="s">
        <v>30023</v>
      </c>
    </row>
    <row r="1472" spans="1:5" x14ac:dyDescent="0.25">
      <c r="A1472" s="246" t="str">
        <f t="shared" si="22"/>
        <v>102665</v>
      </c>
      <c r="B1472" s="362" t="s">
        <v>13652</v>
      </c>
      <c r="C1472" s="362" t="s">
        <v>13653</v>
      </c>
      <c r="D1472" s="362" t="s">
        <v>8399</v>
      </c>
      <c r="E1472" s="363" t="s">
        <v>14928</v>
      </c>
    </row>
    <row r="1473" spans="1:5" x14ac:dyDescent="0.25">
      <c r="A1473" s="246" t="str">
        <f t="shared" si="22"/>
        <v>102666</v>
      </c>
      <c r="B1473" s="362" t="s">
        <v>13654</v>
      </c>
      <c r="C1473" s="362" t="s">
        <v>13655</v>
      </c>
      <c r="D1473" s="362" t="s">
        <v>8399</v>
      </c>
      <c r="E1473" s="363" t="s">
        <v>30024</v>
      </c>
    </row>
    <row r="1474" spans="1:5" x14ac:dyDescent="0.25">
      <c r="A1474" s="246" t="str">
        <f t="shared" si="22"/>
        <v>102668</v>
      </c>
      <c r="B1474" s="362" t="s">
        <v>18520</v>
      </c>
      <c r="C1474" s="362" t="s">
        <v>18521</v>
      </c>
      <c r="D1474" s="362" t="s">
        <v>8399</v>
      </c>
      <c r="E1474" s="363" t="s">
        <v>30025</v>
      </c>
    </row>
    <row r="1475" spans="1:5" x14ac:dyDescent="0.25">
      <c r="A1475" s="246" t="str">
        <f t="shared" ref="A1475:A1538" si="23">B1475</f>
        <v>102669</v>
      </c>
      <c r="B1475" s="362" t="s">
        <v>13656</v>
      </c>
      <c r="C1475" s="362" t="s">
        <v>13657</v>
      </c>
      <c r="D1475" s="362" t="s">
        <v>8399</v>
      </c>
      <c r="E1475" s="363" t="s">
        <v>20608</v>
      </c>
    </row>
    <row r="1476" spans="1:5" x14ac:dyDescent="0.25">
      <c r="A1476" s="246" t="str">
        <f t="shared" si="23"/>
        <v>102670</v>
      </c>
      <c r="B1476" s="362" t="s">
        <v>13658</v>
      </c>
      <c r="C1476" s="362" t="s">
        <v>13659</v>
      </c>
      <c r="D1476" s="362" t="s">
        <v>8399</v>
      </c>
      <c r="E1476" s="363" t="s">
        <v>30026</v>
      </c>
    </row>
    <row r="1477" spans="1:5" x14ac:dyDescent="0.25">
      <c r="A1477" s="246" t="str">
        <f t="shared" si="23"/>
        <v>102672</v>
      </c>
      <c r="B1477" s="362" t="s">
        <v>18522</v>
      </c>
      <c r="C1477" s="362" t="s">
        <v>18523</v>
      </c>
      <c r="D1477" s="362" t="s">
        <v>8399</v>
      </c>
      <c r="E1477" s="363" t="s">
        <v>30027</v>
      </c>
    </row>
    <row r="1478" spans="1:5" x14ac:dyDescent="0.25">
      <c r="A1478" s="246" t="str">
        <f t="shared" si="23"/>
        <v>102673</v>
      </c>
      <c r="B1478" s="362" t="s">
        <v>13661</v>
      </c>
      <c r="C1478" s="362" t="s">
        <v>13662</v>
      </c>
      <c r="D1478" s="362" t="s">
        <v>8399</v>
      </c>
      <c r="E1478" s="363" t="s">
        <v>30028</v>
      </c>
    </row>
    <row r="1479" spans="1:5" x14ac:dyDescent="0.25">
      <c r="A1479" s="246" t="str">
        <f t="shared" si="23"/>
        <v>102674</v>
      </c>
      <c r="B1479" s="362" t="s">
        <v>13663</v>
      </c>
      <c r="C1479" s="362" t="s">
        <v>13664</v>
      </c>
      <c r="D1479" s="362" t="s">
        <v>8399</v>
      </c>
      <c r="E1479" s="363" t="s">
        <v>26244</v>
      </c>
    </row>
    <row r="1480" spans="1:5" x14ac:dyDescent="0.25">
      <c r="A1480" s="246" t="str">
        <f t="shared" si="23"/>
        <v>102676</v>
      </c>
      <c r="B1480" s="362" t="s">
        <v>18524</v>
      </c>
      <c r="C1480" s="362" t="s">
        <v>18525</v>
      </c>
      <c r="D1480" s="362" t="s">
        <v>8399</v>
      </c>
      <c r="E1480" s="363" t="s">
        <v>30029</v>
      </c>
    </row>
    <row r="1481" spans="1:5" x14ac:dyDescent="0.25">
      <c r="A1481" s="246" t="str">
        <f t="shared" si="23"/>
        <v>102677</v>
      </c>
      <c r="B1481" s="362" t="s">
        <v>13665</v>
      </c>
      <c r="C1481" s="362" t="s">
        <v>13666</v>
      </c>
      <c r="D1481" s="362" t="s">
        <v>8399</v>
      </c>
      <c r="E1481" s="363" t="s">
        <v>30030</v>
      </c>
    </row>
    <row r="1482" spans="1:5" x14ac:dyDescent="0.25">
      <c r="A1482" s="246" t="str">
        <f t="shared" si="23"/>
        <v>102678</v>
      </c>
      <c r="B1482" s="362" t="s">
        <v>13667</v>
      </c>
      <c r="C1482" s="362" t="s">
        <v>13668</v>
      </c>
      <c r="D1482" s="362" t="s">
        <v>8399</v>
      </c>
      <c r="E1482" s="363" t="s">
        <v>30031</v>
      </c>
    </row>
    <row r="1483" spans="1:5" x14ac:dyDescent="0.25">
      <c r="A1483" s="246" t="str">
        <f t="shared" si="23"/>
        <v>102679</v>
      </c>
      <c r="B1483" s="362" t="s">
        <v>13669</v>
      </c>
      <c r="C1483" s="362" t="s">
        <v>13670</v>
      </c>
      <c r="D1483" s="362" t="s">
        <v>8399</v>
      </c>
      <c r="E1483" s="363" t="s">
        <v>30032</v>
      </c>
    </row>
    <row r="1484" spans="1:5" x14ac:dyDescent="0.25">
      <c r="A1484" s="246" t="str">
        <f t="shared" si="23"/>
        <v>102680</v>
      </c>
      <c r="B1484" s="362" t="s">
        <v>13671</v>
      </c>
      <c r="C1484" s="362" t="s">
        <v>13672</v>
      </c>
      <c r="D1484" s="362" t="s">
        <v>8399</v>
      </c>
      <c r="E1484" s="363" t="s">
        <v>30033</v>
      </c>
    </row>
    <row r="1485" spans="1:5" x14ac:dyDescent="0.25">
      <c r="A1485" s="246" t="str">
        <f t="shared" si="23"/>
        <v>102681</v>
      </c>
      <c r="B1485" s="362" t="s">
        <v>18526</v>
      </c>
      <c r="C1485" s="362" t="s">
        <v>18527</v>
      </c>
      <c r="D1485" s="362" t="s">
        <v>8399</v>
      </c>
      <c r="E1485" s="363" t="s">
        <v>30034</v>
      </c>
    </row>
    <row r="1486" spans="1:5" x14ac:dyDescent="0.25">
      <c r="A1486" s="246" t="str">
        <f t="shared" si="23"/>
        <v>102683</v>
      </c>
      <c r="B1486" s="362" t="s">
        <v>13673</v>
      </c>
      <c r="C1486" s="362" t="s">
        <v>13674</v>
      </c>
      <c r="D1486" s="362" t="s">
        <v>8399</v>
      </c>
      <c r="E1486" s="363" t="s">
        <v>30035</v>
      </c>
    </row>
    <row r="1487" spans="1:5" x14ac:dyDescent="0.25">
      <c r="A1487" s="246" t="str">
        <f t="shared" si="23"/>
        <v>102684</v>
      </c>
      <c r="B1487" s="362" t="s">
        <v>13675</v>
      </c>
      <c r="C1487" s="362" t="s">
        <v>13676</v>
      </c>
      <c r="D1487" s="362" t="s">
        <v>8399</v>
      </c>
      <c r="E1487" s="363" t="s">
        <v>30036</v>
      </c>
    </row>
    <row r="1488" spans="1:5" x14ac:dyDescent="0.25">
      <c r="A1488" s="246" t="str">
        <f t="shared" si="23"/>
        <v>102685</v>
      </c>
      <c r="B1488" s="362" t="s">
        <v>18528</v>
      </c>
      <c r="C1488" s="362" t="s">
        <v>18529</v>
      </c>
      <c r="D1488" s="362" t="s">
        <v>8399</v>
      </c>
      <c r="E1488" s="363" t="s">
        <v>30037</v>
      </c>
    </row>
    <row r="1489" spans="1:5" x14ac:dyDescent="0.25">
      <c r="A1489" s="246" t="str">
        <f t="shared" si="23"/>
        <v>102687</v>
      </c>
      <c r="B1489" s="362" t="s">
        <v>13677</v>
      </c>
      <c r="C1489" s="362" t="s">
        <v>13678</v>
      </c>
      <c r="D1489" s="362" t="s">
        <v>8399</v>
      </c>
      <c r="E1489" s="363" t="s">
        <v>30038</v>
      </c>
    </row>
    <row r="1490" spans="1:5" x14ac:dyDescent="0.25">
      <c r="A1490" s="246" t="str">
        <f t="shared" si="23"/>
        <v>102688</v>
      </c>
      <c r="B1490" s="362" t="s">
        <v>13679</v>
      </c>
      <c r="C1490" s="362" t="s">
        <v>30039</v>
      </c>
      <c r="D1490" s="362" t="s">
        <v>8399</v>
      </c>
      <c r="E1490" s="363" t="s">
        <v>14884</v>
      </c>
    </row>
    <row r="1491" spans="1:5" x14ac:dyDescent="0.25">
      <c r="A1491" s="246" t="str">
        <f t="shared" si="23"/>
        <v>102689</v>
      </c>
      <c r="B1491" s="362" t="s">
        <v>18530</v>
      </c>
      <c r="C1491" s="362" t="s">
        <v>30040</v>
      </c>
      <c r="D1491" s="362" t="s">
        <v>8399</v>
      </c>
      <c r="E1491" s="363" t="s">
        <v>30041</v>
      </c>
    </row>
    <row r="1492" spans="1:5" x14ac:dyDescent="0.25">
      <c r="A1492" s="246" t="str">
        <f t="shared" si="23"/>
        <v>102690</v>
      </c>
      <c r="B1492" s="362" t="s">
        <v>13680</v>
      </c>
      <c r="C1492" s="362" t="s">
        <v>13681</v>
      </c>
      <c r="D1492" s="362" t="s">
        <v>8399</v>
      </c>
      <c r="E1492" s="363" t="s">
        <v>30042</v>
      </c>
    </row>
    <row r="1493" spans="1:5" x14ac:dyDescent="0.25">
      <c r="A1493" s="246" t="str">
        <f t="shared" si="23"/>
        <v>102693</v>
      </c>
      <c r="B1493" s="362" t="s">
        <v>18531</v>
      </c>
      <c r="C1493" s="362" t="s">
        <v>30043</v>
      </c>
      <c r="D1493" s="362" t="s">
        <v>8399</v>
      </c>
      <c r="E1493" s="363" t="s">
        <v>30044</v>
      </c>
    </row>
    <row r="1494" spans="1:5" x14ac:dyDescent="0.25">
      <c r="A1494" s="246" t="str">
        <f t="shared" si="23"/>
        <v>102694</v>
      </c>
      <c r="B1494" s="362" t="s">
        <v>13682</v>
      </c>
      <c r="C1494" s="362" t="s">
        <v>30045</v>
      </c>
      <c r="D1494" s="362" t="s">
        <v>8399</v>
      </c>
      <c r="E1494" s="363" t="s">
        <v>19969</v>
      </c>
    </row>
    <row r="1495" spans="1:5" x14ac:dyDescent="0.25">
      <c r="A1495" s="246" t="str">
        <f t="shared" si="23"/>
        <v>102696</v>
      </c>
      <c r="B1495" s="362" t="s">
        <v>18532</v>
      </c>
      <c r="C1495" s="362" t="s">
        <v>30046</v>
      </c>
      <c r="D1495" s="362" t="s">
        <v>8399</v>
      </c>
      <c r="E1495" s="363" t="s">
        <v>30047</v>
      </c>
    </row>
    <row r="1496" spans="1:5" x14ac:dyDescent="0.25">
      <c r="A1496" s="246" t="str">
        <f t="shared" si="23"/>
        <v>102697</v>
      </c>
      <c r="B1496" s="362" t="s">
        <v>13683</v>
      </c>
      <c r="C1496" s="362" t="s">
        <v>30048</v>
      </c>
      <c r="D1496" s="362" t="s">
        <v>8399</v>
      </c>
      <c r="E1496" s="363" t="s">
        <v>20860</v>
      </c>
    </row>
    <row r="1497" spans="1:5" x14ac:dyDescent="0.25">
      <c r="A1497" s="246" t="str">
        <f t="shared" si="23"/>
        <v>102703</v>
      </c>
      <c r="B1497" s="362" t="s">
        <v>18533</v>
      </c>
      <c r="C1497" s="362" t="s">
        <v>30049</v>
      </c>
      <c r="D1497" s="362" t="s">
        <v>8399</v>
      </c>
      <c r="E1497" s="363" t="s">
        <v>30050</v>
      </c>
    </row>
    <row r="1498" spans="1:5" x14ac:dyDescent="0.25">
      <c r="A1498" s="246" t="str">
        <f t="shared" si="23"/>
        <v>102704</v>
      </c>
      <c r="B1498" s="362" t="s">
        <v>13684</v>
      </c>
      <c r="C1498" s="362" t="s">
        <v>13685</v>
      </c>
      <c r="D1498" s="362" t="s">
        <v>8399</v>
      </c>
      <c r="E1498" s="363" t="s">
        <v>30051</v>
      </c>
    </row>
    <row r="1499" spans="1:5" x14ac:dyDescent="0.25">
      <c r="A1499" s="246" t="str">
        <f t="shared" si="23"/>
        <v>102705</v>
      </c>
      <c r="B1499" s="362" t="s">
        <v>18534</v>
      </c>
      <c r="C1499" s="362" t="s">
        <v>18535</v>
      </c>
      <c r="D1499" s="362" t="s">
        <v>8399</v>
      </c>
      <c r="E1499" s="363" t="s">
        <v>30052</v>
      </c>
    </row>
    <row r="1500" spans="1:5" x14ac:dyDescent="0.25">
      <c r="A1500" s="246" t="str">
        <f t="shared" si="23"/>
        <v>102707</v>
      </c>
      <c r="B1500" s="362" t="s">
        <v>13686</v>
      </c>
      <c r="C1500" s="362" t="s">
        <v>13687</v>
      </c>
      <c r="D1500" s="362" t="s">
        <v>8399</v>
      </c>
      <c r="E1500" s="363" t="s">
        <v>20870</v>
      </c>
    </row>
    <row r="1501" spans="1:5" x14ac:dyDescent="0.25">
      <c r="A1501" s="246" t="str">
        <f t="shared" si="23"/>
        <v>102708</v>
      </c>
      <c r="B1501" s="362" t="s">
        <v>13688</v>
      </c>
      <c r="C1501" s="362" t="s">
        <v>13689</v>
      </c>
      <c r="D1501" s="362" t="s">
        <v>8471</v>
      </c>
      <c r="E1501" s="363" t="s">
        <v>16690</v>
      </c>
    </row>
    <row r="1502" spans="1:5" x14ac:dyDescent="0.25">
      <c r="A1502" s="246" t="str">
        <f t="shared" si="23"/>
        <v>102710</v>
      </c>
      <c r="B1502" s="362" t="s">
        <v>13690</v>
      </c>
      <c r="C1502" s="362" t="s">
        <v>13691</v>
      </c>
      <c r="D1502" s="362" t="s">
        <v>8471</v>
      </c>
      <c r="E1502" s="363" t="s">
        <v>14334</v>
      </c>
    </row>
    <row r="1503" spans="1:5" x14ac:dyDescent="0.25">
      <c r="A1503" s="246" t="str">
        <f t="shared" si="23"/>
        <v>102711</v>
      </c>
      <c r="B1503" s="362" t="s">
        <v>13692</v>
      </c>
      <c r="C1503" s="362" t="s">
        <v>13693</v>
      </c>
      <c r="D1503" s="362" t="s">
        <v>8471</v>
      </c>
      <c r="E1503" s="363" t="s">
        <v>30053</v>
      </c>
    </row>
    <row r="1504" spans="1:5" x14ac:dyDescent="0.25">
      <c r="A1504" s="246" t="str">
        <f t="shared" si="23"/>
        <v>102712</v>
      </c>
      <c r="B1504" s="362" t="s">
        <v>13694</v>
      </c>
      <c r="C1504" s="362" t="s">
        <v>13695</v>
      </c>
      <c r="D1504" s="362" t="s">
        <v>8619</v>
      </c>
      <c r="E1504" s="363" t="s">
        <v>12685</v>
      </c>
    </row>
    <row r="1505" spans="1:5" x14ac:dyDescent="0.25">
      <c r="A1505" s="246" t="str">
        <f t="shared" si="23"/>
        <v>102713</v>
      </c>
      <c r="B1505" s="362" t="s">
        <v>13696</v>
      </c>
      <c r="C1505" s="362" t="s">
        <v>13697</v>
      </c>
      <c r="D1505" s="362" t="s">
        <v>8619</v>
      </c>
      <c r="E1505" s="363" t="s">
        <v>12948</v>
      </c>
    </row>
    <row r="1506" spans="1:5" x14ac:dyDescent="0.25">
      <c r="A1506" s="246" t="str">
        <f t="shared" si="23"/>
        <v>102715</v>
      </c>
      <c r="B1506" s="362" t="s">
        <v>13698</v>
      </c>
      <c r="C1506" s="362" t="s">
        <v>13699</v>
      </c>
      <c r="D1506" s="362" t="s">
        <v>8619</v>
      </c>
      <c r="E1506" s="363" t="s">
        <v>20199</v>
      </c>
    </row>
    <row r="1507" spans="1:5" x14ac:dyDescent="0.25">
      <c r="A1507" s="246" t="str">
        <f t="shared" si="23"/>
        <v>102716</v>
      </c>
      <c r="B1507" s="362" t="s">
        <v>13700</v>
      </c>
      <c r="C1507" s="362" t="s">
        <v>13701</v>
      </c>
      <c r="D1507" s="362" t="s">
        <v>9485</v>
      </c>
      <c r="E1507" s="363" t="s">
        <v>30054</v>
      </c>
    </row>
    <row r="1508" spans="1:5" x14ac:dyDescent="0.25">
      <c r="A1508" s="246" t="str">
        <f t="shared" si="23"/>
        <v>102717</v>
      </c>
      <c r="B1508" s="362" t="s">
        <v>13702</v>
      </c>
      <c r="C1508" s="362" t="s">
        <v>13703</v>
      </c>
      <c r="D1508" s="362" t="s">
        <v>9485</v>
      </c>
      <c r="E1508" s="363" t="s">
        <v>30055</v>
      </c>
    </row>
    <row r="1509" spans="1:5" x14ac:dyDescent="0.25">
      <c r="A1509" s="246" t="str">
        <f t="shared" si="23"/>
        <v>102718</v>
      </c>
      <c r="B1509" s="362" t="s">
        <v>13704</v>
      </c>
      <c r="C1509" s="362" t="s">
        <v>13705</v>
      </c>
      <c r="D1509" s="362" t="s">
        <v>9485</v>
      </c>
      <c r="E1509" s="363" t="s">
        <v>30056</v>
      </c>
    </row>
    <row r="1510" spans="1:5" x14ac:dyDescent="0.25">
      <c r="A1510" s="246" t="str">
        <f t="shared" si="23"/>
        <v>102719</v>
      </c>
      <c r="B1510" s="362" t="s">
        <v>13706</v>
      </c>
      <c r="C1510" s="362" t="s">
        <v>13707</v>
      </c>
      <c r="D1510" s="362" t="s">
        <v>9485</v>
      </c>
      <c r="E1510" s="363" t="s">
        <v>30057</v>
      </c>
    </row>
    <row r="1511" spans="1:5" x14ac:dyDescent="0.25">
      <c r="A1511" s="246" t="str">
        <f t="shared" si="23"/>
        <v>102722</v>
      </c>
      <c r="B1511" s="362" t="s">
        <v>13708</v>
      </c>
      <c r="C1511" s="362" t="s">
        <v>13709</v>
      </c>
      <c r="D1511" s="362" t="s">
        <v>8399</v>
      </c>
      <c r="E1511" s="363" t="s">
        <v>29622</v>
      </c>
    </row>
    <row r="1512" spans="1:5" x14ac:dyDescent="0.25">
      <c r="A1512" s="246" t="str">
        <f t="shared" si="23"/>
        <v>102723</v>
      </c>
      <c r="B1512" s="362" t="s">
        <v>13710</v>
      </c>
      <c r="C1512" s="362" t="s">
        <v>13711</v>
      </c>
      <c r="D1512" s="362" t="s">
        <v>8399</v>
      </c>
      <c r="E1512" s="363" t="s">
        <v>19839</v>
      </c>
    </row>
    <row r="1513" spans="1:5" x14ac:dyDescent="0.25">
      <c r="A1513" s="246" t="str">
        <f t="shared" si="23"/>
        <v>102724</v>
      </c>
      <c r="B1513" s="362" t="s">
        <v>13712</v>
      </c>
      <c r="C1513" s="362" t="s">
        <v>13713</v>
      </c>
      <c r="D1513" s="362" t="s">
        <v>8471</v>
      </c>
      <c r="E1513" s="363" t="s">
        <v>29955</v>
      </c>
    </row>
    <row r="1514" spans="1:5" x14ac:dyDescent="0.25">
      <c r="A1514" s="246" t="str">
        <f t="shared" si="23"/>
        <v>102725</v>
      </c>
      <c r="B1514" s="362" t="s">
        <v>13714</v>
      </c>
      <c r="C1514" s="362" t="s">
        <v>13715</v>
      </c>
      <c r="D1514" s="362" t="s">
        <v>8471</v>
      </c>
      <c r="E1514" s="363" t="s">
        <v>30058</v>
      </c>
    </row>
    <row r="1515" spans="1:5" x14ac:dyDescent="0.25">
      <c r="A1515" s="246" t="str">
        <f t="shared" si="23"/>
        <v>102726</v>
      </c>
      <c r="B1515" s="362" t="s">
        <v>13716</v>
      </c>
      <c r="C1515" s="362" t="s">
        <v>13717</v>
      </c>
      <c r="D1515" s="362" t="s">
        <v>8471</v>
      </c>
      <c r="E1515" s="363" t="s">
        <v>16210</v>
      </c>
    </row>
    <row r="1516" spans="1:5" x14ac:dyDescent="0.25">
      <c r="A1516" s="246" t="str">
        <f t="shared" si="23"/>
        <v>103653</v>
      </c>
      <c r="B1516" s="362" t="s">
        <v>15968</v>
      </c>
      <c r="C1516" s="362" t="s">
        <v>15969</v>
      </c>
      <c r="D1516" s="362" t="s">
        <v>8619</v>
      </c>
      <c r="E1516" s="363" t="s">
        <v>30059</v>
      </c>
    </row>
    <row r="1517" spans="1:5" x14ac:dyDescent="0.25">
      <c r="A1517" s="246" t="str">
        <f t="shared" si="23"/>
        <v>92743</v>
      </c>
      <c r="B1517" s="362" t="s">
        <v>2955</v>
      </c>
      <c r="C1517" s="362" t="s">
        <v>9486</v>
      </c>
      <c r="D1517" s="362" t="s">
        <v>9485</v>
      </c>
      <c r="E1517" s="363" t="s">
        <v>30060</v>
      </c>
    </row>
    <row r="1518" spans="1:5" x14ac:dyDescent="0.25">
      <c r="A1518" s="246" t="str">
        <f t="shared" si="23"/>
        <v>92744</v>
      </c>
      <c r="B1518" s="362" t="s">
        <v>2956</v>
      </c>
      <c r="C1518" s="362" t="s">
        <v>9487</v>
      </c>
      <c r="D1518" s="362" t="s">
        <v>9485</v>
      </c>
      <c r="E1518" s="363" t="s">
        <v>30061</v>
      </c>
    </row>
    <row r="1519" spans="1:5" x14ac:dyDescent="0.25">
      <c r="A1519" s="246" t="str">
        <f t="shared" si="23"/>
        <v>92745</v>
      </c>
      <c r="B1519" s="362" t="s">
        <v>2957</v>
      </c>
      <c r="C1519" s="362" t="s">
        <v>9488</v>
      </c>
      <c r="D1519" s="362" t="s">
        <v>9485</v>
      </c>
      <c r="E1519" s="363" t="s">
        <v>30062</v>
      </c>
    </row>
    <row r="1520" spans="1:5" x14ac:dyDescent="0.25">
      <c r="A1520" s="246" t="str">
        <f t="shared" si="23"/>
        <v>92746</v>
      </c>
      <c r="B1520" s="362" t="s">
        <v>2958</v>
      </c>
      <c r="C1520" s="362" t="s">
        <v>9489</v>
      </c>
      <c r="D1520" s="362" t="s">
        <v>9485</v>
      </c>
      <c r="E1520" s="363" t="s">
        <v>30063</v>
      </c>
    </row>
    <row r="1521" spans="1:5" x14ac:dyDescent="0.25">
      <c r="A1521" s="246" t="str">
        <f t="shared" si="23"/>
        <v>92747</v>
      </c>
      <c r="B1521" s="362" t="s">
        <v>2959</v>
      </c>
      <c r="C1521" s="362" t="s">
        <v>9490</v>
      </c>
      <c r="D1521" s="362" t="s">
        <v>9485</v>
      </c>
      <c r="E1521" s="363" t="s">
        <v>30064</v>
      </c>
    </row>
    <row r="1522" spans="1:5" x14ac:dyDescent="0.25">
      <c r="A1522" s="246" t="str">
        <f t="shared" si="23"/>
        <v>92748</v>
      </c>
      <c r="B1522" s="362" t="s">
        <v>2960</v>
      </c>
      <c r="C1522" s="362" t="s">
        <v>9491</v>
      </c>
      <c r="D1522" s="362" t="s">
        <v>9485</v>
      </c>
      <c r="E1522" s="363" t="s">
        <v>30065</v>
      </c>
    </row>
    <row r="1523" spans="1:5" x14ac:dyDescent="0.25">
      <c r="A1523" s="246" t="str">
        <f t="shared" si="23"/>
        <v>92749</v>
      </c>
      <c r="B1523" s="362" t="s">
        <v>2961</v>
      </c>
      <c r="C1523" s="362" t="s">
        <v>9492</v>
      </c>
      <c r="D1523" s="362" t="s">
        <v>9485</v>
      </c>
      <c r="E1523" s="363" t="s">
        <v>30066</v>
      </c>
    </row>
    <row r="1524" spans="1:5" x14ac:dyDescent="0.25">
      <c r="A1524" s="246" t="str">
        <f t="shared" si="23"/>
        <v>92750</v>
      </c>
      <c r="B1524" s="362" t="s">
        <v>2962</v>
      </c>
      <c r="C1524" s="362" t="s">
        <v>9493</v>
      </c>
      <c r="D1524" s="362" t="s">
        <v>9485</v>
      </c>
      <c r="E1524" s="363" t="s">
        <v>30067</v>
      </c>
    </row>
    <row r="1525" spans="1:5" x14ac:dyDescent="0.25">
      <c r="A1525" s="246" t="str">
        <f t="shared" si="23"/>
        <v>92751</v>
      </c>
      <c r="B1525" s="362" t="s">
        <v>2963</v>
      </c>
      <c r="C1525" s="362" t="s">
        <v>9494</v>
      </c>
      <c r="D1525" s="362" t="s">
        <v>9485</v>
      </c>
      <c r="E1525" s="363" t="s">
        <v>30068</v>
      </c>
    </row>
    <row r="1526" spans="1:5" x14ac:dyDescent="0.25">
      <c r="A1526" s="246" t="str">
        <f t="shared" si="23"/>
        <v>92752</v>
      </c>
      <c r="B1526" s="362" t="s">
        <v>2964</v>
      </c>
      <c r="C1526" s="362" t="s">
        <v>9495</v>
      </c>
      <c r="D1526" s="362" t="s">
        <v>9485</v>
      </c>
      <c r="E1526" s="363" t="s">
        <v>30069</v>
      </c>
    </row>
    <row r="1527" spans="1:5" x14ac:dyDescent="0.25">
      <c r="A1527" s="246" t="str">
        <f t="shared" si="23"/>
        <v>92753</v>
      </c>
      <c r="B1527" s="362" t="s">
        <v>2965</v>
      </c>
      <c r="C1527" s="362" t="s">
        <v>9496</v>
      </c>
      <c r="D1527" s="362" t="s">
        <v>9485</v>
      </c>
      <c r="E1527" s="363" t="s">
        <v>30070</v>
      </c>
    </row>
    <row r="1528" spans="1:5" x14ac:dyDescent="0.25">
      <c r="A1528" s="246" t="str">
        <f t="shared" si="23"/>
        <v>92754</v>
      </c>
      <c r="B1528" s="362" t="s">
        <v>2966</v>
      </c>
      <c r="C1528" s="362" t="s">
        <v>9497</v>
      </c>
      <c r="D1528" s="362" t="s">
        <v>9485</v>
      </c>
      <c r="E1528" s="363" t="s">
        <v>30071</v>
      </c>
    </row>
    <row r="1529" spans="1:5" x14ac:dyDescent="0.25">
      <c r="A1529" s="246" t="str">
        <f t="shared" si="23"/>
        <v>92755</v>
      </c>
      <c r="B1529" s="362" t="s">
        <v>2967</v>
      </c>
      <c r="C1529" s="362" t="s">
        <v>9498</v>
      </c>
      <c r="D1529" s="362" t="s">
        <v>8619</v>
      </c>
      <c r="E1529" s="363" t="s">
        <v>30072</v>
      </c>
    </row>
    <row r="1530" spans="1:5" x14ac:dyDescent="0.25">
      <c r="A1530" s="246" t="str">
        <f t="shared" si="23"/>
        <v>92756</v>
      </c>
      <c r="B1530" s="362" t="s">
        <v>2968</v>
      </c>
      <c r="C1530" s="362" t="s">
        <v>9499</v>
      </c>
      <c r="D1530" s="362" t="s">
        <v>8619</v>
      </c>
      <c r="E1530" s="363" t="s">
        <v>30073</v>
      </c>
    </row>
    <row r="1531" spans="1:5" x14ac:dyDescent="0.25">
      <c r="A1531" s="246" t="str">
        <f t="shared" si="23"/>
        <v>92757</v>
      </c>
      <c r="B1531" s="362" t="s">
        <v>2969</v>
      </c>
      <c r="C1531" s="362" t="s">
        <v>9500</v>
      </c>
      <c r="D1531" s="362" t="s">
        <v>8619</v>
      </c>
      <c r="E1531" s="363" t="s">
        <v>30074</v>
      </c>
    </row>
    <row r="1532" spans="1:5" x14ac:dyDescent="0.25">
      <c r="A1532" s="246" t="str">
        <f t="shared" si="23"/>
        <v>92758</v>
      </c>
      <c r="B1532" s="362" t="s">
        <v>2970</v>
      </c>
      <c r="C1532" s="362" t="s">
        <v>9501</v>
      </c>
      <c r="D1532" s="362" t="s">
        <v>9485</v>
      </c>
      <c r="E1532" s="363" t="s">
        <v>30075</v>
      </c>
    </row>
    <row r="1533" spans="1:5" x14ac:dyDescent="0.25">
      <c r="A1533" s="246" t="str">
        <f t="shared" si="23"/>
        <v>91069</v>
      </c>
      <c r="B1533" s="362" t="s">
        <v>2116</v>
      </c>
      <c r="C1533" s="362" t="s">
        <v>9502</v>
      </c>
      <c r="D1533" s="362" t="s">
        <v>8619</v>
      </c>
      <c r="E1533" s="363" t="s">
        <v>30076</v>
      </c>
    </row>
    <row r="1534" spans="1:5" x14ac:dyDescent="0.25">
      <c r="A1534" s="246" t="str">
        <f t="shared" si="23"/>
        <v>91070</v>
      </c>
      <c r="B1534" s="362" t="s">
        <v>2117</v>
      </c>
      <c r="C1534" s="362" t="s">
        <v>9503</v>
      </c>
      <c r="D1534" s="362" t="s">
        <v>8619</v>
      </c>
      <c r="E1534" s="363" t="s">
        <v>30077</v>
      </c>
    </row>
    <row r="1535" spans="1:5" x14ac:dyDescent="0.25">
      <c r="A1535" s="246" t="str">
        <f t="shared" si="23"/>
        <v>91071</v>
      </c>
      <c r="B1535" s="362" t="s">
        <v>2118</v>
      </c>
      <c r="C1535" s="362" t="s">
        <v>9504</v>
      </c>
      <c r="D1535" s="362" t="s">
        <v>8619</v>
      </c>
      <c r="E1535" s="363" t="s">
        <v>30078</v>
      </c>
    </row>
    <row r="1536" spans="1:5" x14ac:dyDescent="0.25">
      <c r="A1536" s="246" t="str">
        <f t="shared" si="23"/>
        <v>91072</v>
      </c>
      <c r="B1536" s="362" t="s">
        <v>2119</v>
      </c>
      <c r="C1536" s="362" t="s">
        <v>9505</v>
      </c>
      <c r="D1536" s="362" t="s">
        <v>8619</v>
      </c>
      <c r="E1536" s="363" t="s">
        <v>20884</v>
      </c>
    </row>
    <row r="1537" spans="1:5" x14ac:dyDescent="0.25">
      <c r="A1537" s="246" t="str">
        <f t="shared" si="23"/>
        <v>91073</v>
      </c>
      <c r="B1537" s="362" t="s">
        <v>2120</v>
      </c>
      <c r="C1537" s="362" t="s">
        <v>9506</v>
      </c>
      <c r="D1537" s="362" t="s">
        <v>8619</v>
      </c>
      <c r="E1537" s="363" t="s">
        <v>30079</v>
      </c>
    </row>
    <row r="1538" spans="1:5" x14ac:dyDescent="0.25">
      <c r="A1538" s="246" t="str">
        <f t="shared" si="23"/>
        <v>91074</v>
      </c>
      <c r="B1538" s="362" t="s">
        <v>2121</v>
      </c>
      <c r="C1538" s="362" t="s">
        <v>9507</v>
      </c>
      <c r="D1538" s="362" t="s">
        <v>8619</v>
      </c>
      <c r="E1538" s="363" t="s">
        <v>30080</v>
      </c>
    </row>
    <row r="1539" spans="1:5" x14ac:dyDescent="0.25">
      <c r="A1539" s="246" t="str">
        <f t="shared" ref="A1539:A1602" si="24">B1539</f>
        <v>91075</v>
      </c>
      <c r="B1539" s="362" t="s">
        <v>2122</v>
      </c>
      <c r="C1539" s="362" t="s">
        <v>9508</v>
      </c>
      <c r="D1539" s="362" t="s">
        <v>8619</v>
      </c>
      <c r="E1539" s="363" t="s">
        <v>30081</v>
      </c>
    </row>
    <row r="1540" spans="1:5" x14ac:dyDescent="0.25">
      <c r="A1540" s="246" t="str">
        <f t="shared" si="24"/>
        <v>91076</v>
      </c>
      <c r="B1540" s="362" t="s">
        <v>2123</v>
      </c>
      <c r="C1540" s="362" t="s">
        <v>9509</v>
      </c>
      <c r="D1540" s="362" t="s">
        <v>8619</v>
      </c>
      <c r="E1540" s="363" t="s">
        <v>30082</v>
      </c>
    </row>
    <row r="1541" spans="1:5" x14ac:dyDescent="0.25">
      <c r="A1541" s="246" t="str">
        <f t="shared" si="24"/>
        <v>91077</v>
      </c>
      <c r="B1541" s="362" t="s">
        <v>2124</v>
      </c>
      <c r="C1541" s="362" t="s">
        <v>9510</v>
      </c>
      <c r="D1541" s="362" t="s">
        <v>8619</v>
      </c>
      <c r="E1541" s="363" t="s">
        <v>30083</v>
      </c>
    </row>
    <row r="1542" spans="1:5" x14ac:dyDescent="0.25">
      <c r="A1542" s="246" t="str">
        <f t="shared" si="24"/>
        <v>91078</v>
      </c>
      <c r="B1542" s="362" t="s">
        <v>2125</v>
      </c>
      <c r="C1542" s="362" t="s">
        <v>9511</v>
      </c>
      <c r="D1542" s="362" t="s">
        <v>8619</v>
      </c>
      <c r="E1542" s="363" t="s">
        <v>30084</v>
      </c>
    </row>
    <row r="1543" spans="1:5" x14ac:dyDescent="0.25">
      <c r="A1543" s="246" t="str">
        <f t="shared" si="24"/>
        <v>91079</v>
      </c>
      <c r="B1543" s="362" t="s">
        <v>2126</v>
      </c>
      <c r="C1543" s="362" t="s">
        <v>9512</v>
      </c>
      <c r="D1543" s="362" t="s">
        <v>8619</v>
      </c>
      <c r="E1543" s="363" t="s">
        <v>30085</v>
      </c>
    </row>
    <row r="1544" spans="1:5" x14ac:dyDescent="0.25">
      <c r="A1544" s="246" t="str">
        <f t="shared" si="24"/>
        <v>91080</v>
      </c>
      <c r="B1544" s="362" t="s">
        <v>2127</v>
      </c>
      <c r="C1544" s="362" t="s">
        <v>9513</v>
      </c>
      <c r="D1544" s="362" t="s">
        <v>8619</v>
      </c>
      <c r="E1544" s="363" t="s">
        <v>20052</v>
      </c>
    </row>
    <row r="1545" spans="1:5" x14ac:dyDescent="0.25">
      <c r="A1545" s="246" t="str">
        <f t="shared" si="24"/>
        <v>91081</v>
      </c>
      <c r="B1545" s="362" t="s">
        <v>2128</v>
      </c>
      <c r="C1545" s="362" t="s">
        <v>9514</v>
      </c>
      <c r="D1545" s="362" t="s">
        <v>8619</v>
      </c>
      <c r="E1545" s="363" t="s">
        <v>30086</v>
      </c>
    </row>
    <row r="1546" spans="1:5" x14ac:dyDescent="0.25">
      <c r="A1546" s="246" t="str">
        <f t="shared" si="24"/>
        <v>91082</v>
      </c>
      <c r="B1546" s="362" t="s">
        <v>2129</v>
      </c>
      <c r="C1546" s="362" t="s">
        <v>9515</v>
      </c>
      <c r="D1546" s="362" t="s">
        <v>8619</v>
      </c>
      <c r="E1546" s="363" t="s">
        <v>30087</v>
      </c>
    </row>
    <row r="1547" spans="1:5" x14ac:dyDescent="0.25">
      <c r="A1547" s="246" t="str">
        <f t="shared" si="24"/>
        <v>91083</v>
      </c>
      <c r="B1547" s="362" t="s">
        <v>2130</v>
      </c>
      <c r="C1547" s="362" t="s">
        <v>9516</v>
      </c>
      <c r="D1547" s="362" t="s">
        <v>8619</v>
      </c>
      <c r="E1547" s="363" t="s">
        <v>30088</v>
      </c>
    </row>
    <row r="1548" spans="1:5" x14ac:dyDescent="0.25">
      <c r="A1548" s="246" t="str">
        <f t="shared" si="24"/>
        <v>91084</v>
      </c>
      <c r="B1548" s="362" t="s">
        <v>2131</v>
      </c>
      <c r="C1548" s="362" t="s">
        <v>9517</v>
      </c>
      <c r="D1548" s="362" t="s">
        <v>8619</v>
      </c>
      <c r="E1548" s="363" t="s">
        <v>30089</v>
      </c>
    </row>
    <row r="1549" spans="1:5" x14ac:dyDescent="0.25">
      <c r="A1549" s="246" t="str">
        <f t="shared" si="24"/>
        <v>91086</v>
      </c>
      <c r="B1549" s="362" t="s">
        <v>2132</v>
      </c>
      <c r="C1549" s="362" t="s">
        <v>9518</v>
      </c>
      <c r="D1549" s="362" t="s">
        <v>8619</v>
      </c>
      <c r="E1549" s="363" t="s">
        <v>28147</v>
      </c>
    </row>
    <row r="1550" spans="1:5" x14ac:dyDescent="0.25">
      <c r="A1550" s="246" t="str">
        <f t="shared" si="24"/>
        <v>91087</v>
      </c>
      <c r="B1550" s="362" t="s">
        <v>2133</v>
      </c>
      <c r="C1550" s="362" t="s">
        <v>9519</v>
      </c>
      <c r="D1550" s="362" t="s">
        <v>8619</v>
      </c>
      <c r="E1550" s="363" t="s">
        <v>30090</v>
      </c>
    </row>
    <row r="1551" spans="1:5" x14ac:dyDescent="0.25">
      <c r="A1551" s="246" t="str">
        <f t="shared" si="24"/>
        <v>91088</v>
      </c>
      <c r="B1551" s="362" t="s">
        <v>2134</v>
      </c>
      <c r="C1551" s="362" t="s">
        <v>9520</v>
      </c>
      <c r="D1551" s="362" t="s">
        <v>8619</v>
      </c>
      <c r="E1551" s="363" t="s">
        <v>30091</v>
      </c>
    </row>
    <row r="1552" spans="1:5" x14ac:dyDescent="0.25">
      <c r="A1552" s="246" t="str">
        <f t="shared" si="24"/>
        <v>91089</v>
      </c>
      <c r="B1552" s="362" t="s">
        <v>2135</v>
      </c>
      <c r="C1552" s="362" t="s">
        <v>9521</v>
      </c>
      <c r="D1552" s="362" t="s">
        <v>8619</v>
      </c>
      <c r="E1552" s="363" t="s">
        <v>30092</v>
      </c>
    </row>
    <row r="1553" spans="1:5" x14ac:dyDescent="0.25">
      <c r="A1553" s="246" t="str">
        <f t="shared" si="24"/>
        <v>91090</v>
      </c>
      <c r="B1553" s="362" t="s">
        <v>2136</v>
      </c>
      <c r="C1553" s="362" t="s">
        <v>9522</v>
      </c>
      <c r="D1553" s="362" t="s">
        <v>8619</v>
      </c>
      <c r="E1553" s="363" t="s">
        <v>30093</v>
      </c>
    </row>
    <row r="1554" spans="1:5" x14ac:dyDescent="0.25">
      <c r="A1554" s="246" t="str">
        <f t="shared" si="24"/>
        <v>91091</v>
      </c>
      <c r="B1554" s="362" t="s">
        <v>2137</v>
      </c>
      <c r="C1554" s="362" t="s">
        <v>9523</v>
      </c>
      <c r="D1554" s="362" t="s">
        <v>8619</v>
      </c>
      <c r="E1554" s="363" t="s">
        <v>30094</v>
      </c>
    </row>
    <row r="1555" spans="1:5" x14ac:dyDescent="0.25">
      <c r="A1555" s="246" t="str">
        <f t="shared" si="24"/>
        <v>91092</v>
      </c>
      <c r="B1555" s="362" t="s">
        <v>2138</v>
      </c>
      <c r="C1555" s="362" t="s">
        <v>9524</v>
      </c>
      <c r="D1555" s="362" t="s">
        <v>8619</v>
      </c>
      <c r="E1555" s="363" t="s">
        <v>30095</v>
      </c>
    </row>
    <row r="1556" spans="1:5" x14ac:dyDescent="0.25">
      <c r="A1556" s="246" t="str">
        <f t="shared" si="24"/>
        <v>91093</v>
      </c>
      <c r="B1556" s="362" t="s">
        <v>2139</v>
      </c>
      <c r="C1556" s="362" t="s">
        <v>9525</v>
      </c>
      <c r="D1556" s="362" t="s">
        <v>8619</v>
      </c>
      <c r="E1556" s="363" t="s">
        <v>20891</v>
      </c>
    </row>
    <row r="1557" spans="1:5" x14ac:dyDescent="0.25">
      <c r="A1557" s="246" t="str">
        <f t="shared" si="24"/>
        <v>91094</v>
      </c>
      <c r="B1557" s="362" t="s">
        <v>2140</v>
      </c>
      <c r="C1557" s="362" t="s">
        <v>9526</v>
      </c>
      <c r="D1557" s="362" t="s">
        <v>8619</v>
      </c>
      <c r="E1557" s="363" t="s">
        <v>30096</v>
      </c>
    </row>
    <row r="1558" spans="1:5" x14ac:dyDescent="0.25">
      <c r="A1558" s="246" t="str">
        <f t="shared" si="24"/>
        <v>91095</v>
      </c>
      <c r="B1558" s="362" t="s">
        <v>2141</v>
      </c>
      <c r="C1558" s="362" t="s">
        <v>9527</v>
      </c>
      <c r="D1558" s="362" t="s">
        <v>8619</v>
      </c>
      <c r="E1558" s="363" t="s">
        <v>30097</v>
      </c>
    </row>
    <row r="1559" spans="1:5" x14ac:dyDescent="0.25">
      <c r="A1559" s="246" t="str">
        <f t="shared" si="24"/>
        <v>91096</v>
      </c>
      <c r="B1559" s="362" t="s">
        <v>2142</v>
      </c>
      <c r="C1559" s="362" t="s">
        <v>9528</v>
      </c>
      <c r="D1559" s="362" t="s">
        <v>8619</v>
      </c>
      <c r="E1559" s="363" t="s">
        <v>30098</v>
      </c>
    </row>
    <row r="1560" spans="1:5" x14ac:dyDescent="0.25">
      <c r="A1560" s="246" t="str">
        <f t="shared" si="24"/>
        <v>91097</v>
      </c>
      <c r="B1560" s="362" t="s">
        <v>2143</v>
      </c>
      <c r="C1560" s="362" t="s">
        <v>9529</v>
      </c>
      <c r="D1560" s="362" t="s">
        <v>8619</v>
      </c>
      <c r="E1560" s="363" t="s">
        <v>30099</v>
      </c>
    </row>
    <row r="1561" spans="1:5" x14ac:dyDescent="0.25">
      <c r="A1561" s="246" t="str">
        <f t="shared" si="24"/>
        <v>91098</v>
      </c>
      <c r="B1561" s="362" t="s">
        <v>2144</v>
      </c>
      <c r="C1561" s="362" t="s">
        <v>9530</v>
      </c>
      <c r="D1561" s="362" t="s">
        <v>8619</v>
      </c>
      <c r="E1561" s="363" t="s">
        <v>30100</v>
      </c>
    </row>
    <row r="1562" spans="1:5" x14ac:dyDescent="0.25">
      <c r="A1562" s="246" t="str">
        <f t="shared" si="24"/>
        <v>91099</v>
      </c>
      <c r="B1562" s="362" t="s">
        <v>2145</v>
      </c>
      <c r="C1562" s="362" t="s">
        <v>9531</v>
      </c>
      <c r="D1562" s="362" t="s">
        <v>8619</v>
      </c>
      <c r="E1562" s="363" t="s">
        <v>22708</v>
      </c>
    </row>
    <row r="1563" spans="1:5" x14ac:dyDescent="0.25">
      <c r="A1563" s="246" t="str">
        <f t="shared" si="24"/>
        <v>91100</v>
      </c>
      <c r="B1563" s="362" t="s">
        <v>2146</v>
      </c>
      <c r="C1563" s="362" t="s">
        <v>9532</v>
      </c>
      <c r="D1563" s="362" t="s">
        <v>8619</v>
      </c>
      <c r="E1563" s="363" t="s">
        <v>24287</v>
      </c>
    </row>
    <row r="1564" spans="1:5" x14ac:dyDescent="0.25">
      <c r="A1564" s="246" t="str">
        <f t="shared" si="24"/>
        <v>91101</v>
      </c>
      <c r="B1564" s="362" t="s">
        <v>2147</v>
      </c>
      <c r="C1564" s="362" t="s">
        <v>9533</v>
      </c>
      <c r="D1564" s="362" t="s">
        <v>8619</v>
      </c>
      <c r="E1564" s="363" t="s">
        <v>28790</v>
      </c>
    </row>
    <row r="1565" spans="1:5" x14ac:dyDescent="0.25">
      <c r="A1565" s="246" t="str">
        <f t="shared" si="24"/>
        <v>93952</v>
      </c>
      <c r="B1565" s="362" t="s">
        <v>3429</v>
      </c>
      <c r="C1565" s="362" t="s">
        <v>9534</v>
      </c>
      <c r="D1565" s="362" t="s">
        <v>8399</v>
      </c>
      <c r="E1565" s="363" t="s">
        <v>30101</v>
      </c>
    </row>
    <row r="1566" spans="1:5" x14ac:dyDescent="0.25">
      <c r="A1566" s="246" t="str">
        <f t="shared" si="24"/>
        <v>93953</v>
      </c>
      <c r="B1566" s="362" t="s">
        <v>3430</v>
      </c>
      <c r="C1566" s="362" t="s">
        <v>9535</v>
      </c>
      <c r="D1566" s="362" t="s">
        <v>8399</v>
      </c>
      <c r="E1566" s="363" t="s">
        <v>30102</v>
      </c>
    </row>
    <row r="1567" spans="1:5" x14ac:dyDescent="0.25">
      <c r="A1567" s="246" t="str">
        <f t="shared" si="24"/>
        <v>93954</v>
      </c>
      <c r="B1567" s="362" t="s">
        <v>3431</v>
      </c>
      <c r="C1567" s="362" t="s">
        <v>9536</v>
      </c>
      <c r="D1567" s="362" t="s">
        <v>8399</v>
      </c>
      <c r="E1567" s="363" t="s">
        <v>30103</v>
      </c>
    </row>
    <row r="1568" spans="1:5" x14ac:dyDescent="0.25">
      <c r="A1568" s="246" t="str">
        <f t="shared" si="24"/>
        <v>93955</v>
      </c>
      <c r="B1568" s="362" t="s">
        <v>3432</v>
      </c>
      <c r="C1568" s="362" t="s">
        <v>9537</v>
      </c>
      <c r="D1568" s="362" t="s">
        <v>8399</v>
      </c>
      <c r="E1568" s="363" t="s">
        <v>30104</v>
      </c>
    </row>
    <row r="1569" spans="1:5" x14ac:dyDescent="0.25">
      <c r="A1569" s="246" t="str">
        <f t="shared" si="24"/>
        <v>93956</v>
      </c>
      <c r="B1569" s="362" t="s">
        <v>3433</v>
      </c>
      <c r="C1569" s="362" t="s">
        <v>9538</v>
      </c>
      <c r="D1569" s="362" t="s">
        <v>8399</v>
      </c>
      <c r="E1569" s="363" t="s">
        <v>30105</v>
      </c>
    </row>
    <row r="1570" spans="1:5" x14ac:dyDescent="0.25">
      <c r="A1570" s="246" t="str">
        <f t="shared" si="24"/>
        <v>93957</v>
      </c>
      <c r="B1570" s="362" t="s">
        <v>3434</v>
      </c>
      <c r="C1570" s="362" t="s">
        <v>9539</v>
      </c>
      <c r="D1570" s="362" t="s">
        <v>8399</v>
      </c>
      <c r="E1570" s="363" t="s">
        <v>30106</v>
      </c>
    </row>
    <row r="1571" spans="1:5" x14ac:dyDescent="0.25">
      <c r="A1571" s="246" t="str">
        <f t="shared" si="24"/>
        <v>93958</v>
      </c>
      <c r="B1571" s="362" t="s">
        <v>3435</v>
      </c>
      <c r="C1571" s="362" t="s">
        <v>9540</v>
      </c>
      <c r="D1571" s="362" t="s">
        <v>8399</v>
      </c>
      <c r="E1571" s="363" t="s">
        <v>30107</v>
      </c>
    </row>
    <row r="1572" spans="1:5" x14ac:dyDescent="0.25">
      <c r="A1572" s="246" t="str">
        <f t="shared" si="24"/>
        <v>93959</v>
      </c>
      <c r="B1572" s="362" t="s">
        <v>3436</v>
      </c>
      <c r="C1572" s="362" t="s">
        <v>9541</v>
      </c>
      <c r="D1572" s="362" t="s">
        <v>8399</v>
      </c>
      <c r="E1572" s="363" t="s">
        <v>20844</v>
      </c>
    </row>
    <row r="1573" spans="1:5" x14ac:dyDescent="0.25">
      <c r="A1573" s="246" t="str">
        <f t="shared" si="24"/>
        <v>93960</v>
      </c>
      <c r="B1573" s="362" t="s">
        <v>3437</v>
      </c>
      <c r="C1573" s="362" t="s">
        <v>9542</v>
      </c>
      <c r="D1573" s="362" t="s">
        <v>8399</v>
      </c>
      <c r="E1573" s="363" t="s">
        <v>30108</v>
      </c>
    </row>
    <row r="1574" spans="1:5" x14ac:dyDescent="0.25">
      <c r="A1574" s="246" t="str">
        <f t="shared" si="24"/>
        <v>93961</v>
      </c>
      <c r="B1574" s="362" t="s">
        <v>3438</v>
      </c>
      <c r="C1574" s="362" t="s">
        <v>9543</v>
      </c>
      <c r="D1574" s="362" t="s">
        <v>8399</v>
      </c>
      <c r="E1574" s="363" t="s">
        <v>30109</v>
      </c>
    </row>
    <row r="1575" spans="1:5" x14ac:dyDescent="0.25">
      <c r="A1575" s="246" t="str">
        <f t="shared" si="24"/>
        <v>93962</v>
      </c>
      <c r="B1575" s="362" t="s">
        <v>3439</v>
      </c>
      <c r="C1575" s="362" t="s">
        <v>9544</v>
      </c>
      <c r="D1575" s="362" t="s">
        <v>8399</v>
      </c>
      <c r="E1575" s="363" t="s">
        <v>30110</v>
      </c>
    </row>
    <row r="1576" spans="1:5" x14ac:dyDescent="0.25">
      <c r="A1576" s="246" t="str">
        <f t="shared" si="24"/>
        <v>93963</v>
      </c>
      <c r="B1576" s="362" t="s">
        <v>3440</v>
      </c>
      <c r="C1576" s="362" t="s">
        <v>9545</v>
      </c>
      <c r="D1576" s="362" t="s">
        <v>8399</v>
      </c>
      <c r="E1576" s="363" t="s">
        <v>30111</v>
      </c>
    </row>
    <row r="1577" spans="1:5" x14ac:dyDescent="0.25">
      <c r="A1577" s="246" t="str">
        <f t="shared" si="24"/>
        <v>93964</v>
      </c>
      <c r="B1577" s="362" t="s">
        <v>3441</v>
      </c>
      <c r="C1577" s="362" t="s">
        <v>9546</v>
      </c>
      <c r="D1577" s="362" t="s">
        <v>8399</v>
      </c>
      <c r="E1577" s="363" t="s">
        <v>30112</v>
      </c>
    </row>
    <row r="1578" spans="1:5" x14ac:dyDescent="0.25">
      <c r="A1578" s="246" t="str">
        <f t="shared" si="24"/>
        <v>93965</v>
      </c>
      <c r="B1578" s="362" t="s">
        <v>3442</v>
      </c>
      <c r="C1578" s="362" t="s">
        <v>9547</v>
      </c>
      <c r="D1578" s="362" t="s">
        <v>8399</v>
      </c>
      <c r="E1578" s="363" t="s">
        <v>30113</v>
      </c>
    </row>
    <row r="1579" spans="1:5" x14ac:dyDescent="0.25">
      <c r="A1579" s="246" t="str">
        <f t="shared" si="24"/>
        <v>93966</v>
      </c>
      <c r="B1579" s="362" t="s">
        <v>3443</v>
      </c>
      <c r="C1579" s="362" t="s">
        <v>9548</v>
      </c>
      <c r="D1579" s="362" t="s">
        <v>8399</v>
      </c>
      <c r="E1579" s="363" t="s">
        <v>30114</v>
      </c>
    </row>
    <row r="1580" spans="1:5" x14ac:dyDescent="0.25">
      <c r="A1580" s="246" t="str">
        <f t="shared" si="24"/>
        <v>93967</v>
      </c>
      <c r="B1580" s="362" t="s">
        <v>3444</v>
      </c>
      <c r="C1580" s="362" t="s">
        <v>9549</v>
      </c>
      <c r="D1580" s="362" t="s">
        <v>8399</v>
      </c>
      <c r="E1580" s="363" t="s">
        <v>30115</v>
      </c>
    </row>
    <row r="1581" spans="1:5" x14ac:dyDescent="0.25">
      <c r="A1581" s="246" t="str">
        <f t="shared" si="24"/>
        <v>93968</v>
      </c>
      <c r="B1581" s="362" t="s">
        <v>3445</v>
      </c>
      <c r="C1581" s="362" t="s">
        <v>9550</v>
      </c>
      <c r="D1581" s="362" t="s">
        <v>8399</v>
      </c>
      <c r="E1581" s="363" t="s">
        <v>30116</v>
      </c>
    </row>
    <row r="1582" spans="1:5" x14ac:dyDescent="0.25">
      <c r="A1582" s="246" t="str">
        <f t="shared" si="24"/>
        <v>93969</v>
      </c>
      <c r="B1582" s="362" t="s">
        <v>3446</v>
      </c>
      <c r="C1582" s="362" t="s">
        <v>9551</v>
      </c>
      <c r="D1582" s="362" t="s">
        <v>8399</v>
      </c>
      <c r="E1582" s="363" t="s">
        <v>21412</v>
      </c>
    </row>
    <row r="1583" spans="1:5" x14ac:dyDescent="0.25">
      <c r="A1583" s="246" t="str">
        <f t="shared" si="24"/>
        <v>93970</v>
      </c>
      <c r="B1583" s="362" t="s">
        <v>3447</v>
      </c>
      <c r="C1583" s="362" t="s">
        <v>9552</v>
      </c>
      <c r="D1583" s="362" t="s">
        <v>8399</v>
      </c>
      <c r="E1583" s="363" t="s">
        <v>30117</v>
      </c>
    </row>
    <row r="1584" spans="1:5" x14ac:dyDescent="0.25">
      <c r="A1584" s="246" t="str">
        <f t="shared" si="24"/>
        <v>93971</v>
      </c>
      <c r="B1584" s="362" t="s">
        <v>3448</v>
      </c>
      <c r="C1584" s="362" t="s">
        <v>9553</v>
      </c>
      <c r="D1584" s="362" t="s">
        <v>8399</v>
      </c>
      <c r="E1584" s="363" t="s">
        <v>30118</v>
      </c>
    </row>
    <row r="1585" spans="1:5" x14ac:dyDescent="0.25">
      <c r="A1585" s="246" t="str">
        <f t="shared" si="24"/>
        <v>95108</v>
      </c>
      <c r="B1585" s="362" t="s">
        <v>3766</v>
      </c>
      <c r="C1585" s="362" t="s">
        <v>30119</v>
      </c>
      <c r="D1585" s="362" t="s">
        <v>8471</v>
      </c>
      <c r="E1585" s="363" t="s">
        <v>20837</v>
      </c>
    </row>
    <row r="1586" spans="1:5" x14ac:dyDescent="0.25">
      <c r="A1586" s="246" t="str">
        <f t="shared" si="24"/>
        <v>100332</v>
      </c>
      <c r="B1586" s="362" t="s">
        <v>5515</v>
      </c>
      <c r="C1586" s="362" t="s">
        <v>5516</v>
      </c>
      <c r="D1586" s="362" t="s">
        <v>8619</v>
      </c>
      <c r="E1586" s="363" t="s">
        <v>30120</v>
      </c>
    </row>
    <row r="1587" spans="1:5" x14ac:dyDescent="0.25">
      <c r="A1587" s="246" t="str">
        <f t="shared" si="24"/>
        <v>100333</v>
      </c>
      <c r="B1587" s="362" t="s">
        <v>5517</v>
      </c>
      <c r="C1587" s="362" t="s">
        <v>5518</v>
      </c>
      <c r="D1587" s="362" t="s">
        <v>8619</v>
      </c>
      <c r="E1587" s="363" t="s">
        <v>30121</v>
      </c>
    </row>
    <row r="1588" spans="1:5" x14ac:dyDescent="0.25">
      <c r="A1588" s="246" t="str">
        <f t="shared" si="24"/>
        <v>100334</v>
      </c>
      <c r="B1588" s="362" t="s">
        <v>5519</v>
      </c>
      <c r="C1588" s="362" t="s">
        <v>5520</v>
      </c>
      <c r="D1588" s="362" t="s">
        <v>8619</v>
      </c>
      <c r="E1588" s="363" t="s">
        <v>30122</v>
      </c>
    </row>
    <row r="1589" spans="1:5" x14ac:dyDescent="0.25">
      <c r="A1589" s="246" t="str">
        <f t="shared" si="24"/>
        <v>100335</v>
      </c>
      <c r="B1589" s="362" t="s">
        <v>5521</v>
      </c>
      <c r="C1589" s="362" t="s">
        <v>5522</v>
      </c>
      <c r="D1589" s="362" t="s">
        <v>8619</v>
      </c>
      <c r="E1589" s="363" t="s">
        <v>30123</v>
      </c>
    </row>
    <row r="1590" spans="1:5" x14ac:dyDescent="0.25">
      <c r="A1590" s="246" t="str">
        <f t="shared" si="24"/>
        <v>100341</v>
      </c>
      <c r="B1590" s="362" t="s">
        <v>5523</v>
      </c>
      <c r="C1590" s="362" t="s">
        <v>5524</v>
      </c>
      <c r="D1590" s="362" t="s">
        <v>8619</v>
      </c>
      <c r="E1590" s="363" t="s">
        <v>17913</v>
      </c>
    </row>
    <row r="1591" spans="1:5" x14ac:dyDescent="0.25">
      <c r="A1591" s="246" t="str">
        <f t="shared" si="24"/>
        <v>100342</v>
      </c>
      <c r="B1591" s="362" t="s">
        <v>190</v>
      </c>
      <c r="C1591" s="362" t="s">
        <v>215</v>
      </c>
      <c r="D1591" s="362" t="s">
        <v>9468</v>
      </c>
      <c r="E1591" s="363" t="s">
        <v>10882</v>
      </c>
    </row>
    <row r="1592" spans="1:5" x14ac:dyDescent="0.25">
      <c r="A1592" s="246" t="str">
        <f t="shared" si="24"/>
        <v>100343</v>
      </c>
      <c r="B1592" s="362" t="s">
        <v>191</v>
      </c>
      <c r="C1592" s="362" t="s">
        <v>216</v>
      </c>
      <c r="D1592" s="362" t="s">
        <v>9468</v>
      </c>
      <c r="E1592" s="363" t="s">
        <v>30124</v>
      </c>
    </row>
    <row r="1593" spans="1:5" x14ac:dyDescent="0.25">
      <c r="A1593" s="246" t="str">
        <f t="shared" si="24"/>
        <v>100344</v>
      </c>
      <c r="B1593" s="362" t="s">
        <v>5525</v>
      </c>
      <c r="C1593" s="362" t="s">
        <v>5526</v>
      </c>
      <c r="D1593" s="362" t="s">
        <v>9468</v>
      </c>
      <c r="E1593" s="363" t="s">
        <v>11407</v>
      </c>
    </row>
    <row r="1594" spans="1:5" x14ac:dyDescent="0.25">
      <c r="A1594" s="246" t="str">
        <f t="shared" si="24"/>
        <v>100345</v>
      </c>
      <c r="B1594" s="362" t="s">
        <v>5527</v>
      </c>
      <c r="C1594" s="362" t="s">
        <v>5528</v>
      </c>
      <c r="D1594" s="362" t="s">
        <v>9468</v>
      </c>
      <c r="E1594" s="363" t="s">
        <v>10500</v>
      </c>
    </row>
    <row r="1595" spans="1:5" x14ac:dyDescent="0.25">
      <c r="A1595" s="246" t="str">
        <f t="shared" si="24"/>
        <v>100346</v>
      </c>
      <c r="B1595" s="362" t="s">
        <v>5529</v>
      </c>
      <c r="C1595" s="362" t="s">
        <v>5530</v>
      </c>
      <c r="D1595" s="362" t="s">
        <v>9468</v>
      </c>
      <c r="E1595" s="363" t="s">
        <v>10731</v>
      </c>
    </row>
    <row r="1596" spans="1:5" x14ac:dyDescent="0.25">
      <c r="A1596" s="246" t="str">
        <f t="shared" si="24"/>
        <v>100347</v>
      </c>
      <c r="B1596" s="362" t="s">
        <v>5531</v>
      </c>
      <c r="C1596" s="362" t="s">
        <v>5532</v>
      </c>
      <c r="D1596" s="362" t="s">
        <v>9468</v>
      </c>
      <c r="E1596" s="363" t="s">
        <v>8253</v>
      </c>
    </row>
    <row r="1597" spans="1:5" x14ac:dyDescent="0.25">
      <c r="A1597" s="246" t="str">
        <f t="shared" si="24"/>
        <v>100348</v>
      </c>
      <c r="B1597" s="362" t="s">
        <v>5533</v>
      </c>
      <c r="C1597" s="362" t="s">
        <v>5534</v>
      </c>
      <c r="D1597" s="362" t="s">
        <v>9468</v>
      </c>
      <c r="E1597" s="363" t="s">
        <v>13333</v>
      </c>
    </row>
    <row r="1598" spans="1:5" x14ac:dyDescent="0.25">
      <c r="A1598" s="246" t="str">
        <f t="shared" si="24"/>
        <v>100349</v>
      </c>
      <c r="B1598" s="362" t="s">
        <v>5535</v>
      </c>
      <c r="C1598" s="362" t="s">
        <v>9555</v>
      </c>
      <c r="D1598" s="362" t="s">
        <v>9485</v>
      </c>
      <c r="E1598" s="363" t="s">
        <v>30125</v>
      </c>
    </row>
    <row r="1599" spans="1:5" x14ac:dyDescent="0.25">
      <c r="A1599" s="246" t="str">
        <f t="shared" si="24"/>
        <v>104841</v>
      </c>
      <c r="B1599" s="362" t="s">
        <v>30126</v>
      </c>
      <c r="C1599" s="362" t="s">
        <v>30127</v>
      </c>
      <c r="D1599" s="362" t="s">
        <v>8399</v>
      </c>
      <c r="E1599" s="363" t="s">
        <v>20658</v>
      </c>
    </row>
    <row r="1600" spans="1:5" x14ac:dyDescent="0.25">
      <c r="A1600" s="246" t="str">
        <f t="shared" si="24"/>
        <v>104842</v>
      </c>
      <c r="B1600" s="362" t="s">
        <v>30128</v>
      </c>
      <c r="C1600" s="362" t="s">
        <v>30129</v>
      </c>
      <c r="D1600" s="362" t="s">
        <v>8399</v>
      </c>
      <c r="E1600" s="363" t="s">
        <v>30130</v>
      </c>
    </row>
    <row r="1601" spans="1:5" x14ac:dyDescent="0.25">
      <c r="A1601" s="246" t="str">
        <f t="shared" si="24"/>
        <v>104843</v>
      </c>
      <c r="B1601" s="362" t="s">
        <v>30131</v>
      </c>
      <c r="C1601" s="362" t="s">
        <v>30132</v>
      </c>
      <c r="D1601" s="362" t="s">
        <v>8399</v>
      </c>
      <c r="E1601" s="363" t="s">
        <v>21350</v>
      </c>
    </row>
    <row r="1602" spans="1:5" x14ac:dyDescent="0.25">
      <c r="A1602" s="246" t="str">
        <f t="shared" si="24"/>
        <v>104844</v>
      </c>
      <c r="B1602" s="362" t="s">
        <v>30133</v>
      </c>
      <c r="C1602" s="362" t="s">
        <v>30134</v>
      </c>
      <c r="D1602" s="362" t="s">
        <v>8399</v>
      </c>
      <c r="E1602" s="363" t="s">
        <v>30135</v>
      </c>
    </row>
    <row r="1603" spans="1:5" x14ac:dyDescent="0.25">
      <c r="A1603" s="246" t="str">
        <f t="shared" ref="A1603:A1666" si="25">B1603</f>
        <v>104845</v>
      </c>
      <c r="B1603" s="362" t="s">
        <v>30136</v>
      </c>
      <c r="C1603" s="362" t="s">
        <v>30137</v>
      </c>
      <c r="D1603" s="362" t="s">
        <v>8399</v>
      </c>
      <c r="E1603" s="363" t="s">
        <v>30138</v>
      </c>
    </row>
    <row r="1604" spans="1:5" x14ac:dyDescent="0.25">
      <c r="A1604" s="246" t="str">
        <f t="shared" si="25"/>
        <v>104846</v>
      </c>
      <c r="B1604" s="362" t="s">
        <v>30139</v>
      </c>
      <c r="C1604" s="362" t="s">
        <v>30140</v>
      </c>
      <c r="D1604" s="362" t="s">
        <v>8399</v>
      </c>
      <c r="E1604" s="363" t="s">
        <v>27278</v>
      </c>
    </row>
    <row r="1605" spans="1:5" x14ac:dyDescent="0.25">
      <c r="A1605" s="246" t="str">
        <f t="shared" si="25"/>
        <v>104847</v>
      </c>
      <c r="B1605" s="362" t="s">
        <v>30141</v>
      </c>
      <c r="C1605" s="362" t="s">
        <v>30142</v>
      </c>
      <c r="D1605" s="362" t="s">
        <v>8399</v>
      </c>
      <c r="E1605" s="363" t="s">
        <v>30143</v>
      </c>
    </row>
    <row r="1606" spans="1:5" x14ac:dyDescent="0.25">
      <c r="A1606" s="246" t="str">
        <f t="shared" si="25"/>
        <v>104848</v>
      </c>
      <c r="B1606" s="362" t="s">
        <v>30144</v>
      </c>
      <c r="C1606" s="362" t="s">
        <v>30145</v>
      </c>
      <c r="D1606" s="362" t="s">
        <v>8399</v>
      </c>
      <c r="E1606" s="363" t="s">
        <v>30146</v>
      </c>
    </row>
    <row r="1607" spans="1:5" x14ac:dyDescent="0.25">
      <c r="A1607" s="246" t="str">
        <f t="shared" si="25"/>
        <v>104849</v>
      </c>
      <c r="B1607" s="362" t="s">
        <v>30147</v>
      </c>
      <c r="C1607" s="362" t="s">
        <v>30148</v>
      </c>
      <c r="D1607" s="362" t="s">
        <v>8399</v>
      </c>
      <c r="E1607" s="363" t="s">
        <v>19937</v>
      </c>
    </row>
    <row r="1608" spans="1:5" x14ac:dyDescent="0.25">
      <c r="A1608" s="246" t="str">
        <f t="shared" si="25"/>
        <v>104850</v>
      </c>
      <c r="B1608" s="362" t="s">
        <v>30149</v>
      </c>
      <c r="C1608" s="362" t="s">
        <v>30150</v>
      </c>
      <c r="D1608" s="362" t="s">
        <v>8399</v>
      </c>
      <c r="E1608" s="363" t="s">
        <v>20672</v>
      </c>
    </row>
    <row r="1609" spans="1:5" x14ac:dyDescent="0.25">
      <c r="A1609" s="246" t="str">
        <f t="shared" si="25"/>
        <v>104851</v>
      </c>
      <c r="B1609" s="362" t="s">
        <v>30151</v>
      </c>
      <c r="C1609" s="362" t="s">
        <v>30152</v>
      </c>
      <c r="D1609" s="362" t="s">
        <v>8399</v>
      </c>
      <c r="E1609" s="363" t="s">
        <v>30153</v>
      </c>
    </row>
    <row r="1610" spans="1:5" x14ac:dyDescent="0.25">
      <c r="A1610" s="246" t="str">
        <f t="shared" si="25"/>
        <v>104852</v>
      </c>
      <c r="B1610" s="362" t="s">
        <v>30154</v>
      </c>
      <c r="C1610" s="362" t="s">
        <v>30155</v>
      </c>
      <c r="D1610" s="362" t="s">
        <v>8399</v>
      </c>
      <c r="E1610" s="363" t="s">
        <v>30156</v>
      </c>
    </row>
    <row r="1611" spans="1:5" x14ac:dyDescent="0.25">
      <c r="A1611" s="246" t="str">
        <f t="shared" si="25"/>
        <v>104853</v>
      </c>
      <c r="B1611" s="362" t="s">
        <v>30157</v>
      </c>
      <c r="C1611" s="362" t="s">
        <v>30158</v>
      </c>
      <c r="D1611" s="362" t="s">
        <v>8399</v>
      </c>
      <c r="E1611" s="363" t="s">
        <v>17883</v>
      </c>
    </row>
    <row r="1612" spans="1:5" x14ac:dyDescent="0.25">
      <c r="A1612" s="246" t="str">
        <f t="shared" si="25"/>
        <v>104854</v>
      </c>
      <c r="B1612" s="362" t="s">
        <v>30159</v>
      </c>
      <c r="C1612" s="362" t="s">
        <v>30160</v>
      </c>
      <c r="D1612" s="362" t="s">
        <v>8399</v>
      </c>
      <c r="E1612" s="363" t="s">
        <v>30161</v>
      </c>
    </row>
    <row r="1613" spans="1:5" x14ac:dyDescent="0.25">
      <c r="A1613" s="246" t="str">
        <f t="shared" si="25"/>
        <v>104855</v>
      </c>
      <c r="B1613" s="362" t="s">
        <v>30162</v>
      </c>
      <c r="C1613" s="362" t="s">
        <v>30163</v>
      </c>
      <c r="D1613" s="362" t="s">
        <v>8399</v>
      </c>
      <c r="E1613" s="363" t="s">
        <v>30164</v>
      </c>
    </row>
    <row r="1614" spans="1:5" x14ac:dyDescent="0.25">
      <c r="A1614" s="246" t="str">
        <f t="shared" si="25"/>
        <v>104876</v>
      </c>
      <c r="B1614" s="362" t="s">
        <v>30165</v>
      </c>
      <c r="C1614" s="362" t="s">
        <v>30166</v>
      </c>
      <c r="D1614" s="362" t="s">
        <v>8471</v>
      </c>
      <c r="E1614" s="363" t="s">
        <v>14330</v>
      </c>
    </row>
    <row r="1615" spans="1:5" x14ac:dyDescent="0.25">
      <c r="A1615" s="246" t="str">
        <f t="shared" si="25"/>
        <v>104877</v>
      </c>
      <c r="B1615" s="362" t="s">
        <v>30167</v>
      </c>
      <c r="C1615" s="362" t="s">
        <v>30168</v>
      </c>
      <c r="D1615" s="362" t="s">
        <v>8471</v>
      </c>
      <c r="E1615" s="363" t="s">
        <v>30169</v>
      </c>
    </row>
    <row r="1616" spans="1:5" x14ac:dyDescent="0.25">
      <c r="A1616" s="246" t="str">
        <f t="shared" si="25"/>
        <v>104878</v>
      </c>
      <c r="B1616" s="362" t="s">
        <v>30170</v>
      </c>
      <c r="C1616" s="362" t="s">
        <v>30171</v>
      </c>
      <c r="D1616" s="362" t="s">
        <v>8471</v>
      </c>
      <c r="E1616" s="363" t="s">
        <v>30172</v>
      </c>
    </row>
    <row r="1617" spans="1:5" x14ac:dyDescent="0.25">
      <c r="A1617" s="246" t="str">
        <f t="shared" si="25"/>
        <v>104879</v>
      </c>
      <c r="B1617" s="362" t="s">
        <v>30173</v>
      </c>
      <c r="C1617" s="362" t="s">
        <v>30174</v>
      </c>
      <c r="D1617" s="362" t="s">
        <v>8399</v>
      </c>
      <c r="E1617" s="363" t="s">
        <v>30175</v>
      </c>
    </row>
    <row r="1618" spans="1:5" x14ac:dyDescent="0.25">
      <c r="A1618" s="246" t="str">
        <f t="shared" si="25"/>
        <v>104880</v>
      </c>
      <c r="B1618" s="362" t="s">
        <v>30176</v>
      </c>
      <c r="C1618" s="362" t="s">
        <v>30177</v>
      </c>
      <c r="D1618" s="362" t="s">
        <v>8399</v>
      </c>
      <c r="E1618" s="363" t="s">
        <v>30178</v>
      </c>
    </row>
    <row r="1619" spans="1:5" x14ac:dyDescent="0.25">
      <c r="A1619" s="246" t="str">
        <f t="shared" si="25"/>
        <v>104886</v>
      </c>
      <c r="B1619" s="362" t="s">
        <v>30179</v>
      </c>
      <c r="C1619" s="362" t="s">
        <v>30180</v>
      </c>
      <c r="D1619" s="362" t="s">
        <v>8399</v>
      </c>
      <c r="E1619" s="363" t="s">
        <v>21014</v>
      </c>
    </row>
    <row r="1620" spans="1:5" x14ac:dyDescent="0.25">
      <c r="A1620" s="246" t="str">
        <f t="shared" si="25"/>
        <v>104887</v>
      </c>
      <c r="B1620" s="362" t="s">
        <v>30181</v>
      </c>
      <c r="C1620" s="362" t="s">
        <v>30182</v>
      </c>
      <c r="D1620" s="362" t="s">
        <v>8399</v>
      </c>
      <c r="E1620" s="363" t="s">
        <v>20861</v>
      </c>
    </row>
    <row r="1621" spans="1:5" x14ac:dyDescent="0.25">
      <c r="A1621" s="246" t="str">
        <f t="shared" si="25"/>
        <v>104888</v>
      </c>
      <c r="B1621" s="362" t="s">
        <v>30183</v>
      </c>
      <c r="C1621" s="362" t="s">
        <v>30184</v>
      </c>
      <c r="D1621" s="362" t="s">
        <v>8399</v>
      </c>
      <c r="E1621" s="363" t="s">
        <v>21405</v>
      </c>
    </row>
    <row r="1622" spans="1:5" x14ac:dyDescent="0.25">
      <c r="A1622" s="246" t="str">
        <f t="shared" si="25"/>
        <v>104889</v>
      </c>
      <c r="B1622" s="362" t="s">
        <v>30185</v>
      </c>
      <c r="C1622" s="362" t="s">
        <v>30186</v>
      </c>
      <c r="D1622" s="362" t="s">
        <v>8399</v>
      </c>
      <c r="E1622" s="363" t="s">
        <v>30187</v>
      </c>
    </row>
    <row r="1623" spans="1:5" x14ac:dyDescent="0.25">
      <c r="A1623" s="246" t="str">
        <f t="shared" si="25"/>
        <v>104890</v>
      </c>
      <c r="B1623" s="362" t="s">
        <v>30188</v>
      </c>
      <c r="C1623" s="362" t="s">
        <v>30189</v>
      </c>
      <c r="D1623" s="362" t="s">
        <v>8399</v>
      </c>
      <c r="E1623" s="363" t="s">
        <v>30190</v>
      </c>
    </row>
    <row r="1624" spans="1:5" x14ac:dyDescent="0.25">
      <c r="A1624" s="246" t="str">
        <f t="shared" si="25"/>
        <v>104891</v>
      </c>
      <c r="B1624" s="362" t="s">
        <v>30191</v>
      </c>
      <c r="C1624" s="362" t="s">
        <v>30192</v>
      </c>
      <c r="D1624" s="362" t="s">
        <v>8399</v>
      </c>
      <c r="E1624" s="363" t="s">
        <v>20205</v>
      </c>
    </row>
    <row r="1625" spans="1:5" x14ac:dyDescent="0.25">
      <c r="A1625" s="246" t="str">
        <f t="shared" si="25"/>
        <v>104892</v>
      </c>
      <c r="B1625" s="362" t="s">
        <v>30193</v>
      </c>
      <c r="C1625" s="362" t="s">
        <v>30194</v>
      </c>
      <c r="D1625" s="362" t="s">
        <v>8399</v>
      </c>
      <c r="E1625" s="363" t="s">
        <v>30195</v>
      </c>
    </row>
    <row r="1626" spans="1:5" x14ac:dyDescent="0.25">
      <c r="A1626" s="246" t="str">
        <f t="shared" si="25"/>
        <v>102989</v>
      </c>
      <c r="B1626" s="362" t="s">
        <v>14343</v>
      </c>
      <c r="C1626" s="362" t="s">
        <v>14344</v>
      </c>
      <c r="D1626" s="362" t="s">
        <v>8399</v>
      </c>
      <c r="E1626" s="363" t="s">
        <v>30196</v>
      </c>
    </row>
    <row r="1627" spans="1:5" x14ac:dyDescent="0.25">
      <c r="A1627" s="246" t="str">
        <f t="shared" si="25"/>
        <v>102990</v>
      </c>
      <c r="B1627" s="362" t="s">
        <v>14345</v>
      </c>
      <c r="C1627" s="362" t="s">
        <v>14346</v>
      </c>
      <c r="D1627" s="362" t="s">
        <v>8399</v>
      </c>
      <c r="E1627" s="363" t="s">
        <v>30197</v>
      </c>
    </row>
    <row r="1628" spans="1:5" x14ac:dyDescent="0.25">
      <c r="A1628" s="246" t="str">
        <f t="shared" si="25"/>
        <v>102991</v>
      </c>
      <c r="B1628" s="362" t="s">
        <v>14347</v>
      </c>
      <c r="C1628" s="362" t="s">
        <v>14348</v>
      </c>
      <c r="D1628" s="362" t="s">
        <v>8399</v>
      </c>
      <c r="E1628" s="363" t="s">
        <v>30198</v>
      </c>
    </row>
    <row r="1629" spans="1:5" x14ac:dyDescent="0.25">
      <c r="A1629" s="246" t="str">
        <f t="shared" si="25"/>
        <v>102992</v>
      </c>
      <c r="B1629" s="362" t="s">
        <v>14349</v>
      </c>
      <c r="C1629" s="362" t="s">
        <v>14350</v>
      </c>
      <c r="D1629" s="362" t="s">
        <v>8399</v>
      </c>
      <c r="E1629" s="363" t="s">
        <v>30199</v>
      </c>
    </row>
    <row r="1630" spans="1:5" x14ac:dyDescent="0.25">
      <c r="A1630" s="246" t="str">
        <f t="shared" si="25"/>
        <v>102993</v>
      </c>
      <c r="B1630" s="362" t="s">
        <v>14351</v>
      </c>
      <c r="C1630" s="362" t="s">
        <v>14352</v>
      </c>
      <c r="D1630" s="362" t="s">
        <v>8399</v>
      </c>
      <c r="E1630" s="363" t="s">
        <v>30200</v>
      </c>
    </row>
    <row r="1631" spans="1:5" x14ac:dyDescent="0.25">
      <c r="A1631" s="246" t="str">
        <f t="shared" si="25"/>
        <v>102994</v>
      </c>
      <c r="B1631" s="362" t="s">
        <v>14353</v>
      </c>
      <c r="C1631" s="362" t="s">
        <v>14354</v>
      </c>
      <c r="D1631" s="362" t="s">
        <v>8399</v>
      </c>
      <c r="E1631" s="363" t="s">
        <v>30201</v>
      </c>
    </row>
    <row r="1632" spans="1:5" x14ac:dyDescent="0.25">
      <c r="A1632" s="246" t="str">
        <f t="shared" si="25"/>
        <v>102995</v>
      </c>
      <c r="B1632" s="362" t="s">
        <v>14355</v>
      </c>
      <c r="C1632" s="362" t="s">
        <v>14356</v>
      </c>
      <c r="D1632" s="362" t="s">
        <v>8399</v>
      </c>
      <c r="E1632" s="363" t="s">
        <v>30202</v>
      </c>
    </row>
    <row r="1633" spans="1:5" x14ac:dyDescent="0.25">
      <c r="A1633" s="246" t="str">
        <f t="shared" si="25"/>
        <v>102996</v>
      </c>
      <c r="B1633" s="362" t="s">
        <v>14357</v>
      </c>
      <c r="C1633" s="362" t="s">
        <v>14358</v>
      </c>
      <c r="D1633" s="362" t="s">
        <v>8399</v>
      </c>
      <c r="E1633" s="363" t="s">
        <v>30203</v>
      </c>
    </row>
    <row r="1634" spans="1:5" x14ac:dyDescent="0.25">
      <c r="A1634" s="246" t="str">
        <f t="shared" si="25"/>
        <v>102997</v>
      </c>
      <c r="B1634" s="362" t="s">
        <v>14359</v>
      </c>
      <c r="C1634" s="362" t="s">
        <v>14360</v>
      </c>
      <c r="D1634" s="362" t="s">
        <v>8399</v>
      </c>
      <c r="E1634" s="363" t="s">
        <v>30204</v>
      </c>
    </row>
    <row r="1635" spans="1:5" x14ac:dyDescent="0.25">
      <c r="A1635" s="246" t="str">
        <f t="shared" si="25"/>
        <v>102998</v>
      </c>
      <c r="B1635" s="362" t="s">
        <v>14361</v>
      </c>
      <c r="C1635" s="362" t="s">
        <v>14362</v>
      </c>
      <c r="D1635" s="362" t="s">
        <v>8399</v>
      </c>
      <c r="E1635" s="363" t="s">
        <v>29490</v>
      </c>
    </row>
    <row r="1636" spans="1:5" x14ac:dyDescent="0.25">
      <c r="A1636" s="246" t="str">
        <f t="shared" si="25"/>
        <v>102999</v>
      </c>
      <c r="B1636" s="362" t="s">
        <v>14363</v>
      </c>
      <c r="C1636" s="362" t="s">
        <v>14364</v>
      </c>
      <c r="D1636" s="362" t="s">
        <v>8399</v>
      </c>
      <c r="E1636" s="363" t="s">
        <v>20765</v>
      </c>
    </row>
    <row r="1637" spans="1:5" x14ac:dyDescent="0.25">
      <c r="A1637" s="246" t="str">
        <f t="shared" si="25"/>
        <v>103000</v>
      </c>
      <c r="B1637" s="362" t="s">
        <v>14365</v>
      </c>
      <c r="C1637" s="362" t="s">
        <v>14366</v>
      </c>
      <c r="D1637" s="362" t="s">
        <v>8399</v>
      </c>
      <c r="E1637" s="363" t="s">
        <v>30205</v>
      </c>
    </row>
    <row r="1638" spans="1:5" x14ac:dyDescent="0.25">
      <c r="A1638" s="246" t="str">
        <f t="shared" si="25"/>
        <v>103001</v>
      </c>
      <c r="B1638" s="362" t="s">
        <v>14367</v>
      </c>
      <c r="C1638" s="362" t="s">
        <v>14368</v>
      </c>
      <c r="D1638" s="362" t="s">
        <v>8471</v>
      </c>
      <c r="E1638" s="363" t="s">
        <v>26818</v>
      </c>
    </row>
    <row r="1639" spans="1:5" x14ac:dyDescent="0.25">
      <c r="A1639" s="246" t="str">
        <f t="shared" si="25"/>
        <v>103002</v>
      </c>
      <c r="B1639" s="362" t="s">
        <v>14369</v>
      </c>
      <c r="C1639" s="362" t="s">
        <v>14370</v>
      </c>
      <c r="D1639" s="362" t="s">
        <v>8471</v>
      </c>
      <c r="E1639" s="363" t="s">
        <v>22277</v>
      </c>
    </row>
    <row r="1640" spans="1:5" x14ac:dyDescent="0.25">
      <c r="A1640" s="246" t="str">
        <f t="shared" si="25"/>
        <v>103003</v>
      </c>
      <c r="B1640" s="362" t="s">
        <v>14371</v>
      </c>
      <c r="C1640" s="362" t="s">
        <v>14372</v>
      </c>
      <c r="D1640" s="362" t="s">
        <v>8471</v>
      </c>
      <c r="E1640" s="363" t="s">
        <v>30206</v>
      </c>
    </row>
    <row r="1641" spans="1:5" x14ac:dyDescent="0.25">
      <c r="A1641" s="246" t="str">
        <f t="shared" si="25"/>
        <v>103005</v>
      </c>
      <c r="B1641" s="362" t="s">
        <v>14373</v>
      </c>
      <c r="C1641" s="362" t="s">
        <v>14374</v>
      </c>
      <c r="D1641" s="362" t="s">
        <v>8471</v>
      </c>
      <c r="E1641" s="363" t="s">
        <v>30207</v>
      </c>
    </row>
    <row r="1642" spans="1:5" x14ac:dyDescent="0.25">
      <c r="A1642" s="246" t="str">
        <f t="shared" si="25"/>
        <v>103006</v>
      </c>
      <c r="B1642" s="362" t="s">
        <v>14375</v>
      </c>
      <c r="C1642" s="362" t="s">
        <v>14376</v>
      </c>
      <c r="D1642" s="362" t="s">
        <v>8471</v>
      </c>
      <c r="E1642" s="363" t="s">
        <v>30208</v>
      </c>
    </row>
    <row r="1643" spans="1:5" x14ac:dyDescent="0.25">
      <c r="A1643" s="246" t="str">
        <f t="shared" si="25"/>
        <v>103007</v>
      </c>
      <c r="B1643" s="362" t="s">
        <v>14377</v>
      </c>
      <c r="C1643" s="362" t="s">
        <v>14378</v>
      </c>
      <c r="D1643" s="362" t="s">
        <v>8471</v>
      </c>
      <c r="E1643" s="363" t="s">
        <v>30209</v>
      </c>
    </row>
    <row r="1644" spans="1:5" x14ac:dyDescent="0.25">
      <c r="A1644" s="246" t="str">
        <f t="shared" si="25"/>
        <v>97933</v>
      </c>
      <c r="B1644" s="362" t="s">
        <v>7514</v>
      </c>
      <c r="C1644" s="362" t="s">
        <v>9556</v>
      </c>
      <c r="D1644" s="362" t="s">
        <v>8471</v>
      </c>
      <c r="E1644" s="363" t="s">
        <v>30210</v>
      </c>
    </row>
    <row r="1645" spans="1:5" x14ac:dyDescent="0.25">
      <c r="A1645" s="246" t="str">
        <f t="shared" si="25"/>
        <v>97934</v>
      </c>
      <c r="B1645" s="362" t="s">
        <v>9557</v>
      </c>
      <c r="C1645" s="362" t="s">
        <v>18186</v>
      </c>
      <c r="D1645" s="362" t="s">
        <v>8471</v>
      </c>
      <c r="E1645" s="363" t="s">
        <v>30211</v>
      </c>
    </row>
    <row r="1646" spans="1:5" x14ac:dyDescent="0.25">
      <c r="A1646" s="246" t="str">
        <f t="shared" si="25"/>
        <v>97935</v>
      </c>
      <c r="B1646" s="362" t="s">
        <v>9558</v>
      </c>
      <c r="C1646" s="362" t="s">
        <v>9559</v>
      </c>
      <c r="D1646" s="362" t="s">
        <v>8471</v>
      </c>
      <c r="E1646" s="363" t="s">
        <v>30212</v>
      </c>
    </row>
    <row r="1647" spans="1:5" x14ac:dyDescent="0.25">
      <c r="A1647" s="246" t="str">
        <f t="shared" si="25"/>
        <v>97936</v>
      </c>
      <c r="B1647" s="362" t="s">
        <v>9560</v>
      </c>
      <c r="C1647" s="362" t="s">
        <v>9561</v>
      </c>
      <c r="D1647" s="362" t="s">
        <v>8471</v>
      </c>
      <c r="E1647" s="363" t="s">
        <v>30213</v>
      </c>
    </row>
    <row r="1648" spans="1:5" x14ac:dyDescent="0.25">
      <c r="A1648" s="246" t="str">
        <f t="shared" si="25"/>
        <v>97947</v>
      </c>
      <c r="B1648" s="362" t="s">
        <v>7515</v>
      </c>
      <c r="C1648" s="362" t="s">
        <v>9562</v>
      </c>
      <c r="D1648" s="362" t="s">
        <v>8471</v>
      </c>
      <c r="E1648" s="363" t="s">
        <v>30214</v>
      </c>
    </row>
    <row r="1649" spans="1:5" x14ac:dyDescent="0.25">
      <c r="A1649" s="246" t="str">
        <f t="shared" si="25"/>
        <v>97948</v>
      </c>
      <c r="B1649" s="362" t="s">
        <v>7516</v>
      </c>
      <c r="C1649" s="362" t="s">
        <v>9563</v>
      </c>
      <c r="D1649" s="362" t="s">
        <v>8471</v>
      </c>
      <c r="E1649" s="363" t="s">
        <v>30215</v>
      </c>
    </row>
    <row r="1650" spans="1:5" x14ac:dyDescent="0.25">
      <c r="A1650" s="246" t="str">
        <f t="shared" si="25"/>
        <v>97949</v>
      </c>
      <c r="B1650" s="362" t="s">
        <v>9564</v>
      </c>
      <c r="C1650" s="362" t="s">
        <v>9565</v>
      </c>
      <c r="D1650" s="362" t="s">
        <v>8471</v>
      </c>
      <c r="E1650" s="363" t="s">
        <v>30216</v>
      </c>
    </row>
    <row r="1651" spans="1:5" x14ac:dyDescent="0.25">
      <c r="A1651" s="246" t="str">
        <f t="shared" si="25"/>
        <v>97950</v>
      </c>
      <c r="B1651" s="362" t="s">
        <v>9566</v>
      </c>
      <c r="C1651" s="362" t="s">
        <v>9567</v>
      </c>
      <c r="D1651" s="362" t="s">
        <v>8471</v>
      </c>
      <c r="E1651" s="363" t="s">
        <v>30217</v>
      </c>
    </row>
    <row r="1652" spans="1:5" x14ac:dyDescent="0.25">
      <c r="A1652" s="246" t="str">
        <f t="shared" si="25"/>
        <v>97951</v>
      </c>
      <c r="B1652" s="362" t="s">
        <v>9568</v>
      </c>
      <c r="C1652" s="362" t="s">
        <v>9569</v>
      </c>
      <c r="D1652" s="362" t="s">
        <v>8471</v>
      </c>
      <c r="E1652" s="363" t="s">
        <v>30218</v>
      </c>
    </row>
    <row r="1653" spans="1:5" x14ac:dyDescent="0.25">
      <c r="A1653" s="246" t="str">
        <f t="shared" si="25"/>
        <v>97952</v>
      </c>
      <c r="B1653" s="362" t="s">
        <v>9570</v>
      </c>
      <c r="C1653" s="362" t="s">
        <v>9571</v>
      </c>
      <c r="D1653" s="362" t="s">
        <v>8471</v>
      </c>
      <c r="E1653" s="363" t="s">
        <v>30219</v>
      </c>
    </row>
    <row r="1654" spans="1:5" x14ac:dyDescent="0.25">
      <c r="A1654" s="246" t="str">
        <f t="shared" si="25"/>
        <v>97953</v>
      </c>
      <c r="B1654" s="362" t="s">
        <v>7517</v>
      </c>
      <c r="C1654" s="362" t="s">
        <v>9572</v>
      </c>
      <c r="D1654" s="362" t="s">
        <v>8471</v>
      </c>
      <c r="E1654" s="363" t="s">
        <v>30220</v>
      </c>
    </row>
    <row r="1655" spans="1:5" x14ac:dyDescent="0.25">
      <c r="A1655" s="246" t="str">
        <f t="shared" si="25"/>
        <v>97955</v>
      </c>
      <c r="B1655" s="362" t="s">
        <v>7518</v>
      </c>
      <c r="C1655" s="362" t="s">
        <v>9573</v>
      </c>
      <c r="D1655" s="362" t="s">
        <v>8471</v>
      </c>
      <c r="E1655" s="363" t="s">
        <v>30221</v>
      </c>
    </row>
    <row r="1656" spans="1:5" x14ac:dyDescent="0.25">
      <c r="A1656" s="246" t="str">
        <f t="shared" si="25"/>
        <v>97956</v>
      </c>
      <c r="B1656" s="362" t="s">
        <v>9574</v>
      </c>
      <c r="C1656" s="362" t="s">
        <v>9575</v>
      </c>
      <c r="D1656" s="362" t="s">
        <v>8471</v>
      </c>
      <c r="E1656" s="363" t="s">
        <v>30222</v>
      </c>
    </row>
    <row r="1657" spans="1:5" x14ac:dyDescent="0.25">
      <c r="A1657" s="246" t="str">
        <f t="shared" si="25"/>
        <v>97957</v>
      </c>
      <c r="B1657" s="362" t="s">
        <v>9576</v>
      </c>
      <c r="C1657" s="362" t="s">
        <v>9577</v>
      </c>
      <c r="D1657" s="362" t="s">
        <v>8471</v>
      </c>
      <c r="E1657" s="363" t="s">
        <v>30223</v>
      </c>
    </row>
    <row r="1658" spans="1:5" x14ac:dyDescent="0.25">
      <c r="A1658" s="246" t="str">
        <f t="shared" si="25"/>
        <v>97961</v>
      </c>
      <c r="B1658" s="362" t="s">
        <v>9578</v>
      </c>
      <c r="C1658" s="362" t="s">
        <v>9579</v>
      </c>
      <c r="D1658" s="362" t="s">
        <v>8471</v>
      </c>
      <c r="E1658" s="363" t="s">
        <v>30224</v>
      </c>
    </row>
    <row r="1659" spans="1:5" x14ac:dyDescent="0.25">
      <c r="A1659" s="246" t="str">
        <f t="shared" si="25"/>
        <v>97973</v>
      </c>
      <c r="B1659" s="362" t="s">
        <v>9580</v>
      </c>
      <c r="C1659" s="362" t="s">
        <v>9581</v>
      </c>
      <c r="D1659" s="362" t="s">
        <v>8471</v>
      </c>
      <c r="E1659" s="363" t="s">
        <v>30225</v>
      </c>
    </row>
    <row r="1660" spans="1:5" x14ac:dyDescent="0.25">
      <c r="A1660" s="246" t="str">
        <f t="shared" si="25"/>
        <v>97974</v>
      </c>
      <c r="B1660" s="362" t="s">
        <v>7519</v>
      </c>
      <c r="C1660" s="362" t="s">
        <v>18187</v>
      </c>
      <c r="D1660" s="362" t="s">
        <v>8471</v>
      </c>
      <c r="E1660" s="363" t="s">
        <v>21312</v>
      </c>
    </row>
    <row r="1661" spans="1:5" x14ac:dyDescent="0.25">
      <c r="A1661" s="246" t="str">
        <f t="shared" si="25"/>
        <v>97975</v>
      </c>
      <c r="B1661" s="362" t="s">
        <v>7520</v>
      </c>
      <c r="C1661" s="362" t="s">
        <v>18188</v>
      </c>
      <c r="D1661" s="362" t="s">
        <v>8471</v>
      </c>
      <c r="E1661" s="363" t="s">
        <v>30226</v>
      </c>
    </row>
    <row r="1662" spans="1:5" x14ac:dyDescent="0.25">
      <c r="A1662" s="246" t="str">
        <f t="shared" si="25"/>
        <v>97976</v>
      </c>
      <c r="B1662" s="362" t="s">
        <v>4844</v>
      </c>
      <c r="C1662" s="362" t="s">
        <v>18189</v>
      </c>
      <c r="D1662" s="362" t="s">
        <v>8471</v>
      </c>
      <c r="E1662" s="363" t="s">
        <v>30227</v>
      </c>
    </row>
    <row r="1663" spans="1:5" x14ac:dyDescent="0.25">
      <c r="A1663" s="246" t="str">
        <f t="shared" si="25"/>
        <v>97977</v>
      </c>
      <c r="B1663" s="362" t="s">
        <v>4845</v>
      </c>
      <c r="C1663" s="362" t="s">
        <v>18190</v>
      </c>
      <c r="D1663" s="362" t="s">
        <v>8471</v>
      </c>
      <c r="E1663" s="363" t="s">
        <v>30228</v>
      </c>
    </row>
    <row r="1664" spans="1:5" x14ac:dyDescent="0.25">
      <c r="A1664" s="246" t="str">
        <f t="shared" si="25"/>
        <v>97978</v>
      </c>
      <c r="B1664" s="362" t="s">
        <v>7521</v>
      </c>
      <c r="C1664" s="362" t="s">
        <v>18191</v>
      </c>
      <c r="D1664" s="362" t="s">
        <v>8471</v>
      </c>
      <c r="E1664" s="363" t="s">
        <v>30229</v>
      </c>
    </row>
    <row r="1665" spans="1:5" x14ac:dyDescent="0.25">
      <c r="A1665" s="246" t="str">
        <f t="shared" si="25"/>
        <v>97980</v>
      </c>
      <c r="B1665" s="362" t="s">
        <v>4846</v>
      </c>
      <c r="C1665" s="362" t="s">
        <v>18192</v>
      </c>
      <c r="D1665" s="362" t="s">
        <v>8471</v>
      </c>
      <c r="E1665" s="363" t="s">
        <v>30230</v>
      </c>
    </row>
    <row r="1666" spans="1:5" x14ac:dyDescent="0.25">
      <c r="A1666" s="246" t="str">
        <f t="shared" si="25"/>
        <v>97981</v>
      </c>
      <c r="B1666" s="362" t="s">
        <v>4847</v>
      </c>
      <c r="C1666" s="362" t="s">
        <v>9582</v>
      </c>
      <c r="D1666" s="362" t="s">
        <v>8399</v>
      </c>
      <c r="E1666" s="363" t="s">
        <v>30231</v>
      </c>
    </row>
    <row r="1667" spans="1:5" x14ac:dyDescent="0.25">
      <c r="A1667" s="246" t="str">
        <f t="shared" ref="A1667:A1730" si="26">B1667</f>
        <v>97983</v>
      </c>
      <c r="B1667" s="362" t="s">
        <v>4848</v>
      </c>
      <c r="C1667" s="362" t="s">
        <v>9583</v>
      </c>
      <c r="D1667" s="362" t="s">
        <v>8399</v>
      </c>
      <c r="E1667" s="363" t="s">
        <v>30232</v>
      </c>
    </row>
    <row r="1668" spans="1:5" x14ac:dyDescent="0.25">
      <c r="A1668" s="246" t="str">
        <f t="shared" si="26"/>
        <v>97985</v>
      </c>
      <c r="B1668" s="362" t="s">
        <v>4849</v>
      </c>
      <c r="C1668" s="362" t="s">
        <v>9584</v>
      </c>
      <c r="D1668" s="362" t="s">
        <v>8399</v>
      </c>
      <c r="E1668" s="363" t="s">
        <v>30233</v>
      </c>
    </row>
    <row r="1669" spans="1:5" x14ac:dyDescent="0.25">
      <c r="A1669" s="246" t="str">
        <f t="shared" si="26"/>
        <v>97987</v>
      </c>
      <c r="B1669" s="362" t="s">
        <v>4850</v>
      </c>
      <c r="C1669" s="362" t="s">
        <v>9585</v>
      </c>
      <c r="D1669" s="362" t="s">
        <v>8399</v>
      </c>
      <c r="E1669" s="363" t="s">
        <v>30234</v>
      </c>
    </row>
    <row r="1670" spans="1:5" x14ac:dyDescent="0.25">
      <c r="A1670" s="246" t="str">
        <f t="shared" si="26"/>
        <v>97988</v>
      </c>
      <c r="B1670" s="362" t="s">
        <v>4851</v>
      </c>
      <c r="C1670" s="362" t="s">
        <v>18193</v>
      </c>
      <c r="D1670" s="362" t="s">
        <v>8471</v>
      </c>
      <c r="E1670" s="363" t="s">
        <v>30235</v>
      </c>
    </row>
    <row r="1671" spans="1:5" x14ac:dyDescent="0.25">
      <c r="A1671" s="246" t="str">
        <f t="shared" si="26"/>
        <v>97989</v>
      </c>
      <c r="B1671" s="362" t="s">
        <v>4852</v>
      </c>
      <c r="C1671" s="362" t="s">
        <v>9586</v>
      </c>
      <c r="D1671" s="362" t="s">
        <v>8399</v>
      </c>
      <c r="E1671" s="363" t="s">
        <v>30236</v>
      </c>
    </row>
    <row r="1672" spans="1:5" x14ac:dyDescent="0.25">
      <c r="A1672" s="246" t="str">
        <f t="shared" si="26"/>
        <v>97991</v>
      </c>
      <c r="B1672" s="362" t="s">
        <v>4853</v>
      </c>
      <c r="C1672" s="362" t="s">
        <v>9587</v>
      </c>
      <c r="D1672" s="362" t="s">
        <v>8399</v>
      </c>
      <c r="E1672" s="363" t="s">
        <v>30237</v>
      </c>
    </row>
    <row r="1673" spans="1:5" x14ac:dyDescent="0.25">
      <c r="A1673" s="246" t="str">
        <f t="shared" si="26"/>
        <v>97992</v>
      </c>
      <c r="B1673" s="362" t="s">
        <v>4854</v>
      </c>
      <c r="C1673" s="362" t="s">
        <v>18194</v>
      </c>
      <c r="D1673" s="362" t="s">
        <v>8471</v>
      </c>
      <c r="E1673" s="363" t="s">
        <v>30238</v>
      </c>
    </row>
    <row r="1674" spans="1:5" x14ac:dyDescent="0.25">
      <c r="A1674" s="246" t="str">
        <f t="shared" si="26"/>
        <v>97993</v>
      </c>
      <c r="B1674" s="362" t="s">
        <v>4855</v>
      </c>
      <c r="C1674" s="362" t="s">
        <v>9588</v>
      </c>
      <c r="D1674" s="362" t="s">
        <v>8399</v>
      </c>
      <c r="E1674" s="363" t="s">
        <v>30239</v>
      </c>
    </row>
    <row r="1675" spans="1:5" x14ac:dyDescent="0.25">
      <c r="A1675" s="246" t="str">
        <f t="shared" si="26"/>
        <v>97994</v>
      </c>
      <c r="B1675" s="362" t="s">
        <v>4856</v>
      </c>
      <c r="C1675" s="362" t="s">
        <v>18195</v>
      </c>
      <c r="D1675" s="362" t="s">
        <v>8471</v>
      </c>
      <c r="E1675" s="363" t="s">
        <v>30240</v>
      </c>
    </row>
    <row r="1676" spans="1:5" x14ac:dyDescent="0.25">
      <c r="A1676" s="246" t="str">
        <f t="shared" si="26"/>
        <v>97995</v>
      </c>
      <c r="B1676" s="362" t="s">
        <v>4857</v>
      </c>
      <c r="C1676" s="362" t="s">
        <v>9589</v>
      </c>
      <c r="D1676" s="362" t="s">
        <v>8399</v>
      </c>
      <c r="E1676" s="363" t="s">
        <v>30241</v>
      </c>
    </row>
    <row r="1677" spans="1:5" x14ac:dyDescent="0.25">
      <c r="A1677" s="246" t="str">
        <f t="shared" si="26"/>
        <v>97996</v>
      </c>
      <c r="B1677" s="362" t="s">
        <v>4858</v>
      </c>
      <c r="C1677" s="362" t="s">
        <v>18196</v>
      </c>
      <c r="D1677" s="362" t="s">
        <v>8471</v>
      </c>
      <c r="E1677" s="363" t="s">
        <v>30242</v>
      </c>
    </row>
    <row r="1678" spans="1:5" x14ac:dyDescent="0.25">
      <c r="A1678" s="246" t="str">
        <f t="shared" si="26"/>
        <v>97997</v>
      </c>
      <c r="B1678" s="362" t="s">
        <v>4859</v>
      </c>
      <c r="C1678" s="362" t="s">
        <v>9590</v>
      </c>
      <c r="D1678" s="362" t="s">
        <v>8399</v>
      </c>
      <c r="E1678" s="363" t="s">
        <v>30243</v>
      </c>
    </row>
    <row r="1679" spans="1:5" x14ac:dyDescent="0.25">
      <c r="A1679" s="246" t="str">
        <f t="shared" si="26"/>
        <v>97999</v>
      </c>
      <c r="B1679" s="362" t="s">
        <v>4860</v>
      </c>
      <c r="C1679" s="362" t="s">
        <v>9591</v>
      </c>
      <c r="D1679" s="362" t="s">
        <v>8399</v>
      </c>
      <c r="E1679" s="363" t="s">
        <v>30244</v>
      </c>
    </row>
    <row r="1680" spans="1:5" x14ac:dyDescent="0.25">
      <c r="A1680" s="246" t="str">
        <f t="shared" si="26"/>
        <v>98001</v>
      </c>
      <c r="B1680" s="362" t="s">
        <v>4861</v>
      </c>
      <c r="C1680" s="362" t="s">
        <v>9592</v>
      </c>
      <c r="D1680" s="362" t="s">
        <v>8399</v>
      </c>
      <c r="E1680" s="363" t="s">
        <v>30245</v>
      </c>
    </row>
    <row r="1681" spans="1:5" x14ac:dyDescent="0.25">
      <c r="A1681" s="246" t="str">
        <f t="shared" si="26"/>
        <v>98002</v>
      </c>
      <c r="B1681" s="362" t="s">
        <v>4862</v>
      </c>
      <c r="C1681" s="362" t="s">
        <v>18197</v>
      </c>
      <c r="D1681" s="362" t="s">
        <v>8471</v>
      </c>
      <c r="E1681" s="363" t="s">
        <v>30246</v>
      </c>
    </row>
    <row r="1682" spans="1:5" x14ac:dyDescent="0.25">
      <c r="A1682" s="246" t="str">
        <f t="shared" si="26"/>
        <v>98003</v>
      </c>
      <c r="B1682" s="362" t="s">
        <v>4863</v>
      </c>
      <c r="C1682" s="362" t="s">
        <v>9593</v>
      </c>
      <c r="D1682" s="362" t="s">
        <v>8399</v>
      </c>
      <c r="E1682" s="363" t="s">
        <v>30247</v>
      </c>
    </row>
    <row r="1683" spans="1:5" x14ac:dyDescent="0.25">
      <c r="A1683" s="246" t="str">
        <f t="shared" si="26"/>
        <v>98005</v>
      </c>
      <c r="B1683" s="362" t="s">
        <v>4864</v>
      </c>
      <c r="C1683" s="362" t="s">
        <v>9594</v>
      </c>
      <c r="D1683" s="362" t="s">
        <v>8399</v>
      </c>
      <c r="E1683" s="363" t="s">
        <v>30248</v>
      </c>
    </row>
    <row r="1684" spans="1:5" x14ac:dyDescent="0.25">
      <c r="A1684" s="246" t="str">
        <f t="shared" si="26"/>
        <v>98006</v>
      </c>
      <c r="B1684" s="362" t="s">
        <v>4865</v>
      </c>
      <c r="C1684" s="362" t="s">
        <v>18198</v>
      </c>
      <c r="D1684" s="362" t="s">
        <v>8471</v>
      </c>
      <c r="E1684" s="363" t="s">
        <v>30249</v>
      </c>
    </row>
    <row r="1685" spans="1:5" x14ac:dyDescent="0.25">
      <c r="A1685" s="246" t="str">
        <f t="shared" si="26"/>
        <v>98007</v>
      </c>
      <c r="B1685" s="362" t="s">
        <v>4866</v>
      </c>
      <c r="C1685" s="362" t="s">
        <v>9595</v>
      </c>
      <c r="D1685" s="362" t="s">
        <v>8399</v>
      </c>
      <c r="E1685" s="363" t="s">
        <v>30250</v>
      </c>
    </row>
    <row r="1686" spans="1:5" x14ac:dyDescent="0.25">
      <c r="A1686" s="246" t="str">
        <f t="shared" si="26"/>
        <v>98008</v>
      </c>
      <c r="B1686" s="362" t="s">
        <v>4867</v>
      </c>
      <c r="C1686" s="362" t="s">
        <v>18199</v>
      </c>
      <c r="D1686" s="362" t="s">
        <v>8471</v>
      </c>
      <c r="E1686" s="363" t="s">
        <v>30251</v>
      </c>
    </row>
    <row r="1687" spans="1:5" x14ac:dyDescent="0.25">
      <c r="A1687" s="246" t="str">
        <f t="shared" si="26"/>
        <v>98009</v>
      </c>
      <c r="B1687" s="362" t="s">
        <v>4868</v>
      </c>
      <c r="C1687" s="362" t="s">
        <v>9596</v>
      </c>
      <c r="D1687" s="362" t="s">
        <v>8399</v>
      </c>
      <c r="E1687" s="363" t="s">
        <v>30244</v>
      </c>
    </row>
    <row r="1688" spans="1:5" x14ac:dyDescent="0.25">
      <c r="A1688" s="246" t="str">
        <f t="shared" si="26"/>
        <v>98010</v>
      </c>
      <c r="B1688" s="362" t="s">
        <v>4869</v>
      </c>
      <c r="C1688" s="362" t="s">
        <v>18200</v>
      </c>
      <c r="D1688" s="362" t="s">
        <v>8471</v>
      </c>
      <c r="E1688" s="363" t="s">
        <v>30252</v>
      </c>
    </row>
    <row r="1689" spans="1:5" x14ac:dyDescent="0.25">
      <c r="A1689" s="246" t="str">
        <f t="shared" si="26"/>
        <v>98011</v>
      </c>
      <c r="B1689" s="362" t="s">
        <v>4870</v>
      </c>
      <c r="C1689" s="362" t="s">
        <v>9597</v>
      </c>
      <c r="D1689" s="362" t="s">
        <v>8399</v>
      </c>
      <c r="E1689" s="363" t="s">
        <v>30245</v>
      </c>
    </row>
    <row r="1690" spans="1:5" x14ac:dyDescent="0.25">
      <c r="A1690" s="246" t="str">
        <f t="shared" si="26"/>
        <v>98012</v>
      </c>
      <c r="B1690" s="362" t="s">
        <v>4871</v>
      </c>
      <c r="C1690" s="362" t="s">
        <v>18201</v>
      </c>
      <c r="D1690" s="362" t="s">
        <v>8471</v>
      </c>
      <c r="E1690" s="363" t="s">
        <v>30253</v>
      </c>
    </row>
    <row r="1691" spans="1:5" x14ac:dyDescent="0.25">
      <c r="A1691" s="246" t="str">
        <f t="shared" si="26"/>
        <v>98013</v>
      </c>
      <c r="B1691" s="362" t="s">
        <v>4872</v>
      </c>
      <c r="C1691" s="362" t="s">
        <v>9598</v>
      </c>
      <c r="D1691" s="362" t="s">
        <v>8399</v>
      </c>
      <c r="E1691" s="363" t="s">
        <v>30247</v>
      </c>
    </row>
    <row r="1692" spans="1:5" x14ac:dyDescent="0.25">
      <c r="A1692" s="246" t="str">
        <f t="shared" si="26"/>
        <v>98014</v>
      </c>
      <c r="B1692" s="362" t="s">
        <v>4873</v>
      </c>
      <c r="C1692" s="362" t="s">
        <v>18202</v>
      </c>
      <c r="D1692" s="362" t="s">
        <v>8471</v>
      </c>
      <c r="E1692" s="363" t="s">
        <v>30254</v>
      </c>
    </row>
    <row r="1693" spans="1:5" x14ac:dyDescent="0.25">
      <c r="A1693" s="246" t="str">
        <f t="shared" si="26"/>
        <v>98015</v>
      </c>
      <c r="B1693" s="362" t="s">
        <v>4874</v>
      </c>
      <c r="C1693" s="362" t="s">
        <v>9599</v>
      </c>
      <c r="D1693" s="362" t="s">
        <v>8399</v>
      </c>
      <c r="E1693" s="363" t="s">
        <v>30248</v>
      </c>
    </row>
    <row r="1694" spans="1:5" x14ac:dyDescent="0.25">
      <c r="A1694" s="246" t="str">
        <f t="shared" si="26"/>
        <v>98016</v>
      </c>
      <c r="B1694" s="362" t="s">
        <v>4875</v>
      </c>
      <c r="C1694" s="362" t="s">
        <v>18203</v>
      </c>
      <c r="D1694" s="362" t="s">
        <v>8471</v>
      </c>
      <c r="E1694" s="363" t="s">
        <v>30255</v>
      </c>
    </row>
    <row r="1695" spans="1:5" x14ac:dyDescent="0.25">
      <c r="A1695" s="246" t="str">
        <f t="shared" si="26"/>
        <v>98017</v>
      </c>
      <c r="B1695" s="362" t="s">
        <v>4876</v>
      </c>
      <c r="C1695" s="362" t="s">
        <v>9600</v>
      </c>
      <c r="D1695" s="362" t="s">
        <v>8399</v>
      </c>
      <c r="E1695" s="363" t="s">
        <v>30250</v>
      </c>
    </row>
    <row r="1696" spans="1:5" x14ac:dyDescent="0.25">
      <c r="A1696" s="246" t="str">
        <f t="shared" si="26"/>
        <v>98018</v>
      </c>
      <c r="B1696" s="362" t="s">
        <v>4877</v>
      </c>
      <c r="C1696" s="362" t="s">
        <v>18204</v>
      </c>
      <c r="D1696" s="362" t="s">
        <v>8471</v>
      </c>
      <c r="E1696" s="363" t="s">
        <v>30256</v>
      </c>
    </row>
    <row r="1697" spans="1:5" x14ac:dyDescent="0.25">
      <c r="A1697" s="246" t="str">
        <f t="shared" si="26"/>
        <v>98019</v>
      </c>
      <c r="B1697" s="362" t="s">
        <v>4878</v>
      </c>
      <c r="C1697" s="362" t="s">
        <v>9601</v>
      </c>
      <c r="D1697" s="362" t="s">
        <v>8399</v>
      </c>
      <c r="E1697" s="363" t="s">
        <v>30257</v>
      </c>
    </row>
    <row r="1698" spans="1:5" x14ac:dyDescent="0.25">
      <c r="A1698" s="246" t="str">
        <f t="shared" si="26"/>
        <v>98020</v>
      </c>
      <c r="B1698" s="362" t="s">
        <v>4879</v>
      </c>
      <c r="C1698" s="362" t="s">
        <v>18205</v>
      </c>
      <c r="D1698" s="362" t="s">
        <v>8471</v>
      </c>
      <c r="E1698" s="363" t="s">
        <v>30258</v>
      </c>
    </row>
    <row r="1699" spans="1:5" x14ac:dyDescent="0.25">
      <c r="A1699" s="246" t="str">
        <f t="shared" si="26"/>
        <v>98021</v>
      </c>
      <c r="B1699" s="362" t="s">
        <v>4880</v>
      </c>
      <c r="C1699" s="362" t="s">
        <v>9602</v>
      </c>
      <c r="D1699" s="362" t="s">
        <v>8399</v>
      </c>
      <c r="E1699" s="363" t="s">
        <v>30259</v>
      </c>
    </row>
    <row r="1700" spans="1:5" x14ac:dyDescent="0.25">
      <c r="A1700" s="246" t="str">
        <f t="shared" si="26"/>
        <v>98022</v>
      </c>
      <c r="B1700" s="362" t="s">
        <v>4881</v>
      </c>
      <c r="C1700" s="362" t="s">
        <v>18206</v>
      </c>
      <c r="D1700" s="362" t="s">
        <v>8471</v>
      </c>
      <c r="E1700" s="363" t="s">
        <v>30260</v>
      </c>
    </row>
    <row r="1701" spans="1:5" x14ac:dyDescent="0.25">
      <c r="A1701" s="246" t="str">
        <f t="shared" si="26"/>
        <v>98023</v>
      </c>
      <c r="B1701" s="362" t="s">
        <v>4882</v>
      </c>
      <c r="C1701" s="362" t="s">
        <v>9603</v>
      </c>
      <c r="D1701" s="362" t="s">
        <v>8399</v>
      </c>
      <c r="E1701" s="363" t="s">
        <v>30261</v>
      </c>
    </row>
    <row r="1702" spans="1:5" x14ac:dyDescent="0.25">
      <c r="A1702" s="246" t="str">
        <f t="shared" si="26"/>
        <v>98024</v>
      </c>
      <c r="B1702" s="362" t="s">
        <v>4883</v>
      </c>
      <c r="C1702" s="362" t="s">
        <v>18207</v>
      </c>
      <c r="D1702" s="362" t="s">
        <v>8471</v>
      </c>
      <c r="E1702" s="363" t="s">
        <v>30262</v>
      </c>
    </row>
    <row r="1703" spans="1:5" x14ac:dyDescent="0.25">
      <c r="A1703" s="246" t="str">
        <f t="shared" si="26"/>
        <v>98025</v>
      </c>
      <c r="B1703" s="362" t="s">
        <v>4884</v>
      </c>
      <c r="C1703" s="362" t="s">
        <v>9604</v>
      </c>
      <c r="D1703" s="362" t="s">
        <v>8399</v>
      </c>
      <c r="E1703" s="363" t="s">
        <v>30263</v>
      </c>
    </row>
    <row r="1704" spans="1:5" x14ac:dyDescent="0.25">
      <c r="A1704" s="246" t="str">
        <f t="shared" si="26"/>
        <v>98026</v>
      </c>
      <c r="B1704" s="362" t="s">
        <v>4885</v>
      </c>
      <c r="C1704" s="362" t="s">
        <v>18208</v>
      </c>
      <c r="D1704" s="362" t="s">
        <v>8471</v>
      </c>
      <c r="E1704" s="363" t="s">
        <v>30264</v>
      </c>
    </row>
    <row r="1705" spans="1:5" x14ac:dyDescent="0.25">
      <c r="A1705" s="246" t="str">
        <f t="shared" si="26"/>
        <v>98027</v>
      </c>
      <c r="B1705" s="362" t="s">
        <v>4886</v>
      </c>
      <c r="C1705" s="362" t="s">
        <v>9605</v>
      </c>
      <c r="D1705" s="362" t="s">
        <v>8399</v>
      </c>
      <c r="E1705" s="363" t="s">
        <v>30257</v>
      </c>
    </row>
    <row r="1706" spans="1:5" x14ac:dyDescent="0.25">
      <c r="A1706" s="246" t="str">
        <f t="shared" si="26"/>
        <v>98028</v>
      </c>
      <c r="B1706" s="362" t="s">
        <v>4887</v>
      </c>
      <c r="C1706" s="362" t="s">
        <v>18209</v>
      </c>
      <c r="D1706" s="362" t="s">
        <v>8471</v>
      </c>
      <c r="E1706" s="363" t="s">
        <v>30265</v>
      </c>
    </row>
    <row r="1707" spans="1:5" x14ac:dyDescent="0.25">
      <c r="A1707" s="246" t="str">
        <f t="shared" si="26"/>
        <v>98029</v>
      </c>
      <c r="B1707" s="362" t="s">
        <v>4888</v>
      </c>
      <c r="C1707" s="362" t="s">
        <v>9606</v>
      </c>
      <c r="D1707" s="362" t="s">
        <v>8399</v>
      </c>
      <c r="E1707" s="363" t="s">
        <v>30266</v>
      </c>
    </row>
    <row r="1708" spans="1:5" x14ac:dyDescent="0.25">
      <c r="A1708" s="246" t="str">
        <f t="shared" si="26"/>
        <v>98030</v>
      </c>
      <c r="B1708" s="362" t="s">
        <v>4889</v>
      </c>
      <c r="C1708" s="362" t="s">
        <v>18210</v>
      </c>
      <c r="D1708" s="362" t="s">
        <v>8471</v>
      </c>
      <c r="E1708" s="363" t="s">
        <v>30267</v>
      </c>
    </row>
    <row r="1709" spans="1:5" x14ac:dyDescent="0.25">
      <c r="A1709" s="246" t="str">
        <f t="shared" si="26"/>
        <v>98031</v>
      </c>
      <c r="B1709" s="362" t="s">
        <v>4890</v>
      </c>
      <c r="C1709" s="362" t="s">
        <v>9607</v>
      </c>
      <c r="D1709" s="362" t="s">
        <v>8399</v>
      </c>
      <c r="E1709" s="363" t="s">
        <v>30268</v>
      </c>
    </row>
    <row r="1710" spans="1:5" x14ac:dyDescent="0.25">
      <c r="A1710" s="246" t="str">
        <f t="shared" si="26"/>
        <v>98032</v>
      </c>
      <c r="B1710" s="362" t="s">
        <v>4891</v>
      </c>
      <c r="C1710" s="362" t="s">
        <v>18211</v>
      </c>
      <c r="D1710" s="362" t="s">
        <v>8471</v>
      </c>
      <c r="E1710" s="363" t="s">
        <v>30269</v>
      </c>
    </row>
    <row r="1711" spans="1:5" x14ac:dyDescent="0.25">
      <c r="A1711" s="246" t="str">
        <f t="shared" si="26"/>
        <v>98033</v>
      </c>
      <c r="B1711" s="362" t="s">
        <v>4892</v>
      </c>
      <c r="C1711" s="362" t="s">
        <v>9608</v>
      </c>
      <c r="D1711" s="362" t="s">
        <v>8399</v>
      </c>
      <c r="E1711" s="363" t="s">
        <v>30270</v>
      </c>
    </row>
    <row r="1712" spans="1:5" x14ac:dyDescent="0.25">
      <c r="A1712" s="246" t="str">
        <f t="shared" si="26"/>
        <v>98034</v>
      </c>
      <c r="B1712" s="362" t="s">
        <v>4893</v>
      </c>
      <c r="C1712" s="362" t="s">
        <v>18212</v>
      </c>
      <c r="D1712" s="362" t="s">
        <v>8471</v>
      </c>
      <c r="E1712" s="363" t="s">
        <v>30271</v>
      </c>
    </row>
    <row r="1713" spans="1:5" x14ac:dyDescent="0.25">
      <c r="A1713" s="246" t="str">
        <f t="shared" si="26"/>
        <v>98035</v>
      </c>
      <c r="B1713" s="362" t="s">
        <v>4894</v>
      </c>
      <c r="C1713" s="362" t="s">
        <v>9609</v>
      </c>
      <c r="D1713" s="362" t="s">
        <v>8399</v>
      </c>
      <c r="E1713" s="363" t="s">
        <v>30266</v>
      </c>
    </row>
    <row r="1714" spans="1:5" x14ac:dyDescent="0.25">
      <c r="A1714" s="246" t="str">
        <f t="shared" si="26"/>
        <v>98036</v>
      </c>
      <c r="B1714" s="362" t="s">
        <v>4895</v>
      </c>
      <c r="C1714" s="362" t="s">
        <v>18213</v>
      </c>
      <c r="D1714" s="362" t="s">
        <v>8471</v>
      </c>
      <c r="E1714" s="363" t="s">
        <v>30272</v>
      </c>
    </row>
    <row r="1715" spans="1:5" x14ac:dyDescent="0.25">
      <c r="A1715" s="246" t="str">
        <f t="shared" si="26"/>
        <v>98037</v>
      </c>
      <c r="B1715" s="362" t="s">
        <v>4896</v>
      </c>
      <c r="C1715" s="362" t="s">
        <v>9610</v>
      </c>
      <c r="D1715" s="362" t="s">
        <v>8399</v>
      </c>
      <c r="E1715" s="363" t="s">
        <v>30273</v>
      </c>
    </row>
    <row r="1716" spans="1:5" x14ac:dyDescent="0.25">
      <c r="A1716" s="246" t="str">
        <f t="shared" si="26"/>
        <v>98038</v>
      </c>
      <c r="B1716" s="362" t="s">
        <v>4897</v>
      </c>
      <c r="C1716" s="362" t="s">
        <v>18214</v>
      </c>
      <c r="D1716" s="362" t="s">
        <v>8471</v>
      </c>
      <c r="E1716" s="363" t="s">
        <v>30274</v>
      </c>
    </row>
    <row r="1717" spans="1:5" x14ac:dyDescent="0.25">
      <c r="A1717" s="246" t="str">
        <f t="shared" si="26"/>
        <v>98039</v>
      </c>
      <c r="B1717" s="362" t="s">
        <v>4898</v>
      </c>
      <c r="C1717" s="362" t="s">
        <v>9611</v>
      </c>
      <c r="D1717" s="362" t="s">
        <v>8399</v>
      </c>
      <c r="E1717" s="363" t="s">
        <v>30275</v>
      </c>
    </row>
    <row r="1718" spans="1:5" x14ac:dyDescent="0.25">
      <c r="A1718" s="246" t="str">
        <f t="shared" si="26"/>
        <v>98040</v>
      </c>
      <c r="B1718" s="362" t="s">
        <v>4899</v>
      </c>
      <c r="C1718" s="362" t="s">
        <v>18215</v>
      </c>
      <c r="D1718" s="362" t="s">
        <v>8471</v>
      </c>
      <c r="E1718" s="363" t="s">
        <v>30276</v>
      </c>
    </row>
    <row r="1719" spans="1:5" x14ac:dyDescent="0.25">
      <c r="A1719" s="246" t="str">
        <f t="shared" si="26"/>
        <v>98041</v>
      </c>
      <c r="B1719" s="362" t="s">
        <v>4900</v>
      </c>
      <c r="C1719" s="362" t="s">
        <v>9612</v>
      </c>
      <c r="D1719" s="362" t="s">
        <v>8399</v>
      </c>
      <c r="E1719" s="363" t="s">
        <v>30273</v>
      </c>
    </row>
    <row r="1720" spans="1:5" x14ac:dyDescent="0.25">
      <c r="A1720" s="246" t="str">
        <f t="shared" si="26"/>
        <v>98042</v>
      </c>
      <c r="B1720" s="362" t="s">
        <v>4901</v>
      </c>
      <c r="C1720" s="362" t="s">
        <v>18216</v>
      </c>
      <c r="D1720" s="362" t="s">
        <v>8471</v>
      </c>
      <c r="E1720" s="363" t="s">
        <v>30277</v>
      </c>
    </row>
    <row r="1721" spans="1:5" x14ac:dyDescent="0.25">
      <c r="A1721" s="246" t="str">
        <f t="shared" si="26"/>
        <v>98043</v>
      </c>
      <c r="B1721" s="362" t="s">
        <v>4902</v>
      </c>
      <c r="C1721" s="362" t="s">
        <v>9613</v>
      </c>
      <c r="D1721" s="362" t="s">
        <v>8399</v>
      </c>
      <c r="E1721" s="363" t="s">
        <v>30278</v>
      </c>
    </row>
    <row r="1722" spans="1:5" x14ac:dyDescent="0.25">
      <c r="A1722" s="246" t="str">
        <f t="shared" si="26"/>
        <v>98044</v>
      </c>
      <c r="B1722" s="362" t="s">
        <v>4903</v>
      </c>
      <c r="C1722" s="362" t="s">
        <v>18217</v>
      </c>
      <c r="D1722" s="362" t="s">
        <v>8471</v>
      </c>
      <c r="E1722" s="363" t="s">
        <v>30279</v>
      </c>
    </row>
    <row r="1723" spans="1:5" x14ac:dyDescent="0.25">
      <c r="A1723" s="246" t="str">
        <f t="shared" si="26"/>
        <v>98045</v>
      </c>
      <c r="B1723" s="362" t="s">
        <v>4904</v>
      </c>
      <c r="C1723" s="362" t="s">
        <v>9614</v>
      </c>
      <c r="D1723" s="362" t="s">
        <v>8399</v>
      </c>
      <c r="E1723" s="363" t="s">
        <v>30278</v>
      </c>
    </row>
    <row r="1724" spans="1:5" x14ac:dyDescent="0.25">
      <c r="A1724" s="246" t="str">
        <f t="shared" si="26"/>
        <v>98046</v>
      </c>
      <c r="B1724" s="362" t="s">
        <v>4905</v>
      </c>
      <c r="C1724" s="362" t="s">
        <v>18218</v>
      </c>
      <c r="D1724" s="362" t="s">
        <v>8471</v>
      </c>
      <c r="E1724" s="363" t="s">
        <v>30280</v>
      </c>
    </row>
    <row r="1725" spans="1:5" x14ac:dyDescent="0.25">
      <c r="A1725" s="246" t="str">
        <f t="shared" si="26"/>
        <v>98047</v>
      </c>
      <c r="B1725" s="362" t="s">
        <v>4906</v>
      </c>
      <c r="C1725" s="362" t="s">
        <v>9615</v>
      </c>
      <c r="D1725" s="362" t="s">
        <v>8399</v>
      </c>
      <c r="E1725" s="363" t="s">
        <v>30281</v>
      </c>
    </row>
    <row r="1726" spans="1:5" x14ac:dyDescent="0.25">
      <c r="A1726" s="246" t="str">
        <f t="shared" si="26"/>
        <v>98048</v>
      </c>
      <c r="B1726" s="362" t="s">
        <v>4907</v>
      </c>
      <c r="C1726" s="362" t="s">
        <v>18219</v>
      </c>
      <c r="D1726" s="362" t="s">
        <v>8471</v>
      </c>
      <c r="E1726" s="363" t="s">
        <v>30282</v>
      </c>
    </row>
    <row r="1727" spans="1:5" x14ac:dyDescent="0.25">
      <c r="A1727" s="246" t="str">
        <f t="shared" si="26"/>
        <v>98049</v>
      </c>
      <c r="B1727" s="362" t="s">
        <v>4908</v>
      </c>
      <c r="C1727" s="362" t="s">
        <v>9616</v>
      </c>
      <c r="D1727" s="362" t="s">
        <v>8399</v>
      </c>
      <c r="E1727" s="363" t="s">
        <v>30283</v>
      </c>
    </row>
    <row r="1728" spans="1:5" x14ac:dyDescent="0.25">
      <c r="A1728" s="246" t="str">
        <f t="shared" si="26"/>
        <v>98050</v>
      </c>
      <c r="B1728" s="362" t="s">
        <v>4909</v>
      </c>
      <c r="C1728" s="362" t="s">
        <v>9617</v>
      </c>
      <c r="D1728" s="362" t="s">
        <v>8399</v>
      </c>
      <c r="E1728" s="363" t="s">
        <v>30284</v>
      </c>
    </row>
    <row r="1729" spans="1:5" x14ac:dyDescent="0.25">
      <c r="A1729" s="246" t="str">
        <f t="shared" si="26"/>
        <v>98051</v>
      </c>
      <c r="B1729" s="362" t="s">
        <v>183</v>
      </c>
      <c r="C1729" s="362" t="s">
        <v>9618</v>
      </c>
      <c r="D1729" s="362" t="s">
        <v>8399</v>
      </c>
      <c r="E1729" s="363" t="s">
        <v>30285</v>
      </c>
    </row>
    <row r="1730" spans="1:5" x14ac:dyDescent="0.25">
      <c r="A1730" s="246" t="str">
        <f t="shared" si="26"/>
        <v>98405</v>
      </c>
      <c r="B1730" s="362" t="s">
        <v>5005</v>
      </c>
      <c r="C1730" s="362" t="s">
        <v>18278</v>
      </c>
      <c r="D1730" s="362" t="s">
        <v>8471</v>
      </c>
      <c r="E1730" s="363" t="s">
        <v>30286</v>
      </c>
    </row>
    <row r="1731" spans="1:5" x14ac:dyDescent="0.25">
      <c r="A1731" s="246" t="str">
        <f t="shared" ref="A1731:A1794" si="27">B1731</f>
        <v>98406</v>
      </c>
      <c r="B1731" s="362" t="s">
        <v>5006</v>
      </c>
      <c r="C1731" s="362" t="s">
        <v>18279</v>
      </c>
      <c r="D1731" s="362" t="s">
        <v>8471</v>
      </c>
      <c r="E1731" s="363" t="s">
        <v>30287</v>
      </c>
    </row>
    <row r="1732" spans="1:5" x14ac:dyDescent="0.25">
      <c r="A1732" s="246" t="str">
        <f t="shared" si="27"/>
        <v>98407</v>
      </c>
      <c r="B1732" s="362" t="s">
        <v>5007</v>
      </c>
      <c r="C1732" s="362" t="s">
        <v>18280</v>
      </c>
      <c r="D1732" s="362" t="s">
        <v>8471</v>
      </c>
      <c r="E1732" s="363" t="s">
        <v>30288</v>
      </c>
    </row>
    <row r="1733" spans="1:5" x14ac:dyDescent="0.25">
      <c r="A1733" s="246" t="str">
        <f t="shared" si="27"/>
        <v>98408</v>
      </c>
      <c r="B1733" s="362" t="s">
        <v>5008</v>
      </c>
      <c r="C1733" s="362" t="s">
        <v>18281</v>
      </c>
      <c r="D1733" s="362" t="s">
        <v>8471</v>
      </c>
      <c r="E1733" s="363" t="s">
        <v>30289</v>
      </c>
    </row>
    <row r="1734" spans="1:5" x14ac:dyDescent="0.25">
      <c r="A1734" s="246" t="str">
        <f t="shared" si="27"/>
        <v>98409</v>
      </c>
      <c r="B1734" s="362" t="s">
        <v>5009</v>
      </c>
      <c r="C1734" s="362" t="s">
        <v>9619</v>
      </c>
      <c r="D1734" s="362" t="s">
        <v>8399</v>
      </c>
      <c r="E1734" s="363" t="s">
        <v>30290</v>
      </c>
    </row>
    <row r="1735" spans="1:5" x14ac:dyDescent="0.25">
      <c r="A1735" s="246" t="str">
        <f t="shared" si="27"/>
        <v>98410</v>
      </c>
      <c r="B1735" s="362" t="s">
        <v>7528</v>
      </c>
      <c r="C1735" s="362" t="s">
        <v>18282</v>
      </c>
      <c r="D1735" s="362" t="s">
        <v>8471</v>
      </c>
      <c r="E1735" s="363" t="s">
        <v>30291</v>
      </c>
    </row>
    <row r="1736" spans="1:5" x14ac:dyDescent="0.25">
      <c r="A1736" s="246" t="str">
        <f t="shared" si="27"/>
        <v>99240</v>
      </c>
      <c r="B1736" s="362" t="s">
        <v>5131</v>
      </c>
      <c r="C1736" s="362" t="s">
        <v>9620</v>
      </c>
      <c r="D1736" s="362" t="s">
        <v>8399</v>
      </c>
      <c r="E1736" s="363" t="s">
        <v>30292</v>
      </c>
    </row>
    <row r="1737" spans="1:5" x14ac:dyDescent="0.25">
      <c r="A1737" s="246" t="str">
        <f t="shared" si="27"/>
        <v>99241</v>
      </c>
      <c r="B1737" s="362" t="s">
        <v>5132</v>
      </c>
      <c r="C1737" s="362" t="s">
        <v>9621</v>
      </c>
      <c r="D1737" s="362" t="s">
        <v>8399</v>
      </c>
      <c r="E1737" s="363" t="s">
        <v>30293</v>
      </c>
    </row>
    <row r="1738" spans="1:5" x14ac:dyDescent="0.25">
      <c r="A1738" s="246" t="str">
        <f t="shared" si="27"/>
        <v>99242</v>
      </c>
      <c r="B1738" s="362" t="s">
        <v>5133</v>
      </c>
      <c r="C1738" s="362" t="s">
        <v>18290</v>
      </c>
      <c r="D1738" s="362" t="s">
        <v>8471</v>
      </c>
      <c r="E1738" s="363" t="s">
        <v>30294</v>
      </c>
    </row>
    <row r="1739" spans="1:5" x14ac:dyDescent="0.25">
      <c r="A1739" s="246" t="str">
        <f t="shared" si="27"/>
        <v>99243</v>
      </c>
      <c r="B1739" s="362" t="s">
        <v>5134</v>
      </c>
      <c r="C1739" s="362" t="s">
        <v>9622</v>
      </c>
      <c r="D1739" s="362" t="s">
        <v>8399</v>
      </c>
      <c r="E1739" s="363" t="s">
        <v>30295</v>
      </c>
    </row>
    <row r="1740" spans="1:5" x14ac:dyDescent="0.25">
      <c r="A1740" s="246" t="str">
        <f t="shared" si="27"/>
        <v>99244</v>
      </c>
      <c r="B1740" s="362" t="s">
        <v>5135</v>
      </c>
      <c r="C1740" s="362" t="s">
        <v>18291</v>
      </c>
      <c r="D1740" s="362" t="s">
        <v>8471</v>
      </c>
      <c r="E1740" s="363" t="s">
        <v>30296</v>
      </c>
    </row>
    <row r="1741" spans="1:5" x14ac:dyDescent="0.25">
      <c r="A1741" s="246" t="str">
        <f t="shared" si="27"/>
        <v>99246</v>
      </c>
      <c r="B1741" s="362" t="s">
        <v>5136</v>
      </c>
      <c r="C1741" s="362" t="s">
        <v>9623</v>
      </c>
      <c r="D1741" s="362" t="s">
        <v>8399</v>
      </c>
      <c r="E1741" s="363" t="s">
        <v>30297</v>
      </c>
    </row>
    <row r="1742" spans="1:5" x14ac:dyDescent="0.25">
      <c r="A1742" s="246" t="str">
        <f t="shared" si="27"/>
        <v>99247</v>
      </c>
      <c r="B1742" s="362" t="s">
        <v>5137</v>
      </c>
      <c r="C1742" s="362" t="s">
        <v>9624</v>
      </c>
      <c r="D1742" s="362" t="s">
        <v>8399</v>
      </c>
      <c r="E1742" s="363" t="s">
        <v>30298</v>
      </c>
    </row>
    <row r="1743" spans="1:5" x14ac:dyDescent="0.25">
      <c r="A1743" s="246" t="str">
        <f t="shared" si="27"/>
        <v>99248</v>
      </c>
      <c r="B1743" s="362" t="s">
        <v>5138</v>
      </c>
      <c r="C1743" s="362" t="s">
        <v>18292</v>
      </c>
      <c r="D1743" s="362" t="s">
        <v>8471</v>
      </c>
      <c r="E1743" s="363" t="s">
        <v>30299</v>
      </c>
    </row>
    <row r="1744" spans="1:5" x14ac:dyDescent="0.25">
      <c r="A1744" s="246" t="str">
        <f t="shared" si="27"/>
        <v>99249</v>
      </c>
      <c r="B1744" s="362" t="s">
        <v>5139</v>
      </c>
      <c r="C1744" s="362" t="s">
        <v>9625</v>
      </c>
      <c r="D1744" s="362" t="s">
        <v>8399</v>
      </c>
      <c r="E1744" s="363" t="s">
        <v>30300</v>
      </c>
    </row>
    <row r="1745" spans="1:5" x14ac:dyDescent="0.25">
      <c r="A1745" s="246" t="str">
        <f t="shared" si="27"/>
        <v>99252</v>
      </c>
      <c r="B1745" s="362" t="s">
        <v>5142</v>
      </c>
      <c r="C1745" s="362" t="s">
        <v>18293</v>
      </c>
      <c r="D1745" s="362" t="s">
        <v>8471</v>
      </c>
      <c r="E1745" s="363" t="s">
        <v>30301</v>
      </c>
    </row>
    <row r="1746" spans="1:5" x14ac:dyDescent="0.25">
      <c r="A1746" s="246" t="str">
        <f t="shared" si="27"/>
        <v>99254</v>
      </c>
      <c r="B1746" s="362" t="s">
        <v>5144</v>
      </c>
      <c r="C1746" s="362" t="s">
        <v>9626</v>
      </c>
      <c r="D1746" s="362" t="s">
        <v>8399</v>
      </c>
      <c r="E1746" s="363" t="s">
        <v>30302</v>
      </c>
    </row>
    <row r="1747" spans="1:5" x14ac:dyDescent="0.25">
      <c r="A1747" s="246" t="str">
        <f t="shared" si="27"/>
        <v>99256</v>
      </c>
      <c r="B1747" s="362" t="s">
        <v>5146</v>
      </c>
      <c r="C1747" s="362" t="s">
        <v>18294</v>
      </c>
      <c r="D1747" s="362" t="s">
        <v>8471</v>
      </c>
      <c r="E1747" s="363" t="s">
        <v>30303</v>
      </c>
    </row>
    <row r="1748" spans="1:5" x14ac:dyDescent="0.25">
      <c r="A1748" s="246" t="str">
        <f t="shared" si="27"/>
        <v>99259</v>
      </c>
      <c r="B1748" s="362" t="s">
        <v>5149</v>
      </c>
      <c r="C1748" s="362" t="s">
        <v>18295</v>
      </c>
      <c r="D1748" s="362" t="s">
        <v>8471</v>
      </c>
      <c r="E1748" s="363" t="s">
        <v>30304</v>
      </c>
    </row>
    <row r="1749" spans="1:5" x14ac:dyDescent="0.25">
      <c r="A1749" s="246" t="str">
        <f t="shared" si="27"/>
        <v>99261</v>
      </c>
      <c r="B1749" s="362" t="s">
        <v>5151</v>
      </c>
      <c r="C1749" s="362" t="s">
        <v>9627</v>
      </c>
      <c r="D1749" s="362" t="s">
        <v>8399</v>
      </c>
      <c r="E1749" s="363" t="s">
        <v>30305</v>
      </c>
    </row>
    <row r="1750" spans="1:5" x14ac:dyDescent="0.25">
      <c r="A1750" s="246" t="str">
        <f t="shared" si="27"/>
        <v>99263</v>
      </c>
      <c r="B1750" s="362" t="s">
        <v>5153</v>
      </c>
      <c r="C1750" s="362" t="s">
        <v>9628</v>
      </c>
      <c r="D1750" s="362" t="s">
        <v>8399</v>
      </c>
      <c r="E1750" s="363" t="s">
        <v>30306</v>
      </c>
    </row>
    <row r="1751" spans="1:5" x14ac:dyDescent="0.25">
      <c r="A1751" s="246" t="str">
        <f t="shared" si="27"/>
        <v>99265</v>
      </c>
      <c r="B1751" s="362" t="s">
        <v>5155</v>
      </c>
      <c r="C1751" s="362" t="s">
        <v>18296</v>
      </c>
      <c r="D1751" s="362" t="s">
        <v>8471</v>
      </c>
      <c r="E1751" s="363" t="s">
        <v>30307</v>
      </c>
    </row>
    <row r="1752" spans="1:5" x14ac:dyDescent="0.25">
      <c r="A1752" s="246" t="str">
        <f t="shared" si="27"/>
        <v>99266</v>
      </c>
      <c r="B1752" s="362" t="s">
        <v>5156</v>
      </c>
      <c r="C1752" s="362" t="s">
        <v>9629</v>
      </c>
      <c r="D1752" s="362" t="s">
        <v>8399</v>
      </c>
      <c r="E1752" s="363" t="s">
        <v>30293</v>
      </c>
    </row>
    <row r="1753" spans="1:5" x14ac:dyDescent="0.25">
      <c r="A1753" s="246" t="str">
        <f t="shared" si="27"/>
        <v>99267</v>
      </c>
      <c r="B1753" s="362" t="s">
        <v>5157</v>
      </c>
      <c r="C1753" s="362" t="s">
        <v>18297</v>
      </c>
      <c r="D1753" s="362" t="s">
        <v>8471</v>
      </c>
      <c r="E1753" s="363" t="s">
        <v>30308</v>
      </c>
    </row>
    <row r="1754" spans="1:5" x14ac:dyDescent="0.25">
      <c r="A1754" s="246" t="str">
        <f t="shared" si="27"/>
        <v>99268</v>
      </c>
      <c r="B1754" s="362" t="s">
        <v>7529</v>
      </c>
      <c r="C1754" s="362" t="s">
        <v>18298</v>
      </c>
      <c r="D1754" s="362" t="s">
        <v>8471</v>
      </c>
      <c r="E1754" s="363" t="s">
        <v>30309</v>
      </c>
    </row>
    <row r="1755" spans="1:5" x14ac:dyDescent="0.25">
      <c r="A1755" s="246" t="str">
        <f t="shared" si="27"/>
        <v>99269</v>
      </c>
      <c r="B1755" s="362" t="s">
        <v>5158</v>
      </c>
      <c r="C1755" s="362" t="s">
        <v>9630</v>
      </c>
      <c r="D1755" s="362" t="s">
        <v>8399</v>
      </c>
      <c r="E1755" s="363" t="s">
        <v>30298</v>
      </c>
    </row>
    <row r="1756" spans="1:5" x14ac:dyDescent="0.25">
      <c r="A1756" s="246" t="str">
        <f t="shared" si="27"/>
        <v>99270</v>
      </c>
      <c r="B1756" s="362" t="s">
        <v>7530</v>
      </c>
      <c r="C1756" s="362" t="s">
        <v>18299</v>
      </c>
      <c r="D1756" s="362" t="s">
        <v>8471</v>
      </c>
      <c r="E1756" s="363" t="s">
        <v>30310</v>
      </c>
    </row>
    <row r="1757" spans="1:5" x14ac:dyDescent="0.25">
      <c r="A1757" s="246" t="str">
        <f t="shared" si="27"/>
        <v>99271</v>
      </c>
      <c r="B1757" s="362" t="s">
        <v>5159</v>
      </c>
      <c r="C1757" s="362" t="s">
        <v>18300</v>
      </c>
      <c r="D1757" s="362" t="s">
        <v>8471</v>
      </c>
      <c r="E1757" s="363" t="s">
        <v>30311</v>
      </c>
    </row>
    <row r="1758" spans="1:5" x14ac:dyDescent="0.25">
      <c r="A1758" s="246" t="str">
        <f t="shared" si="27"/>
        <v>99272</v>
      </c>
      <c r="B1758" s="362" t="s">
        <v>5160</v>
      </c>
      <c r="C1758" s="362" t="s">
        <v>18301</v>
      </c>
      <c r="D1758" s="362" t="s">
        <v>8471</v>
      </c>
      <c r="E1758" s="363" t="s">
        <v>30312</v>
      </c>
    </row>
    <row r="1759" spans="1:5" x14ac:dyDescent="0.25">
      <c r="A1759" s="246" t="str">
        <f t="shared" si="27"/>
        <v>99273</v>
      </c>
      <c r="B1759" s="362" t="s">
        <v>5161</v>
      </c>
      <c r="C1759" s="362" t="s">
        <v>18302</v>
      </c>
      <c r="D1759" s="362" t="s">
        <v>8471</v>
      </c>
      <c r="E1759" s="363" t="s">
        <v>30313</v>
      </c>
    </row>
    <row r="1760" spans="1:5" x14ac:dyDescent="0.25">
      <c r="A1760" s="246" t="str">
        <f t="shared" si="27"/>
        <v>99274</v>
      </c>
      <c r="B1760" s="362" t="s">
        <v>5162</v>
      </c>
      <c r="C1760" s="362" t="s">
        <v>18303</v>
      </c>
      <c r="D1760" s="362" t="s">
        <v>8471</v>
      </c>
      <c r="E1760" s="363" t="s">
        <v>30314</v>
      </c>
    </row>
    <row r="1761" spans="1:5" x14ac:dyDescent="0.25">
      <c r="A1761" s="246" t="str">
        <f t="shared" si="27"/>
        <v>99275</v>
      </c>
      <c r="B1761" s="362" t="s">
        <v>7531</v>
      </c>
      <c r="C1761" s="362" t="s">
        <v>18304</v>
      </c>
      <c r="D1761" s="362" t="s">
        <v>8471</v>
      </c>
      <c r="E1761" s="363" t="s">
        <v>30315</v>
      </c>
    </row>
    <row r="1762" spans="1:5" x14ac:dyDescent="0.25">
      <c r="A1762" s="246" t="str">
        <f t="shared" si="27"/>
        <v>99276</v>
      </c>
      <c r="B1762" s="362" t="s">
        <v>5163</v>
      </c>
      <c r="C1762" s="362" t="s">
        <v>9631</v>
      </c>
      <c r="D1762" s="362" t="s">
        <v>8399</v>
      </c>
      <c r="E1762" s="363" t="s">
        <v>30316</v>
      </c>
    </row>
    <row r="1763" spans="1:5" x14ac:dyDescent="0.25">
      <c r="A1763" s="246" t="str">
        <f t="shared" si="27"/>
        <v>99277</v>
      </c>
      <c r="B1763" s="362" t="s">
        <v>5164</v>
      </c>
      <c r="C1763" s="362" t="s">
        <v>9632</v>
      </c>
      <c r="D1763" s="362" t="s">
        <v>8399</v>
      </c>
      <c r="E1763" s="363" t="s">
        <v>30306</v>
      </c>
    </row>
    <row r="1764" spans="1:5" x14ac:dyDescent="0.25">
      <c r="A1764" s="246" t="str">
        <f t="shared" si="27"/>
        <v>99278</v>
      </c>
      <c r="B1764" s="362" t="s">
        <v>5165</v>
      </c>
      <c r="C1764" s="362" t="s">
        <v>9633</v>
      </c>
      <c r="D1764" s="362" t="s">
        <v>8399</v>
      </c>
      <c r="E1764" s="363" t="s">
        <v>30317</v>
      </c>
    </row>
    <row r="1765" spans="1:5" x14ac:dyDescent="0.25">
      <c r="A1765" s="246" t="str">
        <f t="shared" si="27"/>
        <v>99279</v>
      </c>
      <c r="B1765" s="362" t="s">
        <v>5166</v>
      </c>
      <c r="C1765" s="362" t="s">
        <v>18305</v>
      </c>
      <c r="D1765" s="362" t="s">
        <v>8471</v>
      </c>
      <c r="E1765" s="363" t="s">
        <v>30318</v>
      </c>
    </row>
    <row r="1766" spans="1:5" x14ac:dyDescent="0.25">
      <c r="A1766" s="246" t="str">
        <f t="shared" si="27"/>
        <v>99280</v>
      </c>
      <c r="B1766" s="362" t="s">
        <v>5167</v>
      </c>
      <c r="C1766" s="362" t="s">
        <v>18306</v>
      </c>
      <c r="D1766" s="362" t="s">
        <v>8471</v>
      </c>
      <c r="E1766" s="363" t="s">
        <v>30319</v>
      </c>
    </row>
    <row r="1767" spans="1:5" x14ac:dyDescent="0.25">
      <c r="A1767" s="246" t="str">
        <f t="shared" si="27"/>
        <v>99281</v>
      </c>
      <c r="B1767" s="362" t="s">
        <v>5168</v>
      </c>
      <c r="C1767" s="362" t="s">
        <v>9634</v>
      </c>
      <c r="D1767" s="362" t="s">
        <v>8399</v>
      </c>
      <c r="E1767" s="363" t="s">
        <v>30316</v>
      </c>
    </row>
    <row r="1768" spans="1:5" x14ac:dyDescent="0.25">
      <c r="A1768" s="246" t="str">
        <f t="shared" si="27"/>
        <v>99282</v>
      </c>
      <c r="B1768" s="362" t="s">
        <v>5169</v>
      </c>
      <c r="C1768" s="362" t="s">
        <v>9635</v>
      </c>
      <c r="D1768" s="362" t="s">
        <v>8399</v>
      </c>
      <c r="E1768" s="363" t="s">
        <v>30320</v>
      </c>
    </row>
    <row r="1769" spans="1:5" x14ac:dyDescent="0.25">
      <c r="A1769" s="246" t="str">
        <f t="shared" si="27"/>
        <v>99283</v>
      </c>
      <c r="B1769" s="362" t="s">
        <v>5170</v>
      </c>
      <c r="C1769" s="362" t="s">
        <v>9636</v>
      </c>
      <c r="D1769" s="362" t="s">
        <v>8399</v>
      </c>
      <c r="E1769" s="363" t="s">
        <v>30321</v>
      </c>
    </row>
    <row r="1770" spans="1:5" x14ac:dyDescent="0.25">
      <c r="A1770" s="246" t="str">
        <f t="shared" si="27"/>
        <v>99284</v>
      </c>
      <c r="B1770" s="362" t="s">
        <v>5171</v>
      </c>
      <c r="C1770" s="362" t="s">
        <v>18307</v>
      </c>
      <c r="D1770" s="362" t="s">
        <v>8471</v>
      </c>
      <c r="E1770" s="363" t="s">
        <v>30322</v>
      </c>
    </row>
    <row r="1771" spans="1:5" x14ac:dyDescent="0.25">
      <c r="A1771" s="246" t="str">
        <f t="shared" si="27"/>
        <v>99285</v>
      </c>
      <c r="B1771" s="362" t="s">
        <v>7532</v>
      </c>
      <c r="C1771" s="362" t="s">
        <v>18308</v>
      </c>
      <c r="D1771" s="362" t="s">
        <v>8471</v>
      </c>
      <c r="E1771" s="363" t="s">
        <v>30323</v>
      </c>
    </row>
    <row r="1772" spans="1:5" x14ac:dyDescent="0.25">
      <c r="A1772" s="246" t="str">
        <f t="shared" si="27"/>
        <v>99286</v>
      </c>
      <c r="B1772" s="362" t="s">
        <v>5172</v>
      </c>
      <c r="C1772" s="362" t="s">
        <v>18309</v>
      </c>
      <c r="D1772" s="362" t="s">
        <v>8471</v>
      </c>
      <c r="E1772" s="363" t="s">
        <v>30324</v>
      </c>
    </row>
    <row r="1773" spans="1:5" x14ac:dyDescent="0.25">
      <c r="A1773" s="246" t="str">
        <f t="shared" si="27"/>
        <v>99287</v>
      </c>
      <c r="B1773" s="362" t="s">
        <v>5173</v>
      </c>
      <c r="C1773" s="362" t="s">
        <v>18310</v>
      </c>
      <c r="D1773" s="362" t="s">
        <v>8471</v>
      </c>
      <c r="E1773" s="363" t="s">
        <v>30325</v>
      </c>
    </row>
    <row r="1774" spans="1:5" x14ac:dyDescent="0.25">
      <c r="A1774" s="246" t="str">
        <f t="shared" si="27"/>
        <v>99288</v>
      </c>
      <c r="B1774" s="362" t="s">
        <v>5174</v>
      </c>
      <c r="C1774" s="362" t="s">
        <v>9637</v>
      </c>
      <c r="D1774" s="362" t="s">
        <v>8399</v>
      </c>
      <c r="E1774" s="363" t="s">
        <v>30326</v>
      </c>
    </row>
    <row r="1775" spans="1:5" x14ac:dyDescent="0.25">
      <c r="A1775" s="246" t="str">
        <f t="shared" si="27"/>
        <v>99289</v>
      </c>
      <c r="B1775" s="362" t="s">
        <v>5175</v>
      </c>
      <c r="C1775" s="362" t="s">
        <v>9638</v>
      </c>
      <c r="D1775" s="362" t="s">
        <v>8399</v>
      </c>
      <c r="E1775" s="363" t="s">
        <v>30327</v>
      </c>
    </row>
    <row r="1776" spans="1:5" x14ac:dyDescent="0.25">
      <c r="A1776" s="246" t="str">
        <f t="shared" si="27"/>
        <v>99290</v>
      </c>
      <c r="B1776" s="362" t="s">
        <v>5176</v>
      </c>
      <c r="C1776" s="362" t="s">
        <v>18311</v>
      </c>
      <c r="D1776" s="362" t="s">
        <v>8471</v>
      </c>
      <c r="E1776" s="363" t="s">
        <v>30328</v>
      </c>
    </row>
    <row r="1777" spans="1:5" x14ac:dyDescent="0.25">
      <c r="A1777" s="246" t="str">
        <f t="shared" si="27"/>
        <v>99291</v>
      </c>
      <c r="B1777" s="362" t="s">
        <v>5177</v>
      </c>
      <c r="C1777" s="362" t="s">
        <v>9639</v>
      </c>
      <c r="D1777" s="362" t="s">
        <v>8399</v>
      </c>
      <c r="E1777" s="363" t="s">
        <v>30327</v>
      </c>
    </row>
    <row r="1778" spans="1:5" x14ac:dyDescent="0.25">
      <c r="A1778" s="246" t="str">
        <f t="shared" si="27"/>
        <v>99292</v>
      </c>
      <c r="B1778" s="362" t="s">
        <v>5178</v>
      </c>
      <c r="C1778" s="362" t="s">
        <v>18312</v>
      </c>
      <c r="D1778" s="362" t="s">
        <v>8471</v>
      </c>
      <c r="E1778" s="363" t="s">
        <v>30329</v>
      </c>
    </row>
    <row r="1779" spans="1:5" x14ac:dyDescent="0.25">
      <c r="A1779" s="246" t="str">
        <f t="shared" si="27"/>
        <v>99293</v>
      </c>
      <c r="B1779" s="362" t="s">
        <v>5179</v>
      </c>
      <c r="C1779" s="362" t="s">
        <v>9640</v>
      </c>
      <c r="D1779" s="362" t="s">
        <v>8399</v>
      </c>
      <c r="E1779" s="363" t="s">
        <v>30330</v>
      </c>
    </row>
    <row r="1780" spans="1:5" x14ac:dyDescent="0.25">
      <c r="A1780" s="246" t="str">
        <f t="shared" si="27"/>
        <v>99294</v>
      </c>
      <c r="B1780" s="362" t="s">
        <v>5180</v>
      </c>
      <c r="C1780" s="362" t="s">
        <v>18313</v>
      </c>
      <c r="D1780" s="362" t="s">
        <v>8471</v>
      </c>
      <c r="E1780" s="363" t="s">
        <v>30331</v>
      </c>
    </row>
    <row r="1781" spans="1:5" x14ac:dyDescent="0.25">
      <c r="A1781" s="246" t="str">
        <f t="shared" si="27"/>
        <v>99296</v>
      </c>
      <c r="B1781" s="362" t="s">
        <v>5181</v>
      </c>
      <c r="C1781" s="362" t="s">
        <v>9641</v>
      </c>
      <c r="D1781" s="362" t="s">
        <v>8399</v>
      </c>
      <c r="E1781" s="363" t="s">
        <v>30332</v>
      </c>
    </row>
    <row r="1782" spans="1:5" x14ac:dyDescent="0.25">
      <c r="A1782" s="246" t="str">
        <f t="shared" si="27"/>
        <v>99297</v>
      </c>
      <c r="B1782" s="362" t="s">
        <v>5182</v>
      </c>
      <c r="C1782" s="362" t="s">
        <v>9642</v>
      </c>
      <c r="D1782" s="362" t="s">
        <v>8399</v>
      </c>
      <c r="E1782" s="363" t="s">
        <v>30333</v>
      </c>
    </row>
    <row r="1783" spans="1:5" x14ac:dyDescent="0.25">
      <c r="A1783" s="246" t="str">
        <f t="shared" si="27"/>
        <v>99298</v>
      </c>
      <c r="B1783" s="362" t="s">
        <v>5183</v>
      </c>
      <c r="C1783" s="362" t="s">
        <v>18314</v>
      </c>
      <c r="D1783" s="362" t="s">
        <v>8471</v>
      </c>
      <c r="E1783" s="363" t="s">
        <v>30334</v>
      </c>
    </row>
    <row r="1784" spans="1:5" x14ac:dyDescent="0.25">
      <c r="A1784" s="246" t="str">
        <f t="shared" si="27"/>
        <v>99299</v>
      </c>
      <c r="B1784" s="362" t="s">
        <v>5184</v>
      </c>
      <c r="C1784" s="362" t="s">
        <v>9643</v>
      </c>
      <c r="D1784" s="362" t="s">
        <v>8399</v>
      </c>
      <c r="E1784" s="363" t="s">
        <v>30335</v>
      </c>
    </row>
    <row r="1785" spans="1:5" x14ac:dyDescent="0.25">
      <c r="A1785" s="246" t="str">
        <f t="shared" si="27"/>
        <v>99300</v>
      </c>
      <c r="B1785" s="362" t="s">
        <v>5185</v>
      </c>
      <c r="C1785" s="362" t="s">
        <v>18315</v>
      </c>
      <c r="D1785" s="362" t="s">
        <v>8471</v>
      </c>
      <c r="E1785" s="363" t="s">
        <v>30336</v>
      </c>
    </row>
    <row r="1786" spans="1:5" x14ac:dyDescent="0.25">
      <c r="A1786" s="246" t="str">
        <f t="shared" si="27"/>
        <v>99301</v>
      </c>
      <c r="B1786" s="362" t="s">
        <v>5186</v>
      </c>
      <c r="C1786" s="362" t="s">
        <v>18316</v>
      </c>
      <c r="D1786" s="362" t="s">
        <v>8471</v>
      </c>
      <c r="E1786" s="363" t="s">
        <v>30337</v>
      </c>
    </row>
    <row r="1787" spans="1:5" x14ac:dyDescent="0.25">
      <c r="A1787" s="246" t="str">
        <f t="shared" si="27"/>
        <v>99302</v>
      </c>
      <c r="B1787" s="362" t="s">
        <v>5187</v>
      </c>
      <c r="C1787" s="362" t="s">
        <v>9644</v>
      </c>
      <c r="D1787" s="362" t="s">
        <v>8399</v>
      </c>
      <c r="E1787" s="363" t="s">
        <v>30338</v>
      </c>
    </row>
    <row r="1788" spans="1:5" x14ac:dyDescent="0.25">
      <c r="A1788" s="246" t="str">
        <f t="shared" si="27"/>
        <v>99303</v>
      </c>
      <c r="B1788" s="362" t="s">
        <v>5188</v>
      </c>
      <c r="C1788" s="362" t="s">
        <v>18317</v>
      </c>
      <c r="D1788" s="362" t="s">
        <v>8471</v>
      </c>
      <c r="E1788" s="363" t="s">
        <v>30339</v>
      </c>
    </row>
    <row r="1789" spans="1:5" x14ac:dyDescent="0.25">
      <c r="A1789" s="246" t="str">
        <f t="shared" si="27"/>
        <v>99304</v>
      </c>
      <c r="B1789" s="362" t="s">
        <v>5189</v>
      </c>
      <c r="C1789" s="362" t="s">
        <v>9645</v>
      </c>
      <c r="D1789" s="362" t="s">
        <v>8399</v>
      </c>
      <c r="E1789" s="363" t="s">
        <v>30340</v>
      </c>
    </row>
    <row r="1790" spans="1:5" x14ac:dyDescent="0.25">
      <c r="A1790" s="246" t="str">
        <f t="shared" si="27"/>
        <v>99305</v>
      </c>
      <c r="B1790" s="362" t="s">
        <v>5190</v>
      </c>
      <c r="C1790" s="362" t="s">
        <v>18318</v>
      </c>
      <c r="D1790" s="362" t="s">
        <v>8471</v>
      </c>
      <c r="E1790" s="363" t="s">
        <v>30341</v>
      </c>
    </row>
    <row r="1791" spans="1:5" x14ac:dyDescent="0.25">
      <c r="A1791" s="246" t="str">
        <f t="shared" si="27"/>
        <v>99306</v>
      </c>
      <c r="B1791" s="362" t="s">
        <v>5191</v>
      </c>
      <c r="C1791" s="362" t="s">
        <v>9646</v>
      </c>
      <c r="D1791" s="362" t="s">
        <v>8399</v>
      </c>
      <c r="E1791" s="363" t="s">
        <v>30338</v>
      </c>
    </row>
    <row r="1792" spans="1:5" x14ac:dyDescent="0.25">
      <c r="A1792" s="246" t="str">
        <f t="shared" si="27"/>
        <v>99307</v>
      </c>
      <c r="B1792" s="362" t="s">
        <v>5192</v>
      </c>
      <c r="C1792" s="362" t="s">
        <v>9647</v>
      </c>
      <c r="D1792" s="362" t="s">
        <v>8399</v>
      </c>
      <c r="E1792" s="363" t="s">
        <v>30342</v>
      </c>
    </row>
    <row r="1793" spans="1:5" x14ac:dyDescent="0.25">
      <c r="A1793" s="246" t="str">
        <f t="shared" si="27"/>
        <v>99308</v>
      </c>
      <c r="B1793" s="362" t="s">
        <v>5193</v>
      </c>
      <c r="C1793" s="362" t="s">
        <v>18319</v>
      </c>
      <c r="D1793" s="362" t="s">
        <v>8471</v>
      </c>
      <c r="E1793" s="363" t="s">
        <v>30343</v>
      </c>
    </row>
    <row r="1794" spans="1:5" x14ac:dyDescent="0.25">
      <c r="A1794" s="246" t="str">
        <f t="shared" si="27"/>
        <v>99309</v>
      </c>
      <c r="B1794" s="362" t="s">
        <v>5194</v>
      </c>
      <c r="C1794" s="362" t="s">
        <v>9648</v>
      </c>
      <c r="D1794" s="362" t="s">
        <v>8399</v>
      </c>
      <c r="E1794" s="363" t="s">
        <v>30344</v>
      </c>
    </row>
    <row r="1795" spans="1:5" x14ac:dyDescent="0.25">
      <c r="A1795" s="246" t="str">
        <f t="shared" ref="A1795:A1858" si="28">B1795</f>
        <v>99310</v>
      </c>
      <c r="B1795" s="362" t="s">
        <v>5195</v>
      </c>
      <c r="C1795" s="362" t="s">
        <v>18320</v>
      </c>
      <c r="D1795" s="362" t="s">
        <v>8471</v>
      </c>
      <c r="E1795" s="363" t="s">
        <v>30345</v>
      </c>
    </row>
    <row r="1796" spans="1:5" x14ac:dyDescent="0.25">
      <c r="A1796" s="246" t="str">
        <f t="shared" si="28"/>
        <v>99311</v>
      </c>
      <c r="B1796" s="362" t="s">
        <v>5196</v>
      </c>
      <c r="C1796" s="362" t="s">
        <v>9649</v>
      </c>
      <c r="D1796" s="362" t="s">
        <v>8399</v>
      </c>
      <c r="E1796" s="363" t="s">
        <v>30344</v>
      </c>
    </row>
    <row r="1797" spans="1:5" x14ac:dyDescent="0.25">
      <c r="A1797" s="246" t="str">
        <f t="shared" si="28"/>
        <v>99312</v>
      </c>
      <c r="B1797" s="362" t="s">
        <v>5197</v>
      </c>
      <c r="C1797" s="362" t="s">
        <v>18321</v>
      </c>
      <c r="D1797" s="362" t="s">
        <v>8471</v>
      </c>
      <c r="E1797" s="363" t="s">
        <v>30346</v>
      </c>
    </row>
    <row r="1798" spans="1:5" x14ac:dyDescent="0.25">
      <c r="A1798" s="246" t="str">
        <f t="shared" si="28"/>
        <v>99313</v>
      </c>
      <c r="B1798" s="362" t="s">
        <v>5198</v>
      </c>
      <c r="C1798" s="362" t="s">
        <v>18322</v>
      </c>
      <c r="D1798" s="362" t="s">
        <v>8471</v>
      </c>
      <c r="E1798" s="363" t="s">
        <v>30347</v>
      </c>
    </row>
    <row r="1799" spans="1:5" x14ac:dyDescent="0.25">
      <c r="A1799" s="246" t="str">
        <f t="shared" si="28"/>
        <v>99314</v>
      </c>
      <c r="B1799" s="362" t="s">
        <v>5199</v>
      </c>
      <c r="C1799" s="362" t="s">
        <v>9650</v>
      </c>
      <c r="D1799" s="362" t="s">
        <v>8399</v>
      </c>
      <c r="E1799" s="363" t="s">
        <v>30348</v>
      </c>
    </row>
    <row r="1800" spans="1:5" x14ac:dyDescent="0.25">
      <c r="A1800" s="246" t="str">
        <f t="shared" si="28"/>
        <v>99315</v>
      </c>
      <c r="B1800" s="362" t="s">
        <v>5200</v>
      </c>
      <c r="C1800" s="362" t="s">
        <v>18323</v>
      </c>
      <c r="D1800" s="362" t="s">
        <v>8471</v>
      </c>
      <c r="E1800" s="363" t="s">
        <v>30349</v>
      </c>
    </row>
    <row r="1801" spans="1:5" x14ac:dyDescent="0.25">
      <c r="A1801" s="246" t="str">
        <f t="shared" si="28"/>
        <v>99317</v>
      </c>
      <c r="B1801" s="362" t="s">
        <v>5201</v>
      </c>
      <c r="C1801" s="362" t="s">
        <v>9651</v>
      </c>
      <c r="D1801" s="362" t="s">
        <v>8399</v>
      </c>
      <c r="E1801" s="363" t="s">
        <v>30350</v>
      </c>
    </row>
    <row r="1802" spans="1:5" x14ac:dyDescent="0.25">
      <c r="A1802" s="246" t="str">
        <f t="shared" si="28"/>
        <v>99318</v>
      </c>
      <c r="B1802" s="362" t="s">
        <v>5202</v>
      </c>
      <c r="C1802" s="362" t="s">
        <v>9652</v>
      </c>
      <c r="D1802" s="362" t="s">
        <v>8399</v>
      </c>
      <c r="E1802" s="363" t="s">
        <v>30351</v>
      </c>
    </row>
    <row r="1803" spans="1:5" x14ac:dyDescent="0.25">
      <c r="A1803" s="246" t="str">
        <f t="shared" si="28"/>
        <v>99319</v>
      </c>
      <c r="B1803" s="362" t="s">
        <v>5203</v>
      </c>
      <c r="C1803" s="362" t="s">
        <v>9653</v>
      </c>
      <c r="D1803" s="362" t="s">
        <v>8399</v>
      </c>
      <c r="E1803" s="363" t="s">
        <v>30352</v>
      </c>
    </row>
    <row r="1804" spans="1:5" x14ac:dyDescent="0.25">
      <c r="A1804" s="246" t="str">
        <f t="shared" si="28"/>
        <v>99320</v>
      </c>
      <c r="B1804" s="362" t="s">
        <v>5204</v>
      </c>
      <c r="C1804" s="362" t="s">
        <v>18324</v>
      </c>
      <c r="D1804" s="362" t="s">
        <v>8471</v>
      </c>
      <c r="E1804" s="363" t="s">
        <v>30353</v>
      </c>
    </row>
    <row r="1805" spans="1:5" x14ac:dyDescent="0.25">
      <c r="A1805" s="246" t="str">
        <f t="shared" si="28"/>
        <v>99321</v>
      </c>
      <c r="B1805" s="362" t="s">
        <v>5205</v>
      </c>
      <c r="C1805" s="362" t="s">
        <v>9654</v>
      </c>
      <c r="D1805" s="362" t="s">
        <v>8399</v>
      </c>
      <c r="E1805" s="363" t="s">
        <v>30354</v>
      </c>
    </row>
    <row r="1806" spans="1:5" x14ac:dyDescent="0.25">
      <c r="A1806" s="246" t="str">
        <f t="shared" si="28"/>
        <v>99322</v>
      </c>
      <c r="B1806" s="362" t="s">
        <v>5206</v>
      </c>
      <c r="C1806" s="362" t="s">
        <v>18325</v>
      </c>
      <c r="D1806" s="362" t="s">
        <v>8471</v>
      </c>
      <c r="E1806" s="363" t="s">
        <v>30355</v>
      </c>
    </row>
    <row r="1807" spans="1:5" x14ac:dyDescent="0.25">
      <c r="A1807" s="246" t="str">
        <f t="shared" si="28"/>
        <v>99323</v>
      </c>
      <c r="B1807" s="362" t="s">
        <v>5207</v>
      </c>
      <c r="C1807" s="362" t="s">
        <v>9655</v>
      </c>
      <c r="D1807" s="362" t="s">
        <v>8399</v>
      </c>
      <c r="E1807" s="363" t="s">
        <v>30333</v>
      </c>
    </row>
    <row r="1808" spans="1:5" x14ac:dyDescent="0.25">
      <c r="A1808" s="246" t="str">
        <f t="shared" si="28"/>
        <v>99324</v>
      </c>
      <c r="B1808" s="362" t="s">
        <v>5208</v>
      </c>
      <c r="C1808" s="362" t="s">
        <v>18326</v>
      </c>
      <c r="D1808" s="362" t="s">
        <v>8471</v>
      </c>
      <c r="E1808" s="363" t="s">
        <v>30356</v>
      </c>
    </row>
    <row r="1809" spans="1:5" x14ac:dyDescent="0.25">
      <c r="A1809" s="246" t="str">
        <f t="shared" si="28"/>
        <v>99325</v>
      </c>
      <c r="B1809" s="362" t="s">
        <v>5209</v>
      </c>
      <c r="C1809" s="362" t="s">
        <v>9656</v>
      </c>
      <c r="D1809" s="362" t="s">
        <v>8399</v>
      </c>
      <c r="E1809" s="363" t="s">
        <v>30335</v>
      </c>
    </row>
    <row r="1810" spans="1:5" x14ac:dyDescent="0.25">
      <c r="A1810" s="246" t="str">
        <f t="shared" si="28"/>
        <v>99326</v>
      </c>
      <c r="B1810" s="362" t="s">
        <v>5210</v>
      </c>
      <c r="C1810" s="362" t="s">
        <v>18327</v>
      </c>
      <c r="D1810" s="362" t="s">
        <v>8471</v>
      </c>
      <c r="E1810" s="363" t="s">
        <v>30357</v>
      </c>
    </row>
    <row r="1811" spans="1:5" x14ac:dyDescent="0.25">
      <c r="A1811" s="246" t="str">
        <f t="shared" si="28"/>
        <v>99327</v>
      </c>
      <c r="B1811" s="362" t="s">
        <v>5211</v>
      </c>
      <c r="C1811" s="362" t="s">
        <v>9657</v>
      </c>
      <c r="D1811" s="362" t="s">
        <v>8399</v>
      </c>
      <c r="E1811" s="363" t="s">
        <v>30358</v>
      </c>
    </row>
    <row r="1812" spans="1:5" x14ac:dyDescent="0.25">
      <c r="A1812" s="246" t="str">
        <f t="shared" si="28"/>
        <v>101800</v>
      </c>
      <c r="B1812" s="362" t="s">
        <v>9658</v>
      </c>
      <c r="C1812" s="362" t="s">
        <v>9659</v>
      </c>
      <c r="D1812" s="362" t="s">
        <v>8471</v>
      </c>
      <c r="E1812" s="363" t="s">
        <v>30359</v>
      </c>
    </row>
    <row r="1813" spans="1:5" x14ac:dyDescent="0.25">
      <c r="A1813" s="246" t="str">
        <f t="shared" si="28"/>
        <v>101801</v>
      </c>
      <c r="B1813" s="362" t="s">
        <v>9660</v>
      </c>
      <c r="C1813" s="362" t="s">
        <v>9661</v>
      </c>
      <c r="D1813" s="362" t="s">
        <v>8471</v>
      </c>
      <c r="E1813" s="363" t="s">
        <v>30360</v>
      </c>
    </row>
    <row r="1814" spans="1:5" x14ac:dyDescent="0.25">
      <c r="A1814" s="246" t="str">
        <f t="shared" si="28"/>
        <v>101806</v>
      </c>
      <c r="B1814" s="362" t="s">
        <v>9662</v>
      </c>
      <c r="C1814" s="362" t="s">
        <v>18472</v>
      </c>
      <c r="D1814" s="362" t="s">
        <v>8471</v>
      </c>
      <c r="E1814" s="363" t="s">
        <v>30361</v>
      </c>
    </row>
    <row r="1815" spans="1:5" x14ac:dyDescent="0.25">
      <c r="A1815" s="246" t="str">
        <f t="shared" si="28"/>
        <v>101807</v>
      </c>
      <c r="B1815" s="362" t="s">
        <v>9663</v>
      </c>
      <c r="C1815" s="362" t="s">
        <v>18473</v>
      </c>
      <c r="D1815" s="362" t="s">
        <v>8471</v>
      </c>
      <c r="E1815" s="363" t="s">
        <v>30362</v>
      </c>
    </row>
    <row r="1816" spans="1:5" x14ac:dyDescent="0.25">
      <c r="A1816" s="246" t="str">
        <f t="shared" si="28"/>
        <v>101808</v>
      </c>
      <c r="B1816" s="362" t="s">
        <v>9664</v>
      </c>
      <c r="C1816" s="362" t="s">
        <v>18474</v>
      </c>
      <c r="D1816" s="362" t="s">
        <v>8471</v>
      </c>
      <c r="E1816" s="363" t="s">
        <v>30363</v>
      </c>
    </row>
    <row r="1817" spans="1:5" x14ac:dyDescent="0.25">
      <c r="A1817" s="246" t="str">
        <f t="shared" si="28"/>
        <v>101809</v>
      </c>
      <c r="B1817" s="362" t="s">
        <v>9665</v>
      </c>
      <c r="C1817" s="362" t="s">
        <v>18475</v>
      </c>
      <c r="D1817" s="362" t="s">
        <v>8471</v>
      </c>
      <c r="E1817" s="363" t="s">
        <v>30364</v>
      </c>
    </row>
    <row r="1818" spans="1:5" x14ac:dyDescent="0.25">
      <c r="A1818" s="246" t="str">
        <f t="shared" si="28"/>
        <v>102139</v>
      </c>
      <c r="B1818" s="362" t="s">
        <v>9666</v>
      </c>
      <c r="C1818" s="362" t="s">
        <v>18488</v>
      </c>
      <c r="D1818" s="362" t="s">
        <v>8471</v>
      </c>
      <c r="E1818" s="363" t="s">
        <v>30365</v>
      </c>
    </row>
    <row r="1819" spans="1:5" x14ac:dyDescent="0.25">
      <c r="A1819" s="246" t="str">
        <f t="shared" si="28"/>
        <v>102141</v>
      </c>
      <c r="B1819" s="362" t="s">
        <v>9667</v>
      </c>
      <c r="C1819" s="362" t="s">
        <v>18489</v>
      </c>
      <c r="D1819" s="362" t="s">
        <v>8471</v>
      </c>
      <c r="E1819" s="363" t="s">
        <v>30366</v>
      </c>
    </row>
    <row r="1820" spans="1:5" x14ac:dyDescent="0.25">
      <c r="A1820" s="246" t="str">
        <f t="shared" si="28"/>
        <v>102142</v>
      </c>
      <c r="B1820" s="362" t="s">
        <v>9668</v>
      </c>
      <c r="C1820" s="362" t="s">
        <v>18490</v>
      </c>
      <c r="D1820" s="362" t="s">
        <v>8471</v>
      </c>
      <c r="E1820" s="363" t="s">
        <v>30367</v>
      </c>
    </row>
    <row r="1821" spans="1:5" x14ac:dyDescent="0.25">
      <c r="A1821" s="246" t="str">
        <f t="shared" si="28"/>
        <v>102457</v>
      </c>
      <c r="B1821" s="362" t="s">
        <v>13070</v>
      </c>
      <c r="C1821" s="362" t="s">
        <v>18514</v>
      </c>
      <c r="D1821" s="362" t="s">
        <v>8471</v>
      </c>
      <c r="E1821" s="363" t="s">
        <v>30368</v>
      </c>
    </row>
    <row r="1822" spans="1:5" x14ac:dyDescent="0.25">
      <c r="A1822" s="246" t="str">
        <f t="shared" si="28"/>
        <v>94263</v>
      </c>
      <c r="B1822" s="362" t="s">
        <v>3494</v>
      </c>
      <c r="C1822" s="362" t="s">
        <v>9669</v>
      </c>
      <c r="D1822" s="362" t="s">
        <v>8399</v>
      </c>
      <c r="E1822" s="363" t="s">
        <v>30369</v>
      </c>
    </row>
    <row r="1823" spans="1:5" x14ac:dyDescent="0.25">
      <c r="A1823" s="246" t="str">
        <f t="shared" si="28"/>
        <v>94264</v>
      </c>
      <c r="B1823" s="362" t="s">
        <v>3495</v>
      </c>
      <c r="C1823" s="362" t="s">
        <v>9670</v>
      </c>
      <c r="D1823" s="362" t="s">
        <v>8399</v>
      </c>
      <c r="E1823" s="363" t="s">
        <v>19884</v>
      </c>
    </row>
    <row r="1824" spans="1:5" x14ac:dyDescent="0.25">
      <c r="A1824" s="246" t="str">
        <f t="shared" si="28"/>
        <v>94265</v>
      </c>
      <c r="B1824" s="362" t="s">
        <v>3496</v>
      </c>
      <c r="C1824" s="362" t="s">
        <v>9671</v>
      </c>
      <c r="D1824" s="362" t="s">
        <v>8399</v>
      </c>
      <c r="E1824" s="363" t="s">
        <v>19885</v>
      </c>
    </row>
    <row r="1825" spans="1:5" x14ac:dyDescent="0.25">
      <c r="A1825" s="246" t="str">
        <f t="shared" si="28"/>
        <v>94266</v>
      </c>
      <c r="B1825" s="362" t="s">
        <v>3497</v>
      </c>
      <c r="C1825" s="362" t="s">
        <v>9672</v>
      </c>
      <c r="D1825" s="362" t="s">
        <v>8399</v>
      </c>
      <c r="E1825" s="363" t="s">
        <v>23589</v>
      </c>
    </row>
    <row r="1826" spans="1:5" x14ac:dyDescent="0.25">
      <c r="A1826" s="246" t="str">
        <f t="shared" si="28"/>
        <v>94267</v>
      </c>
      <c r="B1826" s="362" t="s">
        <v>3498</v>
      </c>
      <c r="C1826" s="362" t="s">
        <v>9673</v>
      </c>
      <c r="D1826" s="362" t="s">
        <v>8399</v>
      </c>
      <c r="E1826" s="363" t="s">
        <v>30370</v>
      </c>
    </row>
    <row r="1827" spans="1:5" x14ac:dyDescent="0.25">
      <c r="A1827" s="246" t="str">
        <f t="shared" si="28"/>
        <v>94268</v>
      </c>
      <c r="B1827" s="362" t="s">
        <v>3499</v>
      </c>
      <c r="C1827" s="362" t="s">
        <v>9674</v>
      </c>
      <c r="D1827" s="362" t="s">
        <v>8399</v>
      </c>
      <c r="E1827" s="363" t="s">
        <v>19947</v>
      </c>
    </row>
    <row r="1828" spans="1:5" x14ac:dyDescent="0.25">
      <c r="A1828" s="246" t="str">
        <f t="shared" si="28"/>
        <v>94269</v>
      </c>
      <c r="B1828" s="362" t="s">
        <v>3500</v>
      </c>
      <c r="C1828" s="362" t="s">
        <v>9675</v>
      </c>
      <c r="D1828" s="362" t="s">
        <v>8399</v>
      </c>
      <c r="E1828" s="363" t="s">
        <v>18487</v>
      </c>
    </row>
    <row r="1829" spans="1:5" x14ac:dyDescent="0.25">
      <c r="A1829" s="246" t="str">
        <f t="shared" si="28"/>
        <v>94270</v>
      </c>
      <c r="B1829" s="362" t="s">
        <v>3501</v>
      </c>
      <c r="C1829" s="362" t="s">
        <v>9676</v>
      </c>
      <c r="D1829" s="362" t="s">
        <v>8399</v>
      </c>
      <c r="E1829" s="363" t="s">
        <v>21503</v>
      </c>
    </row>
    <row r="1830" spans="1:5" x14ac:dyDescent="0.25">
      <c r="A1830" s="246" t="str">
        <f t="shared" si="28"/>
        <v>94271</v>
      </c>
      <c r="B1830" s="362" t="s">
        <v>3502</v>
      </c>
      <c r="C1830" s="362" t="s">
        <v>17874</v>
      </c>
      <c r="D1830" s="362" t="s">
        <v>8399</v>
      </c>
      <c r="E1830" s="363" t="s">
        <v>30371</v>
      </c>
    </row>
    <row r="1831" spans="1:5" x14ac:dyDescent="0.25">
      <c r="A1831" s="246" t="str">
        <f t="shared" si="28"/>
        <v>94272</v>
      </c>
      <c r="B1831" s="362" t="s">
        <v>3503</v>
      </c>
      <c r="C1831" s="362" t="s">
        <v>9677</v>
      </c>
      <c r="D1831" s="362" t="s">
        <v>8399</v>
      </c>
      <c r="E1831" s="363" t="s">
        <v>30372</v>
      </c>
    </row>
    <row r="1832" spans="1:5" x14ac:dyDescent="0.25">
      <c r="A1832" s="246" t="str">
        <f t="shared" si="28"/>
        <v>94273</v>
      </c>
      <c r="B1832" s="362" t="s">
        <v>3504</v>
      </c>
      <c r="C1832" s="362" t="s">
        <v>9678</v>
      </c>
      <c r="D1832" s="362" t="s">
        <v>8399</v>
      </c>
      <c r="E1832" s="363" t="s">
        <v>30373</v>
      </c>
    </row>
    <row r="1833" spans="1:5" x14ac:dyDescent="0.25">
      <c r="A1833" s="246" t="str">
        <f t="shared" si="28"/>
        <v>94274</v>
      </c>
      <c r="B1833" s="362" t="s">
        <v>3505</v>
      </c>
      <c r="C1833" s="362" t="s">
        <v>9679</v>
      </c>
      <c r="D1833" s="362" t="s">
        <v>8399</v>
      </c>
      <c r="E1833" s="363" t="s">
        <v>17628</v>
      </c>
    </row>
    <row r="1834" spans="1:5" x14ac:dyDescent="0.25">
      <c r="A1834" s="246" t="str">
        <f t="shared" si="28"/>
        <v>94275</v>
      </c>
      <c r="B1834" s="362" t="s">
        <v>3506</v>
      </c>
      <c r="C1834" s="362" t="s">
        <v>17875</v>
      </c>
      <c r="D1834" s="362" t="s">
        <v>8399</v>
      </c>
      <c r="E1834" s="363" t="s">
        <v>18141</v>
      </c>
    </row>
    <row r="1835" spans="1:5" x14ac:dyDescent="0.25">
      <c r="A1835" s="246" t="str">
        <f t="shared" si="28"/>
        <v>94276</v>
      </c>
      <c r="B1835" s="362" t="s">
        <v>3507</v>
      </c>
      <c r="C1835" s="362" t="s">
        <v>17876</v>
      </c>
      <c r="D1835" s="362" t="s">
        <v>8399</v>
      </c>
      <c r="E1835" s="363" t="s">
        <v>30374</v>
      </c>
    </row>
    <row r="1836" spans="1:5" x14ac:dyDescent="0.25">
      <c r="A1836" s="246" t="str">
        <f t="shared" si="28"/>
        <v>94277</v>
      </c>
      <c r="B1836" s="362" t="s">
        <v>13720</v>
      </c>
      <c r="C1836" s="362" t="s">
        <v>13721</v>
      </c>
      <c r="D1836" s="362" t="s">
        <v>8399</v>
      </c>
      <c r="E1836" s="363" t="s">
        <v>29604</v>
      </c>
    </row>
    <row r="1837" spans="1:5" x14ac:dyDescent="0.25">
      <c r="A1837" s="246" t="str">
        <f t="shared" si="28"/>
        <v>94278</v>
      </c>
      <c r="B1837" s="362" t="s">
        <v>13722</v>
      </c>
      <c r="C1837" s="362" t="s">
        <v>13723</v>
      </c>
      <c r="D1837" s="362" t="s">
        <v>8399</v>
      </c>
      <c r="E1837" s="363" t="s">
        <v>30375</v>
      </c>
    </row>
    <row r="1838" spans="1:5" x14ac:dyDescent="0.25">
      <c r="A1838" s="246" t="str">
        <f t="shared" si="28"/>
        <v>94279</v>
      </c>
      <c r="B1838" s="362" t="s">
        <v>13724</v>
      </c>
      <c r="C1838" s="362" t="s">
        <v>13725</v>
      </c>
      <c r="D1838" s="362" t="s">
        <v>8399</v>
      </c>
      <c r="E1838" s="363" t="s">
        <v>20949</v>
      </c>
    </row>
    <row r="1839" spans="1:5" x14ac:dyDescent="0.25">
      <c r="A1839" s="246" t="str">
        <f t="shared" si="28"/>
        <v>94280</v>
      </c>
      <c r="B1839" s="362" t="s">
        <v>13726</v>
      </c>
      <c r="C1839" s="362" t="s">
        <v>13727</v>
      </c>
      <c r="D1839" s="362" t="s">
        <v>8399</v>
      </c>
      <c r="E1839" s="363" t="s">
        <v>14657</v>
      </c>
    </row>
    <row r="1840" spans="1:5" x14ac:dyDescent="0.25">
      <c r="A1840" s="246" t="str">
        <f t="shared" si="28"/>
        <v>94281</v>
      </c>
      <c r="B1840" s="362" t="s">
        <v>3508</v>
      </c>
      <c r="C1840" s="362" t="s">
        <v>9680</v>
      </c>
      <c r="D1840" s="362" t="s">
        <v>8399</v>
      </c>
      <c r="E1840" s="363" t="s">
        <v>15501</v>
      </c>
    </row>
    <row r="1841" spans="1:5" x14ac:dyDescent="0.25">
      <c r="A1841" s="246" t="str">
        <f t="shared" si="28"/>
        <v>94282</v>
      </c>
      <c r="B1841" s="362" t="s">
        <v>3509</v>
      </c>
      <c r="C1841" s="362" t="s">
        <v>9681</v>
      </c>
      <c r="D1841" s="362" t="s">
        <v>8399</v>
      </c>
      <c r="E1841" s="363" t="s">
        <v>30376</v>
      </c>
    </row>
    <row r="1842" spans="1:5" x14ac:dyDescent="0.25">
      <c r="A1842" s="246" t="str">
        <f t="shared" si="28"/>
        <v>94283</v>
      </c>
      <c r="B1842" s="362" t="s">
        <v>3510</v>
      </c>
      <c r="C1842" s="362" t="s">
        <v>9682</v>
      </c>
      <c r="D1842" s="362" t="s">
        <v>8399</v>
      </c>
      <c r="E1842" s="363" t="s">
        <v>30377</v>
      </c>
    </row>
    <row r="1843" spans="1:5" x14ac:dyDescent="0.25">
      <c r="A1843" s="246" t="str">
        <f t="shared" si="28"/>
        <v>94284</v>
      </c>
      <c r="B1843" s="362" t="s">
        <v>3511</v>
      </c>
      <c r="C1843" s="362" t="s">
        <v>9683</v>
      </c>
      <c r="D1843" s="362" t="s">
        <v>8399</v>
      </c>
      <c r="E1843" s="363" t="s">
        <v>24025</v>
      </c>
    </row>
    <row r="1844" spans="1:5" x14ac:dyDescent="0.25">
      <c r="A1844" s="246" t="str">
        <f t="shared" si="28"/>
        <v>94285</v>
      </c>
      <c r="B1844" s="362" t="s">
        <v>3512</v>
      </c>
      <c r="C1844" s="362" t="s">
        <v>9684</v>
      </c>
      <c r="D1844" s="362" t="s">
        <v>8399</v>
      </c>
      <c r="E1844" s="363" t="s">
        <v>21514</v>
      </c>
    </row>
    <row r="1845" spans="1:5" x14ac:dyDescent="0.25">
      <c r="A1845" s="246" t="str">
        <f t="shared" si="28"/>
        <v>94286</v>
      </c>
      <c r="B1845" s="362" t="s">
        <v>3513</v>
      </c>
      <c r="C1845" s="362" t="s">
        <v>9685</v>
      </c>
      <c r="D1845" s="362" t="s">
        <v>8399</v>
      </c>
      <c r="E1845" s="363" t="s">
        <v>20570</v>
      </c>
    </row>
    <row r="1846" spans="1:5" x14ac:dyDescent="0.25">
      <c r="A1846" s="246" t="str">
        <f t="shared" si="28"/>
        <v>94287</v>
      </c>
      <c r="B1846" s="362" t="s">
        <v>3514</v>
      </c>
      <c r="C1846" s="362" t="s">
        <v>9686</v>
      </c>
      <c r="D1846" s="362" t="s">
        <v>8399</v>
      </c>
      <c r="E1846" s="363" t="s">
        <v>16514</v>
      </c>
    </row>
    <row r="1847" spans="1:5" x14ac:dyDescent="0.25">
      <c r="A1847" s="246" t="str">
        <f t="shared" si="28"/>
        <v>94288</v>
      </c>
      <c r="B1847" s="362" t="s">
        <v>3515</v>
      </c>
      <c r="C1847" s="362" t="s">
        <v>9687</v>
      </c>
      <c r="D1847" s="362" t="s">
        <v>8399</v>
      </c>
      <c r="E1847" s="363" t="s">
        <v>30378</v>
      </c>
    </row>
    <row r="1848" spans="1:5" x14ac:dyDescent="0.25">
      <c r="A1848" s="246" t="str">
        <f t="shared" si="28"/>
        <v>94289</v>
      </c>
      <c r="B1848" s="362" t="s">
        <v>3516</v>
      </c>
      <c r="C1848" s="362" t="s">
        <v>9688</v>
      </c>
      <c r="D1848" s="362" t="s">
        <v>8399</v>
      </c>
      <c r="E1848" s="363" t="s">
        <v>30379</v>
      </c>
    </row>
    <row r="1849" spans="1:5" x14ac:dyDescent="0.25">
      <c r="A1849" s="246" t="str">
        <f t="shared" si="28"/>
        <v>94290</v>
      </c>
      <c r="B1849" s="362" t="s">
        <v>3517</v>
      </c>
      <c r="C1849" s="362" t="s">
        <v>9689</v>
      </c>
      <c r="D1849" s="362" t="s">
        <v>8399</v>
      </c>
      <c r="E1849" s="363" t="s">
        <v>16695</v>
      </c>
    </row>
    <row r="1850" spans="1:5" x14ac:dyDescent="0.25">
      <c r="A1850" s="246" t="str">
        <f t="shared" si="28"/>
        <v>94291</v>
      </c>
      <c r="B1850" s="362" t="s">
        <v>3518</v>
      </c>
      <c r="C1850" s="362" t="s">
        <v>9690</v>
      </c>
      <c r="D1850" s="362" t="s">
        <v>8399</v>
      </c>
      <c r="E1850" s="363" t="s">
        <v>30380</v>
      </c>
    </row>
    <row r="1851" spans="1:5" x14ac:dyDescent="0.25">
      <c r="A1851" s="246" t="str">
        <f t="shared" si="28"/>
        <v>94292</v>
      </c>
      <c r="B1851" s="362" t="s">
        <v>3519</v>
      </c>
      <c r="C1851" s="362" t="s">
        <v>9691</v>
      </c>
      <c r="D1851" s="362" t="s">
        <v>8399</v>
      </c>
      <c r="E1851" s="363" t="s">
        <v>30381</v>
      </c>
    </row>
    <row r="1852" spans="1:5" x14ac:dyDescent="0.25">
      <c r="A1852" s="246" t="str">
        <f t="shared" si="28"/>
        <v>94293</v>
      </c>
      <c r="B1852" s="362" t="s">
        <v>3520</v>
      </c>
      <c r="C1852" s="362" t="s">
        <v>9692</v>
      </c>
      <c r="D1852" s="362" t="s">
        <v>8399</v>
      </c>
      <c r="E1852" s="363" t="s">
        <v>30382</v>
      </c>
    </row>
    <row r="1853" spans="1:5" x14ac:dyDescent="0.25">
      <c r="A1853" s="246" t="str">
        <f t="shared" si="28"/>
        <v>94294</v>
      </c>
      <c r="B1853" s="362" t="s">
        <v>3521</v>
      </c>
      <c r="C1853" s="362" t="s">
        <v>9693</v>
      </c>
      <c r="D1853" s="362" t="s">
        <v>8399</v>
      </c>
      <c r="E1853" s="363" t="s">
        <v>14862</v>
      </c>
    </row>
    <row r="1854" spans="1:5" x14ac:dyDescent="0.25">
      <c r="A1854" s="246" t="str">
        <f t="shared" si="28"/>
        <v>104491</v>
      </c>
      <c r="B1854" s="362" t="s">
        <v>19497</v>
      </c>
      <c r="C1854" s="362" t="s">
        <v>19498</v>
      </c>
      <c r="D1854" s="362" t="s">
        <v>8399</v>
      </c>
      <c r="E1854" s="363" t="s">
        <v>30383</v>
      </c>
    </row>
    <row r="1855" spans="1:5" x14ac:dyDescent="0.25">
      <c r="A1855" s="246" t="str">
        <f t="shared" si="28"/>
        <v>104492</v>
      </c>
      <c r="B1855" s="362" t="s">
        <v>19499</v>
      </c>
      <c r="C1855" s="362" t="s">
        <v>19500</v>
      </c>
      <c r="D1855" s="362" t="s">
        <v>8399</v>
      </c>
      <c r="E1855" s="363" t="s">
        <v>30384</v>
      </c>
    </row>
    <row r="1856" spans="1:5" x14ac:dyDescent="0.25">
      <c r="A1856" s="246" t="str">
        <f t="shared" si="28"/>
        <v>104494</v>
      </c>
      <c r="B1856" s="362" t="s">
        <v>19501</v>
      </c>
      <c r="C1856" s="362" t="s">
        <v>19502</v>
      </c>
      <c r="D1856" s="362" t="s">
        <v>8399</v>
      </c>
      <c r="E1856" s="363" t="s">
        <v>30385</v>
      </c>
    </row>
    <row r="1857" spans="1:5" x14ac:dyDescent="0.25">
      <c r="A1857" s="246" t="str">
        <f t="shared" si="28"/>
        <v>104497</v>
      </c>
      <c r="B1857" s="362" t="s">
        <v>19503</v>
      </c>
      <c r="C1857" s="362" t="s">
        <v>19504</v>
      </c>
      <c r="D1857" s="362" t="s">
        <v>8399</v>
      </c>
      <c r="E1857" s="363" t="s">
        <v>30386</v>
      </c>
    </row>
    <row r="1858" spans="1:5" x14ac:dyDescent="0.25">
      <c r="A1858" s="246" t="str">
        <f t="shared" si="28"/>
        <v>104515</v>
      </c>
      <c r="B1858" s="362" t="s">
        <v>19505</v>
      </c>
      <c r="C1858" s="362" t="s">
        <v>19506</v>
      </c>
      <c r="D1858" s="362" t="s">
        <v>8619</v>
      </c>
      <c r="E1858" s="363" t="s">
        <v>30387</v>
      </c>
    </row>
    <row r="1859" spans="1:5" x14ac:dyDescent="0.25">
      <c r="A1859" s="246" t="str">
        <f t="shared" ref="A1859:A1922" si="29">B1859</f>
        <v>102727</v>
      </c>
      <c r="B1859" s="362" t="s">
        <v>13728</v>
      </c>
      <c r="C1859" s="362" t="s">
        <v>13729</v>
      </c>
      <c r="D1859" s="362" t="s">
        <v>8619</v>
      </c>
      <c r="E1859" s="363" t="s">
        <v>16609</v>
      </c>
    </row>
    <row r="1860" spans="1:5" x14ac:dyDescent="0.25">
      <c r="A1860" s="246" t="str">
        <f t="shared" si="29"/>
        <v>102728</v>
      </c>
      <c r="B1860" s="362" t="s">
        <v>13730</v>
      </c>
      <c r="C1860" s="362" t="s">
        <v>13731</v>
      </c>
      <c r="D1860" s="362" t="s">
        <v>9468</v>
      </c>
      <c r="E1860" s="363" t="s">
        <v>23622</v>
      </c>
    </row>
    <row r="1861" spans="1:5" x14ac:dyDescent="0.25">
      <c r="A1861" s="246" t="str">
        <f t="shared" si="29"/>
        <v>102729</v>
      </c>
      <c r="B1861" s="362" t="s">
        <v>13732</v>
      </c>
      <c r="C1861" s="362" t="s">
        <v>13733</v>
      </c>
      <c r="D1861" s="362" t="s">
        <v>9468</v>
      </c>
      <c r="E1861" s="363" t="s">
        <v>17459</v>
      </c>
    </row>
    <row r="1862" spans="1:5" x14ac:dyDescent="0.25">
      <c r="A1862" s="246" t="str">
        <f t="shared" si="29"/>
        <v>102730</v>
      </c>
      <c r="B1862" s="362" t="s">
        <v>13734</v>
      </c>
      <c r="C1862" s="362" t="s">
        <v>13735</v>
      </c>
      <c r="D1862" s="362" t="s">
        <v>9468</v>
      </c>
      <c r="E1862" s="363" t="s">
        <v>23285</v>
      </c>
    </row>
    <row r="1863" spans="1:5" x14ac:dyDescent="0.25">
      <c r="A1863" s="246" t="str">
        <f t="shared" si="29"/>
        <v>102731</v>
      </c>
      <c r="B1863" s="362" t="s">
        <v>13736</v>
      </c>
      <c r="C1863" s="362" t="s">
        <v>13737</v>
      </c>
      <c r="D1863" s="362" t="s">
        <v>9468</v>
      </c>
      <c r="E1863" s="363" t="s">
        <v>14879</v>
      </c>
    </row>
    <row r="1864" spans="1:5" x14ac:dyDescent="0.25">
      <c r="A1864" s="246" t="str">
        <f t="shared" si="29"/>
        <v>102732</v>
      </c>
      <c r="B1864" s="362" t="s">
        <v>13738</v>
      </c>
      <c r="C1864" s="362" t="s">
        <v>13739</v>
      </c>
      <c r="D1864" s="362" t="s">
        <v>9468</v>
      </c>
      <c r="E1864" s="363" t="s">
        <v>12657</v>
      </c>
    </row>
    <row r="1865" spans="1:5" x14ac:dyDescent="0.25">
      <c r="A1865" s="246" t="str">
        <f t="shared" si="29"/>
        <v>102733</v>
      </c>
      <c r="B1865" s="362" t="s">
        <v>13740</v>
      </c>
      <c r="C1865" s="362" t="s">
        <v>13741</v>
      </c>
      <c r="D1865" s="362" t="s">
        <v>9468</v>
      </c>
      <c r="E1865" s="363" t="s">
        <v>30051</v>
      </c>
    </row>
    <row r="1866" spans="1:5" x14ac:dyDescent="0.25">
      <c r="A1866" s="246" t="str">
        <f t="shared" si="29"/>
        <v>102734</v>
      </c>
      <c r="B1866" s="362" t="s">
        <v>13742</v>
      </c>
      <c r="C1866" s="362" t="s">
        <v>13743</v>
      </c>
      <c r="D1866" s="362" t="s">
        <v>9468</v>
      </c>
      <c r="E1866" s="363" t="s">
        <v>8191</v>
      </c>
    </row>
    <row r="1867" spans="1:5" x14ac:dyDescent="0.25">
      <c r="A1867" s="246" t="str">
        <f t="shared" si="29"/>
        <v>102735</v>
      </c>
      <c r="B1867" s="362" t="s">
        <v>13744</v>
      </c>
      <c r="C1867" s="362" t="s">
        <v>13745</v>
      </c>
      <c r="D1867" s="362" t="s">
        <v>9468</v>
      </c>
      <c r="E1867" s="363" t="s">
        <v>30388</v>
      </c>
    </row>
    <row r="1868" spans="1:5" x14ac:dyDescent="0.25">
      <c r="A1868" s="246" t="str">
        <f t="shared" si="29"/>
        <v>102736</v>
      </c>
      <c r="B1868" s="362" t="s">
        <v>13746</v>
      </c>
      <c r="C1868" s="362" t="s">
        <v>13747</v>
      </c>
      <c r="D1868" s="362" t="s">
        <v>9485</v>
      </c>
      <c r="E1868" s="363" t="s">
        <v>30389</v>
      </c>
    </row>
    <row r="1869" spans="1:5" x14ac:dyDescent="0.25">
      <c r="A1869" s="246" t="str">
        <f t="shared" si="29"/>
        <v>102737</v>
      </c>
      <c r="B1869" s="362" t="s">
        <v>13748</v>
      </c>
      <c r="C1869" s="362" t="s">
        <v>13749</v>
      </c>
      <c r="D1869" s="362" t="s">
        <v>8471</v>
      </c>
      <c r="E1869" s="363" t="s">
        <v>30390</v>
      </c>
    </row>
    <row r="1870" spans="1:5" x14ac:dyDescent="0.25">
      <c r="A1870" s="246" t="str">
        <f t="shared" si="29"/>
        <v>102738</v>
      </c>
      <c r="B1870" s="362" t="s">
        <v>13750</v>
      </c>
      <c r="C1870" s="362" t="s">
        <v>13751</v>
      </c>
      <c r="D1870" s="362" t="s">
        <v>8471</v>
      </c>
      <c r="E1870" s="363" t="s">
        <v>30391</v>
      </c>
    </row>
    <row r="1871" spans="1:5" x14ac:dyDescent="0.25">
      <c r="A1871" s="246" t="str">
        <f t="shared" si="29"/>
        <v>102739</v>
      </c>
      <c r="B1871" s="362" t="s">
        <v>13752</v>
      </c>
      <c r="C1871" s="362" t="s">
        <v>13753</v>
      </c>
      <c r="D1871" s="362" t="s">
        <v>8471</v>
      </c>
      <c r="E1871" s="363" t="s">
        <v>30392</v>
      </c>
    </row>
    <row r="1872" spans="1:5" x14ac:dyDescent="0.25">
      <c r="A1872" s="246" t="str">
        <f t="shared" si="29"/>
        <v>102740</v>
      </c>
      <c r="B1872" s="362" t="s">
        <v>13754</v>
      </c>
      <c r="C1872" s="362" t="s">
        <v>13755</v>
      </c>
      <c r="D1872" s="362" t="s">
        <v>8471</v>
      </c>
      <c r="E1872" s="363" t="s">
        <v>30393</v>
      </c>
    </row>
    <row r="1873" spans="1:5" x14ac:dyDescent="0.25">
      <c r="A1873" s="246" t="str">
        <f t="shared" si="29"/>
        <v>102741</v>
      </c>
      <c r="B1873" s="362" t="s">
        <v>13756</v>
      </c>
      <c r="C1873" s="362" t="s">
        <v>13757</v>
      </c>
      <c r="D1873" s="362" t="s">
        <v>8471</v>
      </c>
      <c r="E1873" s="363" t="s">
        <v>30394</v>
      </c>
    </row>
    <row r="1874" spans="1:5" x14ac:dyDescent="0.25">
      <c r="A1874" s="246" t="str">
        <f t="shared" si="29"/>
        <v>102742</v>
      </c>
      <c r="B1874" s="362" t="s">
        <v>13758</v>
      </c>
      <c r="C1874" s="362" t="s">
        <v>13759</v>
      </c>
      <c r="D1874" s="362" t="s">
        <v>8471</v>
      </c>
      <c r="E1874" s="363" t="s">
        <v>30395</v>
      </c>
    </row>
    <row r="1875" spans="1:5" x14ac:dyDescent="0.25">
      <c r="A1875" s="246" t="str">
        <f t="shared" si="29"/>
        <v>102743</v>
      </c>
      <c r="B1875" s="362" t="s">
        <v>13760</v>
      </c>
      <c r="C1875" s="362" t="s">
        <v>13761</v>
      </c>
      <c r="D1875" s="362" t="s">
        <v>8471</v>
      </c>
      <c r="E1875" s="363" t="s">
        <v>30396</v>
      </c>
    </row>
    <row r="1876" spans="1:5" x14ac:dyDescent="0.25">
      <c r="A1876" s="246" t="str">
        <f t="shared" si="29"/>
        <v>102744</v>
      </c>
      <c r="B1876" s="362" t="s">
        <v>13762</v>
      </c>
      <c r="C1876" s="362" t="s">
        <v>13763</v>
      </c>
      <c r="D1876" s="362" t="s">
        <v>8471</v>
      </c>
      <c r="E1876" s="363" t="s">
        <v>30397</v>
      </c>
    </row>
    <row r="1877" spans="1:5" x14ac:dyDescent="0.25">
      <c r="A1877" s="246" t="str">
        <f t="shared" si="29"/>
        <v>102745</v>
      </c>
      <c r="B1877" s="362" t="s">
        <v>13764</v>
      </c>
      <c r="C1877" s="362" t="s">
        <v>13765</v>
      </c>
      <c r="D1877" s="362" t="s">
        <v>8471</v>
      </c>
      <c r="E1877" s="363" t="s">
        <v>30398</v>
      </c>
    </row>
    <row r="1878" spans="1:5" x14ac:dyDescent="0.25">
      <c r="A1878" s="246" t="str">
        <f t="shared" si="29"/>
        <v>102746</v>
      </c>
      <c r="B1878" s="362" t="s">
        <v>13766</v>
      </c>
      <c r="C1878" s="362" t="s">
        <v>13767</v>
      </c>
      <c r="D1878" s="362" t="s">
        <v>8471</v>
      </c>
      <c r="E1878" s="363" t="s">
        <v>30399</v>
      </c>
    </row>
    <row r="1879" spans="1:5" x14ac:dyDescent="0.25">
      <c r="A1879" s="246" t="str">
        <f t="shared" si="29"/>
        <v>102747</v>
      </c>
      <c r="B1879" s="362" t="s">
        <v>13768</v>
      </c>
      <c r="C1879" s="362" t="s">
        <v>13769</v>
      </c>
      <c r="D1879" s="362" t="s">
        <v>8471</v>
      </c>
      <c r="E1879" s="363" t="s">
        <v>30400</v>
      </c>
    </row>
    <row r="1880" spans="1:5" x14ac:dyDescent="0.25">
      <c r="A1880" s="246" t="str">
        <f t="shared" si="29"/>
        <v>102748</v>
      </c>
      <c r="B1880" s="362" t="s">
        <v>13770</v>
      </c>
      <c r="C1880" s="362" t="s">
        <v>13771</v>
      </c>
      <c r="D1880" s="362" t="s">
        <v>8471</v>
      </c>
      <c r="E1880" s="363" t="s">
        <v>30401</v>
      </c>
    </row>
    <row r="1881" spans="1:5" x14ac:dyDescent="0.25">
      <c r="A1881" s="246" t="str">
        <f t="shared" si="29"/>
        <v>102749</v>
      </c>
      <c r="B1881" s="362" t="s">
        <v>13772</v>
      </c>
      <c r="C1881" s="362" t="s">
        <v>13773</v>
      </c>
      <c r="D1881" s="362" t="s">
        <v>8471</v>
      </c>
      <c r="E1881" s="363" t="s">
        <v>30402</v>
      </c>
    </row>
    <row r="1882" spans="1:5" x14ac:dyDescent="0.25">
      <c r="A1882" s="246" t="str">
        <f t="shared" si="29"/>
        <v>102750</v>
      </c>
      <c r="B1882" s="362" t="s">
        <v>13774</v>
      </c>
      <c r="C1882" s="362" t="s">
        <v>13775</v>
      </c>
      <c r="D1882" s="362" t="s">
        <v>8471</v>
      </c>
      <c r="E1882" s="363" t="s">
        <v>30403</v>
      </c>
    </row>
    <row r="1883" spans="1:5" x14ac:dyDescent="0.25">
      <c r="A1883" s="246" t="str">
        <f t="shared" si="29"/>
        <v>102751</v>
      </c>
      <c r="B1883" s="362" t="s">
        <v>13776</v>
      </c>
      <c r="C1883" s="362" t="s">
        <v>13777</v>
      </c>
      <c r="D1883" s="362" t="s">
        <v>8471</v>
      </c>
      <c r="E1883" s="363" t="s">
        <v>30404</v>
      </c>
    </row>
    <row r="1884" spans="1:5" x14ac:dyDescent="0.25">
      <c r="A1884" s="246" t="str">
        <f t="shared" si="29"/>
        <v>102752</v>
      </c>
      <c r="B1884" s="362" t="s">
        <v>13778</v>
      </c>
      <c r="C1884" s="362" t="s">
        <v>13779</v>
      </c>
      <c r="D1884" s="362" t="s">
        <v>8471</v>
      </c>
      <c r="E1884" s="363" t="s">
        <v>30405</v>
      </c>
    </row>
    <row r="1885" spans="1:5" x14ac:dyDescent="0.25">
      <c r="A1885" s="246" t="str">
        <f t="shared" si="29"/>
        <v>102753</v>
      </c>
      <c r="B1885" s="362" t="s">
        <v>13780</v>
      </c>
      <c r="C1885" s="362" t="s">
        <v>13781</v>
      </c>
      <c r="D1885" s="362" t="s">
        <v>8471</v>
      </c>
      <c r="E1885" s="363" t="s">
        <v>30406</v>
      </c>
    </row>
    <row r="1886" spans="1:5" x14ac:dyDescent="0.25">
      <c r="A1886" s="246" t="str">
        <f t="shared" si="29"/>
        <v>102754</v>
      </c>
      <c r="B1886" s="362" t="s">
        <v>13782</v>
      </c>
      <c r="C1886" s="362" t="s">
        <v>13783</v>
      </c>
      <c r="D1886" s="362" t="s">
        <v>8471</v>
      </c>
      <c r="E1886" s="363" t="s">
        <v>30407</v>
      </c>
    </row>
    <row r="1887" spans="1:5" x14ac:dyDescent="0.25">
      <c r="A1887" s="246" t="str">
        <f t="shared" si="29"/>
        <v>102755</v>
      </c>
      <c r="B1887" s="362" t="s">
        <v>13784</v>
      </c>
      <c r="C1887" s="362" t="s">
        <v>13785</v>
      </c>
      <c r="D1887" s="362" t="s">
        <v>8471</v>
      </c>
      <c r="E1887" s="363" t="s">
        <v>30408</v>
      </c>
    </row>
    <row r="1888" spans="1:5" x14ac:dyDescent="0.25">
      <c r="A1888" s="246" t="str">
        <f t="shared" si="29"/>
        <v>102756</v>
      </c>
      <c r="B1888" s="362" t="s">
        <v>13786</v>
      </c>
      <c r="C1888" s="362" t="s">
        <v>13787</v>
      </c>
      <c r="D1888" s="362" t="s">
        <v>8471</v>
      </c>
      <c r="E1888" s="363" t="s">
        <v>30409</v>
      </c>
    </row>
    <row r="1889" spans="1:5" x14ac:dyDescent="0.25">
      <c r="A1889" s="246" t="str">
        <f t="shared" si="29"/>
        <v>102757</v>
      </c>
      <c r="B1889" s="362" t="s">
        <v>13788</v>
      </c>
      <c r="C1889" s="362" t="s">
        <v>13789</v>
      </c>
      <c r="D1889" s="362" t="s">
        <v>8471</v>
      </c>
      <c r="E1889" s="363" t="s">
        <v>30410</v>
      </c>
    </row>
    <row r="1890" spans="1:5" x14ac:dyDescent="0.25">
      <c r="A1890" s="246" t="str">
        <f t="shared" si="29"/>
        <v>102758</v>
      </c>
      <c r="B1890" s="362" t="s">
        <v>13790</v>
      </c>
      <c r="C1890" s="362" t="s">
        <v>13791</v>
      </c>
      <c r="D1890" s="362" t="s">
        <v>8471</v>
      </c>
      <c r="E1890" s="363" t="s">
        <v>30411</v>
      </c>
    </row>
    <row r="1891" spans="1:5" x14ac:dyDescent="0.25">
      <c r="A1891" s="246" t="str">
        <f t="shared" si="29"/>
        <v>102759</v>
      </c>
      <c r="B1891" s="362" t="s">
        <v>13792</v>
      </c>
      <c r="C1891" s="362" t="s">
        <v>13793</v>
      </c>
      <c r="D1891" s="362" t="s">
        <v>8471</v>
      </c>
      <c r="E1891" s="363" t="s">
        <v>30412</v>
      </c>
    </row>
    <row r="1892" spans="1:5" x14ac:dyDescent="0.25">
      <c r="A1892" s="246" t="str">
        <f t="shared" si="29"/>
        <v>102760</v>
      </c>
      <c r="B1892" s="362" t="s">
        <v>13794</v>
      </c>
      <c r="C1892" s="362" t="s">
        <v>13795</v>
      </c>
      <c r="D1892" s="362" t="s">
        <v>8471</v>
      </c>
      <c r="E1892" s="363" t="s">
        <v>30413</v>
      </c>
    </row>
    <row r="1893" spans="1:5" x14ac:dyDescent="0.25">
      <c r="A1893" s="246" t="str">
        <f t="shared" si="29"/>
        <v>102761</v>
      </c>
      <c r="B1893" s="362" t="s">
        <v>13796</v>
      </c>
      <c r="C1893" s="362" t="s">
        <v>13797</v>
      </c>
      <c r="D1893" s="362" t="s">
        <v>8471</v>
      </c>
      <c r="E1893" s="363" t="s">
        <v>30414</v>
      </c>
    </row>
    <row r="1894" spans="1:5" x14ac:dyDescent="0.25">
      <c r="A1894" s="246" t="str">
        <f t="shared" si="29"/>
        <v>102762</v>
      </c>
      <c r="B1894" s="362" t="s">
        <v>13798</v>
      </c>
      <c r="C1894" s="362" t="s">
        <v>13799</v>
      </c>
      <c r="D1894" s="362" t="s">
        <v>8471</v>
      </c>
      <c r="E1894" s="363" t="s">
        <v>30415</v>
      </c>
    </row>
    <row r="1895" spans="1:5" x14ac:dyDescent="0.25">
      <c r="A1895" s="246" t="str">
        <f t="shared" si="29"/>
        <v>102763</v>
      </c>
      <c r="B1895" s="362" t="s">
        <v>13800</v>
      </c>
      <c r="C1895" s="362" t="s">
        <v>13801</v>
      </c>
      <c r="D1895" s="362" t="s">
        <v>8471</v>
      </c>
      <c r="E1895" s="363" t="s">
        <v>30416</v>
      </c>
    </row>
    <row r="1896" spans="1:5" x14ac:dyDescent="0.25">
      <c r="A1896" s="246" t="str">
        <f t="shared" si="29"/>
        <v>102764</v>
      </c>
      <c r="B1896" s="362" t="s">
        <v>13802</v>
      </c>
      <c r="C1896" s="362" t="s">
        <v>13803</v>
      </c>
      <c r="D1896" s="362" t="s">
        <v>8471</v>
      </c>
      <c r="E1896" s="363" t="s">
        <v>30417</v>
      </c>
    </row>
    <row r="1897" spans="1:5" x14ac:dyDescent="0.25">
      <c r="A1897" s="246" t="str">
        <f t="shared" si="29"/>
        <v>102765</v>
      </c>
      <c r="B1897" s="362" t="s">
        <v>13804</v>
      </c>
      <c r="C1897" s="362" t="s">
        <v>13805</v>
      </c>
      <c r="D1897" s="362" t="s">
        <v>8471</v>
      </c>
      <c r="E1897" s="363" t="s">
        <v>30418</v>
      </c>
    </row>
    <row r="1898" spans="1:5" x14ac:dyDescent="0.25">
      <c r="A1898" s="246" t="str">
        <f t="shared" si="29"/>
        <v>102766</v>
      </c>
      <c r="B1898" s="362" t="s">
        <v>13806</v>
      </c>
      <c r="C1898" s="362" t="s">
        <v>13807</v>
      </c>
      <c r="D1898" s="362" t="s">
        <v>8471</v>
      </c>
      <c r="E1898" s="363" t="s">
        <v>30419</v>
      </c>
    </row>
    <row r="1899" spans="1:5" x14ac:dyDescent="0.25">
      <c r="A1899" s="246" t="str">
        <f t="shared" si="29"/>
        <v>102767</v>
      </c>
      <c r="B1899" s="362" t="s">
        <v>13808</v>
      </c>
      <c r="C1899" s="362" t="s">
        <v>13809</v>
      </c>
      <c r="D1899" s="362" t="s">
        <v>8471</v>
      </c>
      <c r="E1899" s="363" t="s">
        <v>30420</v>
      </c>
    </row>
    <row r="1900" spans="1:5" x14ac:dyDescent="0.25">
      <c r="A1900" s="246" t="str">
        <f t="shared" si="29"/>
        <v>102768</v>
      </c>
      <c r="B1900" s="362" t="s">
        <v>13810</v>
      </c>
      <c r="C1900" s="362" t="s">
        <v>13811</v>
      </c>
      <c r="D1900" s="362" t="s">
        <v>8471</v>
      </c>
      <c r="E1900" s="363" t="s">
        <v>30421</v>
      </c>
    </row>
    <row r="1901" spans="1:5" x14ac:dyDescent="0.25">
      <c r="A1901" s="246" t="str">
        <f t="shared" si="29"/>
        <v>102769</v>
      </c>
      <c r="B1901" s="362" t="s">
        <v>13812</v>
      </c>
      <c r="C1901" s="362" t="s">
        <v>13813</v>
      </c>
      <c r="D1901" s="362" t="s">
        <v>8471</v>
      </c>
      <c r="E1901" s="363" t="s">
        <v>30422</v>
      </c>
    </row>
    <row r="1902" spans="1:5" x14ac:dyDescent="0.25">
      <c r="A1902" s="246" t="str">
        <f t="shared" si="29"/>
        <v>102770</v>
      </c>
      <c r="B1902" s="362" t="s">
        <v>13814</v>
      </c>
      <c r="C1902" s="362" t="s">
        <v>13815</v>
      </c>
      <c r="D1902" s="362" t="s">
        <v>8471</v>
      </c>
      <c r="E1902" s="363" t="s">
        <v>30423</v>
      </c>
    </row>
    <row r="1903" spans="1:5" x14ac:dyDescent="0.25">
      <c r="A1903" s="246" t="str">
        <f t="shared" si="29"/>
        <v>102771</v>
      </c>
      <c r="B1903" s="362" t="s">
        <v>13816</v>
      </c>
      <c r="C1903" s="362" t="s">
        <v>13817</v>
      </c>
      <c r="D1903" s="362" t="s">
        <v>8471</v>
      </c>
      <c r="E1903" s="363" t="s">
        <v>30424</v>
      </c>
    </row>
    <row r="1904" spans="1:5" x14ac:dyDescent="0.25">
      <c r="A1904" s="246" t="str">
        <f t="shared" si="29"/>
        <v>102772</v>
      </c>
      <c r="B1904" s="362" t="s">
        <v>13818</v>
      </c>
      <c r="C1904" s="362" t="s">
        <v>13819</v>
      </c>
      <c r="D1904" s="362" t="s">
        <v>8471</v>
      </c>
      <c r="E1904" s="363" t="s">
        <v>30425</v>
      </c>
    </row>
    <row r="1905" spans="1:5" x14ac:dyDescent="0.25">
      <c r="A1905" s="246" t="str">
        <f t="shared" si="29"/>
        <v>102773</v>
      </c>
      <c r="B1905" s="362" t="s">
        <v>13820</v>
      </c>
      <c r="C1905" s="362" t="s">
        <v>13821</v>
      </c>
      <c r="D1905" s="362" t="s">
        <v>8471</v>
      </c>
      <c r="E1905" s="363" t="s">
        <v>30426</v>
      </c>
    </row>
    <row r="1906" spans="1:5" x14ac:dyDescent="0.25">
      <c r="A1906" s="246" t="str">
        <f t="shared" si="29"/>
        <v>102774</v>
      </c>
      <c r="B1906" s="362" t="s">
        <v>13822</v>
      </c>
      <c r="C1906" s="362" t="s">
        <v>13823</v>
      </c>
      <c r="D1906" s="362" t="s">
        <v>8471</v>
      </c>
      <c r="E1906" s="363" t="s">
        <v>30426</v>
      </c>
    </row>
    <row r="1907" spans="1:5" x14ac:dyDescent="0.25">
      <c r="A1907" s="246" t="str">
        <f t="shared" si="29"/>
        <v>102775</v>
      </c>
      <c r="B1907" s="362" t="s">
        <v>13824</v>
      </c>
      <c r="C1907" s="362" t="s">
        <v>13825</v>
      </c>
      <c r="D1907" s="362" t="s">
        <v>8471</v>
      </c>
      <c r="E1907" s="363" t="s">
        <v>30427</v>
      </c>
    </row>
    <row r="1908" spans="1:5" x14ac:dyDescent="0.25">
      <c r="A1908" s="246" t="str">
        <f t="shared" si="29"/>
        <v>102776</v>
      </c>
      <c r="B1908" s="362" t="s">
        <v>13826</v>
      </c>
      <c r="C1908" s="362" t="s">
        <v>13827</v>
      </c>
      <c r="D1908" s="362" t="s">
        <v>8471</v>
      </c>
      <c r="E1908" s="363" t="s">
        <v>30427</v>
      </c>
    </row>
    <row r="1909" spans="1:5" x14ac:dyDescent="0.25">
      <c r="A1909" s="246" t="str">
        <f t="shared" si="29"/>
        <v>102777</v>
      </c>
      <c r="B1909" s="362" t="s">
        <v>13828</v>
      </c>
      <c r="C1909" s="362" t="s">
        <v>13829</v>
      </c>
      <c r="D1909" s="362" t="s">
        <v>8471</v>
      </c>
      <c r="E1909" s="363" t="s">
        <v>30428</v>
      </c>
    </row>
    <row r="1910" spans="1:5" x14ac:dyDescent="0.25">
      <c r="A1910" s="246" t="str">
        <f t="shared" si="29"/>
        <v>102778</v>
      </c>
      <c r="B1910" s="362" t="s">
        <v>13830</v>
      </c>
      <c r="C1910" s="362" t="s">
        <v>13831</v>
      </c>
      <c r="D1910" s="362" t="s">
        <v>8471</v>
      </c>
      <c r="E1910" s="363" t="s">
        <v>30429</v>
      </c>
    </row>
    <row r="1911" spans="1:5" x14ac:dyDescent="0.25">
      <c r="A1911" s="246" t="str">
        <f t="shared" si="29"/>
        <v>102779</v>
      </c>
      <c r="B1911" s="362" t="s">
        <v>13832</v>
      </c>
      <c r="C1911" s="362" t="s">
        <v>13833</v>
      </c>
      <c r="D1911" s="362" t="s">
        <v>8471</v>
      </c>
      <c r="E1911" s="363" t="s">
        <v>30426</v>
      </c>
    </row>
    <row r="1912" spans="1:5" x14ac:dyDescent="0.25">
      <c r="A1912" s="246" t="str">
        <f t="shared" si="29"/>
        <v>102780</v>
      </c>
      <c r="B1912" s="362" t="s">
        <v>13834</v>
      </c>
      <c r="C1912" s="362" t="s">
        <v>13835</v>
      </c>
      <c r="D1912" s="362" t="s">
        <v>8471</v>
      </c>
      <c r="E1912" s="363" t="s">
        <v>30430</v>
      </c>
    </row>
    <row r="1913" spans="1:5" x14ac:dyDescent="0.25">
      <c r="A1913" s="246" t="str">
        <f t="shared" si="29"/>
        <v>102781</v>
      </c>
      <c r="B1913" s="362" t="s">
        <v>13836</v>
      </c>
      <c r="C1913" s="362" t="s">
        <v>13837</v>
      </c>
      <c r="D1913" s="362" t="s">
        <v>8471</v>
      </c>
      <c r="E1913" s="363" t="s">
        <v>30431</v>
      </c>
    </row>
    <row r="1914" spans="1:5" x14ac:dyDescent="0.25">
      <c r="A1914" s="246" t="str">
        <f t="shared" si="29"/>
        <v>102782</v>
      </c>
      <c r="B1914" s="362" t="s">
        <v>13838</v>
      </c>
      <c r="C1914" s="362" t="s">
        <v>13839</v>
      </c>
      <c r="D1914" s="362" t="s">
        <v>8471</v>
      </c>
      <c r="E1914" s="363" t="s">
        <v>30432</v>
      </c>
    </row>
    <row r="1915" spans="1:5" x14ac:dyDescent="0.25">
      <c r="A1915" s="246" t="str">
        <f t="shared" si="29"/>
        <v>102783</v>
      </c>
      <c r="B1915" s="362" t="s">
        <v>13840</v>
      </c>
      <c r="C1915" s="362" t="s">
        <v>13841</v>
      </c>
      <c r="D1915" s="362" t="s">
        <v>8471</v>
      </c>
      <c r="E1915" s="363" t="s">
        <v>30433</v>
      </c>
    </row>
    <row r="1916" spans="1:5" x14ac:dyDescent="0.25">
      <c r="A1916" s="246" t="str">
        <f t="shared" si="29"/>
        <v>102784</v>
      </c>
      <c r="B1916" s="362" t="s">
        <v>13842</v>
      </c>
      <c r="C1916" s="362" t="s">
        <v>13843</v>
      </c>
      <c r="D1916" s="362" t="s">
        <v>8471</v>
      </c>
      <c r="E1916" s="363" t="s">
        <v>30434</v>
      </c>
    </row>
    <row r="1917" spans="1:5" x14ac:dyDescent="0.25">
      <c r="A1917" s="246" t="str">
        <f t="shared" si="29"/>
        <v>102785</v>
      </c>
      <c r="B1917" s="362" t="s">
        <v>13844</v>
      </c>
      <c r="C1917" s="362" t="s">
        <v>13845</v>
      </c>
      <c r="D1917" s="362" t="s">
        <v>8471</v>
      </c>
      <c r="E1917" s="363" t="s">
        <v>30430</v>
      </c>
    </row>
    <row r="1918" spans="1:5" x14ac:dyDescent="0.25">
      <c r="A1918" s="246" t="str">
        <f t="shared" si="29"/>
        <v>102786</v>
      </c>
      <c r="B1918" s="362" t="s">
        <v>13846</v>
      </c>
      <c r="C1918" s="362" t="s">
        <v>13847</v>
      </c>
      <c r="D1918" s="362" t="s">
        <v>8471</v>
      </c>
      <c r="E1918" s="363" t="s">
        <v>30435</v>
      </c>
    </row>
    <row r="1919" spans="1:5" x14ac:dyDescent="0.25">
      <c r="A1919" s="246" t="str">
        <f t="shared" si="29"/>
        <v>102787</v>
      </c>
      <c r="B1919" s="362" t="s">
        <v>13848</v>
      </c>
      <c r="C1919" s="362" t="s">
        <v>13849</v>
      </c>
      <c r="D1919" s="362" t="s">
        <v>8471</v>
      </c>
      <c r="E1919" s="363" t="s">
        <v>30432</v>
      </c>
    </row>
    <row r="1920" spans="1:5" x14ac:dyDescent="0.25">
      <c r="A1920" s="246" t="str">
        <f t="shared" si="29"/>
        <v>102788</v>
      </c>
      <c r="B1920" s="362" t="s">
        <v>13850</v>
      </c>
      <c r="C1920" s="362" t="s">
        <v>13851</v>
      </c>
      <c r="D1920" s="362" t="s">
        <v>8471</v>
      </c>
      <c r="E1920" s="363" t="s">
        <v>30436</v>
      </c>
    </row>
    <row r="1921" spans="1:5" x14ac:dyDescent="0.25">
      <c r="A1921" s="246" t="str">
        <f t="shared" si="29"/>
        <v>102789</v>
      </c>
      <c r="B1921" s="362" t="s">
        <v>13852</v>
      </c>
      <c r="C1921" s="362" t="s">
        <v>13853</v>
      </c>
      <c r="D1921" s="362" t="s">
        <v>8471</v>
      </c>
      <c r="E1921" s="363" t="s">
        <v>30437</v>
      </c>
    </row>
    <row r="1922" spans="1:5" x14ac:dyDescent="0.25">
      <c r="A1922" s="246" t="str">
        <f t="shared" si="29"/>
        <v>102790</v>
      </c>
      <c r="B1922" s="362" t="s">
        <v>13854</v>
      </c>
      <c r="C1922" s="362" t="s">
        <v>13855</v>
      </c>
      <c r="D1922" s="362" t="s">
        <v>8471</v>
      </c>
      <c r="E1922" s="363" t="s">
        <v>30438</v>
      </c>
    </row>
    <row r="1923" spans="1:5" x14ac:dyDescent="0.25">
      <c r="A1923" s="246" t="str">
        <f t="shared" ref="A1923:A1986" si="30">B1923</f>
        <v>102791</v>
      </c>
      <c r="B1923" s="362" t="s">
        <v>13856</v>
      </c>
      <c r="C1923" s="362" t="s">
        <v>13857</v>
      </c>
      <c r="D1923" s="362" t="s">
        <v>8471</v>
      </c>
      <c r="E1923" s="363" t="s">
        <v>30439</v>
      </c>
    </row>
    <row r="1924" spans="1:5" x14ac:dyDescent="0.25">
      <c r="A1924" s="246" t="str">
        <f t="shared" si="30"/>
        <v>102792</v>
      </c>
      <c r="B1924" s="362" t="s">
        <v>13858</v>
      </c>
      <c r="C1924" s="362" t="s">
        <v>13859</v>
      </c>
      <c r="D1924" s="362" t="s">
        <v>8471</v>
      </c>
      <c r="E1924" s="363" t="s">
        <v>30440</v>
      </c>
    </row>
    <row r="1925" spans="1:5" x14ac:dyDescent="0.25">
      <c r="A1925" s="246" t="str">
        <f t="shared" si="30"/>
        <v>102793</v>
      </c>
      <c r="B1925" s="362" t="s">
        <v>13860</v>
      </c>
      <c r="C1925" s="362" t="s">
        <v>13861</v>
      </c>
      <c r="D1925" s="362" t="s">
        <v>8471</v>
      </c>
      <c r="E1925" s="363" t="s">
        <v>30441</v>
      </c>
    </row>
    <row r="1926" spans="1:5" x14ac:dyDescent="0.25">
      <c r="A1926" s="246" t="str">
        <f t="shared" si="30"/>
        <v>102794</v>
      </c>
      <c r="B1926" s="362" t="s">
        <v>13862</v>
      </c>
      <c r="C1926" s="362" t="s">
        <v>13863</v>
      </c>
      <c r="D1926" s="362" t="s">
        <v>8471</v>
      </c>
      <c r="E1926" s="363" t="s">
        <v>30442</v>
      </c>
    </row>
    <row r="1927" spans="1:5" x14ac:dyDescent="0.25">
      <c r="A1927" s="246" t="str">
        <f t="shared" si="30"/>
        <v>102795</v>
      </c>
      <c r="B1927" s="362" t="s">
        <v>13864</v>
      </c>
      <c r="C1927" s="362" t="s">
        <v>13865</v>
      </c>
      <c r="D1927" s="362" t="s">
        <v>8471</v>
      </c>
      <c r="E1927" s="363" t="s">
        <v>30443</v>
      </c>
    </row>
    <row r="1928" spans="1:5" x14ac:dyDescent="0.25">
      <c r="A1928" s="246" t="str">
        <f t="shared" si="30"/>
        <v>102796</v>
      </c>
      <c r="B1928" s="362" t="s">
        <v>13866</v>
      </c>
      <c r="C1928" s="362" t="s">
        <v>13867</v>
      </c>
      <c r="D1928" s="362" t="s">
        <v>8471</v>
      </c>
      <c r="E1928" s="363" t="s">
        <v>30444</v>
      </c>
    </row>
    <row r="1929" spans="1:5" x14ac:dyDescent="0.25">
      <c r="A1929" s="246" t="str">
        <f t="shared" si="30"/>
        <v>102797</v>
      </c>
      <c r="B1929" s="362" t="s">
        <v>13868</v>
      </c>
      <c r="C1929" s="362" t="s">
        <v>13869</v>
      </c>
      <c r="D1929" s="362" t="s">
        <v>8471</v>
      </c>
      <c r="E1929" s="363" t="s">
        <v>30445</v>
      </c>
    </row>
    <row r="1930" spans="1:5" x14ac:dyDescent="0.25">
      <c r="A1930" s="246" t="str">
        <f t="shared" si="30"/>
        <v>102798</v>
      </c>
      <c r="B1930" s="362" t="s">
        <v>13870</v>
      </c>
      <c r="C1930" s="362" t="s">
        <v>13871</v>
      </c>
      <c r="D1930" s="362" t="s">
        <v>8471</v>
      </c>
      <c r="E1930" s="363" t="s">
        <v>30446</v>
      </c>
    </row>
    <row r="1931" spans="1:5" x14ac:dyDescent="0.25">
      <c r="A1931" s="246" t="str">
        <f t="shared" si="30"/>
        <v>102799</v>
      </c>
      <c r="B1931" s="362" t="s">
        <v>13872</v>
      </c>
      <c r="C1931" s="362" t="s">
        <v>13873</v>
      </c>
      <c r="D1931" s="362" t="s">
        <v>8471</v>
      </c>
      <c r="E1931" s="363" t="s">
        <v>30447</v>
      </c>
    </row>
    <row r="1932" spans="1:5" x14ac:dyDescent="0.25">
      <c r="A1932" s="246" t="str">
        <f t="shared" si="30"/>
        <v>102800</v>
      </c>
      <c r="B1932" s="362" t="s">
        <v>13874</v>
      </c>
      <c r="C1932" s="362" t="s">
        <v>13875</v>
      </c>
      <c r="D1932" s="362" t="s">
        <v>8471</v>
      </c>
      <c r="E1932" s="363" t="s">
        <v>30448</v>
      </c>
    </row>
    <row r="1933" spans="1:5" x14ac:dyDescent="0.25">
      <c r="A1933" s="246" t="str">
        <f t="shared" si="30"/>
        <v>102801</v>
      </c>
      <c r="B1933" s="362" t="s">
        <v>13876</v>
      </c>
      <c r="C1933" s="362" t="s">
        <v>13877</v>
      </c>
      <c r="D1933" s="362" t="s">
        <v>8471</v>
      </c>
      <c r="E1933" s="363" t="s">
        <v>30449</v>
      </c>
    </row>
    <row r="1934" spans="1:5" x14ac:dyDescent="0.25">
      <c r="A1934" s="246" t="str">
        <f t="shared" si="30"/>
        <v>102802</v>
      </c>
      <c r="B1934" s="362" t="s">
        <v>13878</v>
      </c>
      <c r="C1934" s="362" t="s">
        <v>13879</v>
      </c>
      <c r="D1934" s="362" t="s">
        <v>8471</v>
      </c>
      <c r="E1934" s="363" t="s">
        <v>30450</v>
      </c>
    </row>
    <row r="1935" spans="1:5" x14ac:dyDescent="0.25">
      <c r="A1935" s="246" t="str">
        <f t="shared" si="30"/>
        <v>101570</v>
      </c>
      <c r="B1935" s="362" t="s">
        <v>7187</v>
      </c>
      <c r="C1935" s="362" t="s">
        <v>9694</v>
      </c>
      <c r="D1935" s="362" t="s">
        <v>8619</v>
      </c>
      <c r="E1935" s="363" t="s">
        <v>14175</v>
      </c>
    </row>
    <row r="1936" spans="1:5" x14ac:dyDescent="0.25">
      <c r="A1936" s="246" t="str">
        <f t="shared" si="30"/>
        <v>101571</v>
      </c>
      <c r="B1936" s="362" t="s">
        <v>7188</v>
      </c>
      <c r="C1936" s="362" t="s">
        <v>9695</v>
      </c>
      <c r="D1936" s="362" t="s">
        <v>8619</v>
      </c>
      <c r="E1936" s="363" t="s">
        <v>13547</v>
      </c>
    </row>
    <row r="1937" spans="1:5" x14ac:dyDescent="0.25">
      <c r="A1937" s="246" t="str">
        <f t="shared" si="30"/>
        <v>101572</v>
      </c>
      <c r="B1937" s="362" t="s">
        <v>7189</v>
      </c>
      <c r="C1937" s="362" t="s">
        <v>9696</v>
      </c>
      <c r="D1937" s="362" t="s">
        <v>8619</v>
      </c>
      <c r="E1937" s="363" t="s">
        <v>30451</v>
      </c>
    </row>
    <row r="1938" spans="1:5" x14ac:dyDescent="0.25">
      <c r="A1938" s="246" t="str">
        <f t="shared" si="30"/>
        <v>101573</v>
      </c>
      <c r="B1938" s="362" t="s">
        <v>7190</v>
      </c>
      <c r="C1938" s="362" t="s">
        <v>9697</v>
      </c>
      <c r="D1938" s="362" t="s">
        <v>8619</v>
      </c>
      <c r="E1938" s="363" t="s">
        <v>12947</v>
      </c>
    </row>
    <row r="1939" spans="1:5" x14ac:dyDescent="0.25">
      <c r="A1939" s="246" t="str">
        <f t="shared" si="30"/>
        <v>101574</v>
      </c>
      <c r="B1939" s="362" t="s">
        <v>7191</v>
      </c>
      <c r="C1939" s="362" t="s">
        <v>9698</v>
      </c>
      <c r="D1939" s="362" t="s">
        <v>8619</v>
      </c>
      <c r="E1939" s="363" t="s">
        <v>12624</v>
      </c>
    </row>
    <row r="1940" spans="1:5" x14ac:dyDescent="0.25">
      <c r="A1940" s="246" t="str">
        <f t="shared" si="30"/>
        <v>101575</v>
      </c>
      <c r="B1940" s="362" t="s">
        <v>7192</v>
      </c>
      <c r="C1940" s="362" t="s">
        <v>9699</v>
      </c>
      <c r="D1940" s="362" t="s">
        <v>8619</v>
      </c>
      <c r="E1940" s="363" t="s">
        <v>12977</v>
      </c>
    </row>
    <row r="1941" spans="1:5" x14ac:dyDescent="0.25">
      <c r="A1941" s="246" t="str">
        <f t="shared" si="30"/>
        <v>101576</v>
      </c>
      <c r="B1941" s="362" t="s">
        <v>7193</v>
      </c>
      <c r="C1941" s="362" t="s">
        <v>9700</v>
      </c>
      <c r="D1941" s="362" t="s">
        <v>8619</v>
      </c>
      <c r="E1941" s="363" t="s">
        <v>29601</v>
      </c>
    </row>
    <row r="1942" spans="1:5" x14ac:dyDescent="0.25">
      <c r="A1942" s="246" t="str">
        <f t="shared" si="30"/>
        <v>101577</v>
      </c>
      <c r="B1942" s="362" t="s">
        <v>7194</v>
      </c>
      <c r="C1942" s="362" t="s">
        <v>9701</v>
      </c>
      <c r="D1942" s="362" t="s">
        <v>8619</v>
      </c>
      <c r="E1942" s="363" t="s">
        <v>30452</v>
      </c>
    </row>
    <row r="1943" spans="1:5" x14ac:dyDescent="0.25">
      <c r="A1943" s="246" t="str">
        <f t="shared" si="30"/>
        <v>101578</v>
      </c>
      <c r="B1943" s="362" t="s">
        <v>7195</v>
      </c>
      <c r="C1943" s="362" t="s">
        <v>9702</v>
      </c>
      <c r="D1943" s="362" t="s">
        <v>8619</v>
      </c>
      <c r="E1943" s="363" t="s">
        <v>15034</v>
      </c>
    </row>
    <row r="1944" spans="1:5" x14ac:dyDescent="0.25">
      <c r="A1944" s="246" t="str">
        <f t="shared" si="30"/>
        <v>101579</v>
      </c>
      <c r="B1944" s="362" t="s">
        <v>7196</v>
      </c>
      <c r="C1944" s="362" t="s">
        <v>9703</v>
      </c>
      <c r="D1944" s="362" t="s">
        <v>8619</v>
      </c>
      <c r="E1944" s="363" t="s">
        <v>30453</v>
      </c>
    </row>
    <row r="1945" spans="1:5" x14ac:dyDescent="0.25">
      <c r="A1945" s="246" t="str">
        <f t="shared" si="30"/>
        <v>101580</v>
      </c>
      <c r="B1945" s="362" t="s">
        <v>7197</v>
      </c>
      <c r="C1945" s="362" t="s">
        <v>9704</v>
      </c>
      <c r="D1945" s="362" t="s">
        <v>8619</v>
      </c>
      <c r="E1945" s="363" t="s">
        <v>20157</v>
      </c>
    </row>
    <row r="1946" spans="1:5" x14ac:dyDescent="0.25">
      <c r="A1946" s="246" t="str">
        <f t="shared" si="30"/>
        <v>101581</v>
      </c>
      <c r="B1946" s="362" t="s">
        <v>7198</v>
      </c>
      <c r="C1946" s="362" t="s">
        <v>9705</v>
      </c>
      <c r="D1946" s="362" t="s">
        <v>8619</v>
      </c>
      <c r="E1946" s="363" t="s">
        <v>30454</v>
      </c>
    </row>
    <row r="1947" spans="1:5" x14ac:dyDescent="0.25">
      <c r="A1947" s="246" t="str">
        <f t="shared" si="30"/>
        <v>101582</v>
      </c>
      <c r="B1947" s="362" t="s">
        <v>7199</v>
      </c>
      <c r="C1947" s="362" t="s">
        <v>9706</v>
      </c>
      <c r="D1947" s="362" t="s">
        <v>8619</v>
      </c>
      <c r="E1947" s="363" t="s">
        <v>19848</v>
      </c>
    </row>
    <row r="1948" spans="1:5" x14ac:dyDescent="0.25">
      <c r="A1948" s="246" t="str">
        <f t="shared" si="30"/>
        <v>101583</v>
      </c>
      <c r="B1948" s="362" t="s">
        <v>7200</v>
      </c>
      <c r="C1948" s="362" t="s">
        <v>9707</v>
      </c>
      <c r="D1948" s="362" t="s">
        <v>8619</v>
      </c>
      <c r="E1948" s="363" t="s">
        <v>21416</v>
      </c>
    </row>
    <row r="1949" spans="1:5" x14ac:dyDescent="0.25">
      <c r="A1949" s="246" t="str">
        <f t="shared" si="30"/>
        <v>101584</v>
      </c>
      <c r="B1949" s="362" t="s">
        <v>7201</v>
      </c>
      <c r="C1949" s="362" t="s">
        <v>9708</v>
      </c>
      <c r="D1949" s="362" t="s">
        <v>8619</v>
      </c>
      <c r="E1949" s="363" t="s">
        <v>30455</v>
      </c>
    </row>
    <row r="1950" spans="1:5" x14ac:dyDescent="0.25">
      <c r="A1950" s="246" t="str">
        <f t="shared" si="30"/>
        <v>101585</v>
      </c>
      <c r="B1950" s="362" t="s">
        <v>7202</v>
      </c>
      <c r="C1950" s="362" t="s">
        <v>9709</v>
      </c>
      <c r="D1950" s="362" t="s">
        <v>8619</v>
      </c>
      <c r="E1950" s="363" t="s">
        <v>30456</v>
      </c>
    </row>
    <row r="1951" spans="1:5" x14ac:dyDescent="0.25">
      <c r="A1951" s="246" t="str">
        <f t="shared" si="30"/>
        <v>101586</v>
      </c>
      <c r="B1951" s="362" t="s">
        <v>7203</v>
      </c>
      <c r="C1951" s="362" t="s">
        <v>9710</v>
      </c>
      <c r="D1951" s="362" t="s">
        <v>8619</v>
      </c>
      <c r="E1951" s="363" t="s">
        <v>19956</v>
      </c>
    </row>
    <row r="1952" spans="1:5" x14ac:dyDescent="0.25">
      <c r="A1952" s="246" t="str">
        <f t="shared" si="30"/>
        <v>101587</v>
      </c>
      <c r="B1952" s="362" t="s">
        <v>7204</v>
      </c>
      <c r="C1952" s="362" t="s">
        <v>9711</v>
      </c>
      <c r="D1952" s="362" t="s">
        <v>8619</v>
      </c>
      <c r="E1952" s="363" t="s">
        <v>30457</v>
      </c>
    </row>
    <row r="1953" spans="1:5" x14ac:dyDescent="0.25">
      <c r="A1953" s="246" t="str">
        <f t="shared" si="30"/>
        <v>101588</v>
      </c>
      <c r="B1953" s="362" t="s">
        <v>7205</v>
      </c>
      <c r="C1953" s="362" t="s">
        <v>9712</v>
      </c>
      <c r="D1953" s="362" t="s">
        <v>8619</v>
      </c>
      <c r="E1953" s="363" t="s">
        <v>30458</v>
      </c>
    </row>
    <row r="1954" spans="1:5" x14ac:dyDescent="0.25">
      <c r="A1954" s="246" t="str">
        <f t="shared" si="30"/>
        <v>101589</v>
      </c>
      <c r="B1954" s="362" t="s">
        <v>7206</v>
      </c>
      <c r="C1954" s="362" t="s">
        <v>9713</v>
      </c>
      <c r="D1954" s="362" t="s">
        <v>8619</v>
      </c>
      <c r="E1954" s="363" t="s">
        <v>18537</v>
      </c>
    </row>
    <row r="1955" spans="1:5" x14ac:dyDescent="0.25">
      <c r="A1955" s="246" t="str">
        <f t="shared" si="30"/>
        <v>101590</v>
      </c>
      <c r="B1955" s="362" t="s">
        <v>7207</v>
      </c>
      <c r="C1955" s="362" t="s">
        <v>9714</v>
      </c>
      <c r="D1955" s="362" t="s">
        <v>8619</v>
      </c>
      <c r="E1955" s="363" t="s">
        <v>15635</v>
      </c>
    </row>
    <row r="1956" spans="1:5" x14ac:dyDescent="0.25">
      <c r="A1956" s="246" t="str">
        <f t="shared" si="30"/>
        <v>101591</v>
      </c>
      <c r="B1956" s="362" t="s">
        <v>7208</v>
      </c>
      <c r="C1956" s="362" t="s">
        <v>9715</v>
      </c>
      <c r="D1956" s="362" t="s">
        <v>8619</v>
      </c>
      <c r="E1956" s="363" t="s">
        <v>19869</v>
      </c>
    </row>
    <row r="1957" spans="1:5" x14ac:dyDescent="0.25">
      <c r="A1957" s="246" t="str">
        <f t="shared" si="30"/>
        <v>101592</v>
      </c>
      <c r="B1957" s="362" t="s">
        <v>7209</v>
      </c>
      <c r="C1957" s="362" t="s">
        <v>9716</v>
      </c>
      <c r="D1957" s="362" t="s">
        <v>8619</v>
      </c>
      <c r="E1957" s="363" t="s">
        <v>15485</v>
      </c>
    </row>
    <row r="1958" spans="1:5" x14ac:dyDescent="0.25">
      <c r="A1958" s="246" t="str">
        <f t="shared" si="30"/>
        <v>101593</v>
      </c>
      <c r="B1958" s="362" t="s">
        <v>7210</v>
      </c>
      <c r="C1958" s="362" t="s">
        <v>9717</v>
      </c>
      <c r="D1958" s="362" t="s">
        <v>8619</v>
      </c>
      <c r="E1958" s="363" t="s">
        <v>30459</v>
      </c>
    </row>
    <row r="1959" spans="1:5" x14ac:dyDescent="0.25">
      <c r="A1959" s="246" t="str">
        <f t="shared" si="30"/>
        <v>101600</v>
      </c>
      <c r="B1959" s="362" t="s">
        <v>7211</v>
      </c>
      <c r="C1959" s="362" t="s">
        <v>9718</v>
      </c>
      <c r="D1959" s="362" t="s">
        <v>8619</v>
      </c>
      <c r="E1959" s="363" t="s">
        <v>13602</v>
      </c>
    </row>
    <row r="1960" spans="1:5" x14ac:dyDescent="0.25">
      <c r="A1960" s="246" t="str">
        <f t="shared" si="30"/>
        <v>101601</v>
      </c>
      <c r="B1960" s="362" t="s">
        <v>7212</v>
      </c>
      <c r="C1960" s="362" t="s">
        <v>9719</v>
      </c>
      <c r="D1960" s="362" t="s">
        <v>8619</v>
      </c>
      <c r="E1960" s="363" t="s">
        <v>22101</v>
      </c>
    </row>
    <row r="1961" spans="1:5" x14ac:dyDescent="0.25">
      <c r="A1961" s="246" t="str">
        <f t="shared" si="30"/>
        <v>101602</v>
      </c>
      <c r="B1961" s="362" t="s">
        <v>7213</v>
      </c>
      <c r="C1961" s="362" t="s">
        <v>9720</v>
      </c>
      <c r="D1961" s="362" t="s">
        <v>8619</v>
      </c>
      <c r="E1961" s="363" t="s">
        <v>8349</v>
      </c>
    </row>
    <row r="1962" spans="1:5" x14ac:dyDescent="0.25">
      <c r="A1962" s="246" t="str">
        <f t="shared" si="30"/>
        <v>101603</v>
      </c>
      <c r="B1962" s="362" t="s">
        <v>7214</v>
      </c>
      <c r="C1962" s="362" t="s">
        <v>9721</v>
      </c>
      <c r="D1962" s="362" t="s">
        <v>8619</v>
      </c>
      <c r="E1962" s="363" t="s">
        <v>14124</v>
      </c>
    </row>
    <row r="1963" spans="1:5" x14ac:dyDescent="0.25">
      <c r="A1963" s="246" t="str">
        <f t="shared" si="30"/>
        <v>101604</v>
      </c>
      <c r="B1963" s="362" t="s">
        <v>7215</v>
      </c>
      <c r="C1963" s="362" t="s">
        <v>9722</v>
      </c>
      <c r="D1963" s="362" t="s">
        <v>8619</v>
      </c>
      <c r="E1963" s="363" t="s">
        <v>8290</v>
      </c>
    </row>
    <row r="1964" spans="1:5" x14ac:dyDescent="0.25">
      <c r="A1964" s="246" t="str">
        <f t="shared" si="30"/>
        <v>101605</v>
      </c>
      <c r="B1964" s="362" t="s">
        <v>7216</v>
      </c>
      <c r="C1964" s="362" t="s">
        <v>9723</v>
      </c>
      <c r="D1964" s="362" t="s">
        <v>8619</v>
      </c>
      <c r="E1964" s="363" t="s">
        <v>14892</v>
      </c>
    </row>
    <row r="1965" spans="1:5" x14ac:dyDescent="0.25">
      <c r="A1965" s="246" t="str">
        <f t="shared" si="30"/>
        <v>90788</v>
      </c>
      <c r="B1965" s="362" t="s">
        <v>2031</v>
      </c>
      <c r="C1965" s="362" t="s">
        <v>9724</v>
      </c>
      <c r="D1965" s="362" t="s">
        <v>8471</v>
      </c>
      <c r="E1965" s="363" t="s">
        <v>30460</v>
      </c>
    </row>
    <row r="1966" spans="1:5" x14ac:dyDescent="0.25">
      <c r="A1966" s="246" t="str">
        <f t="shared" si="30"/>
        <v>90789</v>
      </c>
      <c r="B1966" s="362" t="s">
        <v>2032</v>
      </c>
      <c r="C1966" s="362" t="s">
        <v>9725</v>
      </c>
      <c r="D1966" s="362" t="s">
        <v>8471</v>
      </c>
      <c r="E1966" s="363" t="s">
        <v>30461</v>
      </c>
    </row>
    <row r="1967" spans="1:5" x14ac:dyDescent="0.25">
      <c r="A1967" s="246" t="str">
        <f t="shared" si="30"/>
        <v>90790</v>
      </c>
      <c r="B1967" s="362" t="s">
        <v>2033</v>
      </c>
      <c r="C1967" s="362" t="s">
        <v>9726</v>
      </c>
      <c r="D1967" s="362" t="s">
        <v>8471</v>
      </c>
      <c r="E1967" s="363" t="s">
        <v>30462</v>
      </c>
    </row>
    <row r="1968" spans="1:5" x14ac:dyDescent="0.25">
      <c r="A1968" s="246" t="str">
        <f t="shared" si="30"/>
        <v>90791</v>
      </c>
      <c r="B1968" s="362" t="s">
        <v>2034</v>
      </c>
      <c r="C1968" s="362" t="s">
        <v>9727</v>
      </c>
      <c r="D1968" s="362" t="s">
        <v>8471</v>
      </c>
      <c r="E1968" s="363" t="s">
        <v>30463</v>
      </c>
    </row>
    <row r="1969" spans="1:5" x14ac:dyDescent="0.25">
      <c r="A1969" s="246" t="str">
        <f t="shared" si="30"/>
        <v>90793</v>
      </c>
      <c r="B1969" s="362" t="s">
        <v>2035</v>
      </c>
      <c r="C1969" s="362" t="s">
        <v>9728</v>
      </c>
      <c r="D1969" s="362" t="s">
        <v>8471</v>
      </c>
      <c r="E1969" s="363" t="s">
        <v>30464</v>
      </c>
    </row>
    <row r="1970" spans="1:5" x14ac:dyDescent="0.25">
      <c r="A1970" s="246" t="str">
        <f t="shared" si="30"/>
        <v>90794</v>
      </c>
      <c r="B1970" s="362" t="s">
        <v>2036</v>
      </c>
      <c r="C1970" s="362" t="s">
        <v>9729</v>
      </c>
      <c r="D1970" s="362" t="s">
        <v>8471</v>
      </c>
      <c r="E1970" s="363" t="s">
        <v>30465</v>
      </c>
    </row>
    <row r="1971" spans="1:5" x14ac:dyDescent="0.25">
      <c r="A1971" s="246" t="str">
        <f t="shared" si="30"/>
        <v>90795</v>
      </c>
      <c r="B1971" s="362" t="s">
        <v>2037</v>
      </c>
      <c r="C1971" s="362" t="s">
        <v>9730</v>
      </c>
      <c r="D1971" s="362" t="s">
        <v>8471</v>
      </c>
      <c r="E1971" s="363" t="s">
        <v>30466</v>
      </c>
    </row>
    <row r="1972" spans="1:5" x14ac:dyDescent="0.25">
      <c r="A1972" s="246" t="str">
        <f t="shared" si="30"/>
        <v>90796</v>
      </c>
      <c r="B1972" s="362" t="s">
        <v>2038</v>
      </c>
      <c r="C1972" s="362" t="s">
        <v>9731</v>
      </c>
      <c r="D1972" s="362" t="s">
        <v>8471</v>
      </c>
      <c r="E1972" s="363" t="s">
        <v>30467</v>
      </c>
    </row>
    <row r="1973" spans="1:5" x14ac:dyDescent="0.25">
      <c r="A1973" s="246" t="str">
        <f t="shared" si="30"/>
        <v>90797</v>
      </c>
      <c r="B1973" s="362" t="s">
        <v>2039</v>
      </c>
      <c r="C1973" s="362" t="s">
        <v>9732</v>
      </c>
      <c r="D1973" s="362" t="s">
        <v>8471</v>
      </c>
      <c r="E1973" s="363" t="s">
        <v>30468</v>
      </c>
    </row>
    <row r="1974" spans="1:5" x14ac:dyDescent="0.25">
      <c r="A1974" s="246" t="str">
        <f t="shared" si="30"/>
        <v>90798</v>
      </c>
      <c r="B1974" s="362" t="s">
        <v>2040</v>
      </c>
      <c r="C1974" s="362" t="s">
        <v>30469</v>
      </c>
      <c r="D1974" s="362" t="s">
        <v>8471</v>
      </c>
      <c r="E1974" s="363" t="s">
        <v>30470</v>
      </c>
    </row>
    <row r="1975" spans="1:5" x14ac:dyDescent="0.25">
      <c r="A1975" s="246" t="str">
        <f t="shared" si="30"/>
        <v>90799</v>
      </c>
      <c r="B1975" s="362" t="s">
        <v>2041</v>
      </c>
      <c r="C1975" s="362" t="s">
        <v>30471</v>
      </c>
      <c r="D1975" s="362" t="s">
        <v>8471</v>
      </c>
      <c r="E1975" s="363" t="s">
        <v>30472</v>
      </c>
    </row>
    <row r="1976" spans="1:5" x14ac:dyDescent="0.25">
      <c r="A1976" s="246" t="str">
        <f t="shared" si="30"/>
        <v>90801</v>
      </c>
      <c r="B1976" s="362" t="s">
        <v>2042</v>
      </c>
      <c r="C1976" s="362" t="s">
        <v>9733</v>
      </c>
      <c r="D1976" s="362" t="s">
        <v>8471</v>
      </c>
      <c r="E1976" s="363" t="s">
        <v>30473</v>
      </c>
    </row>
    <row r="1977" spans="1:5" x14ac:dyDescent="0.25">
      <c r="A1977" s="246" t="str">
        <f t="shared" si="30"/>
        <v>90806</v>
      </c>
      <c r="B1977" s="362" t="s">
        <v>2043</v>
      </c>
      <c r="C1977" s="362" t="s">
        <v>17607</v>
      </c>
      <c r="D1977" s="362" t="s">
        <v>8471</v>
      </c>
      <c r="E1977" s="363" t="s">
        <v>30474</v>
      </c>
    </row>
    <row r="1978" spans="1:5" x14ac:dyDescent="0.25">
      <c r="A1978" s="246" t="str">
        <f t="shared" si="30"/>
        <v>90820</v>
      </c>
      <c r="B1978" s="362" t="s">
        <v>2044</v>
      </c>
      <c r="C1978" s="362" t="s">
        <v>9734</v>
      </c>
      <c r="D1978" s="362" t="s">
        <v>8471</v>
      </c>
      <c r="E1978" s="363" t="s">
        <v>30475</v>
      </c>
    </row>
    <row r="1979" spans="1:5" x14ac:dyDescent="0.25">
      <c r="A1979" s="246" t="str">
        <f t="shared" si="30"/>
        <v>90821</v>
      </c>
      <c r="B1979" s="362" t="s">
        <v>2045</v>
      </c>
      <c r="C1979" s="362" t="s">
        <v>9735</v>
      </c>
      <c r="D1979" s="362" t="s">
        <v>8471</v>
      </c>
      <c r="E1979" s="363" t="s">
        <v>30476</v>
      </c>
    </row>
    <row r="1980" spans="1:5" x14ac:dyDescent="0.25">
      <c r="A1980" s="246" t="str">
        <f t="shared" si="30"/>
        <v>90822</v>
      </c>
      <c r="B1980" s="362" t="s">
        <v>2046</v>
      </c>
      <c r="C1980" s="362" t="s">
        <v>9736</v>
      </c>
      <c r="D1980" s="362" t="s">
        <v>8471</v>
      </c>
      <c r="E1980" s="363" t="s">
        <v>30477</v>
      </c>
    </row>
    <row r="1981" spans="1:5" x14ac:dyDescent="0.25">
      <c r="A1981" s="246" t="str">
        <f t="shared" si="30"/>
        <v>90823</v>
      </c>
      <c r="B1981" s="362" t="s">
        <v>2047</v>
      </c>
      <c r="C1981" s="362" t="s">
        <v>9737</v>
      </c>
      <c r="D1981" s="362" t="s">
        <v>8471</v>
      </c>
      <c r="E1981" s="363" t="s">
        <v>30478</v>
      </c>
    </row>
    <row r="1982" spans="1:5" x14ac:dyDescent="0.25">
      <c r="A1982" s="246" t="str">
        <f t="shared" si="30"/>
        <v>90824</v>
      </c>
      <c r="B1982" s="362" t="s">
        <v>2048</v>
      </c>
      <c r="C1982" s="362" t="s">
        <v>9738</v>
      </c>
      <c r="D1982" s="362" t="s">
        <v>8471</v>
      </c>
      <c r="E1982" s="363" t="s">
        <v>30479</v>
      </c>
    </row>
    <row r="1983" spans="1:5" x14ac:dyDescent="0.25">
      <c r="A1983" s="246" t="str">
        <f t="shared" si="30"/>
        <v>90825</v>
      </c>
      <c r="B1983" s="362" t="s">
        <v>2049</v>
      </c>
      <c r="C1983" s="362" t="s">
        <v>9739</v>
      </c>
      <c r="D1983" s="362" t="s">
        <v>8471</v>
      </c>
      <c r="E1983" s="363" t="s">
        <v>30480</v>
      </c>
    </row>
    <row r="1984" spans="1:5" x14ac:dyDescent="0.25">
      <c r="A1984" s="246" t="str">
        <f t="shared" si="30"/>
        <v>90830</v>
      </c>
      <c r="B1984" s="362" t="s">
        <v>2050</v>
      </c>
      <c r="C1984" s="362" t="s">
        <v>9740</v>
      </c>
      <c r="D1984" s="362" t="s">
        <v>8471</v>
      </c>
      <c r="E1984" s="363" t="s">
        <v>30481</v>
      </c>
    </row>
    <row r="1985" spans="1:5" x14ac:dyDescent="0.25">
      <c r="A1985" s="246" t="str">
        <f t="shared" si="30"/>
        <v>90831</v>
      </c>
      <c r="B1985" s="362" t="s">
        <v>2051</v>
      </c>
      <c r="C1985" s="362" t="s">
        <v>9741</v>
      </c>
      <c r="D1985" s="362" t="s">
        <v>8471</v>
      </c>
      <c r="E1985" s="363" t="s">
        <v>21408</v>
      </c>
    </row>
    <row r="1986" spans="1:5" x14ac:dyDescent="0.25">
      <c r="A1986" s="246" t="str">
        <f t="shared" si="30"/>
        <v>90841</v>
      </c>
      <c r="B1986" s="362" t="s">
        <v>2053</v>
      </c>
      <c r="C1986" s="362" t="s">
        <v>9742</v>
      </c>
      <c r="D1986" s="362" t="s">
        <v>8471</v>
      </c>
      <c r="E1986" s="363" t="s">
        <v>30482</v>
      </c>
    </row>
    <row r="1987" spans="1:5" x14ac:dyDescent="0.25">
      <c r="A1987" s="246" t="str">
        <f t="shared" ref="A1987:A2050" si="31">B1987</f>
        <v>90842</v>
      </c>
      <c r="B1987" s="362" t="s">
        <v>2054</v>
      </c>
      <c r="C1987" s="362" t="s">
        <v>9743</v>
      </c>
      <c r="D1987" s="362" t="s">
        <v>8471</v>
      </c>
      <c r="E1987" s="363" t="s">
        <v>30483</v>
      </c>
    </row>
    <row r="1988" spans="1:5" x14ac:dyDescent="0.25">
      <c r="A1988" s="246" t="str">
        <f t="shared" si="31"/>
        <v>90843</v>
      </c>
      <c r="B1988" s="362" t="s">
        <v>2055</v>
      </c>
      <c r="C1988" s="362" t="s">
        <v>9744</v>
      </c>
      <c r="D1988" s="362" t="s">
        <v>8471</v>
      </c>
      <c r="E1988" s="363" t="s">
        <v>30484</v>
      </c>
    </row>
    <row r="1989" spans="1:5" x14ac:dyDescent="0.25">
      <c r="A1989" s="246" t="str">
        <f t="shared" si="31"/>
        <v>90844</v>
      </c>
      <c r="B1989" s="362" t="s">
        <v>2056</v>
      </c>
      <c r="C1989" s="362" t="s">
        <v>9745</v>
      </c>
      <c r="D1989" s="362" t="s">
        <v>8471</v>
      </c>
      <c r="E1989" s="363" t="s">
        <v>30485</v>
      </c>
    </row>
    <row r="1990" spans="1:5" x14ac:dyDescent="0.25">
      <c r="A1990" s="246" t="str">
        <f t="shared" si="31"/>
        <v>90845</v>
      </c>
      <c r="B1990" s="362" t="s">
        <v>6905</v>
      </c>
      <c r="C1990" s="362" t="s">
        <v>9746</v>
      </c>
      <c r="D1990" s="362" t="s">
        <v>8471</v>
      </c>
      <c r="E1990" s="363" t="s">
        <v>30486</v>
      </c>
    </row>
    <row r="1991" spans="1:5" x14ac:dyDescent="0.25">
      <c r="A1991" s="246" t="str">
        <f t="shared" si="31"/>
        <v>90846</v>
      </c>
      <c r="B1991" s="362" t="s">
        <v>6906</v>
      </c>
      <c r="C1991" s="362" t="s">
        <v>9747</v>
      </c>
      <c r="D1991" s="362" t="s">
        <v>8471</v>
      </c>
      <c r="E1991" s="363" t="s">
        <v>30487</v>
      </c>
    </row>
    <row r="1992" spans="1:5" x14ac:dyDescent="0.25">
      <c r="A1992" s="246" t="str">
        <f t="shared" si="31"/>
        <v>90847</v>
      </c>
      <c r="B1992" s="362" t="s">
        <v>2057</v>
      </c>
      <c r="C1992" s="362" t="s">
        <v>9748</v>
      </c>
      <c r="D1992" s="362" t="s">
        <v>8471</v>
      </c>
      <c r="E1992" s="363" t="s">
        <v>30488</v>
      </c>
    </row>
    <row r="1993" spans="1:5" x14ac:dyDescent="0.25">
      <c r="A1993" s="246" t="str">
        <f t="shared" si="31"/>
        <v>90848</v>
      </c>
      <c r="B1993" s="362" t="s">
        <v>2058</v>
      </c>
      <c r="C1993" s="362" t="s">
        <v>9749</v>
      </c>
      <c r="D1993" s="362" t="s">
        <v>8471</v>
      </c>
      <c r="E1993" s="363" t="s">
        <v>30489</v>
      </c>
    </row>
    <row r="1994" spans="1:5" x14ac:dyDescent="0.25">
      <c r="A1994" s="246" t="str">
        <f t="shared" si="31"/>
        <v>90849</v>
      </c>
      <c r="B1994" s="362" t="s">
        <v>2059</v>
      </c>
      <c r="C1994" s="362" t="s">
        <v>9750</v>
      </c>
      <c r="D1994" s="362" t="s">
        <v>8471</v>
      </c>
      <c r="E1994" s="363" t="s">
        <v>30490</v>
      </c>
    </row>
    <row r="1995" spans="1:5" x14ac:dyDescent="0.25">
      <c r="A1995" s="246" t="str">
        <f t="shared" si="31"/>
        <v>90850</v>
      </c>
      <c r="B1995" s="362" t="s">
        <v>2060</v>
      </c>
      <c r="C1995" s="362" t="s">
        <v>9751</v>
      </c>
      <c r="D1995" s="362" t="s">
        <v>8471</v>
      </c>
      <c r="E1995" s="363" t="s">
        <v>30491</v>
      </c>
    </row>
    <row r="1996" spans="1:5" x14ac:dyDescent="0.25">
      <c r="A1996" s="246" t="str">
        <f t="shared" si="31"/>
        <v>90851</v>
      </c>
      <c r="B1996" s="362" t="s">
        <v>6907</v>
      </c>
      <c r="C1996" s="362" t="s">
        <v>9752</v>
      </c>
      <c r="D1996" s="362" t="s">
        <v>8471</v>
      </c>
      <c r="E1996" s="363" t="s">
        <v>30492</v>
      </c>
    </row>
    <row r="1997" spans="1:5" x14ac:dyDescent="0.25">
      <c r="A1997" s="246" t="str">
        <f t="shared" si="31"/>
        <v>90852</v>
      </c>
      <c r="B1997" s="362" t="s">
        <v>6908</v>
      </c>
      <c r="C1997" s="362" t="s">
        <v>9753</v>
      </c>
      <c r="D1997" s="362" t="s">
        <v>8471</v>
      </c>
      <c r="E1997" s="363" t="s">
        <v>30493</v>
      </c>
    </row>
    <row r="1998" spans="1:5" x14ac:dyDescent="0.25">
      <c r="A1998" s="246" t="str">
        <f t="shared" si="31"/>
        <v>91009</v>
      </c>
      <c r="B1998" s="362" t="s">
        <v>2100</v>
      </c>
      <c r="C1998" s="362" t="s">
        <v>9754</v>
      </c>
      <c r="D1998" s="362" t="s">
        <v>8471</v>
      </c>
      <c r="E1998" s="363" t="s">
        <v>30494</v>
      </c>
    </row>
    <row r="1999" spans="1:5" x14ac:dyDescent="0.25">
      <c r="A1999" s="246" t="str">
        <f t="shared" si="31"/>
        <v>91010</v>
      </c>
      <c r="B1999" s="362" t="s">
        <v>2101</v>
      </c>
      <c r="C1999" s="362" t="s">
        <v>9755</v>
      </c>
      <c r="D1999" s="362" t="s">
        <v>8471</v>
      </c>
      <c r="E1999" s="363" t="s">
        <v>30495</v>
      </c>
    </row>
    <row r="2000" spans="1:5" x14ac:dyDescent="0.25">
      <c r="A2000" s="246" t="str">
        <f t="shared" si="31"/>
        <v>91011</v>
      </c>
      <c r="B2000" s="362" t="s">
        <v>2102</v>
      </c>
      <c r="C2000" s="362" t="s">
        <v>9756</v>
      </c>
      <c r="D2000" s="362" t="s">
        <v>8471</v>
      </c>
      <c r="E2000" s="363" t="s">
        <v>30496</v>
      </c>
    </row>
    <row r="2001" spans="1:5" x14ac:dyDescent="0.25">
      <c r="A2001" s="246" t="str">
        <f t="shared" si="31"/>
        <v>91012</v>
      </c>
      <c r="B2001" s="362" t="s">
        <v>2103</v>
      </c>
      <c r="C2001" s="362" t="s">
        <v>9757</v>
      </c>
      <c r="D2001" s="362" t="s">
        <v>8471</v>
      </c>
      <c r="E2001" s="363" t="s">
        <v>30497</v>
      </c>
    </row>
    <row r="2002" spans="1:5" x14ac:dyDescent="0.25">
      <c r="A2002" s="246" t="str">
        <f t="shared" si="31"/>
        <v>91013</v>
      </c>
      <c r="B2002" s="362" t="s">
        <v>2104</v>
      </c>
      <c r="C2002" s="362" t="s">
        <v>9758</v>
      </c>
      <c r="D2002" s="362" t="s">
        <v>8471</v>
      </c>
      <c r="E2002" s="363" t="s">
        <v>30498</v>
      </c>
    </row>
    <row r="2003" spans="1:5" x14ac:dyDescent="0.25">
      <c r="A2003" s="246" t="str">
        <f t="shared" si="31"/>
        <v>91014</v>
      </c>
      <c r="B2003" s="362" t="s">
        <v>2105</v>
      </c>
      <c r="C2003" s="362" t="s">
        <v>9759</v>
      </c>
      <c r="D2003" s="362" t="s">
        <v>8471</v>
      </c>
      <c r="E2003" s="363" t="s">
        <v>30499</v>
      </c>
    </row>
    <row r="2004" spans="1:5" x14ac:dyDescent="0.25">
      <c r="A2004" s="246" t="str">
        <f t="shared" si="31"/>
        <v>91015</v>
      </c>
      <c r="B2004" s="362" t="s">
        <v>2106</v>
      </c>
      <c r="C2004" s="362" t="s">
        <v>9760</v>
      </c>
      <c r="D2004" s="362" t="s">
        <v>8471</v>
      </c>
      <c r="E2004" s="363" t="s">
        <v>30500</v>
      </c>
    </row>
    <row r="2005" spans="1:5" x14ac:dyDescent="0.25">
      <c r="A2005" s="246" t="str">
        <f t="shared" si="31"/>
        <v>91016</v>
      </c>
      <c r="B2005" s="362" t="s">
        <v>2107</v>
      </c>
      <c r="C2005" s="362" t="s">
        <v>9761</v>
      </c>
      <c r="D2005" s="362" t="s">
        <v>8471</v>
      </c>
      <c r="E2005" s="363" t="s">
        <v>30501</v>
      </c>
    </row>
    <row r="2006" spans="1:5" x14ac:dyDescent="0.25">
      <c r="A2006" s="246" t="str">
        <f t="shared" si="31"/>
        <v>91287</v>
      </c>
      <c r="B2006" s="362" t="s">
        <v>2182</v>
      </c>
      <c r="C2006" s="362" t="s">
        <v>9762</v>
      </c>
      <c r="D2006" s="362" t="s">
        <v>8471</v>
      </c>
      <c r="E2006" s="363" t="s">
        <v>30502</v>
      </c>
    </row>
    <row r="2007" spans="1:5" x14ac:dyDescent="0.25">
      <c r="A2007" s="246" t="str">
        <f t="shared" si="31"/>
        <v>91292</v>
      </c>
      <c r="B2007" s="362" t="s">
        <v>2183</v>
      </c>
      <c r="C2007" s="362" t="s">
        <v>17615</v>
      </c>
      <c r="D2007" s="362" t="s">
        <v>8471</v>
      </c>
      <c r="E2007" s="363" t="s">
        <v>30503</v>
      </c>
    </row>
    <row r="2008" spans="1:5" x14ac:dyDescent="0.25">
      <c r="A2008" s="246" t="str">
        <f t="shared" si="31"/>
        <v>91295</v>
      </c>
      <c r="B2008" s="362" t="s">
        <v>2184</v>
      </c>
      <c r="C2008" s="362" t="s">
        <v>9763</v>
      </c>
      <c r="D2008" s="362" t="s">
        <v>8471</v>
      </c>
      <c r="E2008" s="363" t="s">
        <v>30504</v>
      </c>
    </row>
    <row r="2009" spans="1:5" x14ac:dyDescent="0.25">
      <c r="A2009" s="246" t="str">
        <f t="shared" si="31"/>
        <v>91296</v>
      </c>
      <c r="B2009" s="362" t="s">
        <v>2185</v>
      </c>
      <c r="C2009" s="362" t="s">
        <v>9764</v>
      </c>
      <c r="D2009" s="362" t="s">
        <v>8471</v>
      </c>
      <c r="E2009" s="363" t="s">
        <v>30505</v>
      </c>
    </row>
    <row r="2010" spans="1:5" x14ac:dyDescent="0.25">
      <c r="A2010" s="246" t="str">
        <f t="shared" si="31"/>
        <v>91297</v>
      </c>
      <c r="B2010" s="362" t="s">
        <v>2186</v>
      </c>
      <c r="C2010" s="362" t="s">
        <v>9765</v>
      </c>
      <c r="D2010" s="362" t="s">
        <v>8471</v>
      </c>
      <c r="E2010" s="363" t="s">
        <v>30506</v>
      </c>
    </row>
    <row r="2011" spans="1:5" x14ac:dyDescent="0.25">
      <c r="A2011" s="246" t="str">
        <f t="shared" si="31"/>
        <v>91298</v>
      </c>
      <c r="B2011" s="362" t="s">
        <v>2187</v>
      </c>
      <c r="C2011" s="362" t="s">
        <v>9766</v>
      </c>
      <c r="D2011" s="362" t="s">
        <v>8471</v>
      </c>
      <c r="E2011" s="363" t="s">
        <v>30507</v>
      </c>
    </row>
    <row r="2012" spans="1:5" x14ac:dyDescent="0.25">
      <c r="A2012" s="246" t="str">
        <f t="shared" si="31"/>
        <v>91299</v>
      </c>
      <c r="B2012" s="362" t="s">
        <v>2188</v>
      </c>
      <c r="C2012" s="362" t="s">
        <v>9767</v>
      </c>
      <c r="D2012" s="362" t="s">
        <v>8471</v>
      </c>
      <c r="E2012" s="363" t="s">
        <v>30508</v>
      </c>
    </row>
    <row r="2013" spans="1:5" x14ac:dyDescent="0.25">
      <c r="A2013" s="246" t="str">
        <f t="shared" si="31"/>
        <v>91304</v>
      </c>
      <c r="B2013" s="362" t="s">
        <v>2189</v>
      </c>
      <c r="C2013" s="362" t="s">
        <v>9768</v>
      </c>
      <c r="D2013" s="362" t="s">
        <v>8471</v>
      </c>
      <c r="E2013" s="363" t="s">
        <v>21240</v>
      </c>
    </row>
    <row r="2014" spans="1:5" x14ac:dyDescent="0.25">
      <c r="A2014" s="246" t="str">
        <f t="shared" si="31"/>
        <v>91305</v>
      </c>
      <c r="B2014" s="362" t="s">
        <v>2190</v>
      </c>
      <c r="C2014" s="362" t="s">
        <v>9769</v>
      </c>
      <c r="D2014" s="362" t="s">
        <v>8471</v>
      </c>
      <c r="E2014" s="363" t="s">
        <v>30509</v>
      </c>
    </row>
    <row r="2015" spans="1:5" x14ac:dyDescent="0.25">
      <c r="A2015" s="246" t="str">
        <f t="shared" si="31"/>
        <v>91306</v>
      </c>
      <c r="B2015" s="362" t="s">
        <v>2191</v>
      </c>
      <c r="C2015" s="362" t="s">
        <v>9770</v>
      </c>
      <c r="D2015" s="362" t="s">
        <v>8471</v>
      </c>
      <c r="E2015" s="363" t="s">
        <v>21408</v>
      </c>
    </row>
    <row r="2016" spans="1:5" x14ac:dyDescent="0.25">
      <c r="A2016" s="246" t="str">
        <f t="shared" si="31"/>
        <v>91307</v>
      </c>
      <c r="B2016" s="362" t="s">
        <v>2192</v>
      </c>
      <c r="C2016" s="362" t="s">
        <v>9771</v>
      </c>
      <c r="D2016" s="362" t="s">
        <v>8471</v>
      </c>
      <c r="E2016" s="363" t="s">
        <v>30510</v>
      </c>
    </row>
    <row r="2017" spans="1:5" x14ac:dyDescent="0.25">
      <c r="A2017" s="246" t="str">
        <f t="shared" si="31"/>
        <v>91312</v>
      </c>
      <c r="B2017" s="362" t="s">
        <v>2193</v>
      </c>
      <c r="C2017" s="362" t="s">
        <v>9772</v>
      </c>
      <c r="D2017" s="362" t="s">
        <v>8471</v>
      </c>
      <c r="E2017" s="363" t="s">
        <v>30511</v>
      </c>
    </row>
    <row r="2018" spans="1:5" x14ac:dyDescent="0.25">
      <c r="A2018" s="246" t="str">
        <f t="shared" si="31"/>
        <v>91313</v>
      </c>
      <c r="B2018" s="362" t="s">
        <v>2194</v>
      </c>
      <c r="C2018" s="362" t="s">
        <v>9773</v>
      </c>
      <c r="D2018" s="362" t="s">
        <v>8471</v>
      </c>
      <c r="E2018" s="363" t="s">
        <v>30512</v>
      </c>
    </row>
    <row r="2019" spans="1:5" x14ac:dyDescent="0.25">
      <c r="A2019" s="246" t="str">
        <f t="shared" si="31"/>
        <v>91314</v>
      </c>
      <c r="B2019" s="362" t="s">
        <v>2195</v>
      </c>
      <c r="C2019" s="362" t="s">
        <v>9774</v>
      </c>
      <c r="D2019" s="362" t="s">
        <v>8471</v>
      </c>
      <c r="E2019" s="363" t="s">
        <v>30513</v>
      </c>
    </row>
    <row r="2020" spans="1:5" x14ac:dyDescent="0.25">
      <c r="A2020" s="246" t="str">
        <f t="shared" si="31"/>
        <v>91315</v>
      </c>
      <c r="B2020" s="362" t="s">
        <v>2196</v>
      </c>
      <c r="C2020" s="362" t="s">
        <v>9775</v>
      </c>
      <c r="D2020" s="362" t="s">
        <v>8471</v>
      </c>
      <c r="E2020" s="363" t="s">
        <v>30514</v>
      </c>
    </row>
    <row r="2021" spans="1:5" x14ac:dyDescent="0.25">
      <c r="A2021" s="246" t="str">
        <f t="shared" si="31"/>
        <v>91316</v>
      </c>
      <c r="B2021" s="362" t="s">
        <v>6909</v>
      </c>
      <c r="C2021" s="362" t="s">
        <v>9776</v>
      </c>
      <c r="D2021" s="362" t="s">
        <v>8471</v>
      </c>
      <c r="E2021" s="363" t="s">
        <v>30515</v>
      </c>
    </row>
    <row r="2022" spans="1:5" x14ac:dyDescent="0.25">
      <c r="A2022" s="246" t="str">
        <f t="shared" si="31"/>
        <v>91317</v>
      </c>
      <c r="B2022" s="362" t="s">
        <v>6910</v>
      </c>
      <c r="C2022" s="362" t="s">
        <v>9777</v>
      </c>
      <c r="D2022" s="362" t="s">
        <v>8471</v>
      </c>
      <c r="E2022" s="363" t="s">
        <v>30516</v>
      </c>
    </row>
    <row r="2023" spans="1:5" x14ac:dyDescent="0.25">
      <c r="A2023" s="246" t="str">
        <f t="shared" si="31"/>
        <v>91318</v>
      </c>
      <c r="B2023" s="362" t="s">
        <v>2197</v>
      </c>
      <c r="C2023" s="362" t="s">
        <v>9778</v>
      </c>
      <c r="D2023" s="362" t="s">
        <v>8471</v>
      </c>
      <c r="E2023" s="363" t="s">
        <v>30517</v>
      </c>
    </row>
    <row r="2024" spans="1:5" x14ac:dyDescent="0.25">
      <c r="A2024" s="246" t="str">
        <f t="shared" si="31"/>
        <v>91319</v>
      </c>
      <c r="B2024" s="362" t="s">
        <v>2198</v>
      </c>
      <c r="C2024" s="362" t="s">
        <v>9779</v>
      </c>
      <c r="D2024" s="362" t="s">
        <v>8471</v>
      </c>
      <c r="E2024" s="363" t="s">
        <v>30064</v>
      </c>
    </row>
    <row r="2025" spans="1:5" x14ac:dyDescent="0.25">
      <c r="A2025" s="246" t="str">
        <f t="shared" si="31"/>
        <v>91320</v>
      </c>
      <c r="B2025" s="362" t="s">
        <v>2199</v>
      </c>
      <c r="C2025" s="362" t="s">
        <v>9780</v>
      </c>
      <c r="D2025" s="362" t="s">
        <v>8471</v>
      </c>
      <c r="E2025" s="363" t="s">
        <v>30518</v>
      </c>
    </row>
    <row r="2026" spans="1:5" x14ac:dyDescent="0.25">
      <c r="A2026" s="246" t="str">
        <f t="shared" si="31"/>
        <v>91321</v>
      </c>
      <c r="B2026" s="362" t="s">
        <v>2200</v>
      </c>
      <c r="C2026" s="362" t="s">
        <v>9781</v>
      </c>
      <c r="D2026" s="362" t="s">
        <v>8471</v>
      </c>
      <c r="E2026" s="363" t="s">
        <v>30519</v>
      </c>
    </row>
    <row r="2027" spans="1:5" x14ac:dyDescent="0.25">
      <c r="A2027" s="246" t="str">
        <f t="shared" si="31"/>
        <v>91322</v>
      </c>
      <c r="B2027" s="362" t="s">
        <v>6911</v>
      </c>
      <c r="C2027" s="362" t="s">
        <v>9782</v>
      </c>
      <c r="D2027" s="362" t="s">
        <v>8471</v>
      </c>
      <c r="E2027" s="363" t="s">
        <v>30520</v>
      </c>
    </row>
    <row r="2028" spans="1:5" x14ac:dyDescent="0.25">
      <c r="A2028" s="246" t="str">
        <f t="shared" si="31"/>
        <v>91323</v>
      </c>
      <c r="B2028" s="362" t="s">
        <v>6912</v>
      </c>
      <c r="C2028" s="362" t="s">
        <v>9783</v>
      </c>
      <c r="D2028" s="362" t="s">
        <v>8471</v>
      </c>
      <c r="E2028" s="363" t="s">
        <v>30521</v>
      </c>
    </row>
    <row r="2029" spans="1:5" x14ac:dyDescent="0.25">
      <c r="A2029" s="246" t="str">
        <f t="shared" si="31"/>
        <v>91324</v>
      </c>
      <c r="B2029" s="362" t="s">
        <v>2201</v>
      </c>
      <c r="C2029" s="362" t="s">
        <v>9784</v>
      </c>
      <c r="D2029" s="362" t="s">
        <v>8471</v>
      </c>
      <c r="E2029" s="363" t="s">
        <v>30522</v>
      </c>
    </row>
    <row r="2030" spans="1:5" x14ac:dyDescent="0.25">
      <c r="A2030" s="246" t="str">
        <f t="shared" si="31"/>
        <v>91325</v>
      </c>
      <c r="B2030" s="362" t="s">
        <v>2202</v>
      </c>
      <c r="C2030" s="362" t="s">
        <v>9785</v>
      </c>
      <c r="D2030" s="362" t="s">
        <v>8471</v>
      </c>
      <c r="E2030" s="363" t="s">
        <v>30523</v>
      </c>
    </row>
    <row r="2031" spans="1:5" x14ac:dyDescent="0.25">
      <c r="A2031" s="246" t="str">
        <f t="shared" si="31"/>
        <v>91326</v>
      </c>
      <c r="B2031" s="362" t="s">
        <v>2203</v>
      </c>
      <c r="C2031" s="362" t="s">
        <v>9786</v>
      </c>
      <c r="D2031" s="362" t="s">
        <v>8471</v>
      </c>
      <c r="E2031" s="363" t="s">
        <v>30524</v>
      </c>
    </row>
    <row r="2032" spans="1:5" x14ac:dyDescent="0.25">
      <c r="A2032" s="246" t="str">
        <f t="shared" si="31"/>
        <v>91327</v>
      </c>
      <c r="B2032" s="362" t="s">
        <v>2204</v>
      </c>
      <c r="C2032" s="362" t="s">
        <v>9787</v>
      </c>
      <c r="D2032" s="362" t="s">
        <v>8471</v>
      </c>
      <c r="E2032" s="363" t="s">
        <v>30525</v>
      </c>
    </row>
    <row r="2033" spans="1:5" x14ac:dyDescent="0.25">
      <c r="A2033" s="246" t="str">
        <f t="shared" si="31"/>
        <v>91328</v>
      </c>
      <c r="B2033" s="362" t="s">
        <v>2205</v>
      </c>
      <c r="C2033" s="362" t="s">
        <v>9788</v>
      </c>
      <c r="D2033" s="362" t="s">
        <v>8471</v>
      </c>
      <c r="E2033" s="363" t="s">
        <v>30526</v>
      </c>
    </row>
    <row r="2034" spans="1:5" x14ac:dyDescent="0.25">
      <c r="A2034" s="246" t="str">
        <f t="shared" si="31"/>
        <v>91329</v>
      </c>
      <c r="B2034" s="362" t="s">
        <v>2206</v>
      </c>
      <c r="C2034" s="362" t="s">
        <v>9789</v>
      </c>
      <c r="D2034" s="362" t="s">
        <v>8471</v>
      </c>
      <c r="E2034" s="363" t="s">
        <v>30527</v>
      </c>
    </row>
    <row r="2035" spans="1:5" x14ac:dyDescent="0.25">
      <c r="A2035" s="246" t="str">
        <f t="shared" si="31"/>
        <v>91330</v>
      </c>
      <c r="B2035" s="362" t="s">
        <v>2207</v>
      </c>
      <c r="C2035" s="362" t="s">
        <v>9790</v>
      </c>
      <c r="D2035" s="362" t="s">
        <v>8471</v>
      </c>
      <c r="E2035" s="363" t="s">
        <v>30528</v>
      </c>
    </row>
    <row r="2036" spans="1:5" x14ac:dyDescent="0.25">
      <c r="A2036" s="246" t="str">
        <f t="shared" si="31"/>
        <v>91331</v>
      </c>
      <c r="B2036" s="362" t="s">
        <v>2208</v>
      </c>
      <c r="C2036" s="362" t="s">
        <v>9791</v>
      </c>
      <c r="D2036" s="362" t="s">
        <v>8471</v>
      </c>
      <c r="E2036" s="363" t="s">
        <v>30529</v>
      </c>
    </row>
    <row r="2037" spans="1:5" x14ac:dyDescent="0.25">
      <c r="A2037" s="246" t="str">
        <f t="shared" si="31"/>
        <v>91332</v>
      </c>
      <c r="B2037" s="362" t="s">
        <v>2209</v>
      </c>
      <c r="C2037" s="362" t="s">
        <v>9792</v>
      </c>
      <c r="D2037" s="362" t="s">
        <v>8471</v>
      </c>
      <c r="E2037" s="363" t="s">
        <v>30530</v>
      </c>
    </row>
    <row r="2038" spans="1:5" x14ac:dyDescent="0.25">
      <c r="A2038" s="246" t="str">
        <f t="shared" si="31"/>
        <v>91333</v>
      </c>
      <c r="B2038" s="362" t="s">
        <v>2210</v>
      </c>
      <c r="C2038" s="362" t="s">
        <v>9793</v>
      </c>
      <c r="D2038" s="362" t="s">
        <v>8471</v>
      </c>
      <c r="E2038" s="363" t="s">
        <v>30531</v>
      </c>
    </row>
    <row r="2039" spans="1:5" x14ac:dyDescent="0.25">
      <c r="A2039" s="246" t="str">
        <f t="shared" si="31"/>
        <v>91334</v>
      </c>
      <c r="B2039" s="362" t="s">
        <v>2211</v>
      </c>
      <c r="C2039" s="362" t="s">
        <v>9794</v>
      </c>
      <c r="D2039" s="362" t="s">
        <v>8471</v>
      </c>
      <c r="E2039" s="363" t="s">
        <v>30532</v>
      </c>
    </row>
    <row r="2040" spans="1:5" x14ac:dyDescent="0.25">
      <c r="A2040" s="246" t="str">
        <f t="shared" si="31"/>
        <v>91335</v>
      </c>
      <c r="B2040" s="362" t="s">
        <v>2212</v>
      </c>
      <c r="C2040" s="362" t="s">
        <v>9795</v>
      </c>
      <c r="D2040" s="362" t="s">
        <v>8471</v>
      </c>
      <c r="E2040" s="363" t="s">
        <v>30533</v>
      </c>
    </row>
    <row r="2041" spans="1:5" x14ac:dyDescent="0.25">
      <c r="A2041" s="246" t="str">
        <f t="shared" si="31"/>
        <v>91336</v>
      </c>
      <c r="B2041" s="362" t="s">
        <v>2213</v>
      </c>
      <c r="C2041" s="362" t="s">
        <v>9796</v>
      </c>
      <c r="D2041" s="362" t="s">
        <v>8471</v>
      </c>
      <c r="E2041" s="363" t="s">
        <v>30534</v>
      </c>
    </row>
    <row r="2042" spans="1:5" x14ac:dyDescent="0.25">
      <c r="A2042" s="246" t="str">
        <f t="shared" si="31"/>
        <v>91337</v>
      </c>
      <c r="B2042" s="362" t="s">
        <v>2214</v>
      </c>
      <c r="C2042" s="362" t="s">
        <v>9797</v>
      </c>
      <c r="D2042" s="362" t="s">
        <v>8471</v>
      </c>
      <c r="E2042" s="363" t="s">
        <v>30535</v>
      </c>
    </row>
    <row r="2043" spans="1:5" x14ac:dyDescent="0.25">
      <c r="A2043" s="246" t="str">
        <f t="shared" si="31"/>
        <v>100659</v>
      </c>
      <c r="B2043" s="362" t="s">
        <v>5727</v>
      </c>
      <c r="C2043" s="362" t="s">
        <v>9798</v>
      </c>
      <c r="D2043" s="362" t="s">
        <v>8399</v>
      </c>
      <c r="E2043" s="363" t="s">
        <v>12621</v>
      </c>
    </row>
    <row r="2044" spans="1:5" x14ac:dyDescent="0.25">
      <c r="A2044" s="246" t="str">
        <f t="shared" si="31"/>
        <v>100660</v>
      </c>
      <c r="B2044" s="362" t="s">
        <v>5728</v>
      </c>
      <c r="C2044" s="362" t="s">
        <v>9799</v>
      </c>
      <c r="D2044" s="362" t="s">
        <v>8399</v>
      </c>
      <c r="E2044" s="363" t="s">
        <v>16531</v>
      </c>
    </row>
    <row r="2045" spans="1:5" x14ac:dyDescent="0.25">
      <c r="A2045" s="246" t="str">
        <f t="shared" si="31"/>
        <v>100675</v>
      </c>
      <c r="B2045" s="362" t="s">
        <v>5738</v>
      </c>
      <c r="C2045" s="362" t="s">
        <v>9800</v>
      </c>
      <c r="D2045" s="362" t="s">
        <v>8471</v>
      </c>
      <c r="E2045" s="363" t="s">
        <v>30536</v>
      </c>
    </row>
    <row r="2046" spans="1:5" x14ac:dyDescent="0.25">
      <c r="A2046" s="246" t="str">
        <f t="shared" si="31"/>
        <v>100676</v>
      </c>
      <c r="B2046" s="362" t="s">
        <v>5739</v>
      </c>
      <c r="C2046" s="362" t="s">
        <v>9801</v>
      </c>
      <c r="D2046" s="362" t="s">
        <v>8471</v>
      </c>
      <c r="E2046" s="363" t="s">
        <v>30537</v>
      </c>
    </row>
    <row r="2047" spans="1:5" x14ac:dyDescent="0.25">
      <c r="A2047" s="246" t="str">
        <f t="shared" si="31"/>
        <v>100678</v>
      </c>
      <c r="B2047" s="362" t="s">
        <v>5740</v>
      </c>
      <c r="C2047" s="362" t="s">
        <v>9802</v>
      </c>
      <c r="D2047" s="362" t="s">
        <v>8471</v>
      </c>
      <c r="E2047" s="363" t="s">
        <v>30538</v>
      </c>
    </row>
    <row r="2048" spans="1:5" x14ac:dyDescent="0.25">
      <c r="A2048" s="246" t="str">
        <f t="shared" si="31"/>
        <v>100679</v>
      </c>
      <c r="B2048" s="362" t="s">
        <v>5741</v>
      </c>
      <c r="C2048" s="362" t="s">
        <v>9803</v>
      </c>
      <c r="D2048" s="362" t="s">
        <v>8471</v>
      </c>
      <c r="E2048" s="363" t="s">
        <v>30539</v>
      </c>
    </row>
    <row r="2049" spans="1:5" x14ac:dyDescent="0.25">
      <c r="A2049" s="246" t="str">
        <f t="shared" si="31"/>
        <v>100680</v>
      </c>
      <c r="B2049" s="362" t="s">
        <v>5742</v>
      </c>
      <c r="C2049" s="362" t="s">
        <v>9804</v>
      </c>
      <c r="D2049" s="362" t="s">
        <v>8471</v>
      </c>
      <c r="E2049" s="363" t="s">
        <v>30540</v>
      </c>
    </row>
    <row r="2050" spans="1:5" x14ac:dyDescent="0.25">
      <c r="A2050" s="246" t="str">
        <f t="shared" si="31"/>
        <v>100681</v>
      </c>
      <c r="B2050" s="362" t="s">
        <v>5743</v>
      </c>
      <c r="C2050" s="362" t="s">
        <v>9805</v>
      </c>
      <c r="D2050" s="362" t="s">
        <v>8471</v>
      </c>
      <c r="E2050" s="363" t="s">
        <v>30541</v>
      </c>
    </row>
    <row r="2051" spans="1:5" x14ac:dyDescent="0.25">
      <c r="A2051" s="246" t="str">
        <f t="shared" ref="A2051:A2114" si="32">B2051</f>
        <v>100682</v>
      </c>
      <c r="B2051" s="362" t="s">
        <v>5744</v>
      </c>
      <c r="C2051" s="362" t="s">
        <v>9806</v>
      </c>
      <c r="D2051" s="362" t="s">
        <v>8471</v>
      </c>
      <c r="E2051" s="363" t="s">
        <v>30542</v>
      </c>
    </row>
    <row r="2052" spans="1:5" x14ac:dyDescent="0.25">
      <c r="A2052" s="246" t="str">
        <f t="shared" si="32"/>
        <v>100683</v>
      </c>
      <c r="B2052" s="362" t="s">
        <v>5745</v>
      </c>
      <c r="C2052" s="362" t="s">
        <v>9807</v>
      </c>
      <c r="D2052" s="362" t="s">
        <v>8471</v>
      </c>
      <c r="E2052" s="363" t="s">
        <v>30543</v>
      </c>
    </row>
    <row r="2053" spans="1:5" x14ac:dyDescent="0.25">
      <c r="A2053" s="246" t="str">
        <f t="shared" si="32"/>
        <v>100684</v>
      </c>
      <c r="B2053" s="362" t="s">
        <v>5746</v>
      </c>
      <c r="C2053" s="362" t="s">
        <v>9808</v>
      </c>
      <c r="D2053" s="362" t="s">
        <v>8471</v>
      </c>
      <c r="E2053" s="363" t="s">
        <v>30544</v>
      </c>
    </row>
    <row r="2054" spans="1:5" x14ac:dyDescent="0.25">
      <c r="A2054" s="246" t="str">
        <f t="shared" si="32"/>
        <v>100685</v>
      </c>
      <c r="B2054" s="362" t="s">
        <v>5747</v>
      </c>
      <c r="C2054" s="362" t="s">
        <v>9809</v>
      </c>
      <c r="D2054" s="362" t="s">
        <v>8471</v>
      </c>
      <c r="E2054" s="363" t="s">
        <v>30545</v>
      </c>
    </row>
    <row r="2055" spans="1:5" x14ac:dyDescent="0.25">
      <c r="A2055" s="246" t="str">
        <f t="shared" si="32"/>
        <v>100686</v>
      </c>
      <c r="B2055" s="362" t="s">
        <v>5748</v>
      </c>
      <c r="C2055" s="362" t="s">
        <v>9810</v>
      </c>
      <c r="D2055" s="362" t="s">
        <v>8471</v>
      </c>
      <c r="E2055" s="363" t="s">
        <v>30546</v>
      </c>
    </row>
    <row r="2056" spans="1:5" x14ac:dyDescent="0.25">
      <c r="A2056" s="246" t="str">
        <f t="shared" si="32"/>
        <v>100687</v>
      </c>
      <c r="B2056" s="362" t="s">
        <v>5749</v>
      </c>
      <c r="C2056" s="362" t="s">
        <v>9811</v>
      </c>
      <c r="D2056" s="362" t="s">
        <v>8471</v>
      </c>
      <c r="E2056" s="363" t="s">
        <v>30547</v>
      </c>
    </row>
    <row r="2057" spans="1:5" x14ac:dyDescent="0.25">
      <c r="A2057" s="246" t="str">
        <f t="shared" si="32"/>
        <v>100688</v>
      </c>
      <c r="B2057" s="362" t="s">
        <v>5750</v>
      </c>
      <c r="C2057" s="362" t="s">
        <v>9812</v>
      </c>
      <c r="D2057" s="362" t="s">
        <v>8471</v>
      </c>
      <c r="E2057" s="363" t="s">
        <v>21274</v>
      </c>
    </row>
    <row r="2058" spans="1:5" x14ac:dyDescent="0.25">
      <c r="A2058" s="246" t="str">
        <f t="shared" si="32"/>
        <v>100689</v>
      </c>
      <c r="B2058" s="362" t="s">
        <v>5751</v>
      </c>
      <c r="C2058" s="362" t="s">
        <v>9813</v>
      </c>
      <c r="D2058" s="362" t="s">
        <v>8471</v>
      </c>
      <c r="E2058" s="363" t="s">
        <v>30548</v>
      </c>
    </row>
    <row r="2059" spans="1:5" x14ac:dyDescent="0.25">
      <c r="A2059" s="246" t="str">
        <f t="shared" si="32"/>
        <v>100690</v>
      </c>
      <c r="B2059" s="362" t="s">
        <v>5752</v>
      </c>
      <c r="C2059" s="362" t="s">
        <v>9814</v>
      </c>
      <c r="D2059" s="362" t="s">
        <v>8471</v>
      </c>
      <c r="E2059" s="363" t="s">
        <v>30549</v>
      </c>
    </row>
    <row r="2060" spans="1:5" x14ac:dyDescent="0.25">
      <c r="A2060" s="246" t="str">
        <f t="shared" si="32"/>
        <v>100691</v>
      </c>
      <c r="B2060" s="362" t="s">
        <v>5753</v>
      </c>
      <c r="C2060" s="362" t="s">
        <v>9815</v>
      </c>
      <c r="D2060" s="362" t="s">
        <v>8471</v>
      </c>
      <c r="E2060" s="363" t="s">
        <v>30550</v>
      </c>
    </row>
    <row r="2061" spans="1:5" x14ac:dyDescent="0.25">
      <c r="A2061" s="246" t="str">
        <f t="shared" si="32"/>
        <v>100692</v>
      </c>
      <c r="B2061" s="362" t="s">
        <v>5754</v>
      </c>
      <c r="C2061" s="362" t="s">
        <v>9816</v>
      </c>
      <c r="D2061" s="362" t="s">
        <v>8471</v>
      </c>
      <c r="E2061" s="363" t="s">
        <v>30551</v>
      </c>
    </row>
    <row r="2062" spans="1:5" x14ac:dyDescent="0.25">
      <c r="A2062" s="246" t="str">
        <f t="shared" si="32"/>
        <v>100693</v>
      </c>
      <c r="B2062" s="362" t="s">
        <v>5755</v>
      </c>
      <c r="C2062" s="362" t="s">
        <v>9817</v>
      </c>
      <c r="D2062" s="362" t="s">
        <v>8471</v>
      </c>
      <c r="E2062" s="363" t="s">
        <v>30552</v>
      </c>
    </row>
    <row r="2063" spans="1:5" x14ac:dyDescent="0.25">
      <c r="A2063" s="246" t="str">
        <f t="shared" si="32"/>
        <v>100694</v>
      </c>
      <c r="B2063" s="362" t="s">
        <v>5756</v>
      </c>
      <c r="C2063" s="362" t="s">
        <v>9818</v>
      </c>
      <c r="D2063" s="362" t="s">
        <v>8471</v>
      </c>
      <c r="E2063" s="363" t="s">
        <v>30553</v>
      </c>
    </row>
    <row r="2064" spans="1:5" x14ac:dyDescent="0.25">
      <c r="A2064" s="246" t="str">
        <f t="shared" si="32"/>
        <v>100695</v>
      </c>
      <c r="B2064" s="362" t="s">
        <v>5757</v>
      </c>
      <c r="C2064" s="362" t="s">
        <v>9819</v>
      </c>
      <c r="D2064" s="362" t="s">
        <v>8471</v>
      </c>
      <c r="E2064" s="363" t="s">
        <v>30554</v>
      </c>
    </row>
    <row r="2065" spans="1:5" x14ac:dyDescent="0.25">
      <c r="A2065" s="246" t="str">
        <f t="shared" si="32"/>
        <v>100696</v>
      </c>
      <c r="B2065" s="362" t="s">
        <v>5758</v>
      </c>
      <c r="C2065" s="362" t="s">
        <v>9820</v>
      </c>
      <c r="D2065" s="362" t="s">
        <v>8471</v>
      </c>
      <c r="E2065" s="363" t="s">
        <v>30555</v>
      </c>
    </row>
    <row r="2066" spans="1:5" x14ac:dyDescent="0.25">
      <c r="A2066" s="246" t="str">
        <f t="shared" si="32"/>
        <v>100697</v>
      </c>
      <c r="B2066" s="362" t="s">
        <v>5759</v>
      </c>
      <c r="C2066" s="362" t="s">
        <v>9821</v>
      </c>
      <c r="D2066" s="362" t="s">
        <v>8471</v>
      </c>
      <c r="E2066" s="363" t="s">
        <v>20602</v>
      </c>
    </row>
    <row r="2067" spans="1:5" x14ac:dyDescent="0.25">
      <c r="A2067" s="246" t="str">
        <f t="shared" si="32"/>
        <v>100698</v>
      </c>
      <c r="B2067" s="362" t="s">
        <v>5760</v>
      </c>
      <c r="C2067" s="362" t="s">
        <v>9822</v>
      </c>
      <c r="D2067" s="362" t="s">
        <v>8471</v>
      </c>
      <c r="E2067" s="363" t="s">
        <v>30556</v>
      </c>
    </row>
    <row r="2068" spans="1:5" x14ac:dyDescent="0.25">
      <c r="A2068" s="246" t="str">
        <f t="shared" si="32"/>
        <v>100699</v>
      </c>
      <c r="B2068" s="362" t="s">
        <v>5761</v>
      </c>
      <c r="C2068" s="362" t="s">
        <v>9823</v>
      </c>
      <c r="D2068" s="362" t="s">
        <v>8471</v>
      </c>
      <c r="E2068" s="363" t="s">
        <v>16601</v>
      </c>
    </row>
    <row r="2069" spans="1:5" x14ac:dyDescent="0.25">
      <c r="A2069" s="246" t="str">
        <f t="shared" si="32"/>
        <v>100700</v>
      </c>
      <c r="B2069" s="362" t="s">
        <v>5762</v>
      </c>
      <c r="C2069" s="362" t="s">
        <v>9824</v>
      </c>
      <c r="D2069" s="362" t="s">
        <v>8471</v>
      </c>
      <c r="E2069" s="363" t="s">
        <v>30557</v>
      </c>
    </row>
    <row r="2070" spans="1:5" x14ac:dyDescent="0.25">
      <c r="A2070" s="246" t="str">
        <f t="shared" si="32"/>
        <v>100712</v>
      </c>
      <c r="B2070" s="362" t="s">
        <v>5773</v>
      </c>
      <c r="C2070" s="362" t="s">
        <v>9825</v>
      </c>
      <c r="D2070" s="362" t="s">
        <v>8471</v>
      </c>
      <c r="E2070" s="363" t="s">
        <v>30558</v>
      </c>
    </row>
    <row r="2071" spans="1:5" x14ac:dyDescent="0.25">
      <c r="A2071" s="246" t="str">
        <f t="shared" si="32"/>
        <v>100665</v>
      </c>
      <c r="B2071" s="362" t="s">
        <v>5729</v>
      </c>
      <c r="C2071" s="362" t="s">
        <v>9826</v>
      </c>
      <c r="D2071" s="362" t="s">
        <v>8619</v>
      </c>
      <c r="E2071" s="363" t="s">
        <v>30559</v>
      </c>
    </row>
    <row r="2072" spans="1:5" x14ac:dyDescent="0.25">
      <c r="A2072" s="246" t="str">
        <f t="shared" si="32"/>
        <v>100666</v>
      </c>
      <c r="B2072" s="362" t="s">
        <v>5730</v>
      </c>
      <c r="C2072" s="362" t="s">
        <v>9827</v>
      </c>
      <c r="D2072" s="362" t="s">
        <v>8619</v>
      </c>
      <c r="E2072" s="363" t="s">
        <v>30560</v>
      </c>
    </row>
    <row r="2073" spans="1:5" x14ac:dyDescent="0.25">
      <c r="A2073" s="246" t="str">
        <f t="shared" si="32"/>
        <v>100667</v>
      </c>
      <c r="B2073" s="362" t="s">
        <v>5731</v>
      </c>
      <c r="C2073" s="362" t="s">
        <v>9828</v>
      </c>
      <c r="D2073" s="362" t="s">
        <v>8619</v>
      </c>
      <c r="E2073" s="363" t="s">
        <v>30561</v>
      </c>
    </row>
    <row r="2074" spans="1:5" x14ac:dyDescent="0.25">
      <c r="A2074" s="246" t="str">
        <f t="shared" si="32"/>
        <v>100668</v>
      </c>
      <c r="B2074" s="362" t="s">
        <v>5732</v>
      </c>
      <c r="C2074" s="362" t="s">
        <v>9829</v>
      </c>
      <c r="D2074" s="362" t="s">
        <v>8619</v>
      </c>
      <c r="E2074" s="363" t="s">
        <v>30562</v>
      </c>
    </row>
    <row r="2075" spans="1:5" x14ac:dyDescent="0.25">
      <c r="A2075" s="246" t="str">
        <f t="shared" si="32"/>
        <v>100669</v>
      </c>
      <c r="B2075" s="362" t="s">
        <v>5733</v>
      </c>
      <c r="C2075" s="362" t="s">
        <v>9830</v>
      </c>
      <c r="D2075" s="362" t="s">
        <v>8619</v>
      </c>
      <c r="E2075" s="363" t="s">
        <v>30563</v>
      </c>
    </row>
    <row r="2076" spans="1:5" x14ac:dyDescent="0.25">
      <c r="A2076" s="246" t="str">
        <f t="shared" si="32"/>
        <v>100670</v>
      </c>
      <c r="B2076" s="362" t="s">
        <v>5734</v>
      </c>
      <c r="C2076" s="362" t="s">
        <v>9831</v>
      </c>
      <c r="D2076" s="362" t="s">
        <v>8619</v>
      </c>
      <c r="E2076" s="363" t="s">
        <v>30564</v>
      </c>
    </row>
    <row r="2077" spans="1:5" x14ac:dyDescent="0.25">
      <c r="A2077" s="246" t="str">
        <f t="shared" si="32"/>
        <v>100671</v>
      </c>
      <c r="B2077" s="362" t="s">
        <v>5735</v>
      </c>
      <c r="C2077" s="362" t="s">
        <v>9832</v>
      </c>
      <c r="D2077" s="362" t="s">
        <v>8619</v>
      </c>
      <c r="E2077" s="363" t="s">
        <v>30565</v>
      </c>
    </row>
    <row r="2078" spans="1:5" x14ac:dyDescent="0.25">
      <c r="A2078" s="246" t="str">
        <f t="shared" si="32"/>
        <v>100672</v>
      </c>
      <c r="B2078" s="362" t="s">
        <v>5736</v>
      </c>
      <c r="C2078" s="362" t="s">
        <v>9833</v>
      </c>
      <c r="D2078" s="362" t="s">
        <v>8619</v>
      </c>
      <c r="E2078" s="363" t="s">
        <v>30566</v>
      </c>
    </row>
    <row r="2079" spans="1:5" x14ac:dyDescent="0.25">
      <c r="A2079" s="246" t="str">
        <f t="shared" si="32"/>
        <v>100701</v>
      </c>
      <c r="B2079" s="362" t="s">
        <v>5763</v>
      </c>
      <c r="C2079" s="362" t="s">
        <v>9834</v>
      </c>
      <c r="D2079" s="362" t="s">
        <v>8619</v>
      </c>
      <c r="E2079" s="363" t="s">
        <v>30567</v>
      </c>
    </row>
    <row r="2080" spans="1:5" x14ac:dyDescent="0.25">
      <c r="A2080" s="246" t="str">
        <f t="shared" si="32"/>
        <v>94559</v>
      </c>
      <c r="B2080" s="362" t="s">
        <v>3594</v>
      </c>
      <c r="C2080" s="362" t="s">
        <v>9835</v>
      </c>
      <c r="D2080" s="362" t="s">
        <v>8619</v>
      </c>
      <c r="E2080" s="363" t="s">
        <v>30568</v>
      </c>
    </row>
    <row r="2081" spans="1:5" x14ac:dyDescent="0.25">
      <c r="A2081" s="246" t="str">
        <f t="shared" si="32"/>
        <v>94562</v>
      </c>
      <c r="B2081" s="362" t="s">
        <v>3595</v>
      </c>
      <c r="C2081" s="362" t="s">
        <v>9836</v>
      </c>
      <c r="D2081" s="362" t="s">
        <v>8619</v>
      </c>
      <c r="E2081" s="363" t="s">
        <v>30569</v>
      </c>
    </row>
    <row r="2082" spans="1:5" x14ac:dyDescent="0.25">
      <c r="A2082" s="246" t="str">
        <f t="shared" si="32"/>
        <v>94587</v>
      </c>
      <c r="B2082" s="362" t="s">
        <v>3601</v>
      </c>
      <c r="C2082" s="362" t="s">
        <v>9837</v>
      </c>
      <c r="D2082" s="362" t="s">
        <v>8399</v>
      </c>
      <c r="E2082" s="363" t="s">
        <v>30570</v>
      </c>
    </row>
    <row r="2083" spans="1:5" x14ac:dyDescent="0.25">
      <c r="A2083" s="246" t="str">
        <f t="shared" si="32"/>
        <v>94588</v>
      </c>
      <c r="B2083" s="362" t="s">
        <v>3602</v>
      </c>
      <c r="C2083" s="362" t="s">
        <v>9838</v>
      </c>
      <c r="D2083" s="362" t="s">
        <v>8399</v>
      </c>
      <c r="E2083" s="363" t="s">
        <v>15693</v>
      </c>
    </row>
    <row r="2084" spans="1:5" x14ac:dyDescent="0.25">
      <c r="A2084" s="246" t="str">
        <f t="shared" si="32"/>
        <v>99837</v>
      </c>
      <c r="B2084" s="362" t="s">
        <v>5266</v>
      </c>
      <c r="C2084" s="362" t="s">
        <v>18330</v>
      </c>
      <c r="D2084" s="362" t="s">
        <v>8399</v>
      </c>
      <c r="E2084" s="363" t="s">
        <v>21108</v>
      </c>
    </row>
    <row r="2085" spans="1:5" x14ac:dyDescent="0.25">
      <c r="A2085" s="246" t="str">
        <f t="shared" si="32"/>
        <v>99839</v>
      </c>
      <c r="B2085" s="362" t="s">
        <v>5267</v>
      </c>
      <c r="C2085" s="362" t="s">
        <v>18331</v>
      </c>
      <c r="D2085" s="362" t="s">
        <v>8399</v>
      </c>
      <c r="E2085" s="363" t="s">
        <v>30571</v>
      </c>
    </row>
    <row r="2086" spans="1:5" x14ac:dyDescent="0.25">
      <c r="A2086" s="246" t="str">
        <f t="shared" si="32"/>
        <v>99841</v>
      </c>
      <c r="B2086" s="362" t="s">
        <v>5268</v>
      </c>
      <c r="C2086" s="362" t="s">
        <v>18332</v>
      </c>
      <c r="D2086" s="362" t="s">
        <v>8399</v>
      </c>
      <c r="E2086" s="363" t="s">
        <v>30572</v>
      </c>
    </row>
    <row r="2087" spans="1:5" x14ac:dyDescent="0.25">
      <c r="A2087" s="246" t="str">
        <f t="shared" si="32"/>
        <v>99855</v>
      </c>
      <c r="B2087" s="362" t="s">
        <v>5269</v>
      </c>
      <c r="C2087" s="362" t="s">
        <v>18333</v>
      </c>
      <c r="D2087" s="362" t="s">
        <v>8399</v>
      </c>
      <c r="E2087" s="363" t="s">
        <v>30573</v>
      </c>
    </row>
    <row r="2088" spans="1:5" x14ac:dyDescent="0.25">
      <c r="A2088" s="246" t="str">
        <f t="shared" si="32"/>
        <v>99857</v>
      </c>
      <c r="B2088" s="362" t="s">
        <v>5270</v>
      </c>
      <c r="C2088" s="362" t="s">
        <v>18334</v>
      </c>
      <c r="D2088" s="362" t="s">
        <v>8399</v>
      </c>
      <c r="E2088" s="363" t="s">
        <v>30574</v>
      </c>
    </row>
    <row r="2089" spans="1:5" x14ac:dyDescent="0.25">
      <c r="A2089" s="246" t="str">
        <f t="shared" si="32"/>
        <v>99861</v>
      </c>
      <c r="B2089" s="362" t="s">
        <v>5271</v>
      </c>
      <c r="C2089" s="362" t="s">
        <v>5272</v>
      </c>
      <c r="D2089" s="362" t="s">
        <v>8619</v>
      </c>
      <c r="E2089" s="363" t="s">
        <v>30575</v>
      </c>
    </row>
    <row r="2090" spans="1:5" x14ac:dyDescent="0.25">
      <c r="A2090" s="246" t="str">
        <f t="shared" si="32"/>
        <v>99862</v>
      </c>
      <c r="B2090" s="362" t="s">
        <v>5273</v>
      </c>
      <c r="C2090" s="362" t="s">
        <v>5274</v>
      </c>
      <c r="D2090" s="362" t="s">
        <v>8619</v>
      </c>
      <c r="E2090" s="363" t="s">
        <v>30576</v>
      </c>
    </row>
    <row r="2091" spans="1:5" x14ac:dyDescent="0.25">
      <c r="A2091" s="246" t="str">
        <f t="shared" si="32"/>
        <v>90838</v>
      </c>
      <c r="B2091" s="362" t="s">
        <v>2052</v>
      </c>
      <c r="C2091" s="362" t="s">
        <v>9839</v>
      </c>
      <c r="D2091" s="362" t="s">
        <v>8471</v>
      </c>
      <c r="E2091" s="363" t="s">
        <v>30577</v>
      </c>
    </row>
    <row r="2092" spans="1:5" x14ac:dyDescent="0.25">
      <c r="A2092" s="246" t="str">
        <f t="shared" si="32"/>
        <v>91338</v>
      </c>
      <c r="B2092" s="362" t="s">
        <v>2215</v>
      </c>
      <c r="C2092" s="362" t="s">
        <v>9840</v>
      </c>
      <c r="D2092" s="362" t="s">
        <v>8619</v>
      </c>
      <c r="E2092" s="363" t="s">
        <v>30578</v>
      </c>
    </row>
    <row r="2093" spans="1:5" x14ac:dyDescent="0.25">
      <c r="A2093" s="246" t="str">
        <f t="shared" si="32"/>
        <v>91341</v>
      </c>
      <c r="B2093" s="362" t="s">
        <v>2216</v>
      </c>
      <c r="C2093" s="362" t="s">
        <v>9841</v>
      </c>
      <c r="D2093" s="362" t="s">
        <v>8619</v>
      </c>
      <c r="E2093" s="363" t="s">
        <v>30579</v>
      </c>
    </row>
    <row r="2094" spans="1:5" x14ac:dyDescent="0.25">
      <c r="A2094" s="246" t="str">
        <f t="shared" si="32"/>
        <v>94805</v>
      </c>
      <c r="B2094" s="362" t="s">
        <v>3733</v>
      </c>
      <c r="C2094" s="362" t="s">
        <v>9842</v>
      </c>
      <c r="D2094" s="362" t="s">
        <v>8471</v>
      </c>
      <c r="E2094" s="363" t="s">
        <v>30580</v>
      </c>
    </row>
    <row r="2095" spans="1:5" x14ac:dyDescent="0.25">
      <c r="A2095" s="246" t="str">
        <f t="shared" si="32"/>
        <v>94806</v>
      </c>
      <c r="B2095" s="362" t="s">
        <v>3734</v>
      </c>
      <c r="C2095" s="362" t="s">
        <v>9843</v>
      </c>
      <c r="D2095" s="362" t="s">
        <v>8471</v>
      </c>
      <c r="E2095" s="363" t="s">
        <v>30581</v>
      </c>
    </row>
    <row r="2096" spans="1:5" x14ac:dyDescent="0.25">
      <c r="A2096" s="246" t="str">
        <f t="shared" si="32"/>
        <v>94807</v>
      </c>
      <c r="B2096" s="362" t="s">
        <v>3735</v>
      </c>
      <c r="C2096" s="362" t="s">
        <v>9844</v>
      </c>
      <c r="D2096" s="362" t="s">
        <v>8471</v>
      </c>
      <c r="E2096" s="363" t="s">
        <v>30582</v>
      </c>
    </row>
    <row r="2097" spans="1:5" x14ac:dyDescent="0.25">
      <c r="A2097" s="246" t="str">
        <f t="shared" si="32"/>
        <v>100702</v>
      </c>
      <c r="B2097" s="362" t="s">
        <v>5764</v>
      </c>
      <c r="C2097" s="362" t="s">
        <v>9845</v>
      </c>
      <c r="D2097" s="362" t="s">
        <v>8619</v>
      </c>
      <c r="E2097" s="363" t="s">
        <v>30583</v>
      </c>
    </row>
    <row r="2098" spans="1:5" x14ac:dyDescent="0.25">
      <c r="A2098" s="246" t="str">
        <f t="shared" si="32"/>
        <v>102188</v>
      </c>
      <c r="B2098" s="362" t="s">
        <v>9846</v>
      </c>
      <c r="C2098" s="362" t="s">
        <v>9847</v>
      </c>
      <c r="D2098" s="362" t="s">
        <v>8471</v>
      </c>
      <c r="E2098" s="363" t="s">
        <v>30584</v>
      </c>
    </row>
    <row r="2099" spans="1:5" x14ac:dyDescent="0.25">
      <c r="A2099" s="246" t="str">
        <f t="shared" si="32"/>
        <v>102189</v>
      </c>
      <c r="B2099" s="362" t="s">
        <v>9848</v>
      </c>
      <c r="C2099" s="362" t="s">
        <v>9849</v>
      </c>
      <c r="D2099" s="362" t="s">
        <v>8471</v>
      </c>
      <c r="E2099" s="363" t="s">
        <v>30585</v>
      </c>
    </row>
    <row r="2100" spans="1:5" x14ac:dyDescent="0.25">
      <c r="A2100" s="246" t="str">
        <f t="shared" si="32"/>
        <v>100703</v>
      </c>
      <c r="B2100" s="362" t="s">
        <v>5765</v>
      </c>
      <c r="C2100" s="362" t="s">
        <v>9850</v>
      </c>
      <c r="D2100" s="362" t="s">
        <v>8471</v>
      </c>
      <c r="E2100" s="363" t="s">
        <v>30586</v>
      </c>
    </row>
    <row r="2101" spans="1:5" x14ac:dyDescent="0.25">
      <c r="A2101" s="246" t="str">
        <f t="shared" si="32"/>
        <v>100704</v>
      </c>
      <c r="B2101" s="362" t="s">
        <v>5766</v>
      </c>
      <c r="C2101" s="362" t="s">
        <v>9851</v>
      </c>
      <c r="D2101" s="362" t="s">
        <v>8471</v>
      </c>
      <c r="E2101" s="363" t="s">
        <v>30587</v>
      </c>
    </row>
    <row r="2102" spans="1:5" x14ac:dyDescent="0.25">
      <c r="A2102" s="246" t="str">
        <f t="shared" si="32"/>
        <v>100705</v>
      </c>
      <c r="B2102" s="362" t="s">
        <v>5767</v>
      </c>
      <c r="C2102" s="362" t="s">
        <v>9852</v>
      </c>
      <c r="D2102" s="362" t="s">
        <v>8471</v>
      </c>
      <c r="E2102" s="363" t="s">
        <v>30588</v>
      </c>
    </row>
    <row r="2103" spans="1:5" x14ac:dyDescent="0.25">
      <c r="A2103" s="246" t="str">
        <f t="shared" si="32"/>
        <v>100706</v>
      </c>
      <c r="B2103" s="362" t="s">
        <v>5768</v>
      </c>
      <c r="C2103" s="362" t="s">
        <v>9853</v>
      </c>
      <c r="D2103" s="362" t="s">
        <v>8471</v>
      </c>
      <c r="E2103" s="363" t="s">
        <v>25271</v>
      </c>
    </row>
    <row r="2104" spans="1:5" x14ac:dyDescent="0.25">
      <c r="A2104" s="246" t="str">
        <f t="shared" si="32"/>
        <v>100707</v>
      </c>
      <c r="B2104" s="362" t="s">
        <v>5769</v>
      </c>
      <c r="C2104" s="362" t="s">
        <v>9854</v>
      </c>
      <c r="D2104" s="362" t="s">
        <v>8471</v>
      </c>
      <c r="E2104" s="363" t="s">
        <v>30589</v>
      </c>
    </row>
    <row r="2105" spans="1:5" x14ac:dyDescent="0.25">
      <c r="A2105" s="246" t="str">
        <f t="shared" si="32"/>
        <v>100708</v>
      </c>
      <c r="B2105" s="362" t="s">
        <v>5770</v>
      </c>
      <c r="C2105" s="362" t="s">
        <v>9855</v>
      </c>
      <c r="D2105" s="362" t="s">
        <v>8471</v>
      </c>
      <c r="E2105" s="363" t="s">
        <v>30590</v>
      </c>
    </row>
    <row r="2106" spans="1:5" x14ac:dyDescent="0.25">
      <c r="A2106" s="246" t="str">
        <f t="shared" si="32"/>
        <v>100709</v>
      </c>
      <c r="B2106" s="362" t="s">
        <v>5771</v>
      </c>
      <c r="C2106" s="362" t="s">
        <v>9856</v>
      </c>
      <c r="D2106" s="362" t="s">
        <v>8471</v>
      </c>
      <c r="E2106" s="363" t="s">
        <v>29549</v>
      </c>
    </row>
    <row r="2107" spans="1:5" x14ac:dyDescent="0.25">
      <c r="A2107" s="246" t="str">
        <f t="shared" si="32"/>
        <v>100710</v>
      </c>
      <c r="B2107" s="362" t="s">
        <v>5772</v>
      </c>
      <c r="C2107" s="362" t="s">
        <v>9857</v>
      </c>
      <c r="D2107" s="362" t="s">
        <v>8471</v>
      </c>
      <c r="E2107" s="363" t="s">
        <v>30591</v>
      </c>
    </row>
    <row r="2108" spans="1:5" x14ac:dyDescent="0.25">
      <c r="A2108" s="246" t="str">
        <f t="shared" si="32"/>
        <v>102151</v>
      </c>
      <c r="B2108" s="362" t="s">
        <v>9858</v>
      </c>
      <c r="C2108" s="362" t="s">
        <v>9859</v>
      </c>
      <c r="D2108" s="362" t="s">
        <v>8619</v>
      </c>
      <c r="E2108" s="363" t="s">
        <v>30592</v>
      </c>
    </row>
    <row r="2109" spans="1:5" x14ac:dyDescent="0.25">
      <c r="A2109" s="246" t="str">
        <f t="shared" si="32"/>
        <v>102152</v>
      </c>
      <c r="B2109" s="362" t="s">
        <v>9860</v>
      </c>
      <c r="C2109" s="362" t="s">
        <v>9861</v>
      </c>
      <c r="D2109" s="362" t="s">
        <v>8619</v>
      </c>
      <c r="E2109" s="363" t="s">
        <v>16457</v>
      </c>
    </row>
    <row r="2110" spans="1:5" x14ac:dyDescent="0.25">
      <c r="A2110" s="246" t="str">
        <f t="shared" si="32"/>
        <v>102153</v>
      </c>
      <c r="B2110" s="362" t="s">
        <v>9862</v>
      </c>
      <c r="C2110" s="362" t="s">
        <v>9863</v>
      </c>
      <c r="D2110" s="362" t="s">
        <v>8619</v>
      </c>
      <c r="E2110" s="363" t="s">
        <v>30593</v>
      </c>
    </row>
    <row r="2111" spans="1:5" x14ac:dyDescent="0.25">
      <c r="A2111" s="246" t="str">
        <f t="shared" si="32"/>
        <v>102154</v>
      </c>
      <c r="B2111" s="362" t="s">
        <v>9864</v>
      </c>
      <c r="C2111" s="362" t="s">
        <v>9865</v>
      </c>
      <c r="D2111" s="362" t="s">
        <v>8619</v>
      </c>
      <c r="E2111" s="363" t="s">
        <v>30594</v>
      </c>
    </row>
    <row r="2112" spans="1:5" x14ac:dyDescent="0.25">
      <c r="A2112" s="246" t="str">
        <f t="shared" si="32"/>
        <v>102155</v>
      </c>
      <c r="B2112" s="362" t="s">
        <v>9866</v>
      </c>
      <c r="C2112" s="362" t="s">
        <v>9867</v>
      </c>
      <c r="D2112" s="362" t="s">
        <v>8619</v>
      </c>
      <c r="E2112" s="363" t="s">
        <v>30595</v>
      </c>
    </row>
    <row r="2113" spans="1:5" x14ac:dyDescent="0.25">
      <c r="A2113" s="246" t="str">
        <f t="shared" si="32"/>
        <v>102156</v>
      </c>
      <c r="B2113" s="362" t="s">
        <v>9868</v>
      </c>
      <c r="C2113" s="362" t="s">
        <v>9869</v>
      </c>
      <c r="D2113" s="362" t="s">
        <v>8619</v>
      </c>
      <c r="E2113" s="363" t="s">
        <v>20065</v>
      </c>
    </row>
    <row r="2114" spans="1:5" x14ac:dyDescent="0.25">
      <c r="A2114" s="246" t="str">
        <f t="shared" si="32"/>
        <v>102157</v>
      </c>
      <c r="B2114" s="362" t="s">
        <v>9870</v>
      </c>
      <c r="C2114" s="362" t="s">
        <v>9871</v>
      </c>
      <c r="D2114" s="362" t="s">
        <v>8619</v>
      </c>
      <c r="E2114" s="363" t="s">
        <v>30596</v>
      </c>
    </row>
    <row r="2115" spans="1:5" x14ac:dyDescent="0.25">
      <c r="A2115" s="246" t="str">
        <f t="shared" ref="A2115:A2178" si="33">B2115</f>
        <v>102158</v>
      </c>
      <c r="B2115" s="362" t="s">
        <v>9872</v>
      </c>
      <c r="C2115" s="362" t="s">
        <v>9873</v>
      </c>
      <c r="D2115" s="362" t="s">
        <v>8619</v>
      </c>
      <c r="E2115" s="363" t="s">
        <v>30597</v>
      </c>
    </row>
    <row r="2116" spans="1:5" x14ac:dyDescent="0.25">
      <c r="A2116" s="246" t="str">
        <f t="shared" si="33"/>
        <v>102159</v>
      </c>
      <c r="B2116" s="362" t="s">
        <v>9874</v>
      </c>
      <c r="C2116" s="362" t="s">
        <v>9875</v>
      </c>
      <c r="D2116" s="362" t="s">
        <v>8619</v>
      </c>
      <c r="E2116" s="363" t="s">
        <v>30598</v>
      </c>
    </row>
    <row r="2117" spans="1:5" x14ac:dyDescent="0.25">
      <c r="A2117" s="246" t="str">
        <f t="shared" si="33"/>
        <v>102160</v>
      </c>
      <c r="B2117" s="362" t="s">
        <v>9876</v>
      </c>
      <c r="C2117" s="362" t="s">
        <v>9877</v>
      </c>
      <c r="D2117" s="362" t="s">
        <v>8619</v>
      </c>
      <c r="E2117" s="363" t="s">
        <v>20052</v>
      </c>
    </row>
    <row r="2118" spans="1:5" x14ac:dyDescent="0.25">
      <c r="A2118" s="246" t="str">
        <f t="shared" si="33"/>
        <v>102161</v>
      </c>
      <c r="B2118" s="362" t="s">
        <v>9878</v>
      </c>
      <c r="C2118" s="362" t="s">
        <v>18491</v>
      </c>
      <c r="D2118" s="362" t="s">
        <v>8619</v>
      </c>
      <c r="E2118" s="363" t="s">
        <v>30599</v>
      </c>
    </row>
    <row r="2119" spans="1:5" x14ac:dyDescent="0.25">
      <c r="A2119" s="246" t="str">
        <f t="shared" si="33"/>
        <v>102162</v>
      </c>
      <c r="B2119" s="362" t="s">
        <v>9879</v>
      </c>
      <c r="C2119" s="362" t="s">
        <v>18492</v>
      </c>
      <c r="D2119" s="362" t="s">
        <v>8619</v>
      </c>
      <c r="E2119" s="363" t="s">
        <v>30600</v>
      </c>
    </row>
    <row r="2120" spans="1:5" x14ac:dyDescent="0.25">
      <c r="A2120" s="246" t="str">
        <f t="shared" si="33"/>
        <v>102163</v>
      </c>
      <c r="B2120" s="362" t="s">
        <v>9880</v>
      </c>
      <c r="C2120" s="362" t="s">
        <v>18493</v>
      </c>
      <c r="D2120" s="362" t="s">
        <v>8619</v>
      </c>
      <c r="E2120" s="363" t="s">
        <v>30601</v>
      </c>
    </row>
    <row r="2121" spans="1:5" x14ac:dyDescent="0.25">
      <c r="A2121" s="246" t="str">
        <f t="shared" si="33"/>
        <v>102164</v>
      </c>
      <c r="B2121" s="362" t="s">
        <v>9881</v>
      </c>
      <c r="C2121" s="362" t="s">
        <v>18494</v>
      </c>
      <c r="D2121" s="362" t="s">
        <v>8619</v>
      </c>
      <c r="E2121" s="363" t="s">
        <v>19893</v>
      </c>
    </row>
    <row r="2122" spans="1:5" x14ac:dyDescent="0.25">
      <c r="A2122" s="246" t="str">
        <f t="shared" si="33"/>
        <v>102165</v>
      </c>
      <c r="B2122" s="362" t="s">
        <v>9882</v>
      </c>
      <c r="C2122" s="362" t="s">
        <v>18495</v>
      </c>
      <c r="D2122" s="362" t="s">
        <v>8619</v>
      </c>
      <c r="E2122" s="363" t="s">
        <v>30602</v>
      </c>
    </row>
    <row r="2123" spans="1:5" x14ac:dyDescent="0.25">
      <c r="A2123" s="246" t="str">
        <f t="shared" si="33"/>
        <v>102166</v>
      </c>
      <c r="B2123" s="362" t="s">
        <v>9883</v>
      </c>
      <c r="C2123" s="362" t="s">
        <v>18496</v>
      </c>
      <c r="D2123" s="362" t="s">
        <v>8619</v>
      </c>
      <c r="E2123" s="363" t="s">
        <v>30603</v>
      </c>
    </row>
    <row r="2124" spans="1:5" x14ac:dyDescent="0.25">
      <c r="A2124" s="246" t="str">
        <f t="shared" si="33"/>
        <v>102167</v>
      </c>
      <c r="B2124" s="362" t="s">
        <v>9884</v>
      </c>
      <c r="C2124" s="362" t="s">
        <v>18497</v>
      </c>
      <c r="D2124" s="362" t="s">
        <v>8619</v>
      </c>
      <c r="E2124" s="363" t="s">
        <v>30604</v>
      </c>
    </row>
    <row r="2125" spans="1:5" x14ac:dyDescent="0.25">
      <c r="A2125" s="246" t="str">
        <f t="shared" si="33"/>
        <v>102168</v>
      </c>
      <c r="B2125" s="362" t="s">
        <v>9885</v>
      </c>
      <c r="C2125" s="362" t="s">
        <v>18498</v>
      </c>
      <c r="D2125" s="362" t="s">
        <v>8619</v>
      </c>
      <c r="E2125" s="363" t="s">
        <v>30605</v>
      </c>
    </row>
    <row r="2126" spans="1:5" x14ac:dyDescent="0.25">
      <c r="A2126" s="246" t="str">
        <f t="shared" si="33"/>
        <v>102169</v>
      </c>
      <c r="B2126" s="362" t="s">
        <v>9886</v>
      </c>
      <c r="C2126" s="362" t="s">
        <v>18499</v>
      </c>
      <c r="D2126" s="362" t="s">
        <v>8619</v>
      </c>
      <c r="E2126" s="363" t="s">
        <v>30606</v>
      </c>
    </row>
    <row r="2127" spans="1:5" x14ac:dyDescent="0.25">
      <c r="A2127" s="246" t="str">
        <f t="shared" si="33"/>
        <v>102170</v>
      </c>
      <c r="B2127" s="362" t="s">
        <v>9887</v>
      </c>
      <c r="C2127" s="362" t="s">
        <v>18500</v>
      </c>
      <c r="D2127" s="362" t="s">
        <v>8619</v>
      </c>
      <c r="E2127" s="363" t="s">
        <v>30607</v>
      </c>
    </row>
    <row r="2128" spans="1:5" x14ac:dyDescent="0.25">
      <c r="A2128" s="246" t="str">
        <f t="shared" si="33"/>
        <v>102171</v>
      </c>
      <c r="B2128" s="362" t="s">
        <v>9888</v>
      </c>
      <c r="C2128" s="362" t="s">
        <v>18501</v>
      </c>
      <c r="D2128" s="362" t="s">
        <v>8619</v>
      </c>
      <c r="E2128" s="363" t="s">
        <v>30608</v>
      </c>
    </row>
    <row r="2129" spans="1:5" x14ac:dyDescent="0.25">
      <c r="A2129" s="246" t="str">
        <f t="shared" si="33"/>
        <v>102172</v>
      </c>
      <c r="B2129" s="362" t="s">
        <v>9889</v>
      </c>
      <c r="C2129" s="362" t="s">
        <v>18502</v>
      </c>
      <c r="D2129" s="362" t="s">
        <v>8619</v>
      </c>
      <c r="E2129" s="363" t="s">
        <v>30609</v>
      </c>
    </row>
    <row r="2130" spans="1:5" x14ac:dyDescent="0.25">
      <c r="A2130" s="246" t="str">
        <f t="shared" si="33"/>
        <v>102176</v>
      </c>
      <c r="B2130" s="362" t="s">
        <v>9890</v>
      </c>
      <c r="C2130" s="362" t="s">
        <v>18503</v>
      </c>
      <c r="D2130" s="362" t="s">
        <v>8619</v>
      </c>
      <c r="E2130" s="363" t="s">
        <v>30610</v>
      </c>
    </row>
    <row r="2131" spans="1:5" x14ac:dyDescent="0.25">
      <c r="A2131" s="246" t="str">
        <f t="shared" si="33"/>
        <v>102177</v>
      </c>
      <c r="B2131" s="362" t="s">
        <v>9891</v>
      </c>
      <c r="C2131" s="362" t="s">
        <v>18504</v>
      </c>
      <c r="D2131" s="362" t="s">
        <v>8619</v>
      </c>
      <c r="E2131" s="363" t="s">
        <v>30611</v>
      </c>
    </row>
    <row r="2132" spans="1:5" x14ac:dyDescent="0.25">
      <c r="A2132" s="246" t="str">
        <f t="shared" si="33"/>
        <v>102178</v>
      </c>
      <c r="B2132" s="362" t="s">
        <v>9892</v>
      </c>
      <c r="C2132" s="362" t="s">
        <v>18505</v>
      </c>
      <c r="D2132" s="362" t="s">
        <v>8619</v>
      </c>
      <c r="E2132" s="363" t="s">
        <v>30612</v>
      </c>
    </row>
    <row r="2133" spans="1:5" x14ac:dyDescent="0.25">
      <c r="A2133" s="246" t="str">
        <f t="shared" si="33"/>
        <v>102179</v>
      </c>
      <c r="B2133" s="362" t="s">
        <v>9893</v>
      </c>
      <c r="C2133" s="362" t="s">
        <v>18506</v>
      </c>
      <c r="D2133" s="362" t="s">
        <v>8619</v>
      </c>
      <c r="E2133" s="363" t="s">
        <v>30613</v>
      </c>
    </row>
    <row r="2134" spans="1:5" x14ac:dyDescent="0.25">
      <c r="A2134" s="246" t="str">
        <f t="shared" si="33"/>
        <v>102180</v>
      </c>
      <c r="B2134" s="362" t="s">
        <v>9894</v>
      </c>
      <c r="C2134" s="362" t="s">
        <v>18507</v>
      </c>
      <c r="D2134" s="362" t="s">
        <v>8619</v>
      </c>
      <c r="E2134" s="363" t="s">
        <v>20814</v>
      </c>
    </row>
    <row r="2135" spans="1:5" x14ac:dyDescent="0.25">
      <c r="A2135" s="246" t="str">
        <f t="shared" si="33"/>
        <v>102181</v>
      </c>
      <c r="B2135" s="362" t="s">
        <v>9895</v>
      </c>
      <c r="C2135" s="362" t="s">
        <v>18508</v>
      </c>
      <c r="D2135" s="362" t="s">
        <v>8619</v>
      </c>
      <c r="E2135" s="363" t="s">
        <v>30614</v>
      </c>
    </row>
    <row r="2136" spans="1:5" x14ac:dyDescent="0.25">
      <c r="A2136" s="246" t="str">
        <f t="shared" si="33"/>
        <v>102182</v>
      </c>
      <c r="B2136" s="362" t="s">
        <v>9896</v>
      </c>
      <c r="C2136" s="362" t="s">
        <v>9897</v>
      </c>
      <c r="D2136" s="362" t="s">
        <v>8471</v>
      </c>
      <c r="E2136" s="363" t="s">
        <v>30615</v>
      </c>
    </row>
    <row r="2137" spans="1:5" x14ac:dyDescent="0.25">
      <c r="A2137" s="246" t="str">
        <f t="shared" si="33"/>
        <v>102183</v>
      </c>
      <c r="B2137" s="362" t="s">
        <v>9898</v>
      </c>
      <c r="C2137" s="362" t="s">
        <v>9899</v>
      </c>
      <c r="D2137" s="362" t="s">
        <v>8471</v>
      </c>
      <c r="E2137" s="363" t="s">
        <v>30616</v>
      </c>
    </row>
    <row r="2138" spans="1:5" x14ac:dyDescent="0.25">
      <c r="A2138" s="246" t="str">
        <f t="shared" si="33"/>
        <v>102184</v>
      </c>
      <c r="B2138" s="362" t="s">
        <v>9900</v>
      </c>
      <c r="C2138" s="362" t="s">
        <v>9901</v>
      </c>
      <c r="D2138" s="362" t="s">
        <v>8471</v>
      </c>
      <c r="E2138" s="363" t="s">
        <v>30617</v>
      </c>
    </row>
    <row r="2139" spans="1:5" x14ac:dyDescent="0.25">
      <c r="A2139" s="246" t="str">
        <f t="shared" si="33"/>
        <v>102185</v>
      </c>
      <c r="B2139" s="362" t="s">
        <v>9902</v>
      </c>
      <c r="C2139" s="362" t="s">
        <v>9903</v>
      </c>
      <c r="D2139" s="362" t="s">
        <v>8471</v>
      </c>
      <c r="E2139" s="363" t="s">
        <v>30618</v>
      </c>
    </row>
    <row r="2140" spans="1:5" x14ac:dyDescent="0.25">
      <c r="A2140" s="246" t="str">
        <f t="shared" si="33"/>
        <v>102190</v>
      </c>
      <c r="B2140" s="362" t="s">
        <v>9904</v>
      </c>
      <c r="C2140" s="362" t="s">
        <v>9905</v>
      </c>
      <c r="D2140" s="362" t="s">
        <v>8619</v>
      </c>
      <c r="E2140" s="363" t="s">
        <v>15056</v>
      </c>
    </row>
    <row r="2141" spans="1:5" x14ac:dyDescent="0.25">
      <c r="A2141" s="246" t="str">
        <f t="shared" si="33"/>
        <v>102191</v>
      </c>
      <c r="B2141" s="362" t="s">
        <v>9906</v>
      </c>
      <c r="C2141" s="362" t="s">
        <v>9907</v>
      </c>
      <c r="D2141" s="362" t="s">
        <v>8619</v>
      </c>
      <c r="E2141" s="363" t="s">
        <v>16097</v>
      </c>
    </row>
    <row r="2142" spans="1:5" x14ac:dyDescent="0.25">
      <c r="A2142" s="246" t="str">
        <f t="shared" si="33"/>
        <v>102192</v>
      </c>
      <c r="B2142" s="362" t="s">
        <v>9909</v>
      </c>
      <c r="C2142" s="362" t="s">
        <v>9910</v>
      </c>
      <c r="D2142" s="362" t="s">
        <v>8619</v>
      </c>
      <c r="E2142" s="363" t="s">
        <v>15619</v>
      </c>
    </row>
    <row r="2143" spans="1:5" x14ac:dyDescent="0.25">
      <c r="A2143" s="246" t="str">
        <f t="shared" si="33"/>
        <v>94569</v>
      </c>
      <c r="B2143" s="362" t="s">
        <v>3596</v>
      </c>
      <c r="C2143" s="362" t="s">
        <v>9911</v>
      </c>
      <c r="D2143" s="362" t="s">
        <v>8619</v>
      </c>
      <c r="E2143" s="363" t="s">
        <v>30619</v>
      </c>
    </row>
    <row r="2144" spans="1:5" x14ac:dyDescent="0.25">
      <c r="A2144" s="246" t="str">
        <f t="shared" si="33"/>
        <v>94570</v>
      </c>
      <c r="B2144" s="362" t="s">
        <v>3597</v>
      </c>
      <c r="C2144" s="362" t="s">
        <v>9912</v>
      </c>
      <c r="D2144" s="362" t="s">
        <v>8619</v>
      </c>
      <c r="E2144" s="363" t="s">
        <v>21413</v>
      </c>
    </row>
    <row r="2145" spans="1:5" x14ac:dyDescent="0.25">
      <c r="A2145" s="246" t="str">
        <f t="shared" si="33"/>
        <v>94572</v>
      </c>
      <c r="B2145" s="362" t="s">
        <v>3598</v>
      </c>
      <c r="C2145" s="362" t="s">
        <v>9913</v>
      </c>
      <c r="D2145" s="362" t="s">
        <v>8619</v>
      </c>
      <c r="E2145" s="363" t="s">
        <v>30620</v>
      </c>
    </row>
    <row r="2146" spans="1:5" x14ac:dyDescent="0.25">
      <c r="A2146" s="246" t="str">
        <f t="shared" si="33"/>
        <v>94573</v>
      </c>
      <c r="B2146" s="362" t="s">
        <v>3599</v>
      </c>
      <c r="C2146" s="362" t="s">
        <v>9914</v>
      </c>
      <c r="D2146" s="362" t="s">
        <v>8619</v>
      </c>
      <c r="E2146" s="363" t="s">
        <v>30621</v>
      </c>
    </row>
    <row r="2147" spans="1:5" x14ac:dyDescent="0.25">
      <c r="A2147" s="246" t="str">
        <f t="shared" si="33"/>
        <v>94580</v>
      </c>
      <c r="B2147" s="362" t="s">
        <v>3600</v>
      </c>
      <c r="C2147" s="362" t="s">
        <v>9915</v>
      </c>
      <c r="D2147" s="362" t="s">
        <v>8619</v>
      </c>
      <c r="E2147" s="363" t="s">
        <v>30622</v>
      </c>
    </row>
    <row r="2148" spans="1:5" x14ac:dyDescent="0.25">
      <c r="A2148" s="246" t="str">
        <f t="shared" si="33"/>
        <v>94589</v>
      </c>
      <c r="B2148" s="362" t="s">
        <v>15108</v>
      </c>
      <c r="C2148" s="362" t="s">
        <v>15109</v>
      </c>
      <c r="D2148" s="362" t="s">
        <v>8399</v>
      </c>
      <c r="E2148" s="363" t="s">
        <v>16591</v>
      </c>
    </row>
    <row r="2149" spans="1:5" x14ac:dyDescent="0.25">
      <c r="A2149" s="246" t="str">
        <f t="shared" si="33"/>
        <v>94590</v>
      </c>
      <c r="B2149" s="362" t="s">
        <v>15110</v>
      </c>
      <c r="C2149" s="362" t="s">
        <v>15111</v>
      </c>
      <c r="D2149" s="362" t="s">
        <v>8399</v>
      </c>
      <c r="E2149" s="363" t="s">
        <v>13618</v>
      </c>
    </row>
    <row r="2150" spans="1:5" x14ac:dyDescent="0.25">
      <c r="A2150" s="246" t="str">
        <f t="shared" si="33"/>
        <v>100674</v>
      </c>
      <c r="B2150" s="362" t="s">
        <v>5737</v>
      </c>
      <c r="C2150" s="362" t="s">
        <v>9916</v>
      </c>
      <c r="D2150" s="362" t="s">
        <v>8619</v>
      </c>
      <c r="E2150" s="363" t="s">
        <v>30623</v>
      </c>
    </row>
    <row r="2151" spans="1:5" x14ac:dyDescent="0.25">
      <c r="A2151" s="246" t="str">
        <f t="shared" si="33"/>
        <v>101096</v>
      </c>
      <c r="B2151" s="362" t="s">
        <v>5888</v>
      </c>
      <c r="C2151" s="362" t="s">
        <v>30624</v>
      </c>
      <c r="D2151" s="362" t="s">
        <v>9485</v>
      </c>
      <c r="E2151" s="363" t="s">
        <v>30625</v>
      </c>
    </row>
    <row r="2152" spans="1:5" x14ac:dyDescent="0.25">
      <c r="A2152" s="246" t="str">
        <f t="shared" si="33"/>
        <v>101097</v>
      </c>
      <c r="B2152" s="362" t="s">
        <v>5889</v>
      </c>
      <c r="C2152" s="362" t="s">
        <v>30626</v>
      </c>
      <c r="D2152" s="362" t="s">
        <v>9485</v>
      </c>
      <c r="E2152" s="363" t="s">
        <v>30627</v>
      </c>
    </row>
    <row r="2153" spans="1:5" x14ac:dyDescent="0.25">
      <c r="A2153" s="246" t="str">
        <f t="shared" si="33"/>
        <v>101098</v>
      </c>
      <c r="B2153" s="362" t="s">
        <v>5890</v>
      </c>
      <c r="C2153" s="362" t="s">
        <v>30628</v>
      </c>
      <c r="D2153" s="362" t="s">
        <v>9485</v>
      </c>
      <c r="E2153" s="363" t="s">
        <v>30629</v>
      </c>
    </row>
    <row r="2154" spans="1:5" x14ac:dyDescent="0.25">
      <c r="A2154" s="246" t="str">
        <f t="shared" si="33"/>
        <v>101099</v>
      </c>
      <c r="B2154" s="362" t="s">
        <v>5891</v>
      </c>
      <c r="C2154" s="362" t="s">
        <v>30630</v>
      </c>
      <c r="D2154" s="362" t="s">
        <v>9485</v>
      </c>
      <c r="E2154" s="363" t="s">
        <v>30631</v>
      </c>
    </row>
    <row r="2155" spans="1:5" x14ac:dyDescent="0.25">
      <c r="A2155" s="246" t="str">
        <f t="shared" si="33"/>
        <v>101100</v>
      </c>
      <c r="B2155" s="362" t="s">
        <v>5892</v>
      </c>
      <c r="C2155" s="362" t="s">
        <v>30632</v>
      </c>
      <c r="D2155" s="362" t="s">
        <v>9485</v>
      </c>
      <c r="E2155" s="363" t="s">
        <v>30633</v>
      </c>
    </row>
    <row r="2156" spans="1:5" x14ac:dyDescent="0.25">
      <c r="A2156" s="246" t="str">
        <f t="shared" si="33"/>
        <v>101101</v>
      </c>
      <c r="B2156" s="362" t="s">
        <v>5893</v>
      </c>
      <c r="C2156" s="362" t="s">
        <v>30634</v>
      </c>
      <c r="D2156" s="362" t="s">
        <v>9485</v>
      </c>
      <c r="E2156" s="363" t="s">
        <v>30635</v>
      </c>
    </row>
    <row r="2157" spans="1:5" x14ac:dyDescent="0.25">
      <c r="A2157" s="246" t="str">
        <f t="shared" si="33"/>
        <v>101102</v>
      </c>
      <c r="B2157" s="362" t="s">
        <v>5894</v>
      </c>
      <c r="C2157" s="362" t="s">
        <v>30636</v>
      </c>
      <c r="D2157" s="362" t="s">
        <v>9485</v>
      </c>
      <c r="E2157" s="363" t="s">
        <v>30637</v>
      </c>
    </row>
    <row r="2158" spans="1:5" x14ac:dyDescent="0.25">
      <c r="A2158" s="246" t="str">
        <f t="shared" si="33"/>
        <v>101103</v>
      </c>
      <c r="B2158" s="362" t="s">
        <v>5895</v>
      </c>
      <c r="C2158" s="362" t="s">
        <v>30638</v>
      </c>
      <c r="D2158" s="362" t="s">
        <v>9485</v>
      </c>
      <c r="E2158" s="363" t="s">
        <v>30639</v>
      </c>
    </row>
    <row r="2159" spans="1:5" x14ac:dyDescent="0.25">
      <c r="A2159" s="246" t="str">
        <f t="shared" si="33"/>
        <v>101104</v>
      </c>
      <c r="B2159" s="362" t="s">
        <v>5896</v>
      </c>
      <c r="C2159" s="362" t="s">
        <v>30640</v>
      </c>
      <c r="D2159" s="362" t="s">
        <v>9485</v>
      </c>
      <c r="E2159" s="363" t="s">
        <v>30641</v>
      </c>
    </row>
    <row r="2160" spans="1:5" x14ac:dyDescent="0.25">
      <c r="A2160" s="246" t="str">
        <f t="shared" si="33"/>
        <v>101105</v>
      </c>
      <c r="B2160" s="362" t="s">
        <v>5897</v>
      </c>
      <c r="C2160" s="362" t="s">
        <v>30642</v>
      </c>
      <c r="D2160" s="362" t="s">
        <v>9485</v>
      </c>
      <c r="E2160" s="363" t="s">
        <v>30643</v>
      </c>
    </row>
    <row r="2161" spans="1:5" x14ac:dyDescent="0.25">
      <c r="A2161" s="246" t="str">
        <f t="shared" si="33"/>
        <v>101106</v>
      </c>
      <c r="B2161" s="362" t="s">
        <v>5898</v>
      </c>
      <c r="C2161" s="362" t="s">
        <v>30644</v>
      </c>
      <c r="D2161" s="362" t="s">
        <v>9485</v>
      </c>
      <c r="E2161" s="363" t="s">
        <v>30645</v>
      </c>
    </row>
    <row r="2162" spans="1:5" x14ac:dyDescent="0.25">
      <c r="A2162" s="246" t="str">
        <f t="shared" si="33"/>
        <v>101107</v>
      </c>
      <c r="B2162" s="362" t="s">
        <v>5899</v>
      </c>
      <c r="C2162" s="362" t="s">
        <v>30646</v>
      </c>
      <c r="D2162" s="362" t="s">
        <v>9485</v>
      </c>
      <c r="E2162" s="363" t="s">
        <v>30647</v>
      </c>
    </row>
    <row r="2163" spans="1:5" x14ac:dyDescent="0.25">
      <c r="A2163" s="246" t="str">
        <f t="shared" si="33"/>
        <v>101108</v>
      </c>
      <c r="B2163" s="362" t="s">
        <v>5900</v>
      </c>
      <c r="C2163" s="362" t="s">
        <v>30648</v>
      </c>
      <c r="D2163" s="362" t="s">
        <v>9485</v>
      </c>
      <c r="E2163" s="363" t="s">
        <v>30649</v>
      </c>
    </row>
    <row r="2164" spans="1:5" x14ac:dyDescent="0.25">
      <c r="A2164" s="246" t="str">
        <f t="shared" si="33"/>
        <v>101109</v>
      </c>
      <c r="B2164" s="362" t="s">
        <v>5901</v>
      </c>
      <c r="C2164" s="362" t="s">
        <v>30650</v>
      </c>
      <c r="D2164" s="362" t="s">
        <v>9485</v>
      </c>
      <c r="E2164" s="363" t="s">
        <v>30651</v>
      </c>
    </row>
    <row r="2165" spans="1:5" x14ac:dyDescent="0.25">
      <c r="A2165" s="246" t="str">
        <f t="shared" si="33"/>
        <v>101110</v>
      </c>
      <c r="B2165" s="362" t="s">
        <v>5902</v>
      </c>
      <c r="C2165" s="362" t="s">
        <v>30652</v>
      </c>
      <c r="D2165" s="362" t="s">
        <v>9485</v>
      </c>
      <c r="E2165" s="363" t="s">
        <v>30653</v>
      </c>
    </row>
    <row r="2166" spans="1:5" x14ac:dyDescent="0.25">
      <c r="A2166" s="246" t="str">
        <f t="shared" si="33"/>
        <v>101111</v>
      </c>
      <c r="B2166" s="362" t="s">
        <v>5903</v>
      </c>
      <c r="C2166" s="362" t="s">
        <v>30654</v>
      </c>
      <c r="D2166" s="362" t="s">
        <v>9485</v>
      </c>
      <c r="E2166" s="363" t="s">
        <v>30655</v>
      </c>
    </row>
    <row r="2167" spans="1:5" x14ac:dyDescent="0.25">
      <c r="A2167" s="246" t="str">
        <f t="shared" si="33"/>
        <v>101112</v>
      </c>
      <c r="B2167" s="362" t="s">
        <v>5904</v>
      </c>
      <c r="C2167" s="362" t="s">
        <v>9917</v>
      </c>
      <c r="D2167" s="362" t="s">
        <v>9485</v>
      </c>
      <c r="E2167" s="363" t="s">
        <v>30656</v>
      </c>
    </row>
    <row r="2168" spans="1:5" x14ac:dyDescent="0.25">
      <c r="A2168" s="246" t="str">
        <f t="shared" si="33"/>
        <v>101113</v>
      </c>
      <c r="B2168" s="362" t="s">
        <v>5905</v>
      </c>
      <c r="C2168" s="362" t="s">
        <v>30657</v>
      </c>
      <c r="D2168" s="362" t="s">
        <v>9485</v>
      </c>
      <c r="E2168" s="363" t="s">
        <v>30658</v>
      </c>
    </row>
    <row r="2169" spans="1:5" x14ac:dyDescent="0.25">
      <c r="A2169" s="246" t="str">
        <f t="shared" si="33"/>
        <v>95601</v>
      </c>
      <c r="B2169" s="362" t="s">
        <v>3988</v>
      </c>
      <c r="C2169" s="362" t="s">
        <v>13071</v>
      </c>
      <c r="D2169" s="362" t="s">
        <v>8471</v>
      </c>
      <c r="E2169" s="363" t="s">
        <v>10710</v>
      </c>
    </row>
    <row r="2170" spans="1:5" x14ac:dyDescent="0.25">
      <c r="A2170" s="246" t="str">
        <f t="shared" si="33"/>
        <v>95602</v>
      </c>
      <c r="B2170" s="362" t="s">
        <v>3989</v>
      </c>
      <c r="C2170" s="362" t="s">
        <v>13072</v>
      </c>
      <c r="D2170" s="362" t="s">
        <v>8471</v>
      </c>
      <c r="E2170" s="363" t="s">
        <v>16651</v>
      </c>
    </row>
    <row r="2171" spans="1:5" x14ac:dyDescent="0.25">
      <c r="A2171" s="246" t="str">
        <f t="shared" si="33"/>
        <v>95603</v>
      </c>
      <c r="B2171" s="362" t="s">
        <v>3990</v>
      </c>
      <c r="C2171" s="362" t="s">
        <v>13073</v>
      </c>
      <c r="D2171" s="362" t="s">
        <v>8471</v>
      </c>
      <c r="E2171" s="363" t="s">
        <v>30659</v>
      </c>
    </row>
    <row r="2172" spans="1:5" x14ac:dyDescent="0.25">
      <c r="A2172" s="246" t="str">
        <f t="shared" si="33"/>
        <v>95604</v>
      </c>
      <c r="B2172" s="362" t="s">
        <v>3991</v>
      </c>
      <c r="C2172" s="362" t="s">
        <v>13074</v>
      </c>
      <c r="D2172" s="362" t="s">
        <v>8471</v>
      </c>
      <c r="E2172" s="363" t="s">
        <v>30660</v>
      </c>
    </row>
    <row r="2173" spans="1:5" x14ac:dyDescent="0.25">
      <c r="A2173" s="246" t="str">
        <f t="shared" si="33"/>
        <v>95605</v>
      </c>
      <c r="B2173" s="362" t="s">
        <v>3992</v>
      </c>
      <c r="C2173" s="362" t="s">
        <v>13075</v>
      </c>
      <c r="D2173" s="362" t="s">
        <v>8471</v>
      </c>
      <c r="E2173" s="363" t="s">
        <v>30083</v>
      </c>
    </row>
    <row r="2174" spans="1:5" x14ac:dyDescent="0.25">
      <c r="A2174" s="246" t="str">
        <f t="shared" si="33"/>
        <v>95607</v>
      </c>
      <c r="B2174" s="362" t="s">
        <v>3993</v>
      </c>
      <c r="C2174" s="362" t="s">
        <v>13076</v>
      </c>
      <c r="D2174" s="362" t="s">
        <v>8471</v>
      </c>
      <c r="E2174" s="363" t="s">
        <v>23630</v>
      </c>
    </row>
    <row r="2175" spans="1:5" x14ac:dyDescent="0.25">
      <c r="A2175" s="246" t="str">
        <f t="shared" si="33"/>
        <v>95608</v>
      </c>
      <c r="B2175" s="362" t="s">
        <v>3994</v>
      </c>
      <c r="C2175" s="362" t="s">
        <v>13077</v>
      </c>
      <c r="D2175" s="362" t="s">
        <v>8471</v>
      </c>
      <c r="E2175" s="363" t="s">
        <v>30661</v>
      </c>
    </row>
    <row r="2176" spans="1:5" x14ac:dyDescent="0.25">
      <c r="A2176" s="246" t="str">
        <f t="shared" si="33"/>
        <v>95609</v>
      </c>
      <c r="B2176" s="362" t="s">
        <v>3995</v>
      </c>
      <c r="C2176" s="362" t="s">
        <v>13078</v>
      </c>
      <c r="D2176" s="362" t="s">
        <v>8471</v>
      </c>
      <c r="E2176" s="363" t="s">
        <v>30662</v>
      </c>
    </row>
    <row r="2177" spans="1:5" x14ac:dyDescent="0.25">
      <c r="A2177" s="246" t="str">
        <f t="shared" si="33"/>
        <v>100651</v>
      </c>
      <c r="B2177" s="362" t="s">
        <v>5719</v>
      </c>
      <c r="C2177" s="362" t="s">
        <v>30663</v>
      </c>
      <c r="D2177" s="362" t="s">
        <v>8399</v>
      </c>
      <c r="E2177" s="363" t="s">
        <v>30664</v>
      </c>
    </row>
    <row r="2178" spans="1:5" x14ac:dyDescent="0.25">
      <c r="A2178" s="246" t="str">
        <f t="shared" si="33"/>
        <v>100652</v>
      </c>
      <c r="B2178" s="362" t="s">
        <v>5720</v>
      </c>
      <c r="C2178" s="362" t="s">
        <v>30665</v>
      </c>
      <c r="D2178" s="362" t="s">
        <v>8399</v>
      </c>
      <c r="E2178" s="363" t="s">
        <v>29924</v>
      </c>
    </row>
    <row r="2179" spans="1:5" x14ac:dyDescent="0.25">
      <c r="A2179" s="246" t="str">
        <f t="shared" ref="A2179:A2242" si="34">B2179</f>
        <v>100653</v>
      </c>
      <c r="B2179" s="362" t="s">
        <v>5721</v>
      </c>
      <c r="C2179" s="362" t="s">
        <v>30666</v>
      </c>
      <c r="D2179" s="362" t="s">
        <v>8399</v>
      </c>
      <c r="E2179" s="363" t="s">
        <v>30667</v>
      </c>
    </row>
    <row r="2180" spans="1:5" x14ac:dyDescent="0.25">
      <c r="A2180" s="246" t="str">
        <f t="shared" si="34"/>
        <v>100654</v>
      </c>
      <c r="B2180" s="362" t="s">
        <v>5722</v>
      </c>
      <c r="C2180" s="362" t="s">
        <v>30668</v>
      </c>
      <c r="D2180" s="362" t="s">
        <v>8399</v>
      </c>
      <c r="E2180" s="363" t="s">
        <v>30669</v>
      </c>
    </row>
    <row r="2181" spans="1:5" x14ac:dyDescent="0.25">
      <c r="A2181" s="246" t="str">
        <f t="shared" si="34"/>
        <v>100655</v>
      </c>
      <c r="B2181" s="362" t="s">
        <v>5723</v>
      </c>
      <c r="C2181" s="362" t="s">
        <v>30670</v>
      </c>
      <c r="D2181" s="362" t="s">
        <v>8399</v>
      </c>
      <c r="E2181" s="363" t="s">
        <v>30671</v>
      </c>
    </row>
    <row r="2182" spans="1:5" x14ac:dyDescent="0.25">
      <c r="A2182" s="246" t="str">
        <f t="shared" si="34"/>
        <v>100656</v>
      </c>
      <c r="B2182" s="362" t="s">
        <v>5724</v>
      </c>
      <c r="C2182" s="362" t="s">
        <v>9919</v>
      </c>
      <c r="D2182" s="362" t="s">
        <v>8399</v>
      </c>
      <c r="E2182" s="363" t="s">
        <v>30672</v>
      </c>
    </row>
    <row r="2183" spans="1:5" x14ac:dyDescent="0.25">
      <c r="A2183" s="246" t="str">
        <f t="shared" si="34"/>
        <v>100657</v>
      </c>
      <c r="B2183" s="362" t="s">
        <v>5725</v>
      </c>
      <c r="C2183" s="362" t="s">
        <v>9920</v>
      </c>
      <c r="D2183" s="362" t="s">
        <v>8399</v>
      </c>
      <c r="E2183" s="363" t="s">
        <v>30673</v>
      </c>
    </row>
    <row r="2184" spans="1:5" x14ac:dyDescent="0.25">
      <c r="A2184" s="246" t="str">
        <f t="shared" si="34"/>
        <v>100658</v>
      </c>
      <c r="B2184" s="362" t="s">
        <v>5726</v>
      </c>
      <c r="C2184" s="362" t="s">
        <v>9921</v>
      </c>
      <c r="D2184" s="362" t="s">
        <v>8399</v>
      </c>
      <c r="E2184" s="363" t="s">
        <v>30674</v>
      </c>
    </row>
    <row r="2185" spans="1:5" x14ac:dyDescent="0.25">
      <c r="A2185" s="246" t="str">
        <f t="shared" si="34"/>
        <v>100889</v>
      </c>
      <c r="B2185" s="362" t="s">
        <v>5863</v>
      </c>
      <c r="C2185" s="362" t="s">
        <v>9922</v>
      </c>
      <c r="D2185" s="362" t="s">
        <v>9468</v>
      </c>
      <c r="E2185" s="363" t="s">
        <v>8304</v>
      </c>
    </row>
    <row r="2186" spans="1:5" x14ac:dyDescent="0.25">
      <c r="A2186" s="246" t="str">
        <f t="shared" si="34"/>
        <v>100890</v>
      </c>
      <c r="B2186" s="362" t="s">
        <v>5864</v>
      </c>
      <c r="C2186" s="362" t="s">
        <v>9923</v>
      </c>
      <c r="D2186" s="362" t="s">
        <v>9468</v>
      </c>
      <c r="E2186" s="363" t="s">
        <v>8071</v>
      </c>
    </row>
    <row r="2187" spans="1:5" x14ac:dyDescent="0.25">
      <c r="A2187" s="246" t="str">
        <f t="shared" si="34"/>
        <v>100892</v>
      </c>
      <c r="B2187" s="362" t="s">
        <v>5865</v>
      </c>
      <c r="C2187" s="362" t="s">
        <v>9924</v>
      </c>
      <c r="D2187" s="362" t="s">
        <v>9468</v>
      </c>
      <c r="E2187" s="363" t="s">
        <v>24015</v>
      </c>
    </row>
    <row r="2188" spans="1:5" x14ac:dyDescent="0.25">
      <c r="A2188" s="246" t="str">
        <f t="shared" si="34"/>
        <v>100893</v>
      </c>
      <c r="B2188" s="362" t="s">
        <v>5866</v>
      </c>
      <c r="C2188" s="362" t="s">
        <v>9925</v>
      </c>
      <c r="D2188" s="362" t="s">
        <v>9468</v>
      </c>
      <c r="E2188" s="363" t="s">
        <v>10712</v>
      </c>
    </row>
    <row r="2189" spans="1:5" x14ac:dyDescent="0.25">
      <c r="A2189" s="246" t="str">
        <f t="shared" si="34"/>
        <v>100894</v>
      </c>
      <c r="B2189" s="362" t="s">
        <v>5867</v>
      </c>
      <c r="C2189" s="362" t="s">
        <v>9926</v>
      </c>
      <c r="D2189" s="362" t="s">
        <v>9468</v>
      </c>
      <c r="E2189" s="363" t="s">
        <v>12850</v>
      </c>
    </row>
    <row r="2190" spans="1:5" x14ac:dyDescent="0.25">
      <c r="A2190" s="246" t="str">
        <f t="shared" si="34"/>
        <v>100896</v>
      </c>
      <c r="B2190" s="362" t="s">
        <v>5868</v>
      </c>
      <c r="C2190" s="362" t="s">
        <v>30675</v>
      </c>
      <c r="D2190" s="362" t="s">
        <v>8399</v>
      </c>
      <c r="E2190" s="363" t="s">
        <v>20523</v>
      </c>
    </row>
    <row r="2191" spans="1:5" x14ac:dyDescent="0.25">
      <c r="A2191" s="246" t="str">
        <f t="shared" si="34"/>
        <v>100897</v>
      </c>
      <c r="B2191" s="362" t="s">
        <v>5869</v>
      </c>
      <c r="C2191" s="362" t="s">
        <v>30676</v>
      </c>
      <c r="D2191" s="362" t="s">
        <v>8399</v>
      </c>
      <c r="E2191" s="363" t="s">
        <v>30677</v>
      </c>
    </row>
    <row r="2192" spans="1:5" x14ac:dyDescent="0.25">
      <c r="A2192" s="246" t="str">
        <f t="shared" si="34"/>
        <v>100898</v>
      </c>
      <c r="B2192" s="362" t="s">
        <v>5870</v>
      </c>
      <c r="C2192" s="362" t="s">
        <v>30678</v>
      </c>
      <c r="D2192" s="362" t="s">
        <v>8399</v>
      </c>
      <c r="E2192" s="363" t="s">
        <v>30679</v>
      </c>
    </row>
    <row r="2193" spans="1:5" x14ac:dyDescent="0.25">
      <c r="A2193" s="246" t="str">
        <f t="shared" si="34"/>
        <v>100899</v>
      </c>
      <c r="B2193" s="362" t="s">
        <v>5871</v>
      </c>
      <c r="C2193" s="362" t="s">
        <v>30680</v>
      </c>
      <c r="D2193" s="362" t="s">
        <v>8399</v>
      </c>
      <c r="E2193" s="363" t="s">
        <v>30681</v>
      </c>
    </row>
    <row r="2194" spans="1:5" x14ac:dyDescent="0.25">
      <c r="A2194" s="246" t="str">
        <f t="shared" si="34"/>
        <v>100900</v>
      </c>
      <c r="B2194" s="362" t="s">
        <v>5872</v>
      </c>
      <c r="C2194" s="362" t="s">
        <v>30682</v>
      </c>
      <c r="D2194" s="362" t="s">
        <v>8399</v>
      </c>
      <c r="E2194" s="363" t="s">
        <v>30683</v>
      </c>
    </row>
    <row r="2195" spans="1:5" x14ac:dyDescent="0.25">
      <c r="A2195" s="246" t="str">
        <f t="shared" si="34"/>
        <v>101173</v>
      </c>
      <c r="B2195" s="362" t="s">
        <v>5920</v>
      </c>
      <c r="C2195" s="362" t="s">
        <v>9927</v>
      </c>
      <c r="D2195" s="362" t="s">
        <v>8399</v>
      </c>
      <c r="E2195" s="363" t="s">
        <v>30684</v>
      </c>
    </row>
    <row r="2196" spans="1:5" x14ac:dyDescent="0.25">
      <c r="A2196" s="246" t="str">
        <f t="shared" si="34"/>
        <v>101174</v>
      </c>
      <c r="B2196" s="362" t="s">
        <v>5921</v>
      </c>
      <c r="C2196" s="362" t="s">
        <v>9928</v>
      </c>
      <c r="D2196" s="362" t="s">
        <v>8399</v>
      </c>
      <c r="E2196" s="363" t="s">
        <v>29468</v>
      </c>
    </row>
    <row r="2197" spans="1:5" x14ac:dyDescent="0.25">
      <c r="A2197" s="246" t="str">
        <f t="shared" si="34"/>
        <v>101175</v>
      </c>
      <c r="B2197" s="362" t="s">
        <v>5922</v>
      </c>
      <c r="C2197" s="362" t="s">
        <v>9929</v>
      </c>
      <c r="D2197" s="362" t="s">
        <v>8399</v>
      </c>
      <c r="E2197" s="363" t="s">
        <v>30685</v>
      </c>
    </row>
    <row r="2198" spans="1:5" x14ac:dyDescent="0.25">
      <c r="A2198" s="246" t="str">
        <f t="shared" si="34"/>
        <v>101176</v>
      </c>
      <c r="B2198" s="362" t="s">
        <v>5923</v>
      </c>
      <c r="C2198" s="362" t="s">
        <v>30686</v>
      </c>
      <c r="D2198" s="362" t="s">
        <v>8399</v>
      </c>
      <c r="E2198" s="363" t="s">
        <v>21188</v>
      </c>
    </row>
    <row r="2199" spans="1:5" x14ac:dyDescent="0.25">
      <c r="A2199" s="246" t="str">
        <f t="shared" si="34"/>
        <v>102521</v>
      </c>
      <c r="B2199" s="362" t="s">
        <v>13079</v>
      </c>
      <c r="C2199" s="362" t="s">
        <v>13080</v>
      </c>
      <c r="D2199" s="362" t="s">
        <v>8471</v>
      </c>
      <c r="E2199" s="363" t="s">
        <v>30687</v>
      </c>
    </row>
    <row r="2200" spans="1:5" x14ac:dyDescent="0.25">
      <c r="A2200" s="246" t="str">
        <f t="shared" si="34"/>
        <v>102522</v>
      </c>
      <c r="B2200" s="362" t="s">
        <v>13081</v>
      </c>
      <c r="C2200" s="362" t="s">
        <v>13082</v>
      </c>
      <c r="D2200" s="362" t="s">
        <v>8471</v>
      </c>
      <c r="E2200" s="363" t="s">
        <v>30688</v>
      </c>
    </row>
    <row r="2201" spans="1:5" x14ac:dyDescent="0.25">
      <c r="A2201" s="246" t="str">
        <f t="shared" si="34"/>
        <v>102523</v>
      </c>
      <c r="B2201" s="362" t="s">
        <v>13083</v>
      </c>
      <c r="C2201" s="362" t="s">
        <v>13084</v>
      </c>
      <c r="D2201" s="362" t="s">
        <v>8471</v>
      </c>
      <c r="E2201" s="363" t="s">
        <v>30689</v>
      </c>
    </row>
    <row r="2202" spans="1:5" x14ac:dyDescent="0.25">
      <c r="A2202" s="246" t="str">
        <f t="shared" si="34"/>
        <v>95240</v>
      </c>
      <c r="B2202" s="362" t="s">
        <v>3800</v>
      </c>
      <c r="C2202" s="362" t="s">
        <v>12837</v>
      </c>
      <c r="D2202" s="362" t="s">
        <v>8619</v>
      </c>
      <c r="E2202" s="363" t="s">
        <v>13339</v>
      </c>
    </row>
    <row r="2203" spans="1:5" x14ac:dyDescent="0.25">
      <c r="A2203" s="246" t="str">
        <f t="shared" si="34"/>
        <v>95241</v>
      </c>
      <c r="B2203" s="362" t="s">
        <v>3801</v>
      </c>
      <c r="C2203" s="362" t="s">
        <v>12838</v>
      </c>
      <c r="D2203" s="362" t="s">
        <v>8619</v>
      </c>
      <c r="E2203" s="363" t="s">
        <v>30690</v>
      </c>
    </row>
    <row r="2204" spans="1:5" x14ac:dyDescent="0.25">
      <c r="A2204" s="246" t="str">
        <f t="shared" si="34"/>
        <v>96616</v>
      </c>
      <c r="B2204" s="362" t="s">
        <v>4257</v>
      </c>
      <c r="C2204" s="362" t="s">
        <v>9930</v>
      </c>
      <c r="D2204" s="362" t="s">
        <v>9485</v>
      </c>
      <c r="E2204" s="363" t="s">
        <v>30691</v>
      </c>
    </row>
    <row r="2205" spans="1:5" x14ac:dyDescent="0.25">
      <c r="A2205" s="246" t="str">
        <f t="shared" si="34"/>
        <v>96617</v>
      </c>
      <c r="B2205" s="362" t="s">
        <v>4258</v>
      </c>
      <c r="C2205" s="362" t="s">
        <v>9931</v>
      </c>
      <c r="D2205" s="362" t="s">
        <v>8619</v>
      </c>
      <c r="E2205" s="363" t="s">
        <v>25686</v>
      </c>
    </row>
    <row r="2206" spans="1:5" x14ac:dyDescent="0.25">
      <c r="A2206" s="246" t="str">
        <f t="shared" si="34"/>
        <v>96619</v>
      </c>
      <c r="B2206" s="362" t="s">
        <v>4259</v>
      </c>
      <c r="C2206" s="362" t="s">
        <v>9932</v>
      </c>
      <c r="D2206" s="362" t="s">
        <v>8619</v>
      </c>
      <c r="E2206" s="363" t="s">
        <v>15482</v>
      </c>
    </row>
    <row r="2207" spans="1:5" x14ac:dyDescent="0.25">
      <c r="A2207" s="246" t="str">
        <f t="shared" si="34"/>
        <v>96620</v>
      </c>
      <c r="B2207" s="362" t="s">
        <v>4260</v>
      </c>
      <c r="C2207" s="362" t="s">
        <v>12839</v>
      </c>
      <c r="D2207" s="362" t="s">
        <v>9485</v>
      </c>
      <c r="E2207" s="363" t="s">
        <v>30692</v>
      </c>
    </row>
    <row r="2208" spans="1:5" x14ac:dyDescent="0.25">
      <c r="A2208" s="246" t="str">
        <f t="shared" si="34"/>
        <v>96621</v>
      </c>
      <c r="B2208" s="362" t="s">
        <v>4261</v>
      </c>
      <c r="C2208" s="362" t="s">
        <v>9933</v>
      </c>
      <c r="D2208" s="362" t="s">
        <v>9485</v>
      </c>
      <c r="E2208" s="363" t="s">
        <v>30693</v>
      </c>
    </row>
    <row r="2209" spans="1:5" x14ac:dyDescent="0.25">
      <c r="A2209" s="246" t="str">
        <f t="shared" si="34"/>
        <v>96622</v>
      </c>
      <c r="B2209" s="362" t="s">
        <v>4262</v>
      </c>
      <c r="C2209" s="362" t="s">
        <v>12840</v>
      </c>
      <c r="D2209" s="362" t="s">
        <v>9485</v>
      </c>
      <c r="E2209" s="363" t="s">
        <v>30694</v>
      </c>
    </row>
    <row r="2210" spans="1:5" x14ac:dyDescent="0.25">
      <c r="A2210" s="246" t="str">
        <f t="shared" si="34"/>
        <v>96623</v>
      </c>
      <c r="B2210" s="362" t="s">
        <v>4263</v>
      </c>
      <c r="C2210" s="362" t="s">
        <v>9934</v>
      </c>
      <c r="D2210" s="362" t="s">
        <v>9485</v>
      </c>
      <c r="E2210" s="363" t="s">
        <v>30695</v>
      </c>
    </row>
    <row r="2211" spans="1:5" x14ac:dyDescent="0.25">
      <c r="A2211" s="246" t="str">
        <f t="shared" si="34"/>
        <v>96624</v>
      </c>
      <c r="B2211" s="362" t="s">
        <v>4264</v>
      </c>
      <c r="C2211" s="362" t="s">
        <v>12841</v>
      </c>
      <c r="D2211" s="362" t="s">
        <v>9485</v>
      </c>
      <c r="E2211" s="363" t="s">
        <v>30696</v>
      </c>
    </row>
    <row r="2212" spans="1:5" x14ac:dyDescent="0.25">
      <c r="A2212" s="246" t="str">
        <f t="shared" si="34"/>
        <v>97082</v>
      </c>
      <c r="B2212" s="362" t="s">
        <v>4508</v>
      </c>
      <c r="C2212" s="362" t="s">
        <v>14380</v>
      </c>
      <c r="D2212" s="362" t="s">
        <v>9485</v>
      </c>
      <c r="E2212" s="363" t="s">
        <v>20651</v>
      </c>
    </row>
    <row r="2213" spans="1:5" x14ac:dyDescent="0.25">
      <c r="A2213" s="246" t="str">
        <f t="shared" si="34"/>
        <v>97083</v>
      </c>
      <c r="B2213" s="362" t="s">
        <v>4509</v>
      </c>
      <c r="C2213" s="362" t="s">
        <v>14381</v>
      </c>
      <c r="D2213" s="362" t="s">
        <v>8619</v>
      </c>
      <c r="E2213" s="363" t="s">
        <v>7919</v>
      </c>
    </row>
    <row r="2214" spans="1:5" x14ac:dyDescent="0.25">
      <c r="A2214" s="246" t="str">
        <f t="shared" si="34"/>
        <v>97084</v>
      </c>
      <c r="B2214" s="362" t="s">
        <v>4510</v>
      </c>
      <c r="C2214" s="362" t="s">
        <v>14382</v>
      </c>
      <c r="D2214" s="362" t="s">
        <v>8619</v>
      </c>
      <c r="E2214" s="363" t="s">
        <v>8090</v>
      </c>
    </row>
    <row r="2215" spans="1:5" x14ac:dyDescent="0.25">
      <c r="A2215" s="246" t="str">
        <f t="shared" si="34"/>
        <v>97086</v>
      </c>
      <c r="B2215" s="362" t="s">
        <v>4511</v>
      </c>
      <c r="C2215" s="362" t="s">
        <v>14383</v>
      </c>
      <c r="D2215" s="362" t="s">
        <v>8619</v>
      </c>
      <c r="E2215" s="363" t="s">
        <v>30697</v>
      </c>
    </row>
    <row r="2216" spans="1:5" x14ac:dyDescent="0.25">
      <c r="A2216" s="246" t="str">
        <f t="shared" si="34"/>
        <v>97087</v>
      </c>
      <c r="B2216" s="362" t="s">
        <v>7481</v>
      </c>
      <c r="C2216" s="362" t="s">
        <v>14384</v>
      </c>
      <c r="D2216" s="362" t="s">
        <v>8619</v>
      </c>
      <c r="E2216" s="363" t="s">
        <v>7876</v>
      </c>
    </row>
    <row r="2217" spans="1:5" x14ac:dyDescent="0.25">
      <c r="A2217" s="246" t="str">
        <f t="shared" si="34"/>
        <v>97088</v>
      </c>
      <c r="B2217" s="362" t="s">
        <v>7482</v>
      </c>
      <c r="C2217" s="362" t="s">
        <v>14385</v>
      </c>
      <c r="D2217" s="362" t="s">
        <v>9468</v>
      </c>
      <c r="E2217" s="363" t="s">
        <v>12686</v>
      </c>
    </row>
    <row r="2218" spans="1:5" x14ac:dyDescent="0.25">
      <c r="A2218" s="246" t="str">
        <f t="shared" si="34"/>
        <v>97089</v>
      </c>
      <c r="B2218" s="362" t="s">
        <v>7483</v>
      </c>
      <c r="C2218" s="362" t="s">
        <v>14386</v>
      </c>
      <c r="D2218" s="362" t="s">
        <v>9468</v>
      </c>
      <c r="E2218" s="363" t="s">
        <v>10714</v>
      </c>
    </row>
    <row r="2219" spans="1:5" x14ac:dyDescent="0.25">
      <c r="A2219" s="246" t="str">
        <f t="shared" si="34"/>
        <v>97090</v>
      </c>
      <c r="B2219" s="362" t="s">
        <v>7484</v>
      </c>
      <c r="C2219" s="362" t="s">
        <v>14387</v>
      </c>
      <c r="D2219" s="362" t="s">
        <v>9468</v>
      </c>
      <c r="E2219" s="363" t="s">
        <v>17459</v>
      </c>
    </row>
    <row r="2220" spans="1:5" x14ac:dyDescent="0.25">
      <c r="A2220" s="246" t="str">
        <f t="shared" si="34"/>
        <v>97091</v>
      </c>
      <c r="B2220" s="362" t="s">
        <v>7485</v>
      </c>
      <c r="C2220" s="362" t="s">
        <v>14388</v>
      </c>
      <c r="D2220" s="362" t="s">
        <v>9468</v>
      </c>
      <c r="E2220" s="363" t="s">
        <v>13325</v>
      </c>
    </row>
    <row r="2221" spans="1:5" x14ac:dyDescent="0.25">
      <c r="A2221" s="246" t="str">
        <f t="shared" si="34"/>
        <v>97092</v>
      </c>
      <c r="B2221" s="362" t="s">
        <v>7486</v>
      </c>
      <c r="C2221" s="362" t="s">
        <v>14389</v>
      </c>
      <c r="D2221" s="362" t="s">
        <v>9468</v>
      </c>
      <c r="E2221" s="363" t="s">
        <v>25784</v>
      </c>
    </row>
    <row r="2222" spans="1:5" x14ac:dyDescent="0.25">
      <c r="A2222" s="246" t="str">
        <f t="shared" si="34"/>
        <v>97093</v>
      </c>
      <c r="B2222" s="362" t="s">
        <v>7487</v>
      </c>
      <c r="C2222" s="362" t="s">
        <v>14390</v>
      </c>
      <c r="D2222" s="362" t="s">
        <v>9468</v>
      </c>
      <c r="E2222" s="363" t="s">
        <v>15496</v>
      </c>
    </row>
    <row r="2223" spans="1:5" x14ac:dyDescent="0.25">
      <c r="A2223" s="246" t="str">
        <f t="shared" si="34"/>
        <v>97096</v>
      </c>
      <c r="B2223" s="362" t="s">
        <v>4512</v>
      </c>
      <c r="C2223" s="362" t="s">
        <v>14391</v>
      </c>
      <c r="D2223" s="362" t="s">
        <v>9485</v>
      </c>
      <c r="E2223" s="363" t="s">
        <v>30698</v>
      </c>
    </row>
    <row r="2224" spans="1:5" x14ac:dyDescent="0.25">
      <c r="A2224" s="246" t="str">
        <f t="shared" si="34"/>
        <v>97097</v>
      </c>
      <c r="B2224" s="362" t="s">
        <v>4513</v>
      </c>
      <c r="C2224" s="362" t="s">
        <v>14392</v>
      </c>
      <c r="D2224" s="362" t="s">
        <v>8619</v>
      </c>
      <c r="E2224" s="363" t="s">
        <v>14085</v>
      </c>
    </row>
    <row r="2225" spans="1:5" x14ac:dyDescent="0.25">
      <c r="A2225" s="246" t="str">
        <f t="shared" si="34"/>
        <v>97101</v>
      </c>
      <c r="B2225" s="362" t="s">
        <v>7488</v>
      </c>
      <c r="C2225" s="362" t="s">
        <v>14393</v>
      </c>
      <c r="D2225" s="362" t="s">
        <v>8619</v>
      </c>
      <c r="E2225" s="363" t="s">
        <v>30699</v>
      </c>
    </row>
    <row r="2226" spans="1:5" x14ac:dyDescent="0.25">
      <c r="A2226" s="246" t="str">
        <f t="shared" si="34"/>
        <v>97102</v>
      </c>
      <c r="B2226" s="362" t="s">
        <v>7489</v>
      </c>
      <c r="C2226" s="362" t="s">
        <v>14394</v>
      </c>
      <c r="D2226" s="362" t="s">
        <v>8619</v>
      </c>
      <c r="E2226" s="363" t="s">
        <v>30700</v>
      </c>
    </row>
    <row r="2227" spans="1:5" x14ac:dyDescent="0.25">
      <c r="A2227" s="246" t="str">
        <f t="shared" si="34"/>
        <v>97103</v>
      </c>
      <c r="B2227" s="362" t="s">
        <v>7490</v>
      </c>
      <c r="C2227" s="362" t="s">
        <v>14395</v>
      </c>
      <c r="D2227" s="362" t="s">
        <v>8619</v>
      </c>
      <c r="E2227" s="363" t="s">
        <v>30701</v>
      </c>
    </row>
    <row r="2228" spans="1:5" x14ac:dyDescent="0.25">
      <c r="A2228" s="246" t="str">
        <f t="shared" si="34"/>
        <v>100322</v>
      </c>
      <c r="B2228" s="362" t="s">
        <v>5500</v>
      </c>
      <c r="C2228" s="362" t="s">
        <v>12842</v>
      </c>
      <c r="D2228" s="362" t="s">
        <v>9485</v>
      </c>
      <c r="E2228" s="363" t="s">
        <v>30702</v>
      </c>
    </row>
    <row r="2229" spans="1:5" x14ac:dyDescent="0.25">
      <c r="A2229" s="246" t="str">
        <f t="shared" si="34"/>
        <v>100323</v>
      </c>
      <c r="B2229" s="362" t="s">
        <v>5501</v>
      </c>
      <c r="C2229" s="362" t="s">
        <v>12843</v>
      </c>
      <c r="D2229" s="362" t="s">
        <v>9485</v>
      </c>
      <c r="E2229" s="363" t="s">
        <v>20060</v>
      </c>
    </row>
    <row r="2230" spans="1:5" x14ac:dyDescent="0.25">
      <c r="A2230" s="246" t="str">
        <f t="shared" si="34"/>
        <v>100324</v>
      </c>
      <c r="B2230" s="362" t="s">
        <v>5502</v>
      </c>
      <c r="C2230" s="362" t="s">
        <v>12844</v>
      </c>
      <c r="D2230" s="362" t="s">
        <v>9485</v>
      </c>
      <c r="E2230" s="363" t="s">
        <v>30703</v>
      </c>
    </row>
    <row r="2231" spans="1:5" x14ac:dyDescent="0.25">
      <c r="A2231" s="246" t="str">
        <f t="shared" si="34"/>
        <v>103072</v>
      </c>
      <c r="B2231" s="362" t="s">
        <v>14396</v>
      </c>
      <c r="C2231" s="362" t="s">
        <v>14397</v>
      </c>
      <c r="D2231" s="362" t="s">
        <v>8619</v>
      </c>
      <c r="E2231" s="363" t="s">
        <v>27722</v>
      </c>
    </row>
    <row r="2232" spans="1:5" x14ac:dyDescent="0.25">
      <c r="A2232" s="246" t="str">
        <f t="shared" si="34"/>
        <v>103073</v>
      </c>
      <c r="B2232" s="362" t="s">
        <v>14398</v>
      </c>
      <c r="C2232" s="362" t="s">
        <v>14399</v>
      </c>
      <c r="D2232" s="362" t="s">
        <v>8619</v>
      </c>
      <c r="E2232" s="363" t="s">
        <v>30704</v>
      </c>
    </row>
    <row r="2233" spans="1:5" x14ac:dyDescent="0.25">
      <c r="A2233" s="246" t="str">
        <f t="shared" si="34"/>
        <v>103074</v>
      </c>
      <c r="B2233" s="362" t="s">
        <v>14400</v>
      </c>
      <c r="C2233" s="362" t="s">
        <v>14401</v>
      </c>
      <c r="D2233" s="362" t="s">
        <v>8619</v>
      </c>
      <c r="E2233" s="363" t="s">
        <v>19927</v>
      </c>
    </row>
    <row r="2234" spans="1:5" x14ac:dyDescent="0.25">
      <c r="A2234" s="246" t="str">
        <f t="shared" si="34"/>
        <v>103075</v>
      </c>
      <c r="B2234" s="362" t="s">
        <v>14402</v>
      </c>
      <c r="C2234" s="362" t="s">
        <v>14403</v>
      </c>
      <c r="D2234" s="362" t="s">
        <v>8619</v>
      </c>
      <c r="E2234" s="363" t="s">
        <v>30705</v>
      </c>
    </row>
    <row r="2235" spans="1:5" x14ac:dyDescent="0.25">
      <c r="A2235" s="246" t="str">
        <f t="shared" si="34"/>
        <v>103076</v>
      </c>
      <c r="B2235" s="362" t="s">
        <v>14404</v>
      </c>
      <c r="C2235" s="362" t="s">
        <v>14405</v>
      </c>
      <c r="D2235" s="362" t="s">
        <v>8619</v>
      </c>
      <c r="E2235" s="363" t="s">
        <v>30706</v>
      </c>
    </row>
    <row r="2236" spans="1:5" x14ac:dyDescent="0.25">
      <c r="A2236" s="246" t="str">
        <f t="shared" si="34"/>
        <v>103077</v>
      </c>
      <c r="B2236" s="362" t="s">
        <v>14406</v>
      </c>
      <c r="C2236" s="362" t="s">
        <v>14407</v>
      </c>
      <c r="D2236" s="362" t="s">
        <v>8619</v>
      </c>
      <c r="E2236" s="363" t="s">
        <v>30707</v>
      </c>
    </row>
    <row r="2237" spans="1:5" x14ac:dyDescent="0.25">
      <c r="A2237" s="246" t="str">
        <f t="shared" si="34"/>
        <v>103078</v>
      </c>
      <c r="B2237" s="362" t="s">
        <v>14408</v>
      </c>
      <c r="C2237" s="362" t="s">
        <v>14409</v>
      </c>
      <c r="D2237" s="362" t="s">
        <v>8619</v>
      </c>
      <c r="E2237" s="363" t="s">
        <v>30708</v>
      </c>
    </row>
    <row r="2238" spans="1:5" x14ac:dyDescent="0.25">
      <c r="A2238" s="246" t="str">
        <f t="shared" si="34"/>
        <v>103079</v>
      </c>
      <c r="B2238" s="362" t="s">
        <v>14410</v>
      </c>
      <c r="C2238" s="362" t="s">
        <v>14411</v>
      </c>
      <c r="D2238" s="362" t="s">
        <v>8619</v>
      </c>
      <c r="E2238" s="363" t="s">
        <v>30709</v>
      </c>
    </row>
    <row r="2239" spans="1:5" x14ac:dyDescent="0.25">
      <c r="A2239" s="246" t="str">
        <f t="shared" si="34"/>
        <v>103080</v>
      </c>
      <c r="B2239" s="362" t="s">
        <v>14412</v>
      </c>
      <c r="C2239" s="362" t="s">
        <v>14413</v>
      </c>
      <c r="D2239" s="362" t="s">
        <v>8619</v>
      </c>
      <c r="E2239" s="363" t="s">
        <v>30710</v>
      </c>
    </row>
    <row r="2240" spans="1:5" x14ac:dyDescent="0.25">
      <c r="A2240" s="246" t="str">
        <f t="shared" si="34"/>
        <v>92263</v>
      </c>
      <c r="B2240" s="362" t="s">
        <v>2566</v>
      </c>
      <c r="C2240" s="362" t="s">
        <v>9937</v>
      </c>
      <c r="D2240" s="362" t="s">
        <v>8619</v>
      </c>
      <c r="E2240" s="363" t="s">
        <v>22724</v>
      </c>
    </row>
    <row r="2241" spans="1:5" x14ac:dyDescent="0.25">
      <c r="A2241" s="246" t="str">
        <f t="shared" si="34"/>
        <v>92264</v>
      </c>
      <c r="B2241" s="362" t="s">
        <v>2567</v>
      </c>
      <c r="C2241" s="362" t="s">
        <v>9938</v>
      </c>
      <c r="D2241" s="362" t="s">
        <v>8619</v>
      </c>
      <c r="E2241" s="363" t="s">
        <v>30711</v>
      </c>
    </row>
    <row r="2242" spans="1:5" x14ac:dyDescent="0.25">
      <c r="A2242" s="246" t="str">
        <f t="shared" si="34"/>
        <v>92265</v>
      </c>
      <c r="B2242" s="362" t="s">
        <v>2568</v>
      </c>
      <c r="C2242" s="362" t="s">
        <v>9939</v>
      </c>
      <c r="D2242" s="362" t="s">
        <v>8619</v>
      </c>
      <c r="E2242" s="363" t="s">
        <v>30712</v>
      </c>
    </row>
    <row r="2243" spans="1:5" x14ac:dyDescent="0.25">
      <c r="A2243" s="246" t="str">
        <f t="shared" ref="A2243:A2306" si="35">B2243</f>
        <v>92266</v>
      </c>
      <c r="B2243" s="362" t="s">
        <v>2569</v>
      </c>
      <c r="C2243" s="362" t="s">
        <v>9940</v>
      </c>
      <c r="D2243" s="362" t="s">
        <v>8619</v>
      </c>
      <c r="E2243" s="363" t="s">
        <v>30713</v>
      </c>
    </row>
    <row r="2244" spans="1:5" x14ac:dyDescent="0.25">
      <c r="A2244" s="246" t="str">
        <f t="shared" si="35"/>
        <v>92267</v>
      </c>
      <c r="B2244" s="362" t="s">
        <v>2570</v>
      </c>
      <c r="C2244" s="362" t="s">
        <v>9941</v>
      </c>
      <c r="D2244" s="362" t="s">
        <v>8619</v>
      </c>
      <c r="E2244" s="363" t="s">
        <v>30714</v>
      </c>
    </row>
    <row r="2245" spans="1:5" x14ac:dyDescent="0.25">
      <c r="A2245" s="246" t="str">
        <f t="shared" si="35"/>
        <v>92268</v>
      </c>
      <c r="B2245" s="362" t="s">
        <v>2571</v>
      </c>
      <c r="C2245" s="362" t="s">
        <v>9942</v>
      </c>
      <c r="D2245" s="362" t="s">
        <v>8619</v>
      </c>
      <c r="E2245" s="363" t="s">
        <v>30715</v>
      </c>
    </row>
    <row r="2246" spans="1:5" x14ac:dyDescent="0.25">
      <c r="A2246" s="246" t="str">
        <f t="shared" si="35"/>
        <v>92269</v>
      </c>
      <c r="B2246" s="362" t="s">
        <v>2572</v>
      </c>
      <c r="C2246" s="362" t="s">
        <v>9943</v>
      </c>
      <c r="D2246" s="362" t="s">
        <v>8619</v>
      </c>
      <c r="E2246" s="363" t="s">
        <v>30716</v>
      </c>
    </row>
    <row r="2247" spans="1:5" x14ac:dyDescent="0.25">
      <c r="A2247" s="246" t="str">
        <f t="shared" si="35"/>
        <v>92270</v>
      </c>
      <c r="B2247" s="362" t="s">
        <v>2573</v>
      </c>
      <c r="C2247" s="362" t="s">
        <v>9944</v>
      </c>
      <c r="D2247" s="362" t="s">
        <v>8619</v>
      </c>
      <c r="E2247" s="363" t="s">
        <v>30717</v>
      </c>
    </row>
    <row r="2248" spans="1:5" x14ac:dyDescent="0.25">
      <c r="A2248" s="246" t="str">
        <f t="shared" si="35"/>
        <v>92271</v>
      </c>
      <c r="B2248" s="362" t="s">
        <v>2574</v>
      </c>
      <c r="C2248" s="362" t="s">
        <v>9945</v>
      </c>
      <c r="D2248" s="362" t="s">
        <v>8619</v>
      </c>
      <c r="E2248" s="363" t="s">
        <v>22174</v>
      </c>
    </row>
    <row r="2249" spans="1:5" x14ac:dyDescent="0.25">
      <c r="A2249" s="246" t="str">
        <f t="shared" si="35"/>
        <v>92272</v>
      </c>
      <c r="B2249" s="362" t="s">
        <v>2575</v>
      </c>
      <c r="C2249" s="362" t="s">
        <v>9946</v>
      </c>
      <c r="D2249" s="362" t="s">
        <v>8399</v>
      </c>
      <c r="E2249" s="363" t="s">
        <v>30718</v>
      </c>
    </row>
    <row r="2250" spans="1:5" x14ac:dyDescent="0.25">
      <c r="A2250" s="246" t="str">
        <f t="shared" si="35"/>
        <v>92273</v>
      </c>
      <c r="B2250" s="362" t="s">
        <v>2576</v>
      </c>
      <c r="C2250" s="362" t="s">
        <v>9947</v>
      </c>
      <c r="D2250" s="362" t="s">
        <v>8399</v>
      </c>
      <c r="E2250" s="363" t="s">
        <v>29821</v>
      </c>
    </row>
    <row r="2251" spans="1:5" x14ac:dyDescent="0.25">
      <c r="A2251" s="246" t="str">
        <f t="shared" si="35"/>
        <v>92409</v>
      </c>
      <c r="B2251" s="362" t="s">
        <v>2702</v>
      </c>
      <c r="C2251" s="362" t="s">
        <v>9948</v>
      </c>
      <c r="D2251" s="362" t="s">
        <v>8619</v>
      </c>
      <c r="E2251" s="363" t="s">
        <v>21484</v>
      </c>
    </row>
    <row r="2252" spans="1:5" x14ac:dyDescent="0.25">
      <c r="A2252" s="246" t="str">
        <f t="shared" si="35"/>
        <v>92411</v>
      </c>
      <c r="B2252" s="362" t="s">
        <v>2703</v>
      </c>
      <c r="C2252" s="362" t="s">
        <v>9949</v>
      </c>
      <c r="D2252" s="362" t="s">
        <v>8619</v>
      </c>
      <c r="E2252" s="363" t="s">
        <v>30719</v>
      </c>
    </row>
    <row r="2253" spans="1:5" x14ac:dyDescent="0.25">
      <c r="A2253" s="246" t="str">
        <f t="shared" si="35"/>
        <v>92413</v>
      </c>
      <c r="B2253" s="362" t="s">
        <v>2704</v>
      </c>
      <c r="C2253" s="362" t="s">
        <v>9950</v>
      </c>
      <c r="D2253" s="362" t="s">
        <v>8619</v>
      </c>
      <c r="E2253" s="363" t="s">
        <v>30720</v>
      </c>
    </row>
    <row r="2254" spans="1:5" x14ac:dyDescent="0.25">
      <c r="A2254" s="246" t="str">
        <f t="shared" si="35"/>
        <v>92415</v>
      </c>
      <c r="B2254" s="362" t="s">
        <v>158</v>
      </c>
      <c r="C2254" s="362" t="s">
        <v>9951</v>
      </c>
      <c r="D2254" s="362" t="s">
        <v>8619</v>
      </c>
      <c r="E2254" s="363" t="s">
        <v>20268</v>
      </c>
    </row>
    <row r="2255" spans="1:5" x14ac:dyDescent="0.25">
      <c r="A2255" s="246" t="str">
        <f t="shared" si="35"/>
        <v>92417</v>
      </c>
      <c r="B2255" s="362" t="s">
        <v>2705</v>
      </c>
      <c r="C2255" s="362" t="s">
        <v>9952</v>
      </c>
      <c r="D2255" s="362" t="s">
        <v>8619</v>
      </c>
      <c r="E2255" s="363" t="s">
        <v>30721</v>
      </c>
    </row>
    <row r="2256" spans="1:5" x14ac:dyDescent="0.25">
      <c r="A2256" s="246" t="str">
        <f t="shared" si="35"/>
        <v>92419</v>
      </c>
      <c r="B2256" s="362" t="s">
        <v>2706</v>
      </c>
      <c r="C2256" s="362" t="s">
        <v>9953</v>
      </c>
      <c r="D2256" s="362" t="s">
        <v>8619</v>
      </c>
      <c r="E2256" s="363" t="s">
        <v>21124</v>
      </c>
    </row>
    <row r="2257" spans="1:5" x14ac:dyDescent="0.25">
      <c r="A2257" s="246" t="str">
        <f t="shared" si="35"/>
        <v>92421</v>
      </c>
      <c r="B2257" s="362" t="s">
        <v>2707</v>
      </c>
      <c r="C2257" s="362" t="s">
        <v>9954</v>
      </c>
      <c r="D2257" s="362" t="s">
        <v>8619</v>
      </c>
      <c r="E2257" s="363" t="s">
        <v>30722</v>
      </c>
    </row>
    <row r="2258" spans="1:5" x14ac:dyDescent="0.25">
      <c r="A2258" s="246" t="str">
        <f t="shared" si="35"/>
        <v>92423</v>
      </c>
      <c r="B2258" s="362" t="s">
        <v>2708</v>
      </c>
      <c r="C2258" s="362" t="s">
        <v>9955</v>
      </c>
      <c r="D2258" s="362" t="s">
        <v>8619</v>
      </c>
      <c r="E2258" s="363" t="s">
        <v>30723</v>
      </c>
    </row>
    <row r="2259" spans="1:5" x14ac:dyDescent="0.25">
      <c r="A2259" s="246" t="str">
        <f t="shared" si="35"/>
        <v>92425</v>
      </c>
      <c r="B2259" s="362" t="s">
        <v>2709</v>
      </c>
      <c r="C2259" s="362" t="s">
        <v>9956</v>
      </c>
      <c r="D2259" s="362" t="s">
        <v>8619</v>
      </c>
      <c r="E2259" s="363" t="s">
        <v>21529</v>
      </c>
    </row>
    <row r="2260" spans="1:5" x14ac:dyDescent="0.25">
      <c r="A2260" s="246" t="str">
        <f t="shared" si="35"/>
        <v>92427</v>
      </c>
      <c r="B2260" s="362" t="s">
        <v>2710</v>
      </c>
      <c r="C2260" s="362" t="s">
        <v>9957</v>
      </c>
      <c r="D2260" s="362" t="s">
        <v>8619</v>
      </c>
      <c r="E2260" s="363" t="s">
        <v>21490</v>
      </c>
    </row>
    <row r="2261" spans="1:5" x14ac:dyDescent="0.25">
      <c r="A2261" s="246" t="str">
        <f t="shared" si="35"/>
        <v>92429</v>
      </c>
      <c r="B2261" s="362" t="s">
        <v>2711</v>
      </c>
      <c r="C2261" s="362" t="s">
        <v>9958</v>
      </c>
      <c r="D2261" s="362" t="s">
        <v>8619</v>
      </c>
      <c r="E2261" s="363" t="s">
        <v>21457</v>
      </c>
    </row>
    <row r="2262" spans="1:5" x14ac:dyDescent="0.25">
      <c r="A2262" s="246" t="str">
        <f t="shared" si="35"/>
        <v>92431</v>
      </c>
      <c r="B2262" s="362" t="s">
        <v>2712</v>
      </c>
      <c r="C2262" s="362" t="s">
        <v>9959</v>
      </c>
      <c r="D2262" s="362" t="s">
        <v>8619</v>
      </c>
      <c r="E2262" s="363" t="s">
        <v>30724</v>
      </c>
    </row>
    <row r="2263" spans="1:5" x14ac:dyDescent="0.25">
      <c r="A2263" s="246" t="str">
        <f t="shared" si="35"/>
        <v>92433</v>
      </c>
      <c r="B2263" s="362" t="s">
        <v>2713</v>
      </c>
      <c r="C2263" s="362" t="s">
        <v>9960</v>
      </c>
      <c r="D2263" s="362" t="s">
        <v>8619</v>
      </c>
      <c r="E2263" s="363" t="s">
        <v>30725</v>
      </c>
    </row>
    <row r="2264" spans="1:5" x14ac:dyDescent="0.25">
      <c r="A2264" s="246" t="str">
        <f t="shared" si="35"/>
        <v>92435</v>
      </c>
      <c r="B2264" s="362" t="s">
        <v>2714</v>
      </c>
      <c r="C2264" s="362" t="s">
        <v>9961</v>
      </c>
      <c r="D2264" s="362" t="s">
        <v>8619</v>
      </c>
      <c r="E2264" s="363" t="s">
        <v>30726</v>
      </c>
    </row>
    <row r="2265" spans="1:5" x14ac:dyDescent="0.25">
      <c r="A2265" s="246" t="str">
        <f t="shared" si="35"/>
        <v>92437</v>
      </c>
      <c r="B2265" s="362" t="s">
        <v>2715</v>
      </c>
      <c r="C2265" s="362" t="s">
        <v>9962</v>
      </c>
      <c r="D2265" s="362" t="s">
        <v>8619</v>
      </c>
      <c r="E2265" s="363" t="s">
        <v>30727</v>
      </c>
    </row>
    <row r="2266" spans="1:5" x14ac:dyDescent="0.25">
      <c r="A2266" s="246" t="str">
        <f t="shared" si="35"/>
        <v>92439</v>
      </c>
      <c r="B2266" s="362" t="s">
        <v>2716</v>
      </c>
      <c r="C2266" s="362" t="s">
        <v>9963</v>
      </c>
      <c r="D2266" s="362" t="s">
        <v>8619</v>
      </c>
      <c r="E2266" s="363" t="s">
        <v>25392</v>
      </c>
    </row>
    <row r="2267" spans="1:5" x14ac:dyDescent="0.25">
      <c r="A2267" s="246" t="str">
        <f t="shared" si="35"/>
        <v>92441</v>
      </c>
      <c r="B2267" s="362" t="s">
        <v>2717</v>
      </c>
      <c r="C2267" s="362" t="s">
        <v>9964</v>
      </c>
      <c r="D2267" s="362" t="s">
        <v>8619</v>
      </c>
      <c r="E2267" s="363" t="s">
        <v>30728</v>
      </c>
    </row>
    <row r="2268" spans="1:5" x14ac:dyDescent="0.25">
      <c r="A2268" s="246" t="str">
        <f t="shared" si="35"/>
        <v>92443</v>
      </c>
      <c r="B2268" s="362" t="s">
        <v>2718</v>
      </c>
      <c r="C2268" s="362" t="s">
        <v>9965</v>
      </c>
      <c r="D2268" s="362" t="s">
        <v>8619</v>
      </c>
      <c r="E2268" s="363" t="s">
        <v>30729</v>
      </c>
    </row>
    <row r="2269" spans="1:5" x14ac:dyDescent="0.25">
      <c r="A2269" s="246" t="str">
        <f t="shared" si="35"/>
        <v>92445</v>
      </c>
      <c r="B2269" s="362" t="s">
        <v>2719</v>
      </c>
      <c r="C2269" s="362" t="s">
        <v>9966</v>
      </c>
      <c r="D2269" s="362" t="s">
        <v>8619</v>
      </c>
      <c r="E2269" s="363" t="s">
        <v>30730</v>
      </c>
    </row>
    <row r="2270" spans="1:5" x14ac:dyDescent="0.25">
      <c r="A2270" s="246" t="str">
        <f t="shared" si="35"/>
        <v>92446</v>
      </c>
      <c r="B2270" s="362" t="s">
        <v>2720</v>
      </c>
      <c r="C2270" s="362" t="s">
        <v>9967</v>
      </c>
      <c r="D2270" s="362" t="s">
        <v>8619</v>
      </c>
      <c r="E2270" s="363" t="s">
        <v>30731</v>
      </c>
    </row>
    <row r="2271" spans="1:5" x14ac:dyDescent="0.25">
      <c r="A2271" s="246" t="str">
        <f t="shared" si="35"/>
        <v>92447</v>
      </c>
      <c r="B2271" s="362" t="s">
        <v>2721</v>
      </c>
      <c r="C2271" s="362" t="s">
        <v>9968</v>
      </c>
      <c r="D2271" s="362" t="s">
        <v>8619</v>
      </c>
      <c r="E2271" s="363" t="s">
        <v>22316</v>
      </c>
    </row>
    <row r="2272" spans="1:5" x14ac:dyDescent="0.25">
      <c r="A2272" s="246" t="str">
        <f t="shared" si="35"/>
        <v>92448</v>
      </c>
      <c r="B2272" s="362" t="s">
        <v>2722</v>
      </c>
      <c r="C2272" s="362" t="s">
        <v>9969</v>
      </c>
      <c r="D2272" s="362" t="s">
        <v>8619</v>
      </c>
      <c r="E2272" s="363" t="s">
        <v>30732</v>
      </c>
    </row>
    <row r="2273" spans="1:5" x14ac:dyDescent="0.25">
      <c r="A2273" s="246" t="str">
        <f t="shared" si="35"/>
        <v>92449</v>
      </c>
      <c r="B2273" s="362" t="s">
        <v>2723</v>
      </c>
      <c r="C2273" s="362" t="s">
        <v>9970</v>
      </c>
      <c r="D2273" s="362" t="s">
        <v>8619</v>
      </c>
      <c r="E2273" s="363" t="s">
        <v>30733</v>
      </c>
    </row>
    <row r="2274" spans="1:5" x14ac:dyDescent="0.25">
      <c r="A2274" s="246" t="str">
        <f t="shared" si="35"/>
        <v>92450</v>
      </c>
      <c r="B2274" s="362" t="s">
        <v>2724</v>
      </c>
      <c r="C2274" s="362" t="s">
        <v>9971</v>
      </c>
      <c r="D2274" s="362" t="s">
        <v>8619</v>
      </c>
      <c r="E2274" s="363" t="s">
        <v>30734</v>
      </c>
    </row>
    <row r="2275" spans="1:5" x14ac:dyDescent="0.25">
      <c r="A2275" s="246" t="str">
        <f t="shared" si="35"/>
        <v>92451</v>
      </c>
      <c r="B2275" s="362" t="s">
        <v>2725</v>
      </c>
      <c r="C2275" s="362" t="s">
        <v>9972</v>
      </c>
      <c r="D2275" s="362" t="s">
        <v>8619</v>
      </c>
      <c r="E2275" s="363" t="s">
        <v>30735</v>
      </c>
    </row>
    <row r="2276" spans="1:5" x14ac:dyDescent="0.25">
      <c r="A2276" s="246" t="str">
        <f t="shared" si="35"/>
        <v>92452</v>
      </c>
      <c r="B2276" s="362" t="s">
        <v>2726</v>
      </c>
      <c r="C2276" s="362" t="s">
        <v>9973</v>
      </c>
      <c r="D2276" s="362" t="s">
        <v>8619</v>
      </c>
      <c r="E2276" s="363" t="s">
        <v>30736</v>
      </c>
    </row>
    <row r="2277" spans="1:5" x14ac:dyDescent="0.25">
      <c r="A2277" s="246" t="str">
        <f t="shared" si="35"/>
        <v>92453</v>
      </c>
      <c r="B2277" s="362" t="s">
        <v>2727</v>
      </c>
      <c r="C2277" s="362" t="s">
        <v>9974</v>
      </c>
      <c r="D2277" s="362" t="s">
        <v>8619</v>
      </c>
      <c r="E2277" s="363" t="s">
        <v>30737</v>
      </c>
    </row>
    <row r="2278" spans="1:5" x14ac:dyDescent="0.25">
      <c r="A2278" s="246" t="str">
        <f t="shared" si="35"/>
        <v>92454</v>
      </c>
      <c r="B2278" s="362" t="s">
        <v>2728</v>
      </c>
      <c r="C2278" s="362" t="s">
        <v>9975</v>
      </c>
      <c r="D2278" s="362" t="s">
        <v>8619</v>
      </c>
      <c r="E2278" s="363" t="s">
        <v>30738</v>
      </c>
    </row>
    <row r="2279" spans="1:5" x14ac:dyDescent="0.25">
      <c r="A2279" s="246" t="str">
        <f t="shared" si="35"/>
        <v>92455</v>
      </c>
      <c r="B2279" s="362" t="s">
        <v>2729</v>
      </c>
      <c r="C2279" s="362" t="s">
        <v>9976</v>
      </c>
      <c r="D2279" s="362" t="s">
        <v>8619</v>
      </c>
      <c r="E2279" s="363" t="s">
        <v>30739</v>
      </c>
    </row>
    <row r="2280" spans="1:5" x14ac:dyDescent="0.25">
      <c r="A2280" s="246" t="str">
        <f t="shared" si="35"/>
        <v>92456</v>
      </c>
      <c r="B2280" s="362" t="s">
        <v>2730</v>
      </c>
      <c r="C2280" s="362" t="s">
        <v>9977</v>
      </c>
      <c r="D2280" s="362" t="s">
        <v>8619</v>
      </c>
      <c r="E2280" s="363" t="s">
        <v>20629</v>
      </c>
    </row>
    <row r="2281" spans="1:5" x14ac:dyDescent="0.25">
      <c r="A2281" s="246" t="str">
        <f t="shared" si="35"/>
        <v>92457</v>
      </c>
      <c r="B2281" s="362" t="s">
        <v>2731</v>
      </c>
      <c r="C2281" s="362" t="s">
        <v>9978</v>
      </c>
      <c r="D2281" s="362" t="s">
        <v>8619</v>
      </c>
      <c r="E2281" s="363" t="s">
        <v>30740</v>
      </c>
    </row>
    <row r="2282" spans="1:5" x14ac:dyDescent="0.25">
      <c r="A2282" s="246" t="str">
        <f t="shared" si="35"/>
        <v>92458</v>
      </c>
      <c r="B2282" s="362" t="s">
        <v>2732</v>
      </c>
      <c r="C2282" s="362" t="s">
        <v>9979</v>
      </c>
      <c r="D2282" s="362" t="s">
        <v>8619</v>
      </c>
      <c r="E2282" s="363" t="s">
        <v>30741</v>
      </c>
    </row>
    <row r="2283" spans="1:5" x14ac:dyDescent="0.25">
      <c r="A2283" s="246" t="str">
        <f t="shared" si="35"/>
        <v>92459</v>
      </c>
      <c r="B2283" s="362" t="s">
        <v>2733</v>
      </c>
      <c r="C2283" s="362" t="s">
        <v>9980</v>
      </c>
      <c r="D2283" s="362" t="s">
        <v>8619</v>
      </c>
      <c r="E2283" s="363" t="s">
        <v>30742</v>
      </c>
    </row>
    <row r="2284" spans="1:5" x14ac:dyDescent="0.25">
      <c r="A2284" s="246" t="str">
        <f t="shared" si="35"/>
        <v>92460</v>
      </c>
      <c r="B2284" s="362" t="s">
        <v>2734</v>
      </c>
      <c r="C2284" s="362" t="s">
        <v>9981</v>
      </c>
      <c r="D2284" s="362" t="s">
        <v>8619</v>
      </c>
      <c r="E2284" s="363" t="s">
        <v>30743</v>
      </c>
    </row>
    <row r="2285" spans="1:5" x14ac:dyDescent="0.25">
      <c r="A2285" s="246" t="str">
        <f t="shared" si="35"/>
        <v>92461</v>
      </c>
      <c r="B2285" s="362" t="s">
        <v>2735</v>
      </c>
      <c r="C2285" s="362" t="s">
        <v>9982</v>
      </c>
      <c r="D2285" s="362" t="s">
        <v>8619</v>
      </c>
      <c r="E2285" s="363" t="s">
        <v>30744</v>
      </c>
    </row>
    <row r="2286" spans="1:5" x14ac:dyDescent="0.25">
      <c r="A2286" s="246" t="str">
        <f t="shared" si="35"/>
        <v>92462</v>
      </c>
      <c r="B2286" s="362" t="s">
        <v>2736</v>
      </c>
      <c r="C2286" s="362" t="s">
        <v>9983</v>
      </c>
      <c r="D2286" s="362" t="s">
        <v>8619</v>
      </c>
      <c r="E2286" s="363" t="s">
        <v>30745</v>
      </c>
    </row>
    <row r="2287" spans="1:5" x14ac:dyDescent="0.25">
      <c r="A2287" s="246" t="str">
        <f t="shared" si="35"/>
        <v>92463</v>
      </c>
      <c r="B2287" s="362" t="s">
        <v>2737</v>
      </c>
      <c r="C2287" s="362" t="s">
        <v>9984</v>
      </c>
      <c r="D2287" s="362" t="s">
        <v>8619</v>
      </c>
      <c r="E2287" s="363" t="s">
        <v>30746</v>
      </c>
    </row>
    <row r="2288" spans="1:5" x14ac:dyDescent="0.25">
      <c r="A2288" s="246" t="str">
        <f t="shared" si="35"/>
        <v>92464</v>
      </c>
      <c r="B2288" s="362" t="s">
        <v>2738</v>
      </c>
      <c r="C2288" s="362" t="s">
        <v>9985</v>
      </c>
      <c r="D2288" s="362" t="s">
        <v>8619</v>
      </c>
      <c r="E2288" s="363" t="s">
        <v>30747</v>
      </c>
    </row>
    <row r="2289" spans="1:5" x14ac:dyDescent="0.25">
      <c r="A2289" s="246" t="str">
        <f t="shared" si="35"/>
        <v>92465</v>
      </c>
      <c r="B2289" s="362" t="s">
        <v>2739</v>
      </c>
      <c r="C2289" s="362" t="s">
        <v>9986</v>
      </c>
      <c r="D2289" s="362" t="s">
        <v>8619</v>
      </c>
      <c r="E2289" s="363" t="s">
        <v>30748</v>
      </c>
    </row>
    <row r="2290" spans="1:5" x14ac:dyDescent="0.25">
      <c r="A2290" s="246" t="str">
        <f t="shared" si="35"/>
        <v>92466</v>
      </c>
      <c r="B2290" s="362" t="s">
        <v>2740</v>
      </c>
      <c r="C2290" s="362" t="s">
        <v>9987</v>
      </c>
      <c r="D2290" s="362" t="s">
        <v>8619</v>
      </c>
      <c r="E2290" s="363" t="s">
        <v>30749</v>
      </c>
    </row>
    <row r="2291" spans="1:5" x14ac:dyDescent="0.25">
      <c r="A2291" s="246" t="str">
        <f t="shared" si="35"/>
        <v>92467</v>
      </c>
      <c r="B2291" s="362" t="s">
        <v>2741</v>
      </c>
      <c r="C2291" s="362" t="s">
        <v>9988</v>
      </c>
      <c r="D2291" s="362" t="s">
        <v>8619</v>
      </c>
      <c r="E2291" s="363" t="s">
        <v>30750</v>
      </c>
    </row>
    <row r="2292" spans="1:5" x14ac:dyDescent="0.25">
      <c r="A2292" s="246" t="str">
        <f t="shared" si="35"/>
        <v>92468</v>
      </c>
      <c r="B2292" s="362" t="s">
        <v>2742</v>
      </c>
      <c r="C2292" s="362" t="s">
        <v>9989</v>
      </c>
      <c r="D2292" s="362" t="s">
        <v>8619</v>
      </c>
      <c r="E2292" s="363" t="s">
        <v>23941</v>
      </c>
    </row>
    <row r="2293" spans="1:5" x14ac:dyDescent="0.25">
      <c r="A2293" s="246" t="str">
        <f t="shared" si="35"/>
        <v>92469</v>
      </c>
      <c r="B2293" s="362" t="s">
        <v>2743</v>
      </c>
      <c r="C2293" s="362" t="s">
        <v>9990</v>
      </c>
      <c r="D2293" s="362" t="s">
        <v>8619</v>
      </c>
      <c r="E2293" s="363" t="s">
        <v>30751</v>
      </c>
    </row>
    <row r="2294" spans="1:5" x14ac:dyDescent="0.25">
      <c r="A2294" s="246" t="str">
        <f t="shared" si="35"/>
        <v>92470</v>
      </c>
      <c r="B2294" s="362" t="s">
        <v>2744</v>
      </c>
      <c r="C2294" s="362" t="s">
        <v>9991</v>
      </c>
      <c r="D2294" s="362" t="s">
        <v>8619</v>
      </c>
      <c r="E2294" s="363" t="s">
        <v>30752</v>
      </c>
    </row>
    <row r="2295" spans="1:5" x14ac:dyDescent="0.25">
      <c r="A2295" s="246" t="str">
        <f t="shared" si="35"/>
        <v>92471</v>
      </c>
      <c r="B2295" s="362" t="s">
        <v>2745</v>
      </c>
      <c r="C2295" s="362" t="s">
        <v>9992</v>
      </c>
      <c r="D2295" s="362" t="s">
        <v>8619</v>
      </c>
      <c r="E2295" s="363" t="s">
        <v>17616</v>
      </c>
    </row>
    <row r="2296" spans="1:5" x14ac:dyDescent="0.25">
      <c r="A2296" s="246" t="str">
        <f t="shared" si="35"/>
        <v>92472</v>
      </c>
      <c r="B2296" s="362" t="s">
        <v>2746</v>
      </c>
      <c r="C2296" s="362" t="s">
        <v>9993</v>
      </c>
      <c r="D2296" s="362" t="s">
        <v>8619</v>
      </c>
      <c r="E2296" s="363" t="s">
        <v>30753</v>
      </c>
    </row>
    <row r="2297" spans="1:5" x14ac:dyDescent="0.25">
      <c r="A2297" s="246" t="str">
        <f t="shared" si="35"/>
        <v>92473</v>
      </c>
      <c r="B2297" s="362" t="s">
        <v>2747</v>
      </c>
      <c r="C2297" s="362" t="s">
        <v>9994</v>
      </c>
      <c r="D2297" s="362" t="s">
        <v>8619</v>
      </c>
      <c r="E2297" s="363" t="s">
        <v>30754</v>
      </c>
    </row>
    <row r="2298" spans="1:5" x14ac:dyDescent="0.25">
      <c r="A2298" s="246" t="str">
        <f t="shared" si="35"/>
        <v>92474</v>
      </c>
      <c r="B2298" s="362" t="s">
        <v>2748</v>
      </c>
      <c r="C2298" s="362" t="s">
        <v>9995</v>
      </c>
      <c r="D2298" s="362" t="s">
        <v>8619</v>
      </c>
      <c r="E2298" s="363" t="s">
        <v>30755</v>
      </c>
    </row>
    <row r="2299" spans="1:5" x14ac:dyDescent="0.25">
      <c r="A2299" s="246" t="str">
        <f t="shared" si="35"/>
        <v>92475</v>
      </c>
      <c r="B2299" s="362" t="s">
        <v>2749</v>
      </c>
      <c r="C2299" s="362" t="s">
        <v>9996</v>
      </c>
      <c r="D2299" s="362" t="s">
        <v>8619</v>
      </c>
      <c r="E2299" s="363" t="s">
        <v>30756</v>
      </c>
    </row>
    <row r="2300" spans="1:5" x14ac:dyDescent="0.25">
      <c r="A2300" s="246" t="str">
        <f t="shared" si="35"/>
        <v>92476</v>
      </c>
      <c r="B2300" s="362" t="s">
        <v>2750</v>
      </c>
      <c r="C2300" s="362" t="s">
        <v>9997</v>
      </c>
      <c r="D2300" s="362" t="s">
        <v>8619</v>
      </c>
      <c r="E2300" s="363" t="s">
        <v>30757</v>
      </c>
    </row>
    <row r="2301" spans="1:5" x14ac:dyDescent="0.25">
      <c r="A2301" s="246" t="str">
        <f t="shared" si="35"/>
        <v>92477</v>
      </c>
      <c r="B2301" s="362" t="s">
        <v>2751</v>
      </c>
      <c r="C2301" s="362" t="s">
        <v>9998</v>
      </c>
      <c r="D2301" s="362" t="s">
        <v>8619</v>
      </c>
      <c r="E2301" s="363" t="s">
        <v>30758</v>
      </c>
    </row>
    <row r="2302" spans="1:5" x14ac:dyDescent="0.25">
      <c r="A2302" s="246" t="str">
        <f t="shared" si="35"/>
        <v>92478</v>
      </c>
      <c r="B2302" s="362" t="s">
        <v>2752</v>
      </c>
      <c r="C2302" s="362" t="s">
        <v>9999</v>
      </c>
      <c r="D2302" s="362" t="s">
        <v>8619</v>
      </c>
      <c r="E2302" s="363" t="s">
        <v>30759</v>
      </c>
    </row>
    <row r="2303" spans="1:5" x14ac:dyDescent="0.25">
      <c r="A2303" s="246" t="str">
        <f t="shared" si="35"/>
        <v>92479</v>
      </c>
      <c r="B2303" s="362" t="s">
        <v>2753</v>
      </c>
      <c r="C2303" s="362" t="s">
        <v>10000</v>
      </c>
      <c r="D2303" s="362" t="s">
        <v>8619</v>
      </c>
      <c r="E2303" s="363" t="s">
        <v>30760</v>
      </c>
    </row>
    <row r="2304" spans="1:5" x14ac:dyDescent="0.25">
      <c r="A2304" s="246" t="str">
        <f t="shared" si="35"/>
        <v>92480</v>
      </c>
      <c r="B2304" s="362" t="s">
        <v>2754</v>
      </c>
      <c r="C2304" s="362" t="s">
        <v>10001</v>
      </c>
      <c r="D2304" s="362" t="s">
        <v>8619</v>
      </c>
      <c r="E2304" s="363" t="s">
        <v>20762</v>
      </c>
    </row>
    <row r="2305" spans="1:5" x14ac:dyDescent="0.25">
      <c r="A2305" s="246" t="str">
        <f t="shared" si="35"/>
        <v>92482</v>
      </c>
      <c r="B2305" s="362" t="s">
        <v>2755</v>
      </c>
      <c r="C2305" s="362" t="s">
        <v>10002</v>
      </c>
      <c r="D2305" s="362" t="s">
        <v>8619</v>
      </c>
      <c r="E2305" s="363" t="s">
        <v>30761</v>
      </c>
    </row>
    <row r="2306" spans="1:5" x14ac:dyDescent="0.25">
      <c r="A2306" s="246" t="str">
        <f t="shared" si="35"/>
        <v>92484</v>
      </c>
      <c r="B2306" s="362" t="s">
        <v>2756</v>
      </c>
      <c r="C2306" s="362" t="s">
        <v>10003</v>
      </c>
      <c r="D2306" s="362" t="s">
        <v>8619</v>
      </c>
      <c r="E2306" s="363" t="s">
        <v>30762</v>
      </c>
    </row>
    <row r="2307" spans="1:5" x14ac:dyDescent="0.25">
      <c r="A2307" s="246" t="str">
        <f t="shared" ref="A2307:A2370" si="36">B2307</f>
        <v>92486</v>
      </c>
      <c r="B2307" s="362" t="s">
        <v>2757</v>
      </c>
      <c r="C2307" s="362" t="s">
        <v>10004</v>
      </c>
      <c r="D2307" s="362" t="s">
        <v>8619</v>
      </c>
      <c r="E2307" s="363" t="s">
        <v>20892</v>
      </c>
    </row>
    <row r="2308" spans="1:5" x14ac:dyDescent="0.25">
      <c r="A2308" s="246" t="str">
        <f t="shared" si="36"/>
        <v>92488</v>
      </c>
      <c r="B2308" s="362" t="s">
        <v>2758</v>
      </c>
      <c r="C2308" s="362" t="s">
        <v>10005</v>
      </c>
      <c r="D2308" s="362" t="s">
        <v>8619</v>
      </c>
      <c r="E2308" s="363" t="s">
        <v>30763</v>
      </c>
    </row>
    <row r="2309" spans="1:5" x14ac:dyDescent="0.25">
      <c r="A2309" s="246" t="str">
        <f t="shared" si="36"/>
        <v>92490</v>
      </c>
      <c r="B2309" s="362" t="s">
        <v>2759</v>
      </c>
      <c r="C2309" s="362" t="s">
        <v>10006</v>
      </c>
      <c r="D2309" s="362" t="s">
        <v>8619</v>
      </c>
      <c r="E2309" s="363" t="s">
        <v>15967</v>
      </c>
    </row>
    <row r="2310" spans="1:5" x14ac:dyDescent="0.25">
      <c r="A2310" s="246" t="str">
        <f t="shared" si="36"/>
        <v>92492</v>
      </c>
      <c r="B2310" s="362" t="s">
        <v>2760</v>
      </c>
      <c r="C2310" s="362" t="s">
        <v>10007</v>
      </c>
      <c r="D2310" s="362" t="s">
        <v>8619</v>
      </c>
      <c r="E2310" s="363" t="s">
        <v>30764</v>
      </c>
    </row>
    <row r="2311" spans="1:5" x14ac:dyDescent="0.25">
      <c r="A2311" s="246" t="str">
        <f t="shared" si="36"/>
        <v>92494</v>
      </c>
      <c r="B2311" s="362" t="s">
        <v>2761</v>
      </c>
      <c r="C2311" s="362" t="s">
        <v>10008</v>
      </c>
      <c r="D2311" s="362" t="s">
        <v>8619</v>
      </c>
      <c r="E2311" s="363" t="s">
        <v>29776</v>
      </c>
    </row>
    <row r="2312" spans="1:5" x14ac:dyDescent="0.25">
      <c r="A2312" s="246" t="str">
        <f t="shared" si="36"/>
        <v>92496</v>
      </c>
      <c r="B2312" s="362" t="s">
        <v>2762</v>
      </c>
      <c r="C2312" s="362" t="s">
        <v>10009</v>
      </c>
      <c r="D2312" s="362" t="s">
        <v>8619</v>
      </c>
      <c r="E2312" s="363" t="s">
        <v>30765</v>
      </c>
    </row>
    <row r="2313" spans="1:5" x14ac:dyDescent="0.25">
      <c r="A2313" s="246" t="str">
        <f t="shared" si="36"/>
        <v>92498</v>
      </c>
      <c r="B2313" s="362" t="s">
        <v>2763</v>
      </c>
      <c r="C2313" s="362" t="s">
        <v>10010</v>
      </c>
      <c r="D2313" s="362" t="s">
        <v>8619</v>
      </c>
      <c r="E2313" s="363" t="s">
        <v>30766</v>
      </c>
    </row>
    <row r="2314" spans="1:5" x14ac:dyDescent="0.25">
      <c r="A2314" s="246" t="str">
        <f t="shared" si="36"/>
        <v>92500</v>
      </c>
      <c r="B2314" s="362" t="s">
        <v>2764</v>
      </c>
      <c r="C2314" s="362" t="s">
        <v>10011</v>
      </c>
      <c r="D2314" s="362" t="s">
        <v>8619</v>
      </c>
      <c r="E2314" s="363" t="s">
        <v>30767</v>
      </c>
    </row>
    <row r="2315" spans="1:5" x14ac:dyDescent="0.25">
      <c r="A2315" s="246" t="str">
        <f t="shared" si="36"/>
        <v>92502</v>
      </c>
      <c r="B2315" s="362" t="s">
        <v>2765</v>
      </c>
      <c r="C2315" s="362" t="s">
        <v>10012</v>
      </c>
      <c r="D2315" s="362" t="s">
        <v>8619</v>
      </c>
      <c r="E2315" s="363" t="s">
        <v>13012</v>
      </c>
    </row>
    <row r="2316" spans="1:5" x14ac:dyDescent="0.25">
      <c r="A2316" s="246" t="str">
        <f t="shared" si="36"/>
        <v>92504</v>
      </c>
      <c r="B2316" s="362" t="s">
        <v>2766</v>
      </c>
      <c r="C2316" s="362" t="s">
        <v>10013</v>
      </c>
      <c r="D2316" s="362" t="s">
        <v>8619</v>
      </c>
      <c r="E2316" s="363" t="s">
        <v>30768</v>
      </c>
    </row>
    <row r="2317" spans="1:5" x14ac:dyDescent="0.25">
      <c r="A2317" s="246" t="str">
        <f t="shared" si="36"/>
        <v>92506</v>
      </c>
      <c r="B2317" s="362" t="s">
        <v>2767</v>
      </c>
      <c r="C2317" s="362" t="s">
        <v>10014</v>
      </c>
      <c r="D2317" s="362" t="s">
        <v>8619</v>
      </c>
      <c r="E2317" s="363" t="s">
        <v>30769</v>
      </c>
    </row>
    <row r="2318" spans="1:5" x14ac:dyDescent="0.25">
      <c r="A2318" s="246" t="str">
        <f t="shared" si="36"/>
        <v>92508</v>
      </c>
      <c r="B2318" s="362" t="s">
        <v>2768</v>
      </c>
      <c r="C2318" s="362" t="s">
        <v>10015</v>
      </c>
      <c r="D2318" s="362" t="s">
        <v>8619</v>
      </c>
      <c r="E2318" s="363" t="s">
        <v>30770</v>
      </c>
    </row>
    <row r="2319" spans="1:5" x14ac:dyDescent="0.25">
      <c r="A2319" s="246" t="str">
        <f t="shared" si="36"/>
        <v>92510</v>
      </c>
      <c r="B2319" s="362" t="s">
        <v>2769</v>
      </c>
      <c r="C2319" s="362" t="s">
        <v>10016</v>
      </c>
      <c r="D2319" s="362" t="s">
        <v>8619</v>
      </c>
      <c r="E2319" s="363" t="s">
        <v>30771</v>
      </c>
    </row>
    <row r="2320" spans="1:5" x14ac:dyDescent="0.25">
      <c r="A2320" s="246" t="str">
        <f t="shared" si="36"/>
        <v>92512</v>
      </c>
      <c r="B2320" s="362" t="s">
        <v>2770</v>
      </c>
      <c r="C2320" s="362" t="s">
        <v>10017</v>
      </c>
      <c r="D2320" s="362" t="s">
        <v>8619</v>
      </c>
      <c r="E2320" s="363" t="s">
        <v>30772</v>
      </c>
    </row>
    <row r="2321" spans="1:5" x14ac:dyDescent="0.25">
      <c r="A2321" s="246" t="str">
        <f t="shared" si="36"/>
        <v>92514</v>
      </c>
      <c r="B2321" s="362" t="s">
        <v>2771</v>
      </c>
      <c r="C2321" s="362" t="s">
        <v>10018</v>
      </c>
      <c r="D2321" s="362" t="s">
        <v>8619</v>
      </c>
      <c r="E2321" s="363" t="s">
        <v>30773</v>
      </c>
    </row>
    <row r="2322" spans="1:5" x14ac:dyDescent="0.25">
      <c r="A2322" s="246" t="str">
        <f t="shared" si="36"/>
        <v>92515</v>
      </c>
      <c r="B2322" s="362" t="s">
        <v>2772</v>
      </c>
      <c r="C2322" s="362" t="s">
        <v>10019</v>
      </c>
      <c r="D2322" s="362" t="s">
        <v>8619</v>
      </c>
      <c r="E2322" s="363" t="s">
        <v>21441</v>
      </c>
    </row>
    <row r="2323" spans="1:5" x14ac:dyDescent="0.25">
      <c r="A2323" s="246" t="str">
        <f t="shared" si="36"/>
        <v>92518</v>
      </c>
      <c r="B2323" s="362" t="s">
        <v>2773</v>
      </c>
      <c r="C2323" s="362" t="s">
        <v>10020</v>
      </c>
      <c r="D2323" s="362" t="s">
        <v>8619</v>
      </c>
      <c r="E2323" s="363" t="s">
        <v>30774</v>
      </c>
    </row>
    <row r="2324" spans="1:5" x14ac:dyDescent="0.25">
      <c r="A2324" s="246" t="str">
        <f t="shared" si="36"/>
        <v>92520</v>
      </c>
      <c r="B2324" s="362" t="s">
        <v>2774</v>
      </c>
      <c r="C2324" s="362" t="s">
        <v>10022</v>
      </c>
      <c r="D2324" s="362" t="s">
        <v>8619</v>
      </c>
      <c r="E2324" s="363" t="s">
        <v>30775</v>
      </c>
    </row>
    <row r="2325" spans="1:5" x14ac:dyDescent="0.25">
      <c r="A2325" s="246" t="str">
        <f t="shared" si="36"/>
        <v>92522</v>
      </c>
      <c r="B2325" s="362" t="s">
        <v>2775</v>
      </c>
      <c r="C2325" s="362" t="s">
        <v>10023</v>
      </c>
      <c r="D2325" s="362" t="s">
        <v>8619</v>
      </c>
      <c r="E2325" s="363" t="s">
        <v>21377</v>
      </c>
    </row>
    <row r="2326" spans="1:5" x14ac:dyDescent="0.25">
      <c r="A2326" s="246" t="str">
        <f t="shared" si="36"/>
        <v>92524</v>
      </c>
      <c r="B2326" s="362" t="s">
        <v>2776</v>
      </c>
      <c r="C2326" s="362" t="s">
        <v>15974</v>
      </c>
      <c r="D2326" s="362" t="s">
        <v>8619</v>
      </c>
      <c r="E2326" s="363" t="s">
        <v>30776</v>
      </c>
    </row>
    <row r="2327" spans="1:5" x14ac:dyDescent="0.25">
      <c r="A2327" s="246" t="str">
        <f t="shared" si="36"/>
        <v>92526</v>
      </c>
      <c r="B2327" s="362" t="s">
        <v>2777</v>
      </c>
      <c r="C2327" s="362" t="s">
        <v>10024</v>
      </c>
      <c r="D2327" s="362" t="s">
        <v>8619</v>
      </c>
      <c r="E2327" s="363" t="s">
        <v>20595</v>
      </c>
    </row>
    <row r="2328" spans="1:5" x14ac:dyDescent="0.25">
      <c r="A2328" s="246" t="str">
        <f t="shared" si="36"/>
        <v>92528</v>
      </c>
      <c r="B2328" s="362" t="s">
        <v>2778</v>
      </c>
      <c r="C2328" s="362" t="s">
        <v>10025</v>
      </c>
      <c r="D2328" s="362" t="s">
        <v>8619</v>
      </c>
      <c r="E2328" s="363" t="s">
        <v>14857</v>
      </c>
    </row>
    <row r="2329" spans="1:5" x14ac:dyDescent="0.25">
      <c r="A2329" s="246" t="str">
        <f t="shared" si="36"/>
        <v>92530</v>
      </c>
      <c r="B2329" s="362" t="s">
        <v>2779</v>
      </c>
      <c r="C2329" s="362" t="s">
        <v>10026</v>
      </c>
      <c r="D2329" s="362" t="s">
        <v>8619</v>
      </c>
      <c r="E2329" s="363" t="s">
        <v>15593</v>
      </c>
    </row>
    <row r="2330" spans="1:5" x14ac:dyDescent="0.25">
      <c r="A2330" s="246" t="str">
        <f t="shared" si="36"/>
        <v>92532</v>
      </c>
      <c r="B2330" s="362" t="s">
        <v>2780</v>
      </c>
      <c r="C2330" s="362" t="s">
        <v>10027</v>
      </c>
      <c r="D2330" s="362" t="s">
        <v>8619</v>
      </c>
      <c r="E2330" s="363" t="s">
        <v>15967</v>
      </c>
    </row>
    <row r="2331" spans="1:5" x14ac:dyDescent="0.25">
      <c r="A2331" s="246" t="str">
        <f t="shared" si="36"/>
        <v>92534</v>
      </c>
      <c r="B2331" s="362" t="s">
        <v>2781</v>
      </c>
      <c r="C2331" s="362" t="s">
        <v>10028</v>
      </c>
      <c r="D2331" s="362" t="s">
        <v>8619</v>
      </c>
      <c r="E2331" s="363" t="s">
        <v>13639</v>
      </c>
    </row>
    <row r="2332" spans="1:5" x14ac:dyDescent="0.25">
      <c r="A2332" s="246" t="str">
        <f t="shared" si="36"/>
        <v>92536</v>
      </c>
      <c r="B2332" s="362" t="s">
        <v>2782</v>
      </c>
      <c r="C2332" s="362" t="s">
        <v>10029</v>
      </c>
      <c r="D2332" s="362" t="s">
        <v>8619</v>
      </c>
      <c r="E2332" s="363" t="s">
        <v>17799</v>
      </c>
    </row>
    <row r="2333" spans="1:5" x14ac:dyDescent="0.25">
      <c r="A2333" s="246" t="str">
        <f t="shared" si="36"/>
        <v>92538</v>
      </c>
      <c r="B2333" s="362" t="s">
        <v>2783</v>
      </c>
      <c r="C2333" s="362" t="s">
        <v>10030</v>
      </c>
      <c r="D2333" s="362" t="s">
        <v>8619</v>
      </c>
      <c r="E2333" s="363" t="s">
        <v>29194</v>
      </c>
    </row>
    <row r="2334" spans="1:5" x14ac:dyDescent="0.25">
      <c r="A2334" s="246" t="str">
        <f t="shared" si="36"/>
        <v>96252</v>
      </c>
      <c r="B2334" s="362" t="s">
        <v>4176</v>
      </c>
      <c r="C2334" s="362" t="s">
        <v>10031</v>
      </c>
      <c r="D2334" s="362" t="s">
        <v>8619</v>
      </c>
      <c r="E2334" s="363" t="s">
        <v>30777</v>
      </c>
    </row>
    <row r="2335" spans="1:5" x14ac:dyDescent="0.25">
      <c r="A2335" s="246" t="str">
        <f t="shared" si="36"/>
        <v>96257</v>
      </c>
      <c r="B2335" s="362" t="s">
        <v>4177</v>
      </c>
      <c r="C2335" s="362" t="s">
        <v>10032</v>
      </c>
      <c r="D2335" s="362" t="s">
        <v>8619</v>
      </c>
      <c r="E2335" s="363" t="s">
        <v>30778</v>
      </c>
    </row>
    <row r="2336" spans="1:5" x14ac:dyDescent="0.25">
      <c r="A2336" s="246" t="str">
        <f t="shared" si="36"/>
        <v>96258</v>
      </c>
      <c r="B2336" s="362" t="s">
        <v>4178</v>
      </c>
      <c r="C2336" s="362" t="s">
        <v>10033</v>
      </c>
      <c r="D2336" s="362" t="s">
        <v>8619</v>
      </c>
      <c r="E2336" s="363" t="s">
        <v>30779</v>
      </c>
    </row>
    <row r="2337" spans="1:5" x14ac:dyDescent="0.25">
      <c r="A2337" s="246" t="str">
        <f t="shared" si="36"/>
        <v>96259</v>
      </c>
      <c r="B2337" s="362" t="s">
        <v>4179</v>
      </c>
      <c r="C2337" s="362" t="s">
        <v>10034</v>
      </c>
      <c r="D2337" s="362" t="s">
        <v>8619</v>
      </c>
      <c r="E2337" s="363" t="s">
        <v>30780</v>
      </c>
    </row>
    <row r="2338" spans="1:5" x14ac:dyDescent="0.25">
      <c r="A2338" s="246" t="str">
        <f t="shared" si="36"/>
        <v>96529</v>
      </c>
      <c r="B2338" s="362" t="s">
        <v>4228</v>
      </c>
      <c r="C2338" s="362" t="s">
        <v>10035</v>
      </c>
      <c r="D2338" s="362" t="s">
        <v>8619</v>
      </c>
      <c r="E2338" s="363" t="s">
        <v>21098</v>
      </c>
    </row>
    <row r="2339" spans="1:5" x14ac:dyDescent="0.25">
      <c r="A2339" s="246" t="str">
        <f t="shared" si="36"/>
        <v>96530</v>
      </c>
      <c r="B2339" s="362" t="s">
        <v>4229</v>
      </c>
      <c r="C2339" s="362" t="s">
        <v>10036</v>
      </c>
      <c r="D2339" s="362" t="s">
        <v>8619</v>
      </c>
      <c r="E2339" s="363" t="s">
        <v>20900</v>
      </c>
    </row>
    <row r="2340" spans="1:5" x14ac:dyDescent="0.25">
      <c r="A2340" s="246" t="str">
        <f t="shared" si="36"/>
        <v>96531</v>
      </c>
      <c r="B2340" s="362" t="s">
        <v>4230</v>
      </c>
      <c r="C2340" s="362" t="s">
        <v>10037</v>
      </c>
      <c r="D2340" s="362" t="s">
        <v>8619</v>
      </c>
      <c r="E2340" s="363" t="s">
        <v>30781</v>
      </c>
    </row>
    <row r="2341" spans="1:5" x14ac:dyDescent="0.25">
      <c r="A2341" s="246" t="str">
        <f t="shared" si="36"/>
        <v>96532</v>
      </c>
      <c r="B2341" s="362" t="s">
        <v>4231</v>
      </c>
      <c r="C2341" s="362" t="s">
        <v>10038</v>
      </c>
      <c r="D2341" s="362" t="s">
        <v>8619</v>
      </c>
      <c r="E2341" s="363" t="s">
        <v>30782</v>
      </c>
    </row>
    <row r="2342" spans="1:5" x14ac:dyDescent="0.25">
      <c r="A2342" s="246" t="str">
        <f t="shared" si="36"/>
        <v>96533</v>
      </c>
      <c r="B2342" s="362" t="s">
        <v>4232</v>
      </c>
      <c r="C2342" s="362" t="s">
        <v>10039</v>
      </c>
      <c r="D2342" s="362" t="s">
        <v>8619</v>
      </c>
      <c r="E2342" s="363" t="s">
        <v>28542</v>
      </c>
    </row>
    <row r="2343" spans="1:5" x14ac:dyDescent="0.25">
      <c r="A2343" s="246" t="str">
        <f t="shared" si="36"/>
        <v>96534</v>
      </c>
      <c r="B2343" s="362" t="s">
        <v>4233</v>
      </c>
      <c r="C2343" s="362" t="s">
        <v>10040</v>
      </c>
      <c r="D2343" s="362" t="s">
        <v>8619</v>
      </c>
      <c r="E2343" s="363" t="s">
        <v>30783</v>
      </c>
    </row>
    <row r="2344" spans="1:5" x14ac:dyDescent="0.25">
      <c r="A2344" s="246" t="str">
        <f t="shared" si="36"/>
        <v>96535</v>
      </c>
      <c r="B2344" s="362" t="s">
        <v>4234</v>
      </c>
      <c r="C2344" s="362" t="s">
        <v>10041</v>
      </c>
      <c r="D2344" s="362" t="s">
        <v>8619</v>
      </c>
      <c r="E2344" s="363" t="s">
        <v>24645</v>
      </c>
    </row>
    <row r="2345" spans="1:5" x14ac:dyDescent="0.25">
      <c r="A2345" s="246" t="str">
        <f t="shared" si="36"/>
        <v>96536</v>
      </c>
      <c r="B2345" s="362" t="s">
        <v>4235</v>
      </c>
      <c r="C2345" s="362" t="s">
        <v>10042</v>
      </c>
      <c r="D2345" s="362" t="s">
        <v>8619</v>
      </c>
      <c r="E2345" s="363" t="s">
        <v>30784</v>
      </c>
    </row>
    <row r="2346" spans="1:5" x14ac:dyDescent="0.25">
      <c r="A2346" s="246" t="str">
        <f t="shared" si="36"/>
        <v>96537</v>
      </c>
      <c r="B2346" s="362" t="s">
        <v>4236</v>
      </c>
      <c r="C2346" s="362" t="s">
        <v>10043</v>
      </c>
      <c r="D2346" s="362" t="s">
        <v>8619</v>
      </c>
      <c r="E2346" s="363" t="s">
        <v>25869</v>
      </c>
    </row>
    <row r="2347" spans="1:5" x14ac:dyDescent="0.25">
      <c r="A2347" s="246" t="str">
        <f t="shared" si="36"/>
        <v>96538</v>
      </c>
      <c r="B2347" s="362" t="s">
        <v>4237</v>
      </c>
      <c r="C2347" s="362" t="s">
        <v>10044</v>
      </c>
      <c r="D2347" s="362" t="s">
        <v>8619</v>
      </c>
      <c r="E2347" s="363" t="s">
        <v>30785</v>
      </c>
    </row>
    <row r="2348" spans="1:5" x14ac:dyDescent="0.25">
      <c r="A2348" s="246" t="str">
        <f t="shared" si="36"/>
        <v>96539</v>
      </c>
      <c r="B2348" s="362" t="s">
        <v>4238</v>
      </c>
      <c r="C2348" s="362" t="s">
        <v>10045</v>
      </c>
      <c r="D2348" s="362" t="s">
        <v>8619</v>
      </c>
      <c r="E2348" s="363" t="s">
        <v>16565</v>
      </c>
    </row>
    <row r="2349" spans="1:5" x14ac:dyDescent="0.25">
      <c r="A2349" s="246" t="str">
        <f t="shared" si="36"/>
        <v>96540</v>
      </c>
      <c r="B2349" s="362" t="s">
        <v>4239</v>
      </c>
      <c r="C2349" s="362" t="s">
        <v>10046</v>
      </c>
      <c r="D2349" s="362" t="s">
        <v>8619</v>
      </c>
      <c r="E2349" s="363" t="s">
        <v>30786</v>
      </c>
    </row>
    <row r="2350" spans="1:5" x14ac:dyDescent="0.25">
      <c r="A2350" s="246" t="str">
        <f t="shared" si="36"/>
        <v>96541</v>
      </c>
      <c r="B2350" s="362" t="s">
        <v>4240</v>
      </c>
      <c r="C2350" s="362" t="s">
        <v>10047</v>
      </c>
      <c r="D2350" s="362" t="s">
        <v>8619</v>
      </c>
      <c r="E2350" s="363" t="s">
        <v>30787</v>
      </c>
    </row>
    <row r="2351" spans="1:5" x14ac:dyDescent="0.25">
      <c r="A2351" s="246" t="str">
        <f t="shared" si="36"/>
        <v>96542</v>
      </c>
      <c r="B2351" s="362" t="s">
        <v>4241</v>
      </c>
      <c r="C2351" s="362" t="s">
        <v>10048</v>
      </c>
      <c r="D2351" s="362" t="s">
        <v>8619</v>
      </c>
      <c r="E2351" s="363" t="s">
        <v>30788</v>
      </c>
    </row>
    <row r="2352" spans="1:5" x14ac:dyDescent="0.25">
      <c r="A2352" s="246" t="str">
        <f t="shared" si="36"/>
        <v>96543</v>
      </c>
      <c r="B2352" s="362" t="s">
        <v>192</v>
      </c>
      <c r="C2352" s="362" t="s">
        <v>10049</v>
      </c>
      <c r="D2352" s="362" t="s">
        <v>9468</v>
      </c>
      <c r="E2352" s="363" t="s">
        <v>8377</v>
      </c>
    </row>
    <row r="2353" spans="1:5" x14ac:dyDescent="0.25">
      <c r="A2353" s="246" t="str">
        <f t="shared" si="36"/>
        <v>97747</v>
      </c>
      <c r="B2353" s="362" t="s">
        <v>4817</v>
      </c>
      <c r="C2353" s="362" t="s">
        <v>10050</v>
      </c>
      <c r="D2353" s="362" t="s">
        <v>8619</v>
      </c>
      <c r="E2353" s="363" t="s">
        <v>30789</v>
      </c>
    </row>
    <row r="2354" spans="1:5" x14ac:dyDescent="0.25">
      <c r="A2354" s="246" t="str">
        <f t="shared" si="36"/>
        <v>101791</v>
      </c>
      <c r="B2354" s="362" t="s">
        <v>7285</v>
      </c>
      <c r="C2354" s="362" t="s">
        <v>10051</v>
      </c>
      <c r="D2354" s="362" t="s">
        <v>8399</v>
      </c>
      <c r="E2354" s="363" t="s">
        <v>15672</v>
      </c>
    </row>
    <row r="2355" spans="1:5" x14ac:dyDescent="0.25">
      <c r="A2355" s="246" t="str">
        <f t="shared" si="36"/>
        <v>101792</v>
      </c>
      <c r="B2355" s="362" t="s">
        <v>7286</v>
      </c>
      <c r="C2355" s="362" t="s">
        <v>10052</v>
      </c>
      <c r="D2355" s="362" t="s">
        <v>9485</v>
      </c>
      <c r="E2355" s="363" t="s">
        <v>30790</v>
      </c>
    </row>
    <row r="2356" spans="1:5" x14ac:dyDescent="0.25">
      <c r="A2356" s="246" t="str">
        <f t="shared" si="36"/>
        <v>101793</v>
      </c>
      <c r="B2356" s="362" t="s">
        <v>7287</v>
      </c>
      <c r="C2356" s="362" t="s">
        <v>10053</v>
      </c>
      <c r="D2356" s="362" t="s">
        <v>9485</v>
      </c>
      <c r="E2356" s="363" t="s">
        <v>16603</v>
      </c>
    </row>
    <row r="2357" spans="1:5" x14ac:dyDescent="0.25">
      <c r="A2357" s="246" t="str">
        <f t="shared" si="36"/>
        <v>101969</v>
      </c>
      <c r="B2357" s="362" t="s">
        <v>7602</v>
      </c>
      <c r="C2357" s="362" t="s">
        <v>10054</v>
      </c>
      <c r="D2357" s="362" t="s">
        <v>8619</v>
      </c>
      <c r="E2357" s="363" t="s">
        <v>30791</v>
      </c>
    </row>
    <row r="2358" spans="1:5" x14ac:dyDescent="0.25">
      <c r="A2358" s="246" t="str">
        <f t="shared" si="36"/>
        <v>101971</v>
      </c>
      <c r="B2358" s="362" t="s">
        <v>7603</v>
      </c>
      <c r="C2358" s="362" t="s">
        <v>10055</v>
      </c>
      <c r="D2358" s="362" t="s">
        <v>8619</v>
      </c>
      <c r="E2358" s="363" t="s">
        <v>30792</v>
      </c>
    </row>
    <row r="2359" spans="1:5" x14ac:dyDescent="0.25">
      <c r="A2359" s="246" t="str">
        <f t="shared" si="36"/>
        <v>101973</v>
      </c>
      <c r="B2359" s="362" t="s">
        <v>7604</v>
      </c>
      <c r="C2359" s="362" t="s">
        <v>10056</v>
      </c>
      <c r="D2359" s="362" t="s">
        <v>8619</v>
      </c>
      <c r="E2359" s="363" t="s">
        <v>29412</v>
      </c>
    </row>
    <row r="2360" spans="1:5" x14ac:dyDescent="0.25">
      <c r="A2360" s="246" t="str">
        <f t="shared" si="36"/>
        <v>101974</v>
      </c>
      <c r="B2360" s="362" t="s">
        <v>7605</v>
      </c>
      <c r="C2360" s="362" t="s">
        <v>10057</v>
      </c>
      <c r="D2360" s="362" t="s">
        <v>8619</v>
      </c>
      <c r="E2360" s="363" t="s">
        <v>30793</v>
      </c>
    </row>
    <row r="2361" spans="1:5" x14ac:dyDescent="0.25">
      <c r="A2361" s="246" t="str">
        <f t="shared" si="36"/>
        <v>101975</v>
      </c>
      <c r="B2361" s="362" t="s">
        <v>7606</v>
      </c>
      <c r="C2361" s="362" t="s">
        <v>10058</v>
      </c>
      <c r="D2361" s="362" t="s">
        <v>8619</v>
      </c>
      <c r="E2361" s="363" t="s">
        <v>30794</v>
      </c>
    </row>
    <row r="2362" spans="1:5" x14ac:dyDescent="0.25">
      <c r="A2362" s="246" t="str">
        <f t="shared" si="36"/>
        <v>101977</v>
      </c>
      <c r="B2362" s="362" t="s">
        <v>7607</v>
      </c>
      <c r="C2362" s="362" t="s">
        <v>10059</v>
      </c>
      <c r="D2362" s="362" t="s">
        <v>8619</v>
      </c>
      <c r="E2362" s="363" t="s">
        <v>30795</v>
      </c>
    </row>
    <row r="2363" spans="1:5" x14ac:dyDescent="0.25">
      <c r="A2363" s="246" t="str">
        <f t="shared" si="36"/>
        <v>101980</v>
      </c>
      <c r="B2363" s="362" t="s">
        <v>7609</v>
      </c>
      <c r="C2363" s="362" t="s">
        <v>10060</v>
      </c>
      <c r="D2363" s="362" t="s">
        <v>8619</v>
      </c>
      <c r="E2363" s="363" t="s">
        <v>30796</v>
      </c>
    </row>
    <row r="2364" spans="1:5" x14ac:dyDescent="0.25">
      <c r="A2364" s="246" t="str">
        <f t="shared" si="36"/>
        <v>101981</v>
      </c>
      <c r="B2364" s="362" t="s">
        <v>7610</v>
      </c>
      <c r="C2364" s="362" t="s">
        <v>10061</v>
      </c>
      <c r="D2364" s="362" t="s">
        <v>8619</v>
      </c>
      <c r="E2364" s="363" t="s">
        <v>30797</v>
      </c>
    </row>
    <row r="2365" spans="1:5" x14ac:dyDescent="0.25">
      <c r="A2365" s="246" t="str">
        <f t="shared" si="36"/>
        <v>101982</v>
      </c>
      <c r="B2365" s="362" t="s">
        <v>7611</v>
      </c>
      <c r="C2365" s="362" t="s">
        <v>10062</v>
      </c>
      <c r="D2365" s="362" t="s">
        <v>8619</v>
      </c>
      <c r="E2365" s="363" t="s">
        <v>30798</v>
      </c>
    </row>
    <row r="2366" spans="1:5" x14ac:dyDescent="0.25">
      <c r="A2366" s="246" t="str">
        <f t="shared" si="36"/>
        <v>101983</v>
      </c>
      <c r="B2366" s="362" t="s">
        <v>7612</v>
      </c>
      <c r="C2366" s="362" t="s">
        <v>10063</v>
      </c>
      <c r="D2366" s="362" t="s">
        <v>8619</v>
      </c>
      <c r="E2366" s="363" t="s">
        <v>30799</v>
      </c>
    </row>
    <row r="2367" spans="1:5" x14ac:dyDescent="0.25">
      <c r="A2367" s="246" t="str">
        <f t="shared" si="36"/>
        <v>101985</v>
      </c>
      <c r="B2367" s="362" t="s">
        <v>7613</v>
      </c>
      <c r="C2367" s="362" t="s">
        <v>10064</v>
      </c>
      <c r="D2367" s="362" t="s">
        <v>8619</v>
      </c>
      <c r="E2367" s="363" t="s">
        <v>30800</v>
      </c>
    </row>
    <row r="2368" spans="1:5" x14ac:dyDescent="0.25">
      <c r="A2368" s="246" t="str">
        <f t="shared" si="36"/>
        <v>101986</v>
      </c>
      <c r="B2368" s="362" t="s">
        <v>7614</v>
      </c>
      <c r="C2368" s="362" t="s">
        <v>10065</v>
      </c>
      <c r="D2368" s="362" t="s">
        <v>8619</v>
      </c>
      <c r="E2368" s="363" t="s">
        <v>30801</v>
      </c>
    </row>
    <row r="2369" spans="1:5" x14ac:dyDescent="0.25">
      <c r="A2369" s="246" t="str">
        <f t="shared" si="36"/>
        <v>101987</v>
      </c>
      <c r="B2369" s="362" t="s">
        <v>7615</v>
      </c>
      <c r="C2369" s="362" t="s">
        <v>10066</v>
      </c>
      <c r="D2369" s="362" t="s">
        <v>8619</v>
      </c>
      <c r="E2369" s="363" t="s">
        <v>30802</v>
      </c>
    </row>
    <row r="2370" spans="1:5" x14ac:dyDescent="0.25">
      <c r="A2370" s="246" t="str">
        <f t="shared" si="36"/>
        <v>101988</v>
      </c>
      <c r="B2370" s="362" t="s">
        <v>7616</v>
      </c>
      <c r="C2370" s="362" t="s">
        <v>10067</v>
      </c>
      <c r="D2370" s="362" t="s">
        <v>8619</v>
      </c>
      <c r="E2370" s="363" t="s">
        <v>30803</v>
      </c>
    </row>
    <row r="2371" spans="1:5" x14ac:dyDescent="0.25">
      <c r="A2371" s="246" t="str">
        <f t="shared" ref="A2371:A2434" si="37">B2371</f>
        <v>101989</v>
      </c>
      <c r="B2371" s="362" t="s">
        <v>7617</v>
      </c>
      <c r="C2371" s="362" t="s">
        <v>10068</v>
      </c>
      <c r="D2371" s="362" t="s">
        <v>8619</v>
      </c>
      <c r="E2371" s="363" t="s">
        <v>30804</v>
      </c>
    </row>
    <row r="2372" spans="1:5" x14ac:dyDescent="0.25">
      <c r="A2372" s="246" t="str">
        <f t="shared" si="37"/>
        <v>101990</v>
      </c>
      <c r="B2372" s="362" t="s">
        <v>7618</v>
      </c>
      <c r="C2372" s="362" t="s">
        <v>10069</v>
      </c>
      <c r="D2372" s="362" t="s">
        <v>8619</v>
      </c>
      <c r="E2372" s="363" t="s">
        <v>30805</v>
      </c>
    </row>
    <row r="2373" spans="1:5" x14ac:dyDescent="0.25">
      <c r="A2373" s="246" t="str">
        <f t="shared" si="37"/>
        <v>101991</v>
      </c>
      <c r="B2373" s="362" t="s">
        <v>7619</v>
      </c>
      <c r="C2373" s="362" t="s">
        <v>10070</v>
      </c>
      <c r="D2373" s="362" t="s">
        <v>8619</v>
      </c>
      <c r="E2373" s="363" t="s">
        <v>30806</v>
      </c>
    </row>
    <row r="2374" spans="1:5" x14ac:dyDescent="0.25">
      <c r="A2374" s="246" t="str">
        <f t="shared" si="37"/>
        <v>101992</v>
      </c>
      <c r="B2374" s="362" t="s">
        <v>7620</v>
      </c>
      <c r="C2374" s="362" t="s">
        <v>10071</v>
      </c>
      <c r="D2374" s="362" t="s">
        <v>8619</v>
      </c>
      <c r="E2374" s="363" t="s">
        <v>30807</v>
      </c>
    </row>
    <row r="2375" spans="1:5" x14ac:dyDescent="0.25">
      <c r="A2375" s="246" t="str">
        <f t="shared" si="37"/>
        <v>101993</v>
      </c>
      <c r="B2375" s="362" t="s">
        <v>7621</v>
      </c>
      <c r="C2375" s="362" t="s">
        <v>10072</v>
      </c>
      <c r="D2375" s="362" t="s">
        <v>8619</v>
      </c>
      <c r="E2375" s="363" t="s">
        <v>30808</v>
      </c>
    </row>
    <row r="2376" spans="1:5" x14ac:dyDescent="0.25">
      <c r="A2376" s="246" t="str">
        <f t="shared" si="37"/>
        <v>101994</v>
      </c>
      <c r="B2376" s="362" t="s">
        <v>7622</v>
      </c>
      <c r="C2376" s="362" t="s">
        <v>10073</v>
      </c>
      <c r="D2376" s="362" t="s">
        <v>8619</v>
      </c>
      <c r="E2376" s="363" t="s">
        <v>30809</v>
      </c>
    </row>
    <row r="2377" spans="1:5" x14ac:dyDescent="0.25">
      <c r="A2377" s="246" t="str">
        <f t="shared" si="37"/>
        <v>101995</v>
      </c>
      <c r="B2377" s="362" t="s">
        <v>7623</v>
      </c>
      <c r="C2377" s="362" t="s">
        <v>10074</v>
      </c>
      <c r="D2377" s="362" t="s">
        <v>8619</v>
      </c>
      <c r="E2377" s="363" t="s">
        <v>30810</v>
      </c>
    </row>
    <row r="2378" spans="1:5" x14ac:dyDescent="0.25">
      <c r="A2378" s="246" t="str">
        <f t="shared" si="37"/>
        <v>101996</v>
      </c>
      <c r="B2378" s="362" t="s">
        <v>7624</v>
      </c>
      <c r="C2378" s="362" t="s">
        <v>10075</v>
      </c>
      <c r="D2378" s="362" t="s">
        <v>8619</v>
      </c>
      <c r="E2378" s="363" t="s">
        <v>20062</v>
      </c>
    </row>
    <row r="2379" spans="1:5" x14ac:dyDescent="0.25">
      <c r="A2379" s="246" t="str">
        <f t="shared" si="37"/>
        <v>101997</v>
      </c>
      <c r="B2379" s="362" t="s">
        <v>7625</v>
      </c>
      <c r="C2379" s="362" t="s">
        <v>10076</v>
      </c>
      <c r="D2379" s="362" t="s">
        <v>8619</v>
      </c>
      <c r="E2379" s="363" t="s">
        <v>30811</v>
      </c>
    </row>
    <row r="2380" spans="1:5" x14ac:dyDescent="0.25">
      <c r="A2380" s="246" t="str">
        <f t="shared" si="37"/>
        <v>101998</v>
      </c>
      <c r="B2380" s="362" t="s">
        <v>7626</v>
      </c>
      <c r="C2380" s="362" t="s">
        <v>10077</v>
      </c>
      <c r="D2380" s="362" t="s">
        <v>8619</v>
      </c>
      <c r="E2380" s="363" t="s">
        <v>20521</v>
      </c>
    </row>
    <row r="2381" spans="1:5" x14ac:dyDescent="0.25">
      <c r="A2381" s="246" t="str">
        <f t="shared" si="37"/>
        <v>101999</v>
      </c>
      <c r="B2381" s="362" t="s">
        <v>7627</v>
      </c>
      <c r="C2381" s="362" t="s">
        <v>10078</v>
      </c>
      <c r="D2381" s="362" t="s">
        <v>8619</v>
      </c>
      <c r="E2381" s="363" t="s">
        <v>30812</v>
      </c>
    </row>
    <row r="2382" spans="1:5" x14ac:dyDescent="0.25">
      <c r="A2382" s="246" t="str">
        <f t="shared" si="37"/>
        <v>102000</v>
      </c>
      <c r="B2382" s="362" t="s">
        <v>7628</v>
      </c>
      <c r="C2382" s="362" t="s">
        <v>10079</v>
      </c>
      <c r="D2382" s="362" t="s">
        <v>8619</v>
      </c>
      <c r="E2382" s="363" t="s">
        <v>29876</v>
      </c>
    </row>
    <row r="2383" spans="1:5" x14ac:dyDescent="0.25">
      <c r="A2383" s="246" t="str">
        <f t="shared" si="37"/>
        <v>102001</v>
      </c>
      <c r="B2383" s="362" t="s">
        <v>7629</v>
      </c>
      <c r="C2383" s="362" t="s">
        <v>10080</v>
      </c>
      <c r="D2383" s="362" t="s">
        <v>8619</v>
      </c>
      <c r="E2383" s="363" t="s">
        <v>30813</v>
      </c>
    </row>
    <row r="2384" spans="1:5" x14ac:dyDescent="0.25">
      <c r="A2384" s="246" t="str">
        <f t="shared" si="37"/>
        <v>102002</v>
      </c>
      <c r="B2384" s="362" t="s">
        <v>7630</v>
      </c>
      <c r="C2384" s="362" t="s">
        <v>10081</v>
      </c>
      <c r="D2384" s="362" t="s">
        <v>8619</v>
      </c>
      <c r="E2384" s="363" t="s">
        <v>30814</v>
      </c>
    </row>
    <row r="2385" spans="1:5" x14ac:dyDescent="0.25">
      <c r="A2385" s="246" t="str">
        <f t="shared" si="37"/>
        <v>102003</v>
      </c>
      <c r="B2385" s="362" t="s">
        <v>7631</v>
      </c>
      <c r="C2385" s="362" t="s">
        <v>10082</v>
      </c>
      <c r="D2385" s="362" t="s">
        <v>8619</v>
      </c>
      <c r="E2385" s="363" t="s">
        <v>30815</v>
      </c>
    </row>
    <row r="2386" spans="1:5" x14ac:dyDescent="0.25">
      <c r="A2386" s="246" t="str">
        <f t="shared" si="37"/>
        <v>102004</v>
      </c>
      <c r="B2386" s="362" t="s">
        <v>7632</v>
      </c>
      <c r="C2386" s="362" t="s">
        <v>10083</v>
      </c>
      <c r="D2386" s="362" t="s">
        <v>8619</v>
      </c>
      <c r="E2386" s="363" t="s">
        <v>30816</v>
      </c>
    </row>
    <row r="2387" spans="1:5" x14ac:dyDescent="0.25">
      <c r="A2387" s="246" t="str">
        <f t="shared" si="37"/>
        <v>102005</v>
      </c>
      <c r="B2387" s="362" t="s">
        <v>7633</v>
      </c>
      <c r="C2387" s="362" t="s">
        <v>10084</v>
      </c>
      <c r="D2387" s="362" t="s">
        <v>8619</v>
      </c>
      <c r="E2387" s="363" t="s">
        <v>30817</v>
      </c>
    </row>
    <row r="2388" spans="1:5" x14ac:dyDescent="0.25">
      <c r="A2388" s="246" t="str">
        <f t="shared" si="37"/>
        <v>102006</v>
      </c>
      <c r="B2388" s="362" t="s">
        <v>7634</v>
      </c>
      <c r="C2388" s="362" t="s">
        <v>10085</v>
      </c>
      <c r="D2388" s="362" t="s">
        <v>8619</v>
      </c>
      <c r="E2388" s="363" t="s">
        <v>30818</v>
      </c>
    </row>
    <row r="2389" spans="1:5" x14ac:dyDescent="0.25">
      <c r="A2389" s="246" t="str">
        <f t="shared" si="37"/>
        <v>102007</v>
      </c>
      <c r="B2389" s="362" t="s">
        <v>7635</v>
      </c>
      <c r="C2389" s="362" t="s">
        <v>10086</v>
      </c>
      <c r="D2389" s="362" t="s">
        <v>8619</v>
      </c>
      <c r="E2389" s="363" t="s">
        <v>30819</v>
      </c>
    </row>
    <row r="2390" spans="1:5" x14ac:dyDescent="0.25">
      <c r="A2390" s="246" t="str">
        <f t="shared" si="37"/>
        <v>102008</v>
      </c>
      <c r="B2390" s="362" t="s">
        <v>7636</v>
      </c>
      <c r="C2390" s="362" t="s">
        <v>10087</v>
      </c>
      <c r="D2390" s="362" t="s">
        <v>8619</v>
      </c>
      <c r="E2390" s="363" t="s">
        <v>30820</v>
      </c>
    </row>
    <row r="2391" spans="1:5" x14ac:dyDescent="0.25">
      <c r="A2391" s="246" t="str">
        <f t="shared" si="37"/>
        <v>102009</v>
      </c>
      <c r="B2391" s="362" t="s">
        <v>7637</v>
      </c>
      <c r="C2391" s="362" t="s">
        <v>10088</v>
      </c>
      <c r="D2391" s="362" t="s">
        <v>8619</v>
      </c>
      <c r="E2391" s="363" t="s">
        <v>30821</v>
      </c>
    </row>
    <row r="2392" spans="1:5" x14ac:dyDescent="0.25">
      <c r="A2392" s="246" t="str">
        <f t="shared" si="37"/>
        <v>102010</v>
      </c>
      <c r="B2392" s="362" t="s">
        <v>7638</v>
      </c>
      <c r="C2392" s="362" t="s">
        <v>10089</v>
      </c>
      <c r="D2392" s="362" t="s">
        <v>8619</v>
      </c>
      <c r="E2392" s="363" t="s">
        <v>30822</v>
      </c>
    </row>
    <row r="2393" spans="1:5" x14ac:dyDescent="0.25">
      <c r="A2393" s="246" t="str">
        <f t="shared" si="37"/>
        <v>102011</v>
      </c>
      <c r="B2393" s="362" t="s">
        <v>7639</v>
      </c>
      <c r="C2393" s="362" t="s">
        <v>10090</v>
      </c>
      <c r="D2393" s="362" t="s">
        <v>8619</v>
      </c>
      <c r="E2393" s="363" t="s">
        <v>30823</v>
      </c>
    </row>
    <row r="2394" spans="1:5" x14ac:dyDescent="0.25">
      <c r="A2394" s="246" t="str">
        <f t="shared" si="37"/>
        <v>102012</v>
      </c>
      <c r="B2394" s="362" t="s">
        <v>7640</v>
      </c>
      <c r="C2394" s="362" t="s">
        <v>10091</v>
      </c>
      <c r="D2394" s="362" t="s">
        <v>8619</v>
      </c>
      <c r="E2394" s="363" t="s">
        <v>30824</v>
      </c>
    </row>
    <row r="2395" spans="1:5" x14ac:dyDescent="0.25">
      <c r="A2395" s="246" t="str">
        <f t="shared" si="37"/>
        <v>102013</v>
      </c>
      <c r="B2395" s="362" t="s">
        <v>7641</v>
      </c>
      <c r="C2395" s="362" t="s">
        <v>10092</v>
      </c>
      <c r="D2395" s="362" t="s">
        <v>8619</v>
      </c>
      <c r="E2395" s="363" t="s">
        <v>30825</v>
      </c>
    </row>
    <row r="2396" spans="1:5" x14ac:dyDescent="0.25">
      <c r="A2396" s="246" t="str">
        <f t="shared" si="37"/>
        <v>102014</v>
      </c>
      <c r="B2396" s="362" t="s">
        <v>7642</v>
      </c>
      <c r="C2396" s="362" t="s">
        <v>10093</v>
      </c>
      <c r="D2396" s="362" t="s">
        <v>8619</v>
      </c>
      <c r="E2396" s="363" t="s">
        <v>30826</v>
      </c>
    </row>
    <row r="2397" spans="1:5" x14ac:dyDescent="0.25">
      <c r="A2397" s="246" t="str">
        <f t="shared" si="37"/>
        <v>102015</v>
      </c>
      <c r="B2397" s="362" t="s">
        <v>7643</v>
      </c>
      <c r="C2397" s="362" t="s">
        <v>10094</v>
      </c>
      <c r="D2397" s="362" t="s">
        <v>8619</v>
      </c>
      <c r="E2397" s="363" t="s">
        <v>30827</v>
      </c>
    </row>
    <row r="2398" spans="1:5" x14ac:dyDescent="0.25">
      <c r="A2398" s="246" t="str">
        <f t="shared" si="37"/>
        <v>102016</v>
      </c>
      <c r="B2398" s="362" t="s">
        <v>7644</v>
      </c>
      <c r="C2398" s="362" t="s">
        <v>10095</v>
      </c>
      <c r="D2398" s="362" t="s">
        <v>8619</v>
      </c>
      <c r="E2398" s="363" t="s">
        <v>30828</v>
      </c>
    </row>
    <row r="2399" spans="1:5" x14ac:dyDescent="0.25">
      <c r="A2399" s="246" t="str">
        <f t="shared" si="37"/>
        <v>102017</v>
      </c>
      <c r="B2399" s="362" t="s">
        <v>7645</v>
      </c>
      <c r="C2399" s="362" t="s">
        <v>10096</v>
      </c>
      <c r="D2399" s="362" t="s">
        <v>8619</v>
      </c>
      <c r="E2399" s="363" t="s">
        <v>30829</v>
      </c>
    </row>
    <row r="2400" spans="1:5" x14ac:dyDescent="0.25">
      <c r="A2400" s="246" t="str">
        <f t="shared" si="37"/>
        <v>102036</v>
      </c>
      <c r="B2400" s="362" t="s">
        <v>7646</v>
      </c>
      <c r="C2400" s="362" t="s">
        <v>10097</v>
      </c>
      <c r="D2400" s="362" t="s">
        <v>8619</v>
      </c>
      <c r="E2400" s="363" t="s">
        <v>27434</v>
      </c>
    </row>
    <row r="2401" spans="1:5" x14ac:dyDescent="0.25">
      <c r="A2401" s="246" t="str">
        <f t="shared" si="37"/>
        <v>102037</v>
      </c>
      <c r="B2401" s="362" t="s">
        <v>7647</v>
      </c>
      <c r="C2401" s="362" t="s">
        <v>10098</v>
      </c>
      <c r="D2401" s="362" t="s">
        <v>8619</v>
      </c>
      <c r="E2401" s="363" t="s">
        <v>30830</v>
      </c>
    </row>
    <row r="2402" spans="1:5" x14ac:dyDescent="0.25">
      <c r="A2402" s="246" t="str">
        <f t="shared" si="37"/>
        <v>102038</v>
      </c>
      <c r="B2402" s="362" t="s">
        <v>7648</v>
      </c>
      <c r="C2402" s="362" t="s">
        <v>10099</v>
      </c>
      <c r="D2402" s="362" t="s">
        <v>8619</v>
      </c>
      <c r="E2402" s="363" t="s">
        <v>30831</v>
      </c>
    </row>
    <row r="2403" spans="1:5" x14ac:dyDescent="0.25">
      <c r="A2403" s="246" t="str">
        <f t="shared" si="37"/>
        <v>102039</v>
      </c>
      <c r="B2403" s="362" t="s">
        <v>7649</v>
      </c>
      <c r="C2403" s="362" t="s">
        <v>10100</v>
      </c>
      <c r="D2403" s="362" t="s">
        <v>8619</v>
      </c>
      <c r="E2403" s="363" t="s">
        <v>30832</v>
      </c>
    </row>
    <row r="2404" spans="1:5" x14ac:dyDescent="0.25">
      <c r="A2404" s="246" t="str">
        <f t="shared" si="37"/>
        <v>102040</v>
      </c>
      <c r="B2404" s="362" t="s">
        <v>7650</v>
      </c>
      <c r="C2404" s="362" t="s">
        <v>10101</v>
      </c>
      <c r="D2404" s="362" t="s">
        <v>8619</v>
      </c>
      <c r="E2404" s="363" t="s">
        <v>30833</v>
      </c>
    </row>
    <row r="2405" spans="1:5" x14ac:dyDescent="0.25">
      <c r="A2405" s="246" t="str">
        <f t="shared" si="37"/>
        <v>102041</v>
      </c>
      <c r="B2405" s="362" t="s">
        <v>7651</v>
      </c>
      <c r="C2405" s="362" t="s">
        <v>10102</v>
      </c>
      <c r="D2405" s="362" t="s">
        <v>8619</v>
      </c>
      <c r="E2405" s="363" t="s">
        <v>30834</v>
      </c>
    </row>
    <row r="2406" spans="1:5" x14ac:dyDescent="0.25">
      <c r="A2406" s="246" t="str">
        <f t="shared" si="37"/>
        <v>102042</v>
      </c>
      <c r="B2406" s="362" t="s">
        <v>7652</v>
      </c>
      <c r="C2406" s="362" t="s">
        <v>10103</v>
      </c>
      <c r="D2406" s="362" t="s">
        <v>8619</v>
      </c>
      <c r="E2406" s="363" t="s">
        <v>30835</v>
      </c>
    </row>
    <row r="2407" spans="1:5" x14ac:dyDescent="0.25">
      <c r="A2407" s="246" t="str">
        <f t="shared" si="37"/>
        <v>102043</v>
      </c>
      <c r="B2407" s="362" t="s">
        <v>7653</v>
      </c>
      <c r="C2407" s="362" t="s">
        <v>10104</v>
      </c>
      <c r="D2407" s="362" t="s">
        <v>8619</v>
      </c>
      <c r="E2407" s="363" t="s">
        <v>30836</v>
      </c>
    </row>
    <row r="2408" spans="1:5" x14ac:dyDescent="0.25">
      <c r="A2408" s="246" t="str">
        <f t="shared" si="37"/>
        <v>102044</v>
      </c>
      <c r="B2408" s="362" t="s">
        <v>7654</v>
      </c>
      <c r="C2408" s="362" t="s">
        <v>10105</v>
      </c>
      <c r="D2408" s="362" t="s">
        <v>8619</v>
      </c>
      <c r="E2408" s="363" t="s">
        <v>30837</v>
      </c>
    </row>
    <row r="2409" spans="1:5" x14ac:dyDescent="0.25">
      <c r="A2409" s="246" t="str">
        <f t="shared" si="37"/>
        <v>102045</v>
      </c>
      <c r="B2409" s="362" t="s">
        <v>7655</v>
      </c>
      <c r="C2409" s="362" t="s">
        <v>10106</v>
      </c>
      <c r="D2409" s="362" t="s">
        <v>8619</v>
      </c>
      <c r="E2409" s="363" t="s">
        <v>30838</v>
      </c>
    </row>
    <row r="2410" spans="1:5" x14ac:dyDescent="0.25">
      <c r="A2410" s="246" t="str">
        <f t="shared" si="37"/>
        <v>102046</v>
      </c>
      <c r="B2410" s="362" t="s">
        <v>7656</v>
      </c>
      <c r="C2410" s="362" t="s">
        <v>10107</v>
      </c>
      <c r="D2410" s="362" t="s">
        <v>8619</v>
      </c>
      <c r="E2410" s="363" t="s">
        <v>30839</v>
      </c>
    </row>
    <row r="2411" spans="1:5" x14ac:dyDescent="0.25">
      <c r="A2411" s="246" t="str">
        <f t="shared" si="37"/>
        <v>102047</v>
      </c>
      <c r="B2411" s="362" t="s">
        <v>7657</v>
      </c>
      <c r="C2411" s="362" t="s">
        <v>10108</v>
      </c>
      <c r="D2411" s="362" t="s">
        <v>8619</v>
      </c>
      <c r="E2411" s="363" t="s">
        <v>30840</v>
      </c>
    </row>
    <row r="2412" spans="1:5" x14ac:dyDescent="0.25">
      <c r="A2412" s="246" t="str">
        <f t="shared" si="37"/>
        <v>102048</v>
      </c>
      <c r="B2412" s="362" t="s">
        <v>7658</v>
      </c>
      <c r="C2412" s="362" t="s">
        <v>10109</v>
      </c>
      <c r="D2412" s="362" t="s">
        <v>8619</v>
      </c>
      <c r="E2412" s="363" t="s">
        <v>30841</v>
      </c>
    </row>
    <row r="2413" spans="1:5" x14ac:dyDescent="0.25">
      <c r="A2413" s="246" t="str">
        <f t="shared" si="37"/>
        <v>102049</v>
      </c>
      <c r="B2413" s="362" t="s">
        <v>7659</v>
      </c>
      <c r="C2413" s="362" t="s">
        <v>10110</v>
      </c>
      <c r="D2413" s="362" t="s">
        <v>8619</v>
      </c>
      <c r="E2413" s="363" t="s">
        <v>30842</v>
      </c>
    </row>
    <row r="2414" spans="1:5" x14ac:dyDescent="0.25">
      <c r="A2414" s="246" t="str">
        <f t="shared" si="37"/>
        <v>102050</v>
      </c>
      <c r="B2414" s="362" t="s">
        <v>7660</v>
      </c>
      <c r="C2414" s="362" t="s">
        <v>10111</v>
      </c>
      <c r="D2414" s="362" t="s">
        <v>8619</v>
      </c>
      <c r="E2414" s="363" t="s">
        <v>30843</v>
      </c>
    </row>
    <row r="2415" spans="1:5" x14ac:dyDescent="0.25">
      <c r="A2415" s="246" t="str">
        <f t="shared" si="37"/>
        <v>102051</v>
      </c>
      <c r="B2415" s="362" t="s">
        <v>7661</v>
      </c>
      <c r="C2415" s="362" t="s">
        <v>10112</v>
      </c>
      <c r="D2415" s="362" t="s">
        <v>8619</v>
      </c>
      <c r="E2415" s="363" t="s">
        <v>30844</v>
      </c>
    </row>
    <row r="2416" spans="1:5" x14ac:dyDescent="0.25">
      <c r="A2416" s="246" t="str">
        <f t="shared" si="37"/>
        <v>102052</v>
      </c>
      <c r="B2416" s="362" t="s">
        <v>7662</v>
      </c>
      <c r="C2416" s="362" t="s">
        <v>10113</v>
      </c>
      <c r="D2416" s="362" t="s">
        <v>8619</v>
      </c>
      <c r="E2416" s="363" t="s">
        <v>30845</v>
      </c>
    </row>
    <row r="2417" spans="1:5" x14ac:dyDescent="0.25">
      <c r="A2417" s="246" t="str">
        <f t="shared" si="37"/>
        <v>102059</v>
      </c>
      <c r="B2417" s="362" t="s">
        <v>7663</v>
      </c>
      <c r="C2417" s="362" t="s">
        <v>10114</v>
      </c>
      <c r="D2417" s="362" t="s">
        <v>8619</v>
      </c>
      <c r="E2417" s="363" t="s">
        <v>30846</v>
      </c>
    </row>
    <row r="2418" spans="1:5" x14ac:dyDescent="0.25">
      <c r="A2418" s="246" t="str">
        <f t="shared" si="37"/>
        <v>102060</v>
      </c>
      <c r="B2418" s="362" t="s">
        <v>7664</v>
      </c>
      <c r="C2418" s="362" t="s">
        <v>10115</v>
      </c>
      <c r="D2418" s="362" t="s">
        <v>8619</v>
      </c>
      <c r="E2418" s="363" t="s">
        <v>30847</v>
      </c>
    </row>
    <row r="2419" spans="1:5" x14ac:dyDescent="0.25">
      <c r="A2419" s="246" t="str">
        <f t="shared" si="37"/>
        <v>102061</v>
      </c>
      <c r="B2419" s="362" t="s">
        <v>7665</v>
      </c>
      <c r="C2419" s="362" t="s">
        <v>10116</v>
      </c>
      <c r="D2419" s="362" t="s">
        <v>8619</v>
      </c>
      <c r="E2419" s="363" t="s">
        <v>30848</v>
      </c>
    </row>
    <row r="2420" spans="1:5" x14ac:dyDescent="0.25">
      <c r="A2420" s="246" t="str">
        <f t="shared" si="37"/>
        <v>102062</v>
      </c>
      <c r="B2420" s="362" t="s">
        <v>7666</v>
      </c>
      <c r="C2420" s="362" t="s">
        <v>10117</v>
      </c>
      <c r="D2420" s="362" t="s">
        <v>8619</v>
      </c>
      <c r="E2420" s="363" t="s">
        <v>30849</v>
      </c>
    </row>
    <row r="2421" spans="1:5" x14ac:dyDescent="0.25">
      <c r="A2421" s="246" t="str">
        <f t="shared" si="37"/>
        <v>102063</v>
      </c>
      <c r="B2421" s="362" t="s">
        <v>7667</v>
      </c>
      <c r="C2421" s="362" t="s">
        <v>10118</v>
      </c>
      <c r="D2421" s="362" t="s">
        <v>8619</v>
      </c>
      <c r="E2421" s="363" t="s">
        <v>30850</v>
      </c>
    </row>
    <row r="2422" spans="1:5" x14ac:dyDescent="0.25">
      <c r="A2422" s="246" t="str">
        <f t="shared" si="37"/>
        <v>102064</v>
      </c>
      <c r="B2422" s="362" t="s">
        <v>7668</v>
      </c>
      <c r="C2422" s="362" t="s">
        <v>10119</v>
      </c>
      <c r="D2422" s="362" t="s">
        <v>8619</v>
      </c>
      <c r="E2422" s="363" t="s">
        <v>30851</v>
      </c>
    </row>
    <row r="2423" spans="1:5" x14ac:dyDescent="0.25">
      <c r="A2423" s="246" t="str">
        <f t="shared" si="37"/>
        <v>102065</v>
      </c>
      <c r="B2423" s="362" t="s">
        <v>7669</v>
      </c>
      <c r="C2423" s="362" t="s">
        <v>10120</v>
      </c>
      <c r="D2423" s="362" t="s">
        <v>8619</v>
      </c>
      <c r="E2423" s="363" t="s">
        <v>30852</v>
      </c>
    </row>
    <row r="2424" spans="1:5" x14ac:dyDescent="0.25">
      <c r="A2424" s="246" t="str">
        <f t="shared" si="37"/>
        <v>102066</v>
      </c>
      <c r="B2424" s="362" t="s">
        <v>7670</v>
      </c>
      <c r="C2424" s="362" t="s">
        <v>10121</v>
      </c>
      <c r="D2424" s="362" t="s">
        <v>8619</v>
      </c>
      <c r="E2424" s="363" t="s">
        <v>21327</v>
      </c>
    </row>
    <row r="2425" spans="1:5" x14ac:dyDescent="0.25">
      <c r="A2425" s="246" t="str">
        <f t="shared" si="37"/>
        <v>102067</v>
      </c>
      <c r="B2425" s="362" t="s">
        <v>7671</v>
      </c>
      <c r="C2425" s="362" t="s">
        <v>10122</v>
      </c>
      <c r="D2425" s="362" t="s">
        <v>8619</v>
      </c>
      <c r="E2425" s="363" t="s">
        <v>30853</v>
      </c>
    </row>
    <row r="2426" spans="1:5" x14ac:dyDescent="0.25">
      <c r="A2426" s="246" t="str">
        <f t="shared" si="37"/>
        <v>102068</v>
      </c>
      <c r="B2426" s="362" t="s">
        <v>7672</v>
      </c>
      <c r="C2426" s="362" t="s">
        <v>10123</v>
      </c>
      <c r="D2426" s="362" t="s">
        <v>8619</v>
      </c>
      <c r="E2426" s="363" t="s">
        <v>30854</v>
      </c>
    </row>
    <row r="2427" spans="1:5" x14ac:dyDescent="0.25">
      <c r="A2427" s="246" t="str">
        <f t="shared" si="37"/>
        <v>102069</v>
      </c>
      <c r="B2427" s="362" t="s">
        <v>7673</v>
      </c>
      <c r="C2427" s="362" t="s">
        <v>10124</v>
      </c>
      <c r="D2427" s="362" t="s">
        <v>8619</v>
      </c>
      <c r="E2427" s="363" t="s">
        <v>30855</v>
      </c>
    </row>
    <row r="2428" spans="1:5" x14ac:dyDescent="0.25">
      <c r="A2428" s="246" t="str">
        <f t="shared" si="37"/>
        <v>102070</v>
      </c>
      <c r="B2428" s="362" t="s">
        <v>7674</v>
      </c>
      <c r="C2428" s="362" t="s">
        <v>10125</v>
      </c>
      <c r="D2428" s="362" t="s">
        <v>8619</v>
      </c>
      <c r="E2428" s="363" t="s">
        <v>30856</v>
      </c>
    </row>
    <row r="2429" spans="1:5" x14ac:dyDescent="0.25">
      <c r="A2429" s="246" t="str">
        <f t="shared" si="37"/>
        <v>102071</v>
      </c>
      <c r="B2429" s="362" t="s">
        <v>7675</v>
      </c>
      <c r="C2429" s="362" t="s">
        <v>10126</v>
      </c>
      <c r="D2429" s="362" t="s">
        <v>8619</v>
      </c>
      <c r="E2429" s="363" t="s">
        <v>30857</v>
      </c>
    </row>
    <row r="2430" spans="1:5" x14ac:dyDescent="0.25">
      <c r="A2430" s="246" t="str">
        <f t="shared" si="37"/>
        <v>102072</v>
      </c>
      <c r="B2430" s="362" t="s">
        <v>7676</v>
      </c>
      <c r="C2430" s="362" t="s">
        <v>10127</v>
      </c>
      <c r="D2430" s="362" t="s">
        <v>8619</v>
      </c>
      <c r="E2430" s="363" t="s">
        <v>30858</v>
      </c>
    </row>
    <row r="2431" spans="1:5" x14ac:dyDescent="0.25">
      <c r="A2431" s="246" t="str">
        <f t="shared" si="37"/>
        <v>102073</v>
      </c>
      <c r="B2431" s="362" t="s">
        <v>7677</v>
      </c>
      <c r="C2431" s="362" t="s">
        <v>30859</v>
      </c>
      <c r="D2431" s="362" t="s">
        <v>9485</v>
      </c>
      <c r="E2431" s="363" t="s">
        <v>30860</v>
      </c>
    </row>
    <row r="2432" spans="1:5" x14ac:dyDescent="0.25">
      <c r="A2432" s="246" t="str">
        <f t="shared" si="37"/>
        <v>102074</v>
      </c>
      <c r="B2432" s="362" t="s">
        <v>7678</v>
      </c>
      <c r="C2432" s="362" t="s">
        <v>30861</v>
      </c>
      <c r="D2432" s="362" t="s">
        <v>9485</v>
      </c>
      <c r="E2432" s="363" t="s">
        <v>30862</v>
      </c>
    </row>
    <row r="2433" spans="1:5" x14ac:dyDescent="0.25">
      <c r="A2433" s="246" t="str">
        <f t="shared" si="37"/>
        <v>102075</v>
      </c>
      <c r="B2433" s="362" t="s">
        <v>7679</v>
      </c>
      <c r="C2433" s="362" t="s">
        <v>30863</v>
      </c>
      <c r="D2433" s="362" t="s">
        <v>9485</v>
      </c>
      <c r="E2433" s="363" t="s">
        <v>30864</v>
      </c>
    </row>
    <row r="2434" spans="1:5" x14ac:dyDescent="0.25">
      <c r="A2434" s="246" t="str">
        <f t="shared" si="37"/>
        <v>102076</v>
      </c>
      <c r="B2434" s="362" t="s">
        <v>7680</v>
      </c>
      <c r="C2434" s="362" t="s">
        <v>30865</v>
      </c>
      <c r="D2434" s="362" t="s">
        <v>9485</v>
      </c>
      <c r="E2434" s="363" t="s">
        <v>30866</v>
      </c>
    </row>
    <row r="2435" spans="1:5" x14ac:dyDescent="0.25">
      <c r="A2435" s="246" t="str">
        <f t="shared" ref="A2435:A2498" si="38">B2435</f>
        <v>102077</v>
      </c>
      <c r="B2435" s="362" t="s">
        <v>7681</v>
      </c>
      <c r="C2435" s="362" t="s">
        <v>30867</v>
      </c>
      <c r="D2435" s="362" t="s">
        <v>9485</v>
      </c>
      <c r="E2435" s="363" t="s">
        <v>30868</v>
      </c>
    </row>
    <row r="2436" spans="1:5" x14ac:dyDescent="0.25">
      <c r="A2436" s="246" t="str">
        <f t="shared" si="38"/>
        <v>102078</v>
      </c>
      <c r="B2436" s="362" t="s">
        <v>7682</v>
      </c>
      <c r="C2436" s="362" t="s">
        <v>30869</v>
      </c>
      <c r="D2436" s="362" t="s">
        <v>9485</v>
      </c>
      <c r="E2436" s="363" t="s">
        <v>30870</v>
      </c>
    </row>
    <row r="2437" spans="1:5" x14ac:dyDescent="0.25">
      <c r="A2437" s="246" t="str">
        <f t="shared" si="38"/>
        <v>102079</v>
      </c>
      <c r="B2437" s="362" t="s">
        <v>7683</v>
      </c>
      <c r="C2437" s="362" t="s">
        <v>30871</v>
      </c>
      <c r="D2437" s="362" t="s">
        <v>9485</v>
      </c>
      <c r="E2437" s="363" t="s">
        <v>30872</v>
      </c>
    </row>
    <row r="2438" spans="1:5" x14ac:dyDescent="0.25">
      <c r="A2438" s="246" t="str">
        <f t="shared" si="38"/>
        <v>102080</v>
      </c>
      <c r="B2438" s="362" t="s">
        <v>7684</v>
      </c>
      <c r="C2438" s="362" t="s">
        <v>30873</v>
      </c>
      <c r="D2438" s="362" t="s">
        <v>9485</v>
      </c>
      <c r="E2438" s="363" t="s">
        <v>30874</v>
      </c>
    </row>
    <row r="2439" spans="1:5" x14ac:dyDescent="0.25">
      <c r="A2439" s="246" t="str">
        <f t="shared" si="38"/>
        <v>102086</v>
      </c>
      <c r="B2439" s="362" t="s">
        <v>7686</v>
      </c>
      <c r="C2439" s="362" t="s">
        <v>10128</v>
      </c>
      <c r="D2439" s="362" t="s">
        <v>8619</v>
      </c>
      <c r="E2439" s="363" t="s">
        <v>30875</v>
      </c>
    </row>
    <row r="2440" spans="1:5" x14ac:dyDescent="0.25">
      <c r="A2440" s="246" t="str">
        <f t="shared" si="38"/>
        <v>102087</v>
      </c>
      <c r="B2440" s="362" t="s">
        <v>7687</v>
      </c>
      <c r="C2440" s="362" t="s">
        <v>10129</v>
      </c>
      <c r="D2440" s="362" t="s">
        <v>8619</v>
      </c>
      <c r="E2440" s="363" t="s">
        <v>30876</v>
      </c>
    </row>
    <row r="2441" spans="1:5" x14ac:dyDescent="0.25">
      <c r="A2441" s="246" t="str">
        <f t="shared" si="38"/>
        <v>102088</v>
      </c>
      <c r="B2441" s="362" t="s">
        <v>7688</v>
      </c>
      <c r="C2441" s="362" t="s">
        <v>10130</v>
      </c>
      <c r="D2441" s="362" t="s">
        <v>8619</v>
      </c>
      <c r="E2441" s="363" t="s">
        <v>30877</v>
      </c>
    </row>
    <row r="2442" spans="1:5" x14ac:dyDescent="0.25">
      <c r="A2442" s="246" t="str">
        <f t="shared" si="38"/>
        <v>102089</v>
      </c>
      <c r="B2442" s="362" t="s">
        <v>7689</v>
      </c>
      <c r="C2442" s="362" t="s">
        <v>10131</v>
      </c>
      <c r="D2442" s="362" t="s">
        <v>8619</v>
      </c>
      <c r="E2442" s="363" t="s">
        <v>30878</v>
      </c>
    </row>
    <row r="2443" spans="1:5" x14ac:dyDescent="0.25">
      <c r="A2443" s="246" t="str">
        <f t="shared" si="38"/>
        <v>102090</v>
      </c>
      <c r="B2443" s="362" t="s">
        <v>7690</v>
      </c>
      <c r="C2443" s="362" t="s">
        <v>10132</v>
      </c>
      <c r="D2443" s="362" t="s">
        <v>8619</v>
      </c>
      <c r="E2443" s="363" t="s">
        <v>30879</v>
      </c>
    </row>
    <row r="2444" spans="1:5" x14ac:dyDescent="0.25">
      <c r="A2444" s="246" t="str">
        <f t="shared" si="38"/>
        <v>102091</v>
      </c>
      <c r="B2444" s="362" t="s">
        <v>7691</v>
      </c>
      <c r="C2444" s="362" t="s">
        <v>10133</v>
      </c>
      <c r="D2444" s="362" t="s">
        <v>8619</v>
      </c>
      <c r="E2444" s="363" t="s">
        <v>30880</v>
      </c>
    </row>
    <row r="2445" spans="1:5" x14ac:dyDescent="0.25">
      <c r="A2445" s="246" t="str">
        <f t="shared" si="38"/>
        <v>103760</v>
      </c>
      <c r="B2445" s="362" t="s">
        <v>15975</v>
      </c>
      <c r="C2445" s="362" t="s">
        <v>15976</v>
      </c>
      <c r="D2445" s="362" t="s">
        <v>8619</v>
      </c>
      <c r="E2445" s="363" t="s">
        <v>30881</v>
      </c>
    </row>
    <row r="2446" spans="1:5" x14ac:dyDescent="0.25">
      <c r="A2446" s="246" t="str">
        <f t="shared" si="38"/>
        <v>103761</v>
      </c>
      <c r="B2446" s="362" t="s">
        <v>15977</v>
      </c>
      <c r="C2446" s="362" t="s">
        <v>15978</v>
      </c>
      <c r="D2446" s="362" t="s">
        <v>8619</v>
      </c>
      <c r="E2446" s="363" t="s">
        <v>30882</v>
      </c>
    </row>
    <row r="2447" spans="1:5" x14ac:dyDescent="0.25">
      <c r="A2447" s="246" t="str">
        <f t="shared" si="38"/>
        <v>103762</v>
      </c>
      <c r="B2447" s="362" t="s">
        <v>15979</v>
      </c>
      <c r="C2447" s="362" t="s">
        <v>15980</v>
      </c>
      <c r="D2447" s="362" t="s">
        <v>8619</v>
      </c>
      <c r="E2447" s="363" t="s">
        <v>16450</v>
      </c>
    </row>
    <row r="2448" spans="1:5" x14ac:dyDescent="0.25">
      <c r="A2448" s="246" t="str">
        <f t="shared" si="38"/>
        <v>103763</v>
      </c>
      <c r="B2448" s="362" t="s">
        <v>15982</v>
      </c>
      <c r="C2448" s="362" t="s">
        <v>15983</v>
      </c>
      <c r="D2448" s="362" t="s">
        <v>8619</v>
      </c>
      <c r="E2448" s="363" t="s">
        <v>30883</v>
      </c>
    </row>
    <row r="2449" spans="1:5" x14ac:dyDescent="0.25">
      <c r="A2449" s="246" t="str">
        <f t="shared" si="38"/>
        <v>89996</v>
      </c>
      <c r="B2449" s="362" t="s">
        <v>1839</v>
      </c>
      <c r="C2449" s="362" t="s">
        <v>14415</v>
      </c>
      <c r="D2449" s="362" t="s">
        <v>9468</v>
      </c>
      <c r="E2449" s="363" t="s">
        <v>7971</v>
      </c>
    </row>
    <row r="2450" spans="1:5" x14ac:dyDescent="0.25">
      <c r="A2450" s="246" t="str">
        <f t="shared" si="38"/>
        <v>89997</v>
      </c>
      <c r="B2450" s="362" t="s">
        <v>1840</v>
      </c>
      <c r="C2450" s="362" t="s">
        <v>14416</v>
      </c>
      <c r="D2450" s="362" t="s">
        <v>9468</v>
      </c>
      <c r="E2450" s="363" t="s">
        <v>13309</v>
      </c>
    </row>
    <row r="2451" spans="1:5" x14ac:dyDescent="0.25">
      <c r="A2451" s="246" t="str">
        <f t="shared" si="38"/>
        <v>89998</v>
      </c>
      <c r="B2451" s="362" t="s">
        <v>1841</v>
      </c>
      <c r="C2451" s="362" t="s">
        <v>14417</v>
      </c>
      <c r="D2451" s="362" t="s">
        <v>9468</v>
      </c>
      <c r="E2451" s="363" t="s">
        <v>8252</v>
      </c>
    </row>
    <row r="2452" spans="1:5" x14ac:dyDescent="0.25">
      <c r="A2452" s="246" t="str">
        <f t="shared" si="38"/>
        <v>89999</v>
      </c>
      <c r="B2452" s="362" t="s">
        <v>1842</v>
      </c>
      <c r="C2452" s="362" t="s">
        <v>14418</v>
      </c>
      <c r="D2452" s="362" t="s">
        <v>9468</v>
      </c>
      <c r="E2452" s="363" t="s">
        <v>30790</v>
      </c>
    </row>
    <row r="2453" spans="1:5" x14ac:dyDescent="0.25">
      <c r="A2453" s="246" t="str">
        <f t="shared" si="38"/>
        <v>90000</v>
      </c>
      <c r="B2453" s="362" t="s">
        <v>1843</v>
      </c>
      <c r="C2453" s="362" t="s">
        <v>14419</v>
      </c>
      <c r="D2453" s="362" t="s">
        <v>9468</v>
      </c>
      <c r="E2453" s="363" t="s">
        <v>10148</v>
      </c>
    </row>
    <row r="2454" spans="1:5" x14ac:dyDescent="0.25">
      <c r="A2454" s="246" t="str">
        <f t="shared" si="38"/>
        <v>91593</v>
      </c>
      <c r="B2454" s="362" t="s">
        <v>2262</v>
      </c>
      <c r="C2454" s="362" t="s">
        <v>2263</v>
      </c>
      <c r="D2454" s="362" t="s">
        <v>9468</v>
      </c>
      <c r="E2454" s="363" t="s">
        <v>23577</v>
      </c>
    </row>
    <row r="2455" spans="1:5" x14ac:dyDescent="0.25">
      <c r="A2455" s="246" t="str">
        <f t="shared" si="38"/>
        <v>91594</v>
      </c>
      <c r="B2455" s="362" t="s">
        <v>2264</v>
      </c>
      <c r="C2455" s="362" t="s">
        <v>2265</v>
      </c>
      <c r="D2455" s="362" t="s">
        <v>9468</v>
      </c>
      <c r="E2455" s="363" t="s">
        <v>23985</v>
      </c>
    </row>
    <row r="2456" spans="1:5" x14ac:dyDescent="0.25">
      <c r="A2456" s="246" t="str">
        <f t="shared" si="38"/>
        <v>91595</v>
      </c>
      <c r="B2456" s="362" t="s">
        <v>2266</v>
      </c>
      <c r="C2456" s="362" t="s">
        <v>2267</v>
      </c>
      <c r="D2456" s="362" t="s">
        <v>9468</v>
      </c>
      <c r="E2456" s="363" t="s">
        <v>13374</v>
      </c>
    </row>
    <row r="2457" spans="1:5" x14ac:dyDescent="0.25">
      <c r="A2457" s="246" t="str">
        <f t="shared" si="38"/>
        <v>91596</v>
      </c>
      <c r="B2457" s="362" t="s">
        <v>2268</v>
      </c>
      <c r="C2457" s="362" t="s">
        <v>2269</v>
      </c>
      <c r="D2457" s="362" t="s">
        <v>9468</v>
      </c>
      <c r="E2457" s="363" t="s">
        <v>8074</v>
      </c>
    </row>
    <row r="2458" spans="1:5" x14ac:dyDescent="0.25">
      <c r="A2458" s="246" t="str">
        <f t="shared" si="38"/>
        <v>91597</v>
      </c>
      <c r="B2458" s="362" t="s">
        <v>2270</v>
      </c>
      <c r="C2458" s="362" t="s">
        <v>2271</v>
      </c>
      <c r="D2458" s="362" t="s">
        <v>9468</v>
      </c>
      <c r="E2458" s="363" t="s">
        <v>8690</v>
      </c>
    </row>
    <row r="2459" spans="1:5" x14ac:dyDescent="0.25">
      <c r="A2459" s="246" t="str">
        <f t="shared" si="38"/>
        <v>91598</v>
      </c>
      <c r="B2459" s="362" t="s">
        <v>2272</v>
      </c>
      <c r="C2459" s="362" t="s">
        <v>2273</v>
      </c>
      <c r="D2459" s="362" t="s">
        <v>9468</v>
      </c>
      <c r="E2459" s="363" t="s">
        <v>15669</v>
      </c>
    </row>
    <row r="2460" spans="1:5" x14ac:dyDescent="0.25">
      <c r="A2460" s="246" t="str">
        <f t="shared" si="38"/>
        <v>91599</v>
      </c>
      <c r="B2460" s="362" t="s">
        <v>2274</v>
      </c>
      <c r="C2460" s="362" t="s">
        <v>2275</v>
      </c>
      <c r="D2460" s="362" t="s">
        <v>9468</v>
      </c>
      <c r="E2460" s="363" t="s">
        <v>12345</v>
      </c>
    </row>
    <row r="2461" spans="1:5" x14ac:dyDescent="0.25">
      <c r="A2461" s="246" t="str">
        <f t="shared" si="38"/>
        <v>91600</v>
      </c>
      <c r="B2461" s="362" t="s">
        <v>2276</v>
      </c>
      <c r="C2461" s="362" t="s">
        <v>2277</v>
      </c>
      <c r="D2461" s="362" t="s">
        <v>9468</v>
      </c>
      <c r="E2461" s="363" t="s">
        <v>14112</v>
      </c>
    </row>
    <row r="2462" spans="1:5" x14ac:dyDescent="0.25">
      <c r="A2462" s="246" t="str">
        <f t="shared" si="38"/>
        <v>91601</v>
      </c>
      <c r="B2462" s="362" t="s">
        <v>2278</v>
      </c>
      <c r="C2462" s="362" t="s">
        <v>2279</v>
      </c>
      <c r="D2462" s="362" t="s">
        <v>9468</v>
      </c>
      <c r="E2462" s="363" t="s">
        <v>10244</v>
      </c>
    </row>
    <row r="2463" spans="1:5" x14ac:dyDescent="0.25">
      <c r="A2463" s="246" t="str">
        <f t="shared" si="38"/>
        <v>91602</v>
      </c>
      <c r="B2463" s="362" t="s">
        <v>2280</v>
      </c>
      <c r="C2463" s="362" t="s">
        <v>2281</v>
      </c>
      <c r="D2463" s="362" t="s">
        <v>9468</v>
      </c>
      <c r="E2463" s="363" t="s">
        <v>7994</v>
      </c>
    </row>
    <row r="2464" spans="1:5" x14ac:dyDescent="0.25">
      <c r="A2464" s="246" t="str">
        <f t="shared" si="38"/>
        <v>91603</v>
      </c>
      <c r="B2464" s="362" t="s">
        <v>2282</v>
      </c>
      <c r="C2464" s="362" t="s">
        <v>2283</v>
      </c>
      <c r="D2464" s="362" t="s">
        <v>9468</v>
      </c>
      <c r="E2464" s="363" t="s">
        <v>16678</v>
      </c>
    </row>
    <row r="2465" spans="1:5" x14ac:dyDescent="0.25">
      <c r="A2465" s="246" t="str">
        <f t="shared" si="38"/>
        <v>92759</v>
      </c>
      <c r="B2465" s="362" t="s">
        <v>2971</v>
      </c>
      <c r="C2465" s="362" t="s">
        <v>17729</v>
      </c>
      <c r="D2465" s="362" t="s">
        <v>9468</v>
      </c>
      <c r="E2465" s="363" t="s">
        <v>15664</v>
      </c>
    </row>
    <row r="2466" spans="1:5" x14ac:dyDescent="0.25">
      <c r="A2466" s="246" t="str">
        <f t="shared" si="38"/>
        <v>92760</v>
      </c>
      <c r="B2466" s="362" t="s">
        <v>2972</v>
      </c>
      <c r="C2466" s="362" t="s">
        <v>17730</v>
      </c>
      <c r="D2466" s="362" t="s">
        <v>9468</v>
      </c>
      <c r="E2466" s="363" t="s">
        <v>8250</v>
      </c>
    </row>
    <row r="2467" spans="1:5" x14ac:dyDescent="0.25">
      <c r="A2467" s="246" t="str">
        <f t="shared" si="38"/>
        <v>92761</v>
      </c>
      <c r="B2467" s="362" t="s">
        <v>2973</v>
      </c>
      <c r="C2467" s="362" t="s">
        <v>17731</v>
      </c>
      <c r="D2467" s="362" t="s">
        <v>9468</v>
      </c>
      <c r="E2467" s="363" t="s">
        <v>8180</v>
      </c>
    </row>
    <row r="2468" spans="1:5" x14ac:dyDescent="0.25">
      <c r="A2468" s="246" t="str">
        <f t="shared" si="38"/>
        <v>92762</v>
      </c>
      <c r="B2468" s="362" t="s">
        <v>2974</v>
      </c>
      <c r="C2468" s="362" t="s">
        <v>17732</v>
      </c>
      <c r="D2468" s="362" t="s">
        <v>9468</v>
      </c>
      <c r="E2468" s="363" t="s">
        <v>10232</v>
      </c>
    </row>
    <row r="2469" spans="1:5" x14ac:dyDescent="0.25">
      <c r="A2469" s="246" t="str">
        <f t="shared" si="38"/>
        <v>92763</v>
      </c>
      <c r="B2469" s="362" t="s">
        <v>2975</v>
      </c>
      <c r="C2469" s="362" t="s">
        <v>17733</v>
      </c>
      <c r="D2469" s="362" t="s">
        <v>9468</v>
      </c>
      <c r="E2469" s="363" t="s">
        <v>23273</v>
      </c>
    </row>
    <row r="2470" spans="1:5" x14ac:dyDescent="0.25">
      <c r="A2470" s="246" t="str">
        <f t="shared" si="38"/>
        <v>92764</v>
      </c>
      <c r="B2470" s="362" t="s">
        <v>2976</v>
      </c>
      <c r="C2470" s="362" t="s">
        <v>17734</v>
      </c>
      <c r="D2470" s="362" t="s">
        <v>9468</v>
      </c>
      <c r="E2470" s="363" t="s">
        <v>10144</v>
      </c>
    </row>
    <row r="2471" spans="1:5" x14ac:dyDescent="0.25">
      <c r="A2471" s="246" t="str">
        <f t="shared" si="38"/>
        <v>92765</v>
      </c>
      <c r="B2471" s="362" t="s">
        <v>2977</v>
      </c>
      <c r="C2471" s="362" t="s">
        <v>17735</v>
      </c>
      <c r="D2471" s="362" t="s">
        <v>9468</v>
      </c>
      <c r="E2471" s="363" t="s">
        <v>20561</v>
      </c>
    </row>
    <row r="2472" spans="1:5" x14ac:dyDescent="0.25">
      <c r="A2472" s="246" t="str">
        <f t="shared" si="38"/>
        <v>92766</v>
      </c>
      <c r="B2472" s="362" t="s">
        <v>2978</v>
      </c>
      <c r="C2472" s="362" t="s">
        <v>17736</v>
      </c>
      <c r="D2472" s="362" t="s">
        <v>9468</v>
      </c>
      <c r="E2472" s="363" t="s">
        <v>10243</v>
      </c>
    </row>
    <row r="2473" spans="1:5" x14ac:dyDescent="0.25">
      <c r="A2473" s="246" t="str">
        <f t="shared" si="38"/>
        <v>92767</v>
      </c>
      <c r="B2473" s="362" t="s">
        <v>2979</v>
      </c>
      <c r="C2473" s="362" t="s">
        <v>17737</v>
      </c>
      <c r="D2473" s="362" t="s">
        <v>9468</v>
      </c>
      <c r="E2473" s="363" t="s">
        <v>14664</v>
      </c>
    </row>
    <row r="2474" spans="1:5" x14ac:dyDescent="0.25">
      <c r="A2474" s="246" t="str">
        <f t="shared" si="38"/>
        <v>92768</v>
      </c>
      <c r="B2474" s="362" t="s">
        <v>2980</v>
      </c>
      <c r="C2474" s="362" t="s">
        <v>17738</v>
      </c>
      <c r="D2474" s="362" t="s">
        <v>9468</v>
      </c>
      <c r="E2474" s="363" t="s">
        <v>30884</v>
      </c>
    </row>
    <row r="2475" spans="1:5" x14ac:dyDescent="0.25">
      <c r="A2475" s="246" t="str">
        <f t="shared" si="38"/>
        <v>92769</v>
      </c>
      <c r="B2475" s="362" t="s">
        <v>2981</v>
      </c>
      <c r="C2475" s="362" t="s">
        <v>17739</v>
      </c>
      <c r="D2475" s="362" t="s">
        <v>9468</v>
      </c>
      <c r="E2475" s="363" t="s">
        <v>30388</v>
      </c>
    </row>
    <row r="2476" spans="1:5" x14ac:dyDescent="0.25">
      <c r="A2476" s="246" t="str">
        <f t="shared" si="38"/>
        <v>92770</v>
      </c>
      <c r="B2476" s="362" t="s">
        <v>2982</v>
      </c>
      <c r="C2476" s="362" t="s">
        <v>17740</v>
      </c>
      <c r="D2476" s="362" t="s">
        <v>9468</v>
      </c>
      <c r="E2476" s="363" t="s">
        <v>14112</v>
      </c>
    </row>
    <row r="2477" spans="1:5" x14ac:dyDescent="0.25">
      <c r="A2477" s="246" t="str">
        <f t="shared" si="38"/>
        <v>92771</v>
      </c>
      <c r="B2477" s="362" t="s">
        <v>2983</v>
      </c>
      <c r="C2477" s="362" t="s">
        <v>17741</v>
      </c>
      <c r="D2477" s="362" t="s">
        <v>9468</v>
      </c>
      <c r="E2477" s="363" t="s">
        <v>20232</v>
      </c>
    </row>
    <row r="2478" spans="1:5" x14ac:dyDescent="0.25">
      <c r="A2478" s="246" t="str">
        <f t="shared" si="38"/>
        <v>92772</v>
      </c>
      <c r="B2478" s="362" t="s">
        <v>2984</v>
      </c>
      <c r="C2478" s="362" t="s">
        <v>17742</v>
      </c>
      <c r="D2478" s="362" t="s">
        <v>9468</v>
      </c>
      <c r="E2478" s="363" t="s">
        <v>11374</v>
      </c>
    </row>
    <row r="2479" spans="1:5" x14ac:dyDescent="0.25">
      <c r="A2479" s="246" t="str">
        <f t="shared" si="38"/>
        <v>92773</v>
      </c>
      <c r="B2479" s="362" t="s">
        <v>2985</v>
      </c>
      <c r="C2479" s="362" t="s">
        <v>17743</v>
      </c>
      <c r="D2479" s="362" t="s">
        <v>9468</v>
      </c>
      <c r="E2479" s="363" t="s">
        <v>10704</v>
      </c>
    </row>
    <row r="2480" spans="1:5" x14ac:dyDescent="0.25">
      <c r="A2480" s="246" t="str">
        <f t="shared" si="38"/>
        <v>92774</v>
      </c>
      <c r="B2480" s="362" t="s">
        <v>2986</v>
      </c>
      <c r="C2480" s="362" t="s">
        <v>17744</v>
      </c>
      <c r="D2480" s="362" t="s">
        <v>9468</v>
      </c>
      <c r="E2480" s="363" t="s">
        <v>12631</v>
      </c>
    </row>
    <row r="2481" spans="1:5" x14ac:dyDescent="0.25">
      <c r="A2481" s="246" t="str">
        <f t="shared" si="38"/>
        <v>92798</v>
      </c>
      <c r="B2481" s="362" t="s">
        <v>2987</v>
      </c>
      <c r="C2481" s="362" t="s">
        <v>17745</v>
      </c>
      <c r="D2481" s="362" t="s">
        <v>9468</v>
      </c>
      <c r="E2481" s="363" t="s">
        <v>8021</v>
      </c>
    </row>
    <row r="2482" spans="1:5" x14ac:dyDescent="0.25">
      <c r="A2482" s="246" t="str">
        <f t="shared" si="38"/>
        <v>92799</v>
      </c>
      <c r="B2482" s="362" t="s">
        <v>2988</v>
      </c>
      <c r="C2482" s="362" t="s">
        <v>17746</v>
      </c>
      <c r="D2482" s="362" t="s">
        <v>9468</v>
      </c>
      <c r="E2482" s="363" t="s">
        <v>23796</v>
      </c>
    </row>
    <row r="2483" spans="1:5" x14ac:dyDescent="0.25">
      <c r="A2483" s="246" t="str">
        <f t="shared" si="38"/>
        <v>92800</v>
      </c>
      <c r="B2483" s="362" t="s">
        <v>2989</v>
      </c>
      <c r="C2483" s="362" t="s">
        <v>17747</v>
      </c>
      <c r="D2483" s="362" t="s">
        <v>9468</v>
      </c>
      <c r="E2483" s="363" t="s">
        <v>30885</v>
      </c>
    </row>
    <row r="2484" spans="1:5" x14ac:dyDescent="0.25">
      <c r="A2484" s="246" t="str">
        <f t="shared" si="38"/>
        <v>92801</v>
      </c>
      <c r="B2484" s="362" t="s">
        <v>2990</v>
      </c>
      <c r="C2484" s="362" t="s">
        <v>17748</v>
      </c>
      <c r="D2484" s="362" t="s">
        <v>9468</v>
      </c>
      <c r="E2484" s="363" t="s">
        <v>13576</v>
      </c>
    </row>
    <row r="2485" spans="1:5" x14ac:dyDescent="0.25">
      <c r="A2485" s="246" t="str">
        <f t="shared" si="38"/>
        <v>92802</v>
      </c>
      <c r="B2485" s="362" t="s">
        <v>2991</v>
      </c>
      <c r="C2485" s="362" t="s">
        <v>17749</v>
      </c>
      <c r="D2485" s="362" t="s">
        <v>9468</v>
      </c>
      <c r="E2485" s="363" t="s">
        <v>13576</v>
      </c>
    </row>
    <row r="2486" spans="1:5" x14ac:dyDescent="0.25">
      <c r="A2486" s="246" t="str">
        <f t="shared" si="38"/>
        <v>92803</v>
      </c>
      <c r="B2486" s="362" t="s">
        <v>2992</v>
      </c>
      <c r="C2486" s="362" t="s">
        <v>17750</v>
      </c>
      <c r="D2486" s="362" t="s">
        <v>9468</v>
      </c>
      <c r="E2486" s="363" t="s">
        <v>14663</v>
      </c>
    </row>
    <row r="2487" spans="1:5" x14ac:dyDescent="0.25">
      <c r="A2487" s="246" t="str">
        <f t="shared" si="38"/>
        <v>92804</v>
      </c>
      <c r="B2487" s="362" t="s">
        <v>2993</v>
      </c>
      <c r="C2487" s="362" t="s">
        <v>17751</v>
      </c>
      <c r="D2487" s="362" t="s">
        <v>9468</v>
      </c>
      <c r="E2487" s="363" t="s">
        <v>8057</v>
      </c>
    </row>
    <row r="2488" spans="1:5" x14ac:dyDescent="0.25">
      <c r="A2488" s="246" t="str">
        <f t="shared" si="38"/>
        <v>92805</v>
      </c>
      <c r="B2488" s="362" t="s">
        <v>2994</v>
      </c>
      <c r="C2488" s="362" t="s">
        <v>17752</v>
      </c>
      <c r="D2488" s="362" t="s">
        <v>9468</v>
      </c>
      <c r="E2488" s="363" t="s">
        <v>7783</v>
      </c>
    </row>
    <row r="2489" spans="1:5" x14ac:dyDescent="0.25">
      <c r="A2489" s="246" t="str">
        <f t="shared" si="38"/>
        <v>92806</v>
      </c>
      <c r="B2489" s="362" t="s">
        <v>2995</v>
      </c>
      <c r="C2489" s="362" t="s">
        <v>17753</v>
      </c>
      <c r="D2489" s="362" t="s">
        <v>9468</v>
      </c>
      <c r="E2489" s="363" t="s">
        <v>15669</v>
      </c>
    </row>
    <row r="2490" spans="1:5" x14ac:dyDescent="0.25">
      <c r="A2490" s="246" t="str">
        <f t="shared" si="38"/>
        <v>92875</v>
      </c>
      <c r="B2490" s="362" t="s">
        <v>3052</v>
      </c>
      <c r="C2490" s="362" t="s">
        <v>17758</v>
      </c>
      <c r="D2490" s="362" t="s">
        <v>9468</v>
      </c>
      <c r="E2490" s="363" t="s">
        <v>10229</v>
      </c>
    </row>
    <row r="2491" spans="1:5" x14ac:dyDescent="0.25">
      <c r="A2491" s="246" t="str">
        <f t="shared" si="38"/>
        <v>92876</v>
      </c>
      <c r="B2491" s="362" t="s">
        <v>3053</v>
      </c>
      <c r="C2491" s="362" t="s">
        <v>17759</v>
      </c>
      <c r="D2491" s="362" t="s">
        <v>9468</v>
      </c>
      <c r="E2491" s="363" t="s">
        <v>14878</v>
      </c>
    </row>
    <row r="2492" spans="1:5" x14ac:dyDescent="0.25">
      <c r="A2492" s="246" t="str">
        <f t="shared" si="38"/>
        <v>92877</v>
      </c>
      <c r="B2492" s="362" t="s">
        <v>3054</v>
      </c>
      <c r="C2492" s="362" t="s">
        <v>17760</v>
      </c>
      <c r="D2492" s="362" t="s">
        <v>9468</v>
      </c>
      <c r="E2492" s="363" t="s">
        <v>14461</v>
      </c>
    </row>
    <row r="2493" spans="1:5" x14ac:dyDescent="0.25">
      <c r="A2493" s="246" t="str">
        <f t="shared" si="38"/>
        <v>92878</v>
      </c>
      <c r="B2493" s="362" t="s">
        <v>3055</v>
      </c>
      <c r="C2493" s="362" t="s">
        <v>17761</v>
      </c>
      <c r="D2493" s="362" t="s">
        <v>9468</v>
      </c>
      <c r="E2493" s="363" t="s">
        <v>30886</v>
      </c>
    </row>
    <row r="2494" spans="1:5" x14ac:dyDescent="0.25">
      <c r="A2494" s="246" t="str">
        <f t="shared" si="38"/>
        <v>92879</v>
      </c>
      <c r="B2494" s="362" t="s">
        <v>3056</v>
      </c>
      <c r="C2494" s="362" t="s">
        <v>17762</v>
      </c>
      <c r="D2494" s="362" t="s">
        <v>9468</v>
      </c>
      <c r="E2494" s="363" t="s">
        <v>8272</v>
      </c>
    </row>
    <row r="2495" spans="1:5" x14ac:dyDescent="0.25">
      <c r="A2495" s="246" t="str">
        <f t="shared" si="38"/>
        <v>92880</v>
      </c>
      <c r="B2495" s="362" t="s">
        <v>3057</v>
      </c>
      <c r="C2495" s="362" t="s">
        <v>17763</v>
      </c>
      <c r="D2495" s="362" t="s">
        <v>9468</v>
      </c>
      <c r="E2495" s="363" t="s">
        <v>14132</v>
      </c>
    </row>
    <row r="2496" spans="1:5" x14ac:dyDescent="0.25">
      <c r="A2496" s="246" t="str">
        <f t="shared" si="38"/>
        <v>92881</v>
      </c>
      <c r="B2496" s="362" t="s">
        <v>3058</v>
      </c>
      <c r="C2496" s="362" t="s">
        <v>17764</v>
      </c>
      <c r="D2496" s="362" t="s">
        <v>9468</v>
      </c>
      <c r="E2496" s="363" t="s">
        <v>15504</v>
      </c>
    </row>
    <row r="2497" spans="1:5" x14ac:dyDescent="0.25">
      <c r="A2497" s="246" t="str">
        <f t="shared" si="38"/>
        <v>92882</v>
      </c>
      <c r="B2497" s="362" t="s">
        <v>3059</v>
      </c>
      <c r="C2497" s="362" t="s">
        <v>17765</v>
      </c>
      <c r="D2497" s="362" t="s">
        <v>9468</v>
      </c>
      <c r="E2497" s="363" t="s">
        <v>16587</v>
      </c>
    </row>
    <row r="2498" spans="1:5" x14ac:dyDescent="0.25">
      <c r="A2498" s="246" t="str">
        <f t="shared" si="38"/>
        <v>92883</v>
      </c>
      <c r="B2498" s="362" t="s">
        <v>3060</v>
      </c>
      <c r="C2498" s="362" t="s">
        <v>17766</v>
      </c>
      <c r="D2498" s="362" t="s">
        <v>9468</v>
      </c>
      <c r="E2498" s="363" t="s">
        <v>16519</v>
      </c>
    </row>
    <row r="2499" spans="1:5" x14ac:dyDescent="0.25">
      <c r="A2499" s="246" t="str">
        <f t="shared" ref="A2499:A2562" si="39">B2499</f>
        <v>92884</v>
      </c>
      <c r="B2499" s="362" t="s">
        <v>3061</v>
      </c>
      <c r="C2499" s="362" t="s">
        <v>17767</v>
      </c>
      <c r="D2499" s="362" t="s">
        <v>9468</v>
      </c>
      <c r="E2499" s="363" t="s">
        <v>10244</v>
      </c>
    </row>
    <row r="2500" spans="1:5" x14ac:dyDescent="0.25">
      <c r="A2500" s="246" t="str">
        <f t="shared" si="39"/>
        <v>92885</v>
      </c>
      <c r="B2500" s="362" t="s">
        <v>3062</v>
      </c>
      <c r="C2500" s="362" t="s">
        <v>17768</v>
      </c>
      <c r="D2500" s="362" t="s">
        <v>9468</v>
      </c>
      <c r="E2500" s="363" t="s">
        <v>21197</v>
      </c>
    </row>
    <row r="2501" spans="1:5" x14ac:dyDescent="0.25">
      <c r="A2501" s="246" t="str">
        <f t="shared" si="39"/>
        <v>92886</v>
      </c>
      <c r="B2501" s="362" t="s">
        <v>3063</v>
      </c>
      <c r="C2501" s="362" t="s">
        <v>17769</v>
      </c>
      <c r="D2501" s="362" t="s">
        <v>9468</v>
      </c>
      <c r="E2501" s="363" t="s">
        <v>7890</v>
      </c>
    </row>
    <row r="2502" spans="1:5" x14ac:dyDescent="0.25">
      <c r="A2502" s="246" t="str">
        <f t="shared" si="39"/>
        <v>92887</v>
      </c>
      <c r="B2502" s="362" t="s">
        <v>3064</v>
      </c>
      <c r="C2502" s="362" t="s">
        <v>17770</v>
      </c>
      <c r="D2502" s="362" t="s">
        <v>9468</v>
      </c>
      <c r="E2502" s="363" t="s">
        <v>20638</v>
      </c>
    </row>
    <row r="2503" spans="1:5" x14ac:dyDescent="0.25">
      <c r="A2503" s="246" t="str">
        <f t="shared" si="39"/>
        <v>92888</v>
      </c>
      <c r="B2503" s="362" t="s">
        <v>3065</v>
      </c>
      <c r="C2503" s="362" t="s">
        <v>17771</v>
      </c>
      <c r="D2503" s="362" t="s">
        <v>9468</v>
      </c>
      <c r="E2503" s="363" t="s">
        <v>7814</v>
      </c>
    </row>
    <row r="2504" spans="1:5" x14ac:dyDescent="0.25">
      <c r="A2504" s="246" t="str">
        <f t="shared" si="39"/>
        <v>92915</v>
      </c>
      <c r="B2504" s="362" t="s">
        <v>3092</v>
      </c>
      <c r="C2504" s="362" t="s">
        <v>17772</v>
      </c>
      <c r="D2504" s="362" t="s">
        <v>9468</v>
      </c>
      <c r="E2504" s="363" t="s">
        <v>8299</v>
      </c>
    </row>
    <row r="2505" spans="1:5" x14ac:dyDescent="0.25">
      <c r="A2505" s="246" t="str">
        <f t="shared" si="39"/>
        <v>92916</v>
      </c>
      <c r="B2505" s="362" t="s">
        <v>3093</v>
      </c>
      <c r="C2505" s="362" t="s">
        <v>17773</v>
      </c>
      <c r="D2505" s="362" t="s">
        <v>9468</v>
      </c>
      <c r="E2505" s="363" t="s">
        <v>8058</v>
      </c>
    </row>
    <row r="2506" spans="1:5" x14ac:dyDescent="0.25">
      <c r="A2506" s="246" t="str">
        <f t="shared" si="39"/>
        <v>92917</v>
      </c>
      <c r="B2506" s="362" t="s">
        <v>3094</v>
      </c>
      <c r="C2506" s="362" t="s">
        <v>17774</v>
      </c>
      <c r="D2506" s="362" t="s">
        <v>9468</v>
      </c>
      <c r="E2506" s="363" t="s">
        <v>15664</v>
      </c>
    </row>
    <row r="2507" spans="1:5" x14ac:dyDescent="0.25">
      <c r="A2507" s="246" t="str">
        <f t="shared" si="39"/>
        <v>92919</v>
      </c>
      <c r="B2507" s="362" t="s">
        <v>3096</v>
      </c>
      <c r="C2507" s="362" t="s">
        <v>17775</v>
      </c>
      <c r="D2507" s="362" t="s">
        <v>9468</v>
      </c>
      <c r="E2507" s="363" t="s">
        <v>14112</v>
      </c>
    </row>
    <row r="2508" spans="1:5" x14ac:dyDescent="0.25">
      <c r="A2508" s="246" t="str">
        <f t="shared" si="39"/>
        <v>92921</v>
      </c>
      <c r="B2508" s="362" t="s">
        <v>3098</v>
      </c>
      <c r="C2508" s="362" t="s">
        <v>17776</v>
      </c>
      <c r="D2508" s="362" t="s">
        <v>9468</v>
      </c>
      <c r="E2508" s="363" t="s">
        <v>27356</v>
      </c>
    </row>
    <row r="2509" spans="1:5" x14ac:dyDescent="0.25">
      <c r="A2509" s="246" t="str">
        <f t="shared" si="39"/>
        <v>92922</v>
      </c>
      <c r="B2509" s="362" t="s">
        <v>3099</v>
      </c>
      <c r="C2509" s="362" t="s">
        <v>17777</v>
      </c>
      <c r="D2509" s="362" t="s">
        <v>9468</v>
      </c>
      <c r="E2509" s="363" t="s">
        <v>7812</v>
      </c>
    </row>
    <row r="2510" spans="1:5" x14ac:dyDescent="0.25">
      <c r="A2510" s="246" t="str">
        <f t="shared" si="39"/>
        <v>92923</v>
      </c>
      <c r="B2510" s="362" t="s">
        <v>3100</v>
      </c>
      <c r="C2510" s="362" t="s">
        <v>17778</v>
      </c>
      <c r="D2510" s="362" t="s">
        <v>9468</v>
      </c>
      <c r="E2510" s="363" t="s">
        <v>13340</v>
      </c>
    </row>
    <row r="2511" spans="1:5" x14ac:dyDescent="0.25">
      <c r="A2511" s="246" t="str">
        <f t="shared" si="39"/>
        <v>92924</v>
      </c>
      <c r="B2511" s="362" t="s">
        <v>3101</v>
      </c>
      <c r="C2511" s="362" t="s">
        <v>17779</v>
      </c>
      <c r="D2511" s="362" t="s">
        <v>9468</v>
      </c>
      <c r="E2511" s="363" t="s">
        <v>7971</v>
      </c>
    </row>
    <row r="2512" spans="1:5" x14ac:dyDescent="0.25">
      <c r="A2512" s="246" t="str">
        <f t="shared" si="39"/>
        <v>95448</v>
      </c>
      <c r="B2512" s="362" t="s">
        <v>3956</v>
      </c>
      <c r="C2512" s="362" t="s">
        <v>17942</v>
      </c>
      <c r="D2512" s="362" t="s">
        <v>9468</v>
      </c>
      <c r="E2512" s="363" t="s">
        <v>20561</v>
      </c>
    </row>
    <row r="2513" spans="1:5" x14ac:dyDescent="0.25">
      <c r="A2513" s="246" t="str">
        <f t="shared" si="39"/>
        <v>95576</v>
      </c>
      <c r="B2513" s="362" t="s">
        <v>3977</v>
      </c>
      <c r="C2513" s="362" t="s">
        <v>17945</v>
      </c>
      <c r="D2513" s="362" t="s">
        <v>9468</v>
      </c>
      <c r="E2513" s="363" t="s">
        <v>12978</v>
      </c>
    </row>
    <row r="2514" spans="1:5" x14ac:dyDescent="0.25">
      <c r="A2514" s="246" t="str">
        <f t="shared" si="39"/>
        <v>95577</v>
      </c>
      <c r="B2514" s="362" t="s">
        <v>3978</v>
      </c>
      <c r="C2514" s="362" t="s">
        <v>17946</v>
      </c>
      <c r="D2514" s="362" t="s">
        <v>9468</v>
      </c>
      <c r="E2514" s="363" t="s">
        <v>10703</v>
      </c>
    </row>
    <row r="2515" spans="1:5" x14ac:dyDescent="0.25">
      <c r="A2515" s="246" t="str">
        <f t="shared" si="39"/>
        <v>95578</v>
      </c>
      <c r="B2515" s="362" t="s">
        <v>3979</v>
      </c>
      <c r="C2515" s="362" t="s">
        <v>17947</v>
      </c>
      <c r="D2515" s="362" t="s">
        <v>9468</v>
      </c>
      <c r="E2515" s="363" t="s">
        <v>16055</v>
      </c>
    </row>
    <row r="2516" spans="1:5" x14ac:dyDescent="0.25">
      <c r="A2516" s="246" t="str">
        <f t="shared" si="39"/>
        <v>95579</v>
      </c>
      <c r="B2516" s="362" t="s">
        <v>3980</v>
      </c>
      <c r="C2516" s="362" t="s">
        <v>17948</v>
      </c>
      <c r="D2516" s="362" t="s">
        <v>9468</v>
      </c>
      <c r="E2516" s="363" t="s">
        <v>21722</v>
      </c>
    </row>
    <row r="2517" spans="1:5" x14ac:dyDescent="0.25">
      <c r="A2517" s="246" t="str">
        <f t="shared" si="39"/>
        <v>95580</v>
      </c>
      <c r="B2517" s="362" t="s">
        <v>3981</v>
      </c>
      <c r="C2517" s="362" t="s">
        <v>17949</v>
      </c>
      <c r="D2517" s="362" t="s">
        <v>9468</v>
      </c>
      <c r="E2517" s="363" t="s">
        <v>13570</v>
      </c>
    </row>
    <row r="2518" spans="1:5" x14ac:dyDescent="0.25">
      <c r="A2518" s="246" t="str">
        <f t="shared" si="39"/>
        <v>95581</v>
      </c>
      <c r="B2518" s="362" t="s">
        <v>3982</v>
      </c>
      <c r="C2518" s="362" t="s">
        <v>17950</v>
      </c>
      <c r="D2518" s="362" t="s">
        <v>9468</v>
      </c>
      <c r="E2518" s="363" t="s">
        <v>8252</v>
      </c>
    </row>
    <row r="2519" spans="1:5" x14ac:dyDescent="0.25">
      <c r="A2519" s="246" t="str">
        <f t="shared" si="39"/>
        <v>95582</v>
      </c>
      <c r="B2519" s="362" t="s">
        <v>3983</v>
      </c>
      <c r="C2519" s="362" t="s">
        <v>30887</v>
      </c>
      <c r="D2519" s="362" t="s">
        <v>9468</v>
      </c>
      <c r="E2519" s="363" t="s">
        <v>7972</v>
      </c>
    </row>
    <row r="2520" spans="1:5" x14ac:dyDescent="0.25">
      <c r="A2520" s="246" t="str">
        <f t="shared" si="39"/>
        <v>95583</v>
      </c>
      <c r="B2520" s="362" t="s">
        <v>3984</v>
      </c>
      <c r="C2520" s="362" t="s">
        <v>17951</v>
      </c>
      <c r="D2520" s="362" t="s">
        <v>9468</v>
      </c>
      <c r="E2520" s="363" t="s">
        <v>12849</v>
      </c>
    </row>
    <row r="2521" spans="1:5" x14ac:dyDescent="0.25">
      <c r="A2521" s="246" t="str">
        <f t="shared" si="39"/>
        <v>95584</v>
      </c>
      <c r="B2521" s="362" t="s">
        <v>3985</v>
      </c>
      <c r="C2521" s="362" t="s">
        <v>17952</v>
      </c>
      <c r="D2521" s="362" t="s">
        <v>9468</v>
      </c>
      <c r="E2521" s="363" t="s">
        <v>8131</v>
      </c>
    </row>
    <row r="2522" spans="1:5" x14ac:dyDescent="0.25">
      <c r="A2522" s="246" t="str">
        <f t="shared" si="39"/>
        <v>95592</v>
      </c>
      <c r="B2522" s="362" t="s">
        <v>3986</v>
      </c>
      <c r="C2522" s="362" t="s">
        <v>17953</v>
      </c>
      <c r="D2522" s="362" t="s">
        <v>9468</v>
      </c>
      <c r="E2522" s="363" t="s">
        <v>12849</v>
      </c>
    </row>
    <row r="2523" spans="1:5" x14ac:dyDescent="0.25">
      <c r="A2523" s="246" t="str">
        <f t="shared" si="39"/>
        <v>95593</v>
      </c>
      <c r="B2523" s="362" t="s">
        <v>3987</v>
      </c>
      <c r="C2523" s="362" t="s">
        <v>17954</v>
      </c>
      <c r="D2523" s="362" t="s">
        <v>9468</v>
      </c>
      <c r="E2523" s="363" t="s">
        <v>8131</v>
      </c>
    </row>
    <row r="2524" spans="1:5" x14ac:dyDescent="0.25">
      <c r="A2524" s="246" t="str">
        <f t="shared" si="39"/>
        <v>95943</v>
      </c>
      <c r="B2524" s="362" t="s">
        <v>4102</v>
      </c>
      <c r="C2524" s="362" t="s">
        <v>10151</v>
      </c>
      <c r="D2524" s="362" t="s">
        <v>9468</v>
      </c>
      <c r="E2524" s="363" t="s">
        <v>30888</v>
      </c>
    </row>
    <row r="2525" spans="1:5" x14ac:dyDescent="0.25">
      <c r="A2525" s="246" t="str">
        <f t="shared" si="39"/>
        <v>95944</v>
      </c>
      <c r="B2525" s="362" t="s">
        <v>4103</v>
      </c>
      <c r="C2525" s="362" t="s">
        <v>10152</v>
      </c>
      <c r="D2525" s="362" t="s">
        <v>9468</v>
      </c>
      <c r="E2525" s="363" t="s">
        <v>12606</v>
      </c>
    </row>
    <row r="2526" spans="1:5" x14ac:dyDescent="0.25">
      <c r="A2526" s="246" t="str">
        <f t="shared" si="39"/>
        <v>95945</v>
      </c>
      <c r="B2526" s="362" t="s">
        <v>4104</v>
      </c>
      <c r="C2526" s="362" t="s">
        <v>10153</v>
      </c>
      <c r="D2526" s="362" t="s">
        <v>9468</v>
      </c>
      <c r="E2526" s="363" t="s">
        <v>8019</v>
      </c>
    </row>
    <row r="2527" spans="1:5" x14ac:dyDescent="0.25">
      <c r="A2527" s="246" t="str">
        <f t="shared" si="39"/>
        <v>95946</v>
      </c>
      <c r="B2527" s="362" t="s">
        <v>4105</v>
      </c>
      <c r="C2527" s="362" t="s">
        <v>10154</v>
      </c>
      <c r="D2527" s="362" t="s">
        <v>9468</v>
      </c>
      <c r="E2527" s="363" t="s">
        <v>20830</v>
      </c>
    </row>
    <row r="2528" spans="1:5" x14ac:dyDescent="0.25">
      <c r="A2528" s="246" t="str">
        <f t="shared" si="39"/>
        <v>95947</v>
      </c>
      <c r="B2528" s="362" t="s">
        <v>4106</v>
      </c>
      <c r="C2528" s="362" t="s">
        <v>10155</v>
      </c>
      <c r="D2528" s="362" t="s">
        <v>9468</v>
      </c>
      <c r="E2528" s="363" t="s">
        <v>8234</v>
      </c>
    </row>
    <row r="2529" spans="1:5" x14ac:dyDescent="0.25">
      <c r="A2529" s="246" t="str">
        <f t="shared" si="39"/>
        <v>95948</v>
      </c>
      <c r="B2529" s="362" t="s">
        <v>4107</v>
      </c>
      <c r="C2529" s="362" t="s">
        <v>10156</v>
      </c>
      <c r="D2529" s="362" t="s">
        <v>9468</v>
      </c>
      <c r="E2529" s="363" t="s">
        <v>10135</v>
      </c>
    </row>
    <row r="2530" spans="1:5" x14ac:dyDescent="0.25">
      <c r="A2530" s="246" t="str">
        <f t="shared" si="39"/>
        <v>96544</v>
      </c>
      <c r="B2530" s="362" t="s">
        <v>4242</v>
      </c>
      <c r="C2530" s="362" t="s">
        <v>10157</v>
      </c>
      <c r="D2530" s="362" t="s">
        <v>9468</v>
      </c>
      <c r="E2530" s="363" t="s">
        <v>14892</v>
      </c>
    </row>
    <row r="2531" spans="1:5" x14ac:dyDescent="0.25">
      <c r="A2531" s="246" t="str">
        <f t="shared" si="39"/>
        <v>96545</v>
      </c>
      <c r="B2531" s="362" t="s">
        <v>4243</v>
      </c>
      <c r="C2531" s="362" t="s">
        <v>10158</v>
      </c>
      <c r="D2531" s="362" t="s">
        <v>9468</v>
      </c>
      <c r="E2531" s="363" t="s">
        <v>8303</v>
      </c>
    </row>
    <row r="2532" spans="1:5" x14ac:dyDescent="0.25">
      <c r="A2532" s="246" t="str">
        <f t="shared" si="39"/>
        <v>96546</v>
      </c>
      <c r="B2532" s="362" t="s">
        <v>4244</v>
      </c>
      <c r="C2532" s="362" t="s">
        <v>10159</v>
      </c>
      <c r="D2532" s="362" t="s">
        <v>9468</v>
      </c>
      <c r="E2532" s="363" t="s">
        <v>8052</v>
      </c>
    </row>
    <row r="2533" spans="1:5" x14ac:dyDescent="0.25">
      <c r="A2533" s="246" t="str">
        <f t="shared" si="39"/>
        <v>96547</v>
      </c>
      <c r="B2533" s="362" t="s">
        <v>4245</v>
      </c>
      <c r="C2533" s="362" t="s">
        <v>10160</v>
      </c>
      <c r="D2533" s="362" t="s">
        <v>9468</v>
      </c>
      <c r="E2533" s="363" t="s">
        <v>21254</v>
      </c>
    </row>
    <row r="2534" spans="1:5" x14ac:dyDescent="0.25">
      <c r="A2534" s="246" t="str">
        <f t="shared" si="39"/>
        <v>96548</v>
      </c>
      <c r="B2534" s="362" t="s">
        <v>4246</v>
      </c>
      <c r="C2534" s="362" t="s">
        <v>10161</v>
      </c>
      <c r="D2534" s="362" t="s">
        <v>9468</v>
      </c>
      <c r="E2534" s="363" t="s">
        <v>10150</v>
      </c>
    </row>
    <row r="2535" spans="1:5" x14ac:dyDescent="0.25">
      <c r="A2535" s="246" t="str">
        <f t="shared" si="39"/>
        <v>96549</v>
      </c>
      <c r="B2535" s="362" t="s">
        <v>4247</v>
      </c>
      <c r="C2535" s="362" t="s">
        <v>10162</v>
      </c>
      <c r="D2535" s="362" t="s">
        <v>9468</v>
      </c>
      <c r="E2535" s="363" t="s">
        <v>30889</v>
      </c>
    </row>
    <row r="2536" spans="1:5" x14ac:dyDescent="0.25">
      <c r="A2536" s="246" t="str">
        <f t="shared" si="39"/>
        <v>96550</v>
      </c>
      <c r="B2536" s="362" t="s">
        <v>4248</v>
      </c>
      <c r="C2536" s="362" t="s">
        <v>10163</v>
      </c>
      <c r="D2536" s="362" t="s">
        <v>9468</v>
      </c>
      <c r="E2536" s="363" t="s">
        <v>12946</v>
      </c>
    </row>
    <row r="2537" spans="1:5" x14ac:dyDescent="0.25">
      <c r="A2537" s="246" t="str">
        <f t="shared" si="39"/>
        <v>100064</v>
      </c>
      <c r="B2537" s="362" t="s">
        <v>13085</v>
      </c>
      <c r="C2537" s="362" t="s">
        <v>13086</v>
      </c>
      <c r="D2537" s="362" t="s">
        <v>9468</v>
      </c>
      <c r="E2537" s="363" t="s">
        <v>16115</v>
      </c>
    </row>
    <row r="2538" spans="1:5" x14ac:dyDescent="0.25">
      <c r="A2538" s="246" t="str">
        <f t="shared" si="39"/>
        <v>100066</v>
      </c>
      <c r="B2538" s="362" t="s">
        <v>5275</v>
      </c>
      <c r="C2538" s="362" t="s">
        <v>5276</v>
      </c>
      <c r="D2538" s="362" t="s">
        <v>9468</v>
      </c>
      <c r="E2538" s="363" t="s">
        <v>10728</v>
      </c>
    </row>
    <row r="2539" spans="1:5" x14ac:dyDescent="0.25">
      <c r="A2539" s="246" t="str">
        <f t="shared" si="39"/>
        <v>100067</v>
      </c>
      <c r="B2539" s="362" t="s">
        <v>5277</v>
      </c>
      <c r="C2539" s="362" t="s">
        <v>5278</v>
      </c>
      <c r="D2539" s="362" t="s">
        <v>9468</v>
      </c>
      <c r="E2539" s="363" t="s">
        <v>13252</v>
      </c>
    </row>
    <row r="2540" spans="1:5" x14ac:dyDescent="0.25">
      <c r="A2540" s="246" t="str">
        <f t="shared" si="39"/>
        <v>100068</v>
      </c>
      <c r="B2540" s="362" t="s">
        <v>5279</v>
      </c>
      <c r="C2540" s="362" t="s">
        <v>5280</v>
      </c>
      <c r="D2540" s="362" t="s">
        <v>9468</v>
      </c>
      <c r="E2540" s="363" t="s">
        <v>7789</v>
      </c>
    </row>
    <row r="2541" spans="1:5" x14ac:dyDescent="0.25">
      <c r="A2541" s="246" t="str">
        <f t="shared" si="39"/>
        <v>102920</v>
      </c>
      <c r="B2541" s="362" t="s">
        <v>14423</v>
      </c>
      <c r="C2541" s="362" t="s">
        <v>14424</v>
      </c>
      <c r="D2541" s="362" t="s">
        <v>9468</v>
      </c>
      <c r="E2541" s="363" t="s">
        <v>17088</v>
      </c>
    </row>
    <row r="2542" spans="1:5" x14ac:dyDescent="0.25">
      <c r="A2542" s="246" t="str">
        <f t="shared" si="39"/>
        <v>102921</v>
      </c>
      <c r="B2542" s="362" t="s">
        <v>14425</v>
      </c>
      <c r="C2542" s="362" t="s">
        <v>14426</v>
      </c>
      <c r="D2542" s="362" t="s">
        <v>9468</v>
      </c>
      <c r="E2542" s="363" t="s">
        <v>12799</v>
      </c>
    </row>
    <row r="2543" spans="1:5" x14ac:dyDescent="0.25">
      <c r="A2543" s="246" t="str">
        <f t="shared" si="39"/>
        <v>102922</v>
      </c>
      <c r="B2543" s="362" t="s">
        <v>14427</v>
      </c>
      <c r="C2543" s="362" t="s">
        <v>14428</v>
      </c>
      <c r="D2543" s="362" t="s">
        <v>9468</v>
      </c>
      <c r="E2543" s="363" t="s">
        <v>7989</v>
      </c>
    </row>
    <row r="2544" spans="1:5" x14ac:dyDescent="0.25">
      <c r="A2544" s="246" t="str">
        <f t="shared" si="39"/>
        <v>102923</v>
      </c>
      <c r="B2544" s="362" t="s">
        <v>14429</v>
      </c>
      <c r="C2544" s="362" t="s">
        <v>14430</v>
      </c>
      <c r="D2544" s="362" t="s">
        <v>9468</v>
      </c>
      <c r="E2544" s="363" t="s">
        <v>13375</v>
      </c>
    </row>
    <row r="2545" spans="1:5" x14ac:dyDescent="0.25">
      <c r="A2545" s="246" t="str">
        <f t="shared" si="39"/>
        <v>103088</v>
      </c>
      <c r="B2545" s="362" t="s">
        <v>14431</v>
      </c>
      <c r="C2545" s="362" t="s">
        <v>14432</v>
      </c>
      <c r="D2545" s="362" t="s">
        <v>9468</v>
      </c>
      <c r="E2545" s="363" t="s">
        <v>7968</v>
      </c>
    </row>
    <row r="2546" spans="1:5" x14ac:dyDescent="0.25">
      <c r="A2546" s="246" t="str">
        <f t="shared" si="39"/>
        <v>104104</v>
      </c>
      <c r="B2546" s="362" t="s">
        <v>19105</v>
      </c>
      <c r="C2546" s="362" t="s">
        <v>19106</v>
      </c>
      <c r="D2546" s="362" t="s">
        <v>9468</v>
      </c>
      <c r="E2546" s="363" t="s">
        <v>10238</v>
      </c>
    </row>
    <row r="2547" spans="1:5" x14ac:dyDescent="0.25">
      <c r="A2547" s="246" t="str">
        <f t="shared" si="39"/>
        <v>104105</v>
      </c>
      <c r="B2547" s="362" t="s">
        <v>19107</v>
      </c>
      <c r="C2547" s="362" t="s">
        <v>19108</v>
      </c>
      <c r="D2547" s="362" t="s">
        <v>9468</v>
      </c>
      <c r="E2547" s="363" t="s">
        <v>10238</v>
      </c>
    </row>
    <row r="2548" spans="1:5" x14ac:dyDescent="0.25">
      <c r="A2548" s="246" t="str">
        <f t="shared" si="39"/>
        <v>104106</v>
      </c>
      <c r="B2548" s="362" t="s">
        <v>19109</v>
      </c>
      <c r="C2548" s="362" t="s">
        <v>19110</v>
      </c>
      <c r="D2548" s="362" t="s">
        <v>9468</v>
      </c>
      <c r="E2548" s="363" t="s">
        <v>8385</v>
      </c>
    </row>
    <row r="2549" spans="1:5" x14ac:dyDescent="0.25">
      <c r="A2549" s="246" t="str">
        <f t="shared" si="39"/>
        <v>104107</v>
      </c>
      <c r="B2549" s="362" t="s">
        <v>19111</v>
      </c>
      <c r="C2549" s="362" t="s">
        <v>19112</v>
      </c>
      <c r="D2549" s="362" t="s">
        <v>9468</v>
      </c>
      <c r="E2549" s="363" t="s">
        <v>12990</v>
      </c>
    </row>
    <row r="2550" spans="1:5" x14ac:dyDescent="0.25">
      <c r="A2550" s="246" t="str">
        <f t="shared" si="39"/>
        <v>104108</v>
      </c>
      <c r="B2550" s="362" t="s">
        <v>19113</v>
      </c>
      <c r="C2550" s="362" t="s">
        <v>19114</v>
      </c>
      <c r="D2550" s="362" t="s">
        <v>9468</v>
      </c>
      <c r="E2550" s="363" t="s">
        <v>30890</v>
      </c>
    </row>
    <row r="2551" spans="1:5" x14ac:dyDescent="0.25">
      <c r="A2551" s="246" t="str">
        <f t="shared" si="39"/>
        <v>104109</v>
      </c>
      <c r="B2551" s="362" t="s">
        <v>19115</v>
      </c>
      <c r="C2551" s="362" t="s">
        <v>19116</v>
      </c>
      <c r="D2551" s="362" t="s">
        <v>9468</v>
      </c>
      <c r="E2551" s="363" t="s">
        <v>19892</v>
      </c>
    </row>
    <row r="2552" spans="1:5" x14ac:dyDescent="0.25">
      <c r="A2552" s="246" t="str">
        <f t="shared" si="39"/>
        <v>104110</v>
      </c>
      <c r="B2552" s="362" t="s">
        <v>19117</v>
      </c>
      <c r="C2552" s="362" t="s">
        <v>19118</v>
      </c>
      <c r="D2552" s="362" t="s">
        <v>9468</v>
      </c>
      <c r="E2552" s="363" t="s">
        <v>20543</v>
      </c>
    </row>
    <row r="2553" spans="1:5" x14ac:dyDescent="0.25">
      <c r="A2553" s="246" t="str">
        <f t="shared" si="39"/>
        <v>104111</v>
      </c>
      <c r="B2553" s="362" t="s">
        <v>19119</v>
      </c>
      <c r="C2553" s="362" t="s">
        <v>19120</v>
      </c>
      <c r="D2553" s="362" t="s">
        <v>9468</v>
      </c>
      <c r="E2553" s="363" t="s">
        <v>15600</v>
      </c>
    </row>
    <row r="2554" spans="1:5" x14ac:dyDescent="0.25">
      <c r="A2554" s="246" t="str">
        <f t="shared" si="39"/>
        <v>89993</v>
      </c>
      <c r="B2554" s="362" t="s">
        <v>1836</v>
      </c>
      <c r="C2554" s="362" t="s">
        <v>14433</v>
      </c>
      <c r="D2554" s="362" t="s">
        <v>9485</v>
      </c>
      <c r="E2554" s="363" t="s">
        <v>30891</v>
      </c>
    </row>
    <row r="2555" spans="1:5" x14ac:dyDescent="0.25">
      <c r="A2555" s="246" t="str">
        <f t="shared" si="39"/>
        <v>89994</v>
      </c>
      <c r="B2555" s="362" t="s">
        <v>1837</v>
      </c>
      <c r="C2555" s="362" t="s">
        <v>14434</v>
      </c>
      <c r="D2555" s="362" t="s">
        <v>9485</v>
      </c>
      <c r="E2555" s="363" t="s">
        <v>30892</v>
      </c>
    </row>
    <row r="2556" spans="1:5" x14ac:dyDescent="0.25">
      <c r="A2556" s="246" t="str">
        <f t="shared" si="39"/>
        <v>89995</v>
      </c>
      <c r="B2556" s="362" t="s">
        <v>1838</v>
      </c>
      <c r="C2556" s="362" t="s">
        <v>14435</v>
      </c>
      <c r="D2556" s="362" t="s">
        <v>9485</v>
      </c>
      <c r="E2556" s="363" t="s">
        <v>22279</v>
      </c>
    </row>
    <row r="2557" spans="1:5" x14ac:dyDescent="0.25">
      <c r="A2557" s="246" t="str">
        <f t="shared" si="39"/>
        <v>90278</v>
      </c>
      <c r="B2557" s="362" t="s">
        <v>1859</v>
      </c>
      <c r="C2557" s="362" t="s">
        <v>14436</v>
      </c>
      <c r="D2557" s="362" t="s">
        <v>9485</v>
      </c>
      <c r="E2557" s="363" t="s">
        <v>30893</v>
      </c>
    </row>
    <row r="2558" spans="1:5" x14ac:dyDescent="0.25">
      <c r="A2558" s="246" t="str">
        <f t="shared" si="39"/>
        <v>90279</v>
      </c>
      <c r="B2558" s="362" t="s">
        <v>1860</v>
      </c>
      <c r="C2558" s="362" t="s">
        <v>14437</v>
      </c>
      <c r="D2558" s="362" t="s">
        <v>9485</v>
      </c>
      <c r="E2558" s="363" t="s">
        <v>30894</v>
      </c>
    </row>
    <row r="2559" spans="1:5" x14ac:dyDescent="0.25">
      <c r="A2559" s="246" t="str">
        <f t="shared" si="39"/>
        <v>90280</v>
      </c>
      <c r="B2559" s="362" t="s">
        <v>1861</v>
      </c>
      <c r="C2559" s="362" t="s">
        <v>14438</v>
      </c>
      <c r="D2559" s="362" t="s">
        <v>9485</v>
      </c>
      <c r="E2559" s="363" t="s">
        <v>30895</v>
      </c>
    </row>
    <row r="2560" spans="1:5" x14ac:dyDescent="0.25">
      <c r="A2560" s="246" t="str">
        <f t="shared" si="39"/>
        <v>90281</v>
      </c>
      <c r="B2560" s="362" t="s">
        <v>1862</v>
      </c>
      <c r="C2560" s="362" t="s">
        <v>14439</v>
      </c>
      <c r="D2560" s="362" t="s">
        <v>9485</v>
      </c>
      <c r="E2560" s="363" t="s">
        <v>30896</v>
      </c>
    </row>
    <row r="2561" spans="1:5" x14ac:dyDescent="0.25">
      <c r="A2561" s="246" t="str">
        <f t="shared" si="39"/>
        <v>90282</v>
      </c>
      <c r="B2561" s="362" t="s">
        <v>1863</v>
      </c>
      <c r="C2561" s="362" t="s">
        <v>14440</v>
      </c>
      <c r="D2561" s="362" t="s">
        <v>9485</v>
      </c>
      <c r="E2561" s="363" t="s">
        <v>30897</v>
      </c>
    </row>
    <row r="2562" spans="1:5" x14ac:dyDescent="0.25">
      <c r="A2562" s="246" t="str">
        <f t="shared" si="39"/>
        <v>90283</v>
      </c>
      <c r="B2562" s="362" t="s">
        <v>1864</v>
      </c>
      <c r="C2562" s="362" t="s">
        <v>14441</v>
      </c>
      <c r="D2562" s="362" t="s">
        <v>9485</v>
      </c>
      <c r="E2562" s="363" t="s">
        <v>30898</v>
      </c>
    </row>
    <row r="2563" spans="1:5" x14ac:dyDescent="0.25">
      <c r="A2563" s="246" t="str">
        <f t="shared" ref="A2563:A2626" si="40">B2563</f>
        <v>90284</v>
      </c>
      <c r="B2563" s="362" t="s">
        <v>1865</v>
      </c>
      <c r="C2563" s="362" t="s">
        <v>14442</v>
      </c>
      <c r="D2563" s="362" t="s">
        <v>9485</v>
      </c>
      <c r="E2563" s="363" t="s">
        <v>30899</v>
      </c>
    </row>
    <row r="2564" spans="1:5" x14ac:dyDescent="0.25">
      <c r="A2564" s="246" t="str">
        <f t="shared" si="40"/>
        <v>90285</v>
      </c>
      <c r="B2564" s="362" t="s">
        <v>1866</v>
      </c>
      <c r="C2564" s="362" t="s">
        <v>14443</v>
      </c>
      <c r="D2564" s="362" t="s">
        <v>9485</v>
      </c>
      <c r="E2564" s="363" t="s">
        <v>30900</v>
      </c>
    </row>
    <row r="2565" spans="1:5" x14ac:dyDescent="0.25">
      <c r="A2565" s="246" t="str">
        <f t="shared" si="40"/>
        <v>94962</v>
      </c>
      <c r="B2565" s="362" t="s">
        <v>199</v>
      </c>
      <c r="C2565" s="362" t="s">
        <v>13087</v>
      </c>
      <c r="D2565" s="362" t="s">
        <v>9485</v>
      </c>
      <c r="E2565" s="363" t="s">
        <v>30901</v>
      </c>
    </row>
    <row r="2566" spans="1:5" x14ac:dyDescent="0.25">
      <c r="A2566" s="246" t="str">
        <f t="shared" si="40"/>
        <v>94963</v>
      </c>
      <c r="B2566" s="362" t="s">
        <v>188</v>
      </c>
      <c r="C2566" s="362" t="s">
        <v>13088</v>
      </c>
      <c r="D2566" s="362" t="s">
        <v>9485</v>
      </c>
      <c r="E2566" s="363" t="s">
        <v>30902</v>
      </c>
    </row>
    <row r="2567" spans="1:5" x14ac:dyDescent="0.25">
      <c r="A2567" s="246" t="str">
        <f t="shared" si="40"/>
        <v>94964</v>
      </c>
      <c r="B2567" s="362" t="s">
        <v>3749</v>
      </c>
      <c r="C2567" s="362" t="s">
        <v>13089</v>
      </c>
      <c r="D2567" s="362" t="s">
        <v>9485</v>
      </c>
      <c r="E2567" s="363" t="s">
        <v>30903</v>
      </c>
    </row>
    <row r="2568" spans="1:5" x14ac:dyDescent="0.25">
      <c r="A2568" s="246" t="str">
        <f t="shared" si="40"/>
        <v>94965</v>
      </c>
      <c r="B2568" s="362" t="s">
        <v>3750</v>
      </c>
      <c r="C2568" s="362" t="s">
        <v>13090</v>
      </c>
      <c r="D2568" s="362" t="s">
        <v>9485</v>
      </c>
      <c r="E2568" s="363" t="s">
        <v>30904</v>
      </c>
    </row>
    <row r="2569" spans="1:5" x14ac:dyDescent="0.25">
      <c r="A2569" s="246" t="str">
        <f t="shared" si="40"/>
        <v>94966</v>
      </c>
      <c r="B2569" s="362" t="s">
        <v>189</v>
      </c>
      <c r="C2569" s="362" t="s">
        <v>13091</v>
      </c>
      <c r="D2569" s="362" t="s">
        <v>9485</v>
      </c>
      <c r="E2569" s="363" t="s">
        <v>30905</v>
      </c>
    </row>
    <row r="2570" spans="1:5" x14ac:dyDescent="0.25">
      <c r="A2570" s="246" t="str">
        <f t="shared" si="40"/>
        <v>94967</v>
      </c>
      <c r="B2570" s="362" t="s">
        <v>3751</v>
      </c>
      <c r="C2570" s="362" t="s">
        <v>13092</v>
      </c>
      <c r="D2570" s="362" t="s">
        <v>9485</v>
      </c>
      <c r="E2570" s="363" t="s">
        <v>30906</v>
      </c>
    </row>
    <row r="2571" spans="1:5" x14ac:dyDescent="0.25">
      <c r="A2571" s="246" t="str">
        <f t="shared" si="40"/>
        <v>94968</v>
      </c>
      <c r="B2571" s="362" t="s">
        <v>3752</v>
      </c>
      <c r="C2571" s="362" t="s">
        <v>13093</v>
      </c>
      <c r="D2571" s="362" t="s">
        <v>9485</v>
      </c>
      <c r="E2571" s="363" t="s">
        <v>30907</v>
      </c>
    </row>
    <row r="2572" spans="1:5" x14ac:dyDescent="0.25">
      <c r="A2572" s="246" t="str">
        <f t="shared" si="40"/>
        <v>94969</v>
      </c>
      <c r="B2572" s="362" t="s">
        <v>3753</v>
      </c>
      <c r="C2572" s="362" t="s">
        <v>13094</v>
      </c>
      <c r="D2572" s="362" t="s">
        <v>9485</v>
      </c>
      <c r="E2572" s="363" t="s">
        <v>30908</v>
      </c>
    </row>
    <row r="2573" spans="1:5" x14ac:dyDescent="0.25">
      <c r="A2573" s="246" t="str">
        <f t="shared" si="40"/>
        <v>94970</v>
      </c>
      <c r="B2573" s="362" t="s">
        <v>3754</v>
      </c>
      <c r="C2573" s="362" t="s">
        <v>13095</v>
      </c>
      <c r="D2573" s="362" t="s">
        <v>9485</v>
      </c>
      <c r="E2573" s="363" t="s">
        <v>30909</v>
      </c>
    </row>
    <row r="2574" spans="1:5" x14ac:dyDescent="0.25">
      <c r="A2574" s="246" t="str">
        <f t="shared" si="40"/>
        <v>94971</v>
      </c>
      <c r="B2574" s="362" t="s">
        <v>3755</v>
      </c>
      <c r="C2574" s="362" t="s">
        <v>13096</v>
      </c>
      <c r="D2574" s="362" t="s">
        <v>9485</v>
      </c>
      <c r="E2574" s="363" t="s">
        <v>30910</v>
      </c>
    </row>
    <row r="2575" spans="1:5" x14ac:dyDescent="0.25">
      <c r="A2575" s="246" t="str">
        <f t="shared" si="40"/>
        <v>94972</v>
      </c>
      <c r="B2575" s="362" t="s">
        <v>3756</v>
      </c>
      <c r="C2575" s="362" t="s">
        <v>13097</v>
      </c>
      <c r="D2575" s="362" t="s">
        <v>9485</v>
      </c>
      <c r="E2575" s="363" t="s">
        <v>30911</v>
      </c>
    </row>
    <row r="2576" spans="1:5" x14ac:dyDescent="0.25">
      <c r="A2576" s="246" t="str">
        <f t="shared" si="40"/>
        <v>94973</v>
      </c>
      <c r="B2576" s="362" t="s">
        <v>3757</v>
      </c>
      <c r="C2576" s="362" t="s">
        <v>13098</v>
      </c>
      <c r="D2576" s="362" t="s">
        <v>9485</v>
      </c>
      <c r="E2576" s="363" t="s">
        <v>30912</v>
      </c>
    </row>
    <row r="2577" spans="1:5" x14ac:dyDescent="0.25">
      <c r="A2577" s="246" t="str">
        <f t="shared" si="40"/>
        <v>94974</v>
      </c>
      <c r="B2577" s="362" t="s">
        <v>3758</v>
      </c>
      <c r="C2577" s="362" t="s">
        <v>13099</v>
      </c>
      <c r="D2577" s="362" t="s">
        <v>9485</v>
      </c>
      <c r="E2577" s="363" t="s">
        <v>30913</v>
      </c>
    </row>
    <row r="2578" spans="1:5" x14ac:dyDescent="0.25">
      <c r="A2578" s="246" t="str">
        <f t="shared" si="40"/>
        <v>94975</v>
      </c>
      <c r="B2578" s="362" t="s">
        <v>3759</v>
      </c>
      <c r="C2578" s="362" t="s">
        <v>13100</v>
      </c>
      <c r="D2578" s="362" t="s">
        <v>9485</v>
      </c>
      <c r="E2578" s="363" t="s">
        <v>30914</v>
      </c>
    </row>
    <row r="2579" spans="1:5" x14ac:dyDescent="0.25">
      <c r="A2579" s="246" t="str">
        <f t="shared" si="40"/>
        <v>96555</v>
      </c>
      <c r="B2579" s="362" t="s">
        <v>4249</v>
      </c>
      <c r="C2579" s="362" t="s">
        <v>10165</v>
      </c>
      <c r="D2579" s="362" t="s">
        <v>9485</v>
      </c>
      <c r="E2579" s="363" t="s">
        <v>30915</v>
      </c>
    </row>
    <row r="2580" spans="1:5" x14ac:dyDescent="0.25">
      <c r="A2580" s="246" t="str">
        <f t="shared" si="40"/>
        <v>96556</v>
      </c>
      <c r="B2580" s="362" t="s">
        <v>4250</v>
      </c>
      <c r="C2580" s="362" t="s">
        <v>10166</v>
      </c>
      <c r="D2580" s="362" t="s">
        <v>9485</v>
      </c>
      <c r="E2580" s="363" t="s">
        <v>30916</v>
      </c>
    </row>
    <row r="2581" spans="1:5" x14ac:dyDescent="0.25">
      <c r="A2581" s="246" t="str">
        <f t="shared" si="40"/>
        <v>96557</v>
      </c>
      <c r="B2581" s="362" t="s">
        <v>4251</v>
      </c>
      <c r="C2581" s="362" t="s">
        <v>10167</v>
      </c>
      <c r="D2581" s="362" t="s">
        <v>9485</v>
      </c>
      <c r="E2581" s="363" t="s">
        <v>30917</v>
      </c>
    </row>
    <row r="2582" spans="1:5" x14ac:dyDescent="0.25">
      <c r="A2582" s="246" t="str">
        <f t="shared" si="40"/>
        <v>96558</v>
      </c>
      <c r="B2582" s="362" t="s">
        <v>4252</v>
      </c>
      <c r="C2582" s="362" t="s">
        <v>10168</v>
      </c>
      <c r="D2582" s="362" t="s">
        <v>9485</v>
      </c>
      <c r="E2582" s="363" t="s">
        <v>30918</v>
      </c>
    </row>
    <row r="2583" spans="1:5" x14ac:dyDescent="0.25">
      <c r="A2583" s="246" t="str">
        <f t="shared" si="40"/>
        <v>99235</v>
      </c>
      <c r="B2583" s="362" t="s">
        <v>5130</v>
      </c>
      <c r="C2583" s="362" t="s">
        <v>15125</v>
      </c>
      <c r="D2583" s="362" t="s">
        <v>9485</v>
      </c>
      <c r="E2583" s="363" t="s">
        <v>30919</v>
      </c>
    </row>
    <row r="2584" spans="1:5" x14ac:dyDescent="0.25">
      <c r="A2584" s="246" t="str">
        <f t="shared" si="40"/>
        <v>99431</v>
      </c>
      <c r="B2584" s="362" t="s">
        <v>5212</v>
      </c>
      <c r="C2584" s="362" t="s">
        <v>15126</v>
      </c>
      <c r="D2584" s="362" t="s">
        <v>9485</v>
      </c>
      <c r="E2584" s="363" t="s">
        <v>30920</v>
      </c>
    </row>
    <row r="2585" spans="1:5" x14ac:dyDescent="0.25">
      <c r="A2585" s="246" t="str">
        <f t="shared" si="40"/>
        <v>99432</v>
      </c>
      <c r="B2585" s="362" t="s">
        <v>5213</v>
      </c>
      <c r="C2585" s="362" t="s">
        <v>15127</v>
      </c>
      <c r="D2585" s="362" t="s">
        <v>9485</v>
      </c>
      <c r="E2585" s="363" t="s">
        <v>30921</v>
      </c>
    </row>
    <row r="2586" spans="1:5" x14ac:dyDescent="0.25">
      <c r="A2586" s="246" t="str">
        <f t="shared" si="40"/>
        <v>99433</v>
      </c>
      <c r="B2586" s="362" t="s">
        <v>5214</v>
      </c>
      <c r="C2586" s="362" t="s">
        <v>15128</v>
      </c>
      <c r="D2586" s="362" t="s">
        <v>9485</v>
      </c>
      <c r="E2586" s="363" t="s">
        <v>30922</v>
      </c>
    </row>
    <row r="2587" spans="1:5" x14ac:dyDescent="0.25">
      <c r="A2587" s="246" t="str">
        <f t="shared" si="40"/>
        <v>99434</v>
      </c>
      <c r="B2587" s="362" t="s">
        <v>5215</v>
      </c>
      <c r="C2587" s="362" t="s">
        <v>15129</v>
      </c>
      <c r="D2587" s="362" t="s">
        <v>9485</v>
      </c>
      <c r="E2587" s="363" t="s">
        <v>30923</v>
      </c>
    </row>
    <row r="2588" spans="1:5" x14ac:dyDescent="0.25">
      <c r="A2588" s="246" t="str">
        <f t="shared" si="40"/>
        <v>99435</v>
      </c>
      <c r="B2588" s="362" t="s">
        <v>5216</v>
      </c>
      <c r="C2588" s="362" t="s">
        <v>15130</v>
      </c>
      <c r="D2588" s="362" t="s">
        <v>9485</v>
      </c>
      <c r="E2588" s="363" t="s">
        <v>30924</v>
      </c>
    </row>
    <row r="2589" spans="1:5" x14ac:dyDescent="0.25">
      <c r="A2589" s="246" t="str">
        <f t="shared" si="40"/>
        <v>99436</v>
      </c>
      <c r="B2589" s="362" t="s">
        <v>5217</v>
      </c>
      <c r="C2589" s="362" t="s">
        <v>15131</v>
      </c>
      <c r="D2589" s="362" t="s">
        <v>9485</v>
      </c>
      <c r="E2589" s="363" t="s">
        <v>30925</v>
      </c>
    </row>
    <row r="2590" spans="1:5" x14ac:dyDescent="0.25">
      <c r="A2590" s="246" t="str">
        <f t="shared" si="40"/>
        <v>99437</v>
      </c>
      <c r="B2590" s="362" t="s">
        <v>5218</v>
      </c>
      <c r="C2590" s="362" t="s">
        <v>15132</v>
      </c>
      <c r="D2590" s="362" t="s">
        <v>9485</v>
      </c>
      <c r="E2590" s="363" t="s">
        <v>30926</v>
      </c>
    </row>
    <row r="2591" spans="1:5" x14ac:dyDescent="0.25">
      <c r="A2591" s="246" t="str">
        <f t="shared" si="40"/>
        <v>99438</v>
      </c>
      <c r="B2591" s="362" t="s">
        <v>5219</v>
      </c>
      <c r="C2591" s="362" t="s">
        <v>15133</v>
      </c>
      <c r="D2591" s="362" t="s">
        <v>9485</v>
      </c>
      <c r="E2591" s="363" t="s">
        <v>30927</v>
      </c>
    </row>
    <row r="2592" spans="1:5" x14ac:dyDescent="0.25">
      <c r="A2592" s="246" t="str">
        <f t="shared" si="40"/>
        <v>99439</v>
      </c>
      <c r="B2592" s="362" t="s">
        <v>5220</v>
      </c>
      <c r="C2592" s="362" t="s">
        <v>15134</v>
      </c>
      <c r="D2592" s="362" t="s">
        <v>9485</v>
      </c>
      <c r="E2592" s="363" t="s">
        <v>30928</v>
      </c>
    </row>
    <row r="2593" spans="1:5" x14ac:dyDescent="0.25">
      <c r="A2593" s="246" t="str">
        <f t="shared" si="40"/>
        <v>102473</v>
      </c>
      <c r="B2593" s="362" t="s">
        <v>13101</v>
      </c>
      <c r="C2593" s="362" t="s">
        <v>13102</v>
      </c>
      <c r="D2593" s="362" t="s">
        <v>9485</v>
      </c>
      <c r="E2593" s="363" t="s">
        <v>30929</v>
      </c>
    </row>
    <row r="2594" spans="1:5" x14ac:dyDescent="0.25">
      <c r="A2594" s="246" t="str">
        <f t="shared" si="40"/>
        <v>102474</v>
      </c>
      <c r="B2594" s="362" t="s">
        <v>13103</v>
      </c>
      <c r="C2594" s="362" t="s">
        <v>13104</v>
      </c>
      <c r="D2594" s="362" t="s">
        <v>9485</v>
      </c>
      <c r="E2594" s="363" t="s">
        <v>30930</v>
      </c>
    </row>
    <row r="2595" spans="1:5" x14ac:dyDescent="0.25">
      <c r="A2595" s="246" t="str">
        <f t="shared" si="40"/>
        <v>102475</v>
      </c>
      <c r="B2595" s="362" t="s">
        <v>13105</v>
      </c>
      <c r="C2595" s="362" t="s">
        <v>13106</v>
      </c>
      <c r="D2595" s="362" t="s">
        <v>9485</v>
      </c>
      <c r="E2595" s="363" t="s">
        <v>30931</v>
      </c>
    </row>
    <row r="2596" spans="1:5" x14ac:dyDescent="0.25">
      <c r="A2596" s="246" t="str">
        <f t="shared" si="40"/>
        <v>102476</v>
      </c>
      <c r="B2596" s="362" t="s">
        <v>13107</v>
      </c>
      <c r="C2596" s="362" t="s">
        <v>13108</v>
      </c>
      <c r="D2596" s="362" t="s">
        <v>9485</v>
      </c>
      <c r="E2596" s="363" t="s">
        <v>30932</v>
      </c>
    </row>
    <row r="2597" spans="1:5" x14ac:dyDescent="0.25">
      <c r="A2597" s="246" t="str">
        <f t="shared" si="40"/>
        <v>102477</v>
      </c>
      <c r="B2597" s="362" t="s">
        <v>13109</v>
      </c>
      <c r="C2597" s="362" t="s">
        <v>13110</v>
      </c>
      <c r="D2597" s="362" t="s">
        <v>9485</v>
      </c>
      <c r="E2597" s="363" t="s">
        <v>30933</v>
      </c>
    </row>
    <row r="2598" spans="1:5" x14ac:dyDescent="0.25">
      <c r="A2598" s="246" t="str">
        <f t="shared" si="40"/>
        <v>102478</v>
      </c>
      <c r="B2598" s="362" t="s">
        <v>13111</v>
      </c>
      <c r="C2598" s="362" t="s">
        <v>13112</v>
      </c>
      <c r="D2598" s="362" t="s">
        <v>9485</v>
      </c>
      <c r="E2598" s="363" t="s">
        <v>30934</v>
      </c>
    </row>
    <row r="2599" spans="1:5" x14ac:dyDescent="0.25">
      <c r="A2599" s="246" t="str">
        <f t="shared" si="40"/>
        <v>102479</v>
      </c>
      <c r="B2599" s="362" t="s">
        <v>13113</v>
      </c>
      <c r="C2599" s="362" t="s">
        <v>13114</v>
      </c>
      <c r="D2599" s="362" t="s">
        <v>9485</v>
      </c>
      <c r="E2599" s="363" t="s">
        <v>30935</v>
      </c>
    </row>
    <row r="2600" spans="1:5" x14ac:dyDescent="0.25">
      <c r="A2600" s="246" t="str">
        <f t="shared" si="40"/>
        <v>102480</v>
      </c>
      <c r="B2600" s="362" t="s">
        <v>13115</v>
      </c>
      <c r="C2600" s="362" t="s">
        <v>13116</v>
      </c>
      <c r="D2600" s="362" t="s">
        <v>9485</v>
      </c>
      <c r="E2600" s="363" t="s">
        <v>30936</v>
      </c>
    </row>
    <row r="2601" spans="1:5" x14ac:dyDescent="0.25">
      <c r="A2601" s="246" t="str">
        <f t="shared" si="40"/>
        <v>102481</v>
      </c>
      <c r="B2601" s="362" t="s">
        <v>13117</v>
      </c>
      <c r="C2601" s="362" t="s">
        <v>13118</v>
      </c>
      <c r="D2601" s="362" t="s">
        <v>9485</v>
      </c>
      <c r="E2601" s="363" t="s">
        <v>30937</v>
      </c>
    </row>
    <row r="2602" spans="1:5" x14ac:dyDescent="0.25">
      <c r="A2602" s="246" t="str">
        <f t="shared" si="40"/>
        <v>102482</v>
      </c>
      <c r="B2602" s="362" t="s">
        <v>13119</v>
      </c>
      <c r="C2602" s="362" t="s">
        <v>13120</v>
      </c>
      <c r="D2602" s="362" t="s">
        <v>9485</v>
      </c>
      <c r="E2602" s="363" t="s">
        <v>30938</v>
      </c>
    </row>
    <row r="2603" spans="1:5" x14ac:dyDescent="0.25">
      <c r="A2603" s="246" t="str">
        <f t="shared" si="40"/>
        <v>102483</v>
      </c>
      <c r="B2603" s="362" t="s">
        <v>13121</v>
      </c>
      <c r="C2603" s="362" t="s">
        <v>13122</v>
      </c>
      <c r="D2603" s="362" t="s">
        <v>9485</v>
      </c>
      <c r="E2603" s="363" t="s">
        <v>30939</v>
      </c>
    </row>
    <row r="2604" spans="1:5" x14ac:dyDescent="0.25">
      <c r="A2604" s="246" t="str">
        <f t="shared" si="40"/>
        <v>102484</v>
      </c>
      <c r="B2604" s="362" t="s">
        <v>13123</v>
      </c>
      <c r="C2604" s="362" t="s">
        <v>13124</v>
      </c>
      <c r="D2604" s="362" t="s">
        <v>9485</v>
      </c>
      <c r="E2604" s="363" t="s">
        <v>30940</v>
      </c>
    </row>
    <row r="2605" spans="1:5" x14ac:dyDescent="0.25">
      <c r="A2605" s="246" t="str">
        <f t="shared" si="40"/>
        <v>102485</v>
      </c>
      <c r="B2605" s="362" t="s">
        <v>13125</v>
      </c>
      <c r="C2605" s="362" t="s">
        <v>13126</v>
      </c>
      <c r="D2605" s="362" t="s">
        <v>9485</v>
      </c>
      <c r="E2605" s="363" t="s">
        <v>30941</v>
      </c>
    </row>
    <row r="2606" spans="1:5" x14ac:dyDescent="0.25">
      <c r="A2606" s="246" t="str">
        <f t="shared" si="40"/>
        <v>102486</v>
      </c>
      <c r="B2606" s="362" t="s">
        <v>13127</v>
      </c>
      <c r="C2606" s="362" t="s">
        <v>13128</v>
      </c>
      <c r="D2606" s="362" t="s">
        <v>9485</v>
      </c>
      <c r="E2606" s="363" t="s">
        <v>30942</v>
      </c>
    </row>
    <row r="2607" spans="1:5" x14ac:dyDescent="0.25">
      <c r="A2607" s="246" t="str">
        <f t="shared" si="40"/>
        <v>102487</v>
      </c>
      <c r="B2607" s="362" t="s">
        <v>13129</v>
      </c>
      <c r="C2607" s="362" t="s">
        <v>13130</v>
      </c>
      <c r="D2607" s="362" t="s">
        <v>9485</v>
      </c>
      <c r="E2607" s="363" t="s">
        <v>30943</v>
      </c>
    </row>
    <row r="2608" spans="1:5" x14ac:dyDescent="0.25">
      <c r="A2608" s="246" t="str">
        <f t="shared" si="40"/>
        <v>103183</v>
      </c>
      <c r="B2608" s="362" t="s">
        <v>15245</v>
      </c>
      <c r="C2608" s="362" t="s">
        <v>15246</v>
      </c>
      <c r="D2608" s="362" t="s">
        <v>9485</v>
      </c>
      <c r="E2608" s="363" t="s">
        <v>30944</v>
      </c>
    </row>
    <row r="2609" spans="1:5" x14ac:dyDescent="0.25">
      <c r="A2609" s="246" t="str">
        <f t="shared" si="40"/>
        <v>103184</v>
      </c>
      <c r="B2609" s="362" t="s">
        <v>15247</v>
      </c>
      <c r="C2609" s="362" t="s">
        <v>15248</v>
      </c>
      <c r="D2609" s="362" t="s">
        <v>9485</v>
      </c>
      <c r="E2609" s="363" t="s">
        <v>25306</v>
      </c>
    </row>
    <row r="2610" spans="1:5" x14ac:dyDescent="0.25">
      <c r="A2610" s="246" t="str">
        <f t="shared" si="40"/>
        <v>103669</v>
      </c>
      <c r="B2610" s="362" t="s">
        <v>15988</v>
      </c>
      <c r="C2610" s="362" t="s">
        <v>15989</v>
      </c>
      <c r="D2610" s="362" t="s">
        <v>9485</v>
      </c>
      <c r="E2610" s="363" t="s">
        <v>30945</v>
      </c>
    </row>
    <row r="2611" spans="1:5" x14ac:dyDescent="0.25">
      <c r="A2611" s="246" t="str">
        <f t="shared" si="40"/>
        <v>103670</v>
      </c>
      <c r="B2611" s="362" t="s">
        <v>15990</v>
      </c>
      <c r="C2611" s="362" t="s">
        <v>15991</v>
      </c>
      <c r="D2611" s="362" t="s">
        <v>9485</v>
      </c>
      <c r="E2611" s="363" t="s">
        <v>30946</v>
      </c>
    </row>
    <row r="2612" spans="1:5" x14ac:dyDescent="0.25">
      <c r="A2612" s="246" t="str">
        <f t="shared" si="40"/>
        <v>103671</v>
      </c>
      <c r="B2612" s="362" t="s">
        <v>15992</v>
      </c>
      <c r="C2612" s="362" t="s">
        <v>15993</v>
      </c>
      <c r="D2612" s="362" t="s">
        <v>9485</v>
      </c>
      <c r="E2612" s="363" t="s">
        <v>30947</v>
      </c>
    </row>
    <row r="2613" spans="1:5" x14ac:dyDescent="0.25">
      <c r="A2613" s="246" t="str">
        <f t="shared" si="40"/>
        <v>103672</v>
      </c>
      <c r="B2613" s="362" t="s">
        <v>15994</v>
      </c>
      <c r="C2613" s="362" t="s">
        <v>30948</v>
      </c>
      <c r="D2613" s="362" t="s">
        <v>9485</v>
      </c>
      <c r="E2613" s="363" t="s">
        <v>30949</v>
      </c>
    </row>
    <row r="2614" spans="1:5" x14ac:dyDescent="0.25">
      <c r="A2614" s="246" t="str">
        <f t="shared" si="40"/>
        <v>103673</v>
      </c>
      <c r="B2614" s="362" t="s">
        <v>15995</v>
      </c>
      <c r="C2614" s="362" t="s">
        <v>15996</v>
      </c>
      <c r="D2614" s="362" t="s">
        <v>9485</v>
      </c>
      <c r="E2614" s="363" t="s">
        <v>30950</v>
      </c>
    </row>
    <row r="2615" spans="1:5" x14ac:dyDescent="0.25">
      <c r="A2615" s="246" t="str">
        <f t="shared" si="40"/>
        <v>103674</v>
      </c>
      <c r="B2615" s="362" t="s">
        <v>15997</v>
      </c>
      <c r="C2615" s="362" t="s">
        <v>30951</v>
      </c>
      <c r="D2615" s="362" t="s">
        <v>9485</v>
      </c>
      <c r="E2615" s="363" t="s">
        <v>30952</v>
      </c>
    </row>
    <row r="2616" spans="1:5" x14ac:dyDescent="0.25">
      <c r="A2616" s="246" t="str">
        <f t="shared" si="40"/>
        <v>103675</v>
      </c>
      <c r="B2616" s="362" t="s">
        <v>15998</v>
      </c>
      <c r="C2616" s="362" t="s">
        <v>30953</v>
      </c>
      <c r="D2616" s="362" t="s">
        <v>9485</v>
      </c>
      <c r="E2616" s="363" t="s">
        <v>30954</v>
      </c>
    </row>
    <row r="2617" spans="1:5" x14ac:dyDescent="0.25">
      <c r="A2617" s="246" t="str">
        <f t="shared" si="40"/>
        <v>103676</v>
      </c>
      <c r="B2617" s="362" t="s">
        <v>15999</v>
      </c>
      <c r="C2617" s="362" t="s">
        <v>16000</v>
      </c>
      <c r="D2617" s="362" t="s">
        <v>9485</v>
      </c>
      <c r="E2617" s="363" t="s">
        <v>30955</v>
      </c>
    </row>
    <row r="2618" spans="1:5" x14ac:dyDescent="0.25">
      <c r="A2618" s="246" t="str">
        <f t="shared" si="40"/>
        <v>103677</v>
      </c>
      <c r="B2618" s="362" t="s">
        <v>16001</v>
      </c>
      <c r="C2618" s="362" t="s">
        <v>16002</v>
      </c>
      <c r="D2618" s="362" t="s">
        <v>9485</v>
      </c>
      <c r="E2618" s="363" t="s">
        <v>30956</v>
      </c>
    </row>
    <row r="2619" spans="1:5" x14ac:dyDescent="0.25">
      <c r="A2619" s="246" t="str">
        <f t="shared" si="40"/>
        <v>103678</v>
      </c>
      <c r="B2619" s="362" t="s">
        <v>16003</v>
      </c>
      <c r="C2619" s="362" t="s">
        <v>16004</v>
      </c>
      <c r="D2619" s="362" t="s">
        <v>9485</v>
      </c>
      <c r="E2619" s="363" t="s">
        <v>30957</v>
      </c>
    </row>
    <row r="2620" spans="1:5" x14ac:dyDescent="0.25">
      <c r="A2620" s="246" t="str">
        <f t="shared" si="40"/>
        <v>103679</v>
      </c>
      <c r="B2620" s="362" t="s">
        <v>16005</v>
      </c>
      <c r="C2620" s="362" t="s">
        <v>16006</v>
      </c>
      <c r="D2620" s="362" t="s">
        <v>9485</v>
      </c>
      <c r="E2620" s="363" t="s">
        <v>30958</v>
      </c>
    </row>
    <row r="2621" spans="1:5" x14ac:dyDescent="0.25">
      <c r="A2621" s="246" t="str">
        <f t="shared" si="40"/>
        <v>103680</v>
      </c>
      <c r="B2621" s="362" t="s">
        <v>16007</v>
      </c>
      <c r="C2621" s="362" t="s">
        <v>16008</v>
      </c>
      <c r="D2621" s="362" t="s">
        <v>9485</v>
      </c>
      <c r="E2621" s="363" t="s">
        <v>30959</v>
      </c>
    </row>
    <row r="2622" spans="1:5" x14ac:dyDescent="0.25">
      <c r="A2622" s="246" t="str">
        <f t="shared" si="40"/>
        <v>103681</v>
      </c>
      <c r="B2622" s="362" t="s">
        <v>16009</v>
      </c>
      <c r="C2622" s="362" t="s">
        <v>16010</v>
      </c>
      <c r="D2622" s="362" t="s">
        <v>9485</v>
      </c>
      <c r="E2622" s="363" t="s">
        <v>30960</v>
      </c>
    </row>
    <row r="2623" spans="1:5" x14ac:dyDescent="0.25">
      <c r="A2623" s="246" t="str">
        <f t="shared" si="40"/>
        <v>103682</v>
      </c>
      <c r="B2623" s="362" t="s">
        <v>16011</v>
      </c>
      <c r="C2623" s="362" t="s">
        <v>16012</v>
      </c>
      <c r="D2623" s="362" t="s">
        <v>9485</v>
      </c>
      <c r="E2623" s="363" t="s">
        <v>30961</v>
      </c>
    </row>
    <row r="2624" spans="1:5" x14ac:dyDescent="0.25">
      <c r="A2624" s="246" t="str">
        <f t="shared" si="40"/>
        <v>103683</v>
      </c>
      <c r="B2624" s="362" t="s">
        <v>16013</v>
      </c>
      <c r="C2624" s="362" t="s">
        <v>16014</v>
      </c>
      <c r="D2624" s="362" t="s">
        <v>9485</v>
      </c>
      <c r="E2624" s="363" t="s">
        <v>30962</v>
      </c>
    </row>
    <row r="2625" spans="1:5" x14ac:dyDescent="0.25">
      <c r="A2625" s="246" t="str">
        <f t="shared" si="40"/>
        <v>103684</v>
      </c>
      <c r="B2625" s="362" t="s">
        <v>16015</v>
      </c>
      <c r="C2625" s="362" t="s">
        <v>30963</v>
      </c>
      <c r="D2625" s="362" t="s">
        <v>9485</v>
      </c>
      <c r="E2625" s="363" t="s">
        <v>30964</v>
      </c>
    </row>
    <row r="2626" spans="1:5" x14ac:dyDescent="0.25">
      <c r="A2626" s="246" t="str">
        <f t="shared" si="40"/>
        <v>103685</v>
      </c>
      <c r="B2626" s="362" t="s">
        <v>16016</v>
      </c>
      <c r="C2626" s="362" t="s">
        <v>30965</v>
      </c>
      <c r="D2626" s="362" t="s">
        <v>9485</v>
      </c>
      <c r="E2626" s="363" t="s">
        <v>30966</v>
      </c>
    </row>
    <row r="2627" spans="1:5" x14ac:dyDescent="0.25">
      <c r="A2627" s="246" t="str">
        <f t="shared" ref="A2627:A2690" si="41">B2627</f>
        <v>103686</v>
      </c>
      <c r="B2627" s="362" t="s">
        <v>16017</v>
      </c>
      <c r="C2627" s="362" t="s">
        <v>30967</v>
      </c>
      <c r="D2627" s="362" t="s">
        <v>9485</v>
      </c>
      <c r="E2627" s="363" t="s">
        <v>30968</v>
      </c>
    </row>
    <row r="2628" spans="1:5" x14ac:dyDescent="0.25">
      <c r="A2628" s="246" t="str">
        <f t="shared" si="41"/>
        <v>103687</v>
      </c>
      <c r="B2628" s="362" t="s">
        <v>16018</v>
      </c>
      <c r="C2628" s="362" t="s">
        <v>16019</v>
      </c>
      <c r="D2628" s="362" t="s">
        <v>9485</v>
      </c>
      <c r="E2628" s="363" t="s">
        <v>30969</v>
      </c>
    </row>
    <row r="2629" spans="1:5" x14ac:dyDescent="0.25">
      <c r="A2629" s="246" t="str">
        <f t="shared" si="41"/>
        <v>103688</v>
      </c>
      <c r="B2629" s="362" t="s">
        <v>16020</v>
      </c>
      <c r="C2629" s="362" t="s">
        <v>16021</v>
      </c>
      <c r="D2629" s="362" t="s">
        <v>9485</v>
      </c>
      <c r="E2629" s="363" t="s">
        <v>30970</v>
      </c>
    </row>
    <row r="2630" spans="1:5" x14ac:dyDescent="0.25">
      <c r="A2630" s="246" t="str">
        <f t="shared" si="41"/>
        <v>101963</v>
      </c>
      <c r="B2630" s="362" t="s">
        <v>7598</v>
      </c>
      <c r="C2630" s="362" t="s">
        <v>30971</v>
      </c>
      <c r="D2630" s="362" t="s">
        <v>8619</v>
      </c>
      <c r="E2630" s="363" t="s">
        <v>30972</v>
      </c>
    </row>
    <row r="2631" spans="1:5" x14ac:dyDescent="0.25">
      <c r="A2631" s="246" t="str">
        <f t="shared" si="41"/>
        <v>101964</v>
      </c>
      <c r="B2631" s="362" t="s">
        <v>7599</v>
      </c>
      <c r="C2631" s="362" t="s">
        <v>30973</v>
      </c>
      <c r="D2631" s="362" t="s">
        <v>8619</v>
      </c>
      <c r="E2631" s="363" t="s">
        <v>30974</v>
      </c>
    </row>
    <row r="2632" spans="1:5" x14ac:dyDescent="0.25">
      <c r="A2632" s="246" t="str">
        <f t="shared" si="41"/>
        <v>101165</v>
      </c>
      <c r="B2632" s="362" t="s">
        <v>5914</v>
      </c>
      <c r="C2632" s="362" t="s">
        <v>10169</v>
      </c>
      <c r="D2632" s="362" t="s">
        <v>9485</v>
      </c>
      <c r="E2632" s="363" t="s">
        <v>30975</v>
      </c>
    </row>
    <row r="2633" spans="1:5" x14ac:dyDescent="0.25">
      <c r="A2633" s="246" t="str">
        <f t="shared" si="41"/>
        <v>101166</v>
      </c>
      <c r="B2633" s="362" t="s">
        <v>5915</v>
      </c>
      <c r="C2633" s="362" t="s">
        <v>10170</v>
      </c>
      <c r="D2633" s="362" t="s">
        <v>9485</v>
      </c>
      <c r="E2633" s="363" t="s">
        <v>30976</v>
      </c>
    </row>
    <row r="2634" spans="1:5" x14ac:dyDescent="0.25">
      <c r="A2634" s="246" t="str">
        <f t="shared" si="41"/>
        <v>98575</v>
      </c>
      <c r="B2634" s="362" t="s">
        <v>14444</v>
      </c>
      <c r="C2634" s="362" t="s">
        <v>30977</v>
      </c>
      <c r="D2634" s="362" t="s">
        <v>8399</v>
      </c>
      <c r="E2634" s="363" t="s">
        <v>30978</v>
      </c>
    </row>
    <row r="2635" spans="1:5" x14ac:dyDescent="0.25">
      <c r="A2635" s="246" t="str">
        <f t="shared" si="41"/>
        <v>98576</v>
      </c>
      <c r="B2635" s="362" t="s">
        <v>5076</v>
      </c>
      <c r="C2635" s="362" t="s">
        <v>30979</v>
      </c>
      <c r="D2635" s="362" t="s">
        <v>8399</v>
      </c>
      <c r="E2635" s="363" t="s">
        <v>17707</v>
      </c>
    </row>
    <row r="2636" spans="1:5" x14ac:dyDescent="0.25">
      <c r="A2636" s="246" t="str">
        <f t="shared" si="41"/>
        <v>98577</v>
      </c>
      <c r="B2636" s="362" t="s">
        <v>14445</v>
      </c>
      <c r="C2636" s="362" t="s">
        <v>30980</v>
      </c>
      <c r="D2636" s="362" t="s">
        <v>8399</v>
      </c>
      <c r="E2636" s="363" t="s">
        <v>20195</v>
      </c>
    </row>
    <row r="2637" spans="1:5" x14ac:dyDescent="0.25">
      <c r="A2637" s="246" t="str">
        <f t="shared" si="41"/>
        <v>93182</v>
      </c>
      <c r="B2637" s="362" t="s">
        <v>3244</v>
      </c>
      <c r="C2637" s="362" t="s">
        <v>10171</v>
      </c>
      <c r="D2637" s="362" t="s">
        <v>8399</v>
      </c>
      <c r="E2637" s="363" t="s">
        <v>30981</v>
      </c>
    </row>
    <row r="2638" spans="1:5" x14ac:dyDescent="0.25">
      <c r="A2638" s="246" t="str">
        <f t="shared" si="41"/>
        <v>93183</v>
      </c>
      <c r="B2638" s="362" t="s">
        <v>3245</v>
      </c>
      <c r="C2638" s="362" t="s">
        <v>10172</v>
      </c>
      <c r="D2638" s="362" t="s">
        <v>8399</v>
      </c>
      <c r="E2638" s="363" t="s">
        <v>30982</v>
      </c>
    </row>
    <row r="2639" spans="1:5" x14ac:dyDescent="0.25">
      <c r="A2639" s="246" t="str">
        <f t="shared" si="41"/>
        <v>93184</v>
      </c>
      <c r="B2639" s="362" t="s">
        <v>3246</v>
      </c>
      <c r="C2639" s="362" t="s">
        <v>10173</v>
      </c>
      <c r="D2639" s="362" t="s">
        <v>8399</v>
      </c>
      <c r="E2639" s="363" t="s">
        <v>30718</v>
      </c>
    </row>
    <row r="2640" spans="1:5" x14ac:dyDescent="0.25">
      <c r="A2640" s="246" t="str">
        <f t="shared" si="41"/>
        <v>93185</v>
      </c>
      <c r="B2640" s="362" t="s">
        <v>3247</v>
      </c>
      <c r="C2640" s="362" t="s">
        <v>10174</v>
      </c>
      <c r="D2640" s="362" t="s">
        <v>8399</v>
      </c>
      <c r="E2640" s="363" t="s">
        <v>30983</v>
      </c>
    </row>
    <row r="2641" spans="1:5" x14ac:dyDescent="0.25">
      <c r="A2641" s="246" t="str">
        <f t="shared" si="41"/>
        <v>93186</v>
      </c>
      <c r="B2641" s="362" t="s">
        <v>3248</v>
      </c>
      <c r="C2641" s="362" t="s">
        <v>10175</v>
      </c>
      <c r="D2641" s="362" t="s">
        <v>8399</v>
      </c>
      <c r="E2641" s="363" t="s">
        <v>30984</v>
      </c>
    </row>
    <row r="2642" spans="1:5" x14ac:dyDescent="0.25">
      <c r="A2642" s="246" t="str">
        <f t="shared" si="41"/>
        <v>93187</v>
      </c>
      <c r="B2642" s="362" t="s">
        <v>3249</v>
      </c>
      <c r="C2642" s="362" t="s">
        <v>10176</v>
      </c>
      <c r="D2642" s="362" t="s">
        <v>8399</v>
      </c>
      <c r="E2642" s="363" t="s">
        <v>20763</v>
      </c>
    </row>
    <row r="2643" spans="1:5" x14ac:dyDescent="0.25">
      <c r="A2643" s="246" t="str">
        <f t="shared" si="41"/>
        <v>93188</v>
      </c>
      <c r="B2643" s="362" t="s">
        <v>3250</v>
      </c>
      <c r="C2643" s="362" t="s">
        <v>10177</v>
      </c>
      <c r="D2643" s="362" t="s">
        <v>8399</v>
      </c>
      <c r="E2643" s="363" t="s">
        <v>30985</v>
      </c>
    </row>
    <row r="2644" spans="1:5" x14ac:dyDescent="0.25">
      <c r="A2644" s="246" t="str">
        <f t="shared" si="41"/>
        <v>93189</v>
      </c>
      <c r="B2644" s="362" t="s">
        <v>3251</v>
      </c>
      <c r="C2644" s="362" t="s">
        <v>10178</v>
      </c>
      <c r="D2644" s="362" t="s">
        <v>8399</v>
      </c>
      <c r="E2644" s="363" t="s">
        <v>30986</v>
      </c>
    </row>
    <row r="2645" spans="1:5" x14ac:dyDescent="0.25">
      <c r="A2645" s="246" t="str">
        <f t="shared" si="41"/>
        <v>93190</v>
      </c>
      <c r="B2645" s="362" t="s">
        <v>3252</v>
      </c>
      <c r="C2645" s="362" t="s">
        <v>10179</v>
      </c>
      <c r="D2645" s="362" t="s">
        <v>8399</v>
      </c>
      <c r="E2645" s="363" t="s">
        <v>14917</v>
      </c>
    </row>
    <row r="2646" spans="1:5" x14ac:dyDescent="0.25">
      <c r="A2646" s="246" t="str">
        <f t="shared" si="41"/>
        <v>93191</v>
      </c>
      <c r="B2646" s="362" t="s">
        <v>3253</v>
      </c>
      <c r="C2646" s="362" t="s">
        <v>10180</v>
      </c>
      <c r="D2646" s="362" t="s">
        <v>8399</v>
      </c>
      <c r="E2646" s="363" t="s">
        <v>15503</v>
      </c>
    </row>
    <row r="2647" spans="1:5" x14ac:dyDescent="0.25">
      <c r="A2647" s="246" t="str">
        <f t="shared" si="41"/>
        <v>93192</v>
      </c>
      <c r="B2647" s="362" t="s">
        <v>3254</v>
      </c>
      <c r="C2647" s="362" t="s">
        <v>10181</v>
      </c>
      <c r="D2647" s="362" t="s">
        <v>8399</v>
      </c>
      <c r="E2647" s="363" t="s">
        <v>16604</v>
      </c>
    </row>
    <row r="2648" spans="1:5" x14ac:dyDescent="0.25">
      <c r="A2648" s="246" t="str">
        <f t="shared" si="41"/>
        <v>93193</v>
      </c>
      <c r="B2648" s="362" t="s">
        <v>3255</v>
      </c>
      <c r="C2648" s="362" t="s">
        <v>10182</v>
      </c>
      <c r="D2648" s="362" t="s">
        <v>8399</v>
      </c>
      <c r="E2648" s="363" t="s">
        <v>16459</v>
      </c>
    </row>
    <row r="2649" spans="1:5" x14ac:dyDescent="0.25">
      <c r="A2649" s="246" t="str">
        <f t="shared" si="41"/>
        <v>93194</v>
      </c>
      <c r="B2649" s="362" t="s">
        <v>3256</v>
      </c>
      <c r="C2649" s="362" t="s">
        <v>10183</v>
      </c>
      <c r="D2649" s="362" t="s">
        <v>8399</v>
      </c>
      <c r="E2649" s="363" t="s">
        <v>30987</v>
      </c>
    </row>
    <row r="2650" spans="1:5" x14ac:dyDescent="0.25">
      <c r="A2650" s="246" t="str">
        <f t="shared" si="41"/>
        <v>93195</v>
      </c>
      <c r="B2650" s="362" t="s">
        <v>3257</v>
      </c>
      <c r="C2650" s="362" t="s">
        <v>10184</v>
      </c>
      <c r="D2650" s="362" t="s">
        <v>8399</v>
      </c>
      <c r="E2650" s="363" t="s">
        <v>20536</v>
      </c>
    </row>
    <row r="2651" spans="1:5" x14ac:dyDescent="0.25">
      <c r="A2651" s="246" t="str">
        <f t="shared" si="41"/>
        <v>93196</v>
      </c>
      <c r="B2651" s="362" t="s">
        <v>3258</v>
      </c>
      <c r="C2651" s="362" t="s">
        <v>10185</v>
      </c>
      <c r="D2651" s="362" t="s">
        <v>8399</v>
      </c>
      <c r="E2651" s="363" t="s">
        <v>30988</v>
      </c>
    </row>
    <row r="2652" spans="1:5" x14ac:dyDescent="0.25">
      <c r="A2652" s="246" t="str">
        <f t="shared" si="41"/>
        <v>93197</v>
      </c>
      <c r="B2652" s="362" t="s">
        <v>3259</v>
      </c>
      <c r="C2652" s="362" t="s">
        <v>10186</v>
      </c>
      <c r="D2652" s="362" t="s">
        <v>8399</v>
      </c>
      <c r="E2652" s="363" t="s">
        <v>30989</v>
      </c>
    </row>
    <row r="2653" spans="1:5" x14ac:dyDescent="0.25">
      <c r="A2653" s="246" t="str">
        <f t="shared" si="41"/>
        <v>93198</v>
      </c>
      <c r="B2653" s="362" t="s">
        <v>3260</v>
      </c>
      <c r="C2653" s="362" t="s">
        <v>10187</v>
      </c>
      <c r="D2653" s="362" t="s">
        <v>8399</v>
      </c>
      <c r="E2653" s="363" t="s">
        <v>16109</v>
      </c>
    </row>
    <row r="2654" spans="1:5" x14ac:dyDescent="0.25">
      <c r="A2654" s="246" t="str">
        <f t="shared" si="41"/>
        <v>93199</v>
      </c>
      <c r="B2654" s="362" t="s">
        <v>3261</v>
      </c>
      <c r="C2654" s="362" t="s">
        <v>10188</v>
      </c>
      <c r="D2654" s="362" t="s">
        <v>8399</v>
      </c>
      <c r="E2654" s="363" t="s">
        <v>20803</v>
      </c>
    </row>
    <row r="2655" spans="1:5" x14ac:dyDescent="0.25">
      <c r="A2655" s="246" t="str">
        <f t="shared" si="41"/>
        <v>93200</v>
      </c>
      <c r="B2655" s="362" t="s">
        <v>3262</v>
      </c>
      <c r="C2655" s="362" t="s">
        <v>10189</v>
      </c>
      <c r="D2655" s="362" t="s">
        <v>8399</v>
      </c>
      <c r="E2655" s="363" t="s">
        <v>22425</v>
      </c>
    </row>
    <row r="2656" spans="1:5" x14ac:dyDescent="0.25">
      <c r="A2656" s="246" t="str">
        <f t="shared" si="41"/>
        <v>93201</v>
      </c>
      <c r="B2656" s="362" t="s">
        <v>3263</v>
      </c>
      <c r="C2656" s="362" t="s">
        <v>10190</v>
      </c>
      <c r="D2656" s="362" t="s">
        <v>8399</v>
      </c>
      <c r="E2656" s="363" t="s">
        <v>8042</v>
      </c>
    </row>
    <row r="2657" spans="1:5" x14ac:dyDescent="0.25">
      <c r="A2657" s="246" t="str">
        <f t="shared" si="41"/>
        <v>93202</v>
      </c>
      <c r="B2657" s="362" t="s">
        <v>3264</v>
      </c>
      <c r="C2657" s="362" t="s">
        <v>10191</v>
      </c>
      <c r="D2657" s="362" t="s">
        <v>8399</v>
      </c>
      <c r="E2657" s="363" t="s">
        <v>30990</v>
      </c>
    </row>
    <row r="2658" spans="1:5" x14ac:dyDescent="0.25">
      <c r="A2658" s="246" t="str">
        <f t="shared" si="41"/>
        <v>93203</v>
      </c>
      <c r="B2658" s="362" t="s">
        <v>3265</v>
      </c>
      <c r="C2658" s="362" t="s">
        <v>10193</v>
      </c>
      <c r="D2658" s="362" t="s">
        <v>8399</v>
      </c>
      <c r="E2658" s="363" t="s">
        <v>7947</v>
      </c>
    </row>
    <row r="2659" spans="1:5" x14ac:dyDescent="0.25">
      <c r="A2659" s="246" t="str">
        <f t="shared" si="41"/>
        <v>93204</v>
      </c>
      <c r="B2659" s="362" t="s">
        <v>3266</v>
      </c>
      <c r="C2659" s="362" t="s">
        <v>10194</v>
      </c>
      <c r="D2659" s="362" t="s">
        <v>8399</v>
      </c>
      <c r="E2659" s="363" t="s">
        <v>30991</v>
      </c>
    </row>
    <row r="2660" spans="1:5" x14ac:dyDescent="0.25">
      <c r="A2660" s="246" t="str">
        <f t="shared" si="41"/>
        <v>93205</v>
      </c>
      <c r="B2660" s="362" t="s">
        <v>3267</v>
      </c>
      <c r="C2660" s="362" t="s">
        <v>10195</v>
      </c>
      <c r="D2660" s="362" t="s">
        <v>8399</v>
      </c>
      <c r="E2660" s="363" t="s">
        <v>17627</v>
      </c>
    </row>
    <row r="2661" spans="1:5" x14ac:dyDescent="0.25">
      <c r="A2661" s="246" t="str">
        <f t="shared" si="41"/>
        <v>97733</v>
      </c>
      <c r="B2661" s="362" t="s">
        <v>4808</v>
      </c>
      <c r="C2661" s="362" t="s">
        <v>10196</v>
      </c>
      <c r="D2661" s="362" t="s">
        <v>9485</v>
      </c>
      <c r="E2661" s="363" t="s">
        <v>30992</v>
      </c>
    </row>
    <row r="2662" spans="1:5" x14ac:dyDescent="0.25">
      <c r="A2662" s="246" t="str">
        <f t="shared" si="41"/>
        <v>97734</v>
      </c>
      <c r="B2662" s="362" t="s">
        <v>4809</v>
      </c>
      <c r="C2662" s="362" t="s">
        <v>10197</v>
      </c>
      <c r="D2662" s="362" t="s">
        <v>9485</v>
      </c>
      <c r="E2662" s="363" t="s">
        <v>30993</v>
      </c>
    </row>
    <row r="2663" spans="1:5" x14ac:dyDescent="0.25">
      <c r="A2663" s="246" t="str">
        <f t="shared" si="41"/>
        <v>97735</v>
      </c>
      <c r="B2663" s="362" t="s">
        <v>4810</v>
      </c>
      <c r="C2663" s="362" t="s">
        <v>10198</v>
      </c>
      <c r="D2663" s="362" t="s">
        <v>9485</v>
      </c>
      <c r="E2663" s="363" t="s">
        <v>30994</v>
      </c>
    </row>
    <row r="2664" spans="1:5" x14ac:dyDescent="0.25">
      <c r="A2664" s="246" t="str">
        <f t="shared" si="41"/>
        <v>97736</v>
      </c>
      <c r="B2664" s="362" t="s">
        <v>4811</v>
      </c>
      <c r="C2664" s="362" t="s">
        <v>10199</v>
      </c>
      <c r="D2664" s="362" t="s">
        <v>9485</v>
      </c>
      <c r="E2664" s="363" t="s">
        <v>30995</v>
      </c>
    </row>
    <row r="2665" spans="1:5" x14ac:dyDescent="0.25">
      <c r="A2665" s="246" t="str">
        <f t="shared" si="41"/>
        <v>97737</v>
      </c>
      <c r="B2665" s="362" t="s">
        <v>4812</v>
      </c>
      <c r="C2665" s="362" t="s">
        <v>10200</v>
      </c>
      <c r="D2665" s="362" t="s">
        <v>9485</v>
      </c>
      <c r="E2665" s="363" t="s">
        <v>30996</v>
      </c>
    </row>
    <row r="2666" spans="1:5" x14ac:dyDescent="0.25">
      <c r="A2666" s="246" t="str">
        <f t="shared" si="41"/>
        <v>97738</v>
      </c>
      <c r="B2666" s="362" t="s">
        <v>4813</v>
      </c>
      <c r="C2666" s="362" t="s">
        <v>18185</v>
      </c>
      <c r="D2666" s="362" t="s">
        <v>9485</v>
      </c>
      <c r="E2666" s="363" t="s">
        <v>30997</v>
      </c>
    </row>
    <row r="2667" spans="1:5" x14ac:dyDescent="0.25">
      <c r="A2667" s="246" t="str">
        <f t="shared" si="41"/>
        <v>97739</v>
      </c>
      <c r="B2667" s="362" t="s">
        <v>4814</v>
      </c>
      <c r="C2667" s="362" t="s">
        <v>10201</v>
      </c>
      <c r="D2667" s="362" t="s">
        <v>9485</v>
      </c>
      <c r="E2667" s="363" t="s">
        <v>30998</v>
      </c>
    </row>
    <row r="2668" spans="1:5" x14ac:dyDescent="0.25">
      <c r="A2668" s="246" t="str">
        <f t="shared" si="41"/>
        <v>97740</v>
      </c>
      <c r="B2668" s="362" t="s">
        <v>4815</v>
      </c>
      <c r="C2668" s="362" t="s">
        <v>10202</v>
      </c>
      <c r="D2668" s="362" t="s">
        <v>9485</v>
      </c>
      <c r="E2668" s="363" t="s">
        <v>30999</v>
      </c>
    </row>
    <row r="2669" spans="1:5" x14ac:dyDescent="0.25">
      <c r="A2669" s="246" t="str">
        <f t="shared" si="41"/>
        <v>98615</v>
      </c>
      <c r="B2669" s="362" t="s">
        <v>5079</v>
      </c>
      <c r="C2669" s="362" t="s">
        <v>10203</v>
      </c>
      <c r="D2669" s="362" t="s">
        <v>8619</v>
      </c>
      <c r="E2669" s="363" t="s">
        <v>31000</v>
      </c>
    </row>
    <row r="2670" spans="1:5" x14ac:dyDescent="0.25">
      <c r="A2670" s="246" t="str">
        <f t="shared" si="41"/>
        <v>98616</v>
      </c>
      <c r="B2670" s="362" t="s">
        <v>5080</v>
      </c>
      <c r="C2670" s="362" t="s">
        <v>10204</v>
      </c>
      <c r="D2670" s="362" t="s">
        <v>8619</v>
      </c>
      <c r="E2670" s="363" t="s">
        <v>31001</v>
      </c>
    </row>
    <row r="2671" spans="1:5" x14ac:dyDescent="0.25">
      <c r="A2671" s="246" t="str">
        <f t="shared" si="41"/>
        <v>98617</v>
      </c>
      <c r="B2671" s="362" t="s">
        <v>5081</v>
      </c>
      <c r="C2671" s="362" t="s">
        <v>10205</v>
      </c>
      <c r="D2671" s="362" t="s">
        <v>8619</v>
      </c>
      <c r="E2671" s="363" t="s">
        <v>31002</v>
      </c>
    </row>
    <row r="2672" spans="1:5" x14ac:dyDescent="0.25">
      <c r="A2672" s="246" t="str">
        <f t="shared" si="41"/>
        <v>98618</v>
      </c>
      <c r="B2672" s="362" t="s">
        <v>5082</v>
      </c>
      <c r="C2672" s="362" t="s">
        <v>10206</v>
      </c>
      <c r="D2672" s="362" t="s">
        <v>8619</v>
      </c>
      <c r="E2672" s="363" t="s">
        <v>31003</v>
      </c>
    </row>
    <row r="2673" spans="1:5" x14ac:dyDescent="0.25">
      <c r="A2673" s="246" t="str">
        <f t="shared" si="41"/>
        <v>98619</v>
      </c>
      <c r="B2673" s="362" t="s">
        <v>5083</v>
      </c>
      <c r="C2673" s="362" t="s">
        <v>10207</v>
      </c>
      <c r="D2673" s="362" t="s">
        <v>8619</v>
      </c>
      <c r="E2673" s="363" t="s">
        <v>21337</v>
      </c>
    </row>
    <row r="2674" spans="1:5" x14ac:dyDescent="0.25">
      <c r="A2674" s="246" t="str">
        <f t="shared" si="41"/>
        <v>98620</v>
      </c>
      <c r="B2674" s="362" t="s">
        <v>5084</v>
      </c>
      <c r="C2674" s="362" t="s">
        <v>10208</v>
      </c>
      <c r="D2674" s="362" t="s">
        <v>8619</v>
      </c>
      <c r="E2674" s="363" t="s">
        <v>31004</v>
      </c>
    </row>
    <row r="2675" spans="1:5" x14ac:dyDescent="0.25">
      <c r="A2675" s="246" t="str">
        <f t="shared" si="41"/>
        <v>98621</v>
      </c>
      <c r="B2675" s="362" t="s">
        <v>5085</v>
      </c>
      <c r="C2675" s="362" t="s">
        <v>10209</v>
      </c>
      <c r="D2675" s="362" t="s">
        <v>8619</v>
      </c>
      <c r="E2675" s="363" t="s">
        <v>31005</v>
      </c>
    </row>
    <row r="2676" spans="1:5" x14ac:dyDescent="0.25">
      <c r="A2676" s="246" t="str">
        <f t="shared" si="41"/>
        <v>98622</v>
      </c>
      <c r="B2676" s="362" t="s">
        <v>5086</v>
      </c>
      <c r="C2676" s="362" t="s">
        <v>10210</v>
      </c>
      <c r="D2676" s="362" t="s">
        <v>8619</v>
      </c>
      <c r="E2676" s="363" t="s">
        <v>20884</v>
      </c>
    </row>
    <row r="2677" spans="1:5" x14ac:dyDescent="0.25">
      <c r="A2677" s="246" t="str">
        <f t="shared" si="41"/>
        <v>98623</v>
      </c>
      <c r="B2677" s="362" t="s">
        <v>5087</v>
      </c>
      <c r="C2677" s="362" t="s">
        <v>10211</v>
      </c>
      <c r="D2677" s="362" t="s">
        <v>8619</v>
      </c>
      <c r="E2677" s="363" t="s">
        <v>16419</v>
      </c>
    </row>
    <row r="2678" spans="1:5" x14ac:dyDescent="0.25">
      <c r="A2678" s="246" t="str">
        <f t="shared" si="41"/>
        <v>98624</v>
      </c>
      <c r="B2678" s="362" t="s">
        <v>5088</v>
      </c>
      <c r="C2678" s="362" t="s">
        <v>10212</v>
      </c>
      <c r="D2678" s="362" t="s">
        <v>8619</v>
      </c>
      <c r="E2678" s="363" t="s">
        <v>22245</v>
      </c>
    </row>
    <row r="2679" spans="1:5" x14ac:dyDescent="0.25">
      <c r="A2679" s="246" t="str">
        <f t="shared" si="41"/>
        <v>98625</v>
      </c>
      <c r="B2679" s="362" t="s">
        <v>5089</v>
      </c>
      <c r="C2679" s="362" t="s">
        <v>10213</v>
      </c>
      <c r="D2679" s="362" t="s">
        <v>8619</v>
      </c>
      <c r="E2679" s="363" t="s">
        <v>31006</v>
      </c>
    </row>
    <row r="2680" spans="1:5" x14ac:dyDescent="0.25">
      <c r="A2680" s="246" t="str">
        <f t="shared" si="41"/>
        <v>98626</v>
      </c>
      <c r="B2680" s="362" t="s">
        <v>5090</v>
      </c>
      <c r="C2680" s="362" t="s">
        <v>10214</v>
      </c>
      <c r="D2680" s="362" t="s">
        <v>8619</v>
      </c>
      <c r="E2680" s="363" t="s">
        <v>31007</v>
      </c>
    </row>
    <row r="2681" spans="1:5" x14ac:dyDescent="0.25">
      <c r="A2681" s="246" t="str">
        <f t="shared" si="41"/>
        <v>98655</v>
      </c>
      <c r="B2681" s="362" t="s">
        <v>5091</v>
      </c>
      <c r="C2681" s="362" t="s">
        <v>10215</v>
      </c>
      <c r="D2681" s="362" t="s">
        <v>8399</v>
      </c>
      <c r="E2681" s="363" t="s">
        <v>31008</v>
      </c>
    </row>
    <row r="2682" spans="1:5" x14ac:dyDescent="0.25">
      <c r="A2682" s="246" t="str">
        <f t="shared" si="41"/>
        <v>98656</v>
      </c>
      <c r="B2682" s="362" t="s">
        <v>5092</v>
      </c>
      <c r="C2682" s="362" t="s">
        <v>10216</v>
      </c>
      <c r="D2682" s="362" t="s">
        <v>8399</v>
      </c>
      <c r="E2682" s="363" t="s">
        <v>31009</v>
      </c>
    </row>
    <row r="2683" spans="1:5" x14ac:dyDescent="0.25">
      <c r="A2683" s="246" t="str">
        <f t="shared" si="41"/>
        <v>98657</v>
      </c>
      <c r="B2683" s="362" t="s">
        <v>5093</v>
      </c>
      <c r="C2683" s="362" t="s">
        <v>10217</v>
      </c>
      <c r="D2683" s="362" t="s">
        <v>8399</v>
      </c>
      <c r="E2683" s="363" t="s">
        <v>31010</v>
      </c>
    </row>
    <row r="2684" spans="1:5" x14ac:dyDescent="0.25">
      <c r="A2684" s="246" t="str">
        <f t="shared" si="41"/>
        <v>98658</v>
      </c>
      <c r="B2684" s="362" t="s">
        <v>5094</v>
      </c>
      <c r="C2684" s="362" t="s">
        <v>10218</v>
      </c>
      <c r="D2684" s="362" t="s">
        <v>8399</v>
      </c>
      <c r="E2684" s="363" t="s">
        <v>31011</v>
      </c>
    </row>
    <row r="2685" spans="1:5" x14ac:dyDescent="0.25">
      <c r="A2685" s="246" t="str">
        <f t="shared" si="41"/>
        <v>98659</v>
      </c>
      <c r="B2685" s="362" t="s">
        <v>5095</v>
      </c>
      <c r="C2685" s="362" t="s">
        <v>10219</v>
      </c>
      <c r="D2685" s="362" t="s">
        <v>8399</v>
      </c>
      <c r="E2685" s="363" t="s">
        <v>31012</v>
      </c>
    </row>
    <row r="2686" spans="1:5" x14ac:dyDescent="0.25">
      <c r="A2686" s="246" t="str">
        <f t="shared" si="41"/>
        <v>98746</v>
      </c>
      <c r="B2686" s="362" t="s">
        <v>5108</v>
      </c>
      <c r="C2686" s="362" t="s">
        <v>10220</v>
      </c>
      <c r="D2686" s="362" t="s">
        <v>8399</v>
      </c>
      <c r="E2686" s="363" t="s">
        <v>18184</v>
      </c>
    </row>
    <row r="2687" spans="1:5" x14ac:dyDescent="0.25">
      <c r="A2687" s="246" t="str">
        <f t="shared" si="41"/>
        <v>98749</v>
      </c>
      <c r="B2687" s="362" t="s">
        <v>5109</v>
      </c>
      <c r="C2687" s="362" t="s">
        <v>10221</v>
      </c>
      <c r="D2687" s="362" t="s">
        <v>8399</v>
      </c>
      <c r="E2687" s="363" t="s">
        <v>31013</v>
      </c>
    </row>
    <row r="2688" spans="1:5" x14ac:dyDescent="0.25">
      <c r="A2688" s="246" t="str">
        <f t="shared" si="41"/>
        <v>98750</v>
      </c>
      <c r="B2688" s="362" t="s">
        <v>5110</v>
      </c>
      <c r="C2688" s="362" t="s">
        <v>10222</v>
      </c>
      <c r="D2688" s="362" t="s">
        <v>8399</v>
      </c>
      <c r="E2688" s="363" t="s">
        <v>20936</v>
      </c>
    </row>
    <row r="2689" spans="1:5" x14ac:dyDescent="0.25">
      <c r="A2689" s="246" t="str">
        <f t="shared" si="41"/>
        <v>98751</v>
      </c>
      <c r="B2689" s="362" t="s">
        <v>5111</v>
      </c>
      <c r="C2689" s="362" t="s">
        <v>10223</v>
      </c>
      <c r="D2689" s="362" t="s">
        <v>8399</v>
      </c>
      <c r="E2689" s="363" t="s">
        <v>31014</v>
      </c>
    </row>
    <row r="2690" spans="1:5" x14ac:dyDescent="0.25">
      <c r="A2690" s="246" t="str">
        <f t="shared" si="41"/>
        <v>98752</v>
      </c>
      <c r="B2690" s="362" t="s">
        <v>5112</v>
      </c>
      <c r="C2690" s="362" t="s">
        <v>10224</v>
      </c>
      <c r="D2690" s="362" t="s">
        <v>8399</v>
      </c>
      <c r="E2690" s="363" t="s">
        <v>31015</v>
      </c>
    </row>
    <row r="2691" spans="1:5" x14ac:dyDescent="0.25">
      <c r="A2691" s="246" t="str">
        <f t="shared" ref="A2691:A2754" si="42">B2691</f>
        <v>98753</v>
      </c>
      <c r="B2691" s="362" t="s">
        <v>5113</v>
      </c>
      <c r="C2691" s="362" t="s">
        <v>10225</v>
      </c>
      <c r="D2691" s="362" t="s">
        <v>8399</v>
      </c>
      <c r="E2691" s="363" t="s">
        <v>31016</v>
      </c>
    </row>
    <row r="2692" spans="1:5" x14ac:dyDescent="0.25">
      <c r="A2692" s="246" t="str">
        <f t="shared" si="42"/>
        <v>100763</v>
      </c>
      <c r="B2692" s="362" t="s">
        <v>5814</v>
      </c>
      <c r="C2692" s="362" t="s">
        <v>18381</v>
      </c>
      <c r="D2692" s="362" t="s">
        <v>9468</v>
      </c>
      <c r="E2692" s="363" t="s">
        <v>8317</v>
      </c>
    </row>
    <row r="2693" spans="1:5" x14ac:dyDescent="0.25">
      <c r="A2693" s="246" t="str">
        <f t="shared" si="42"/>
        <v>100764</v>
      </c>
      <c r="B2693" s="362" t="s">
        <v>5815</v>
      </c>
      <c r="C2693" s="362" t="s">
        <v>18382</v>
      </c>
      <c r="D2693" s="362" t="s">
        <v>9468</v>
      </c>
      <c r="E2693" s="363" t="s">
        <v>21134</v>
      </c>
    </row>
    <row r="2694" spans="1:5" x14ac:dyDescent="0.25">
      <c r="A2694" s="246" t="str">
        <f t="shared" si="42"/>
        <v>100765</v>
      </c>
      <c r="B2694" s="362" t="s">
        <v>5816</v>
      </c>
      <c r="C2694" s="362" t="s">
        <v>18383</v>
      </c>
      <c r="D2694" s="362" t="s">
        <v>9468</v>
      </c>
      <c r="E2694" s="363" t="s">
        <v>31017</v>
      </c>
    </row>
    <row r="2695" spans="1:5" x14ac:dyDescent="0.25">
      <c r="A2695" s="246" t="str">
        <f t="shared" si="42"/>
        <v>100766</v>
      </c>
      <c r="B2695" s="362" t="s">
        <v>5817</v>
      </c>
      <c r="C2695" s="362" t="s">
        <v>18384</v>
      </c>
      <c r="D2695" s="362" t="s">
        <v>9468</v>
      </c>
      <c r="E2695" s="363" t="s">
        <v>8344</v>
      </c>
    </row>
    <row r="2696" spans="1:5" x14ac:dyDescent="0.25">
      <c r="A2696" s="246" t="str">
        <f t="shared" si="42"/>
        <v>100767</v>
      </c>
      <c r="B2696" s="362" t="s">
        <v>5818</v>
      </c>
      <c r="C2696" s="362" t="s">
        <v>18385</v>
      </c>
      <c r="D2696" s="362" t="s">
        <v>9468</v>
      </c>
      <c r="E2696" s="363" t="s">
        <v>31018</v>
      </c>
    </row>
    <row r="2697" spans="1:5" x14ac:dyDescent="0.25">
      <c r="A2697" s="246" t="str">
        <f t="shared" si="42"/>
        <v>100768</v>
      </c>
      <c r="B2697" s="362" t="s">
        <v>5819</v>
      </c>
      <c r="C2697" s="362" t="s">
        <v>18386</v>
      </c>
      <c r="D2697" s="362" t="s">
        <v>9468</v>
      </c>
      <c r="E2697" s="363" t="s">
        <v>31019</v>
      </c>
    </row>
    <row r="2698" spans="1:5" x14ac:dyDescent="0.25">
      <c r="A2698" s="246" t="str">
        <f t="shared" si="42"/>
        <v>100769</v>
      </c>
      <c r="B2698" s="362" t="s">
        <v>5820</v>
      </c>
      <c r="C2698" s="362" t="s">
        <v>18387</v>
      </c>
      <c r="D2698" s="362" t="s">
        <v>9468</v>
      </c>
      <c r="E2698" s="363" t="s">
        <v>15637</v>
      </c>
    </row>
    <row r="2699" spans="1:5" x14ac:dyDescent="0.25">
      <c r="A2699" s="246" t="str">
        <f t="shared" si="42"/>
        <v>100770</v>
      </c>
      <c r="B2699" s="362" t="s">
        <v>5821</v>
      </c>
      <c r="C2699" s="362" t="s">
        <v>18388</v>
      </c>
      <c r="D2699" s="362" t="s">
        <v>9468</v>
      </c>
      <c r="E2699" s="363" t="s">
        <v>31020</v>
      </c>
    </row>
    <row r="2700" spans="1:5" x14ac:dyDescent="0.25">
      <c r="A2700" s="246" t="str">
        <f t="shared" si="42"/>
        <v>100771</v>
      </c>
      <c r="B2700" s="362" t="s">
        <v>5822</v>
      </c>
      <c r="C2700" s="362" t="s">
        <v>18389</v>
      </c>
      <c r="D2700" s="362" t="s">
        <v>9468</v>
      </c>
      <c r="E2700" s="363" t="s">
        <v>15028</v>
      </c>
    </row>
    <row r="2701" spans="1:5" x14ac:dyDescent="0.25">
      <c r="A2701" s="246" t="str">
        <f t="shared" si="42"/>
        <v>100772</v>
      </c>
      <c r="B2701" s="362" t="s">
        <v>5823</v>
      </c>
      <c r="C2701" s="362" t="s">
        <v>18390</v>
      </c>
      <c r="D2701" s="362" t="s">
        <v>9468</v>
      </c>
      <c r="E2701" s="363" t="s">
        <v>16141</v>
      </c>
    </row>
    <row r="2702" spans="1:5" x14ac:dyDescent="0.25">
      <c r="A2702" s="246" t="str">
        <f t="shared" si="42"/>
        <v>100773</v>
      </c>
      <c r="B2702" s="362" t="s">
        <v>5824</v>
      </c>
      <c r="C2702" s="362" t="s">
        <v>18391</v>
      </c>
      <c r="D2702" s="362" t="s">
        <v>9468</v>
      </c>
      <c r="E2702" s="363" t="s">
        <v>11043</v>
      </c>
    </row>
    <row r="2703" spans="1:5" x14ac:dyDescent="0.25">
      <c r="A2703" s="246" t="str">
        <f t="shared" si="42"/>
        <v>100774</v>
      </c>
      <c r="B2703" s="362" t="s">
        <v>5825</v>
      </c>
      <c r="C2703" s="362" t="s">
        <v>18392</v>
      </c>
      <c r="D2703" s="362" t="s">
        <v>9468</v>
      </c>
      <c r="E2703" s="363" t="s">
        <v>8115</v>
      </c>
    </row>
    <row r="2704" spans="1:5" x14ac:dyDescent="0.25">
      <c r="A2704" s="246" t="str">
        <f t="shared" si="42"/>
        <v>100775</v>
      </c>
      <c r="B2704" s="362" t="s">
        <v>5826</v>
      </c>
      <c r="C2704" s="362" t="s">
        <v>18393</v>
      </c>
      <c r="D2704" s="362" t="s">
        <v>9468</v>
      </c>
      <c r="E2704" s="363" t="s">
        <v>25071</v>
      </c>
    </row>
    <row r="2705" spans="1:5" x14ac:dyDescent="0.25">
      <c r="A2705" s="246" t="str">
        <f t="shared" si="42"/>
        <v>100776</v>
      </c>
      <c r="B2705" s="362" t="s">
        <v>5827</v>
      </c>
      <c r="C2705" s="362" t="s">
        <v>18394</v>
      </c>
      <c r="D2705" s="362" t="s">
        <v>9468</v>
      </c>
      <c r="E2705" s="363" t="s">
        <v>12660</v>
      </c>
    </row>
    <row r="2706" spans="1:5" x14ac:dyDescent="0.25">
      <c r="A2706" s="246" t="str">
        <f t="shared" si="42"/>
        <v>100777</v>
      </c>
      <c r="B2706" s="362" t="s">
        <v>5828</v>
      </c>
      <c r="C2706" s="362" t="s">
        <v>18395</v>
      </c>
      <c r="D2706" s="362" t="s">
        <v>9468</v>
      </c>
      <c r="E2706" s="363" t="s">
        <v>12605</v>
      </c>
    </row>
    <row r="2707" spans="1:5" x14ac:dyDescent="0.25">
      <c r="A2707" s="246" t="str">
        <f t="shared" si="42"/>
        <v>100778</v>
      </c>
      <c r="B2707" s="362" t="s">
        <v>5829</v>
      </c>
      <c r="C2707" s="362" t="s">
        <v>18396</v>
      </c>
      <c r="D2707" s="362" t="s">
        <v>9468</v>
      </c>
      <c r="E2707" s="363" t="s">
        <v>8228</v>
      </c>
    </row>
    <row r="2708" spans="1:5" x14ac:dyDescent="0.25">
      <c r="A2708" s="246" t="str">
        <f t="shared" si="42"/>
        <v>103795</v>
      </c>
      <c r="B2708" s="362" t="s">
        <v>18586</v>
      </c>
      <c r="C2708" s="362" t="s">
        <v>18587</v>
      </c>
      <c r="D2708" s="362" t="s">
        <v>8619</v>
      </c>
      <c r="E2708" s="363" t="s">
        <v>21316</v>
      </c>
    </row>
    <row r="2709" spans="1:5" x14ac:dyDescent="0.25">
      <c r="A2709" s="246" t="str">
        <f t="shared" si="42"/>
        <v>103796</v>
      </c>
      <c r="B2709" s="362" t="s">
        <v>18588</v>
      </c>
      <c r="C2709" s="362" t="s">
        <v>18589</v>
      </c>
      <c r="D2709" s="362" t="s">
        <v>8619</v>
      </c>
      <c r="E2709" s="363" t="s">
        <v>31021</v>
      </c>
    </row>
    <row r="2710" spans="1:5" x14ac:dyDescent="0.25">
      <c r="A2710" s="246" t="str">
        <f t="shared" si="42"/>
        <v>103797</v>
      </c>
      <c r="B2710" s="362" t="s">
        <v>18590</v>
      </c>
      <c r="C2710" s="362" t="s">
        <v>18591</v>
      </c>
      <c r="D2710" s="362" t="s">
        <v>9468</v>
      </c>
      <c r="E2710" s="363" t="s">
        <v>8329</v>
      </c>
    </row>
    <row r="2711" spans="1:5" x14ac:dyDescent="0.25">
      <c r="A2711" s="246" t="str">
        <f t="shared" si="42"/>
        <v>103798</v>
      </c>
      <c r="B2711" s="362" t="s">
        <v>18592</v>
      </c>
      <c r="C2711" s="362" t="s">
        <v>18593</v>
      </c>
      <c r="D2711" s="362" t="s">
        <v>9485</v>
      </c>
      <c r="E2711" s="363" t="s">
        <v>31022</v>
      </c>
    </row>
    <row r="2712" spans="1:5" x14ac:dyDescent="0.25">
      <c r="A2712" s="246" t="str">
        <f t="shared" si="42"/>
        <v>103799</v>
      </c>
      <c r="B2712" s="362" t="s">
        <v>18594</v>
      </c>
      <c r="C2712" s="362" t="s">
        <v>18595</v>
      </c>
      <c r="D2712" s="362" t="s">
        <v>9485</v>
      </c>
      <c r="E2712" s="363" t="s">
        <v>31023</v>
      </c>
    </row>
    <row r="2713" spans="1:5" x14ac:dyDescent="0.25">
      <c r="A2713" s="246" t="str">
        <f t="shared" si="42"/>
        <v>103800</v>
      </c>
      <c r="B2713" s="362" t="s">
        <v>18596</v>
      </c>
      <c r="C2713" s="362" t="s">
        <v>18597</v>
      </c>
      <c r="D2713" s="362" t="s">
        <v>9485</v>
      </c>
      <c r="E2713" s="363" t="s">
        <v>31024</v>
      </c>
    </row>
    <row r="2714" spans="1:5" x14ac:dyDescent="0.25">
      <c r="A2714" s="246" t="str">
        <f t="shared" si="42"/>
        <v>103801</v>
      </c>
      <c r="B2714" s="362" t="s">
        <v>18598</v>
      </c>
      <c r="C2714" s="362" t="s">
        <v>18599</v>
      </c>
      <c r="D2714" s="362" t="s">
        <v>9485</v>
      </c>
      <c r="E2714" s="363" t="s">
        <v>31025</v>
      </c>
    </row>
    <row r="2715" spans="1:5" x14ac:dyDescent="0.25">
      <c r="A2715" s="246" t="str">
        <f t="shared" si="42"/>
        <v>103925</v>
      </c>
      <c r="B2715" s="362" t="s">
        <v>18835</v>
      </c>
      <c r="C2715" s="362" t="s">
        <v>18836</v>
      </c>
      <c r="D2715" s="362" t="s">
        <v>9485</v>
      </c>
      <c r="E2715" s="363" t="s">
        <v>31026</v>
      </c>
    </row>
    <row r="2716" spans="1:5" x14ac:dyDescent="0.25">
      <c r="A2716" s="246" t="str">
        <f t="shared" si="42"/>
        <v>103926</v>
      </c>
      <c r="B2716" s="362" t="s">
        <v>18837</v>
      </c>
      <c r="C2716" s="362" t="s">
        <v>18838</v>
      </c>
      <c r="D2716" s="362" t="s">
        <v>9485</v>
      </c>
      <c r="E2716" s="363" t="s">
        <v>31027</v>
      </c>
    </row>
    <row r="2717" spans="1:5" x14ac:dyDescent="0.25">
      <c r="A2717" s="246" t="str">
        <f t="shared" si="42"/>
        <v>103928</v>
      </c>
      <c r="B2717" s="362" t="s">
        <v>18839</v>
      </c>
      <c r="C2717" s="362" t="s">
        <v>18840</v>
      </c>
      <c r="D2717" s="362" t="s">
        <v>9485</v>
      </c>
      <c r="E2717" s="363" t="s">
        <v>31024</v>
      </c>
    </row>
    <row r="2718" spans="1:5" x14ac:dyDescent="0.25">
      <c r="A2718" s="246" t="str">
        <f t="shared" si="42"/>
        <v>103929</v>
      </c>
      <c r="B2718" s="362" t="s">
        <v>18841</v>
      </c>
      <c r="C2718" s="362" t="s">
        <v>18842</v>
      </c>
      <c r="D2718" s="362" t="s">
        <v>9485</v>
      </c>
      <c r="E2718" s="363" t="s">
        <v>31028</v>
      </c>
    </row>
    <row r="2719" spans="1:5" x14ac:dyDescent="0.25">
      <c r="A2719" s="246" t="str">
        <f t="shared" si="42"/>
        <v>103930</v>
      </c>
      <c r="B2719" s="362" t="s">
        <v>18843</v>
      </c>
      <c r="C2719" s="362" t="s">
        <v>18844</v>
      </c>
      <c r="D2719" s="362" t="s">
        <v>9485</v>
      </c>
      <c r="E2719" s="363" t="s">
        <v>31029</v>
      </c>
    </row>
    <row r="2720" spans="1:5" x14ac:dyDescent="0.25">
      <c r="A2720" s="246" t="str">
        <f t="shared" si="42"/>
        <v>103931</v>
      </c>
      <c r="B2720" s="362" t="s">
        <v>18845</v>
      </c>
      <c r="C2720" s="362" t="s">
        <v>18846</v>
      </c>
      <c r="D2720" s="362" t="s">
        <v>9485</v>
      </c>
      <c r="E2720" s="363" t="s">
        <v>31030</v>
      </c>
    </row>
    <row r="2721" spans="1:5" x14ac:dyDescent="0.25">
      <c r="A2721" s="246" t="str">
        <f t="shared" si="42"/>
        <v>103932</v>
      </c>
      <c r="B2721" s="362" t="s">
        <v>18847</v>
      </c>
      <c r="C2721" s="362" t="s">
        <v>18848</v>
      </c>
      <c r="D2721" s="362" t="s">
        <v>9485</v>
      </c>
      <c r="E2721" s="363" t="s">
        <v>31031</v>
      </c>
    </row>
    <row r="2722" spans="1:5" x14ac:dyDescent="0.25">
      <c r="A2722" s="246" t="str">
        <f t="shared" si="42"/>
        <v>103933</v>
      </c>
      <c r="B2722" s="362" t="s">
        <v>18849</v>
      </c>
      <c r="C2722" s="362" t="s">
        <v>18850</v>
      </c>
      <c r="D2722" s="362" t="s">
        <v>9485</v>
      </c>
      <c r="E2722" s="363" t="s">
        <v>31032</v>
      </c>
    </row>
    <row r="2723" spans="1:5" x14ac:dyDescent="0.25">
      <c r="A2723" s="246" t="str">
        <f t="shared" si="42"/>
        <v>104466</v>
      </c>
      <c r="B2723" s="362" t="s">
        <v>19447</v>
      </c>
      <c r="C2723" s="362" t="s">
        <v>19448</v>
      </c>
      <c r="D2723" s="362" t="s">
        <v>9468</v>
      </c>
      <c r="E2723" s="363" t="s">
        <v>10716</v>
      </c>
    </row>
    <row r="2724" spans="1:5" x14ac:dyDescent="0.25">
      <c r="A2724" s="246" t="str">
        <f t="shared" si="42"/>
        <v>104467</v>
      </c>
      <c r="B2724" s="362" t="s">
        <v>19449</v>
      </c>
      <c r="C2724" s="362" t="s">
        <v>19450</v>
      </c>
      <c r="D2724" s="362" t="s">
        <v>9468</v>
      </c>
      <c r="E2724" s="363" t="s">
        <v>17119</v>
      </c>
    </row>
    <row r="2725" spans="1:5" x14ac:dyDescent="0.25">
      <c r="A2725" s="246" t="str">
        <f t="shared" si="42"/>
        <v>104468</v>
      </c>
      <c r="B2725" s="362" t="s">
        <v>19451</v>
      </c>
      <c r="C2725" s="362" t="s">
        <v>19452</v>
      </c>
      <c r="D2725" s="362" t="s">
        <v>9468</v>
      </c>
      <c r="E2725" s="363" t="s">
        <v>29358</v>
      </c>
    </row>
    <row r="2726" spans="1:5" x14ac:dyDescent="0.25">
      <c r="A2726" s="246" t="str">
        <f t="shared" si="42"/>
        <v>104469</v>
      </c>
      <c r="B2726" s="362" t="s">
        <v>19453</v>
      </c>
      <c r="C2726" s="362" t="s">
        <v>19454</v>
      </c>
      <c r="D2726" s="362" t="s">
        <v>9468</v>
      </c>
      <c r="E2726" s="363" t="s">
        <v>29613</v>
      </c>
    </row>
    <row r="2727" spans="1:5" x14ac:dyDescent="0.25">
      <c r="A2727" s="246" t="str">
        <f t="shared" si="42"/>
        <v>104470</v>
      </c>
      <c r="B2727" s="362" t="s">
        <v>19455</v>
      </c>
      <c r="C2727" s="362" t="s">
        <v>19456</v>
      </c>
      <c r="D2727" s="362" t="s">
        <v>9468</v>
      </c>
      <c r="E2727" s="363" t="s">
        <v>16532</v>
      </c>
    </row>
    <row r="2728" spans="1:5" x14ac:dyDescent="0.25">
      <c r="A2728" s="246" t="str">
        <f t="shared" si="42"/>
        <v>104471</v>
      </c>
      <c r="B2728" s="362" t="s">
        <v>19457</v>
      </c>
      <c r="C2728" s="362" t="s">
        <v>19458</v>
      </c>
      <c r="D2728" s="362" t="s">
        <v>9468</v>
      </c>
      <c r="E2728" s="363" t="s">
        <v>18138</v>
      </c>
    </row>
    <row r="2729" spans="1:5" x14ac:dyDescent="0.25">
      <c r="A2729" s="246" t="str">
        <f t="shared" si="42"/>
        <v>104472</v>
      </c>
      <c r="B2729" s="362" t="s">
        <v>19459</v>
      </c>
      <c r="C2729" s="362" t="s">
        <v>19460</v>
      </c>
      <c r="D2729" s="362" t="s">
        <v>9468</v>
      </c>
      <c r="E2729" s="363" t="s">
        <v>31033</v>
      </c>
    </row>
    <row r="2730" spans="1:5" x14ac:dyDescent="0.25">
      <c r="A2730" s="246" t="str">
        <f t="shared" si="42"/>
        <v>104483</v>
      </c>
      <c r="B2730" s="362" t="s">
        <v>19481</v>
      </c>
      <c r="C2730" s="362" t="s">
        <v>19482</v>
      </c>
      <c r="D2730" s="362" t="s">
        <v>9485</v>
      </c>
      <c r="E2730" s="363" t="s">
        <v>31034</v>
      </c>
    </row>
    <row r="2731" spans="1:5" x14ac:dyDescent="0.25">
      <c r="A2731" s="246" t="str">
        <f t="shared" si="42"/>
        <v>104484</v>
      </c>
      <c r="B2731" s="362" t="s">
        <v>19483</v>
      </c>
      <c r="C2731" s="362" t="s">
        <v>19484</v>
      </c>
      <c r="D2731" s="362" t="s">
        <v>9485</v>
      </c>
      <c r="E2731" s="363" t="s">
        <v>31035</v>
      </c>
    </row>
    <row r="2732" spans="1:5" x14ac:dyDescent="0.25">
      <c r="A2732" s="246" t="str">
        <f t="shared" si="42"/>
        <v>104485</v>
      </c>
      <c r="B2732" s="362" t="s">
        <v>19485</v>
      </c>
      <c r="C2732" s="362" t="s">
        <v>19486</v>
      </c>
      <c r="D2732" s="362" t="s">
        <v>9485</v>
      </c>
      <c r="E2732" s="363" t="s">
        <v>31036</v>
      </c>
    </row>
    <row r="2733" spans="1:5" x14ac:dyDescent="0.25">
      <c r="A2733" s="246" t="str">
        <f t="shared" si="42"/>
        <v>104486</v>
      </c>
      <c r="B2733" s="362" t="s">
        <v>19487</v>
      </c>
      <c r="C2733" s="362" t="s">
        <v>19488</v>
      </c>
      <c r="D2733" s="362" t="s">
        <v>9485</v>
      </c>
      <c r="E2733" s="363" t="s">
        <v>31037</v>
      </c>
    </row>
    <row r="2734" spans="1:5" x14ac:dyDescent="0.25">
      <c r="A2734" s="246" t="str">
        <f t="shared" si="42"/>
        <v>104487</v>
      </c>
      <c r="B2734" s="362" t="s">
        <v>19489</v>
      </c>
      <c r="C2734" s="362" t="s">
        <v>19490</v>
      </c>
      <c r="D2734" s="362" t="s">
        <v>9485</v>
      </c>
      <c r="E2734" s="363" t="s">
        <v>31038</v>
      </c>
    </row>
    <row r="2735" spans="1:5" x14ac:dyDescent="0.25">
      <c r="A2735" s="246" t="str">
        <f t="shared" si="42"/>
        <v>104488</v>
      </c>
      <c r="B2735" s="362" t="s">
        <v>19491</v>
      </c>
      <c r="C2735" s="362" t="s">
        <v>19492</v>
      </c>
      <c r="D2735" s="362" t="s">
        <v>9485</v>
      </c>
      <c r="E2735" s="363" t="s">
        <v>31039</v>
      </c>
    </row>
    <row r="2736" spans="1:5" x14ac:dyDescent="0.25">
      <c r="A2736" s="246" t="str">
        <f t="shared" si="42"/>
        <v>104489</v>
      </c>
      <c r="B2736" s="362" t="s">
        <v>19493</v>
      </c>
      <c r="C2736" s="362" t="s">
        <v>19494</v>
      </c>
      <c r="D2736" s="362" t="s">
        <v>9485</v>
      </c>
      <c r="E2736" s="363" t="s">
        <v>31040</v>
      </c>
    </row>
    <row r="2737" spans="1:5" x14ac:dyDescent="0.25">
      <c r="A2737" s="246" t="str">
        <f t="shared" si="42"/>
        <v>104490</v>
      </c>
      <c r="B2737" s="362" t="s">
        <v>19495</v>
      </c>
      <c r="C2737" s="362" t="s">
        <v>19496</v>
      </c>
      <c r="D2737" s="362" t="s">
        <v>9485</v>
      </c>
      <c r="E2737" s="363" t="s">
        <v>31041</v>
      </c>
    </row>
    <row r="2738" spans="1:5" x14ac:dyDescent="0.25">
      <c r="A2738" s="246" t="str">
        <f t="shared" si="42"/>
        <v>98562</v>
      </c>
      <c r="B2738" s="362" t="s">
        <v>5064</v>
      </c>
      <c r="C2738" s="362" t="s">
        <v>31042</v>
      </c>
      <c r="D2738" s="362" t="s">
        <v>8619</v>
      </c>
      <c r="E2738" s="363" t="s">
        <v>18161</v>
      </c>
    </row>
    <row r="2739" spans="1:5" x14ac:dyDescent="0.25">
      <c r="A2739" s="246" t="str">
        <f t="shared" si="42"/>
        <v>98555</v>
      </c>
      <c r="B2739" s="362" t="s">
        <v>5059</v>
      </c>
      <c r="C2739" s="362" t="s">
        <v>31043</v>
      </c>
      <c r="D2739" s="362" t="s">
        <v>8619</v>
      </c>
      <c r="E2739" s="363" t="s">
        <v>31044</v>
      </c>
    </row>
    <row r="2740" spans="1:5" x14ac:dyDescent="0.25">
      <c r="A2740" s="246" t="str">
        <f t="shared" si="42"/>
        <v>98556</v>
      </c>
      <c r="B2740" s="362" t="s">
        <v>5060</v>
      </c>
      <c r="C2740" s="362" t="s">
        <v>31045</v>
      </c>
      <c r="D2740" s="362" t="s">
        <v>8619</v>
      </c>
      <c r="E2740" s="363" t="s">
        <v>20641</v>
      </c>
    </row>
    <row r="2741" spans="1:5" x14ac:dyDescent="0.25">
      <c r="A2741" s="246" t="str">
        <f t="shared" si="42"/>
        <v>98558</v>
      </c>
      <c r="B2741" s="362" t="s">
        <v>5062</v>
      </c>
      <c r="C2741" s="362" t="s">
        <v>31046</v>
      </c>
      <c r="D2741" s="362" t="s">
        <v>8471</v>
      </c>
      <c r="E2741" s="363" t="s">
        <v>8385</v>
      </c>
    </row>
    <row r="2742" spans="1:5" x14ac:dyDescent="0.25">
      <c r="A2742" s="246" t="str">
        <f t="shared" si="42"/>
        <v>98559</v>
      </c>
      <c r="B2742" s="362" t="s">
        <v>5063</v>
      </c>
      <c r="C2742" s="362" t="s">
        <v>31047</v>
      </c>
      <c r="D2742" s="362" t="s">
        <v>8399</v>
      </c>
      <c r="E2742" s="363" t="s">
        <v>12982</v>
      </c>
    </row>
    <row r="2743" spans="1:5" x14ac:dyDescent="0.25">
      <c r="A2743" s="246" t="str">
        <f t="shared" si="42"/>
        <v>98546</v>
      </c>
      <c r="B2743" s="362" t="s">
        <v>5055</v>
      </c>
      <c r="C2743" s="362" t="s">
        <v>31048</v>
      </c>
      <c r="D2743" s="362" t="s">
        <v>8619</v>
      </c>
      <c r="E2743" s="363" t="s">
        <v>31049</v>
      </c>
    </row>
    <row r="2744" spans="1:5" x14ac:dyDescent="0.25">
      <c r="A2744" s="246" t="str">
        <f t="shared" si="42"/>
        <v>98547</v>
      </c>
      <c r="B2744" s="362" t="s">
        <v>5056</v>
      </c>
      <c r="C2744" s="362" t="s">
        <v>31050</v>
      </c>
      <c r="D2744" s="362" t="s">
        <v>8619</v>
      </c>
      <c r="E2744" s="363" t="s">
        <v>31051</v>
      </c>
    </row>
    <row r="2745" spans="1:5" x14ac:dyDescent="0.25">
      <c r="A2745" s="246" t="str">
        <f t="shared" si="42"/>
        <v>98553</v>
      </c>
      <c r="B2745" s="362" t="s">
        <v>5057</v>
      </c>
      <c r="C2745" s="362" t="s">
        <v>31052</v>
      </c>
      <c r="D2745" s="362" t="s">
        <v>8619</v>
      </c>
      <c r="E2745" s="363" t="s">
        <v>31053</v>
      </c>
    </row>
    <row r="2746" spans="1:5" x14ac:dyDescent="0.25">
      <c r="A2746" s="246" t="str">
        <f t="shared" si="42"/>
        <v>98554</v>
      </c>
      <c r="B2746" s="362" t="s">
        <v>5058</v>
      </c>
      <c r="C2746" s="362" t="s">
        <v>31054</v>
      </c>
      <c r="D2746" s="362" t="s">
        <v>8619</v>
      </c>
      <c r="E2746" s="363" t="s">
        <v>29302</v>
      </c>
    </row>
    <row r="2747" spans="1:5" x14ac:dyDescent="0.25">
      <c r="A2747" s="246" t="str">
        <f t="shared" si="42"/>
        <v>98557</v>
      </c>
      <c r="B2747" s="362" t="s">
        <v>5061</v>
      </c>
      <c r="C2747" s="362" t="s">
        <v>31055</v>
      </c>
      <c r="D2747" s="362" t="s">
        <v>8619</v>
      </c>
      <c r="E2747" s="363" t="s">
        <v>15035</v>
      </c>
    </row>
    <row r="2748" spans="1:5" x14ac:dyDescent="0.25">
      <c r="A2748" s="246" t="str">
        <f t="shared" si="42"/>
        <v>98563</v>
      </c>
      <c r="B2748" s="362" t="s">
        <v>5065</v>
      </c>
      <c r="C2748" s="362" t="s">
        <v>31056</v>
      </c>
      <c r="D2748" s="362" t="s">
        <v>8619</v>
      </c>
      <c r="E2748" s="363" t="s">
        <v>28627</v>
      </c>
    </row>
    <row r="2749" spans="1:5" x14ac:dyDescent="0.25">
      <c r="A2749" s="246" t="str">
        <f t="shared" si="42"/>
        <v>98564</v>
      </c>
      <c r="B2749" s="362" t="s">
        <v>5066</v>
      </c>
      <c r="C2749" s="362" t="s">
        <v>31057</v>
      </c>
      <c r="D2749" s="362" t="s">
        <v>8619</v>
      </c>
      <c r="E2749" s="363" t="s">
        <v>31058</v>
      </c>
    </row>
    <row r="2750" spans="1:5" x14ac:dyDescent="0.25">
      <c r="A2750" s="246" t="str">
        <f t="shared" si="42"/>
        <v>98565</v>
      </c>
      <c r="B2750" s="362" t="s">
        <v>5067</v>
      </c>
      <c r="C2750" s="362" t="s">
        <v>31059</v>
      </c>
      <c r="D2750" s="362" t="s">
        <v>8619</v>
      </c>
      <c r="E2750" s="363" t="s">
        <v>31060</v>
      </c>
    </row>
    <row r="2751" spans="1:5" x14ac:dyDescent="0.25">
      <c r="A2751" s="246" t="str">
        <f t="shared" si="42"/>
        <v>98566</v>
      </c>
      <c r="B2751" s="362" t="s">
        <v>5068</v>
      </c>
      <c r="C2751" s="362" t="s">
        <v>31061</v>
      </c>
      <c r="D2751" s="362" t="s">
        <v>8619</v>
      </c>
      <c r="E2751" s="363" t="s">
        <v>31062</v>
      </c>
    </row>
    <row r="2752" spans="1:5" x14ac:dyDescent="0.25">
      <c r="A2752" s="246" t="str">
        <f t="shared" si="42"/>
        <v>98567</v>
      </c>
      <c r="B2752" s="362" t="s">
        <v>5069</v>
      </c>
      <c r="C2752" s="362" t="s">
        <v>31063</v>
      </c>
      <c r="D2752" s="362" t="s">
        <v>8619</v>
      </c>
      <c r="E2752" s="363" t="s">
        <v>31064</v>
      </c>
    </row>
    <row r="2753" spans="1:5" x14ac:dyDescent="0.25">
      <c r="A2753" s="246" t="str">
        <f t="shared" si="42"/>
        <v>98568</v>
      </c>
      <c r="B2753" s="362" t="s">
        <v>5070</v>
      </c>
      <c r="C2753" s="362" t="s">
        <v>31065</v>
      </c>
      <c r="D2753" s="362" t="s">
        <v>8619</v>
      </c>
      <c r="E2753" s="363" t="s">
        <v>31066</v>
      </c>
    </row>
    <row r="2754" spans="1:5" x14ac:dyDescent="0.25">
      <c r="A2754" s="246" t="str">
        <f t="shared" si="42"/>
        <v>98569</v>
      </c>
      <c r="B2754" s="362" t="s">
        <v>5071</v>
      </c>
      <c r="C2754" s="362" t="s">
        <v>31067</v>
      </c>
      <c r="D2754" s="362" t="s">
        <v>8619</v>
      </c>
      <c r="E2754" s="363" t="s">
        <v>22975</v>
      </c>
    </row>
    <row r="2755" spans="1:5" x14ac:dyDescent="0.25">
      <c r="A2755" s="246" t="str">
        <f t="shared" ref="A2755:A2818" si="43">B2755</f>
        <v>98570</v>
      </c>
      <c r="B2755" s="362" t="s">
        <v>5072</v>
      </c>
      <c r="C2755" s="362" t="s">
        <v>31068</v>
      </c>
      <c r="D2755" s="362" t="s">
        <v>8619</v>
      </c>
      <c r="E2755" s="363" t="s">
        <v>31069</v>
      </c>
    </row>
    <row r="2756" spans="1:5" x14ac:dyDescent="0.25">
      <c r="A2756" s="246" t="str">
        <f t="shared" si="43"/>
        <v>98571</v>
      </c>
      <c r="B2756" s="362" t="s">
        <v>5073</v>
      </c>
      <c r="C2756" s="362" t="s">
        <v>31070</v>
      </c>
      <c r="D2756" s="362" t="s">
        <v>8619</v>
      </c>
      <c r="E2756" s="363" t="s">
        <v>20783</v>
      </c>
    </row>
    <row r="2757" spans="1:5" x14ac:dyDescent="0.25">
      <c r="A2757" s="246" t="str">
        <f t="shared" si="43"/>
        <v>98572</v>
      </c>
      <c r="B2757" s="362" t="s">
        <v>5074</v>
      </c>
      <c r="C2757" s="362" t="s">
        <v>31071</v>
      </c>
      <c r="D2757" s="362" t="s">
        <v>8619</v>
      </c>
      <c r="E2757" s="363" t="s">
        <v>23122</v>
      </c>
    </row>
    <row r="2758" spans="1:5" x14ac:dyDescent="0.25">
      <c r="A2758" s="246" t="str">
        <f t="shared" si="43"/>
        <v>98573</v>
      </c>
      <c r="B2758" s="362" t="s">
        <v>5075</v>
      </c>
      <c r="C2758" s="362" t="s">
        <v>31072</v>
      </c>
      <c r="D2758" s="362" t="s">
        <v>8619</v>
      </c>
      <c r="E2758" s="363" t="s">
        <v>31073</v>
      </c>
    </row>
    <row r="2759" spans="1:5" x14ac:dyDescent="0.25">
      <c r="A2759" s="246" t="str">
        <f t="shared" si="43"/>
        <v>91831</v>
      </c>
      <c r="B2759" s="362" t="s">
        <v>2304</v>
      </c>
      <c r="C2759" s="362" t="s">
        <v>20285</v>
      </c>
      <c r="D2759" s="362" t="s">
        <v>8399</v>
      </c>
      <c r="E2759" s="363" t="s">
        <v>16515</v>
      </c>
    </row>
    <row r="2760" spans="1:5" x14ac:dyDescent="0.25">
      <c r="A2760" s="246" t="str">
        <f t="shared" si="43"/>
        <v>91833</v>
      </c>
      <c r="B2760" s="362" t="s">
        <v>2305</v>
      </c>
      <c r="C2760" s="362" t="s">
        <v>20286</v>
      </c>
      <c r="D2760" s="362" t="s">
        <v>8399</v>
      </c>
      <c r="E2760" s="363" t="s">
        <v>12189</v>
      </c>
    </row>
    <row r="2761" spans="1:5" x14ac:dyDescent="0.25">
      <c r="A2761" s="246" t="str">
        <f t="shared" si="43"/>
        <v>91834</v>
      </c>
      <c r="B2761" s="362" t="s">
        <v>2306</v>
      </c>
      <c r="C2761" s="362" t="s">
        <v>20287</v>
      </c>
      <c r="D2761" s="362" t="s">
        <v>8399</v>
      </c>
      <c r="E2761" s="363" t="s">
        <v>7879</v>
      </c>
    </row>
    <row r="2762" spans="1:5" x14ac:dyDescent="0.25">
      <c r="A2762" s="246" t="str">
        <f t="shared" si="43"/>
        <v>91835</v>
      </c>
      <c r="B2762" s="362" t="s">
        <v>2307</v>
      </c>
      <c r="C2762" s="362" t="s">
        <v>20289</v>
      </c>
      <c r="D2762" s="362" t="s">
        <v>8399</v>
      </c>
      <c r="E2762" s="363" t="s">
        <v>31074</v>
      </c>
    </row>
    <row r="2763" spans="1:5" x14ac:dyDescent="0.25">
      <c r="A2763" s="246" t="str">
        <f t="shared" si="43"/>
        <v>91836</v>
      </c>
      <c r="B2763" s="362" t="s">
        <v>2308</v>
      </c>
      <c r="C2763" s="362" t="s">
        <v>20290</v>
      </c>
      <c r="D2763" s="362" t="s">
        <v>8399</v>
      </c>
      <c r="E2763" s="363" t="s">
        <v>20828</v>
      </c>
    </row>
    <row r="2764" spans="1:5" x14ac:dyDescent="0.25">
      <c r="A2764" s="246" t="str">
        <f t="shared" si="43"/>
        <v>91837</v>
      </c>
      <c r="B2764" s="362" t="s">
        <v>2309</v>
      </c>
      <c r="C2764" s="362" t="s">
        <v>20291</v>
      </c>
      <c r="D2764" s="362" t="s">
        <v>8399</v>
      </c>
      <c r="E2764" s="363" t="s">
        <v>31075</v>
      </c>
    </row>
    <row r="2765" spans="1:5" x14ac:dyDescent="0.25">
      <c r="A2765" s="246" t="str">
        <f t="shared" si="43"/>
        <v>91839</v>
      </c>
      <c r="B2765" s="362" t="s">
        <v>2310</v>
      </c>
      <c r="C2765" s="362" t="s">
        <v>20292</v>
      </c>
      <c r="D2765" s="362" t="s">
        <v>8399</v>
      </c>
      <c r="E2765" s="363" t="s">
        <v>7801</v>
      </c>
    </row>
    <row r="2766" spans="1:5" x14ac:dyDescent="0.25">
      <c r="A2766" s="246" t="str">
        <f t="shared" si="43"/>
        <v>91840</v>
      </c>
      <c r="B2766" s="362" t="s">
        <v>2311</v>
      </c>
      <c r="C2766" s="362" t="s">
        <v>20293</v>
      </c>
      <c r="D2766" s="362" t="s">
        <v>8399</v>
      </c>
      <c r="E2766" s="363" t="s">
        <v>15036</v>
      </c>
    </row>
    <row r="2767" spans="1:5" x14ac:dyDescent="0.25">
      <c r="A2767" s="246" t="str">
        <f t="shared" si="43"/>
        <v>91841</v>
      </c>
      <c r="B2767" s="362" t="s">
        <v>2312</v>
      </c>
      <c r="C2767" s="362" t="s">
        <v>20294</v>
      </c>
      <c r="D2767" s="362" t="s">
        <v>8399</v>
      </c>
      <c r="E2767" s="363" t="s">
        <v>16057</v>
      </c>
    </row>
    <row r="2768" spans="1:5" x14ac:dyDescent="0.25">
      <c r="A2768" s="246" t="str">
        <f t="shared" si="43"/>
        <v>91842</v>
      </c>
      <c r="B2768" s="362" t="s">
        <v>2313</v>
      </c>
      <c r="C2768" s="362" t="s">
        <v>20295</v>
      </c>
      <c r="D2768" s="362" t="s">
        <v>8399</v>
      </c>
      <c r="E2768" s="363" t="s">
        <v>7808</v>
      </c>
    </row>
    <row r="2769" spans="1:5" x14ac:dyDescent="0.25">
      <c r="A2769" s="246" t="str">
        <f t="shared" si="43"/>
        <v>91843</v>
      </c>
      <c r="B2769" s="362" t="s">
        <v>2314</v>
      </c>
      <c r="C2769" s="362" t="s">
        <v>20296</v>
      </c>
      <c r="D2769" s="362" t="s">
        <v>8399</v>
      </c>
      <c r="E2769" s="363" t="s">
        <v>15037</v>
      </c>
    </row>
    <row r="2770" spans="1:5" x14ac:dyDescent="0.25">
      <c r="A2770" s="246" t="str">
        <f t="shared" si="43"/>
        <v>91844</v>
      </c>
      <c r="B2770" s="362" t="s">
        <v>2315</v>
      </c>
      <c r="C2770" s="362" t="s">
        <v>20298</v>
      </c>
      <c r="D2770" s="362" t="s">
        <v>8399</v>
      </c>
      <c r="E2770" s="363" t="s">
        <v>10236</v>
      </c>
    </row>
    <row r="2771" spans="1:5" x14ac:dyDescent="0.25">
      <c r="A2771" s="246" t="str">
        <f t="shared" si="43"/>
        <v>91845</v>
      </c>
      <c r="B2771" s="362" t="s">
        <v>2316</v>
      </c>
      <c r="C2771" s="362" t="s">
        <v>20299</v>
      </c>
      <c r="D2771" s="362" t="s">
        <v>8399</v>
      </c>
      <c r="E2771" s="363" t="s">
        <v>8113</v>
      </c>
    </row>
    <row r="2772" spans="1:5" x14ac:dyDescent="0.25">
      <c r="A2772" s="246" t="str">
        <f t="shared" si="43"/>
        <v>91846</v>
      </c>
      <c r="B2772" s="362" t="s">
        <v>2317</v>
      </c>
      <c r="C2772" s="362" t="s">
        <v>20300</v>
      </c>
      <c r="D2772" s="362" t="s">
        <v>8399</v>
      </c>
      <c r="E2772" s="363" t="s">
        <v>13321</v>
      </c>
    </row>
    <row r="2773" spans="1:5" x14ac:dyDescent="0.25">
      <c r="A2773" s="246" t="str">
        <f t="shared" si="43"/>
        <v>91847</v>
      </c>
      <c r="B2773" s="362" t="s">
        <v>2318</v>
      </c>
      <c r="C2773" s="362" t="s">
        <v>20301</v>
      </c>
      <c r="D2773" s="362" t="s">
        <v>8399</v>
      </c>
      <c r="E2773" s="363" t="s">
        <v>12785</v>
      </c>
    </row>
    <row r="2774" spans="1:5" x14ac:dyDescent="0.25">
      <c r="A2774" s="246" t="str">
        <f t="shared" si="43"/>
        <v>91849</v>
      </c>
      <c r="B2774" s="362" t="s">
        <v>2319</v>
      </c>
      <c r="C2774" s="362" t="s">
        <v>20302</v>
      </c>
      <c r="D2774" s="362" t="s">
        <v>8399</v>
      </c>
      <c r="E2774" s="363" t="s">
        <v>12918</v>
      </c>
    </row>
    <row r="2775" spans="1:5" x14ac:dyDescent="0.25">
      <c r="A2775" s="246" t="str">
        <f t="shared" si="43"/>
        <v>91850</v>
      </c>
      <c r="B2775" s="362" t="s">
        <v>2320</v>
      </c>
      <c r="C2775" s="362" t="s">
        <v>20303</v>
      </c>
      <c r="D2775" s="362" t="s">
        <v>8399</v>
      </c>
      <c r="E2775" s="363" t="s">
        <v>14878</v>
      </c>
    </row>
    <row r="2776" spans="1:5" x14ac:dyDescent="0.25">
      <c r="A2776" s="246" t="str">
        <f t="shared" si="43"/>
        <v>91851</v>
      </c>
      <c r="B2776" s="362" t="s">
        <v>2321</v>
      </c>
      <c r="C2776" s="362" t="s">
        <v>20304</v>
      </c>
      <c r="D2776" s="362" t="s">
        <v>8399</v>
      </c>
      <c r="E2776" s="363" t="s">
        <v>21432</v>
      </c>
    </row>
    <row r="2777" spans="1:5" x14ac:dyDescent="0.25">
      <c r="A2777" s="246" t="str">
        <f t="shared" si="43"/>
        <v>91852</v>
      </c>
      <c r="B2777" s="362" t="s">
        <v>2322</v>
      </c>
      <c r="C2777" s="362" t="s">
        <v>20305</v>
      </c>
      <c r="D2777" s="362" t="s">
        <v>8399</v>
      </c>
      <c r="E2777" s="363" t="s">
        <v>12853</v>
      </c>
    </row>
    <row r="2778" spans="1:5" x14ac:dyDescent="0.25">
      <c r="A2778" s="246" t="str">
        <f t="shared" si="43"/>
        <v>91853</v>
      </c>
      <c r="B2778" s="362" t="s">
        <v>2323</v>
      </c>
      <c r="C2778" s="362" t="s">
        <v>20306</v>
      </c>
      <c r="D2778" s="362" t="s">
        <v>8399</v>
      </c>
      <c r="E2778" s="363" t="s">
        <v>10713</v>
      </c>
    </row>
    <row r="2779" spans="1:5" x14ac:dyDescent="0.25">
      <c r="A2779" s="246" t="str">
        <f t="shared" si="43"/>
        <v>91854</v>
      </c>
      <c r="B2779" s="362" t="s">
        <v>2324</v>
      </c>
      <c r="C2779" s="362" t="s">
        <v>20307</v>
      </c>
      <c r="D2779" s="362" t="s">
        <v>8399</v>
      </c>
      <c r="E2779" s="363" t="s">
        <v>21709</v>
      </c>
    </row>
    <row r="2780" spans="1:5" x14ac:dyDescent="0.25">
      <c r="A2780" s="246" t="str">
        <f t="shared" si="43"/>
        <v>91855</v>
      </c>
      <c r="B2780" s="362" t="s">
        <v>2325</v>
      </c>
      <c r="C2780" s="362" t="s">
        <v>20308</v>
      </c>
      <c r="D2780" s="362" t="s">
        <v>8399</v>
      </c>
      <c r="E2780" s="363" t="s">
        <v>10140</v>
      </c>
    </row>
    <row r="2781" spans="1:5" x14ac:dyDescent="0.25">
      <c r="A2781" s="246" t="str">
        <f t="shared" si="43"/>
        <v>91856</v>
      </c>
      <c r="B2781" s="362" t="s">
        <v>2326</v>
      </c>
      <c r="C2781" s="362" t="s">
        <v>20309</v>
      </c>
      <c r="D2781" s="362" t="s">
        <v>8399</v>
      </c>
      <c r="E2781" s="363" t="s">
        <v>10232</v>
      </c>
    </row>
    <row r="2782" spans="1:5" x14ac:dyDescent="0.25">
      <c r="A2782" s="246" t="str">
        <f t="shared" si="43"/>
        <v>91857</v>
      </c>
      <c r="B2782" s="362" t="s">
        <v>2327</v>
      </c>
      <c r="C2782" s="362" t="s">
        <v>20310</v>
      </c>
      <c r="D2782" s="362" t="s">
        <v>8399</v>
      </c>
      <c r="E2782" s="363" t="s">
        <v>16422</v>
      </c>
    </row>
    <row r="2783" spans="1:5" x14ac:dyDescent="0.25">
      <c r="A2783" s="246" t="str">
        <f t="shared" si="43"/>
        <v>91859</v>
      </c>
      <c r="B2783" s="362" t="s">
        <v>2328</v>
      </c>
      <c r="C2783" s="362" t="s">
        <v>20311</v>
      </c>
      <c r="D2783" s="362" t="s">
        <v>8399</v>
      </c>
      <c r="E2783" s="363" t="s">
        <v>21814</v>
      </c>
    </row>
    <row r="2784" spans="1:5" x14ac:dyDescent="0.25">
      <c r="A2784" s="246" t="str">
        <f t="shared" si="43"/>
        <v>91860</v>
      </c>
      <c r="B2784" s="362" t="s">
        <v>2329</v>
      </c>
      <c r="C2784" s="362" t="s">
        <v>20312</v>
      </c>
      <c r="D2784" s="362" t="s">
        <v>8399</v>
      </c>
      <c r="E2784" s="363" t="s">
        <v>13252</v>
      </c>
    </row>
    <row r="2785" spans="1:5" x14ac:dyDescent="0.25">
      <c r="A2785" s="246" t="str">
        <f t="shared" si="43"/>
        <v>91861</v>
      </c>
      <c r="B2785" s="362" t="s">
        <v>2330</v>
      </c>
      <c r="C2785" s="362" t="s">
        <v>20313</v>
      </c>
      <c r="D2785" s="362" t="s">
        <v>8399</v>
      </c>
      <c r="E2785" s="363" t="s">
        <v>8013</v>
      </c>
    </row>
    <row r="2786" spans="1:5" x14ac:dyDescent="0.25">
      <c r="A2786" s="246" t="str">
        <f t="shared" si="43"/>
        <v>91862</v>
      </c>
      <c r="B2786" s="362" t="s">
        <v>2331</v>
      </c>
      <c r="C2786" s="362" t="s">
        <v>20314</v>
      </c>
      <c r="D2786" s="362" t="s">
        <v>8399</v>
      </c>
      <c r="E2786" s="363" t="s">
        <v>8005</v>
      </c>
    </row>
    <row r="2787" spans="1:5" x14ac:dyDescent="0.25">
      <c r="A2787" s="246" t="str">
        <f t="shared" si="43"/>
        <v>91863</v>
      </c>
      <c r="B2787" s="362" t="s">
        <v>2332</v>
      </c>
      <c r="C2787" s="362" t="s">
        <v>20315</v>
      </c>
      <c r="D2787" s="362" t="s">
        <v>8399</v>
      </c>
      <c r="E2787" s="363" t="s">
        <v>12631</v>
      </c>
    </row>
    <row r="2788" spans="1:5" x14ac:dyDescent="0.25">
      <c r="A2788" s="246" t="str">
        <f t="shared" si="43"/>
        <v>91864</v>
      </c>
      <c r="B2788" s="362" t="s">
        <v>2333</v>
      </c>
      <c r="C2788" s="362" t="s">
        <v>20316</v>
      </c>
      <c r="D2788" s="362" t="s">
        <v>8399</v>
      </c>
      <c r="E2788" s="363" t="s">
        <v>10722</v>
      </c>
    </row>
    <row r="2789" spans="1:5" x14ac:dyDescent="0.25">
      <c r="A2789" s="246" t="str">
        <f t="shared" si="43"/>
        <v>91865</v>
      </c>
      <c r="B2789" s="362" t="s">
        <v>2334</v>
      </c>
      <c r="C2789" s="362" t="s">
        <v>20317</v>
      </c>
      <c r="D2789" s="362" t="s">
        <v>8399</v>
      </c>
      <c r="E2789" s="363" t="s">
        <v>19840</v>
      </c>
    </row>
    <row r="2790" spans="1:5" x14ac:dyDescent="0.25">
      <c r="A2790" s="246" t="str">
        <f t="shared" si="43"/>
        <v>91866</v>
      </c>
      <c r="B2790" s="362" t="s">
        <v>2335</v>
      </c>
      <c r="C2790" s="362" t="s">
        <v>20318</v>
      </c>
      <c r="D2790" s="362" t="s">
        <v>8399</v>
      </c>
      <c r="E2790" s="363" t="s">
        <v>31076</v>
      </c>
    </row>
    <row r="2791" spans="1:5" x14ac:dyDescent="0.25">
      <c r="A2791" s="246" t="str">
        <f t="shared" si="43"/>
        <v>91867</v>
      </c>
      <c r="B2791" s="362" t="s">
        <v>2336</v>
      </c>
      <c r="C2791" s="362" t="s">
        <v>20319</v>
      </c>
      <c r="D2791" s="362" t="s">
        <v>8399</v>
      </c>
      <c r="E2791" s="363" t="s">
        <v>8337</v>
      </c>
    </row>
    <row r="2792" spans="1:5" x14ac:dyDescent="0.25">
      <c r="A2792" s="246" t="str">
        <f t="shared" si="43"/>
        <v>91868</v>
      </c>
      <c r="B2792" s="362" t="s">
        <v>2337</v>
      </c>
      <c r="C2792" s="362" t="s">
        <v>20320</v>
      </c>
      <c r="D2792" s="362" t="s">
        <v>8399</v>
      </c>
      <c r="E2792" s="363" t="s">
        <v>10137</v>
      </c>
    </row>
    <row r="2793" spans="1:5" x14ac:dyDescent="0.25">
      <c r="A2793" s="246" t="str">
        <f t="shared" si="43"/>
        <v>91869</v>
      </c>
      <c r="B2793" s="362" t="s">
        <v>2338</v>
      </c>
      <c r="C2793" s="362" t="s">
        <v>20321</v>
      </c>
      <c r="D2793" s="362" t="s">
        <v>8399</v>
      </c>
      <c r="E2793" s="363" t="s">
        <v>23389</v>
      </c>
    </row>
    <row r="2794" spans="1:5" x14ac:dyDescent="0.25">
      <c r="A2794" s="246" t="str">
        <f t="shared" si="43"/>
        <v>91870</v>
      </c>
      <c r="B2794" s="362" t="s">
        <v>2339</v>
      </c>
      <c r="C2794" s="362" t="s">
        <v>20322</v>
      </c>
      <c r="D2794" s="362" t="s">
        <v>8399</v>
      </c>
      <c r="E2794" s="363" t="s">
        <v>9114</v>
      </c>
    </row>
    <row r="2795" spans="1:5" x14ac:dyDescent="0.25">
      <c r="A2795" s="246" t="str">
        <f t="shared" si="43"/>
        <v>91871</v>
      </c>
      <c r="B2795" s="362" t="s">
        <v>2340</v>
      </c>
      <c r="C2795" s="362" t="s">
        <v>20323</v>
      </c>
      <c r="D2795" s="362" t="s">
        <v>8399</v>
      </c>
      <c r="E2795" s="363" t="s">
        <v>11919</v>
      </c>
    </row>
    <row r="2796" spans="1:5" x14ac:dyDescent="0.25">
      <c r="A2796" s="246" t="str">
        <f t="shared" si="43"/>
        <v>91872</v>
      </c>
      <c r="B2796" s="362" t="s">
        <v>2341</v>
      </c>
      <c r="C2796" s="362" t="s">
        <v>20324</v>
      </c>
      <c r="D2796" s="362" t="s">
        <v>8399</v>
      </c>
      <c r="E2796" s="363" t="s">
        <v>13368</v>
      </c>
    </row>
    <row r="2797" spans="1:5" x14ac:dyDescent="0.25">
      <c r="A2797" s="246" t="str">
        <f t="shared" si="43"/>
        <v>91873</v>
      </c>
      <c r="B2797" s="362" t="s">
        <v>2342</v>
      </c>
      <c r="C2797" s="362" t="s">
        <v>20325</v>
      </c>
      <c r="D2797" s="362" t="s">
        <v>8399</v>
      </c>
      <c r="E2797" s="363" t="s">
        <v>13892</v>
      </c>
    </row>
    <row r="2798" spans="1:5" x14ac:dyDescent="0.25">
      <c r="A2798" s="246" t="str">
        <f t="shared" si="43"/>
        <v>93008</v>
      </c>
      <c r="B2798" s="362" t="s">
        <v>3156</v>
      </c>
      <c r="C2798" s="362" t="s">
        <v>16024</v>
      </c>
      <c r="D2798" s="362" t="s">
        <v>8399</v>
      </c>
      <c r="E2798" s="363" t="s">
        <v>19845</v>
      </c>
    </row>
    <row r="2799" spans="1:5" x14ac:dyDescent="0.25">
      <c r="A2799" s="246" t="str">
        <f t="shared" si="43"/>
        <v>93009</v>
      </c>
      <c r="B2799" s="362" t="s">
        <v>3157</v>
      </c>
      <c r="C2799" s="362" t="s">
        <v>16025</v>
      </c>
      <c r="D2799" s="362" t="s">
        <v>8399</v>
      </c>
      <c r="E2799" s="363" t="s">
        <v>23120</v>
      </c>
    </row>
    <row r="2800" spans="1:5" x14ac:dyDescent="0.25">
      <c r="A2800" s="246" t="str">
        <f t="shared" si="43"/>
        <v>93010</v>
      </c>
      <c r="B2800" s="362" t="s">
        <v>3158</v>
      </c>
      <c r="C2800" s="362" t="s">
        <v>16026</v>
      </c>
      <c r="D2800" s="362" t="s">
        <v>8399</v>
      </c>
      <c r="E2800" s="363" t="s">
        <v>21307</v>
      </c>
    </row>
    <row r="2801" spans="1:5" x14ac:dyDescent="0.25">
      <c r="A2801" s="246" t="str">
        <f t="shared" si="43"/>
        <v>93011</v>
      </c>
      <c r="B2801" s="362" t="s">
        <v>3159</v>
      </c>
      <c r="C2801" s="362" t="s">
        <v>16027</v>
      </c>
      <c r="D2801" s="362" t="s">
        <v>8399</v>
      </c>
      <c r="E2801" s="363" t="s">
        <v>15593</v>
      </c>
    </row>
    <row r="2802" spans="1:5" x14ac:dyDescent="0.25">
      <c r="A2802" s="246" t="str">
        <f t="shared" si="43"/>
        <v>93012</v>
      </c>
      <c r="B2802" s="362" t="s">
        <v>3160</v>
      </c>
      <c r="C2802" s="362" t="s">
        <v>16028</v>
      </c>
      <c r="D2802" s="362" t="s">
        <v>8399</v>
      </c>
      <c r="E2802" s="363" t="s">
        <v>31077</v>
      </c>
    </row>
    <row r="2803" spans="1:5" x14ac:dyDescent="0.25">
      <c r="A2803" s="246" t="str">
        <f t="shared" si="43"/>
        <v>95726</v>
      </c>
      <c r="B2803" s="362" t="s">
        <v>4059</v>
      </c>
      <c r="C2803" s="362" t="s">
        <v>18007</v>
      </c>
      <c r="D2803" s="362" t="s">
        <v>8399</v>
      </c>
      <c r="E2803" s="363" t="s">
        <v>16644</v>
      </c>
    </row>
    <row r="2804" spans="1:5" x14ac:dyDescent="0.25">
      <c r="A2804" s="246" t="str">
        <f t="shared" si="43"/>
        <v>95727</v>
      </c>
      <c r="B2804" s="362" t="s">
        <v>4060</v>
      </c>
      <c r="C2804" s="362" t="s">
        <v>18008</v>
      </c>
      <c r="D2804" s="362" t="s">
        <v>8399</v>
      </c>
      <c r="E2804" s="363" t="s">
        <v>15522</v>
      </c>
    </row>
    <row r="2805" spans="1:5" x14ac:dyDescent="0.25">
      <c r="A2805" s="246" t="str">
        <f t="shared" si="43"/>
        <v>95728</v>
      </c>
      <c r="B2805" s="362" t="s">
        <v>4061</v>
      </c>
      <c r="C2805" s="362" t="s">
        <v>18009</v>
      </c>
      <c r="D2805" s="362" t="s">
        <v>8399</v>
      </c>
      <c r="E2805" s="363" t="s">
        <v>15480</v>
      </c>
    </row>
    <row r="2806" spans="1:5" x14ac:dyDescent="0.25">
      <c r="A2806" s="246" t="str">
        <f t="shared" si="43"/>
        <v>97667</v>
      </c>
      <c r="B2806" s="362" t="s">
        <v>4804</v>
      </c>
      <c r="C2806" s="362" t="s">
        <v>16029</v>
      </c>
      <c r="D2806" s="362" t="s">
        <v>8399</v>
      </c>
      <c r="E2806" s="363" t="s">
        <v>21709</v>
      </c>
    </row>
    <row r="2807" spans="1:5" x14ac:dyDescent="0.25">
      <c r="A2807" s="246" t="str">
        <f t="shared" si="43"/>
        <v>97668</v>
      </c>
      <c r="B2807" s="362" t="s">
        <v>4805</v>
      </c>
      <c r="C2807" s="362" t="s">
        <v>16030</v>
      </c>
      <c r="D2807" s="362" t="s">
        <v>8399</v>
      </c>
      <c r="E2807" s="363" t="s">
        <v>10715</v>
      </c>
    </row>
    <row r="2808" spans="1:5" x14ac:dyDescent="0.25">
      <c r="A2808" s="246" t="str">
        <f t="shared" si="43"/>
        <v>97669</v>
      </c>
      <c r="B2808" s="362" t="s">
        <v>4806</v>
      </c>
      <c r="C2808" s="362" t="s">
        <v>16031</v>
      </c>
      <c r="D2808" s="362" t="s">
        <v>8399</v>
      </c>
      <c r="E2808" s="363" t="s">
        <v>21357</v>
      </c>
    </row>
    <row r="2809" spans="1:5" x14ac:dyDescent="0.25">
      <c r="A2809" s="246" t="str">
        <f t="shared" si="43"/>
        <v>97670</v>
      </c>
      <c r="B2809" s="362" t="s">
        <v>4807</v>
      </c>
      <c r="C2809" s="362" t="s">
        <v>16032</v>
      </c>
      <c r="D2809" s="362" t="s">
        <v>8399</v>
      </c>
      <c r="E2809" s="363" t="s">
        <v>16559</v>
      </c>
    </row>
    <row r="2810" spans="1:5" x14ac:dyDescent="0.25">
      <c r="A2810" s="246" t="str">
        <f t="shared" si="43"/>
        <v>91874</v>
      </c>
      <c r="B2810" s="362" t="s">
        <v>2343</v>
      </c>
      <c r="C2810" s="362" t="s">
        <v>20326</v>
      </c>
      <c r="D2810" s="362" t="s">
        <v>8471</v>
      </c>
      <c r="E2810" s="363" t="s">
        <v>12628</v>
      </c>
    </row>
    <row r="2811" spans="1:5" x14ac:dyDescent="0.25">
      <c r="A2811" s="246" t="str">
        <f t="shared" si="43"/>
        <v>91875</v>
      </c>
      <c r="B2811" s="362" t="s">
        <v>2344</v>
      </c>
      <c r="C2811" s="362" t="s">
        <v>20327</v>
      </c>
      <c r="D2811" s="362" t="s">
        <v>8471</v>
      </c>
      <c r="E2811" s="363" t="s">
        <v>13356</v>
      </c>
    </row>
    <row r="2812" spans="1:5" x14ac:dyDescent="0.25">
      <c r="A2812" s="246" t="str">
        <f t="shared" si="43"/>
        <v>91876</v>
      </c>
      <c r="B2812" s="362" t="s">
        <v>2345</v>
      </c>
      <c r="C2812" s="362" t="s">
        <v>20328</v>
      </c>
      <c r="D2812" s="362" t="s">
        <v>8471</v>
      </c>
      <c r="E2812" s="363" t="s">
        <v>20810</v>
      </c>
    </row>
    <row r="2813" spans="1:5" x14ac:dyDescent="0.25">
      <c r="A2813" s="246" t="str">
        <f t="shared" si="43"/>
        <v>91877</v>
      </c>
      <c r="B2813" s="362" t="s">
        <v>2346</v>
      </c>
      <c r="C2813" s="362" t="s">
        <v>20329</v>
      </c>
      <c r="D2813" s="362" t="s">
        <v>8471</v>
      </c>
      <c r="E2813" s="363" t="s">
        <v>20250</v>
      </c>
    </row>
    <row r="2814" spans="1:5" x14ac:dyDescent="0.25">
      <c r="A2814" s="246" t="str">
        <f t="shared" si="43"/>
        <v>91878</v>
      </c>
      <c r="B2814" s="362" t="s">
        <v>2347</v>
      </c>
      <c r="C2814" s="362" t="s">
        <v>20330</v>
      </c>
      <c r="D2814" s="362" t="s">
        <v>8471</v>
      </c>
      <c r="E2814" s="363" t="s">
        <v>7845</v>
      </c>
    </row>
    <row r="2815" spans="1:5" x14ac:dyDescent="0.25">
      <c r="A2815" s="246" t="str">
        <f t="shared" si="43"/>
        <v>91879</v>
      </c>
      <c r="B2815" s="362" t="s">
        <v>2348</v>
      </c>
      <c r="C2815" s="362" t="s">
        <v>20331</v>
      </c>
      <c r="D2815" s="362" t="s">
        <v>8471</v>
      </c>
      <c r="E2815" s="363" t="s">
        <v>13966</v>
      </c>
    </row>
    <row r="2816" spans="1:5" x14ac:dyDescent="0.25">
      <c r="A2816" s="246" t="str">
        <f t="shared" si="43"/>
        <v>91880</v>
      </c>
      <c r="B2816" s="362" t="s">
        <v>2349</v>
      </c>
      <c r="C2816" s="362" t="s">
        <v>20332</v>
      </c>
      <c r="D2816" s="362" t="s">
        <v>8471</v>
      </c>
      <c r="E2816" s="363" t="s">
        <v>15686</v>
      </c>
    </row>
    <row r="2817" spans="1:5" x14ac:dyDescent="0.25">
      <c r="A2817" s="246" t="str">
        <f t="shared" si="43"/>
        <v>91881</v>
      </c>
      <c r="B2817" s="362" t="s">
        <v>2350</v>
      </c>
      <c r="C2817" s="362" t="s">
        <v>20333</v>
      </c>
      <c r="D2817" s="362" t="s">
        <v>8471</v>
      </c>
      <c r="E2817" s="363" t="s">
        <v>12999</v>
      </c>
    </row>
    <row r="2818" spans="1:5" x14ac:dyDescent="0.25">
      <c r="A2818" s="246" t="str">
        <f t="shared" si="43"/>
        <v>91882</v>
      </c>
      <c r="B2818" s="362" t="s">
        <v>2351</v>
      </c>
      <c r="C2818" s="362" t="s">
        <v>20334</v>
      </c>
      <c r="D2818" s="362" t="s">
        <v>8471</v>
      </c>
      <c r="E2818" s="363" t="s">
        <v>10713</v>
      </c>
    </row>
    <row r="2819" spans="1:5" x14ac:dyDescent="0.25">
      <c r="A2819" s="246" t="str">
        <f t="shared" ref="A2819:A2882" si="44">B2819</f>
        <v>91884</v>
      </c>
      <c r="B2819" s="362" t="s">
        <v>2352</v>
      </c>
      <c r="C2819" s="362" t="s">
        <v>20335</v>
      </c>
      <c r="D2819" s="362" t="s">
        <v>8471</v>
      </c>
      <c r="E2819" s="363" t="s">
        <v>23273</v>
      </c>
    </row>
    <row r="2820" spans="1:5" x14ac:dyDescent="0.25">
      <c r="A2820" s="246" t="str">
        <f t="shared" si="44"/>
        <v>91885</v>
      </c>
      <c r="B2820" s="362" t="s">
        <v>2353</v>
      </c>
      <c r="C2820" s="362" t="s">
        <v>20336</v>
      </c>
      <c r="D2820" s="362" t="s">
        <v>8471</v>
      </c>
      <c r="E2820" s="363" t="s">
        <v>13889</v>
      </c>
    </row>
    <row r="2821" spans="1:5" x14ac:dyDescent="0.25">
      <c r="A2821" s="246" t="str">
        <f t="shared" si="44"/>
        <v>91886</v>
      </c>
      <c r="B2821" s="362" t="s">
        <v>2354</v>
      </c>
      <c r="C2821" s="362" t="s">
        <v>20337</v>
      </c>
      <c r="D2821" s="362" t="s">
        <v>8471</v>
      </c>
      <c r="E2821" s="363" t="s">
        <v>10244</v>
      </c>
    </row>
    <row r="2822" spans="1:5" x14ac:dyDescent="0.25">
      <c r="A2822" s="246" t="str">
        <f t="shared" si="44"/>
        <v>91887</v>
      </c>
      <c r="B2822" s="362" t="s">
        <v>2355</v>
      </c>
      <c r="C2822" s="362" t="s">
        <v>20338</v>
      </c>
      <c r="D2822" s="362" t="s">
        <v>8471</v>
      </c>
      <c r="E2822" s="363" t="s">
        <v>23591</v>
      </c>
    </row>
    <row r="2823" spans="1:5" x14ac:dyDescent="0.25">
      <c r="A2823" s="246" t="str">
        <f t="shared" si="44"/>
        <v>91889</v>
      </c>
      <c r="B2823" s="362" t="s">
        <v>2356</v>
      </c>
      <c r="C2823" s="362" t="s">
        <v>20339</v>
      </c>
      <c r="D2823" s="362" t="s">
        <v>8471</v>
      </c>
      <c r="E2823" s="363" t="s">
        <v>31078</v>
      </c>
    </row>
    <row r="2824" spans="1:5" x14ac:dyDescent="0.25">
      <c r="A2824" s="246" t="str">
        <f t="shared" si="44"/>
        <v>91890</v>
      </c>
      <c r="B2824" s="362" t="s">
        <v>2357</v>
      </c>
      <c r="C2824" s="362" t="s">
        <v>20340</v>
      </c>
      <c r="D2824" s="362" t="s">
        <v>8471</v>
      </c>
      <c r="E2824" s="363" t="s">
        <v>12990</v>
      </c>
    </row>
    <row r="2825" spans="1:5" x14ac:dyDescent="0.25">
      <c r="A2825" s="246" t="str">
        <f t="shared" si="44"/>
        <v>91892</v>
      </c>
      <c r="B2825" s="362" t="s">
        <v>2358</v>
      </c>
      <c r="C2825" s="362" t="s">
        <v>20341</v>
      </c>
      <c r="D2825" s="362" t="s">
        <v>8471</v>
      </c>
      <c r="E2825" s="363" t="s">
        <v>13252</v>
      </c>
    </row>
    <row r="2826" spans="1:5" x14ac:dyDescent="0.25">
      <c r="A2826" s="246" t="str">
        <f t="shared" si="44"/>
        <v>91893</v>
      </c>
      <c r="B2826" s="362" t="s">
        <v>2359</v>
      </c>
      <c r="C2826" s="362" t="s">
        <v>20343</v>
      </c>
      <c r="D2826" s="362" t="s">
        <v>8471</v>
      </c>
      <c r="E2826" s="363" t="s">
        <v>25803</v>
      </c>
    </row>
    <row r="2827" spans="1:5" x14ac:dyDescent="0.25">
      <c r="A2827" s="246" t="str">
        <f t="shared" si="44"/>
        <v>91895</v>
      </c>
      <c r="B2827" s="362" t="s">
        <v>2360</v>
      </c>
      <c r="C2827" s="362" t="s">
        <v>20344</v>
      </c>
      <c r="D2827" s="362" t="s">
        <v>8471</v>
      </c>
      <c r="E2827" s="363" t="s">
        <v>22722</v>
      </c>
    </row>
    <row r="2828" spans="1:5" x14ac:dyDescent="0.25">
      <c r="A2828" s="246" t="str">
        <f t="shared" si="44"/>
        <v>91896</v>
      </c>
      <c r="B2828" s="362" t="s">
        <v>2361</v>
      </c>
      <c r="C2828" s="362" t="s">
        <v>20345</v>
      </c>
      <c r="D2828" s="362" t="s">
        <v>8471</v>
      </c>
      <c r="E2828" s="363" t="s">
        <v>14133</v>
      </c>
    </row>
    <row r="2829" spans="1:5" x14ac:dyDescent="0.25">
      <c r="A2829" s="246" t="str">
        <f t="shared" si="44"/>
        <v>91898</v>
      </c>
      <c r="B2829" s="362" t="s">
        <v>2362</v>
      </c>
      <c r="C2829" s="362" t="s">
        <v>20346</v>
      </c>
      <c r="D2829" s="362" t="s">
        <v>8471</v>
      </c>
      <c r="E2829" s="363" t="s">
        <v>12807</v>
      </c>
    </row>
    <row r="2830" spans="1:5" x14ac:dyDescent="0.25">
      <c r="A2830" s="246" t="str">
        <f t="shared" si="44"/>
        <v>91899</v>
      </c>
      <c r="B2830" s="362" t="s">
        <v>2363</v>
      </c>
      <c r="C2830" s="362" t="s">
        <v>20347</v>
      </c>
      <c r="D2830" s="362" t="s">
        <v>8471</v>
      </c>
      <c r="E2830" s="363" t="s">
        <v>10228</v>
      </c>
    </row>
    <row r="2831" spans="1:5" x14ac:dyDescent="0.25">
      <c r="A2831" s="246" t="str">
        <f t="shared" si="44"/>
        <v>91901</v>
      </c>
      <c r="B2831" s="362" t="s">
        <v>2364</v>
      </c>
      <c r="C2831" s="362" t="s">
        <v>20348</v>
      </c>
      <c r="D2831" s="362" t="s">
        <v>8471</v>
      </c>
      <c r="E2831" s="363" t="s">
        <v>16639</v>
      </c>
    </row>
    <row r="2832" spans="1:5" x14ac:dyDescent="0.25">
      <c r="A2832" s="246" t="str">
        <f t="shared" si="44"/>
        <v>91902</v>
      </c>
      <c r="B2832" s="362" t="s">
        <v>2365</v>
      </c>
      <c r="C2832" s="362" t="s">
        <v>20349</v>
      </c>
      <c r="D2832" s="362" t="s">
        <v>8471</v>
      </c>
      <c r="E2832" s="363" t="s">
        <v>15030</v>
      </c>
    </row>
    <row r="2833" spans="1:5" x14ac:dyDescent="0.25">
      <c r="A2833" s="246" t="str">
        <f t="shared" si="44"/>
        <v>91904</v>
      </c>
      <c r="B2833" s="362" t="s">
        <v>2366</v>
      </c>
      <c r="C2833" s="362" t="s">
        <v>20350</v>
      </c>
      <c r="D2833" s="362" t="s">
        <v>8471</v>
      </c>
      <c r="E2833" s="363" t="s">
        <v>16091</v>
      </c>
    </row>
    <row r="2834" spans="1:5" x14ac:dyDescent="0.25">
      <c r="A2834" s="246" t="str">
        <f t="shared" si="44"/>
        <v>91905</v>
      </c>
      <c r="B2834" s="362" t="s">
        <v>2367</v>
      </c>
      <c r="C2834" s="362" t="s">
        <v>20351</v>
      </c>
      <c r="D2834" s="362" t="s">
        <v>8471</v>
      </c>
      <c r="E2834" s="363" t="s">
        <v>31079</v>
      </c>
    </row>
    <row r="2835" spans="1:5" x14ac:dyDescent="0.25">
      <c r="A2835" s="246" t="str">
        <f t="shared" si="44"/>
        <v>91907</v>
      </c>
      <c r="B2835" s="362" t="s">
        <v>2368</v>
      </c>
      <c r="C2835" s="362" t="s">
        <v>20352</v>
      </c>
      <c r="D2835" s="362" t="s">
        <v>8471</v>
      </c>
      <c r="E2835" s="363" t="s">
        <v>12785</v>
      </c>
    </row>
    <row r="2836" spans="1:5" x14ac:dyDescent="0.25">
      <c r="A2836" s="246" t="str">
        <f t="shared" si="44"/>
        <v>91908</v>
      </c>
      <c r="B2836" s="362" t="s">
        <v>2369</v>
      </c>
      <c r="C2836" s="362" t="s">
        <v>20353</v>
      </c>
      <c r="D2836" s="362" t="s">
        <v>8471</v>
      </c>
      <c r="E2836" s="363" t="s">
        <v>25062</v>
      </c>
    </row>
    <row r="2837" spans="1:5" x14ac:dyDescent="0.25">
      <c r="A2837" s="246" t="str">
        <f t="shared" si="44"/>
        <v>91910</v>
      </c>
      <c r="B2837" s="362" t="s">
        <v>2370</v>
      </c>
      <c r="C2837" s="362" t="s">
        <v>20354</v>
      </c>
      <c r="D2837" s="362" t="s">
        <v>8471</v>
      </c>
      <c r="E2837" s="363" t="s">
        <v>22548</v>
      </c>
    </row>
    <row r="2838" spans="1:5" x14ac:dyDescent="0.25">
      <c r="A2838" s="246" t="str">
        <f t="shared" si="44"/>
        <v>91911</v>
      </c>
      <c r="B2838" s="362" t="s">
        <v>2371</v>
      </c>
      <c r="C2838" s="362" t="s">
        <v>20355</v>
      </c>
      <c r="D2838" s="362" t="s">
        <v>8471</v>
      </c>
      <c r="E2838" s="363" t="s">
        <v>12624</v>
      </c>
    </row>
    <row r="2839" spans="1:5" x14ac:dyDescent="0.25">
      <c r="A2839" s="246" t="str">
        <f t="shared" si="44"/>
        <v>91913</v>
      </c>
      <c r="B2839" s="362" t="s">
        <v>2372</v>
      </c>
      <c r="C2839" s="362" t="s">
        <v>20357</v>
      </c>
      <c r="D2839" s="362" t="s">
        <v>8471</v>
      </c>
      <c r="E2839" s="363" t="s">
        <v>13544</v>
      </c>
    </row>
    <row r="2840" spans="1:5" x14ac:dyDescent="0.25">
      <c r="A2840" s="246" t="str">
        <f t="shared" si="44"/>
        <v>91914</v>
      </c>
      <c r="B2840" s="362" t="s">
        <v>2373</v>
      </c>
      <c r="C2840" s="362" t="s">
        <v>20358</v>
      </c>
      <c r="D2840" s="362" t="s">
        <v>8471</v>
      </c>
      <c r="E2840" s="363" t="s">
        <v>13881</v>
      </c>
    </row>
    <row r="2841" spans="1:5" x14ac:dyDescent="0.25">
      <c r="A2841" s="246" t="str">
        <f t="shared" si="44"/>
        <v>91916</v>
      </c>
      <c r="B2841" s="362" t="s">
        <v>2374</v>
      </c>
      <c r="C2841" s="362" t="s">
        <v>20359</v>
      </c>
      <c r="D2841" s="362" t="s">
        <v>8471</v>
      </c>
      <c r="E2841" s="363" t="s">
        <v>12637</v>
      </c>
    </row>
    <row r="2842" spans="1:5" x14ac:dyDescent="0.25">
      <c r="A2842" s="246" t="str">
        <f t="shared" si="44"/>
        <v>91917</v>
      </c>
      <c r="B2842" s="362" t="s">
        <v>2375</v>
      </c>
      <c r="C2842" s="362" t="s">
        <v>20360</v>
      </c>
      <c r="D2842" s="362" t="s">
        <v>8471</v>
      </c>
      <c r="E2842" s="363" t="s">
        <v>13337</v>
      </c>
    </row>
    <row r="2843" spans="1:5" x14ac:dyDescent="0.25">
      <c r="A2843" s="246" t="str">
        <f t="shared" si="44"/>
        <v>91919</v>
      </c>
      <c r="B2843" s="362" t="s">
        <v>2376</v>
      </c>
      <c r="C2843" s="362" t="s">
        <v>20361</v>
      </c>
      <c r="D2843" s="362" t="s">
        <v>8471</v>
      </c>
      <c r="E2843" s="363" t="s">
        <v>12662</v>
      </c>
    </row>
    <row r="2844" spans="1:5" x14ac:dyDescent="0.25">
      <c r="A2844" s="246" t="str">
        <f t="shared" si="44"/>
        <v>91920</v>
      </c>
      <c r="B2844" s="362" t="s">
        <v>2377</v>
      </c>
      <c r="C2844" s="362" t="s">
        <v>20362</v>
      </c>
      <c r="D2844" s="362" t="s">
        <v>8471</v>
      </c>
      <c r="E2844" s="363" t="s">
        <v>14920</v>
      </c>
    </row>
    <row r="2845" spans="1:5" x14ac:dyDescent="0.25">
      <c r="A2845" s="246" t="str">
        <f t="shared" si="44"/>
        <v>91922</v>
      </c>
      <c r="B2845" s="362" t="s">
        <v>2378</v>
      </c>
      <c r="C2845" s="362" t="s">
        <v>20363</v>
      </c>
      <c r="D2845" s="362" t="s">
        <v>8471</v>
      </c>
      <c r="E2845" s="363" t="s">
        <v>15072</v>
      </c>
    </row>
    <row r="2846" spans="1:5" x14ac:dyDescent="0.25">
      <c r="A2846" s="246" t="str">
        <f t="shared" si="44"/>
        <v>93013</v>
      </c>
      <c r="B2846" s="362" t="s">
        <v>3161</v>
      </c>
      <c r="C2846" s="362" t="s">
        <v>16035</v>
      </c>
      <c r="D2846" s="362" t="s">
        <v>8471</v>
      </c>
      <c r="E2846" s="363" t="s">
        <v>14852</v>
      </c>
    </row>
    <row r="2847" spans="1:5" x14ac:dyDescent="0.25">
      <c r="A2847" s="246" t="str">
        <f t="shared" si="44"/>
        <v>93014</v>
      </c>
      <c r="B2847" s="362" t="s">
        <v>3162</v>
      </c>
      <c r="C2847" s="362" t="s">
        <v>16036</v>
      </c>
      <c r="D2847" s="362" t="s">
        <v>8471</v>
      </c>
      <c r="E2847" s="363" t="s">
        <v>12234</v>
      </c>
    </row>
    <row r="2848" spans="1:5" x14ac:dyDescent="0.25">
      <c r="A2848" s="246" t="str">
        <f t="shared" si="44"/>
        <v>93015</v>
      </c>
      <c r="B2848" s="362" t="s">
        <v>3163</v>
      </c>
      <c r="C2848" s="362" t="s">
        <v>16037</v>
      </c>
      <c r="D2848" s="362" t="s">
        <v>8471</v>
      </c>
      <c r="E2848" s="363" t="s">
        <v>15117</v>
      </c>
    </row>
    <row r="2849" spans="1:5" x14ac:dyDescent="0.25">
      <c r="A2849" s="246" t="str">
        <f t="shared" si="44"/>
        <v>93016</v>
      </c>
      <c r="B2849" s="362" t="s">
        <v>3164</v>
      </c>
      <c r="C2849" s="362" t="s">
        <v>16038</v>
      </c>
      <c r="D2849" s="362" t="s">
        <v>8471</v>
      </c>
      <c r="E2849" s="363" t="s">
        <v>31080</v>
      </c>
    </row>
    <row r="2850" spans="1:5" x14ac:dyDescent="0.25">
      <c r="A2850" s="246" t="str">
        <f t="shared" si="44"/>
        <v>93017</v>
      </c>
      <c r="B2850" s="362" t="s">
        <v>3165</v>
      </c>
      <c r="C2850" s="362" t="s">
        <v>16039</v>
      </c>
      <c r="D2850" s="362" t="s">
        <v>8471</v>
      </c>
      <c r="E2850" s="363" t="s">
        <v>15508</v>
      </c>
    </row>
    <row r="2851" spans="1:5" x14ac:dyDescent="0.25">
      <c r="A2851" s="246" t="str">
        <f t="shared" si="44"/>
        <v>93018</v>
      </c>
      <c r="B2851" s="362" t="s">
        <v>3166</v>
      </c>
      <c r="C2851" s="362" t="s">
        <v>16040</v>
      </c>
      <c r="D2851" s="362" t="s">
        <v>8471</v>
      </c>
      <c r="E2851" s="363" t="s">
        <v>8037</v>
      </c>
    </row>
    <row r="2852" spans="1:5" x14ac:dyDescent="0.25">
      <c r="A2852" s="246" t="str">
        <f t="shared" si="44"/>
        <v>93020</v>
      </c>
      <c r="B2852" s="362" t="s">
        <v>3167</v>
      </c>
      <c r="C2852" s="362" t="s">
        <v>16041</v>
      </c>
      <c r="D2852" s="362" t="s">
        <v>8471</v>
      </c>
      <c r="E2852" s="363" t="s">
        <v>15032</v>
      </c>
    </row>
    <row r="2853" spans="1:5" x14ac:dyDescent="0.25">
      <c r="A2853" s="246" t="str">
        <f t="shared" si="44"/>
        <v>93022</v>
      </c>
      <c r="B2853" s="362" t="s">
        <v>3168</v>
      </c>
      <c r="C2853" s="362" t="s">
        <v>16042</v>
      </c>
      <c r="D2853" s="362" t="s">
        <v>8471</v>
      </c>
      <c r="E2853" s="363" t="s">
        <v>31081</v>
      </c>
    </row>
    <row r="2854" spans="1:5" x14ac:dyDescent="0.25">
      <c r="A2854" s="246" t="str">
        <f t="shared" si="44"/>
        <v>93024</v>
      </c>
      <c r="B2854" s="362" t="s">
        <v>3169</v>
      </c>
      <c r="C2854" s="362" t="s">
        <v>16043</v>
      </c>
      <c r="D2854" s="362" t="s">
        <v>8471</v>
      </c>
      <c r="E2854" s="363" t="s">
        <v>15097</v>
      </c>
    </row>
    <row r="2855" spans="1:5" x14ac:dyDescent="0.25">
      <c r="A2855" s="246" t="str">
        <f t="shared" si="44"/>
        <v>93026</v>
      </c>
      <c r="B2855" s="362" t="s">
        <v>3170</v>
      </c>
      <c r="C2855" s="362" t="s">
        <v>16044</v>
      </c>
      <c r="D2855" s="362" t="s">
        <v>8471</v>
      </c>
      <c r="E2855" s="363" t="s">
        <v>23317</v>
      </c>
    </row>
    <row r="2856" spans="1:5" x14ac:dyDescent="0.25">
      <c r="A2856" s="246" t="str">
        <f t="shared" si="44"/>
        <v>97559</v>
      </c>
      <c r="B2856" s="362" t="s">
        <v>4727</v>
      </c>
      <c r="C2856" s="362" t="s">
        <v>20788</v>
      </c>
      <c r="D2856" s="362" t="s">
        <v>8471</v>
      </c>
      <c r="E2856" s="363" t="s">
        <v>14668</v>
      </c>
    </row>
    <row r="2857" spans="1:5" x14ac:dyDescent="0.25">
      <c r="A2857" s="246" t="str">
        <f t="shared" si="44"/>
        <v>97562</v>
      </c>
      <c r="B2857" s="362" t="s">
        <v>4728</v>
      </c>
      <c r="C2857" s="362" t="s">
        <v>20789</v>
      </c>
      <c r="D2857" s="362" t="s">
        <v>8471</v>
      </c>
      <c r="E2857" s="363" t="s">
        <v>8082</v>
      </c>
    </row>
    <row r="2858" spans="1:5" x14ac:dyDescent="0.25">
      <c r="A2858" s="246" t="str">
        <f t="shared" si="44"/>
        <v>97564</v>
      </c>
      <c r="B2858" s="362" t="s">
        <v>4729</v>
      </c>
      <c r="C2858" s="362" t="s">
        <v>20790</v>
      </c>
      <c r="D2858" s="362" t="s">
        <v>8471</v>
      </c>
      <c r="E2858" s="363" t="s">
        <v>12607</v>
      </c>
    </row>
    <row r="2859" spans="1:5" x14ac:dyDescent="0.25">
      <c r="A2859" s="246" t="str">
        <f t="shared" si="44"/>
        <v>104395</v>
      </c>
      <c r="B2859" s="362" t="s">
        <v>19389</v>
      </c>
      <c r="C2859" s="362" t="s">
        <v>19390</v>
      </c>
      <c r="D2859" s="362" t="s">
        <v>8471</v>
      </c>
      <c r="E2859" s="363" t="s">
        <v>7831</v>
      </c>
    </row>
    <row r="2860" spans="1:5" x14ac:dyDescent="0.25">
      <c r="A2860" s="246" t="str">
        <f t="shared" si="44"/>
        <v>91924</v>
      </c>
      <c r="B2860" s="362" t="s">
        <v>2379</v>
      </c>
      <c r="C2860" s="362" t="s">
        <v>20364</v>
      </c>
      <c r="D2860" s="362" t="s">
        <v>8399</v>
      </c>
      <c r="E2860" s="363" t="s">
        <v>7862</v>
      </c>
    </row>
    <row r="2861" spans="1:5" x14ac:dyDescent="0.25">
      <c r="A2861" s="246" t="str">
        <f t="shared" si="44"/>
        <v>91925</v>
      </c>
      <c r="B2861" s="362" t="s">
        <v>2380</v>
      </c>
      <c r="C2861" s="362" t="s">
        <v>20365</v>
      </c>
      <c r="D2861" s="362" t="s">
        <v>8399</v>
      </c>
      <c r="E2861" s="363" t="s">
        <v>14111</v>
      </c>
    </row>
    <row r="2862" spans="1:5" x14ac:dyDescent="0.25">
      <c r="A2862" s="246" t="str">
        <f t="shared" si="44"/>
        <v>91926</v>
      </c>
      <c r="B2862" s="362" t="s">
        <v>2381</v>
      </c>
      <c r="C2862" s="362" t="s">
        <v>20366</v>
      </c>
      <c r="D2862" s="362" t="s">
        <v>8399</v>
      </c>
      <c r="E2862" s="363" t="s">
        <v>8048</v>
      </c>
    </row>
    <row r="2863" spans="1:5" x14ac:dyDescent="0.25">
      <c r="A2863" s="246" t="str">
        <f t="shared" si="44"/>
        <v>91927</v>
      </c>
      <c r="B2863" s="362" t="s">
        <v>2382</v>
      </c>
      <c r="C2863" s="362" t="s">
        <v>20367</v>
      </c>
      <c r="D2863" s="362" t="s">
        <v>8399</v>
      </c>
      <c r="E2863" s="363" t="s">
        <v>8490</v>
      </c>
    </row>
    <row r="2864" spans="1:5" x14ac:dyDescent="0.25">
      <c r="A2864" s="246" t="str">
        <f t="shared" si="44"/>
        <v>91928</v>
      </c>
      <c r="B2864" s="362" t="s">
        <v>2383</v>
      </c>
      <c r="C2864" s="362" t="s">
        <v>20368</v>
      </c>
      <c r="D2864" s="362" t="s">
        <v>8399</v>
      </c>
      <c r="E2864" s="363" t="s">
        <v>8086</v>
      </c>
    </row>
    <row r="2865" spans="1:5" x14ac:dyDescent="0.25">
      <c r="A2865" s="246" t="str">
        <f t="shared" si="44"/>
        <v>91929</v>
      </c>
      <c r="B2865" s="362" t="s">
        <v>2384</v>
      </c>
      <c r="C2865" s="362" t="s">
        <v>20369</v>
      </c>
      <c r="D2865" s="362" t="s">
        <v>8399</v>
      </c>
      <c r="E2865" s="363" t="s">
        <v>8016</v>
      </c>
    </row>
    <row r="2866" spans="1:5" x14ac:dyDescent="0.25">
      <c r="A2866" s="246" t="str">
        <f t="shared" si="44"/>
        <v>91930</v>
      </c>
      <c r="B2866" s="362" t="s">
        <v>2385</v>
      </c>
      <c r="C2866" s="362" t="s">
        <v>20370</v>
      </c>
      <c r="D2866" s="362" t="s">
        <v>8399</v>
      </c>
      <c r="E2866" s="363" t="s">
        <v>17088</v>
      </c>
    </row>
    <row r="2867" spans="1:5" x14ac:dyDescent="0.25">
      <c r="A2867" s="246" t="str">
        <f t="shared" si="44"/>
        <v>91931</v>
      </c>
      <c r="B2867" s="362" t="s">
        <v>2386</v>
      </c>
      <c r="C2867" s="362" t="s">
        <v>20371</v>
      </c>
      <c r="D2867" s="362" t="s">
        <v>8399</v>
      </c>
      <c r="E2867" s="363" t="s">
        <v>7995</v>
      </c>
    </row>
    <row r="2868" spans="1:5" x14ac:dyDescent="0.25">
      <c r="A2868" s="246" t="str">
        <f t="shared" si="44"/>
        <v>91932</v>
      </c>
      <c r="B2868" s="362" t="s">
        <v>2387</v>
      </c>
      <c r="C2868" s="362" t="s">
        <v>20373</v>
      </c>
      <c r="D2868" s="362" t="s">
        <v>8399</v>
      </c>
      <c r="E2868" s="363" t="s">
        <v>31082</v>
      </c>
    </row>
    <row r="2869" spans="1:5" x14ac:dyDescent="0.25">
      <c r="A2869" s="246" t="str">
        <f t="shared" si="44"/>
        <v>91933</v>
      </c>
      <c r="B2869" s="362" t="s">
        <v>2388</v>
      </c>
      <c r="C2869" s="362" t="s">
        <v>20374</v>
      </c>
      <c r="D2869" s="362" t="s">
        <v>8399</v>
      </c>
      <c r="E2869" s="363" t="s">
        <v>8004</v>
      </c>
    </row>
    <row r="2870" spans="1:5" x14ac:dyDescent="0.25">
      <c r="A2870" s="246" t="str">
        <f t="shared" si="44"/>
        <v>91934</v>
      </c>
      <c r="B2870" s="362" t="s">
        <v>2389</v>
      </c>
      <c r="C2870" s="362" t="s">
        <v>20375</v>
      </c>
      <c r="D2870" s="362" t="s">
        <v>8399</v>
      </c>
      <c r="E2870" s="363" t="s">
        <v>13580</v>
      </c>
    </row>
    <row r="2871" spans="1:5" x14ac:dyDescent="0.25">
      <c r="A2871" s="246" t="str">
        <f t="shared" si="44"/>
        <v>91935</v>
      </c>
      <c r="B2871" s="362" t="s">
        <v>2390</v>
      </c>
      <c r="C2871" s="362" t="s">
        <v>20376</v>
      </c>
      <c r="D2871" s="362" t="s">
        <v>8399</v>
      </c>
      <c r="E2871" s="363" t="s">
        <v>31083</v>
      </c>
    </row>
    <row r="2872" spans="1:5" x14ac:dyDescent="0.25">
      <c r="A2872" s="246" t="str">
        <f t="shared" si="44"/>
        <v>92979</v>
      </c>
      <c r="B2872" s="362" t="s">
        <v>3142</v>
      </c>
      <c r="C2872" s="362" t="s">
        <v>10246</v>
      </c>
      <c r="D2872" s="362" t="s">
        <v>8399</v>
      </c>
      <c r="E2872" s="363" t="s">
        <v>15613</v>
      </c>
    </row>
    <row r="2873" spans="1:5" x14ac:dyDescent="0.25">
      <c r="A2873" s="246" t="str">
        <f t="shared" si="44"/>
        <v>92980</v>
      </c>
      <c r="B2873" s="362" t="s">
        <v>3143</v>
      </c>
      <c r="C2873" s="362" t="s">
        <v>10247</v>
      </c>
      <c r="D2873" s="362" t="s">
        <v>8399</v>
      </c>
      <c r="E2873" s="363" t="s">
        <v>16110</v>
      </c>
    </row>
    <row r="2874" spans="1:5" x14ac:dyDescent="0.25">
      <c r="A2874" s="246" t="str">
        <f t="shared" si="44"/>
        <v>92981</v>
      </c>
      <c r="B2874" s="362" t="s">
        <v>3144</v>
      </c>
      <c r="C2874" s="362" t="s">
        <v>10248</v>
      </c>
      <c r="D2874" s="362" t="s">
        <v>8399</v>
      </c>
      <c r="E2874" s="363" t="s">
        <v>7828</v>
      </c>
    </row>
    <row r="2875" spans="1:5" x14ac:dyDescent="0.25">
      <c r="A2875" s="246" t="str">
        <f t="shared" si="44"/>
        <v>92982</v>
      </c>
      <c r="B2875" s="362" t="s">
        <v>3145</v>
      </c>
      <c r="C2875" s="362" t="s">
        <v>10249</v>
      </c>
      <c r="D2875" s="362" t="s">
        <v>8399</v>
      </c>
      <c r="E2875" s="363" t="s">
        <v>31084</v>
      </c>
    </row>
    <row r="2876" spans="1:5" x14ac:dyDescent="0.25">
      <c r="A2876" s="246" t="str">
        <f t="shared" si="44"/>
        <v>92984</v>
      </c>
      <c r="B2876" s="362" t="s">
        <v>3146</v>
      </c>
      <c r="C2876" s="362" t="s">
        <v>16045</v>
      </c>
      <c r="D2876" s="362" t="s">
        <v>8399</v>
      </c>
      <c r="E2876" s="363" t="s">
        <v>29956</v>
      </c>
    </row>
    <row r="2877" spans="1:5" x14ac:dyDescent="0.25">
      <c r="A2877" s="246" t="str">
        <f t="shared" si="44"/>
        <v>92986</v>
      </c>
      <c r="B2877" s="362" t="s">
        <v>3147</v>
      </c>
      <c r="C2877" s="362" t="s">
        <v>16046</v>
      </c>
      <c r="D2877" s="362" t="s">
        <v>8399</v>
      </c>
      <c r="E2877" s="363" t="s">
        <v>21369</v>
      </c>
    </row>
    <row r="2878" spans="1:5" x14ac:dyDescent="0.25">
      <c r="A2878" s="246" t="str">
        <f t="shared" si="44"/>
        <v>92988</v>
      </c>
      <c r="B2878" s="362" t="s">
        <v>3148</v>
      </c>
      <c r="C2878" s="362" t="s">
        <v>16047</v>
      </c>
      <c r="D2878" s="362" t="s">
        <v>8399</v>
      </c>
      <c r="E2878" s="363" t="s">
        <v>15035</v>
      </c>
    </row>
    <row r="2879" spans="1:5" x14ac:dyDescent="0.25">
      <c r="A2879" s="246" t="str">
        <f t="shared" si="44"/>
        <v>92990</v>
      </c>
      <c r="B2879" s="362" t="s">
        <v>3149</v>
      </c>
      <c r="C2879" s="362" t="s">
        <v>16048</v>
      </c>
      <c r="D2879" s="362" t="s">
        <v>8399</v>
      </c>
      <c r="E2879" s="363" t="s">
        <v>30456</v>
      </c>
    </row>
    <row r="2880" spans="1:5" x14ac:dyDescent="0.25">
      <c r="A2880" s="246" t="str">
        <f t="shared" si="44"/>
        <v>92992</v>
      </c>
      <c r="B2880" s="362" t="s">
        <v>3150</v>
      </c>
      <c r="C2880" s="362" t="s">
        <v>16049</v>
      </c>
      <c r="D2880" s="362" t="s">
        <v>8399</v>
      </c>
      <c r="E2880" s="363" t="s">
        <v>31085</v>
      </c>
    </row>
    <row r="2881" spans="1:5" x14ac:dyDescent="0.25">
      <c r="A2881" s="246" t="str">
        <f t="shared" si="44"/>
        <v>92994</v>
      </c>
      <c r="B2881" s="362" t="s">
        <v>3151</v>
      </c>
      <c r="C2881" s="362" t="s">
        <v>16050</v>
      </c>
      <c r="D2881" s="362" t="s">
        <v>8399</v>
      </c>
      <c r="E2881" s="363" t="s">
        <v>31086</v>
      </c>
    </row>
    <row r="2882" spans="1:5" x14ac:dyDescent="0.25">
      <c r="A2882" s="246" t="str">
        <f t="shared" si="44"/>
        <v>92996</v>
      </c>
      <c r="B2882" s="362" t="s">
        <v>3152</v>
      </c>
      <c r="C2882" s="362" t="s">
        <v>16051</v>
      </c>
      <c r="D2882" s="362" t="s">
        <v>8399</v>
      </c>
      <c r="E2882" s="363" t="s">
        <v>31087</v>
      </c>
    </row>
    <row r="2883" spans="1:5" x14ac:dyDescent="0.25">
      <c r="A2883" s="246" t="str">
        <f t="shared" ref="A2883:A2946" si="45">B2883</f>
        <v>92998</v>
      </c>
      <c r="B2883" s="362" t="s">
        <v>3153</v>
      </c>
      <c r="C2883" s="362" t="s">
        <v>16052</v>
      </c>
      <c r="D2883" s="362" t="s">
        <v>8399</v>
      </c>
      <c r="E2883" s="363" t="s">
        <v>31088</v>
      </c>
    </row>
    <row r="2884" spans="1:5" x14ac:dyDescent="0.25">
      <c r="A2884" s="246" t="str">
        <f t="shared" si="45"/>
        <v>93000</v>
      </c>
      <c r="B2884" s="362" t="s">
        <v>3154</v>
      </c>
      <c r="C2884" s="362" t="s">
        <v>16053</v>
      </c>
      <c r="D2884" s="362" t="s">
        <v>8399</v>
      </c>
      <c r="E2884" s="363" t="s">
        <v>31089</v>
      </c>
    </row>
    <row r="2885" spans="1:5" x14ac:dyDescent="0.25">
      <c r="A2885" s="246" t="str">
        <f t="shared" si="45"/>
        <v>93002</v>
      </c>
      <c r="B2885" s="362" t="s">
        <v>3155</v>
      </c>
      <c r="C2885" s="362" t="s">
        <v>16054</v>
      </c>
      <c r="D2885" s="362" t="s">
        <v>8399</v>
      </c>
      <c r="E2885" s="363" t="s">
        <v>31090</v>
      </c>
    </row>
    <row r="2886" spans="1:5" x14ac:dyDescent="0.25">
      <c r="A2886" s="246" t="str">
        <f t="shared" si="45"/>
        <v>101884</v>
      </c>
      <c r="B2886" s="362" t="s">
        <v>7542</v>
      </c>
      <c r="C2886" s="362" t="s">
        <v>10250</v>
      </c>
      <c r="D2886" s="362" t="s">
        <v>8399</v>
      </c>
      <c r="E2886" s="363" t="s">
        <v>8036</v>
      </c>
    </row>
    <row r="2887" spans="1:5" x14ac:dyDescent="0.25">
      <c r="A2887" s="246" t="str">
        <f t="shared" si="45"/>
        <v>101885</v>
      </c>
      <c r="B2887" s="362" t="s">
        <v>7543</v>
      </c>
      <c r="C2887" s="362" t="s">
        <v>10251</v>
      </c>
      <c r="D2887" s="362" t="s">
        <v>8399</v>
      </c>
      <c r="E2887" s="363" t="s">
        <v>12623</v>
      </c>
    </row>
    <row r="2888" spans="1:5" x14ac:dyDescent="0.25">
      <c r="A2888" s="246" t="str">
        <f t="shared" si="45"/>
        <v>101886</v>
      </c>
      <c r="B2888" s="362" t="s">
        <v>7544</v>
      </c>
      <c r="C2888" s="362" t="s">
        <v>10252</v>
      </c>
      <c r="D2888" s="362" t="s">
        <v>8399</v>
      </c>
      <c r="E2888" s="363" t="s">
        <v>8335</v>
      </c>
    </row>
    <row r="2889" spans="1:5" x14ac:dyDescent="0.25">
      <c r="A2889" s="246" t="str">
        <f t="shared" si="45"/>
        <v>101887</v>
      </c>
      <c r="B2889" s="362" t="s">
        <v>7545</v>
      </c>
      <c r="C2889" s="362" t="s">
        <v>10253</v>
      </c>
      <c r="D2889" s="362" t="s">
        <v>8399</v>
      </c>
      <c r="E2889" s="363" t="s">
        <v>20222</v>
      </c>
    </row>
    <row r="2890" spans="1:5" x14ac:dyDescent="0.25">
      <c r="A2890" s="246" t="str">
        <f t="shared" si="45"/>
        <v>101888</v>
      </c>
      <c r="B2890" s="362" t="s">
        <v>7546</v>
      </c>
      <c r="C2890" s="362" t="s">
        <v>10254</v>
      </c>
      <c r="D2890" s="362" t="s">
        <v>8399</v>
      </c>
      <c r="E2890" s="363" t="s">
        <v>16033</v>
      </c>
    </row>
    <row r="2891" spans="1:5" x14ac:dyDescent="0.25">
      <c r="A2891" s="246" t="str">
        <f t="shared" si="45"/>
        <v>101889</v>
      </c>
      <c r="B2891" s="362" t="s">
        <v>7547</v>
      </c>
      <c r="C2891" s="362" t="s">
        <v>10255</v>
      </c>
      <c r="D2891" s="362" t="s">
        <v>8399</v>
      </c>
      <c r="E2891" s="363" t="s">
        <v>21434</v>
      </c>
    </row>
    <row r="2892" spans="1:5" x14ac:dyDescent="0.25">
      <c r="A2892" s="246" t="str">
        <f t="shared" si="45"/>
        <v>91936</v>
      </c>
      <c r="B2892" s="362" t="s">
        <v>2391</v>
      </c>
      <c r="C2892" s="362" t="s">
        <v>20377</v>
      </c>
      <c r="D2892" s="362" t="s">
        <v>8471</v>
      </c>
      <c r="E2892" s="363" t="s">
        <v>12943</v>
      </c>
    </row>
    <row r="2893" spans="1:5" x14ac:dyDescent="0.25">
      <c r="A2893" s="246" t="str">
        <f t="shared" si="45"/>
        <v>91937</v>
      </c>
      <c r="B2893" s="362" t="s">
        <v>2392</v>
      </c>
      <c r="C2893" s="362" t="s">
        <v>20378</v>
      </c>
      <c r="D2893" s="362" t="s">
        <v>8471</v>
      </c>
      <c r="E2893" s="363" t="s">
        <v>12793</v>
      </c>
    </row>
    <row r="2894" spans="1:5" x14ac:dyDescent="0.25">
      <c r="A2894" s="246" t="str">
        <f t="shared" si="45"/>
        <v>91939</v>
      </c>
      <c r="B2894" s="362" t="s">
        <v>2393</v>
      </c>
      <c r="C2894" s="362" t="s">
        <v>20379</v>
      </c>
      <c r="D2894" s="362" t="s">
        <v>8471</v>
      </c>
      <c r="E2894" s="363" t="s">
        <v>14150</v>
      </c>
    </row>
    <row r="2895" spans="1:5" x14ac:dyDescent="0.25">
      <c r="A2895" s="246" t="str">
        <f t="shared" si="45"/>
        <v>91940</v>
      </c>
      <c r="B2895" s="362" t="s">
        <v>2394</v>
      </c>
      <c r="C2895" s="362" t="s">
        <v>20380</v>
      </c>
      <c r="D2895" s="362" t="s">
        <v>8471</v>
      </c>
      <c r="E2895" s="363" t="s">
        <v>8075</v>
      </c>
    </row>
    <row r="2896" spans="1:5" x14ac:dyDescent="0.25">
      <c r="A2896" s="246" t="str">
        <f t="shared" si="45"/>
        <v>91941</v>
      </c>
      <c r="B2896" s="362" t="s">
        <v>2395</v>
      </c>
      <c r="C2896" s="362" t="s">
        <v>20381</v>
      </c>
      <c r="D2896" s="362" t="s">
        <v>8471</v>
      </c>
      <c r="E2896" s="363" t="s">
        <v>13546</v>
      </c>
    </row>
    <row r="2897" spans="1:5" x14ac:dyDescent="0.25">
      <c r="A2897" s="246" t="str">
        <f t="shared" si="45"/>
        <v>91942</v>
      </c>
      <c r="B2897" s="362" t="s">
        <v>2396</v>
      </c>
      <c r="C2897" s="362" t="s">
        <v>20382</v>
      </c>
      <c r="D2897" s="362" t="s">
        <v>8471</v>
      </c>
      <c r="E2897" s="363" t="s">
        <v>16059</v>
      </c>
    </row>
    <row r="2898" spans="1:5" x14ac:dyDescent="0.25">
      <c r="A2898" s="246" t="str">
        <f t="shared" si="45"/>
        <v>91943</v>
      </c>
      <c r="B2898" s="362" t="s">
        <v>2397</v>
      </c>
      <c r="C2898" s="362" t="s">
        <v>20383</v>
      </c>
      <c r="D2898" s="362" t="s">
        <v>8471</v>
      </c>
      <c r="E2898" s="363" t="s">
        <v>15057</v>
      </c>
    </row>
    <row r="2899" spans="1:5" x14ac:dyDescent="0.25">
      <c r="A2899" s="246" t="str">
        <f t="shared" si="45"/>
        <v>91944</v>
      </c>
      <c r="B2899" s="362" t="s">
        <v>2398</v>
      </c>
      <c r="C2899" s="362" t="s">
        <v>20384</v>
      </c>
      <c r="D2899" s="362" t="s">
        <v>8471</v>
      </c>
      <c r="E2899" s="363" t="s">
        <v>8072</v>
      </c>
    </row>
    <row r="2900" spans="1:5" x14ac:dyDescent="0.25">
      <c r="A2900" s="246" t="str">
        <f t="shared" si="45"/>
        <v>92865</v>
      </c>
      <c r="B2900" s="362" t="s">
        <v>3044</v>
      </c>
      <c r="C2900" s="362" t="s">
        <v>20544</v>
      </c>
      <c r="D2900" s="362" t="s">
        <v>8471</v>
      </c>
      <c r="E2900" s="363" t="s">
        <v>11919</v>
      </c>
    </row>
    <row r="2901" spans="1:5" x14ac:dyDescent="0.25">
      <c r="A2901" s="246" t="str">
        <f t="shared" si="45"/>
        <v>92866</v>
      </c>
      <c r="B2901" s="362" t="s">
        <v>3045</v>
      </c>
      <c r="C2901" s="362" t="s">
        <v>20546</v>
      </c>
      <c r="D2901" s="362" t="s">
        <v>8471</v>
      </c>
      <c r="E2901" s="363" t="s">
        <v>13351</v>
      </c>
    </row>
    <row r="2902" spans="1:5" x14ac:dyDescent="0.25">
      <c r="A2902" s="246" t="str">
        <f t="shared" si="45"/>
        <v>92867</v>
      </c>
      <c r="B2902" s="362" t="s">
        <v>3046</v>
      </c>
      <c r="C2902" s="362" t="s">
        <v>20547</v>
      </c>
      <c r="D2902" s="362" t="s">
        <v>8471</v>
      </c>
      <c r="E2902" s="363" t="s">
        <v>31091</v>
      </c>
    </row>
    <row r="2903" spans="1:5" x14ac:dyDescent="0.25">
      <c r="A2903" s="246" t="str">
        <f t="shared" si="45"/>
        <v>92868</v>
      </c>
      <c r="B2903" s="362" t="s">
        <v>3047</v>
      </c>
      <c r="C2903" s="362" t="s">
        <v>20548</v>
      </c>
      <c r="D2903" s="362" t="s">
        <v>8471</v>
      </c>
      <c r="E2903" s="363" t="s">
        <v>8173</v>
      </c>
    </row>
    <row r="2904" spans="1:5" x14ac:dyDescent="0.25">
      <c r="A2904" s="246" t="str">
        <f t="shared" si="45"/>
        <v>92869</v>
      </c>
      <c r="B2904" s="362" t="s">
        <v>3048</v>
      </c>
      <c r="C2904" s="362" t="s">
        <v>20549</v>
      </c>
      <c r="D2904" s="362" t="s">
        <v>8471</v>
      </c>
      <c r="E2904" s="363" t="s">
        <v>7981</v>
      </c>
    </row>
    <row r="2905" spans="1:5" x14ac:dyDescent="0.25">
      <c r="A2905" s="246" t="str">
        <f t="shared" si="45"/>
        <v>92870</v>
      </c>
      <c r="B2905" s="362" t="s">
        <v>3049</v>
      </c>
      <c r="C2905" s="362" t="s">
        <v>20550</v>
      </c>
      <c r="D2905" s="362" t="s">
        <v>8471</v>
      </c>
      <c r="E2905" s="363" t="s">
        <v>20856</v>
      </c>
    </row>
    <row r="2906" spans="1:5" x14ac:dyDescent="0.25">
      <c r="A2906" s="246" t="str">
        <f t="shared" si="45"/>
        <v>92871</v>
      </c>
      <c r="B2906" s="362" t="s">
        <v>3050</v>
      </c>
      <c r="C2906" s="362" t="s">
        <v>20551</v>
      </c>
      <c r="D2906" s="362" t="s">
        <v>8471</v>
      </c>
      <c r="E2906" s="363" t="s">
        <v>7946</v>
      </c>
    </row>
    <row r="2907" spans="1:5" x14ac:dyDescent="0.25">
      <c r="A2907" s="246" t="str">
        <f t="shared" si="45"/>
        <v>92872</v>
      </c>
      <c r="B2907" s="362" t="s">
        <v>3051</v>
      </c>
      <c r="C2907" s="362" t="s">
        <v>20552</v>
      </c>
      <c r="D2907" s="362" t="s">
        <v>8471</v>
      </c>
      <c r="E2907" s="363" t="s">
        <v>7890</v>
      </c>
    </row>
    <row r="2908" spans="1:5" x14ac:dyDescent="0.25">
      <c r="A2908" s="246" t="str">
        <f t="shared" si="45"/>
        <v>95777</v>
      </c>
      <c r="B2908" s="362" t="s">
        <v>4062</v>
      </c>
      <c r="C2908" s="362" t="s">
        <v>18010</v>
      </c>
      <c r="D2908" s="362" t="s">
        <v>8471</v>
      </c>
      <c r="E2908" s="363" t="s">
        <v>12980</v>
      </c>
    </row>
    <row r="2909" spans="1:5" x14ac:dyDescent="0.25">
      <c r="A2909" s="246" t="str">
        <f t="shared" si="45"/>
        <v>95778</v>
      </c>
      <c r="B2909" s="362" t="s">
        <v>4063</v>
      </c>
      <c r="C2909" s="362" t="s">
        <v>18011</v>
      </c>
      <c r="D2909" s="362" t="s">
        <v>8471</v>
      </c>
      <c r="E2909" s="363" t="s">
        <v>11297</v>
      </c>
    </row>
    <row r="2910" spans="1:5" x14ac:dyDescent="0.25">
      <c r="A2910" s="246" t="str">
        <f t="shared" si="45"/>
        <v>95779</v>
      </c>
      <c r="B2910" s="362" t="s">
        <v>4064</v>
      </c>
      <c r="C2910" s="362" t="s">
        <v>18012</v>
      </c>
      <c r="D2910" s="362" t="s">
        <v>8471</v>
      </c>
      <c r="E2910" s="363" t="s">
        <v>15541</v>
      </c>
    </row>
    <row r="2911" spans="1:5" x14ac:dyDescent="0.25">
      <c r="A2911" s="246" t="str">
        <f t="shared" si="45"/>
        <v>95780</v>
      </c>
      <c r="B2911" s="362" t="s">
        <v>4065</v>
      </c>
      <c r="C2911" s="362" t="s">
        <v>18013</v>
      </c>
      <c r="D2911" s="362" t="s">
        <v>8471</v>
      </c>
      <c r="E2911" s="363" t="s">
        <v>16582</v>
      </c>
    </row>
    <row r="2912" spans="1:5" x14ac:dyDescent="0.25">
      <c r="A2912" s="246" t="str">
        <f t="shared" si="45"/>
        <v>95781</v>
      </c>
      <c r="B2912" s="362" t="s">
        <v>4066</v>
      </c>
      <c r="C2912" s="362" t="s">
        <v>18014</v>
      </c>
      <c r="D2912" s="362" t="s">
        <v>8471</v>
      </c>
      <c r="E2912" s="363" t="s">
        <v>22867</v>
      </c>
    </row>
    <row r="2913" spans="1:5" x14ac:dyDescent="0.25">
      <c r="A2913" s="246" t="str">
        <f t="shared" si="45"/>
        <v>95782</v>
      </c>
      <c r="B2913" s="362" t="s">
        <v>4067</v>
      </c>
      <c r="C2913" s="362" t="s">
        <v>18015</v>
      </c>
      <c r="D2913" s="362" t="s">
        <v>8471</v>
      </c>
      <c r="E2913" s="363" t="s">
        <v>16663</v>
      </c>
    </row>
    <row r="2914" spans="1:5" x14ac:dyDescent="0.25">
      <c r="A2914" s="246" t="str">
        <f t="shared" si="45"/>
        <v>95785</v>
      </c>
      <c r="B2914" s="362" t="s">
        <v>4068</v>
      </c>
      <c r="C2914" s="362" t="s">
        <v>18016</v>
      </c>
      <c r="D2914" s="362" t="s">
        <v>8471</v>
      </c>
      <c r="E2914" s="363" t="s">
        <v>19952</v>
      </c>
    </row>
    <row r="2915" spans="1:5" x14ac:dyDescent="0.25">
      <c r="A2915" s="246" t="str">
        <f t="shared" si="45"/>
        <v>95787</v>
      </c>
      <c r="B2915" s="362" t="s">
        <v>4069</v>
      </c>
      <c r="C2915" s="362" t="s">
        <v>18017</v>
      </c>
      <c r="D2915" s="362" t="s">
        <v>8471</v>
      </c>
      <c r="E2915" s="363" t="s">
        <v>8227</v>
      </c>
    </row>
    <row r="2916" spans="1:5" x14ac:dyDescent="0.25">
      <c r="A2916" s="246" t="str">
        <f t="shared" si="45"/>
        <v>95789</v>
      </c>
      <c r="B2916" s="362" t="s">
        <v>4070</v>
      </c>
      <c r="C2916" s="362" t="s">
        <v>18018</v>
      </c>
      <c r="D2916" s="362" t="s">
        <v>8471</v>
      </c>
      <c r="E2916" s="363" t="s">
        <v>31092</v>
      </c>
    </row>
    <row r="2917" spans="1:5" x14ac:dyDescent="0.25">
      <c r="A2917" s="246" t="str">
        <f t="shared" si="45"/>
        <v>95791</v>
      </c>
      <c r="B2917" s="362" t="s">
        <v>4071</v>
      </c>
      <c r="C2917" s="362" t="s">
        <v>18019</v>
      </c>
      <c r="D2917" s="362" t="s">
        <v>8471</v>
      </c>
      <c r="E2917" s="363" t="s">
        <v>28532</v>
      </c>
    </row>
    <row r="2918" spans="1:5" x14ac:dyDescent="0.25">
      <c r="A2918" s="246" t="str">
        <f t="shared" si="45"/>
        <v>95795</v>
      </c>
      <c r="B2918" s="362" t="s">
        <v>4072</v>
      </c>
      <c r="C2918" s="362" t="s">
        <v>18020</v>
      </c>
      <c r="D2918" s="362" t="s">
        <v>8471</v>
      </c>
      <c r="E2918" s="363" t="s">
        <v>24756</v>
      </c>
    </row>
    <row r="2919" spans="1:5" x14ac:dyDescent="0.25">
      <c r="A2919" s="246" t="str">
        <f t="shared" si="45"/>
        <v>95796</v>
      </c>
      <c r="B2919" s="362" t="s">
        <v>4073</v>
      </c>
      <c r="C2919" s="362" t="s">
        <v>18022</v>
      </c>
      <c r="D2919" s="362" t="s">
        <v>8471</v>
      </c>
      <c r="E2919" s="363" t="s">
        <v>13591</v>
      </c>
    </row>
    <row r="2920" spans="1:5" x14ac:dyDescent="0.25">
      <c r="A2920" s="246" t="str">
        <f t="shared" si="45"/>
        <v>95797</v>
      </c>
      <c r="B2920" s="362" t="s">
        <v>4074</v>
      </c>
      <c r="C2920" s="362" t="s">
        <v>18024</v>
      </c>
      <c r="D2920" s="362" t="s">
        <v>8471</v>
      </c>
      <c r="E2920" s="363" t="s">
        <v>31093</v>
      </c>
    </row>
    <row r="2921" spans="1:5" x14ac:dyDescent="0.25">
      <c r="A2921" s="246" t="str">
        <f t="shared" si="45"/>
        <v>95801</v>
      </c>
      <c r="B2921" s="362" t="s">
        <v>4075</v>
      </c>
      <c r="C2921" s="362" t="s">
        <v>18025</v>
      </c>
      <c r="D2921" s="362" t="s">
        <v>8471</v>
      </c>
      <c r="E2921" s="363" t="s">
        <v>31092</v>
      </c>
    </row>
    <row r="2922" spans="1:5" x14ac:dyDescent="0.25">
      <c r="A2922" s="246" t="str">
        <f t="shared" si="45"/>
        <v>95802</v>
      </c>
      <c r="B2922" s="362" t="s">
        <v>4076</v>
      </c>
      <c r="C2922" s="362" t="s">
        <v>18026</v>
      </c>
      <c r="D2922" s="362" t="s">
        <v>8471</v>
      </c>
      <c r="E2922" s="363" t="s">
        <v>15115</v>
      </c>
    </row>
    <row r="2923" spans="1:5" x14ac:dyDescent="0.25">
      <c r="A2923" s="246" t="str">
        <f t="shared" si="45"/>
        <v>95803</v>
      </c>
      <c r="B2923" s="362" t="s">
        <v>4077</v>
      </c>
      <c r="C2923" s="362" t="s">
        <v>18027</v>
      </c>
      <c r="D2923" s="362" t="s">
        <v>8471</v>
      </c>
      <c r="E2923" s="363" t="s">
        <v>20583</v>
      </c>
    </row>
    <row r="2924" spans="1:5" x14ac:dyDescent="0.25">
      <c r="A2924" s="246" t="str">
        <f t="shared" si="45"/>
        <v>95804</v>
      </c>
      <c r="B2924" s="362" t="s">
        <v>4078</v>
      </c>
      <c r="C2924" s="362" t="s">
        <v>18028</v>
      </c>
      <c r="D2924" s="362" t="s">
        <v>8471</v>
      </c>
      <c r="E2924" s="363" t="s">
        <v>11405</v>
      </c>
    </row>
    <row r="2925" spans="1:5" x14ac:dyDescent="0.25">
      <c r="A2925" s="246" t="str">
        <f t="shared" si="45"/>
        <v>95805</v>
      </c>
      <c r="B2925" s="362" t="s">
        <v>4079</v>
      </c>
      <c r="C2925" s="362" t="s">
        <v>18029</v>
      </c>
      <c r="D2925" s="362" t="s">
        <v>8471</v>
      </c>
      <c r="E2925" s="363" t="s">
        <v>13251</v>
      </c>
    </row>
    <row r="2926" spans="1:5" x14ac:dyDescent="0.25">
      <c r="A2926" s="246" t="str">
        <f t="shared" si="45"/>
        <v>95806</v>
      </c>
      <c r="B2926" s="362" t="s">
        <v>4080</v>
      </c>
      <c r="C2926" s="362" t="s">
        <v>18030</v>
      </c>
      <c r="D2926" s="362" t="s">
        <v>8471</v>
      </c>
      <c r="E2926" s="363" t="s">
        <v>20201</v>
      </c>
    </row>
    <row r="2927" spans="1:5" x14ac:dyDescent="0.25">
      <c r="A2927" s="246" t="str">
        <f t="shared" si="45"/>
        <v>95807</v>
      </c>
      <c r="B2927" s="362" t="s">
        <v>4081</v>
      </c>
      <c r="C2927" s="362" t="s">
        <v>18031</v>
      </c>
      <c r="D2927" s="362" t="s">
        <v>8471</v>
      </c>
      <c r="E2927" s="363" t="s">
        <v>14192</v>
      </c>
    </row>
    <row r="2928" spans="1:5" x14ac:dyDescent="0.25">
      <c r="A2928" s="246" t="str">
        <f t="shared" si="45"/>
        <v>95808</v>
      </c>
      <c r="B2928" s="362" t="s">
        <v>4082</v>
      </c>
      <c r="C2928" s="362" t="s">
        <v>18032</v>
      </c>
      <c r="D2928" s="362" t="s">
        <v>8471</v>
      </c>
      <c r="E2928" s="363" t="s">
        <v>13341</v>
      </c>
    </row>
    <row r="2929" spans="1:5" x14ac:dyDescent="0.25">
      <c r="A2929" s="246" t="str">
        <f t="shared" si="45"/>
        <v>95809</v>
      </c>
      <c r="B2929" s="362" t="s">
        <v>4083</v>
      </c>
      <c r="C2929" s="362" t="s">
        <v>18033</v>
      </c>
      <c r="D2929" s="362" t="s">
        <v>8471</v>
      </c>
      <c r="E2929" s="363" t="s">
        <v>15458</v>
      </c>
    </row>
    <row r="2930" spans="1:5" x14ac:dyDescent="0.25">
      <c r="A2930" s="246" t="str">
        <f t="shared" si="45"/>
        <v>95810</v>
      </c>
      <c r="B2930" s="362" t="s">
        <v>4084</v>
      </c>
      <c r="C2930" s="362" t="s">
        <v>18034</v>
      </c>
      <c r="D2930" s="362" t="s">
        <v>8471</v>
      </c>
      <c r="E2930" s="363" t="s">
        <v>31094</v>
      </c>
    </row>
    <row r="2931" spans="1:5" x14ac:dyDescent="0.25">
      <c r="A2931" s="246" t="str">
        <f t="shared" si="45"/>
        <v>95811</v>
      </c>
      <c r="B2931" s="362" t="s">
        <v>4085</v>
      </c>
      <c r="C2931" s="362" t="s">
        <v>18035</v>
      </c>
      <c r="D2931" s="362" t="s">
        <v>8471</v>
      </c>
      <c r="E2931" s="363" t="s">
        <v>20267</v>
      </c>
    </row>
    <row r="2932" spans="1:5" x14ac:dyDescent="0.25">
      <c r="A2932" s="246" t="str">
        <f t="shared" si="45"/>
        <v>95812</v>
      </c>
      <c r="B2932" s="362" t="s">
        <v>4086</v>
      </c>
      <c r="C2932" s="362" t="s">
        <v>18036</v>
      </c>
      <c r="D2932" s="362" t="s">
        <v>8471</v>
      </c>
      <c r="E2932" s="363" t="s">
        <v>8246</v>
      </c>
    </row>
    <row r="2933" spans="1:5" x14ac:dyDescent="0.25">
      <c r="A2933" s="246" t="str">
        <f t="shared" si="45"/>
        <v>95813</v>
      </c>
      <c r="B2933" s="362" t="s">
        <v>4087</v>
      </c>
      <c r="C2933" s="362" t="s">
        <v>18037</v>
      </c>
      <c r="D2933" s="362" t="s">
        <v>8471</v>
      </c>
      <c r="E2933" s="363" t="s">
        <v>8606</v>
      </c>
    </row>
    <row r="2934" spans="1:5" x14ac:dyDescent="0.25">
      <c r="A2934" s="246" t="str">
        <f t="shared" si="45"/>
        <v>95814</v>
      </c>
      <c r="B2934" s="362" t="s">
        <v>4088</v>
      </c>
      <c r="C2934" s="362" t="s">
        <v>18038</v>
      </c>
      <c r="D2934" s="362" t="s">
        <v>8471</v>
      </c>
      <c r="E2934" s="363" t="s">
        <v>8010</v>
      </c>
    </row>
    <row r="2935" spans="1:5" x14ac:dyDescent="0.25">
      <c r="A2935" s="246" t="str">
        <f t="shared" si="45"/>
        <v>95815</v>
      </c>
      <c r="B2935" s="362" t="s">
        <v>4089</v>
      </c>
      <c r="C2935" s="362" t="s">
        <v>18039</v>
      </c>
      <c r="D2935" s="362" t="s">
        <v>8471</v>
      </c>
      <c r="E2935" s="363" t="s">
        <v>31095</v>
      </c>
    </row>
    <row r="2936" spans="1:5" x14ac:dyDescent="0.25">
      <c r="A2936" s="246" t="str">
        <f t="shared" si="45"/>
        <v>95816</v>
      </c>
      <c r="B2936" s="362" t="s">
        <v>4090</v>
      </c>
      <c r="C2936" s="362" t="s">
        <v>18040</v>
      </c>
      <c r="D2936" s="362" t="s">
        <v>8471</v>
      </c>
      <c r="E2936" s="363" t="s">
        <v>14899</v>
      </c>
    </row>
    <row r="2937" spans="1:5" x14ac:dyDescent="0.25">
      <c r="A2937" s="246" t="str">
        <f t="shared" si="45"/>
        <v>95817</v>
      </c>
      <c r="B2937" s="362" t="s">
        <v>4091</v>
      </c>
      <c r="C2937" s="362" t="s">
        <v>18042</v>
      </c>
      <c r="D2937" s="362" t="s">
        <v>8471</v>
      </c>
      <c r="E2937" s="363" t="s">
        <v>31096</v>
      </c>
    </row>
    <row r="2938" spans="1:5" x14ac:dyDescent="0.25">
      <c r="A2938" s="246" t="str">
        <f t="shared" si="45"/>
        <v>95818</v>
      </c>
      <c r="B2938" s="362" t="s">
        <v>4092</v>
      </c>
      <c r="C2938" s="362" t="s">
        <v>18043</v>
      </c>
      <c r="D2938" s="362" t="s">
        <v>8471</v>
      </c>
      <c r="E2938" s="363" t="s">
        <v>20454</v>
      </c>
    </row>
    <row r="2939" spans="1:5" x14ac:dyDescent="0.25">
      <c r="A2939" s="246" t="str">
        <f t="shared" si="45"/>
        <v>97881</v>
      </c>
      <c r="B2939" s="362" t="s">
        <v>7505</v>
      </c>
      <c r="C2939" s="362" t="s">
        <v>10257</v>
      </c>
      <c r="D2939" s="362" t="s">
        <v>8471</v>
      </c>
      <c r="E2939" s="363" t="s">
        <v>31097</v>
      </c>
    </row>
    <row r="2940" spans="1:5" x14ac:dyDescent="0.25">
      <c r="A2940" s="246" t="str">
        <f t="shared" si="45"/>
        <v>97882</v>
      </c>
      <c r="B2940" s="362" t="s">
        <v>7506</v>
      </c>
      <c r="C2940" s="362" t="s">
        <v>10258</v>
      </c>
      <c r="D2940" s="362" t="s">
        <v>8471</v>
      </c>
      <c r="E2940" s="363" t="s">
        <v>31098</v>
      </c>
    </row>
    <row r="2941" spans="1:5" x14ac:dyDescent="0.25">
      <c r="A2941" s="246" t="str">
        <f t="shared" si="45"/>
        <v>97883</v>
      </c>
      <c r="B2941" s="362" t="s">
        <v>7507</v>
      </c>
      <c r="C2941" s="362" t="s">
        <v>10259</v>
      </c>
      <c r="D2941" s="362" t="s">
        <v>8471</v>
      </c>
      <c r="E2941" s="363" t="s">
        <v>31099</v>
      </c>
    </row>
    <row r="2942" spans="1:5" x14ac:dyDescent="0.25">
      <c r="A2942" s="246" t="str">
        <f t="shared" si="45"/>
        <v>97884</v>
      </c>
      <c r="B2942" s="362" t="s">
        <v>7508</v>
      </c>
      <c r="C2942" s="362" t="s">
        <v>10260</v>
      </c>
      <c r="D2942" s="362" t="s">
        <v>8471</v>
      </c>
      <c r="E2942" s="363" t="s">
        <v>31100</v>
      </c>
    </row>
    <row r="2943" spans="1:5" x14ac:dyDescent="0.25">
      <c r="A2943" s="246" t="str">
        <f t="shared" si="45"/>
        <v>97885</v>
      </c>
      <c r="B2943" s="362" t="s">
        <v>7509</v>
      </c>
      <c r="C2943" s="362" t="s">
        <v>10261</v>
      </c>
      <c r="D2943" s="362" t="s">
        <v>8471</v>
      </c>
      <c r="E2943" s="363" t="s">
        <v>31101</v>
      </c>
    </row>
    <row r="2944" spans="1:5" x14ac:dyDescent="0.25">
      <c r="A2944" s="246" t="str">
        <f t="shared" si="45"/>
        <v>97886</v>
      </c>
      <c r="B2944" s="362" t="s">
        <v>4818</v>
      </c>
      <c r="C2944" s="362" t="s">
        <v>10262</v>
      </c>
      <c r="D2944" s="362" t="s">
        <v>8471</v>
      </c>
      <c r="E2944" s="363" t="s">
        <v>20802</v>
      </c>
    </row>
    <row r="2945" spans="1:5" x14ac:dyDescent="0.25">
      <c r="A2945" s="246" t="str">
        <f t="shared" si="45"/>
        <v>97887</v>
      </c>
      <c r="B2945" s="362" t="s">
        <v>4819</v>
      </c>
      <c r="C2945" s="362" t="s">
        <v>10263</v>
      </c>
      <c r="D2945" s="362" t="s">
        <v>8471</v>
      </c>
      <c r="E2945" s="363" t="s">
        <v>31102</v>
      </c>
    </row>
    <row r="2946" spans="1:5" x14ac:dyDescent="0.25">
      <c r="A2946" s="246" t="str">
        <f t="shared" si="45"/>
        <v>97888</v>
      </c>
      <c r="B2946" s="362" t="s">
        <v>4820</v>
      </c>
      <c r="C2946" s="362" t="s">
        <v>10264</v>
      </c>
      <c r="D2946" s="362" t="s">
        <v>8471</v>
      </c>
      <c r="E2946" s="363" t="s">
        <v>31103</v>
      </c>
    </row>
    <row r="2947" spans="1:5" x14ac:dyDescent="0.25">
      <c r="A2947" s="246" t="str">
        <f t="shared" ref="A2947:A3010" si="46">B2947</f>
        <v>97889</v>
      </c>
      <c r="B2947" s="362" t="s">
        <v>4821</v>
      </c>
      <c r="C2947" s="362" t="s">
        <v>10265</v>
      </c>
      <c r="D2947" s="362" t="s">
        <v>8471</v>
      </c>
      <c r="E2947" s="363" t="s">
        <v>31104</v>
      </c>
    </row>
    <row r="2948" spans="1:5" x14ac:dyDescent="0.25">
      <c r="A2948" s="246" t="str">
        <f t="shared" si="46"/>
        <v>97890</v>
      </c>
      <c r="B2948" s="362" t="s">
        <v>4822</v>
      </c>
      <c r="C2948" s="362" t="s">
        <v>10266</v>
      </c>
      <c r="D2948" s="362" t="s">
        <v>8471</v>
      </c>
      <c r="E2948" s="363" t="s">
        <v>31105</v>
      </c>
    </row>
    <row r="2949" spans="1:5" x14ac:dyDescent="0.25">
      <c r="A2949" s="246" t="str">
        <f t="shared" si="46"/>
        <v>97891</v>
      </c>
      <c r="B2949" s="362" t="s">
        <v>4823</v>
      </c>
      <c r="C2949" s="362" t="s">
        <v>10267</v>
      </c>
      <c r="D2949" s="362" t="s">
        <v>8471</v>
      </c>
      <c r="E2949" s="363" t="s">
        <v>31106</v>
      </c>
    </row>
    <row r="2950" spans="1:5" x14ac:dyDescent="0.25">
      <c r="A2950" s="246" t="str">
        <f t="shared" si="46"/>
        <v>97892</v>
      </c>
      <c r="B2950" s="362" t="s">
        <v>4824</v>
      </c>
      <c r="C2950" s="362" t="s">
        <v>10268</v>
      </c>
      <c r="D2950" s="362" t="s">
        <v>8471</v>
      </c>
      <c r="E2950" s="363" t="s">
        <v>31107</v>
      </c>
    </row>
    <row r="2951" spans="1:5" x14ac:dyDescent="0.25">
      <c r="A2951" s="246" t="str">
        <f t="shared" si="46"/>
        <v>97893</v>
      </c>
      <c r="B2951" s="362" t="s">
        <v>4825</v>
      </c>
      <c r="C2951" s="362" t="s">
        <v>10269</v>
      </c>
      <c r="D2951" s="362" t="s">
        <v>8471</v>
      </c>
      <c r="E2951" s="363" t="s">
        <v>31108</v>
      </c>
    </row>
    <row r="2952" spans="1:5" x14ac:dyDescent="0.25">
      <c r="A2952" s="246" t="str">
        <f t="shared" si="46"/>
        <v>97894</v>
      </c>
      <c r="B2952" s="362" t="s">
        <v>4826</v>
      </c>
      <c r="C2952" s="362" t="s">
        <v>10270</v>
      </c>
      <c r="D2952" s="362" t="s">
        <v>8471</v>
      </c>
      <c r="E2952" s="363" t="s">
        <v>31109</v>
      </c>
    </row>
    <row r="2953" spans="1:5" x14ac:dyDescent="0.25">
      <c r="A2953" s="246" t="str">
        <f t="shared" si="46"/>
        <v>104396</v>
      </c>
      <c r="B2953" s="362" t="s">
        <v>19391</v>
      </c>
      <c r="C2953" s="362" t="s">
        <v>19392</v>
      </c>
      <c r="D2953" s="362" t="s">
        <v>8471</v>
      </c>
      <c r="E2953" s="363" t="s">
        <v>8543</v>
      </c>
    </row>
    <row r="2954" spans="1:5" x14ac:dyDescent="0.25">
      <c r="A2954" s="246" t="str">
        <f t="shared" si="46"/>
        <v>104397</v>
      </c>
      <c r="B2954" s="362" t="s">
        <v>19393</v>
      </c>
      <c r="C2954" s="362" t="s">
        <v>19394</v>
      </c>
      <c r="D2954" s="362" t="s">
        <v>8471</v>
      </c>
      <c r="E2954" s="363" t="s">
        <v>13883</v>
      </c>
    </row>
    <row r="2955" spans="1:5" x14ac:dyDescent="0.25">
      <c r="A2955" s="246" t="str">
        <f t="shared" si="46"/>
        <v>104398</v>
      </c>
      <c r="B2955" s="362" t="s">
        <v>19395</v>
      </c>
      <c r="C2955" s="362" t="s">
        <v>19396</v>
      </c>
      <c r="D2955" s="362" t="s">
        <v>8471</v>
      </c>
      <c r="E2955" s="363" t="s">
        <v>16590</v>
      </c>
    </row>
    <row r="2956" spans="1:5" x14ac:dyDescent="0.25">
      <c r="A2956" s="246" t="str">
        <f t="shared" si="46"/>
        <v>104399</v>
      </c>
      <c r="B2956" s="362" t="s">
        <v>19397</v>
      </c>
      <c r="C2956" s="362" t="s">
        <v>19398</v>
      </c>
      <c r="D2956" s="362" t="s">
        <v>8471</v>
      </c>
      <c r="E2956" s="363" t="s">
        <v>31110</v>
      </c>
    </row>
    <row r="2957" spans="1:5" x14ac:dyDescent="0.25">
      <c r="A2957" s="246" t="str">
        <f t="shared" si="46"/>
        <v>104400</v>
      </c>
      <c r="B2957" s="362" t="s">
        <v>19399</v>
      </c>
      <c r="C2957" s="362" t="s">
        <v>19400</v>
      </c>
      <c r="D2957" s="362" t="s">
        <v>8471</v>
      </c>
      <c r="E2957" s="363" t="s">
        <v>14870</v>
      </c>
    </row>
    <row r="2958" spans="1:5" x14ac:dyDescent="0.25">
      <c r="A2958" s="246" t="str">
        <f t="shared" si="46"/>
        <v>104401</v>
      </c>
      <c r="B2958" s="362" t="s">
        <v>19401</v>
      </c>
      <c r="C2958" s="362" t="s">
        <v>19402</v>
      </c>
      <c r="D2958" s="362" t="s">
        <v>8471</v>
      </c>
      <c r="E2958" s="363" t="s">
        <v>20895</v>
      </c>
    </row>
    <row r="2959" spans="1:5" x14ac:dyDescent="0.25">
      <c r="A2959" s="246" t="str">
        <f t="shared" si="46"/>
        <v>104402</v>
      </c>
      <c r="B2959" s="362" t="s">
        <v>19403</v>
      </c>
      <c r="C2959" s="362" t="s">
        <v>19404</v>
      </c>
      <c r="D2959" s="362" t="s">
        <v>8471</v>
      </c>
      <c r="E2959" s="363" t="s">
        <v>13897</v>
      </c>
    </row>
    <row r="2960" spans="1:5" x14ac:dyDescent="0.25">
      <c r="A2960" s="246" t="str">
        <f t="shared" si="46"/>
        <v>104403</v>
      </c>
      <c r="B2960" s="362" t="s">
        <v>19405</v>
      </c>
      <c r="C2960" s="362" t="s">
        <v>19406</v>
      </c>
      <c r="D2960" s="362" t="s">
        <v>8471</v>
      </c>
      <c r="E2960" s="363" t="s">
        <v>16239</v>
      </c>
    </row>
    <row r="2961" spans="1:5" x14ac:dyDescent="0.25">
      <c r="A2961" s="246" t="str">
        <f t="shared" si="46"/>
        <v>104404</v>
      </c>
      <c r="B2961" s="362" t="s">
        <v>19407</v>
      </c>
      <c r="C2961" s="362" t="s">
        <v>19408</v>
      </c>
      <c r="D2961" s="362" t="s">
        <v>8471</v>
      </c>
      <c r="E2961" s="363" t="s">
        <v>18769</v>
      </c>
    </row>
    <row r="2962" spans="1:5" x14ac:dyDescent="0.25">
      <c r="A2962" s="246" t="str">
        <f t="shared" si="46"/>
        <v>104405</v>
      </c>
      <c r="B2962" s="362" t="s">
        <v>19409</v>
      </c>
      <c r="C2962" s="362" t="s">
        <v>19410</v>
      </c>
      <c r="D2962" s="362" t="s">
        <v>8471</v>
      </c>
      <c r="E2962" s="363" t="s">
        <v>31111</v>
      </c>
    </row>
    <row r="2963" spans="1:5" x14ac:dyDescent="0.25">
      <c r="A2963" s="246" t="str">
        <f t="shared" si="46"/>
        <v>93653</v>
      </c>
      <c r="B2963" s="362" t="s">
        <v>3405</v>
      </c>
      <c r="C2963" s="362" t="s">
        <v>10271</v>
      </c>
      <c r="D2963" s="362" t="s">
        <v>8471</v>
      </c>
      <c r="E2963" s="363" t="s">
        <v>11560</v>
      </c>
    </row>
    <row r="2964" spans="1:5" x14ac:dyDescent="0.25">
      <c r="A2964" s="246" t="str">
        <f t="shared" si="46"/>
        <v>93654</v>
      </c>
      <c r="B2964" s="362" t="s">
        <v>3406</v>
      </c>
      <c r="C2964" s="362" t="s">
        <v>10272</v>
      </c>
      <c r="D2964" s="362" t="s">
        <v>8471</v>
      </c>
      <c r="E2964" s="363" t="s">
        <v>31112</v>
      </c>
    </row>
    <row r="2965" spans="1:5" x14ac:dyDescent="0.25">
      <c r="A2965" s="246" t="str">
        <f t="shared" si="46"/>
        <v>93655</v>
      </c>
      <c r="B2965" s="362" t="s">
        <v>3407</v>
      </c>
      <c r="C2965" s="362" t="s">
        <v>10273</v>
      </c>
      <c r="D2965" s="362" t="s">
        <v>8471</v>
      </c>
      <c r="E2965" s="363" t="s">
        <v>14907</v>
      </c>
    </row>
    <row r="2966" spans="1:5" x14ac:dyDescent="0.25">
      <c r="A2966" s="246" t="str">
        <f t="shared" si="46"/>
        <v>93656</v>
      </c>
      <c r="B2966" s="362" t="s">
        <v>3408</v>
      </c>
      <c r="C2966" s="362" t="s">
        <v>10274</v>
      </c>
      <c r="D2966" s="362" t="s">
        <v>8471</v>
      </c>
      <c r="E2966" s="363" t="s">
        <v>14907</v>
      </c>
    </row>
    <row r="2967" spans="1:5" x14ac:dyDescent="0.25">
      <c r="A2967" s="246" t="str">
        <f t="shared" si="46"/>
        <v>93657</v>
      </c>
      <c r="B2967" s="362" t="s">
        <v>3409</v>
      </c>
      <c r="C2967" s="362" t="s">
        <v>10275</v>
      </c>
      <c r="D2967" s="362" t="s">
        <v>8471</v>
      </c>
      <c r="E2967" s="363" t="s">
        <v>12993</v>
      </c>
    </row>
    <row r="2968" spans="1:5" x14ac:dyDescent="0.25">
      <c r="A2968" s="246" t="str">
        <f t="shared" si="46"/>
        <v>93658</v>
      </c>
      <c r="B2968" s="362" t="s">
        <v>3410</v>
      </c>
      <c r="C2968" s="362" t="s">
        <v>10276</v>
      </c>
      <c r="D2968" s="362" t="s">
        <v>8471</v>
      </c>
      <c r="E2968" s="363" t="s">
        <v>23446</v>
      </c>
    </row>
    <row r="2969" spans="1:5" x14ac:dyDescent="0.25">
      <c r="A2969" s="246" t="str">
        <f t="shared" si="46"/>
        <v>93659</v>
      </c>
      <c r="B2969" s="362" t="s">
        <v>3411</v>
      </c>
      <c r="C2969" s="362" t="s">
        <v>10278</v>
      </c>
      <c r="D2969" s="362" t="s">
        <v>8471</v>
      </c>
      <c r="E2969" s="363" t="s">
        <v>18338</v>
      </c>
    </row>
    <row r="2970" spans="1:5" x14ac:dyDescent="0.25">
      <c r="A2970" s="246" t="str">
        <f t="shared" si="46"/>
        <v>93660</v>
      </c>
      <c r="B2970" s="362" t="s">
        <v>3412</v>
      </c>
      <c r="C2970" s="362" t="s">
        <v>10279</v>
      </c>
      <c r="D2970" s="362" t="s">
        <v>8471</v>
      </c>
      <c r="E2970" s="363" t="s">
        <v>16646</v>
      </c>
    </row>
    <row r="2971" spans="1:5" x14ac:dyDescent="0.25">
      <c r="A2971" s="246" t="str">
        <f t="shared" si="46"/>
        <v>93661</v>
      </c>
      <c r="B2971" s="362" t="s">
        <v>3413</v>
      </c>
      <c r="C2971" s="362" t="s">
        <v>10280</v>
      </c>
      <c r="D2971" s="362" t="s">
        <v>8471</v>
      </c>
      <c r="E2971" s="363" t="s">
        <v>31113</v>
      </c>
    </row>
    <row r="2972" spans="1:5" x14ac:dyDescent="0.25">
      <c r="A2972" s="246" t="str">
        <f t="shared" si="46"/>
        <v>93662</v>
      </c>
      <c r="B2972" s="362" t="s">
        <v>3414</v>
      </c>
      <c r="C2972" s="362" t="s">
        <v>10281</v>
      </c>
      <c r="D2972" s="362" t="s">
        <v>8471</v>
      </c>
      <c r="E2972" s="363" t="s">
        <v>31114</v>
      </c>
    </row>
    <row r="2973" spans="1:5" x14ac:dyDescent="0.25">
      <c r="A2973" s="246" t="str">
        <f t="shared" si="46"/>
        <v>93663</v>
      </c>
      <c r="B2973" s="362" t="s">
        <v>3415</v>
      </c>
      <c r="C2973" s="362" t="s">
        <v>10282</v>
      </c>
      <c r="D2973" s="362" t="s">
        <v>8471</v>
      </c>
      <c r="E2973" s="363" t="s">
        <v>31114</v>
      </c>
    </row>
    <row r="2974" spans="1:5" x14ac:dyDescent="0.25">
      <c r="A2974" s="246" t="str">
        <f t="shared" si="46"/>
        <v>93664</v>
      </c>
      <c r="B2974" s="362" t="s">
        <v>3416</v>
      </c>
      <c r="C2974" s="362" t="s">
        <v>10283</v>
      </c>
      <c r="D2974" s="362" t="s">
        <v>8471</v>
      </c>
      <c r="E2974" s="363" t="s">
        <v>31115</v>
      </c>
    </row>
    <row r="2975" spans="1:5" x14ac:dyDescent="0.25">
      <c r="A2975" s="246" t="str">
        <f t="shared" si="46"/>
        <v>93665</v>
      </c>
      <c r="B2975" s="362" t="s">
        <v>3417</v>
      </c>
      <c r="C2975" s="362" t="s">
        <v>10284</v>
      </c>
      <c r="D2975" s="362" t="s">
        <v>8471</v>
      </c>
      <c r="E2975" s="363" t="s">
        <v>16695</v>
      </c>
    </row>
    <row r="2976" spans="1:5" x14ac:dyDescent="0.25">
      <c r="A2976" s="246" t="str">
        <f t="shared" si="46"/>
        <v>93666</v>
      </c>
      <c r="B2976" s="362" t="s">
        <v>3418</v>
      </c>
      <c r="C2976" s="362" t="s">
        <v>10285</v>
      </c>
      <c r="D2976" s="362" t="s">
        <v>8471</v>
      </c>
      <c r="E2976" s="363" t="s">
        <v>21133</v>
      </c>
    </row>
    <row r="2977" spans="1:5" x14ac:dyDescent="0.25">
      <c r="A2977" s="246" t="str">
        <f t="shared" si="46"/>
        <v>93667</v>
      </c>
      <c r="B2977" s="362" t="s">
        <v>3419</v>
      </c>
      <c r="C2977" s="362" t="s">
        <v>10286</v>
      </c>
      <c r="D2977" s="362" t="s">
        <v>8471</v>
      </c>
      <c r="E2977" s="363" t="s">
        <v>31116</v>
      </c>
    </row>
    <row r="2978" spans="1:5" x14ac:dyDescent="0.25">
      <c r="A2978" s="246" t="str">
        <f t="shared" si="46"/>
        <v>93668</v>
      </c>
      <c r="B2978" s="362" t="s">
        <v>3420</v>
      </c>
      <c r="C2978" s="362" t="s">
        <v>10287</v>
      </c>
      <c r="D2978" s="362" t="s">
        <v>8471</v>
      </c>
      <c r="E2978" s="363" t="s">
        <v>29975</v>
      </c>
    </row>
    <row r="2979" spans="1:5" x14ac:dyDescent="0.25">
      <c r="A2979" s="246" t="str">
        <f t="shared" si="46"/>
        <v>93669</v>
      </c>
      <c r="B2979" s="362" t="s">
        <v>3421</v>
      </c>
      <c r="C2979" s="362" t="s">
        <v>10288</v>
      </c>
      <c r="D2979" s="362" t="s">
        <v>8471</v>
      </c>
      <c r="E2979" s="363" t="s">
        <v>31117</v>
      </c>
    </row>
    <row r="2980" spans="1:5" x14ac:dyDescent="0.25">
      <c r="A2980" s="246" t="str">
        <f t="shared" si="46"/>
        <v>93670</v>
      </c>
      <c r="B2980" s="362" t="s">
        <v>3422</v>
      </c>
      <c r="C2980" s="362" t="s">
        <v>10289</v>
      </c>
      <c r="D2980" s="362" t="s">
        <v>8471</v>
      </c>
      <c r="E2980" s="363" t="s">
        <v>31117</v>
      </c>
    </row>
    <row r="2981" spans="1:5" x14ac:dyDescent="0.25">
      <c r="A2981" s="246" t="str">
        <f t="shared" si="46"/>
        <v>93671</v>
      </c>
      <c r="B2981" s="362" t="s">
        <v>3423</v>
      </c>
      <c r="C2981" s="362" t="s">
        <v>10290</v>
      </c>
      <c r="D2981" s="362" t="s">
        <v>8471</v>
      </c>
      <c r="E2981" s="363" t="s">
        <v>31118</v>
      </c>
    </row>
    <row r="2982" spans="1:5" x14ac:dyDescent="0.25">
      <c r="A2982" s="246" t="str">
        <f t="shared" si="46"/>
        <v>93672</v>
      </c>
      <c r="B2982" s="362" t="s">
        <v>3424</v>
      </c>
      <c r="C2982" s="362" t="s">
        <v>10291</v>
      </c>
      <c r="D2982" s="362" t="s">
        <v>8471</v>
      </c>
      <c r="E2982" s="363" t="s">
        <v>31119</v>
      </c>
    </row>
    <row r="2983" spans="1:5" x14ac:dyDescent="0.25">
      <c r="A2983" s="246" t="str">
        <f t="shared" si="46"/>
        <v>93673</v>
      </c>
      <c r="B2983" s="362" t="s">
        <v>3425</v>
      </c>
      <c r="C2983" s="362" t="s">
        <v>10292</v>
      </c>
      <c r="D2983" s="362" t="s">
        <v>8471</v>
      </c>
      <c r="E2983" s="363" t="s">
        <v>31120</v>
      </c>
    </row>
    <row r="2984" spans="1:5" x14ac:dyDescent="0.25">
      <c r="A2984" s="246" t="str">
        <f t="shared" si="46"/>
        <v>97359</v>
      </c>
      <c r="B2984" s="362" t="s">
        <v>4615</v>
      </c>
      <c r="C2984" s="362" t="s">
        <v>10293</v>
      </c>
      <c r="D2984" s="362" t="s">
        <v>8471</v>
      </c>
      <c r="E2984" s="363" t="s">
        <v>31121</v>
      </c>
    </row>
    <row r="2985" spans="1:5" x14ac:dyDescent="0.25">
      <c r="A2985" s="246" t="str">
        <f t="shared" si="46"/>
        <v>97360</v>
      </c>
      <c r="B2985" s="362" t="s">
        <v>4616</v>
      </c>
      <c r="C2985" s="362" t="s">
        <v>10294</v>
      </c>
      <c r="D2985" s="362" t="s">
        <v>8471</v>
      </c>
      <c r="E2985" s="363" t="s">
        <v>31122</v>
      </c>
    </row>
    <row r="2986" spans="1:5" x14ac:dyDescent="0.25">
      <c r="A2986" s="246" t="str">
        <f t="shared" si="46"/>
        <v>97361</v>
      </c>
      <c r="B2986" s="362" t="s">
        <v>4617</v>
      </c>
      <c r="C2986" s="362" t="s">
        <v>10295</v>
      </c>
      <c r="D2986" s="362" t="s">
        <v>8471</v>
      </c>
      <c r="E2986" s="363" t="s">
        <v>31123</v>
      </c>
    </row>
    <row r="2987" spans="1:5" x14ac:dyDescent="0.25">
      <c r="A2987" s="246" t="str">
        <f t="shared" si="46"/>
        <v>97362</v>
      </c>
      <c r="B2987" s="362" t="s">
        <v>7504</v>
      </c>
      <c r="C2987" s="362" t="s">
        <v>10296</v>
      </c>
      <c r="D2987" s="362" t="s">
        <v>8471</v>
      </c>
      <c r="E2987" s="363" t="s">
        <v>31124</v>
      </c>
    </row>
    <row r="2988" spans="1:5" x14ac:dyDescent="0.25">
      <c r="A2988" s="246" t="str">
        <f t="shared" si="46"/>
        <v>101875</v>
      </c>
      <c r="B2988" s="362" t="s">
        <v>7533</v>
      </c>
      <c r="C2988" s="362" t="s">
        <v>10297</v>
      </c>
      <c r="D2988" s="362" t="s">
        <v>8471</v>
      </c>
      <c r="E2988" s="363" t="s">
        <v>31125</v>
      </c>
    </row>
    <row r="2989" spans="1:5" x14ac:dyDescent="0.25">
      <c r="A2989" s="246" t="str">
        <f t="shared" si="46"/>
        <v>101876</v>
      </c>
      <c r="B2989" s="362" t="s">
        <v>7534</v>
      </c>
      <c r="C2989" s="362" t="s">
        <v>10298</v>
      </c>
      <c r="D2989" s="362" t="s">
        <v>8471</v>
      </c>
      <c r="E2989" s="363" t="s">
        <v>31126</v>
      </c>
    </row>
    <row r="2990" spans="1:5" x14ac:dyDescent="0.25">
      <c r="A2990" s="246" t="str">
        <f t="shared" si="46"/>
        <v>101877</v>
      </c>
      <c r="B2990" s="362" t="s">
        <v>7535</v>
      </c>
      <c r="C2990" s="362" t="s">
        <v>10299</v>
      </c>
      <c r="D2990" s="362" t="s">
        <v>8471</v>
      </c>
      <c r="E2990" s="363" t="s">
        <v>31127</v>
      </c>
    </row>
    <row r="2991" spans="1:5" x14ac:dyDescent="0.25">
      <c r="A2991" s="246" t="str">
        <f t="shared" si="46"/>
        <v>101878</v>
      </c>
      <c r="B2991" s="362" t="s">
        <v>7536</v>
      </c>
      <c r="C2991" s="362" t="s">
        <v>10300</v>
      </c>
      <c r="D2991" s="362" t="s">
        <v>8471</v>
      </c>
      <c r="E2991" s="363" t="s">
        <v>31128</v>
      </c>
    </row>
    <row r="2992" spans="1:5" x14ac:dyDescent="0.25">
      <c r="A2992" s="246" t="str">
        <f t="shared" si="46"/>
        <v>101879</v>
      </c>
      <c r="B2992" s="362" t="s">
        <v>7537</v>
      </c>
      <c r="C2992" s="362" t="s">
        <v>10301</v>
      </c>
      <c r="D2992" s="362" t="s">
        <v>8471</v>
      </c>
      <c r="E2992" s="363" t="s">
        <v>31129</v>
      </c>
    </row>
    <row r="2993" spans="1:5" x14ac:dyDescent="0.25">
      <c r="A2993" s="246" t="str">
        <f t="shared" si="46"/>
        <v>101880</v>
      </c>
      <c r="B2993" s="362" t="s">
        <v>7538</v>
      </c>
      <c r="C2993" s="362" t="s">
        <v>10302</v>
      </c>
      <c r="D2993" s="362" t="s">
        <v>8471</v>
      </c>
      <c r="E2993" s="363" t="s">
        <v>31130</v>
      </c>
    </row>
    <row r="2994" spans="1:5" x14ac:dyDescent="0.25">
      <c r="A2994" s="246" t="str">
        <f t="shared" si="46"/>
        <v>101881</v>
      </c>
      <c r="B2994" s="362" t="s">
        <v>7539</v>
      </c>
      <c r="C2994" s="362" t="s">
        <v>10303</v>
      </c>
      <c r="D2994" s="362" t="s">
        <v>8471</v>
      </c>
      <c r="E2994" s="363" t="s">
        <v>31131</v>
      </c>
    </row>
    <row r="2995" spans="1:5" x14ac:dyDescent="0.25">
      <c r="A2995" s="246" t="str">
        <f t="shared" si="46"/>
        <v>101882</v>
      </c>
      <c r="B2995" s="362" t="s">
        <v>7540</v>
      </c>
      <c r="C2995" s="362" t="s">
        <v>10304</v>
      </c>
      <c r="D2995" s="362" t="s">
        <v>8471</v>
      </c>
      <c r="E2995" s="363" t="s">
        <v>31132</v>
      </c>
    </row>
    <row r="2996" spans="1:5" x14ac:dyDescent="0.25">
      <c r="A2996" s="246" t="str">
        <f t="shared" si="46"/>
        <v>101883</v>
      </c>
      <c r="B2996" s="362" t="s">
        <v>7541</v>
      </c>
      <c r="C2996" s="362" t="s">
        <v>10305</v>
      </c>
      <c r="D2996" s="362" t="s">
        <v>8471</v>
      </c>
      <c r="E2996" s="363" t="s">
        <v>31133</v>
      </c>
    </row>
    <row r="2997" spans="1:5" x14ac:dyDescent="0.25">
      <c r="A2997" s="246" t="str">
        <f t="shared" si="46"/>
        <v>101890</v>
      </c>
      <c r="B2997" s="362" t="s">
        <v>7548</v>
      </c>
      <c r="C2997" s="362" t="s">
        <v>10306</v>
      </c>
      <c r="D2997" s="362" t="s">
        <v>8471</v>
      </c>
      <c r="E2997" s="363" t="s">
        <v>16141</v>
      </c>
    </row>
    <row r="2998" spans="1:5" x14ac:dyDescent="0.25">
      <c r="A2998" s="246" t="str">
        <f t="shared" si="46"/>
        <v>101891</v>
      </c>
      <c r="B2998" s="362" t="s">
        <v>7549</v>
      </c>
      <c r="C2998" s="362" t="s">
        <v>10308</v>
      </c>
      <c r="D2998" s="362" t="s">
        <v>8471</v>
      </c>
      <c r="E2998" s="363" t="s">
        <v>14901</v>
      </c>
    </row>
    <row r="2999" spans="1:5" x14ac:dyDescent="0.25">
      <c r="A2999" s="246" t="str">
        <f t="shared" si="46"/>
        <v>101892</v>
      </c>
      <c r="B2999" s="362" t="s">
        <v>7550</v>
      </c>
      <c r="C2999" s="362" t="s">
        <v>10309</v>
      </c>
      <c r="D2999" s="362" t="s">
        <v>8471</v>
      </c>
      <c r="E2999" s="363" t="s">
        <v>31134</v>
      </c>
    </row>
    <row r="3000" spans="1:5" x14ac:dyDescent="0.25">
      <c r="A3000" s="246" t="str">
        <f t="shared" si="46"/>
        <v>101893</v>
      </c>
      <c r="B3000" s="362" t="s">
        <v>7551</v>
      </c>
      <c r="C3000" s="362" t="s">
        <v>10310</v>
      </c>
      <c r="D3000" s="362" t="s">
        <v>8471</v>
      </c>
      <c r="E3000" s="363" t="s">
        <v>16688</v>
      </c>
    </row>
    <row r="3001" spans="1:5" x14ac:dyDescent="0.25">
      <c r="A3001" s="246" t="str">
        <f t="shared" si="46"/>
        <v>101894</v>
      </c>
      <c r="B3001" s="362" t="s">
        <v>7552</v>
      </c>
      <c r="C3001" s="362" t="s">
        <v>10311</v>
      </c>
      <c r="D3001" s="362" t="s">
        <v>8471</v>
      </c>
      <c r="E3001" s="363" t="s">
        <v>25451</v>
      </c>
    </row>
    <row r="3002" spans="1:5" x14ac:dyDescent="0.25">
      <c r="A3002" s="246" t="str">
        <f t="shared" si="46"/>
        <v>101895</v>
      </c>
      <c r="B3002" s="362" t="s">
        <v>7553</v>
      </c>
      <c r="C3002" s="362" t="s">
        <v>10312</v>
      </c>
      <c r="D3002" s="362" t="s">
        <v>8471</v>
      </c>
      <c r="E3002" s="363" t="s">
        <v>31135</v>
      </c>
    </row>
    <row r="3003" spans="1:5" x14ac:dyDescent="0.25">
      <c r="A3003" s="246" t="str">
        <f t="shared" si="46"/>
        <v>101896</v>
      </c>
      <c r="B3003" s="362" t="s">
        <v>7554</v>
      </c>
      <c r="C3003" s="362" t="s">
        <v>10313</v>
      </c>
      <c r="D3003" s="362" t="s">
        <v>8471</v>
      </c>
      <c r="E3003" s="363" t="s">
        <v>31136</v>
      </c>
    </row>
    <row r="3004" spans="1:5" x14ac:dyDescent="0.25">
      <c r="A3004" s="246" t="str">
        <f t="shared" si="46"/>
        <v>101897</v>
      </c>
      <c r="B3004" s="362" t="s">
        <v>7555</v>
      </c>
      <c r="C3004" s="362" t="s">
        <v>10314</v>
      </c>
      <c r="D3004" s="362" t="s">
        <v>8471</v>
      </c>
      <c r="E3004" s="363" t="s">
        <v>31137</v>
      </c>
    </row>
    <row r="3005" spans="1:5" x14ac:dyDescent="0.25">
      <c r="A3005" s="246" t="str">
        <f t="shared" si="46"/>
        <v>101898</v>
      </c>
      <c r="B3005" s="362" t="s">
        <v>7556</v>
      </c>
      <c r="C3005" s="362" t="s">
        <v>10315</v>
      </c>
      <c r="D3005" s="362" t="s">
        <v>8471</v>
      </c>
      <c r="E3005" s="363" t="s">
        <v>31138</v>
      </c>
    </row>
    <row r="3006" spans="1:5" x14ac:dyDescent="0.25">
      <c r="A3006" s="246" t="str">
        <f t="shared" si="46"/>
        <v>101899</v>
      </c>
      <c r="B3006" s="362" t="s">
        <v>7557</v>
      </c>
      <c r="C3006" s="362" t="s">
        <v>10316</v>
      </c>
      <c r="D3006" s="362" t="s">
        <v>8471</v>
      </c>
      <c r="E3006" s="363" t="s">
        <v>31139</v>
      </c>
    </row>
    <row r="3007" spans="1:5" x14ac:dyDescent="0.25">
      <c r="A3007" s="246" t="str">
        <f t="shared" si="46"/>
        <v>101900</v>
      </c>
      <c r="B3007" s="362" t="s">
        <v>7558</v>
      </c>
      <c r="C3007" s="362" t="s">
        <v>10317</v>
      </c>
      <c r="D3007" s="362" t="s">
        <v>8471</v>
      </c>
      <c r="E3007" s="363" t="s">
        <v>31140</v>
      </c>
    </row>
    <row r="3008" spans="1:5" x14ac:dyDescent="0.25">
      <c r="A3008" s="246" t="str">
        <f t="shared" si="46"/>
        <v>101901</v>
      </c>
      <c r="B3008" s="362" t="s">
        <v>7559</v>
      </c>
      <c r="C3008" s="362" t="s">
        <v>10318</v>
      </c>
      <c r="D3008" s="362" t="s">
        <v>8471</v>
      </c>
      <c r="E3008" s="363" t="s">
        <v>31141</v>
      </c>
    </row>
    <row r="3009" spans="1:5" x14ac:dyDescent="0.25">
      <c r="A3009" s="246" t="str">
        <f t="shared" si="46"/>
        <v>101902</v>
      </c>
      <c r="B3009" s="362" t="s">
        <v>7560</v>
      </c>
      <c r="C3009" s="362" t="s">
        <v>10319</v>
      </c>
      <c r="D3009" s="362" t="s">
        <v>8471</v>
      </c>
      <c r="E3009" s="363" t="s">
        <v>31142</v>
      </c>
    </row>
    <row r="3010" spans="1:5" x14ac:dyDescent="0.25">
      <c r="A3010" s="246" t="str">
        <f t="shared" si="46"/>
        <v>101903</v>
      </c>
      <c r="B3010" s="362" t="s">
        <v>7561</v>
      </c>
      <c r="C3010" s="362" t="s">
        <v>10320</v>
      </c>
      <c r="D3010" s="362" t="s">
        <v>8471</v>
      </c>
      <c r="E3010" s="363" t="s">
        <v>31143</v>
      </c>
    </row>
    <row r="3011" spans="1:5" x14ac:dyDescent="0.25">
      <c r="A3011" s="246" t="str">
        <f t="shared" ref="A3011:A3074" si="47">B3011</f>
        <v>101904</v>
      </c>
      <c r="B3011" s="362" t="s">
        <v>7562</v>
      </c>
      <c r="C3011" s="362" t="s">
        <v>10321</v>
      </c>
      <c r="D3011" s="362" t="s">
        <v>8471</v>
      </c>
      <c r="E3011" s="363" t="s">
        <v>31144</v>
      </c>
    </row>
    <row r="3012" spans="1:5" x14ac:dyDescent="0.25">
      <c r="A3012" s="246" t="str">
        <f t="shared" si="47"/>
        <v>101938</v>
      </c>
      <c r="B3012" s="362" t="s">
        <v>7596</v>
      </c>
      <c r="C3012" s="362" t="s">
        <v>10322</v>
      </c>
      <c r="D3012" s="362" t="s">
        <v>8471</v>
      </c>
      <c r="E3012" s="363" t="s">
        <v>31145</v>
      </c>
    </row>
    <row r="3013" spans="1:5" x14ac:dyDescent="0.25">
      <c r="A3013" s="246" t="str">
        <f t="shared" si="47"/>
        <v>101946</v>
      </c>
      <c r="B3013" s="362" t="s">
        <v>7597</v>
      </c>
      <c r="C3013" s="362" t="s">
        <v>10323</v>
      </c>
      <c r="D3013" s="362" t="s">
        <v>8471</v>
      </c>
      <c r="E3013" s="363" t="s">
        <v>29606</v>
      </c>
    </row>
    <row r="3014" spans="1:5" x14ac:dyDescent="0.25">
      <c r="A3014" s="246" t="str">
        <f t="shared" si="47"/>
        <v>91945</v>
      </c>
      <c r="B3014" s="362" t="s">
        <v>2399</v>
      </c>
      <c r="C3014" s="362" t="s">
        <v>20385</v>
      </c>
      <c r="D3014" s="362" t="s">
        <v>8471</v>
      </c>
      <c r="E3014" s="363" t="s">
        <v>21675</v>
      </c>
    </row>
    <row r="3015" spans="1:5" x14ac:dyDescent="0.25">
      <c r="A3015" s="246" t="str">
        <f t="shared" si="47"/>
        <v>91946</v>
      </c>
      <c r="B3015" s="362" t="s">
        <v>2400</v>
      </c>
      <c r="C3015" s="362" t="s">
        <v>20386</v>
      </c>
      <c r="D3015" s="362" t="s">
        <v>8471</v>
      </c>
      <c r="E3015" s="363" t="s">
        <v>8368</v>
      </c>
    </row>
    <row r="3016" spans="1:5" x14ac:dyDescent="0.25">
      <c r="A3016" s="246" t="str">
        <f t="shared" si="47"/>
        <v>91947</v>
      </c>
      <c r="B3016" s="362" t="s">
        <v>2401</v>
      </c>
      <c r="C3016" s="362" t="s">
        <v>20387</v>
      </c>
      <c r="D3016" s="362" t="s">
        <v>8471</v>
      </c>
      <c r="E3016" s="363" t="s">
        <v>7772</v>
      </c>
    </row>
    <row r="3017" spans="1:5" x14ac:dyDescent="0.25">
      <c r="A3017" s="246" t="str">
        <f t="shared" si="47"/>
        <v>91949</v>
      </c>
      <c r="B3017" s="362" t="s">
        <v>2402</v>
      </c>
      <c r="C3017" s="362" t="s">
        <v>20388</v>
      </c>
      <c r="D3017" s="362" t="s">
        <v>8471</v>
      </c>
      <c r="E3017" s="363" t="s">
        <v>15937</v>
      </c>
    </row>
    <row r="3018" spans="1:5" x14ac:dyDescent="0.25">
      <c r="A3018" s="246" t="str">
        <f t="shared" si="47"/>
        <v>91950</v>
      </c>
      <c r="B3018" s="362" t="s">
        <v>2403</v>
      </c>
      <c r="C3018" s="362" t="s">
        <v>20389</v>
      </c>
      <c r="D3018" s="362" t="s">
        <v>8471</v>
      </c>
      <c r="E3018" s="363" t="s">
        <v>15551</v>
      </c>
    </row>
    <row r="3019" spans="1:5" x14ac:dyDescent="0.25">
      <c r="A3019" s="246" t="str">
        <f t="shared" si="47"/>
        <v>91951</v>
      </c>
      <c r="B3019" s="362" t="s">
        <v>2404</v>
      </c>
      <c r="C3019" s="362" t="s">
        <v>20390</v>
      </c>
      <c r="D3019" s="362" t="s">
        <v>8471</v>
      </c>
      <c r="E3019" s="363" t="s">
        <v>21279</v>
      </c>
    </row>
    <row r="3020" spans="1:5" x14ac:dyDescent="0.25">
      <c r="A3020" s="246" t="str">
        <f t="shared" si="47"/>
        <v>91952</v>
      </c>
      <c r="B3020" s="362" t="s">
        <v>2405</v>
      </c>
      <c r="C3020" s="362" t="s">
        <v>20391</v>
      </c>
      <c r="D3020" s="362" t="s">
        <v>8471</v>
      </c>
      <c r="E3020" s="363" t="s">
        <v>20617</v>
      </c>
    </row>
    <row r="3021" spans="1:5" x14ac:dyDescent="0.25">
      <c r="A3021" s="246" t="str">
        <f t="shared" si="47"/>
        <v>91953</v>
      </c>
      <c r="B3021" s="362" t="s">
        <v>2406</v>
      </c>
      <c r="C3021" s="362" t="s">
        <v>20392</v>
      </c>
      <c r="D3021" s="362" t="s">
        <v>8471</v>
      </c>
      <c r="E3021" s="363" t="s">
        <v>29664</v>
      </c>
    </row>
    <row r="3022" spans="1:5" x14ac:dyDescent="0.25">
      <c r="A3022" s="246" t="str">
        <f t="shared" si="47"/>
        <v>91954</v>
      </c>
      <c r="B3022" s="362" t="s">
        <v>2407</v>
      </c>
      <c r="C3022" s="362" t="s">
        <v>20393</v>
      </c>
      <c r="D3022" s="362" t="s">
        <v>8471</v>
      </c>
      <c r="E3022" s="363" t="s">
        <v>31146</v>
      </c>
    </row>
    <row r="3023" spans="1:5" x14ac:dyDescent="0.25">
      <c r="A3023" s="246" t="str">
        <f t="shared" si="47"/>
        <v>91955</v>
      </c>
      <c r="B3023" s="362" t="s">
        <v>2408</v>
      </c>
      <c r="C3023" s="362" t="s">
        <v>20394</v>
      </c>
      <c r="D3023" s="362" t="s">
        <v>8471</v>
      </c>
      <c r="E3023" s="363" t="s">
        <v>31147</v>
      </c>
    </row>
    <row r="3024" spans="1:5" x14ac:dyDescent="0.25">
      <c r="A3024" s="246" t="str">
        <f t="shared" si="47"/>
        <v>91956</v>
      </c>
      <c r="B3024" s="362" t="s">
        <v>2409</v>
      </c>
      <c r="C3024" s="362" t="s">
        <v>20395</v>
      </c>
      <c r="D3024" s="362" t="s">
        <v>8471</v>
      </c>
      <c r="E3024" s="363" t="s">
        <v>21369</v>
      </c>
    </row>
    <row r="3025" spans="1:5" x14ac:dyDescent="0.25">
      <c r="A3025" s="246" t="str">
        <f t="shared" si="47"/>
        <v>91957</v>
      </c>
      <c r="B3025" s="362" t="s">
        <v>2410</v>
      </c>
      <c r="C3025" s="362" t="s">
        <v>20396</v>
      </c>
      <c r="D3025" s="362" t="s">
        <v>8471</v>
      </c>
      <c r="E3025" s="363" t="s">
        <v>21208</v>
      </c>
    </row>
    <row r="3026" spans="1:5" x14ac:dyDescent="0.25">
      <c r="A3026" s="246" t="str">
        <f t="shared" si="47"/>
        <v>91958</v>
      </c>
      <c r="B3026" s="362" t="s">
        <v>2411</v>
      </c>
      <c r="C3026" s="362" t="s">
        <v>20397</v>
      </c>
      <c r="D3026" s="362" t="s">
        <v>8471</v>
      </c>
      <c r="E3026" s="363" t="s">
        <v>31148</v>
      </c>
    </row>
    <row r="3027" spans="1:5" x14ac:dyDescent="0.25">
      <c r="A3027" s="246" t="str">
        <f t="shared" si="47"/>
        <v>91959</v>
      </c>
      <c r="B3027" s="362" t="s">
        <v>2412</v>
      </c>
      <c r="C3027" s="362" t="s">
        <v>20398</v>
      </c>
      <c r="D3027" s="362" t="s">
        <v>8471</v>
      </c>
      <c r="E3027" s="363" t="s">
        <v>17446</v>
      </c>
    </row>
    <row r="3028" spans="1:5" x14ac:dyDescent="0.25">
      <c r="A3028" s="246" t="str">
        <f t="shared" si="47"/>
        <v>91960</v>
      </c>
      <c r="B3028" s="362" t="s">
        <v>2413</v>
      </c>
      <c r="C3028" s="362" t="s">
        <v>20399</v>
      </c>
      <c r="D3028" s="362" t="s">
        <v>8471</v>
      </c>
      <c r="E3028" s="363" t="s">
        <v>29601</v>
      </c>
    </row>
    <row r="3029" spans="1:5" x14ac:dyDescent="0.25">
      <c r="A3029" s="246" t="str">
        <f t="shared" si="47"/>
        <v>91961</v>
      </c>
      <c r="B3029" s="362" t="s">
        <v>2414</v>
      </c>
      <c r="C3029" s="362" t="s">
        <v>20400</v>
      </c>
      <c r="D3029" s="362" t="s">
        <v>8471</v>
      </c>
      <c r="E3029" s="363" t="s">
        <v>31149</v>
      </c>
    </row>
    <row r="3030" spans="1:5" x14ac:dyDescent="0.25">
      <c r="A3030" s="246" t="str">
        <f t="shared" si="47"/>
        <v>91962</v>
      </c>
      <c r="B3030" s="362" t="s">
        <v>2415</v>
      </c>
      <c r="C3030" s="362" t="s">
        <v>20401</v>
      </c>
      <c r="D3030" s="362" t="s">
        <v>8471</v>
      </c>
      <c r="E3030" s="363" t="s">
        <v>21355</v>
      </c>
    </row>
    <row r="3031" spans="1:5" x14ac:dyDescent="0.25">
      <c r="A3031" s="246" t="str">
        <f t="shared" si="47"/>
        <v>91963</v>
      </c>
      <c r="B3031" s="362" t="s">
        <v>2416</v>
      </c>
      <c r="C3031" s="362" t="s">
        <v>20402</v>
      </c>
      <c r="D3031" s="362" t="s">
        <v>8471</v>
      </c>
      <c r="E3031" s="363" t="s">
        <v>31150</v>
      </c>
    </row>
    <row r="3032" spans="1:5" x14ac:dyDescent="0.25">
      <c r="A3032" s="246" t="str">
        <f t="shared" si="47"/>
        <v>91964</v>
      </c>
      <c r="B3032" s="362" t="s">
        <v>2417</v>
      </c>
      <c r="C3032" s="362" t="s">
        <v>20403</v>
      </c>
      <c r="D3032" s="362" t="s">
        <v>8471</v>
      </c>
      <c r="E3032" s="363" t="s">
        <v>31151</v>
      </c>
    </row>
    <row r="3033" spans="1:5" x14ac:dyDescent="0.25">
      <c r="A3033" s="246" t="str">
        <f t="shared" si="47"/>
        <v>91965</v>
      </c>
      <c r="B3033" s="362" t="s">
        <v>2418</v>
      </c>
      <c r="C3033" s="362" t="s">
        <v>20404</v>
      </c>
      <c r="D3033" s="362" t="s">
        <v>8471</v>
      </c>
      <c r="E3033" s="363" t="s">
        <v>16619</v>
      </c>
    </row>
    <row r="3034" spans="1:5" x14ac:dyDescent="0.25">
      <c r="A3034" s="246" t="str">
        <f t="shared" si="47"/>
        <v>91966</v>
      </c>
      <c r="B3034" s="362" t="s">
        <v>2419</v>
      </c>
      <c r="C3034" s="362" t="s">
        <v>20405</v>
      </c>
      <c r="D3034" s="362" t="s">
        <v>8471</v>
      </c>
      <c r="E3034" s="363" t="s">
        <v>16225</v>
      </c>
    </row>
    <row r="3035" spans="1:5" x14ac:dyDescent="0.25">
      <c r="A3035" s="246" t="str">
        <f t="shared" si="47"/>
        <v>91967</v>
      </c>
      <c r="B3035" s="362" t="s">
        <v>2420</v>
      </c>
      <c r="C3035" s="362" t="s">
        <v>20407</v>
      </c>
      <c r="D3035" s="362" t="s">
        <v>8471</v>
      </c>
      <c r="E3035" s="363" t="s">
        <v>31152</v>
      </c>
    </row>
    <row r="3036" spans="1:5" x14ac:dyDescent="0.25">
      <c r="A3036" s="246" t="str">
        <f t="shared" si="47"/>
        <v>91968</v>
      </c>
      <c r="B3036" s="362" t="s">
        <v>2421</v>
      </c>
      <c r="C3036" s="362" t="s">
        <v>20408</v>
      </c>
      <c r="D3036" s="362" t="s">
        <v>8471</v>
      </c>
      <c r="E3036" s="363" t="s">
        <v>31153</v>
      </c>
    </row>
    <row r="3037" spans="1:5" x14ac:dyDescent="0.25">
      <c r="A3037" s="246" t="str">
        <f t="shared" si="47"/>
        <v>91969</v>
      </c>
      <c r="B3037" s="362" t="s">
        <v>2422</v>
      </c>
      <c r="C3037" s="362" t="s">
        <v>20409</v>
      </c>
      <c r="D3037" s="362" t="s">
        <v>8471</v>
      </c>
      <c r="E3037" s="363" t="s">
        <v>30380</v>
      </c>
    </row>
    <row r="3038" spans="1:5" x14ac:dyDescent="0.25">
      <c r="A3038" s="246" t="str">
        <f t="shared" si="47"/>
        <v>91970</v>
      </c>
      <c r="B3038" s="362" t="s">
        <v>2423</v>
      </c>
      <c r="C3038" s="362" t="s">
        <v>20411</v>
      </c>
      <c r="D3038" s="362" t="s">
        <v>8471</v>
      </c>
      <c r="E3038" s="363" t="s">
        <v>21532</v>
      </c>
    </row>
    <row r="3039" spans="1:5" x14ac:dyDescent="0.25">
      <c r="A3039" s="246" t="str">
        <f t="shared" si="47"/>
        <v>91971</v>
      </c>
      <c r="B3039" s="362" t="s">
        <v>2424</v>
      </c>
      <c r="C3039" s="362" t="s">
        <v>20412</v>
      </c>
      <c r="D3039" s="362" t="s">
        <v>8471</v>
      </c>
      <c r="E3039" s="363" t="s">
        <v>31154</v>
      </c>
    </row>
    <row r="3040" spans="1:5" x14ac:dyDescent="0.25">
      <c r="A3040" s="246" t="str">
        <f t="shared" si="47"/>
        <v>91972</v>
      </c>
      <c r="B3040" s="362" t="s">
        <v>2425</v>
      </c>
      <c r="C3040" s="362" t="s">
        <v>20413</v>
      </c>
      <c r="D3040" s="362" t="s">
        <v>8471</v>
      </c>
      <c r="E3040" s="363" t="s">
        <v>27236</v>
      </c>
    </row>
    <row r="3041" spans="1:5" x14ac:dyDescent="0.25">
      <c r="A3041" s="246" t="str">
        <f t="shared" si="47"/>
        <v>91973</v>
      </c>
      <c r="B3041" s="362" t="s">
        <v>2426</v>
      </c>
      <c r="C3041" s="362" t="s">
        <v>20414</v>
      </c>
      <c r="D3041" s="362" t="s">
        <v>8471</v>
      </c>
      <c r="E3041" s="363" t="s">
        <v>21533</v>
      </c>
    </row>
    <row r="3042" spans="1:5" x14ac:dyDescent="0.25">
      <c r="A3042" s="246" t="str">
        <f t="shared" si="47"/>
        <v>91974</v>
      </c>
      <c r="B3042" s="362" t="s">
        <v>2427</v>
      </c>
      <c r="C3042" s="362" t="s">
        <v>20415</v>
      </c>
      <c r="D3042" s="362" t="s">
        <v>8471</v>
      </c>
      <c r="E3042" s="363" t="s">
        <v>16631</v>
      </c>
    </row>
    <row r="3043" spans="1:5" x14ac:dyDescent="0.25">
      <c r="A3043" s="246" t="str">
        <f t="shared" si="47"/>
        <v>91975</v>
      </c>
      <c r="B3043" s="362" t="s">
        <v>2428</v>
      </c>
      <c r="C3043" s="362" t="s">
        <v>20416</v>
      </c>
      <c r="D3043" s="362" t="s">
        <v>8471</v>
      </c>
      <c r="E3043" s="363" t="s">
        <v>22443</v>
      </c>
    </row>
    <row r="3044" spans="1:5" x14ac:dyDescent="0.25">
      <c r="A3044" s="246" t="str">
        <f t="shared" si="47"/>
        <v>91976</v>
      </c>
      <c r="B3044" s="362" t="s">
        <v>2429</v>
      </c>
      <c r="C3044" s="362" t="s">
        <v>20417</v>
      </c>
      <c r="D3044" s="362" t="s">
        <v>8471</v>
      </c>
      <c r="E3044" s="363" t="s">
        <v>19842</v>
      </c>
    </row>
    <row r="3045" spans="1:5" x14ac:dyDescent="0.25">
      <c r="A3045" s="246" t="str">
        <f t="shared" si="47"/>
        <v>91977</v>
      </c>
      <c r="B3045" s="362" t="s">
        <v>2430</v>
      </c>
      <c r="C3045" s="362" t="s">
        <v>20418</v>
      </c>
      <c r="D3045" s="362" t="s">
        <v>8471</v>
      </c>
      <c r="E3045" s="363" t="s">
        <v>31155</v>
      </c>
    </row>
    <row r="3046" spans="1:5" x14ac:dyDescent="0.25">
      <c r="A3046" s="246" t="str">
        <f t="shared" si="47"/>
        <v>91978</v>
      </c>
      <c r="B3046" s="362" t="s">
        <v>2431</v>
      </c>
      <c r="C3046" s="362" t="s">
        <v>20419</v>
      </c>
      <c r="D3046" s="362" t="s">
        <v>8471</v>
      </c>
      <c r="E3046" s="363" t="s">
        <v>14864</v>
      </c>
    </row>
    <row r="3047" spans="1:5" x14ac:dyDescent="0.25">
      <c r="A3047" s="246" t="str">
        <f t="shared" si="47"/>
        <v>91979</v>
      </c>
      <c r="B3047" s="362" t="s">
        <v>2432</v>
      </c>
      <c r="C3047" s="362" t="s">
        <v>20420</v>
      </c>
      <c r="D3047" s="362" t="s">
        <v>8471</v>
      </c>
      <c r="E3047" s="363" t="s">
        <v>31156</v>
      </c>
    </row>
    <row r="3048" spans="1:5" x14ac:dyDescent="0.25">
      <c r="A3048" s="246" t="str">
        <f t="shared" si="47"/>
        <v>91980</v>
      </c>
      <c r="B3048" s="362" t="s">
        <v>2433</v>
      </c>
      <c r="C3048" s="362" t="s">
        <v>20421</v>
      </c>
      <c r="D3048" s="362" t="s">
        <v>8471</v>
      </c>
      <c r="E3048" s="363" t="s">
        <v>30586</v>
      </c>
    </row>
    <row r="3049" spans="1:5" x14ac:dyDescent="0.25">
      <c r="A3049" s="246" t="str">
        <f t="shared" si="47"/>
        <v>91981</v>
      </c>
      <c r="B3049" s="362" t="s">
        <v>2434</v>
      </c>
      <c r="C3049" s="362" t="s">
        <v>20422</v>
      </c>
      <c r="D3049" s="362" t="s">
        <v>8471</v>
      </c>
      <c r="E3049" s="363" t="s">
        <v>27152</v>
      </c>
    </row>
    <row r="3050" spans="1:5" x14ac:dyDescent="0.25">
      <c r="A3050" s="246" t="str">
        <f t="shared" si="47"/>
        <v>91982</v>
      </c>
      <c r="B3050" s="362" t="s">
        <v>2435</v>
      </c>
      <c r="C3050" s="362" t="s">
        <v>20423</v>
      </c>
      <c r="D3050" s="362" t="s">
        <v>8471</v>
      </c>
      <c r="E3050" s="363" t="s">
        <v>21182</v>
      </c>
    </row>
    <row r="3051" spans="1:5" x14ac:dyDescent="0.25">
      <c r="A3051" s="246" t="str">
        <f t="shared" si="47"/>
        <v>91983</v>
      </c>
      <c r="B3051" s="362" t="s">
        <v>2436</v>
      </c>
      <c r="C3051" s="362" t="s">
        <v>20425</v>
      </c>
      <c r="D3051" s="362" t="s">
        <v>8471</v>
      </c>
      <c r="E3051" s="363" t="s">
        <v>31157</v>
      </c>
    </row>
    <row r="3052" spans="1:5" x14ac:dyDescent="0.25">
      <c r="A3052" s="246" t="str">
        <f t="shared" si="47"/>
        <v>91984</v>
      </c>
      <c r="B3052" s="362" t="s">
        <v>2437</v>
      </c>
      <c r="C3052" s="362" t="s">
        <v>20426</v>
      </c>
      <c r="D3052" s="362" t="s">
        <v>8471</v>
      </c>
      <c r="E3052" s="363" t="s">
        <v>16068</v>
      </c>
    </row>
    <row r="3053" spans="1:5" x14ac:dyDescent="0.25">
      <c r="A3053" s="246" t="str">
        <f t="shared" si="47"/>
        <v>91985</v>
      </c>
      <c r="B3053" s="362" t="s">
        <v>2438</v>
      </c>
      <c r="C3053" s="362" t="s">
        <v>20427</v>
      </c>
      <c r="D3053" s="362" t="s">
        <v>8471</v>
      </c>
      <c r="E3053" s="363" t="s">
        <v>20976</v>
      </c>
    </row>
    <row r="3054" spans="1:5" x14ac:dyDescent="0.25">
      <c r="A3054" s="246" t="str">
        <f t="shared" si="47"/>
        <v>91986</v>
      </c>
      <c r="B3054" s="362" t="s">
        <v>2439</v>
      </c>
      <c r="C3054" s="362" t="s">
        <v>20428</v>
      </c>
      <c r="D3054" s="362" t="s">
        <v>8471</v>
      </c>
      <c r="E3054" s="363" t="s">
        <v>14659</v>
      </c>
    </row>
    <row r="3055" spans="1:5" x14ac:dyDescent="0.25">
      <c r="A3055" s="246" t="str">
        <f t="shared" si="47"/>
        <v>91987</v>
      </c>
      <c r="B3055" s="362" t="s">
        <v>2440</v>
      </c>
      <c r="C3055" s="362" t="s">
        <v>20429</v>
      </c>
      <c r="D3055" s="362" t="s">
        <v>8471</v>
      </c>
      <c r="E3055" s="363" t="s">
        <v>20492</v>
      </c>
    </row>
    <row r="3056" spans="1:5" x14ac:dyDescent="0.25">
      <c r="A3056" s="246" t="str">
        <f t="shared" si="47"/>
        <v>91988</v>
      </c>
      <c r="B3056" s="362" t="s">
        <v>2441</v>
      </c>
      <c r="C3056" s="362" t="s">
        <v>20430</v>
      </c>
      <c r="D3056" s="362" t="s">
        <v>8471</v>
      </c>
      <c r="E3056" s="363" t="s">
        <v>13566</v>
      </c>
    </row>
    <row r="3057" spans="1:5" x14ac:dyDescent="0.25">
      <c r="A3057" s="246" t="str">
        <f t="shared" si="47"/>
        <v>91989</v>
      </c>
      <c r="B3057" s="362" t="s">
        <v>2442</v>
      </c>
      <c r="C3057" s="362" t="s">
        <v>20431</v>
      </c>
      <c r="D3057" s="362" t="s">
        <v>8471</v>
      </c>
      <c r="E3057" s="363" t="s">
        <v>15632</v>
      </c>
    </row>
    <row r="3058" spans="1:5" x14ac:dyDescent="0.25">
      <c r="A3058" s="246" t="str">
        <f t="shared" si="47"/>
        <v>91990</v>
      </c>
      <c r="B3058" s="362" t="s">
        <v>2443</v>
      </c>
      <c r="C3058" s="362" t="s">
        <v>20432</v>
      </c>
      <c r="D3058" s="362" t="s">
        <v>8471</v>
      </c>
      <c r="E3058" s="363" t="s">
        <v>16532</v>
      </c>
    </row>
    <row r="3059" spans="1:5" x14ac:dyDescent="0.25">
      <c r="A3059" s="246" t="str">
        <f t="shared" si="47"/>
        <v>91991</v>
      </c>
      <c r="B3059" s="362" t="s">
        <v>2444</v>
      </c>
      <c r="C3059" s="362" t="s">
        <v>20433</v>
      </c>
      <c r="D3059" s="362" t="s">
        <v>8471</v>
      </c>
      <c r="E3059" s="363" t="s">
        <v>31158</v>
      </c>
    </row>
    <row r="3060" spans="1:5" x14ac:dyDescent="0.25">
      <c r="A3060" s="246" t="str">
        <f t="shared" si="47"/>
        <v>91992</v>
      </c>
      <c r="B3060" s="362" t="s">
        <v>2445</v>
      </c>
      <c r="C3060" s="362" t="s">
        <v>20434</v>
      </c>
      <c r="D3060" s="362" t="s">
        <v>8471</v>
      </c>
      <c r="E3060" s="363" t="s">
        <v>18516</v>
      </c>
    </row>
    <row r="3061" spans="1:5" x14ac:dyDescent="0.25">
      <c r="A3061" s="246" t="str">
        <f t="shared" si="47"/>
        <v>91993</v>
      </c>
      <c r="B3061" s="362" t="s">
        <v>2446</v>
      </c>
      <c r="C3061" s="362" t="s">
        <v>20436</v>
      </c>
      <c r="D3061" s="362" t="s">
        <v>8471</v>
      </c>
      <c r="E3061" s="363" t="s">
        <v>20527</v>
      </c>
    </row>
    <row r="3062" spans="1:5" x14ac:dyDescent="0.25">
      <c r="A3062" s="246" t="str">
        <f t="shared" si="47"/>
        <v>91994</v>
      </c>
      <c r="B3062" s="362" t="s">
        <v>2447</v>
      </c>
      <c r="C3062" s="362" t="s">
        <v>20438</v>
      </c>
      <c r="D3062" s="362" t="s">
        <v>8471</v>
      </c>
      <c r="E3062" s="363" t="s">
        <v>13336</v>
      </c>
    </row>
    <row r="3063" spans="1:5" x14ac:dyDescent="0.25">
      <c r="A3063" s="246" t="str">
        <f t="shared" si="47"/>
        <v>91995</v>
      </c>
      <c r="B3063" s="362" t="s">
        <v>2448</v>
      </c>
      <c r="C3063" s="362" t="s">
        <v>20439</v>
      </c>
      <c r="D3063" s="362" t="s">
        <v>8471</v>
      </c>
      <c r="E3063" s="363" t="s">
        <v>15491</v>
      </c>
    </row>
    <row r="3064" spans="1:5" x14ac:dyDescent="0.25">
      <c r="A3064" s="246" t="str">
        <f t="shared" si="47"/>
        <v>91996</v>
      </c>
      <c r="B3064" s="362" t="s">
        <v>2449</v>
      </c>
      <c r="C3064" s="362" t="s">
        <v>20440</v>
      </c>
      <c r="D3064" s="362" t="s">
        <v>8471</v>
      </c>
      <c r="E3064" s="363" t="s">
        <v>17034</v>
      </c>
    </row>
    <row r="3065" spans="1:5" x14ac:dyDescent="0.25">
      <c r="A3065" s="246" t="str">
        <f t="shared" si="47"/>
        <v>91997</v>
      </c>
      <c r="B3065" s="362" t="s">
        <v>2450</v>
      </c>
      <c r="C3065" s="362" t="s">
        <v>20441</v>
      </c>
      <c r="D3065" s="362" t="s">
        <v>8471</v>
      </c>
      <c r="E3065" s="363" t="s">
        <v>19783</v>
      </c>
    </row>
    <row r="3066" spans="1:5" x14ac:dyDescent="0.25">
      <c r="A3066" s="246" t="str">
        <f t="shared" si="47"/>
        <v>91998</v>
      </c>
      <c r="B3066" s="362" t="s">
        <v>2451</v>
      </c>
      <c r="C3066" s="362" t="s">
        <v>20442</v>
      </c>
      <c r="D3066" s="362" t="s">
        <v>8471</v>
      </c>
      <c r="E3066" s="363" t="s">
        <v>12852</v>
      </c>
    </row>
    <row r="3067" spans="1:5" x14ac:dyDescent="0.25">
      <c r="A3067" s="246" t="str">
        <f t="shared" si="47"/>
        <v>91999</v>
      </c>
      <c r="B3067" s="362" t="s">
        <v>2452</v>
      </c>
      <c r="C3067" s="362" t="s">
        <v>20443</v>
      </c>
      <c r="D3067" s="362" t="s">
        <v>8471</v>
      </c>
      <c r="E3067" s="363" t="s">
        <v>29483</v>
      </c>
    </row>
    <row r="3068" spans="1:5" x14ac:dyDescent="0.25">
      <c r="A3068" s="246" t="str">
        <f t="shared" si="47"/>
        <v>92000</v>
      </c>
      <c r="B3068" s="362" t="s">
        <v>2453</v>
      </c>
      <c r="C3068" s="362" t="s">
        <v>20444</v>
      </c>
      <c r="D3068" s="362" t="s">
        <v>8471</v>
      </c>
      <c r="E3068" s="363" t="s">
        <v>19888</v>
      </c>
    </row>
    <row r="3069" spans="1:5" x14ac:dyDescent="0.25">
      <c r="A3069" s="246" t="str">
        <f t="shared" si="47"/>
        <v>92001</v>
      </c>
      <c r="B3069" s="362" t="s">
        <v>2454</v>
      </c>
      <c r="C3069" s="362" t="s">
        <v>20445</v>
      </c>
      <c r="D3069" s="362" t="s">
        <v>8471</v>
      </c>
      <c r="E3069" s="363" t="s">
        <v>17681</v>
      </c>
    </row>
    <row r="3070" spans="1:5" x14ac:dyDescent="0.25">
      <c r="A3070" s="246" t="str">
        <f t="shared" si="47"/>
        <v>92002</v>
      </c>
      <c r="B3070" s="362" t="s">
        <v>2455</v>
      </c>
      <c r="C3070" s="362" t="s">
        <v>20447</v>
      </c>
      <c r="D3070" s="362" t="s">
        <v>8471</v>
      </c>
      <c r="E3070" s="363" t="s">
        <v>16709</v>
      </c>
    </row>
    <row r="3071" spans="1:5" x14ac:dyDescent="0.25">
      <c r="A3071" s="246" t="str">
        <f t="shared" si="47"/>
        <v>92003</v>
      </c>
      <c r="B3071" s="362" t="s">
        <v>2456</v>
      </c>
      <c r="C3071" s="362" t="s">
        <v>20448</v>
      </c>
      <c r="D3071" s="362" t="s">
        <v>8471</v>
      </c>
      <c r="E3071" s="363" t="s">
        <v>31159</v>
      </c>
    </row>
    <row r="3072" spans="1:5" x14ac:dyDescent="0.25">
      <c r="A3072" s="246" t="str">
        <f t="shared" si="47"/>
        <v>92004</v>
      </c>
      <c r="B3072" s="362" t="s">
        <v>2457</v>
      </c>
      <c r="C3072" s="362" t="s">
        <v>20449</v>
      </c>
      <c r="D3072" s="362" t="s">
        <v>8471</v>
      </c>
      <c r="E3072" s="363" t="s">
        <v>31160</v>
      </c>
    </row>
    <row r="3073" spans="1:5" x14ac:dyDescent="0.25">
      <c r="A3073" s="246" t="str">
        <f t="shared" si="47"/>
        <v>92005</v>
      </c>
      <c r="B3073" s="362" t="s">
        <v>2458</v>
      </c>
      <c r="C3073" s="362" t="s">
        <v>20450</v>
      </c>
      <c r="D3073" s="362" t="s">
        <v>8471</v>
      </c>
      <c r="E3073" s="363" t="s">
        <v>20274</v>
      </c>
    </row>
    <row r="3074" spans="1:5" x14ac:dyDescent="0.25">
      <c r="A3074" s="246" t="str">
        <f t="shared" si="47"/>
        <v>92006</v>
      </c>
      <c r="B3074" s="362" t="s">
        <v>2459</v>
      </c>
      <c r="C3074" s="362" t="s">
        <v>20451</v>
      </c>
      <c r="D3074" s="362" t="s">
        <v>8471</v>
      </c>
      <c r="E3074" s="363" t="s">
        <v>19873</v>
      </c>
    </row>
    <row r="3075" spans="1:5" x14ac:dyDescent="0.25">
      <c r="A3075" s="246" t="str">
        <f t="shared" ref="A3075:A3138" si="48">B3075</f>
        <v>92007</v>
      </c>
      <c r="B3075" s="362" t="s">
        <v>2460</v>
      </c>
      <c r="C3075" s="362" t="s">
        <v>20453</v>
      </c>
      <c r="D3075" s="362" t="s">
        <v>8471</v>
      </c>
      <c r="E3075" s="363" t="s">
        <v>31161</v>
      </c>
    </row>
    <row r="3076" spans="1:5" x14ac:dyDescent="0.25">
      <c r="A3076" s="246" t="str">
        <f t="shared" si="48"/>
        <v>92008</v>
      </c>
      <c r="B3076" s="362" t="s">
        <v>2461</v>
      </c>
      <c r="C3076" s="362" t="s">
        <v>20455</v>
      </c>
      <c r="D3076" s="362" t="s">
        <v>8471</v>
      </c>
      <c r="E3076" s="363" t="s">
        <v>26594</v>
      </c>
    </row>
    <row r="3077" spans="1:5" x14ac:dyDescent="0.25">
      <c r="A3077" s="246" t="str">
        <f t="shared" si="48"/>
        <v>92009</v>
      </c>
      <c r="B3077" s="362" t="s">
        <v>2462</v>
      </c>
      <c r="C3077" s="362" t="s">
        <v>20457</v>
      </c>
      <c r="D3077" s="362" t="s">
        <v>8471</v>
      </c>
      <c r="E3077" s="363" t="s">
        <v>31162</v>
      </c>
    </row>
    <row r="3078" spans="1:5" x14ac:dyDescent="0.25">
      <c r="A3078" s="246" t="str">
        <f t="shared" si="48"/>
        <v>92010</v>
      </c>
      <c r="B3078" s="362" t="s">
        <v>2463</v>
      </c>
      <c r="C3078" s="362" t="s">
        <v>20458</v>
      </c>
      <c r="D3078" s="362" t="s">
        <v>8471</v>
      </c>
      <c r="E3078" s="363" t="s">
        <v>23343</v>
      </c>
    </row>
    <row r="3079" spans="1:5" x14ac:dyDescent="0.25">
      <c r="A3079" s="246" t="str">
        <f t="shared" si="48"/>
        <v>92011</v>
      </c>
      <c r="B3079" s="362" t="s">
        <v>2464</v>
      </c>
      <c r="C3079" s="362" t="s">
        <v>20460</v>
      </c>
      <c r="D3079" s="362" t="s">
        <v>8471</v>
      </c>
      <c r="E3079" s="363" t="s">
        <v>20483</v>
      </c>
    </row>
    <row r="3080" spans="1:5" x14ac:dyDescent="0.25">
      <c r="A3080" s="246" t="str">
        <f t="shared" si="48"/>
        <v>92012</v>
      </c>
      <c r="B3080" s="362" t="s">
        <v>2465</v>
      </c>
      <c r="C3080" s="362" t="s">
        <v>20462</v>
      </c>
      <c r="D3080" s="362" t="s">
        <v>8471</v>
      </c>
      <c r="E3080" s="363" t="s">
        <v>17043</v>
      </c>
    </row>
    <row r="3081" spans="1:5" x14ac:dyDescent="0.25">
      <c r="A3081" s="246" t="str">
        <f t="shared" si="48"/>
        <v>92013</v>
      </c>
      <c r="B3081" s="362" t="s">
        <v>2466</v>
      </c>
      <c r="C3081" s="362" t="s">
        <v>20463</v>
      </c>
      <c r="D3081" s="362" t="s">
        <v>8471</v>
      </c>
      <c r="E3081" s="363" t="s">
        <v>18328</v>
      </c>
    </row>
    <row r="3082" spans="1:5" x14ac:dyDescent="0.25">
      <c r="A3082" s="246" t="str">
        <f t="shared" si="48"/>
        <v>92014</v>
      </c>
      <c r="B3082" s="362" t="s">
        <v>2467</v>
      </c>
      <c r="C3082" s="362" t="s">
        <v>20464</v>
      </c>
      <c r="D3082" s="362" t="s">
        <v>8471</v>
      </c>
      <c r="E3082" s="363" t="s">
        <v>23794</v>
      </c>
    </row>
    <row r="3083" spans="1:5" x14ac:dyDescent="0.25">
      <c r="A3083" s="246" t="str">
        <f t="shared" si="48"/>
        <v>92015</v>
      </c>
      <c r="B3083" s="362" t="s">
        <v>2468</v>
      </c>
      <c r="C3083" s="362" t="s">
        <v>20466</v>
      </c>
      <c r="D3083" s="362" t="s">
        <v>8471</v>
      </c>
      <c r="E3083" s="363" t="s">
        <v>31163</v>
      </c>
    </row>
    <row r="3084" spans="1:5" x14ac:dyDescent="0.25">
      <c r="A3084" s="246" t="str">
        <f t="shared" si="48"/>
        <v>92016</v>
      </c>
      <c r="B3084" s="362" t="s">
        <v>2469</v>
      </c>
      <c r="C3084" s="362" t="s">
        <v>20467</v>
      </c>
      <c r="D3084" s="362" t="s">
        <v>8471</v>
      </c>
      <c r="E3084" s="363" t="s">
        <v>15604</v>
      </c>
    </row>
    <row r="3085" spans="1:5" x14ac:dyDescent="0.25">
      <c r="A3085" s="246" t="str">
        <f t="shared" si="48"/>
        <v>92017</v>
      </c>
      <c r="B3085" s="362" t="s">
        <v>2470</v>
      </c>
      <c r="C3085" s="362" t="s">
        <v>20468</v>
      </c>
      <c r="D3085" s="362" t="s">
        <v>8471</v>
      </c>
      <c r="E3085" s="363" t="s">
        <v>31164</v>
      </c>
    </row>
    <row r="3086" spans="1:5" x14ac:dyDescent="0.25">
      <c r="A3086" s="246" t="str">
        <f t="shared" si="48"/>
        <v>92018</v>
      </c>
      <c r="B3086" s="362" t="s">
        <v>2471</v>
      </c>
      <c r="C3086" s="362" t="s">
        <v>20469</v>
      </c>
      <c r="D3086" s="362" t="s">
        <v>8471</v>
      </c>
      <c r="E3086" s="363" t="s">
        <v>20764</v>
      </c>
    </row>
    <row r="3087" spans="1:5" x14ac:dyDescent="0.25">
      <c r="A3087" s="246" t="str">
        <f t="shared" si="48"/>
        <v>92019</v>
      </c>
      <c r="B3087" s="362" t="s">
        <v>2472</v>
      </c>
      <c r="C3087" s="362" t="s">
        <v>20470</v>
      </c>
      <c r="D3087" s="362" t="s">
        <v>8471</v>
      </c>
      <c r="E3087" s="363" t="s">
        <v>21111</v>
      </c>
    </row>
    <row r="3088" spans="1:5" x14ac:dyDescent="0.25">
      <c r="A3088" s="246" t="str">
        <f t="shared" si="48"/>
        <v>92020</v>
      </c>
      <c r="B3088" s="362" t="s">
        <v>2473</v>
      </c>
      <c r="C3088" s="362" t="s">
        <v>20471</v>
      </c>
      <c r="D3088" s="362" t="s">
        <v>8471</v>
      </c>
      <c r="E3088" s="363" t="s">
        <v>31165</v>
      </c>
    </row>
    <row r="3089" spans="1:5" x14ac:dyDescent="0.25">
      <c r="A3089" s="246" t="str">
        <f t="shared" si="48"/>
        <v>92021</v>
      </c>
      <c r="B3089" s="362" t="s">
        <v>2474</v>
      </c>
      <c r="C3089" s="362" t="s">
        <v>20472</v>
      </c>
      <c r="D3089" s="362" t="s">
        <v>8471</v>
      </c>
      <c r="E3089" s="363" t="s">
        <v>31166</v>
      </c>
    </row>
    <row r="3090" spans="1:5" x14ac:dyDescent="0.25">
      <c r="A3090" s="246" t="str">
        <f t="shared" si="48"/>
        <v>92022</v>
      </c>
      <c r="B3090" s="362" t="s">
        <v>2475</v>
      </c>
      <c r="C3090" s="362" t="s">
        <v>20473</v>
      </c>
      <c r="D3090" s="362" t="s">
        <v>8471</v>
      </c>
      <c r="E3090" s="363" t="s">
        <v>14932</v>
      </c>
    </row>
    <row r="3091" spans="1:5" x14ac:dyDescent="0.25">
      <c r="A3091" s="246" t="str">
        <f t="shared" si="48"/>
        <v>92023</v>
      </c>
      <c r="B3091" s="362" t="s">
        <v>2476</v>
      </c>
      <c r="C3091" s="362" t="s">
        <v>20474</v>
      </c>
      <c r="D3091" s="362" t="s">
        <v>8471</v>
      </c>
      <c r="E3091" s="363" t="s">
        <v>16660</v>
      </c>
    </row>
    <row r="3092" spans="1:5" x14ac:dyDescent="0.25">
      <c r="A3092" s="246" t="str">
        <f t="shared" si="48"/>
        <v>92024</v>
      </c>
      <c r="B3092" s="362" t="s">
        <v>2477</v>
      </c>
      <c r="C3092" s="362" t="s">
        <v>20475</v>
      </c>
      <c r="D3092" s="362" t="s">
        <v>8471</v>
      </c>
      <c r="E3092" s="363" t="s">
        <v>31167</v>
      </c>
    </row>
    <row r="3093" spans="1:5" x14ac:dyDescent="0.25">
      <c r="A3093" s="246" t="str">
        <f t="shared" si="48"/>
        <v>92025</v>
      </c>
      <c r="B3093" s="362" t="s">
        <v>2478</v>
      </c>
      <c r="C3093" s="362" t="s">
        <v>20477</v>
      </c>
      <c r="D3093" s="362" t="s">
        <v>8471</v>
      </c>
      <c r="E3093" s="363" t="s">
        <v>20605</v>
      </c>
    </row>
    <row r="3094" spans="1:5" x14ac:dyDescent="0.25">
      <c r="A3094" s="246" t="str">
        <f t="shared" si="48"/>
        <v>92026</v>
      </c>
      <c r="B3094" s="362" t="s">
        <v>2479</v>
      </c>
      <c r="C3094" s="362" t="s">
        <v>20478</v>
      </c>
      <c r="D3094" s="362" t="s">
        <v>8471</v>
      </c>
      <c r="E3094" s="363" t="s">
        <v>15690</v>
      </c>
    </row>
    <row r="3095" spans="1:5" x14ac:dyDescent="0.25">
      <c r="A3095" s="246" t="str">
        <f t="shared" si="48"/>
        <v>92027</v>
      </c>
      <c r="B3095" s="362" t="s">
        <v>2480</v>
      </c>
      <c r="C3095" s="362" t="s">
        <v>20479</v>
      </c>
      <c r="D3095" s="362" t="s">
        <v>8471</v>
      </c>
      <c r="E3095" s="363" t="s">
        <v>20775</v>
      </c>
    </row>
    <row r="3096" spans="1:5" x14ac:dyDescent="0.25">
      <c r="A3096" s="246" t="str">
        <f t="shared" si="48"/>
        <v>92028</v>
      </c>
      <c r="B3096" s="362" t="s">
        <v>2481</v>
      </c>
      <c r="C3096" s="362" t="s">
        <v>20480</v>
      </c>
      <c r="D3096" s="362" t="s">
        <v>8471</v>
      </c>
      <c r="E3096" s="363" t="s">
        <v>31168</v>
      </c>
    </row>
    <row r="3097" spans="1:5" x14ac:dyDescent="0.25">
      <c r="A3097" s="246" t="str">
        <f t="shared" si="48"/>
        <v>92029</v>
      </c>
      <c r="B3097" s="362" t="s">
        <v>2482</v>
      </c>
      <c r="C3097" s="362" t="s">
        <v>20481</v>
      </c>
      <c r="D3097" s="362" t="s">
        <v>8471</v>
      </c>
      <c r="E3097" s="363" t="s">
        <v>18464</v>
      </c>
    </row>
    <row r="3098" spans="1:5" x14ac:dyDescent="0.25">
      <c r="A3098" s="246" t="str">
        <f t="shared" si="48"/>
        <v>92030</v>
      </c>
      <c r="B3098" s="362" t="s">
        <v>2483</v>
      </c>
      <c r="C3098" s="362" t="s">
        <v>20482</v>
      </c>
      <c r="D3098" s="362" t="s">
        <v>8471</v>
      </c>
      <c r="E3098" s="363" t="s">
        <v>31169</v>
      </c>
    </row>
    <row r="3099" spans="1:5" x14ac:dyDescent="0.25">
      <c r="A3099" s="246" t="str">
        <f t="shared" si="48"/>
        <v>92031</v>
      </c>
      <c r="B3099" s="362" t="s">
        <v>2484</v>
      </c>
      <c r="C3099" s="362" t="s">
        <v>20484</v>
      </c>
      <c r="D3099" s="362" t="s">
        <v>8471</v>
      </c>
      <c r="E3099" s="363" t="s">
        <v>21218</v>
      </c>
    </row>
    <row r="3100" spans="1:5" x14ac:dyDescent="0.25">
      <c r="A3100" s="246" t="str">
        <f t="shared" si="48"/>
        <v>92032</v>
      </c>
      <c r="B3100" s="362" t="s">
        <v>2485</v>
      </c>
      <c r="C3100" s="362" t="s">
        <v>20485</v>
      </c>
      <c r="D3100" s="362" t="s">
        <v>8471</v>
      </c>
      <c r="E3100" s="363" t="s">
        <v>31170</v>
      </c>
    </row>
    <row r="3101" spans="1:5" x14ac:dyDescent="0.25">
      <c r="A3101" s="246" t="str">
        <f t="shared" si="48"/>
        <v>92033</v>
      </c>
      <c r="B3101" s="362" t="s">
        <v>2486</v>
      </c>
      <c r="C3101" s="362" t="s">
        <v>20487</v>
      </c>
      <c r="D3101" s="362" t="s">
        <v>8471</v>
      </c>
      <c r="E3101" s="363" t="s">
        <v>31171</v>
      </c>
    </row>
    <row r="3102" spans="1:5" x14ac:dyDescent="0.25">
      <c r="A3102" s="246" t="str">
        <f t="shared" si="48"/>
        <v>92034</v>
      </c>
      <c r="B3102" s="362" t="s">
        <v>2487</v>
      </c>
      <c r="C3102" s="362" t="s">
        <v>20489</v>
      </c>
      <c r="D3102" s="362" t="s">
        <v>8471</v>
      </c>
      <c r="E3102" s="363" t="s">
        <v>17037</v>
      </c>
    </row>
    <row r="3103" spans="1:5" x14ac:dyDescent="0.25">
      <c r="A3103" s="246" t="str">
        <f t="shared" si="48"/>
        <v>92035</v>
      </c>
      <c r="B3103" s="362" t="s">
        <v>2488</v>
      </c>
      <c r="C3103" s="362" t="s">
        <v>20490</v>
      </c>
      <c r="D3103" s="362" t="s">
        <v>8471</v>
      </c>
      <c r="E3103" s="363" t="s">
        <v>31172</v>
      </c>
    </row>
    <row r="3104" spans="1:5" x14ac:dyDescent="0.25">
      <c r="A3104" s="246" t="str">
        <f t="shared" si="48"/>
        <v>97583</v>
      </c>
      <c r="B3104" s="362" t="s">
        <v>4730</v>
      </c>
      <c r="C3104" s="362" t="s">
        <v>10324</v>
      </c>
      <c r="D3104" s="362" t="s">
        <v>8471</v>
      </c>
      <c r="E3104" s="363" t="s">
        <v>31173</v>
      </c>
    </row>
    <row r="3105" spans="1:5" x14ac:dyDescent="0.25">
      <c r="A3105" s="246" t="str">
        <f t="shared" si="48"/>
        <v>97584</v>
      </c>
      <c r="B3105" s="362" t="s">
        <v>4731</v>
      </c>
      <c r="C3105" s="362" t="s">
        <v>10325</v>
      </c>
      <c r="D3105" s="362" t="s">
        <v>8471</v>
      </c>
      <c r="E3105" s="363" t="s">
        <v>31174</v>
      </c>
    </row>
    <row r="3106" spans="1:5" x14ac:dyDescent="0.25">
      <c r="A3106" s="246" t="str">
        <f t="shared" si="48"/>
        <v>97585</v>
      </c>
      <c r="B3106" s="362" t="s">
        <v>4732</v>
      </c>
      <c r="C3106" s="362" t="s">
        <v>10326</v>
      </c>
      <c r="D3106" s="362" t="s">
        <v>8471</v>
      </c>
      <c r="E3106" s="363" t="s">
        <v>31175</v>
      </c>
    </row>
    <row r="3107" spans="1:5" x14ac:dyDescent="0.25">
      <c r="A3107" s="246" t="str">
        <f t="shared" si="48"/>
        <v>97586</v>
      </c>
      <c r="B3107" s="362" t="s">
        <v>4733</v>
      </c>
      <c r="C3107" s="362" t="s">
        <v>10327</v>
      </c>
      <c r="D3107" s="362" t="s">
        <v>8471</v>
      </c>
      <c r="E3107" s="363" t="s">
        <v>31176</v>
      </c>
    </row>
    <row r="3108" spans="1:5" x14ac:dyDescent="0.25">
      <c r="A3108" s="246" t="str">
        <f t="shared" si="48"/>
        <v>97587</v>
      </c>
      <c r="B3108" s="362" t="s">
        <v>4734</v>
      </c>
      <c r="C3108" s="362" t="s">
        <v>10328</v>
      </c>
      <c r="D3108" s="362" t="s">
        <v>8471</v>
      </c>
      <c r="E3108" s="363" t="s">
        <v>31177</v>
      </c>
    </row>
    <row r="3109" spans="1:5" x14ac:dyDescent="0.25">
      <c r="A3109" s="246" t="str">
        <f t="shared" si="48"/>
        <v>97589</v>
      </c>
      <c r="B3109" s="362" t="s">
        <v>4735</v>
      </c>
      <c r="C3109" s="362" t="s">
        <v>10329</v>
      </c>
      <c r="D3109" s="362" t="s">
        <v>8471</v>
      </c>
      <c r="E3109" s="363" t="s">
        <v>16082</v>
      </c>
    </row>
    <row r="3110" spans="1:5" x14ac:dyDescent="0.25">
      <c r="A3110" s="246" t="str">
        <f t="shared" si="48"/>
        <v>97590</v>
      </c>
      <c r="B3110" s="362" t="s">
        <v>4736</v>
      </c>
      <c r="C3110" s="362" t="s">
        <v>10330</v>
      </c>
      <c r="D3110" s="362" t="s">
        <v>8471</v>
      </c>
      <c r="E3110" s="363" t="s">
        <v>21237</v>
      </c>
    </row>
    <row r="3111" spans="1:5" x14ac:dyDescent="0.25">
      <c r="A3111" s="246" t="str">
        <f t="shared" si="48"/>
        <v>97591</v>
      </c>
      <c r="B3111" s="362" t="s">
        <v>4737</v>
      </c>
      <c r="C3111" s="362" t="s">
        <v>10331</v>
      </c>
      <c r="D3111" s="362" t="s">
        <v>8471</v>
      </c>
      <c r="E3111" s="363" t="s">
        <v>31178</v>
      </c>
    </row>
    <row r="3112" spans="1:5" x14ac:dyDescent="0.25">
      <c r="A3112" s="246" t="str">
        <f t="shared" si="48"/>
        <v>97593</v>
      </c>
      <c r="B3112" s="362" t="s">
        <v>4738</v>
      </c>
      <c r="C3112" s="362" t="s">
        <v>10332</v>
      </c>
      <c r="D3112" s="362" t="s">
        <v>8471</v>
      </c>
      <c r="E3112" s="363" t="s">
        <v>31179</v>
      </c>
    </row>
    <row r="3113" spans="1:5" x14ac:dyDescent="0.25">
      <c r="A3113" s="246" t="str">
        <f t="shared" si="48"/>
        <v>97594</v>
      </c>
      <c r="B3113" s="362" t="s">
        <v>4739</v>
      </c>
      <c r="C3113" s="362" t="s">
        <v>10333</v>
      </c>
      <c r="D3113" s="362" t="s">
        <v>8471</v>
      </c>
      <c r="E3113" s="363" t="s">
        <v>31180</v>
      </c>
    </row>
    <row r="3114" spans="1:5" x14ac:dyDescent="0.25">
      <c r="A3114" s="246" t="str">
        <f t="shared" si="48"/>
        <v>97595</v>
      </c>
      <c r="B3114" s="362" t="s">
        <v>4740</v>
      </c>
      <c r="C3114" s="362" t="s">
        <v>10334</v>
      </c>
      <c r="D3114" s="362" t="s">
        <v>8471</v>
      </c>
      <c r="E3114" s="363" t="s">
        <v>18540</v>
      </c>
    </row>
    <row r="3115" spans="1:5" x14ac:dyDescent="0.25">
      <c r="A3115" s="246" t="str">
        <f t="shared" si="48"/>
        <v>97596</v>
      </c>
      <c r="B3115" s="362" t="s">
        <v>4741</v>
      </c>
      <c r="C3115" s="362" t="s">
        <v>10335</v>
      </c>
      <c r="D3115" s="362" t="s">
        <v>8471</v>
      </c>
      <c r="E3115" s="363" t="s">
        <v>31181</v>
      </c>
    </row>
    <row r="3116" spans="1:5" x14ac:dyDescent="0.25">
      <c r="A3116" s="246" t="str">
        <f t="shared" si="48"/>
        <v>97597</v>
      </c>
      <c r="B3116" s="362" t="s">
        <v>4742</v>
      </c>
      <c r="C3116" s="362" t="s">
        <v>10336</v>
      </c>
      <c r="D3116" s="362" t="s">
        <v>8471</v>
      </c>
      <c r="E3116" s="363" t="s">
        <v>31182</v>
      </c>
    </row>
    <row r="3117" spans="1:5" x14ac:dyDescent="0.25">
      <c r="A3117" s="246" t="str">
        <f t="shared" si="48"/>
        <v>97598</v>
      </c>
      <c r="B3117" s="362" t="s">
        <v>4743</v>
      </c>
      <c r="C3117" s="362" t="s">
        <v>10337</v>
      </c>
      <c r="D3117" s="362" t="s">
        <v>8471</v>
      </c>
      <c r="E3117" s="363" t="s">
        <v>21485</v>
      </c>
    </row>
    <row r="3118" spans="1:5" x14ac:dyDescent="0.25">
      <c r="A3118" s="246" t="str">
        <f t="shared" si="48"/>
        <v>97599</v>
      </c>
      <c r="B3118" s="362" t="s">
        <v>4744</v>
      </c>
      <c r="C3118" s="362" t="s">
        <v>10338</v>
      </c>
      <c r="D3118" s="362" t="s">
        <v>8471</v>
      </c>
      <c r="E3118" s="363" t="s">
        <v>14198</v>
      </c>
    </row>
    <row r="3119" spans="1:5" x14ac:dyDescent="0.25">
      <c r="A3119" s="246" t="str">
        <f t="shared" si="48"/>
        <v>97609</v>
      </c>
      <c r="B3119" s="362" t="s">
        <v>4751</v>
      </c>
      <c r="C3119" s="362" t="s">
        <v>10339</v>
      </c>
      <c r="D3119" s="362" t="s">
        <v>8471</v>
      </c>
      <c r="E3119" s="363" t="s">
        <v>21433</v>
      </c>
    </row>
    <row r="3120" spans="1:5" x14ac:dyDescent="0.25">
      <c r="A3120" s="246" t="str">
        <f t="shared" si="48"/>
        <v>97610</v>
      </c>
      <c r="B3120" s="362" t="s">
        <v>4752</v>
      </c>
      <c r="C3120" s="362" t="s">
        <v>10340</v>
      </c>
      <c r="D3120" s="362" t="s">
        <v>8471</v>
      </c>
      <c r="E3120" s="363" t="s">
        <v>18340</v>
      </c>
    </row>
    <row r="3121" spans="1:5" x14ac:dyDescent="0.25">
      <c r="A3121" s="246" t="str">
        <f t="shared" si="48"/>
        <v>97611</v>
      </c>
      <c r="B3121" s="362" t="s">
        <v>4753</v>
      </c>
      <c r="C3121" s="362" t="s">
        <v>10342</v>
      </c>
      <c r="D3121" s="362" t="s">
        <v>8471</v>
      </c>
      <c r="E3121" s="363" t="s">
        <v>16063</v>
      </c>
    </row>
    <row r="3122" spans="1:5" x14ac:dyDescent="0.25">
      <c r="A3122" s="246" t="str">
        <f t="shared" si="48"/>
        <v>97612</v>
      </c>
      <c r="B3122" s="362" t="s">
        <v>4754</v>
      </c>
      <c r="C3122" s="362" t="s">
        <v>10344</v>
      </c>
      <c r="D3122" s="362" t="s">
        <v>8471</v>
      </c>
      <c r="E3122" s="363" t="s">
        <v>21743</v>
      </c>
    </row>
    <row r="3123" spans="1:5" x14ac:dyDescent="0.25">
      <c r="A3123" s="246" t="str">
        <f t="shared" si="48"/>
        <v>97613</v>
      </c>
      <c r="B3123" s="362" t="s">
        <v>4755</v>
      </c>
      <c r="C3123" s="362" t="s">
        <v>10345</v>
      </c>
      <c r="D3123" s="362" t="s">
        <v>8471</v>
      </c>
      <c r="E3123" s="363" t="s">
        <v>31183</v>
      </c>
    </row>
    <row r="3124" spans="1:5" x14ac:dyDescent="0.25">
      <c r="A3124" s="246" t="str">
        <f t="shared" si="48"/>
        <v>97614</v>
      </c>
      <c r="B3124" s="362" t="s">
        <v>4756</v>
      </c>
      <c r="C3124" s="362" t="s">
        <v>10346</v>
      </c>
      <c r="D3124" s="362" t="s">
        <v>8471</v>
      </c>
      <c r="E3124" s="363" t="s">
        <v>21309</v>
      </c>
    </row>
    <row r="3125" spans="1:5" x14ac:dyDescent="0.25">
      <c r="A3125" s="246" t="str">
        <f t="shared" si="48"/>
        <v>97615</v>
      </c>
      <c r="B3125" s="362" t="s">
        <v>4757</v>
      </c>
      <c r="C3125" s="362" t="s">
        <v>18180</v>
      </c>
      <c r="D3125" s="362" t="s">
        <v>8471</v>
      </c>
      <c r="E3125" s="363" t="s">
        <v>18511</v>
      </c>
    </row>
    <row r="3126" spans="1:5" x14ac:dyDescent="0.25">
      <c r="A3126" s="246" t="str">
        <f t="shared" si="48"/>
        <v>97616</v>
      </c>
      <c r="B3126" s="362" t="s">
        <v>4758</v>
      </c>
      <c r="C3126" s="362" t="s">
        <v>18181</v>
      </c>
      <c r="D3126" s="362" t="s">
        <v>8471</v>
      </c>
      <c r="E3126" s="363" t="s">
        <v>31184</v>
      </c>
    </row>
    <row r="3127" spans="1:5" x14ac:dyDescent="0.25">
      <c r="A3127" s="246" t="str">
        <f t="shared" si="48"/>
        <v>97617</v>
      </c>
      <c r="B3127" s="362" t="s">
        <v>4759</v>
      </c>
      <c r="C3127" s="362" t="s">
        <v>18182</v>
      </c>
      <c r="D3127" s="362" t="s">
        <v>8471</v>
      </c>
      <c r="E3127" s="363" t="s">
        <v>31185</v>
      </c>
    </row>
    <row r="3128" spans="1:5" x14ac:dyDescent="0.25">
      <c r="A3128" s="246" t="str">
        <f t="shared" si="48"/>
        <v>97618</v>
      </c>
      <c r="B3128" s="362" t="s">
        <v>4760</v>
      </c>
      <c r="C3128" s="362" t="s">
        <v>18183</v>
      </c>
      <c r="D3128" s="362" t="s">
        <v>8471</v>
      </c>
      <c r="E3128" s="363" t="s">
        <v>31186</v>
      </c>
    </row>
    <row r="3129" spans="1:5" x14ac:dyDescent="0.25">
      <c r="A3129" s="246" t="str">
        <f t="shared" si="48"/>
        <v>100902</v>
      </c>
      <c r="B3129" s="362" t="s">
        <v>5873</v>
      </c>
      <c r="C3129" s="362" t="s">
        <v>18399</v>
      </c>
      <c r="D3129" s="362" t="s">
        <v>8471</v>
      </c>
      <c r="E3129" s="363" t="s">
        <v>27659</v>
      </c>
    </row>
    <row r="3130" spans="1:5" x14ac:dyDescent="0.25">
      <c r="A3130" s="246" t="str">
        <f t="shared" si="48"/>
        <v>100903</v>
      </c>
      <c r="B3130" s="362" t="s">
        <v>5874</v>
      </c>
      <c r="C3130" s="362" t="s">
        <v>18400</v>
      </c>
      <c r="D3130" s="362" t="s">
        <v>8471</v>
      </c>
      <c r="E3130" s="363" t="s">
        <v>20836</v>
      </c>
    </row>
    <row r="3131" spans="1:5" x14ac:dyDescent="0.25">
      <c r="A3131" s="246" t="str">
        <f t="shared" si="48"/>
        <v>100904</v>
      </c>
      <c r="B3131" s="362" t="s">
        <v>5875</v>
      </c>
      <c r="C3131" s="362" t="s">
        <v>10347</v>
      </c>
      <c r="D3131" s="362" t="s">
        <v>8471</v>
      </c>
      <c r="E3131" s="363" t="s">
        <v>31173</v>
      </c>
    </row>
    <row r="3132" spans="1:5" x14ac:dyDescent="0.25">
      <c r="A3132" s="246" t="str">
        <f t="shared" si="48"/>
        <v>100905</v>
      </c>
      <c r="B3132" s="362" t="s">
        <v>5876</v>
      </c>
      <c r="C3132" s="362" t="s">
        <v>10348</v>
      </c>
      <c r="D3132" s="362" t="s">
        <v>8471</v>
      </c>
      <c r="E3132" s="363" t="s">
        <v>31187</v>
      </c>
    </row>
    <row r="3133" spans="1:5" x14ac:dyDescent="0.25">
      <c r="A3133" s="246" t="str">
        <f t="shared" si="48"/>
        <v>100906</v>
      </c>
      <c r="B3133" s="362" t="s">
        <v>5877</v>
      </c>
      <c r="C3133" s="362" t="s">
        <v>10349</v>
      </c>
      <c r="D3133" s="362" t="s">
        <v>8471</v>
      </c>
      <c r="E3133" s="363" t="s">
        <v>31188</v>
      </c>
    </row>
    <row r="3134" spans="1:5" x14ac:dyDescent="0.25">
      <c r="A3134" s="246" t="str">
        <f t="shared" si="48"/>
        <v>100919</v>
      </c>
      <c r="B3134" s="362" t="s">
        <v>5878</v>
      </c>
      <c r="C3134" s="362" t="s">
        <v>10350</v>
      </c>
      <c r="D3134" s="362" t="s">
        <v>8471</v>
      </c>
      <c r="E3134" s="363" t="s">
        <v>31189</v>
      </c>
    </row>
    <row r="3135" spans="1:5" x14ac:dyDescent="0.25">
      <c r="A3135" s="246" t="str">
        <f t="shared" si="48"/>
        <v>100920</v>
      </c>
      <c r="B3135" s="362" t="s">
        <v>5879</v>
      </c>
      <c r="C3135" s="362" t="s">
        <v>10351</v>
      </c>
      <c r="D3135" s="362" t="s">
        <v>8471</v>
      </c>
      <c r="E3135" s="363" t="s">
        <v>31190</v>
      </c>
    </row>
    <row r="3136" spans="1:5" x14ac:dyDescent="0.25">
      <c r="A3136" s="246" t="str">
        <f t="shared" si="48"/>
        <v>100921</v>
      </c>
      <c r="B3136" s="362" t="s">
        <v>5880</v>
      </c>
      <c r="C3136" s="362" t="s">
        <v>10352</v>
      </c>
      <c r="D3136" s="362" t="s">
        <v>8471</v>
      </c>
      <c r="E3136" s="363" t="s">
        <v>31191</v>
      </c>
    </row>
    <row r="3137" spans="1:5" x14ac:dyDescent="0.25">
      <c r="A3137" s="246" t="str">
        <f t="shared" si="48"/>
        <v>100922</v>
      </c>
      <c r="B3137" s="362" t="s">
        <v>5881</v>
      </c>
      <c r="C3137" s="362" t="s">
        <v>10353</v>
      </c>
      <c r="D3137" s="362" t="s">
        <v>8471</v>
      </c>
      <c r="E3137" s="363" t="s">
        <v>31192</v>
      </c>
    </row>
    <row r="3138" spans="1:5" x14ac:dyDescent="0.25">
      <c r="A3138" s="246" t="str">
        <f t="shared" si="48"/>
        <v>100923</v>
      </c>
      <c r="B3138" s="362" t="s">
        <v>5882</v>
      </c>
      <c r="C3138" s="362" t="s">
        <v>10354</v>
      </c>
      <c r="D3138" s="362" t="s">
        <v>8471</v>
      </c>
      <c r="E3138" s="363" t="s">
        <v>27780</v>
      </c>
    </row>
    <row r="3139" spans="1:5" x14ac:dyDescent="0.25">
      <c r="A3139" s="246" t="str">
        <f t="shared" ref="A3139:A3202" si="49">B3139</f>
        <v>103782</v>
      </c>
      <c r="B3139" s="362" t="s">
        <v>16066</v>
      </c>
      <c r="C3139" s="362" t="s">
        <v>16067</v>
      </c>
      <c r="D3139" s="362" t="s">
        <v>8471</v>
      </c>
      <c r="E3139" s="363" t="s">
        <v>23894</v>
      </c>
    </row>
    <row r="3140" spans="1:5" x14ac:dyDescent="0.25">
      <c r="A3140" s="246" t="str">
        <f t="shared" si="49"/>
        <v>101489</v>
      </c>
      <c r="B3140" s="362" t="s">
        <v>7064</v>
      </c>
      <c r="C3140" s="362" t="s">
        <v>18415</v>
      </c>
      <c r="D3140" s="362" t="s">
        <v>8471</v>
      </c>
      <c r="E3140" s="363" t="s">
        <v>31193</v>
      </c>
    </row>
    <row r="3141" spans="1:5" x14ac:dyDescent="0.25">
      <c r="A3141" s="246" t="str">
        <f t="shared" si="49"/>
        <v>101490</v>
      </c>
      <c r="B3141" s="362" t="s">
        <v>7065</v>
      </c>
      <c r="C3141" s="362" t="s">
        <v>18416</v>
      </c>
      <c r="D3141" s="362" t="s">
        <v>8471</v>
      </c>
      <c r="E3141" s="363" t="s">
        <v>31194</v>
      </c>
    </row>
    <row r="3142" spans="1:5" x14ac:dyDescent="0.25">
      <c r="A3142" s="246" t="str">
        <f t="shared" si="49"/>
        <v>101491</v>
      </c>
      <c r="B3142" s="362" t="s">
        <v>7066</v>
      </c>
      <c r="C3142" s="362" t="s">
        <v>18417</v>
      </c>
      <c r="D3142" s="362" t="s">
        <v>8471</v>
      </c>
      <c r="E3142" s="363" t="s">
        <v>31195</v>
      </c>
    </row>
    <row r="3143" spans="1:5" x14ac:dyDescent="0.25">
      <c r="A3143" s="246" t="str">
        <f t="shared" si="49"/>
        <v>101492</v>
      </c>
      <c r="B3143" s="362" t="s">
        <v>7067</v>
      </c>
      <c r="C3143" s="362" t="s">
        <v>18418</v>
      </c>
      <c r="D3143" s="362" t="s">
        <v>8471</v>
      </c>
      <c r="E3143" s="363" t="s">
        <v>31196</v>
      </c>
    </row>
    <row r="3144" spans="1:5" x14ac:dyDescent="0.25">
      <c r="A3144" s="246" t="str">
        <f t="shared" si="49"/>
        <v>101493</v>
      </c>
      <c r="B3144" s="362" t="s">
        <v>7068</v>
      </c>
      <c r="C3144" s="362" t="s">
        <v>18419</v>
      </c>
      <c r="D3144" s="362" t="s">
        <v>8471</v>
      </c>
      <c r="E3144" s="363" t="s">
        <v>31197</v>
      </c>
    </row>
    <row r="3145" spans="1:5" x14ac:dyDescent="0.25">
      <c r="A3145" s="246" t="str">
        <f t="shared" si="49"/>
        <v>101494</v>
      </c>
      <c r="B3145" s="362" t="s">
        <v>7069</v>
      </c>
      <c r="C3145" s="362" t="s">
        <v>18420</v>
      </c>
      <c r="D3145" s="362" t="s">
        <v>8471</v>
      </c>
      <c r="E3145" s="363" t="s">
        <v>31198</v>
      </c>
    </row>
    <row r="3146" spans="1:5" x14ac:dyDescent="0.25">
      <c r="A3146" s="246" t="str">
        <f t="shared" si="49"/>
        <v>101495</v>
      </c>
      <c r="B3146" s="362" t="s">
        <v>7070</v>
      </c>
      <c r="C3146" s="362" t="s">
        <v>18421</v>
      </c>
      <c r="D3146" s="362" t="s">
        <v>8471</v>
      </c>
      <c r="E3146" s="363" t="s">
        <v>31199</v>
      </c>
    </row>
    <row r="3147" spans="1:5" x14ac:dyDescent="0.25">
      <c r="A3147" s="246" t="str">
        <f t="shared" si="49"/>
        <v>101496</v>
      </c>
      <c r="B3147" s="362" t="s">
        <v>7071</v>
      </c>
      <c r="C3147" s="362" t="s">
        <v>18422</v>
      </c>
      <c r="D3147" s="362" t="s">
        <v>8471</v>
      </c>
      <c r="E3147" s="363" t="s">
        <v>31200</v>
      </c>
    </row>
    <row r="3148" spans="1:5" x14ac:dyDescent="0.25">
      <c r="A3148" s="246" t="str">
        <f t="shared" si="49"/>
        <v>101497</v>
      </c>
      <c r="B3148" s="362" t="s">
        <v>7072</v>
      </c>
      <c r="C3148" s="362" t="s">
        <v>18423</v>
      </c>
      <c r="D3148" s="362" t="s">
        <v>8471</v>
      </c>
      <c r="E3148" s="363" t="s">
        <v>31201</v>
      </c>
    </row>
    <row r="3149" spans="1:5" x14ac:dyDescent="0.25">
      <c r="A3149" s="246" t="str">
        <f t="shared" si="49"/>
        <v>101498</v>
      </c>
      <c r="B3149" s="362" t="s">
        <v>7073</v>
      </c>
      <c r="C3149" s="362" t="s">
        <v>18424</v>
      </c>
      <c r="D3149" s="362" t="s">
        <v>8471</v>
      </c>
      <c r="E3149" s="363" t="s">
        <v>31202</v>
      </c>
    </row>
    <row r="3150" spans="1:5" x14ac:dyDescent="0.25">
      <c r="A3150" s="246" t="str">
        <f t="shared" si="49"/>
        <v>101499</v>
      </c>
      <c r="B3150" s="362" t="s">
        <v>7074</v>
      </c>
      <c r="C3150" s="362" t="s">
        <v>18425</v>
      </c>
      <c r="D3150" s="362" t="s">
        <v>8471</v>
      </c>
      <c r="E3150" s="363" t="s">
        <v>31203</v>
      </c>
    </row>
    <row r="3151" spans="1:5" x14ac:dyDescent="0.25">
      <c r="A3151" s="246" t="str">
        <f t="shared" si="49"/>
        <v>101500</v>
      </c>
      <c r="B3151" s="362" t="s">
        <v>7075</v>
      </c>
      <c r="C3151" s="362" t="s">
        <v>18426</v>
      </c>
      <c r="D3151" s="362" t="s">
        <v>8471</v>
      </c>
      <c r="E3151" s="363" t="s">
        <v>31204</v>
      </c>
    </row>
    <row r="3152" spans="1:5" x14ac:dyDescent="0.25">
      <c r="A3152" s="246" t="str">
        <f t="shared" si="49"/>
        <v>101501</v>
      </c>
      <c r="B3152" s="362" t="s">
        <v>7076</v>
      </c>
      <c r="C3152" s="362" t="s">
        <v>18427</v>
      </c>
      <c r="D3152" s="362" t="s">
        <v>8471</v>
      </c>
      <c r="E3152" s="363" t="s">
        <v>31205</v>
      </c>
    </row>
    <row r="3153" spans="1:5" x14ac:dyDescent="0.25">
      <c r="A3153" s="246" t="str">
        <f t="shared" si="49"/>
        <v>101502</v>
      </c>
      <c r="B3153" s="362" t="s">
        <v>7077</v>
      </c>
      <c r="C3153" s="362" t="s">
        <v>18428</v>
      </c>
      <c r="D3153" s="362" t="s">
        <v>8471</v>
      </c>
      <c r="E3153" s="363" t="s">
        <v>31206</v>
      </c>
    </row>
    <row r="3154" spans="1:5" x14ac:dyDescent="0.25">
      <c r="A3154" s="246" t="str">
        <f t="shared" si="49"/>
        <v>101503</v>
      </c>
      <c r="B3154" s="362" t="s">
        <v>7078</v>
      </c>
      <c r="C3154" s="362" t="s">
        <v>18429</v>
      </c>
      <c r="D3154" s="362" t="s">
        <v>8471</v>
      </c>
      <c r="E3154" s="363" t="s">
        <v>31207</v>
      </c>
    </row>
    <row r="3155" spans="1:5" x14ac:dyDescent="0.25">
      <c r="A3155" s="246" t="str">
        <f t="shared" si="49"/>
        <v>101504</v>
      </c>
      <c r="B3155" s="362" t="s">
        <v>7079</v>
      </c>
      <c r="C3155" s="362" t="s">
        <v>18430</v>
      </c>
      <c r="D3155" s="362" t="s">
        <v>8471</v>
      </c>
      <c r="E3155" s="363" t="s">
        <v>31208</v>
      </c>
    </row>
    <row r="3156" spans="1:5" x14ac:dyDescent="0.25">
      <c r="A3156" s="246" t="str">
        <f t="shared" si="49"/>
        <v>101505</v>
      </c>
      <c r="B3156" s="362" t="s">
        <v>7080</v>
      </c>
      <c r="C3156" s="362" t="s">
        <v>18431</v>
      </c>
      <c r="D3156" s="362" t="s">
        <v>8471</v>
      </c>
      <c r="E3156" s="363" t="s">
        <v>31209</v>
      </c>
    </row>
    <row r="3157" spans="1:5" x14ac:dyDescent="0.25">
      <c r="A3157" s="246" t="str">
        <f t="shared" si="49"/>
        <v>101506</v>
      </c>
      <c r="B3157" s="362" t="s">
        <v>7081</v>
      </c>
      <c r="C3157" s="362" t="s">
        <v>18432</v>
      </c>
      <c r="D3157" s="362" t="s">
        <v>8471</v>
      </c>
      <c r="E3157" s="363" t="s">
        <v>31210</v>
      </c>
    </row>
    <row r="3158" spans="1:5" x14ac:dyDescent="0.25">
      <c r="A3158" s="246" t="str">
        <f t="shared" si="49"/>
        <v>101507</v>
      </c>
      <c r="B3158" s="362" t="s">
        <v>7082</v>
      </c>
      <c r="C3158" s="362" t="s">
        <v>18433</v>
      </c>
      <c r="D3158" s="362" t="s">
        <v>8471</v>
      </c>
      <c r="E3158" s="363" t="s">
        <v>31211</v>
      </c>
    </row>
    <row r="3159" spans="1:5" x14ac:dyDescent="0.25">
      <c r="A3159" s="246" t="str">
        <f t="shared" si="49"/>
        <v>101508</v>
      </c>
      <c r="B3159" s="362" t="s">
        <v>7083</v>
      </c>
      <c r="C3159" s="362" t="s">
        <v>18434</v>
      </c>
      <c r="D3159" s="362" t="s">
        <v>8471</v>
      </c>
      <c r="E3159" s="363" t="s">
        <v>31212</v>
      </c>
    </row>
    <row r="3160" spans="1:5" x14ac:dyDescent="0.25">
      <c r="A3160" s="246" t="str">
        <f t="shared" si="49"/>
        <v>101509</v>
      </c>
      <c r="B3160" s="362" t="s">
        <v>7084</v>
      </c>
      <c r="C3160" s="362" t="s">
        <v>18435</v>
      </c>
      <c r="D3160" s="362" t="s">
        <v>8471</v>
      </c>
      <c r="E3160" s="363" t="s">
        <v>31213</v>
      </c>
    </row>
    <row r="3161" spans="1:5" x14ac:dyDescent="0.25">
      <c r="A3161" s="246" t="str">
        <f t="shared" si="49"/>
        <v>101510</v>
      </c>
      <c r="B3161" s="362" t="s">
        <v>7085</v>
      </c>
      <c r="C3161" s="362" t="s">
        <v>18436</v>
      </c>
      <c r="D3161" s="362" t="s">
        <v>8471</v>
      </c>
      <c r="E3161" s="363" t="s">
        <v>31214</v>
      </c>
    </row>
    <row r="3162" spans="1:5" x14ac:dyDescent="0.25">
      <c r="A3162" s="246" t="str">
        <f t="shared" si="49"/>
        <v>101511</v>
      </c>
      <c r="B3162" s="362" t="s">
        <v>7086</v>
      </c>
      <c r="C3162" s="362" t="s">
        <v>18437</v>
      </c>
      <c r="D3162" s="362" t="s">
        <v>8471</v>
      </c>
      <c r="E3162" s="363" t="s">
        <v>31215</v>
      </c>
    </row>
    <row r="3163" spans="1:5" x14ac:dyDescent="0.25">
      <c r="A3163" s="246" t="str">
        <f t="shared" si="49"/>
        <v>101512</v>
      </c>
      <c r="B3163" s="362" t="s">
        <v>7087</v>
      </c>
      <c r="C3163" s="362" t="s">
        <v>18438</v>
      </c>
      <c r="D3163" s="362" t="s">
        <v>8471</v>
      </c>
      <c r="E3163" s="363" t="s">
        <v>31216</v>
      </c>
    </row>
    <row r="3164" spans="1:5" x14ac:dyDescent="0.25">
      <c r="A3164" s="246" t="str">
        <f t="shared" si="49"/>
        <v>101513</v>
      </c>
      <c r="B3164" s="362" t="s">
        <v>7088</v>
      </c>
      <c r="C3164" s="362" t="s">
        <v>18439</v>
      </c>
      <c r="D3164" s="362" t="s">
        <v>8471</v>
      </c>
      <c r="E3164" s="363" t="s">
        <v>31217</v>
      </c>
    </row>
    <row r="3165" spans="1:5" x14ac:dyDescent="0.25">
      <c r="A3165" s="246" t="str">
        <f t="shared" si="49"/>
        <v>101514</v>
      </c>
      <c r="B3165" s="362" t="s">
        <v>7089</v>
      </c>
      <c r="C3165" s="362" t="s">
        <v>18440</v>
      </c>
      <c r="D3165" s="362" t="s">
        <v>8471</v>
      </c>
      <c r="E3165" s="363" t="s">
        <v>31218</v>
      </c>
    </row>
    <row r="3166" spans="1:5" x14ac:dyDescent="0.25">
      <c r="A3166" s="246" t="str">
        <f t="shared" si="49"/>
        <v>101515</v>
      </c>
      <c r="B3166" s="362" t="s">
        <v>7090</v>
      </c>
      <c r="C3166" s="362" t="s">
        <v>18441</v>
      </c>
      <c r="D3166" s="362" t="s">
        <v>8471</v>
      </c>
      <c r="E3166" s="363" t="s">
        <v>31219</v>
      </c>
    </row>
    <row r="3167" spans="1:5" x14ac:dyDescent="0.25">
      <c r="A3167" s="246" t="str">
        <f t="shared" si="49"/>
        <v>101516</v>
      </c>
      <c r="B3167" s="362" t="s">
        <v>7091</v>
      </c>
      <c r="C3167" s="362" t="s">
        <v>18442</v>
      </c>
      <c r="D3167" s="362" t="s">
        <v>8471</v>
      </c>
      <c r="E3167" s="363" t="s">
        <v>31220</v>
      </c>
    </row>
    <row r="3168" spans="1:5" x14ac:dyDescent="0.25">
      <c r="A3168" s="246" t="str">
        <f t="shared" si="49"/>
        <v>101517</v>
      </c>
      <c r="B3168" s="362" t="s">
        <v>7092</v>
      </c>
      <c r="C3168" s="362" t="s">
        <v>18443</v>
      </c>
      <c r="D3168" s="362" t="s">
        <v>8471</v>
      </c>
      <c r="E3168" s="363" t="s">
        <v>31221</v>
      </c>
    </row>
    <row r="3169" spans="1:5" x14ac:dyDescent="0.25">
      <c r="A3169" s="246" t="str">
        <f t="shared" si="49"/>
        <v>101518</v>
      </c>
      <c r="B3169" s="362" t="s">
        <v>7093</v>
      </c>
      <c r="C3169" s="362" t="s">
        <v>18444</v>
      </c>
      <c r="D3169" s="362" t="s">
        <v>8471</v>
      </c>
      <c r="E3169" s="363" t="s">
        <v>31222</v>
      </c>
    </row>
    <row r="3170" spans="1:5" x14ac:dyDescent="0.25">
      <c r="A3170" s="246" t="str">
        <f t="shared" si="49"/>
        <v>101519</v>
      </c>
      <c r="B3170" s="362" t="s">
        <v>7094</v>
      </c>
      <c r="C3170" s="362" t="s">
        <v>18445</v>
      </c>
      <c r="D3170" s="362" t="s">
        <v>8471</v>
      </c>
      <c r="E3170" s="363" t="s">
        <v>31223</v>
      </c>
    </row>
    <row r="3171" spans="1:5" x14ac:dyDescent="0.25">
      <c r="A3171" s="246" t="str">
        <f t="shared" si="49"/>
        <v>101520</v>
      </c>
      <c r="B3171" s="362" t="s">
        <v>7095</v>
      </c>
      <c r="C3171" s="362" t="s">
        <v>18446</v>
      </c>
      <c r="D3171" s="362" t="s">
        <v>8471</v>
      </c>
      <c r="E3171" s="363" t="s">
        <v>31224</v>
      </c>
    </row>
    <row r="3172" spans="1:5" x14ac:dyDescent="0.25">
      <c r="A3172" s="246" t="str">
        <f t="shared" si="49"/>
        <v>101521</v>
      </c>
      <c r="B3172" s="362" t="s">
        <v>7096</v>
      </c>
      <c r="C3172" s="362" t="s">
        <v>18447</v>
      </c>
      <c r="D3172" s="362" t="s">
        <v>8471</v>
      </c>
      <c r="E3172" s="363" t="s">
        <v>31225</v>
      </c>
    </row>
    <row r="3173" spans="1:5" x14ac:dyDescent="0.25">
      <c r="A3173" s="246" t="str">
        <f t="shared" si="49"/>
        <v>101522</v>
      </c>
      <c r="B3173" s="362" t="s">
        <v>7097</v>
      </c>
      <c r="C3173" s="362" t="s">
        <v>18448</v>
      </c>
      <c r="D3173" s="362" t="s">
        <v>8471</v>
      </c>
      <c r="E3173" s="363" t="s">
        <v>31226</v>
      </c>
    </row>
    <row r="3174" spans="1:5" x14ac:dyDescent="0.25">
      <c r="A3174" s="246" t="str">
        <f t="shared" si="49"/>
        <v>101523</v>
      </c>
      <c r="B3174" s="362" t="s">
        <v>7098</v>
      </c>
      <c r="C3174" s="362" t="s">
        <v>18449</v>
      </c>
      <c r="D3174" s="362" t="s">
        <v>8471</v>
      </c>
      <c r="E3174" s="363" t="s">
        <v>31227</v>
      </c>
    </row>
    <row r="3175" spans="1:5" x14ac:dyDescent="0.25">
      <c r="A3175" s="246" t="str">
        <f t="shared" si="49"/>
        <v>101524</v>
      </c>
      <c r="B3175" s="362" t="s">
        <v>7099</v>
      </c>
      <c r="C3175" s="362" t="s">
        <v>18450</v>
      </c>
      <c r="D3175" s="362" t="s">
        <v>8471</v>
      </c>
      <c r="E3175" s="363" t="s">
        <v>31228</v>
      </c>
    </row>
    <row r="3176" spans="1:5" x14ac:dyDescent="0.25">
      <c r="A3176" s="246" t="str">
        <f t="shared" si="49"/>
        <v>101525</v>
      </c>
      <c r="B3176" s="362" t="s">
        <v>7100</v>
      </c>
      <c r="C3176" s="362" t="s">
        <v>18451</v>
      </c>
      <c r="D3176" s="362" t="s">
        <v>8471</v>
      </c>
      <c r="E3176" s="363" t="s">
        <v>31229</v>
      </c>
    </row>
    <row r="3177" spans="1:5" x14ac:dyDescent="0.25">
      <c r="A3177" s="246" t="str">
        <f t="shared" si="49"/>
        <v>101526</v>
      </c>
      <c r="B3177" s="362" t="s">
        <v>7101</v>
      </c>
      <c r="C3177" s="362" t="s">
        <v>18452</v>
      </c>
      <c r="D3177" s="362" t="s">
        <v>8471</v>
      </c>
      <c r="E3177" s="363" t="s">
        <v>31230</v>
      </c>
    </row>
    <row r="3178" spans="1:5" x14ac:dyDescent="0.25">
      <c r="A3178" s="246" t="str">
        <f t="shared" si="49"/>
        <v>101527</v>
      </c>
      <c r="B3178" s="362" t="s">
        <v>7102</v>
      </c>
      <c r="C3178" s="362" t="s">
        <v>18453</v>
      </c>
      <c r="D3178" s="362" t="s">
        <v>8471</v>
      </c>
      <c r="E3178" s="363" t="s">
        <v>31231</v>
      </c>
    </row>
    <row r="3179" spans="1:5" x14ac:dyDescent="0.25">
      <c r="A3179" s="246" t="str">
        <f t="shared" si="49"/>
        <v>101528</v>
      </c>
      <c r="B3179" s="362" t="s">
        <v>7103</v>
      </c>
      <c r="C3179" s="362" t="s">
        <v>18454</v>
      </c>
      <c r="D3179" s="362" t="s">
        <v>8471</v>
      </c>
      <c r="E3179" s="363" t="s">
        <v>31232</v>
      </c>
    </row>
    <row r="3180" spans="1:5" x14ac:dyDescent="0.25">
      <c r="A3180" s="246" t="str">
        <f t="shared" si="49"/>
        <v>101529</v>
      </c>
      <c r="B3180" s="362" t="s">
        <v>7104</v>
      </c>
      <c r="C3180" s="362" t="s">
        <v>18455</v>
      </c>
      <c r="D3180" s="362" t="s">
        <v>8471</v>
      </c>
      <c r="E3180" s="363" t="s">
        <v>31233</v>
      </c>
    </row>
    <row r="3181" spans="1:5" x14ac:dyDescent="0.25">
      <c r="A3181" s="246" t="str">
        <f t="shared" si="49"/>
        <v>101530</v>
      </c>
      <c r="B3181" s="362" t="s">
        <v>7105</v>
      </c>
      <c r="C3181" s="362" t="s">
        <v>18456</v>
      </c>
      <c r="D3181" s="362" t="s">
        <v>8471</v>
      </c>
      <c r="E3181" s="363" t="s">
        <v>31234</v>
      </c>
    </row>
    <row r="3182" spans="1:5" x14ac:dyDescent="0.25">
      <c r="A3182" s="246" t="str">
        <f t="shared" si="49"/>
        <v>101531</v>
      </c>
      <c r="B3182" s="362" t="s">
        <v>7106</v>
      </c>
      <c r="C3182" s="362" t="s">
        <v>18457</v>
      </c>
      <c r="D3182" s="362" t="s">
        <v>8471</v>
      </c>
      <c r="E3182" s="363" t="s">
        <v>31235</v>
      </c>
    </row>
    <row r="3183" spans="1:5" x14ac:dyDescent="0.25">
      <c r="A3183" s="246" t="str">
        <f t="shared" si="49"/>
        <v>101532</v>
      </c>
      <c r="B3183" s="362" t="s">
        <v>7107</v>
      </c>
      <c r="C3183" s="362" t="s">
        <v>18458</v>
      </c>
      <c r="D3183" s="362" t="s">
        <v>8471</v>
      </c>
      <c r="E3183" s="363" t="s">
        <v>31236</v>
      </c>
    </row>
    <row r="3184" spans="1:5" x14ac:dyDescent="0.25">
      <c r="A3184" s="246" t="str">
        <f t="shared" si="49"/>
        <v>101533</v>
      </c>
      <c r="B3184" s="362" t="s">
        <v>7108</v>
      </c>
      <c r="C3184" s="362" t="s">
        <v>18459</v>
      </c>
      <c r="D3184" s="362" t="s">
        <v>8471</v>
      </c>
      <c r="E3184" s="363" t="s">
        <v>31237</v>
      </c>
    </row>
    <row r="3185" spans="1:5" x14ac:dyDescent="0.25">
      <c r="A3185" s="246" t="str">
        <f t="shared" si="49"/>
        <v>101534</v>
      </c>
      <c r="B3185" s="362" t="s">
        <v>7109</v>
      </c>
      <c r="C3185" s="362" t="s">
        <v>18460</v>
      </c>
      <c r="D3185" s="362" t="s">
        <v>8471</v>
      </c>
      <c r="E3185" s="363" t="s">
        <v>31238</v>
      </c>
    </row>
    <row r="3186" spans="1:5" x14ac:dyDescent="0.25">
      <c r="A3186" s="246" t="str">
        <f t="shared" si="49"/>
        <v>101535</v>
      </c>
      <c r="B3186" s="362" t="s">
        <v>7110</v>
      </c>
      <c r="C3186" s="362" t="s">
        <v>18461</v>
      </c>
      <c r="D3186" s="362" t="s">
        <v>8471</v>
      </c>
      <c r="E3186" s="363" t="s">
        <v>31239</v>
      </c>
    </row>
    <row r="3187" spans="1:5" x14ac:dyDescent="0.25">
      <c r="A3187" s="246" t="str">
        <f t="shared" si="49"/>
        <v>101536</v>
      </c>
      <c r="B3187" s="362" t="s">
        <v>7111</v>
      </c>
      <c r="C3187" s="362" t="s">
        <v>18462</v>
      </c>
      <c r="D3187" s="362" t="s">
        <v>8471</v>
      </c>
      <c r="E3187" s="363" t="s">
        <v>31240</v>
      </c>
    </row>
    <row r="3188" spans="1:5" x14ac:dyDescent="0.25">
      <c r="A3188" s="246" t="str">
        <f t="shared" si="49"/>
        <v>101537</v>
      </c>
      <c r="B3188" s="362" t="s">
        <v>7112</v>
      </c>
      <c r="C3188" s="362" t="s">
        <v>10355</v>
      </c>
      <c r="D3188" s="362" t="s">
        <v>8471</v>
      </c>
      <c r="E3188" s="363" t="s">
        <v>31241</v>
      </c>
    </row>
    <row r="3189" spans="1:5" x14ac:dyDescent="0.25">
      <c r="A3189" s="246" t="str">
        <f t="shared" si="49"/>
        <v>101538</v>
      </c>
      <c r="B3189" s="362" t="s">
        <v>7113</v>
      </c>
      <c r="C3189" s="362" t="s">
        <v>10356</v>
      </c>
      <c r="D3189" s="362" t="s">
        <v>8471</v>
      </c>
      <c r="E3189" s="363" t="s">
        <v>31242</v>
      </c>
    </row>
    <row r="3190" spans="1:5" x14ac:dyDescent="0.25">
      <c r="A3190" s="246" t="str">
        <f t="shared" si="49"/>
        <v>101539</v>
      </c>
      <c r="B3190" s="362" t="s">
        <v>7114</v>
      </c>
      <c r="C3190" s="362" t="s">
        <v>10357</v>
      </c>
      <c r="D3190" s="362" t="s">
        <v>8471</v>
      </c>
      <c r="E3190" s="363" t="s">
        <v>31243</v>
      </c>
    </row>
    <row r="3191" spans="1:5" x14ac:dyDescent="0.25">
      <c r="A3191" s="246" t="str">
        <f t="shared" si="49"/>
        <v>101540</v>
      </c>
      <c r="B3191" s="362" t="s">
        <v>7115</v>
      </c>
      <c r="C3191" s="362" t="s">
        <v>10358</v>
      </c>
      <c r="D3191" s="362" t="s">
        <v>8471</v>
      </c>
      <c r="E3191" s="363" t="s">
        <v>31244</v>
      </c>
    </row>
    <row r="3192" spans="1:5" x14ac:dyDescent="0.25">
      <c r="A3192" s="246" t="str">
        <f t="shared" si="49"/>
        <v>101541</v>
      </c>
      <c r="B3192" s="362" t="s">
        <v>7116</v>
      </c>
      <c r="C3192" s="362" t="s">
        <v>10359</v>
      </c>
      <c r="D3192" s="362" t="s">
        <v>8471</v>
      </c>
      <c r="E3192" s="363" t="s">
        <v>31245</v>
      </c>
    </row>
    <row r="3193" spans="1:5" x14ac:dyDescent="0.25">
      <c r="A3193" s="246" t="str">
        <f t="shared" si="49"/>
        <v>101542</v>
      </c>
      <c r="B3193" s="362" t="s">
        <v>7117</v>
      </c>
      <c r="C3193" s="362" t="s">
        <v>10360</v>
      </c>
      <c r="D3193" s="362" t="s">
        <v>8471</v>
      </c>
      <c r="E3193" s="363" t="s">
        <v>15953</v>
      </c>
    </row>
    <row r="3194" spans="1:5" x14ac:dyDescent="0.25">
      <c r="A3194" s="246" t="str">
        <f t="shared" si="49"/>
        <v>101543</v>
      </c>
      <c r="B3194" s="362" t="s">
        <v>7118</v>
      </c>
      <c r="C3194" s="362" t="s">
        <v>10361</v>
      </c>
      <c r="D3194" s="362" t="s">
        <v>8471</v>
      </c>
      <c r="E3194" s="363" t="s">
        <v>31246</v>
      </c>
    </row>
    <row r="3195" spans="1:5" x14ac:dyDescent="0.25">
      <c r="A3195" s="246" t="str">
        <f t="shared" si="49"/>
        <v>101544</v>
      </c>
      <c r="B3195" s="362" t="s">
        <v>7119</v>
      </c>
      <c r="C3195" s="362" t="s">
        <v>10362</v>
      </c>
      <c r="D3195" s="362" t="s">
        <v>8471</v>
      </c>
      <c r="E3195" s="363" t="s">
        <v>21321</v>
      </c>
    </row>
    <row r="3196" spans="1:5" x14ac:dyDescent="0.25">
      <c r="A3196" s="246" t="str">
        <f t="shared" si="49"/>
        <v>101545</v>
      </c>
      <c r="B3196" s="362" t="s">
        <v>7120</v>
      </c>
      <c r="C3196" s="362" t="s">
        <v>10363</v>
      </c>
      <c r="D3196" s="362" t="s">
        <v>8471</v>
      </c>
      <c r="E3196" s="363" t="s">
        <v>31247</v>
      </c>
    </row>
    <row r="3197" spans="1:5" x14ac:dyDescent="0.25">
      <c r="A3197" s="246" t="str">
        <f t="shared" si="49"/>
        <v>101546</v>
      </c>
      <c r="B3197" s="362" t="s">
        <v>7121</v>
      </c>
      <c r="C3197" s="362" t="s">
        <v>10364</v>
      </c>
      <c r="D3197" s="362" t="s">
        <v>8471</v>
      </c>
      <c r="E3197" s="363" t="s">
        <v>18513</v>
      </c>
    </row>
    <row r="3198" spans="1:5" x14ac:dyDescent="0.25">
      <c r="A3198" s="246" t="str">
        <f t="shared" si="49"/>
        <v>101547</v>
      </c>
      <c r="B3198" s="362" t="s">
        <v>7122</v>
      </c>
      <c r="C3198" s="362" t="s">
        <v>10365</v>
      </c>
      <c r="D3198" s="362" t="s">
        <v>8471</v>
      </c>
      <c r="E3198" s="363" t="s">
        <v>31248</v>
      </c>
    </row>
    <row r="3199" spans="1:5" x14ac:dyDescent="0.25">
      <c r="A3199" s="246" t="str">
        <f t="shared" si="49"/>
        <v>101548</v>
      </c>
      <c r="B3199" s="362" t="s">
        <v>7123</v>
      </c>
      <c r="C3199" s="362" t="s">
        <v>10366</v>
      </c>
      <c r="D3199" s="362" t="s">
        <v>8471</v>
      </c>
      <c r="E3199" s="363" t="s">
        <v>8206</v>
      </c>
    </row>
    <row r="3200" spans="1:5" x14ac:dyDescent="0.25">
      <c r="A3200" s="246" t="str">
        <f t="shared" si="49"/>
        <v>101549</v>
      </c>
      <c r="B3200" s="362" t="s">
        <v>7124</v>
      </c>
      <c r="C3200" s="362" t="s">
        <v>10367</v>
      </c>
      <c r="D3200" s="362" t="s">
        <v>8471</v>
      </c>
      <c r="E3200" s="363" t="s">
        <v>22162</v>
      </c>
    </row>
    <row r="3201" spans="1:5" x14ac:dyDescent="0.25">
      <c r="A3201" s="246" t="str">
        <f t="shared" si="49"/>
        <v>101553</v>
      </c>
      <c r="B3201" s="362" t="s">
        <v>7125</v>
      </c>
      <c r="C3201" s="362" t="s">
        <v>10368</v>
      </c>
      <c r="D3201" s="362" t="s">
        <v>8471</v>
      </c>
      <c r="E3201" s="363" t="s">
        <v>15675</v>
      </c>
    </row>
    <row r="3202" spans="1:5" x14ac:dyDescent="0.25">
      <c r="A3202" s="246" t="str">
        <f t="shared" si="49"/>
        <v>101554</v>
      </c>
      <c r="B3202" s="362" t="s">
        <v>7126</v>
      </c>
      <c r="C3202" s="362" t="s">
        <v>10369</v>
      </c>
      <c r="D3202" s="362" t="s">
        <v>8471</v>
      </c>
      <c r="E3202" s="363" t="s">
        <v>10147</v>
      </c>
    </row>
    <row r="3203" spans="1:5" x14ac:dyDescent="0.25">
      <c r="A3203" s="246" t="str">
        <f t="shared" ref="A3203:A3266" si="50">B3203</f>
        <v>101555</v>
      </c>
      <c r="B3203" s="362" t="s">
        <v>7127</v>
      </c>
      <c r="C3203" s="362" t="s">
        <v>10370</v>
      </c>
      <c r="D3203" s="362" t="s">
        <v>8471</v>
      </c>
      <c r="E3203" s="363" t="s">
        <v>8028</v>
      </c>
    </row>
    <row r="3204" spans="1:5" x14ac:dyDescent="0.25">
      <c r="A3204" s="246" t="str">
        <f t="shared" si="50"/>
        <v>101556</v>
      </c>
      <c r="B3204" s="362" t="s">
        <v>7128</v>
      </c>
      <c r="C3204" s="362" t="s">
        <v>10371</v>
      </c>
      <c r="D3204" s="362" t="s">
        <v>8471</v>
      </c>
      <c r="E3204" s="363" t="s">
        <v>8269</v>
      </c>
    </row>
    <row r="3205" spans="1:5" x14ac:dyDescent="0.25">
      <c r="A3205" s="246" t="str">
        <f t="shared" si="50"/>
        <v>101560</v>
      </c>
      <c r="B3205" s="362" t="s">
        <v>7129</v>
      </c>
      <c r="C3205" s="362" t="s">
        <v>10372</v>
      </c>
      <c r="D3205" s="362" t="s">
        <v>8399</v>
      </c>
      <c r="E3205" s="363" t="s">
        <v>12623</v>
      </c>
    </row>
    <row r="3206" spans="1:5" x14ac:dyDescent="0.25">
      <c r="A3206" s="246" t="str">
        <f t="shared" si="50"/>
        <v>101561</v>
      </c>
      <c r="B3206" s="362" t="s">
        <v>7130</v>
      </c>
      <c r="C3206" s="362" t="s">
        <v>10373</v>
      </c>
      <c r="D3206" s="362" t="s">
        <v>8399</v>
      </c>
      <c r="E3206" s="363" t="s">
        <v>8173</v>
      </c>
    </row>
    <row r="3207" spans="1:5" x14ac:dyDescent="0.25">
      <c r="A3207" s="246" t="str">
        <f t="shared" si="50"/>
        <v>101562</v>
      </c>
      <c r="B3207" s="362" t="s">
        <v>7131</v>
      </c>
      <c r="C3207" s="362" t="s">
        <v>10374</v>
      </c>
      <c r="D3207" s="362" t="s">
        <v>8399</v>
      </c>
      <c r="E3207" s="363" t="s">
        <v>14160</v>
      </c>
    </row>
    <row r="3208" spans="1:5" x14ac:dyDescent="0.25">
      <c r="A3208" s="246" t="str">
        <f t="shared" si="50"/>
        <v>101563</v>
      </c>
      <c r="B3208" s="362" t="s">
        <v>7132</v>
      </c>
      <c r="C3208" s="362" t="s">
        <v>10375</v>
      </c>
      <c r="D3208" s="362" t="s">
        <v>8399</v>
      </c>
      <c r="E3208" s="363" t="s">
        <v>31249</v>
      </c>
    </row>
    <row r="3209" spans="1:5" x14ac:dyDescent="0.25">
      <c r="A3209" s="246" t="str">
        <f t="shared" si="50"/>
        <v>101564</v>
      </c>
      <c r="B3209" s="362" t="s">
        <v>7133</v>
      </c>
      <c r="C3209" s="362" t="s">
        <v>10376</v>
      </c>
      <c r="D3209" s="362" t="s">
        <v>8399</v>
      </c>
      <c r="E3209" s="363" t="s">
        <v>31151</v>
      </c>
    </row>
    <row r="3210" spans="1:5" x14ac:dyDescent="0.25">
      <c r="A3210" s="246" t="str">
        <f t="shared" si="50"/>
        <v>101565</v>
      </c>
      <c r="B3210" s="362" t="s">
        <v>7134</v>
      </c>
      <c r="C3210" s="362" t="s">
        <v>10377</v>
      </c>
      <c r="D3210" s="362" t="s">
        <v>8399</v>
      </c>
      <c r="E3210" s="363" t="s">
        <v>18403</v>
      </c>
    </row>
    <row r="3211" spans="1:5" x14ac:dyDescent="0.25">
      <c r="A3211" s="246" t="str">
        <f t="shared" si="50"/>
        <v>101567</v>
      </c>
      <c r="B3211" s="362" t="s">
        <v>7135</v>
      </c>
      <c r="C3211" s="362" t="s">
        <v>10378</v>
      </c>
      <c r="D3211" s="362" t="s">
        <v>8399</v>
      </c>
      <c r="E3211" s="363" t="s">
        <v>21499</v>
      </c>
    </row>
    <row r="3212" spans="1:5" x14ac:dyDescent="0.25">
      <c r="A3212" s="246" t="str">
        <f t="shared" si="50"/>
        <v>101568</v>
      </c>
      <c r="B3212" s="362" t="s">
        <v>7136</v>
      </c>
      <c r="C3212" s="362" t="s">
        <v>10379</v>
      </c>
      <c r="D3212" s="362" t="s">
        <v>8399</v>
      </c>
      <c r="E3212" s="363" t="s">
        <v>31250</v>
      </c>
    </row>
    <row r="3213" spans="1:5" x14ac:dyDescent="0.25">
      <c r="A3213" s="246" t="str">
        <f t="shared" si="50"/>
        <v>101626</v>
      </c>
      <c r="B3213" s="362" t="s">
        <v>7227</v>
      </c>
      <c r="C3213" s="362" t="s">
        <v>10380</v>
      </c>
      <c r="D3213" s="362" t="s">
        <v>8471</v>
      </c>
      <c r="E3213" s="363" t="s">
        <v>31251</v>
      </c>
    </row>
    <row r="3214" spans="1:5" x14ac:dyDescent="0.25">
      <c r="A3214" s="246" t="str">
        <f t="shared" si="50"/>
        <v>101627</v>
      </c>
      <c r="B3214" s="362" t="s">
        <v>7228</v>
      </c>
      <c r="C3214" s="362" t="s">
        <v>10381</v>
      </c>
      <c r="D3214" s="362" t="s">
        <v>8471</v>
      </c>
      <c r="E3214" s="363" t="s">
        <v>31252</v>
      </c>
    </row>
    <row r="3215" spans="1:5" x14ac:dyDescent="0.25">
      <c r="A3215" s="246" t="str">
        <f t="shared" si="50"/>
        <v>101628</v>
      </c>
      <c r="B3215" s="362" t="s">
        <v>7229</v>
      </c>
      <c r="C3215" s="362" t="s">
        <v>10382</v>
      </c>
      <c r="D3215" s="362" t="s">
        <v>8471</v>
      </c>
      <c r="E3215" s="363" t="s">
        <v>21119</v>
      </c>
    </row>
    <row r="3216" spans="1:5" x14ac:dyDescent="0.25">
      <c r="A3216" s="246" t="str">
        <f t="shared" si="50"/>
        <v>101629</v>
      </c>
      <c r="B3216" s="362" t="s">
        <v>7230</v>
      </c>
      <c r="C3216" s="362" t="s">
        <v>10383</v>
      </c>
      <c r="D3216" s="362" t="s">
        <v>8471</v>
      </c>
      <c r="E3216" s="363" t="s">
        <v>31253</v>
      </c>
    </row>
    <row r="3217" spans="1:5" x14ac:dyDescent="0.25">
      <c r="A3217" s="246" t="str">
        <f t="shared" si="50"/>
        <v>101630</v>
      </c>
      <c r="B3217" s="362" t="s">
        <v>7231</v>
      </c>
      <c r="C3217" s="362" t="s">
        <v>10384</v>
      </c>
      <c r="D3217" s="362" t="s">
        <v>8471</v>
      </c>
      <c r="E3217" s="363" t="s">
        <v>20284</v>
      </c>
    </row>
    <row r="3218" spans="1:5" x14ac:dyDescent="0.25">
      <c r="A3218" s="246" t="str">
        <f t="shared" si="50"/>
        <v>101631</v>
      </c>
      <c r="B3218" s="362" t="s">
        <v>7232</v>
      </c>
      <c r="C3218" s="362" t="s">
        <v>10385</v>
      </c>
      <c r="D3218" s="362" t="s">
        <v>8471</v>
      </c>
      <c r="E3218" s="363" t="s">
        <v>31254</v>
      </c>
    </row>
    <row r="3219" spans="1:5" x14ac:dyDescent="0.25">
      <c r="A3219" s="246" t="str">
        <f t="shared" si="50"/>
        <v>101632</v>
      </c>
      <c r="B3219" s="362" t="s">
        <v>7233</v>
      </c>
      <c r="C3219" s="362" t="s">
        <v>10386</v>
      </c>
      <c r="D3219" s="362" t="s">
        <v>8471</v>
      </c>
      <c r="E3219" s="363" t="s">
        <v>15697</v>
      </c>
    </row>
    <row r="3220" spans="1:5" x14ac:dyDescent="0.25">
      <c r="A3220" s="246" t="str">
        <f t="shared" si="50"/>
        <v>101633</v>
      </c>
      <c r="B3220" s="362" t="s">
        <v>7234</v>
      </c>
      <c r="C3220" s="362" t="s">
        <v>10387</v>
      </c>
      <c r="D3220" s="362" t="s">
        <v>8471</v>
      </c>
      <c r="E3220" s="363" t="s">
        <v>19959</v>
      </c>
    </row>
    <row r="3221" spans="1:5" x14ac:dyDescent="0.25">
      <c r="A3221" s="246" t="str">
        <f t="shared" si="50"/>
        <v>101636</v>
      </c>
      <c r="B3221" s="362" t="s">
        <v>7235</v>
      </c>
      <c r="C3221" s="362" t="s">
        <v>10388</v>
      </c>
      <c r="D3221" s="362" t="s">
        <v>8471</v>
      </c>
      <c r="E3221" s="363" t="s">
        <v>31255</v>
      </c>
    </row>
    <row r="3222" spans="1:5" x14ac:dyDescent="0.25">
      <c r="A3222" s="246" t="str">
        <f t="shared" si="50"/>
        <v>101637</v>
      </c>
      <c r="B3222" s="362" t="s">
        <v>7236</v>
      </c>
      <c r="C3222" s="362" t="s">
        <v>10389</v>
      </c>
      <c r="D3222" s="362" t="s">
        <v>8471</v>
      </c>
      <c r="E3222" s="363" t="s">
        <v>31256</v>
      </c>
    </row>
    <row r="3223" spans="1:5" x14ac:dyDescent="0.25">
      <c r="A3223" s="246" t="str">
        <f t="shared" si="50"/>
        <v>101640</v>
      </c>
      <c r="B3223" s="362" t="s">
        <v>7237</v>
      </c>
      <c r="C3223" s="362" t="s">
        <v>10390</v>
      </c>
      <c r="D3223" s="362" t="s">
        <v>8471</v>
      </c>
      <c r="E3223" s="363" t="s">
        <v>21172</v>
      </c>
    </row>
    <row r="3224" spans="1:5" x14ac:dyDescent="0.25">
      <c r="A3224" s="246" t="str">
        <f t="shared" si="50"/>
        <v>101641</v>
      </c>
      <c r="B3224" s="362" t="s">
        <v>7238</v>
      </c>
      <c r="C3224" s="362" t="s">
        <v>10391</v>
      </c>
      <c r="D3224" s="362" t="s">
        <v>8471</v>
      </c>
      <c r="E3224" s="363" t="s">
        <v>13573</v>
      </c>
    </row>
    <row r="3225" spans="1:5" x14ac:dyDescent="0.25">
      <c r="A3225" s="246" t="str">
        <f t="shared" si="50"/>
        <v>101642</v>
      </c>
      <c r="B3225" s="362" t="s">
        <v>7239</v>
      </c>
      <c r="C3225" s="362" t="s">
        <v>10392</v>
      </c>
      <c r="D3225" s="362" t="s">
        <v>8471</v>
      </c>
      <c r="E3225" s="363" t="s">
        <v>7823</v>
      </c>
    </row>
    <row r="3226" spans="1:5" x14ac:dyDescent="0.25">
      <c r="A3226" s="246" t="str">
        <f t="shared" si="50"/>
        <v>101643</v>
      </c>
      <c r="B3226" s="362" t="s">
        <v>7240</v>
      </c>
      <c r="C3226" s="362" t="s">
        <v>10393</v>
      </c>
      <c r="D3226" s="362" t="s">
        <v>8471</v>
      </c>
      <c r="E3226" s="363" t="s">
        <v>13156</v>
      </c>
    </row>
    <row r="3227" spans="1:5" x14ac:dyDescent="0.25">
      <c r="A3227" s="246" t="str">
        <f t="shared" si="50"/>
        <v>101644</v>
      </c>
      <c r="B3227" s="362" t="s">
        <v>7241</v>
      </c>
      <c r="C3227" s="362" t="s">
        <v>10394</v>
      </c>
      <c r="D3227" s="362" t="s">
        <v>8471</v>
      </c>
      <c r="E3227" s="363" t="s">
        <v>13250</v>
      </c>
    </row>
    <row r="3228" spans="1:5" x14ac:dyDescent="0.25">
      <c r="A3228" s="246" t="str">
        <f t="shared" si="50"/>
        <v>101648</v>
      </c>
      <c r="B3228" s="362" t="s">
        <v>7242</v>
      </c>
      <c r="C3228" s="362" t="s">
        <v>10396</v>
      </c>
      <c r="D3228" s="362" t="s">
        <v>8471</v>
      </c>
      <c r="E3228" s="363" t="s">
        <v>31257</v>
      </c>
    </row>
    <row r="3229" spans="1:5" x14ac:dyDescent="0.25">
      <c r="A3229" s="246" t="str">
        <f t="shared" si="50"/>
        <v>101649</v>
      </c>
      <c r="B3229" s="362" t="s">
        <v>7243</v>
      </c>
      <c r="C3229" s="362" t="s">
        <v>10397</v>
      </c>
      <c r="D3229" s="362" t="s">
        <v>8471</v>
      </c>
      <c r="E3229" s="363" t="s">
        <v>31258</v>
      </c>
    </row>
    <row r="3230" spans="1:5" x14ac:dyDescent="0.25">
      <c r="A3230" s="246" t="str">
        <f t="shared" si="50"/>
        <v>101650</v>
      </c>
      <c r="B3230" s="362" t="s">
        <v>7244</v>
      </c>
      <c r="C3230" s="362" t="s">
        <v>10398</v>
      </c>
      <c r="D3230" s="362" t="s">
        <v>8471</v>
      </c>
      <c r="E3230" s="363" t="s">
        <v>16535</v>
      </c>
    </row>
    <row r="3231" spans="1:5" x14ac:dyDescent="0.25">
      <c r="A3231" s="246" t="str">
        <f t="shared" si="50"/>
        <v>101651</v>
      </c>
      <c r="B3231" s="362" t="s">
        <v>7245</v>
      </c>
      <c r="C3231" s="362" t="s">
        <v>10399</v>
      </c>
      <c r="D3231" s="362" t="s">
        <v>8471</v>
      </c>
      <c r="E3231" s="363" t="s">
        <v>31259</v>
      </c>
    </row>
    <row r="3232" spans="1:5" x14ac:dyDescent="0.25">
      <c r="A3232" s="246" t="str">
        <f t="shared" si="50"/>
        <v>101652</v>
      </c>
      <c r="B3232" s="362" t="s">
        <v>7246</v>
      </c>
      <c r="C3232" s="362" t="s">
        <v>10400</v>
      </c>
      <c r="D3232" s="362" t="s">
        <v>8471</v>
      </c>
      <c r="E3232" s="363" t="s">
        <v>31260</v>
      </c>
    </row>
    <row r="3233" spans="1:5" x14ac:dyDescent="0.25">
      <c r="A3233" s="246" t="str">
        <f t="shared" si="50"/>
        <v>101653</v>
      </c>
      <c r="B3233" s="362" t="s">
        <v>7247</v>
      </c>
      <c r="C3233" s="362" t="s">
        <v>10401</v>
      </c>
      <c r="D3233" s="362" t="s">
        <v>8471</v>
      </c>
      <c r="E3233" s="363" t="s">
        <v>31261</v>
      </c>
    </row>
    <row r="3234" spans="1:5" x14ac:dyDescent="0.25">
      <c r="A3234" s="246" t="str">
        <f t="shared" si="50"/>
        <v>101654</v>
      </c>
      <c r="B3234" s="362" t="s">
        <v>7248</v>
      </c>
      <c r="C3234" s="362" t="s">
        <v>10402</v>
      </c>
      <c r="D3234" s="362" t="s">
        <v>8471</v>
      </c>
      <c r="E3234" s="363" t="s">
        <v>31262</v>
      </c>
    </row>
    <row r="3235" spans="1:5" x14ac:dyDescent="0.25">
      <c r="A3235" s="246" t="str">
        <f t="shared" si="50"/>
        <v>101655</v>
      </c>
      <c r="B3235" s="362" t="s">
        <v>7249</v>
      </c>
      <c r="C3235" s="362" t="s">
        <v>10403</v>
      </c>
      <c r="D3235" s="362" t="s">
        <v>8471</v>
      </c>
      <c r="E3235" s="363" t="s">
        <v>31263</v>
      </c>
    </row>
    <row r="3236" spans="1:5" x14ac:dyDescent="0.25">
      <c r="A3236" s="246" t="str">
        <f t="shared" si="50"/>
        <v>101656</v>
      </c>
      <c r="B3236" s="362" t="s">
        <v>7250</v>
      </c>
      <c r="C3236" s="362" t="s">
        <v>10404</v>
      </c>
      <c r="D3236" s="362" t="s">
        <v>8471</v>
      </c>
      <c r="E3236" s="363" t="s">
        <v>31264</v>
      </c>
    </row>
    <row r="3237" spans="1:5" x14ac:dyDescent="0.25">
      <c r="A3237" s="246" t="str">
        <f t="shared" si="50"/>
        <v>101657</v>
      </c>
      <c r="B3237" s="362" t="s">
        <v>7251</v>
      </c>
      <c r="C3237" s="362" t="s">
        <v>10405</v>
      </c>
      <c r="D3237" s="362" t="s">
        <v>8471</v>
      </c>
      <c r="E3237" s="363" t="s">
        <v>31265</v>
      </c>
    </row>
    <row r="3238" spans="1:5" x14ac:dyDescent="0.25">
      <c r="A3238" s="246" t="str">
        <f t="shared" si="50"/>
        <v>101658</v>
      </c>
      <c r="B3238" s="362" t="s">
        <v>7252</v>
      </c>
      <c r="C3238" s="362" t="s">
        <v>10406</v>
      </c>
      <c r="D3238" s="362" t="s">
        <v>8471</v>
      </c>
      <c r="E3238" s="363" t="s">
        <v>31266</v>
      </c>
    </row>
    <row r="3239" spans="1:5" x14ac:dyDescent="0.25">
      <c r="A3239" s="246" t="str">
        <f t="shared" si="50"/>
        <v>101659</v>
      </c>
      <c r="B3239" s="362" t="s">
        <v>7253</v>
      </c>
      <c r="C3239" s="362" t="s">
        <v>10407</v>
      </c>
      <c r="D3239" s="362" t="s">
        <v>8471</v>
      </c>
      <c r="E3239" s="363" t="s">
        <v>31267</v>
      </c>
    </row>
    <row r="3240" spans="1:5" x14ac:dyDescent="0.25">
      <c r="A3240" s="246" t="str">
        <f t="shared" si="50"/>
        <v>101660</v>
      </c>
      <c r="B3240" s="362" t="s">
        <v>7254</v>
      </c>
      <c r="C3240" s="362" t="s">
        <v>10408</v>
      </c>
      <c r="D3240" s="362" t="s">
        <v>8471</v>
      </c>
      <c r="E3240" s="363" t="s">
        <v>31268</v>
      </c>
    </row>
    <row r="3241" spans="1:5" x14ac:dyDescent="0.25">
      <c r="A3241" s="246" t="str">
        <f t="shared" si="50"/>
        <v>101661</v>
      </c>
      <c r="B3241" s="362" t="s">
        <v>7255</v>
      </c>
      <c r="C3241" s="362" t="s">
        <v>10409</v>
      </c>
      <c r="D3241" s="362" t="s">
        <v>8471</v>
      </c>
      <c r="E3241" s="363" t="s">
        <v>31269</v>
      </c>
    </row>
    <row r="3242" spans="1:5" x14ac:dyDescent="0.25">
      <c r="A3242" s="246" t="str">
        <f t="shared" si="50"/>
        <v>101662</v>
      </c>
      <c r="B3242" s="362" t="s">
        <v>7256</v>
      </c>
      <c r="C3242" s="362" t="s">
        <v>10410</v>
      </c>
      <c r="D3242" s="362" t="s">
        <v>8471</v>
      </c>
      <c r="E3242" s="363" t="s">
        <v>31270</v>
      </c>
    </row>
    <row r="3243" spans="1:5" x14ac:dyDescent="0.25">
      <c r="A3243" s="246" t="str">
        <f t="shared" si="50"/>
        <v>101663</v>
      </c>
      <c r="B3243" s="362" t="s">
        <v>7257</v>
      </c>
      <c r="C3243" s="362" t="s">
        <v>10411</v>
      </c>
      <c r="D3243" s="362" t="s">
        <v>8471</v>
      </c>
      <c r="E3243" s="363" t="s">
        <v>19888</v>
      </c>
    </row>
    <row r="3244" spans="1:5" x14ac:dyDescent="0.25">
      <c r="A3244" s="246" t="str">
        <f t="shared" si="50"/>
        <v>101664</v>
      </c>
      <c r="B3244" s="362" t="s">
        <v>7258</v>
      </c>
      <c r="C3244" s="362" t="s">
        <v>10412</v>
      </c>
      <c r="D3244" s="362" t="s">
        <v>8471</v>
      </c>
      <c r="E3244" s="363" t="s">
        <v>14896</v>
      </c>
    </row>
    <row r="3245" spans="1:5" x14ac:dyDescent="0.25">
      <c r="A3245" s="246" t="str">
        <f t="shared" si="50"/>
        <v>101665</v>
      </c>
      <c r="B3245" s="362" t="s">
        <v>7259</v>
      </c>
      <c r="C3245" s="362" t="s">
        <v>10413</v>
      </c>
      <c r="D3245" s="362" t="s">
        <v>8471</v>
      </c>
      <c r="E3245" s="363" t="s">
        <v>31271</v>
      </c>
    </row>
    <row r="3246" spans="1:5" x14ac:dyDescent="0.25">
      <c r="A3246" s="246" t="str">
        <f t="shared" si="50"/>
        <v>101666</v>
      </c>
      <c r="B3246" s="362" t="s">
        <v>7260</v>
      </c>
      <c r="C3246" s="362" t="s">
        <v>10414</v>
      </c>
      <c r="D3246" s="362" t="s">
        <v>8471</v>
      </c>
      <c r="E3246" s="363" t="s">
        <v>31272</v>
      </c>
    </row>
    <row r="3247" spans="1:5" x14ac:dyDescent="0.25">
      <c r="A3247" s="246" t="str">
        <f t="shared" si="50"/>
        <v>102085</v>
      </c>
      <c r="B3247" s="362" t="s">
        <v>7685</v>
      </c>
      <c r="C3247" s="362" t="s">
        <v>10415</v>
      </c>
      <c r="D3247" s="362" t="s">
        <v>8471</v>
      </c>
      <c r="E3247" s="363" t="s">
        <v>31273</v>
      </c>
    </row>
    <row r="3248" spans="1:5" x14ac:dyDescent="0.25">
      <c r="A3248" s="246" t="str">
        <f t="shared" si="50"/>
        <v>100578</v>
      </c>
      <c r="B3248" s="362" t="s">
        <v>5661</v>
      </c>
      <c r="C3248" s="362" t="s">
        <v>10416</v>
      </c>
      <c r="D3248" s="362" t="s">
        <v>8471</v>
      </c>
      <c r="E3248" s="363" t="s">
        <v>31274</v>
      </c>
    </row>
    <row r="3249" spans="1:5" x14ac:dyDescent="0.25">
      <c r="A3249" s="246" t="str">
        <f t="shared" si="50"/>
        <v>100579</v>
      </c>
      <c r="B3249" s="362" t="s">
        <v>5662</v>
      </c>
      <c r="C3249" s="362" t="s">
        <v>10417</v>
      </c>
      <c r="D3249" s="362" t="s">
        <v>8471</v>
      </c>
      <c r="E3249" s="363" t="s">
        <v>31275</v>
      </c>
    </row>
    <row r="3250" spans="1:5" x14ac:dyDescent="0.25">
      <c r="A3250" s="246" t="str">
        <f t="shared" si="50"/>
        <v>100580</v>
      </c>
      <c r="B3250" s="362" t="s">
        <v>5663</v>
      </c>
      <c r="C3250" s="362" t="s">
        <v>10418</v>
      </c>
      <c r="D3250" s="362" t="s">
        <v>8471</v>
      </c>
      <c r="E3250" s="363" t="s">
        <v>31276</v>
      </c>
    </row>
    <row r="3251" spans="1:5" x14ac:dyDescent="0.25">
      <c r="A3251" s="246" t="str">
        <f t="shared" si="50"/>
        <v>100581</v>
      </c>
      <c r="B3251" s="362" t="s">
        <v>5664</v>
      </c>
      <c r="C3251" s="362" t="s">
        <v>10419</v>
      </c>
      <c r="D3251" s="362" t="s">
        <v>8471</v>
      </c>
      <c r="E3251" s="363" t="s">
        <v>21100</v>
      </c>
    </row>
    <row r="3252" spans="1:5" x14ac:dyDescent="0.25">
      <c r="A3252" s="246" t="str">
        <f t="shared" si="50"/>
        <v>100582</v>
      </c>
      <c r="B3252" s="362" t="s">
        <v>5665</v>
      </c>
      <c r="C3252" s="362" t="s">
        <v>10420</v>
      </c>
      <c r="D3252" s="362" t="s">
        <v>8471</v>
      </c>
      <c r="E3252" s="363" t="s">
        <v>31277</v>
      </c>
    </row>
    <row r="3253" spans="1:5" x14ac:dyDescent="0.25">
      <c r="A3253" s="246" t="str">
        <f t="shared" si="50"/>
        <v>100583</v>
      </c>
      <c r="B3253" s="362" t="s">
        <v>5666</v>
      </c>
      <c r="C3253" s="362" t="s">
        <v>10421</v>
      </c>
      <c r="D3253" s="362" t="s">
        <v>8471</v>
      </c>
      <c r="E3253" s="363" t="s">
        <v>31278</v>
      </c>
    </row>
    <row r="3254" spans="1:5" x14ac:dyDescent="0.25">
      <c r="A3254" s="246" t="str">
        <f t="shared" si="50"/>
        <v>100584</v>
      </c>
      <c r="B3254" s="362" t="s">
        <v>5667</v>
      </c>
      <c r="C3254" s="362" t="s">
        <v>10422</v>
      </c>
      <c r="D3254" s="362" t="s">
        <v>8471</v>
      </c>
      <c r="E3254" s="363" t="s">
        <v>31279</v>
      </c>
    </row>
    <row r="3255" spans="1:5" x14ac:dyDescent="0.25">
      <c r="A3255" s="246" t="str">
        <f t="shared" si="50"/>
        <v>100585</v>
      </c>
      <c r="B3255" s="362" t="s">
        <v>5668</v>
      </c>
      <c r="C3255" s="362" t="s">
        <v>10423</v>
      </c>
      <c r="D3255" s="362" t="s">
        <v>8471</v>
      </c>
      <c r="E3255" s="363" t="s">
        <v>31280</v>
      </c>
    </row>
    <row r="3256" spans="1:5" x14ac:dyDescent="0.25">
      <c r="A3256" s="246" t="str">
        <f t="shared" si="50"/>
        <v>100586</v>
      </c>
      <c r="B3256" s="362" t="s">
        <v>5669</v>
      </c>
      <c r="C3256" s="362" t="s">
        <v>10424</v>
      </c>
      <c r="D3256" s="362" t="s">
        <v>8471</v>
      </c>
      <c r="E3256" s="363" t="s">
        <v>31281</v>
      </c>
    </row>
    <row r="3257" spans="1:5" x14ac:dyDescent="0.25">
      <c r="A3257" s="246" t="str">
        <f t="shared" si="50"/>
        <v>100587</v>
      </c>
      <c r="B3257" s="362" t="s">
        <v>5670</v>
      </c>
      <c r="C3257" s="362" t="s">
        <v>10425</v>
      </c>
      <c r="D3257" s="362" t="s">
        <v>8471</v>
      </c>
      <c r="E3257" s="363" t="s">
        <v>31282</v>
      </c>
    </row>
    <row r="3258" spans="1:5" x14ac:dyDescent="0.25">
      <c r="A3258" s="246" t="str">
        <f t="shared" si="50"/>
        <v>100588</v>
      </c>
      <c r="B3258" s="362" t="s">
        <v>5671</v>
      </c>
      <c r="C3258" s="362" t="s">
        <v>10426</v>
      </c>
      <c r="D3258" s="362" t="s">
        <v>8471</v>
      </c>
      <c r="E3258" s="363" t="s">
        <v>31283</v>
      </c>
    </row>
    <row r="3259" spans="1:5" x14ac:dyDescent="0.25">
      <c r="A3259" s="246" t="str">
        <f t="shared" si="50"/>
        <v>100589</v>
      </c>
      <c r="B3259" s="362" t="s">
        <v>5672</v>
      </c>
      <c r="C3259" s="362" t="s">
        <v>10427</v>
      </c>
      <c r="D3259" s="362" t="s">
        <v>8471</v>
      </c>
      <c r="E3259" s="363" t="s">
        <v>31284</v>
      </c>
    </row>
    <row r="3260" spans="1:5" x14ac:dyDescent="0.25">
      <c r="A3260" s="246" t="str">
        <f t="shared" si="50"/>
        <v>100590</v>
      </c>
      <c r="B3260" s="362" t="s">
        <v>5673</v>
      </c>
      <c r="C3260" s="362" t="s">
        <v>10428</v>
      </c>
      <c r="D3260" s="362" t="s">
        <v>8471</v>
      </c>
      <c r="E3260" s="363" t="s">
        <v>31285</v>
      </c>
    </row>
    <row r="3261" spans="1:5" x14ac:dyDescent="0.25">
      <c r="A3261" s="246" t="str">
        <f t="shared" si="50"/>
        <v>100591</v>
      </c>
      <c r="B3261" s="362" t="s">
        <v>5674</v>
      </c>
      <c r="C3261" s="362" t="s">
        <v>10429</v>
      </c>
      <c r="D3261" s="362" t="s">
        <v>8471</v>
      </c>
      <c r="E3261" s="363" t="s">
        <v>31286</v>
      </c>
    </row>
    <row r="3262" spans="1:5" x14ac:dyDescent="0.25">
      <c r="A3262" s="246" t="str">
        <f t="shared" si="50"/>
        <v>100592</v>
      </c>
      <c r="B3262" s="362" t="s">
        <v>5675</v>
      </c>
      <c r="C3262" s="362" t="s">
        <v>10430</v>
      </c>
      <c r="D3262" s="362" t="s">
        <v>8471</v>
      </c>
      <c r="E3262" s="363" t="s">
        <v>31287</v>
      </c>
    </row>
    <row r="3263" spans="1:5" x14ac:dyDescent="0.25">
      <c r="A3263" s="246" t="str">
        <f t="shared" si="50"/>
        <v>100593</v>
      </c>
      <c r="B3263" s="362" t="s">
        <v>5676</v>
      </c>
      <c r="C3263" s="362" t="s">
        <v>10431</v>
      </c>
      <c r="D3263" s="362" t="s">
        <v>8471</v>
      </c>
      <c r="E3263" s="363" t="s">
        <v>31288</v>
      </c>
    </row>
    <row r="3264" spans="1:5" x14ac:dyDescent="0.25">
      <c r="A3264" s="246" t="str">
        <f t="shared" si="50"/>
        <v>100594</v>
      </c>
      <c r="B3264" s="362" t="s">
        <v>5677</v>
      </c>
      <c r="C3264" s="362" t="s">
        <v>10432</v>
      </c>
      <c r="D3264" s="362" t="s">
        <v>8471</v>
      </c>
      <c r="E3264" s="363" t="s">
        <v>31289</v>
      </c>
    </row>
    <row r="3265" spans="1:5" x14ac:dyDescent="0.25">
      <c r="A3265" s="246" t="str">
        <f t="shared" si="50"/>
        <v>100595</v>
      </c>
      <c r="B3265" s="362" t="s">
        <v>5678</v>
      </c>
      <c r="C3265" s="362" t="s">
        <v>10433</v>
      </c>
      <c r="D3265" s="362" t="s">
        <v>8471</v>
      </c>
      <c r="E3265" s="363" t="s">
        <v>31290</v>
      </c>
    </row>
    <row r="3266" spans="1:5" x14ac:dyDescent="0.25">
      <c r="A3266" s="246" t="str">
        <f t="shared" si="50"/>
        <v>100596</v>
      </c>
      <c r="B3266" s="362" t="s">
        <v>5679</v>
      </c>
      <c r="C3266" s="362" t="s">
        <v>10434</v>
      </c>
      <c r="D3266" s="362" t="s">
        <v>8471</v>
      </c>
      <c r="E3266" s="363" t="s">
        <v>31291</v>
      </c>
    </row>
    <row r="3267" spans="1:5" x14ac:dyDescent="0.25">
      <c r="A3267" s="246" t="str">
        <f t="shared" ref="A3267:A3330" si="51">B3267</f>
        <v>100597</v>
      </c>
      <c r="B3267" s="362" t="s">
        <v>5680</v>
      </c>
      <c r="C3267" s="362" t="s">
        <v>10435</v>
      </c>
      <c r="D3267" s="362" t="s">
        <v>8471</v>
      </c>
      <c r="E3267" s="363" t="s">
        <v>31292</v>
      </c>
    </row>
    <row r="3268" spans="1:5" x14ac:dyDescent="0.25">
      <c r="A3268" s="246" t="str">
        <f t="shared" si="51"/>
        <v>100598</v>
      </c>
      <c r="B3268" s="362" t="s">
        <v>5681</v>
      </c>
      <c r="C3268" s="362" t="s">
        <v>10436</v>
      </c>
      <c r="D3268" s="362" t="s">
        <v>8471</v>
      </c>
      <c r="E3268" s="363" t="s">
        <v>31293</v>
      </c>
    </row>
    <row r="3269" spans="1:5" x14ac:dyDescent="0.25">
      <c r="A3269" s="246" t="str">
        <f t="shared" si="51"/>
        <v>100599</v>
      </c>
      <c r="B3269" s="362" t="s">
        <v>5682</v>
      </c>
      <c r="C3269" s="362" t="s">
        <v>10437</v>
      </c>
      <c r="D3269" s="362" t="s">
        <v>8471</v>
      </c>
      <c r="E3269" s="363" t="s">
        <v>31294</v>
      </c>
    </row>
    <row r="3270" spans="1:5" x14ac:dyDescent="0.25">
      <c r="A3270" s="246" t="str">
        <f t="shared" si="51"/>
        <v>100600</v>
      </c>
      <c r="B3270" s="362" t="s">
        <v>5683</v>
      </c>
      <c r="C3270" s="362" t="s">
        <v>10438</v>
      </c>
      <c r="D3270" s="362" t="s">
        <v>8471</v>
      </c>
      <c r="E3270" s="363" t="s">
        <v>31295</v>
      </c>
    </row>
    <row r="3271" spans="1:5" x14ac:dyDescent="0.25">
      <c r="A3271" s="246" t="str">
        <f t="shared" si="51"/>
        <v>100601</v>
      </c>
      <c r="B3271" s="362" t="s">
        <v>5684</v>
      </c>
      <c r="C3271" s="362" t="s">
        <v>10439</v>
      </c>
      <c r="D3271" s="362" t="s">
        <v>8471</v>
      </c>
      <c r="E3271" s="363" t="s">
        <v>31296</v>
      </c>
    </row>
    <row r="3272" spans="1:5" x14ac:dyDescent="0.25">
      <c r="A3272" s="246" t="str">
        <f t="shared" si="51"/>
        <v>100602</v>
      </c>
      <c r="B3272" s="362" t="s">
        <v>5685</v>
      </c>
      <c r="C3272" s="362" t="s">
        <v>10440</v>
      </c>
      <c r="D3272" s="362" t="s">
        <v>8471</v>
      </c>
      <c r="E3272" s="363" t="s">
        <v>31297</v>
      </c>
    </row>
    <row r="3273" spans="1:5" x14ac:dyDescent="0.25">
      <c r="A3273" s="246" t="str">
        <f t="shared" si="51"/>
        <v>100603</v>
      </c>
      <c r="B3273" s="362" t="s">
        <v>5686</v>
      </c>
      <c r="C3273" s="362" t="s">
        <v>10441</v>
      </c>
      <c r="D3273" s="362" t="s">
        <v>8471</v>
      </c>
      <c r="E3273" s="363" t="s">
        <v>31298</v>
      </c>
    </row>
    <row r="3274" spans="1:5" x14ac:dyDescent="0.25">
      <c r="A3274" s="246" t="str">
        <f t="shared" si="51"/>
        <v>100604</v>
      </c>
      <c r="B3274" s="362" t="s">
        <v>5687</v>
      </c>
      <c r="C3274" s="362" t="s">
        <v>10442</v>
      </c>
      <c r="D3274" s="362" t="s">
        <v>8471</v>
      </c>
      <c r="E3274" s="363" t="s">
        <v>31299</v>
      </c>
    </row>
    <row r="3275" spans="1:5" x14ac:dyDescent="0.25">
      <c r="A3275" s="246" t="str">
        <f t="shared" si="51"/>
        <v>100605</v>
      </c>
      <c r="B3275" s="362" t="s">
        <v>5688</v>
      </c>
      <c r="C3275" s="362" t="s">
        <v>10443</v>
      </c>
      <c r="D3275" s="362" t="s">
        <v>8471</v>
      </c>
      <c r="E3275" s="363" t="s">
        <v>31300</v>
      </c>
    </row>
    <row r="3276" spans="1:5" x14ac:dyDescent="0.25">
      <c r="A3276" s="246" t="str">
        <f t="shared" si="51"/>
        <v>100606</v>
      </c>
      <c r="B3276" s="362" t="s">
        <v>5689</v>
      </c>
      <c r="C3276" s="362" t="s">
        <v>10444</v>
      </c>
      <c r="D3276" s="362" t="s">
        <v>8471</v>
      </c>
      <c r="E3276" s="363" t="s">
        <v>31301</v>
      </c>
    </row>
    <row r="3277" spans="1:5" x14ac:dyDescent="0.25">
      <c r="A3277" s="246" t="str">
        <f t="shared" si="51"/>
        <v>100607</v>
      </c>
      <c r="B3277" s="362" t="s">
        <v>5690</v>
      </c>
      <c r="C3277" s="362" t="s">
        <v>10445</v>
      </c>
      <c r="D3277" s="362" t="s">
        <v>8471</v>
      </c>
      <c r="E3277" s="363" t="s">
        <v>31302</v>
      </c>
    </row>
    <row r="3278" spans="1:5" x14ac:dyDescent="0.25">
      <c r="A3278" s="246" t="str">
        <f t="shared" si="51"/>
        <v>100608</v>
      </c>
      <c r="B3278" s="362" t="s">
        <v>5691</v>
      </c>
      <c r="C3278" s="362" t="s">
        <v>10446</v>
      </c>
      <c r="D3278" s="362" t="s">
        <v>8471</v>
      </c>
      <c r="E3278" s="363" t="s">
        <v>31303</v>
      </c>
    </row>
    <row r="3279" spans="1:5" x14ac:dyDescent="0.25">
      <c r="A3279" s="246" t="str">
        <f t="shared" si="51"/>
        <v>100609</v>
      </c>
      <c r="B3279" s="362" t="s">
        <v>5692</v>
      </c>
      <c r="C3279" s="362" t="s">
        <v>10447</v>
      </c>
      <c r="D3279" s="362" t="s">
        <v>8471</v>
      </c>
      <c r="E3279" s="363" t="s">
        <v>31304</v>
      </c>
    </row>
    <row r="3280" spans="1:5" x14ac:dyDescent="0.25">
      <c r="A3280" s="246" t="str">
        <f t="shared" si="51"/>
        <v>100610</v>
      </c>
      <c r="B3280" s="362" t="s">
        <v>5693</v>
      </c>
      <c r="C3280" s="362" t="s">
        <v>10448</v>
      </c>
      <c r="D3280" s="362" t="s">
        <v>8471</v>
      </c>
      <c r="E3280" s="363" t="s">
        <v>31305</v>
      </c>
    </row>
    <row r="3281" spans="1:5" x14ac:dyDescent="0.25">
      <c r="A3281" s="246" t="str">
        <f t="shared" si="51"/>
        <v>100611</v>
      </c>
      <c r="B3281" s="362" t="s">
        <v>5694</v>
      </c>
      <c r="C3281" s="362" t="s">
        <v>10449</v>
      </c>
      <c r="D3281" s="362" t="s">
        <v>8471</v>
      </c>
      <c r="E3281" s="363" t="s">
        <v>31306</v>
      </c>
    </row>
    <row r="3282" spans="1:5" x14ac:dyDescent="0.25">
      <c r="A3282" s="246" t="str">
        <f t="shared" si="51"/>
        <v>100612</v>
      </c>
      <c r="B3282" s="362" t="s">
        <v>5695</v>
      </c>
      <c r="C3282" s="362" t="s">
        <v>10450</v>
      </c>
      <c r="D3282" s="362" t="s">
        <v>8471</v>
      </c>
      <c r="E3282" s="363" t="s">
        <v>31307</v>
      </c>
    </row>
    <row r="3283" spans="1:5" x14ac:dyDescent="0.25">
      <c r="A3283" s="246" t="str">
        <f t="shared" si="51"/>
        <v>100613</v>
      </c>
      <c r="B3283" s="362" t="s">
        <v>5696</v>
      </c>
      <c r="C3283" s="362" t="s">
        <v>10451</v>
      </c>
      <c r="D3283" s="362" t="s">
        <v>8471</v>
      </c>
      <c r="E3283" s="363" t="s">
        <v>31308</v>
      </c>
    </row>
    <row r="3284" spans="1:5" x14ac:dyDescent="0.25">
      <c r="A3284" s="246" t="str">
        <f t="shared" si="51"/>
        <v>100614</v>
      </c>
      <c r="B3284" s="362" t="s">
        <v>5697</v>
      </c>
      <c r="C3284" s="362" t="s">
        <v>10452</v>
      </c>
      <c r="D3284" s="362" t="s">
        <v>8471</v>
      </c>
      <c r="E3284" s="363" t="s">
        <v>31309</v>
      </c>
    </row>
    <row r="3285" spans="1:5" x14ac:dyDescent="0.25">
      <c r="A3285" s="246" t="str">
        <f t="shared" si="51"/>
        <v>100615</v>
      </c>
      <c r="B3285" s="362" t="s">
        <v>5698</v>
      </c>
      <c r="C3285" s="362" t="s">
        <v>10453</v>
      </c>
      <c r="D3285" s="362" t="s">
        <v>8471</v>
      </c>
      <c r="E3285" s="363" t="s">
        <v>31310</v>
      </c>
    </row>
    <row r="3286" spans="1:5" x14ac:dyDescent="0.25">
      <c r="A3286" s="246" t="str">
        <f t="shared" si="51"/>
        <v>100616</v>
      </c>
      <c r="B3286" s="362" t="s">
        <v>5699</v>
      </c>
      <c r="C3286" s="362" t="s">
        <v>10454</v>
      </c>
      <c r="D3286" s="362" t="s">
        <v>8471</v>
      </c>
      <c r="E3286" s="363" t="s">
        <v>31311</v>
      </c>
    </row>
    <row r="3287" spans="1:5" x14ac:dyDescent="0.25">
      <c r="A3287" s="246" t="str">
        <f t="shared" si="51"/>
        <v>100617</v>
      </c>
      <c r="B3287" s="362" t="s">
        <v>5700</v>
      </c>
      <c r="C3287" s="362" t="s">
        <v>10455</v>
      </c>
      <c r="D3287" s="362" t="s">
        <v>8471</v>
      </c>
      <c r="E3287" s="363" t="s">
        <v>31312</v>
      </c>
    </row>
    <row r="3288" spans="1:5" x14ac:dyDescent="0.25">
      <c r="A3288" s="246" t="str">
        <f t="shared" si="51"/>
        <v>100618</v>
      </c>
      <c r="B3288" s="362" t="s">
        <v>5701</v>
      </c>
      <c r="C3288" s="362" t="s">
        <v>10456</v>
      </c>
      <c r="D3288" s="362" t="s">
        <v>8471</v>
      </c>
      <c r="E3288" s="363" t="s">
        <v>31313</v>
      </c>
    </row>
    <row r="3289" spans="1:5" x14ac:dyDescent="0.25">
      <c r="A3289" s="246" t="str">
        <f t="shared" si="51"/>
        <v>100619</v>
      </c>
      <c r="B3289" s="362" t="s">
        <v>5702</v>
      </c>
      <c r="C3289" s="362" t="s">
        <v>10457</v>
      </c>
      <c r="D3289" s="362" t="s">
        <v>8471</v>
      </c>
      <c r="E3289" s="363" t="s">
        <v>31314</v>
      </c>
    </row>
    <row r="3290" spans="1:5" x14ac:dyDescent="0.25">
      <c r="A3290" s="246" t="str">
        <f t="shared" si="51"/>
        <v>100620</v>
      </c>
      <c r="B3290" s="362" t="s">
        <v>5703</v>
      </c>
      <c r="C3290" s="362" t="s">
        <v>10458</v>
      </c>
      <c r="D3290" s="362" t="s">
        <v>8471</v>
      </c>
      <c r="E3290" s="363" t="s">
        <v>31315</v>
      </c>
    </row>
    <row r="3291" spans="1:5" x14ac:dyDescent="0.25">
      <c r="A3291" s="246" t="str">
        <f t="shared" si="51"/>
        <v>100621</v>
      </c>
      <c r="B3291" s="362" t="s">
        <v>5704</v>
      </c>
      <c r="C3291" s="362" t="s">
        <v>10459</v>
      </c>
      <c r="D3291" s="362" t="s">
        <v>8471</v>
      </c>
      <c r="E3291" s="363" t="s">
        <v>31316</v>
      </c>
    </row>
    <row r="3292" spans="1:5" x14ac:dyDescent="0.25">
      <c r="A3292" s="246" t="str">
        <f t="shared" si="51"/>
        <v>100622</v>
      </c>
      <c r="B3292" s="362" t="s">
        <v>5705</v>
      </c>
      <c r="C3292" s="362" t="s">
        <v>10460</v>
      </c>
      <c r="D3292" s="362" t="s">
        <v>8471</v>
      </c>
      <c r="E3292" s="363" t="s">
        <v>31317</v>
      </c>
    </row>
    <row r="3293" spans="1:5" x14ac:dyDescent="0.25">
      <c r="A3293" s="246" t="str">
        <f t="shared" si="51"/>
        <v>100623</v>
      </c>
      <c r="B3293" s="362" t="s">
        <v>5706</v>
      </c>
      <c r="C3293" s="362" t="s">
        <v>10461</v>
      </c>
      <c r="D3293" s="362" t="s">
        <v>8471</v>
      </c>
      <c r="E3293" s="363" t="s">
        <v>31318</v>
      </c>
    </row>
    <row r="3294" spans="1:5" x14ac:dyDescent="0.25">
      <c r="A3294" s="246" t="str">
        <f t="shared" si="51"/>
        <v>97600</v>
      </c>
      <c r="B3294" s="362" t="s">
        <v>4745</v>
      </c>
      <c r="C3294" s="362" t="s">
        <v>10462</v>
      </c>
      <c r="D3294" s="362" t="s">
        <v>8471</v>
      </c>
      <c r="E3294" s="363" t="s">
        <v>31319</v>
      </c>
    </row>
    <row r="3295" spans="1:5" x14ac:dyDescent="0.25">
      <c r="A3295" s="246" t="str">
        <f t="shared" si="51"/>
        <v>97601</v>
      </c>
      <c r="B3295" s="362" t="s">
        <v>4746</v>
      </c>
      <c r="C3295" s="362" t="s">
        <v>10463</v>
      </c>
      <c r="D3295" s="362" t="s">
        <v>8471</v>
      </c>
      <c r="E3295" s="363" t="s">
        <v>31320</v>
      </c>
    </row>
    <row r="3296" spans="1:5" x14ac:dyDescent="0.25">
      <c r="A3296" s="246" t="str">
        <f t="shared" si="51"/>
        <v>97605</v>
      </c>
      <c r="B3296" s="362" t="s">
        <v>4747</v>
      </c>
      <c r="C3296" s="362" t="s">
        <v>10464</v>
      </c>
      <c r="D3296" s="362" t="s">
        <v>8471</v>
      </c>
      <c r="E3296" s="363" t="s">
        <v>31321</v>
      </c>
    </row>
    <row r="3297" spans="1:5" x14ac:dyDescent="0.25">
      <c r="A3297" s="246" t="str">
        <f t="shared" si="51"/>
        <v>97606</v>
      </c>
      <c r="B3297" s="362" t="s">
        <v>4748</v>
      </c>
      <c r="C3297" s="362" t="s">
        <v>10465</v>
      </c>
      <c r="D3297" s="362" t="s">
        <v>8471</v>
      </c>
      <c r="E3297" s="363" t="s">
        <v>31322</v>
      </c>
    </row>
    <row r="3298" spans="1:5" x14ac:dyDescent="0.25">
      <c r="A3298" s="246" t="str">
        <f t="shared" si="51"/>
        <v>97607</v>
      </c>
      <c r="B3298" s="362" t="s">
        <v>4749</v>
      </c>
      <c r="C3298" s="362" t="s">
        <v>10466</v>
      </c>
      <c r="D3298" s="362" t="s">
        <v>8471</v>
      </c>
      <c r="E3298" s="363" t="s">
        <v>31323</v>
      </c>
    </row>
    <row r="3299" spans="1:5" x14ac:dyDescent="0.25">
      <c r="A3299" s="246" t="str">
        <f t="shared" si="51"/>
        <v>97608</v>
      </c>
      <c r="B3299" s="362" t="s">
        <v>4750</v>
      </c>
      <c r="C3299" s="362" t="s">
        <v>10467</v>
      </c>
      <c r="D3299" s="362" t="s">
        <v>8471</v>
      </c>
      <c r="E3299" s="363" t="s">
        <v>31324</v>
      </c>
    </row>
    <row r="3300" spans="1:5" x14ac:dyDescent="0.25">
      <c r="A3300" s="246" t="str">
        <f t="shared" si="51"/>
        <v>102102</v>
      </c>
      <c r="B3300" s="362" t="s">
        <v>10468</v>
      </c>
      <c r="C3300" s="362" t="s">
        <v>10469</v>
      </c>
      <c r="D3300" s="362" t="s">
        <v>8471</v>
      </c>
      <c r="E3300" s="363" t="s">
        <v>31325</v>
      </c>
    </row>
    <row r="3301" spans="1:5" x14ac:dyDescent="0.25">
      <c r="A3301" s="246" t="str">
        <f t="shared" si="51"/>
        <v>102103</v>
      </c>
      <c r="B3301" s="362" t="s">
        <v>10470</v>
      </c>
      <c r="C3301" s="362" t="s">
        <v>10471</v>
      </c>
      <c r="D3301" s="362" t="s">
        <v>8471</v>
      </c>
      <c r="E3301" s="363" t="s">
        <v>31326</v>
      </c>
    </row>
    <row r="3302" spans="1:5" x14ac:dyDescent="0.25">
      <c r="A3302" s="246" t="str">
        <f t="shared" si="51"/>
        <v>102104</v>
      </c>
      <c r="B3302" s="362" t="s">
        <v>10472</v>
      </c>
      <c r="C3302" s="362" t="s">
        <v>10473</v>
      </c>
      <c r="D3302" s="362" t="s">
        <v>8471</v>
      </c>
      <c r="E3302" s="363" t="s">
        <v>31327</v>
      </c>
    </row>
    <row r="3303" spans="1:5" x14ac:dyDescent="0.25">
      <c r="A3303" s="246" t="str">
        <f t="shared" si="51"/>
        <v>102105</v>
      </c>
      <c r="B3303" s="362" t="s">
        <v>10474</v>
      </c>
      <c r="C3303" s="362" t="s">
        <v>10475</v>
      </c>
      <c r="D3303" s="362" t="s">
        <v>8471</v>
      </c>
      <c r="E3303" s="363" t="s">
        <v>31328</v>
      </c>
    </row>
    <row r="3304" spans="1:5" x14ac:dyDescent="0.25">
      <c r="A3304" s="246" t="str">
        <f t="shared" si="51"/>
        <v>102106</v>
      </c>
      <c r="B3304" s="362" t="s">
        <v>10476</v>
      </c>
      <c r="C3304" s="362" t="s">
        <v>10477</v>
      </c>
      <c r="D3304" s="362" t="s">
        <v>8471</v>
      </c>
      <c r="E3304" s="363" t="s">
        <v>31329</v>
      </c>
    </row>
    <row r="3305" spans="1:5" x14ac:dyDescent="0.25">
      <c r="A3305" s="246" t="str">
        <f t="shared" si="51"/>
        <v>102107</v>
      </c>
      <c r="B3305" s="362" t="s">
        <v>10478</v>
      </c>
      <c r="C3305" s="362" t="s">
        <v>10479</v>
      </c>
      <c r="D3305" s="362" t="s">
        <v>8471</v>
      </c>
      <c r="E3305" s="363" t="s">
        <v>31330</v>
      </c>
    </row>
    <row r="3306" spans="1:5" x14ac:dyDescent="0.25">
      <c r="A3306" s="246" t="str">
        <f t="shared" si="51"/>
        <v>102108</v>
      </c>
      <c r="B3306" s="362" t="s">
        <v>10480</v>
      </c>
      <c r="C3306" s="362" t="s">
        <v>10481</v>
      </c>
      <c r="D3306" s="362" t="s">
        <v>8471</v>
      </c>
      <c r="E3306" s="363" t="s">
        <v>31331</v>
      </c>
    </row>
    <row r="3307" spans="1:5" x14ac:dyDescent="0.25">
      <c r="A3307" s="246" t="str">
        <f t="shared" si="51"/>
        <v>102109</v>
      </c>
      <c r="B3307" s="362" t="s">
        <v>10482</v>
      </c>
      <c r="C3307" s="362" t="s">
        <v>10483</v>
      </c>
      <c r="D3307" s="362" t="s">
        <v>8471</v>
      </c>
      <c r="E3307" s="363" t="s">
        <v>19355</v>
      </c>
    </row>
    <row r="3308" spans="1:5" x14ac:dyDescent="0.25">
      <c r="A3308" s="246" t="str">
        <f t="shared" si="51"/>
        <v>102110</v>
      </c>
      <c r="B3308" s="362" t="s">
        <v>10484</v>
      </c>
      <c r="C3308" s="362" t="s">
        <v>10485</v>
      </c>
      <c r="D3308" s="362" t="s">
        <v>8471</v>
      </c>
      <c r="E3308" s="363" t="s">
        <v>31332</v>
      </c>
    </row>
    <row r="3309" spans="1:5" x14ac:dyDescent="0.25">
      <c r="A3309" s="246" t="str">
        <f t="shared" si="51"/>
        <v>103654</v>
      </c>
      <c r="B3309" s="362" t="s">
        <v>16071</v>
      </c>
      <c r="C3309" s="362" t="s">
        <v>16072</v>
      </c>
      <c r="D3309" s="362" t="s">
        <v>8471</v>
      </c>
      <c r="E3309" s="363" t="s">
        <v>31333</v>
      </c>
    </row>
    <row r="3310" spans="1:5" x14ac:dyDescent="0.25">
      <c r="A3310" s="246" t="str">
        <f t="shared" si="51"/>
        <v>103655</v>
      </c>
      <c r="B3310" s="362" t="s">
        <v>16073</v>
      </c>
      <c r="C3310" s="362" t="s">
        <v>16074</v>
      </c>
      <c r="D3310" s="362" t="s">
        <v>8471</v>
      </c>
      <c r="E3310" s="363" t="s">
        <v>31334</v>
      </c>
    </row>
    <row r="3311" spans="1:5" x14ac:dyDescent="0.25">
      <c r="A3311" s="246" t="str">
        <f t="shared" si="51"/>
        <v>103656</v>
      </c>
      <c r="B3311" s="362" t="s">
        <v>16075</v>
      </c>
      <c r="C3311" s="362" t="s">
        <v>16076</v>
      </c>
      <c r="D3311" s="362" t="s">
        <v>8471</v>
      </c>
      <c r="E3311" s="363" t="s">
        <v>31335</v>
      </c>
    </row>
    <row r="3312" spans="1:5" x14ac:dyDescent="0.25">
      <c r="A3312" s="246" t="str">
        <f t="shared" si="51"/>
        <v>104473</v>
      </c>
      <c r="B3312" s="362" t="s">
        <v>19461</v>
      </c>
      <c r="C3312" s="362" t="s">
        <v>19462</v>
      </c>
      <c r="D3312" s="362" t="s">
        <v>8471</v>
      </c>
      <c r="E3312" s="363" t="s">
        <v>31336</v>
      </c>
    </row>
    <row r="3313" spans="1:5" x14ac:dyDescent="0.25">
      <c r="A3313" s="246" t="str">
        <f t="shared" si="51"/>
        <v>104474</v>
      </c>
      <c r="B3313" s="362" t="s">
        <v>19463</v>
      </c>
      <c r="C3313" s="362" t="s">
        <v>19464</v>
      </c>
      <c r="D3313" s="362" t="s">
        <v>8471</v>
      </c>
      <c r="E3313" s="363" t="s">
        <v>31337</v>
      </c>
    </row>
    <row r="3314" spans="1:5" x14ac:dyDescent="0.25">
      <c r="A3314" s="246" t="str">
        <f t="shared" si="51"/>
        <v>104475</v>
      </c>
      <c r="B3314" s="362" t="s">
        <v>19465</v>
      </c>
      <c r="C3314" s="362" t="s">
        <v>19466</v>
      </c>
      <c r="D3314" s="362" t="s">
        <v>8471</v>
      </c>
      <c r="E3314" s="363" t="s">
        <v>31338</v>
      </c>
    </row>
    <row r="3315" spans="1:5" x14ac:dyDescent="0.25">
      <c r="A3315" s="246" t="str">
        <f t="shared" si="51"/>
        <v>104476</v>
      </c>
      <c r="B3315" s="362" t="s">
        <v>19467</v>
      </c>
      <c r="C3315" s="362" t="s">
        <v>19468</v>
      </c>
      <c r="D3315" s="362" t="s">
        <v>8471</v>
      </c>
      <c r="E3315" s="363" t="s">
        <v>31339</v>
      </c>
    </row>
    <row r="3316" spans="1:5" x14ac:dyDescent="0.25">
      <c r="A3316" s="246" t="str">
        <f t="shared" si="51"/>
        <v>104477</v>
      </c>
      <c r="B3316" s="362" t="s">
        <v>19469</v>
      </c>
      <c r="C3316" s="362" t="s">
        <v>19470</v>
      </c>
      <c r="D3316" s="362" t="s">
        <v>8471</v>
      </c>
      <c r="E3316" s="363" t="s">
        <v>18173</v>
      </c>
    </row>
    <row r="3317" spans="1:5" x14ac:dyDescent="0.25">
      <c r="A3317" s="246" t="str">
        <f t="shared" si="51"/>
        <v>104478</v>
      </c>
      <c r="B3317" s="362" t="s">
        <v>19471</v>
      </c>
      <c r="C3317" s="362" t="s">
        <v>19472</v>
      </c>
      <c r="D3317" s="362" t="s">
        <v>8471</v>
      </c>
      <c r="E3317" s="363" t="s">
        <v>31340</v>
      </c>
    </row>
    <row r="3318" spans="1:5" x14ac:dyDescent="0.25">
      <c r="A3318" s="246" t="str">
        <f t="shared" si="51"/>
        <v>104479</v>
      </c>
      <c r="B3318" s="362" t="s">
        <v>19473</v>
      </c>
      <c r="C3318" s="362" t="s">
        <v>19474</v>
      </c>
      <c r="D3318" s="362" t="s">
        <v>8471</v>
      </c>
      <c r="E3318" s="363" t="s">
        <v>21236</v>
      </c>
    </row>
    <row r="3319" spans="1:5" x14ac:dyDescent="0.25">
      <c r="A3319" s="246" t="str">
        <f t="shared" si="51"/>
        <v>104480</v>
      </c>
      <c r="B3319" s="362" t="s">
        <v>19475</v>
      </c>
      <c r="C3319" s="362" t="s">
        <v>19476</v>
      </c>
      <c r="D3319" s="362" t="s">
        <v>8471</v>
      </c>
      <c r="E3319" s="363" t="s">
        <v>18578</v>
      </c>
    </row>
    <row r="3320" spans="1:5" x14ac:dyDescent="0.25">
      <c r="A3320" s="246" t="str">
        <f t="shared" si="51"/>
        <v>104481</v>
      </c>
      <c r="B3320" s="362" t="s">
        <v>19477</v>
      </c>
      <c r="C3320" s="362" t="s">
        <v>19478</v>
      </c>
      <c r="D3320" s="362" t="s">
        <v>8471</v>
      </c>
      <c r="E3320" s="363" t="s">
        <v>31341</v>
      </c>
    </row>
    <row r="3321" spans="1:5" x14ac:dyDescent="0.25">
      <c r="A3321" s="246" t="str">
        <f t="shared" si="51"/>
        <v>96973</v>
      </c>
      <c r="B3321" s="362" t="s">
        <v>4470</v>
      </c>
      <c r="C3321" s="362" t="s">
        <v>31342</v>
      </c>
      <c r="D3321" s="362" t="s">
        <v>8399</v>
      </c>
      <c r="E3321" s="363" t="s">
        <v>31343</v>
      </c>
    </row>
    <row r="3322" spans="1:5" x14ac:dyDescent="0.25">
      <c r="A3322" s="246" t="str">
        <f t="shared" si="51"/>
        <v>96974</v>
      </c>
      <c r="B3322" s="362" t="s">
        <v>4471</v>
      </c>
      <c r="C3322" s="362" t="s">
        <v>31344</v>
      </c>
      <c r="D3322" s="362" t="s">
        <v>8399</v>
      </c>
      <c r="E3322" s="363" t="s">
        <v>31345</v>
      </c>
    </row>
    <row r="3323" spans="1:5" x14ac:dyDescent="0.25">
      <c r="A3323" s="246" t="str">
        <f t="shared" si="51"/>
        <v>96975</v>
      </c>
      <c r="B3323" s="362" t="s">
        <v>4472</v>
      </c>
      <c r="C3323" s="362" t="s">
        <v>31346</v>
      </c>
      <c r="D3323" s="362" t="s">
        <v>8399</v>
      </c>
      <c r="E3323" s="363" t="s">
        <v>31347</v>
      </c>
    </row>
    <row r="3324" spans="1:5" x14ac:dyDescent="0.25">
      <c r="A3324" s="246" t="str">
        <f t="shared" si="51"/>
        <v>96976</v>
      </c>
      <c r="B3324" s="362" t="s">
        <v>4473</v>
      </c>
      <c r="C3324" s="362" t="s">
        <v>31348</v>
      </c>
      <c r="D3324" s="362" t="s">
        <v>8399</v>
      </c>
      <c r="E3324" s="363" t="s">
        <v>31349</v>
      </c>
    </row>
    <row r="3325" spans="1:5" x14ac:dyDescent="0.25">
      <c r="A3325" s="246" t="str">
        <f t="shared" si="51"/>
        <v>96977</v>
      </c>
      <c r="B3325" s="362" t="s">
        <v>4474</v>
      </c>
      <c r="C3325" s="362" t="s">
        <v>31350</v>
      </c>
      <c r="D3325" s="362" t="s">
        <v>8399</v>
      </c>
      <c r="E3325" s="363" t="s">
        <v>31351</v>
      </c>
    </row>
    <row r="3326" spans="1:5" x14ac:dyDescent="0.25">
      <c r="A3326" s="246" t="str">
        <f t="shared" si="51"/>
        <v>96978</v>
      </c>
      <c r="B3326" s="362" t="s">
        <v>4475</v>
      </c>
      <c r="C3326" s="362" t="s">
        <v>31352</v>
      </c>
      <c r="D3326" s="362" t="s">
        <v>8399</v>
      </c>
      <c r="E3326" s="363" t="s">
        <v>31353</v>
      </c>
    </row>
    <row r="3327" spans="1:5" x14ac:dyDescent="0.25">
      <c r="A3327" s="246" t="str">
        <f t="shared" si="51"/>
        <v>96979</v>
      </c>
      <c r="B3327" s="362" t="s">
        <v>4476</v>
      </c>
      <c r="C3327" s="362" t="s">
        <v>31354</v>
      </c>
      <c r="D3327" s="362" t="s">
        <v>8399</v>
      </c>
      <c r="E3327" s="363" t="s">
        <v>31355</v>
      </c>
    </row>
    <row r="3328" spans="1:5" x14ac:dyDescent="0.25">
      <c r="A3328" s="246" t="str">
        <f t="shared" si="51"/>
        <v>96984</v>
      </c>
      <c r="B3328" s="362" t="s">
        <v>4477</v>
      </c>
      <c r="C3328" s="362" t="s">
        <v>31356</v>
      </c>
      <c r="D3328" s="362" t="s">
        <v>8471</v>
      </c>
      <c r="E3328" s="363" t="s">
        <v>21014</v>
      </c>
    </row>
    <row r="3329" spans="1:5" x14ac:dyDescent="0.25">
      <c r="A3329" s="246" t="str">
        <f t="shared" si="51"/>
        <v>96985</v>
      </c>
      <c r="B3329" s="362" t="s">
        <v>4478</v>
      </c>
      <c r="C3329" s="362" t="s">
        <v>31357</v>
      </c>
      <c r="D3329" s="362" t="s">
        <v>8471</v>
      </c>
      <c r="E3329" s="363" t="s">
        <v>31358</v>
      </c>
    </row>
    <row r="3330" spans="1:5" x14ac:dyDescent="0.25">
      <c r="A3330" s="246" t="str">
        <f t="shared" si="51"/>
        <v>96986</v>
      </c>
      <c r="B3330" s="362" t="s">
        <v>4479</v>
      </c>
      <c r="C3330" s="362" t="s">
        <v>31359</v>
      </c>
      <c r="D3330" s="362" t="s">
        <v>8471</v>
      </c>
      <c r="E3330" s="363" t="s">
        <v>31360</v>
      </c>
    </row>
    <row r="3331" spans="1:5" x14ac:dyDescent="0.25">
      <c r="A3331" s="246" t="str">
        <f t="shared" ref="A3331:A3394" si="52">B3331</f>
        <v>96987</v>
      </c>
      <c r="B3331" s="362" t="s">
        <v>4480</v>
      </c>
      <c r="C3331" s="362" t="s">
        <v>31361</v>
      </c>
      <c r="D3331" s="362" t="s">
        <v>8471</v>
      </c>
      <c r="E3331" s="363" t="s">
        <v>20615</v>
      </c>
    </row>
    <row r="3332" spans="1:5" x14ac:dyDescent="0.25">
      <c r="A3332" s="246" t="str">
        <f t="shared" si="52"/>
        <v>96988</v>
      </c>
      <c r="B3332" s="362" t="s">
        <v>4481</v>
      </c>
      <c r="C3332" s="362" t="s">
        <v>31362</v>
      </c>
      <c r="D3332" s="362" t="s">
        <v>8471</v>
      </c>
      <c r="E3332" s="363" t="s">
        <v>16625</v>
      </c>
    </row>
    <row r="3333" spans="1:5" x14ac:dyDescent="0.25">
      <c r="A3333" s="246" t="str">
        <f t="shared" si="52"/>
        <v>96989</v>
      </c>
      <c r="B3333" s="362" t="s">
        <v>4482</v>
      </c>
      <c r="C3333" s="362" t="s">
        <v>31363</v>
      </c>
      <c r="D3333" s="362" t="s">
        <v>8471</v>
      </c>
      <c r="E3333" s="363" t="s">
        <v>31364</v>
      </c>
    </row>
    <row r="3334" spans="1:5" x14ac:dyDescent="0.25">
      <c r="A3334" s="246" t="str">
        <f t="shared" si="52"/>
        <v>98463</v>
      </c>
      <c r="B3334" s="362" t="s">
        <v>5031</v>
      </c>
      <c r="C3334" s="362" t="s">
        <v>31365</v>
      </c>
      <c r="D3334" s="362" t="s">
        <v>8471</v>
      </c>
      <c r="E3334" s="363" t="s">
        <v>27421</v>
      </c>
    </row>
    <row r="3335" spans="1:5" x14ac:dyDescent="0.25">
      <c r="A3335" s="246" t="str">
        <f t="shared" si="52"/>
        <v>104746</v>
      </c>
      <c r="B3335" s="362" t="s">
        <v>31366</v>
      </c>
      <c r="C3335" s="362" t="s">
        <v>31367</v>
      </c>
      <c r="D3335" s="362" t="s">
        <v>8471</v>
      </c>
      <c r="E3335" s="363" t="s">
        <v>16663</v>
      </c>
    </row>
    <row r="3336" spans="1:5" x14ac:dyDescent="0.25">
      <c r="A3336" s="246" t="str">
        <f t="shared" si="52"/>
        <v>104749</v>
      </c>
      <c r="B3336" s="362" t="s">
        <v>31368</v>
      </c>
      <c r="C3336" s="362" t="s">
        <v>31369</v>
      </c>
      <c r="D3336" s="362" t="s">
        <v>8471</v>
      </c>
      <c r="E3336" s="363" t="s">
        <v>7780</v>
      </c>
    </row>
    <row r="3337" spans="1:5" x14ac:dyDescent="0.25">
      <c r="A3337" s="246" t="str">
        <f t="shared" si="52"/>
        <v>104750</v>
      </c>
      <c r="B3337" s="362" t="s">
        <v>31370</v>
      </c>
      <c r="C3337" s="362" t="s">
        <v>31371</v>
      </c>
      <c r="D3337" s="362" t="s">
        <v>8471</v>
      </c>
      <c r="E3337" s="363" t="s">
        <v>7819</v>
      </c>
    </row>
    <row r="3338" spans="1:5" x14ac:dyDescent="0.25">
      <c r="A3338" s="246" t="str">
        <f t="shared" si="52"/>
        <v>104751</v>
      </c>
      <c r="B3338" s="362" t="s">
        <v>31372</v>
      </c>
      <c r="C3338" s="362" t="s">
        <v>31373</v>
      </c>
      <c r="D3338" s="362" t="s">
        <v>8471</v>
      </c>
      <c r="E3338" s="363" t="s">
        <v>13320</v>
      </c>
    </row>
    <row r="3339" spans="1:5" x14ac:dyDescent="0.25">
      <c r="A3339" s="246" t="str">
        <f t="shared" si="52"/>
        <v>104752</v>
      </c>
      <c r="B3339" s="362" t="s">
        <v>31374</v>
      </c>
      <c r="C3339" s="362" t="s">
        <v>31375</v>
      </c>
      <c r="D3339" s="362" t="s">
        <v>8471</v>
      </c>
      <c r="E3339" s="363" t="s">
        <v>25686</v>
      </c>
    </row>
    <row r="3340" spans="1:5" x14ac:dyDescent="0.25">
      <c r="A3340" s="246" t="str">
        <f t="shared" si="52"/>
        <v>104753</v>
      </c>
      <c r="B3340" s="362" t="s">
        <v>31376</v>
      </c>
      <c r="C3340" s="362" t="s">
        <v>31377</v>
      </c>
      <c r="D3340" s="362" t="s">
        <v>8471</v>
      </c>
      <c r="E3340" s="363" t="s">
        <v>13312</v>
      </c>
    </row>
    <row r="3341" spans="1:5" x14ac:dyDescent="0.25">
      <c r="A3341" s="246" t="str">
        <f t="shared" si="52"/>
        <v>104754</v>
      </c>
      <c r="B3341" s="362" t="s">
        <v>31378</v>
      </c>
      <c r="C3341" s="362" t="s">
        <v>31379</v>
      </c>
      <c r="D3341" s="362" t="s">
        <v>8471</v>
      </c>
      <c r="E3341" s="363" t="s">
        <v>31380</v>
      </c>
    </row>
    <row r="3342" spans="1:5" x14ac:dyDescent="0.25">
      <c r="A3342" s="246" t="str">
        <f t="shared" si="52"/>
        <v>104755</v>
      </c>
      <c r="B3342" s="362" t="s">
        <v>31381</v>
      </c>
      <c r="C3342" s="362" t="s">
        <v>31382</v>
      </c>
      <c r="D3342" s="362" t="s">
        <v>8471</v>
      </c>
      <c r="E3342" s="363" t="s">
        <v>20143</v>
      </c>
    </row>
    <row r="3343" spans="1:5" x14ac:dyDescent="0.25">
      <c r="A3343" s="246" t="str">
        <f t="shared" si="52"/>
        <v>103490</v>
      </c>
      <c r="B3343" s="362" t="s">
        <v>16077</v>
      </c>
      <c r="C3343" s="362" t="s">
        <v>16078</v>
      </c>
      <c r="D3343" s="362" t="s">
        <v>9485</v>
      </c>
      <c r="E3343" s="363" t="s">
        <v>31383</v>
      </c>
    </row>
    <row r="3344" spans="1:5" x14ac:dyDescent="0.25">
      <c r="A3344" s="246" t="str">
        <f t="shared" si="52"/>
        <v>103491</v>
      </c>
      <c r="B3344" s="362" t="s">
        <v>16079</v>
      </c>
      <c r="C3344" s="362" t="s">
        <v>16080</v>
      </c>
      <c r="D3344" s="362" t="s">
        <v>9485</v>
      </c>
      <c r="E3344" s="363" t="s">
        <v>31384</v>
      </c>
    </row>
    <row r="3345" spans="1:5" x14ac:dyDescent="0.25">
      <c r="A3345" s="246" t="str">
        <f t="shared" si="52"/>
        <v>104758</v>
      </c>
      <c r="B3345" s="362" t="s">
        <v>31385</v>
      </c>
      <c r="C3345" s="362" t="s">
        <v>31386</v>
      </c>
      <c r="D3345" s="362" t="s">
        <v>8471</v>
      </c>
      <c r="E3345" s="363" t="s">
        <v>30124</v>
      </c>
    </row>
    <row r="3346" spans="1:5" x14ac:dyDescent="0.25">
      <c r="A3346" s="246" t="str">
        <f t="shared" si="52"/>
        <v>104759</v>
      </c>
      <c r="B3346" s="362" t="s">
        <v>31387</v>
      </c>
      <c r="C3346" s="362" t="s">
        <v>31388</v>
      </c>
      <c r="D3346" s="362" t="s">
        <v>8471</v>
      </c>
      <c r="E3346" s="363" t="s">
        <v>13369</v>
      </c>
    </row>
    <row r="3347" spans="1:5" x14ac:dyDescent="0.25">
      <c r="A3347" s="246" t="str">
        <f t="shared" si="52"/>
        <v>104760</v>
      </c>
      <c r="B3347" s="362" t="s">
        <v>31389</v>
      </c>
      <c r="C3347" s="362" t="s">
        <v>31390</v>
      </c>
      <c r="D3347" s="362" t="s">
        <v>8471</v>
      </c>
      <c r="E3347" s="363" t="s">
        <v>27908</v>
      </c>
    </row>
    <row r="3348" spans="1:5" x14ac:dyDescent="0.25">
      <c r="A3348" s="246" t="str">
        <f t="shared" si="52"/>
        <v>104761</v>
      </c>
      <c r="B3348" s="362" t="s">
        <v>31391</v>
      </c>
      <c r="C3348" s="362" t="s">
        <v>31392</v>
      </c>
      <c r="D3348" s="362" t="s">
        <v>8471</v>
      </c>
      <c r="E3348" s="363" t="s">
        <v>8111</v>
      </c>
    </row>
    <row r="3349" spans="1:5" x14ac:dyDescent="0.25">
      <c r="A3349" s="246" t="str">
        <f t="shared" si="52"/>
        <v>104762</v>
      </c>
      <c r="B3349" s="362" t="s">
        <v>31393</v>
      </c>
      <c r="C3349" s="362" t="s">
        <v>31394</v>
      </c>
      <c r="D3349" s="362" t="s">
        <v>8471</v>
      </c>
      <c r="E3349" s="363" t="s">
        <v>29814</v>
      </c>
    </row>
    <row r="3350" spans="1:5" x14ac:dyDescent="0.25">
      <c r="A3350" s="246" t="str">
        <f t="shared" si="52"/>
        <v>104763</v>
      </c>
      <c r="B3350" s="362" t="s">
        <v>31395</v>
      </c>
      <c r="C3350" s="362" t="s">
        <v>31396</v>
      </c>
      <c r="D3350" s="362" t="s">
        <v>8471</v>
      </c>
      <c r="E3350" s="363" t="s">
        <v>31397</v>
      </c>
    </row>
    <row r="3351" spans="1:5" x14ac:dyDescent="0.25">
      <c r="A3351" s="246" t="str">
        <f t="shared" si="52"/>
        <v>104764</v>
      </c>
      <c r="B3351" s="362" t="s">
        <v>31398</v>
      </c>
      <c r="C3351" s="362" t="s">
        <v>31399</v>
      </c>
      <c r="D3351" s="362" t="s">
        <v>8399</v>
      </c>
      <c r="E3351" s="363" t="s">
        <v>13008</v>
      </c>
    </row>
    <row r="3352" spans="1:5" x14ac:dyDescent="0.25">
      <c r="A3352" s="246" t="str">
        <f t="shared" si="52"/>
        <v>104765</v>
      </c>
      <c r="B3352" s="362" t="s">
        <v>31400</v>
      </c>
      <c r="C3352" s="362" t="s">
        <v>31401</v>
      </c>
      <c r="D3352" s="362" t="s">
        <v>8399</v>
      </c>
      <c r="E3352" s="363" t="s">
        <v>11405</v>
      </c>
    </row>
    <row r="3353" spans="1:5" x14ac:dyDescent="0.25">
      <c r="A3353" s="246" t="str">
        <f t="shared" si="52"/>
        <v>104766</v>
      </c>
      <c r="B3353" s="362" t="s">
        <v>31402</v>
      </c>
      <c r="C3353" s="362" t="s">
        <v>31403</v>
      </c>
      <c r="D3353" s="362" t="s">
        <v>8399</v>
      </c>
      <c r="E3353" s="363" t="s">
        <v>14652</v>
      </c>
    </row>
    <row r="3354" spans="1:5" x14ac:dyDescent="0.25">
      <c r="A3354" s="246" t="str">
        <f t="shared" si="52"/>
        <v>104768</v>
      </c>
      <c r="B3354" s="362" t="s">
        <v>31404</v>
      </c>
      <c r="C3354" s="362" t="s">
        <v>31405</v>
      </c>
      <c r="D3354" s="362" t="s">
        <v>8471</v>
      </c>
      <c r="E3354" s="363" t="s">
        <v>29545</v>
      </c>
    </row>
    <row r="3355" spans="1:5" x14ac:dyDescent="0.25">
      <c r="A3355" s="246" t="str">
        <f t="shared" si="52"/>
        <v>104770</v>
      </c>
      <c r="B3355" s="362" t="s">
        <v>31406</v>
      </c>
      <c r="C3355" s="362" t="s">
        <v>31407</v>
      </c>
      <c r="D3355" s="362" t="s">
        <v>8471</v>
      </c>
      <c r="E3355" s="363" t="s">
        <v>31408</v>
      </c>
    </row>
    <row r="3356" spans="1:5" x14ac:dyDescent="0.25">
      <c r="A3356" s="246" t="str">
        <f t="shared" si="52"/>
        <v>104772</v>
      </c>
      <c r="B3356" s="362" t="s">
        <v>31409</v>
      </c>
      <c r="C3356" s="362" t="s">
        <v>31410</v>
      </c>
      <c r="D3356" s="362" t="s">
        <v>8471</v>
      </c>
      <c r="E3356" s="363" t="s">
        <v>16645</v>
      </c>
    </row>
    <row r="3357" spans="1:5" x14ac:dyDescent="0.25">
      <c r="A3357" s="246" t="str">
        <f t="shared" si="52"/>
        <v>104774</v>
      </c>
      <c r="B3357" s="362" t="s">
        <v>31411</v>
      </c>
      <c r="C3357" s="362" t="s">
        <v>31412</v>
      </c>
      <c r="D3357" s="362" t="s">
        <v>8471</v>
      </c>
      <c r="E3357" s="363" t="s">
        <v>8266</v>
      </c>
    </row>
    <row r="3358" spans="1:5" x14ac:dyDescent="0.25">
      <c r="A3358" s="246" t="str">
        <f t="shared" si="52"/>
        <v>104776</v>
      </c>
      <c r="B3358" s="362" t="s">
        <v>31413</v>
      </c>
      <c r="C3358" s="362" t="s">
        <v>31414</v>
      </c>
      <c r="D3358" s="362" t="s">
        <v>8471</v>
      </c>
      <c r="E3358" s="363" t="s">
        <v>16554</v>
      </c>
    </row>
    <row r="3359" spans="1:5" x14ac:dyDescent="0.25">
      <c r="A3359" s="246" t="str">
        <f t="shared" si="52"/>
        <v>104778</v>
      </c>
      <c r="B3359" s="362" t="s">
        <v>31415</v>
      </c>
      <c r="C3359" s="362" t="s">
        <v>31416</v>
      </c>
      <c r="D3359" s="362" t="s">
        <v>8471</v>
      </c>
      <c r="E3359" s="363" t="s">
        <v>20147</v>
      </c>
    </row>
    <row r="3360" spans="1:5" x14ac:dyDescent="0.25">
      <c r="A3360" s="246" t="str">
        <f t="shared" si="52"/>
        <v>104780</v>
      </c>
      <c r="B3360" s="362" t="s">
        <v>31417</v>
      </c>
      <c r="C3360" s="362" t="s">
        <v>31418</v>
      </c>
      <c r="D3360" s="362" t="s">
        <v>8399</v>
      </c>
      <c r="E3360" s="363" t="s">
        <v>15481</v>
      </c>
    </row>
    <row r="3361" spans="1:5" x14ac:dyDescent="0.25">
      <c r="A3361" s="246" t="str">
        <f t="shared" si="52"/>
        <v>104785</v>
      </c>
      <c r="B3361" s="362" t="s">
        <v>31419</v>
      </c>
      <c r="C3361" s="362" t="s">
        <v>31420</v>
      </c>
      <c r="D3361" s="362" t="s">
        <v>8399</v>
      </c>
      <c r="E3361" s="363" t="s">
        <v>8131</v>
      </c>
    </row>
    <row r="3362" spans="1:5" x14ac:dyDescent="0.25">
      <c r="A3362" s="246" t="str">
        <f t="shared" si="52"/>
        <v>96765</v>
      </c>
      <c r="B3362" s="362" t="s">
        <v>4395</v>
      </c>
      <c r="C3362" s="362" t="s">
        <v>10486</v>
      </c>
      <c r="D3362" s="362" t="s">
        <v>8471</v>
      </c>
      <c r="E3362" s="363" t="s">
        <v>31421</v>
      </c>
    </row>
    <row r="3363" spans="1:5" x14ac:dyDescent="0.25">
      <c r="A3363" s="246" t="str">
        <f t="shared" si="52"/>
        <v>101905</v>
      </c>
      <c r="B3363" s="362" t="s">
        <v>7563</v>
      </c>
      <c r="C3363" s="362" t="s">
        <v>18478</v>
      </c>
      <c r="D3363" s="362" t="s">
        <v>8471</v>
      </c>
      <c r="E3363" s="363" t="s">
        <v>31422</v>
      </c>
    </row>
    <row r="3364" spans="1:5" x14ac:dyDescent="0.25">
      <c r="A3364" s="246" t="str">
        <f t="shared" si="52"/>
        <v>101906</v>
      </c>
      <c r="B3364" s="362" t="s">
        <v>7564</v>
      </c>
      <c r="C3364" s="362" t="s">
        <v>18479</v>
      </c>
      <c r="D3364" s="362" t="s">
        <v>8471</v>
      </c>
      <c r="E3364" s="363" t="s">
        <v>31423</v>
      </c>
    </row>
    <row r="3365" spans="1:5" x14ac:dyDescent="0.25">
      <c r="A3365" s="246" t="str">
        <f t="shared" si="52"/>
        <v>101907</v>
      </c>
      <c r="B3365" s="362" t="s">
        <v>7565</v>
      </c>
      <c r="C3365" s="362" t="s">
        <v>18480</v>
      </c>
      <c r="D3365" s="362" t="s">
        <v>8471</v>
      </c>
      <c r="E3365" s="363" t="s">
        <v>31424</v>
      </c>
    </row>
    <row r="3366" spans="1:5" x14ac:dyDescent="0.25">
      <c r="A3366" s="246" t="str">
        <f t="shared" si="52"/>
        <v>101908</v>
      </c>
      <c r="B3366" s="362" t="s">
        <v>7566</v>
      </c>
      <c r="C3366" s="362" t="s">
        <v>18481</v>
      </c>
      <c r="D3366" s="362" t="s">
        <v>8471</v>
      </c>
      <c r="E3366" s="363" t="s">
        <v>31425</v>
      </c>
    </row>
    <row r="3367" spans="1:5" x14ac:dyDescent="0.25">
      <c r="A3367" s="246" t="str">
        <f t="shared" si="52"/>
        <v>101909</v>
      </c>
      <c r="B3367" s="362" t="s">
        <v>7567</v>
      </c>
      <c r="C3367" s="362" t="s">
        <v>18482</v>
      </c>
      <c r="D3367" s="362" t="s">
        <v>8471</v>
      </c>
      <c r="E3367" s="363" t="s">
        <v>31426</v>
      </c>
    </row>
    <row r="3368" spans="1:5" x14ac:dyDescent="0.25">
      <c r="A3368" s="246" t="str">
        <f t="shared" si="52"/>
        <v>101910</v>
      </c>
      <c r="B3368" s="362" t="s">
        <v>7568</v>
      </c>
      <c r="C3368" s="362" t="s">
        <v>18483</v>
      </c>
      <c r="D3368" s="362" t="s">
        <v>8471</v>
      </c>
      <c r="E3368" s="363" t="s">
        <v>31427</v>
      </c>
    </row>
    <row r="3369" spans="1:5" x14ac:dyDescent="0.25">
      <c r="A3369" s="246" t="str">
        <f t="shared" si="52"/>
        <v>101911</v>
      </c>
      <c r="B3369" s="362" t="s">
        <v>7569</v>
      </c>
      <c r="C3369" s="362" t="s">
        <v>18484</v>
      </c>
      <c r="D3369" s="362" t="s">
        <v>8471</v>
      </c>
      <c r="E3369" s="363" t="s">
        <v>31428</v>
      </c>
    </row>
    <row r="3370" spans="1:5" x14ac:dyDescent="0.25">
      <c r="A3370" s="246" t="str">
        <f t="shared" si="52"/>
        <v>101912</v>
      </c>
      <c r="B3370" s="362" t="s">
        <v>7570</v>
      </c>
      <c r="C3370" s="362" t="s">
        <v>10487</v>
      </c>
      <c r="D3370" s="362" t="s">
        <v>8471</v>
      </c>
      <c r="E3370" s="363" t="s">
        <v>31429</v>
      </c>
    </row>
    <row r="3371" spans="1:5" x14ac:dyDescent="0.25">
      <c r="A3371" s="246" t="str">
        <f t="shared" si="52"/>
        <v>101913</v>
      </c>
      <c r="B3371" s="362" t="s">
        <v>7571</v>
      </c>
      <c r="C3371" s="362" t="s">
        <v>10488</v>
      </c>
      <c r="D3371" s="362" t="s">
        <v>8471</v>
      </c>
      <c r="E3371" s="363" t="s">
        <v>31430</v>
      </c>
    </row>
    <row r="3372" spans="1:5" x14ac:dyDescent="0.25">
      <c r="A3372" s="246" t="str">
        <f t="shared" si="52"/>
        <v>101914</v>
      </c>
      <c r="B3372" s="362" t="s">
        <v>7572</v>
      </c>
      <c r="C3372" s="362" t="s">
        <v>10489</v>
      </c>
      <c r="D3372" s="362" t="s">
        <v>8471</v>
      </c>
      <c r="E3372" s="363" t="s">
        <v>31431</v>
      </c>
    </row>
    <row r="3373" spans="1:5" x14ac:dyDescent="0.25">
      <c r="A3373" s="246" t="str">
        <f t="shared" si="52"/>
        <v>101915</v>
      </c>
      <c r="B3373" s="362" t="s">
        <v>7573</v>
      </c>
      <c r="C3373" s="362" t="s">
        <v>10490</v>
      </c>
      <c r="D3373" s="362" t="s">
        <v>8471</v>
      </c>
      <c r="E3373" s="363" t="s">
        <v>31432</v>
      </c>
    </row>
    <row r="3374" spans="1:5" x14ac:dyDescent="0.25">
      <c r="A3374" s="246" t="str">
        <f t="shared" si="52"/>
        <v>101916</v>
      </c>
      <c r="B3374" s="362" t="s">
        <v>7574</v>
      </c>
      <c r="C3374" s="362" t="s">
        <v>10491</v>
      </c>
      <c r="D3374" s="362" t="s">
        <v>8471</v>
      </c>
      <c r="E3374" s="363" t="s">
        <v>31433</v>
      </c>
    </row>
    <row r="3375" spans="1:5" x14ac:dyDescent="0.25">
      <c r="A3375" s="246" t="str">
        <f t="shared" si="52"/>
        <v>101917</v>
      </c>
      <c r="B3375" s="362" t="s">
        <v>7575</v>
      </c>
      <c r="C3375" s="362" t="s">
        <v>10492</v>
      </c>
      <c r="D3375" s="362" t="s">
        <v>8471</v>
      </c>
      <c r="E3375" s="363" t="s">
        <v>31434</v>
      </c>
    </row>
    <row r="3376" spans="1:5" x14ac:dyDescent="0.25">
      <c r="A3376" s="246" t="str">
        <f t="shared" si="52"/>
        <v>98261</v>
      </c>
      <c r="B3376" s="362" t="s">
        <v>4959</v>
      </c>
      <c r="C3376" s="362" t="s">
        <v>10493</v>
      </c>
      <c r="D3376" s="362" t="s">
        <v>8399</v>
      </c>
      <c r="E3376" s="363" t="s">
        <v>13601</v>
      </c>
    </row>
    <row r="3377" spans="1:5" x14ac:dyDescent="0.25">
      <c r="A3377" s="246" t="str">
        <f t="shared" si="52"/>
        <v>98262</v>
      </c>
      <c r="B3377" s="362" t="s">
        <v>4960</v>
      </c>
      <c r="C3377" s="362" t="s">
        <v>10494</v>
      </c>
      <c r="D3377" s="362" t="s">
        <v>8399</v>
      </c>
      <c r="E3377" s="363" t="s">
        <v>31435</v>
      </c>
    </row>
    <row r="3378" spans="1:5" x14ac:dyDescent="0.25">
      <c r="A3378" s="246" t="str">
        <f t="shared" si="52"/>
        <v>98263</v>
      </c>
      <c r="B3378" s="362" t="s">
        <v>4961</v>
      </c>
      <c r="C3378" s="362" t="s">
        <v>10495</v>
      </c>
      <c r="D3378" s="362" t="s">
        <v>8399</v>
      </c>
      <c r="E3378" s="363" t="s">
        <v>29547</v>
      </c>
    </row>
    <row r="3379" spans="1:5" x14ac:dyDescent="0.25">
      <c r="A3379" s="246" t="str">
        <f t="shared" si="52"/>
        <v>98264</v>
      </c>
      <c r="B3379" s="362" t="s">
        <v>4962</v>
      </c>
      <c r="C3379" s="362" t="s">
        <v>10496</v>
      </c>
      <c r="D3379" s="362" t="s">
        <v>8399</v>
      </c>
      <c r="E3379" s="363" t="s">
        <v>22783</v>
      </c>
    </row>
    <row r="3380" spans="1:5" x14ac:dyDescent="0.25">
      <c r="A3380" s="246" t="str">
        <f t="shared" si="52"/>
        <v>98265</v>
      </c>
      <c r="B3380" s="362" t="s">
        <v>4963</v>
      </c>
      <c r="C3380" s="362" t="s">
        <v>10497</v>
      </c>
      <c r="D3380" s="362" t="s">
        <v>8399</v>
      </c>
      <c r="E3380" s="363" t="s">
        <v>9063</v>
      </c>
    </row>
    <row r="3381" spans="1:5" x14ac:dyDescent="0.25">
      <c r="A3381" s="246" t="str">
        <f t="shared" si="52"/>
        <v>98266</v>
      </c>
      <c r="B3381" s="362" t="s">
        <v>4964</v>
      </c>
      <c r="C3381" s="362" t="s">
        <v>10498</v>
      </c>
      <c r="D3381" s="362" t="s">
        <v>8399</v>
      </c>
      <c r="E3381" s="363" t="s">
        <v>8099</v>
      </c>
    </row>
    <row r="3382" spans="1:5" x14ac:dyDescent="0.25">
      <c r="A3382" s="246" t="str">
        <f t="shared" si="52"/>
        <v>98267</v>
      </c>
      <c r="B3382" s="362" t="s">
        <v>4965</v>
      </c>
      <c r="C3382" s="362" t="s">
        <v>10499</v>
      </c>
      <c r="D3382" s="362" t="s">
        <v>8399</v>
      </c>
      <c r="E3382" s="363" t="s">
        <v>15985</v>
      </c>
    </row>
    <row r="3383" spans="1:5" x14ac:dyDescent="0.25">
      <c r="A3383" s="246" t="str">
        <f t="shared" si="52"/>
        <v>98268</v>
      </c>
      <c r="B3383" s="362" t="s">
        <v>4966</v>
      </c>
      <c r="C3383" s="362" t="s">
        <v>10501</v>
      </c>
      <c r="D3383" s="362" t="s">
        <v>8399</v>
      </c>
      <c r="E3383" s="363" t="s">
        <v>12662</v>
      </c>
    </row>
    <row r="3384" spans="1:5" x14ac:dyDescent="0.25">
      <c r="A3384" s="246" t="str">
        <f t="shared" si="52"/>
        <v>98269</v>
      </c>
      <c r="B3384" s="362" t="s">
        <v>4967</v>
      </c>
      <c r="C3384" s="362" t="s">
        <v>10503</v>
      </c>
      <c r="D3384" s="362" t="s">
        <v>8399</v>
      </c>
      <c r="E3384" s="363" t="s">
        <v>31095</v>
      </c>
    </row>
    <row r="3385" spans="1:5" x14ac:dyDescent="0.25">
      <c r="A3385" s="246" t="str">
        <f t="shared" si="52"/>
        <v>98270</v>
      </c>
      <c r="B3385" s="362" t="s">
        <v>4968</v>
      </c>
      <c r="C3385" s="362" t="s">
        <v>10504</v>
      </c>
      <c r="D3385" s="362" t="s">
        <v>8399</v>
      </c>
      <c r="E3385" s="363" t="s">
        <v>17032</v>
      </c>
    </row>
    <row r="3386" spans="1:5" x14ac:dyDescent="0.25">
      <c r="A3386" s="246" t="str">
        <f t="shared" si="52"/>
        <v>98271</v>
      </c>
      <c r="B3386" s="362" t="s">
        <v>4969</v>
      </c>
      <c r="C3386" s="362" t="s">
        <v>10505</v>
      </c>
      <c r="D3386" s="362" t="s">
        <v>8399</v>
      </c>
      <c r="E3386" s="363" t="s">
        <v>29708</v>
      </c>
    </row>
    <row r="3387" spans="1:5" x14ac:dyDescent="0.25">
      <c r="A3387" s="246" t="str">
        <f t="shared" si="52"/>
        <v>98272</v>
      </c>
      <c r="B3387" s="362" t="s">
        <v>4970</v>
      </c>
      <c r="C3387" s="362" t="s">
        <v>10506</v>
      </c>
      <c r="D3387" s="362" t="s">
        <v>8399</v>
      </c>
      <c r="E3387" s="363" t="s">
        <v>26491</v>
      </c>
    </row>
    <row r="3388" spans="1:5" x14ac:dyDescent="0.25">
      <c r="A3388" s="246" t="str">
        <f t="shared" si="52"/>
        <v>98273</v>
      </c>
      <c r="B3388" s="362" t="s">
        <v>4971</v>
      </c>
      <c r="C3388" s="362" t="s">
        <v>10507</v>
      </c>
      <c r="D3388" s="362" t="s">
        <v>8399</v>
      </c>
      <c r="E3388" s="363" t="s">
        <v>14909</v>
      </c>
    </row>
    <row r="3389" spans="1:5" x14ac:dyDescent="0.25">
      <c r="A3389" s="246" t="str">
        <f t="shared" si="52"/>
        <v>98274</v>
      </c>
      <c r="B3389" s="362" t="s">
        <v>4972</v>
      </c>
      <c r="C3389" s="362" t="s">
        <v>10508</v>
      </c>
      <c r="D3389" s="362" t="s">
        <v>8399</v>
      </c>
      <c r="E3389" s="363" t="s">
        <v>20252</v>
      </c>
    </row>
    <row r="3390" spans="1:5" x14ac:dyDescent="0.25">
      <c r="A3390" s="246" t="str">
        <f t="shared" si="52"/>
        <v>98275</v>
      </c>
      <c r="B3390" s="362" t="s">
        <v>4973</v>
      </c>
      <c r="C3390" s="362" t="s">
        <v>10509</v>
      </c>
      <c r="D3390" s="362" t="s">
        <v>8399</v>
      </c>
      <c r="E3390" s="363" t="s">
        <v>21698</v>
      </c>
    </row>
    <row r="3391" spans="1:5" x14ac:dyDescent="0.25">
      <c r="A3391" s="246" t="str">
        <f t="shared" si="52"/>
        <v>98276</v>
      </c>
      <c r="B3391" s="362" t="s">
        <v>4974</v>
      </c>
      <c r="C3391" s="362" t="s">
        <v>10510</v>
      </c>
      <c r="D3391" s="362" t="s">
        <v>8399</v>
      </c>
      <c r="E3391" s="363" t="s">
        <v>8283</v>
      </c>
    </row>
    <row r="3392" spans="1:5" x14ac:dyDescent="0.25">
      <c r="A3392" s="246" t="str">
        <f t="shared" si="52"/>
        <v>98277</v>
      </c>
      <c r="B3392" s="362" t="s">
        <v>4975</v>
      </c>
      <c r="C3392" s="362" t="s">
        <v>10512</v>
      </c>
      <c r="D3392" s="362" t="s">
        <v>8399</v>
      </c>
      <c r="E3392" s="363" t="s">
        <v>8354</v>
      </c>
    </row>
    <row r="3393" spans="1:5" x14ac:dyDescent="0.25">
      <c r="A3393" s="246" t="str">
        <f t="shared" si="52"/>
        <v>98278</v>
      </c>
      <c r="B3393" s="362" t="s">
        <v>4976</v>
      </c>
      <c r="C3393" s="362" t="s">
        <v>10513</v>
      </c>
      <c r="D3393" s="362" t="s">
        <v>8399</v>
      </c>
      <c r="E3393" s="363" t="s">
        <v>19835</v>
      </c>
    </row>
    <row r="3394" spans="1:5" x14ac:dyDescent="0.25">
      <c r="A3394" s="246" t="str">
        <f t="shared" si="52"/>
        <v>98279</v>
      </c>
      <c r="B3394" s="362" t="s">
        <v>4977</v>
      </c>
      <c r="C3394" s="362" t="s">
        <v>10514</v>
      </c>
      <c r="D3394" s="362" t="s">
        <v>8399</v>
      </c>
      <c r="E3394" s="363" t="s">
        <v>31397</v>
      </c>
    </row>
    <row r="3395" spans="1:5" x14ac:dyDescent="0.25">
      <c r="A3395" s="246" t="str">
        <f t="shared" ref="A3395:A3458" si="53">B3395</f>
        <v>98280</v>
      </c>
      <c r="B3395" s="362" t="s">
        <v>4978</v>
      </c>
      <c r="C3395" s="362" t="s">
        <v>10515</v>
      </c>
      <c r="D3395" s="362" t="s">
        <v>8399</v>
      </c>
      <c r="E3395" s="363" t="s">
        <v>14145</v>
      </c>
    </row>
    <row r="3396" spans="1:5" x14ac:dyDescent="0.25">
      <c r="A3396" s="246" t="str">
        <f t="shared" si="53"/>
        <v>98281</v>
      </c>
      <c r="B3396" s="362" t="s">
        <v>4979</v>
      </c>
      <c r="C3396" s="362" t="s">
        <v>10516</v>
      </c>
      <c r="D3396" s="362" t="s">
        <v>8399</v>
      </c>
      <c r="E3396" s="363" t="s">
        <v>10145</v>
      </c>
    </row>
    <row r="3397" spans="1:5" x14ac:dyDescent="0.25">
      <c r="A3397" s="246" t="str">
        <f t="shared" si="53"/>
        <v>98282</v>
      </c>
      <c r="B3397" s="362" t="s">
        <v>4980</v>
      </c>
      <c r="C3397" s="362" t="s">
        <v>10517</v>
      </c>
      <c r="D3397" s="362" t="s">
        <v>8399</v>
      </c>
      <c r="E3397" s="363" t="s">
        <v>15946</v>
      </c>
    </row>
    <row r="3398" spans="1:5" x14ac:dyDescent="0.25">
      <c r="A3398" s="246" t="str">
        <f t="shared" si="53"/>
        <v>98283</v>
      </c>
      <c r="B3398" s="362" t="s">
        <v>4981</v>
      </c>
      <c r="C3398" s="362" t="s">
        <v>10518</v>
      </c>
      <c r="D3398" s="362" t="s">
        <v>8399</v>
      </c>
      <c r="E3398" s="363" t="s">
        <v>14598</v>
      </c>
    </row>
    <row r="3399" spans="1:5" x14ac:dyDescent="0.25">
      <c r="A3399" s="246" t="str">
        <f t="shared" si="53"/>
        <v>98284</v>
      </c>
      <c r="B3399" s="362" t="s">
        <v>4982</v>
      </c>
      <c r="C3399" s="362" t="s">
        <v>10519</v>
      </c>
      <c r="D3399" s="362" t="s">
        <v>8399</v>
      </c>
      <c r="E3399" s="363" t="s">
        <v>9104</v>
      </c>
    </row>
    <row r="3400" spans="1:5" x14ac:dyDescent="0.25">
      <c r="A3400" s="246" t="str">
        <f t="shared" si="53"/>
        <v>98285</v>
      </c>
      <c r="B3400" s="362" t="s">
        <v>4983</v>
      </c>
      <c r="C3400" s="362" t="s">
        <v>10520</v>
      </c>
      <c r="D3400" s="362" t="s">
        <v>8399</v>
      </c>
      <c r="E3400" s="363" t="s">
        <v>13374</v>
      </c>
    </row>
    <row r="3401" spans="1:5" x14ac:dyDescent="0.25">
      <c r="A3401" s="246" t="str">
        <f t="shared" si="53"/>
        <v>98286</v>
      </c>
      <c r="B3401" s="362" t="s">
        <v>4984</v>
      </c>
      <c r="C3401" s="362" t="s">
        <v>10521</v>
      </c>
      <c r="D3401" s="362" t="s">
        <v>8399</v>
      </c>
      <c r="E3401" s="363" t="s">
        <v>25630</v>
      </c>
    </row>
    <row r="3402" spans="1:5" x14ac:dyDescent="0.25">
      <c r="A3402" s="246" t="str">
        <f t="shared" si="53"/>
        <v>98287</v>
      </c>
      <c r="B3402" s="362" t="s">
        <v>4985</v>
      </c>
      <c r="C3402" s="362" t="s">
        <v>10522</v>
      </c>
      <c r="D3402" s="362" t="s">
        <v>8399</v>
      </c>
      <c r="E3402" s="363" t="s">
        <v>25594</v>
      </c>
    </row>
    <row r="3403" spans="1:5" x14ac:dyDescent="0.25">
      <c r="A3403" s="246" t="str">
        <f t="shared" si="53"/>
        <v>98288</v>
      </c>
      <c r="B3403" s="362" t="s">
        <v>4986</v>
      </c>
      <c r="C3403" s="362" t="s">
        <v>10523</v>
      </c>
      <c r="D3403" s="362" t="s">
        <v>8399</v>
      </c>
      <c r="E3403" s="363" t="s">
        <v>20635</v>
      </c>
    </row>
    <row r="3404" spans="1:5" x14ac:dyDescent="0.25">
      <c r="A3404" s="246" t="str">
        <f t="shared" si="53"/>
        <v>98289</v>
      </c>
      <c r="B3404" s="362" t="s">
        <v>4987</v>
      </c>
      <c r="C3404" s="362" t="s">
        <v>10524</v>
      </c>
      <c r="D3404" s="362" t="s">
        <v>8399</v>
      </c>
      <c r="E3404" s="363" t="s">
        <v>8239</v>
      </c>
    </row>
    <row r="3405" spans="1:5" x14ac:dyDescent="0.25">
      <c r="A3405" s="246" t="str">
        <f t="shared" si="53"/>
        <v>98290</v>
      </c>
      <c r="B3405" s="362" t="s">
        <v>4988</v>
      </c>
      <c r="C3405" s="362" t="s">
        <v>10525</v>
      </c>
      <c r="D3405" s="362" t="s">
        <v>8399</v>
      </c>
      <c r="E3405" s="363" t="s">
        <v>23846</v>
      </c>
    </row>
    <row r="3406" spans="1:5" x14ac:dyDescent="0.25">
      <c r="A3406" s="246" t="str">
        <f t="shared" si="53"/>
        <v>98291</v>
      </c>
      <c r="B3406" s="362" t="s">
        <v>4989</v>
      </c>
      <c r="C3406" s="362" t="s">
        <v>10526</v>
      </c>
      <c r="D3406" s="362" t="s">
        <v>8399</v>
      </c>
      <c r="E3406" s="363" t="s">
        <v>15540</v>
      </c>
    </row>
    <row r="3407" spans="1:5" x14ac:dyDescent="0.25">
      <c r="A3407" s="246" t="str">
        <f t="shared" si="53"/>
        <v>98292</v>
      </c>
      <c r="B3407" s="362" t="s">
        <v>4990</v>
      </c>
      <c r="C3407" s="362" t="s">
        <v>10527</v>
      </c>
      <c r="D3407" s="362" t="s">
        <v>8399</v>
      </c>
      <c r="E3407" s="363" t="s">
        <v>29753</v>
      </c>
    </row>
    <row r="3408" spans="1:5" x14ac:dyDescent="0.25">
      <c r="A3408" s="246" t="str">
        <f t="shared" si="53"/>
        <v>98293</v>
      </c>
      <c r="B3408" s="362" t="s">
        <v>4991</v>
      </c>
      <c r="C3408" s="362" t="s">
        <v>10528</v>
      </c>
      <c r="D3408" s="362" t="s">
        <v>8399</v>
      </c>
      <c r="E3408" s="363" t="s">
        <v>14449</v>
      </c>
    </row>
    <row r="3409" spans="1:5" x14ac:dyDescent="0.25">
      <c r="A3409" s="246" t="str">
        <f t="shared" si="53"/>
        <v>98400</v>
      </c>
      <c r="B3409" s="362" t="s">
        <v>5002</v>
      </c>
      <c r="C3409" s="362" t="s">
        <v>10529</v>
      </c>
      <c r="D3409" s="362" t="s">
        <v>8399</v>
      </c>
      <c r="E3409" s="363" t="s">
        <v>10887</v>
      </c>
    </row>
    <row r="3410" spans="1:5" x14ac:dyDescent="0.25">
      <c r="A3410" s="246" t="str">
        <f t="shared" si="53"/>
        <v>98401</v>
      </c>
      <c r="B3410" s="362" t="s">
        <v>5003</v>
      </c>
      <c r="C3410" s="362" t="s">
        <v>10530</v>
      </c>
      <c r="D3410" s="362" t="s">
        <v>8399</v>
      </c>
      <c r="E3410" s="363" t="s">
        <v>31183</v>
      </c>
    </row>
    <row r="3411" spans="1:5" x14ac:dyDescent="0.25">
      <c r="A3411" s="246" t="str">
        <f t="shared" si="53"/>
        <v>98402</v>
      </c>
      <c r="B3411" s="362" t="s">
        <v>5004</v>
      </c>
      <c r="C3411" s="362" t="s">
        <v>10531</v>
      </c>
      <c r="D3411" s="362" t="s">
        <v>8399</v>
      </c>
      <c r="E3411" s="363" t="s">
        <v>17889</v>
      </c>
    </row>
    <row r="3412" spans="1:5" x14ac:dyDescent="0.25">
      <c r="A3412" s="246" t="str">
        <f t="shared" si="53"/>
        <v>100556</v>
      </c>
      <c r="B3412" s="362" t="s">
        <v>5643</v>
      </c>
      <c r="C3412" s="362" t="s">
        <v>10532</v>
      </c>
      <c r="D3412" s="362" t="s">
        <v>8471</v>
      </c>
      <c r="E3412" s="363" t="s">
        <v>19942</v>
      </c>
    </row>
    <row r="3413" spans="1:5" x14ac:dyDescent="0.25">
      <c r="A3413" s="246" t="str">
        <f t="shared" si="53"/>
        <v>100557</v>
      </c>
      <c r="B3413" s="362" t="s">
        <v>5644</v>
      </c>
      <c r="C3413" s="362" t="s">
        <v>10533</v>
      </c>
      <c r="D3413" s="362" t="s">
        <v>8471</v>
      </c>
      <c r="E3413" s="363" t="s">
        <v>31436</v>
      </c>
    </row>
    <row r="3414" spans="1:5" x14ac:dyDescent="0.25">
      <c r="A3414" s="246" t="str">
        <f t="shared" si="53"/>
        <v>100560</v>
      </c>
      <c r="B3414" s="362" t="s">
        <v>5645</v>
      </c>
      <c r="C3414" s="362" t="s">
        <v>10534</v>
      </c>
      <c r="D3414" s="362" t="s">
        <v>8471</v>
      </c>
      <c r="E3414" s="363" t="s">
        <v>21323</v>
      </c>
    </row>
    <row r="3415" spans="1:5" x14ac:dyDescent="0.25">
      <c r="A3415" s="246" t="str">
        <f t="shared" si="53"/>
        <v>100561</v>
      </c>
      <c r="B3415" s="362" t="s">
        <v>5646</v>
      </c>
      <c r="C3415" s="362" t="s">
        <v>10535</v>
      </c>
      <c r="D3415" s="362" t="s">
        <v>8471</v>
      </c>
      <c r="E3415" s="363" t="s">
        <v>31437</v>
      </c>
    </row>
    <row r="3416" spans="1:5" x14ac:dyDescent="0.25">
      <c r="A3416" s="246" t="str">
        <f t="shared" si="53"/>
        <v>100562</v>
      </c>
      <c r="B3416" s="362" t="s">
        <v>5647</v>
      </c>
      <c r="C3416" s="362" t="s">
        <v>10536</v>
      </c>
      <c r="D3416" s="362" t="s">
        <v>8471</v>
      </c>
      <c r="E3416" s="363" t="s">
        <v>31438</v>
      </c>
    </row>
    <row r="3417" spans="1:5" x14ac:dyDescent="0.25">
      <c r="A3417" s="246" t="str">
        <f t="shared" si="53"/>
        <v>100563</v>
      </c>
      <c r="B3417" s="362" t="s">
        <v>5648</v>
      </c>
      <c r="C3417" s="362" t="s">
        <v>10537</v>
      </c>
      <c r="D3417" s="362" t="s">
        <v>8471</v>
      </c>
      <c r="E3417" s="363" t="s">
        <v>31439</v>
      </c>
    </row>
    <row r="3418" spans="1:5" x14ac:dyDescent="0.25">
      <c r="A3418" s="246" t="str">
        <f t="shared" si="53"/>
        <v>101795</v>
      </c>
      <c r="B3418" s="362" t="s">
        <v>10538</v>
      </c>
      <c r="C3418" s="362" t="s">
        <v>10539</v>
      </c>
      <c r="D3418" s="362" t="s">
        <v>8471</v>
      </c>
      <c r="E3418" s="363" t="s">
        <v>31440</v>
      </c>
    </row>
    <row r="3419" spans="1:5" x14ac:dyDescent="0.25">
      <c r="A3419" s="246" t="str">
        <f t="shared" si="53"/>
        <v>101798</v>
      </c>
      <c r="B3419" s="362" t="s">
        <v>10540</v>
      </c>
      <c r="C3419" s="362" t="s">
        <v>10541</v>
      </c>
      <c r="D3419" s="362" t="s">
        <v>8471</v>
      </c>
      <c r="E3419" s="363" t="s">
        <v>31441</v>
      </c>
    </row>
    <row r="3420" spans="1:5" x14ac:dyDescent="0.25">
      <c r="A3420" s="246" t="str">
        <f t="shared" si="53"/>
        <v>101799</v>
      </c>
      <c r="B3420" s="362" t="s">
        <v>10542</v>
      </c>
      <c r="C3420" s="362" t="s">
        <v>10543</v>
      </c>
      <c r="D3420" s="362" t="s">
        <v>8471</v>
      </c>
      <c r="E3420" s="363" t="s">
        <v>31442</v>
      </c>
    </row>
    <row r="3421" spans="1:5" x14ac:dyDescent="0.25">
      <c r="A3421" s="246" t="str">
        <f t="shared" si="53"/>
        <v>98397</v>
      </c>
      <c r="B3421" s="362" t="s">
        <v>5001</v>
      </c>
      <c r="C3421" s="362" t="s">
        <v>10544</v>
      </c>
      <c r="D3421" s="362" t="s">
        <v>8619</v>
      </c>
      <c r="E3421" s="363" t="s">
        <v>9409</v>
      </c>
    </row>
    <row r="3422" spans="1:5" x14ac:dyDescent="0.25">
      <c r="A3422" s="246" t="str">
        <f t="shared" si="53"/>
        <v>103244</v>
      </c>
      <c r="B3422" s="362" t="s">
        <v>15287</v>
      </c>
      <c r="C3422" s="362" t="s">
        <v>18543</v>
      </c>
      <c r="D3422" s="362" t="s">
        <v>8471</v>
      </c>
      <c r="E3422" s="363" t="s">
        <v>31443</v>
      </c>
    </row>
    <row r="3423" spans="1:5" x14ac:dyDescent="0.25">
      <c r="A3423" s="246" t="str">
        <f t="shared" si="53"/>
        <v>103245</v>
      </c>
      <c r="B3423" s="362" t="s">
        <v>15288</v>
      </c>
      <c r="C3423" s="362" t="s">
        <v>18544</v>
      </c>
      <c r="D3423" s="362" t="s">
        <v>8471</v>
      </c>
      <c r="E3423" s="363" t="s">
        <v>31444</v>
      </c>
    </row>
    <row r="3424" spans="1:5" x14ac:dyDescent="0.25">
      <c r="A3424" s="246" t="str">
        <f t="shared" si="53"/>
        <v>103246</v>
      </c>
      <c r="B3424" s="362" t="s">
        <v>15289</v>
      </c>
      <c r="C3424" s="362" t="s">
        <v>18545</v>
      </c>
      <c r="D3424" s="362" t="s">
        <v>8471</v>
      </c>
      <c r="E3424" s="363" t="s">
        <v>31445</v>
      </c>
    </row>
    <row r="3425" spans="1:5" x14ac:dyDescent="0.25">
      <c r="A3425" s="246" t="str">
        <f t="shared" si="53"/>
        <v>103247</v>
      </c>
      <c r="B3425" s="362" t="s">
        <v>15290</v>
      </c>
      <c r="C3425" s="362" t="s">
        <v>18546</v>
      </c>
      <c r="D3425" s="362" t="s">
        <v>8471</v>
      </c>
      <c r="E3425" s="363" t="s">
        <v>31446</v>
      </c>
    </row>
    <row r="3426" spans="1:5" x14ac:dyDescent="0.25">
      <c r="A3426" s="246" t="str">
        <f t="shared" si="53"/>
        <v>103248</v>
      </c>
      <c r="B3426" s="362" t="s">
        <v>15291</v>
      </c>
      <c r="C3426" s="362" t="s">
        <v>18547</v>
      </c>
      <c r="D3426" s="362" t="s">
        <v>8471</v>
      </c>
      <c r="E3426" s="363" t="s">
        <v>31447</v>
      </c>
    </row>
    <row r="3427" spans="1:5" x14ac:dyDescent="0.25">
      <c r="A3427" s="246" t="str">
        <f t="shared" si="53"/>
        <v>103249</v>
      </c>
      <c r="B3427" s="362" t="s">
        <v>15292</v>
      </c>
      <c r="C3427" s="362" t="s">
        <v>18548</v>
      </c>
      <c r="D3427" s="362" t="s">
        <v>8471</v>
      </c>
      <c r="E3427" s="363" t="s">
        <v>31448</v>
      </c>
    </row>
    <row r="3428" spans="1:5" x14ac:dyDescent="0.25">
      <c r="A3428" s="246" t="str">
        <f t="shared" si="53"/>
        <v>103250</v>
      </c>
      <c r="B3428" s="362" t="s">
        <v>15293</v>
      </c>
      <c r="C3428" s="362" t="s">
        <v>18549</v>
      </c>
      <c r="D3428" s="362" t="s">
        <v>8471</v>
      </c>
      <c r="E3428" s="363" t="s">
        <v>31449</v>
      </c>
    </row>
    <row r="3429" spans="1:5" x14ac:dyDescent="0.25">
      <c r="A3429" s="246" t="str">
        <f t="shared" si="53"/>
        <v>103251</v>
      </c>
      <c r="B3429" s="362" t="s">
        <v>15294</v>
      </c>
      <c r="C3429" s="362" t="s">
        <v>18550</v>
      </c>
      <c r="D3429" s="362" t="s">
        <v>8471</v>
      </c>
      <c r="E3429" s="363" t="s">
        <v>31450</v>
      </c>
    </row>
    <row r="3430" spans="1:5" x14ac:dyDescent="0.25">
      <c r="A3430" s="246" t="str">
        <f t="shared" si="53"/>
        <v>103252</v>
      </c>
      <c r="B3430" s="362" t="s">
        <v>15295</v>
      </c>
      <c r="C3430" s="362" t="s">
        <v>18551</v>
      </c>
      <c r="D3430" s="362" t="s">
        <v>8471</v>
      </c>
      <c r="E3430" s="363" t="s">
        <v>31451</v>
      </c>
    </row>
    <row r="3431" spans="1:5" x14ac:dyDescent="0.25">
      <c r="A3431" s="246" t="str">
        <f t="shared" si="53"/>
        <v>103253</v>
      </c>
      <c r="B3431" s="362" t="s">
        <v>15296</v>
      </c>
      <c r="C3431" s="362" t="s">
        <v>18552</v>
      </c>
      <c r="D3431" s="362" t="s">
        <v>8471</v>
      </c>
      <c r="E3431" s="363" t="s">
        <v>31452</v>
      </c>
    </row>
    <row r="3432" spans="1:5" x14ac:dyDescent="0.25">
      <c r="A3432" s="246" t="str">
        <f t="shared" si="53"/>
        <v>103254</v>
      </c>
      <c r="B3432" s="362" t="s">
        <v>15297</v>
      </c>
      <c r="C3432" s="362" t="s">
        <v>18553</v>
      </c>
      <c r="D3432" s="362" t="s">
        <v>8471</v>
      </c>
      <c r="E3432" s="363" t="s">
        <v>31453</v>
      </c>
    </row>
    <row r="3433" spans="1:5" x14ac:dyDescent="0.25">
      <c r="A3433" s="246" t="str">
        <f t="shared" si="53"/>
        <v>103255</v>
      </c>
      <c r="B3433" s="362" t="s">
        <v>15298</v>
      </c>
      <c r="C3433" s="362" t="s">
        <v>18554</v>
      </c>
      <c r="D3433" s="362" t="s">
        <v>8471</v>
      </c>
      <c r="E3433" s="363" t="s">
        <v>31454</v>
      </c>
    </row>
    <row r="3434" spans="1:5" x14ac:dyDescent="0.25">
      <c r="A3434" s="246" t="str">
        <f t="shared" si="53"/>
        <v>103256</v>
      </c>
      <c r="B3434" s="362" t="s">
        <v>15299</v>
      </c>
      <c r="C3434" s="362" t="s">
        <v>18555</v>
      </c>
      <c r="D3434" s="362" t="s">
        <v>8471</v>
      </c>
      <c r="E3434" s="363" t="s">
        <v>31455</v>
      </c>
    </row>
    <row r="3435" spans="1:5" x14ac:dyDescent="0.25">
      <c r="A3435" s="246" t="str">
        <f t="shared" si="53"/>
        <v>103257</v>
      </c>
      <c r="B3435" s="362" t="s">
        <v>15300</v>
      </c>
      <c r="C3435" s="362" t="s">
        <v>18556</v>
      </c>
      <c r="D3435" s="362" t="s">
        <v>8471</v>
      </c>
      <c r="E3435" s="363" t="s">
        <v>31456</v>
      </c>
    </row>
    <row r="3436" spans="1:5" x14ac:dyDescent="0.25">
      <c r="A3436" s="246" t="str">
        <f t="shared" si="53"/>
        <v>103258</v>
      </c>
      <c r="B3436" s="362" t="s">
        <v>15301</v>
      </c>
      <c r="C3436" s="362" t="s">
        <v>18557</v>
      </c>
      <c r="D3436" s="362" t="s">
        <v>8471</v>
      </c>
      <c r="E3436" s="363" t="s">
        <v>31457</v>
      </c>
    </row>
    <row r="3437" spans="1:5" x14ac:dyDescent="0.25">
      <c r="A3437" s="246" t="str">
        <f t="shared" si="53"/>
        <v>103259</v>
      </c>
      <c r="B3437" s="362" t="s">
        <v>15302</v>
      </c>
      <c r="C3437" s="362" t="s">
        <v>18558</v>
      </c>
      <c r="D3437" s="362" t="s">
        <v>8471</v>
      </c>
      <c r="E3437" s="363" t="s">
        <v>31458</v>
      </c>
    </row>
    <row r="3438" spans="1:5" x14ac:dyDescent="0.25">
      <c r="A3438" s="246" t="str">
        <f t="shared" si="53"/>
        <v>103260</v>
      </c>
      <c r="B3438" s="362" t="s">
        <v>15303</v>
      </c>
      <c r="C3438" s="362" t="s">
        <v>18559</v>
      </c>
      <c r="D3438" s="362" t="s">
        <v>8471</v>
      </c>
      <c r="E3438" s="363" t="s">
        <v>31459</v>
      </c>
    </row>
    <row r="3439" spans="1:5" x14ac:dyDescent="0.25">
      <c r="A3439" s="246" t="str">
        <f t="shared" si="53"/>
        <v>103261</v>
      </c>
      <c r="B3439" s="362" t="s">
        <v>15304</v>
      </c>
      <c r="C3439" s="362" t="s">
        <v>18560</v>
      </c>
      <c r="D3439" s="362" t="s">
        <v>8471</v>
      </c>
      <c r="E3439" s="363" t="s">
        <v>31460</v>
      </c>
    </row>
    <row r="3440" spans="1:5" x14ac:dyDescent="0.25">
      <c r="A3440" s="246" t="str">
        <f t="shared" si="53"/>
        <v>103262</v>
      </c>
      <c r="B3440" s="362" t="s">
        <v>15305</v>
      </c>
      <c r="C3440" s="362" t="s">
        <v>18561</v>
      </c>
      <c r="D3440" s="362" t="s">
        <v>8471</v>
      </c>
      <c r="E3440" s="363" t="s">
        <v>31461</v>
      </c>
    </row>
    <row r="3441" spans="1:5" x14ac:dyDescent="0.25">
      <c r="A3441" s="246" t="str">
        <f t="shared" si="53"/>
        <v>103263</v>
      </c>
      <c r="B3441" s="362" t="s">
        <v>15306</v>
      </c>
      <c r="C3441" s="362" t="s">
        <v>18562</v>
      </c>
      <c r="D3441" s="362" t="s">
        <v>8471</v>
      </c>
      <c r="E3441" s="363" t="s">
        <v>31462</v>
      </c>
    </row>
    <row r="3442" spans="1:5" x14ac:dyDescent="0.25">
      <c r="A3442" s="246" t="str">
        <f t="shared" si="53"/>
        <v>103264</v>
      </c>
      <c r="B3442" s="362" t="s">
        <v>15307</v>
      </c>
      <c r="C3442" s="362" t="s">
        <v>18563</v>
      </c>
      <c r="D3442" s="362" t="s">
        <v>8471</v>
      </c>
      <c r="E3442" s="363" t="s">
        <v>31463</v>
      </c>
    </row>
    <row r="3443" spans="1:5" x14ac:dyDescent="0.25">
      <c r="A3443" s="246" t="str">
        <f t="shared" si="53"/>
        <v>103265</v>
      </c>
      <c r="B3443" s="362" t="s">
        <v>15308</v>
      </c>
      <c r="C3443" s="362" t="s">
        <v>18564</v>
      </c>
      <c r="D3443" s="362" t="s">
        <v>8471</v>
      </c>
      <c r="E3443" s="363" t="s">
        <v>31464</v>
      </c>
    </row>
    <row r="3444" spans="1:5" x14ac:dyDescent="0.25">
      <c r="A3444" s="246" t="str">
        <f t="shared" si="53"/>
        <v>103266</v>
      </c>
      <c r="B3444" s="362" t="s">
        <v>15309</v>
      </c>
      <c r="C3444" s="362" t="s">
        <v>18565</v>
      </c>
      <c r="D3444" s="362" t="s">
        <v>8471</v>
      </c>
      <c r="E3444" s="363" t="s">
        <v>31465</v>
      </c>
    </row>
    <row r="3445" spans="1:5" x14ac:dyDescent="0.25">
      <c r="A3445" s="246" t="str">
        <f t="shared" si="53"/>
        <v>103267</v>
      </c>
      <c r="B3445" s="362" t="s">
        <v>15310</v>
      </c>
      <c r="C3445" s="362" t="s">
        <v>18566</v>
      </c>
      <c r="D3445" s="362" t="s">
        <v>8471</v>
      </c>
      <c r="E3445" s="363" t="s">
        <v>31466</v>
      </c>
    </row>
    <row r="3446" spans="1:5" x14ac:dyDescent="0.25">
      <c r="A3446" s="246" t="str">
        <f t="shared" si="53"/>
        <v>103268</v>
      </c>
      <c r="B3446" s="362" t="s">
        <v>15311</v>
      </c>
      <c r="C3446" s="362" t="s">
        <v>18567</v>
      </c>
      <c r="D3446" s="362" t="s">
        <v>8471</v>
      </c>
      <c r="E3446" s="363" t="s">
        <v>31467</v>
      </c>
    </row>
    <row r="3447" spans="1:5" x14ac:dyDescent="0.25">
      <c r="A3447" s="246" t="str">
        <f t="shared" si="53"/>
        <v>103269</v>
      </c>
      <c r="B3447" s="362" t="s">
        <v>15312</v>
      </c>
      <c r="C3447" s="362" t="s">
        <v>18568</v>
      </c>
      <c r="D3447" s="362" t="s">
        <v>8471</v>
      </c>
      <c r="E3447" s="363" t="s">
        <v>31468</v>
      </c>
    </row>
    <row r="3448" spans="1:5" x14ac:dyDescent="0.25">
      <c r="A3448" s="246" t="str">
        <f t="shared" si="53"/>
        <v>103270</v>
      </c>
      <c r="B3448" s="362" t="s">
        <v>15313</v>
      </c>
      <c r="C3448" s="362" t="s">
        <v>18569</v>
      </c>
      <c r="D3448" s="362" t="s">
        <v>8471</v>
      </c>
      <c r="E3448" s="363" t="s">
        <v>31469</v>
      </c>
    </row>
    <row r="3449" spans="1:5" x14ac:dyDescent="0.25">
      <c r="A3449" s="246" t="str">
        <f t="shared" si="53"/>
        <v>103271</v>
      </c>
      <c r="B3449" s="362" t="s">
        <v>15314</v>
      </c>
      <c r="C3449" s="362" t="s">
        <v>18570</v>
      </c>
      <c r="D3449" s="362" t="s">
        <v>8471</v>
      </c>
      <c r="E3449" s="363" t="s">
        <v>31470</v>
      </c>
    </row>
    <row r="3450" spans="1:5" x14ac:dyDescent="0.25">
      <c r="A3450" s="246" t="str">
        <f t="shared" si="53"/>
        <v>103272</v>
      </c>
      <c r="B3450" s="362" t="s">
        <v>15315</v>
      </c>
      <c r="C3450" s="362" t="s">
        <v>18571</v>
      </c>
      <c r="D3450" s="362" t="s">
        <v>8471</v>
      </c>
      <c r="E3450" s="363" t="s">
        <v>31471</v>
      </c>
    </row>
    <row r="3451" spans="1:5" x14ac:dyDescent="0.25">
      <c r="A3451" s="246" t="str">
        <f t="shared" si="53"/>
        <v>103273</v>
      </c>
      <c r="B3451" s="362" t="s">
        <v>15316</v>
      </c>
      <c r="C3451" s="362" t="s">
        <v>18572</v>
      </c>
      <c r="D3451" s="362" t="s">
        <v>8471</v>
      </c>
      <c r="E3451" s="363" t="s">
        <v>31472</v>
      </c>
    </row>
    <row r="3452" spans="1:5" x14ac:dyDescent="0.25">
      <c r="A3452" s="246" t="str">
        <f t="shared" si="53"/>
        <v>103274</v>
      </c>
      <c r="B3452" s="362" t="s">
        <v>15317</v>
      </c>
      <c r="C3452" s="362" t="s">
        <v>18573</v>
      </c>
      <c r="D3452" s="362" t="s">
        <v>8471</v>
      </c>
      <c r="E3452" s="363" t="s">
        <v>31473</v>
      </c>
    </row>
    <row r="3453" spans="1:5" x14ac:dyDescent="0.25">
      <c r="A3453" s="246" t="str">
        <f t="shared" si="53"/>
        <v>103275</v>
      </c>
      <c r="B3453" s="362" t="s">
        <v>15318</v>
      </c>
      <c r="C3453" s="362" t="s">
        <v>18574</v>
      </c>
      <c r="D3453" s="362" t="s">
        <v>8471</v>
      </c>
      <c r="E3453" s="363" t="s">
        <v>31474</v>
      </c>
    </row>
    <row r="3454" spans="1:5" x14ac:dyDescent="0.25">
      <c r="A3454" s="246" t="str">
        <f t="shared" si="53"/>
        <v>103276</v>
      </c>
      <c r="B3454" s="362" t="s">
        <v>15319</v>
      </c>
      <c r="C3454" s="362" t="s">
        <v>18575</v>
      </c>
      <c r="D3454" s="362" t="s">
        <v>8471</v>
      </c>
      <c r="E3454" s="363" t="s">
        <v>31475</v>
      </c>
    </row>
    <row r="3455" spans="1:5" x14ac:dyDescent="0.25">
      <c r="A3455" s="246" t="str">
        <f t="shared" si="53"/>
        <v>103277</v>
      </c>
      <c r="B3455" s="362" t="s">
        <v>15320</v>
      </c>
      <c r="C3455" s="362" t="s">
        <v>18576</v>
      </c>
      <c r="D3455" s="362" t="s">
        <v>8471</v>
      </c>
      <c r="E3455" s="363" t="s">
        <v>31476</v>
      </c>
    </row>
    <row r="3456" spans="1:5" x14ac:dyDescent="0.25">
      <c r="A3456" s="246" t="str">
        <f t="shared" si="53"/>
        <v>103278</v>
      </c>
      <c r="B3456" s="362" t="s">
        <v>15321</v>
      </c>
      <c r="C3456" s="362" t="s">
        <v>18577</v>
      </c>
      <c r="D3456" s="362" t="s">
        <v>8471</v>
      </c>
      <c r="E3456" s="363" t="s">
        <v>31477</v>
      </c>
    </row>
    <row r="3457" spans="1:5" x14ac:dyDescent="0.25">
      <c r="A3457" s="246" t="str">
        <f t="shared" si="53"/>
        <v>103288</v>
      </c>
      <c r="B3457" s="362" t="s">
        <v>15322</v>
      </c>
      <c r="C3457" s="362" t="s">
        <v>15323</v>
      </c>
      <c r="D3457" s="362" t="s">
        <v>8471</v>
      </c>
      <c r="E3457" s="363" t="s">
        <v>31478</v>
      </c>
    </row>
    <row r="3458" spans="1:5" x14ac:dyDescent="0.25">
      <c r="A3458" s="246" t="str">
        <f t="shared" si="53"/>
        <v>103289</v>
      </c>
      <c r="B3458" s="362" t="s">
        <v>15324</v>
      </c>
      <c r="C3458" s="362" t="s">
        <v>15325</v>
      </c>
      <c r="D3458" s="362" t="s">
        <v>8399</v>
      </c>
      <c r="E3458" s="363" t="s">
        <v>23836</v>
      </c>
    </row>
    <row r="3459" spans="1:5" x14ac:dyDescent="0.25">
      <c r="A3459" s="246" t="str">
        <f t="shared" ref="A3459:A3522" si="54">B3459</f>
        <v>103290</v>
      </c>
      <c r="B3459" s="362" t="s">
        <v>15326</v>
      </c>
      <c r="C3459" s="362" t="s">
        <v>15327</v>
      </c>
      <c r="D3459" s="362" t="s">
        <v>8399</v>
      </c>
      <c r="E3459" s="363" t="s">
        <v>31479</v>
      </c>
    </row>
    <row r="3460" spans="1:5" x14ac:dyDescent="0.25">
      <c r="A3460" s="246" t="str">
        <f t="shared" si="54"/>
        <v>103291</v>
      </c>
      <c r="B3460" s="362" t="s">
        <v>15328</v>
      </c>
      <c r="C3460" s="362" t="s">
        <v>15329</v>
      </c>
      <c r="D3460" s="362" t="s">
        <v>8399</v>
      </c>
      <c r="E3460" s="363" t="s">
        <v>31480</v>
      </c>
    </row>
    <row r="3461" spans="1:5" x14ac:dyDescent="0.25">
      <c r="A3461" s="246" t="str">
        <f t="shared" si="54"/>
        <v>103292</v>
      </c>
      <c r="B3461" s="362" t="s">
        <v>15330</v>
      </c>
      <c r="C3461" s="362" t="s">
        <v>15331</v>
      </c>
      <c r="D3461" s="362" t="s">
        <v>8399</v>
      </c>
      <c r="E3461" s="363" t="s">
        <v>31190</v>
      </c>
    </row>
    <row r="3462" spans="1:5" x14ac:dyDescent="0.25">
      <c r="A3462" s="246" t="str">
        <f t="shared" si="54"/>
        <v>101936</v>
      </c>
      <c r="B3462" s="362" t="s">
        <v>7594</v>
      </c>
      <c r="C3462" s="362" t="s">
        <v>10545</v>
      </c>
      <c r="D3462" s="362" t="s">
        <v>8471</v>
      </c>
      <c r="E3462" s="363" t="s">
        <v>31481</v>
      </c>
    </row>
    <row r="3463" spans="1:5" x14ac:dyDescent="0.25">
      <c r="A3463" s="246" t="str">
        <f t="shared" si="54"/>
        <v>101937</v>
      </c>
      <c r="B3463" s="362" t="s">
        <v>7595</v>
      </c>
      <c r="C3463" s="362" t="s">
        <v>10546</v>
      </c>
      <c r="D3463" s="362" t="s">
        <v>8471</v>
      </c>
      <c r="E3463" s="363" t="s">
        <v>31482</v>
      </c>
    </row>
    <row r="3464" spans="1:5" x14ac:dyDescent="0.25">
      <c r="A3464" s="246" t="str">
        <f t="shared" si="54"/>
        <v>98294</v>
      </c>
      <c r="B3464" s="362" t="s">
        <v>4992</v>
      </c>
      <c r="C3464" s="362" t="s">
        <v>10547</v>
      </c>
      <c r="D3464" s="362" t="s">
        <v>8399</v>
      </c>
      <c r="E3464" s="363" t="s">
        <v>8099</v>
      </c>
    </row>
    <row r="3465" spans="1:5" x14ac:dyDescent="0.25">
      <c r="A3465" s="246" t="str">
        <f t="shared" si="54"/>
        <v>98295</v>
      </c>
      <c r="B3465" s="362" t="s">
        <v>4993</v>
      </c>
      <c r="C3465" s="362" t="s">
        <v>10548</v>
      </c>
      <c r="D3465" s="362" t="s">
        <v>8399</v>
      </c>
      <c r="E3465" s="363" t="s">
        <v>8223</v>
      </c>
    </row>
    <row r="3466" spans="1:5" x14ac:dyDescent="0.25">
      <c r="A3466" s="246" t="str">
        <f t="shared" si="54"/>
        <v>98296</v>
      </c>
      <c r="B3466" s="362" t="s">
        <v>4994</v>
      </c>
      <c r="C3466" s="362" t="s">
        <v>10549</v>
      </c>
      <c r="D3466" s="362" t="s">
        <v>8399</v>
      </c>
      <c r="E3466" s="363" t="s">
        <v>8014</v>
      </c>
    </row>
    <row r="3467" spans="1:5" x14ac:dyDescent="0.25">
      <c r="A3467" s="246" t="str">
        <f t="shared" si="54"/>
        <v>98297</v>
      </c>
      <c r="B3467" s="362" t="s">
        <v>4995</v>
      </c>
      <c r="C3467" s="362" t="s">
        <v>10550</v>
      </c>
      <c r="D3467" s="362" t="s">
        <v>8399</v>
      </c>
      <c r="E3467" s="363" t="s">
        <v>8337</v>
      </c>
    </row>
    <row r="3468" spans="1:5" x14ac:dyDescent="0.25">
      <c r="A3468" s="246" t="str">
        <f t="shared" si="54"/>
        <v>98298</v>
      </c>
      <c r="B3468" s="362" t="s">
        <v>18268</v>
      </c>
      <c r="C3468" s="362" t="s">
        <v>18269</v>
      </c>
      <c r="D3468" s="362" t="s">
        <v>8399</v>
      </c>
      <c r="E3468" s="363" t="s">
        <v>21151</v>
      </c>
    </row>
    <row r="3469" spans="1:5" x14ac:dyDescent="0.25">
      <c r="A3469" s="246" t="str">
        <f t="shared" si="54"/>
        <v>98299</v>
      </c>
      <c r="B3469" s="362" t="s">
        <v>18270</v>
      </c>
      <c r="C3469" s="362" t="s">
        <v>18271</v>
      </c>
      <c r="D3469" s="362" t="s">
        <v>8399</v>
      </c>
      <c r="E3469" s="363" t="s">
        <v>16058</v>
      </c>
    </row>
    <row r="3470" spans="1:5" x14ac:dyDescent="0.25">
      <c r="A3470" s="246" t="str">
        <f t="shared" si="54"/>
        <v>98300</v>
      </c>
      <c r="B3470" s="362" t="s">
        <v>18272</v>
      </c>
      <c r="C3470" s="362" t="s">
        <v>18273</v>
      </c>
      <c r="D3470" s="362" t="s">
        <v>8399</v>
      </c>
      <c r="E3470" s="363" t="s">
        <v>20823</v>
      </c>
    </row>
    <row r="3471" spans="1:5" x14ac:dyDescent="0.25">
      <c r="A3471" s="246" t="str">
        <f t="shared" si="54"/>
        <v>98301</v>
      </c>
      <c r="B3471" s="362" t="s">
        <v>4996</v>
      </c>
      <c r="C3471" s="362" t="s">
        <v>10551</v>
      </c>
      <c r="D3471" s="362" t="s">
        <v>8471</v>
      </c>
      <c r="E3471" s="363" t="s">
        <v>31483</v>
      </c>
    </row>
    <row r="3472" spans="1:5" x14ac:dyDescent="0.25">
      <c r="A3472" s="246" t="str">
        <f t="shared" si="54"/>
        <v>98302</v>
      </c>
      <c r="B3472" s="362" t="s">
        <v>4997</v>
      </c>
      <c r="C3472" s="362" t="s">
        <v>10552</v>
      </c>
      <c r="D3472" s="362" t="s">
        <v>8471</v>
      </c>
      <c r="E3472" s="363" t="s">
        <v>31484</v>
      </c>
    </row>
    <row r="3473" spans="1:5" x14ac:dyDescent="0.25">
      <c r="A3473" s="246" t="str">
        <f t="shared" si="54"/>
        <v>98304</v>
      </c>
      <c r="B3473" s="362" t="s">
        <v>4998</v>
      </c>
      <c r="C3473" s="362" t="s">
        <v>10553</v>
      </c>
      <c r="D3473" s="362" t="s">
        <v>8471</v>
      </c>
      <c r="E3473" s="363" t="s">
        <v>31485</v>
      </c>
    </row>
    <row r="3474" spans="1:5" x14ac:dyDescent="0.25">
      <c r="A3474" s="246" t="str">
        <f t="shared" si="54"/>
        <v>98305</v>
      </c>
      <c r="B3474" s="362" t="s">
        <v>18274</v>
      </c>
      <c r="C3474" s="362" t="s">
        <v>18275</v>
      </c>
      <c r="D3474" s="362" t="s">
        <v>8471</v>
      </c>
      <c r="E3474" s="363" t="s">
        <v>31486</v>
      </c>
    </row>
    <row r="3475" spans="1:5" x14ac:dyDescent="0.25">
      <c r="A3475" s="246" t="str">
        <f t="shared" si="54"/>
        <v>98306</v>
      </c>
      <c r="B3475" s="362" t="s">
        <v>18276</v>
      </c>
      <c r="C3475" s="362" t="s">
        <v>18277</v>
      </c>
      <c r="D3475" s="362" t="s">
        <v>8471</v>
      </c>
      <c r="E3475" s="363" t="s">
        <v>21003</v>
      </c>
    </row>
    <row r="3476" spans="1:5" x14ac:dyDescent="0.25">
      <c r="A3476" s="246" t="str">
        <f t="shared" si="54"/>
        <v>98307</v>
      </c>
      <c r="B3476" s="362" t="s">
        <v>4999</v>
      </c>
      <c r="C3476" s="362" t="s">
        <v>10554</v>
      </c>
      <c r="D3476" s="362" t="s">
        <v>8471</v>
      </c>
      <c r="E3476" s="363" t="s">
        <v>20593</v>
      </c>
    </row>
    <row r="3477" spans="1:5" x14ac:dyDescent="0.25">
      <c r="A3477" s="246" t="str">
        <f t="shared" si="54"/>
        <v>98308</v>
      </c>
      <c r="B3477" s="362" t="s">
        <v>5000</v>
      </c>
      <c r="C3477" s="362" t="s">
        <v>10555</v>
      </c>
      <c r="D3477" s="362" t="s">
        <v>8471</v>
      </c>
      <c r="E3477" s="363" t="s">
        <v>18045</v>
      </c>
    </row>
    <row r="3478" spans="1:5" x14ac:dyDescent="0.25">
      <c r="A3478" s="246" t="str">
        <f t="shared" si="54"/>
        <v>98593</v>
      </c>
      <c r="B3478" s="362" t="s">
        <v>5077</v>
      </c>
      <c r="C3478" s="362" t="s">
        <v>10556</v>
      </c>
      <c r="D3478" s="362" t="s">
        <v>8471</v>
      </c>
      <c r="E3478" s="363" t="s">
        <v>31487</v>
      </c>
    </row>
    <row r="3479" spans="1:5" x14ac:dyDescent="0.25">
      <c r="A3479" s="246" t="str">
        <f t="shared" si="54"/>
        <v>100553</v>
      </c>
      <c r="B3479" s="362" t="s">
        <v>18346</v>
      </c>
      <c r="C3479" s="362" t="s">
        <v>18347</v>
      </c>
      <c r="D3479" s="362" t="s">
        <v>8399</v>
      </c>
      <c r="E3479" s="363" t="s">
        <v>8236</v>
      </c>
    </row>
    <row r="3480" spans="1:5" x14ac:dyDescent="0.25">
      <c r="A3480" s="246" t="str">
        <f t="shared" si="54"/>
        <v>100554</v>
      </c>
      <c r="B3480" s="362" t="s">
        <v>18348</v>
      </c>
      <c r="C3480" s="362" t="s">
        <v>18349</v>
      </c>
      <c r="D3480" s="362" t="s">
        <v>8399</v>
      </c>
      <c r="E3480" s="363" t="s">
        <v>7883</v>
      </c>
    </row>
    <row r="3481" spans="1:5" x14ac:dyDescent="0.25">
      <c r="A3481" s="246" t="str">
        <f t="shared" si="54"/>
        <v>100555</v>
      </c>
      <c r="B3481" s="362" t="s">
        <v>18350</v>
      </c>
      <c r="C3481" s="362" t="s">
        <v>18351</v>
      </c>
      <c r="D3481" s="362" t="s">
        <v>8471</v>
      </c>
      <c r="E3481" s="363" t="s">
        <v>31488</v>
      </c>
    </row>
    <row r="3482" spans="1:5" x14ac:dyDescent="0.25">
      <c r="A3482" s="246" t="str">
        <f t="shared" si="54"/>
        <v>89355</v>
      </c>
      <c r="B3482" s="362" t="s">
        <v>1356</v>
      </c>
      <c r="C3482" s="362" t="s">
        <v>17127</v>
      </c>
      <c r="D3482" s="362" t="s">
        <v>8399</v>
      </c>
      <c r="E3482" s="363" t="s">
        <v>12662</v>
      </c>
    </row>
    <row r="3483" spans="1:5" x14ac:dyDescent="0.25">
      <c r="A3483" s="246" t="str">
        <f t="shared" si="54"/>
        <v>89356</v>
      </c>
      <c r="B3483" s="362" t="s">
        <v>1357</v>
      </c>
      <c r="C3483" s="362" t="s">
        <v>17128</v>
      </c>
      <c r="D3483" s="362" t="s">
        <v>8399</v>
      </c>
      <c r="E3483" s="363" t="s">
        <v>12980</v>
      </c>
    </row>
    <row r="3484" spans="1:5" x14ac:dyDescent="0.25">
      <c r="A3484" s="246" t="str">
        <f t="shared" si="54"/>
        <v>89357</v>
      </c>
      <c r="B3484" s="362" t="s">
        <v>1358</v>
      </c>
      <c r="C3484" s="362" t="s">
        <v>17129</v>
      </c>
      <c r="D3484" s="362" t="s">
        <v>8399</v>
      </c>
      <c r="E3484" s="363" t="s">
        <v>31489</v>
      </c>
    </row>
    <row r="3485" spans="1:5" x14ac:dyDescent="0.25">
      <c r="A3485" s="246" t="str">
        <f t="shared" si="54"/>
        <v>89401</v>
      </c>
      <c r="B3485" s="362" t="s">
        <v>1401</v>
      </c>
      <c r="C3485" s="362" t="s">
        <v>17171</v>
      </c>
      <c r="D3485" s="362" t="s">
        <v>8399</v>
      </c>
      <c r="E3485" s="363" t="s">
        <v>7929</v>
      </c>
    </row>
    <row r="3486" spans="1:5" x14ac:dyDescent="0.25">
      <c r="A3486" s="246" t="str">
        <f t="shared" si="54"/>
        <v>89402</v>
      </c>
      <c r="B3486" s="362" t="s">
        <v>1402</v>
      </c>
      <c r="C3486" s="362" t="s">
        <v>17172</v>
      </c>
      <c r="D3486" s="362" t="s">
        <v>8399</v>
      </c>
      <c r="E3486" s="363" t="s">
        <v>8167</v>
      </c>
    </row>
    <row r="3487" spans="1:5" x14ac:dyDescent="0.25">
      <c r="A3487" s="246" t="str">
        <f t="shared" si="54"/>
        <v>89403</v>
      </c>
      <c r="B3487" s="362" t="s">
        <v>1403</v>
      </c>
      <c r="C3487" s="362" t="s">
        <v>17173</v>
      </c>
      <c r="D3487" s="362" t="s">
        <v>8399</v>
      </c>
      <c r="E3487" s="363" t="s">
        <v>13357</v>
      </c>
    </row>
    <row r="3488" spans="1:5" x14ac:dyDescent="0.25">
      <c r="A3488" s="246" t="str">
        <f t="shared" si="54"/>
        <v>89446</v>
      </c>
      <c r="B3488" s="362" t="s">
        <v>1443</v>
      </c>
      <c r="C3488" s="362" t="s">
        <v>17214</v>
      </c>
      <c r="D3488" s="362" t="s">
        <v>8399</v>
      </c>
      <c r="E3488" s="363" t="s">
        <v>21145</v>
      </c>
    </row>
    <row r="3489" spans="1:5" x14ac:dyDescent="0.25">
      <c r="A3489" s="246" t="str">
        <f t="shared" si="54"/>
        <v>89447</v>
      </c>
      <c r="B3489" s="362" t="s">
        <v>1444</v>
      </c>
      <c r="C3489" s="362" t="s">
        <v>17215</v>
      </c>
      <c r="D3489" s="362" t="s">
        <v>8399</v>
      </c>
      <c r="E3489" s="363" t="s">
        <v>14841</v>
      </c>
    </row>
    <row r="3490" spans="1:5" x14ac:dyDescent="0.25">
      <c r="A3490" s="246" t="str">
        <f t="shared" si="54"/>
        <v>89448</v>
      </c>
      <c r="B3490" s="362" t="s">
        <v>1445</v>
      </c>
      <c r="C3490" s="362" t="s">
        <v>17216</v>
      </c>
      <c r="D3490" s="362" t="s">
        <v>8399</v>
      </c>
      <c r="E3490" s="363" t="s">
        <v>16221</v>
      </c>
    </row>
    <row r="3491" spans="1:5" x14ac:dyDescent="0.25">
      <c r="A3491" s="246" t="str">
        <f t="shared" si="54"/>
        <v>89449</v>
      </c>
      <c r="B3491" s="362" t="s">
        <v>1446</v>
      </c>
      <c r="C3491" s="362" t="s">
        <v>17217</v>
      </c>
      <c r="D3491" s="362" t="s">
        <v>8399</v>
      </c>
      <c r="E3491" s="363" t="s">
        <v>22543</v>
      </c>
    </row>
    <row r="3492" spans="1:5" x14ac:dyDescent="0.25">
      <c r="A3492" s="246" t="str">
        <f t="shared" si="54"/>
        <v>89450</v>
      </c>
      <c r="B3492" s="362" t="s">
        <v>1447</v>
      </c>
      <c r="C3492" s="362" t="s">
        <v>17218</v>
      </c>
      <c r="D3492" s="362" t="s">
        <v>8399</v>
      </c>
      <c r="E3492" s="363" t="s">
        <v>20924</v>
      </c>
    </row>
    <row r="3493" spans="1:5" x14ac:dyDescent="0.25">
      <c r="A3493" s="246" t="str">
        <f t="shared" si="54"/>
        <v>89451</v>
      </c>
      <c r="B3493" s="362" t="s">
        <v>1448</v>
      </c>
      <c r="C3493" s="362" t="s">
        <v>17219</v>
      </c>
      <c r="D3493" s="362" t="s">
        <v>8399</v>
      </c>
      <c r="E3493" s="363" t="s">
        <v>31490</v>
      </c>
    </row>
    <row r="3494" spans="1:5" x14ac:dyDescent="0.25">
      <c r="A3494" s="246" t="str">
        <f t="shared" si="54"/>
        <v>89452</v>
      </c>
      <c r="B3494" s="362" t="s">
        <v>1449</v>
      </c>
      <c r="C3494" s="362" t="s">
        <v>17220</v>
      </c>
      <c r="D3494" s="362" t="s">
        <v>8399</v>
      </c>
      <c r="E3494" s="363" t="s">
        <v>17720</v>
      </c>
    </row>
    <row r="3495" spans="1:5" x14ac:dyDescent="0.25">
      <c r="A3495" s="246" t="str">
        <f t="shared" si="54"/>
        <v>89508</v>
      </c>
      <c r="B3495" s="362" t="s">
        <v>1480</v>
      </c>
      <c r="C3495" s="362" t="s">
        <v>17252</v>
      </c>
      <c r="D3495" s="362" t="s">
        <v>8399</v>
      </c>
      <c r="E3495" s="363" t="s">
        <v>8019</v>
      </c>
    </row>
    <row r="3496" spans="1:5" x14ac:dyDescent="0.25">
      <c r="A3496" s="246" t="str">
        <f t="shared" si="54"/>
        <v>89509</v>
      </c>
      <c r="B3496" s="362" t="s">
        <v>1481</v>
      </c>
      <c r="C3496" s="362" t="s">
        <v>17253</v>
      </c>
      <c r="D3496" s="362" t="s">
        <v>8399</v>
      </c>
      <c r="E3496" s="363" t="s">
        <v>17537</v>
      </c>
    </row>
    <row r="3497" spans="1:5" x14ac:dyDescent="0.25">
      <c r="A3497" s="246" t="str">
        <f t="shared" si="54"/>
        <v>89511</v>
      </c>
      <c r="B3497" s="362" t="s">
        <v>1483</v>
      </c>
      <c r="C3497" s="362" t="s">
        <v>17255</v>
      </c>
      <c r="D3497" s="362" t="s">
        <v>8399</v>
      </c>
      <c r="E3497" s="363" t="s">
        <v>31491</v>
      </c>
    </row>
    <row r="3498" spans="1:5" x14ac:dyDescent="0.25">
      <c r="A3498" s="246" t="str">
        <f t="shared" si="54"/>
        <v>89512</v>
      </c>
      <c r="B3498" s="362" t="s">
        <v>1484</v>
      </c>
      <c r="C3498" s="362" t="s">
        <v>17257</v>
      </c>
      <c r="D3498" s="362" t="s">
        <v>8399</v>
      </c>
      <c r="E3498" s="363" t="s">
        <v>25782</v>
      </c>
    </row>
    <row r="3499" spans="1:5" x14ac:dyDescent="0.25">
      <c r="A3499" s="246" t="str">
        <f t="shared" si="54"/>
        <v>89576</v>
      </c>
      <c r="B3499" s="362" t="s">
        <v>1541</v>
      </c>
      <c r="C3499" s="362" t="s">
        <v>17318</v>
      </c>
      <c r="D3499" s="362" t="s">
        <v>8399</v>
      </c>
      <c r="E3499" s="363" t="s">
        <v>20055</v>
      </c>
    </row>
    <row r="3500" spans="1:5" x14ac:dyDescent="0.25">
      <c r="A3500" s="246" t="str">
        <f t="shared" si="54"/>
        <v>89578</v>
      </c>
      <c r="B3500" s="362" t="s">
        <v>1543</v>
      </c>
      <c r="C3500" s="362" t="s">
        <v>17320</v>
      </c>
      <c r="D3500" s="362" t="s">
        <v>8399</v>
      </c>
      <c r="E3500" s="363" t="s">
        <v>31492</v>
      </c>
    </row>
    <row r="3501" spans="1:5" x14ac:dyDescent="0.25">
      <c r="A3501" s="246" t="str">
        <f t="shared" si="54"/>
        <v>89580</v>
      </c>
      <c r="B3501" s="362" t="s">
        <v>1545</v>
      </c>
      <c r="C3501" s="362" t="s">
        <v>17322</v>
      </c>
      <c r="D3501" s="362" t="s">
        <v>8399</v>
      </c>
      <c r="E3501" s="363" t="s">
        <v>19848</v>
      </c>
    </row>
    <row r="3502" spans="1:5" x14ac:dyDescent="0.25">
      <c r="A3502" s="246" t="str">
        <f t="shared" si="54"/>
        <v>89633</v>
      </c>
      <c r="B3502" s="362" t="s">
        <v>1585</v>
      </c>
      <c r="C3502" s="362" t="s">
        <v>17362</v>
      </c>
      <c r="D3502" s="362" t="s">
        <v>8399</v>
      </c>
      <c r="E3502" s="363" t="s">
        <v>31493</v>
      </c>
    </row>
    <row r="3503" spans="1:5" x14ac:dyDescent="0.25">
      <c r="A3503" s="246" t="str">
        <f t="shared" si="54"/>
        <v>89634</v>
      </c>
      <c r="B3503" s="362" t="s">
        <v>1586</v>
      </c>
      <c r="C3503" s="362" t="s">
        <v>17363</v>
      </c>
      <c r="D3503" s="362" t="s">
        <v>8399</v>
      </c>
      <c r="E3503" s="363" t="s">
        <v>23645</v>
      </c>
    </row>
    <row r="3504" spans="1:5" x14ac:dyDescent="0.25">
      <c r="A3504" s="246" t="str">
        <f t="shared" si="54"/>
        <v>89635</v>
      </c>
      <c r="B3504" s="362" t="s">
        <v>1587</v>
      </c>
      <c r="C3504" s="362" t="s">
        <v>17364</v>
      </c>
      <c r="D3504" s="362" t="s">
        <v>8399</v>
      </c>
      <c r="E3504" s="363" t="s">
        <v>27969</v>
      </c>
    </row>
    <row r="3505" spans="1:5" x14ac:dyDescent="0.25">
      <c r="A3505" s="246" t="str">
        <f t="shared" si="54"/>
        <v>89636</v>
      </c>
      <c r="B3505" s="362" t="s">
        <v>1588</v>
      </c>
      <c r="C3505" s="362" t="s">
        <v>17365</v>
      </c>
      <c r="D3505" s="362" t="s">
        <v>8399</v>
      </c>
      <c r="E3505" s="363" t="s">
        <v>16613</v>
      </c>
    </row>
    <row r="3506" spans="1:5" x14ac:dyDescent="0.25">
      <c r="A3506" s="246" t="str">
        <f t="shared" si="54"/>
        <v>89711</v>
      </c>
      <c r="B3506" s="362" t="s">
        <v>1660</v>
      </c>
      <c r="C3506" s="362" t="s">
        <v>17441</v>
      </c>
      <c r="D3506" s="362" t="s">
        <v>8399</v>
      </c>
      <c r="E3506" s="363" t="s">
        <v>13882</v>
      </c>
    </row>
    <row r="3507" spans="1:5" x14ac:dyDescent="0.25">
      <c r="A3507" s="246" t="str">
        <f t="shared" si="54"/>
        <v>89712</v>
      </c>
      <c r="B3507" s="362" t="s">
        <v>1661</v>
      </c>
      <c r="C3507" s="362" t="s">
        <v>17442</v>
      </c>
      <c r="D3507" s="362" t="s">
        <v>8399</v>
      </c>
      <c r="E3507" s="363" t="s">
        <v>31494</v>
      </c>
    </row>
    <row r="3508" spans="1:5" x14ac:dyDescent="0.25">
      <c r="A3508" s="246" t="str">
        <f t="shared" si="54"/>
        <v>89713</v>
      </c>
      <c r="B3508" s="362" t="s">
        <v>1662</v>
      </c>
      <c r="C3508" s="362" t="s">
        <v>17444</v>
      </c>
      <c r="D3508" s="362" t="s">
        <v>8399</v>
      </c>
      <c r="E3508" s="363" t="s">
        <v>31495</v>
      </c>
    </row>
    <row r="3509" spans="1:5" x14ac:dyDescent="0.25">
      <c r="A3509" s="246" t="str">
        <f t="shared" si="54"/>
        <v>89714</v>
      </c>
      <c r="B3509" s="362" t="s">
        <v>1663</v>
      </c>
      <c r="C3509" s="362" t="s">
        <v>17445</v>
      </c>
      <c r="D3509" s="362" t="s">
        <v>8399</v>
      </c>
      <c r="E3509" s="363" t="s">
        <v>31496</v>
      </c>
    </row>
    <row r="3510" spans="1:5" x14ac:dyDescent="0.25">
      <c r="A3510" s="246" t="str">
        <f t="shared" si="54"/>
        <v>89716</v>
      </c>
      <c r="B3510" s="362" t="s">
        <v>1664</v>
      </c>
      <c r="C3510" s="362" t="s">
        <v>17447</v>
      </c>
      <c r="D3510" s="362" t="s">
        <v>8399</v>
      </c>
      <c r="E3510" s="363" t="s">
        <v>31183</v>
      </c>
    </row>
    <row r="3511" spans="1:5" x14ac:dyDescent="0.25">
      <c r="A3511" s="246" t="str">
        <f t="shared" si="54"/>
        <v>89717</v>
      </c>
      <c r="B3511" s="362" t="s">
        <v>1665</v>
      </c>
      <c r="C3511" s="362" t="s">
        <v>17448</v>
      </c>
      <c r="D3511" s="362" t="s">
        <v>8399</v>
      </c>
      <c r="E3511" s="363" t="s">
        <v>19262</v>
      </c>
    </row>
    <row r="3512" spans="1:5" x14ac:dyDescent="0.25">
      <c r="A3512" s="246" t="str">
        <f t="shared" si="54"/>
        <v>89770</v>
      </c>
      <c r="B3512" s="362" t="s">
        <v>1714</v>
      </c>
      <c r="C3512" s="362" t="s">
        <v>17500</v>
      </c>
      <c r="D3512" s="362" t="s">
        <v>8399</v>
      </c>
      <c r="E3512" s="363" t="s">
        <v>31497</v>
      </c>
    </row>
    <row r="3513" spans="1:5" x14ac:dyDescent="0.25">
      <c r="A3513" s="246" t="str">
        <f t="shared" si="54"/>
        <v>89771</v>
      </c>
      <c r="B3513" s="362" t="s">
        <v>1715</v>
      </c>
      <c r="C3513" s="362" t="s">
        <v>17502</v>
      </c>
      <c r="D3513" s="362" t="s">
        <v>8399</v>
      </c>
      <c r="E3513" s="363" t="s">
        <v>31498</v>
      </c>
    </row>
    <row r="3514" spans="1:5" x14ac:dyDescent="0.25">
      <c r="A3514" s="246" t="str">
        <f t="shared" si="54"/>
        <v>89773</v>
      </c>
      <c r="B3514" s="362" t="s">
        <v>1717</v>
      </c>
      <c r="C3514" s="362" t="s">
        <v>17505</v>
      </c>
      <c r="D3514" s="362" t="s">
        <v>8399</v>
      </c>
      <c r="E3514" s="363" t="s">
        <v>31499</v>
      </c>
    </row>
    <row r="3515" spans="1:5" x14ac:dyDescent="0.25">
      <c r="A3515" s="246" t="str">
        <f t="shared" si="54"/>
        <v>89775</v>
      </c>
      <c r="B3515" s="362" t="s">
        <v>1719</v>
      </c>
      <c r="C3515" s="362" t="s">
        <v>17507</v>
      </c>
      <c r="D3515" s="362" t="s">
        <v>8399</v>
      </c>
      <c r="E3515" s="363" t="s">
        <v>31500</v>
      </c>
    </row>
    <row r="3516" spans="1:5" x14ac:dyDescent="0.25">
      <c r="A3516" s="246" t="str">
        <f t="shared" si="54"/>
        <v>89798</v>
      </c>
      <c r="B3516" s="362" t="s">
        <v>1742</v>
      </c>
      <c r="C3516" s="362" t="s">
        <v>17531</v>
      </c>
      <c r="D3516" s="362" t="s">
        <v>8399</v>
      </c>
      <c r="E3516" s="363" t="s">
        <v>10137</v>
      </c>
    </row>
    <row r="3517" spans="1:5" x14ac:dyDescent="0.25">
      <c r="A3517" s="246" t="str">
        <f t="shared" si="54"/>
        <v>89799</v>
      </c>
      <c r="B3517" s="362" t="s">
        <v>1743</v>
      </c>
      <c r="C3517" s="362" t="s">
        <v>17532</v>
      </c>
      <c r="D3517" s="362" t="s">
        <v>8399</v>
      </c>
      <c r="E3517" s="363" t="s">
        <v>31110</v>
      </c>
    </row>
    <row r="3518" spans="1:5" x14ac:dyDescent="0.25">
      <c r="A3518" s="246" t="str">
        <f t="shared" si="54"/>
        <v>89800</v>
      </c>
      <c r="B3518" s="362" t="s">
        <v>1744</v>
      </c>
      <c r="C3518" s="362" t="s">
        <v>17533</v>
      </c>
      <c r="D3518" s="362" t="s">
        <v>8399</v>
      </c>
      <c r="E3518" s="363" t="s">
        <v>31501</v>
      </c>
    </row>
    <row r="3519" spans="1:5" x14ac:dyDescent="0.25">
      <c r="A3519" s="246" t="str">
        <f t="shared" si="54"/>
        <v>89848</v>
      </c>
      <c r="B3519" s="362" t="s">
        <v>1791</v>
      </c>
      <c r="C3519" s="362" t="s">
        <v>17582</v>
      </c>
      <c r="D3519" s="362" t="s">
        <v>8399</v>
      </c>
      <c r="E3519" s="363" t="s">
        <v>28698</v>
      </c>
    </row>
    <row r="3520" spans="1:5" x14ac:dyDescent="0.25">
      <c r="A3520" s="246" t="str">
        <f t="shared" si="54"/>
        <v>89849</v>
      </c>
      <c r="B3520" s="362" t="s">
        <v>1792</v>
      </c>
      <c r="C3520" s="362" t="s">
        <v>17583</v>
      </c>
      <c r="D3520" s="362" t="s">
        <v>8399</v>
      </c>
      <c r="E3520" s="363" t="s">
        <v>20811</v>
      </c>
    </row>
    <row r="3521" spans="1:5" x14ac:dyDescent="0.25">
      <c r="A3521" s="246" t="str">
        <f t="shared" si="54"/>
        <v>89865</v>
      </c>
      <c r="B3521" s="362" t="s">
        <v>1803</v>
      </c>
      <c r="C3521" s="362" t="s">
        <v>17594</v>
      </c>
      <c r="D3521" s="362" t="s">
        <v>8399</v>
      </c>
      <c r="E3521" s="363" t="s">
        <v>8334</v>
      </c>
    </row>
    <row r="3522" spans="1:5" x14ac:dyDescent="0.25">
      <c r="A3522" s="246" t="str">
        <f t="shared" si="54"/>
        <v>92275</v>
      </c>
      <c r="B3522" s="362" t="s">
        <v>2577</v>
      </c>
      <c r="C3522" s="362" t="s">
        <v>17638</v>
      </c>
      <c r="D3522" s="362" t="s">
        <v>8399</v>
      </c>
      <c r="E3522" s="363" t="s">
        <v>25857</v>
      </c>
    </row>
    <row r="3523" spans="1:5" x14ac:dyDescent="0.25">
      <c r="A3523" s="246" t="str">
        <f t="shared" ref="A3523:A3586" si="55">B3523</f>
        <v>92276</v>
      </c>
      <c r="B3523" s="362" t="s">
        <v>2578</v>
      </c>
      <c r="C3523" s="362" t="s">
        <v>17639</v>
      </c>
      <c r="D3523" s="362" t="s">
        <v>8399</v>
      </c>
      <c r="E3523" s="363" t="s">
        <v>31502</v>
      </c>
    </row>
    <row r="3524" spans="1:5" x14ac:dyDescent="0.25">
      <c r="A3524" s="246" t="str">
        <f t="shared" si="55"/>
        <v>92277</v>
      </c>
      <c r="B3524" s="362" t="s">
        <v>2579</v>
      </c>
      <c r="C3524" s="362" t="s">
        <v>17640</v>
      </c>
      <c r="D3524" s="362" t="s">
        <v>8399</v>
      </c>
      <c r="E3524" s="363" t="s">
        <v>31503</v>
      </c>
    </row>
    <row r="3525" spans="1:5" x14ac:dyDescent="0.25">
      <c r="A3525" s="246" t="str">
        <f t="shared" si="55"/>
        <v>92278</v>
      </c>
      <c r="B3525" s="362" t="s">
        <v>2580</v>
      </c>
      <c r="C3525" s="362" t="s">
        <v>17641</v>
      </c>
      <c r="D3525" s="362" t="s">
        <v>8399</v>
      </c>
      <c r="E3525" s="363" t="s">
        <v>31504</v>
      </c>
    </row>
    <row r="3526" spans="1:5" x14ac:dyDescent="0.25">
      <c r="A3526" s="246" t="str">
        <f t="shared" si="55"/>
        <v>92279</v>
      </c>
      <c r="B3526" s="362" t="s">
        <v>2581</v>
      </c>
      <c r="C3526" s="362" t="s">
        <v>17642</v>
      </c>
      <c r="D3526" s="362" t="s">
        <v>8399</v>
      </c>
      <c r="E3526" s="363" t="s">
        <v>31505</v>
      </c>
    </row>
    <row r="3527" spans="1:5" x14ac:dyDescent="0.25">
      <c r="A3527" s="246" t="str">
        <f t="shared" si="55"/>
        <v>92280</v>
      </c>
      <c r="B3527" s="362" t="s">
        <v>2582</v>
      </c>
      <c r="C3527" s="362" t="s">
        <v>17643</v>
      </c>
      <c r="D3527" s="362" t="s">
        <v>8399</v>
      </c>
      <c r="E3527" s="363" t="s">
        <v>31506</v>
      </c>
    </row>
    <row r="3528" spans="1:5" x14ac:dyDescent="0.25">
      <c r="A3528" s="246" t="str">
        <f t="shared" si="55"/>
        <v>92281</v>
      </c>
      <c r="B3528" s="362" t="s">
        <v>2583</v>
      </c>
      <c r="C3528" s="362" t="s">
        <v>17644</v>
      </c>
      <c r="D3528" s="362" t="s">
        <v>8399</v>
      </c>
      <c r="E3528" s="363" t="s">
        <v>31507</v>
      </c>
    </row>
    <row r="3529" spans="1:5" x14ac:dyDescent="0.25">
      <c r="A3529" s="246" t="str">
        <f t="shared" si="55"/>
        <v>92282</v>
      </c>
      <c r="B3529" s="362" t="s">
        <v>2584</v>
      </c>
      <c r="C3529" s="362" t="s">
        <v>17645</v>
      </c>
      <c r="D3529" s="362" t="s">
        <v>8399</v>
      </c>
      <c r="E3529" s="363" t="s">
        <v>31508</v>
      </c>
    </row>
    <row r="3530" spans="1:5" x14ac:dyDescent="0.25">
      <c r="A3530" s="246" t="str">
        <f t="shared" si="55"/>
        <v>92283</v>
      </c>
      <c r="B3530" s="362" t="s">
        <v>2585</v>
      </c>
      <c r="C3530" s="362" t="s">
        <v>17646</v>
      </c>
      <c r="D3530" s="362" t="s">
        <v>8399</v>
      </c>
      <c r="E3530" s="363" t="s">
        <v>31509</v>
      </c>
    </row>
    <row r="3531" spans="1:5" x14ac:dyDescent="0.25">
      <c r="A3531" s="246" t="str">
        <f t="shared" si="55"/>
        <v>92284</v>
      </c>
      <c r="B3531" s="362" t="s">
        <v>2586</v>
      </c>
      <c r="C3531" s="362" t="s">
        <v>17647</v>
      </c>
      <c r="D3531" s="362" t="s">
        <v>8399</v>
      </c>
      <c r="E3531" s="363" t="s">
        <v>31510</v>
      </c>
    </row>
    <row r="3532" spans="1:5" x14ac:dyDescent="0.25">
      <c r="A3532" s="246" t="str">
        <f t="shared" si="55"/>
        <v>92285</v>
      </c>
      <c r="B3532" s="362" t="s">
        <v>2587</v>
      </c>
      <c r="C3532" s="362" t="s">
        <v>17648</v>
      </c>
      <c r="D3532" s="362" t="s">
        <v>8399</v>
      </c>
      <c r="E3532" s="363" t="s">
        <v>31511</v>
      </c>
    </row>
    <row r="3533" spans="1:5" x14ac:dyDescent="0.25">
      <c r="A3533" s="246" t="str">
        <f t="shared" si="55"/>
        <v>92286</v>
      </c>
      <c r="B3533" s="362" t="s">
        <v>2588</v>
      </c>
      <c r="C3533" s="362" t="s">
        <v>17649</v>
      </c>
      <c r="D3533" s="362" t="s">
        <v>8399</v>
      </c>
      <c r="E3533" s="363" t="s">
        <v>31512</v>
      </c>
    </row>
    <row r="3534" spans="1:5" x14ac:dyDescent="0.25">
      <c r="A3534" s="246" t="str">
        <f t="shared" si="55"/>
        <v>92305</v>
      </c>
      <c r="B3534" s="362" t="s">
        <v>2607</v>
      </c>
      <c r="C3534" s="362" t="s">
        <v>17670</v>
      </c>
      <c r="D3534" s="362" t="s">
        <v>8399</v>
      </c>
      <c r="E3534" s="363" t="s">
        <v>20947</v>
      </c>
    </row>
    <row r="3535" spans="1:5" x14ac:dyDescent="0.25">
      <c r="A3535" s="246" t="str">
        <f t="shared" si="55"/>
        <v>92306</v>
      </c>
      <c r="B3535" s="362" t="s">
        <v>2608</v>
      </c>
      <c r="C3535" s="362" t="s">
        <v>17672</v>
      </c>
      <c r="D3535" s="362" t="s">
        <v>8399</v>
      </c>
      <c r="E3535" s="363" t="s">
        <v>21277</v>
      </c>
    </row>
    <row r="3536" spans="1:5" x14ac:dyDescent="0.25">
      <c r="A3536" s="246" t="str">
        <f t="shared" si="55"/>
        <v>92307</v>
      </c>
      <c r="B3536" s="362" t="s">
        <v>2609</v>
      </c>
      <c r="C3536" s="362" t="s">
        <v>17673</v>
      </c>
      <c r="D3536" s="362" t="s">
        <v>8399</v>
      </c>
      <c r="E3536" s="363" t="s">
        <v>21205</v>
      </c>
    </row>
    <row r="3537" spans="1:5" x14ac:dyDescent="0.25">
      <c r="A3537" s="246" t="str">
        <f t="shared" si="55"/>
        <v>92308</v>
      </c>
      <c r="B3537" s="362" t="s">
        <v>2610</v>
      </c>
      <c r="C3537" s="362" t="s">
        <v>17675</v>
      </c>
      <c r="D3537" s="362" t="s">
        <v>8399</v>
      </c>
      <c r="E3537" s="363" t="s">
        <v>29224</v>
      </c>
    </row>
    <row r="3538" spans="1:5" x14ac:dyDescent="0.25">
      <c r="A3538" s="246" t="str">
        <f t="shared" si="55"/>
        <v>92309</v>
      </c>
      <c r="B3538" s="362" t="s">
        <v>2611</v>
      </c>
      <c r="C3538" s="362" t="s">
        <v>17676</v>
      </c>
      <c r="D3538" s="362" t="s">
        <v>8399</v>
      </c>
      <c r="E3538" s="363" t="s">
        <v>31513</v>
      </c>
    </row>
    <row r="3539" spans="1:5" x14ac:dyDescent="0.25">
      <c r="A3539" s="246" t="str">
        <f t="shared" si="55"/>
        <v>92310</v>
      </c>
      <c r="B3539" s="362" t="s">
        <v>2612</v>
      </c>
      <c r="C3539" s="362" t="s">
        <v>17677</v>
      </c>
      <c r="D3539" s="362" t="s">
        <v>8399</v>
      </c>
      <c r="E3539" s="363" t="s">
        <v>31514</v>
      </c>
    </row>
    <row r="3540" spans="1:5" x14ac:dyDescent="0.25">
      <c r="A3540" s="246" t="str">
        <f t="shared" si="55"/>
        <v>92320</v>
      </c>
      <c r="B3540" s="362" t="s">
        <v>2622</v>
      </c>
      <c r="C3540" s="362" t="s">
        <v>17689</v>
      </c>
      <c r="D3540" s="362" t="s">
        <v>8399</v>
      </c>
      <c r="E3540" s="363" t="s">
        <v>31515</v>
      </c>
    </row>
    <row r="3541" spans="1:5" x14ac:dyDescent="0.25">
      <c r="A3541" s="246" t="str">
        <f t="shared" si="55"/>
        <v>92321</v>
      </c>
      <c r="B3541" s="362" t="s">
        <v>2623</v>
      </c>
      <c r="C3541" s="362" t="s">
        <v>17690</v>
      </c>
      <c r="D3541" s="362" t="s">
        <v>8399</v>
      </c>
      <c r="E3541" s="363" t="s">
        <v>31516</v>
      </c>
    </row>
    <row r="3542" spans="1:5" x14ac:dyDescent="0.25">
      <c r="A3542" s="246" t="str">
        <f t="shared" si="55"/>
        <v>92322</v>
      </c>
      <c r="B3542" s="362" t="s">
        <v>2624</v>
      </c>
      <c r="C3542" s="362" t="s">
        <v>17691</v>
      </c>
      <c r="D3542" s="362" t="s">
        <v>8399</v>
      </c>
      <c r="E3542" s="363" t="s">
        <v>31517</v>
      </c>
    </row>
    <row r="3543" spans="1:5" x14ac:dyDescent="0.25">
      <c r="A3543" s="246" t="str">
        <f t="shared" si="55"/>
        <v>92323</v>
      </c>
      <c r="B3543" s="362" t="s">
        <v>2625</v>
      </c>
      <c r="C3543" s="362" t="s">
        <v>17692</v>
      </c>
      <c r="D3543" s="362" t="s">
        <v>8399</v>
      </c>
      <c r="E3543" s="363" t="s">
        <v>21352</v>
      </c>
    </row>
    <row r="3544" spans="1:5" x14ac:dyDescent="0.25">
      <c r="A3544" s="246" t="str">
        <f t="shared" si="55"/>
        <v>92324</v>
      </c>
      <c r="B3544" s="362" t="s">
        <v>2626</v>
      </c>
      <c r="C3544" s="362" t="s">
        <v>17693</v>
      </c>
      <c r="D3544" s="362" t="s">
        <v>8399</v>
      </c>
      <c r="E3544" s="363" t="s">
        <v>31518</v>
      </c>
    </row>
    <row r="3545" spans="1:5" x14ac:dyDescent="0.25">
      <c r="A3545" s="246" t="str">
        <f t="shared" si="55"/>
        <v>92325</v>
      </c>
      <c r="B3545" s="362" t="s">
        <v>2627</v>
      </c>
      <c r="C3545" s="362" t="s">
        <v>17694</v>
      </c>
      <c r="D3545" s="362" t="s">
        <v>8399</v>
      </c>
      <c r="E3545" s="363" t="s">
        <v>31519</v>
      </c>
    </row>
    <row r="3546" spans="1:5" x14ac:dyDescent="0.25">
      <c r="A3546" s="246" t="str">
        <f t="shared" si="55"/>
        <v>92335</v>
      </c>
      <c r="B3546" s="362" t="s">
        <v>2637</v>
      </c>
      <c r="C3546" s="362" t="s">
        <v>10559</v>
      </c>
      <c r="D3546" s="362" t="s">
        <v>8399</v>
      </c>
      <c r="E3546" s="363" t="s">
        <v>31520</v>
      </c>
    </row>
    <row r="3547" spans="1:5" x14ac:dyDescent="0.25">
      <c r="A3547" s="246" t="str">
        <f t="shared" si="55"/>
        <v>92336</v>
      </c>
      <c r="B3547" s="362" t="s">
        <v>2638</v>
      </c>
      <c r="C3547" s="362" t="s">
        <v>10560</v>
      </c>
      <c r="D3547" s="362" t="s">
        <v>8399</v>
      </c>
      <c r="E3547" s="363" t="s">
        <v>31521</v>
      </c>
    </row>
    <row r="3548" spans="1:5" x14ac:dyDescent="0.25">
      <c r="A3548" s="246" t="str">
        <f t="shared" si="55"/>
        <v>92337</v>
      </c>
      <c r="B3548" s="362" t="s">
        <v>2639</v>
      </c>
      <c r="C3548" s="362" t="s">
        <v>10561</v>
      </c>
      <c r="D3548" s="362" t="s">
        <v>8399</v>
      </c>
      <c r="E3548" s="363" t="s">
        <v>31522</v>
      </c>
    </row>
    <row r="3549" spans="1:5" x14ac:dyDescent="0.25">
      <c r="A3549" s="246" t="str">
        <f t="shared" si="55"/>
        <v>92338</v>
      </c>
      <c r="B3549" s="362" t="s">
        <v>2640</v>
      </c>
      <c r="C3549" s="362" t="s">
        <v>10562</v>
      </c>
      <c r="D3549" s="362" t="s">
        <v>8399</v>
      </c>
      <c r="E3549" s="363" t="s">
        <v>31523</v>
      </c>
    </row>
    <row r="3550" spans="1:5" x14ac:dyDescent="0.25">
      <c r="A3550" s="246" t="str">
        <f t="shared" si="55"/>
        <v>92339</v>
      </c>
      <c r="B3550" s="362" t="s">
        <v>2641</v>
      </c>
      <c r="C3550" s="362" t="s">
        <v>10563</v>
      </c>
      <c r="D3550" s="362" t="s">
        <v>8399</v>
      </c>
      <c r="E3550" s="363" t="s">
        <v>20262</v>
      </c>
    </row>
    <row r="3551" spans="1:5" x14ac:dyDescent="0.25">
      <c r="A3551" s="246" t="str">
        <f t="shared" si="55"/>
        <v>92341</v>
      </c>
      <c r="B3551" s="362" t="s">
        <v>2642</v>
      </c>
      <c r="C3551" s="362" t="s">
        <v>10564</v>
      </c>
      <c r="D3551" s="362" t="s">
        <v>8399</v>
      </c>
      <c r="E3551" s="363" t="s">
        <v>31524</v>
      </c>
    </row>
    <row r="3552" spans="1:5" x14ac:dyDescent="0.25">
      <c r="A3552" s="246" t="str">
        <f t="shared" si="55"/>
        <v>92342</v>
      </c>
      <c r="B3552" s="362" t="s">
        <v>2643</v>
      </c>
      <c r="C3552" s="362" t="s">
        <v>10565</v>
      </c>
      <c r="D3552" s="362" t="s">
        <v>8399</v>
      </c>
      <c r="E3552" s="363" t="s">
        <v>31525</v>
      </c>
    </row>
    <row r="3553" spans="1:5" x14ac:dyDescent="0.25">
      <c r="A3553" s="246" t="str">
        <f t="shared" si="55"/>
        <v>92343</v>
      </c>
      <c r="B3553" s="362" t="s">
        <v>2644</v>
      </c>
      <c r="C3553" s="362" t="s">
        <v>10566</v>
      </c>
      <c r="D3553" s="362" t="s">
        <v>8399</v>
      </c>
      <c r="E3553" s="363" t="s">
        <v>31526</v>
      </c>
    </row>
    <row r="3554" spans="1:5" x14ac:dyDescent="0.25">
      <c r="A3554" s="246" t="str">
        <f t="shared" si="55"/>
        <v>92359</v>
      </c>
      <c r="B3554" s="362" t="s">
        <v>7476</v>
      </c>
      <c r="C3554" s="362" t="s">
        <v>10567</v>
      </c>
      <c r="D3554" s="362" t="s">
        <v>8399</v>
      </c>
      <c r="E3554" s="363" t="s">
        <v>31527</v>
      </c>
    </row>
    <row r="3555" spans="1:5" x14ac:dyDescent="0.25">
      <c r="A3555" s="246" t="str">
        <f t="shared" si="55"/>
        <v>92360</v>
      </c>
      <c r="B3555" s="362" t="s">
        <v>7477</v>
      </c>
      <c r="C3555" s="362" t="s">
        <v>10568</v>
      </c>
      <c r="D3555" s="362" t="s">
        <v>8399</v>
      </c>
      <c r="E3555" s="363" t="s">
        <v>20660</v>
      </c>
    </row>
    <row r="3556" spans="1:5" x14ac:dyDescent="0.25">
      <c r="A3556" s="246" t="str">
        <f t="shared" si="55"/>
        <v>92361</v>
      </c>
      <c r="B3556" s="362" t="s">
        <v>2660</v>
      </c>
      <c r="C3556" s="362" t="s">
        <v>10569</v>
      </c>
      <c r="D3556" s="362" t="s">
        <v>8399</v>
      </c>
      <c r="E3556" s="363" t="s">
        <v>31528</v>
      </c>
    </row>
    <row r="3557" spans="1:5" x14ac:dyDescent="0.25">
      <c r="A3557" s="246" t="str">
        <f t="shared" si="55"/>
        <v>92362</v>
      </c>
      <c r="B3557" s="362" t="s">
        <v>2661</v>
      </c>
      <c r="C3557" s="362" t="s">
        <v>10570</v>
      </c>
      <c r="D3557" s="362" t="s">
        <v>8399</v>
      </c>
      <c r="E3557" s="363" t="s">
        <v>18485</v>
      </c>
    </row>
    <row r="3558" spans="1:5" x14ac:dyDescent="0.25">
      <c r="A3558" s="246" t="str">
        <f t="shared" si="55"/>
        <v>92364</v>
      </c>
      <c r="B3558" s="362" t="s">
        <v>2662</v>
      </c>
      <c r="C3558" s="362" t="s">
        <v>10571</v>
      </c>
      <c r="D3558" s="362" t="s">
        <v>8399</v>
      </c>
      <c r="E3558" s="363" t="s">
        <v>31529</v>
      </c>
    </row>
    <row r="3559" spans="1:5" x14ac:dyDescent="0.25">
      <c r="A3559" s="246" t="str">
        <f t="shared" si="55"/>
        <v>92365</v>
      </c>
      <c r="B3559" s="362" t="s">
        <v>2663</v>
      </c>
      <c r="C3559" s="362" t="s">
        <v>10572</v>
      </c>
      <c r="D3559" s="362" t="s">
        <v>8399</v>
      </c>
      <c r="E3559" s="363" t="s">
        <v>19901</v>
      </c>
    </row>
    <row r="3560" spans="1:5" x14ac:dyDescent="0.25">
      <c r="A3560" s="246" t="str">
        <f t="shared" si="55"/>
        <v>92366</v>
      </c>
      <c r="B3560" s="362" t="s">
        <v>2664</v>
      </c>
      <c r="C3560" s="362" t="s">
        <v>10573</v>
      </c>
      <c r="D3560" s="362" t="s">
        <v>8399</v>
      </c>
      <c r="E3560" s="363" t="s">
        <v>31530</v>
      </c>
    </row>
    <row r="3561" spans="1:5" x14ac:dyDescent="0.25">
      <c r="A3561" s="246" t="str">
        <f t="shared" si="55"/>
        <v>92367</v>
      </c>
      <c r="B3561" s="362" t="s">
        <v>2665</v>
      </c>
      <c r="C3561" s="362" t="s">
        <v>10574</v>
      </c>
      <c r="D3561" s="362" t="s">
        <v>8399</v>
      </c>
      <c r="E3561" s="363" t="s">
        <v>20669</v>
      </c>
    </row>
    <row r="3562" spans="1:5" x14ac:dyDescent="0.25">
      <c r="A3562" s="246" t="str">
        <f t="shared" si="55"/>
        <v>92368</v>
      </c>
      <c r="B3562" s="362" t="s">
        <v>2666</v>
      </c>
      <c r="C3562" s="362" t="s">
        <v>10575</v>
      </c>
      <c r="D3562" s="362" t="s">
        <v>8399</v>
      </c>
      <c r="E3562" s="363" t="s">
        <v>31531</v>
      </c>
    </row>
    <row r="3563" spans="1:5" x14ac:dyDescent="0.25">
      <c r="A3563" s="246" t="str">
        <f t="shared" si="55"/>
        <v>92645</v>
      </c>
      <c r="B3563" s="362" t="s">
        <v>7478</v>
      </c>
      <c r="C3563" s="362" t="s">
        <v>10576</v>
      </c>
      <c r="D3563" s="362" t="s">
        <v>8399</v>
      </c>
      <c r="E3563" s="363" t="s">
        <v>31532</v>
      </c>
    </row>
    <row r="3564" spans="1:5" x14ac:dyDescent="0.25">
      <c r="A3564" s="246" t="str">
        <f t="shared" si="55"/>
        <v>92646</v>
      </c>
      <c r="B3564" s="362" t="s">
        <v>7479</v>
      </c>
      <c r="C3564" s="362" t="s">
        <v>10577</v>
      </c>
      <c r="D3564" s="362" t="s">
        <v>8399</v>
      </c>
      <c r="E3564" s="363" t="s">
        <v>19907</v>
      </c>
    </row>
    <row r="3565" spans="1:5" x14ac:dyDescent="0.25">
      <c r="A3565" s="246" t="str">
        <f t="shared" si="55"/>
        <v>92648</v>
      </c>
      <c r="B3565" s="362" t="s">
        <v>2892</v>
      </c>
      <c r="C3565" s="362" t="s">
        <v>10578</v>
      </c>
      <c r="D3565" s="362" t="s">
        <v>8399</v>
      </c>
      <c r="E3565" s="363" t="s">
        <v>31533</v>
      </c>
    </row>
    <row r="3566" spans="1:5" x14ac:dyDescent="0.25">
      <c r="A3566" s="246" t="str">
        <f t="shared" si="55"/>
        <v>92649</v>
      </c>
      <c r="B3566" s="362" t="s">
        <v>2893</v>
      </c>
      <c r="C3566" s="362" t="s">
        <v>10579</v>
      </c>
      <c r="D3566" s="362" t="s">
        <v>8399</v>
      </c>
      <c r="E3566" s="363" t="s">
        <v>21382</v>
      </c>
    </row>
    <row r="3567" spans="1:5" x14ac:dyDescent="0.25">
      <c r="A3567" s="246" t="str">
        <f t="shared" si="55"/>
        <v>92650</v>
      </c>
      <c r="B3567" s="362" t="s">
        <v>2894</v>
      </c>
      <c r="C3567" s="362" t="s">
        <v>10580</v>
      </c>
      <c r="D3567" s="362" t="s">
        <v>8399</v>
      </c>
      <c r="E3567" s="363" t="s">
        <v>24293</v>
      </c>
    </row>
    <row r="3568" spans="1:5" x14ac:dyDescent="0.25">
      <c r="A3568" s="246" t="str">
        <f t="shared" si="55"/>
        <v>92652</v>
      </c>
      <c r="B3568" s="362" t="s">
        <v>2895</v>
      </c>
      <c r="C3568" s="362" t="s">
        <v>10581</v>
      </c>
      <c r="D3568" s="362" t="s">
        <v>8399</v>
      </c>
      <c r="E3568" s="363" t="s">
        <v>27376</v>
      </c>
    </row>
    <row r="3569" spans="1:5" x14ac:dyDescent="0.25">
      <c r="A3569" s="246" t="str">
        <f t="shared" si="55"/>
        <v>92653</v>
      </c>
      <c r="B3569" s="362" t="s">
        <v>2896</v>
      </c>
      <c r="C3569" s="362" t="s">
        <v>10582</v>
      </c>
      <c r="D3569" s="362" t="s">
        <v>8399</v>
      </c>
      <c r="E3569" s="363" t="s">
        <v>20251</v>
      </c>
    </row>
    <row r="3570" spans="1:5" x14ac:dyDescent="0.25">
      <c r="A3570" s="246" t="str">
        <f t="shared" si="55"/>
        <v>92654</v>
      </c>
      <c r="B3570" s="362" t="s">
        <v>2897</v>
      </c>
      <c r="C3570" s="362" t="s">
        <v>10583</v>
      </c>
      <c r="D3570" s="362" t="s">
        <v>8399</v>
      </c>
      <c r="E3570" s="363" t="s">
        <v>31534</v>
      </c>
    </row>
    <row r="3571" spans="1:5" x14ac:dyDescent="0.25">
      <c r="A3571" s="246" t="str">
        <f t="shared" si="55"/>
        <v>92655</v>
      </c>
      <c r="B3571" s="362" t="s">
        <v>2898</v>
      </c>
      <c r="C3571" s="362" t="s">
        <v>10584</v>
      </c>
      <c r="D3571" s="362" t="s">
        <v>8399</v>
      </c>
      <c r="E3571" s="363" t="s">
        <v>31535</v>
      </c>
    </row>
    <row r="3572" spans="1:5" x14ac:dyDescent="0.25">
      <c r="A3572" s="246" t="str">
        <f t="shared" si="55"/>
        <v>92656</v>
      </c>
      <c r="B3572" s="362" t="s">
        <v>2899</v>
      </c>
      <c r="C3572" s="362" t="s">
        <v>10585</v>
      </c>
      <c r="D3572" s="362" t="s">
        <v>8399</v>
      </c>
      <c r="E3572" s="363" t="s">
        <v>31536</v>
      </c>
    </row>
    <row r="3573" spans="1:5" x14ac:dyDescent="0.25">
      <c r="A3573" s="246" t="str">
        <f t="shared" si="55"/>
        <v>92687</v>
      </c>
      <c r="B3573" s="362" t="s">
        <v>2930</v>
      </c>
      <c r="C3573" s="362" t="s">
        <v>10586</v>
      </c>
      <c r="D3573" s="362" t="s">
        <v>8399</v>
      </c>
      <c r="E3573" s="363" t="s">
        <v>16634</v>
      </c>
    </row>
    <row r="3574" spans="1:5" x14ac:dyDescent="0.25">
      <c r="A3574" s="246" t="str">
        <f t="shared" si="55"/>
        <v>92688</v>
      </c>
      <c r="B3574" s="362" t="s">
        <v>2931</v>
      </c>
      <c r="C3574" s="362" t="s">
        <v>10588</v>
      </c>
      <c r="D3574" s="362" t="s">
        <v>8399</v>
      </c>
      <c r="E3574" s="363" t="s">
        <v>29356</v>
      </c>
    </row>
    <row r="3575" spans="1:5" x14ac:dyDescent="0.25">
      <c r="A3575" s="246" t="str">
        <f t="shared" si="55"/>
        <v>92689</v>
      </c>
      <c r="B3575" s="362" t="s">
        <v>2932</v>
      </c>
      <c r="C3575" s="362" t="s">
        <v>10589</v>
      </c>
      <c r="D3575" s="362" t="s">
        <v>8399</v>
      </c>
      <c r="E3575" s="363" t="s">
        <v>29819</v>
      </c>
    </row>
    <row r="3576" spans="1:5" x14ac:dyDescent="0.25">
      <c r="A3576" s="246" t="str">
        <f t="shared" si="55"/>
        <v>92690</v>
      </c>
      <c r="B3576" s="362" t="s">
        <v>2933</v>
      </c>
      <c r="C3576" s="362" t="s">
        <v>10590</v>
      </c>
      <c r="D3576" s="362" t="s">
        <v>8399</v>
      </c>
      <c r="E3576" s="363" t="s">
        <v>31537</v>
      </c>
    </row>
    <row r="3577" spans="1:5" x14ac:dyDescent="0.25">
      <c r="A3577" s="246" t="str">
        <f t="shared" si="55"/>
        <v>92691</v>
      </c>
      <c r="B3577" s="362" t="s">
        <v>7480</v>
      </c>
      <c r="C3577" s="362" t="s">
        <v>10591</v>
      </c>
      <c r="D3577" s="362" t="s">
        <v>8399</v>
      </c>
      <c r="E3577" s="363" t="s">
        <v>31538</v>
      </c>
    </row>
    <row r="3578" spans="1:5" x14ac:dyDescent="0.25">
      <c r="A3578" s="246" t="str">
        <f t="shared" si="55"/>
        <v>94462</v>
      </c>
      <c r="B3578" s="362" t="s">
        <v>3560</v>
      </c>
      <c r="C3578" s="362" t="s">
        <v>10592</v>
      </c>
      <c r="D3578" s="362" t="s">
        <v>8399</v>
      </c>
      <c r="E3578" s="363" t="s">
        <v>31539</v>
      </c>
    </row>
    <row r="3579" spans="1:5" x14ac:dyDescent="0.25">
      <c r="A3579" s="246" t="str">
        <f t="shared" si="55"/>
        <v>94463</v>
      </c>
      <c r="B3579" s="362" t="s">
        <v>3561</v>
      </c>
      <c r="C3579" s="362" t="s">
        <v>10593</v>
      </c>
      <c r="D3579" s="362" t="s">
        <v>8399</v>
      </c>
      <c r="E3579" s="363" t="s">
        <v>17623</v>
      </c>
    </row>
    <row r="3580" spans="1:5" x14ac:dyDescent="0.25">
      <c r="A3580" s="246" t="str">
        <f t="shared" si="55"/>
        <v>94464</v>
      </c>
      <c r="B3580" s="362" t="s">
        <v>3562</v>
      </c>
      <c r="C3580" s="362" t="s">
        <v>10594</v>
      </c>
      <c r="D3580" s="362" t="s">
        <v>8399</v>
      </c>
      <c r="E3580" s="363" t="s">
        <v>31540</v>
      </c>
    </row>
    <row r="3581" spans="1:5" x14ac:dyDescent="0.25">
      <c r="A3581" s="246" t="str">
        <f t="shared" si="55"/>
        <v>94602</v>
      </c>
      <c r="B3581" s="362" t="s">
        <v>3603</v>
      </c>
      <c r="C3581" s="362" t="s">
        <v>10595</v>
      </c>
      <c r="D3581" s="362" t="s">
        <v>8399</v>
      </c>
      <c r="E3581" s="363" t="s">
        <v>31541</v>
      </c>
    </row>
    <row r="3582" spans="1:5" x14ac:dyDescent="0.25">
      <c r="A3582" s="246" t="str">
        <f t="shared" si="55"/>
        <v>94603</v>
      </c>
      <c r="B3582" s="362" t="s">
        <v>3604</v>
      </c>
      <c r="C3582" s="362" t="s">
        <v>10596</v>
      </c>
      <c r="D3582" s="362" t="s">
        <v>8399</v>
      </c>
      <c r="E3582" s="363" t="s">
        <v>31542</v>
      </c>
    </row>
    <row r="3583" spans="1:5" x14ac:dyDescent="0.25">
      <c r="A3583" s="246" t="str">
        <f t="shared" si="55"/>
        <v>94604</v>
      </c>
      <c r="B3583" s="362" t="s">
        <v>3605</v>
      </c>
      <c r="C3583" s="362" t="s">
        <v>10597</v>
      </c>
      <c r="D3583" s="362" t="s">
        <v>8399</v>
      </c>
      <c r="E3583" s="363" t="s">
        <v>31543</v>
      </c>
    </row>
    <row r="3584" spans="1:5" x14ac:dyDescent="0.25">
      <c r="A3584" s="246" t="str">
        <f t="shared" si="55"/>
        <v>94605</v>
      </c>
      <c r="B3584" s="362" t="s">
        <v>3606</v>
      </c>
      <c r="C3584" s="362" t="s">
        <v>10598</v>
      </c>
      <c r="D3584" s="362" t="s">
        <v>8399</v>
      </c>
      <c r="E3584" s="363" t="s">
        <v>31544</v>
      </c>
    </row>
    <row r="3585" spans="1:5" x14ac:dyDescent="0.25">
      <c r="A3585" s="246" t="str">
        <f t="shared" si="55"/>
        <v>94648</v>
      </c>
      <c r="B3585" s="362" t="s">
        <v>3621</v>
      </c>
      <c r="C3585" s="362" t="s">
        <v>10599</v>
      </c>
      <c r="D3585" s="362" t="s">
        <v>8399</v>
      </c>
      <c r="E3585" s="363" t="s">
        <v>8385</v>
      </c>
    </row>
    <row r="3586" spans="1:5" x14ac:dyDescent="0.25">
      <c r="A3586" s="246" t="str">
        <f t="shared" si="55"/>
        <v>94649</v>
      </c>
      <c r="B3586" s="362" t="s">
        <v>3622</v>
      </c>
      <c r="C3586" s="362" t="s">
        <v>10601</v>
      </c>
      <c r="D3586" s="362" t="s">
        <v>8399</v>
      </c>
      <c r="E3586" s="363" t="s">
        <v>8238</v>
      </c>
    </row>
    <row r="3587" spans="1:5" x14ac:dyDescent="0.25">
      <c r="A3587" s="246" t="str">
        <f t="shared" ref="A3587:A3650" si="56">B3587</f>
        <v>94650</v>
      </c>
      <c r="B3587" s="362" t="s">
        <v>3623</v>
      </c>
      <c r="C3587" s="362" t="s">
        <v>10602</v>
      </c>
      <c r="D3587" s="362" t="s">
        <v>8399</v>
      </c>
      <c r="E3587" s="363" t="s">
        <v>13334</v>
      </c>
    </row>
    <row r="3588" spans="1:5" x14ac:dyDescent="0.25">
      <c r="A3588" s="246" t="str">
        <f t="shared" si="56"/>
        <v>94651</v>
      </c>
      <c r="B3588" s="362" t="s">
        <v>3624</v>
      </c>
      <c r="C3588" s="362" t="s">
        <v>10603</v>
      </c>
      <c r="D3588" s="362" t="s">
        <v>8399</v>
      </c>
      <c r="E3588" s="363" t="s">
        <v>31545</v>
      </c>
    </row>
    <row r="3589" spans="1:5" x14ac:dyDescent="0.25">
      <c r="A3589" s="246" t="str">
        <f t="shared" si="56"/>
        <v>94652</v>
      </c>
      <c r="B3589" s="362" t="s">
        <v>3625</v>
      </c>
      <c r="C3589" s="362" t="s">
        <v>10604</v>
      </c>
      <c r="D3589" s="362" t="s">
        <v>8399</v>
      </c>
      <c r="E3589" s="363" t="s">
        <v>31546</v>
      </c>
    </row>
    <row r="3590" spans="1:5" x14ac:dyDescent="0.25">
      <c r="A3590" s="246" t="str">
        <f t="shared" si="56"/>
        <v>94653</v>
      </c>
      <c r="B3590" s="362" t="s">
        <v>3626</v>
      </c>
      <c r="C3590" s="362" t="s">
        <v>10605</v>
      </c>
      <c r="D3590" s="362" t="s">
        <v>8399</v>
      </c>
      <c r="E3590" s="363" t="s">
        <v>15608</v>
      </c>
    </row>
    <row r="3591" spans="1:5" x14ac:dyDescent="0.25">
      <c r="A3591" s="246" t="str">
        <f t="shared" si="56"/>
        <v>94654</v>
      </c>
      <c r="B3591" s="362" t="s">
        <v>3627</v>
      </c>
      <c r="C3591" s="362" t="s">
        <v>10606</v>
      </c>
      <c r="D3591" s="362" t="s">
        <v>8399</v>
      </c>
      <c r="E3591" s="363" t="s">
        <v>31547</v>
      </c>
    </row>
    <row r="3592" spans="1:5" x14ac:dyDescent="0.25">
      <c r="A3592" s="246" t="str">
        <f t="shared" si="56"/>
        <v>94655</v>
      </c>
      <c r="B3592" s="362" t="s">
        <v>3628</v>
      </c>
      <c r="C3592" s="362" t="s">
        <v>10607</v>
      </c>
      <c r="D3592" s="362" t="s">
        <v>8399</v>
      </c>
      <c r="E3592" s="363" t="s">
        <v>31548</v>
      </c>
    </row>
    <row r="3593" spans="1:5" x14ac:dyDescent="0.25">
      <c r="A3593" s="246" t="str">
        <f t="shared" si="56"/>
        <v>94716</v>
      </c>
      <c r="B3593" s="362" t="s">
        <v>3684</v>
      </c>
      <c r="C3593" s="362" t="s">
        <v>10608</v>
      </c>
      <c r="D3593" s="362" t="s">
        <v>8399</v>
      </c>
      <c r="E3593" s="363" t="s">
        <v>20215</v>
      </c>
    </row>
    <row r="3594" spans="1:5" x14ac:dyDescent="0.25">
      <c r="A3594" s="246" t="str">
        <f t="shared" si="56"/>
        <v>94717</v>
      </c>
      <c r="B3594" s="362" t="s">
        <v>3685</v>
      </c>
      <c r="C3594" s="362" t="s">
        <v>10609</v>
      </c>
      <c r="D3594" s="362" t="s">
        <v>8399</v>
      </c>
      <c r="E3594" s="363" t="s">
        <v>19914</v>
      </c>
    </row>
    <row r="3595" spans="1:5" x14ac:dyDescent="0.25">
      <c r="A3595" s="246" t="str">
        <f t="shared" si="56"/>
        <v>94718</v>
      </c>
      <c r="B3595" s="362" t="s">
        <v>3686</v>
      </c>
      <c r="C3595" s="362" t="s">
        <v>10610</v>
      </c>
      <c r="D3595" s="362" t="s">
        <v>8399</v>
      </c>
      <c r="E3595" s="363" t="s">
        <v>19899</v>
      </c>
    </row>
    <row r="3596" spans="1:5" x14ac:dyDescent="0.25">
      <c r="A3596" s="246" t="str">
        <f t="shared" si="56"/>
        <v>94719</v>
      </c>
      <c r="B3596" s="362" t="s">
        <v>3687</v>
      </c>
      <c r="C3596" s="362" t="s">
        <v>10611</v>
      </c>
      <c r="D3596" s="362" t="s">
        <v>8399</v>
      </c>
      <c r="E3596" s="363" t="s">
        <v>31549</v>
      </c>
    </row>
    <row r="3597" spans="1:5" x14ac:dyDescent="0.25">
      <c r="A3597" s="246" t="str">
        <f t="shared" si="56"/>
        <v>94720</v>
      </c>
      <c r="B3597" s="362" t="s">
        <v>3688</v>
      </c>
      <c r="C3597" s="362" t="s">
        <v>10612</v>
      </c>
      <c r="D3597" s="362" t="s">
        <v>8399</v>
      </c>
      <c r="E3597" s="363" t="s">
        <v>20491</v>
      </c>
    </row>
    <row r="3598" spans="1:5" x14ac:dyDescent="0.25">
      <c r="A3598" s="246" t="str">
        <f t="shared" si="56"/>
        <v>94721</v>
      </c>
      <c r="B3598" s="362" t="s">
        <v>3689</v>
      </c>
      <c r="C3598" s="362" t="s">
        <v>10613</v>
      </c>
      <c r="D3598" s="362" t="s">
        <v>8399</v>
      </c>
      <c r="E3598" s="363" t="s">
        <v>29629</v>
      </c>
    </row>
    <row r="3599" spans="1:5" x14ac:dyDescent="0.25">
      <c r="A3599" s="246" t="str">
        <f t="shared" si="56"/>
        <v>94722</v>
      </c>
      <c r="B3599" s="362" t="s">
        <v>3690</v>
      </c>
      <c r="C3599" s="362" t="s">
        <v>10614</v>
      </c>
      <c r="D3599" s="362" t="s">
        <v>8399</v>
      </c>
      <c r="E3599" s="363" t="s">
        <v>31550</v>
      </c>
    </row>
    <row r="3600" spans="1:5" x14ac:dyDescent="0.25">
      <c r="A3600" s="246" t="str">
        <f t="shared" si="56"/>
        <v>94723</v>
      </c>
      <c r="B3600" s="362" t="s">
        <v>17890</v>
      </c>
      <c r="C3600" s="362" t="s">
        <v>17891</v>
      </c>
      <c r="D3600" s="362" t="s">
        <v>8399</v>
      </c>
      <c r="E3600" s="363" t="s">
        <v>31551</v>
      </c>
    </row>
    <row r="3601" spans="1:5" x14ac:dyDescent="0.25">
      <c r="A3601" s="246" t="str">
        <f t="shared" si="56"/>
        <v>95697</v>
      </c>
      <c r="B3601" s="362" t="s">
        <v>4034</v>
      </c>
      <c r="C3601" s="362" t="s">
        <v>10615</v>
      </c>
      <c r="D3601" s="362" t="s">
        <v>8399</v>
      </c>
      <c r="E3601" s="363" t="s">
        <v>31552</v>
      </c>
    </row>
    <row r="3602" spans="1:5" x14ac:dyDescent="0.25">
      <c r="A3602" s="246" t="str">
        <f t="shared" si="56"/>
        <v>96635</v>
      </c>
      <c r="B3602" s="362" t="s">
        <v>4265</v>
      </c>
      <c r="C3602" s="362" t="s">
        <v>18049</v>
      </c>
      <c r="D3602" s="362" t="s">
        <v>8399</v>
      </c>
      <c r="E3602" s="363" t="s">
        <v>31553</v>
      </c>
    </row>
    <row r="3603" spans="1:5" x14ac:dyDescent="0.25">
      <c r="A3603" s="246" t="str">
        <f t="shared" si="56"/>
        <v>96636</v>
      </c>
      <c r="B3603" s="362" t="s">
        <v>4266</v>
      </c>
      <c r="C3603" s="362" t="s">
        <v>18050</v>
      </c>
      <c r="D3603" s="362" t="s">
        <v>8399</v>
      </c>
      <c r="E3603" s="363" t="s">
        <v>14884</v>
      </c>
    </row>
    <row r="3604" spans="1:5" x14ac:dyDescent="0.25">
      <c r="A3604" s="246" t="str">
        <f t="shared" si="56"/>
        <v>96644</v>
      </c>
      <c r="B3604" s="362" t="s">
        <v>4274</v>
      </c>
      <c r="C3604" s="362" t="s">
        <v>18058</v>
      </c>
      <c r="D3604" s="362" t="s">
        <v>8399</v>
      </c>
      <c r="E3604" s="363" t="s">
        <v>15121</v>
      </c>
    </row>
    <row r="3605" spans="1:5" x14ac:dyDescent="0.25">
      <c r="A3605" s="246" t="str">
        <f t="shared" si="56"/>
        <v>96645</v>
      </c>
      <c r="B3605" s="362" t="s">
        <v>4275</v>
      </c>
      <c r="C3605" s="362" t="s">
        <v>18059</v>
      </c>
      <c r="D3605" s="362" t="s">
        <v>8399</v>
      </c>
      <c r="E3605" s="363" t="s">
        <v>8277</v>
      </c>
    </row>
    <row r="3606" spans="1:5" x14ac:dyDescent="0.25">
      <c r="A3606" s="246" t="str">
        <f t="shared" si="56"/>
        <v>96646</v>
      </c>
      <c r="B3606" s="362" t="s">
        <v>4276</v>
      </c>
      <c r="C3606" s="362" t="s">
        <v>18060</v>
      </c>
      <c r="D3606" s="362" t="s">
        <v>8399</v>
      </c>
      <c r="E3606" s="363" t="s">
        <v>12813</v>
      </c>
    </row>
    <row r="3607" spans="1:5" x14ac:dyDescent="0.25">
      <c r="A3607" s="246" t="str">
        <f t="shared" si="56"/>
        <v>96647</v>
      </c>
      <c r="B3607" s="362" t="s">
        <v>4277</v>
      </c>
      <c r="C3607" s="362" t="s">
        <v>18061</v>
      </c>
      <c r="D3607" s="362" t="s">
        <v>8399</v>
      </c>
      <c r="E3607" s="363" t="s">
        <v>12945</v>
      </c>
    </row>
    <row r="3608" spans="1:5" x14ac:dyDescent="0.25">
      <c r="A3608" s="246" t="str">
        <f t="shared" si="56"/>
        <v>96648</v>
      </c>
      <c r="B3608" s="362" t="s">
        <v>4278</v>
      </c>
      <c r="C3608" s="362" t="s">
        <v>18062</v>
      </c>
      <c r="D3608" s="362" t="s">
        <v>8399</v>
      </c>
      <c r="E3608" s="363" t="s">
        <v>21275</v>
      </c>
    </row>
    <row r="3609" spans="1:5" x14ac:dyDescent="0.25">
      <c r="A3609" s="246" t="str">
        <f t="shared" si="56"/>
        <v>96649</v>
      </c>
      <c r="B3609" s="362" t="s">
        <v>4279</v>
      </c>
      <c r="C3609" s="362" t="s">
        <v>18063</v>
      </c>
      <c r="D3609" s="362" t="s">
        <v>8399</v>
      </c>
      <c r="E3609" s="363" t="s">
        <v>15069</v>
      </c>
    </row>
    <row r="3610" spans="1:5" x14ac:dyDescent="0.25">
      <c r="A3610" s="246" t="str">
        <f t="shared" si="56"/>
        <v>96668</v>
      </c>
      <c r="B3610" s="362" t="s">
        <v>4298</v>
      </c>
      <c r="C3610" s="362" t="s">
        <v>18082</v>
      </c>
      <c r="D3610" s="362" t="s">
        <v>8399</v>
      </c>
      <c r="E3610" s="363" t="s">
        <v>31554</v>
      </c>
    </row>
    <row r="3611" spans="1:5" x14ac:dyDescent="0.25">
      <c r="A3611" s="246" t="str">
        <f t="shared" si="56"/>
        <v>96669</v>
      </c>
      <c r="B3611" s="362" t="s">
        <v>4299</v>
      </c>
      <c r="C3611" s="362" t="s">
        <v>18083</v>
      </c>
      <c r="D3611" s="362" t="s">
        <v>8399</v>
      </c>
      <c r="E3611" s="363" t="s">
        <v>12672</v>
      </c>
    </row>
    <row r="3612" spans="1:5" x14ac:dyDescent="0.25">
      <c r="A3612" s="246" t="str">
        <f t="shared" si="56"/>
        <v>96670</v>
      </c>
      <c r="B3612" s="362" t="s">
        <v>4300</v>
      </c>
      <c r="C3612" s="362" t="s">
        <v>18084</v>
      </c>
      <c r="D3612" s="362" t="s">
        <v>8399</v>
      </c>
      <c r="E3612" s="363" t="s">
        <v>10192</v>
      </c>
    </row>
    <row r="3613" spans="1:5" x14ac:dyDescent="0.25">
      <c r="A3613" s="246" t="str">
        <f t="shared" si="56"/>
        <v>96671</v>
      </c>
      <c r="B3613" s="362" t="s">
        <v>4301</v>
      </c>
      <c r="C3613" s="362" t="s">
        <v>18085</v>
      </c>
      <c r="D3613" s="362" t="s">
        <v>8399</v>
      </c>
      <c r="E3613" s="363" t="s">
        <v>20664</v>
      </c>
    </row>
    <row r="3614" spans="1:5" x14ac:dyDescent="0.25">
      <c r="A3614" s="246" t="str">
        <f t="shared" si="56"/>
        <v>96672</v>
      </c>
      <c r="B3614" s="362" t="s">
        <v>4302</v>
      </c>
      <c r="C3614" s="362" t="s">
        <v>18086</v>
      </c>
      <c r="D3614" s="362" t="s">
        <v>8399</v>
      </c>
      <c r="E3614" s="363" t="s">
        <v>20777</v>
      </c>
    </row>
    <row r="3615" spans="1:5" x14ac:dyDescent="0.25">
      <c r="A3615" s="246" t="str">
        <f t="shared" si="56"/>
        <v>96673</v>
      </c>
      <c r="B3615" s="362" t="s">
        <v>4303</v>
      </c>
      <c r="C3615" s="362" t="s">
        <v>18087</v>
      </c>
      <c r="D3615" s="362" t="s">
        <v>8399</v>
      </c>
      <c r="E3615" s="363" t="s">
        <v>31555</v>
      </c>
    </row>
    <row r="3616" spans="1:5" x14ac:dyDescent="0.25">
      <c r="A3616" s="246" t="str">
        <f t="shared" si="56"/>
        <v>96674</v>
      </c>
      <c r="B3616" s="362" t="s">
        <v>4304</v>
      </c>
      <c r="C3616" s="362" t="s">
        <v>18088</v>
      </c>
      <c r="D3616" s="362" t="s">
        <v>8399</v>
      </c>
      <c r="E3616" s="363" t="s">
        <v>31556</v>
      </c>
    </row>
    <row r="3617" spans="1:5" x14ac:dyDescent="0.25">
      <c r="A3617" s="246" t="str">
        <f t="shared" si="56"/>
        <v>96675</v>
      </c>
      <c r="B3617" s="362" t="s">
        <v>4305</v>
      </c>
      <c r="C3617" s="362" t="s">
        <v>18089</v>
      </c>
      <c r="D3617" s="362" t="s">
        <v>8399</v>
      </c>
      <c r="E3617" s="363" t="s">
        <v>31557</v>
      </c>
    </row>
    <row r="3618" spans="1:5" x14ac:dyDescent="0.25">
      <c r="A3618" s="246" t="str">
        <f t="shared" si="56"/>
        <v>96676</v>
      </c>
      <c r="B3618" s="362" t="s">
        <v>4306</v>
      </c>
      <c r="C3618" s="362" t="s">
        <v>18090</v>
      </c>
      <c r="D3618" s="362" t="s">
        <v>8399</v>
      </c>
      <c r="E3618" s="363" t="s">
        <v>8184</v>
      </c>
    </row>
    <row r="3619" spans="1:5" x14ac:dyDescent="0.25">
      <c r="A3619" s="246" t="str">
        <f t="shared" si="56"/>
        <v>96677</v>
      </c>
      <c r="B3619" s="362" t="s">
        <v>4307</v>
      </c>
      <c r="C3619" s="362" t="s">
        <v>18091</v>
      </c>
      <c r="D3619" s="362" t="s">
        <v>8399</v>
      </c>
      <c r="E3619" s="363" t="s">
        <v>14905</v>
      </c>
    </row>
    <row r="3620" spans="1:5" x14ac:dyDescent="0.25">
      <c r="A3620" s="246" t="str">
        <f t="shared" si="56"/>
        <v>96678</v>
      </c>
      <c r="B3620" s="362" t="s">
        <v>4308</v>
      </c>
      <c r="C3620" s="362" t="s">
        <v>18092</v>
      </c>
      <c r="D3620" s="362" t="s">
        <v>8399</v>
      </c>
      <c r="E3620" s="363" t="s">
        <v>31558</v>
      </c>
    </row>
    <row r="3621" spans="1:5" x14ac:dyDescent="0.25">
      <c r="A3621" s="246" t="str">
        <f t="shared" si="56"/>
        <v>96679</v>
      </c>
      <c r="B3621" s="362" t="s">
        <v>4309</v>
      </c>
      <c r="C3621" s="362" t="s">
        <v>18093</v>
      </c>
      <c r="D3621" s="362" t="s">
        <v>8399</v>
      </c>
      <c r="E3621" s="363" t="s">
        <v>21286</v>
      </c>
    </row>
    <row r="3622" spans="1:5" x14ac:dyDescent="0.25">
      <c r="A3622" s="246" t="str">
        <f t="shared" si="56"/>
        <v>96680</v>
      </c>
      <c r="B3622" s="362" t="s">
        <v>4310</v>
      </c>
      <c r="C3622" s="362" t="s">
        <v>18094</v>
      </c>
      <c r="D3622" s="362" t="s">
        <v>8399</v>
      </c>
      <c r="E3622" s="363" t="s">
        <v>31559</v>
      </c>
    </row>
    <row r="3623" spans="1:5" x14ac:dyDescent="0.25">
      <c r="A3623" s="246" t="str">
        <f t="shared" si="56"/>
        <v>96681</v>
      </c>
      <c r="B3623" s="362" t="s">
        <v>4311</v>
      </c>
      <c r="C3623" s="362" t="s">
        <v>18095</v>
      </c>
      <c r="D3623" s="362" t="s">
        <v>8399</v>
      </c>
      <c r="E3623" s="363" t="s">
        <v>31560</v>
      </c>
    </row>
    <row r="3624" spans="1:5" x14ac:dyDescent="0.25">
      <c r="A3624" s="246" t="str">
        <f t="shared" si="56"/>
        <v>96682</v>
      </c>
      <c r="B3624" s="362" t="s">
        <v>4312</v>
      </c>
      <c r="C3624" s="362" t="s">
        <v>18096</v>
      </c>
      <c r="D3624" s="362" t="s">
        <v>8399</v>
      </c>
      <c r="E3624" s="363" t="s">
        <v>31561</v>
      </c>
    </row>
    <row r="3625" spans="1:5" x14ac:dyDescent="0.25">
      <c r="A3625" s="246" t="str">
        <f t="shared" si="56"/>
        <v>96683</v>
      </c>
      <c r="B3625" s="362" t="s">
        <v>4313</v>
      </c>
      <c r="C3625" s="362" t="s">
        <v>18097</v>
      </c>
      <c r="D3625" s="362" t="s">
        <v>8399</v>
      </c>
      <c r="E3625" s="363" t="s">
        <v>31562</v>
      </c>
    </row>
    <row r="3626" spans="1:5" x14ac:dyDescent="0.25">
      <c r="A3626" s="246" t="str">
        <f t="shared" si="56"/>
        <v>96718</v>
      </c>
      <c r="B3626" s="362" t="s">
        <v>4348</v>
      </c>
      <c r="C3626" s="362" t="s">
        <v>10618</v>
      </c>
      <c r="D3626" s="362" t="s">
        <v>8399</v>
      </c>
      <c r="E3626" s="363" t="s">
        <v>8179</v>
      </c>
    </row>
    <row r="3627" spans="1:5" x14ac:dyDescent="0.25">
      <c r="A3627" s="246" t="str">
        <f t="shared" si="56"/>
        <v>96719</v>
      </c>
      <c r="B3627" s="362" t="s">
        <v>4349</v>
      </c>
      <c r="C3627" s="362" t="s">
        <v>10620</v>
      </c>
      <c r="D3627" s="362" t="s">
        <v>8399</v>
      </c>
      <c r="E3627" s="363" t="s">
        <v>12632</v>
      </c>
    </row>
    <row r="3628" spans="1:5" x14ac:dyDescent="0.25">
      <c r="A3628" s="246" t="str">
        <f t="shared" si="56"/>
        <v>96720</v>
      </c>
      <c r="B3628" s="362" t="s">
        <v>4350</v>
      </c>
      <c r="C3628" s="362" t="s">
        <v>10621</v>
      </c>
      <c r="D3628" s="362" t="s">
        <v>8399</v>
      </c>
      <c r="E3628" s="363" t="s">
        <v>31563</v>
      </c>
    </row>
    <row r="3629" spans="1:5" x14ac:dyDescent="0.25">
      <c r="A3629" s="246" t="str">
        <f t="shared" si="56"/>
        <v>96721</v>
      </c>
      <c r="B3629" s="362" t="s">
        <v>4351</v>
      </c>
      <c r="C3629" s="362" t="s">
        <v>10622</v>
      </c>
      <c r="D3629" s="362" t="s">
        <v>8399</v>
      </c>
      <c r="E3629" s="363" t="s">
        <v>9257</v>
      </c>
    </row>
    <row r="3630" spans="1:5" x14ac:dyDescent="0.25">
      <c r="A3630" s="246" t="str">
        <f t="shared" si="56"/>
        <v>96722</v>
      </c>
      <c r="B3630" s="362" t="s">
        <v>4352</v>
      </c>
      <c r="C3630" s="362" t="s">
        <v>10623</v>
      </c>
      <c r="D3630" s="362" t="s">
        <v>8399</v>
      </c>
      <c r="E3630" s="363" t="s">
        <v>22614</v>
      </c>
    </row>
    <row r="3631" spans="1:5" x14ac:dyDescent="0.25">
      <c r="A3631" s="246" t="str">
        <f t="shared" si="56"/>
        <v>96723</v>
      </c>
      <c r="B3631" s="362" t="s">
        <v>4353</v>
      </c>
      <c r="C3631" s="362" t="s">
        <v>10624</v>
      </c>
      <c r="D3631" s="362" t="s">
        <v>8399</v>
      </c>
      <c r="E3631" s="363" t="s">
        <v>19949</v>
      </c>
    </row>
    <row r="3632" spans="1:5" x14ac:dyDescent="0.25">
      <c r="A3632" s="246" t="str">
        <f t="shared" si="56"/>
        <v>96724</v>
      </c>
      <c r="B3632" s="362" t="s">
        <v>4354</v>
      </c>
      <c r="C3632" s="362" t="s">
        <v>10625</v>
      </c>
      <c r="D3632" s="362" t="s">
        <v>8399</v>
      </c>
      <c r="E3632" s="363" t="s">
        <v>18539</v>
      </c>
    </row>
    <row r="3633" spans="1:5" x14ac:dyDescent="0.25">
      <c r="A3633" s="246" t="str">
        <f t="shared" si="56"/>
        <v>96725</v>
      </c>
      <c r="B3633" s="362" t="s">
        <v>4355</v>
      </c>
      <c r="C3633" s="362" t="s">
        <v>10626</v>
      </c>
      <c r="D3633" s="362" t="s">
        <v>8399</v>
      </c>
      <c r="E3633" s="363" t="s">
        <v>31564</v>
      </c>
    </row>
    <row r="3634" spans="1:5" x14ac:dyDescent="0.25">
      <c r="A3634" s="246" t="str">
        <f t="shared" si="56"/>
        <v>96726</v>
      </c>
      <c r="B3634" s="362" t="s">
        <v>4356</v>
      </c>
      <c r="C3634" s="362" t="s">
        <v>10627</v>
      </c>
      <c r="D3634" s="362" t="s">
        <v>8399</v>
      </c>
      <c r="E3634" s="363" t="s">
        <v>31565</v>
      </c>
    </row>
    <row r="3635" spans="1:5" x14ac:dyDescent="0.25">
      <c r="A3635" s="246" t="str">
        <f t="shared" si="56"/>
        <v>96727</v>
      </c>
      <c r="B3635" s="362" t="s">
        <v>4357</v>
      </c>
      <c r="C3635" s="362" t="s">
        <v>10628</v>
      </c>
      <c r="D3635" s="362" t="s">
        <v>8399</v>
      </c>
      <c r="E3635" s="363" t="s">
        <v>15478</v>
      </c>
    </row>
    <row r="3636" spans="1:5" x14ac:dyDescent="0.25">
      <c r="A3636" s="246" t="str">
        <f t="shared" si="56"/>
        <v>96728</v>
      </c>
      <c r="B3636" s="362" t="s">
        <v>4358</v>
      </c>
      <c r="C3636" s="362" t="s">
        <v>10629</v>
      </c>
      <c r="D3636" s="362" t="s">
        <v>8399</v>
      </c>
      <c r="E3636" s="363" t="s">
        <v>12660</v>
      </c>
    </row>
    <row r="3637" spans="1:5" x14ac:dyDescent="0.25">
      <c r="A3637" s="246" t="str">
        <f t="shared" si="56"/>
        <v>96729</v>
      </c>
      <c r="B3637" s="362" t="s">
        <v>4359</v>
      </c>
      <c r="C3637" s="362" t="s">
        <v>10630</v>
      </c>
      <c r="D3637" s="362" t="s">
        <v>8399</v>
      </c>
      <c r="E3637" s="363" t="s">
        <v>12635</v>
      </c>
    </row>
    <row r="3638" spans="1:5" x14ac:dyDescent="0.25">
      <c r="A3638" s="246" t="str">
        <f t="shared" si="56"/>
        <v>96730</v>
      </c>
      <c r="B3638" s="362" t="s">
        <v>4360</v>
      </c>
      <c r="C3638" s="362" t="s">
        <v>10631</v>
      </c>
      <c r="D3638" s="362" t="s">
        <v>8399</v>
      </c>
      <c r="E3638" s="363" t="s">
        <v>31566</v>
      </c>
    </row>
    <row r="3639" spans="1:5" x14ac:dyDescent="0.25">
      <c r="A3639" s="246" t="str">
        <f t="shared" si="56"/>
        <v>96731</v>
      </c>
      <c r="B3639" s="362" t="s">
        <v>4361</v>
      </c>
      <c r="C3639" s="362" t="s">
        <v>10632</v>
      </c>
      <c r="D3639" s="362" t="s">
        <v>8399</v>
      </c>
      <c r="E3639" s="363" t="s">
        <v>15059</v>
      </c>
    </row>
    <row r="3640" spans="1:5" x14ac:dyDescent="0.25">
      <c r="A3640" s="246" t="str">
        <f t="shared" si="56"/>
        <v>96732</v>
      </c>
      <c r="B3640" s="362" t="s">
        <v>4362</v>
      </c>
      <c r="C3640" s="362" t="s">
        <v>10633</v>
      </c>
      <c r="D3640" s="362" t="s">
        <v>8399</v>
      </c>
      <c r="E3640" s="363" t="s">
        <v>29624</v>
      </c>
    </row>
    <row r="3641" spans="1:5" x14ac:dyDescent="0.25">
      <c r="A3641" s="246" t="str">
        <f t="shared" si="56"/>
        <v>96733</v>
      </c>
      <c r="B3641" s="362" t="s">
        <v>4363</v>
      </c>
      <c r="C3641" s="362" t="s">
        <v>10634</v>
      </c>
      <c r="D3641" s="362" t="s">
        <v>8399</v>
      </c>
      <c r="E3641" s="363" t="s">
        <v>31567</v>
      </c>
    </row>
    <row r="3642" spans="1:5" x14ac:dyDescent="0.25">
      <c r="A3642" s="246" t="str">
        <f t="shared" si="56"/>
        <v>96734</v>
      </c>
      <c r="B3642" s="362" t="s">
        <v>4364</v>
      </c>
      <c r="C3642" s="362" t="s">
        <v>10635</v>
      </c>
      <c r="D3642" s="362" t="s">
        <v>8399</v>
      </c>
      <c r="E3642" s="363" t="s">
        <v>31568</v>
      </c>
    </row>
    <row r="3643" spans="1:5" x14ac:dyDescent="0.25">
      <c r="A3643" s="246" t="str">
        <f t="shared" si="56"/>
        <v>96735</v>
      </c>
      <c r="B3643" s="362" t="s">
        <v>4365</v>
      </c>
      <c r="C3643" s="362" t="s">
        <v>10636</v>
      </c>
      <c r="D3643" s="362" t="s">
        <v>8399</v>
      </c>
      <c r="E3643" s="363" t="s">
        <v>31102</v>
      </c>
    </row>
    <row r="3644" spans="1:5" x14ac:dyDescent="0.25">
      <c r="A3644" s="246" t="str">
        <f t="shared" si="56"/>
        <v>96798</v>
      </c>
      <c r="B3644" s="362" t="s">
        <v>4396</v>
      </c>
      <c r="C3644" s="362" t="s">
        <v>20679</v>
      </c>
      <c r="D3644" s="362" t="s">
        <v>8399</v>
      </c>
      <c r="E3644" s="363" t="s">
        <v>13376</v>
      </c>
    </row>
    <row r="3645" spans="1:5" x14ac:dyDescent="0.25">
      <c r="A3645" s="246" t="str">
        <f t="shared" si="56"/>
        <v>96799</v>
      </c>
      <c r="B3645" s="362" t="s">
        <v>4397</v>
      </c>
      <c r="C3645" s="362" t="s">
        <v>20680</v>
      </c>
      <c r="D3645" s="362" t="s">
        <v>8399</v>
      </c>
      <c r="E3645" s="363" t="s">
        <v>16510</v>
      </c>
    </row>
    <row r="3646" spans="1:5" x14ac:dyDescent="0.25">
      <c r="A3646" s="246" t="str">
        <f t="shared" si="56"/>
        <v>96800</v>
      </c>
      <c r="B3646" s="362" t="s">
        <v>4398</v>
      </c>
      <c r="C3646" s="362" t="s">
        <v>20681</v>
      </c>
      <c r="D3646" s="362" t="s">
        <v>8399</v>
      </c>
      <c r="E3646" s="363" t="s">
        <v>8000</v>
      </c>
    </row>
    <row r="3647" spans="1:5" x14ac:dyDescent="0.25">
      <c r="A3647" s="246" t="str">
        <f t="shared" si="56"/>
        <v>96801</v>
      </c>
      <c r="B3647" s="362" t="s">
        <v>4399</v>
      </c>
      <c r="C3647" s="362" t="s">
        <v>20682</v>
      </c>
      <c r="D3647" s="362" t="s">
        <v>8399</v>
      </c>
      <c r="E3647" s="363" t="s">
        <v>21155</v>
      </c>
    </row>
    <row r="3648" spans="1:5" x14ac:dyDescent="0.25">
      <c r="A3648" s="246" t="str">
        <f t="shared" si="56"/>
        <v>97327</v>
      </c>
      <c r="B3648" s="362" t="s">
        <v>4589</v>
      </c>
      <c r="C3648" s="362" t="s">
        <v>10640</v>
      </c>
      <c r="D3648" s="362" t="s">
        <v>8399</v>
      </c>
      <c r="E3648" s="363" t="s">
        <v>23943</v>
      </c>
    </row>
    <row r="3649" spans="1:5" x14ac:dyDescent="0.25">
      <c r="A3649" s="246" t="str">
        <f t="shared" si="56"/>
        <v>97328</v>
      </c>
      <c r="B3649" s="362" t="s">
        <v>4590</v>
      </c>
      <c r="C3649" s="362" t="s">
        <v>10641</v>
      </c>
      <c r="D3649" s="362" t="s">
        <v>8399</v>
      </c>
      <c r="E3649" s="363" t="s">
        <v>16643</v>
      </c>
    </row>
    <row r="3650" spans="1:5" x14ac:dyDescent="0.25">
      <c r="A3650" s="246" t="str">
        <f t="shared" si="56"/>
        <v>97329</v>
      </c>
      <c r="B3650" s="362" t="s">
        <v>4591</v>
      </c>
      <c r="C3650" s="362" t="s">
        <v>10642</v>
      </c>
      <c r="D3650" s="362" t="s">
        <v>8399</v>
      </c>
      <c r="E3650" s="363" t="s">
        <v>15098</v>
      </c>
    </row>
    <row r="3651" spans="1:5" x14ac:dyDescent="0.25">
      <c r="A3651" s="246" t="str">
        <f t="shared" ref="A3651:A3714" si="57">B3651</f>
        <v>97330</v>
      </c>
      <c r="B3651" s="362" t="s">
        <v>4592</v>
      </c>
      <c r="C3651" s="362" t="s">
        <v>10643</v>
      </c>
      <c r="D3651" s="362" t="s">
        <v>8399</v>
      </c>
      <c r="E3651" s="363" t="s">
        <v>18539</v>
      </c>
    </row>
    <row r="3652" spans="1:5" x14ac:dyDescent="0.25">
      <c r="A3652" s="246" t="str">
        <f t="shared" si="57"/>
        <v>97331</v>
      </c>
      <c r="B3652" s="362" t="s">
        <v>4593</v>
      </c>
      <c r="C3652" s="362" t="s">
        <v>10644</v>
      </c>
      <c r="D3652" s="362" t="s">
        <v>8399</v>
      </c>
      <c r="E3652" s="363" t="s">
        <v>10587</v>
      </c>
    </row>
    <row r="3653" spans="1:5" x14ac:dyDescent="0.25">
      <c r="A3653" s="246" t="str">
        <f t="shared" si="57"/>
        <v>97332</v>
      </c>
      <c r="B3653" s="362" t="s">
        <v>4594</v>
      </c>
      <c r="C3653" s="362" t="s">
        <v>10645</v>
      </c>
      <c r="D3653" s="362" t="s">
        <v>8399</v>
      </c>
      <c r="E3653" s="363" t="s">
        <v>21904</v>
      </c>
    </row>
    <row r="3654" spans="1:5" x14ac:dyDescent="0.25">
      <c r="A3654" s="246" t="str">
        <f t="shared" si="57"/>
        <v>97333</v>
      </c>
      <c r="B3654" s="362" t="s">
        <v>4595</v>
      </c>
      <c r="C3654" s="362" t="s">
        <v>10646</v>
      </c>
      <c r="D3654" s="362" t="s">
        <v>8399</v>
      </c>
      <c r="E3654" s="363" t="s">
        <v>17860</v>
      </c>
    </row>
    <row r="3655" spans="1:5" x14ac:dyDescent="0.25">
      <c r="A3655" s="246" t="str">
        <f t="shared" si="57"/>
        <v>97334</v>
      </c>
      <c r="B3655" s="362" t="s">
        <v>4596</v>
      </c>
      <c r="C3655" s="362" t="s">
        <v>10647</v>
      </c>
      <c r="D3655" s="362" t="s">
        <v>8399</v>
      </c>
      <c r="E3655" s="363" t="s">
        <v>31569</v>
      </c>
    </row>
    <row r="3656" spans="1:5" x14ac:dyDescent="0.25">
      <c r="A3656" s="246" t="str">
        <f t="shared" si="57"/>
        <v>97335</v>
      </c>
      <c r="B3656" s="362" t="s">
        <v>4597</v>
      </c>
      <c r="C3656" s="362" t="s">
        <v>18164</v>
      </c>
      <c r="D3656" s="362" t="s">
        <v>8399</v>
      </c>
      <c r="E3656" s="363" t="s">
        <v>30161</v>
      </c>
    </row>
    <row r="3657" spans="1:5" x14ac:dyDescent="0.25">
      <c r="A3657" s="246" t="str">
        <f t="shared" si="57"/>
        <v>97336</v>
      </c>
      <c r="B3657" s="362" t="s">
        <v>4598</v>
      </c>
      <c r="C3657" s="362" t="s">
        <v>18165</v>
      </c>
      <c r="D3657" s="362" t="s">
        <v>8399</v>
      </c>
      <c r="E3657" s="363" t="s">
        <v>31570</v>
      </c>
    </row>
    <row r="3658" spans="1:5" x14ac:dyDescent="0.25">
      <c r="A3658" s="246" t="str">
        <f t="shared" si="57"/>
        <v>97337</v>
      </c>
      <c r="B3658" s="362" t="s">
        <v>4599</v>
      </c>
      <c r="C3658" s="362" t="s">
        <v>18166</v>
      </c>
      <c r="D3658" s="362" t="s">
        <v>8399</v>
      </c>
      <c r="E3658" s="363" t="s">
        <v>28133</v>
      </c>
    </row>
    <row r="3659" spans="1:5" x14ac:dyDescent="0.25">
      <c r="A3659" s="246" t="str">
        <f t="shared" si="57"/>
        <v>97338</v>
      </c>
      <c r="B3659" s="362" t="s">
        <v>4600</v>
      </c>
      <c r="C3659" s="362" t="s">
        <v>18167</v>
      </c>
      <c r="D3659" s="362" t="s">
        <v>8399</v>
      </c>
      <c r="E3659" s="363" t="s">
        <v>31571</v>
      </c>
    </row>
    <row r="3660" spans="1:5" x14ac:dyDescent="0.25">
      <c r="A3660" s="246" t="str">
        <f t="shared" si="57"/>
        <v>97339</v>
      </c>
      <c r="B3660" s="362" t="s">
        <v>4601</v>
      </c>
      <c r="C3660" s="362" t="s">
        <v>18168</v>
      </c>
      <c r="D3660" s="362" t="s">
        <v>8399</v>
      </c>
      <c r="E3660" s="363" t="s">
        <v>31505</v>
      </c>
    </row>
    <row r="3661" spans="1:5" x14ac:dyDescent="0.25">
      <c r="A3661" s="246" t="str">
        <f t="shared" si="57"/>
        <v>97340</v>
      </c>
      <c r="B3661" s="362" t="s">
        <v>4602</v>
      </c>
      <c r="C3661" s="362" t="s">
        <v>18169</v>
      </c>
      <c r="D3661" s="362" t="s">
        <v>8399</v>
      </c>
      <c r="E3661" s="363" t="s">
        <v>31572</v>
      </c>
    </row>
    <row r="3662" spans="1:5" x14ac:dyDescent="0.25">
      <c r="A3662" s="246" t="str">
        <f t="shared" si="57"/>
        <v>97347</v>
      </c>
      <c r="B3662" s="362" t="s">
        <v>4603</v>
      </c>
      <c r="C3662" s="362" t="s">
        <v>10648</v>
      </c>
      <c r="D3662" s="362" t="s">
        <v>8399</v>
      </c>
      <c r="E3662" s="363" t="s">
        <v>31573</v>
      </c>
    </row>
    <row r="3663" spans="1:5" x14ac:dyDescent="0.25">
      <c r="A3663" s="246" t="str">
        <f t="shared" si="57"/>
        <v>97348</v>
      </c>
      <c r="B3663" s="362" t="s">
        <v>4604</v>
      </c>
      <c r="C3663" s="362" t="s">
        <v>10649</v>
      </c>
      <c r="D3663" s="362" t="s">
        <v>8399</v>
      </c>
      <c r="E3663" s="363" t="s">
        <v>21250</v>
      </c>
    </row>
    <row r="3664" spans="1:5" x14ac:dyDescent="0.25">
      <c r="A3664" s="246" t="str">
        <f t="shared" si="57"/>
        <v>97349</v>
      </c>
      <c r="B3664" s="362" t="s">
        <v>4605</v>
      </c>
      <c r="C3664" s="362" t="s">
        <v>10650</v>
      </c>
      <c r="D3664" s="362" t="s">
        <v>8399</v>
      </c>
      <c r="E3664" s="363" t="s">
        <v>31574</v>
      </c>
    </row>
    <row r="3665" spans="1:5" x14ac:dyDescent="0.25">
      <c r="A3665" s="246" t="str">
        <f t="shared" si="57"/>
        <v>97350</v>
      </c>
      <c r="B3665" s="362" t="s">
        <v>4606</v>
      </c>
      <c r="C3665" s="362" t="s">
        <v>10651</v>
      </c>
      <c r="D3665" s="362" t="s">
        <v>8399</v>
      </c>
      <c r="E3665" s="363" t="s">
        <v>31575</v>
      </c>
    </row>
    <row r="3666" spans="1:5" x14ac:dyDescent="0.25">
      <c r="A3666" s="246" t="str">
        <f t="shared" si="57"/>
        <v>97351</v>
      </c>
      <c r="B3666" s="362" t="s">
        <v>4607</v>
      </c>
      <c r="C3666" s="362" t="s">
        <v>10652</v>
      </c>
      <c r="D3666" s="362" t="s">
        <v>8399</v>
      </c>
      <c r="E3666" s="363" t="s">
        <v>31576</v>
      </c>
    </row>
    <row r="3667" spans="1:5" x14ac:dyDescent="0.25">
      <c r="A3667" s="246" t="str">
        <f t="shared" si="57"/>
        <v>97352</v>
      </c>
      <c r="B3667" s="362" t="s">
        <v>4608</v>
      </c>
      <c r="C3667" s="362" t="s">
        <v>10653</v>
      </c>
      <c r="D3667" s="362" t="s">
        <v>8399</v>
      </c>
      <c r="E3667" s="363" t="s">
        <v>31577</v>
      </c>
    </row>
    <row r="3668" spans="1:5" x14ac:dyDescent="0.25">
      <c r="A3668" s="246" t="str">
        <f t="shared" si="57"/>
        <v>97353</v>
      </c>
      <c r="B3668" s="362" t="s">
        <v>4609</v>
      </c>
      <c r="C3668" s="362" t="s">
        <v>10654</v>
      </c>
      <c r="D3668" s="362" t="s">
        <v>8399</v>
      </c>
      <c r="E3668" s="363" t="s">
        <v>15528</v>
      </c>
    </row>
    <row r="3669" spans="1:5" x14ac:dyDescent="0.25">
      <c r="A3669" s="246" t="str">
        <f t="shared" si="57"/>
        <v>97354</v>
      </c>
      <c r="B3669" s="362" t="s">
        <v>4610</v>
      </c>
      <c r="C3669" s="362" t="s">
        <v>10655</v>
      </c>
      <c r="D3669" s="362" t="s">
        <v>8399</v>
      </c>
      <c r="E3669" s="363" t="s">
        <v>22115</v>
      </c>
    </row>
    <row r="3670" spans="1:5" x14ac:dyDescent="0.25">
      <c r="A3670" s="246" t="str">
        <f t="shared" si="57"/>
        <v>97355</v>
      </c>
      <c r="B3670" s="362" t="s">
        <v>4611</v>
      </c>
      <c r="C3670" s="362" t="s">
        <v>10656</v>
      </c>
      <c r="D3670" s="362" t="s">
        <v>8399</v>
      </c>
      <c r="E3670" s="363" t="s">
        <v>31578</v>
      </c>
    </row>
    <row r="3671" spans="1:5" x14ac:dyDescent="0.25">
      <c r="A3671" s="246" t="str">
        <f t="shared" si="57"/>
        <v>97356</v>
      </c>
      <c r="B3671" s="362" t="s">
        <v>4612</v>
      </c>
      <c r="C3671" s="362" t="s">
        <v>10657</v>
      </c>
      <c r="D3671" s="362" t="s">
        <v>8399</v>
      </c>
      <c r="E3671" s="363" t="s">
        <v>31579</v>
      </c>
    </row>
    <row r="3672" spans="1:5" x14ac:dyDescent="0.25">
      <c r="A3672" s="246" t="str">
        <f t="shared" si="57"/>
        <v>97357</v>
      </c>
      <c r="B3672" s="362" t="s">
        <v>4613</v>
      </c>
      <c r="C3672" s="362" t="s">
        <v>10658</v>
      </c>
      <c r="D3672" s="362" t="s">
        <v>8399</v>
      </c>
      <c r="E3672" s="363" t="s">
        <v>31580</v>
      </c>
    </row>
    <row r="3673" spans="1:5" x14ac:dyDescent="0.25">
      <c r="A3673" s="246" t="str">
        <f t="shared" si="57"/>
        <v>97358</v>
      </c>
      <c r="B3673" s="362" t="s">
        <v>4614</v>
      </c>
      <c r="C3673" s="362" t="s">
        <v>10659</v>
      </c>
      <c r="D3673" s="362" t="s">
        <v>8399</v>
      </c>
      <c r="E3673" s="363" t="s">
        <v>31581</v>
      </c>
    </row>
    <row r="3674" spans="1:5" x14ac:dyDescent="0.25">
      <c r="A3674" s="246" t="str">
        <f t="shared" si="57"/>
        <v>97498</v>
      </c>
      <c r="B3674" s="362" t="s">
        <v>4680</v>
      </c>
      <c r="C3674" s="362" t="s">
        <v>10660</v>
      </c>
      <c r="D3674" s="362" t="s">
        <v>8399</v>
      </c>
      <c r="E3674" s="363" t="s">
        <v>20279</v>
      </c>
    </row>
    <row r="3675" spans="1:5" x14ac:dyDescent="0.25">
      <c r="A3675" s="246" t="str">
        <f t="shared" si="57"/>
        <v>97535</v>
      </c>
      <c r="B3675" s="362" t="s">
        <v>4711</v>
      </c>
      <c r="C3675" s="362" t="s">
        <v>10661</v>
      </c>
      <c r="D3675" s="362" t="s">
        <v>8399</v>
      </c>
      <c r="E3675" s="363" t="s">
        <v>25614</v>
      </c>
    </row>
    <row r="3676" spans="1:5" x14ac:dyDescent="0.25">
      <c r="A3676" s="246" t="str">
        <f t="shared" si="57"/>
        <v>97536</v>
      </c>
      <c r="B3676" s="362" t="s">
        <v>4712</v>
      </c>
      <c r="C3676" s="362" t="s">
        <v>10662</v>
      </c>
      <c r="D3676" s="362" t="s">
        <v>8399</v>
      </c>
      <c r="E3676" s="363" t="s">
        <v>26246</v>
      </c>
    </row>
    <row r="3677" spans="1:5" x14ac:dyDescent="0.25">
      <c r="A3677" s="246" t="str">
        <f t="shared" si="57"/>
        <v>100788</v>
      </c>
      <c r="B3677" s="362" t="s">
        <v>5830</v>
      </c>
      <c r="C3677" s="362" t="s">
        <v>10663</v>
      </c>
      <c r="D3677" s="362" t="s">
        <v>8471</v>
      </c>
      <c r="E3677" s="363" t="s">
        <v>31582</v>
      </c>
    </row>
    <row r="3678" spans="1:5" x14ac:dyDescent="0.25">
      <c r="A3678" s="246" t="str">
        <f t="shared" si="57"/>
        <v>100791</v>
      </c>
      <c r="B3678" s="362" t="s">
        <v>5831</v>
      </c>
      <c r="C3678" s="362" t="s">
        <v>10664</v>
      </c>
      <c r="D3678" s="362" t="s">
        <v>8399</v>
      </c>
      <c r="E3678" s="363" t="s">
        <v>8065</v>
      </c>
    </row>
    <row r="3679" spans="1:5" x14ac:dyDescent="0.25">
      <c r="A3679" s="246" t="str">
        <f t="shared" si="57"/>
        <v>100792</v>
      </c>
      <c r="B3679" s="362" t="s">
        <v>5832</v>
      </c>
      <c r="C3679" s="362" t="s">
        <v>10665</v>
      </c>
      <c r="D3679" s="362" t="s">
        <v>8399</v>
      </c>
      <c r="E3679" s="363" t="s">
        <v>31583</v>
      </c>
    </row>
    <row r="3680" spans="1:5" x14ac:dyDescent="0.25">
      <c r="A3680" s="246" t="str">
        <f t="shared" si="57"/>
        <v>100793</v>
      </c>
      <c r="B3680" s="362" t="s">
        <v>5833</v>
      </c>
      <c r="C3680" s="362" t="s">
        <v>10666</v>
      </c>
      <c r="D3680" s="362" t="s">
        <v>8399</v>
      </c>
      <c r="E3680" s="363" t="s">
        <v>17726</v>
      </c>
    </row>
    <row r="3681" spans="1:5" x14ac:dyDescent="0.25">
      <c r="A3681" s="246" t="str">
        <f t="shared" si="57"/>
        <v>100794</v>
      </c>
      <c r="B3681" s="362" t="s">
        <v>5834</v>
      </c>
      <c r="C3681" s="362" t="s">
        <v>10667</v>
      </c>
      <c r="D3681" s="362" t="s">
        <v>8399</v>
      </c>
      <c r="E3681" s="363" t="s">
        <v>17633</v>
      </c>
    </row>
    <row r="3682" spans="1:5" x14ac:dyDescent="0.25">
      <c r="A3682" s="246" t="str">
        <f t="shared" si="57"/>
        <v>100799</v>
      </c>
      <c r="B3682" s="362" t="s">
        <v>13134</v>
      </c>
      <c r="C3682" s="362" t="s">
        <v>13135</v>
      </c>
      <c r="D3682" s="362" t="s">
        <v>8399</v>
      </c>
      <c r="E3682" s="363" t="s">
        <v>18289</v>
      </c>
    </row>
    <row r="3683" spans="1:5" x14ac:dyDescent="0.25">
      <c r="A3683" s="246" t="str">
        <f t="shared" si="57"/>
        <v>100800</v>
      </c>
      <c r="B3683" s="362" t="s">
        <v>13136</v>
      </c>
      <c r="C3683" s="362" t="s">
        <v>13137</v>
      </c>
      <c r="D3683" s="362" t="s">
        <v>8399</v>
      </c>
      <c r="E3683" s="363" t="s">
        <v>20864</v>
      </c>
    </row>
    <row r="3684" spans="1:5" x14ac:dyDescent="0.25">
      <c r="A3684" s="246" t="str">
        <f t="shared" si="57"/>
        <v>100801</v>
      </c>
      <c r="B3684" s="362" t="s">
        <v>13138</v>
      </c>
      <c r="C3684" s="362" t="s">
        <v>13139</v>
      </c>
      <c r="D3684" s="362" t="s">
        <v>8399</v>
      </c>
      <c r="E3684" s="363" t="s">
        <v>15019</v>
      </c>
    </row>
    <row r="3685" spans="1:5" x14ac:dyDescent="0.25">
      <c r="A3685" s="246" t="str">
        <f t="shared" si="57"/>
        <v>100802</v>
      </c>
      <c r="B3685" s="362" t="s">
        <v>13140</v>
      </c>
      <c r="C3685" s="362" t="s">
        <v>13141</v>
      </c>
      <c r="D3685" s="362" t="s">
        <v>8399</v>
      </c>
      <c r="E3685" s="363" t="s">
        <v>21439</v>
      </c>
    </row>
    <row r="3686" spans="1:5" x14ac:dyDescent="0.25">
      <c r="A3686" s="246" t="str">
        <f t="shared" si="57"/>
        <v>100803</v>
      </c>
      <c r="B3686" s="362" t="s">
        <v>5835</v>
      </c>
      <c r="C3686" s="362" t="s">
        <v>10668</v>
      </c>
      <c r="D3686" s="362" t="s">
        <v>8399</v>
      </c>
      <c r="E3686" s="363" t="s">
        <v>19892</v>
      </c>
    </row>
    <row r="3687" spans="1:5" x14ac:dyDescent="0.25">
      <c r="A3687" s="246" t="str">
        <f t="shared" si="57"/>
        <v>100804</v>
      </c>
      <c r="B3687" s="362" t="s">
        <v>5836</v>
      </c>
      <c r="C3687" s="362" t="s">
        <v>10669</v>
      </c>
      <c r="D3687" s="362" t="s">
        <v>8399</v>
      </c>
      <c r="E3687" s="363" t="s">
        <v>16233</v>
      </c>
    </row>
    <row r="3688" spans="1:5" x14ac:dyDescent="0.25">
      <c r="A3688" s="246" t="str">
        <f t="shared" si="57"/>
        <v>100805</v>
      </c>
      <c r="B3688" s="362" t="s">
        <v>5837</v>
      </c>
      <c r="C3688" s="362" t="s">
        <v>10670</v>
      </c>
      <c r="D3688" s="362" t="s">
        <v>8399</v>
      </c>
      <c r="E3688" s="363" t="s">
        <v>29711</v>
      </c>
    </row>
    <row r="3689" spans="1:5" x14ac:dyDescent="0.25">
      <c r="A3689" s="246" t="str">
        <f t="shared" si="57"/>
        <v>100806</v>
      </c>
      <c r="B3689" s="362" t="s">
        <v>5838</v>
      </c>
      <c r="C3689" s="362" t="s">
        <v>10671</v>
      </c>
      <c r="D3689" s="362" t="s">
        <v>8399</v>
      </c>
      <c r="E3689" s="363" t="s">
        <v>31584</v>
      </c>
    </row>
    <row r="3690" spans="1:5" x14ac:dyDescent="0.25">
      <c r="A3690" s="246" t="str">
        <f t="shared" si="57"/>
        <v>100807</v>
      </c>
      <c r="B3690" s="362" t="s">
        <v>13142</v>
      </c>
      <c r="C3690" s="362" t="s">
        <v>13143</v>
      </c>
      <c r="D3690" s="362" t="s">
        <v>8399</v>
      </c>
      <c r="E3690" s="363" t="s">
        <v>31585</v>
      </c>
    </row>
    <row r="3691" spans="1:5" x14ac:dyDescent="0.25">
      <c r="A3691" s="246" t="str">
        <f t="shared" si="57"/>
        <v>100808</v>
      </c>
      <c r="B3691" s="362" t="s">
        <v>13144</v>
      </c>
      <c r="C3691" s="362" t="s">
        <v>13145</v>
      </c>
      <c r="D3691" s="362" t="s">
        <v>8399</v>
      </c>
      <c r="E3691" s="363" t="s">
        <v>22811</v>
      </c>
    </row>
    <row r="3692" spans="1:5" x14ac:dyDescent="0.25">
      <c r="A3692" s="246" t="str">
        <f t="shared" si="57"/>
        <v>100809</v>
      </c>
      <c r="B3692" s="362" t="s">
        <v>13146</v>
      </c>
      <c r="C3692" s="362" t="s">
        <v>13147</v>
      </c>
      <c r="D3692" s="362" t="s">
        <v>8399</v>
      </c>
      <c r="E3692" s="363" t="s">
        <v>15479</v>
      </c>
    </row>
    <row r="3693" spans="1:5" x14ac:dyDescent="0.25">
      <c r="A3693" s="246" t="str">
        <f t="shared" si="57"/>
        <v>100810</v>
      </c>
      <c r="B3693" s="362" t="s">
        <v>13148</v>
      </c>
      <c r="C3693" s="362" t="s">
        <v>13149</v>
      </c>
      <c r="D3693" s="362" t="s">
        <v>8399</v>
      </c>
      <c r="E3693" s="363" t="s">
        <v>19946</v>
      </c>
    </row>
    <row r="3694" spans="1:5" x14ac:dyDescent="0.25">
      <c r="A3694" s="246" t="str">
        <f t="shared" si="57"/>
        <v>101918</v>
      </c>
      <c r="B3694" s="362" t="s">
        <v>7576</v>
      </c>
      <c r="C3694" s="362" t="s">
        <v>10672</v>
      </c>
      <c r="D3694" s="362" t="s">
        <v>8399</v>
      </c>
      <c r="E3694" s="363" t="s">
        <v>31586</v>
      </c>
    </row>
    <row r="3695" spans="1:5" x14ac:dyDescent="0.25">
      <c r="A3695" s="246" t="str">
        <f t="shared" si="57"/>
        <v>101919</v>
      </c>
      <c r="B3695" s="362" t="s">
        <v>7577</v>
      </c>
      <c r="C3695" s="362" t="s">
        <v>10673</v>
      </c>
      <c r="D3695" s="362" t="s">
        <v>8471</v>
      </c>
      <c r="E3695" s="363" t="s">
        <v>31587</v>
      </c>
    </row>
    <row r="3696" spans="1:5" x14ac:dyDescent="0.25">
      <c r="A3696" s="246" t="str">
        <f t="shared" si="57"/>
        <v>101920</v>
      </c>
      <c r="B3696" s="362" t="s">
        <v>7578</v>
      </c>
      <c r="C3696" s="362" t="s">
        <v>10674</v>
      </c>
      <c r="D3696" s="362" t="s">
        <v>8471</v>
      </c>
      <c r="E3696" s="363" t="s">
        <v>31588</v>
      </c>
    </row>
    <row r="3697" spans="1:5" x14ac:dyDescent="0.25">
      <c r="A3697" s="246" t="str">
        <f t="shared" si="57"/>
        <v>101921</v>
      </c>
      <c r="B3697" s="362" t="s">
        <v>7579</v>
      </c>
      <c r="C3697" s="362" t="s">
        <v>10675</v>
      </c>
      <c r="D3697" s="362" t="s">
        <v>8471</v>
      </c>
      <c r="E3697" s="363" t="s">
        <v>31589</v>
      </c>
    </row>
    <row r="3698" spans="1:5" x14ac:dyDescent="0.25">
      <c r="A3698" s="246" t="str">
        <f t="shared" si="57"/>
        <v>101922</v>
      </c>
      <c r="B3698" s="362" t="s">
        <v>7580</v>
      </c>
      <c r="C3698" s="362" t="s">
        <v>10676</v>
      </c>
      <c r="D3698" s="362" t="s">
        <v>8471</v>
      </c>
      <c r="E3698" s="363" t="s">
        <v>31589</v>
      </c>
    </row>
    <row r="3699" spans="1:5" x14ac:dyDescent="0.25">
      <c r="A3699" s="246" t="str">
        <f t="shared" si="57"/>
        <v>101923</v>
      </c>
      <c r="B3699" s="362" t="s">
        <v>7581</v>
      </c>
      <c r="C3699" s="362" t="s">
        <v>10677</v>
      </c>
      <c r="D3699" s="362" t="s">
        <v>8471</v>
      </c>
      <c r="E3699" s="363" t="s">
        <v>31589</v>
      </c>
    </row>
    <row r="3700" spans="1:5" x14ac:dyDescent="0.25">
      <c r="A3700" s="246" t="str">
        <f t="shared" si="57"/>
        <v>101924</v>
      </c>
      <c r="B3700" s="362" t="s">
        <v>7582</v>
      </c>
      <c r="C3700" s="362" t="s">
        <v>10678</v>
      </c>
      <c r="D3700" s="362" t="s">
        <v>8471</v>
      </c>
      <c r="E3700" s="363" t="s">
        <v>23424</v>
      </c>
    </row>
    <row r="3701" spans="1:5" x14ac:dyDescent="0.25">
      <c r="A3701" s="246" t="str">
        <f t="shared" si="57"/>
        <v>101925</v>
      </c>
      <c r="B3701" s="362" t="s">
        <v>7583</v>
      </c>
      <c r="C3701" s="362" t="s">
        <v>10679</v>
      </c>
      <c r="D3701" s="362" t="s">
        <v>8471</v>
      </c>
      <c r="E3701" s="363" t="s">
        <v>31590</v>
      </c>
    </row>
    <row r="3702" spans="1:5" x14ac:dyDescent="0.25">
      <c r="A3702" s="246" t="str">
        <f t="shared" si="57"/>
        <v>101926</v>
      </c>
      <c r="B3702" s="362" t="s">
        <v>7584</v>
      </c>
      <c r="C3702" s="362" t="s">
        <v>10680</v>
      </c>
      <c r="D3702" s="362" t="s">
        <v>8471</v>
      </c>
      <c r="E3702" s="363" t="s">
        <v>31591</v>
      </c>
    </row>
    <row r="3703" spans="1:5" x14ac:dyDescent="0.25">
      <c r="A3703" s="246" t="str">
        <f t="shared" si="57"/>
        <v>101927</v>
      </c>
      <c r="B3703" s="362" t="s">
        <v>7585</v>
      </c>
      <c r="C3703" s="362" t="s">
        <v>10681</v>
      </c>
      <c r="D3703" s="362" t="s">
        <v>8399</v>
      </c>
      <c r="E3703" s="363" t="s">
        <v>31592</v>
      </c>
    </row>
    <row r="3704" spans="1:5" x14ac:dyDescent="0.25">
      <c r="A3704" s="246" t="str">
        <f t="shared" si="57"/>
        <v>101928</v>
      </c>
      <c r="B3704" s="362" t="s">
        <v>7586</v>
      </c>
      <c r="C3704" s="362" t="s">
        <v>10682</v>
      </c>
      <c r="D3704" s="362" t="s">
        <v>8471</v>
      </c>
      <c r="E3704" s="363" t="s">
        <v>31593</v>
      </c>
    </row>
    <row r="3705" spans="1:5" x14ac:dyDescent="0.25">
      <c r="A3705" s="246" t="str">
        <f t="shared" si="57"/>
        <v>101929</v>
      </c>
      <c r="B3705" s="362" t="s">
        <v>7587</v>
      </c>
      <c r="C3705" s="362" t="s">
        <v>10683</v>
      </c>
      <c r="D3705" s="362" t="s">
        <v>8471</v>
      </c>
      <c r="E3705" s="363" t="s">
        <v>31594</v>
      </c>
    </row>
    <row r="3706" spans="1:5" x14ac:dyDescent="0.25">
      <c r="A3706" s="246" t="str">
        <f t="shared" si="57"/>
        <v>101930</v>
      </c>
      <c r="B3706" s="362" t="s">
        <v>7588</v>
      </c>
      <c r="C3706" s="362" t="s">
        <v>10684</v>
      </c>
      <c r="D3706" s="362" t="s">
        <v>8471</v>
      </c>
      <c r="E3706" s="363" t="s">
        <v>31595</v>
      </c>
    </row>
    <row r="3707" spans="1:5" x14ac:dyDescent="0.25">
      <c r="A3707" s="246" t="str">
        <f t="shared" si="57"/>
        <v>101931</v>
      </c>
      <c r="B3707" s="362" t="s">
        <v>7589</v>
      </c>
      <c r="C3707" s="362" t="s">
        <v>10685</v>
      </c>
      <c r="D3707" s="362" t="s">
        <v>8471</v>
      </c>
      <c r="E3707" s="363" t="s">
        <v>31595</v>
      </c>
    </row>
    <row r="3708" spans="1:5" x14ac:dyDescent="0.25">
      <c r="A3708" s="246" t="str">
        <f t="shared" si="57"/>
        <v>101932</v>
      </c>
      <c r="B3708" s="362" t="s">
        <v>7590</v>
      </c>
      <c r="C3708" s="362" t="s">
        <v>10686</v>
      </c>
      <c r="D3708" s="362" t="s">
        <v>8471</v>
      </c>
      <c r="E3708" s="363" t="s">
        <v>31595</v>
      </c>
    </row>
    <row r="3709" spans="1:5" x14ac:dyDescent="0.25">
      <c r="A3709" s="246" t="str">
        <f t="shared" si="57"/>
        <v>101933</v>
      </c>
      <c r="B3709" s="362" t="s">
        <v>7591</v>
      </c>
      <c r="C3709" s="362" t="s">
        <v>10687</v>
      </c>
      <c r="D3709" s="362" t="s">
        <v>8471</v>
      </c>
      <c r="E3709" s="363" t="s">
        <v>31596</v>
      </c>
    </row>
    <row r="3710" spans="1:5" x14ac:dyDescent="0.25">
      <c r="A3710" s="246" t="str">
        <f t="shared" si="57"/>
        <v>101934</v>
      </c>
      <c r="B3710" s="362" t="s">
        <v>7592</v>
      </c>
      <c r="C3710" s="362" t="s">
        <v>10688</v>
      </c>
      <c r="D3710" s="362" t="s">
        <v>8471</v>
      </c>
      <c r="E3710" s="363" t="s">
        <v>31597</v>
      </c>
    </row>
    <row r="3711" spans="1:5" x14ac:dyDescent="0.25">
      <c r="A3711" s="246" t="str">
        <f t="shared" si="57"/>
        <v>101935</v>
      </c>
      <c r="B3711" s="362" t="s">
        <v>7593</v>
      </c>
      <c r="C3711" s="362" t="s">
        <v>10689</v>
      </c>
      <c r="D3711" s="362" t="s">
        <v>8471</v>
      </c>
      <c r="E3711" s="363" t="s">
        <v>31598</v>
      </c>
    </row>
    <row r="3712" spans="1:5" x14ac:dyDescent="0.25">
      <c r="A3712" s="246" t="str">
        <f t="shared" si="57"/>
        <v>103802</v>
      </c>
      <c r="B3712" s="362" t="s">
        <v>18600</v>
      </c>
      <c r="C3712" s="362" t="s">
        <v>18601</v>
      </c>
      <c r="D3712" s="362" t="s">
        <v>8399</v>
      </c>
      <c r="E3712" s="363" t="s">
        <v>21496</v>
      </c>
    </row>
    <row r="3713" spans="1:5" x14ac:dyDescent="0.25">
      <c r="A3713" s="246" t="str">
        <f t="shared" si="57"/>
        <v>103803</v>
      </c>
      <c r="B3713" s="362" t="s">
        <v>18602</v>
      </c>
      <c r="C3713" s="362" t="s">
        <v>18603</v>
      </c>
      <c r="D3713" s="362" t="s">
        <v>8399</v>
      </c>
      <c r="E3713" s="363" t="s">
        <v>31599</v>
      </c>
    </row>
    <row r="3714" spans="1:5" x14ac:dyDescent="0.25">
      <c r="A3714" s="246" t="str">
        <f t="shared" si="57"/>
        <v>103804</v>
      </c>
      <c r="B3714" s="362" t="s">
        <v>18604</v>
      </c>
      <c r="C3714" s="362" t="s">
        <v>18605</v>
      </c>
      <c r="D3714" s="362" t="s">
        <v>8399</v>
      </c>
      <c r="E3714" s="363" t="s">
        <v>16713</v>
      </c>
    </row>
    <row r="3715" spans="1:5" x14ac:dyDescent="0.25">
      <c r="A3715" s="246" t="str">
        <f t="shared" ref="A3715:A3778" si="58">B3715</f>
        <v>103835</v>
      </c>
      <c r="B3715" s="362" t="s">
        <v>18667</v>
      </c>
      <c r="C3715" s="362" t="s">
        <v>18668</v>
      </c>
      <c r="D3715" s="362" t="s">
        <v>8399</v>
      </c>
      <c r="E3715" s="363" t="s">
        <v>14933</v>
      </c>
    </row>
    <row r="3716" spans="1:5" x14ac:dyDescent="0.25">
      <c r="A3716" s="246" t="str">
        <f t="shared" si="58"/>
        <v>103836</v>
      </c>
      <c r="B3716" s="362" t="s">
        <v>18669</v>
      </c>
      <c r="C3716" s="362" t="s">
        <v>18670</v>
      </c>
      <c r="D3716" s="362" t="s">
        <v>8399</v>
      </c>
      <c r="E3716" s="363" t="s">
        <v>15112</v>
      </c>
    </row>
    <row r="3717" spans="1:5" x14ac:dyDescent="0.25">
      <c r="A3717" s="246" t="str">
        <f t="shared" si="58"/>
        <v>103837</v>
      </c>
      <c r="B3717" s="362" t="s">
        <v>18671</v>
      </c>
      <c r="C3717" s="362" t="s">
        <v>18672</v>
      </c>
      <c r="D3717" s="362" t="s">
        <v>8399</v>
      </c>
      <c r="E3717" s="363" t="s">
        <v>31600</v>
      </c>
    </row>
    <row r="3718" spans="1:5" x14ac:dyDescent="0.25">
      <c r="A3718" s="246" t="str">
        <f t="shared" si="58"/>
        <v>103868</v>
      </c>
      <c r="B3718" s="362" t="s">
        <v>18733</v>
      </c>
      <c r="C3718" s="362" t="s">
        <v>18734</v>
      </c>
      <c r="D3718" s="362" t="s">
        <v>8399</v>
      </c>
      <c r="E3718" s="363" t="s">
        <v>21112</v>
      </c>
    </row>
    <row r="3719" spans="1:5" x14ac:dyDescent="0.25">
      <c r="A3719" s="246" t="str">
        <f t="shared" si="58"/>
        <v>103869</v>
      </c>
      <c r="B3719" s="362" t="s">
        <v>18735</v>
      </c>
      <c r="C3719" s="362" t="s">
        <v>18736</v>
      </c>
      <c r="D3719" s="362" t="s">
        <v>8399</v>
      </c>
      <c r="E3719" s="363" t="s">
        <v>31601</v>
      </c>
    </row>
    <row r="3720" spans="1:5" x14ac:dyDescent="0.25">
      <c r="A3720" s="246" t="str">
        <f t="shared" si="58"/>
        <v>103870</v>
      </c>
      <c r="B3720" s="362" t="s">
        <v>18737</v>
      </c>
      <c r="C3720" s="362" t="s">
        <v>18738</v>
      </c>
      <c r="D3720" s="362" t="s">
        <v>8399</v>
      </c>
      <c r="E3720" s="363" t="s">
        <v>31602</v>
      </c>
    </row>
    <row r="3721" spans="1:5" x14ac:dyDescent="0.25">
      <c r="A3721" s="246" t="str">
        <f t="shared" si="58"/>
        <v>103871</v>
      </c>
      <c r="B3721" s="362" t="s">
        <v>18739</v>
      </c>
      <c r="C3721" s="362" t="s">
        <v>18740</v>
      </c>
      <c r="D3721" s="362" t="s">
        <v>8399</v>
      </c>
      <c r="E3721" s="363" t="s">
        <v>30726</v>
      </c>
    </row>
    <row r="3722" spans="1:5" x14ac:dyDescent="0.25">
      <c r="A3722" s="246" t="str">
        <f t="shared" si="58"/>
        <v>103872</v>
      </c>
      <c r="B3722" s="362" t="s">
        <v>18741</v>
      </c>
      <c r="C3722" s="362" t="s">
        <v>18742</v>
      </c>
      <c r="D3722" s="362" t="s">
        <v>8399</v>
      </c>
      <c r="E3722" s="363" t="s">
        <v>31603</v>
      </c>
    </row>
    <row r="3723" spans="1:5" x14ac:dyDescent="0.25">
      <c r="A3723" s="246" t="str">
        <f t="shared" si="58"/>
        <v>103873</v>
      </c>
      <c r="B3723" s="362" t="s">
        <v>18743</v>
      </c>
      <c r="C3723" s="362" t="s">
        <v>18744</v>
      </c>
      <c r="D3723" s="362" t="s">
        <v>8399</v>
      </c>
      <c r="E3723" s="363" t="s">
        <v>31604</v>
      </c>
    </row>
    <row r="3724" spans="1:5" x14ac:dyDescent="0.25">
      <c r="A3724" s="246" t="str">
        <f t="shared" si="58"/>
        <v>103978</v>
      </c>
      <c r="B3724" s="362" t="s">
        <v>18908</v>
      </c>
      <c r="C3724" s="362" t="s">
        <v>18909</v>
      </c>
      <c r="D3724" s="362" t="s">
        <v>8399</v>
      </c>
      <c r="E3724" s="363" t="s">
        <v>11433</v>
      </c>
    </row>
    <row r="3725" spans="1:5" x14ac:dyDescent="0.25">
      <c r="A3725" s="246" t="str">
        <f t="shared" si="58"/>
        <v>103979</v>
      </c>
      <c r="B3725" s="362" t="s">
        <v>18910</v>
      </c>
      <c r="C3725" s="362" t="s">
        <v>18911</v>
      </c>
      <c r="D3725" s="362" t="s">
        <v>8399</v>
      </c>
      <c r="E3725" s="363" t="s">
        <v>16087</v>
      </c>
    </row>
    <row r="3726" spans="1:5" x14ac:dyDescent="0.25">
      <c r="A3726" s="246" t="str">
        <f t="shared" si="58"/>
        <v>104021</v>
      </c>
      <c r="B3726" s="362" t="s">
        <v>18988</v>
      </c>
      <c r="C3726" s="362" t="s">
        <v>18989</v>
      </c>
      <c r="D3726" s="362" t="s">
        <v>8399</v>
      </c>
      <c r="E3726" s="363" t="s">
        <v>31605</v>
      </c>
    </row>
    <row r="3727" spans="1:5" x14ac:dyDescent="0.25">
      <c r="A3727" s="246" t="str">
        <f t="shared" si="58"/>
        <v>104166</v>
      </c>
      <c r="B3727" s="362" t="s">
        <v>19137</v>
      </c>
      <c r="C3727" s="362" t="s">
        <v>19138</v>
      </c>
      <c r="D3727" s="362" t="s">
        <v>8399</v>
      </c>
      <c r="E3727" s="363" t="s">
        <v>31606</v>
      </c>
    </row>
    <row r="3728" spans="1:5" x14ac:dyDescent="0.25">
      <c r="A3728" s="246" t="str">
        <f t="shared" si="58"/>
        <v>104194</v>
      </c>
      <c r="B3728" s="362" t="s">
        <v>19180</v>
      </c>
      <c r="C3728" s="362" t="s">
        <v>19181</v>
      </c>
      <c r="D3728" s="362" t="s">
        <v>8399</v>
      </c>
      <c r="E3728" s="363" t="s">
        <v>13353</v>
      </c>
    </row>
    <row r="3729" spans="1:5" x14ac:dyDescent="0.25">
      <c r="A3729" s="246" t="str">
        <f t="shared" si="58"/>
        <v>104195</v>
      </c>
      <c r="B3729" s="362" t="s">
        <v>19182</v>
      </c>
      <c r="C3729" s="362" t="s">
        <v>19183</v>
      </c>
      <c r="D3729" s="362" t="s">
        <v>8399</v>
      </c>
      <c r="E3729" s="363" t="s">
        <v>14335</v>
      </c>
    </row>
    <row r="3730" spans="1:5" x14ac:dyDescent="0.25">
      <c r="A3730" s="246" t="str">
        <f t="shared" si="58"/>
        <v>104315</v>
      </c>
      <c r="B3730" s="362" t="s">
        <v>19329</v>
      </c>
      <c r="C3730" s="362" t="s">
        <v>19330</v>
      </c>
      <c r="D3730" s="362" t="s">
        <v>8399</v>
      </c>
      <c r="E3730" s="363" t="s">
        <v>8047</v>
      </c>
    </row>
    <row r="3731" spans="1:5" x14ac:dyDescent="0.25">
      <c r="A3731" s="246" t="str">
        <f t="shared" si="58"/>
        <v>104316</v>
      </c>
      <c r="B3731" s="362" t="s">
        <v>19331</v>
      </c>
      <c r="C3731" s="362" t="s">
        <v>19332</v>
      </c>
      <c r="D3731" s="362" t="s">
        <v>8399</v>
      </c>
      <c r="E3731" s="363" t="s">
        <v>14331</v>
      </c>
    </row>
    <row r="3732" spans="1:5" x14ac:dyDescent="0.25">
      <c r="A3732" s="246" t="str">
        <f t="shared" si="58"/>
        <v>89358</v>
      </c>
      <c r="B3732" s="362" t="s">
        <v>1359</v>
      </c>
      <c r="C3732" s="362" t="s">
        <v>17130</v>
      </c>
      <c r="D3732" s="362" t="s">
        <v>8471</v>
      </c>
      <c r="E3732" s="363" t="s">
        <v>12918</v>
      </c>
    </row>
    <row r="3733" spans="1:5" x14ac:dyDescent="0.25">
      <c r="A3733" s="246" t="str">
        <f t="shared" si="58"/>
        <v>89359</v>
      </c>
      <c r="B3733" s="362" t="s">
        <v>1360</v>
      </c>
      <c r="C3733" s="362" t="s">
        <v>17131</v>
      </c>
      <c r="D3733" s="362" t="s">
        <v>8471</v>
      </c>
      <c r="E3733" s="363" t="s">
        <v>31076</v>
      </c>
    </row>
    <row r="3734" spans="1:5" x14ac:dyDescent="0.25">
      <c r="A3734" s="246" t="str">
        <f t="shared" si="58"/>
        <v>89360</v>
      </c>
      <c r="B3734" s="362" t="s">
        <v>1361</v>
      </c>
      <c r="C3734" s="362" t="s">
        <v>17132</v>
      </c>
      <c r="D3734" s="362" t="s">
        <v>8471</v>
      </c>
      <c r="E3734" s="363" t="s">
        <v>7969</v>
      </c>
    </row>
    <row r="3735" spans="1:5" x14ac:dyDescent="0.25">
      <c r="A3735" s="246" t="str">
        <f t="shared" si="58"/>
        <v>89361</v>
      </c>
      <c r="B3735" s="362" t="s">
        <v>1362</v>
      </c>
      <c r="C3735" s="362" t="s">
        <v>17133</v>
      </c>
      <c r="D3735" s="362" t="s">
        <v>8471</v>
      </c>
      <c r="E3735" s="363" t="s">
        <v>10164</v>
      </c>
    </row>
    <row r="3736" spans="1:5" x14ac:dyDescent="0.25">
      <c r="A3736" s="246" t="str">
        <f t="shared" si="58"/>
        <v>89362</v>
      </c>
      <c r="B3736" s="362" t="s">
        <v>1363</v>
      </c>
      <c r="C3736" s="362" t="s">
        <v>17134</v>
      </c>
      <c r="D3736" s="362" t="s">
        <v>8471</v>
      </c>
      <c r="E3736" s="363" t="s">
        <v>8218</v>
      </c>
    </row>
    <row r="3737" spans="1:5" x14ac:dyDescent="0.25">
      <c r="A3737" s="246" t="str">
        <f t="shared" si="58"/>
        <v>89363</v>
      </c>
      <c r="B3737" s="362" t="s">
        <v>1364</v>
      </c>
      <c r="C3737" s="362" t="s">
        <v>17135</v>
      </c>
      <c r="D3737" s="362" t="s">
        <v>8471</v>
      </c>
      <c r="E3737" s="363" t="s">
        <v>16443</v>
      </c>
    </row>
    <row r="3738" spans="1:5" x14ac:dyDescent="0.25">
      <c r="A3738" s="246" t="str">
        <f t="shared" si="58"/>
        <v>89364</v>
      </c>
      <c r="B3738" s="362" t="s">
        <v>1365</v>
      </c>
      <c r="C3738" s="362" t="s">
        <v>17136</v>
      </c>
      <c r="D3738" s="362" t="s">
        <v>8471</v>
      </c>
      <c r="E3738" s="363" t="s">
        <v>10703</v>
      </c>
    </row>
    <row r="3739" spans="1:5" x14ac:dyDescent="0.25">
      <c r="A3739" s="246" t="str">
        <f t="shared" si="58"/>
        <v>89365</v>
      </c>
      <c r="B3739" s="362" t="s">
        <v>1366</v>
      </c>
      <c r="C3739" s="362" t="s">
        <v>17137</v>
      </c>
      <c r="D3739" s="362" t="s">
        <v>8471</v>
      </c>
      <c r="E3739" s="363" t="s">
        <v>14132</v>
      </c>
    </row>
    <row r="3740" spans="1:5" x14ac:dyDescent="0.25">
      <c r="A3740" s="246" t="str">
        <f t="shared" si="58"/>
        <v>89366</v>
      </c>
      <c r="B3740" s="362" t="s">
        <v>1367</v>
      </c>
      <c r="C3740" s="362" t="s">
        <v>17138</v>
      </c>
      <c r="D3740" s="362" t="s">
        <v>8471</v>
      </c>
      <c r="E3740" s="363" t="s">
        <v>13154</v>
      </c>
    </row>
    <row r="3741" spans="1:5" x14ac:dyDescent="0.25">
      <c r="A3741" s="246" t="str">
        <f t="shared" si="58"/>
        <v>89367</v>
      </c>
      <c r="B3741" s="362" t="s">
        <v>1368</v>
      </c>
      <c r="C3741" s="362" t="s">
        <v>17139</v>
      </c>
      <c r="D3741" s="362" t="s">
        <v>8471</v>
      </c>
      <c r="E3741" s="363" t="s">
        <v>23285</v>
      </c>
    </row>
    <row r="3742" spans="1:5" x14ac:dyDescent="0.25">
      <c r="A3742" s="246" t="str">
        <f t="shared" si="58"/>
        <v>89368</v>
      </c>
      <c r="B3742" s="362" t="s">
        <v>1369</v>
      </c>
      <c r="C3742" s="362" t="s">
        <v>17140</v>
      </c>
      <c r="D3742" s="362" t="s">
        <v>8471</v>
      </c>
      <c r="E3742" s="363" t="s">
        <v>20180</v>
      </c>
    </row>
    <row r="3743" spans="1:5" x14ac:dyDescent="0.25">
      <c r="A3743" s="246" t="str">
        <f t="shared" si="58"/>
        <v>89369</v>
      </c>
      <c r="B3743" s="362" t="s">
        <v>1370</v>
      </c>
      <c r="C3743" s="362" t="s">
        <v>17141</v>
      </c>
      <c r="D3743" s="362" t="s">
        <v>8471</v>
      </c>
      <c r="E3743" s="363" t="s">
        <v>8068</v>
      </c>
    </row>
    <row r="3744" spans="1:5" x14ac:dyDescent="0.25">
      <c r="A3744" s="246" t="str">
        <f t="shared" si="58"/>
        <v>89370</v>
      </c>
      <c r="B3744" s="362" t="s">
        <v>1371</v>
      </c>
      <c r="C3744" s="362" t="s">
        <v>17142</v>
      </c>
      <c r="D3744" s="362" t="s">
        <v>8471</v>
      </c>
      <c r="E3744" s="363" t="s">
        <v>13592</v>
      </c>
    </row>
    <row r="3745" spans="1:5" x14ac:dyDescent="0.25">
      <c r="A3745" s="246" t="str">
        <f t="shared" si="58"/>
        <v>89371</v>
      </c>
      <c r="B3745" s="362" t="s">
        <v>1372</v>
      </c>
      <c r="C3745" s="362" t="s">
        <v>17143</v>
      </c>
      <c r="D3745" s="362" t="s">
        <v>8471</v>
      </c>
      <c r="E3745" s="363" t="s">
        <v>7889</v>
      </c>
    </row>
    <row r="3746" spans="1:5" x14ac:dyDescent="0.25">
      <c r="A3746" s="246" t="str">
        <f t="shared" si="58"/>
        <v>89372</v>
      </c>
      <c r="B3746" s="362" t="s">
        <v>1373</v>
      </c>
      <c r="C3746" s="362" t="s">
        <v>17144</v>
      </c>
      <c r="D3746" s="362" t="s">
        <v>8471</v>
      </c>
      <c r="E3746" s="363" t="s">
        <v>24799</v>
      </c>
    </row>
    <row r="3747" spans="1:5" x14ac:dyDescent="0.25">
      <c r="A3747" s="246" t="str">
        <f t="shared" si="58"/>
        <v>89373</v>
      </c>
      <c r="B3747" s="362" t="s">
        <v>1374</v>
      </c>
      <c r="C3747" s="362" t="s">
        <v>17145</v>
      </c>
      <c r="D3747" s="362" t="s">
        <v>8471</v>
      </c>
      <c r="E3747" s="363" t="s">
        <v>20297</v>
      </c>
    </row>
    <row r="3748" spans="1:5" x14ac:dyDescent="0.25">
      <c r="A3748" s="246" t="str">
        <f t="shared" si="58"/>
        <v>89374</v>
      </c>
      <c r="B3748" s="362" t="s">
        <v>1375</v>
      </c>
      <c r="C3748" s="362" t="s">
        <v>17146</v>
      </c>
      <c r="D3748" s="362" t="s">
        <v>8471</v>
      </c>
      <c r="E3748" s="363" t="s">
        <v>16510</v>
      </c>
    </row>
    <row r="3749" spans="1:5" x14ac:dyDescent="0.25">
      <c r="A3749" s="246" t="str">
        <f t="shared" si="58"/>
        <v>89375</v>
      </c>
      <c r="B3749" s="362" t="s">
        <v>1376</v>
      </c>
      <c r="C3749" s="362" t="s">
        <v>17147</v>
      </c>
      <c r="D3749" s="362" t="s">
        <v>8471</v>
      </c>
      <c r="E3749" s="363" t="s">
        <v>7899</v>
      </c>
    </row>
    <row r="3750" spans="1:5" x14ac:dyDescent="0.25">
      <c r="A3750" s="246" t="str">
        <f t="shared" si="58"/>
        <v>89376</v>
      </c>
      <c r="B3750" s="362" t="s">
        <v>1377</v>
      </c>
      <c r="C3750" s="362" t="s">
        <v>17148</v>
      </c>
      <c r="D3750" s="362" t="s">
        <v>8471</v>
      </c>
      <c r="E3750" s="363" t="s">
        <v>15483</v>
      </c>
    </row>
    <row r="3751" spans="1:5" x14ac:dyDescent="0.25">
      <c r="A3751" s="246" t="str">
        <f t="shared" si="58"/>
        <v>89377</v>
      </c>
      <c r="B3751" s="362" t="s">
        <v>1378</v>
      </c>
      <c r="C3751" s="362" t="s">
        <v>17149</v>
      </c>
      <c r="D3751" s="362" t="s">
        <v>8471</v>
      </c>
      <c r="E3751" s="363" t="s">
        <v>20250</v>
      </c>
    </row>
    <row r="3752" spans="1:5" x14ac:dyDescent="0.25">
      <c r="A3752" s="246" t="str">
        <f t="shared" si="58"/>
        <v>89378</v>
      </c>
      <c r="B3752" s="362" t="s">
        <v>1379</v>
      </c>
      <c r="C3752" s="362" t="s">
        <v>17150</v>
      </c>
      <c r="D3752" s="362" t="s">
        <v>8471</v>
      </c>
      <c r="E3752" s="363" t="s">
        <v>8016</v>
      </c>
    </row>
    <row r="3753" spans="1:5" x14ac:dyDescent="0.25">
      <c r="A3753" s="246" t="str">
        <f t="shared" si="58"/>
        <v>89379</v>
      </c>
      <c r="B3753" s="362" t="s">
        <v>1380</v>
      </c>
      <c r="C3753" s="362" t="s">
        <v>10691</v>
      </c>
      <c r="D3753" s="362" t="s">
        <v>8471</v>
      </c>
      <c r="E3753" s="363" t="s">
        <v>16518</v>
      </c>
    </row>
    <row r="3754" spans="1:5" x14ac:dyDescent="0.25">
      <c r="A3754" s="246" t="str">
        <f t="shared" si="58"/>
        <v>89380</v>
      </c>
      <c r="B3754" s="362" t="s">
        <v>1381</v>
      </c>
      <c r="C3754" s="362" t="s">
        <v>17151</v>
      </c>
      <c r="D3754" s="362" t="s">
        <v>8471</v>
      </c>
      <c r="E3754" s="363" t="s">
        <v>10731</v>
      </c>
    </row>
    <row r="3755" spans="1:5" x14ac:dyDescent="0.25">
      <c r="A3755" s="246" t="str">
        <f t="shared" si="58"/>
        <v>89381</v>
      </c>
      <c r="B3755" s="362" t="s">
        <v>1382</v>
      </c>
      <c r="C3755" s="362" t="s">
        <v>17152</v>
      </c>
      <c r="D3755" s="362" t="s">
        <v>8471</v>
      </c>
      <c r="E3755" s="363" t="s">
        <v>7950</v>
      </c>
    </row>
    <row r="3756" spans="1:5" x14ac:dyDescent="0.25">
      <c r="A3756" s="246" t="str">
        <f t="shared" si="58"/>
        <v>89382</v>
      </c>
      <c r="B3756" s="362" t="s">
        <v>1383</v>
      </c>
      <c r="C3756" s="362" t="s">
        <v>17153</v>
      </c>
      <c r="D3756" s="362" t="s">
        <v>8471</v>
      </c>
      <c r="E3756" s="363" t="s">
        <v>7915</v>
      </c>
    </row>
    <row r="3757" spans="1:5" x14ac:dyDescent="0.25">
      <c r="A3757" s="246" t="str">
        <f t="shared" si="58"/>
        <v>89383</v>
      </c>
      <c r="B3757" s="362" t="s">
        <v>1384</v>
      </c>
      <c r="C3757" s="362" t="s">
        <v>17154</v>
      </c>
      <c r="D3757" s="362" t="s">
        <v>8471</v>
      </c>
      <c r="E3757" s="363" t="s">
        <v>10231</v>
      </c>
    </row>
    <row r="3758" spans="1:5" x14ac:dyDescent="0.25">
      <c r="A3758" s="246" t="str">
        <f t="shared" si="58"/>
        <v>89384</v>
      </c>
      <c r="B3758" s="362" t="s">
        <v>1385</v>
      </c>
      <c r="C3758" s="362" t="s">
        <v>17155</v>
      </c>
      <c r="D3758" s="362" t="s">
        <v>8471</v>
      </c>
      <c r="E3758" s="363" t="s">
        <v>15102</v>
      </c>
    </row>
    <row r="3759" spans="1:5" x14ac:dyDescent="0.25">
      <c r="A3759" s="246" t="str">
        <f t="shared" si="58"/>
        <v>89385</v>
      </c>
      <c r="B3759" s="362" t="s">
        <v>1386</v>
      </c>
      <c r="C3759" s="362" t="s">
        <v>17156</v>
      </c>
      <c r="D3759" s="362" t="s">
        <v>8471</v>
      </c>
      <c r="E3759" s="363" t="s">
        <v>16570</v>
      </c>
    </row>
    <row r="3760" spans="1:5" x14ac:dyDescent="0.25">
      <c r="A3760" s="246" t="str">
        <f t="shared" si="58"/>
        <v>89386</v>
      </c>
      <c r="B3760" s="362" t="s">
        <v>1387</v>
      </c>
      <c r="C3760" s="362" t="s">
        <v>17157</v>
      </c>
      <c r="D3760" s="362" t="s">
        <v>8471</v>
      </c>
      <c r="E3760" s="363" t="s">
        <v>8307</v>
      </c>
    </row>
    <row r="3761" spans="1:5" x14ac:dyDescent="0.25">
      <c r="A3761" s="246" t="str">
        <f t="shared" si="58"/>
        <v>89387</v>
      </c>
      <c r="B3761" s="362" t="s">
        <v>1388</v>
      </c>
      <c r="C3761" s="362" t="s">
        <v>17158</v>
      </c>
      <c r="D3761" s="362" t="s">
        <v>8471</v>
      </c>
      <c r="E3761" s="363" t="s">
        <v>31607</v>
      </c>
    </row>
    <row r="3762" spans="1:5" x14ac:dyDescent="0.25">
      <c r="A3762" s="246" t="str">
        <f t="shared" si="58"/>
        <v>89389</v>
      </c>
      <c r="B3762" s="362" t="s">
        <v>1389</v>
      </c>
      <c r="C3762" s="362" t="s">
        <v>17159</v>
      </c>
      <c r="D3762" s="362" t="s">
        <v>8471</v>
      </c>
      <c r="E3762" s="363" t="s">
        <v>7992</v>
      </c>
    </row>
    <row r="3763" spans="1:5" x14ac:dyDescent="0.25">
      <c r="A3763" s="246" t="str">
        <f t="shared" si="58"/>
        <v>89390</v>
      </c>
      <c r="B3763" s="362" t="s">
        <v>1390</v>
      </c>
      <c r="C3763" s="362" t="s">
        <v>17160</v>
      </c>
      <c r="D3763" s="362" t="s">
        <v>8471</v>
      </c>
      <c r="E3763" s="363" t="s">
        <v>16579</v>
      </c>
    </row>
    <row r="3764" spans="1:5" x14ac:dyDescent="0.25">
      <c r="A3764" s="246" t="str">
        <f t="shared" si="58"/>
        <v>89391</v>
      </c>
      <c r="B3764" s="362" t="s">
        <v>1391</v>
      </c>
      <c r="C3764" s="362" t="s">
        <v>17161</v>
      </c>
      <c r="D3764" s="362" t="s">
        <v>8471</v>
      </c>
      <c r="E3764" s="363" t="s">
        <v>20810</v>
      </c>
    </row>
    <row r="3765" spans="1:5" x14ac:dyDescent="0.25">
      <c r="A3765" s="246" t="str">
        <f t="shared" si="58"/>
        <v>89392</v>
      </c>
      <c r="B3765" s="362" t="s">
        <v>1392</v>
      </c>
      <c r="C3765" s="362" t="s">
        <v>17162</v>
      </c>
      <c r="D3765" s="362" t="s">
        <v>8471</v>
      </c>
      <c r="E3765" s="363" t="s">
        <v>14851</v>
      </c>
    </row>
    <row r="3766" spans="1:5" x14ac:dyDescent="0.25">
      <c r="A3766" s="246" t="str">
        <f t="shared" si="58"/>
        <v>89393</v>
      </c>
      <c r="B3766" s="362" t="s">
        <v>1393</v>
      </c>
      <c r="C3766" s="362" t="s">
        <v>17163</v>
      </c>
      <c r="D3766" s="362" t="s">
        <v>8471</v>
      </c>
      <c r="E3766" s="363" t="s">
        <v>7929</v>
      </c>
    </row>
    <row r="3767" spans="1:5" x14ac:dyDescent="0.25">
      <c r="A3767" s="246" t="str">
        <f t="shared" si="58"/>
        <v>89394</v>
      </c>
      <c r="B3767" s="362" t="s">
        <v>1394</v>
      </c>
      <c r="C3767" s="362" t="s">
        <v>17164</v>
      </c>
      <c r="D3767" s="362" t="s">
        <v>8471</v>
      </c>
      <c r="E3767" s="363" t="s">
        <v>8378</v>
      </c>
    </row>
    <row r="3768" spans="1:5" x14ac:dyDescent="0.25">
      <c r="A3768" s="246" t="str">
        <f t="shared" si="58"/>
        <v>89395</v>
      </c>
      <c r="B3768" s="362" t="s">
        <v>1395</v>
      </c>
      <c r="C3768" s="362" t="s">
        <v>17165</v>
      </c>
      <c r="D3768" s="362" t="s">
        <v>8471</v>
      </c>
      <c r="E3768" s="363" t="s">
        <v>7855</v>
      </c>
    </row>
    <row r="3769" spans="1:5" x14ac:dyDescent="0.25">
      <c r="A3769" s="246" t="str">
        <f t="shared" si="58"/>
        <v>89396</v>
      </c>
      <c r="B3769" s="362" t="s">
        <v>1396</v>
      </c>
      <c r="C3769" s="362" t="s">
        <v>17166</v>
      </c>
      <c r="D3769" s="362" t="s">
        <v>8471</v>
      </c>
      <c r="E3769" s="363" t="s">
        <v>31608</v>
      </c>
    </row>
    <row r="3770" spans="1:5" x14ac:dyDescent="0.25">
      <c r="A3770" s="246" t="str">
        <f t="shared" si="58"/>
        <v>89397</v>
      </c>
      <c r="B3770" s="362" t="s">
        <v>1397</v>
      </c>
      <c r="C3770" s="362" t="s">
        <v>17167</v>
      </c>
      <c r="D3770" s="362" t="s">
        <v>8471</v>
      </c>
      <c r="E3770" s="363" t="s">
        <v>12624</v>
      </c>
    </row>
    <row r="3771" spans="1:5" x14ac:dyDescent="0.25">
      <c r="A3771" s="246" t="str">
        <f t="shared" si="58"/>
        <v>89398</v>
      </c>
      <c r="B3771" s="362" t="s">
        <v>1398</v>
      </c>
      <c r="C3771" s="362" t="s">
        <v>17168</v>
      </c>
      <c r="D3771" s="362" t="s">
        <v>8471</v>
      </c>
      <c r="E3771" s="363" t="s">
        <v>12925</v>
      </c>
    </row>
    <row r="3772" spans="1:5" x14ac:dyDescent="0.25">
      <c r="A3772" s="246" t="str">
        <f t="shared" si="58"/>
        <v>89399</v>
      </c>
      <c r="B3772" s="362" t="s">
        <v>1399</v>
      </c>
      <c r="C3772" s="362" t="s">
        <v>17169</v>
      </c>
      <c r="D3772" s="362" t="s">
        <v>8471</v>
      </c>
      <c r="E3772" s="363" t="s">
        <v>15463</v>
      </c>
    </row>
    <row r="3773" spans="1:5" x14ac:dyDescent="0.25">
      <c r="A3773" s="246" t="str">
        <f t="shared" si="58"/>
        <v>89400</v>
      </c>
      <c r="B3773" s="362" t="s">
        <v>1400</v>
      </c>
      <c r="C3773" s="362" t="s">
        <v>17170</v>
      </c>
      <c r="D3773" s="362" t="s">
        <v>8471</v>
      </c>
      <c r="E3773" s="363" t="s">
        <v>15649</v>
      </c>
    </row>
    <row r="3774" spans="1:5" x14ac:dyDescent="0.25">
      <c r="A3774" s="246" t="str">
        <f t="shared" si="58"/>
        <v>89404</v>
      </c>
      <c r="B3774" s="362" t="s">
        <v>1404</v>
      </c>
      <c r="C3774" s="362" t="s">
        <v>17174</v>
      </c>
      <c r="D3774" s="362" t="s">
        <v>8471</v>
      </c>
      <c r="E3774" s="363" t="s">
        <v>7759</v>
      </c>
    </row>
    <row r="3775" spans="1:5" x14ac:dyDescent="0.25">
      <c r="A3775" s="246" t="str">
        <f t="shared" si="58"/>
        <v>89405</v>
      </c>
      <c r="B3775" s="362" t="s">
        <v>1405</v>
      </c>
      <c r="C3775" s="362" t="s">
        <v>17175</v>
      </c>
      <c r="D3775" s="362" t="s">
        <v>8471</v>
      </c>
      <c r="E3775" s="363" t="s">
        <v>11026</v>
      </c>
    </row>
    <row r="3776" spans="1:5" x14ac:dyDescent="0.25">
      <c r="A3776" s="246" t="str">
        <f t="shared" si="58"/>
        <v>89406</v>
      </c>
      <c r="B3776" s="362" t="s">
        <v>1406</v>
      </c>
      <c r="C3776" s="362" t="s">
        <v>17176</v>
      </c>
      <c r="D3776" s="362" t="s">
        <v>8471</v>
      </c>
      <c r="E3776" s="363" t="s">
        <v>7758</v>
      </c>
    </row>
    <row r="3777" spans="1:5" x14ac:dyDescent="0.25">
      <c r="A3777" s="246" t="str">
        <f t="shared" si="58"/>
        <v>89407</v>
      </c>
      <c r="B3777" s="362" t="s">
        <v>1407</v>
      </c>
      <c r="C3777" s="362" t="s">
        <v>17177</v>
      </c>
      <c r="D3777" s="362" t="s">
        <v>8471</v>
      </c>
      <c r="E3777" s="363" t="s">
        <v>10233</v>
      </c>
    </row>
    <row r="3778" spans="1:5" x14ac:dyDescent="0.25">
      <c r="A3778" s="246" t="str">
        <f t="shared" si="58"/>
        <v>89408</v>
      </c>
      <c r="B3778" s="362" t="s">
        <v>1408</v>
      </c>
      <c r="C3778" s="362" t="s">
        <v>17178</v>
      </c>
      <c r="D3778" s="362" t="s">
        <v>8471</v>
      </c>
      <c r="E3778" s="363" t="s">
        <v>31609</v>
      </c>
    </row>
    <row r="3779" spans="1:5" x14ac:dyDescent="0.25">
      <c r="A3779" s="246" t="str">
        <f t="shared" ref="A3779:A3842" si="59">B3779</f>
        <v>89409</v>
      </c>
      <c r="B3779" s="362" t="s">
        <v>1409</v>
      </c>
      <c r="C3779" s="362" t="s">
        <v>17179</v>
      </c>
      <c r="D3779" s="362" t="s">
        <v>8471</v>
      </c>
      <c r="E3779" s="363" t="s">
        <v>21709</v>
      </c>
    </row>
    <row r="3780" spans="1:5" x14ac:dyDescent="0.25">
      <c r="A3780" s="246" t="str">
        <f t="shared" si="59"/>
        <v>89410</v>
      </c>
      <c r="B3780" s="362" t="s">
        <v>1410</v>
      </c>
      <c r="C3780" s="362" t="s">
        <v>17180</v>
      </c>
      <c r="D3780" s="362" t="s">
        <v>8471</v>
      </c>
      <c r="E3780" s="363" t="s">
        <v>8252</v>
      </c>
    </row>
    <row r="3781" spans="1:5" x14ac:dyDescent="0.25">
      <c r="A3781" s="246" t="str">
        <f t="shared" si="59"/>
        <v>89411</v>
      </c>
      <c r="B3781" s="362" t="s">
        <v>1411</v>
      </c>
      <c r="C3781" s="362" t="s">
        <v>17181</v>
      </c>
      <c r="D3781" s="362" t="s">
        <v>8471</v>
      </c>
      <c r="E3781" s="363" t="s">
        <v>7812</v>
      </c>
    </row>
    <row r="3782" spans="1:5" x14ac:dyDescent="0.25">
      <c r="A3782" s="246" t="str">
        <f t="shared" si="59"/>
        <v>89412</v>
      </c>
      <c r="B3782" s="362" t="s">
        <v>1412</v>
      </c>
      <c r="C3782" s="362" t="s">
        <v>17182</v>
      </c>
      <c r="D3782" s="362" t="s">
        <v>8471</v>
      </c>
      <c r="E3782" s="363" t="s">
        <v>16406</v>
      </c>
    </row>
    <row r="3783" spans="1:5" x14ac:dyDescent="0.25">
      <c r="A3783" s="246" t="str">
        <f t="shared" si="59"/>
        <v>89413</v>
      </c>
      <c r="B3783" s="362" t="s">
        <v>1413</v>
      </c>
      <c r="C3783" s="362" t="s">
        <v>17183</v>
      </c>
      <c r="D3783" s="362" t="s">
        <v>8471</v>
      </c>
      <c r="E3783" s="363" t="s">
        <v>10690</v>
      </c>
    </row>
    <row r="3784" spans="1:5" x14ac:dyDescent="0.25">
      <c r="A3784" s="246" t="str">
        <f t="shared" si="59"/>
        <v>89414</v>
      </c>
      <c r="B3784" s="362" t="s">
        <v>1414</v>
      </c>
      <c r="C3784" s="362" t="s">
        <v>17184</v>
      </c>
      <c r="D3784" s="362" t="s">
        <v>8471</v>
      </c>
      <c r="E3784" s="363" t="s">
        <v>25182</v>
      </c>
    </row>
    <row r="3785" spans="1:5" x14ac:dyDescent="0.25">
      <c r="A3785" s="246" t="str">
        <f t="shared" si="59"/>
        <v>89415</v>
      </c>
      <c r="B3785" s="362" t="s">
        <v>1415</v>
      </c>
      <c r="C3785" s="362" t="s">
        <v>17186</v>
      </c>
      <c r="D3785" s="362" t="s">
        <v>8471</v>
      </c>
      <c r="E3785" s="363" t="s">
        <v>7831</v>
      </c>
    </row>
    <row r="3786" spans="1:5" x14ac:dyDescent="0.25">
      <c r="A3786" s="246" t="str">
        <f t="shared" si="59"/>
        <v>89416</v>
      </c>
      <c r="B3786" s="362" t="s">
        <v>1416</v>
      </c>
      <c r="C3786" s="362" t="s">
        <v>17187</v>
      </c>
      <c r="D3786" s="362" t="s">
        <v>8471</v>
      </c>
      <c r="E3786" s="363" t="s">
        <v>30884</v>
      </c>
    </row>
    <row r="3787" spans="1:5" x14ac:dyDescent="0.25">
      <c r="A3787" s="246" t="str">
        <f t="shared" si="59"/>
        <v>89417</v>
      </c>
      <c r="B3787" s="362" t="s">
        <v>1417</v>
      </c>
      <c r="C3787" s="362" t="s">
        <v>17188</v>
      </c>
      <c r="D3787" s="362" t="s">
        <v>8471</v>
      </c>
      <c r="E3787" s="363" t="s">
        <v>31610</v>
      </c>
    </row>
    <row r="3788" spans="1:5" x14ac:dyDescent="0.25">
      <c r="A3788" s="246" t="str">
        <f t="shared" si="59"/>
        <v>89418</v>
      </c>
      <c r="B3788" s="362" t="s">
        <v>1418</v>
      </c>
      <c r="C3788" s="362" t="s">
        <v>17189</v>
      </c>
      <c r="D3788" s="362" t="s">
        <v>8471</v>
      </c>
      <c r="E3788" s="363" t="s">
        <v>11703</v>
      </c>
    </row>
    <row r="3789" spans="1:5" x14ac:dyDescent="0.25">
      <c r="A3789" s="246" t="str">
        <f t="shared" si="59"/>
        <v>89419</v>
      </c>
      <c r="B3789" s="362" t="s">
        <v>1419</v>
      </c>
      <c r="C3789" s="362" t="s">
        <v>17190</v>
      </c>
      <c r="D3789" s="362" t="s">
        <v>8471</v>
      </c>
      <c r="E3789" s="363" t="s">
        <v>15027</v>
      </c>
    </row>
    <row r="3790" spans="1:5" x14ac:dyDescent="0.25">
      <c r="A3790" s="246" t="str">
        <f t="shared" si="59"/>
        <v>89421</v>
      </c>
      <c r="B3790" s="362" t="s">
        <v>1420</v>
      </c>
      <c r="C3790" s="362" t="s">
        <v>17191</v>
      </c>
      <c r="D3790" s="362" t="s">
        <v>8471</v>
      </c>
      <c r="E3790" s="363" t="s">
        <v>15045</v>
      </c>
    </row>
    <row r="3791" spans="1:5" x14ac:dyDescent="0.25">
      <c r="A3791" s="246" t="str">
        <f t="shared" si="59"/>
        <v>89423</v>
      </c>
      <c r="B3791" s="362" t="s">
        <v>1421</v>
      </c>
      <c r="C3791" s="362" t="s">
        <v>17192</v>
      </c>
      <c r="D3791" s="362" t="s">
        <v>8471</v>
      </c>
      <c r="E3791" s="363" t="s">
        <v>7849</v>
      </c>
    </row>
    <row r="3792" spans="1:5" x14ac:dyDescent="0.25">
      <c r="A3792" s="246" t="str">
        <f t="shared" si="59"/>
        <v>89424</v>
      </c>
      <c r="B3792" s="362" t="s">
        <v>1422</v>
      </c>
      <c r="C3792" s="362" t="s">
        <v>17193</v>
      </c>
      <c r="D3792" s="362" t="s">
        <v>8471</v>
      </c>
      <c r="E3792" s="363" t="s">
        <v>12982</v>
      </c>
    </row>
    <row r="3793" spans="1:5" x14ac:dyDescent="0.25">
      <c r="A3793" s="246" t="str">
        <f t="shared" si="59"/>
        <v>89425</v>
      </c>
      <c r="B3793" s="362" t="s">
        <v>1423</v>
      </c>
      <c r="C3793" s="362" t="s">
        <v>17194</v>
      </c>
      <c r="D3793" s="362" t="s">
        <v>8471</v>
      </c>
      <c r="E3793" s="363" t="s">
        <v>13596</v>
      </c>
    </row>
    <row r="3794" spans="1:5" x14ac:dyDescent="0.25">
      <c r="A3794" s="246" t="str">
        <f t="shared" si="59"/>
        <v>89426</v>
      </c>
      <c r="B3794" s="362" t="s">
        <v>1424</v>
      </c>
      <c r="C3794" s="362" t="s">
        <v>17195</v>
      </c>
      <c r="D3794" s="362" t="s">
        <v>8471</v>
      </c>
      <c r="E3794" s="363" t="s">
        <v>10704</v>
      </c>
    </row>
    <row r="3795" spans="1:5" x14ac:dyDescent="0.25">
      <c r="A3795" s="246" t="str">
        <f t="shared" si="59"/>
        <v>89427</v>
      </c>
      <c r="B3795" s="362" t="s">
        <v>1425</v>
      </c>
      <c r="C3795" s="362" t="s">
        <v>17196</v>
      </c>
      <c r="D3795" s="362" t="s">
        <v>8471</v>
      </c>
      <c r="E3795" s="363" t="s">
        <v>14091</v>
      </c>
    </row>
    <row r="3796" spans="1:5" x14ac:dyDescent="0.25">
      <c r="A3796" s="246" t="str">
        <f t="shared" si="59"/>
        <v>89428</v>
      </c>
      <c r="B3796" s="362" t="s">
        <v>1426</v>
      </c>
      <c r="C3796" s="362" t="s">
        <v>17197</v>
      </c>
      <c r="D3796" s="362" t="s">
        <v>8471</v>
      </c>
      <c r="E3796" s="363" t="s">
        <v>10729</v>
      </c>
    </row>
    <row r="3797" spans="1:5" x14ac:dyDescent="0.25">
      <c r="A3797" s="246" t="str">
        <f t="shared" si="59"/>
        <v>89429</v>
      </c>
      <c r="B3797" s="362" t="s">
        <v>1427</v>
      </c>
      <c r="C3797" s="362" t="s">
        <v>17198</v>
      </c>
      <c r="D3797" s="362" t="s">
        <v>8471</v>
      </c>
      <c r="E3797" s="363" t="s">
        <v>25844</v>
      </c>
    </row>
    <row r="3798" spans="1:5" x14ac:dyDescent="0.25">
      <c r="A3798" s="246" t="str">
        <f t="shared" si="59"/>
        <v>89430</v>
      </c>
      <c r="B3798" s="362" t="s">
        <v>1428</v>
      </c>
      <c r="C3798" s="362" t="s">
        <v>17199</v>
      </c>
      <c r="D3798" s="362" t="s">
        <v>8471</v>
      </c>
      <c r="E3798" s="363" t="s">
        <v>13552</v>
      </c>
    </row>
    <row r="3799" spans="1:5" x14ac:dyDescent="0.25">
      <c r="A3799" s="246" t="str">
        <f t="shared" si="59"/>
        <v>89431</v>
      </c>
      <c r="B3799" s="362" t="s">
        <v>1429</v>
      </c>
      <c r="C3799" s="362" t="s">
        <v>17200</v>
      </c>
      <c r="D3799" s="362" t="s">
        <v>8471</v>
      </c>
      <c r="E3799" s="363" t="s">
        <v>8153</v>
      </c>
    </row>
    <row r="3800" spans="1:5" x14ac:dyDescent="0.25">
      <c r="A3800" s="246" t="str">
        <f t="shared" si="59"/>
        <v>89432</v>
      </c>
      <c r="B3800" s="362" t="s">
        <v>1430</v>
      </c>
      <c r="C3800" s="362" t="s">
        <v>17201</v>
      </c>
      <c r="D3800" s="362" t="s">
        <v>8471</v>
      </c>
      <c r="E3800" s="363" t="s">
        <v>20235</v>
      </c>
    </row>
    <row r="3801" spans="1:5" x14ac:dyDescent="0.25">
      <c r="A3801" s="246" t="str">
        <f t="shared" si="59"/>
        <v>89433</v>
      </c>
      <c r="B3801" s="362" t="s">
        <v>1431</v>
      </c>
      <c r="C3801" s="362" t="s">
        <v>17202</v>
      </c>
      <c r="D3801" s="362" t="s">
        <v>8471</v>
      </c>
      <c r="E3801" s="363" t="s">
        <v>15048</v>
      </c>
    </row>
    <row r="3802" spans="1:5" x14ac:dyDescent="0.25">
      <c r="A3802" s="246" t="str">
        <f t="shared" si="59"/>
        <v>89434</v>
      </c>
      <c r="B3802" s="362" t="s">
        <v>1432</v>
      </c>
      <c r="C3802" s="362" t="s">
        <v>17203</v>
      </c>
      <c r="D3802" s="362" t="s">
        <v>8471</v>
      </c>
      <c r="E3802" s="363" t="s">
        <v>8007</v>
      </c>
    </row>
    <row r="3803" spans="1:5" x14ac:dyDescent="0.25">
      <c r="A3803" s="246" t="str">
        <f t="shared" si="59"/>
        <v>89435</v>
      </c>
      <c r="B3803" s="362" t="s">
        <v>1433</v>
      </c>
      <c r="C3803" s="362" t="s">
        <v>17204</v>
      </c>
      <c r="D3803" s="362" t="s">
        <v>8471</v>
      </c>
      <c r="E3803" s="363" t="s">
        <v>14458</v>
      </c>
    </row>
    <row r="3804" spans="1:5" x14ac:dyDescent="0.25">
      <c r="A3804" s="246" t="str">
        <f t="shared" si="59"/>
        <v>89436</v>
      </c>
      <c r="B3804" s="362" t="s">
        <v>1434</v>
      </c>
      <c r="C3804" s="362" t="s">
        <v>17205</v>
      </c>
      <c r="D3804" s="362" t="s">
        <v>8471</v>
      </c>
      <c r="E3804" s="363" t="s">
        <v>14156</v>
      </c>
    </row>
    <row r="3805" spans="1:5" x14ac:dyDescent="0.25">
      <c r="A3805" s="246" t="str">
        <f t="shared" si="59"/>
        <v>89437</v>
      </c>
      <c r="B3805" s="362" t="s">
        <v>1435</v>
      </c>
      <c r="C3805" s="362" t="s">
        <v>17206</v>
      </c>
      <c r="D3805" s="362" t="s">
        <v>8471</v>
      </c>
      <c r="E3805" s="363" t="s">
        <v>31583</v>
      </c>
    </row>
    <row r="3806" spans="1:5" x14ac:dyDescent="0.25">
      <c r="A3806" s="246" t="str">
        <f t="shared" si="59"/>
        <v>89438</v>
      </c>
      <c r="B3806" s="362" t="s">
        <v>1436</v>
      </c>
      <c r="C3806" s="362" t="s">
        <v>17207</v>
      </c>
      <c r="D3806" s="362" t="s">
        <v>8471</v>
      </c>
      <c r="E3806" s="363" t="s">
        <v>8211</v>
      </c>
    </row>
    <row r="3807" spans="1:5" x14ac:dyDescent="0.25">
      <c r="A3807" s="246" t="str">
        <f t="shared" si="59"/>
        <v>89439</v>
      </c>
      <c r="B3807" s="362" t="s">
        <v>1437</v>
      </c>
      <c r="C3807" s="362" t="s">
        <v>17208</v>
      </c>
      <c r="D3807" s="362" t="s">
        <v>8471</v>
      </c>
      <c r="E3807" s="363" t="s">
        <v>30051</v>
      </c>
    </row>
    <row r="3808" spans="1:5" x14ac:dyDescent="0.25">
      <c r="A3808" s="246" t="str">
        <f t="shared" si="59"/>
        <v>89440</v>
      </c>
      <c r="B3808" s="362" t="s">
        <v>1438</v>
      </c>
      <c r="C3808" s="362" t="s">
        <v>17209</v>
      </c>
      <c r="D3808" s="362" t="s">
        <v>8471</v>
      </c>
      <c r="E3808" s="363" t="s">
        <v>12946</v>
      </c>
    </row>
    <row r="3809" spans="1:5" x14ac:dyDescent="0.25">
      <c r="A3809" s="246" t="str">
        <f t="shared" si="59"/>
        <v>89442</v>
      </c>
      <c r="B3809" s="362" t="s">
        <v>1439</v>
      </c>
      <c r="C3809" s="362" t="s">
        <v>17210</v>
      </c>
      <c r="D3809" s="362" t="s">
        <v>8471</v>
      </c>
      <c r="E3809" s="363" t="s">
        <v>8025</v>
      </c>
    </row>
    <row r="3810" spans="1:5" x14ac:dyDescent="0.25">
      <c r="A3810" s="246" t="str">
        <f t="shared" si="59"/>
        <v>89443</v>
      </c>
      <c r="B3810" s="362" t="s">
        <v>1440</v>
      </c>
      <c r="C3810" s="362" t="s">
        <v>17211</v>
      </c>
      <c r="D3810" s="362" t="s">
        <v>8471</v>
      </c>
      <c r="E3810" s="363" t="s">
        <v>10395</v>
      </c>
    </row>
    <row r="3811" spans="1:5" x14ac:dyDescent="0.25">
      <c r="A3811" s="246" t="str">
        <f t="shared" si="59"/>
        <v>89444</v>
      </c>
      <c r="B3811" s="362" t="s">
        <v>1441</v>
      </c>
      <c r="C3811" s="362" t="s">
        <v>17212</v>
      </c>
      <c r="D3811" s="362" t="s">
        <v>8471</v>
      </c>
      <c r="E3811" s="363" t="s">
        <v>16603</v>
      </c>
    </row>
    <row r="3812" spans="1:5" x14ac:dyDescent="0.25">
      <c r="A3812" s="246" t="str">
        <f t="shared" si="59"/>
        <v>89445</v>
      </c>
      <c r="B3812" s="362" t="s">
        <v>1442</v>
      </c>
      <c r="C3812" s="362" t="s">
        <v>17213</v>
      </c>
      <c r="D3812" s="362" t="s">
        <v>8471</v>
      </c>
      <c r="E3812" s="363" t="s">
        <v>11529</v>
      </c>
    </row>
    <row r="3813" spans="1:5" x14ac:dyDescent="0.25">
      <c r="A3813" s="246" t="str">
        <f t="shared" si="59"/>
        <v>89481</v>
      </c>
      <c r="B3813" s="362" t="s">
        <v>1458</v>
      </c>
      <c r="C3813" s="362" t="s">
        <v>17230</v>
      </c>
      <c r="D3813" s="362" t="s">
        <v>8471</v>
      </c>
      <c r="E3813" s="363" t="s">
        <v>29753</v>
      </c>
    </row>
    <row r="3814" spans="1:5" x14ac:dyDescent="0.25">
      <c r="A3814" s="246" t="str">
        <f t="shared" si="59"/>
        <v>89485</v>
      </c>
      <c r="B3814" s="362" t="s">
        <v>1460</v>
      </c>
      <c r="C3814" s="362" t="s">
        <v>17232</v>
      </c>
      <c r="D3814" s="362" t="s">
        <v>8471</v>
      </c>
      <c r="E3814" s="363" t="s">
        <v>8248</v>
      </c>
    </row>
    <row r="3815" spans="1:5" x14ac:dyDescent="0.25">
      <c r="A3815" s="246" t="str">
        <f t="shared" si="59"/>
        <v>89489</v>
      </c>
      <c r="B3815" s="362" t="s">
        <v>1461</v>
      </c>
      <c r="C3815" s="362" t="s">
        <v>17233</v>
      </c>
      <c r="D3815" s="362" t="s">
        <v>8471</v>
      </c>
      <c r="E3815" s="363" t="s">
        <v>23972</v>
      </c>
    </row>
    <row r="3816" spans="1:5" x14ac:dyDescent="0.25">
      <c r="A3816" s="246" t="str">
        <f t="shared" si="59"/>
        <v>89490</v>
      </c>
      <c r="B3816" s="362" t="s">
        <v>1462</v>
      </c>
      <c r="C3816" s="362" t="s">
        <v>17234</v>
      </c>
      <c r="D3816" s="362" t="s">
        <v>8471</v>
      </c>
      <c r="E3816" s="363" t="s">
        <v>13356</v>
      </c>
    </row>
    <row r="3817" spans="1:5" x14ac:dyDescent="0.25">
      <c r="A3817" s="246" t="str">
        <f t="shared" si="59"/>
        <v>89492</v>
      </c>
      <c r="B3817" s="362" t="s">
        <v>1464</v>
      </c>
      <c r="C3817" s="362" t="s">
        <v>17236</v>
      </c>
      <c r="D3817" s="362" t="s">
        <v>8471</v>
      </c>
      <c r="E3817" s="363" t="s">
        <v>20147</v>
      </c>
    </row>
    <row r="3818" spans="1:5" x14ac:dyDescent="0.25">
      <c r="A3818" s="246" t="str">
        <f t="shared" si="59"/>
        <v>89493</v>
      </c>
      <c r="B3818" s="362" t="s">
        <v>1465</v>
      </c>
      <c r="C3818" s="362" t="s">
        <v>17237</v>
      </c>
      <c r="D3818" s="362" t="s">
        <v>8471</v>
      </c>
      <c r="E3818" s="363" t="s">
        <v>21814</v>
      </c>
    </row>
    <row r="3819" spans="1:5" x14ac:dyDescent="0.25">
      <c r="A3819" s="246" t="str">
        <f t="shared" si="59"/>
        <v>89494</v>
      </c>
      <c r="B3819" s="362" t="s">
        <v>1466</v>
      </c>
      <c r="C3819" s="362" t="s">
        <v>17238</v>
      </c>
      <c r="D3819" s="362" t="s">
        <v>8471</v>
      </c>
      <c r="E3819" s="363" t="s">
        <v>21675</v>
      </c>
    </row>
    <row r="3820" spans="1:5" x14ac:dyDescent="0.25">
      <c r="A3820" s="246" t="str">
        <f t="shared" si="59"/>
        <v>89496</v>
      </c>
      <c r="B3820" s="362" t="s">
        <v>1468</v>
      </c>
      <c r="C3820" s="362" t="s">
        <v>17240</v>
      </c>
      <c r="D3820" s="362" t="s">
        <v>8471</v>
      </c>
      <c r="E3820" s="363" t="s">
        <v>10146</v>
      </c>
    </row>
    <row r="3821" spans="1:5" x14ac:dyDescent="0.25">
      <c r="A3821" s="246" t="str">
        <f t="shared" si="59"/>
        <v>89497</v>
      </c>
      <c r="B3821" s="362" t="s">
        <v>1469</v>
      </c>
      <c r="C3821" s="362" t="s">
        <v>17241</v>
      </c>
      <c r="D3821" s="362" t="s">
        <v>8471</v>
      </c>
      <c r="E3821" s="363" t="s">
        <v>14178</v>
      </c>
    </row>
    <row r="3822" spans="1:5" x14ac:dyDescent="0.25">
      <c r="A3822" s="246" t="str">
        <f t="shared" si="59"/>
        <v>89498</v>
      </c>
      <c r="B3822" s="362" t="s">
        <v>1470</v>
      </c>
      <c r="C3822" s="362" t="s">
        <v>17242</v>
      </c>
      <c r="D3822" s="362" t="s">
        <v>8471</v>
      </c>
      <c r="E3822" s="363" t="s">
        <v>16705</v>
      </c>
    </row>
    <row r="3823" spans="1:5" x14ac:dyDescent="0.25">
      <c r="A3823" s="246" t="str">
        <f t="shared" si="59"/>
        <v>89499</v>
      </c>
      <c r="B3823" s="362" t="s">
        <v>1471</v>
      </c>
      <c r="C3823" s="362" t="s">
        <v>17243</v>
      </c>
      <c r="D3823" s="362" t="s">
        <v>8471</v>
      </c>
      <c r="E3823" s="363" t="s">
        <v>19851</v>
      </c>
    </row>
    <row r="3824" spans="1:5" x14ac:dyDescent="0.25">
      <c r="A3824" s="246" t="str">
        <f t="shared" si="59"/>
        <v>89500</v>
      </c>
      <c r="B3824" s="362" t="s">
        <v>1472</v>
      </c>
      <c r="C3824" s="362" t="s">
        <v>17244</v>
      </c>
      <c r="D3824" s="362" t="s">
        <v>8471</v>
      </c>
      <c r="E3824" s="363" t="s">
        <v>8309</v>
      </c>
    </row>
    <row r="3825" spans="1:5" x14ac:dyDescent="0.25">
      <c r="A3825" s="246" t="str">
        <f t="shared" si="59"/>
        <v>89501</v>
      </c>
      <c r="B3825" s="362" t="s">
        <v>1473</v>
      </c>
      <c r="C3825" s="362" t="s">
        <v>17245</v>
      </c>
      <c r="D3825" s="362" t="s">
        <v>8471</v>
      </c>
      <c r="E3825" s="363" t="s">
        <v>15551</v>
      </c>
    </row>
    <row r="3826" spans="1:5" x14ac:dyDescent="0.25">
      <c r="A3826" s="246" t="str">
        <f t="shared" si="59"/>
        <v>89502</v>
      </c>
      <c r="B3826" s="362" t="s">
        <v>1474</v>
      </c>
      <c r="C3826" s="362" t="s">
        <v>17246</v>
      </c>
      <c r="D3826" s="362" t="s">
        <v>8471</v>
      </c>
      <c r="E3826" s="363" t="s">
        <v>7998</v>
      </c>
    </row>
    <row r="3827" spans="1:5" x14ac:dyDescent="0.25">
      <c r="A3827" s="246" t="str">
        <f t="shared" si="59"/>
        <v>89503</v>
      </c>
      <c r="B3827" s="362" t="s">
        <v>1475</v>
      </c>
      <c r="C3827" s="362" t="s">
        <v>17247</v>
      </c>
      <c r="D3827" s="362" t="s">
        <v>8471</v>
      </c>
      <c r="E3827" s="363" t="s">
        <v>16615</v>
      </c>
    </row>
    <row r="3828" spans="1:5" x14ac:dyDescent="0.25">
      <c r="A3828" s="246" t="str">
        <f t="shared" si="59"/>
        <v>89504</v>
      </c>
      <c r="B3828" s="362" t="s">
        <v>1476</v>
      </c>
      <c r="C3828" s="362" t="s">
        <v>17248</v>
      </c>
      <c r="D3828" s="362" t="s">
        <v>8471</v>
      </c>
      <c r="E3828" s="363" t="s">
        <v>22162</v>
      </c>
    </row>
    <row r="3829" spans="1:5" x14ac:dyDescent="0.25">
      <c r="A3829" s="246" t="str">
        <f t="shared" si="59"/>
        <v>89505</v>
      </c>
      <c r="B3829" s="362" t="s">
        <v>1477</v>
      </c>
      <c r="C3829" s="362" t="s">
        <v>17249</v>
      </c>
      <c r="D3829" s="362" t="s">
        <v>8471</v>
      </c>
      <c r="E3829" s="363" t="s">
        <v>31611</v>
      </c>
    </row>
    <row r="3830" spans="1:5" x14ac:dyDescent="0.25">
      <c r="A3830" s="246" t="str">
        <f t="shared" si="59"/>
        <v>89506</v>
      </c>
      <c r="B3830" s="362" t="s">
        <v>1478</v>
      </c>
      <c r="C3830" s="362" t="s">
        <v>17250</v>
      </c>
      <c r="D3830" s="362" t="s">
        <v>8471</v>
      </c>
      <c r="E3830" s="363" t="s">
        <v>20532</v>
      </c>
    </row>
    <row r="3831" spans="1:5" x14ac:dyDescent="0.25">
      <c r="A3831" s="246" t="str">
        <f t="shared" si="59"/>
        <v>89507</v>
      </c>
      <c r="B3831" s="362" t="s">
        <v>1479</v>
      </c>
      <c r="C3831" s="362" t="s">
        <v>17251</v>
      </c>
      <c r="D3831" s="362" t="s">
        <v>8471</v>
      </c>
      <c r="E3831" s="363" t="s">
        <v>20525</v>
      </c>
    </row>
    <row r="3832" spans="1:5" x14ac:dyDescent="0.25">
      <c r="A3832" s="246" t="str">
        <f t="shared" si="59"/>
        <v>89510</v>
      </c>
      <c r="B3832" s="362" t="s">
        <v>1482</v>
      </c>
      <c r="C3832" s="362" t="s">
        <v>17254</v>
      </c>
      <c r="D3832" s="362" t="s">
        <v>8471</v>
      </c>
      <c r="E3832" s="363" t="s">
        <v>31612</v>
      </c>
    </row>
    <row r="3833" spans="1:5" x14ac:dyDescent="0.25">
      <c r="A3833" s="246" t="str">
        <f t="shared" si="59"/>
        <v>89513</v>
      </c>
      <c r="B3833" s="362" t="s">
        <v>1485</v>
      </c>
      <c r="C3833" s="362" t="s">
        <v>17258</v>
      </c>
      <c r="D3833" s="362" t="s">
        <v>8471</v>
      </c>
      <c r="E3833" s="363" t="s">
        <v>31613</v>
      </c>
    </row>
    <row r="3834" spans="1:5" x14ac:dyDescent="0.25">
      <c r="A3834" s="246" t="str">
        <f t="shared" si="59"/>
        <v>89514</v>
      </c>
      <c r="B3834" s="362" t="s">
        <v>1486</v>
      </c>
      <c r="C3834" s="362" t="s">
        <v>17260</v>
      </c>
      <c r="D3834" s="362" t="s">
        <v>8471</v>
      </c>
      <c r="E3834" s="363" t="s">
        <v>13375</v>
      </c>
    </row>
    <row r="3835" spans="1:5" x14ac:dyDescent="0.25">
      <c r="A3835" s="246" t="str">
        <f t="shared" si="59"/>
        <v>89515</v>
      </c>
      <c r="B3835" s="362" t="s">
        <v>1487</v>
      </c>
      <c r="C3835" s="362" t="s">
        <v>17261</v>
      </c>
      <c r="D3835" s="362" t="s">
        <v>8471</v>
      </c>
      <c r="E3835" s="363" t="s">
        <v>31614</v>
      </c>
    </row>
    <row r="3836" spans="1:5" x14ac:dyDescent="0.25">
      <c r="A3836" s="246" t="str">
        <f t="shared" si="59"/>
        <v>89516</v>
      </c>
      <c r="B3836" s="362" t="s">
        <v>1488</v>
      </c>
      <c r="C3836" s="362" t="s">
        <v>17262</v>
      </c>
      <c r="D3836" s="362" t="s">
        <v>8471</v>
      </c>
      <c r="E3836" s="363" t="s">
        <v>15946</v>
      </c>
    </row>
    <row r="3837" spans="1:5" x14ac:dyDescent="0.25">
      <c r="A3837" s="246" t="str">
        <f t="shared" si="59"/>
        <v>89517</v>
      </c>
      <c r="B3837" s="362" t="s">
        <v>1489</v>
      </c>
      <c r="C3837" s="362" t="s">
        <v>17263</v>
      </c>
      <c r="D3837" s="362" t="s">
        <v>8471</v>
      </c>
      <c r="E3837" s="363" t="s">
        <v>16580</v>
      </c>
    </row>
    <row r="3838" spans="1:5" x14ac:dyDescent="0.25">
      <c r="A3838" s="246" t="str">
        <f t="shared" si="59"/>
        <v>89518</v>
      </c>
      <c r="B3838" s="362" t="s">
        <v>1490</v>
      </c>
      <c r="C3838" s="362" t="s">
        <v>17264</v>
      </c>
      <c r="D3838" s="362" t="s">
        <v>8471</v>
      </c>
      <c r="E3838" s="363" t="s">
        <v>21325</v>
      </c>
    </row>
    <row r="3839" spans="1:5" x14ac:dyDescent="0.25">
      <c r="A3839" s="246" t="str">
        <f t="shared" si="59"/>
        <v>89519</v>
      </c>
      <c r="B3839" s="362" t="s">
        <v>1491</v>
      </c>
      <c r="C3839" s="362" t="s">
        <v>17265</v>
      </c>
      <c r="D3839" s="362" t="s">
        <v>8471</v>
      </c>
      <c r="E3839" s="363" t="s">
        <v>27978</v>
      </c>
    </row>
    <row r="3840" spans="1:5" x14ac:dyDescent="0.25">
      <c r="A3840" s="246" t="str">
        <f t="shared" si="59"/>
        <v>89520</v>
      </c>
      <c r="B3840" s="362" t="s">
        <v>1492</v>
      </c>
      <c r="C3840" s="362" t="s">
        <v>17266</v>
      </c>
      <c r="D3840" s="362" t="s">
        <v>8471</v>
      </c>
      <c r="E3840" s="363" t="s">
        <v>12801</v>
      </c>
    </row>
    <row r="3841" spans="1:5" x14ac:dyDescent="0.25">
      <c r="A3841" s="246" t="str">
        <f t="shared" si="59"/>
        <v>89521</v>
      </c>
      <c r="B3841" s="362" t="s">
        <v>1493</v>
      </c>
      <c r="C3841" s="362" t="s">
        <v>17267</v>
      </c>
      <c r="D3841" s="362" t="s">
        <v>8471</v>
      </c>
      <c r="E3841" s="363" t="s">
        <v>21489</v>
      </c>
    </row>
    <row r="3842" spans="1:5" x14ac:dyDescent="0.25">
      <c r="A3842" s="246" t="str">
        <f t="shared" si="59"/>
        <v>89522</v>
      </c>
      <c r="B3842" s="362" t="s">
        <v>1494</v>
      </c>
      <c r="C3842" s="362" t="s">
        <v>17268</v>
      </c>
      <c r="D3842" s="362" t="s">
        <v>8471</v>
      </c>
      <c r="E3842" s="363" t="s">
        <v>13584</v>
      </c>
    </row>
    <row r="3843" spans="1:5" x14ac:dyDescent="0.25">
      <c r="A3843" s="246" t="str">
        <f t="shared" ref="A3843:A3906" si="60">B3843</f>
        <v>89523</v>
      </c>
      <c r="B3843" s="362" t="s">
        <v>1495</v>
      </c>
      <c r="C3843" s="362" t="s">
        <v>17269</v>
      </c>
      <c r="D3843" s="362" t="s">
        <v>8471</v>
      </c>
      <c r="E3843" s="363" t="s">
        <v>31615</v>
      </c>
    </row>
    <row r="3844" spans="1:5" x14ac:dyDescent="0.25">
      <c r="A3844" s="246" t="str">
        <f t="shared" si="60"/>
        <v>89524</v>
      </c>
      <c r="B3844" s="362" t="s">
        <v>1496</v>
      </c>
      <c r="C3844" s="362" t="s">
        <v>17270</v>
      </c>
      <c r="D3844" s="362" t="s">
        <v>8471</v>
      </c>
      <c r="E3844" s="363" t="s">
        <v>15943</v>
      </c>
    </row>
    <row r="3845" spans="1:5" x14ac:dyDescent="0.25">
      <c r="A3845" s="246" t="str">
        <f t="shared" si="60"/>
        <v>89525</v>
      </c>
      <c r="B3845" s="362" t="s">
        <v>1497</v>
      </c>
      <c r="C3845" s="362" t="s">
        <v>17271</v>
      </c>
      <c r="D3845" s="362" t="s">
        <v>8471</v>
      </c>
      <c r="E3845" s="363" t="s">
        <v>31616</v>
      </c>
    </row>
    <row r="3846" spans="1:5" x14ac:dyDescent="0.25">
      <c r="A3846" s="246" t="str">
        <f t="shared" si="60"/>
        <v>89526</v>
      </c>
      <c r="B3846" s="362" t="s">
        <v>1498</v>
      </c>
      <c r="C3846" s="362" t="s">
        <v>17272</v>
      </c>
      <c r="D3846" s="362" t="s">
        <v>8471</v>
      </c>
      <c r="E3846" s="363" t="s">
        <v>26457</v>
      </c>
    </row>
    <row r="3847" spans="1:5" x14ac:dyDescent="0.25">
      <c r="A3847" s="246" t="str">
        <f t="shared" si="60"/>
        <v>89527</v>
      </c>
      <c r="B3847" s="362" t="s">
        <v>1499</v>
      </c>
      <c r="C3847" s="362" t="s">
        <v>17273</v>
      </c>
      <c r="D3847" s="362" t="s">
        <v>8471</v>
      </c>
      <c r="E3847" s="363" t="s">
        <v>15050</v>
      </c>
    </row>
    <row r="3848" spans="1:5" x14ac:dyDescent="0.25">
      <c r="A3848" s="246" t="str">
        <f t="shared" si="60"/>
        <v>89528</v>
      </c>
      <c r="B3848" s="362" t="s">
        <v>1500</v>
      </c>
      <c r="C3848" s="362" t="s">
        <v>17274</v>
      </c>
      <c r="D3848" s="362" t="s">
        <v>8471</v>
      </c>
      <c r="E3848" s="363" t="s">
        <v>13004</v>
      </c>
    </row>
    <row r="3849" spans="1:5" x14ac:dyDescent="0.25">
      <c r="A3849" s="246" t="str">
        <f t="shared" si="60"/>
        <v>89529</v>
      </c>
      <c r="B3849" s="362" t="s">
        <v>1501</v>
      </c>
      <c r="C3849" s="362" t="s">
        <v>17275</v>
      </c>
      <c r="D3849" s="362" t="s">
        <v>8471</v>
      </c>
      <c r="E3849" s="363" t="s">
        <v>31617</v>
      </c>
    </row>
    <row r="3850" spans="1:5" x14ac:dyDescent="0.25">
      <c r="A3850" s="246" t="str">
        <f t="shared" si="60"/>
        <v>89530</v>
      </c>
      <c r="B3850" s="362" t="s">
        <v>1502</v>
      </c>
      <c r="C3850" s="362" t="s">
        <v>17276</v>
      </c>
      <c r="D3850" s="362" t="s">
        <v>8471</v>
      </c>
      <c r="E3850" s="363" t="s">
        <v>15987</v>
      </c>
    </row>
    <row r="3851" spans="1:5" x14ac:dyDescent="0.25">
      <c r="A3851" s="246" t="str">
        <f t="shared" si="60"/>
        <v>89531</v>
      </c>
      <c r="B3851" s="362" t="s">
        <v>1503</v>
      </c>
      <c r="C3851" s="362" t="s">
        <v>17278</v>
      </c>
      <c r="D3851" s="362" t="s">
        <v>8471</v>
      </c>
      <c r="E3851" s="363" t="s">
        <v>29356</v>
      </c>
    </row>
    <row r="3852" spans="1:5" x14ac:dyDescent="0.25">
      <c r="A3852" s="246" t="str">
        <f t="shared" si="60"/>
        <v>89532</v>
      </c>
      <c r="B3852" s="362" t="s">
        <v>1504</v>
      </c>
      <c r="C3852" s="362" t="s">
        <v>17279</v>
      </c>
      <c r="D3852" s="362" t="s">
        <v>8471</v>
      </c>
      <c r="E3852" s="363" t="s">
        <v>8020</v>
      </c>
    </row>
    <row r="3853" spans="1:5" x14ac:dyDescent="0.25">
      <c r="A3853" s="246" t="str">
        <f t="shared" si="60"/>
        <v>89535</v>
      </c>
      <c r="B3853" s="362" t="s">
        <v>1505</v>
      </c>
      <c r="C3853" s="362" t="s">
        <v>17280</v>
      </c>
      <c r="D3853" s="362" t="s">
        <v>8471</v>
      </c>
      <c r="E3853" s="363" t="s">
        <v>21391</v>
      </c>
    </row>
    <row r="3854" spans="1:5" x14ac:dyDescent="0.25">
      <c r="A3854" s="246" t="str">
        <f t="shared" si="60"/>
        <v>89536</v>
      </c>
      <c r="B3854" s="362" t="s">
        <v>1506</v>
      </c>
      <c r="C3854" s="362" t="s">
        <v>17281</v>
      </c>
      <c r="D3854" s="362" t="s">
        <v>8471</v>
      </c>
      <c r="E3854" s="363" t="s">
        <v>20200</v>
      </c>
    </row>
    <row r="3855" spans="1:5" x14ac:dyDescent="0.25">
      <c r="A3855" s="246" t="str">
        <f t="shared" si="60"/>
        <v>89540</v>
      </c>
      <c r="B3855" s="362" t="s">
        <v>1507</v>
      </c>
      <c r="C3855" s="362" t="s">
        <v>17282</v>
      </c>
      <c r="D3855" s="362" t="s">
        <v>8471</v>
      </c>
      <c r="E3855" s="363" t="s">
        <v>7973</v>
      </c>
    </row>
    <row r="3856" spans="1:5" x14ac:dyDescent="0.25">
      <c r="A3856" s="246" t="str">
        <f t="shared" si="60"/>
        <v>89541</v>
      </c>
      <c r="B3856" s="362" t="s">
        <v>1508</v>
      </c>
      <c r="C3856" s="362" t="s">
        <v>17283</v>
      </c>
      <c r="D3856" s="362" t="s">
        <v>8471</v>
      </c>
      <c r="E3856" s="363" t="s">
        <v>23560</v>
      </c>
    </row>
    <row r="3857" spans="1:5" x14ac:dyDescent="0.25">
      <c r="A3857" s="246" t="str">
        <f t="shared" si="60"/>
        <v>89542</v>
      </c>
      <c r="B3857" s="362" t="s">
        <v>1509</v>
      </c>
      <c r="C3857" s="362" t="s">
        <v>17284</v>
      </c>
      <c r="D3857" s="362" t="s">
        <v>8471</v>
      </c>
      <c r="E3857" s="363" t="s">
        <v>21160</v>
      </c>
    </row>
    <row r="3858" spans="1:5" x14ac:dyDescent="0.25">
      <c r="A3858" s="246" t="str">
        <f t="shared" si="60"/>
        <v>89544</v>
      </c>
      <c r="B3858" s="362" t="s">
        <v>1510</v>
      </c>
      <c r="C3858" s="362" t="s">
        <v>17285</v>
      </c>
      <c r="D3858" s="362" t="s">
        <v>8471</v>
      </c>
      <c r="E3858" s="363" t="s">
        <v>9469</v>
      </c>
    </row>
    <row r="3859" spans="1:5" x14ac:dyDescent="0.25">
      <c r="A3859" s="246" t="str">
        <f t="shared" si="60"/>
        <v>89545</v>
      </c>
      <c r="B3859" s="362" t="s">
        <v>1511</v>
      </c>
      <c r="C3859" s="362" t="s">
        <v>17286</v>
      </c>
      <c r="D3859" s="362" t="s">
        <v>8471</v>
      </c>
      <c r="E3859" s="363" t="s">
        <v>17686</v>
      </c>
    </row>
    <row r="3860" spans="1:5" x14ac:dyDescent="0.25">
      <c r="A3860" s="246" t="str">
        <f t="shared" si="60"/>
        <v>89546</v>
      </c>
      <c r="B3860" s="362" t="s">
        <v>1512</v>
      </c>
      <c r="C3860" s="362" t="s">
        <v>17287</v>
      </c>
      <c r="D3860" s="362" t="s">
        <v>8471</v>
      </c>
      <c r="E3860" s="363" t="s">
        <v>13889</v>
      </c>
    </row>
    <row r="3861" spans="1:5" x14ac:dyDescent="0.25">
      <c r="A3861" s="246" t="str">
        <f t="shared" si="60"/>
        <v>89547</v>
      </c>
      <c r="B3861" s="362" t="s">
        <v>1513</v>
      </c>
      <c r="C3861" s="362" t="s">
        <v>17288</v>
      </c>
      <c r="D3861" s="362" t="s">
        <v>8471</v>
      </c>
      <c r="E3861" s="363" t="s">
        <v>19841</v>
      </c>
    </row>
    <row r="3862" spans="1:5" x14ac:dyDescent="0.25">
      <c r="A3862" s="246" t="str">
        <f t="shared" si="60"/>
        <v>89548</v>
      </c>
      <c r="B3862" s="362" t="s">
        <v>1514</v>
      </c>
      <c r="C3862" s="362" t="s">
        <v>17289</v>
      </c>
      <c r="D3862" s="362" t="s">
        <v>8471</v>
      </c>
      <c r="E3862" s="363" t="s">
        <v>12786</v>
      </c>
    </row>
    <row r="3863" spans="1:5" x14ac:dyDescent="0.25">
      <c r="A3863" s="246" t="str">
        <f t="shared" si="60"/>
        <v>89549</v>
      </c>
      <c r="B3863" s="362" t="s">
        <v>1515</v>
      </c>
      <c r="C3863" s="362" t="s">
        <v>17290</v>
      </c>
      <c r="D3863" s="362" t="s">
        <v>8471</v>
      </c>
      <c r="E3863" s="363" t="s">
        <v>13330</v>
      </c>
    </row>
    <row r="3864" spans="1:5" x14ac:dyDescent="0.25">
      <c r="A3864" s="246" t="str">
        <f t="shared" si="60"/>
        <v>89550</v>
      </c>
      <c r="B3864" s="362" t="s">
        <v>1516</v>
      </c>
      <c r="C3864" s="362" t="s">
        <v>17291</v>
      </c>
      <c r="D3864" s="362" t="s">
        <v>8471</v>
      </c>
      <c r="E3864" s="363" t="s">
        <v>18404</v>
      </c>
    </row>
    <row r="3865" spans="1:5" x14ac:dyDescent="0.25">
      <c r="A3865" s="246" t="str">
        <f t="shared" si="60"/>
        <v>89551</v>
      </c>
      <c r="B3865" s="362" t="s">
        <v>1517</v>
      </c>
      <c r="C3865" s="362" t="s">
        <v>17292</v>
      </c>
      <c r="D3865" s="362" t="s">
        <v>8471</v>
      </c>
      <c r="E3865" s="363" t="s">
        <v>13582</v>
      </c>
    </row>
    <row r="3866" spans="1:5" x14ac:dyDescent="0.25">
      <c r="A3866" s="246" t="str">
        <f t="shared" si="60"/>
        <v>89552</v>
      </c>
      <c r="B3866" s="362" t="s">
        <v>1518</v>
      </c>
      <c r="C3866" s="362" t="s">
        <v>17293</v>
      </c>
      <c r="D3866" s="362" t="s">
        <v>8471</v>
      </c>
      <c r="E3866" s="363" t="s">
        <v>31618</v>
      </c>
    </row>
    <row r="3867" spans="1:5" x14ac:dyDescent="0.25">
      <c r="A3867" s="246" t="str">
        <f t="shared" si="60"/>
        <v>89553</v>
      </c>
      <c r="B3867" s="362" t="s">
        <v>1519</v>
      </c>
      <c r="C3867" s="362" t="s">
        <v>17294</v>
      </c>
      <c r="D3867" s="362" t="s">
        <v>8471</v>
      </c>
      <c r="E3867" s="363" t="s">
        <v>16534</v>
      </c>
    </row>
    <row r="3868" spans="1:5" x14ac:dyDescent="0.25">
      <c r="A3868" s="246" t="str">
        <f t="shared" si="60"/>
        <v>89554</v>
      </c>
      <c r="B3868" s="362" t="s">
        <v>1520</v>
      </c>
      <c r="C3868" s="362" t="s">
        <v>17295</v>
      </c>
      <c r="D3868" s="362" t="s">
        <v>8471</v>
      </c>
      <c r="E3868" s="363" t="s">
        <v>31619</v>
      </c>
    </row>
    <row r="3869" spans="1:5" x14ac:dyDescent="0.25">
      <c r="A3869" s="246" t="str">
        <f t="shared" si="60"/>
        <v>89555</v>
      </c>
      <c r="B3869" s="362" t="s">
        <v>1521</v>
      </c>
      <c r="C3869" s="362" t="s">
        <v>17296</v>
      </c>
      <c r="D3869" s="362" t="s">
        <v>8471</v>
      </c>
      <c r="E3869" s="363" t="s">
        <v>15051</v>
      </c>
    </row>
    <row r="3870" spans="1:5" x14ac:dyDescent="0.25">
      <c r="A3870" s="246" t="str">
        <f t="shared" si="60"/>
        <v>89556</v>
      </c>
      <c r="B3870" s="362" t="s">
        <v>1522</v>
      </c>
      <c r="C3870" s="362" t="s">
        <v>17297</v>
      </c>
      <c r="D3870" s="362" t="s">
        <v>8471</v>
      </c>
      <c r="E3870" s="363" t="s">
        <v>20612</v>
      </c>
    </row>
    <row r="3871" spans="1:5" x14ac:dyDescent="0.25">
      <c r="A3871" s="246" t="str">
        <f t="shared" si="60"/>
        <v>89557</v>
      </c>
      <c r="B3871" s="362" t="s">
        <v>1523</v>
      </c>
      <c r="C3871" s="362" t="s">
        <v>17298</v>
      </c>
      <c r="D3871" s="362" t="s">
        <v>8471</v>
      </c>
      <c r="E3871" s="363" t="s">
        <v>18513</v>
      </c>
    </row>
    <row r="3872" spans="1:5" x14ac:dyDescent="0.25">
      <c r="A3872" s="246" t="str">
        <f t="shared" si="60"/>
        <v>89558</v>
      </c>
      <c r="B3872" s="362" t="s">
        <v>1524</v>
      </c>
      <c r="C3872" s="362" t="s">
        <v>17299</v>
      </c>
      <c r="D3872" s="362" t="s">
        <v>8471</v>
      </c>
      <c r="E3872" s="363" t="s">
        <v>10731</v>
      </c>
    </row>
    <row r="3873" spans="1:5" x14ac:dyDescent="0.25">
      <c r="A3873" s="246" t="str">
        <f t="shared" si="60"/>
        <v>89559</v>
      </c>
      <c r="B3873" s="362" t="s">
        <v>1525</v>
      </c>
      <c r="C3873" s="362" t="s">
        <v>17300</v>
      </c>
      <c r="D3873" s="362" t="s">
        <v>8471</v>
      </c>
      <c r="E3873" s="363" t="s">
        <v>22620</v>
      </c>
    </row>
    <row r="3874" spans="1:5" x14ac:dyDescent="0.25">
      <c r="A3874" s="246" t="str">
        <f t="shared" si="60"/>
        <v>89560</v>
      </c>
      <c r="B3874" s="362" t="s">
        <v>17301</v>
      </c>
      <c r="C3874" s="362" t="s">
        <v>17302</v>
      </c>
      <c r="D3874" s="362" t="s">
        <v>8471</v>
      </c>
      <c r="E3874" s="363" t="s">
        <v>20804</v>
      </c>
    </row>
    <row r="3875" spans="1:5" x14ac:dyDescent="0.25">
      <c r="A3875" s="246" t="str">
        <f t="shared" si="60"/>
        <v>89561</v>
      </c>
      <c r="B3875" s="362" t="s">
        <v>1526</v>
      </c>
      <c r="C3875" s="362" t="s">
        <v>17303</v>
      </c>
      <c r="D3875" s="362" t="s">
        <v>8471</v>
      </c>
      <c r="E3875" s="363" t="s">
        <v>23622</v>
      </c>
    </row>
    <row r="3876" spans="1:5" x14ac:dyDescent="0.25">
      <c r="A3876" s="246" t="str">
        <f t="shared" si="60"/>
        <v>89562</v>
      </c>
      <c r="B3876" s="362" t="s">
        <v>1527</v>
      </c>
      <c r="C3876" s="362" t="s">
        <v>17304</v>
      </c>
      <c r="D3876" s="362" t="s">
        <v>8471</v>
      </c>
      <c r="E3876" s="363" t="s">
        <v>15613</v>
      </c>
    </row>
    <row r="3877" spans="1:5" x14ac:dyDescent="0.25">
      <c r="A3877" s="246" t="str">
        <f t="shared" si="60"/>
        <v>89563</v>
      </c>
      <c r="B3877" s="362" t="s">
        <v>1528</v>
      </c>
      <c r="C3877" s="362" t="s">
        <v>17305</v>
      </c>
      <c r="D3877" s="362" t="s">
        <v>8471</v>
      </c>
      <c r="E3877" s="363" t="s">
        <v>31620</v>
      </c>
    </row>
    <row r="3878" spans="1:5" x14ac:dyDescent="0.25">
      <c r="A3878" s="246" t="str">
        <f t="shared" si="60"/>
        <v>89564</v>
      </c>
      <c r="B3878" s="362" t="s">
        <v>1529</v>
      </c>
      <c r="C3878" s="362" t="s">
        <v>17306</v>
      </c>
      <c r="D3878" s="362" t="s">
        <v>8471</v>
      </c>
      <c r="E3878" s="363" t="s">
        <v>10718</v>
      </c>
    </row>
    <row r="3879" spans="1:5" x14ac:dyDescent="0.25">
      <c r="A3879" s="246" t="str">
        <f t="shared" si="60"/>
        <v>89565</v>
      </c>
      <c r="B3879" s="362" t="s">
        <v>1530</v>
      </c>
      <c r="C3879" s="362" t="s">
        <v>17307</v>
      </c>
      <c r="D3879" s="362" t="s">
        <v>8471</v>
      </c>
      <c r="E3879" s="363" t="s">
        <v>29613</v>
      </c>
    </row>
    <row r="3880" spans="1:5" x14ac:dyDescent="0.25">
      <c r="A3880" s="246" t="str">
        <f t="shared" si="60"/>
        <v>89566</v>
      </c>
      <c r="B3880" s="362" t="s">
        <v>1531</v>
      </c>
      <c r="C3880" s="362" t="s">
        <v>17308</v>
      </c>
      <c r="D3880" s="362" t="s">
        <v>8471</v>
      </c>
      <c r="E3880" s="363" t="s">
        <v>31621</v>
      </c>
    </row>
    <row r="3881" spans="1:5" x14ac:dyDescent="0.25">
      <c r="A3881" s="246" t="str">
        <f t="shared" si="60"/>
        <v>89567</v>
      </c>
      <c r="B3881" s="362" t="s">
        <v>1532</v>
      </c>
      <c r="C3881" s="362" t="s">
        <v>17309</v>
      </c>
      <c r="D3881" s="362" t="s">
        <v>8471</v>
      </c>
      <c r="E3881" s="363" t="s">
        <v>31622</v>
      </c>
    </row>
    <row r="3882" spans="1:5" x14ac:dyDescent="0.25">
      <c r="A3882" s="246" t="str">
        <f t="shared" si="60"/>
        <v>89568</v>
      </c>
      <c r="B3882" s="362" t="s">
        <v>1533</v>
      </c>
      <c r="C3882" s="362" t="s">
        <v>17310</v>
      </c>
      <c r="D3882" s="362" t="s">
        <v>8471</v>
      </c>
      <c r="E3882" s="363" t="s">
        <v>31623</v>
      </c>
    </row>
    <row r="3883" spans="1:5" x14ac:dyDescent="0.25">
      <c r="A3883" s="246" t="str">
        <f t="shared" si="60"/>
        <v>89569</v>
      </c>
      <c r="B3883" s="362" t="s">
        <v>1534</v>
      </c>
      <c r="C3883" s="362" t="s">
        <v>17311</v>
      </c>
      <c r="D3883" s="362" t="s">
        <v>8471</v>
      </c>
      <c r="E3883" s="363" t="s">
        <v>31624</v>
      </c>
    </row>
    <row r="3884" spans="1:5" x14ac:dyDescent="0.25">
      <c r="A3884" s="246" t="str">
        <f t="shared" si="60"/>
        <v>89570</v>
      </c>
      <c r="B3884" s="362" t="s">
        <v>1535</v>
      </c>
      <c r="C3884" s="362" t="s">
        <v>17312</v>
      </c>
      <c r="D3884" s="362" t="s">
        <v>8471</v>
      </c>
      <c r="E3884" s="363" t="s">
        <v>31079</v>
      </c>
    </row>
    <row r="3885" spans="1:5" x14ac:dyDescent="0.25">
      <c r="A3885" s="246" t="str">
        <f t="shared" si="60"/>
        <v>89571</v>
      </c>
      <c r="B3885" s="362" t="s">
        <v>1536</v>
      </c>
      <c r="C3885" s="362" t="s">
        <v>17313</v>
      </c>
      <c r="D3885" s="362" t="s">
        <v>8471</v>
      </c>
      <c r="E3885" s="363" t="s">
        <v>31625</v>
      </c>
    </row>
    <row r="3886" spans="1:5" x14ac:dyDescent="0.25">
      <c r="A3886" s="246" t="str">
        <f t="shared" si="60"/>
        <v>89572</v>
      </c>
      <c r="B3886" s="362" t="s">
        <v>1537</v>
      </c>
      <c r="C3886" s="362" t="s">
        <v>17314</v>
      </c>
      <c r="D3886" s="362" t="s">
        <v>8471</v>
      </c>
      <c r="E3886" s="363" t="s">
        <v>16227</v>
      </c>
    </row>
    <row r="3887" spans="1:5" x14ac:dyDescent="0.25">
      <c r="A3887" s="246" t="str">
        <f t="shared" si="60"/>
        <v>89573</v>
      </c>
      <c r="B3887" s="362" t="s">
        <v>1538</v>
      </c>
      <c r="C3887" s="362" t="s">
        <v>17315</v>
      </c>
      <c r="D3887" s="362" t="s">
        <v>8471</v>
      </c>
      <c r="E3887" s="363" t="s">
        <v>31626</v>
      </c>
    </row>
    <row r="3888" spans="1:5" x14ac:dyDescent="0.25">
      <c r="A3888" s="246" t="str">
        <f t="shared" si="60"/>
        <v>89574</v>
      </c>
      <c r="B3888" s="362" t="s">
        <v>1539</v>
      </c>
      <c r="C3888" s="362" t="s">
        <v>17316</v>
      </c>
      <c r="D3888" s="362" t="s">
        <v>8471</v>
      </c>
      <c r="E3888" s="363" t="s">
        <v>31627</v>
      </c>
    </row>
    <row r="3889" spans="1:5" x14ac:dyDescent="0.25">
      <c r="A3889" s="246" t="str">
        <f t="shared" si="60"/>
        <v>89575</v>
      </c>
      <c r="B3889" s="362" t="s">
        <v>1540</v>
      </c>
      <c r="C3889" s="362" t="s">
        <v>17317</v>
      </c>
      <c r="D3889" s="362" t="s">
        <v>8471</v>
      </c>
      <c r="E3889" s="363" t="s">
        <v>10238</v>
      </c>
    </row>
    <row r="3890" spans="1:5" x14ac:dyDescent="0.25">
      <c r="A3890" s="246" t="str">
        <f t="shared" si="60"/>
        <v>89577</v>
      </c>
      <c r="B3890" s="362" t="s">
        <v>1542</v>
      </c>
      <c r="C3890" s="362" t="s">
        <v>17319</v>
      </c>
      <c r="D3890" s="362" t="s">
        <v>8471</v>
      </c>
      <c r="E3890" s="363" t="s">
        <v>30718</v>
      </c>
    </row>
    <row r="3891" spans="1:5" x14ac:dyDescent="0.25">
      <c r="A3891" s="246" t="str">
        <f t="shared" si="60"/>
        <v>89579</v>
      </c>
      <c r="B3891" s="362" t="s">
        <v>1544</v>
      </c>
      <c r="C3891" s="362" t="s">
        <v>17321</v>
      </c>
      <c r="D3891" s="362" t="s">
        <v>8471</v>
      </c>
      <c r="E3891" s="363" t="s">
        <v>13361</v>
      </c>
    </row>
    <row r="3892" spans="1:5" x14ac:dyDescent="0.25">
      <c r="A3892" s="246" t="str">
        <f t="shared" si="60"/>
        <v>89581</v>
      </c>
      <c r="B3892" s="362" t="s">
        <v>1546</v>
      </c>
      <c r="C3892" s="362" t="s">
        <v>17323</v>
      </c>
      <c r="D3892" s="362" t="s">
        <v>8471</v>
      </c>
      <c r="E3892" s="363" t="s">
        <v>15019</v>
      </c>
    </row>
    <row r="3893" spans="1:5" x14ac:dyDescent="0.25">
      <c r="A3893" s="246" t="str">
        <f t="shared" si="60"/>
        <v>89582</v>
      </c>
      <c r="B3893" s="362" t="s">
        <v>1547</v>
      </c>
      <c r="C3893" s="362" t="s">
        <v>17324</v>
      </c>
      <c r="D3893" s="362" t="s">
        <v>8471</v>
      </c>
      <c r="E3893" s="363" t="s">
        <v>21411</v>
      </c>
    </row>
    <row r="3894" spans="1:5" x14ac:dyDescent="0.25">
      <c r="A3894" s="246" t="str">
        <f t="shared" si="60"/>
        <v>89583</v>
      </c>
      <c r="B3894" s="362" t="s">
        <v>1548</v>
      </c>
      <c r="C3894" s="362" t="s">
        <v>17325</v>
      </c>
      <c r="D3894" s="362" t="s">
        <v>8471</v>
      </c>
      <c r="E3894" s="363" t="s">
        <v>31628</v>
      </c>
    </row>
    <row r="3895" spans="1:5" x14ac:dyDescent="0.25">
      <c r="A3895" s="246" t="str">
        <f t="shared" si="60"/>
        <v>89584</v>
      </c>
      <c r="B3895" s="362" t="s">
        <v>1549</v>
      </c>
      <c r="C3895" s="362" t="s">
        <v>17326</v>
      </c>
      <c r="D3895" s="362" t="s">
        <v>8471</v>
      </c>
      <c r="E3895" s="363" t="s">
        <v>31629</v>
      </c>
    </row>
    <row r="3896" spans="1:5" x14ac:dyDescent="0.25">
      <c r="A3896" s="246" t="str">
        <f t="shared" si="60"/>
        <v>89585</v>
      </c>
      <c r="B3896" s="362" t="s">
        <v>1550</v>
      </c>
      <c r="C3896" s="362" t="s">
        <v>17327</v>
      </c>
      <c r="D3896" s="362" t="s">
        <v>8471</v>
      </c>
      <c r="E3896" s="363" t="s">
        <v>21464</v>
      </c>
    </row>
    <row r="3897" spans="1:5" x14ac:dyDescent="0.25">
      <c r="A3897" s="246" t="str">
        <f t="shared" si="60"/>
        <v>89587</v>
      </c>
      <c r="B3897" s="362" t="s">
        <v>1551</v>
      </c>
      <c r="C3897" s="362" t="s">
        <v>17328</v>
      </c>
      <c r="D3897" s="362" t="s">
        <v>8471</v>
      </c>
      <c r="E3897" s="363" t="s">
        <v>31630</v>
      </c>
    </row>
    <row r="3898" spans="1:5" x14ac:dyDescent="0.25">
      <c r="A3898" s="246" t="str">
        <f t="shared" si="60"/>
        <v>89590</v>
      </c>
      <c r="B3898" s="362" t="s">
        <v>1552</v>
      </c>
      <c r="C3898" s="362" t="s">
        <v>17329</v>
      </c>
      <c r="D3898" s="362" t="s">
        <v>8471</v>
      </c>
      <c r="E3898" s="363" t="s">
        <v>31631</v>
      </c>
    </row>
    <row r="3899" spans="1:5" x14ac:dyDescent="0.25">
      <c r="A3899" s="246" t="str">
        <f t="shared" si="60"/>
        <v>89591</v>
      </c>
      <c r="B3899" s="362" t="s">
        <v>1553</v>
      </c>
      <c r="C3899" s="362" t="s">
        <v>17330</v>
      </c>
      <c r="D3899" s="362" t="s">
        <v>8471</v>
      </c>
      <c r="E3899" s="363" t="s">
        <v>31632</v>
      </c>
    </row>
    <row r="3900" spans="1:5" x14ac:dyDescent="0.25">
      <c r="A3900" s="246" t="str">
        <f t="shared" si="60"/>
        <v>89592</v>
      </c>
      <c r="B3900" s="362" t="s">
        <v>1554</v>
      </c>
      <c r="C3900" s="362" t="s">
        <v>17331</v>
      </c>
      <c r="D3900" s="362" t="s">
        <v>8471</v>
      </c>
      <c r="E3900" s="363" t="s">
        <v>31633</v>
      </c>
    </row>
    <row r="3901" spans="1:5" x14ac:dyDescent="0.25">
      <c r="A3901" s="246" t="str">
        <f t="shared" si="60"/>
        <v>89593</v>
      </c>
      <c r="B3901" s="362" t="s">
        <v>1555</v>
      </c>
      <c r="C3901" s="362" t="s">
        <v>17332</v>
      </c>
      <c r="D3901" s="362" t="s">
        <v>8471</v>
      </c>
      <c r="E3901" s="363" t="s">
        <v>31634</v>
      </c>
    </row>
    <row r="3902" spans="1:5" x14ac:dyDescent="0.25">
      <c r="A3902" s="246" t="str">
        <f t="shared" si="60"/>
        <v>89594</v>
      </c>
      <c r="B3902" s="362" t="s">
        <v>1556</v>
      </c>
      <c r="C3902" s="362" t="s">
        <v>17333</v>
      </c>
      <c r="D3902" s="362" t="s">
        <v>8471</v>
      </c>
      <c r="E3902" s="363" t="s">
        <v>21245</v>
      </c>
    </row>
    <row r="3903" spans="1:5" x14ac:dyDescent="0.25">
      <c r="A3903" s="246" t="str">
        <f t="shared" si="60"/>
        <v>89595</v>
      </c>
      <c r="B3903" s="362" t="s">
        <v>1557</v>
      </c>
      <c r="C3903" s="362" t="s">
        <v>17334</v>
      </c>
      <c r="D3903" s="362" t="s">
        <v>8471</v>
      </c>
      <c r="E3903" s="363" t="s">
        <v>7898</v>
      </c>
    </row>
    <row r="3904" spans="1:5" x14ac:dyDescent="0.25">
      <c r="A3904" s="246" t="str">
        <f t="shared" si="60"/>
        <v>89596</v>
      </c>
      <c r="B3904" s="362" t="s">
        <v>1558</v>
      </c>
      <c r="C3904" s="362" t="s">
        <v>17335</v>
      </c>
      <c r="D3904" s="362" t="s">
        <v>8471</v>
      </c>
      <c r="E3904" s="363" t="s">
        <v>10150</v>
      </c>
    </row>
    <row r="3905" spans="1:5" x14ac:dyDescent="0.25">
      <c r="A3905" s="246" t="str">
        <f t="shared" si="60"/>
        <v>89597</v>
      </c>
      <c r="B3905" s="362" t="s">
        <v>1559</v>
      </c>
      <c r="C3905" s="362" t="s">
        <v>17336</v>
      </c>
      <c r="D3905" s="362" t="s">
        <v>8471</v>
      </c>
      <c r="E3905" s="363" t="s">
        <v>12616</v>
      </c>
    </row>
    <row r="3906" spans="1:5" x14ac:dyDescent="0.25">
      <c r="A3906" s="246" t="str">
        <f t="shared" si="60"/>
        <v>89598</v>
      </c>
      <c r="B3906" s="362" t="s">
        <v>1560</v>
      </c>
      <c r="C3906" s="362" t="s">
        <v>17338</v>
      </c>
      <c r="D3906" s="362" t="s">
        <v>8471</v>
      </c>
      <c r="E3906" s="363" t="s">
        <v>31635</v>
      </c>
    </row>
    <row r="3907" spans="1:5" x14ac:dyDescent="0.25">
      <c r="A3907" s="246" t="str">
        <f t="shared" ref="A3907:A3970" si="61">B3907</f>
        <v>89599</v>
      </c>
      <c r="B3907" s="362" t="s">
        <v>1561</v>
      </c>
      <c r="C3907" s="362" t="s">
        <v>17339</v>
      </c>
      <c r="D3907" s="362" t="s">
        <v>8471</v>
      </c>
      <c r="E3907" s="363" t="s">
        <v>14880</v>
      </c>
    </row>
    <row r="3908" spans="1:5" x14ac:dyDescent="0.25">
      <c r="A3908" s="246" t="str">
        <f t="shared" si="61"/>
        <v>89600</v>
      </c>
      <c r="B3908" s="362" t="s">
        <v>1562</v>
      </c>
      <c r="C3908" s="362" t="s">
        <v>17340</v>
      </c>
      <c r="D3908" s="362" t="s">
        <v>8471</v>
      </c>
      <c r="E3908" s="363" t="s">
        <v>27659</v>
      </c>
    </row>
    <row r="3909" spans="1:5" x14ac:dyDescent="0.25">
      <c r="A3909" s="246" t="str">
        <f t="shared" si="61"/>
        <v>89605</v>
      </c>
      <c r="B3909" s="362" t="s">
        <v>1563</v>
      </c>
      <c r="C3909" s="362" t="s">
        <v>17341</v>
      </c>
      <c r="D3909" s="362" t="s">
        <v>8471</v>
      </c>
      <c r="E3909" s="363" t="s">
        <v>31636</v>
      </c>
    </row>
    <row r="3910" spans="1:5" x14ac:dyDescent="0.25">
      <c r="A3910" s="246" t="str">
        <f t="shared" si="61"/>
        <v>89609</v>
      </c>
      <c r="B3910" s="362" t="s">
        <v>1564</v>
      </c>
      <c r="C3910" s="362" t="s">
        <v>17342</v>
      </c>
      <c r="D3910" s="362" t="s">
        <v>8471</v>
      </c>
      <c r="E3910" s="363" t="s">
        <v>28151</v>
      </c>
    </row>
    <row r="3911" spans="1:5" x14ac:dyDescent="0.25">
      <c r="A3911" s="246" t="str">
        <f t="shared" si="61"/>
        <v>89610</v>
      </c>
      <c r="B3911" s="362" t="s">
        <v>1565</v>
      </c>
      <c r="C3911" s="362" t="s">
        <v>17343</v>
      </c>
      <c r="D3911" s="362" t="s">
        <v>8471</v>
      </c>
      <c r="E3911" s="363" t="s">
        <v>15648</v>
      </c>
    </row>
    <row r="3912" spans="1:5" x14ac:dyDescent="0.25">
      <c r="A3912" s="246" t="str">
        <f t="shared" si="61"/>
        <v>89611</v>
      </c>
      <c r="B3912" s="362" t="s">
        <v>1566</v>
      </c>
      <c r="C3912" s="362" t="s">
        <v>17344</v>
      </c>
      <c r="D3912" s="362" t="s">
        <v>8471</v>
      </c>
      <c r="E3912" s="363" t="s">
        <v>21170</v>
      </c>
    </row>
    <row r="3913" spans="1:5" x14ac:dyDescent="0.25">
      <c r="A3913" s="246" t="str">
        <f t="shared" si="61"/>
        <v>89612</v>
      </c>
      <c r="B3913" s="362" t="s">
        <v>1567</v>
      </c>
      <c r="C3913" s="362" t="s">
        <v>17345</v>
      </c>
      <c r="D3913" s="362" t="s">
        <v>8471</v>
      </c>
      <c r="E3913" s="363" t="s">
        <v>31637</v>
      </c>
    </row>
    <row r="3914" spans="1:5" x14ac:dyDescent="0.25">
      <c r="A3914" s="246" t="str">
        <f t="shared" si="61"/>
        <v>89613</v>
      </c>
      <c r="B3914" s="362" t="s">
        <v>1568</v>
      </c>
      <c r="C3914" s="362" t="s">
        <v>10709</v>
      </c>
      <c r="D3914" s="362" t="s">
        <v>8471</v>
      </c>
      <c r="E3914" s="363" t="s">
        <v>17887</v>
      </c>
    </row>
    <row r="3915" spans="1:5" x14ac:dyDescent="0.25">
      <c r="A3915" s="246" t="str">
        <f t="shared" si="61"/>
        <v>89614</v>
      </c>
      <c r="B3915" s="362" t="s">
        <v>1569</v>
      </c>
      <c r="C3915" s="362" t="s">
        <v>17346</v>
      </c>
      <c r="D3915" s="362" t="s">
        <v>8471</v>
      </c>
      <c r="E3915" s="363" t="s">
        <v>31638</v>
      </c>
    </row>
    <row r="3916" spans="1:5" x14ac:dyDescent="0.25">
      <c r="A3916" s="246" t="str">
        <f t="shared" si="61"/>
        <v>89615</v>
      </c>
      <c r="B3916" s="362" t="s">
        <v>1570</v>
      </c>
      <c r="C3916" s="362" t="s">
        <v>17347</v>
      </c>
      <c r="D3916" s="362" t="s">
        <v>8471</v>
      </c>
      <c r="E3916" s="363" t="s">
        <v>31639</v>
      </c>
    </row>
    <row r="3917" spans="1:5" x14ac:dyDescent="0.25">
      <c r="A3917" s="246" t="str">
        <f t="shared" si="61"/>
        <v>89616</v>
      </c>
      <c r="B3917" s="362" t="s">
        <v>1571</v>
      </c>
      <c r="C3917" s="362" t="s">
        <v>17348</v>
      </c>
      <c r="D3917" s="362" t="s">
        <v>8471</v>
      </c>
      <c r="E3917" s="363" t="s">
        <v>31640</v>
      </c>
    </row>
    <row r="3918" spans="1:5" x14ac:dyDescent="0.25">
      <c r="A3918" s="246" t="str">
        <f t="shared" si="61"/>
        <v>89617</v>
      </c>
      <c r="B3918" s="362" t="s">
        <v>1572</v>
      </c>
      <c r="C3918" s="362" t="s">
        <v>17349</v>
      </c>
      <c r="D3918" s="362" t="s">
        <v>8471</v>
      </c>
      <c r="E3918" s="363" t="s">
        <v>16232</v>
      </c>
    </row>
    <row r="3919" spans="1:5" x14ac:dyDescent="0.25">
      <c r="A3919" s="246" t="str">
        <f t="shared" si="61"/>
        <v>89620</v>
      </c>
      <c r="B3919" s="362" t="s">
        <v>1573</v>
      </c>
      <c r="C3919" s="362" t="s">
        <v>17350</v>
      </c>
      <c r="D3919" s="362" t="s">
        <v>8471</v>
      </c>
      <c r="E3919" s="363" t="s">
        <v>9114</v>
      </c>
    </row>
    <row r="3920" spans="1:5" x14ac:dyDescent="0.25">
      <c r="A3920" s="246" t="str">
        <f t="shared" si="61"/>
        <v>89622</v>
      </c>
      <c r="B3920" s="362" t="s">
        <v>1574</v>
      </c>
      <c r="C3920" s="362" t="s">
        <v>17351</v>
      </c>
      <c r="D3920" s="362" t="s">
        <v>8471</v>
      </c>
      <c r="E3920" s="363" t="s">
        <v>13619</v>
      </c>
    </row>
    <row r="3921" spans="1:5" x14ac:dyDescent="0.25">
      <c r="A3921" s="246" t="str">
        <f t="shared" si="61"/>
        <v>89623</v>
      </c>
      <c r="B3921" s="362" t="s">
        <v>1575</v>
      </c>
      <c r="C3921" s="362" t="s">
        <v>17352</v>
      </c>
      <c r="D3921" s="362" t="s">
        <v>8471</v>
      </c>
      <c r="E3921" s="363" t="s">
        <v>7800</v>
      </c>
    </row>
    <row r="3922" spans="1:5" x14ac:dyDescent="0.25">
      <c r="A3922" s="246" t="str">
        <f t="shared" si="61"/>
        <v>89624</v>
      </c>
      <c r="B3922" s="362" t="s">
        <v>1576</v>
      </c>
      <c r="C3922" s="362" t="s">
        <v>17353</v>
      </c>
      <c r="D3922" s="362" t="s">
        <v>8471</v>
      </c>
      <c r="E3922" s="363" t="s">
        <v>20186</v>
      </c>
    </row>
    <row r="3923" spans="1:5" x14ac:dyDescent="0.25">
      <c r="A3923" s="246" t="str">
        <f t="shared" si="61"/>
        <v>89625</v>
      </c>
      <c r="B3923" s="362" t="s">
        <v>1577</v>
      </c>
      <c r="C3923" s="362" t="s">
        <v>17354</v>
      </c>
      <c r="D3923" s="362" t="s">
        <v>8471</v>
      </c>
      <c r="E3923" s="363" t="s">
        <v>12953</v>
      </c>
    </row>
    <row r="3924" spans="1:5" x14ac:dyDescent="0.25">
      <c r="A3924" s="246" t="str">
        <f t="shared" si="61"/>
        <v>89626</v>
      </c>
      <c r="B3924" s="362" t="s">
        <v>1578</v>
      </c>
      <c r="C3924" s="362" t="s">
        <v>17355</v>
      </c>
      <c r="D3924" s="362" t="s">
        <v>8471</v>
      </c>
      <c r="E3924" s="363" t="s">
        <v>14469</v>
      </c>
    </row>
    <row r="3925" spans="1:5" x14ac:dyDescent="0.25">
      <c r="A3925" s="246" t="str">
        <f t="shared" si="61"/>
        <v>89627</v>
      </c>
      <c r="B3925" s="362" t="s">
        <v>1579</v>
      </c>
      <c r="C3925" s="362" t="s">
        <v>17356</v>
      </c>
      <c r="D3925" s="362" t="s">
        <v>8471</v>
      </c>
      <c r="E3925" s="363" t="s">
        <v>16097</v>
      </c>
    </row>
    <row r="3926" spans="1:5" x14ac:dyDescent="0.25">
      <c r="A3926" s="246" t="str">
        <f t="shared" si="61"/>
        <v>89628</v>
      </c>
      <c r="B3926" s="362" t="s">
        <v>1580</v>
      </c>
      <c r="C3926" s="362" t="s">
        <v>17357</v>
      </c>
      <c r="D3926" s="362" t="s">
        <v>8471</v>
      </c>
      <c r="E3926" s="363" t="s">
        <v>31641</v>
      </c>
    </row>
    <row r="3927" spans="1:5" x14ac:dyDescent="0.25">
      <c r="A3927" s="246" t="str">
        <f t="shared" si="61"/>
        <v>89629</v>
      </c>
      <c r="B3927" s="362" t="s">
        <v>1581</v>
      </c>
      <c r="C3927" s="362" t="s">
        <v>17358</v>
      </c>
      <c r="D3927" s="362" t="s">
        <v>8471</v>
      </c>
      <c r="E3927" s="363" t="s">
        <v>31642</v>
      </c>
    </row>
    <row r="3928" spans="1:5" x14ac:dyDescent="0.25">
      <c r="A3928" s="246" t="str">
        <f t="shared" si="61"/>
        <v>89630</v>
      </c>
      <c r="B3928" s="362" t="s">
        <v>1582</v>
      </c>
      <c r="C3928" s="362" t="s">
        <v>17359</v>
      </c>
      <c r="D3928" s="362" t="s">
        <v>8471</v>
      </c>
      <c r="E3928" s="363" t="s">
        <v>31643</v>
      </c>
    </row>
    <row r="3929" spans="1:5" x14ac:dyDescent="0.25">
      <c r="A3929" s="246" t="str">
        <f t="shared" si="61"/>
        <v>89631</v>
      </c>
      <c r="B3929" s="362" t="s">
        <v>1583</v>
      </c>
      <c r="C3929" s="362" t="s">
        <v>17360</v>
      </c>
      <c r="D3929" s="362" t="s">
        <v>8471</v>
      </c>
      <c r="E3929" s="363" t="s">
        <v>31644</v>
      </c>
    </row>
    <row r="3930" spans="1:5" x14ac:dyDescent="0.25">
      <c r="A3930" s="246" t="str">
        <f t="shared" si="61"/>
        <v>89632</v>
      </c>
      <c r="B3930" s="362" t="s">
        <v>1584</v>
      </c>
      <c r="C3930" s="362" t="s">
        <v>17361</v>
      </c>
      <c r="D3930" s="362" t="s">
        <v>8471</v>
      </c>
      <c r="E3930" s="363" t="s">
        <v>31645</v>
      </c>
    </row>
    <row r="3931" spans="1:5" x14ac:dyDescent="0.25">
      <c r="A3931" s="246" t="str">
        <f t="shared" si="61"/>
        <v>89637</v>
      </c>
      <c r="B3931" s="362" t="s">
        <v>1589</v>
      </c>
      <c r="C3931" s="362" t="s">
        <v>17366</v>
      </c>
      <c r="D3931" s="362" t="s">
        <v>8471</v>
      </c>
      <c r="E3931" s="363" t="s">
        <v>15474</v>
      </c>
    </row>
    <row r="3932" spans="1:5" x14ac:dyDescent="0.25">
      <c r="A3932" s="246" t="str">
        <f t="shared" si="61"/>
        <v>89638</v>
      </c>
      <c r="B3932" s="362" t="s">
        <v>1590</v>
      </c>
      <c r="C3932" s="362" t="s">
        <v>17367</v>
      </c>
      <c r="D3932" s="362" t="s">
        <v>8471</v>
      </c>
      <c r="E3932" s="363" t="s">
        <v>13570</v>
      </c>
    </row>
    <row r="3933" spans="1:5" x14ac:dyDescent="0.25">
      <c r="A3933" s="246" t="str">
        <f t="shared" si="61"/>
        <v>89639</v>
      </c>
      <c r="B3933" s="362" t="s">
        <v>1591</v>
      </c>
      <c r="C3933" s="362" t="s">
        <v>17368</v>
      </c>
      <c r="D3933" s="362" t="s">
        <v>8471</v>
      </c>
      <c r="E3933" s="363" t="s">
        <v>21368</v>
      </c>
    </row>
    <row r="3934" spans="1:5" x14ac:dyDescent="0.25">
      <c r="A3934" s="246" t="str">
        <f t="shared" si="61"/>
        <v>89640</v>
      </c>
      <c r="B3934" s="362" t="s">
        <v>1592</v>
      </c>
      <c r="C3934" s="362" t="s">
        <v>17369</v>
      </c>
      <c r="D3934" s="362" t="s">
        <v>8471</v>
      </c>
      <c r="E3934" s="363" t="s">
        <v>8068</v>
      </c>
    </row>
    <row r="3935" spans="1:5" x14ac:dyDescent="0.25">
      <c r="A3935" s="246" t="str">
        <f t="shared" si="61"/>
        <v>89641</v>
      </c>
      <c r="B3935" s="362" t="s">
        <v>1593</v>
      </c>
      <c r="C3935" s="362" t="s">
        <v>17370</v>
      </c>
      <c r="D3935" s="362" t="s">
        <v>8471</v>
      </c>
      <c r="E3935" s="363" t="s">
        <v>10244</v>
      </c>
    </row>
    <row r="3936" spans="1:5" x14ac:dyDescent="0.25">
      <c r="A3936" s="246" t="str">
        <f t="shared" si="61"/>
        <v>89642</v>
      </c>
      <c r="B3936" s="362" t="s">
        <v>1594</v>
      </c>
      <c r="C3936" s="362" t="s">
        <v>17371</v>
      </c>
      <c r="D3936" s="362" t="s">
        <v>8471</v>
      </c>
      <c r="E3936" s="363" t="s">
        <v>12603</v>
      </c>
    </row>
    <row r="3937" spans="1:5" x14ac:dyDescent="0.25">
      <c r="A3937" s="246" t="str">
        <f t="shared" si="61"/>
        <v>89643</v>
      </c>
      <c r="B3937" s="362" t="s">
        <v>1595</v>
      </c>
      <c r="C3937" s="362" t="s">
        <v>17372</v>
      </c>
      <c r="D3937" s="362" t="s">
        <v>8471</v>
      </c>
      <c r="E3937" s="363" t="s">
        <v>18776</v>
      </c>
    </row>
    <row r="3938" spans="1:5" x14ac:dyDescent="0.25">
      <c r="A3938" s="246" t="str">
        <f t="shared" si="61"/>
        <v>89644</v>
      </c>
      <c r="B3938" s="362" t="s">
        <v>1596</v>
      </c>
      <c r="C3938" s="362" t="s">
        <v>17373</v>
      </c>
      <c r="D3938" s="362" t="s">
        <v>8471</v>
      </c>
      <c r="E3938" s="363" t="s">
        <v>27011</v>
      </c>
    </row>
    <row r="3939" spans="1:5" x14ac:dyDescent="0.25">
      <c r="A3939" s="246" t="str">
        <f t="shared" si="61"/>
        <v>89645</v>
      </c>
      <c r="B3939" s="362" t="s">
        <v>1597</v>
      </c>
      <c r="C3939" s="362" t="s">
        <v>17374</v>
      </c>
      <c r="D3939" s="362" t="s">
        <v>8471</v>
      </c>
      <c r="E3939" s="363" t="s">
        <v>31646</v>
      </c>
    </row>
    <row r="3940" spans="1:5" x14ac:dyDescent="0.25">
      <c r="A3940" s="246" t="str">
        <f t="shared" si="61"/>
        <v>89646</v>
      </c>
      <c r="B3940" s="362" t="s">
        <v>1598</v>
      </c>
      <c r="C3940" s="362" t="s">
        <v>17375</v>
      </c>
      <c r="D3940" s="362" t="s">
        <v>8471</v>
      </c>
      <c r="E3940" s="363" t="s">
        <v>14875</v>
      </c>
    </row>
    <row r="3941" spans="1:5" x14ac:dyDescent="0.25">
      <c r="A3941" s="246" t="str">
        <f t="shared" si="61"/>
        <v>89647</v>
      </c>
      <c r="B3941" s="362" t="s">
        <v>1599</v>
      </c>
      <c r="C3941" s="362" t="s">
        <v>17376</v>
      </c>
      <c r="D3941" s="362" t="s">
        <v>8471</v>
      </c>
      <c r="E3941" s="363" t="s">
        <v>19840</v>
      </c>
    </row>
    <row r="3942" spans="1:5" x14ac:dyDescent="0.25">
      <c r="A3942" s="246" t="str">
        <f t="shared" si="61"/>
        <v>89648</v>
      </c>
      <c r="B3942" s="362" t="s">
        <v>1600</v>
      </c>
      <c r="C3942" s="362" t="s">
        <v>17377</v>
      </c>
      <c r="D3942" s="362" t="s">
        <v>8471</v>
      </c>
      <c r="E3942" s="363" t="s">
        <v>31647</v>
      </c>
    </row>
    <row r="3943" spans="1:5" x14ac:dyDescent="0.25">
      <c r="A3943" s="246" t="str">
        <f t="shared" si="61"/>
        <v>89649</v>
      </c>
      <c r="B3943" s="362" t="s">
        <v>1601</v>
      </c>
      <c r="C3943" s="362" t="s">
        <v>17378</v>
      </c>
      <c r="D3943" s="362" t="s">
        <v>8471</v>
      </c>
      <c r="E3943" s="363" t="s">
        <v>14177</v>
      </c>
    </row>
    <row r="3944" spans="1:5" x14ac:dyDescent="0.25">
      <c r="A3944" s="246" t="str">
        <f t="shared" si="61"/>
        <v>89650</v>
      </c>
      <c r="B3944" s="362" t="s">
        <v>1602</v>
      </c>
      <c r="C3944" s="362" t="s">
        <v>17380</v>
      </c>
      <c r="D3944" s="362" t="s">
        <v>8471</v>
      </c>
      <c r="E3944" s="363" t="s">
        <v>31648</v>
      </c>
    </row>
    <row r="3945" spans="1:5" x14ac:dyDescent="0.25">
      <c r="A3945" s="246" t="str">
        <f t="shared" si="61"/>
        <v>89651</v>
      </c>
      <c r="B3945" s="362" t="s">
        <v>1603</v>
      </c>
      <c r="C3945" s="362" t="s">
        <v>17381</v>
      </c>
      <c r="D3945" s="362" t="s">
        <v>8471</v>
      </c>
      <c r="E3945" s="363" t="s">
        <v>28093</v>
      </c>
    </row>
    <row r="3946" spans="1:5" x14ac:dyDescent="0.25">
      <c r="A3946" s="246" t="str">
        <f t="shared" si="61"/>
        <v>89652</v>
      </c>
      <c r="B3946" s="362" t="s">
        <v>1604</v>
      </c>
      <c r="C3946" s="362" t="s">
        <v>17382</v>
      </c>
      <c r="D3946" s="362" t="s">
        <v>8471</v>
      </c>
      <c r="E3946" s="363" t="s">
        <v>14173</v>
      </c>
    </row>
    <row r="3947" spans="1:5" x14ac:dyDescent="0.25">
      <c r="A3947" s="246" t="str">
        <f t="shared" si="61"/>
        <v>89653</v>
      </c>
      <c r="B3947" s="362" t="s">
        <v>1605</v>
      </c>
      <c r="C3947" s="362" t="s">
        <v>17383</v>
      </c>
      <c r="D3947" s="362" t="s">
        <v>8471</v>
      </c>
      <c r="E3947" s="363" t="s">
        <v>8183</v>
      </c>
    </row>
    <row r="3948" spans="1:5" x14ac:dyDescent="0.25">
      <c r="A3948" s="246" t="str">
        <f t="shared" si="61"/>
        <v>89654</v>
      </c>
      <c r="B3948" s="362" t="s">
        <v>1606</v>
      </c>
      <c r="C3948" s="362" t="s">
        <v>17384</v>
      </c>
      <c r="D3948" s="362" t="s">
        <v>8471</v>
      </c>
      <c r="E3948" s="363" t="s">
        <v>8318</v>
      </c>
    </row>
    <row r="3949" spans="1:5" x14ac:dyDescent="0.25">
      <c r="A3949" s="246" t="str">
        <f t="shared" si="61"/>
        <v>89655</v>
      </c>
      <c r="B3949" s="362" t="s">
        <v>1607</v>
      </c>
      <c r="C3949" s="362" t="s">
        <v>17385</v>
      </c>
      <c r="D3949" s="362" t="s">
        <v>8471</v>
      </c>
      <c r="E3949" s="363" t="s">
        <v>13308</v>
      </c>
    </row>
    <row r="3950" spans="1:5" x14ac:dyDescent="0.25">
      <c r="A3950" s="246" t="str">
        <f t="shared" si="61"/>
        <v>89656</v>
      </c>
      <c r="B3950" s="362" t="s">
        <v>1608</v>
      </c>
      <c r="C3950" s="362" t="s">
        <v>17386</v>
      </c>
      <c r="D3950" s="362" t="s">
        <v>8471</v>
      </c>
      <c r="E3950" s="363" t="s">
        <v>11411</v>
      </c>
    </row>
    <row r="3951" spans="1:5" x14ac:dyDescent="0.25">
      <c r="A3951" s="246" t="str">
        <f t="shared" si="61"/>
        <v>89657</v>
      </c>
      <c r="B3951" s="362" t="s">
        <v>1609</v>
      </c>
      <c r="C3951" s="362" t="s">
        <v>17387</v>
      </c>
      <c r="D3951" s="362" t="s">
        <v>8471</v>
      </c>
      <c r="E3951" s="363" t="s">
        <v>11408</v>
      </c>
    </row>
    <row r="3952" spans="1:5" x14ac:dyDescent="0.25">
      <c r="A3952" s="246" t="str">
        <f t="shared" si="61"/>
        <v>89658</v>
      </c>
      <c r="B3952" s="362" t="s">
        <v>1610</v>
      </c>
      <c r="C3952" s="362" t="s">
        <v>17388</v>
      </c>
      <c r="D3952" s="362" t="s">
        <v>8471</v>
      </c>
      <c r="E3952" s="363" t="s">
        <v>8145</v>
      </c>
    </row>
    <row r="3953" spans="1:5" x14ac:dyDescent="0.25">
      <c r="A3953" s="246" t="str">
        <f t="shared" si="61"/>
        <v>89659</v>
      </c>
      <c r="B3953" s="362" t="s">
        <v>1611</v>
      </c>
      <c r="C3953" s="362" t="s">
        <v>17389</v>
      </c>
      <c r="D3953" s="362" t="s">
        <v>8471</v>
      </c>
      <c r="E3953" s="363" t="s">
        <v>7956</v>
      </c>
    </row>
    <row r="3954" spans="1:5" x14ac:dyDescent="0.25">
      <c r="A3954" s="246" t="str">
        <f t="shared" si="61"/>
        <v>89660</v>
      </c>
      <c r="B3954" s="362" t="s">
        <v>1612</v>
      </c>
      <c r="C3954" s="362" t="s">
        <v>17390</v>
      </c>
      <c r="D3954" s="362" t="s">
        <v>8471</v>
      </c>
      <c r="E3954" s="363" t="s">
        <v>21707</v>
      </c>
    </row>
    <row r="3955" spans="1:5" x14ac:dyDescent="0.25">
      <c r="A3955" s="246" t="str">
        <f t="shared" si="61"/>
        <v>89661</v>
      </c>
      <c r="B3955" s="362" t="s">
        <v>1613</v>
      </c>
      <c r="C3955" s="362" t="s">
        <v>17391</v>
      </c>
      <c r="D3955" s="362" t="s">
        <v>8471</v>
      </c>
      <c r="E3955" s="363" t="s">
        <v>13308</v>
      </c>
    </row>
    <row r="3956" spans="1:5" x14ac:dyDescent="0.25">
      <c r="A3956" s="246" t="str">
        <f t="shared" si="61"/>
        <v>89662</v>
      </c>
      <c r="B3956" s="362" t="s">
        <v>1614</v>
      </c>
      <c r="C3956" s="362" t="s">
        <v>17392</v>
      </c>
      <c r="D3956" s="362" t="s">
        <v>8471</v>
      </c>
      <c r="E3956" s="363" t="s">
        <v>16679</v>
      </c>
    </row>
    <row r="3957" spans="1:5" x14ac:dyDescent="0.25">
      <c r="A3957" s="246" t="str">
        <f t="shared" si="61"/>
        <v>89663</v>
      </c>
      <c r="B3957" s="362" t="s">
        <v>1615</v>
      </c>
      <c r="C3957" s="362" t="s">
        <v>17393</v>
      </c>
      <c r="D3957" s="362" t="s">
        <v>8471</v>
      </c>
      <c r="E3957" s="363" t="s">
        <v>14379</v>
      </c>
    </row>
    <row r="3958" spans="1:5" x14ac:dyDescent="0.25">
      <c r="A3958" s="246" t="str">
        <f t="shared" si="61"/>
        <v>89664</v>
      </c>
      <c r="B3958" s="362" t="s">
        <v>1616</v>
      </c>
      <c r="C3958" s="362" t="s">
        <v>17394</v>
      </c>
      <c r="D3958" s="362" t="s">
        <v>8471</v>
      </c>
      <c r="E3958" s="363" t="s">
        <v>8058</v>
      </c>
    </row>
    <row r="3959" spans="1:5" x14ac:dyDescent="0.25">
      <c r="A3959" s="246" t="str">
        <f t="shared" si="61"/>
        <v>89666</v>
      </c>
      <c r="B3959" s="362" t="s">
        <v>1617</v>
      </c>
      <c r="C3959" s="362" t="s">
        <v>17395</v>
      </c>
      <c r="D3959" s="362" t="s">
        <v>8471</v>
      </c>
      <c r="E3959" s="363" t="s">
        <v>29700</v>
      </c>
    </row>
    <row r="3960" spans="1:5" x14ac:dyDescent="0.25">
      <c r="A3960" s="246" t="str">
        <f t="shared" si="61"/>
        <v>89667</v>
      </c>
      <c r="B3960" s="362" t="s">
        <v>1618</v>
      </c>
      <c r="C3960" s="362" t="s">
        <v>17396</v>
      </c>
      <c r="D3960" s="362" t="s">
        <v>8471</v>
      </c>
      <c r="E3960" s="363" t="s">
        <v>15038</v>
      </c>
    </row>
    <row r="3961" spans="1:5" x14ac:dyDescent="0.25">
      <c r="A3961" s="246" t="str">
        <f t="shared" si="61"/>
        <v>89668</v>
      </c>
      <c r="B3961" s="362" t="s">
        <v>1619</v>
      </c>
      <c r="C3961" s="362" t="s">
        <v>17397</v>
      </c>
      <c r="D3961" s="362" t="s">
        <v>8471</v>
      </c>
      <c r="E3961" s="363" t="s">
        <v>21332</v>
      </c>
    </row>
    <row r="3962" spans="1:5" x14ac:dyDescent="0.25">
      <c r="A3962" s="246" t="str">
        <f t="shared" si="61"/>
        <v>89669</v>
      </c>
      <c r="B3962" s="362" t="s">
        <v>1620</v>
      </c>
      <c r="C3962" s="362" t="s">
        <v>17398</v>
      </c>
      <c r="D3962" s="362" t="s">
        <v>8471</v>
      </c>
      <c r="E3962" s="363" t="s">
        <v>19849</v>
      </c>
    </row>
    <row r="3963" spans="1:5" x14ac:dyDescent="0.25">
      <c r="A3963" s="246" t="str">
        <f t="shared" si="61"/>
        <v>89670</v>
      </c>
      <c r="B3963" s="362" t="s">
        <v>1621</v>
      </c>
      <c r="C3963" s="362" t="s">
        <v>17399</v>
      </c>
      <c r="D3963" s="362" t="s">
        <v>8471</v>
      </c>
      <c r="E3963" s="363" t="s">
        <v>25182</v>
      </c>
    </row>
    <row r="3964" spans="1:5" x14ac:dyDescent="0.25">
      <c r="A3964" s="246" t="str">
        <f t="shared" si="61"/>
        <v>89671</v>
      </c>
      <c r="B3964" s="362" t="s">
        <v>1622</v>
      </c>
      <c r="C3964" s="362" t="s">
        <v>17400</v>
      </c>
      <c r="D3964" s="362" t="s">
        <v>8471</v>
      </c>
      <c r="E3964" s="363" t="s">
        <v>12123</v>
      </c>
    </row>
    <row r="3965" spans="1:5" x14ac:dyDescent="0.25">
      <c r="A3965" s="246" t="str">
        <f t="shared" si="61"/>
        <v>89672</v>
      </c>
      <c r="B3965" s="362" t="s">
        <v>1623</v>
      </c>
      <c r="C3965" s="362" t="s">
        <v>17401</v>
      </c>
      <c r="D3965" s="362" t="s">
        <v>8471</v>
      </c>
      <c r="E3965" s="363" t="s">
        <v>15117</v>
      </c>
    </row>
    <row r="3966" spans="1:5" x14ac:dyDescent="0.25">
      <c r="A3966" s="246" t="str">
        <f t="shared" si="61"/>
        <v>89673</v>
      </c>
      <c r="B3966" s="362" t="s">
        <v>1624</v>
      </c>
      <c r="C3966" s="362" t="s">
        <v>17402</v>
      </c>
      <c r="D3966" s="362" t="s">
        <v>8471</v>
      </c>
      <c r="E3966" s="363" t="s">
        <v>31649</v>
      </c>
    </row>
    <row r="3967" spans="1:5" x14ac:dyDescent="0.25">
      <c r="A3967" s="246" t="str">
        <f t="shared" si="61"/>
        <v>89674</v>
      </c>
      <c r="B3967" s="362" t="s">
        <v>1625</v>
      </c>
      <c r="C3967" s="362" t="s">
        <v>17403</v>
      </c>
      <c r="D3967" s="362" t="s">
        <v>8471</v>
      </c>
      <c r="E3967" s="363" t="s">
        <v>31650</v>
      </c>
    </row>
    <row r="3968" spans="1:5" x14ac:dyDescent="0.25">
      <c r="A3968" s="246" t="str">
        <f t="shared" si="61"/>
        <v>89675</v>
      </c>
      <c r="B3968" s="362" t="s">
        <v>1626</v>
      </c>
      <c r="C3968" s="362" t="s">
        <v>17404</v>
      </c>
      <c r="D3968" s="362" t="s">
        <v>8471</v>
      </c>
      <c r="E3968" s="363" t="s">
        <v>31651</v>
      </c>
    </row>
    <row r="3969" spans="1:5" x14ac:dyDescent="0.25">
      <c r="A3969" s="246" t="str">
        <f t="shared" si="61"/>
        <v>89676</v>
      </c>
      <c r="B3969" s="362" t="s">
        <v>1627</v>
      </c>
      <c r="C3969" s="362" t="s">
        <v>17405</v>
      </c>
      <c r="D3969" s="362" t="s">
        <v>8471</v>
      </c>
      <c r="E3969" s="363" t="s">
        <v>16563</v>
      </c>
    </row>
    <row r="3970" spans="1:5" x14ac:dyDescent="0.25">
      <c r="A3970" s="246" t="str">
        <f t="shared" si="61"/>
        <v>89677</v>
      </c>
      <c r="B3970" s="362" t="s">
        <v>1628</v>
      </c>
      <c r="C3970" s="362" t="s">
        <v>17406</v>
      </c>
      <c r="D3970" s="362" t="s">
        <v>8471</v>
      </c>
      <c r="E3970" s="363" t="s">
        <v>31652</v>
      </c>
    </row>
    <row r="3971" spans="1:5" x14ac:dyDescent="0.25">
      <c r="A3971" s="246" t="str">
        <f t="shared" ref="A3971:A4034" si="62">B3971</f>
        <v>89678</v>
      </c>
      <c r="B3971" s="362" t="s">
        <v>1629</v>
      </c>
      <c r="C3971" s="362" t="s">
        <v>17407</v>
      </c>
      <c r="D3971" s="362" t="s">
        <v>8471</v>
      </c>
      <c r="E3971" s="363" t="s">
        <v>7814</v>
      </c>
    </row>
    <row r="3972" spans="1:5" x14ac:dyDescent="0.25">
      <c r="A3972" s="246" t="str">
        <f t="shared" si="62"/>
        <v>89679</v>
      </c>
      <c r="B3972" s="362" t="s">
        <v>1630</v>
      </c>
      <c r="C3972" s="362" t="s">
        <v>17408</v>
      </c>
      <c r="D3972" s="362" t="s">
        <v>8471</v>
      </c>
      <c r="E3972" s="363" t="s">
        <v>31653</v>
      </c>
    </row>
    <row r="3973" spans="1:5" x14ac:dyDescent="0.25">
      <c r="A3973" s="246" t="str">
        <f t="shared" si="62"/>
        <v>89680</v>
      </c>
      <c r="B3973" s="362" t="s">
        <v>1631</v>
      </c>
      <c r="C3973" s="362" t="s">
        <v>17409</v>
      </c>
      <c r="D3973" s="362" t="s">
        <v>8471</v>
      </c>
      <c r="E3973" s="363" t="s">
        <v>25142</v>
      </c>
    </row>
    <row r="3974" spans="1:5" x14ac:dyDescent="0.25">
      <c r="A3974" s="246" t="str">
        <f t="shared" si="62"/>
        <v>89681</v>
      </c>
      <c r="B3974" s="362" t="s">
        <v>1632</v>
      </c>
      <c r="C3974" s="362" t="s">
        <v>17410</v>
      </c>
      <c r="D3974" s="362" t="s">
        <v>8471</v>
      </c>
      <c r="E3974" s="363" t="s">
        <v>31654</v>
      </c>
    </row>
    <row r="3975" spans="1:5" x14ac:dyDescent="0.25">
      <c r="A3975" s="246" t="str">
        <f t="shared" si="62"/>
        <v>89682</v>
      </c>
      <c r="B3975" s="362" t="s">
        <v>1633</v>
      </c>
      <c r="C3975" s="362" t="s">
        <v>17411</v>
      </c>
      <c r="D3975" s="362" t="s">
        <v>8471</v>
      </c>
      <c r="E3975" s="363" t="s">
        <v>20225</v>
      </c>
    </row>
    <row r="3976" spans="1:5" x14ac:dyDescent="0.25">
      <c r="A3976" s="246" t="str">
        <f t="shared" si="62"/>
        <v>89683</v>
      </c>
      <c r="B3976" s="362" t="s">
        <v>13151</v>
      </c>
      <c r="C3976" s="362" t="s">
        <v>17412</v>
      </c>
      <c r="D3976" s="362" t="s">
        <v>8471</v>
      </c>
      <c r="E3976" s="363" t="s">
        <v>31655</v>
      </c>
    </row>
    <row r="3977" spans="1:5" x14ac:dyDescent="0.25">
      <c r="A3977" s="246" t="str">
        <f t="shared" si="62"/>
        <v>89684</v>
      </c>
      <c r="B3977" s="362" t="s">
        <v>1634</v>
      </c>
      <c r="C3977" s="362" t="s">
        <v>17413</v>
      </c>
      <c r="D3977" s="362" t="s">
        <v>8471</v>
      </c>
      <c r="E3977" s="363" t="s">
        <v>16597</v>
      </c>
    </row>
    <row r="3978" spans="1:5" x14ac:dyDescent="0.25">
      <c r="A3978" s="246" t="str">
        <f t="shared" si="62"/>
        <v>89685</v>
      </c>
      <c r="B3978" s="362" t="s">
        <v>1635</v>
      </c>
      <c r="C3978" s="362" t="s">
        <v>17414</v>
      </c>
      <c r="D3978" s="362" t="s">
        <v>8471</v>
      </c>
      <c r="E3978" s="363" t="s">
        <v>25397</v>
      </c>
    </row>
    <row r="3979" spans="1:5" x14ac:dyDescent="0.25">
      <c r="A3979" s="246" t="str">
        <f t="shared" si="62"/>
        <v>89686</v>
      </c>
      <c r="B3979" s="362" t="s">
        <v>1636</v>
      </c>
      <c r="C3979" s="362" t="s">
        <v>17415</v>
      </c>
      <c r="D3979" s="362" t="s">
        <v>8471</v>
      </c>
      <c r="E3979" s="363" t="s">
        <v>20946</v>
      </c>
    </row>
    <row r="3980" spans="1:5" x14ac:dyDescent="0.25">
      <c r="A3980" s="246" t="str">
        <f t="shared" si="62"/>
        <v>89687</v>
      </c>
      <c r="B3980" s="362" t="s">
        <v>1637</v>
      </c>
      <c r="C3980" s="362" t="s">
        <v>17416</v>
      </c>
      <c r="D3980" s="362" t="s">
        <v>8471</v>
      </c>
      <c r="E3980" s="363" t="s">
        <v>21090</v>
      </c>
    </row>
    <row r="3981" spans="1:5" x14ac:dyDescent="0.25">
      <c r="A3981" s="246" t="str">
        <f t="shared" si="62"/>
        <v>89689</v>
      </c>
      <c r="B3981" s="362" t="s">
        <v>1638</v>
      </c>
      <c r="C3981" s="362" t="s">
        <v>17417</v>
      </c>
      <c r="D3981" s="362" t="s">
        <v>8471</v>
      </c>
      <c r="E3981" s="363" t="s">
        <v>21329</v>
      </c>
    </row>
    <row r="3982" spans="1:5" x14ac:dyDescent="0.25">
      <c r="A3982" s="246" t="str">
        <f t="shared" si="62"/>
        <v>89690</v>
      </c>
      <c r="B3982" s="362" t="s">
        <v>1639</v>
      </c>
      <c r="C3982" s="362" t="s">
        <v>17418</v>
      </c>
      <c r="D3982" s="362" t="s">
        <v>8471</v>
      </c>
      <c r="E3982" s="363" t="s">
        <v>31656</v>
      </c>
    </row>
    <row r="3983" spans="1:5" x14ac:dyDescent="0.25">
      <c r="A3983" s="246" t="str">
        <f t="shared" si="62"/>
        <v>89691</v>
      </c>
      <c r="B3983" s="362" t="s">
        <v>1640</v>
      </c>
      <c r="C3983" s="362" t="s">
        <v>17419</v>
      </c>
      <c r="D3983" s="362" t="s">
        <v>8471</v>
      </c>
      <c r="E3983" s="363" t="s">
        <v>10244</v>
      </c>
    </row>
    <row r="3984" spans="1:5" x14ac:dyDescent="0.25">
      <c r="A3984" s="246" t="str">
        <f t="shared" si="62"/>
        <v>89692</v>
      </c>
      <c r="B3984" s="362" t="s">
        <v>1641</v>
      </c>
      <c r="C3984" s="362" t="s">
        <v>17420</v>
      </c>
      <c r="D3984" s="362" t="s">
        <v>8471</v>
      </c>
      <c r="E3984" s="363" t="s">
        <v>28801</v>
      </c>
    </row>
    <row r="3985" spans="1:5" x14ac:dyDescent="0.25">
      <c r="A3985" s="246" t="str">
        <f t="shared" si="62"/>
        <v>89693</v>
      </c>
      <c r="B3985" s="362" t="s">
        <v>1642</v>
      </c>
      <c r="C3985" s="362" t="s">
        <v>17421</v>
      </c>
      <c r="D3985" s="362" t="s">
        <v>8471</v>
      </c>
      <c r="E3985" s="363" t="s">
        <v>20410</v>
      </c>
    </row>
    <row r="3986" spans="1:5" x14ac:dyDescent="0.25">
      <c r="A3986" s="246" t="str">
        <f t="shared" si="62"/>
        <v>89694</v>
      </c>
      <c r="B3986" s="362" t="s">
        <v>1643</v>
      </c>
      <c r="C3986" s="362" t="s">
        <v>17422</v>
      </c>
      <c r="D3986" s="362" t="s">
        <v>8471</v>
      </c>
      <c r="E3986" s="363" t="s">
        <v>12948</v>
      </c>
    </row>
    <row r="3987" spans="1:5" x14ac:dyDescent="0.25">
      <c r="A3987" s="246" t="str">
        <f t="shared" si="62"/>
        <v>89695</v>
      </c>
      <c r="B3987" s="362" t="s">
        <v>1644</v>
      </c>
      <c r="C3987" s="362" t="s">
        <v>17423</v>
      </c>
      <c r="D3987" s="362" t="s">
        <v>8471</v>
      </c>
      <c r="E3987" s="363" t="s">
        <v>7860</v>
      </c>
    </row>
    <row r="3988" spans="1:5" x14ac:dyDescent="0.25">
      <c r="A3988" s="246" t="str">
        <f t="shared" si="62"/>
        <v>89696</v>
      </c>
      <c r="B3988" s="362" t="s">
        <v>1645</v>
      </c>
      <c r="C3988" s="362" t="s">
        <v>17424</v>
      </c>
      <c r="D3988" s="362" t="s">
        <v>8471</v>
      </c>
      <c r="E3988" s="363" t="s">
        <v>31657</v>
      </c>
    </row>
    <row r="3989" spans="1:5" x14ac:dyDescent="0.25">
      <c r="A3989" s="246" t="str">
        <f t="shared" si="62"/>
        <v>89697</v>
      </c>
      <c r="B3989" s="362" t="s">
        <v>1646</v>
      </c>
      <c r="C3989" s="362" t="s">
        <v>17425</v>
      </c>
      <c r="D3989" s="362" t="s">
        <v>8471</v>
      </c>
      <c r="E3989" s="363" t="s">
        <v>8177</v>
      </c>
    </row>
    <row r="3990" spans="1:5" x14ac:dyDescent="0.25">
      <c r="A3990" s="246" t="str">
        <f t="shared" si="62"/>
        <v>89698</v>
      </c>
      <c r="B3990" s="362" t="s">
        <v>1647</v>
      </c>
      <c r="C3990" s="362" t="s">
        <v>17426</v>
      </c>
      <c r="D3990" s="362" t="s">
        <v>8471</v>
      </c>
      <c r="E3990" s="363" t="s">
        <v>31658</v>
      </c>
    </row>
    <row r="3991" spans="1:5" x14ac:dyDescent="0.25">
      <c r="A3991" s="246" t="str">
        <f t="shared" si="62"/>
        <v>89699</v>
      </c>
      <c r="B3991" s="362" t="s">
        <v>1648</v>
      </c>
      <c r="C3991" s="362" t="s">
        <v>17427</v>
      </c>
      <c r="D3991" s="362" t="s">
        <v>8471</v>
      </c>
      <c r="E3991" s="363" t="s">
        <v>31659</v>
      </c>
    </row>
    <row r="3992" spans="1:5" x14ac:dyDescent="0.25">
      <c r="A3992" s="246" t="str">
        <f t="shared" si="62"/>
        <v>89700</v>
      </c>
      <c r="B3992" s="362" t="s">
        <v>1649</v>
      </c>
      <c r="C3992" s="362" t="s">
        <v>17428</v>
      </c>
      <c r="D3992" s="362" t="s">
        <v>8471</v>
      </c>
      <c r="E3992" s="363" t="s">
        <v>14336</v>
      </c>
    </row>
    <row r="3993" spans="1:5" x14ac:dyDescent="0.25">
      <c r="A3993" s="246" t="str">
        <f t="shared" si="62"/>
        <v>89701</v>
      </c>
      <c r="B3993" s="362" t="s">
        <v>1650</v>
      </c>
      <c r="C3993" s="362" t="s">
        <v>17429</v>
      </c>
      <c r="D3993" s="362" t="s">
        <v>8471</v>
      </c>
      <c r="E3993" s="363" t="s">
        <v>19950</v>
      </c>
    </row>
    <row r="3994" spans="1:5" x14ac:dyDescent="0.25">
      <c r="A3994" s="246" t="str">
        <f t="shared" si="62"/>
        <v>89702</v>
      </c>
      <c r="B3994" s="362" t="s">
        <v>1651</v>
      </c>
      <c r="C3994" s="362" t="s">
        <v>17430</v>
      </c>
      <c r="D3994" s="362" t="s">
        <v>8471</v>
      </c>
      <c r="E3994" s="363" t="s">
        <v>10277</v>
      </c>
    </row>
    <row r="3995" spans="1:5" x14ac:dyDescent="0.25">
      <c r="A3995" s="246" t="str">
        <f t="shared" si="62"/>
        <v>89703</v>
      </c>
      <c r="B3995" s="362" t="s">
        <v>1652</v>
      </c>
      <c r="C3995" s="362" t="s">
        <v>17431</v>
      </c>
      <c r="D3995" s="362" t="s">
        <v>8471</v>
      </c>
      <c r="E3995" s="363" t="s">
        <v>15092</v>
      </c>
    </row>
    <row r="3996" spans="1:5" x14ac:dyDescent="0.25">
      <c r="A3996" s="246" t="str">
        <f t="shared" si="62"/>
        <v>89704</v>
      </c>
      <c r="B3996" s="362" t="s">
        <v>1653</v>
      </c>
      <c r="C3996" s="362" t="s">
        <v>17432</v>
      </c>
      <c r="D3996" s="362" t="s">
        <v>8471</v>
      </c>
      <c r="E3996" s="363" t="s">
        <v>31660</v>
      </c>
    </row>
    <row r="3997" spans="1:5" x14ac:dyDescent="0.25">
      <c r="A3997" s="246" t="str">
        <f t="shared" si="62"/>
        <v>89705</v>
      </c>
      <c r="B3997" s="362" t="s">
        <v>1654</v>
      </c>
      <c r="C3997" s="362" t="s">
        <v>17433</v>
      </c>
      <c r="D3997" s="362" t="s">
        <v>8471</v>
      </c>
      <c r="E3997" s="363" t="s">
        <v>27886</v>
      </c>
    </row>
    <row r="3998" spans="1:5" x14ac:dyDescent="0.25">
      <c r="A3998" s="246" t="str">
        <f t="shared" si="62"/>
        <v>89706</v>
      </c>
      <c r="B3998" s="362" t="s">
        <v>1655</v>
      </c>
      <c r="C3998" s="362" t="s">
        <v>17434</v>
      </c>
      <c r="D3998" s="362" t="s">
        <v>8471</v>
      </c>
      <c r="E3998" s="363" t="s">
        <v>21103</v>
      </c>
    </row>
    <row r="3999" spans="1:5" x14ac:dyDescent="0.25">
      <c r="A3999" s="246" t="str">
        <f t="shared" si="62"/>
        <v>89718</v>
      </c>
      <c r="B3999" s="362" t="s">
        <v>1666</v>
      </c>
      <c r="C3999" s="362" t="s">
        <v>17449</v>
      </c>
      <c r="D3999" s="362" t="s">
        <v>8399</v>
      </c>
      <c r="E3999" s="363" t="s">
        <v>20950</v>
      </c>
    </row>
    <row r="4000" spans="1:5" x14ac:dyDescent="0.25">
      <c r="A4000" s="246" t="str">
        <f t="shared" si="62"/>
        <v>89719</v>
      </c>
      <c r="B4000" s="362" t="s">
        <v>1667</v>
      </c>
      <c r="C4000" s="362" t="s">
        <v>17450</v>
      </c>
      <c r="D4000" s="362" t="s">
        <v>8471</v>
      </c>
      <c r="E4000" s="363" t="s">
        <v>15496</v>
      </c>
    </row>
    <row r="4001" spans="1:5" x14ac:dyDescent="0.25">
      <c r="A4001" s="246" t="str">
        <f t="shared" si="62"/>
        <v>89720</v>
      </c>
      <c r="B4001" s="362" t="s">
        <v>1668</v>
      </c>
      <c r="C4001" s="362" t="s">
        <v>17451</v>
      </c>
      <c r="D4001" s="362" t="s">
        <v>8471</v>
      </c>
      <c r="E4001" s="363" t="s">
        <v>31478</v>
      </c>
    </row>
    <row r="4002" spans="1:5" x14ac:dyDescent="0.25">
      <c r="A4002" s="246" t="str">
        <f t="shared" si="62"/>
        <v>89721</v>
      </c>
      <c r="B4002" s="362" t="s">
        <v>1669</v>
      </c>
      <c r="C4002" s="362" t="s">
        <v>17452</v>
      </c>
      <c r="D4002" s="362" t="s">
        <v>8471</v>
      </c>
      <c r="E4002" s="363" t="s">
        <v>13133</v>
      </c>
    </row>
    <row r="4003" spans="1:5" x14ac:dyDescent="0.25">
      <c r="A4003" s="246" t="str">
        <f t="shared" si="62"/>
        <v>89723</v>
      </c>
      <c r="B4003" s="362" t="s">
        <v>1670</v>
      </c>
      <c r="C4003" s="362" t="s">
        <v>17453</v>
      </c>
      <c r="D4003" s="362" t="s">
        <v>8471</v>
      </c>
      <c r="E4003" s="363" t="s">
        <v>12796</v>
      </c>
    </row>
    <row r="4004" spans="1:5" x14ac:dyDescent="0.25">
      <c r="A4004" s="246" t="str">
        <f t="shared" si="62"/>
        <v>89724</v>
      </c>
      <c r="B4004" s="362" t="s">
        <v>1671</v>
      </c>
      <c r="C4004" s="362" t="s">
        <v>17454</v>
      </c>
      <c r="D4004" s="362" t="s">
        <v>8471</v>
      </c>
      <c r="E4004" s="363" t="s">
        <v>15474</v>
      </c>
    </row>
    <row r="4005" spans="1:5" x14ac:dyDescent="0.25">
      <c r="A4005" s="246" t="str">
        <f t="shared" si="62"/>
        <v>89725</v>
      </c>
      <c r="B4005" s="362" t="s">
        <v>1672</v>
      </c>
      <c r="C4005" s="362" t="s">
        <v>17455</v>
      </c>
      <c r="D4005" s="362" t="s">
        <v>8471</v>
      </c>
      <c r="E4005" s="363" t="s">
        <v>12951</v>
      </c>
    </row>
    <row r="4006" spans="1:5" x14ac:dyDescent="0.25">
      <c r="A4006" s="246" t="str">
        <f t="shared" si="62"/>
        <v>89726</v>
      </c>
      <c r="B4006" s="362" t="s">
        <v>1673</v>
      </c>
      <c r="C4006" s="362" t="s">
        <v>17456</v>
      </c>
      <c r="D4006" s="362" t="s">
        <v>8471</v>
      </c>
      <c r="E4006" s="363" t="s">
        <v>8074</v>
      </c>
    </row>
    <row r="4007" spans="1:5" x14ac:dyDescent="0.25">
      <c r="A4007" s="246" t="str">
        <f t="shared" si="62"/>
        <v>89727</v>
      </c>
      <c r="B4007" s="362" t="s">
        <v>1674</v>
      </c>
      <c r="C4007" s="362" t="s">
        <v>17457</v>
      </c>
      <c r="D4007" s="362" t="s">
        <v>8471</v>
      </c>
      <c r="E4007" s="363" t="s">
        <v>12656</v>
      </c>
    </row>
    <row r="4008" spans="1:5" x14ac:dyDescent="0.25">
      <c r="A4008" s="246" t="str">
        <f t="shared" si="62"/>
        <v>89728</v>
      </c>
      <c r="B4008" s="362" t="s">
        <v>1675</v>
      </c>
      <c r="C4008" s="362" t="s">
        <v>17458</v>
      </c>
      <c r="D4008" s="362" t="s">
        <v>8471</v>
      </c>
      <c r="E4008" s="363" t="s">
        <v>16687</v>
      </c>
    </row>
    <row r="4009" spans="1:5" x14ac:dyDescent="0.25">
      <c r="A4009" s="246" t="str">
        <f t="shared" si="62"/>
        <v>89729</v>
      </c>
      <c r="B4009" s="362" t="s">
        <v>1676</v>
      </c>
      <c r="C4009" s="362" t="s">
        <v>17460</v>
      </c>
      <c r="D4009" s="362" t="s">
        <v>8471</v>
      </c>
      <c r="E4009" s="363" t="s">
        <v>31661</v>
      </c>
    </row>
    <row r="4010" spans="1:5" x14ac:dyDescent="0.25">
      <c r="A4010" s="246" t="str">
        <f t="shared" si="62"/>
        <v>89730</v>
      </c>
      <c r="B4010" s="362" t="s">
        <v>1677</v>
      </c>
      <c r="C4010" s="362" t="s">
        <v>17462</v>
      </c>
      <c r="D4010" s="362" t="s">
        <v>8471</v>
      </c>
      <c r="E4010" s="363" t="s">
        <v>25246</v>
      </c>
    </row>
    <row r="4011" spans="1:5" x14ac:dyDescent="0.25">
      <c r="A4011" s="246" t="str">
        <f t="shared" si="62"/>
        <v>89731</v>
      </c>
      <c r="B4011" s="362" t="s">
        <v>1678</v>
      </c>
      <c r="C4011" s="362" t="s">
        <v>17463</v>
      </c>
      <c r="D4011" s="362" t="s">
        <v>8471</v>
      </c>
      <c r="E4011" s="363" t="s">
        <v>12624</v>
      </c>
    </row>
    <row r="4012" spans="1:5" x14ac:dyDescent="0.25">
      <c r="A4012" s="246" t="str">
        <f t="shared" si="62"/>
        <v>89732</v>
      </c>
      <c r="B4012" s="362" t="s">
        <v>1679</v>
      </c>
      <c r="C4012" s="362" t="s">
        <v>17464</v>
      </c>
      <c r="D4012" s="362" t="s">
        <v>8471</v>
      </c>
      <c r="E4012" s="363" t="s">
        <v>7828</v>
      </c>
    </row>
    <row r="4013" spans="1:5" x14ac:dyDescent="0.25">
      <c r="A4013" s="246" t="str">
        <f t="shared" si="62"/>
        <v>89733</v>
      </c>
      <c r="B4013" s="362" t="s">
        <v>1680</v>
      </c>
      <c r="C4013" s="362" t="s">
        <v>17465</v>
      </c>
      <c r="D4013" s="362" t="s">
        <v>8471</v>
      </c>
      <c r="E4013" s="363" t="s">
        <v>26058</v>
      </c>
    </row>
    <row r="4014" spans="1:5" x14ac:dyDescent="0.25">
      <c r="A4014" s="246" t="str">
        <f t="shared" si="62"/>
        <v>89734</v>
      </c>
      <c r="B4014" s="362" t="s">
        <v>1681</v>
      </c>
      <c r="C4014" s="362" t="s">
        <v>17466</v>
      </c>
      <c r="D4014" s="362" t="s">
        <v>8471</v>
      </c>
      <c r="E4014" s="363" t="s">
        <v>28005</v>
      </c>
    </row>
    <row r="4015" spans="1:5" x14ac:dyDescent="0.25">
      <c r="A4015" s="246" t="str">
        <f t="shared" si="62"/>
        <v>89735</v>
      </c>
      <c r="B4015" s="362" t="s">
        <v>1682</v>
      </c>
      <c r="C4015" s="362" t="s">
        <v>17467</v>
      </c>
      <c r="D4015" s="362" t="s">
        <v>8471</v>
      </c>
      <c r="E4015" s="363" t="s">
        <v>21333</v>
      </c>
    </row>
    <row r="4016" spans="1:5" x14ac:dyDescent="0.25">
      <c r="A4016" s="246" t="str">
        <f t="shared" si="62"/>
        <v>89736</v>
      </c>
      <c r="B4016" s="362" t="s">
        <v>1683</v>
      </c>
      <c r="C4016" s="362" t="s">
        <v>17468</v>
      </c>
      <c r="D4016" s="362" t="s">
        <v>8471</v>
      </c>
      <c r="E4016" s="363" t="s">
        <v>7976</v>
      </c>
    </row>
    <row r="4017" spans="1:5" x14ac:dyDescent="0.25">
      <c r="A4017" s="246" t="str">
        <f t="shared" si="62"/>
        <v>89737</v>
      </c>
      <c r="B4017" s="362" t="s">
        <v>1684</v>
      </c>
      <c r="C4017" s="362" t="s">
        <v>17469</v>
      </c>
      <c r="D4017" s="362" t="s">
        <v>8471</v>
      </c>
      <c r="E4017" s="363" t="s">
        <v>31662</v>
      </c>
    </row>
    <row r="4018" spans="1:5" x14ac:dyDescent="0.25">
      <c r="A4018" s="246" t="str">
        <f t="shared" si="62"/>
        <v>89738</v>
      </c>
      <c r="B4018" s="362" t="s">
        <v>1685</v>
      </c>
      <c r="C4018" s="362" t="s">
        <v>10723</v>
      </c>
      <c r="D4018" s="362" t="s">
        <v>8471</v>
      </c>
      <c r="E4018" s="363" t="s">
        <v>12234</v>
      </c>
    </row>
    <row r="4019" spans="1:5" x14ac:dyDescent="0.25">
      <c r="A4019" s="246" t="str">
        <f t="shared" si="62"/>
        <v>89739</v>
      </c>
      <c r="B4019" s="362" t="s">
        <v>1686</v>
      </c>
      <c r="C4019" s="362" t="s">
        <v>17470</v>
      </c>
      <c r="D4019" s="362" t="s">
        <v>8471</v>
      </c>
      <c r="E4019" s="363" t="s">
        <v>8313</v>
      </c>
    </row>
    <row r="4020" spans="1:5" x14ac:dyDescent="0.25">
      <c r="A4020" s="246" t="str">
        <f t="shared" si="62"/>
        <v>89740</v>
      </c>
      <c r="B4020" s="362" t="s">
        <v>1687</v>
      </c>
      <c r="C4020" s="362" t="s">
        <v>17471</v>
      </c>
      <c r="D4020" s="362" t="s">
        <v>8471</v>
      </c>
      <c r="E4020" s="363" t="s">
        <v>13370</v>
      </c>
    </row>
    <row r="4021" spans="1:5" x14ac:dyDescent="0.25">
      <c r="A4021" s="246" t="str">
        <f t="shared" si="62"/>
        <v>89741</v>
      </c>
      <c r="B4021" s="362" t="s">
        <v>1688</v>
      </c>
      <c r="C4021" s="362" t="s">
        <v>17472</v>
      </c>
      <c r="D4021" s="362" t="s">
        <v>8471</v>
      </c>
      <c r="E4021" s="363" t="s">
        <v>12851</v>
      </c>
    </row>
    <row r="4022" spans="1:5" x14ac:dyDescent="0.25">
      <c r="A4022" s="246" t="str">
        <f t="shared" si="62"/>
        <v>89742</v>
      </c>
      <c r="B4022" s="362" t="s">
        <v>1689</v>
      </c>
      <c r="C4022" s="362" t="s">
        <v>17474</v>
      </c>
      <c r="D4022" s="362" t="s">
        <v>8471</v>
      </c>
      <c r="E4022" s="363" t="s">
        <v>15513</v>
      </c>
    </row>
    <row r="4023" spans="1:5" x14ac:dyDescent="0.25">
      <c r="A4023" s="246" t="str">
        <f t="shared" si="62"/>
        <v>89743</v>
      </c>
      <c r="B4023" s="362" t="s">
        <v>1690</v>
      </c>
      <c r="C4023" s="362" t="s">
        <v>17475</v>
      </c>
      <c r="D4023" s="362" t="s">
        <v>8471</v>
      </c>
      <c r="E4023" s="363" t="s">
        <v>21842</v>
      </c>
    </row>
    <row r="4024" spans="1:5" x14ac:dyDescent="0.25">
      <c r="A4024" s="246" t="str">
        <f t="shared" si="62"/>
        <v>89744</v>
      </c>
      <c r="B4024" s="362" t="s">
        <v>1691</v>
      </c>
      <c r="C4024" s="362" t="s">
        <v>17476</v>
      </c>
      <c r="D4024" s="362" t="s">
        <v>8471</v>
      </c>
      <c r="E4024" s="363" t="s">
        <v>13366</v>
      </c>
    </row>
    <row r="4025" spans="1:5" x14ac:dyDescent="0.25">
      <c r="A4025" s="246" t="str">
        <f t="shared" si="62"/>
        <v>89746</v>
      </c>
      <c r="B4025" s="362" t="s">
        <v>1692</v>
      </c>
      <c r="C4025" s="362" t="s">
        <v>17477</v>
      </c>
      <c r="D4025" s="362" t="s">
        <v>8471</v>
      </c>
      <c r="E4025" s="363" t="s">
        <v>31663</v>
      </c>
    </row>
    <row r="4026" spans="1:5" x14ac:dyDescent="0.25">
      <c r="A4026" s="246" t="str">
        <f t="shared" si="62"/>
        <v>89747</v>
      </c>
      <c r="B4026" s="362" t="s">
        <v>1693</v>
      </c>
      <c r="C4026" s="362" t="s">
        <v>17478</v>
      </c>
      <c r="D4026" s="362" t="s">
        <v>8471</v>
      </c>
      <c r="E4026" s="363" t="s">
        <v>20976</v>
      </c>
    </row>
    <row r="4027" spans="1:5" x14ac:dyDescent="0.25">
      <c r="A4027" s="246" t="str">
        <f t="shared" si="62"/>
        <v>89748</v>
      </c>
      <c r="B4027" s="362" t="s">
        <v>1694</v>
      </c>
      <c r="C4027" s="362" t="s">
        <v>17479</v>
      </c>
      <c r="D4027" s="362" t="s">
        <v>8471</v>
      </c>
      <c r="E4027" s="363" t="s">
        <v>15697</v>
      </c>
    </row>
    <row r="4028" spans="1:5" x14ac:dyDescent="0.25">
      <c r="A4028" s="246" t="str">
        <f t="shared" si="62"/>
        <v>89749</v>
      </c>
      <c r="B4028" s="362" t="s">
        <v>1695</v>
      </c>
      <c r="C4028" s="362" t="s">
        <v>17480</v>
      </c>
      <c r="D4028" s="362" t="s">
        <v>8471</v>
      </c>
      <c r="E4028" s="363" t="s">
        <v>8303</v>
      </c>
    </row>
    <row r="4029" spans="1:5" x14ac:dyDescent="0.25">
      <c r="A4029" s="246" t="str">
        <f t="shared" si="62"/>
        <v>89750</v>
      </c>
      <c r="B4029" s="362" t="s">
        <v>1696</v>
      </c>
      <c r="C4029" s="362" t="s">
        <v>17481</v>
      </c>
      <c r="D4029" s="362" t="s">
        <v>8471</v>
      </c>
      <c r="E4029" s="363" t="s">
        <v>20967</v>
      </c>
    </row>
    <row r="4030" spans="1:5" x14ac:dyDescent="0.25">
      <c r="A4030" s="246" t="str">
        <f t="shared" si="62"/>
        <v>89752</v>
      </c>
      <c r="B4030" s="362" t="s">
        <v>1697</v>
      </c>
      <c r="C4030" s="362" t="s">
        <v>17482</v>
      </c>
      <c r="D4030" s="362" t="s">
        <v>8471</v>
      </c>
      <c r="E4030" s="363" t="s">
        <v>31664</v>
      </c>
    </row>
    <row r="4031" spans="1:5" x14ac:dyDescent="0.25">
      <c r="A4031" s="246" t="str">
        <f t="shared" si="62"/>
        <v>89753</v>
      </c>
      <c r="B4031" s="362" t="s">
        <v>1698</v>
      </c>
      <c r="C4031" s="362" t="s">
        <v>17483</v>
      </c>
      <c r="D4031" s="362" t="s">
        <v>8471</v>
      </c>
      <c r="E4031" s="363" t="s">
        <v>7782</v>
      </c>
    </row>
    <row r="4032" spans="1:5" x14ac:dyDescent="0.25">
      <c r="A4032" s="246" t="str">
        <f t="shared" si="62"/>
        <v>89754</v>
      </c>
      <c r="B4032" s="362" t="s">
        <v>1699</v>
      </c>
      <c r="C4032" s="362" t="s">
        <v>17484</v>
      </c>
      <c r="D4032" s="362" t="s">
        <v>8471</v>
      </c>
      <c r="E4032" s="363" t="s">
        <v>15647</v>
      </c>
    </row>
    <row r="4033" spans="1:5" x14ac:dyDescent="0.25">
      <c r="A4033" s="246" t="str">
        <f t="shared" si="62"/>
        <v>89755</v>
      </c>
      <c r="B4033" s="362" t="s">
        <v>1700</v>
      </c>
      <c r="C4033" s="362" t="s">
        <v>17485</v>
      </c>
      <c r="D4033" s="362" t="s">
        <v>8471</v>
      </c>
      <c r="E4033" s="363" t="s">
        <v>11406</v>
      </c>
    </row>
    <row r="4034" spans="1:5" x14ac:dyDescent="0.25">
      <c r="A4034" s="246" t="str">
        <f t="shared" si="62"/>
        <v>89756</v>
      </c>
      <c r="B4034" s="362" t="s">
        <v>1701</v>
      </c>
      <c r="C4034" s="362" t="s">
        <v>17486</v>
      </c>
      <c r="D4034" s="362" t="s">
        <v>8471</v>
      </c>
      <c r="E4034" s="363" t="s">
        <v>14910</v>
      </c>
    </row>
    <row r="4035" spans="1:5" x14ac:dyDescent="0.25">
      <c r="A4035" s="246" t="str">
        <f t="shared" ref="A4035:A4098" si="63">B4035</f>
        <v>89757</v>
      </c>
      <c r="B4035" s="362" t="s">
        <v>1702</v>
      </c>
      <c r="C4035" s="362" t="s">
        <v>17487</v>
      </c>
      <c r="D4035" s="362" t="s">
        <v>8471</v>
      </c>
      <c r="E4035" s="363" t="s">
        <v>17112</v>
      </c>
    </row>
    <row r="4036" spans="1:5" x14ac:dyDescent="0.25">
      <c r="A4036" s="246" t="str">
        <f t="shared" si="63"/>
        <v>89758</v>
      </c>
      <c r="B4036" s="362" t="s">
        <v>1703</v>
      </c>
      <c r="C4036" s="362" t="s">
        <v>17488</v>
      </c>
      <c r="D4036" s="362" t="s">
        <v>8471</v>
      </c>
      <c r="E4036" s="363" t="s">
        <v>17630</v>
      </c>
    </row>
    <row r="4037" spans="1:5" x14ac:dyDescent="0.25">
      <c r="A4037" s="246" t="str">
        <f t="shared" si="63"/>
        <v>89759</v>
      </c>
      <c r="B4037" s="362" t="s">
        <v>1704</v>
      </c>
      <c r="C4037" s="362" t="s">
        <v>17490</v>
      </c>
      <c r="D4037" s="362" t="s">
        <v>8471</v>
      </c>
      <c r="E4037" s="363" t="s">
        <v>20175</v>
      </c>
    </row>
    <row r="4038" spans="1:5" x14ac:dyDescent="0.25">
      <c r="A4038" s="246" t="str">
        <f t="shared" si="63"/>
        <v>89760</v>
      </c>
      <c r="B4038" s="362" t="s">
        <v>1705</v>
      </c>
      <c r="C4038" s="362" t="s">
        <v>17491</v>
      </c>
      <c r="D4038" s="362" t="s">
        <v>8471</v>
      </c>
      <c r="E4038" s="363" t="s">
        <v>31665</v>
      </c>
    </row>
    <row r="4039" spans="1:5" x14ac:dyDescent="0.25">
      <c r="A4039" s="246" t="str">
        <f t="shared" si="63"/>
        <v>89761</v>
      </c>
      <c r="B4039" s="362" t="s">
        <v>1706</v>
      </c>
      <c r="C4039" s="362" t="s">
        <v>17492</v>
      </c>
      <c r="D4039" s="362" t="s">
        <v>8471</v>
      </c>
      <c r="E4039" s="363" t="s">
        <v>31666</v>
      </c>
    </row>
    <row r="4040" spans="1:5" x14ac:dyDescent="0.25">
      <c r="A4040" s="246" t="str">
        <f t="shared" si="63"/>
        <v>89762</v>
      </c>
      <c r="B4040" s="362" t="s">
        <v>1707</v>
      </c>
      <c r="C4040" s="362" t="s">
        <v>17493</v>
      </c>
      <c r="D4040" s="362" t="s">
        <v>8471</v>
      </c>
      <c r="E4040" s="363" t="s">
        <v>15617</v>
      </c>
    </row>
    <row r="4041" spans="1:5" x14ac:dyDescent="0.25">
      <c r="A4041" s="246" t="str">
        <f t="shared" si="63"/>
        <v>89763</v>
      </c>
      <c r="B4041" s="362" t="s">
        <v>1708</v>
      </c>
      <c r="C4041" s="362" t="s">
        <v>17494</v>
      </c>
      <c r="D4041" s="362" t="s">
        <v>8471</v>
      </c>
      <c r="E4041" s="363" t="s">
        <v>31667</v>
      </c>
    </row>
    <row r="4042" spans="1:5" x14ac:dyDescent="0.25">
      <c r="A4042" s="246" t="str">
        <f t="shared" si="63"/>
        <v>89764</v>
      </c>
      <c r="B4042" s="362" t="s">
        <v>1709</v>
      </c>
      <c r="C4042" s="362" t="s">
        <v>17495</v>
      </c>
      <c r="D4042" s="362" t="s">
        <v>8471</v>
      </c>
      <c r="E4042" s="363" t="s">
        <v>16230</v>
      </c>
    </row>
    <row r="4043" spans="1:5" x14ac:dyDescent="0.25">
      <c r="A4043" s="246" t="str">
        <f t="shared" si="63"/>
        <v>89765</v>
      </c>
      <c r="B4043" s="362" t="s">
        <v>1710</v>
      </c>
      <c r="C4043" s="362" t="s">
        <v>17496</v>
      </c>
      <c r="D4043" s="362" t="s">
        <v>8471</v>
      </c>
      <c r="E4043" s="363" t="s">
        <v>8334</v>
      </c>
    </row>
    <row r="4044" spans="1:5" x14ac:dyDescent="0.25">
      <c r="A4044" s="246" t="str">
        <f t="shared" si="63"/>
        <v>89767</v>
      </c>
      <c r="B4044" s="362" t="s">
        <v>1711</v>
      </c>
      <c r="C4044" s="362" t="s">
        <v>17497</v>
      </c>
      <c r="D4044" s="362" t="s">
        <v>8471</v>
      </c>
      <c r="E4044" s="363" t="s">
        <v>15688</v>
      </c>
    </row>
    <row r="4045" spans="1:5" x14ac:dyDescent="0.25">
      <c r="A4045" s="246" t="str">
        <f t="shared" si="63"/>
        <v>89768</v>
      </c>
      <c r="B4045" s="362" t="s">
        <v>1712</v>
      </c>
      <c r="C4045" s="362" t="s">
        <v>17498</v>
      </c>
      <c r="D4045" s="362" t="s">
        <v>8471</v>
      </c>
      <c r="E4045" s="363" t="s">
        <v>14136</v>
      </c>
    </row>
    <row r="4046" spans="1:5" x14ac:dyDescent="0.25">
      <c r="A4046" s="246" t="str">
        <f t="shared" si="63"/>
        <v>89769</v>
      </c>
      <c r="B4046" s="362" t="s">
        <v>1713</v>
      </c>
      <c r="C4046" s="362" t="s">
        <v>17499</v>
      </c>
      <c r="D4046" s="362" t="s">
        <v>8471</v>
      </c>
      <c r="E4046" s="363" t="s">
        <v>21351</v>
      </c>
    </row>
    <row r="4047" spans="1:5" x14ac:dyDescent="0.25">
      <c r="A4047" s="246" t="str">
        <f t="shared" si="63"/>
        <v>89772</v>
      </c>
      <c r="B4047" s="362" t="s">
        <v>1716</v>
      </c>
      <c r="C4047" s="362" t="s">
        <v>17504</v>
      </c>
      <c r="D4047" s="362" t="s">
        <v>8399</v>
      </c>
      <c r="E4047" s="363" t="s">
        <v>31668</v>
      </c>
    </row>
    <row r="4048" spans="1:5" x14ac:dyDescent="0.25">
      <c r="A4048" s="246" t="str">
        <f t="shared" si="63"/>
        <v>89774</v>
      </c>
      <c r="B4048" s="362" t="s">
        <v>1718</v>
      </c>
      <c r="C4048" s="362" t="s">
        <v>17506</v>
      </c>
      <c r="D4048" s="362" t="s">
        <v>8471</v>
      </c>
      <c r="E4048" s="363" t="s">
        <v>10886</v>
      </c>
    </row>
    <row r="4049" spans="1:5" x14ac:dyDescent="0.25">
      <c r="A4049" s="246" t="str">
        <f t="shared" si="63"/>
        <v>89776</v>
      </c>
      <c r="B4049" s="362" t="s">
        <v>1720</v>
      </c>
      <c r="C4049" s="362" t="s">
        <v>17508</v>
      </c>
      <c r="D4049" s="362" t="s">
        <v>8471</v>
      </c>
      <c r="E4049" s="363" t="s">
        <v>16432</v>
      </c>
    </row>
    <row r="4050" spans="1:5" x14ac:dyDescent="0.25">
      <c r="A4050" s="246" t="str">
        <f t="shared" si="63"/>
        <v>89777</v>
      </c>
      <c r="B4050" s="362" t="s">
        <v>1721</v>
      </c>
      <c r="C4050" s="362" t="s">
        <v>17509</v>
      </c>
      <c r="D4050" s="362" t="s">
        <v>8471</v>
      </c>
      <c r="E4050" s="363" t="s">
        <v>14597</v>
      </c>
    </row>
    <row r="4051" spans="1:5" x14ac:dyDescent="0.25">
      <c r="A4051" s="246" t="str">
        <f t="shared" si="63"/>
        <v>89778</v>
      </c>
      <c r="B4051" s="362" t="s">
        <v>1722</v>
      </c>
      <c r="C4051" s="362" t="s">
        <v>17510</v>
      </c>
      <c r="D4051" s="362" t="s">
        <v>8471</v>
      </c>
      <c r="E4051" s="363" t="s">
        <v>16611</v>
      </c>
    </row>
    <row r="4052" spans="1:5" x14ac:dyDescent="0.25">
      <c r="A4052" s="246" t="str">
        <f t="shared" si="63"/>
        <v>89779</v>
      </c>
      <c r="B4052" s="362" t="s">
        <v>1723</v>
      </c>
      <c r="C4052" s="362" t="s">
        <v>17511</v>
      </c>
      <c r="D4052" s="362" t="s">
        <v>8471</v>
      </c>
      <c r="E4052" s="363" t="s">
        <v>20832</v>
      </c>
    </row>
    <row r="4053" spans="1:5" x14ac:dyDescent="0.25">
      <c r="A4053" s="246" t="str">
        <f t="shared" si="63"/>
        <v>89780</v>
      </c>
      <c r="B4053" s="362" t="s">
        <v>1724</v>
      </c>
      <c r="C4053" s="362" t="s">
        <v>17512</v>
      </c>
      <c r="D4053" s="362" t="s">
        <v>8471</v>
      </c>
      <c r="E4053" s="363" t="s">
        <v>23630</v>
      </c>
    </row>
    <row r="4054" spans="1:5" x14ac:dyDescent="0.25">
      <c r="A4054" s="246" t="str">
        <f t="shared" si="63"/>
        <v>89781</v>
      </c>
      <c r="B4054" s="362" t="s">
        <v>1725</v>
      </c>
      <c r="C4054" s="362" t="s">
        <v>17513</v>
      </c>
      <c r="D4054" s="362" t="s">
        <v>8471</v>
      </c>
      <c r="E4054" s="363" t="s">
        <v>31669</v>
      </c>
    </row>
    <row r="4055" spans="1:5" x14ac:dyDescent="0.25">
      <c r="A4055" s="246" t="str">
        <f t="shared" si="63"/>
        <v>89782</v>
      </c>
      <c r="B4055" s="362" t="s">
        <v>1726</v>
      </c>
      <c r="C4055" s="362" t="s">
        <v>17514</v>
      </c>
      <c r="D4055" s="362" t="s">
        <v>8471</v>
      </c>
      <c r="E4055" s="363" t="s">
        <v>20545</v>
      </c>
    </row>
    <row r="4056" spans="1:5" x14ac:dyDescent="0.25">
      <c r="A4056" s="246" t="str">
        <f t="shared" si="63"/>
        <v>89783</v>
      </c>
      <c r="B4056" s="362" t="s">
        <v>1727</v>
      </c>
      <c r="C4056" s="362" t="s">
        <v>17515</v>
      </c>
      <c r="D4056" s="362" t="s">
        <v>8471</v>
      </c>
      <c r="E4056" s="363" t="s">
        <v>8169</v>
      </c>
    </row>
    <row r="4057" spans="1:5" x14ac:dyDescent="0.25">
      <c r="A4057" s="246" t="str">
        <f t="shared" si="63"/>
        <v>89784</v>
      </c>
      <c r="B4057" s="362" t="s">
        <v>1728</v>
      </c>
      <c r="C4057" s="362" t="s">
        <v>17516</v>
      </c>
      <c r="D4057" s="362" t="s">
        <v>8471</v>
      </c>
      <c r="E4057" s="363" t="s">
        <v>14167</v>
      </c>
    </row>
    <row r="4058" spans="1:5" x14ac:dyDescent="0.25">
      <c r="A4058" s="246" t="str">
        <f t="shared" si="63"/>
        <v>89785</v>
      </c>
      <c r="B4058" s="362" t="s">
        <v>1729</v>
      </c>
      <c r="C4058" s="362" t="s">
        <v>17517</v>
      </c>
      <c r="D4058" s="362" t="s">
        <v>8471</v>
      </c>
      <c r="E4058" s="363" t="s">
        <v>14181</v>
      </c>
    </row>
    <row r="4059" spans="1:5" x14ac:dyDescent="0.25">
      <c r="A4059" s="246" t="str">
        <f t="shared" si="63"/>
        <v>89786</v>
      </c>
      <c r="B4059" s="362" t="s">
        <v>1730</v>
      </c>
      <c r="C4059" s="362" t="s">
        <v>17518</v>
      </c>
      <c r="D4059" s="362" t="s">
        <v>8471</v>
      </c>
      <c r="E4059" s="363" t="s">
        <v>31670</v>
      </c>
    </row>
    <row r="4060" spans="1:5" x14ac:dyDescent="0.25">
      <c r="A4060" s="246" t="str">
        <f t="shared" si="63"/>
        <v>89787</v>
      </c>
      <c r="B4060" s="362" t="s">
        <v>1731</v>
      </c>
      <c r="C4060" s="362" t="s">
        <v>17519</v>
      </c>
      <c r="D4060" s="362" t="s">
        <v>8471</v>
      </c>
      <c r="E4060" s="363" t="s">
        <v>31671</v>
      </c>
    </row>
    <row r="4061" spans="1:5" x14ac:dyDescent="0.25">
      <c r="A4061" s="246" t="str">
        <f t="shared" si="63"/>
        <v>89788</v>
      </c>
      <c r="B4061" s="362" t="s">
        <v>1732</v>
      </c>
      <c r="C4061" s="362" t="s">
        <v>17520</v>
      </c>
      <c r="D4061" s="362" t="s">
        <v>8471</v>
      </c>
      <c r="E4061" s="363" t="s">
        <v>31672</v>
      </c>
    </row>
    <row r="4062" spans="1:5" x14ac:dyDescent="0.25">
      <c r="A4062" s="246" t="str">
        <f t="shared" si="63"/>
        <v>89789</v>
      </c>
      <c r="B4062" s="362" t="s">
        <v>1733</v>
      </c>
      <c r="C4062" s="362" t="s">
        <v>17521</v>
      </c>
      <c r="D4062" s="362" t="s">
        <v>8471</v>
      </c>
      <c r="E4062" s="363" t="s">
        <v>20651</v>
      </c>
    </row>
    <row r="4063" spans="1:5" x14ac:dyDescent="0.25">
      <c r="A4063" s="246" t="str">
        <f t="shared" si="63"/>
        <v>89790</v>
      </c>
      <c r="B4063" s="362" t="s">
        <v>1734</v>
      </c>
      <c r="C4063" s="362" t="s">
        <v>17522</v>
      </c>
      <c r="D4063" s="362" t="s">
        <v>8471</v>
      </c>
      <c r="E4063" s="363" t="s">
        <v>31673</v>
      </c>
    </row>
    <row r="4064" spans="1:5" x14ac:dyDescent="0.25">
      <c r="A4064" s="246" t="str">
        <f t="shared" si="63"/>
        <v>89791</v>
      </c>
      <c r="B4064" s="362" t="s">
        <v>1735</v>
      </c>
      <c r="C4064" s="362" t="s">
        <v>17523</v>
      </c>
      <c r="D4064" s="362" t="s">
        <v>8471</v>
      </c>
      <c r="E4064" s="363" t="s">
        <v>31528</v>
      </c>
    </row>
    <row r="4065" spans="1:5" x14ac:dyDescent="0.25">
      <c r="A4065" s="246" t="str">
        <f t="shared" si="63"/>
        <v>89792</v>
      </c>
      <c r="B4065" s="362" t="s">
        <v>1736</v>
      </c>
      <c r="C4065" s="362" t="s">
        <v>17524</v>
      </c>
      <c r="D4065" s="362" t="s">
        <v>8471</v>
      </c>
      <c r="E4065" s="363" t="s">
        <v>31674</v>
      </c>
    </row>
    <row r="4066" spans="1:5" x14ac:dyDescent="0.25">
      <c r="A4066" s="246" t="str">
        <f t="shared" si="63"/>
        <v>89793</v>
      </c>
      <c r="B4066" s="362" t="s">
        <v>1737</v>
      </c>
      <c r="C4066" s="362" t="s">
        <v>17525</v>
      </c>
      <c r="D4066" s="362" t="s">
        <v>8471</v>
      </c>
      <c r="E4066" s="363" t="s">
        <v>31675</v>
      </c>
    </row>
    <row r="4067" spans="1:5" x14ac:dyDescent="0.25">
      <c r="A4067" s="246" t="str">
        <f t="shared" si="63"/>
        <v>89794</v>
      </c>
      <c r="B4067" s="362" t="s">
        <v>1738</v>
      </c>
      <c r="C4067" s="362" t="s">
        <v>17526</v>
      </c>
      <c r="D4067" s="362" t="s">
        <v>8471</v>
      </c>
      <c r="E4067" s="363" t="s">
        <v>10237</v>
      </c>
    </row>
    <row r="4068" spans="1:5" x14ac:dyDescent="0.25">
      <c r="A4068" s="246" t="str">
        <f t="shared" si="63"/>
        <v>89795</v>
      </c>
      <c r="B4068" s="362" t="s">
        <v>1739</v>
      </c>
      <c r="C4068" s="362" t="s">
        <v>17528</v>
      </c>
      <c r="D4068" s="362" t="s">
        <v>8471</v>
      </c>
      <c r="E4068" s="363" t="s">
        <v>15479</v>
      </c>
    </row>
    <row r="4069" spans="1:5" x14ac:dyDescent="0.25">
      <c r="A4069" s="246" t="str">
        <f t="shared" si="63"/>
        <v>89796</v>
      </c>
      <c r="B4069" s="362" t="s">
        <v>1740</v>
      </c>
      <c r="C4069" s="362" t="s">
        <v>17529</v>
      </c>
      <c r="D4069" s="362" t="s">
        <v>8471</v>
      </c>
      <c r="E4069" s="363" t="s">
        <v>16109</v>
      </c>
    </row>
    <row r="4070" spans="1:5" x14ac:dyDescent="0.25">
      <c r="A4070" s="246" t="str">
        <f t="shared" si="63"/>
        <v>89797</v>
      </c>
      <c r="B4070" s="362" t="s">
        <v>1741</v>
      </c>
      <c r="C4070" s="362" t="s">
        <v>17530</v>
      </c>
      <c r="D4070" s="362" t="s">
        <v>8471</v>
      </c>
      <c r="E4070" s="363" t="s">
        <v>15503</v>
      </c>
    </row>
    <row r="4071" spans="1:5" x14ac:dyDescent="0.25">
      <c r="A4071" s="246" t="str">
        <f t="shared" si="63"/>
        <v>89801</v>
      </c>
      <c r="B4071" s="362" t="s">
        <v>1745</v>
      </c>
      <c r="C4071" s="362" t="s">
        <v>17534</v>
      </c>
      <c r="D4071" s="362" t="s">
        <v>8471</v>
      </c>
      <c r="E4071" s="363" t="s">
        <v>7981</v>
      </c>
    </row>
    <row r="4072" spans="1:5" x14ac:dyDescent="0.25">
      <c r="A4072" s="246" t="str">
        <f t="shared" si="63"/>
        <v>89802</v>
      </c>
      <c r="B4072" s="362" t="s">
        <v>1746</v>
      </c>
      <c r="C4072" s="362" t="s">
        <v>17535</v>
      </c>
      <c r="D4072" s="362" t="s">
        <v>8471</v>
      </c>
      <c r="E4072" s="363" t="s">
        <v>27356</v>
      </c>
    </row>
    <row r="4073" spans="1:5" x14ac:dyDescent="0.25">
      <c r="A4073" s="246" t="str">
        <f t="shared" si="63"/>
        <v>89803</v>
      </c>
      <c r="B4073" s="362" t="s">
        <v>1747</v>
      </c>
      <c r="C4073" s="362" t="s">
        <v>17536</v>
      </c>
      <c r="D4073" s="362" t="s">
        <v>8471</v>
      </c>
      <c r="E4073" s="363" t="s">
        <v>14125</v>
      </c>
    </row>
    <row r="4074" spans="1:5" x14ac:dyDescent="0.25">
      <c r="A4074" s="246" t="str">
        <f t="shared" si="63"/>
        <v>89804</v>
      </c>
      <c r="B4074" s="362" t="s">
        <v>1748</v>
      </c>
      <c r="C4074" s="362" t="s">
        <v>17538</v>
      </c>
      <c r="D4074" s="362" t="s">
        <v>8471</v>
      </c>
      <c r="E4074" s="363" t="s">
        <v>13593</v>
      </c>
    </row>
    <row r="4075" spans="1:5" x14ac:dyDescent="0.25">
      <c r="A4075" s="246" t="str">
        <f t="shared" si="63"/>
        <v>89805</v>
      </c>
      <c r="B4075" s="362" t="s">
        <v>1749</v>
      </c>
      <c r="C4075" s="362" t="s">
        <v>17540</v>
      </c>
      <c r="D4075" s="362" t="s">
        <v>8471</v>
      </c>
      <c r="E4075" s="363" t="s">
        <v>31665</v>
      </c>
    </row>
    <row r="4076" spans="1:5" x14ac:dyDescent="0.25">
      <c r="A4076" s="246" t="str">
        <f t="shared" si="63"/>
        <v>89806</v>
      </c>
      <c r="B4076" s="362" t="s">
        <v>1750</v>
      </c>
      <c r="C4076" s="362" t="s">
        <v>17541</v>
      </c>
      <c r="D4076" s="362" t="s">
        <v>8471</v>
      </c>
      <c r="E4076" s="363" t="s">
        <v>13892</v>
      </c>
    </row>
    <row r="4077" spans="1:5" x14ac:dyDescent="0.25">
      <c r="A4077" s="246" t="str">
        <f t="shared" si="63"/>
        <v>89807</v>
      </c>
      <c r="B4077" s="362" t="s">
        <v>1751</v>
      </c>
      <c r="C4077" s="362" t="s">
        <v>17542</v>
      </c>
      <c r="D4077" s="362" t="s">
        <v>8471</v>
      </c>
      <c r="E4077" s="363" t="s">
        <v>20767</v>
      </c>
    </row>
    <row r="4078" spans="1:5" x14ac:dyDescent="0.25">
      <c r="A4078" s="246" t="str">
        <f t="shared" si="63"/>
        <v>89808</v>
      </c>
      <c r="B4078" s="362" t="s">
        <v>1752</v>
      </c>
      <c r="C4078" s="362" t="s">
        <v>17543</v>
      </c>
      <c r="D4078" s="362" t="s">
        <v>8471</v>
      </c>
      <c r="E4078" s="363" t="s">
        <v>31676</v>
      </c>
    </row>
    <row r="4079" spans="1:5" x14ac:dyDescent="0.25">
      <c r="A4079" s="246" t="str">
        <f t="shared" si="63"/>
        <v>89809</v>
      </c>
      <c r="B4079" s="362" t="s">
        <v>1753</v>
      </c>
      <c r="C4079" s="362" t="s">
        <v>17544</v>
      </c>
      <c r="D4079" s="362" t="s">
        <v>8471</v>
      </c>
      <c r="E4079" s="363" t="s">
        <v>20977</v>
      </c>
    </row>
    <row r="4080" spans="1:5" x14ac:dyDescent="0.25">
      <c r="A4080" s="246" t="str">
        <f t="shared" si="63"/>
        <v>89810</v>
      </c>
      <c r="B4080" s="362" t="s">
        <v>1754</v>
      </c>
      <c r="C4080" s="362" t="s">
        <v>17545</v>
      </c>
      <c r="D4080" s="362" t="s">
        <v>8471</v>
      </c>
      <c r="E4080" s="363" t="s">
        <v>31677</v>
      </c>
    </row>
    <row r="4081" spans="1:5" x14ac:dyDescent="0.25">
      <c r="A4081" s="246" t="str">
        <f t="shared" si="63"/>
        <v>89811</v>
      </c>
      <c r="B4081" s="362" t="s">
        <v>1755</v>
      </c>
      <c r="C4081" s="362" t="s">
        <v>17546</v>
      </c>
      <c r="D4081" s="362" t="s">
        <v>8471</v>
      </c>
      <c r="E4081" s="363" t="s">
        <v>16557</v>
      </c>
    </row>
    <row r="4082" spans="1:5" x14ac:dyDescent="0.25">
      <c r="A4082" s="246" t="str">
        <f t="shared" si="63"/>
        <v>89812</v>
      </c>
      <c r="B4082" s="362" t="s">
        <v>1756</v>
      </c>
      <c r="C4082" s="362" t="s">
        <v>17547</v>
      </c>
      <c r="D4082" s="362" t="s">
        <v>8471</v>
      </c>
      <c r="E4082" s="363" t="s">
        <v>31678</v>
      </c>
    </row>
    <row r="4083" spans="1:5" x14ac:dyDescent="0.25">
      <c r="A4083" s="246" t="str">
        <f t="shared" si="63"/>
        <v>89813</v>
      </c>
      <c r="B4083" s="362" t="s">
        <v>1757</v>
      </c>
      <c r="C4083" s="362" t="s">
        <v>17548</v>
      </c>
      <c r="D4083" s="362" t="s">
        <v>8471</v>
      </c>
      <c r="E4083" s="363" t="s">
        <v>20142</v>
      </c>
    </row>
    <row r="4084" spans="1:5" x14ac:dyDescent="0.25">
      <c r="A4084" s="246" t="str">
        <f t="shared" si="63"/>
        <v>89814</v>
      </c>
      <c r="B4084" s="362" t="s">
        <v>1758</v>
      </c>
      <c r="C4084" s="362" t="s">
        <v>17549</v>
      </c>
      <c r="D4084" s="362" t="s">
        <v>8471</v>
      </c>
      <c r="E4084" s="363" t="s">
        <v>15937</v>
      </c>
    </row>
    <row r="4085" spans="1:5" x14ac:dyDescent="0.25">
      <c r="A4085" s="246" t="str">
        <f t="shared" si="63"/>
        <v>89815</v>
      </c>
      <c r="B4085" s="362" t="s">
        <v>1759</v>
      </c>
      <c r="C4085" s="362" t="s">
        <v>17550</v>
      </c>
      <c r="D4085" s="362" t="s">
        <v>8471</v>
      </c>
      <c r="E4085" s="363" t="s">
        <v>15681</v>
      </c>
    </row>
    <row r="4086" spans="1:5" x14ac:dyDescent="0.25">
      <c r="A4086" s="246" t="str">
        <f t="shared" si="63"/>
        <v>89816</v>
      </c>
      <c r="B4086" s="362" t="s">
        <v>1760</v>
      </c>
      <c r="C4086" s="362" t="s">
        <v>17551</v>
      </c>
      <c r="D4086" s="362" t="s">
        <v>8471</v>
      </c>
      <c r="E4086" s="363" t="s">
        <v>20127</v>
      </c>
    </row>
    <row r="4087" spans="1:5" x14ac:dyDescent="0.25">
      <c r="A4087" s="246" t="str">
        <f t="shared" si="63"/>
        <v>89817</v>
      </c>
      <c r="B4087" s="362" t="s">
        <v>1761</v>
      </c>
      <c r="C4087" s="362" t="s">
        <v>17552</v>
      </c>
      <c r="D4087" s="362" t="s">
        <v>8471</v>
      </c>
      <c r="E4087" s="363" t="s">
        <v>14652</v>
      </c>
    </row>
    <row r="4088" spans="1:5" x14ac:dyDescent="0.25">
      <c r="A4088" s="246" t="str">
        <f t="shared" si="63"/>
        <v>89818</v>
      </c>
      <c r="B4088" s="362" t="s">
        <v>1762</v>
      </c>
      <c r="C4088" s="362" t="s">
        <v>17553</v>
      </c>
      <c r="D4088" s="362" t="s">
        <v>8471</v>
      </c>
      <c r="E4088" s="363" t="s">
        <v>20231</v>
      </c>
    </row>
    <row r="4089" spans="1:5" x14ac:dyDescent="0.25">
      <c r="A4089" s="246" t="str">
        <f t="shared" si="63"/>
        <v>89819</v>
      </c>
      <c r="B4089" s="362" t="s">
        <v>1763</v>
      </c>
      <c r="C4089" s="362" t="s">
        <v>17554</v>
      </c>
      <c r="D4089" s="362" t="s">
        <v>8471</v>
      </c>
      <c r="E4089" s="363" t="s">
        <v>14157</v>
      </c>
    </row>
    <row r="4090" spans="1:5" x14ac:dyDescent="0.25">
      <c r="A4090" s="246" t="str">
        <f t="shared" si="63"/>
        <v>89821</v>
      </c>
      <c r="B4090" s="362" t="s">
        <v>1764</v>
      </c>
      <c r="C4090" s="362" t="s">
        <v>17556</v>
      </c>
      <c r="D4090" s="362" t="s">
        <v>8471</v>
      </c>
      <c r="E4090" s="363" t="s">
        <v>7833</v>
      </c>
    </row>
    <row r="4091" spans="1:5" x14ac:dyDescent="0.25">
      <c r="A4091" s="246" t="str">
        <f t="shared" si="63"/>
        <v>89822</v>
      </c>
      <c r="B4091" s="362" t="s">
        <v>1765</v>
      </c>
      <c r="C4091" s="362" t="s">
        <v>17557</v>
      </c>
      <c r="D4091" s="362" t="s">
        <v>8471</v>
      </c>
      <c r="E4091" s="363" t="s">
        <v>18136</v>
      </c>
    </row>
    <row r="4092" spans="1:5" x14ac:dyDescent="0.25">
      <c r="A4092" s="246" t="str">
        <f t="shared" si="63"/>
        <v>89823</v>
      </c>
      <c r="B4092" s="362" t="s">
        <v>1766</v>
      </c>
      <c r="C4092" s="362" t="s">
        <v>17558</v>
      </c>
      <c r="D4092" s="362" t="s">
        <v>8471</v>
      </c>
      <c r="E4092" s="363" t="s">
        <v>31679</v>
      </c>
    </row>
    <row r="4093" spans="1:5" x14ac:dyDescent="0.25">
      <c r="A4093" s="246" t="str">
        <f t="shared" si="63"/>
        <v>89824</v>
      </c>
      <c r="B4093" s="362" t="s">
        <v>1767</v>
      </c>
      <c r="C4093" s="362" t="s">
        <v>17559</v>
      </c>
      <c r="D4093" s="362" t="s">
        <v>8471</v>
      </c>
      <c r="E4093" s="363" t="s">
        <v>20793</v>
      </c>
    </row>
    <row r="4094" spans="1:5" x14ac:dyDescent="0.25">
      <c r="A4094" s="246" t="str">
        <f t="shared" si="63"/>
        <v>89825</v>
      </c>
      <c r="B4094" s="362" t="s">
        <v>1768</v>
      </c>
      <c r="C4094" s="362" t="s">
        <v>17560</v>
      </c>
      <c r="D4094" s="362" t="s">
        <v>8471</v>
      </c>
      <c r="E4094" s="363" t="s">
        <v>14887</v>
      </c>
    </row>
    <row r="4095" spans="1:5" x14ac:dyDescent="0.25">
      <c r="A4095" s="246" t="str">
        <f t="shared" si="63"/>
        <v>89826</v>
      </c>
      <c r="B4095" s="362" t="s">
        <v>1769</v>
      </c>
      <c r="C4095" s="362" t="s">
        <v>17561</v>
      </c>
      <c r="D4095" s="362" t="s">
        <v>8471</v>
      </c>
      <c r="E4095" s="363" t="s">
        <v>31680</v>
      </c>
    </row>
    <row r="4096" spans="1:5" x14ac:dyDescent="0.25">
      <c r="A4096" s="246" t="str">
        <f t="shared" si="63"/>
        <v>89827</v>
      </c>
      <c r="B4096" s="362" t="s">
        <v>1770</v>
      </c>
      <c r="C4096" s="362" t="s">
        <v>17562</v>
      </c>
      <c r="D4096" s="362" t="s">
        <v>8471</v>
      </c>
      <c r="E4096" s="363" t="s">
        <v>7944</v>
      </c>
    </row>
    <row r="4097" spans="1:5" x14ac:dyDescent="0.25">
      <c r="A4097" s="246" t="str">
        <f t="shared" si="63"/>
        <v>89828</v>
      </c>
      <c r="B4097" s="362" t="s">
        <v>1771</v>
      </c>
      <c r="C4097" s="362" t="s">
        <v>17563</v>
      </c>
      <c r="D4097" s="362" t="s">
        <v>8471</v>
      </c>
      <c r="E4097" s="363" t="s">
        <v>31681</v>
      </c>
    </row>
    <row r="4098" spans="1:5" x14ac:dyDescent="0.25">
      <c r="A4098" s="246" t="str">
        <f t="shared" si="63"/>
        <v>89829</v>
      </c>
      <c r="B4098" s="362" t="s">
        <v>1772</v>
      </c>
      <c r="C4098" s="362" t="s">
        <v>17564</v>
      </c>
      <c r="D4098" s="362" t="s">
        <v>8471</v>
      </c>
      <c r="E4098" s="363" t="s">
        <v>16098</v>
      </c>
    </row>
    <row r="4099" spans="1:5" x14ac:dyDescent="0.25">
      <c r="A4099" s="246" t="str">
        <f t="shared" ref="A4099:A4162" si="64">B4099</f>
        <v>89830</v>
      </c>
      <c r="B4099" s="362" t="s">
        <v>1773</v>
      </c>
      <c r="C4099" s="362" t="s">
        <v>17565</v>
      </c>
      <c r="D4099" s="362" t="s">
        <v>8471</v>
      </c>
      <c r="E4099" s="363" t="s">
        <v>31682</v>
      </c>
    </row>
    <row r="4100" spans="1:5" x14ac:dyDescent="0.25">
      <c r="A4100" s="246" t="str">
        <f t="shared" si="64"/>
        <v>89831</v>
      </c>
      <c r="B4100" s="362" t="s">
        <v>1774</v>
      </c>
      <c r="C4100" s="362" t="s">
        <v>17566</v>
      </c>
      <c r="D4100" s="362" t="s">
        <v>8471</v>
      </c>
      <c r="E4100" s="363" t="s">
        <v>16520</v>
      </c>
    </row>
    <row r="4101" spans="1:5" x14ac:dyDescent="0.25">
      <c r="A4101" s="246" t="str">
        <f t="shared" si="64"/>
        <v>89832</v>
      </c>
      <c r="B4101" s="362" t="s">
        <v>1775</v>
      </c>
      <c r="C4101" s="362" t="s">
        <v>17567</v>
      </c>
      <c r="D4101" s="362" t="s">
        <v>8471</v>
      </c>
      <c r="E4101" s="363" t="s">
        <v>15645</v>
      </c>
    </row>
    <row r="4102" spans="1:5" x14ac:dyDescent="0.25">
      <c r="A4102" s="246" t="str">
        <f t="shared" si="64"/>
        <v>89833</v>
      </c>
      <c r="B4102" s="362" t="s">
        <v>1776</v>
      </c>
      <c r="C4102" s="362" t="s">
        <v>17568</v>
      </c>
      <c r="D4102" s="362" t="s">
        <v>8471</v>
      </c>
      <c r="E4102" s="363" t="s">
        <v>31683</v>
      </c>
    </row>
    <row r="4103" spans="1:5" x14ac:dyDescent="0.25">
      <c r="A4103" s="246" t="str">
        <f t="shared" si="64"/>
        <v>89834</v>
      </c>
      <c r="B4103" s="362" t="s">
        <v>1777</v>
      </c>
      <c r="C4103" s="362" t="s">
        <v>17569</v>
      </c>
      <c r="D4103" s="362" t="s">
        <v>8471</v>
      </c>
      <c r="E4103" s="363" t="s">
        <v>14120</v>
      </c>
    </row>
    <row r="4104" spans="1:5" x14ac:dyDescent="0.25">
      <c r="A4104" s="246" t="str">
        <f t="shared" si="64"/>
        <v>89835</v>
      </c>
      <c r="B4104" s="362" t="s">
        <v>1778</v>
      </c>
      <c r="C4104" s="362" t="s">
        <v>17570</v>
      </c>
      <c r="D4104" s="362" t="s">
        <v>8471</v>
      </c>
      <c r="E4104" s="363" t="s">
        <v>16122</v>
      </c>
    </row>
    <row r="4105" spans="1:5" x14ac:dyDescent="0.25">
      <c r="A4105" s="246" t="str">
        <f t="shared" si="64"/>
        <v>89836</v>
      </c>
      <c r="B4105" s="362" t="s">
        <v>1779</v>
      </c>
      <c r="C4105" s="362" t="s">
        <v>17571</v>
      </c>
      <c r="D4105" s="362" t="s">
        <v>8471</v>
      </c>
      <c r="E4105" s="363" t="s">
        <v>31684</v>
      </c>
    </row>
    <row r="4106" spans="1:5" x14ac:dyDescent="0.25">
      <c r="A4106" s="246" t="str">
        <f t="shared" si="64"/>
        <v>89837</v>
      </c>
      <c r="B4106" s="362" t="s">
        <v>1780</v>
      </c>
      <c r="C4106" s="362" t="s">
        <v>17572</v>
      </c>
      <c r="D4106" s="362" t="s">
        <v>8471</v>
      </c>
      <c r="E4106" s="363" t="s">
        <v>31685</v>
      </c>
    </row>
    <row r="4107" spans="1:5" x14ac:dyDescent="0.25">
      <c r="A4107" s="246" t="str">
        <f t="shared" si="64"/>
        <v>89838</v>
      </c>
      <c r="B4107" s="362" t="s">
        <v>1781</v>
      </c>
      <c r="C4107" s="362" t="s">
        <v>17573</v>
      </c>
      <c r="D4107" s="362" t="s">
        <v>8471</v>
      </c>
      <c r="E4107" s="363" t="s">
        <v>31686</v>
      </c>
    </row>
    <row r="4108" spans="1:5" x14ac:dyDescent="0.25">
      <c r="A4108" s="246" t="str">
        <f t="shared" si="64"/>
        <v>89839</v>
      </c>
      <c r="B4108" s="362" t="s">
        <v>1782</v>
      </c>
      <c r="C4108" s="362" t="s">
        <v>17574</v>
      </c>
      <c r="D4108" s="362" t="s">
        <v>8471</v>
      </c>
      <c r="E4108" s="363" t="s">
        <v>31687</v>
      </c>
    </row>
    <row r="4109" spans="1:5" x14ac:dyDescent="0.25">
      <c r="A4109" s="246" t="str">
        <f t="shared" si="64"/>
        <v>89840</v>
      </c>
      <c r="B4109" s="362" t="s">
        <v>1783</v>
      </c>
      <c r="C4109" s="362" t="s">
        <v>17575</v>
      </c>
      <c r="D4109" s="362" t="s">
        <v>8471</v>
      </c>
      <c r="E4109" s="363" t="s">
        <v>31688</v>
      </c>
    </row>
    <row r="4110" spans="1:5" x14ac:dyDescent="0.25">
      <c r="A4110" s="246" t="str">
        <f t="shared" si="64"/>
        <v>89841</v>
      </c>
      <c r="B4110" s="362" t="s">
        <v>1784</v>
      </c>
      <c r="C4110" s="362" t="s">
        <v>17576</v>
      </c>
      <c r="D4110" s="362" t="s">
        <v>8471</v>
      </c>
      <c r="E4110" s="363" t="s">
        <v>20882</v>
      </c>
    </row>
    <row r="4111" spans="1:5" x14ac:dyDescent="0.25">
      <c r="A4111" s="246" t="str">
        <f t="shared" si="64"/>
        <v>89842</v>
      </c>
      <c r="B4111" s="362" t="s">
        <v>1785</v>
      </c>
      <c r="C4111" s="362" t="s">
        <v>17577</v>
      </c>
      <c r="D4111" s="362" t="s">
        <v>8471</v>
      </c>
      <c r="E4111" s="363" t="s">
        <v>12123</v>
      </c>
    </row>
    <row r="4112" spans="1:5" x14ac:dyDescent="0.25">
      <c r="A4112" s="246" t="str">
        <f t="shared" si="64"/>
        <v>89844</v>
      </c>
      <c r="B4112" s="362" t="s">
        <v>1787</v>
      </c>
      <c r="C4112" s="362" t="s">
        <v>17578</v>
      </c>
      <c r="D4112" s="362" t="s">
        <v>8471</v>
      </c>
      <c r="E4112" s="363" t="s">
        <v>31689</v>
      </c>
    </row>
    <row r="4113" spans="1:5" x14ac:dyDescent="0.25">
      <c r="A4113" s="246" t="str">
        <f t="shared" si="64"/>
        <v>89845</v>
      </c>
      <c r="B4113" s="362" t="s">
        <v>1788</v>
      </c>
      <c r="C4113" s="362" t="s">
        <v>17579</v>
      </c>
      <c r="D4113" s="362" t="s">
        <v>8471</v>
      </c>
      <c r="E4113" s="363" t="s">
        <v>20512</v>
      </c>
    </row>
    <row r="4114" spans="1:5" x14ac:dyDescent="0.25">
      <c r="A4114" s="246" t="str">
        <f t="shared" si="64"/>
        <v>89846</v>
      </c>
      <c r="B4114" s="362" t="s">
        <v>1789</v>
      </c>
      <c r="C4114" s="362" t="s">
        <v>17580</v>
      </c>
      <c r="D4114" s="362" t="s">
        <v>8471</v>
      </c>
      <c r="E4114" s="363" t="s">
        <v>31690</v>
      </c>
    </row>
    <row r="4115" spans="1:5" x14ac:dyDescent="0.25">
      <c r="A4115" s="246" t="str">
        <f t="shared" si="64"/>
        <v>89847</v>
      </c>
      <c r="B4115" s="362" t="s">
        <v>1790</v>
      </c>
      <c r="C4115" s="362" t="s">
        <v>17581</v>
      </c>
      <c r="D4115" s="362" t="s">
        <v>8471</v>
      </c>
      <c r="E4115" s="363" t="s">
        <v>31691</v>
      </c>
    </row>
    <row r="4116" spans="1:5" x14ac:dyDescent="0.25">
      <c r="A4116" s="246" t="str">
        <f t="shared" si="64"/>
        <v>89850</v>
      </c>
      <c r="B4116" s="362" t="s">
        <v>1793</v>
      </c>
      <c r="C4116" s="362" t="s">
        <v>17584</v>
      </c>
      <c r="D4116" s="362" t="s">
        <v>8471</v>
      </c>
      <c r="E4116" s="363" t="s">
        <v>15518</v>
      </c>
    </row>
    <row r="4117" spans="1:5" x14ac:dyDescent="0.25">
      <c r="A4117" s="246" t="str">
        <f t="shared" si="64"/>
        <v>89851</v>
      </c>
      <c r="B4117" s="362" t="s">
        <v>1794</v>
      </c>
      <c r="C4117" s="362" t="s">
        <v>17585</v>
      </c>
      <c r="D4117" s="362" t="s">
        <v>8471</v>
      </c>
      <c r="E4117" s="363" t="s">
        <v>13327</v>
      </c>
    </row>
    <row r="4118" spans="1:5" x14ac:dyDescent="0.25">
      <c r="A4118" s="246" t="str">
        <f t="shared" si="64"/>
        <v>89852</v>
      </c>
      <c r="B4118" s="362" t="s">
        <v>1795</v>
      </c>
      <c r="C4118" s="362" t="s">
        <v>17586</v>
      </c>
      <c r="D4118" s="362" t="s">
        <v>8471</v>
      </c>
      <c r="E4118" s="363" t="s">
        <v>31692</v>
      </c>
    </row>
    <row r="4119" spans="1:5" x14ac:dyDescent="0.25">
      <c r="A4119" s="246" t="str">
        <f t="shared" si="64"/>
        <v>89853</v>
      </c>
      <c r="B4119" s="362" t="s">
        <v>1796</v>
      </c>
      <c r="C4119" s="362" t="s">
        <v>17587</v>
      </c>
      <c r="D4119" s="362" t="s">
        <v>8471</v>
      </c>
      <c r="E4119" s="363" t="s">
        <v>31693</v>
      </c>
    </row>
    <row r="4120" spans="1:5" x14ac:dyDescent="0.25">
      <c r="A4120" s="246" t="str">
        <f t="shared" si="64"/>
        <v>89854</v>
      </c>
      <c r="B4120" s="362" t="s">
        <v>1797</v>
      </c>
      <c r="C4120" s="362" t="s">
        <v>17588</v>
      </c>
      <c r="D4120" s="362" t="s">
        <v>8471</v>
      </c>
      <c r="E4120" s="363" t="s">
        <v>31694</v>
      </c>
    </row>
    <row r="4121" spans="1:5" x14ac:dyDescent="0.25">
      <c r="A4121" s="246" t="str">
        <f t="shared" si="64"/>
        <v>89855</v>
      </c>
      <c r="B4121" s="362" t="s">
        <v>1798</v>
      </c>
      <c r="C4121" s="362" t="s">
        <v>17589</v>
      </c>
      <c r="D4121" s="362" t="s">
        <v>8471</v>
      </c>
      <c r="E4121" s="363" t="s">
        <v>31695</v>
      </c>
    </row>
    <row r="4122" spans="1:5" x14ac:dyDescent="0.25">
      <c r="A4122" s="246" t="str">
        <f t="shared" si="64"/>
        <v>89856</v>
      </c>
      <c r="B4122" s="362" t="s">
        <v>1799</v>
      </c>
      <c r="C4122" s="362" t="s">
        <v>17590</v>
      </c>
      <c r="D4122" s="362" t="s">
        <v>8471</v>
      </c>
      <c r="E4122" s="363" t="s">
        <v>13007</v>
      </c>
    </row>
    <row r="4123" spans="1:5" x14ac:dyDescent="0.25">
      <c r="A4123" s="246" t="str">
        <f t="shared" si="64"/>
        <v>89857</v>
      </c>
      <c r="B4123" s="362" t="s">
        <v>1800</v>
      </c>
      <c r="C4123" s="362" t="s">
        <v>17591</v>
      </c>
      <c r="D4123" s="362" t="s">
        <v>8471</v>
      </c>
      <c r="E4123" s="363" t="s">
        <v>21263</v>
      </c>
    </row>
    <row r="4124" spans="1:5" x14ac:dyDescent="0.25">
      <c r="A4124" s="246" t="str">
        <f t="shared" si="64"/>
        <v>89860</v>
      </c>
      <c r="B4124" s="362" t="s">
        <v>1801</v>
      </c>
      <c r="C4124" s="362" t="s">
        <v>17592</v>
      </c>
      <c r="D4124" s="362" t="s">
        <v>8471</v>
      </c>
      <c r="E4124" s="363" t="s">
        <v>16584</v>
      </c>
    </row>
    <row r="4125" spans="1:5" x14ac:dyDescent="0.25">
      <c r="A4125" s="246" t="str">
        <f t="shared" si="64"/>
        <v>89861</v>
      </c>
      <c r="B4125" s="362" t="s">
        <v>1802</v>
      </c>
      <c r="C4125" s="362" t="s">
        <v>17593</v>
      </c>
      <c r="D4125" s="362" t="s">
        <v>8471</v>
      </c>
      <c r="E4125" s="363" t="s">
        <v>31696</v>
      </c>
    </row>
    <row r="4126" spans="1:5" x14ac:dyDescent="0.25">
      <c r="A4126" s="246" t="str">
        <f t="shared" si="64"/>
        <v>89866</v>
      </c>
      <c r="B4126" s="362" t="s">
        <v>1804</v>
      </c>
      <c r="C4126" s="362" t="s">
        <v>17595</v>
      </c>
      <c r="D4126" s="362" t="s">
        <v>8471</v>
      </c>
      <c r="E4126" s="363" t="s">
        <v>8294</v>
      </c>
    </row>
    <row r="4127" spans="1:5" x14ac:dyDescent="0.25">
      <c r="A4127" s="246" t="str">
        <f t="shared" si="64"/>
        <v>89867</v>
      </c>
      <c r="B4127" s="362" t="s">
        <v>1805</v>
      </c>
      <c r="C4127" s="362" t="s">
        <v>17596</v>
      </c>
      <c r="D4127" s="362" t="s">
        <v>8471</v>
      </c>
      <c r="E4127" s="363" t="s">
        <v>10698</v>
      </c>
    </row>
    <row r="4128" spans="1:5" x14ac:dyDescent="0.25">
      <c r="A4128" s="246" t="str">
        <f t="shared" si="64"/>
        <v>89868</v>
      </c>
      <c r="B4128" s="362" t="s">
        <v>1806</v>
      </c>
      <c r="C4128" s="362" t="s">
        <v>17597</v>
      </c>
      <c r="D4128" s="362" t="s">
        <v>8471</v>
      </c>
      <c r="E4128" s="363" t="s">
        <v>21342</v>
      </c>
    </row>
    <row r="4129" spans="1:5" x14ac:dyDescent="0.25">
      <c r="A4129" s="246" t="str">
        <f t="shared" si="64"/>
        <v>89869</v>
      </c>
      <c r="B4129" s="362" t="s">
        <v>1807</v>
      </c>
      <c r="C4129" s="362" t="s">
        <v>17598</v>
      </c>
      <c r="D4129" s="362" t="s">
        <v>8471</v>
      </c>
      <c r="E4129" s="363" t="s">
        <v>16443</v>
      </c>
    </row>
    <row r="4130" spans="1:5" x14ac:dyDescent="0.25">
      <c r="A4130" s="246" t="str">
        <f t="shared" si="64"/>
        <v>89979</v>
      </c>
      <c r="B4130" s="362" t="s">
        <v>1830</v>
      </c>
      <c r="C4130" s="362" t="s">
        <v>17600</v>
      </c>
      <c r="D4130" s="362" t="s">
        <v>8471</v>
      </c>
      <c r="E4130" s="363" t="s">
        <v>21332</v>
      </c>
    </row>
    <row r="4131" spans="1:5" x14ac:dyDescent="0.25">
      <c r="A4131" s="246" t="str">
        <f t="shared" si="64"/>
        <v>89981</v>
      </c>
      <c r="B4131" s="362" t="s">
        <v>1831</v>
      </c>
      <c r="C4131" s="362" t="s">
        <v>17601</v>
      </c>
      <c r="D4131" s="362" t="s">
        <v>8471</v>
      </c>
      <c r="E4131" s="363" t="s">
        <v>31183</v>
      </c>
    </row>
    <row r="4132" spans="1:5" x14ac:dyDescent="0.25">
      <c r="A4132" s="246" t="str">
        <f t="shared" si="64"/>
        <v>90373</v>
      </c>
      <c r="B4132" s="362" t="s">
        <v>1868</v>
      </c>
      <c r="C4132" s="362" t="s">
        <v>17602</v>
      </c>
      <c r="D4132" s="362" t="s">
        <v>8471</v>
      </c>
      <c r="E4132" s="363" t="s">
        <v>13373</v>
      </c>
    </row>
    <row r="4133" spans="1:5" x14ac:dyDescent="0.25">
      <c r="A4133" s="246" t="str">
        <f t="shared" si="64"/>
        <v>90374</v>
      </c>
      <c r="B4133" s="362" t="s">
        <v>1869</v>
      </c>
      <c r="C4133" s="362" t="s">
        <v>17603</v>
      </c>
      <c r="D4133" s="362" t="s">
        <v>8471</v>
      </c>
      <c r="E4133" s="363" t="s">
        <v>8446</v>
      </c>
    </row>
    <row r="4134" spans="1:5" x14ac:dyDescent="0.25">
      <c r="A4134" s="246" t="str">
        <f t="shared" si="64"/>
        <v>92287</v>
      </c>
      <c r="B4134" s="362" t="s">
        <v>2589</v>
      </c>
      <c r="C4134" s="362" t="s">
        <v>17650</v>
      </c>
      <c r="D4134" s="362" t="s">
        <v>8471</v>
      </c>
      <c r="E4134" s="363" t="s">
        <v>24799</v>
      </c>
    </row>
    <row r="4135" spans="1:5" x14ac:dyDescent="0.25">
      <c r="A4135" s="246" t="str">
        <f t="shared" si="64"/>
        <v>92288</v>
      </c>
      <c r="B4135" s="362" t="s">
        <v>2590</v>
      </c>
      <c r="C4135" s="362" t="s">
        <v>17651</v>
      </c>
      <c r="D4135" s="362" t="s">
        <v>8471</v>
      </c>
      <c r="E4135" s="363" t="s">
        <v>8742</v>
      </c>
    </row>
    <row r="4136" spans="1:5" x14ac:dyDescent="0.25">
      <c r="A4136" s="246" t="str">
        <f t="shared" si="64"/>
        <v>92289</v>
      </c>
      <c r="B4136" s="362" t="s">
        <v>2591</v>
      </c>
      <c r="C4136" s="362" t="s">
        <v>17652</v>
      </c>
      <c r="D4136" s="362" t="s">
        <v>8471</v>
      </c>
      <c r="E4136" s="363" t="s">
        <v>20557</v>
      </c>
    </row>
    <row r="4137" spans="1:5" x14ac:dyDescent="0.25">
      <c r="A4137" s="246" t="str">
        <f t="shared" si="64"/>
        <v>92290</v>
      </c>
      <c r="B4137" s="362" t="s">
        <v>2592</v>
      </c>
      <c r="C4137" s="362" t="s">
        <v>17653</v>
      </c>
      <c r="D4137" s="362" t="s">
        <v>8471</v>
      </c>
      <c r="E4137" s="363" t="s">
        <v>20461</v>
      </c>
    </row>
    <row r="4138" spans="1:5" x14ac:dyDescent="0.25">
      <c r="A4138" s="246" t="str">
        <f t="shared" si="64"/>
        <v>92291</v>
      </c>
      <c r="B4138" s="362" t="s">
        <v>2593</v>
      </c>
      <c r="C4138" s="362" t="s">
        <v>17654</v>
      </c>
      <c r="D4138" s="362" t="s">
        <v>8471</v>
      </c>
      <c r="E4138" s="363" t="s">
        <v>21363</v>
      </c>
    </row>
    <row r="4139" spans="1:5" x14ac:dyDescent="0.25">
      <c r="A4139" s="246" t="str">
        <f t="shared" si="64"/>
        <v>92292</v>
      </c>
      <c r="B4139" s="362" t="s">
        <v>2594</v>
      </c>
      <c r="C4139" s="362" t="s">
        <v>17655</v>
      </c>
      <c r="D4139" s="362" t="s">
        <v>8471</v>
      </c>
      <c r="E4139" s="363" t="s">
        <v>31697</v>
      </c>
    </row>
    <row r="4140" spans="1:5" x14ac:dyDescent="0.25">
      <c r="A4140" s="246" t="str">
        <f t="shared" si="64"/>
        <v>92293</v>
      </c>
      <c r="B4140" s="362" t="s">
        <v>2595</v>
      </c>
      <c r="C4140" s="362" t="s">
        <v>17656</v>
      </c>
      <c r="D4140" s="362" t="s">
        <v>8471</v>
      </c>
      <c r="E4140" s="363" t="s">
        <v>7989</v>
      </c>
    </row>
    <row r="4141" spans="1:5" x14ac:dyDescent="0.25">
      <c r="A4141" s="246" t="str">
        <f t="shared" si="64"/>
        <v>92294</v>
      </c>
      <c r="B4141" s="362" t="s">
        <v>2596</v>
      </c>
      <c r="C4141" s="362" t="s">
        <v>17657</v>
      </c>
      <c r="D4141" s="362" t="s">
        <v>8471</v>
      </c>
      <c r="E4141" s="363" t="s">
        <v>15636</v>
      </c>
    </row>
    <row r="4142" spans="1:5" x14ac:dyDescent="0.25">
      <c r="A4142" s="246" t="str">
        <f t="shared" si="64"/>
        <v>92295</v>
      </c>
      <c r="B4142" s="362" t="s">
        <v>2597</v>
      </c>
      <c r="C4142" s="362" t="s">
        <v>17658</v>
      </c>
      <c r="D4142" s="362" t="s">
        <v>8471</v>
      </c>
      <c r="E4142" s="363" t="s">
        <v>14114</v>
      </c>
    </row>
    <row r="4143" spans="1:5" x14ac:dyDescent="0.25">
      <c r="A4143" s="246" t="str">
        <f t="shared" si="64"/>
        <v>92296</v>
      </c>
      <c r="B4143" s="362" t="s">
        <v>2598</v>
      </c>
      <c r="C4143" s="362" t="s">
        <v>17659</v>
      </c>
      <c r="D4143" s="362" t="s">
        <v>8471</v>
      </c>
      <c r="E4143" s="363" t="s">
        <v>31698</v>
      </c>
    </row>
    <row r="4144" spans="1:5" x14ac:dyDescent="0.25">
      <c r="A4144" s="246" t="str">
        <f t="shared" si="64"/>
        <v>92297</v>
      </c>
      <c r="B4144" s="362" t="s">
        <v>2599</v>
      </c>
      <c r="C4144" s="362" t="s">
        <v>17660</v>
      </c>
      <c r="D4144" s="362" t="s">
        <v>8471</v>
      </c>
      <c r="E4144" s="363" t="s">
        <v>19966</v>
      </c>
    </row>
    <row r="4145" spans="1:5" x14ac:dyDescent="0.25">
      <c r="A4145" s="246" t="str">
        <f t="shared" si="64"/>
        <v>92298</v>
      </c>
      <c r="B4145" s="362" t="s">
        <v>2600</v>
      </c>
      <c r="C4145" s="362" t="s">
        <v>17661</v>
      </c>
      <c r="D4145" s="362" t="s">
        <v>8471</v>
      </c>
      <c r="E4145" s="363" t="s">
        <v>31699</v>
      </c>
    </row>
    <row r="4146" spans="1:5" x14ac:dyDescent="0.25">
      <c r="A4146" s="246" t="str">
        <f t="shared" si="64"/>
        <v>92299</v>
      </c>
      <c r="B4146" s="362" t="s">
        <v>2601</v>
      </c>
      <c r="C4146" s="362" t="s">
        <v>17662</v>
      </c>
      <c r="D4146" s="362" t="s">
        <v>8471</v>
      </c>
      <c r="E4146" s="363" t="s">
        <v>17701</v>
      </c>
    </row>
    <row r="4147" spans="1:5" x14ac:dyDescent="0.25">
      <c r="A4147" s="246" t="str">
        <f t="shared" si="64"/>
        <v>92300</v>
      </c>
      <c r="B4147" s="362" t="s">
        <v>2602</v>
      </c>
      <c r="C4147" s="362" t="s">
        <v>17664</v>
      </c>
      <c r="D4147" s="362" t="s">
        <v>8471</v>
      </c>
      <c r="E4147" s="363" t="s">
        <v>16583</v>
      </c>
    </row>
    <row r="4148" spans="1:5" x14ac:dyDescent="0.25">
      <c r="A4148" s="246" t="str">
        <f t="shared" si="64"/>
        <v>92301</v>
      </c>
      <c r="B4148" s="362" t="s">
        <v>2603</v>
      </c>
      <c r="C4148" s="362" t="s">
        <v>17666</v>
      </c>
      <c r="D4148" s="362" t="s">
        <v>8471</v>
      </c>
      <c r="E4148" s="363" t="s">
        <v>20806</v>
      </c>
    </row>
    <row r="4149" spans="1:5" x14ac:dyDescent="0.25">
      <c r="A4149" s="246" t="str">
        <f t="shared" si="64"/>
        <v>92302</v>
      </c>
      <c r="B4149" s="362" t="s">
        <v>2604</v>
      </c>
      <c r="C4149" s="362" t="s">
        <v>17667</v>
      </c>
      <c r="D4149" s="362" t="s">
        <v>8471</v>
      </c>
      <c r="E4149" s="363" t="s">
        <v>31700</v>
      </c>
    </row>
    <row r="4150" spans="1:5" x14ac:dyDescent="0.25">
      <c r="A4150" s="246" t="str">
        <f t="shared" si="64"/>
        <v>92303</v>
      </c>
      <c r="B4150" s="362" t="s">
        <v>2605</v>
      </c>
      <c r="C4150" s="362" t="s">
        <v>17668</v>
      </c>
      <c r="D4150" s="362" t="s">
        <v>8471</v>
      </c>
      <c r="E4150" s="363" t="s">
        <v>31701</v>
      </c>
    </row>
    <row r="4151" spans="1:5" x14ac:dyDescent="0.25">
      <c r="A4151" s="246" t="str">
        <f t="shared" si="64"/>
        <v>92304</v>
      </c>
      <c r="B4151" s="362" t="s">
        <v>2606</v>
      </c>
      <c r="C4151" s="362" t="s">
        <v>17669</v>
      </c>
      <c r="D4151" s="362" t="s">
        <v>8471</v>
      </c>
      <c r="E4151" s="363" t="s">
        <v>31702</v>
      </c>
    </row>
    <row r="4152" spans="1:5" x14ac:dyDescent="0.25">
      <c r="A4152" s="246" t="str">
        <f t="shared" si="64"/>
        <v>92311</v>
      </c>
      <c r="B4152" s="362" t="s">
        <v>2613</v>
      </c>
      <c r="C4152" s="362" t="s">
        <v>17678</v>
      </c>
      <c r="D4152" s="362" t="s">
        <v>8471</v>
      </c>
      <c r="E4152" s="363" t="s">
        <v>10136</v>
      </c>
    </row>
    <row r="4153" spans="1:5" x14ac:dyDescent="0.25">
      <c r="A4153" s="246" t="str">
        <f t="shared" si="64"/>
        <v>92312</v>
      </c>
      <c r="B4153" s="362" t="s">
        <v>2614</v>
      </c>
      <c r="C4153" s="362" t="s">
        <v>17679</v>
      </c>
      <c r="D4153" s="362" t="s">
        <v>8471</v>
      </c>
      <c r="E4153" s="363" t="s">
        <v>16445</v>
      </c>
    </row>
    <row r="4154" spans="1:5" x14ac:dyDescent="0.25">
      <c r="A4154" s="246" t="str">
        <f t="shared" si="64"/>
        <v>92313</v>
      </c>
      <c r="B4154" s="362" t="s">
        <v>2615</v>
      </c>
      <c r="C4154" s="362" t="s">
        <v>17680</v>
      </c>
      <c r="D4154" s="362" t="s">
        <v>8471</v>
      </c>
      <c r="E4154" s="363" t="s">
        <v>13584</v>
      </c>
    </row>
    <row r="4155" spans="1:5" x14ac:dyDescent="0.25">
      <c r="A4155" s="246" t="str">
        <f t="shared" si="64"/>
        <v>92314</v>
      </c>
      <c r="B4155" s="362" t="s">
        <v>2616</v>
      </c>
      <c r="C4155" s="362" t="s">
        <v>17682</v>
      </c>
      <c r="D4155" s="362" t="s">
        <v>8471</v>
      </c>
      <c r="E4155" s="363" t="s">
        <v>21910</v>
      </c>
    </row>
    <row r="4156" spans="1:5" x14ac:dyDescent="0.25">
      <c r="A4156" s="246" t="str">
        <f t="shared" si="64"/>
        <v>92315</v>
      </c>
      <c r="B4156" s="362" t="s">
        <v>2617</v>
      </c>
      <c r="C4156" s="362" t="s">
        <v>17683</v>
      </c>
      <c r="D4156" s="362" t="s">
        <v>8471</v>
      </c>
      <c r="E4156" s="363" t="s">
        <v>31703</v>
      </c>
    </row>
    <row r="4157" spans="1:5" x14ac:dyDescent="0.25">
      <c r="A4157" s="246" t="str">
        <f t="shared" si="64"/>
        <v>92316</v>
      </c>
      <c r="B4157" s="362" t="s">
        <v>2618</v>
      </c>
      <c r="C4157" s="362" t="s">
        <v>17684</v>
      </c>
      <c r="D4157" s="362" t="s">
        <v>8471</v>
      </c>
      <c r="E4157" s="363" t="s">
        <v>15701</v>
      </c>
    </row>
    <row r="4158" spans="1:5" x14ac:dyDescent="0.25">
      <c r="A4158" s="246" t="str">
        <f t="shared" si="64"/>
        <v>92317</v>
      </c>
      <c r="B4158" s="362" t="s">
        <v>2619</v>
      </c>
      <c r="C4158" s="362" t="s">
        <v>17685</v>
      </c>
      <c r="D4158" s="362" t="s">
        <v>8471</v>
      </c>
      <c r="E4158" s="363" t="s">
        <v>8068</v>
      </c>
    </row>
    <row r="4159" spans="1:5" x14ac:dyDescent="0.25">
      <c r="A4159" s="246" t="str">
        <f t="shared" si="64"/>
        <v>92318</v>
      </c>
      <c r="B4159" s="362" t="s">
        <v>2620</v>
      </c>
      <c r="C4159" s="362" t="s">
        <v>17687</v>
      </c>
      <c r="D4159" s="362" t="s">
        <v>8471</v>
      </c>
      <c r="E4159" s="363" t="s">
        <v>14076</v>
      </c>
    </row>
    <row r="4160" spans="1:5" x14ac:dyDescent="0.25">
      <c r="A4160" s="246" t="str">
        <f t="shared" si="64"/>
        <v>92319</v>
      </c>
      <c r="B4160" s="362" t="s">
        <v>2621</v>
      </c>
      <c r="C4160" s="362" t="s">
        <v>17688</v>
      </c>
      <c r="D4160" s="362" t="s">
        <v>8471</v>
      </c>
      <c r="E4160" s="363" t="s">
        <v>31704</v>
      </c>
    </row>
    <row r="4161" spans="1:5" x14ac:dyDescent="0.25">
      <c r="A4161" s="246" t="str">
        <f t="shared" si="64"/>
        <v>92326</v>
      </c>
      <c r="B4161" s="362" t="s">
        <v>2628</v>
      </c>
      <c r="C4161" s="362" t="s">
        <v>17695</v>
      </c>
      <c r="D4161" s="362" t="s">
        <v>8471</v>
      </c>
      <c r="E4161" s="363" t="s">
        <v>13552</v>
      </c>
    </row>
    <row r="4162" spans="1:5" x14ac:dyDescent="0.25">
      <c r="A4162" s="246" t="str">
        <f t="shared" si="64"/>
        <v>92327</v>
      </c>
      <c r="B4162" s="362" t="s">
        <v>2629</v>
      </c>
      <c r="C4162" s="362" t="s">
        <v>17696</v>
      </c>
      <c r="D4162" s="362" t="s">
        <v>8471</v>
      </c>
      <c r="E4162" s="363" t="s">
        <v>31705</v>
      </c>
    </row>
    <row r="4163" spans="1:5" x14ac:dyDescent="0.25">
      <c r="A4163" s="246" t="str">
        <f t="shared" ref="A4163:A4226" si="65">B4163</f>
        <v>92328</v>
      </c>
      <c r="B4163" s="362" t="s">
        <v>2630</v>
      </c>
      <c r="C4163" s="362" t="s">
        <v>17697</v>
      </c>
      <c r="D4163" s="362" t="s">
        <v>8471</v>
      </c>
      <c r="E4163" s="363" t="s">
        <v>28064</v>
      </c>
    </row>
    <row r="4164" spans="1:5" x14ac:dyDescent="0.25">
      <c r="A4164" s="246" t="str">
        <f t="shared" si="65"/>
        <v>92329</v>
      </c>
      <c r="B4164" s="362" t="s">
        <v>2631</v>
      </c>
      <c r="C4164" s="362" t="s">
        <v>17698</v>
      </c>
      <c r="D4164" s="362" t="s">
        <v>8471</v>
      </c>
      <c r="E4164" s="363" t="s">
        <v>7909</v>
      </c>
    </row>
    <row r="4165" spans="1:5" x14ac:dyDescent="0.25">
      <c r="A4165" s="246" t="str">
        <f t="shared" si="65"/>
        <v>92330</v>
      </c>
      <c r="B4165" s="362" t="s">
        <v>2632</v>
      </c>
      <c r="C4165" s="362" t="s">
        <v>17699</v>
      </c>
      <c r="D4165" s="362" t="s">
        <v>8471</v>
      </c>
      <c r="E4165" s="363" t="s">
        <v>8250</v>
      </c>
    </row>
    <row r="4166" spans="1:5" x14ac:dyDescent="0.25">
      <c r="A4166" s="246" t="str">
        <f t="shared" si="65"/>
        <v>92331</v>
      </c>
      <c r="B4166" s="362" t="s">
        <v>2633</v>
      </c>
      <c r="C4166" s="362" t="s">
        <v>17700</v>
      </c>
      <c r="D4166" s="362" t="s">
        <v>8471</v>
      </c>
      <c r="E4166" s="363" t="s">
        <v>20215</v>
      </c>
    </row>
    <row r="4167" spans="1:5" x14ac:dyDescent="0.25">
      <c r="A4167" s="246" t="str">
        <f t="shared" si="65"/>
        <v>92332</v>
      </c>
      <c r="B4167" s="362" t="s">
        <v>2634</v>
      </c>
      <c r="C4167" s="362" t="s">
        <v>17702</v>
      </c>
      <c r="D4167" s="362" t="s">
        <v>8471</v>
      </c>
      <c r="E4167" s="363" t="s">
        <v>12604</v>
      </c>
    </row>
    <row r="4168" spans="1:5" x14ac:dyDescent="0.25">
      <c r="A4168" s="246" t="str">
        <f t="shared" si="65"/>
        <v>92333</v>
      </c>
      <c r="B4168" s="362" t="s">
        <v>2635</v>
      </c>
      <c r="C4168" s="362" t="s">
        <v>17703</v>
      </c>
      <c r="D4168" s="362" t="s">
        <v>8471</v>
      </c>
      <c r="E4168" s="363" t="s">
        <v>20206</v>
      </c>
    </row>
    <row r="4169" spans="1:5" x14ac:dyDescent="0.25">
      <c r="A4169" s="246" t="str">
        <f t="shared" si="65"/>
        <v>92334</v>
      </c>
      <c r="B4169" s="362" t="s">
        <v>2636</v>
      </c>
      <c r="C4169" s="362" t="s">
        <v>17704</v>
      </c>
      <c r="D4169" s="362" t="s">
        <v>8471</v>
      </c>
      <c r="E4169" s="363" t="s">
        <v>17035</v>
      </c>
    </row>
    <row r="4170" spans="1:5" x14ac:dyDescent="0.25">
      <c r="A4170" s="246" t="str">
        <f t="shared" si="65"/>
        <v>92344</v>
      </c>
      <c r="B4170" s="362" t="s">
        <v>2645</v>
      </c>
      <c r="C4170" s="362" t="s">
        <v>10732</v>
      </c>
      <c r="D4170" s="362" t="s">
        <v>8471</v>
      </c>
      <c r="E4170" s="363" t="s">
        <v>31706</v>
      </c>
    </row>
    <row r="4171" spans="1:5" x14ac:dyDescent="0.25">
      <c r="A4171" s="246" t="str">
        <f t="shared" si="65"/>
        <v>92345</v>
      </c>
      <c r="B4171" s="362" t="s">
        <v>2646</v>
      </c>
      <c r="C4171" s="362" t="s">
        <v>10733</v>
      </c>
      <c r="D4171" s="362" t="s">
        <v>8471</v>
      </c>
      <c r="E4171" s="363" t="s">
        <v>31707</v>
      </c>
    </row>
    <row r="4172" spans="1:5" x14ac:dyDescent="0.25">
      <c r="A4172" s="246" t="str">
        <f t="shared" si="65"/>
        <v>92346</v>
      </c>
      <c r="B4172" s="362" t="s">
        <v>2647</v>
      </c>
      <c r="C4172" s="362" t="s">
        <v>10734</v>
      </c>
      <c r="D4172" s="362" t="s">
        <v>8471</v>
      </c>
      <c r="E4172" s="363" t="s">
        <v>31708</v>
      </c>
    </row>
    <row r="4173" spans="1:5" x14ac:dyDescent="0.25">
      <c r="A4173" s="246" t="str">
        <f t="shared" si="65"/>
        <v>92347</v>
      </c>
      <c r="B4173" s="362" t="s">
        <v>2648</v>
      </c>
      <c r="C4173" s="362" t="s">
        <v>10735</v>
      </c>
      <c r="D4173" s="362" t="s">
        <v>8471</v>
      </c>
      <c r="E4173" s="363" t="s">
        <v>31709</v>
      </c>
    </row>
    <row r="4174" spans="1:5" x14ac:dyDescent="0.25">
      <c r="A4174" s="246" t="str">
        <f t="shared" si="65"/>
        <v>92348</v>
      </c>
      <c r="B4174" s="362" t="s">
        <v>2649</v>
      </c>
      <c r="C4174" s="362" t="s">
        <v>10736</v>
      </c>
      <c r="D4174" s="362" t="s">
        <v>8471</v>
      </c>
      <c r="E4174" s="363" t="s">
        <v>21381</v>
      </c>
    </row>
    <row r="4175" spans="1:5" x14ac:dyDescent="0.25">
      <c r="A4175" s="246" t="str">
        <f t="shared" si="65"/>
        <v>92349</v>
      </c>
      <c r="B4175" s="362" t="s">
        <v>2650</v>
      </c>
      <c r="C4175" s="362" t="s">
        <v>10737</v>
      </c>
      <c r="D4175" s="362" t="s">
        <v>8471</v>
      </c>
      <c r="E4175" s="363" t="s">
        <v>31710</v>
      </c>
    </row>
    <row r="4176" spans="1:5" x14ac:dyDescent="0.25">
      <c r="A4176" s="246" t="str">
        <f t="shared" si="65"/>
        <v>92350</v>
      </c>
      <c r="B4176" s="362" t="s">
        <v>2651</v>
      </c>
      <c r="C4176" s="362" t="s">
        <v>10738</v>
      </c>
      <c r="D4176" s="362" t="s">
        <v>8471</v>
      </c>
      <c r="E4176" s="363" t="s">
        <v>31711</v>
      </c>
    </row>
    <row r="4177" spans="1:5" x14ac:dyDescent="0.25">
      <c r="A4177" s="246" t="str">
        <f t="shared" si="65"/>
        <v>92351</v>
      </c>
      <c r="B4177" s="362" t="s">
        <v>2652</v>
      </c>
      <c r="C4177" s="362" t="s">
        <v>10739</v>
      </c>
      <c r="D4177" s="362" t="s">
        <v>8471</v>
      </c>
      <c r="E4177" s="363" t="s">
        <v>31712</v>
      </c>
    </row>
    <row r="4178" spans="1:5" x14ac:dyDescent="0.25">
      <c r="A4178" s="246" t="str">
        <f t="shared" si="65"/>
        <v>92352</v>
      </c>
      <c r="B4178" s="362" t="s">
        <v>2653</v>
      </c>
      <c r="C4178" s="362" t="s">
        <v>10740</v>
      </c>
      <c r="D4178" s="362" t="s">
        <v>8471</v>
      </c>
      <c r="E4178" s="363" t="s">
        <v>31713</v>
      </c>
    </row>
    <row r="4179" spans="1:5" x14ac:dyDescent="0.25">
      <c r="A4179" s="246" t="str">
        <f t="shared" si="65"/>
        <v>92353</v>
      </c>
      <c r="B4179" s="362" t="s">
        <v>2654</v>
      </c>
      <c r="C4179" s="362" t="s">
        <v>10741</v>
      </c>
      <c r="D4179" s="362" t="s">
        <v>8471</v>
      </c>
      <c r="E4179" s="363" t="s">
        <v>31714</v>
      </c>
    </row>
    <row r="4180" spans="1:5" x14ac:dyDescent="0.25">
      <c r="A4180" s="246" t="str">
        <f t="shared" si="65"/>
        <v>92354</v>
      </c>
      <c r="B4180" s="362" t="s">
        <v>2655</v>
      </c>
      <c r="C4180" s="362" t="s">
        <v>10742</v>
      </c>
      <c r="D4180" s="362" t="s">
        <v>8471</v>
      </c>
      <c r="E4180" s="363" t="s">
        <v>31715</v>
      </c>
    </row>
    <row r="4181" spans="1:5" x14ac:dyDescent="0.25">
      <c r="A4181" s="246" t="str">
        <f t="shared" si="65"/>
        <v>92355</v>
      </c>
      <c r="B4181" s="362" t="s">
        <v>2656</v>
      </c>
      <c r="C4181" s="362" t="s">
        <v>10743</v>
      </c>
      <c r="D4181" s="362" t="s">
        <v>8471</v>
      </c>
      <c r="E4181" s="363" t="s">
        <v>31716</v>
      </c>
    </row>
    <row r="4182" spans="1:5" x14ac:dyDescent="0.25">
      <c r="A4182" s="246" t="str">
        <f t="shared" si="65"/>
        <v>92356</v>
      </c>
      <c r="B4182" s="362" t="s">
        <v>2657</v>
      </c>
      <c r="C4182" s="362" t="s">
        <v>10744</v>
      </c>
      <c r="D4182" s="362" t="s">
        <v>8471</v>
      </c>
      <c r="E4182" s="363" t="s">
        <v>31717</v>
      </c>
    </row>
    <row r="4183" spans="1:5" x14ac:dyDescent="0.25">
      <c r="A4183" s="246" t="str">
        <f t="shared" si="65"/>
        <v>92357</v>
      </c>
      <c r="B4183" s="362" t="s">
        <v>2658</v>
      </c>
      <c r="C4183" s="362" t="s">
        <v>10745</v>
      </c>
      <c r="D4183" s="362" t="s">
        <v>8471</v>
      </c>
      <c r="E4183" s="363" t="s">
        <v>31718</v>
      </c>
    </row>
    <row r="4184" spans="1:5" x14ac:dyDescent="0.25">
      <c r="A4184" s="246" t="str">
        <f t="shared" si="65"/>
        <v>92358</v>
      </c>
      <c r="B4184" s="362" t="s">
        <v>2659</v>
      </c>
      <c r="C4184" s="362" t="s">
        <v>10746</v>
      </c>
      <c r="D4184" s="362" t="s">
        <v>8471</v>
      </c>
      <c r="E4184" s="363" t="s">
        <v>31719</v>
      </c>
    </row>
    <row r="4185" spans="1:5" x14ac:dyDescent="0.25">
      <c r="A4185" s="246" t="str">
        <f t="shared" si="65"/>
        <v>92369</v>
      </c>
      <c r="B4185" s="362" t="s">
        <v>2667</v>
      </c>
      <c r="C4185" s="362" t="s">
        <v>10747</v>
      </c>
      <c r="D4185" s="362" t="s">
        <v>8471</v>
      </c>
      <c r="E4185" s="363" t="s">
        <v>17489</v>
      </c>
    </row>
    <row r="4186" spans="1:5" x14ac:dyDescent="0.25">
      <c r="A4186" s="246" t="str">
        <f t="shared" si="65"/>
        <v>92370</v>
      </c>
      <c r="B4186" s="362" t="s">
        <v>2668</v>
      </c>
      <c r="C4186" s="362" t="s">
        <v>10748</v>
      </c>
      <c r="D4186" s="362" t="s">
        <v>8471</v>
      </c>
      <c r="E4186" s="363" t="s">
        <v>31720</v>
      </c>
    </row>
    <row r="4187" spans="1:5" x14ac:dyDescent="0.25">
      <c r="A4187" s="246" t="str">
        <f t="shared" si="65"/>
        <v>92371</v>
      </c>
      <c r="B4187" s="362" t="s">
        <v>2669</v>
      </c>
      <c r="C4187" s="362" t="s">
        <v>10749</v>
      </c>
      <c r="D4187" s="362" t="s">
        <v>8471</v>
      </c>
      <c r="E4187" s="363" t="s">
        <v>31721</v>
      </c>
    </row>
    <row r="4188" spans="1:5" x14ac:dyDescent="0.25">
      <c r="A4188" s="246" t="str">
        <f t="shared" si="65"/>
        <v>92372</v>
      </c>
      <c r="B4188" s="362" t="s">
        <v>2670</v>
      </c>
      <c r="C4188" s="362" t="s">
        <v>10750</v>
      </c>
      <c r="D4188" s="362" t="s">
        <v>8471</v>
      </c>
      <c r="E4188" s="363" t="s">
        <v>31722</v>
      </c>
    </row>
    <row r="4189" spans="1:5" x14ac:dyDescent="0.25">
      <c r="A4189" s="246" t="str">
        <f t="shared" si="65"/>
        <v>92373</v>
      </c>
      <c r="B4189" s="362" t="s">
        <v>2671</v>
      </c>
      <c r="C4189" s="362" t="s">
        <v>10751</v>
      </c>
      <c r="D4189" s="362" t="s">
        <v>8471</v>
      </c>
      <c r="E4189" s="363" t="s">
        <v>21115</v>
      </c>
    </row>
    <row r="4190" spans="1:5" x14ac:dyDescent="0.25">
      <c r="A4190" s="246" t="str">
        <f t="shared" si="65"/>
        <v>92374</v>
      </c>
      <c r="B4190" s="362" t="s">
        <v>2672</v>
      </c>
      <c r="C4190" s="362" t="s">
        <v>10752</v>
      </c>
      <c r="D4190" s="362" t="s">
        <v>8471</v>
      </c>
      <c r="E4190" s="363" t="s">
        <v>24860</v>
      </c>
    </row>
    <row r="4191" spans="1:5" x14ac:dyDescent="0.25">
      <c r="A4191" s="246" t="str">
        <f t="shared" si="65"/>
        <v>92375</v>
      </c>
      <c r="B4191" s="362" t="s">
        <v>2673</v>
      </c>
      <c r="C4191" s="362" t="s">
        <v>10753</v>
      </c>
      <c r="D4191" s="362" t="s">
        <v>8471</v>
      </c>
      <c r="E4191" s="363" t="s">
        <v>20601</v>
      </c>
    </row>
    <row r="4192" spans="1:5" x14ac:dyDescent="0.25">
      <c r="A4192" s="246" t="str">
        <f t="shared" si="65"/>
        <v>92376</v>
      </c>
      <c r="B4192" s="362" t="s">
        <v>2674</v>
      </c>
      <c r="C4192" s="362" t="s">
        <v>10754</v>
      </c>
      <c r="D4192" s="362" t="s">
        <v>8471</v>
      </c>
      <c r="E4192" s="363" t="s">
        <v>15611</v>
      </c>
    </row>
    <row r="4193" spans="1:5" x14ac:dyDescent="0.25">
      <c r="A4193" s="246" t="str">
        <f t="shared" si="65"/>
        <v>92377</v>
      </c>
      <c r="B4193" s="362" t="s">
        <v>2675</v>
      </c>
      <c r="C4193" s="362" t="s">
        <v>10755</v>
      </c>
      <c r="D4193" s="362" t="s">
        <v>8471</v>
      </c>
      <c r="E4193" s="363" t="s">
        <v>31723</v>
      </c>
    </row>
    <row r="4194" spans="1:5" x14ac:dyDescent="0.25">
      <c r="A4194" s="246" t="str">
        <f t="shared" si="65"/>
        <v>92378</v>
      </c>
      <c r="B4194" s="362" t="s">
        <v>2676</v>
      </c>
      <c r="C4194" s="362" t="s">
        <v>10756</v>
      </c>
      <c r="D4194" s="362" t="s">
        <v>8471</v>
      </c>
      <c r="E4194" s="363" t="s">
        <v>31724</v>
      </c>
    </row>
    <row r="4195" spans="1:5" x14ac:dyDescent="0.25">
      <c r="A4195" s="246" t="str">
        <f t="shared" si="65"/>
        <v>92379</v>
      </c>
      <c r="B4195" s="362" t="s">
        <v>2677</v>
      </c>
      <c r="C4195" s="362" t="s">
        <v>10757</v>
      </c>
      <c r="D4195" s="362" t="s">
        <v>8471</v>
      </c>
      <c r="E4195" s="363" t="s">
        <v>31725</v>
      </c>
    </row>
    <row r="4196" spans="1:5" x14ac:dyDescent="0.25">
      <c r="A4196" s="246" t="str">
        <f t="shared" si="65"/>
        <v>92380</v>
      </c>
      <c r="B4196" s="362" t="s">
        <v>2678</v>
      </c>
      <c r="C4196" s="362" t="s">
        <v>10758</v>
      </c>
      <c r="D4196" s="362" t="s">
        <v>8471</v>
      </c>
      <c r="E4196" s="363" t="s">
        <v>31726</v>
      </c>
    </row>
    <row r="4197" spans="1:5" x14ac:dyDescent="0.25">
      <c r="A4197" s="246" t="str">
        <f t="shared" si="65"/>
        <v>92381</v>
      </c>
      <c r="B4197" s="362" t="s">
        <v>2679</v>
      </c>
      <c r="C4197" s="362" t="s">
        <v>10759</v>
      </c>
      <c r="D4197" s="362" t="s">
        <v>8471</v>
      </c>
      <c r="E4197" s="363" t="s">
        <v>31727</v>
      </c>
    </row>
    <row r="4198" spans="1:5" x14ac:dyDescent="0.25">
      <c r="A4198" s="246" t="str">
        <f t="shared" si="65"/>
        <v>92382</v>
      </c>
      <c r="B4198" s="362" t="s">
        <v>2680</v>
      </c>
      <c r="C4198" s="362" t="s">
        <v>10760</v>
      </c>
      <c r="D4198" s="362" t="s">
        <v>8471</v>
      </c>
      <c r="E4198" s="363" t="s">
        <v>31728</v>
      </c>
    </row>
    <row r="4199" spans="1:5" x14ac:dyDescent="0.25">
      <c r="A4199" s="246" t="str">
        <f t="shared" si="65"/>
        <v>92383</v>
      </c>
      <c r="B4199" s="362" t="s">
        <v>2681</v>
      </c>
      <c r="C4199" s="362" t="s">
        <v>10761</v>
      </c>
      <c r="D4199" s="362" t="s">
        <v>8471</v>
      </c>
      <c r="E4199" s="363" t="s">
        <v>31729</v>
      </c>
    </row>
    <row r="4200" spans="1:5" x14ac:dyDescent="0.25">
      <c r="A4200" s="246" t="str">
        <f t="shared" si="65"/>
        <v>92384</v>
      </c>
      <c r="B4200" s="362" t="s">
        <v>2682</v>
      </c>
      <c r="C4200" s="362" t="s">
        <v>10762</v>
      </c>
      <c r="D4200" s="362" t="s">
        <v>8471</v>
      </c>
      <c r="E4200" s="363" t="s">
        <v>20476</v>
      </c>
    </row>
    <row r="4201" spans="1:5" x14ac:dyDescent="0.25">
      <c r="A4201" s="246" t="str">
        <f t="shared" si="65"/>
        <v>92385</v>
      </c>
      <c r="B4201" s="362" t="s">
        <v>2683</v>
      </c>
      <c r="C4201" s="362" t="s">
        <v>10763</v>
      </c>
      <c r="D4201" s="362" t="s">
        <v>8471</v>
      </c>
      <c r="E4201" s="363" t="s">
        <v>31730</v>
      </c>
    </row>
    <row r="4202" spans="1:5" x14ac:dyDescent="0.25">
      <c r="A4202" s="246" t="str">
        <f t="shared" si="65"/>
        <v>92386</v>
      </c>
      <c r="B4202" s="362" t="s">
        <v>2684</v>
      </c>
      <c r="C4202" s="362" t="s">
        <v>10764</v>
      </c>
      <c r="D4202" s="362" t="s">
        <v>8471</v>
      </c>
      <c r="E4202" s="363" t="s">
        <v>20778</v>
      </c>
    </row>
    <row r="4203" spans="1:5" x14ac:dyDescent="0.25">
      <c r="A4203" s="246" t="str">
        <f t="shared" si="65"/>
        <v>92387</v>
      </c>
      <c r="B4203" s="362" t="s">
        <v>2685</v>
      </c>
      <c r="C4203" s="362" t="s">
        <v>10765</v>
      </c>
      <c r="D4203" s="362" t="s">
        <v>8471</v>
      </c>
      <c r="E4203" s="363" t="s">
        <v>31731</v>
      </c>
    </row>
    <row r="4204" spans="1:5" x14ac:dyDescent="0.25">
      <c r="A4204" s="246" t="str">
        <f t="shared" si="65"/>
        <v>92388</v>
      </c>
      <c r="B4204" s="362" t="s">
        <v>2686</v>
      </c>
      <c r="C4204" s="362" t="s">
        <v>10766</v>
      </c>
      <c r="D4204" s="362" t="s">
        <v>8471</v>
      </c>
      <c r="E4204" s="363" t="s">
        <v>20529</v>
      </c>
    </row>
    <row r="4205" spans="1:5" x14ac:dyDescent="0.25">
      <c r="A4205" s="246" t="str">
        <f t="shared" si="65"/>
        <v>92389</v>
      </c>
      <c r="B4205" s="362" t="s">
        <v>2687</v>
      </c>
      <c r="C4205" s="362" t="s">
        <v>10767</v>
      </c>
      <c r="D4205" s="362" t="s">
        <v>8471</v>
      </c>
      <c r="E4205" s="363" t="s">
        <v>31732</v>
      </c>
    </row>
    <row r="4206" spans="1:5" x14ac:dyDescent="0.25">
      <c r="A4206" s="246" t="str">
        <f t="shared" si="65"/>
        <v>92390</v>
      </c>
      <c r="B4206" s="362" t="s">
        <v>2688</v>
      </c>
      <c r="C4206" s="362" t="s">
        <v>10768</v>
      </c>
      <c r="D4206" s="362" t="s">
        <v>8471</v>
      </c>
      <c r="E4206" s="363" t="s">
        <v>16530</v>
      </c>
    </row>
    <row r="4207" spans="1:5" x14ac:dyDescent="0.25">
      <c r="A4207" s="246" t="str">
        <f t="shared" si="65"/>
        <v>92635</v>
      </c>
      <c r="B4207" s="362" t="s">
        <v>2884</v>
      </c>
      <c r="C4207" s="362" t="s">
        <v>10769</v>
      </c>
      <c r="D4207" s="362" t="s">
        <v>8471</v>
      </c>
      <c r="E4207" s="363" t="s">
        <v>31733</v>
      </c>
    </row>
    <row r="4208" spans="1:5" x14ac:dyDescent="0.25">
      <c r="A4208" s="246" t="str">
        <f t="shared" si="65"/>
        <v>92636</v>
      </c>
      <c r="B4208" s="362" t="s">
        <v>2885</v>
      </c>
      <c r="C4208" s="362" t="s">
        <v>10770</v>
      </c>
      <c r="D4208" s="362" t="s">
        <v>8471</v>
      </c>
      <c r="E4208" s="363" t="s">
        <v>31734</v>
      </c>
    </row>
    <row r="4209" spans="1:5" x14ac:dyDescent="0.25">
      <c r="A4209" s="246" t="str">
        <f t="shared" si="65"/>
        <v>92637</v>
      </c>
      <c r="B4209" s="362" t="s">
        <v>2886</v>
      </c>
      <c r="C4209" s="362" t="s">
        <v>10771</v>
      </c>
      <c r="D4209" s="362" t="s">
        <v>8471</v>
      </c>
      <c r="E4209" s="363" t="s">
        <v>31735</v>
      </c>
    </row>
    <row r="4210" spans="1:5" x14ac:dyDescent="0.25">
      <c r="A4210" s="246" t="str">
        <f t="shared" si="65"/>
        <v>92638</v>
      </c>
      <c r="B4210" s="362" t="s">
        <v>2887</v>
      </c>
      <c r="C4210" s="362" t="s">
        <v>10772</v>
      </c>
      <c r="D4210" s="362" t="s">
        <v>8471</v>
      </c>
      <c r="E4210" s="363" t="s">
        <v>28113</v>
      </c>
    </row>
    <row r="4211" spans="1:5" x14ac:dyDescent="0.25">
      <c r="A4211" s="246" t="str">
        <f t="shared" si="65"/>
        <v>92639</v>
      </c>
      <c r="B4211" s="362" t="s">
        <v>2888</v>
      </c>
      <c r="C4211" s="362" t="s">
        <v>10773</v>
      </c>
      <c r="D4211" s="362" t="s">
        <v>8471</v>
      </c>
      <c r="E4211" s="363" t="s">
        <v>20158</v>
      </c>
    </row>
    <row r="4212" spans="1:5" x14ac:dyDescent="0.25">
      <c r="A4212" s="246" t="str">
        <f t="shared" si="65"/>
        <v>92640</v>
      </c>
      <c r="B4212" s="362" t="s">
        <v>2889</v>
      </c>
      <c r="C4212" s="362" t="s">
        <v>10774</v>
      </c>
      <c r="D4212" s="362" t="s">
        <v>8471</v>
      </c>
      <c r="E4212" s="363" t="s">
        <v>31736</v>
      </c>
    </row>
    <row r="4213" spans="1:5" x14ac:dyDescent="0.25">
      <c r="A4213" s="246" t="str">
        <f t="shared" si="65"/>
        <v>92642</v>
      </c>
      <c r="B4213" s="362" t="s">
        <v>2890</v>
      </c>
      <c r="C4213" s="362" t="s">
        <v>10775</v>
      </c>
      <c r="D4213" s="362" t="s">
        <v>8471</v>
      </c>
      <c r="E4213" s="363" t="s">
        <v>31737</v>
      </c>
    </row>
    <row r="4214" spans="1:5" x14ac:dyDescent="0.25">
      <c r="A4214" s="246" t="str">
        <f t="shared" si="65"/>
        <v>92644</v>
      </c>
      <c r="B4214" s="362" t="s">
        <v>2891</v>
      </c>
      <c r="C4214" s="362" t="s">
        <v>10776</v>
      </c>
      <c r="D4214" s="362" t="s">
        <v>8471</v>
      </c>
      <c r="E4214" s="363" t="s">
        <v>31738</v>
      </c>
    </row>
    <row r="4215" spans="1:5" x14ac:dyDescent="0.25">
      <c r="A4215" s="246" t="str">
        <f t="shared" si="65"/>
        <v>92657</v>
      </c>
      <c r="B4215" s="362" t="s">
        <v>2900</v>
      </c>
      <c r="C4215" s="362" t="s">
        <v>10777</v>
      </c>
      <c r="D4215" s="362" t="s">
        <v>8471</v>
      </c>
      <c r="E4215" s="363" t="s">
        <v>13640</v>
      </c>
    </row>
    <row r="4216" spans="1:5" x14ac:dyDescent="0.25">
      <c r="A4216" s="246" t="str">
        <f t="shared" si="65"/>
        <v>92658</v>
      </c>
      <c r="B4216" s="362" t="s">
        <v>2901</v>
      </c>
      <c r="C4216" s="362" t="s">
        <v>10778</v>
      </c>
      <c r="D4216" s="362" t="s">
        <v>8471</v>
      </c>
      <c r="E4216" s="363" t="s">
        <v>16582</v>
      </c>
    </row>
    <row r="4217" spans="1:5" x14ac:dyDescent="0.25">
      <c r="A4217" s="246" t="str">
        <f t="shared" si="65"/>
        <v>92659</v>
      </c>
      <c r="B4217" s="362" t="s">
        <v>2902</v>
      </c>
      <c r="C4217" s="362" t="s">
        <v>10779</v>
      </c>
      <c r="D4217" s="362" t="s">
        <v>8471</v>
      </c>
      <c r="E4217" s="363" t="s">
        <v>31739</v>
      </c>
    </row>
    <row r="4218" spans="1:5" x14ac:dyDescent="0.25">
      <c r="A4218" s="246" t="str">
        <f t="shared" si="65"/>
        <v>92660</v>
      </c>
      <c r="B4218" s="362" t="s">
        <v>2903</v>
      </c>
      <c r="C4218" s="362" t="s">
        <v>10780</v>
      </c>
      <c r="D4218" s="362" t="s">
        <v>8471</v>
      </c>
      <c r="E4218" s="363" t="s">
        <v>30058</v>
      </c>
    </row>
    <row r="4219" spans="1:5" x14ac:dyDescent="0.25">
      <c r="A4219" s="246" t="str">
        <f t="shared" si="65"/>
        <v>92661</v>
      </c>
      <c r="B4219" s="362" t="s">
        <v>2904</v>
      </c>
      <c r="C4219" s="362" t="s">
        <v>10781</v>
      </c>
      <c r="D4219" s="362" t="s">
        <v>8471</v>
      </c>
      <c r="E4219" s="363" t="s">
        <v>16085</v>
      </c>
    </row>
    <row r="4220" spans="1:5" x14ac:dyDescent="0.25">
      <c r="A4220" s="246" t="str">
        <f t="shared" si="65"/>
        <v>92662</v>
      </c>
      <c r="B4220" s="362" t="s">
        <v>2905</v>
      </c>
      <c r="C4220" s="362" t="s">
        <v>10782</v>
      </c>
      <c r="D4220" s="362" t="s">
        <v>8471</v>
      </c>
      <c r="E4220" s="363" t="s">
        <v>7857</v>
      </c>
    </row>
    <row r="4221" spans="1:5" x14ac:dyDescent="0.25">
      <c r="A4221" s="246" t="str">
        <f t="shared" si="65"/>
        <v>92663</v>
      </c>
      <c r="B4221" s="362" t="s">
        <v>2906</v>
      </c>
      <c r="C4221" s="362" t="s">
        <v>10783</v>
      </c>
      <c r="D4221" s="362" t="s">
        <v>8471</v>
      </c>
      <c r="E4221" s="363" t="s">
        <v>31740</v>
      </c>
    </row>
    <row r="4222" spans="1:5" x14ac:dyDescent="0.25">
      <c r="A4222" s="246" t="str">
        <f t="shared" si="65"/>
        <v>92664</v>
      </c>
      <c r="B4222" s="362" t="s">
        <v>2907</v>
      </c>
      <c r="C4222" s="362" t="s">
        <v>10784</v>
      </c>
      <c r="D4222" s="362" t="s">
        <v>8471</v>
      </c>
      <c r="E4222" s="363" t="s">
        <v>15696</v>
      </c>
    </row>
    <row r="4223" spans="1:5" x14ac:dyDescent="0.25">
      <c r="A4223" s="246" t="str">
        <f t="shared" si="65"/>
        <v>92665</v>
      </c>
      <c r="B4223" s="362" t="s">
        <v>2908</v>
      </c>
      <c r="C4223" s="362" t="s">
        <v>10785</v>
      </c>
      <c r="D4223" s="362" t="s">
        <v>8471</v>
      </c>
      <c r="E4223" s="363" t="s">
        <v>23875</v>
      </c>
    </row>
    <row r="4224" spans="1:5" x14ac:dyDescent="0.25">
      <c r="A4224" s="246" t="str">
        <f t="shared" si="65"/>
        <v>92666</v>
      </c>
      <c r="B4224" s="362" t="s">
        <v>2909</v>
      </c>
      <c r="C4224" s="362" t="s">
        <v>10786</v>
      </c>
      <c r="D4224" s="362" t="s">
        <v>8471</v>
      </c>
      <c r="E4224" s="363" t="s">
        <v>18179</v>
      </c>
    </row>
    <row r="4225" spans="1:5" x14ac:dyDescent="0.25">
      <c r="A4225" s="246" t="str">
        <f t="shared" si="65"/>
        <v>92667</v>
      </c>
      <c r="B4225" s="362" t="s">
        <v>2910</v>
      </c>
      <c r="C4225" s="362" t="s">
        <v>10787</v>
      </c>
      <c r="D4225" s="362" t="s">
        <v>8471</v>
      </c>
      <c r="E4225" s="363" t="s">
        <v>19934</v>
      </c>
    </row>
    <row r="4226" spans="1:5" x14ac:dyDescent="0.25">
      <c r="A4226" s="246" t="str">
        <f t="shared" si="65"/>
        <v>92668</v>
      </c>
      <c r="B4226" s="362" t="s">
        <v>2911</v>
      </c>
      <c r="C4226" s="362" t="s">
        <v>10788</v>
      </c>
      <c r="D4226" s="362" t="s">
        <v>8471</v>
      </c>
      <c r="E4226" s="363" t="s">
        <v>31741</v>
      </c>
    </row>
    <row r="4227" spans="1:5" x14ac:dyDescent="0.25">
      <c r="A4227" s="246" t="str">
        <f t="shared" ref="A4227:A4290" si="66">B4227</f>
        <v>92669</v>
      </c>
      <c r="B4227" s="362" t="s">
        <v>2912</v>
      </c>
      <c r="C4227" s="362" t="s">
        <v>10789</v>
      </c>
      <c r="D4227" s="362" t="s">
        <v>8471</v>
      </c>
      <c r="E4227" s="363" t="s">
        <v>31558</v>
      </c>
    </row>
    <row r="4228" spans="1:5" x14ac:dyDescent="0.25">
      <c r="A4228" s="246" t="str">
        <f t="shared" si="66"/>
        <v>92670</v>
      </c>
      <c r="B4228" s="362" t="s">
        <v>2913</v>
      </c>
      <c r="C4228" s="362" t="s">
        <v>10790</v>
      </c>
      <c r="D4228" s="362" t="s">
        <v>8471</v>
      </c>
      <c r="E4228" s="363" t="s">
        <v>31742</v>
      </c>
    </row>
    <row r="4229" spans="1:5" x14ac:dyDescent="0.25">
      <c r="A4229" s="246" t="str">
        <f t="shared" si="66"/>
        <v>92671</v>
      </c>
      <c r="B4229" s="362" t="s">
        <v>2914</v>
      </c>
      <c r="C4229" s="362" t="s">
        <v>10791</v>
      </c>
      <c r="D4229" s="362" t="s">
        <v>8471</v>
      </c>
      <c r="E4229" s="363" t="s">
        <v>31743</v>
      </c>
    </row>
    <row r="4230" spans="1:5" x14ac:dyDescent="0.25">
      <c r="A4230" s="246" t="str">
        <f t="shared" si="66"/>
        <v>92672</v>
      </c>
      <c r="B4230" s="362" t="s">
        <v>2915</v>
      </c>
      <c r="C4230" s="362" t="s">
        <v>10792</v>
      </c>
      <c r="D4230" s="362" t="s">
        <v>8471</v>
      </c>
      <c r="E4230" s="363" t="s">
        <v>31744</v>
      </c>
    </row>
    <row r="4231" spans="1:5" x14ac:dyDescent="0.25">
      <c r="A4231" s="246" t="str">
        <f t="shared" si="66"/>
        <v>92673</v>
      </c>
      <c r="B4231" s="362" t="s">
        <v>2916</v>
      </c>
      <c r="C4231" s="362" t="s">
        <v>10793</v>
      </c>
      <c r="D4231" s="362" t="s">
        <v>8471</v>
      </c>
      <c r="E4231" s="363" t="s">
        <v>31745</v>
      </c>
    </row>
    <row r="4232" spans="1:5" x14ac:dyDescent="0.25">
      <c r="A4232" s="246" t="str">
        <f t="shared" si="66"/>
        <v>92674</v>
      </c>
      <c r="B4232" s="362" t="s">
        <v>2917</v>
      </c>
      <c r="C4232" s="362" t="s">
        <v>10794</v>
      </c>
      <c r="D4232" s="362" t="s">
        <v>8471</v>
      </c>
      <c r="E4232" s="363" t="s">
        <v>21354</v>
      </c>
    </row>
    <row r="4233" spans="1:5" x14ac:dyDescent="0.25">
      <c r="A4233" s="246" t="str">
        <f t="shared" si="66"/>
        <v>92675</v>
      </c>
      <c r="B4233" s="362" t="s">
        <v>2918</v>
      </c>
      <c r="C4233" s="362" t="s">
        <v>10795</v>
      </c>
      <c r="D4233" s="362" t="s">
        <v>8471</v>
      </c>
      <c r="E4233" s="363" t="s">
        <v>31746</v>
      </c>
    </row>
    <row r="4234" spans="1:5" x14ac:dyDescent="0.25">
      <c r="A4234" s="246" t="str">
        <f t="shared" si="66"/>
        <v>92676</v>
      </c>
      <c r="B4234" s="362" t="s">
        <v>2919</v>
      </c>
      <c r="C4234" s="362" t="s">
        <v>10796</v>
      </c>
      <c r="D4234" s="362" t="s">
        <v>8471</v>
      </c>
      <c r="E4234" s="363" t="s">
        <v>31747</v>
      </c>
    </row>
    <row r="4235" spans="1:5" x14ac:dyDescent="0.25">
      <c r="A4235" s="246" t="str">
        <f t="shared" si="66"/>
        <v>92677</v>
      </c>
      <c r="B4235" s="362" t="s">
        <v>2920</v>
      </c>
      <c r="C4235" s="362" t="s">
        <v>10797</v>
      </c>
      <c r="D4235" s="362" t="s">
        <v>8471</v>
      </c>
      <c r="E4235" s="363" t="s">
        <v>31748</v>
      </c>
    </row>
    <row r="4236" spans="1:5" x14ac:dyDescent="0.25">
      <c r="A4236" s="246" t="str">
        <f t="shared" si="66"/>
        <v>92678</v>
      </c>
      <c r="B4236" s="362" t="s">
        <v>2921</v>
      </c>
      <c r="C4236" s="362" t="s">
        <v>10798</v>
      </c>
      <c r="D4236" s="362" t="s">
        <v>8471</v>
      </c>
      <c r="E4236" s="363" t="s">
        <v>21364</v>
      </c>
    </row>
    <row r="4237" spans="1:5" x14ac:dyDescent="0.25">
      <c r="A4237" s="246" t="str">
        <f t="shared" si="66"/>
        <v>92679</v>
      </c>
      <c r="B4237" s="362" t="s">
        <v>2922</v>
      </c>
      <c r="C4237" s="362" t="s">
        <v>10799</v>
      </c>
      <c r="D4237" s="362" t="s">
        <v>8471</v>
      </c>
      <c r="E4237" s="363" t="s">
        <v>31749</v>
      </c>
    </row>
    <row r="4238" spans="1:5" x14ac:dyDescent="0.25">
      <c r="A4238" s="246" t="str">
        <f t="shared" si="66"/>
        <v>92680</v>
      </c>
      <c r="B4238" s="362" t="s">
        <v>2923</v>
      </c>
      <c r="C4238" s="362" t="s">
        <v>10800</v>
      </c>
      <c r="D4238" s="362" t="s">
        <v>8471</v>
      </c>
      <c r="E4238" s="363" t="s">
        <v>31750</v>
      </c>
    </row>
    <row r="4239" spans="1:5" x14ac:dyDescent="0.25">
      <c r="A4239" s="246" t="str">
        <f t="shared" si="66"/>
        <v>92681</v>
      </c>
      <c r="B4239" s="362" t="s">
        <v>2924</v>
      </c>
      <c r="C4239" s="362" t="s">
        <v>10801</v>
      </c>
      <c r="D4239" s="362" t="s">
        <v>8471</v>
      </c>
      <c r="E4239" s="363" t="s">
        <v>31751</v>
      </c>
    </row>
    <row r="4240" spans="1:5" x14ac:dyDescent="0.25">
      <c r="A4240" s="246" t="str">
        <f t="shared" si="66"/>
        <v>92682</v>
      </c>
      <c r="B4240" s="362" t="s">
        <v>2925</v>
      </c>
      <c r="C4240" s="362" t="s">
        <v>10802</v>
      </c>
      <c r="D4240" s="362" t="s">
        <v>8471</v>
      </c>
      <c r="E4240" s="363" t="s">
        <v>31752</v>
      </c>
    </row>
    <row r="4241" spans="1:5" x14ac:dyDescent="0.25">
      <c r="A4241" s="246" t="str">
        <f t="shared" si="66"/>
        <v>92683</v>
      </c>
      <c r="B4241" s="362" t="s">
        <v>2926</v>
      </c>
      <c r="C4241" s="362" t="s">
        <v>10803</v>
      </c>
      <c r="D4241" s="362" t="s">
        <v>8471</v>
      </c>
      <c r="E4241" s="363" t="s">
        <v>31753</v>
      </c>
    </row>
    <row r="4242" spans="1:5" x14ac:dyDescent="0.25">
      <c r="A4242" s="246" t="str">
        <f t="shared" si="66"/>
        <v>92684</v>
      </c>
      <c r="B4242" s="362" t="s">
        <v>2927</v>
      </c>
      <c r="C4242" s="362" t="s">
        <v>10804</v>
      </c>
      <c r="D4242" s="362" t="s">
        <v>8471</v>
      </c>
      <c r="E4242" s="363" t="s">
        <v>25590</v>
      </c>
    </row>
    <row r="4243" spans="1:5" x14ac:dyDescent="0.25">
      <c r="A4243" s="246" t="str">
        <f t="shared" si="66"/>
        <v>92685</v>
      </c>
      <c r="B4243" s="362" t="s">
        <v>2928</v>
      </c>
      <c r="C4243" s="362" t="s">
        <v>10805</v>
      </c>
      <c r="D4243" s="362" t="s">
        <v>8471</v>
      </c>
      <c r="E4243" s="363" t="s">
        <v>31754</v>
      </c>
    </row>
    <row r="4244" spans="1:5" x14ac:dyDescent="0.25">
      <c r="A4244" s="246" t="str">
        <f t="shared" si="66"/>
        <v>92686</v>
      </c>
      <c r="B4244" s="362" t="s">
        <v>2929</v>
      </c>
      <c r="C4244" s="362" t="s">
        <v>10806</v>
      </c>
      <c r="D4244" s="362" t="s">
        <v>8471</v>
      </c>
      <c r="E4244" s="363" t="s">
        <v>31755</v>
      </c>
    </row>
    <row r="4245" spans="1:5" x14ac:dyDescent="0.25">
      <c r="A4245" s="246" t="str">
        <f t="shared" si="66"/>
        <v>92692</v>
      </c>
      <c r="B4245" s="362" t="s">
        <v>2934</v>
      </c>
      <c r="C4245" s="362" t="s">
        <v>10807</v>
      </c>
      <c r="D4245" s="362" t="s">
        <v>8471</v>
      </c>
      <c r="E4245" s="363" t="s">
        <v>8040</v>
      </c>
    </row>
    <row r="4246" spans="1:5" x14ac:dyDescent="0.25">
      <c r="A4246" s="246" t="str">
        <f t="shared" si="66"/>
        <v>92693</v>
      </c>
      <c r="B4246" s="362" t="s">
        <v>2935</v>
      </c>
      <c r="C4246" s="362" t="s">
        <v>10808</v>
      </c>
      <c r="D4246" s="362" t="s">
        <v>8471</v>
      </c>
      <c r="E4246" s="363" t="s">
        <v>21766</v>
      </c>
    </row>
    <row r="4247" spans="1:5" x14ac:dyDescent="0.25">
      <c r="A4247" s="246" t="str">
        <f t="shared" si="66"/>
        <v>92694</v>
      </c>
      <c r="B4247" s="362" t="s">
        <v>2936</v>
      </c>
      <c r="C4247" s="362" t="s">
        <v>10809</v>
      </c>
      <c r="D4247" s="362" t="s">
        <v>8471</v>
      </c>
      <c r="E4247" s="363" t="s">
        <v>12952</v>
      </c>
    </row>
    <row r="4248" spans="1:5" x14ac:dyDescent="0.25">
      <c r="A4248" s="246" t="str">
        <f t="shared" si="66"/>
        <v>92695</v>
      </c>
      <c r="B4248" s="362" t="s">
        <v>2937</v>
      </c>
      <c r="C4248" s="362" t="s">
        <v>10810</v>
      </c>
      <c r="D4248" s="362" t="s">
        <v>8471</v>
      </c>
      <c r="E4248" s="363" t="s">
        <v>14335</v>
      </c>
    </row>
    <row r="4249" spans="1:5" x14ac:dyDescent="0.25">
      <c r="A4249" s="246" t="str">
        <f t="shared" si="66"/>
        <v>92696</v>
      </c>
      <c r="B4249" s="362" t="s">
        <v>2938</v>
      </c>
      <c r="C4249" s="362" t="s">
        <v>10811</v>
      </c>
      <c r="D4249" s="362" t="s">
        <v>8471</v>
      </c>
      <c r="E4249" s="363" t="s">
        <v>17707</v>
      </c>
    </row>
    <row r="4250" spans="1:5" x14ac:dyDescent="0.25">
      <c r="A4250" s="246" t="str">
        <f t="shared" si="66"/>
        <v>92697</v>
      </c>
      <c r="B4250" s="362" t="s">
        <v>2939</v>
      </c>
      <c r="C4250" s="362" t="s">
        <v>10812</v>
      </c>
      <c r="D4250" s="362" t="s">
        <v>8471</v>
      </c>
      <c r="E4250" s="363" t="s">
        <v>31756</v>
      </c>
    </row>
    <row r="4251" spans="1:5" x14ac:dyDescent="0.25">
      <c r="A4251" s="246" t="str">
        <f t="shared" si="66"/>
        <v>92698</v>
      </c>
      <c r="B4251" s="362" t="s">
        <v>2940</v>
      </c>
      <c r="C4251" s="362" t="s">
        <v>10813</v>
      </c>
      <c r="D4251" s="362" t="s">
        <v>8471</v>
      </c>
      <c r="E4251" s="363" t="s">
        <v>20201</v>
      </c>
    </row>
    <row r="4252" spans="1:5" x14ac:dyDescent="0.25">
      <c r="A4252" s="246" t="str">
        <f t="shared" si="66"/>
        <v>92699</v>
      </c>
      <c r="B4252" s="362" t="s">
        <v>2941</v>
      </c>
      <c r="C4252" s="362" t="s">
        <v>10814</v>
      </c>
      <c r="D4252" s="362" t="s">
        <v>8471</v>
      </c>
      <c r="E4252" s="363" t="s">
        <v>12852</v>
      </c>
    </row>
    <row r="4253" spans="1:5" x14ac:dyDescent="0.25">
      <c r="A4253" s="246" t="str">
        <f t="shared" si="66"/>
        <v>92700</v>
      </c>
      <c r="B4253" s="362" t="s">
        <v>2942</v>
      </c>
      <c r="C4253" s="362" t="s">
        <v>10816</v>
      </c>
      <c r="D4253" s="362" t="s">
        <v>8471</v>
      </c>
      <c r="E4253" s="363" t="s">
        <v>13327</v>
      </c>
    </row>
    <row r="4254" spans="1:5" x14ac:dyDescent="0.25">
      <c r="A4254" s="246" t="str">
        <f t="shared" si="66"/>
        <v>92701</v>
      </c>
      <c r="B4254" s="362" t="s">
        <v>2943</v>
      </c>
      <c r="C4254" s="362" t="s">
        <v>10817</v>
      </c>
      <c r="D4254" s="362" t="s">
        <v>8471</v>
      </c>
      <c r="E4254" s="363" t="s">
        <v>31757</v>
      </c>
    </row>
    <row r="4255" spans="1:5" x14ac:dyDescent="0.25">
      <c r="A4255" s="246" t="str">
        <f t="shared" si="66"/>
        <v>92702</v>
      </c>
      <c r="B4255" s="362" t="s">
        <v>2944</v>
      </c>
      <c r="C4255" s="362" t="s">
        <v>10818</v>
      </c>
      <c r="D4255" s="362" t="s">
        <v>8471</v>
      </c>
      <c r="E4255" s="363" t="s">
        <v>31758</v>
      </c>
    </row>
    <row r="4256" spans="1:5" x14ac:dyDescent="0.25">
      <c r="A4256" s="246" t="str">
        <f t="shared" si="66"/>
        <v>92703</v>
      </c>
      <c r="B4256" s="362" t="s">
        <v>2945</v>
      </c>
      <c r="C4256" s="362" t="s">
        <v>10820</v>
      </c>
      <c r="D4256" s="362" t="s">
        <v>8471</v>
      </c>
      <c r="E4256" s="363" t="s">
        <v>28532</v>
      </c>
    </row>
    <row r="4257" spans="1:5" x14ac:dyDescent="0.25">
      <c r="A4257" s="246" t="str">
        <f t="shared" si="66"/>
        <v>92704</v>
      </c>
      <c r="B4257" s="362" t="s">
        <v>2946</v>
      </c>
      <c r="C4257" s="362" t="s">
        <v>10821</v>
      </c>
      <c r="D4257" s="362" t="s">
        <v>8471</v>
      </c>
      <c r="E4257" s="363" t="s">
        <v>31759</v>
      </c>
    </row>
    <row r="4258" spans="1:5" x14ac:dyDescent="0.25">
      <c r="A4258" s="246" t="str">
        <f t="shared" si="66"/>
        <v>92705</v>
      </c>
      <c r="B4258" s="362" t="s">
        <v>2947</v>
      </c>
      <c r="C4258" s="362" t="s">
        <v>10822</v>
      </c>
      <c r="D4258" s="362" t="s">
        <v>8471</v>
      </c>
      <c r="E4258" s="363" t="s">
        <v>15668</v>
      </c>
    </row>
    <row r="4259" spans="1:5" x14ac:dyDescent="0.25">
      <c r="A4259" s="246" t="str">
        <f t="shared" si="66"/>
        <v>92706</v>
      </c>
      <c r="B4259" s="362" t="s">
        <v>2948</v>
      </c>
      <c r="C4259" s="362" t="s">
        <v>10823</v>
      </c>
      <c r="D4259" s="362" t="s">
        <v>8471</v>
      </c>
      <c r="E4259" s="363" t="s">
        <v>31760</v>
      </c>
    </row>
    <row r="4260" spans="1:5" x14ac:dyDescent="0.25">
      <c r="A4260" s="246" t="str">
        <f t="shared" si="66"/>
        <v>92889</v>
      </c>
      <c r="B4260" s="362" t="s">
        <v>3066</v>
      </c>
      <c r="C4260" s="362" t="s">
        <v>10824</v>
      </c>
      <c r="D4260" s="362" t="s">
        <v>8471</v>
      </c>
      <c r="E4260" s="363" t="s">
        <v>31761</v>
      </c>
    </row>
    <row r="4261" spans="1:5" x14ac:dyDescent="0.25">
      <c r="A4261" s="246" t="str">
        <f t="shared" si="66"/>
        <v>92890</v>
      </c>
      <c r="B4261" s="362" t="s">
        <v>3067</v>
      </c>
      <c r="C4261" s="362" t="s">
        <v>10825</v>
      </c>
      <c r="D4261" s="362" t="s">
        <v>8471</v>
      </c>
      <c r="E4261" s="363" t="s">
        <v>31762</v>
      </c>
    </row>
    <row r="4262" spans="1:5" x14ac:dyDescent="0.25">
      <c r="A4262" s="246" t="str">
        <f t="shared" si="66"/>
        <v>92891</v>
      </c>
      <c r="B4262" s="362" t="s">
        <v>3068</v>
      </c>
      <c r="C4262" s="362" t="s">
        <v>10826</v>
      </c>
      <c r="D4262" s="362" t="s">
        <v>8471</v>
      </c>
      <c r="E4262" s="363" t="s">
        <v>31763</v>
      </c>
    </row>
    <row r="4263" spans="1:5" x14ac:dyDescent="0.25">
      <c r="A4263" s="246" t="str">
        <f t="shared" si="66"/>
        <v>92892</v>
      </c>
      <c r="B4263" s="362" t="s">
        <v>3069</v>
      </c>
      <c r="C4263" s="362" t="s">
        <v>10827</v>
      </c>
      <c r="D4263" s="362" t="s">
        <v>8471</v>
      </c>
      <c r="E4263" s="363" t="s">
        <v>25331</v>
      </c>
    </row>
    <row r="4264" spans="1:5" x14ac:dyDescent="0.25">
      <c r="A4264" s="246" t="str">
        <f t="shared" si="66"/>
        <v>92893</v>
      </c>
      <c r="B4264" s="362" t="s">
        <v>3070</v>
      </c>
      <c r="C4264" s="362" t="s">
        <v>10828</v>
      </c>
      <c r="D4264" s="362" t="s">
        <v>8471</v>
      </c>
      <c r="E4264" s="363" t="s">
        <v>31764</v>
      </c>
    </row>
    <row r="4265" spans="1:5" x14ac:dyDescent="0.25">
      <c r="A4265" s="246" t="str">
        <f t="shared" si="66"/>
        <v>92894</v>
      </c>
      <c r="B4265" s="362" t="s">
        <v>3071</v>
      </c>
      <c r="C4265" s="362" t="s">
        <v>10829</v>
      </c>
      <c r="D4265" s="362" t="s">
        <v>8471</v>
      </c>
      <c r="E4265" s="363" t="s">
        <v>31765</v>
      </c>
    </row>
    <row r="4266" spans="1:5" x14ac:dyDescent="0.25">
      <c r="A4266" s="246" t="str">
        <f t="shared" si="66"/>
        <v>92895</v>
      </c>
      <c r="B4266" s="362" t="s">
        <v>3072</v>
      </c>
      <c r="C4266" s="362" t="s">
        <v>10830</v>
      </c>
      <c r="D4266" s="362" t="s">
        <v>8471</v>
      </c>
      <c r="E4266" s="363" t="s">
        <v>31766</v>
      </c>
    </row>
    <row r="4267" spans="1:5" x14ac:dyDescent="0.25">
      <c r="A4267" s="246" t="str">
        <f t="shared" si="66"/>
        <v>92896</v>
      </c>
      <c r="B4267" s="362" t="s">
        <v>3073</v>
      </c>
      <c r="C4267" s="362" t="s">
        <v>10831</v>
      </c>
      <c r="D4267" s="362" t="s">
        <v>8471</v>
      </c>
      <c r="E4267" s="363" t="s">
        <v>31767</v>
      </c>
    </row>
    <row r="4268" spans="1:5" x14ac:dyDescent="0.25">
      <c r="A4268" s="246" t="str">
        <f t="shared" si="66"/>
        <v>92897</v>
      </c>
      <c r="B4268" s="362" t="s">
        <v>3074</v>
      </c>
      <c r="C4268" s="362" t="s">
        <v>10832</v>
      </c>
      <c r="D4268" s="362" t="s">
        <v>8471</v>
      </c>
      <c r="E4268" s="363" t="s">
        <v>31768</v>
      </c>
    </row>
    <row r="4269" spans="1:5" x14ac:dyDescent="0.25">
      <c r="A4269" s="246" t="str">
        <f t="shared" si="66"/>
        <v>92898</v>
      </c>
      <c r="B4269" s="362" t="s">
        <v>3075</v>
      </c>
      <c r="C4269" s="362" t="s">
        <v>10833</v>
      </c>
      <c r="D4269" s="362" t="s">
        <v>8471</v>
      </c>
      <c r="E4269" s="363" t="s">
        <v>20923</v>
      </c>
    </row>
    <row r="4270" spans="1:5" x14ac:dyDescent="0.25">
      <c r="A4270" s="246" t="str">
        <f t="shared" si="66"/>
        <v>92899</v>
      </c>
      <c r="B4270" s="362" t="s">
        <v>3076</v>
      </c>
      <c r="C4270" s="362" t="s">
        <v>10834</v>
      </c>
      <c r="D4270" s="362" t="s">
        <v>8471</v>
      </c>
      <c r="E4270" s="363" t="s">
        <v>31769</v>
      </c>
    </row>
    <row r="4271" spans="1:5" x14ac:dyDescent="0.25">
      <c r="A4271" s="246" t="str">
        <f t="shared" si="66"/>
        <v>92900</v>
      </c>
      <c r="B4271" s="362" t="s">
        <v>3077</v>
      </c>
      <c r="C4271" s="362" t="s">
        <v>10835</v>
      </c>
      <c r="D4271" s="362" t="s">
        <v>8471</v>
      </c>
      <c r="E4271" s="363" t="s">
        <v>20653</v>
      </c>
    </row>
    <row r="4272" spans="1:5" x14ac:dyDescent="0.25">
      <c r="A4272" s="246" t="str">
        <f t="shared" si="66"/>
        <v>92901</v>
      </c>
      <c r="B4272" s="362" t="s">
        <v>3078</v>
      </c>
      <c r="C4272" s="362" t="s">
        <v>10836</v>
      </c>
      <c r="D4272" s="362" t="s">
        <v>8471</v>
      </c>
      <c r="E4272" s="363" t="s">
        <v>31770</v>
      </c>
    </row>
    <row r="4273" spans="1:5" x14ac:dyDescent="0.25">
      <c r="A4273" s="246" t="str">
        <f t="shared" si="66"/>
        <v>92902</v>
      </c>
      <c r="B4273" s="362" t="s">
        <v>3079</v>
      </c>
      <c r="C4273" s="362" t="s">
        <v>10837</v>
      </c>
      <c r="D4273" s="362" t="s">
        <v>8471</v>
      </c>
      <c r="E4273" s="363" t="s">
        <v>31771</v>
      </c>
    </row>
    <row r="4274" spans="1:5" x14ac:dyDescent="0.25">
      <c r="A4274" s="246" t="str">
        <f t="shared" si="66"/>
        <v>92903</v>
      </c>
      <c r="B4274" s="362" t="s">
        <v>3080</v>
      </c>
      <c r="C4274" s="362" t="s">
        <v>10838</v>
      </c>
      <c r="D4274" s="362" t="s">
        <v>8471</v>
      </c>
      <c r="E4274" s="363" t="s">
        <v>31772</v>
      </c>
    </row>
    <row r="4275" spans="1:5" x14ac:dyDescent="0.25">
      <c r="A4275" s="246" t="str">
        <f t="shared" si="66"/>
        <v>92904</v>
      </c>
      <c r="B4275" s="362" t="s">
        <v>3081</v>
      </c>
      <c r="C4275" s="362" t="s">
        <v>10839</v>
      </c>
      <c r="D4275" s="362" t="s">
        <v>8471</v>
      </c>
      <c r="E4275" s="363" t="s">
        <v>19856</v>
      </c>
    </row>
    <row r="4276" spans="1:5" x14ac:dyDescent="0.25">
      <c r="A4276" s="246" t="str">
        <f t="shared" si="66"/>
        <v>92905</v>
      </c>
      <c r="B4276" s="362" t="s">
        <v>3082</v>
      </c>
      <c r="C4276" s="362" t="s">
        <v>10840</v>
      </c>
      <c r="D4276" s="362" t="s">
        <v>8471</v>
      </c>
      <c r="E4276" s="363" t="s">
        <v>15106</v>
      </c>
    </row>
    <row r="4277" spans="1:5" x14ac:dyDescent="0.25">
      <c r="A4277" s="246" t="str">
        <f t="shared" si="66"/>
        <v>92906</v>
      </c>
      <c r="B4277" s="362" t="s">
        <v>3083</v>
      </c>
      <c r="C4277" s="362" t="s">
        <v>10841</v>
      </c>
      <c r="D4277" s="362" t="s">
        <v>8471</v>
      </c>
      <c r="E4277" s="363" t="s">
        <v>31773</v>
      </c>
    </row>
    <row r="4278" spans="1:5" x14ac:dyDescent="0.25">
      <c r="A4278" s="246" t="str">
        <f t="shared" si="66"/>
        <v>92907</v>
      </c>
      <c r="B4278" s="362" t="s">
        <v>3084</v>
      </c>
      <c r="C4278" s="362" t="s">
        <v>10842</v>
      </c>
      <c r="D4278" s="362" t="s">
        <v>8471</v>
      </c>
      <c r="E4278" s="363" t="s">
        <v>16446</v>
      </c>
    </row>
    <row r="4279" spans="1:5" x14ac:dyDescent="0.25">
      <c r="A4279" s="246" t="str">
        <f t="shared" si="66"/>
        <v>92908</v>
      </c>
      <c r="B4279" s="362" t="s">
        <v>3085</v>
      </c>
      <c r="C4279" s="362" t="s">
        <v>10843</v>
      </c>
      <c r="D4279" s="362" t="s">
        <v>8471</v>
      </c>
      <c r="E4279" s="363" t="s">
        <v>16446</v>
      </c>
    </row>
    <row r="4280" spans="1:5" x14ac:dyDescent="0.25">
      <c r="A4280" s="246" t="str">
        <f t="shared" si="66"/>
        <v>92909</v>
      </c>
      <c r="B4280" s="362" t="s">
        <v>3086</v>
      </c>
      <c r="C4280" s="362" t="s">
        <v>10844</v>
      </c>
      <c r="D4280" s="362" t="s">
        <v>8471</v>
      </c>
      <c r="E4280" s="363" t="s">
        <v>16446</v>
      </c>
    </row>
    <row r="4281" spans="1:5" x14ac:dyDescent="0.25">
      <c r="A4281" s="246" t="str">
        <f t="shared" si="66"/>
        <v>92910</v>
      </c>
      <c r="B4281" s="362" t="s">
        <v>3087</v>
      </c>
      <c r="C4281" s="362" t="s">
        <v>10845</v>
      </c>
      <c r="D4281" s="362" t="s">
        <v>8471</v>
      </c>
      <c r="E4281" s="363" t="s">
        <v>31774</v>
      </c>
    </row>
    <row r="4282" spans="1:5" x14ac:dyDescent="0.25">
      <c r="A4282" s="246" t="str">
        <f t="shared" si="66"/>
        <v>92911</v>
      </c>
      <c r="B4282" s="362" t="s">
        <v>3088</v>
      </c>
      <c r="C4282" s="362" t="s">
        <v>10846</v>
      </c>
      <c r="D4282" s="362" t="s">
        <v>8471</v>
      </c>
      <c r="E4282" s="363" t="s">
        <v>31774</v>
      </c>
    </row>
    <row r="4283" spans="1:5" x14ac:dyDescent="0.25">
      <c r="A4283" s="246" t="str">
        <f t="shared" si="66"/>
        <v>92912</v>
      </c>
      <c r="B4283" s="362" t="s">
        <v>3089</v>
      </c>
      <c r="C4283" s="362" t="s">
        <v>10847</v>
      </c>
      <c r="D4283" s="362" t="s">
        <v>8471</v>
      </c>
      <c r="E4283" s="363" t="s">
        <v>31775</v>
      </c>
    </row>
    <row r="4284" spans="1:5" x14ac:dyDescent="0.25">
      <c r="A4284" s="246" t="str">
        <f t="shared" si="66"/>
        <v>92913</v>
      </c>
      <c r="B4284" s="362" t="s">
        <v>3090</v>
      </c>
      <c r="C4284" s="362" t="s">
        <v>10848</v>
      </c>
      <c r="D4284" s="362" t="s">
        <v>8471</v>
      </c>
      <c r="E4284" s="363" t="s">
        <v>31776</v>
      </c>
    </row>
    <row r="4285" spans="1:5" x14ac:dyDescent="0.25">
      <c r="A4285" s="246" t="str">
        <f t="shared" si="66"/>
        <v>92914</v>
      </c>
      <c r="B4285" s="362" t="s">
        <v>3091</v>
      </c>
      <c r="C4285" s="362" t="s">
        <v>10849</v>
      </c>
      <c r="D4285" s="362" t="s">
        <v>8471</v>
      </c>
      <c r="E4285" s="363" t="s">
        <v>31776</v>
      </c>
    </row>
    <row r="4286" spans="1:5" x14ac:dyDescent="0.25">
      <c r="A4286" s="246" t="str">
        <f t="shared" si="66"/>
        <v>92918</v>
      </c>
      <c r="B4286" s="362" t="s">
        <v>3095</v>
      </c>
      <c r="C4286" s="362" t="s">
        <v>10850</v>
      </c>
      <c r="D4286" s="362" t="s">
        <v>8471</v>
      </c>
      <c r="E4286" s="363" t="s">
        <v>31777</v>
      </c>
    </row>
    <row r="4287" spans="1:5" x14ac:dyDescent="0.25">
      <c r="A4287" s="246" t="str">
        <f t="shared" si="66"/>
        <v>92920</v>
      </c>
      <c r="B4287" s="362" t="s">
        <v>3097</v>
      </c>
      <c r="C4287" s="362" t="s">
        <v>10851</v>
      </c>
      <c r="D4287" s="362" t="s">
        <v>8471</v>
      </c>
      <c r="E4287" s="363" t="s">
        <v>29770</v>
      </c>
    </row>
    <row r="4288" spans="1:5" x14ac:dyDescent="0.25">
      <c r="A4288" s="246" t="str">
        <f t="shared" si="66"/>
        <v>92925</v>
      </c>
      <c r="B4288" s="362" t="s">
        <v>3102</v>
      </c>
      <c r="C4288" s="362" t="s">
        <v>10852</v>
      </c>
      <c r="D4288" s="362" t="s">
        <v>8471</v>
      </c>
      <c r="E4288" s="363" t="s">
        <v>14148</v>
      </c>
    </row>
    <row r="4289" spans="1:5" x14ac:dyDescent="0.25">
      <c r="A4289" s="246" t="str">
        <f t="shared" si="66"/>
        <v>92926</v>
      </c>
      <c r="B4289" s="362" t="s">
        <v>3103</v>
      </c>
      <c r="C4289" s="362" t="s">
        <v>10853</v>
      </c>
      <c r="D4289" s="362" t="s">
        <v>8471</v>
      </c>
      <c r="E4289" s="363" t="s">
        <v>31778</v>
      </c>
    </row>
    <row r="4290" spans="1:5" x14ac:dyDescent="0.25">
      <c r="A4290" s="246" t="str">
        <f t="shared" si="66"/>
        <v>92927</v>
      </c>
      <c r="B4290" s="362" t="s">
        <v>3104</v>
      </c>
      <c r="C4290" s="362" t="s">
        <v>10854</v>
      </c>
      <c r="D4290" s="362" t="s">
        <v>8471</v>
      </c>
      <c r="E4290" s="363" t="s">
        <v>31778</v>
      </c>
    </row>
    <row r="4291" spans="1:5" x14ac:dyDescent="0.25">
      <c r="A4291" s="246" t="str">
        <f t="shared" ref="A4291:A4354" si="67">B4291</f>
        <v>92928</v>
      </c>
      <c r="B4291" s="362" t="s">
        <v>3105</v>
      </c>
      <c r="C4291" s="362" t="s">
        <v>10855</v>
      </c>
      <c r="D4291" s="362" t="s">
        <v>8471</v>
      </c>
      <c r="E4291" s="363" t="s">
        <v>21351</v>
      </c>
    </row>
    <row r="4292" spans="1:5" x14ac:dyDescent="0.25">
      <c r="A4292" s="246" t="str">
        <f t="shared" si="67"/>
        <v>92929</v>
      </c>
      <c r="B4292" s="362" t="s">
        <v>3106</v>
      </c>
      <c r="C4292" s="362" t="s">
        <v>10856</v>
      </c>
      <c r="D4292" s="362" t="s">
        <v>8471</v>
      </c>
      <c r="E4292" s="363" t="s">
        <v>21351</v>
      </c>
    </row>
    <row r="4293" spans="1:5" x14ac:dyDescent="0.25">
      <c r="A4293" s="246" t="str">
        <f t="shared" si="67"/>
        <v>92930</v>
      </c>
      <c r="B4293" s="362" t="s">
        <v>3107</v>
      </c>
      <c r="C4293" s="362" t="s">
        <v>10857</v>
      </c>
      <c r="D4293" s="362" t="s">
        <v>8471</v>
      </c>
      <c r="E4293" s="363" t="s">
        <v>21351</v>
      </c>
    </row>
    <row r="4294" spans="1:5" x14ac:dyDescent="0.25">
      <c r="A4294" s="246" t="str">
        <f t="shared" si="67"/>
        <v>92931</v>
      </c>
      <c r="B4294" s="362" t="s">
        <v>3108</v>
      </c>
      <c r="C4294" s="362" t="s">
        <v>10858</v>
      </c>
      <c r="D4294" s="362" t="s">
        <v>8471</v>
      </c>
      <c r="E4294" s="363" t="s">
        <v>16069</v>
      </c>
    </row>
    <row r="4295" spans="1:5" x14ac:dyDescent="0.25">
      <c r="A4295" s="246" t="str">
        <f t="shared" si="67"/>
        <v>92932</v>
      </c>
      <c r="B4295" s="362" t="s">
        <v>3109</v>
      </c>
      <c r="C4295" s="362" t="s">
        <v>10859</v>
      </c>
      <c r="D4295" s="362" t="s">
        <v>8471</v>
      </c>
      <c r="E4295" s="363" t="s">
        <v>16069</v>
      </c>
    </row>
    <row r="4296" spans="1:5" x14ac:dyDescent="0.25">
      <c r="A4296" s="246" t="str">
        <f t="shared" si="67"/>
        <v>92933</v>
      </c>
      <c r="B4296" s="362" t="s">
        <v>3110</v>
      </c>
      <c r="C4296" s="362" t="s">
        <v>10860</v>
      </c>
      <c r="D4296" s="362" t="s">
        <v>8471</v>
      </c>
      <c r="E4296" s="363" t="s">
        <v>16069</v>
      </c>
    </row>
    <row r="4297" spans="1:5" x14ac:dyDescent="0.25">
      <c r="A4297" s="246" t="str">
        <f t="shared" si="67"/>
        <v>92934</v>
      </c>
      <c r="B4297" s="362" t="s">
        <v>3111</v>
      </c>
      <c r="C4297" s="362" t="s">
        <v>10861</v>
      </c>
      <c r="D4297" s="362" t="s">
        <v>8471</v>
      </c>
      <c r="E4297" s="363" t="s">
        <v>31779</v>
      </c>
    </row>
    <row r="4298" spans="1:5" x14ac:dyDescent="0.25">
      <c r="A4298" s="246" t="str">
        <f t="shared" si="67"/>
        <v>92935</v>
      </c>
      <c r="B4298" s="362" t="s">
        <v>3112</v>
      </c>
      <c r="C4298" s="362" t="s">
        <v>10862</v>
      </c>
      <c r="D4298" s="362" t="s">
        <v>8471</v>
      </c>
      <c r="E4298" s="363" t="s">
        <v>31779</v>
      </c>
    </row>
    <row r="4299" spans="1:5" x14ac:dyDescent="0.25">
      <c r="A4299" s="246" t="str">
        <f t="shared" si="67"/>
        <v>92936</v>
      </c>
      <c r="B4299" s="362" t="s">
        <v>3113</v>
      </c>
      <c r="C4299" s="362" t="s">
        <v>10863</v>
      </c>
      <c r="D4299" s="362" t="s">
        <v>8471</v>
      </c>
      <c r="E4299" s="363" t="s">
        <v>31780</v>
      </c>
    </row>
    <row r="4300" spans="1:5" x14ac:dyDescent="0.25">
      <c r="A4300" s="246" t="str">
        <f t="shared" si="67"/>
        <v>92937</v>
      </c>
      <c r="B4300" s="362" t="s">
        <v>3114</v>
      </c>
      <c r="C4300" s="362" t="s">
        <v>10864</v>
      </c>
      <c r="D4300" s="362" t="s">
        <v>8471</v>
      </c>
      <c r="E4300" s="363" t="s">
        <v>31780</v>
      </c>
    </row>
    <row r="4301" spans="1:5" x14ac:dyDescent="0.25">
      <c r="A4301" s="246" t="str">
        <f t="shared" si="67"/>
        <v>92938</v>
      </c>
      <c r="B4301" s="362" t="s">
        <v>3115</v>
      </c>
      <c r="C4301" s="362" t="s">
        <v>10865</v>
      </c>
      <c r="D4301" s="362" t="s">
        <v>8471</v>
      </c>
      <c r="E4301" s="363" t="s">
        <v>15659</v>
      </c>
    </row>
    <row r="4302" spans="1:5" x14ac:dyDescent="0.25">
      <c r="A4302" s="246" t="str">
        <f t="shared" si="67"/>
        <v>92939</v>
      </c>
      <c r="B4302" s="362" t="s">
        <v>3116</v>
      </c>
      <c r="C4302" s="362" t="s">
        <v>10866</v>
      </c>
      <c r="D4302" s="362" t="s">
        <v>8471</v>
      </c>
      <c r="E4302" s="363" t="s">
        <v>18411</v>
      </c>
    </row>
    <row r="4303" spans="1:5" x14ac:dyDescent="0.25">
      <c r="A4303" s="246" t="str">
        <f t="shared" si="67"/>
        <v>92940</v>
      </c>
      <c r="B4303" s="362" t="s">
        <v>3117</v>
      </c>
      <c r="C4303" s="362" t="s">
        <v>10867</v>
      </c>
      <c r="D4303" s="362" t="s">
        <v>8471</v>
      </c>
      <c r="E4303" s="363" t="s">
        <v>15523</v>
      </c>
    </row>
    <row r="4304" spans="1:5" x14ac:dyDescent="0.25">
      <c r="A4304" s="246" t="str">
        <f t="shared" si="67"/>
        <v>92941</v>
      </c>
      <c r="B4304" s="362" t="s">
        <v>3118</v>
      </c>
      <c r="C4304" s="362" t="s">
        <v>10868</v>
      </c>
      <c r="D4304" s="362" t="s">
        <v>8471</v>
      </c>
      <c r="E4304" s="363" t="s">
        <v>20728</v>
      </c>
    </row>
    <row r="4305" spans="1:5" x14ac:dyDescent="0.25">
      <c r="A4305" s="246" t="str">
        <f t="shared" si="67"/>
        <v>92942</v>
      </c>
      <c r="B4305" s="362" t="s">
        <v>3119</v>
      </c>
      <c r="C4305" s="362" t="s">
        <v>10869</v>
      </c>
      <c r="D4305" s="362" t="s">
        <v>8471</v>
      </c>
      <c r="E4305" s="363" t="s">
        <v>20728</v>
      </c>
    </row>
    <row r="4306" spans="1:5" x14ac:dyDescent="0.25">
      <c r="A4306" s="246" t="str">
        <f t="shared" si="67"/>
        <v>92943</v>
      </c>
      <c r="B4306" s="362" t="s">
        <v>3120</v>
      </c>
      <c r="C4306" s="362" t="s">
        <v>10870</v>
      </c>
      <c r="D4306" s="362" t="s">
        <v>8471</v>
      </c>
      <c r="E4306" s="363" t="s">
        <v>19957</v>
      </c>
    </row>
    <row r="4307" spans="1:5" x14ac:dyDescent="0.25">
      <c r="A4307" s="246" t="str">
        <f t="shared" si="67"/>
        <v>92944</v>
      </c>
      <c r="B4307" s="362" t="s">
        <v>3121</v>
      </c>
      <c r="C4307" s="362" t="s">
        <v>10871</v>
      </c>
      <c r="D4307" s="362" t="s">
        <v>8471</v>
      </c>
      <c r="E4307" s="363" t="s">
        <v>19957</v>
      </c>
    </row>
    <row r="4308" spans="1:5" x14ac:dyDescent="0.25">
      <c r="A4308" s="246" t="str">
        <f t="shared" si="67"/>
        <v>92945</v>
      </c>
      <c r="B4308" s="362" t="s">
        <v>3122</v>
      </c>
      <c r="C4308" s="362" t="s">
        <v>10872</v>
      </c>
      <c r="D4308" s="362" t="s">
        <v>8471</v>
      </c>
      <c r="E4308" s="363" t="s">
        <v>19957</v>
      </c>
    </row>
    <row r="4309" spans="1:5" x14ac:dyDescent="0.25">
      <c r="A4309" s="246" t="str">
        <f t="shared" si="67"/>
        <v>92946</v>
      </c>
      <c r="B4309" s="362" t="s">
        <v>3123</v>
      </c>
      <c r="C4309" s="362" t="s">
        <v>10873</v>
      </c>
      <c r="D4309" s="362" t="s">
        <v>8471</v>
      </c>
      <c r="E4309" s="363" t="s">
        <v>15939</v>
      </c>
    </row>
    <row r="4310" spans="1:5" x14ac:dyDescent="0.25">
      <c r="A4310" s="246" t="str">
        <f t="shared" si="67"/>
        <v>92947</v>
      </c>
      <c r="B4310" s="362" t="s">
        <v>3124</v>
      </c>
      <c r="C4310" s="362" t="s">
        <v>10874</v>
      </c>
      <c r="D4310" s="362" t="s">
        <v>8471</v>
      </c>
      <c r="E4310" s="363" t="s">
        <v>15939</v>
      </c>
    </row>
    <row r="4311" spans="1:5" x14ac:dyDescent="0.25">
      <c r="A4311" s="246" t="str">
        <f t="shared" si="67"/>
        <v>92948</v>
      </c>
      <c r="B4311" s="362" t="s">
        <v>3125</v>
      </c>
      <c r="C4311" s="362" t="s">
        <v>10875</v>
      </c>
      <c r="D4311" s="362" t="s">
        <v>8471</v>
      </c>
      <c r="E4311" s="363" t="s">
        <v>15939</v>
      </c>
    </row>
    <row r="4312" spans="1:5" x14ac:dyDescent="0.25">
      <c r="A4312" s="246" t="str">
        <f t="shared" si="67"/>
        <v>92949</v>
      </c>
      <c r="B4312" s="362" t="s">
        <v>3126</v>
      </c>
      <c r="C4312" s="362" t="s">
        <v>10876</v>
      </c>
      <c r="D4312" s="362" t="s">
        <v>8471</v>
      </c>
      <c r="E4312" s="363" t="s">
        <v>31781</v>
      </c>
    </row>
    <row r="4313" spans="1:5" x14ac:dyDescent="0.25">
      <c r="A4313" s="246" t="str">
        <f t="shared" si="67"/>
        <v>92950</v>
      </c>
      <c r="B4313" s="362" t="s">
        <v>3127</v>
      </c>
      <c r="C4313" s="362" t="s">
        <v>10877</v>
      </c>
      <c r="D4313" s="362" t="s">
        <v>8471</v>
      </c>
      <c r="E4313" s="363" t="s">
        <v>31781</v>
      </c>
    </row>
    <row r="4314" spans="1:5" x14ac:dyDescent="0.25">
      <c r="A4314" s="246" t="str">
        <f t="shared" si="67"/>
        <v>92951</v>
      </c>
      <c r="B4314" s="362" t="s">
        <v>3128</v>
      </c>
      <c r="C4314" s="362" t="s">
        <v>10878</v>
      </c>
      <c r="D4314" s="362" t="s">
        <v>8471</v>
      </c>
      <c r="E4314" s="363" t="s">
        <v>31782</v>
      </c>
    </row>
    <row r="4315" spans="1:5" x14ac:dyDescent="0.25">
      <c r="A4315" s="246" t="str">
        <f t="shared" si="67"/>
        <v>92952</v>
      </c>
      <c r="B4315" s="362" t="s">
        <v>3129</v>
      </c>
      <c r="C4315" s="362" t="s">
        <v>10879</v>
      </c>
      <c r="D4315" s="362" t="s">
        <v>8471</v>
      </c>
      <c r="E4315" s="363" t="s">
        <v>31782</v>
      </c>
    </row>
    <row r="4316" spans="1:5" x14ac:dyDescent="0.25">
      <c r="A4316" s="246" t="str">
        <f t="shared" si="67"/>
        <v>92953</v>
      </c>
      <c r="B4316" s="362" t="s">
        <v>3130</v>
      </c>
      <c r="C4316" s="362" t="s">
        <v>10880</v>
      </c>
      <c r="D4316" s="362" t="s">
        <v>8471</v>
      </c>
      <c r="E4316" s="363" t="s">
        <v>23759</v>
      </c>
    </row>
    <row r="4317" spans="1:5" x14ac:dyDescent="0.25">
      <c r="A4317" s="246" t="str">
        <f t="shared" si="67"/>
        <v>93050</v>
      </c>
      <c r="B4317" s="362" t="s">
        <v>3171</v>
      </c>
      <c r="C4317" s="362" t="s">
        <v>17783</v>
      </c>
      <c r="D4317" s="362" t="s">
        <v>8471</v>
      </c>
      <c r="E4317" s="363" t="s">
        <v>7851</v>
      </c>
    </row>
    <row r="4318" spans="1:5" x14ac:dyDescent="0.25">
      <c r="A4318" s="246" t="str">
        <f t="shared" si="67"/>
        <v>93052</v>
      </c>
      <c r="B4318" s="362" t="s">
        <v>3172</v>
      </c>
      <c r="C4318" s="362" t="s">
        <v>17784</v>
      </c>
      <c r="D4318" s="362" t="s">
        <v>8471</v>
      </c>
      <c r="E4318" s="363" t="s">
        <v>31783</v>
      </c>
    </row>
    <row r="4319" spans="1:5" x14ac:dyDescent="0.25">
      <c r="A4319" s="246" t="str">
        <f t="shared" si="67"/>
        <v>93054</v>
      </c>
      <c r="B4319" s="362" t="s">
        <v>3173</v>
      </c>
      <c r="C4319" s="362" t="s">
        <v>17785</v>
      </c>
      <c r="D4319" s="362" t="s">
        <v>8471</v>
      </c>
      <c r="E4319" s="363" t="s">
        <v>16223</v>
      </c>
    </row>
    <row r="4320" spans="1:5" x14ac:dyDescent="0.25">
      <c r="A4320" s="246" t="str">
        <f t="shared" si="67"/>
        <v>93055</v>
      </c>
      <c r="B4320" s="362" t="s">
        <v>3174</v>
      </c>
      <c r="C4320" s="362" t="s">
        <v>17786</v>
      </c>
      <c r="D4320" s="362" t="s">
        <v>8471</v>
      </c>
      <c r="E4320" s="363" t="s">
        <v>27651</v>
      </c>
    </row>
    <row r="4321" spans="1:5" x14ac:dyDescent="0.25">
      <c r="A4321" s="246" t="str">
        <f t="shared" si="67"/>
        <v>93056</v>
      </c>
      <c r="B4321" s="362" t="s">
        <v>3175</v>
      </c>
      <c r="C4321" s="362" t="s">
        <v>17787</v>
      </c>
      <c r="D4321" s="362" t="s">
        <v>8471</v>
      </c>
      <c r="E4321" s="363" t="s">
        <v>15636</v>
      </c>
    </row>
    <row r="4322" spans="1:5" x14ac:dyDescent="0.25">
      <c r="A4322" s="246" t="str">
        <f t="shared" si="67"/>
        <v>93057</v>
      </c>
      <c r="B4322" s="362" t="s">
        <v>3176</v>
      </c>
      <c r="C4322" s="362" t="s">
        <v>17788</v>
      </c>
      <c r="D4322" s="362" t="s">
        <v>8471</v>
      </c>
      <c r="E4322" s="363" t="s">
        <v>15102</v>
      </c>
    </row>
    <row r="4323" spans="1:5" x14ac:dyDescent="0.25">
      <c r="A4323" s="246" t="str">
        <f t="shared" si="67"/>
        <v>93058</v>
      </c>
      <c r="B4323" s="362" t="s">
        <v>3177</v>
      </c>
      <c r="C4323" s="362" t="s">
        <v>17789</v>
      </c>
      <c r="D4323" s="362" t="s">
        <v>8471</v>
      </c>
      <c r="E4323" s="363" t="s">
        <v>31784</v>
      </c>
    </row>
    <row r="4324" spans="1:5" x14ac:dyDescent="0.25">
      <c r="A4324" s="246" t="str">
        <f t="shared" si="67"/>
        <v>93059</v>
      </c>
      <c r="B4324" s="362" t="s">
        <v>3178</v>
      </c>
      <c r="C4324" s="362" t="s">
        <v>17790</v>
      </c>
      <c r="D4324" s="362" t="s">
        <v>8471</v>
      </c>
      <c r="E4324" s="363" t="s">
        <v>18509</v>
      </c>
    </row>
    <row r="4325" spans="1:5" x14ac:dyDescent="0.25">
      <c r="A4325" s="246" t="str">
        <f t="shared" si="67"/>
        <v>93060</v>
      </c>
      <c r="B4325" s="362" t="s">
        <v>3179</v>
      </c>
      <c r="C4325" s="362" t="s">
        <v>17791</v>
      </c>
      <c r="D4325" s="362" t="s">
        <v>8471</v>
      </c>
      <c r="E4325" s="363" t="s">
        <v>30130</v>
      </c>
    </row>
    <row r="4326" spans="1:5" x14ac:dyDescent="0.25">
      <c r="A4326" s="246" t="str">
        <f t="shared" si="67"/>
        <v>93061</v>
      </c>
      <c r="B4326" s="362" t="s">
        <v>3180</v>
      </c>
      <c r="C4326" s="362" t="s">
        <v>17792</v>
      </c>
      <c r="D4326" s="362" t="s">
        <v>8471</v>
      </c>
      <c r="E4326" s="363" t="s">
        <v>16104</v>
      </c>
    </row>
    <row r="4327" spans="1:5" x14ac:dyDescent="0.25">
      <c r="A4327" s="246" t="str">
        <f t="shared" si="67"/>
        <v>93062</v>
      </c>
      <c r="B4327" s="362" t="s">
        <v>3181</v>
      </c>
      <c r="C4327" s="362" t="s">
        <v>17793</v>
      </c>
      <c r="D4327" s="362" t="s">
        <v>8471</v>
      </c>
      <c r="E4327" s="363" t="s">
        <v>16694</v>
      </c>
    </row>
    <row r="4328" spans="1:5" x14ac:dyDescent="0.25">
      <c r="A4328" s="246" t="str">
        <f t="shared" si="67"/>
        <v>93063</v>
      </c>
      <c r="B4328" s="362" t="s">
        <v>3182</v>
      </c>
      <c r="C4328" s="362" t="s">
        <v>17794</v>
      </c>
      <c r="D4328" s="362" t="s">
        <v>8471</v>
      </c>
      <c r="E4328" s="363" t="s">
        <v>31299</v>
      </c>
    </row>
    <row r="4329" spans="1:5" x14ac:dyDescent="0.25">
      <c r="A4329" s="246" t="str">
        <f t="shared" si="67"/>
        <v>93064</v>
      </c>
      <c r="B4329" s="362" t="s">
        <v>3183</v>
      </c>
      <c r="C4329" s="362" t="s">
        <v>17795</v>
      </c>
      <c r="D4329" s="362" t="s">
        <v>8471</v>
      </c>
      <c r="E4329" s="363" t="s">
        <v>31785</v>
      </c>
    </row>
    <row r="4330" spans="1:5" x14ac:dyDescent="0.25">
      <c r="A4330" s="246" t="str">
        <f t="shared" si="67"/>
        <v>93065</v>
      </c>
      <c r="B4330" s="362" t="s">
        <v>3184</v>
      </c>
      <c r="C4330" s="362" t="s">
        <v>17796</v>
      </c>
      <c r="D4330" s="362" t="s">
        <v>8471</v>
      </c>
      <c r="E4330" s="363" t="s">
        <v>31786</v>
      </c>
    </row>
    <row r="4331" spans="1:5" x14ac:dyDescent="0.25">
      <c r="A4331" s="246" t="str">
        <f t="shared" si="67"/>
        <v>93066</v>
      </c>
      <c r="B4331" s="362" t="s">
        <v>3185</v>
      </c>
      <c r="C4331" s="362" t="s">
        <v>17797</v>
      </c>
      <c r="D4331" s="362" t="s">
        <v>8471</v>
      </c>
      <c r="E4331" s="363" t="s">
        <v>31787</v>
      </c>
    </row>
    <row r="4332" spans="1:5" x14ac:dyDescent="0.25">
      <c r="A4332" s="246" t="str">
        <f t="shared" si="67"/>
        <v>93067</v>
      </c>
      <c r="B4332" s="362" t="s">
        <v>3186</v>
      </c>
      <c r="C4332" s="362" t="s">
        <v>17798</v>
      </c>
      <c r="D4332" s="362" t="s">
        <v>8471</v>
      </c>
      <c r="E4332" s="363" t="s">
        <v>31788</v>
      </c>
    </row>
    <row r="4333" spans="1:5" x14ac:dyDescent="0.25">
      <c r="A4333" s="246" t="str">
        <f t="shared" si="67"/>
        <v>93068</v>
      </c>
      <c r="B4333" s="362" t="s">
        <v>3187</v>
      </c>
      <c r="C4333" s="362" t="s">
        <v>17800</v>
      </c>
      <c r="D4333" s="362" t="s">
        <v>8471</v>
      </c>
      <c r="E4333" s="363" t="s">
        <v>31789</v>
      </c>
    </row>
    <row r="4334" spans="1:5" x14ac:dyDescent="0.25">
      <c r="A4334" s="246" t="str">
        <f t="shared" si="67"/>
        <v>93069</v>
      </c>
      <c r="B4334" s="362" t="s">
        <v>3188</v>
      </c>
      <c r="C4334" s="362" t="s">
        <v>17802</v>
      </c>
      <c r="D4334" s="362" t="s">
        <v>8471</v>
      </c>
      <c r="E4334" s="363" t="s">
        <v>31790</v>
      </c>
    </row>
    <row r="4335" spans="1:5" x14ac:dyDescent="0.25">
      <c r="A4335" s="246" t="str">
        <f t="shared" si="67"/>
        <v>93070</v>
      </c>
      <c r="B4335" s="362" t="s">
        <v>3189</v>
      </c>
      <c r="C4335" s="362" t="s">
        <v>17803</v>
      </c>
      <c r="D4335" s="362" t="s">
        <v>8471</v>
      </c>
      <c r="E4335" s="363" t="s">
        <v>31699</v>
      </c>
    </row>
    <row r="4336" spans="1:5" x14ac:dyDescent="0.25">
      <c r="A4336" s="246" t="str">
        <f t="shared" si="67"/>
        <v>93071</v>
      </c>
      <c r="B4336" s="362" t="s">
        <v>3190</v>
      </c>
      <c r="C4336" s="362" t="s">
        <v>17804</v>
      </c>
      <c r="D4336" s="362" t="s">
        <v>8471</v>
      </c>
      <c r="E4336" s="363" t="s">
        <v>31791</v>
      </c>
    </row>
    <row r="4337" spans="1:5" x14ac:dyDescent="0.25">
      <c r="A4337" s="246" t="str">
        <f t="shared" si="67"/>
        <v>93072</v>
      </c>
      <c r="B4337" s="362" t="s">
        <v>3191</v>
      </c>
      <c r="C4337" s="362" t="s">
        <v>17805</v>
      </c>
      <c r="D4337" s="362" t="s">
        <v>8471</v>
      </c>
      <c r="E4337" s="363" t="s">
        <v>31792</v>
      </c>
    </row>
    <row r="4338" spans="1:5" x14ac:dyDescent="0.25">
      <c r="A4338" s="246" t="str">
        <f t="shared" si="67"/>
        <v>93074</v>
      </c>
      <c r="B4338" s="362" t="s">
        <v>3192</v>
      </c>
      <c r="C4338" s="362" t="s">
        <v>17806</v>
      </c>
      <c r="D4338" s="362" t="s">
        <v>8471</v>
      </c>
      <c r="E4338" s="363" t="s">
        <v>11408</v>
      </c>
    </row>
    <row r="4339" spans="1:5" x14ac:dyDescent="0.25">
      <c r="A4339" s="246" t="str">
        <f t="shared" si="67"/>
        <v>93075</v>
      </c>
      <c r="B4339" s="362" t="s">
        <v>3193</v>
      </c>
      <c r="C4339" s="362" t="s">
        <v>17807</v>
      </c>
      <c r="D4339" s="362" t="s">
        <v>8471</v>
      </c>
      <c r="E4339" s="363" t="s">
        <v>16218</v>
      </c>
    </row>
    <row r="4340" spans="1:5" x14ac:dyDescent="0.25">
      <c r="A4340" s="246" t="str">
        <f t="shared" si="67"/>
        <v>93076</v>
      </c>
      <c r="B4340" s="362" t="s">
        <v>3194</v>
      </c>
      <c r="C4340" s="362" t="s">
        <v>17808</v>
      </c>
      <c r="D4340" s="362" t="s">
        <v>8471</v>
      </c>
      <c r="E4340" s="363" t="s">
        <v>16448</v>
      </c>
    </row>
    <row r="4341" spans="1:5" x14ac:dyDescent="0.25">
      <c r="A4341" s="246" t="str">
        <f t="shared" si="67"/>
        <v>93077</v>
      </c>
      <c r="B4341" s="362" t="s">
        <v>3195</v>
      </c>
      <c r="C4341" s="362" t="s">
        <v>17809</v>
      </c>
      <c r="D4341" s="362" t="s">
        <v>8471</v>
      </c>
      <c r="E4341" s="363" t="s">
        <v>21534</v>
      </c>
    </row>
    <row r="4342" spans="1:5" x14ac:dyDescent="0.25">
      <c r="A4342" s="246" t="str">
        <f t="shared" si="67"/>
        <v>93078</v>
      </c>
      <c r="B4342" s="362" t="s">
        <v>3196</v>
      </c>
      <c r="C4342" s="362" t="s">
        <v>17810</v>
      </c>
      <c r="D4342" s="362" t="s">
        <v>8471</v>
      </c>
      <c r="E4342" s="363" t="s">
        <v>21435</v>
      </c>
    </row>
    <row r="4343" spans="1:5" x14ac:dyDescent="0.25">
      <c r="A4343" s="246" t="str">
        <f t="shared" si="67"/>
        <v>93079</v>
      </c>
      <c r="B4343" s="362" t="s">
        <v>3197</v>
      </c>
      <c r="C4343" s="362" t="s">
        <v>17811</v>
      </c>
      <c r="D4343" s="362" t="s">
        <v>8471</v>
      </c>
      <c r="E4343" s="363" t="s">
        <v>21166</v>
      </c>
    </row>
    <row r="4344" spans="1:5" x14ac:dyDescent="0.25">
      <c r="A4344" s="246" t="str">
        <f t="shared" si="67"/>
        <v>93080</v>
      </c>
      <c r="B4344" s="362" t="s">
        <v>3198</v>
      </c>
      <c r="C4344" s="362" t="s">
        <v>17813</v>
      </c>
      <c r="D4344" s="362" t="s">
        <v>8471</v>
      </c>
      <c r="E4344" s="363" t="s">
        <v>7970</v>
      </c>
    </row>
    <row r="4345" spans="1:5" x14ac:dyDescent="0.25">
      <c r="A4345" s="246" t="str">
        <f t="shared" si="67"/>
        <v>93081</v>
      </c>
      <c r="B4345" s="362" t="s">
        <v>3199</v>
      </c>
      <c r="C4345" s="362" t="s">
        <v>17814</v>
      </c>
      <c r="D4345" s="362" t="s">
        <v>8471</v>
      </c>
      <c r="E4345" s="363" t="s">
        <v>29904</v>
      </c>
    </row>
    <row r="4346" spans="1:5" x14ac:dyDescent="0.25">
      <c r="A4346" s="246" t="str">
        <f t="shared" si="67"/>
        <v>93082</v>
      </c>
      <c r="B4346" s="362" t="s">
        <v>3200</v>
      </c>
      <c r="C4346" s="362" t="s">
        <v>17815</v>
      </c>
      <c r="D4346" s="362" t="s">
        <v>8471</v>
      </c>
      <c r="E4346" s="363" t="s">
        <v>14935</v>
      </c>
    </row>
    <row r="4347" spans="1:5" x14ac:dyDescent="0.25">
      <c r="A4347" s="246" t="str">
        <f t="shared" si="67"/>
        <v>93083</v>
      </c>
      <c r="B4347" s="362" t="s">
        <v>3201</v>
      </c>
      <c r="C4347" s="362" t="s">
        <v>17816</v>
      </c>
      <c r="D4347" s="362" t="s">
        <v>8471</v>
      </c>
      <c r="E4347" s="363" t="s">
        <v>31793</v>
      </c>
    </row>
    <row r="4348" spans="1:5" x14ac:dyDescent="0.25">
      <c r="A4348" s="246" t="str">
        <f t="shared" si="67"/>
        <v>93084</v>
      </c>
      <c r="B4348" s="362" t="s">
        <v>3202</v>
      </c>
      <c r="C4348" s="362" t="s">
        <v>17817</v>
      </c>
      <c r="D4348" s="362" t="s">
        <v>8471</v>
      </c>
      <c r="E4348" s="363" t="s">
        <v>12615</v>
      </c>
    </row>
    <row r="4349" spans="1:5" x14ac:dyDescent="0.25">
      <c r="A4349" s="246" t="str">
        <f t="shared" si="67"/>
        <v>93085</v>
      </c>
      <c r="B4349" s="362" t="s">
        <v>3203</v>
      </c>
      <c r="C4349" s="362" t="s">
        <v>17818</v>
      </c>
      <c r="D4349" s="362" t="s">
        <v>8471</v>
      </c>
      <c r="E4349" s="363" t="s">
        <v>12649</v>
      </c>
    </row>
    <row r="4350" spans="1:5" x14ac:dyDescent="0.25">
      <c r="A4350" s="246" t="str">
        <f t="shared" si="67"/>
        <v>93086</v>
      </c>
      <c r="B4350" s="362" t="s">
        <v>3204</v>
      </c>
      <c r="C4350" s="362" t="s">
        <v>17819</v>
      </c>
      <c r="D4350" s="362" t="s">
        <v>8471</v>
      </c>
      <c r="E4350" s="363" t="s">
        <v>31794</v>
      </c>
    </row>
    <row r="4351" spans="1:5" x14ac:dyDescent="0.25">
      <c r="A4351" s="246" t="str">
        <f t="shared" si="67"/>
        <v>93087</v>
      </c>
      <c r="B4351" s="362" t="s">
        <v>3205</v>
      </c>
      <c r="C4351" s="362" t="s">
        <v>17820</v>
      </c>
      <c r="D4351" s="362" t="s">
        <v>8471</v>
      </c>
      <c r="E4351" s="363" t="s">
        <v>15062</v>
      </c>
    </row>
    <row r="4352" spans="1:5" x14ac:dyDescent="0.25">
      <c r="A4352" s="246" t="str">
        <f t="shared" si="67"/>
        <v>93088</v>
      </c>
      <c r="B4352" s="362" t="s">
        <v>3206</v>
      </c>
      <c r="C4352" s="362" t="s">
        <v>17821</v>
      </c>
      <c r="D4352" s="362" t="s">
        <v>8471</v>
      </c>
      <c r="E4352" s="363" t="s">
        <v>21494</v>
      </c>
    </row>
    <row r="4353" spans="1:5" x14ac:dyDescent="0.25">
      <c r="A4353" s="246" t="str">
        <f t="shared" si="67"/>
        <v>93089</v>
      </c>
      <c r="B4353" s="362" t="s">
        <v>3207</v>
      </c>
      <c r="C4353" s="362" t="s">
        <v>17822</v>
      </c>
      <c r="D4353" s="362" t="s">
        <v>8471</v>
      </c>
      <c r="E4353" s="363" t="s">
        <v>31795</v>
      </c>
    </row>
    <row r="4354" spans="1:5" x14ac:dyDescent="0.25">
      <c r="A4354" s="246" t="str">
        <f t="shared" si="67"/>
        <v>93090</v>
      </c>
      <c r="B4354" s="362" t="s">
        <v>3208</v>
      </c>
      <c r="C4354" s="362" t="s">
        <v>17824</v>
      </c>
      <c r="D4354" s="362" t="s">
        <v>8471</v>
      </c>
      <c r="E4354" s="363" t="s">
        <v>15701</v>
      </c>
    </row>
    <row r="4355" spans="1:5" x14ac:dyDescent="0.25">
      <c r="A4355" s="246" t="str">
        <f t="shared" ref="A4355:A4418" si="68">B4355</f>
        <v>93091</v>
      </c>
      <c r="B4355" s="362" t="s">
        <v>3209</v>
      </c>
      <c r="C4355" s="362" t="s">
        <v>17825</v>
      </c>
      <c r="D4355" s="362" t="s">
        <v>8471</v>
      </c>
      <c r="E4355" s="363" t="s">
        <v>7956</v>
      </c>
    </row>
    <row r="4356" spans="1:5" x14ac:dyDescent="0.25">
      <c r="A4356" s="246" t="str">
        <f t="shared" si="68"/>
        <v>93092</v>
      </c>
      <c r="B4356" s="362" t="s">
        <v>3210</v>
      </c>
      <c r="C4356" s="362" t="s">
        <v>17826</v>
      </c>
      <c r="D4356" s="362" t="s">
        <v>8471</v>
      </c>
      <c r="E4356" s="363" t="s">
        <v>31796</v>
      </c>
    </row>
    <row r="4357" spans="1:5" x14ac:dyDescent="0.25">
      <c r="A4357" s="246" t="str">
        <f t="shared" si="68"/>
        <v>93093</v>
      </c>
      <c r="B4357" s="362" t="s">
        <v>3211</v>
      </c>
      <c r="C4357" s="362" t="s">
        <v>17827</v>
      </c>
      <c r="D4357" s="362" t="s">
        <v>8471</v>
      </c>
      <c r="E4357" s="363" t="s">
        <v>23596</v>
      </c>
    </row>
    <row r="4358" spans="1:5" x14ac:dyDescent="0.25">
      <c r="A4358" s="246" t="str">
        <f t="shared" si="68"/>
        <v>93094</v>
      </c>
      <c r="B4358" s="362" t="s">
        <v>3212</v>
      </c>
      <c r="C4358" s="362" t="s">
        <v>17828</v>
      </c>
      <c r="D4358" s="362" t="s">
        <v>8471</v>
      </c>
      <c r="E4358" s="363" t="s">
        <v>19925</v>
      </c>
    </row>
    <row r="4359" spans="1:5" x14ac:dyDescent="0.25">
      <c r="A4359" s="246" t="str">
        <f t="shared" si="68"/>
        <v>93097</v>
      </c>
      <c r="B4359" s="362" t="s">
        <v>3213</v>
      </c>
      <c r="C4359" s="362" t="s">
        <v>17829</v>
      </c>
      <c r="D4359" s="362" t="s">
        <v>8471</v>
      </c>
      <c r="E4359" s="363" t="s">
        <v>8115</v>
      </c>
    </row>
    <row r="4360" spans="1:5" x14ac:dyDescent="0.25">
      <c r="A4360" s="246" t="str">
        <f t="shared" si="68"/>
        <v>93098</v>
      </c>
      <c r="B4360" s="362" t="s">
        <v>3214</v>
      </c>
      <c r="C4360" s="362" t="s">
        <v>17830</v>
      </c>
      <c r="D4360" s="362" t="s">
        <v>8471</v>
      </c>
      <c r="E4360" s="363" t="s">
        <v>12237</v>
      </c>
    </row>
    <row r="4361" spans="1:5" x14ac:dyDescent="0.25">
      <c r="A4361" s="246" t="str">
        <f t="shared" si="68"/>
        <v>93099</v>
      </c>
      <c r="B4361" s="362" t="s">
        <v>3215</v>
      </c>
      <c r="C4361" s="362" t="s">
        <v>17831</v>
      </c>
      <c r="D4361" s="362" t="s">
        <v>8471</v>
      </c>
      <c r="E4361" s="363" t="s">
        <v>8319</v>
      </c>
    </row>
    <row r="4362" spans="1:5" x14ac:dyDescent="0.25">
      <c r="A4362" s="246" t="str">
        <f t="shared" si="68"/>
        <v>93100</v>
      </c>
      <c r="B4362" s="362" t="s">
        <v>3216</v>
      </c>
      <c r="C4362" s="362" t="s">
        <v>17832</v>
      </c>
      <c r="D4362" s="362" t="s">
        <v>8471</v>
      </c>
      <c r="E4362" s="363" t="s">
        <v>16434</v>
      </c>
    </row>
    <row r="4363" spans="1:5" x14ac:dyDescent="0.25">
      <c r="A4363" s="246" t="str">
        <f t="shared" si="68"/>
        <v>93101</v>
      </c>
      <c r="B4363" s="362" t="s">
        <v>3217</v>
      </c>
      <c r="C4363" s="362" t="s">
        <v>17833</v>
      </c>
      <c r="D4363" s="362" t="s">
        <v>8471</v>
      </c>
      <c r="E4363" s="363" t="s">
        <v>31257</v>
      </c>
    </row>
    <row r="4364" spans="1:5" x14ac:dyDescent="0.25">
      <c r="A4364" s="246" t="str">
        <f t="shared" si="68"/>
        <v>93102</v>
      </c>
      <c r="B4364" s="362" t="s">
        <v>3218</v>
      </c>
      <c r="C4364" s="362" t="s">
        <v>17834</v>
      </c>
      <c r="D4364" s="362" t="s">
        <v>8471</v>
      </c>
      <c r="E4364" s="363" t="s">
        <v>14338</v>
      </c>
    </row>
    <row r="4365" spans="1:5" x14ac:dyDescent="0.25">
      <c r="A4365" s="246" t="str">
        <f t="shared" si="68"/>
        <v>93103</v>
      </c>
      <c r="B4365" s="362" t="s">
        <v>3219</v>
      </c>
      <c r="C4365" s="362" t="s">
        <v>17835</v>
      </c>
      <c r="D4365" s="362" t="s">
        <v>8471</v>
      </c>
      <c r="E4365" s="363" t="s">
        <v>13350</v>
      </c>
    </row>
    <row r="4366" spans="1:5" x14ac:dyDescent="0.25">
      <c r="A4366" s="246" t="str">
        <f t="shared" si="68"/>
        <v>93104</v>
      </c>
      <c r="B4366" s="362" t="s">
        <v>3220</v>
      </c>
      <c r="C4366" s="362" t="s">
        <v>17836</v>
      </c>
      <c r="D4366" s="362" t="s">
        <v>8471</v>
      </c>
      <c r="E4366" s="363" t="s">
        <v>11191</v>
      </c>
    </row>
    <row r="4367" spans="1:5" x14ac:dyDescent="0.25">
      <c r="A4367" s="246" t="str">
        <f t="shared" si="68"/>
        <v>93105</v>
      </c>
      <c r="B4367" s="362" t="s">
        <v>3221</v>
      </c>
      <c r="C4367" s="362" t="s">
        <v>17837</v>
      </c>
      <c r="D4367" s="362" t="s">
        <v>8471</v>
      </c>
      <c r="E4367" s="363" t="s">
        <v>27691</v>
      </c>
    </row>
    <row r="4368" spans="1:5" x14ac:dyDescent="0.25">
      <c r="A4368" s="246" t="str">
        <f t="shared" si="68"/>
        <v>93106</v>
      </c>
      <c r="B4368" s="362" t="s">
        <v>3222</v>
      </c>
      <c r="C4368" s="362" t="s">
        <v>17838</v>
      </c>
      <c r="D4368" s="362" t="s">
        <v>8471</v>
      </c>
      <c r="E4368" s="363" t="s">
        <v>31797</v>
      </c>
    </row>
    <row r="4369" spans="1:5" x14ac:dyDescent="0.25">
      <c r="A4369" s="246" t="str">
        <f t="shared" si="68"/>
        <v>93107</v>
      </c>
      <c r="B4369" s="362" t="s">
        <v>3223</v>
      </c>
      <c r="C4369" s="362" t="s">
        <v>17839</v>
      </c>
      <c r="D4369" s="362" t="s">
        <v>8471</v>
      </c>
      <c r="E4369" s="363" t="s">
        <v>10726</v>
      </c>
    </row>
    <row r="4370" spans="1:5" x14ac:dyDescent="0.25">
      <c r="A4370" s="246" t="str">
        <f t="shared" si="68"/>
        <v>93108</v>
      </c>
      <c r="B4370" s="362" t="s">
        <v>3224</v>
      </c>
      <c r="C4370" s="362" t="s">
        <v>17840</v>
      </c>
      <c r="D4370" s="362" t="s">
        <v>8471</v>
      </c>
      <c r="E4370" s="363" t="s">
        <v>21149</v>
      </c>
    </row>
    <row r="4371" spans="1:5" x14ac:dyDescent="0.25">
      <c r="A4371" s="246" t="str">
        <f t="shared" si="68"/>
        <v>93109</v>
      </c>
      <c r="B4371" s="362" t="s">
        <v>3225</v>
      </c>
      <c r="C4371" s="362" t="s">
        <v>17841</v>
      </c>
      <c r="D4371" s="362" t="s">
        <v>8471</v>
      </c>
      <c r="E4371" s="363" t="s">
        <v>31798</v>
      </c>
    </row>
    <row r="4372" spans="1:5" x14ac:dyDescent="0.25">
      <c r="A4372" s="246" t="str">
        <f t="shared" si="68"/>
        <v>93110</v>
      </c>
      <c r="B4372" s="362" t="s">
        <v>3226</v>
      </c>
      <c r="C4372" s="362" t="s">
        <v>17842</v>
      </c>
      <c r="D4372" s="362" t="s">
        <v>8471</v>
      </c>
      <c r="E4372" s="363" t="s">
        <v>10711</v>
      </c>
    </row>
    <row r="4373" spans="1:5" x14ac:dyDescent="0.25">
      <c r="A4373" s="246" t="str">
        <f t="shared" si="68"/>
        <v>93111</v>
      </c>
      <c r="B4373" s="362" t="s">
        <v>3227</v>
      </c>
      <c r="C4373" s="362" t="s">
        <v>17843</v>
      </c>
      <c r="D4373" s="362" t="s">
        <v>8471</v>
      </c>
      <c r="E4373" s="363" t="s">
        <v>19782</v>
      </c>
    </row>
    <row r="4374" spans="1:5" x14ac:dyDescent="0.25">
      <c r="A4374" s="246" t="str">
        <f t="shared" si="68"/>
        <v>93112</v>
      </c>
      <c r="B4374" s="362" t="s">
        <v>3228</v>
      </c>
      <c r="C4374" s="362" t="s">
        <v>17844</v>
      </c>
      <c r="D4374" s="362" t="s">
        <v>8471</v>
      </c>
      <c r="E4374" s="363" t="s">
        <v>15531</v>
      </c>
    </row>
    <row r="4375" spans="1:5" x14ac:dyDescent="0.25">
      <c r="A4375" s="246" t="str">
        <f t="shared" si="68"/>
        <v>93113</v>
      </c>
      <c r="B4375" s="362" t="s">
        <v>3229</v>
      </c>
      <c r="C4375" s="362" t="s">
        <v>17845</v>
      </c>
      <c r="D4375" s="362" t="s">
        <v>8471</v>
      </c>
      <c r="E4375" s="363" t="s">
        <v>20215</v>
      </c>
    </row>
    <row r="4376" spans="1:5" x14ac:dyDescent="0.25">
      <c r="A4376" s="246" t="str">
        <f t="shared" si="68"/>
        <v>93114</v>
      </c>
      <c r="B4376" s="362" t="s">
        <v>3230</v>
      </c>
      <c r="C4376" s="362" t="s">
        <v>17846</v>
      </c>
      <c r="D4376" s="362" t="s">
        <v>8471</v>
      </c>
      <c r="E4376" s="363" t="s">
        <v>13603</v>
      </c>
    </row>
    <row r="4377" spans="1:5" x14ac:dyDescent="0.25">
      <c r="A4377" s="246" t="str">
        <f t="shared" si="68"/>
        <v>93115</v>
      </c>
      <c r="B4377" s="362" t="s">
        <v>3231</v>
      </c>
      <c r="C4377" s="362" t="s">
        <v>17847</v>
      </c>
      <c r="D4377" s="362" t="s">
        <v>8471</v>
      </c>
      <c r="E4377" s="363" t="s">
        <v>31799</v>
      </c>
    </row>
    <row r="4378" spans="1:5" x14ac:dyDescent="0.25">
      <c r="A4378" s="246" t="str">
        <f t="shared" si="68"/>
        <v>93116</v>
      </c>
      <c r="B4378" s="362" t="s">
        <v>3232</v>
      </c>
      <c r="C4378" s="362" t="s">
        <v>17848</v>
      </c>
      <c r="D4378" s="362" t="s">
        <v>8471</v>
      </c>
      <c r="E4378" s="363" t="s">
        <v>31800</v>
      </c>
    </row>
    <row r="4379" spans="1:5" x14ac:dyDescent="0.25">
      <c r="A4379" s="246" t="str">
        <f t="shared" si="68"/>
        <v>93117</v>
      </c>
      <c r="B4379" s="362" t="s">
        <v>3233</v>
      </c>
      <c r="C4379" s="362" t="s">
        <v>17849</v>
      </c>
      <c r="D4379" s="362" t="s">
        <v>8471</v>
      </c>
      <c r="E4379" s="363" t="s">
        <v>31801</v>
      </c>
    </row>
    <row r="4380" spans="1:5" x14ac:dyDescent="0.25">
      <c r="A4380" s="246" t="str">
        <f t="shared" si="68"/>
        <v>93118</v>
      </c>
      <c r="B4380" s="362" t="s">
        <v>3234</v>
      </c>
      <c r="C4380" s="362" t="s">
        <v>17850</v>
      </c>
      <c r="D4380" s="362" t="s">
        <v>8471</v>
      </c>
      <c r="E4380" s="363" t="s">
        <v>31802</v>
      </c>
    </row>
    <row r="4381" spans="1:5" x14ac:dyDescent="0.25">
      <c r="A4381" s="246" t="str">
        <f t="shared" si="68"/>
        <v>93119</v>
      </c>
      <c r="B4381" s="362" t="s">
        <v>3235</v>
      </c>
      <c r="C4381" s="362" t="s">
        <v>17851</v>
      </c>
      <c r="D4381" s="362" t="s">
        <v>8471</v>
      </c>
      <c r="E4381" s="363" t="s">
        <v>31803</v>
      </c>
    </row>
    <row r="4382" spans="1:5" x14ac:dyDescent="0.25">
      <c r="A4382" s="246" t="str">
        <f t="shared" si="68"/>
        <v>93120</v>
      </c>
      <c r="B4382" s="362" t="s">
        <v>3236</v>
      </c>
      <c r="C4382" s="362" t="s">
        <v>17852</v>
      </c>
      <c r="D4382" s="362" t="s">
        <v>8471</v>
      </c>
      <c r="E4382" s="363" t="s">
        <v>13898</v>
      </c>
    </row>
    <row r="4383" spans="1:5" x14ac:dyDescent="0.25">
      <c r="A4383" s="246" t="str">
        <f t="shared" si="68"/>
        <v>93121</v>
      </c>
      <c r="B4383" s="362" t="s">
        <v>3237</v>
      </c>
      <c r="C4383" s="362" t="s">
        <v>17853</v>
      </c>
      <c r="D4383" s="362" t="s">
        <v>8471</v>
      </c>
      <c r="E4383" s="363" t="s">
        <v>16434</v>
      </c>
    </row>
    <row r="4384" spans="1:5" x14ac:dyDescent="0.25">
      <c r="A4384" s="246" t="str">
        <f t="shared" si="68"/>
        <v>93122</v>
      </c>
      <c r="B4384" s="362" t="s">
        <v>3238</v>
      </c>
      <c r="C4384" s="362" t="s">
        <v>17854</v>
      </c>
      <c r="D4384" s="362" t="s">
        <v>8471</v>
      </c>
      <c r="E4384" s="363" t="s">
        <v>31804</v>
      </c>
    </row>
    <row r="4385" spans="1:5" x14ac:dyDescent="0.25">
      <c r="A4385" s="246" t="str">
        <f t="shared" si="68"/>
        <v>93123</v>
      </c>
      <c r="B4385" s="362" t="s">
        <v>3239</v>
      </c>
      <c r="C4385" s="362" t="s">
        <v>17855</v>
      </c>
      <c r="D4385" s="362" t="s">
        <v>8471</v>
      </c>
      <c r="E4385" s="363" t="s">
        <v>21241</v>
      </c>
    </row>
    <row r="4386" spans="1:5" x14ac:dyDescent="0.25">
      <c r="A4386" s="246" t="str">
        <f t="shared" si="68"/>
        <v>93124</v>
      </c>
      <c r="B4386" s="362" t="s">
        <v>3240</v>
      </c>
      <c r="C4386" s="362" t="s">
        <v>17856</v>
      </c>
      <c r="D4386" s="362" t="s">
        <v>8471</v>
      </c>
      <c r="E4386" s="363" t="s">
        <v>28356</v>
      </c>
    </row>
    <row r="4387" spans="1:5" x14ac:dyDescent="0.25">
      <c r="A4387" s="246" t="str">
        <f t="shared" si="68"/>
        <v>93125</v>
      </c>
      <c r="B4387" s="362" t="s">
        <v>3241</v>
      </c>
      <c r="C4387" s="362" t="s">
        <v>17857</v>
      </c>
      <c r="D4387" s="362" t="s">
        <v>8471</v>
      </c>
      <c r="E4387" s="363" t="s">
        <v>31805</v>
      </c>
    </row>
    <row r="4388" spans="1:5" x14ac:dyDescent="0.25">
      <c r="A4388" s="246" t="str">
        <f t="shared" si="68"/>
        <v>93126</v>
      </c>
      <c r="B4388" s="362" t="s">
        <v>3242</v>
      </c>
      <c r="C4388" s="362" t="s">
        <v>17858</v>
      </c>
      <c r="D4388" s="362" t="s">
        <v>8471</v>
      </c>
      <c r="E4388" s="363" t="s">
        <v>31806</v>
      </c>
    </row>
    <row r="4389" spans="1:5" x14ac:dyDescent="0.25">
      <c r="A4389" s="246" t="str">
        <f t="shared" si="68"/>
        <v>93133</v>
      </c>
      <c r="B4389" s="362" t="s">
        <v>3243</v>
      </c>
      <c r="C4389" s="362" t="s">
        <v>17859</v>
      </c>
      <c r="D4389" s="362" t="s">
        <v>8471</v>
      </c>
      <c r="E4389" s="363" t="s">
        <v>20895</v>
      </c>
    </row>
    <row r="4390" spans="1:5" x14ac:dyDescent="0.25">
      <c r="A4390" s="246" t="str">
        <f t="shared" si="68"/>
        <v>94465</v>
      </c>
      <c r="B4390" s="362" t="s">
        <v>3563</v>
      </c>
      <c r="C4390" s="362" t="s">
        <v>10890</v>
      </c>
      <c r="D4390" s="362" t="s">
        <v>8471</v>
      </c>
      <c r="E4390" s="363" t="s">
        <v>16440</v>
      </c>
    </row>
    <row r="4391" spans="1:5" x14ac:dyDescent="0.25">
      <c r="A4391" s="246" t="str">
        <f t="shared" si="68"/>
        <v>94466</v>
      </c>
      <c r="B4391" s="362" t="s">
        <v>3564</v>
      </c>
      <c r="C4391" s="362" t="s">
        <v>10891</v>
      </c>
      <c r="D4391" s="362" t="s">
        <v>8471</v>
      </c>
      <c r="E4391" s="363" t="s">
        <v>13641</v>
      </c>
    </row>
    <row r="4392" spans="1:5" x14ac:dyDescent="0.25">
      <c r="A4392" s="246" t="str">
        <f t="shared" si="68"/>
        <v>94467</v>
      </c>
      <c r="B4392" s="362" t="s">
        <v>3565</v>
      </c>
      <c r="C4392" s="362" t="s">
        <v>10892</v>
      </c>
      <c r="D4392" s="362" t="s">
        <v>8471</v>
      </c>
      <c r="E4392" s="363" t="s">
        <v>31807</v>
      </c>
    </row>
    <row r="4393" spans="1:5" x14ac:dyDescent="0.25">
      <c r="A4393" s="246" t="str">
        <f t="shared" si="68"/>
        <v>94468</v>
      </c>
      <c r="B4393" s="362" t="s">
        <v>3566</v>
      </c>
      <c r="C4393" s="362" t="s">
        <v>10893</v>
      </c>
      <c r="D4393" s="362" t="s">
        <v>8471</v>
      </c>
      <c r="E4393" s="363" t="s">
        <v>31808</v>
      </c>
    </row>
    <row r="4394" spans="1:5" x14ac:dyDescent="0.25">
      <c r="A4394" s="246" t="str">
        <f t="shared" si="68"/>
        <v>94469</v>
      </c>
      <c r="B4394" s="362" t="s">
        <v>3567</v>
      </c>
      <c r="C4394" s="362" t="s">
        <v>10894</v>
      </c>
      <c r="D4394" s="362" t="s">
        <v>8471</v>
      </c>
      <c r="E4394" s="363" t="s">
        <v>31809</v>
      </c>
    </row>
    <row r="4395" spans="1:5" x14ac:dyDescent="0.25">
      <c r="A4395" s="246" t="str">
        <f t="shared" si="68"/>
        <v>94470</v>
      </c>
      <c r="B4395" s="362" t="s">
        <v>3568</v>
      </c>
      <c r="C4395" s="362" t="s">
        <v>10895</v>
      </c>
      <c r="D4395" s="362" t="s">
        <v>8471</v>
      </c>
      <c r="E4395" s="363" t="s">
        <v>31810</v>
      </c>
    </row>
    <row r="4396" spans="1:5" x14ac:dyDescent="0.25">
      <c r="A4396" s="246" t="str">
        <f t="shared" si="68"/>
        <v>94471</v>
      </c>
      <c r="B4396" s="362" t="s">
        <v>3569</v>
      </c>
      <c r="C4396" s="362" t="s">
        <v>10896</v>
      </c>
      <c r="D4396" s="362" t="s">
        <v>8471</v>
      </c>
      <c r="E4396" s="363" t="s">
        <v>31811</v>
      </c>
    </row>
    <row r="4397" spans="1:5" x14ac:dyDescent="0.25">
      <c r="A4397" s="246" t="str">
        <f t="shared" si="68"/>
        <v>94472</v>
      </c>
      <c r="B4397" s="362" t="s">
        <v>3570</v>
      </c>
      <c r="C4397" s="362" t="s">
        <v>10897</v>
      </c>
      <c r="D4397" s="362" t="s">
        <v>8471</v>
      </c>
      <c r="E4397" s="363" t="s">
        <v>31812</v>
      </c>
    </row>
    <row r="4398" spans="1:5" x14ac:dyDescent="0.25">
      <c r="A4398" s="246" t="str">
        <f t="shared" si="68"/>
        <v>94473</v>
      </c>
      <c r="B4398" s="362" t="s">
        <v>3571</v>
      </c>
      <c r="C4398" s="362" t="s">
        <v>10898</v>
      </c>
      <c r="D4398" s="362" t="s">
        <v>8471</v>
      </c>
      <c r="E4398" s="363" t="s">
        <v>31813</v>
      </c>
    </row>
    <row r="4399" spans="1:5" x14ac:dyDescent="0.25">
      <c r="A4399" s="246" t="str">
        <f t="shared" si="68"/>
        <v>94474</v>
      </c>
      <c r="B4399" s="362" t="s">
        <v>3572</v>
      </c>
      <c r="C4399" s="362" t="s">
        <v>10899</v>
      </c>
      <c r="D4399" s="362" t="s">
        <v>8471</v>
      </c>
      <c r="E4399" s="363" t="s">
        <v>31814</v>
      </c>
    </row>
    <row r="4400" spans="1:5" x14ac:dyDescent="0.25">
      <c r="A4400" s="246" t="str">
        <f t="shared" si="68"/>
        <v>94475</v>
      </c>
      <c r="B4400" s="362" t="s">
        <v>3573</v>
      </c>
      <c r="C4400" s="362" t="s">
        <v>10900</v>
      </c>
      <c r="D4400" s="362" t="s">
        <v>8471</v>
      </c>
      <c r="E4400" s="363" t="s">
        <v>31815</v>
      </c>
    </row>
    <row r="4401" spans="1:5" x14ac:dyDescent="0.25">
      <c r="A4401" s="246" t="str">
        <f t="shared" si="68"/>
        <v>94476</v>
      </c>
      <c r="B4401" s="362" t="s">
        <v>3574</v>
      </c>
      <c r="C4401" s="362" t="s">
        <v>10901</v>
      </c>
      <c r="D4401" s="362" t="s">
        <v>8471</v>
      </c>
      <c r="E4401" s="363" t="s">
        <v>31816</v>
      </c>
    </row>
    <row r="4402" spans="1:5" x14ac:dyDescent="0.25">
      <c r="A4402" s="246" t="str">
        <f t="shared" si="68"/>
        <v>94477</v>
      </c>
      <c r="B4402" s="362" t="s">
        <v>3575</v>
      </c>
      <c r="C4402" s="362" t="s">
        <v>10902</v>
      </c>
      <c r="D4402" s="362" t="s">
        <v>8471</v>
      </c>
      <c r="E4402" s="363" t="s">
        <v>31817</v>
      </c>
    </row>
    <row r="4403" spans="1:5" x14ac:dyDescent="0.25">
      <c r="A4403" s="246" t="str">
        <f t="shared" si="68"/>
        <v>94478</v>
      </c>
      <c r="B4403" s="362" t="s">
        <v>3576</v>
      </c>
      <c r="C4403" s="362" t="s">
        <v>10903</v>
      </c>
      <c r="D4403" s="362" t="s">
        <v>8471</v>
      </c>
      <c r="E4403" s="363" t="s">
        <v>30664</v>
      </c>
    </row>
    <row r="4404" spans="1:5" x14ac:dyDescent="0.25">
      <c r="A4404" s="246" t="str">
        <f t="shared" si="68"/>
        <v>94479</v>
      </c>
      <c r="B4404" s="362" t="s">
        <v>3577</v>
      </c>
      <c r="C4404" s="362" t="s">
        <v>10904</v>
      </c>
      <c r="D4404" s="362" t="s">
        <v>8471</v>
      </c>
      <c r="E4404" s="363" t="s">
        <v>31818</v>
      </c>
    </row>
    <row r="4405" spans="1:5" x14ac:dyDescent="0.25">
      <c r="A4405" s="246" t="str">
        <f t="shared" si="68"/>
        <v>94606</v>
      </c>
      <c r="B4405" s="362" t="s">
        <v>3607</v>
      </c>
      <c r="C4405" s="362" t="s">
        <v>10905</v>
      </c>
      <c r="D4405" s="362" t="s">
        <v>8471</v>
      </c>
      <c r="E4405" s="363" t="s">
        <v>31532</v>
      </c>
    </row>
    <row r="4406" spans="1:5" x14ac:dyDescent="0.25">
      <c r="A4406" s="246" t="str">
        <f t="shared" si="68"/>
        <v>94608</v>
      </c>
      <c r="B4406" s="362" t="s">
        <v>3608</v>
      </c>
      <c r="C4406" s="362" t="s">
        <v>10906</v>
      </c>
      <c r="D4406" s="362" t="s">
        <v>8471</v>
      </c>
      <c r="E4406" s="363" t="s">
        <v>31819</v>
      </c>
    </row>
    <row r="4407" spans="1:5" x14ac:dyDescent="0.25">
      <c r="A4407" s="246" t="str">
        <f t="shared" si="68"/>
        <v>94610</v>
      </c>
      <c r="B4407" s="362" t="s">
        <v>3609</v>
      </c>
      <c r="C4407" s="362" t="s">
        <v>10907</v>
      </c>
      <c r="D4407" s="362" t="s">
        <v>8471</v>
      </c>
      <c r="E4407" s="363" t="s">
        <v>31820</v>
      </c>
    </row>
    <row r="4408" spans="1:5" x14ac:dyDescent="0.25">
      <c r="A4408" s="246" t="str">
        <f t="shared" si="68"/>
        <v>94612</v>
      </c>
      <c r="B4408" s="362" t="s">
        <v>3610</v>
      </c>
      <c r="C4408" s="362" t="s">
        <v>10908</v>
      </c>
      <c r="D4408" s="362" t="s">
        <v>8471</v>
      </c>
      <c r="E4408" s="363" t="s">
        <v>31821</v>
      </c>
    </row>
    <row r="4409" spans="1:5" x14ac:dyDescent="0.25">
      <c r="A4409" s="246" t="str">
        <f t="shared" si="68"/>
        <v>94614</v>
      </c>
      <c r="B4409" s="362" t="s">
        <v>3611</v>
      </c>
      <c r="C4409" s="362" t="s">
        <v>10909</v>
      </c>
      <c r="D4409" s="362" t="s">
        <v>8471</v>
      </c>
      <c r="E4409" s="363" t="s">
        <v>31822</v>
      </c>
    </row>
    <row r="4410" spans="1:5" x14ac:dyDescent="0.25">
      <c r="A4410" s="246" t="str">
        <f t="shared" si="68"/>
        <v>94615</v>
      </c>
      <c r="B4410" s="362" t="s">
        <v>3612</v>
      </c>
      <c r="C4410" s="362" t="s">
        <v>10910</v>
      </c>
      <c r="D4410" s="362" t="s">
        <v>8471</v>
      </c>
      <c r="E4410" s="363" t="s">
        <v>31823</v>
      </c>
    </row>
    <row r="4411" spans="1:5" x14ac:dyDescent="0.25">
      <c r="A4411" s="246" t="str">
        <f t="shared" si="68"/>
        <v>94616</v>
      </c>
      <c r="B4411" s="362" t="s">
        <v>3613</v>
      </c>
      <c r="C4411" s="362" t="s">
        <v>10911</v>
      </c>
      <c r="D4411" s="362" t="s">
        <v>8471</v>
      </c>
      <c r="E4411" s="363" t="s">
        <v>31824</v>
      </c>
    </row>
    <row r="4412" spans="1:5" x14ac:dyDescent="0.25">
      <c r="A4412" s="246" t="str">
        <f t="shared" si="68"/>
        <v>94617</v>
      </c>
      <c r="B4412" s="362" t="s">
        <v>3614</v>
      </c>
      <c r="C4412" s="362" t="s">
        <v>10912</v>
      </c>
      <c r="D4412" s="362" t="s">
        <v>8471</v>
      </c>
      <c r="E4412" s="363" t="s">
        <v>31825</v>
      </c>
    </row>
    <row r="4413" spans="1:5" x14ac:dyDescent="0.25">
      <c r="A4413" s="246" t="str">
        <f t="shared" si="68"/>
        <v>94618</v>
      </c>
      <c r="B4413" s="362" t="s">
        <v>3615</v>
      </c>
      <c r="C4413" s="362" t="s">
        <v>10913</v>
      </c>
      <c r="D4413" s="362" t="s">
        <v>8471</v>
      </c>
      <c r="E4413" s="363" t="s">
        <v>31826</v>
      </c>
    </row>
    <row r="4414" spans="1:5" x14ac:dyDescent="0.25">
      <c r="A4414" s="246" t="str">
        <f t="shared" si="68"/>
        <v>94620</v>
      </c>
      <c r="B4414" s="362" t="s">
        <v>3616</v>
      </c>
      <c r="C4414" s="362" t="s">
        <v>10914</v>
      </c>
      <c r="D4414" s="362" t="s">
        <v>8471</v>
      </c>
      <c r="E4414" s="363" t="s">
        <v>31827</v>
      </c>
    </row>
    <row r="4415" spans="1:5" x14ac:dyDescent="0.25">
      <c r="A4415" s="246" t="str">
        <f t="shared" si="68"/>
        <v>94622</v>
      </c>
      <c r="B4415" s="362" t="s">
        <v>3617</v>
      </c>
      <c r="C4415" s="362" t="s">
        <v>10915</v>
      </c>
      <c r="D4415" s="362" t="s">
        <v>8471</v>
      </c>
      <c r="E4415" s="363" t="s">
        <v>21402</v>
      </c>
    </row>
    <row r="4416" spans="1:5" x14ac:dyDescent="0.25">
      <c r="A4416" s="246" t="str">
        <f t="shared" si="68"/>
        <v>94623</v>
      </c>
      <c r="B4416" s="362" t="s">
        <v>3618</v>
      </c>
      <c r="C4416" s="362" t="s">
        <v>10916</v>
      </c>
      <c r="D4416" s="362" t="s">
        <v>8471</v>
      </c>
      <c r="E4416" s="363" t="s">
        <v>31828</v>
      </c>
    </row>
    <row r="4417" spans="1:5" x14ac:dyDescent="0.25">
      <c r="A4417" s="246" t="str">
        <f t="shared" si="68"/>
        <v>94624</v>
      </c>
      <c r="B4417" s="362" t="s">
        <v>3619</v>
      </c>
      <c r="C4417" s="362" t="s">
        <v>10917</v>
      </c>
      <c r="D4417" s="362" t="s">
        <v>8471</v>
      </c>
      <c r="E4417" s="363" t="s">
        <v>31829</v>
      </c>
    </row>
    <row r="4418" spans="1:5" x14ac:dyDescent="0.25">
      <c r="A4418" s="246" t="str">
        <f t="shared" si="68"/>
        <v>94625</v>
      </c>
      <c r="B4418" s="362" t="s">
        <v>3620</v>
      </c>
      <c r="C4418" s="362" t="s">
        <v>10918</v>
      </c>
      <c r="D4418" s="362" t="s">
        <v>8471</v>
      </c>
      <c r="E4418" s="363" t="s">
        <v>31830</v>
      </c>
    </row>
    <row r="4419" spans="1:5" x14ac:dyDescent="0.25">
      <c r="A4419" s="246" t="str">
        <f t="shared" ref="A4419:A4482" si="69">B4419</f>
        <v>94656</v>
      </c>
      <c r="B4419" s="362" t="s">
        <v>3629</v>
      </c>
      <c r="C4419" s="362" t="s">
        <v>10919</v>
      </c>
      <c r="D4419" s="362" t="s">
        <v>8471</v>
      </c>
      <c r="E4419" s="363" t="s">
        <v>20068</v>
      </c>
    </row>
    <row r="4420" spans="1:5" x14ac:dyDescent="0.25">
      <c r="A4420" s="246" t="str">
        <f t="shared" si="69"/>
        <v>94657</v>
      </c>
      <c r="B4420" s="362" t="s">
        <v>3630</v>
      </c>
      <c r="C4420" s="362" t="s">
        <v>10920</v>
      </c>
      <c r="D4420" s="362" t="s">
        <v>8471</v>
      </c>
      <c r="E4420" s="363" t="s">
        <v>13159</v>
      </c>
    </row>
    <row r="4421" spans="1:5" x14ac:dyDescent="0.25">
      <c r="A4421" s="246" t="str">
        <f t="shared" si="69"/>
        <v>94658</v>
      </c>
      <c r="B4421" s="362" t="s">
        <v>3631</v>
      </c>
      <c r="C4421" s="362" t="s">
        <v>10921</v>
      </c>
      <c r="D4421" s="362" t="s">
        <v>8471</v>
      </c>
      <c r="E4421" s="363" t="s">
        <v>8174</v>
      </c>
    </row>
    <row r="4422" spans="1:5" x14ac:dyDescent="0.25">
      <c r="A4422" s="246" t="str">
        <f t="shared" si="69"/>
        <v>94659</v>
      </c>
      <c r="B4422" s="362" t="s">
        <v>3632</v>
      </c>
      <c r="C4422" s="362" t="s">
        <v>10922</v>
      </c>
      <c r="D4422" s="362" t="s">
        <v>8471</v>
      </c>
      <c r="E4422" s="363" t="s">
        <v>8123</v>
      </c>
    </row>
    <row r="4423" spans="1:5" x14ac:dyDescent="0.25">
      <c r="A4423" s="246" t="str">
        <f t="shared" si="69"/>
        <v>94660</v>
      </c>
      <c r="B4423" s="362" t="s">
        <v>3633</v>
      </c>
      <c r="C4423" s="362" t="s">
        <v>10923</v>
      </c>
      <c r="D4423" s="362" t="s">
        <v>8471</v>
      </c>
      <c r="E4423" s="363" t="s">
        <v>16429</v>
      </c>
    </row>
    <row r="4424" spans="1:5" x14ac:dyDescent="0.25">
      <c r="A4424" s="246" t="str">
        <f t="shared" si="69"/>
        <v>94661</v>
      </c>
      <c r="B4424" s="362" t="s">
        <v>3634</v>
      </c>
      <c r="C4424" s="362" t="s">
        <v>10924</v>
      </c>
      <c r="D4424" s="362" t="s">
        <v>8471</v>
      </c>
      <c r="E4424" s="363" t="s">
        <v>8040</v>
      </c>
    </row>
    <row r="4425" spans="1:5" x14ac:dyDescent="0.25">
      <c r="A4425" s="246" t="str">
        <f t="shared" si="69"/>
        <v>94662</v>
      </c>
      <c r="B4425" s="362" t="s">
        <v>3635</v>
      </c>
      <c r="C4425" s="362" t="s">
        <v>10925</v>
      </c>
      <c r="D4425" s="362" t="s">
        <v>8471</v>
      </c>
      <c r="E4425" s="363" t="s">
        <v>16705</v>
      </c>
    </row>
    <row r="4426" spans="1:5" x14ac:dyDescent="0.25">
      <c r="A4426" s="246" t="str">
        <f t="shared" si="69"/>
        <v>94663</v>
      </c>
      <c r="B4426" s="362" t="s">
        <v>3636</v>
      </c>
      <c r="C4426" s="362" t="s">
        <v>10926</v>
      </c>
      <c r="D4426" s="362" t="s">
        <v>8471</v>
      </c>
      <c r="E4426" s="363" t="s">
        <v>20830</v>
      </c>
    </row>
    <row r="4427" spans="1:5" x14ac:dyDescent="0.25">
      <c r="A4427" s="246" t="str">
        <f t="shared" si="69"/>
        <v>94664</v>
      </c>
      <c r="B4427" s="362" t="s">
        <v>3637</v>
      </c>
      <c r="C4427" s="362" t="s">
        <v>10927</v>
      </c>
      <c r="D4427" s="362" t="s">
        <v>8471</v>
      </c>
      <c r="E4427" s="363" t="s">
        <v>12984</v>
      </c>
    </row>
    <row r="4428" spans="1:5" x14ac:dyDescent="0.25">
      <c r="A4428" s="246" t="str">
        <f t="shared" si="69"/>
        <v>94665</v>
      </c>
      <c r="B4428" s="362" t="s">
        <v>3638</v>
      </c>
      <c r="C4428" s="362" t="s">
        <v>10928</v>
      </c>
      <c r="D4428" s="362" t="s">
        <v>8471</v>
      </c>
      <c r="E4428" s="363" t="s">
        <v>15031</v>
      </c>
    </row>
    <row r="4429" spans="1:5" x14ac:dyDescent="0.25">
      <c r="A4429" s="246" t="str">
        <f t="shared" si="69"/>
        <v>94666</v>
      </c>
      <c r="B4429" s="362" t="s">
        <v>3639</v>
      </c>
      <c r="C4429" s="362" t="s">
        <v>10929</v>
      </c>
      <c r="D4429" s="362" t="s">
        <v>8471</v>
      </c>
      <c r="E4429" s="363" t="s">
        <v>31831</v>
      </c>
    </row>
    <row r="4430" spans="1:5" x14ac:dyDescent="0.25">
      <c r="A4430" s="246" t="str">
        <f t="shared" si="69"/>
        <v>94667</v>
      </c>
      <c r="B4430" s="362" t="s">
        <v>3640</v>
      </c>
      <c r="C4430" s="362" t="s">
        <v>10930</v>
      </c>
      <c r="D4430" s="362" t="s">
        <v>8471</v>
      </c>
      <c r="E4430" s="363" t="s">
        <v>31832</v>
      </c>
    </row>
    <row r="4431" spans="1:5" x14ac:dyDescent="0.25">
      <c r="A4431" s="246" t="str">
        <f t="shared" si="69"/>
        <v>94668</v>
      </c>
      <c r="B4431" s="362" t="s">
        <v>3641</v>
      </c>
      <c r="C4431" s="362" t="s">
        <v>10931</v>
      </c>
      <c r="D4431" s="362" t="s">
        <v>8471</v>
      </c>
      <c r="E4431" s="363" t="s">
        <v>31833</v>
      </c>
    </row>
    <row r="4432" spans="1:5" x14ac:dyDescent="0.25">
      <c r="A4432" s="246" t="str">
        <f t="shared" si="69"/>
        <v>94669</v>
      </c>
      <c r="B4432" s="362" t="s">
        <v>3642</v>
      </c>
      <c r="C4432" s="362" t="s">
        <v>10932</v>
      </c>
      <c r="D4432" s="362" t="s">
        <v>8471</v>
      </c>
      <c r="E4432" s="363" t="s">
        <v>31834</v>
      </c>
    </row>
    <row r="4433" spans="1:5" x14ac:dyDescent="0.25">
      <c r="A4433" s="246" t="str">
        <f t="shared" si="69"/>
        <v>94670</v>
      </c>
      <c r="B4433" s="362" t="s">
        <v>3643</v>
      </c>
      <c r="C4433" s="362" t="s">
        <v>10933</v>
      </c>
      <c r="D4433" s="362" t="s">
        <v>8471</v>
      </c>
      <c r="E4433" s="363" t="s">
        <v>31835</v>
      </c>
    </row>
    <row r="4434" spans="1:5" x14ac:dyDescent="0.25">
      <c r="A4434" s="246" t="str">
        <f t="shared" si="69"/>
        <v>94671</v>
      </c>
      <c r="B4434" s="362" t="s">
        <v>3644</v>
      </c>
      <c r="C4434" s="362" t="s">
        <v>10934</v>
      </c>
      <c r="D4434" s="362" t="s">
        <v>8471</v>
      </c>
      <c r="E4434" s="363" t="s">
        <v>31836</v>
      </c>
    </row>
    <row r="4435" spans="1:5" x14ac:dyDescent="0.25">
      <c r="A4435" s="246" t="str">
        <f t="shared" si="69"/>
        <v>94672</v>
      </c>
      <c r="B4435" s="362" t="s">
        <v>3645</v>
      </c>
      <c r="C4435" s="362" t="s">
        <v>10935</v>
      </c>
      <c r="D4435" s="362" t="s">
        <v>8471</v>
      </c>
      <c r="E4435" s="363" t="s">
        <v>10731</v>
      </c>
    </row>
    <row r="4436" spans="1:5" x14ac:dyDescent="0.25">
      <c r="A4436" s="246" t="str">
        <f t="shared" si="69"/>
        <v>94673</v>
      </c>
      <c r="B4436" s="362" t="s">
        <v>3646</v>
      </c>
      <c r="C4436" s="362" t="s">
        <v>10936</v>
      </c>
      <c r="D4436" s="362" t="s">
        <v>8471</v>
      </c>
      <c r="E4436" s="363" t="s">
        <v>13365</v>
      </c>
    </row>
    <row r="4437" spans="1:5" x14ac:dyDescent="0.25">
      <c r="A4437" s="246" t="str">
        <f t="shared" si="69"/>
        <v>94674</v>
      </c>
      <c r="B4437" s="362" t="s">
        <v>3647</v>
      </c>
      <c r="C4437" s="362" t="s">
        <v>10937</v>
      </c>
      <c r="D4437" s="362" t="s">
        <v>8471</v>
      </c>
      <c r="E4437" s="363" t="s">
        <v>23273</v>
      </c>
    </row>
    <row r="4438" spans="1:5" x14ac:dyDescent="0.25">
      <c r="A4438" s="246" t="str">
        <f t="shared" si="69"/>
        <v>94675</v>
      </c>
      <c r="B4438" s="362" t="s">
        <v>3648</v>
      </c>
      <c r="C4438" s="362" t="s">
        <v>10938</v>
      </c>
      <c r="D4438" s="362" t="s">
        <v>8471</v>
      </c>
      <c r="E4438" s="363" t="s">
        <v>13301</v>
      </c>
    </row>
    <row r="4439" spans="1:5" x14ac:dyDescent="0.25">
      <c r="A4439" s="246" t="str">
        <f t="shared" si="69"/>
        <v>94676</v>
      </c>
      <c r="B4439" s="362" t="s">
        <v>3649</v>
      </c>
      <c r="C4439" s="362" t="s">
        <v>10939</v>
      </c>
      <c r="D4439" s="362" t="s">
        <v>8471</v>
      </c>
      <c r="E4439" s="363" t="s">
        <v>17527</v>
      </c>
    </row>
    <row r="4440" spans="1:5" x14ac:dyDescent="0.25">
      <c r="A4440" s="246" t="str">
        <f t="shared" si="69"/>
        <v>94677</v>
      </c>
      <c r="B4440" s="362" t="s">
        <v>3650</v>
      </c>
      <c r="C4440" s="362" t="s">
        <v>10940</v>
      </c>
      <c r="D4440" s="362" t="s">
        <v>8471</v>
      </c>
      <c r="E4440" s="363" t="s">
        <v>14160</v>
      </c>
    </row>
    <row r="4441" spans="1:5" x14ac:dyDescent="0.25">
      <c r="A4441" s="246" t="str">
        <f t="shared" si="69"/>
        <v>94678</v>
      </c>
      <c r="B4441" s="362" t="s">
        <v>3651</v>
      </c>
      <c r="C4441" s="362" t="s">
        <v>10941</v>
      </c>
      <c r="D4441" s="362" t="s">
        <v>8471</v>
      </c>
      <c r="E4441" s="363" t="s">
        <v>8308</v>
      </c>
    </row>
    <row r="4442" spans="1:5" x14ac:dyDescent="0.25">
      <c r="A4442" s="246" t="str">
        <f t="shared" si="69"/>
        <v>94679</v>
      </c>
      <c r="B4442" s="362" t="s">
        <v>3652</v>
      </c>
      <c r="C4442" s="362" t="s">
        <v>10942</v>
      </c>
      <c r="D4442" s="362" t="s">
        <v>8471</v>
      </c>
      <c r="E4442" s="363" t="s">
        <v>12784</v>
      </c>
    </row>
    <row r="4443" spans="1:5" x14ac:dyDescent="0.25">
      <c r="A4443" s="246" t="str">
        <f t="shared" si="69"/>
        <v>94680</v>
      </c>
      <c r="B4443" s="362" t="s">
        <v>3653</v>
      </c>
      <c r="C4443" s="362" t="s">
        <v>10943</v>
      </c>
      <c r="D4443" s="362" t="s">
        <v>8471</v>
      </c>
      <c r="E4443" s="363" t="s">
        <v>31060</v>
      </c>
    </row>
    <row r="4444" spans="1:5" x14ac:dyDescent="0.25">
      <c r="A4444" s="246" t="str">
        <f t="shared" si="69"/>
        <v>94681</v>
      </c>
      <c r="B4444" s="362" t="s">
        <v>3654</v>
      </c>
      <c r="C4444" s="362" t="s">
        <v>10944</v>
      </c>
      <c r="D4444" s="362" t="s">
        <v>8471</v>
      </c>
      <c r="E4444" s="363" t="s">
        <v>31837</v>
      </c>
    </row>
    <row r="4445" spans="1:5" x14ac:dyDescent="0.25">
      <c r="A4445" s="246" t="str">
        <f t="shared" si="69"/>
        <v>94682</v>
      </c>
      <c r="B4445" s="362" t="s">
        <v>3655</v>
      </c>
      <c r="C4445" s="362" t="s">
        <v>10945</v>
      </c>
      <c r="D4445" s="362" t="s">
        <v>8471</v>
      </c>
      <c r="E4445" s="363" t="s">
        <v>20791</v>
      </c>
    </row>
    <row r="4446" spans="1:5" x14ac:dyDescent="0.25">
      <c r="A4446" s="246" t="str">
        <f t="shared" si="69"/>
        <v>94683</v>
      </c>
      <c r="B4446" s="362" t="s">
        <v>3656</v>
      </c>
      <c r="C4446" s="362" t="s">
        <v>10946</v>
      </c>
      <c r="D4446" s="362" t="s">
        <v>8471</v>
      </c>
      <c r="E4446" s="363" t="s">
        <v>31838</v>
      </c>
    </row>
    <row r="4447" spans="1:5" x14ac:dyDescent="0.25">
      <c r="A4447" s="246" t="str">
        <f t="shared" si="69"/>
        <v>94684</v>
      </c>
      <c r="B4447" s="362" t="s">
        <v>3657</v>
      </c>
      <c r="C4447" s="362" t="s">
        <v>10947</v>
      </c>
      <c r="D4447" s="362" t="s">
        <v>8471</v>
      </c>
      <c r="E4447" s="363" t="s">
        <v>31839</v>
      </c>
    </row>
    <row r="4448" spans="1:5" x14ac:dyDescent="0.25">
      <c r="A4448" s="246" t="str">
        <f t="shared" si="69"/>
        <v>94685</v>
      </c>
      <c r="B4448" s="362" t="s">
        <v>3658</v>
      </c>
      <c r="C4448" s="362" t="s">
        <v>10948</v>
      </c>
      <c r="D4448" s="362" t="s">
        <v>8471</v>
      </c>
      <c r="E4448" s="363" t="s">
        <v>31840</v>
      </c>
    </row>
    <row r="4449" spans="1:5" x14ac:dyDescent="0.25">
      <c r="A4449" s="246" t="str">
        <f t="shared" si="69"/>
        <v>94686</v>
      </c>
      <c r="B4449" s="362" t="s">
        <v>3659</v>
      </c>
      <c r="C4449" s="362" t="s">
        <v>10949</v>
      </c>
      <c r="D4449" s="362" t="s">
        <v>8471</v>
      </c>
      <c r="E4449" s="363" t="s">
        <v>31841</v>
      </c>
    </row>
    <row r="4450" spans="1:5" x14ac:dyDescent="0.25">
      <c r="A4450" s="246" t="str">
        <f t="shared" si="69"/>
        <v>94687</v>
      </c>
      <c r="B4450" s="362" t="s">
        <v>3660</v>
      </c>
      <c r="C4450" s="362" t="s">
        <v>10950</v>
      </c>
      <c r="D4450" s="362" t="s">
        <v>8471</v>
      </c>
      <c r="E4450" s="363" t="s">
        <v>31842</v>
      </c>
    </row>
    <row r="4451" spans="1:5" x14ac:dyDescent="0.25">
      <c r="A4451" s="246" t="str">
        <f t="shared" si="69"/>
        <v>94688</v>
      </c>
      <c r="B4451" s="362" t="s">
        <v>3661</v>
      </c>
      <c r="C4451" s="362" t="s">
        <v>10951</v>
      </c>
      <c r="D4451" s="362" t="s">
        <v>8471</v>
      </c>
      <c r="E4451" s="363" t="s">
        <v>16424</v>
      </c>
    </row>
    <row r="4452" spans="1:5" x14ac:dyDescent="0.25">
      <c r="A4452" s="246" t="str">
        <f t="shared" si="69"/>
        <v>94689</v>
      </c>
      <c r="B4452" s="362" t="s">
        <v>3662</v>
      </c>
      <c r="C4452" s="362" t="s">
        <v>10952</v>
      </c>
      <c r="D4452" s="362" t="s">
        <v>8471</v>
      </c>
      <c r="E4452" s="363" t="s">
        <v>8316</v>
      </c>
    </row>
    <row r="4453" spans="1:5" x14ac:dyDescent="0.25">
      <c r="A4453" s="246" t="str">
        <f t="shared" si="69"/>
        <v>94690</v>
      </c>
      <c r="B4453" s="362" t="s">
        <v>3663</v>
      </c>
      <c r="C4453" s="362" t="s">
        <v>10953</v>
      </c>
      <c r="D4453" s="362" t="s">
        <v>8471</v>
      </c>
      <c r="E4453" s="363" t="s">
        <v>17459</v>
      </c>
    </row>
    <row r="4454" spans="1:5" x14ac:dyDescent="0.25">
      <c r="A4454" s="246" t="str">
        <f t="shared" si="69"/>
        <v>94691</v>
      </c>
      <c r="B4454" s="362" t="s">
        <v>3664</v>
      </c>
      <c r="C4454" s="362" t="s">
        <v>10954</v>
      </c>
      <c r="D4454" s="362" t="s">
        <v>8471</v>
      </c>
      <c r="E4454" s="363" t="s">
        <v>31843</v>
      </c>
    </row>
    <row r="4455" spans="1:5" x14ac:dyDescent="0.25">
      <c r="A4455" s="246" t="str">
        <f t="shared" si="69"/>
        <v>94692</v>
      </c>
      <c r="B4455" s="362" t="s">
        <v>3665</v>
      </c>
      <c r="C4455" s="362" t="s">
        <v>10955</v>
      </c>
      <c r="D4455" s="362" t="s">
        <v>8471</v>
      </c>
      <c r="E4455" s="363" t="s">
        <v>12639</v>
      </c>
    </row>
    <row r="4456" spans="1:5" x14ac:dyDescent="0.25">
      <c r="A4456" s="246" t="str">
        <f t="shared" si="69"/>
        <v>94693</v>
      </c>
      <c r="B4456" s="362" t="s">
        <v>3666</v>
      </c>
      <c r="C4456" s="362" t="s">
        <v>10956</v>
      </c>
      <c r="D4456" s="362" t="s">
        <v>8471</v>
      </c>
      <c r="E4456" s="363" t="s">
        <v>15509</v>
      </c>
    </row>
    <row r="4457" spans="1:5" x14ac:dyDescent="0.25">
      <c r="A4457" s="246" t="str">
        <f t="shared" si="69"/>
        <v>94694</v>
      </c>
      <c r="B4457" s="362" t="s">
        <v>3667</v>
      </c>
      <c r="C4457" s="362" t="s">
        <v>10957</v>
      </c>
      <c r="D4457" s="362" t="s">
        <v>8471</v>
      </c>
      <c r="E4457" s="363" t="s">
        <v>14890</v>
      </c>
    </row>
    <row r="4458" spans="1:5" x14ac:dyDescent="0.25">
      <c r="A4458" s="246" t="str">
        <f t="shared" si="69"/>
        <v>94695</v>
      </c>
      <c r="B4458" s="362" t="s">
        <v>3668</v>
      </c>
      <c r="C4458" s="362" t="s">
        <v>10958</v>
      </c>
      <c r="D4458" s="362" t="s">
        <v>8471</v>
      </c>
      <c r="E4458" s="363" t="s">
        <v>19912</v>
      </c>
    </row>
    <row r="4459" spans="1:5" x14ac:dyDescent="0.25">
      <c r="A4459" s="246" t="str">
        <f t="shared" si="69"/>
        <v>94696</v>
      </c>
      <c r="B4459" s="362" t="s">
        <v>3669</v>
      </c>
      <c r="C4459" s="362" t="s">
        <v>10959</v>
      </c>
      <c r="D4459" s="362" t="s">
        <v>8471</v>
      </c>
      <c r="E4459" s="363" t="s">
        <v>31844</v>
      </c>
    </row>
    <row r="4460" spans="1:5" x14ac:dyDescent="0.25">
      <c r="A4460" s="246" t="str">
        <f t="shared" si="69"/>
        <v>94697</v>
      </c>
      <c r="B4460" s="362" t="s">
        <v>3670</v>
      </c>
      <c r="C4460" s="362" t="s">
        <v>10960</v>
      </c>
      <c r="D4460" s="362" t="s">
        <v>8471</v>
      </c>
      <c r="E4460" s="363" t="s">
        <v>31845</v>
      </c>
    </row>
    <row r="4461" spans="1:5" x14ac:dyDescent="0.25">
      <c r="A4461" s="246" t="str">
        <f t="shared" si="69"/>
        <v>94698</v>
      </c>
      <c r="B4461" s="362" t="s">
        <v>3671</v>
      </c>
      <c r="C4461" s="362" t="s">
        <v>10961</v>
      </c>
      <c r="D4461" s="362" t="s">
        <v>8471</v>
      </c>
      <c r="E4461" s="363" t="s">
        <v>31846</v>
      </c>
    </row>
    <row r="4462" spans="1:5" x14ac:dyDescent="0.25">
      <c r="A4462" s="246" t="str">
        <f t="shared" si="69"/>
        <v>94699</v>
      </c>
      <c r="B4462" s="362" t="s">
        <v>3672</v>
      </c>
      <c r="C4462" s="362" t="s">
        <v>10962</v>
      </c>
      <c r="D4462" s="362" t="s">
        <v>8471</v>
      </c>
      <c r="E4462" s="363" t="s">
        <v>31847</v>
      </c>
    </row>
    <row r="4463" spans="1:5" x14ac:dyDescent="0.25">
      <c r="A4463" s="246" t="str">
        <f t="shared" si="69"/>
        <v>94700</v>
      </c>
      <c r="B4463" s="362" t="s">
        <v>3673</v>
      </c>
      <c r="C4463" s="362" t="s">
        <v>10963</v>
      </c>
      <c r="D4463" s="362" t="s">
        <v>8471</v>
      </c>
      <c r="E4463" s="363" t="s">
        <v>20516</v>
      </c>
    </row>
    <row r="4464" spans="1:5" x14ac:dyDescent="0.25">
      <c r="A4464" s="246" t="str">
        <f t="shared" si="69"/>
        <v>94701</v>
      </c>
      <c r="B4464" s="362" t="s">
        <v>3674</v>
      </c>
      <c r="C4464" s="362" t="s">
        <v>10964</v>
      </c>
      <c r="D4464" s="362" t="s">
        <v>8471</v>
      </c>
      <c r="E4464" s="363" t="s">
        <v>31848</v>
      </c>
    </row>
    <row r="4465" spans="1:5" x14ac:dyDescent="0.25">
      <c r="A4465" s="246" t="str">
        <f t="shared" si="69"/>
        <v>94702</v>
      </c>
      <c r="B4465" s="362" t="s">
        <v>3675</v>
      </c>
      <c r="C4465" s="362" t="s">
        <v>10965</v>
      </c>
      <c r="D4465" s="362" t="s">
        <v>8471</v>
      </c>
      <c r="E4465" s="363" t="s">
        <v>21173</v>
      </c>
    </row>
    <row r="4466" spans="1:5" x14ac:dyDescent="0.25">
      <c r="A4466" s="246" t="str">
        <f t="shared" si="69"/>
        <v>94703</v>
      </c>
      <c r="B4466" s="362" t="s">
        <v>3676</v>
      </c>
      <c r="C4466" s="362" t="s">
        <v>10966</v>
      </c>
      <c r="D4466" s="362" t="s">
        <v>8471</v>
      </c>
      <c r="E4466" s="363" t="s">
        <v>14881</v>
      </c>
    </row>
    <row r="4467" spans="1:5" x14ac:dyDescent="0.25">
      <c r="A4467" s="246" t="str">
        <f t="shared" si="69"/>
        <v>94704</v>
      </c>
      <c r="B4467" s="362" t="s">
        <v>3677</v>
      </c>
      <c r="C4467" s="362" t="s">
        <v>10968</v>
      </c>
      <c r="D4467" s="362" t="s">
        <v>8471</v>
      </c>
      <c r="E4467" s="363" t="s">
        <v>16578</v>
      </c>
    </row>
    <row r="4468" spans="1:5" x14ac:dyDescent="0.25">
      <c r="A4468" s="246" t="str">
        <f t="shared" si="69"/>
        <v>94705</v>
      </c>
      <c r="B4468" s="362" t="s">
        <v>3678</v>
      </c>
      <c r="C4468" s="362" t="s">
        <v>10969</v>
      </c>
      <c r="D4468" s="362" t="s">
        <v>8471</v>
      </c>
      <c r="E4468" s="363" t="s">
        <v>31849</v>
      </c>
    </row>
    <row r="4469" spans="1:5" x14ac:dyDescent="0.25">
      <c r="A4469" s="246" t="str">
        <f t="shared" si="69"/>
        <v>94706</v>
      </c>
      <c r="B4469" s="362" t="s">
        <v>3679</v>
      </c>
      <c r="C4469" s="362" t="s">
        <v>10971</v>
      </c>
      <c r="D4469" s="362" t="s">
        <v>8471</v>
      </c>
      <c r="E4469" s="363" t="s">
        <v>14455</v>
      </c>
    </row>
    <row r="4470" spans="1:5" x14ac:dyDescent="0.25">
      <c r="A4470" s="246" t="str">
        <f t="shared" si="69"/>
        <v>94707</v>
      </c>
      <c r="B4470" s="362" t="s">
        <v>3680</v>
      </c>
      <c r="C4470" s="362" t="s">
        <v>10972</v>
      </c>
      <c r="D4470" s="362" t="s">
        <v>8471</v>
      </c>
      <c r="E4470" s="363" t="s">
        <v>30978</v>
      </c>
    </row>
    <row r="4471" spans="1:5" x14ac:dyDescent="0.25">
      <c r="A4471" s="246" t="str">
        <f t="shared" si="69"/>
        <v>94713</v>
      </c>
      <c r="B4471" s="362" t="s">
        <v>3681</v>
      </c>
      <c r="C4471" s="362" t="s">
        <v>10973</v>
      </c>
      <c r="D4471" s="362" t="s">
        <v>8471</v>
      </c>
      <c r="E4471" s="363" t="s">
        <v>31850</v>
      </c>
    </row>
    <row r="4472" spans="1:5" x14ac:dyDescent="0.25">
      <c r="A4472" s="246" t="str">
        <f t="shared" si="69"/>
        <v>94714</v>
      </c>
      <c r="B4472" s="362" t="s">
        <v>3682</v>
      </c>
      <c r="C4472" s="362" t="s">
        <v>10974</v>
      </c>
      <c r="D4472" s="362" t="s">
        <v>8471</v>
      </c>
      <c r="E4472" s="363" t="s">
        <v>31851</v>
      </c>
    </row>
    <row r="4473" spans="1:5" x14ac:dyDescent="0.25">
      <c r="A4473" s="246" t="str">
        <f t="shared" si="69"/>
        <v>94715</v>
      </c>
      <c r="B4473" s="362" t="s">
        <v>3683</v>
      </c>
      <c r="C4473" s="362" t="s">
        <v>10975</v>
      </c>
      <c r="D4473" s="362" t="s">
        <v>8471</v>
      </c>
      <c r="E4473" s="363" t="s">
        <v>24847</v>
      </c>
    </row>
    <row r="4474" spans="1:5" x14ac:dyDescent="0.25">
      <c r="A4474" s="246" t="str">
        <f t="shared" si="69"/>
        <v>94724</v>
      </c>
      <c r="B4474" s="362" t="s">
        <v>3691</v>
      </c>
      <c r="C4474" s="362" t="s">
        <v>10976</v>
      </c>
      <c r="D4474" s="362" t="s">
        <v>8471</v>
      </c>
      <c r="E4474" s="363" t="s">
        <v>15036</v>
      </c>
    </row>
    <row r="4475" spans="1:5" x14ac:dyDescent="0.25">
      <c r="A4475" s="246" t="str">
        <f t="shared" si="69"/>
        <v>94725</v>
      </c>
      <c r="B4475" s="362" t="s">
        <v>3692</v>
      </c>
      <c r="C4475" s="362" t="s">
        <v>10977</v>
      </c>
      <c r="D4475" s="362" t="s">
        <v>8471</v>
      </c>
      <c r="E4475" s="363" t="s">
        <v>29533</v>
      </c>
    </row>
    <row r="4476" spans="1:5" x14ac:dyDescent="0.25">
      <c r="A4476" s="246" t="str">
        <f t="shared" si="69"/>
        <v>94726</v>
      </c>
      <c r="B4476" s="362" t="s">
        <v>3693</v>
      </c>
      <c r="C4476" s="362" t="s">
        <v>10978</v>
      </c>
      <c r="D4476" s="362" t="s">
        <v>8471</v>
      </c>
      <c r="E4476" s="363" t="s">
        <v>31852</v>
      </c>
    </row>
    <row r="4477" spans="1:5" x14ac:dyDescent="0.25">
      <c r="A4477" s="246" t="str">
        <f t="shared" si="69"/>
        <v>94727</v>
      </c>
      <c r="B4477" s="362" t="s">
        <v>3694</v>
      </c>
      <c r="C4477" s="362" t="s">
        <v>10979</v>
      </c>
      <c r="D4477" s="362" t="s">
        <v>8471</v>
      </c>
      <c r="E4477" s="363" t="s">
        <v>16681</v>
      </c>
    </row>
    <row r="4478" spans="1:5" x14ac:dyDescent="0.25">
      <c r="A4478" s="246" t="str">
        <f t="shared" si="69"/>
        <v>94728</v>
      </c>
      <c r="B4478" s="362" t="s">
        <v>3695</v>
      </c>
      <c r="C4478" s="362" t="s">
        <v>10980</v>
      </c>
      <c r="D4478" s="362" t="s">
        <v>8471</v>
      </c>
      <c r="E4478" s="363" t="s">
        <v>20155</v>
      </c>
    </row>
    <row r="4479" spans="1:5" x14ac:dyDescent="0.25">
      <c r="A4479" s="246" t="str">
        <f t="shared" si="69"/>
        <v>94729</v>
      </c>
      <c r="B4479" s="362" t="s">
        <v>3696</v>
      </c>
      <c r="C4479" s="362" t="s">
        <v>10981</v>
      </c>
      <c r="D4479" s="362" t="s">
        <v>8471</v>
      </c>
      <c r="E4479" s="363" t="s">
        <v>8004</v>
      </c>
    </row>
    <row r="4480" spans="1:5" x14ac:dyDescent="0.25">
      <c r="A4480" s="246" t="str">
        <f t="shared" si="69"/>
        <v>94730</v>
      </c>
      <c r="B4480" s="362" t="s">
        <v>3697</v>
      </c>
      <c r="C4480" s="362" t="s">
        <v>10982</v>
      </c>
      <c r="D4480" s="362" t="s">
        <v>8471</v>
      </c>
      <c r="E4480" s="363" t="s">
        <v>16662</v>
      </c>
    </row>
    <row r="4481" spans="1:5" x14ac:dyDescent="0.25">
      <c r="A4481" s="246" t="str">
        <f t="shared" si="69"/>
        <v>94731</v>
      </c>
      <c r="B4481" s="362" t="s">
        <v>3698</v>
      </c>
      <c r="C4481" s="362" t="s">
        <v>10983</v>
      </c>
      <c r="D4481" s="362" t="s">
        <v>8471</v>
      </c>
      <c r="E4481" s="363" t="s">
        <v>9290</v>
      </c>
    </row>
    <row r="4482" spans="1:5" x14ac:dyDescent="0.25">
      <c r="A4482" s="246" t="str">
        <f t="shared" si="69"/>
        <v>94732</v>
      </c>
      <c r="B4482" s="362" t="s">
        <v>17893</v>
      </c>
      <c r="C4482" s="362" t="s">
        <v>17894</v>
      </c>
      <c r="D4482" s="362" t="s">
        <v>8471</v>
      </c>
      <c r="E4482" s="363" t="s">
        <v>20968</v>
      </c>
    </row>
    <row r="4483" spans="1:5" x14ac:dyDescent="0.25">
      <c r="A4483" s="246" t="str">
        <f t="shared" ref="A4483:A4546" si="70">B4483</f>
        <v>94733</v>
      </c>
      <c r="B4483" s="362" t="s">
        <v>3699</v>
      </c>
      <c r="C4483" s="362" t="s">
        <v>10984</v>
      </c>
      <c r="D4483" s="362" t="s">
        <v>8471</v>
      </c>
      <c r="E4483" s="363" t="s">
        <v>31853</v>
      </c>
    </row>
    <row r="4484" spans="1:5" x14ac:dyDescent="0.25">
      <c r="A4484" s="246" t="str">
        <f t="shared" si="70"/>
        <v>94734</v>
      </c>
      <c r="B4484" s="362" t="s">
        <v>17895</v>
      </c>
      <c r="C4484" s="362" t="s">
        <v>17896</v>
      </c>
      <c r="D4484" s="362" t="s">
        <v>8471</v>
      </c>
      <c r="E4484" s="363" t="s">
        <v>31854</v>
      </c>
    </row>
    <row r="4485" spans="1:5" x14ac:dyDescent="0.25">
      <c r="A4485" s="246" t="str">
        <f t="shared" si="70"/>
        <v>94736</v>
      </c>
      <c r="B4485" s="362" t="s">
        <v>17897</v>
      </c>
      <c r="C4485" s="362" t="s">
        <v>17898</v>
      </c>
      <c r="D4485" s="362" t="s">
        <v>8471</v>
      </c>
      <c r="E4485" s="363" t="s">
        <v>31855</v>
      </c>
    </row>
    <row r="4486" spans="1:5" x14ac:dyDescent="0.25">
      <c r="A4486" s="246" t="str">
        <f t="shared" si="70"/>
        <v>94737</v>
      </c>
      <c r="B4486" s="362" t="s">
        <v>3700</v>
      </c>
      <c r="C4486" s="362" t="s">
        <v>10985</v>
      </c>
      <c r="D4486" s="362" t="s">
        <v>8471</v>
      </c>
      <c r="E4486" s="363" t="s">
        <v>21313</v>
      </c>
    </row>
    <row r="4487" spans="1:5" x14ac:dyDescent="0.25">
      <c r="A4487" s="246" t="str">
        <f t="shared" si="70"/>
        <v>94738</v>
      </c>
      <c r="B4487" s="362" t="s">
        <v>17899</v>
      </c>
      <c r="C4487" s="362" t="s">
        <v>17900</v>
      </c>
      <c r="D4487" s="362" t="s">
        <v>8471</v>
      </c>
      <c r="E4487" s="363" t="s">
        <v>31856</v>
      </c>
    </row>
    <row r="4488" spans="1:5" x14ac:dyDescent="0.25">
      <c r="A4488" s="246" t="str">
        <f t="shared" si="70"/>
        <v>94739</v>
      </c>
      <c r="B4488" s="362" t="s">
        <v>17901</v>
      </c>
      <c r="C4488" s="362" t="s">
        <v>17902</v>
      </c>
      <c r="D4488" s="362" t="s">
        <v>8471</v>
      </c>
      <c r="E4488" s="363" t="s">
        <v>31857</v>
      </c>
    </row>
    <row r="4489" spans="1:5" x14ac:dyDescent="0.25">
      <c r="A4489" s="246" t="str">
        <f t="shared" si="70"/>
        <v>94740</v>
      </c>
      <c r="B4489" s="362" t="s">
        <v>3701</v>
      </c>
      <c r="C4489" s="362" t="s">
        <v>10986</v>
      </c>
      <c r="D4489" s="362" t="s">
        <v>8471</v>
      </c>
      <c r="E4489" s="363" t="s">
        <v>8005</v>
      </c>
    </row>
    <row r="4490" spans="1:5" x14ac:dyDescent="0.25">
      <c r="A4490" s="246" t="str">
        <f t="shared" si="70"/>
        <v>94741</v>
      </c>
      <c r="B4490" s="362" t="s">
        <v>3702</v>
      </c>
      <c r="C4490" s="362" t="s">
        <v>10987</v>
      </c>
      <c r="D4490" s="362" t="s">
        <v>8471</v>
      </c>
      <c r="E4490" s="363" t="s">
        <v>8072</v>
      </c>
    </row>
    <row r="4491" spans="1:5" x14ac:dyDescent="0.25">
      <c r="A4491" s="246" t="str">
        <f t="shared" si="70"/>
        <v>94742</v>
      </c>
      <c r="B4491" s="362" t="s">
        <v>3703</v>
      </c>
      <c r="C4491" s="362" t="s">
        <v>10988</v>
      </c>
      <c r="D4491" s="362" t="s">
        <v>8471</v>
      </c>
      <c r="E4491" s="363" t="s">
        <v>10815</v>
      </c>
    </row>
    <row r="4492" spans="1:5" x14ac:dyDescent="0.25">
      <c r="A4492" s="246" t="str">
        <f t="shared" si="70"/>
        <v>94743</v>
      </c>
      <c r="B4492" s="362" t="s">
        <v>3704</v>
      </c>
      <c r="C4492" s="362" t="s">
        <v>10989</v>
      </c>
      <c r="D4492" s="362" t="s">
        <v>8471</v>
      </c>
      <c r="E4492" s="363" t="s">
        <v>9272</v>
      </c>
    </row>
    <row r="4493" spans="1:5" x14ac:dyDescent="0.25">
      <c r="A4493" s="246" t="str">
        <f t="shared" si="70"/>
        <v>94744</v>
      </c>
      <c r="B4493" s="362" t="s">
        <v>3705</v>
      </c>
      <c r="C4493" s="362" t="s">
        <v>10990</v>
      </c>
      <c r="D4493" s="362" t="s">
        <v>8471</v>
      </c>
      <c r="E4493" s="363" t="s">
        <v>7933</v>
      </c>
    </row>
    <row r="4494" spans="1:5" x14ac:dyDescent="0.25">
      <c r="A4494" s="246" t="str">
        <f t="shared" si="70"/>
        <v>94746</v>
      </c>
      <c r="B4494" s="362" t="s">
        <v>3706</v>
      </c>
      <c r="C4494" s="362" t="s">
        <v>10991</v>
      </c>
      <c r="D4494" s="362" t="s">
        <v>8471</v>
      </c>
      <c r="E4494" s="363" t="s">
        <v>31858</v>
      </c>
    </row>
    <row r="4495" spans="1:5" x14ac:dyDescent="0.25">
      <c r="A4495" s="246" t="str">
        <f t="shared" si="70"/>
        <v>94748</v>
      </c>
      <c r="B4495" s="362" t="s">
        <v>3707</v>
      </c>
      <c r="C4495" s="362" t="s">
        <v>10992</v>
      </c>
      <c r="D4495" s="362" t="s">
        <v>8471</v>
      </c>
      <c r="E4495" s="363" t="s">
        <v>13638</v>
      </c>
    </row>
    <row r="4496" spans="1:5" x14ac:dyDescent="0.25">
      <c r="A4496" s="246" t="str">
        <f t="shared" si="70"/>
        <v>94750</v>
      </c>
      <c r="B4496" s="362" t="s">
        <v>3708</v>
      </c>
      <c r="C4496" s="362" t="s">
        <v>10993</v>
      </c>
      <c r="D4496" s="362" t="s">
        <v>8471</v>
      </c>
      <c r="E4496" s="363" t="s">
        <v>20834</v>
      </c>
    </row>
    <row r="4497" spans="1:5" x14ac:dyDescent="0.25">
      <c r="A4497" s="246" t="str">
        <f t="shared" si="70"/>
        <v>94752</v>
      </c>
      <c r="B4497" s="362" t="s">
        <v>3709</v>
      </c>
      <c r="C4497" s="362" t="s">
        <v>10994</v>
      </c>
      <c r="D4497" s="362" t="s">
        <v>8471</v>
      </c>
      <c r="E4497" s="363" t="s">
        <v>31859</v>
      </c>
    </row>
    <row r="4498" spans="1:5" x14ac:dyDescent="0.25">
      <c r="A4498" s="246" t="str">
        <f t="shared" si="70"/>
        <v>94754</v>
      </c>
      <c r="B4498" s="362" t="s">
        <v>17903</v>
      </c>
      <c r="C4498" s="362" t="s">
        <v>17904</v>
      </c>
      <c r="D4498" s="362" t="s">
        <v>8471</v>
      </c>
      <c r="E4498" s="363" t="s">
        <v>31860</v>
      </c>
    </row>
    <row r="4499" spans="1:5" x14ac:dyDescent="0.25">
      <c r="A4499" s="246" t="str">
        <f t="shared" si="70"/>
        <v>94756</v>
      </c>
      <c r="B4499" s="362" t="s">
        <v>3710</v>
      </c>
      <c r="C4499" s="362" t="s">
        <v>10995</v>
      </c>
      <c r="D4499" s="362" t="s">
        <v>8471</v>
      </c>
      <c r="E4499" s="363" t="s">
        <v>14459</v>
      </c>
    </row>
    <row r="4500" spans="1:5" x14ac:dyDescent="0.25">
      <c r="A4500" s="246" t="str">
        <f t="shared" si="70"/>
        <v>94757</v>
      </c>
      <c r="B4500" s="362" t="s">
        <v>3711</v>
      </c>
      <c r="C4500" s="362" t="s">
        <v>10996</v>
      </c>
      <c r="D4500" s="362" t="s">
        <v>8471</v>
      </c>
      <c r="E4500" s="363" t="s">
        <v>8173</v>
      </c>
    </row>
    <row r="4501" spans="1:5" x14ac:dyDescent="0.25">
      <c r="A4501" s="246" t="str">
        <f t="shared" si="70"/>
        <v>94758</v>
      </c>
      <c r="B4501" s="362" t="s">
        <v>3712</v>
      </c>
      <c r="C4501" s="362" t="s">
        <v>10997</v>
      </c>
      <c r="D4501" s="362" t="s">
        <v>8471</v>
      </c>
      <c r="E4501" s="363" t="s">
        <v>13152</v>
      </c>
    </row>
    <row r="4502" spans="1:5" x14ac:dyDescent="0.25">
      <c r="A4502" s="246" t="str">
        <f t="shared" si="70"/>
        <v>94759</v>
      </c>
      <c r="B4502" s="362" t="s">
        <v>3713</v>
      </c>
      <c r="C4502" s="362" t="s">
        <v>10998</v>
      </c>
      <c r="D4502" s="362" t="s">
        <v>8471</v>
      </c>
      <c r="E4502" s="363" t="s">
        <v>21272</v>
      </c>
    </row>
    <row r="4503" spans="1:5" x14ac:dyDescent="0.25">
      <c r="A4503" s="246" t="str">
        <f t="shared" si="70"/>
        <v>94760</v>
      </c>
      <c r="B4503" s="362" t="s">
        <v>3714</v>
      </c>
      <c r="C4503" s="362" t="s">
        <v>10999</v>
      </c>
      <c r="D4503" s="362" t="s">
        <v>8471</v>
      </c>
      <c r="E4503" s="363" t="s">
        <v>31861</v>
      </c>
    </row>
    <row r="4504" spans="1:5" x14ac:dyDescent="0.25">
      <c r="A4504" s="246" t="str">
        <f t="shared" si="70"/>
        <v>94761</v>
      </c>
      <c r="B4504" s="362" t="s">
        <v>3715</v>
      </c>
      <c r="C4504" s="362" t="s">
        <v>11000</v>
      </c>
      <c r="D4504" s="362" t="s">
        <v>8471</v>
      </c>
      <c r="E4504" s="363" t="s">
        <v>31862</v>
      </c>
    </row>
    <row r="4505" spans="1:5" x14ac:dyDescent="0.25">
      <c r="A4505" s="246" t="str">
        <f t="shared" si="70"/>
        <v>94762</v>
      </c>
      <c r="B4505" s="362" t="s">
        <v>3716</v>
      </c>
      <c r="C4505" s="362" t="s">
        <v>11001</v>
      </c>
      <c r="D4505" s="362" t="s">
        <v>8471</v>
      </c>
      <c r="E4505" s="363" t="s">
        <v>31863</v>
      </c>
    </row>
    <row r="4506" spans="1:5" x14ac:dyDescent="0.25">
      <c r="A4506" s="246" t="str">
        <f t="shared" si="70"/>
        <v>94763</v>
      </c>
      <c r="B4506" s="362" t="s">
        <v>17905</v>
      </c>
      <c r="C4506" s="362" t="s">
        <v>17906</v>
      </c>
      <c r="D4506" s="362" t="s">
        <v>8471</v>
      </c>
      <c r="E4506" s="363" t="s">
        <v>31864</v>
      </c>
    </row>
    <row r="4507" spans="1:5" x14ac:dyDescent="0.25">
      <c r="A4507" s="246" t="str">
        <f t="shared" si="70"/>
        <v>94764</v>
      </c>
      <c r="B4507" s="362" t="s">
        <v>17907</v>
      </c>
      <c r="C4507" s="362" t="s">
        <v>17908</v>
      </c>
      <c r="D4507" s="362" t="s">
        <v>8471</v>
      </c>
      <c r="E4507" s="363" t="s">
        <v>31148</v>
      </c>
    </row>
    <row r="4508" spans="1:5" x14ac:dyDescent="0.25">
      <c r="A4508" s="246" t="str">
        <f t="shared" si="70"/>
        <v>94765</v>
      </c>
      <c r="B4508" s="362" t="s">
        <v>17909</v>
      </c>
      <c r="C4508" s="362" t="s">
        <v>17910</v>
      </c>
      <c r="D4508" s="362" t="s">
        <v>8471</v>
      </c>
      <c r="E4508" s="363" t="s">
        <v>31865</v>
      </c>
    </row>
    <row r="4509" spans="1:5" x14ac:dyDescent="0.25">
      <c r="A4509" s="246" t="str">
        <f t="shared" si="70"/>
        <v>94766</v>
      </c>
      <c r="B4509" s="362" t="s">
        <v>17911</v>
      </c>
      <c r="C4509" s="362" t="s">
        <v>17912</v>
      </c>
      <c r="D4509" s="362" t="s">
        <v>8471</v>
      </c>
      <c r="E4509" s="363" t="s">
        <v>31866</v>
      </c>
    </row>
    <row r="4510" spans="1:5" x14ac:dyDescent="0.25">
      <c r="A4510" s="246" t="str">
        <f t="shared" si="70"/>
        <v>94767</v>
      </c>
      <c r="B4510" s="362" t="s">
        <v>17914</v>
      </c>
      <c r="C4510" s="362" t="s">
        <v>17915</v>
      </c>
      <c r="D4510" s="362" t="s">
        <v>8471</v>
      </c>
      <c r="E4510" s="363" t="s">
        <v>16522</v>
      </c>
    </row>
    <row r="4511" spans="1:5" x14ac:dyDescent="0.25">
      <c r="A4511" s="246" t="str">
        <f t="shared" si="70"/>
        <v>94768</v>
      </c>
      <c r="B4511" s="362" t="s">
        <v>17916</v>
      </c>
      <c r="C4511" s="362" t="s">
        <v>17917</v>
      </c>
      <c r="D4511" s="362" t="s">
        <v>8471</v>
      </c>
      <c r="E4511" s="363" t="s">
        <v>31867</v>
      </c>
    </row>
    <row r="4512" spans="1:5" x14ac:dyDescent="0.25">
      <c r="A4512" s="246" t="str">
        <f t="shared" si="70"/>
        <v>94769</v>
      </c>
      <c r="B4512" s="362" t="s">
        <v>17918</v>
      </c>
      <c r="C4512" s="362" t="s">
        <v>17919</v>
      </c>
      <c r="D4512" s="362" t="s">
        <v>8471</v>
      </c>
      <c r="E4512" s="363" t="s">
        <v>31868</v>
      </c>
    </row>
    <row r="4513" spans="1:5" x14ac:dyDescent="0.25">
      <c r="A4513" s="246" t="str">
        <f t="shared" si="70"/>
        <v>94770</v>
      </c>
      <c r="B4513" s="362" t="s">
        <v>17920</v>
      </c>
      <c r="C4513" s="362" t="s">
        <v>17921</v>
      </c>
      <c r="D4513" s="362" t="s">
        <v>8471</v>
      </c>
      <c r="E4513" s="363" t="s">
        <v>31869</v>
      </c>
    </row>
    <row r="4514" spans="1:5" x14ac:dyDescent="0.25">
      <c r="A4514" s="246" t="str">
        <f t="shared" si="70"/>
        <v>94771</v>
      </c>
      <c r="B4514" s="362" t="s">
        <v>17922</v>
      </c>
      <c r="C4514" s="362" t="s">
        <v>17923</v>
      </c>
      <c r="D4514" s="362" t="s">
        <v>8471</v>
      </c>
      <c r="E4514" s="363" t="s">
        <v>31870</v>
      </c>
    </row>
    <row r="4515" spans="1:5" x14ac:dyDescent="0.25">
      <c r="A4515" s="246" t="str">
        <f t="shared" si="70"/>
        <v>94772</v>
      </c>
      <c r="B4515" s="362" t="s">
        <v>17924</v>
      </c>
      <c r="C4515" s="362" t="s">
        <v>17925</v>
      </c>
      <c r="D4515" s="362" t="s">
        <v>8471</v>
      </c>
      <c r="E4515" s="363" t="s">
        <v>31871</v>
      </c>
    </row>
    <row r="4516" spans="1:5" x14ac:dyDescent="0.25">
      <c r="A4516" s="246" t="str">
        <f t="shared" si="70"/>
        <v>94773</v>
      </c>
      <c r="B4516" s="362" t="s">
        <v>17926</v>
      </c>
      <c r="C4516" s="362" t="s">
        <v>17927</v>
      </c>
      <c r="D4516" s="362" t="s">
        <v>8471</v>
      </c>
      <c r="E4516" s="363" t="s">
        <v>21486</v>
      </c>
    </row>
    <row r="4517" spans="1:5" x14ac:dyDescent="0.25">
      <c r="A4517" s="246" t="str">
        <f t="shared" si="70"/>
        <v>94774</v>
      </c>
      <c r="B4517" s="362" t="s">
        <v>17928</v>
      </c>
      <c r="C4517" s="362" t="s">
        <v>17929</v>
      </c>
      <c r="D4517" s="362" t="s">
        <v>8471</v>
      </c>
      <c r="E4517" s="363" t="s">
        <v>20515</v>
      </c>
    </row>
    <row r="4518" spans="1:5" x14ac:dyDescent="0.25">
      <c r="A4518" s="246" t="str">
        <f t="shared" si="70"/>
        <v>94775</v>
      </c>
      <c r="B4518" s="362" t="s">
        <v>17930</v>
      </c>
      <c r="C4518" s="362" t="s">
        <v>17931</v>
      </c>
      <c r="D4518" s="362" t="s">
        <v>8471</v>
      </c>
      <c r="E4518" s="363" t="s">
        <v>31872</v>
      </c>
    </row>
    <row r="4519" spans="1:5" x14ac:dyDescent="0.25">
      <c r="A4519" s="246" t="str">
        <f t="shared" si="70"/>
        <v>94783</v>
      </c>
      <c r="B4519" s="362" t="s">
        <v>3719</v>
      </c>
      <c r="C4519" s="362" t="s">
        <v>11002</v>
      </c>
      <c r="D4519" s="362" t="s">
        <v>8471</v>
      </c>
      <c r="E4519" s="363" t="s">
        <v>17473</v>
      </c>
    </row>
    <row r="4520" spans="1:5" x14ac:dyDescent="0.25">
      <c r="A4520" s="246" t="str">
        <f t="shared" si="70"/>
        <v>94785</v>
      </c>
      <c r="B4520" s="362" t="s">
        <v>3720</v>
      </c>
      <c r="C4520" s="362" t="s">
        <v>11003</v>
      </c>
      <c r="D4520" s="362" t="s">
        <v>8471</v>
      </c>
      <c r="E4520" s="363" t="s">
        <v>21305</v>
      </c>
    </row>
    <row r="4521" spans="1:5" x14ac:dyDescent="0.25">
      <c r="A4521" s="246" t="str">
        <f t="shared" si="70"/>
        <v>94789</v>
      </c>
      <c r="B4521" s="362" t="s">
        <v>3721</v>
      </c>
      <c r="C4521" s="362" t="s">
        <v>11004</v>
      </c>
      <c r="D4521" s="362" t="s">
        <v>8471</v>
      </c>
      <c r="E4521" s="363" t="s">
        <v>31873</v>
      </c>
    </row>
    <row r="4522" spans="1:5" x14ac:dyDescent="0.25">
      <c r="A4522" s="246" t="str">
        <f t="shared" si="70"/>
        <v>94790</v>
      </c>
      <c r="B4522" s="362" t="s">
        <v>3722</v>
      </c>
      <c r="C4522" s="362" t="s">
        <v>11005</v>
      </c>
      <c r="D4522" s="362" t="s">
        <v>8471</v>
      </c>
      <c r="E4522" s="363" t="s">
        <v>31874</v>
      </c>
    </row>
    <row r="4523" spans="1:5" x14ac:dyDescent="0.25">
      <c r="A4523" s="246" t="str">
        <f t="shared" si="70"/>
        <v>94791</v>
      </c>
      <c r="B4523" s="362" t="s">
        <v>3723</v>
      </c>
      <c r="C4523" s="362" t="s">
        <v>11006</v>
      </c>
      <c r="D4523" s="362" t="s">
        <v>8471</v>
      </c>
      <c r="E4523" s="363" t="s">
        <v>31875</v>
      </c>
    </row>
    <row r="4524" spans="1:5" x14ac:dyDescent="0.25">
      <c r="A4524" s="246" t="str">
        <f t="shared" si="70"/>
        <v>94863</v>
      </c>
      <c r="B4524" s="362" t="s">
        <v>3736</v>
      </c>
      <c r="C4524" s="362" t="s">
        <v>11007</v>
      </c>
      <c r="D4524" s="362" t="s">
        <v>8471</v>
      </c>
      <c r="E4524" s="363" t="s">
        <v>31876</v>
      </c>
    </row>
    <row r="4525" spans="1:5" x14ac:dyDescent="0.25">
      <c r="A4525" s="246" t="str">
        <f t="shared" si="70"/>
        <v>95237</v>
      </c>
      <c r="B4525" s="362" t="s">
        <v>3799</v>
      </c>
      <c r="C4525" s="362" t="s">
        <v>17938</v>
      </c>
      <c r="D4525" s="362" t="s">
        <v>8471</v>
      </c>
      <c r="E4525" s="363" t="s">
        <v>15616</v>
      </c>
    </row>
    <row r="4526" spans="1:5" x14ac:dyDescent="0.25">
      <c r="A4526" s="246" t="str">
        <f t="shared" si="70"/>
        <v>95693</v>
      </c>
      <c r="B4526" s="362" t="s">
        <v>4030</v>
      </c>
      <c r="C4526" s="362" t="s">
        <v>18004</v>
      </c>
      <c r="D4526" s="362" t="s">
        <v>8471</v>
      </c>
      <c r="E4526" s="363" t="s">
        <v>20805</v>
      </c>
    </row>
    <row r="4527" spans="1:5" x14ac:dyDescent="0.25">
      <c r="A4527" s="246" t="str">
        <f t="shared" si="70"/>
        <v>95694</v>
      </c>
      <c r="B4527" s="362" t="s">
        <v>4031</v>
      </c>
      <c r="C4527" s="362" t="s">
        <v>18005</v>
      </c>
      <c r="D4527" s="362" t="s">
        <v>8471</v>
      </c>
      <c r="E4527" s="363" t="s">
        <v>29524</v>
      </c>
    </row>
    <row r="4528" spans="1:5" x14ac:dyDescent="0.25">
      <c r="A4528" s="246" t="str">
        <f t="shared" si="70"/>
        <v>95695</v>
      </c>
      <c r="B4528" s="362" t="s">
        <v>4032</v>
      </c>
      <c r="C4528" s="362" t="s">
        <v>18006</v>
      </c>
      <c r="D4528" s="362" t="s">
        <v>8471</v>
      </c>
      <c r="E4528" s="363" t="s">
        <v>31605</v>
      </c>
    </row>
    <row r="4529" spans="1:5" x14ac:dyDescent="0.25">
      <c r="A4529" s="246" t="str">
        <f t="shared" si="70"/>
        <v>95696</v>
      </c>
      <c r="B4529" s="362" t="s">
        <v>4033</v>
      </c>
      <c r="C4529" s="362" t="s">
        <v>11008</v>
      </c>
      <c r="D4529" s="362" t="s">
        <v>8471</v>
      </c>
      <c r="E4529" s="363" t="s">
        <v>31877</v>
      </c>
    </row>
    <row r="4530" spans="1:5" x14ac:dyDescent="0.25">
      <c r="A4530" s="246" t="str">
        <f t="shared" si="70"/>
        <v>96637</v>
      </c>
      <c r="B4530" s="362" t="s">
        <v>4267</v>
      </c>
      <c r="C4530" s="362" t="s">
        <v>18051</v>
      </c>
      <c r="D4530" s="362" t="s">
        <v>8471</v>
      </c>
      <c r="E4530" s="363" t="s">
        <v>10729</v>
      </c>
    </row>
    <row r="4531" spans="1:5" x14ac:dyDescent="0.25">
      <c r="A4531" s="246" t="str">
        <f t="shared" si="70"/>
        <v>96638</v>
      </c>
      <c r="B4531" s="362" t="s">
        <v>4268</v>
      </c>
      <c r="C4531" s="362" t="s">
        <v>18052</v>
      </c>
      <c r="D4531" s="362" t="s">
        <v>8471</v>
      </c>
      <c r="E4531" s="363" t="s">
        <v>10887</v>
      </c>
    </row>
    <row r="4532" spans="1:5" x14ac:dyDescent="0.25">
      <c r="A4532" s="246" t="str">
        <f t="shared" si="70"/>
        <v>96639</v>
      </c>
      <c r="B4532" s="362" t="s">
        <v>4269</v>
      </c>
      <c r="C4532" s="362" t="s">
        <v>18053</v>
      </c>
      <c r="D4532" s="362" t="s">
        <v>8471</v>
      </c>
      <c r="E4532" s="363" t="s">
        <v>8368</v>
      </c>
    </row>
    <row r="4533" spans="1:5" x14ac:dyDescent="0.25">
      <c r="A4533" s="246" t="str">
        <f t="shared" si="70"/>
        <v>96640</v>
      </c>
      <c r="B4533" s="362" t="s">
        <v>4270</v>
      </c>
      <c r="C4533" s="362" t="s">
        <v>18054</v>
      </c>
      <c r="D4533" s="362" t="s">
        <v>8471</v>
      </c>
      <c r="E4533" s="363" t="s">
        <v>14850</v>
      </c>
    </row>
    <row r="4534" spans="1:5" x14ac:dyDescent="0.25">
      <c r="A4534" s="246" t="str">
        <f t="shared" si="70"/>
        <v>96641</v>
      </c>
      <c r="B4534" s="362" t="s">
        <v>4271</v>
      </c>
      <c r="C4534" s="362" t="s">
        <v>18055</v>
      </c>
      <c r="D4534" s="362" t="s">
        <v>8471</v>
      </c>
      <c r="E4534" s="363" t="s">
        <v>8220</v>
      </c>
    </row>
    <row r="4535" spans="1:5" x14ac:dyDescent="0.25">
      <c r="A4535" s="246" t="str">
        <f t="shared" si="70"/>
        <v>96642</v>
      </c>
      <c r="B4535" s="362" t="s">
        <v>4272</v>
      </c>
      <c r="C4535" s="362" t="s">
        <v>18056</v>
      </c>
      <c r="D4535" s="362" t="s">
        <v>8471</v>
      </c>
      <c r="E4535" s="363" t="s">
        <v>8230</v>
      </c>
    </row>
    <row r="4536" spans="1:5" x14ac:dyDescent="0.25">
      <c r="A4536" s="246" t="str">
        <f t="shared" si="70"/>
        <v>96643</v>
      </c>
      <c r="B4536" s="362" t="s">
        <v>4273</v>
      </c>
      <c r="C4536" s="362" t="s">
        <v>18057</v>
      </c>
      <c r="D4536" s="362" t="s">
        <v>8471</v>
      </c>
      <c r="E4536" s="363" t="s">
        <v>21114</v>
      </c>
    </row>
    <row r="4537" spans="1:5" x14ac:dyDescent="0.25">
      <c r="A4537" s="246" t="str">
        <f t="shared" si="70"/>
        <v>96650</v>
      </c>
      <c r="B4537" s="362" t="s">
        <v>4280</v>
      </c>
      <c r="C4537" s="362" t="s">
        <v>18064</v>
      </c>
      <c r="D4537" s="362" t="s">
        <v>8471</v>
      </c>
      <c r="E4537" s="363" t="s">
        <v>20642</v>
      </c>
    </row>
    <row r="4538" spans="1:5" x14ac:dyDescent="0.25">
      <c r="A4538" s="246" t="str">
        <f t="shared" si="70"/>
        <v>96651</v>
      </c>
      <c r="B4538" s="362" t="s">
        <v>4281</v>
      </c>
      <c r="C4538" s="362" t="s">
        <v>18065</v>
      </c>
      <c r="D4538" s="362" t="s">
        <v>8471</v>
      </c>
      <c r="E4538" s="363" t="s">
        <v>8312</v>
      </c>
    </row>
    <row r="4539" spans="1:5" x14ac:dyDescent="0.25">
      <c r="A4539" s="246" t="str">
        <f t="shared" si="70"/>
        <v>96652</v>
      </c>
      <c r="B4539" s="362" t="s">
        <v>4282</v>
      </c>
      <c r="C4539" s="362" t="s">
        <v>18066</v>
      </c>
      <c r="D4539" s="362" t="s">
        <v>8471</v>
      </c>
      <c r="E4539" s="363" t="s">
        <v>8296</v>
      </c>
    </row>
    <row r="4540" spans="1:5" x14ac:dyDescent="0.25">
      <c r="A4540" s="246" t="str">
        <f t="shared" si="70"/>
        <v>96653</v>
      </c>
      <c r="B4540" s="362" t="s">
        <v>4283</v>
      </c>
      <c r="C4540" s="362" t="s">
        <v>18067</v>
      </c>
      <c r="D4540" s="362" t="s">
        <v>8471</v>
      </c>
      <c r="E4540" s="363" t="s">
        <v>21675</v>
      </c>
    </row>
    <row r="4541" spans="1:5" x14ac:dyDescent="0.25">
      <c r="A4541" s="246" t="str">
        <f t="shared" si="70"/>
        <v>96654</v>
      </c>
      <c r="B4541" s="362" t="s">
        <v>4284</v>
      </c>
      <c r="C4541" s="362" t="s">
        <v>18068</v>
      </c>
      <c r="D4541" s="362" t="s">
        <v>8471</v>
      </c>
      <c r="E4541" s="363" t="s">
        <v>15551</v>
      </c>
    </row>
    <row r="4542" spans="1:5" x14ac:dyDescent="0.25">
      <c r="A4542" s="246" t="str">
        <f t="shared" si="70"/>
        <v>96655</v>
      </c>
      <c r="B4542" s="362" t="s">
        <v>4285</v>
      </c>
      <c r="C4542" s="362" t="s">
        <v>18069</v>
      </c>
      <c r="D4542" s="362" t="s">
        <v>8471</v>
      </c>
      <c r="E4542" s="363" t="s">
        <v>20201</v>
      </c>
    </row>
    <row r="4543" spans="1:5" x14ac:dyDescent="0.25">
      <c r="A4543" s="246" t="str">
        <f t="shared" si="70"/>
        <v>96656</v>
      </c>
      <c r="B4543" s="362" t="s">
        <v>4286</v>
      </c>
      <c r="C4543" s="362" t="s">
        <v>18070</v>
      </c>
      <c r="D4543" s="362" t="s">
        <v>8471</v>
      </c>
      <c r="E4543" s="363" t="s">
        <v>8217</v>
      </c>
    </row>
    <row r="4544" spans="1:5" x14ac:dyDescent="0.25">
      <c r="A4544" s="246" t="str">
        <f t="shared" si="70"/>
        <v>96657</v>
      </c>
      <c r="B4544" s="362" t="s">
        <v>4287</v>
      </c>
      <c r="C4544" s="362" t="s">
        <v>18071</v>
      </c>
      <c r="D4544" s="362" t="s">
        <v>8471</v>
      </c>
      <c r="E4544" s="363" t="s">
        <v>23630</v>
      </c>
    </row>
    <row r="4545" spans="1:5" x14ac:dyDescent="0.25">
      <c r="A4545" s="246" t="str">
        <f t="shared" si="70"/>
        <v>96658</v>
      </c>
      <c r="B4545" s="362" t="s">
        <v>4288</v>
      </c>
      <c r="C4545" s="362" t="s">
        <v>18072</v>
      </c>
      <c r="D4545" s="362" t="s">
        <v>8471</v>
      </c>
      <c r="E4545" s="363" t="s">
        <v>22593</v>
      </c>
    </row>
    <row r="4546" spans="1:5" x14ac:dyDescent="0.25">
      <c r="A4546" s="246" t="str">
        <f t="shared" si="70"/>
        <v>96659</v>
      </c>
      <c r="B4546" s="362" t="s">
        <v>4289</v>
      </c>
      <c r="C4546" s="362" t="s">
        <v>18073</v>
      </c>
      <c r="D4546" s="362" t="s">
        <v>8471</v>
      </c>
      <c r="E4546" s="363" t="s">
        <v>27745</v>
      </c>
    </row>
    <row r="4547" spans="1:5" x14ac:dyDescent="0.25">
      <c r="A4547" s="246" t="str">
        <f t="shared" ref="A4547:A4610" si="71">B4547</f>
        <v>96660</v>
      </c>
      <c r="B4547" s="362" t="s">
        <v>4290</v>
      </c>
      <c r="C4547" s="362" t="s">
        <v>18074</v>
      </c>
      <c r="D4547" s="362" t="s">
        <v>8471</v>
      </c>
      <c r="E4547" s="363" t="s">
        <v>31757</v>
      </c>
    </row>
    <row r="4548" spans="1:5" x14ac:dyDescent="0.25">
      <c r="A4548" s="246" t="str">
        <f t="shared" si="71"/>
        <v>96661</v>
      </c>
      <c r="B4548" s="362" t="s">
        <v>4291</v>
      </c>
      <c r="C4548" s="362" t="s">
        <v>18075</v>
      </c>
      <c r="D4548" s="362" t="s">
        <v>8471</v>
      </c>
      <c r="E4548" s="363" t="s">
        <v>31878</v>
      </c>
    </row>
    <row r="4549" spans="1:5" x14ac:dyDescent="0.25">
      <c r="A4549" s="246" t="str">
        <f t="shared" si="71"/>
        <v>96662</v>
      </c>
      <c r="B4549" s="362" t="s">
        <v>4292</v>
      </c>
      <c r="C4549" s="362" t="s">
        <v>18076</v>
      </c>
      <c r="D4549" s="362" t="s">
        <v>8471</v>
      </c>
      <c r="E4549" s="363" t="s">
        <v>20810</v>
      </c>
    </row>
    <row r="4550" spans="1:5" x14ac:dyDescent="0.25">
      <c r="A4550" s="246" t="str">
        <f t="shared" si="71"/>
        <v>96663</v>
      </c>
      <c r="B4550" s="362" t="s">
        <v>4293</v>
      </c>
      <c r="C4550" s="362" t="s">
        <v>18077</v>
      </c>
      <c r="D4550" s="362" t="s">
        <v>8471</v>
      </c>
      <c r="E4550" s="363" t="s">
        <v>8316</v>
      </c>
    </row>
    <row r="4551" spans="1:5" x14ac:dyDescent="0.25">
      <c r="A4551" s="246" t="str">
        <f t="shared" si="71"/>
        <v>96664</v>
      </c>
      <c r="B4551" s="362" t="s">
        <v>4294</v>
      </c>
      <c r="C4551" s="362" t="s">
        <v>18078</v>
      </c>
      <c r="D4551" s="362" t="s">
        <v>8471</v>
      </c>
      <c r="E4551" s="363" t="s">
        <v>8713</v>
      </c>
    </row>
    <row r="4552" spans="1:5" x14ac:dyDescent="0.25">
      <c r="A4552" s="246" t="str">
        <f t="shared" si="71"/>
        <v>96665</v>
      </c>
      <c r="B4552" s="362" t="s">
        <v>4295</v>
      </c>
      <c r="C4552" s="362" t="s">
        <v>18079</v>
      </c>
      <c r="D4552" s="362" t="s">
        <v>8471</v>
      </c>
      <c r="E4552" s="363" t="s">
        <v>14142</v>
      </c>
    </row>
    <row r="4553" spans="1:5" x14ac:dyDescent="0.25">
      <c r="A4553" s="246" t="str">
        <f t="shared" si="71"/>
        <v>96666</v>
      </c>
      <c r="B4553" s="362" t="s">
        <v>4296</v>
      </c>
      <c r="C4553" s="362" t="s">
        <v>18080</v>
      </c>
      <c r="D4553" s="362" t="s">
        <v>8471</v>
      </c>
      <c r="E4553" s="363" t="s">
        <v>7828</v>
      </c>
    </row>
    <row r="4554" spans="1:5" x14ac:dyDescent="0.25">
      <c r="A4554" s="246" t="str">
        <f t="shared" si="71"/>
        <v>96667</v>
      </c>
      <c r="B4554" s="362" t="s">
        <v>4297</v>
      </c>
      <c r="C4554" s="362" t="s">
        <v>18081</v>
      </c>
      <c r="D4554" s="362" t="s">
        <v>8471</v>
      </c>
      <c r="E4554" s="363" t="s">
        <v>15021</v>
      </c>
    </row>
    <row r="4555" spans="1:5" x14ac:dyDescent="0.25">
      <c r="A4555" s="246" t="str">
        <f t="shared" si="71"/>
        <v>96684</v>
      </c>
      <c r="B4555" s="362" t="s">
        <v>4314</v>
      </c>
      <c r="C4555" s="362" t="s">
        <v>18098</v>
      </c>
      <c r="D4555" s="362" t="s">
        <v>8471</v>
      </c>
      <c r="E4555" s="363" t="s">
        <v>16510</v>
      </c>
    </row>
    <row r="4556" spans="1:5" x14ac:dyDescent="0.25">
      <c r="A4556" s="246" t="str">
        <f t="shared" si="71"/>
        <v>96685</v>
      </c>
      <c r="B4556" s="362" t="s">
        <v>4315</v>
      </c>
      <c r="C4556" s="362" t="s">
        <v>18099</v>
      </c>
      <c r="D4556" s="362" t="s">
        <v>8471</v>
      </c>
      <c r="E4556" s="363" t="s">
        <v>14879</v>
      </c>
    </row>
    <row r="4557" spans="1:5" x14ac:dyDescent="0.25">
      <c r="A4557" s="246" t="str">
        <f t="shared" si="71"/>
        <v>96686</v>
      </c>
      <c r="B4557" s="362" t="s">
        <v>4316</v>
      </c>
      <c r="C4557" s="362" t="s">
        <v>18100</v>
      </c>
      <c r="D4557" s="362" t="s">
        <v>8471</v>
      </c>
      <c r="E4557" s="363" t="s">
        <v>8202</v>
      </c>
    </row>
    <row r="4558" spans="1:5" x14ac:dyDescent="0.25">
      <c r="A4558" s="246" t="str">
        <f t="shared" si="71"/>
        <v>96687</v>
      </c>
      <c r="B4558" s="362" t="s">
        <v>4317</v>
      </c>
      <c r="C4558" s="362" t="s">
        <v>18101</v>
      </c>
      <c r="D4558" s="362" t="s">
        <v>8471</v>
      </c>
      <c r="E4558" s="363" t="s">
        <v>30790</v>
      </c>
    </row>
    <row r="4559" spans="1:5" x14ac:dyDescent="0.25">
      <c r="A4559" s="246" t="str">
        <f t="shared" si="71"/>
        <v>96688</v>
      </c>
      <c r="B4559" s="362" t="s">
        <v>4318</v>
      </c>
      <c r="C4559" s="362" t="s">
        <v>18102</v>
      </c>
      <c r="D4559" s="362" t="s">
        <v>8471</v>
      </c>
      <c r="E4559" s="363" t="s">
        <v>31879</v>
      </c>
    </row>
    <row r="4560" spans="1:5" x14ac:dyDescent="0.25">
      <c r="A4560" s="246" t="str">
        <f t="shared" si="71"/>
        <v>96689</v>
      </c>
      <c r="B4560" s="362" t="s">
        <v>4319</v>
      </c>
      <c r="C4560" s="362" t="s">
        <v>18103</v>
      </c>
      <c r="D4560" s="362" t="s">
        <v>8471</v>
      </c>
      <c r="E4560" s="363" t="s">
        <v>13610</v>
      </c>
    </row>
    <row r="4561" spans="1:5" x14ac:dyDescent="0.25">
      <c r="A4561" s="246" t="str">
        <f t="shared" si="71"/>
        <v>96690</v>
      </c>
      <c r="B4561" s="362" t="s">
        <v>4320</v>
      </c>
      <c r="C4561" s="362" t="s">
        <v>18104</v>
      </c>
      <c r="D4561" s="362" t="s">
        <v>8471</v>
      </c>
      <c r="E4561" s="363" t="s">
        <v>18045</v>
      </c>
    </row>
    <row r="4562" spans="1:5" x14ac:dyDescent="0.25">
      <c r="A4562" s="246" t="str">
        <f t="shared" si="71"/>
        <v>96691</v>
      </c>
      <c r="B4562" s="362" t="s">
        <v>4321</v>
      </c>
      <c r="C4562" s="362" t="s">
        <v>18105</v>
      </c>
      <c r="D4562" s="362" t="s">
        <v>8471</v>
      </c>
      <c r="E4562" s="363" t="s">
        <v>21512</v>
      </c>
    </row>
    <row r="4563" spans="1:5" x14ac:dyDescent="0.25">
      <c r="A4563" s="246" t="str">
        <f t="shared" si="71"/>
        <v>96692</v>
      </c>
      <c r="B4563" s="362" t="s">
        <v>4322</v>
      </c>
      <c r="C4563" s="362" t="s">
        <v>18106</v>
      </c>
      <c r="D4563" s="362" t="s">
        <v>8471</v>
      </c>
      <c r="E4563" s="363" t="s">
        <v>26248</v>
      </c>
    </row>
    <row r="4564" spans="1:5" x14ac:dyDescent="0.25">
      <c r="A4564" s="246" t="str">
        <f t="shared" si="71"/>
        <v>96693</v>
      </c>
      <c r="B4564" s="362" t="s">
        <v>4323</v>
      </c>
      <c r="C4564" s="362" t="s">
        <v>18107</v>
      </c>
      <c r="D4564" s="362" t="s">
        <v>8471</v>
      </c>
      <c r="E4564" s="363" t="s">
        <v>20869</v>
      </c>
    </row>
    <row r="4565" spans="1:5" x14ac:dyDescent="0.25">
      <c r="A4565" s="246" t="str">
        <f t="shared" si="71"/>
        <v>96694</v>
      </c>
      <c r="B4565" s="362" t="s">
        <v>4324</v>
      </c>
      <c r="C4565" s="362" t="s">
        <v>18108</v>
      </c>
      <c r="D4565" s="362" t="s">
        <v>8471</v>
      </c>
      <c r="E4565" s="363" t="s">
        <v>31880</v>
      </c>
    </row>
    <row r="4566" spans="1:5" x14ac:dyDescent="0.25">
      <c r="A4566" s="246" t="str">
        <f t="shared" si="71"/>
        <v>96695</v>
      </c>
      <c r="B4566" s="362" t="s">
        <v>4325</v>
      </c>
      <c r="C4566" s="362" t="s">
        <v>18109</v>
      </c>
      <c r="D4566" s="362" t="s">
        <v>8471</v>
      </c>
      <c r="E4566" s="363" t="s">
        <v>31881</v>
      </c>
    </row>
    <row r="4567" spans="1:5" x14ac:dyDescent="0.25">
      <c r="A4567" s="246" t="str">
        <f t="shared" si="71"/>
        <v>96696</v>
      </c>
      <c r="B4567" s="362" t="s">
        <v>4326</v>
      </c>
      <c r="C4567" s="362" t="s">
        <v>18110</v>
      </c>
      <c r="D4567" s="362" t="s">
        <v>8471</v>
      </c>
      <c r="E4567" s="363" t="s">
        <v>31882</v>
      </c>
    </row>
    <row r="4568" spans="1:5" x14ac:dyDescent="0.25">
      <c r="A4568" s="246" t="str">
        <f t="shared" si="71"/>
        <v>96697</v>
      </c>
      <c r="B4568" s="362" t="s">
        <v>4327</v>
      </c>
      <c r="C4568" s="362" t="s">
        <v>18111</v>
      </c>
      <c r="D4568" s="362" t="s">
        <v>8471</v>
      </c>
      <c r="E4568" s="363" t="s">
        <v>31883</v>
      </c>
    </row>
    <row r="4569" spans="1:5" x14ac:dyDescent="0.25">
      <c r="A4569" s="246" t="str">
        <f t="shared" si="71"/>
        <v>96698</v>
      </c>
      <c r="B4569" s="362" t="s">
        <v>4328</v>
      </c>
      <c r="C4569" s="362" t="s">
        <v>18112</v>
      </c>
      <c r="D4569" s="362" t="s">
        <v>8471</v>
      </c>
      <c r="E4569" s="363" t="s">
        <v>31884</v>
      </c>
    </row>
    <row r="4570" spans="1:5" x14ac:dyDescent="0.25">
      <c r="A4570" s="246" t="str">
        <f t="shared" si="71"/>
        <v>96699</v>
      </c>
      <c r="B4570" s="362" t="s">
        <v>4329</v>
      </c>
      <c r="C4570" s="362" t="s">
        <v>18113</v>
      </c>
      <c r="D4570" s="362" t="s">
        <v>8471</v>
      </c>
      <c r="E4570" s="363" t="s">
        <v>8222</v>
      </c>
    </row>
    <row r="4571" spans="1:5" x14ac:dyDescent="0.25">
      <c r="A4571" s="246" t="str">
        <f t="shared" si="71"/>
        <v>96700</v>
      </c>
      <c r="B4571" s="362" t="s">
        <v>4330</v>
      </c>
      <c r="C4571" s="362" t="s">
        <v>18114</v>
      </c>
      <c r="D4571" s="362" t="s">
        <v>8471</v>
      </c>
      <c r="E4571" s="363" t="s">
        <v>14866</v>
      </c>
    </row>
    <row r="4572" spans="1:5" x14ac:dyDescent="0.25">
      <c r="A4572" s="246" t="str">
        <f t="shared" si="71"/>
        <v>96701</v>
      </c>
      <c r="B4572" s="362" t="s">
        <v>4331</v>
      </c>
      <c r="C4572" s="362" t="s">
        <v>18115</v>
      </c>
      <c r="D4572" s="362" t="s">
        <v>8471</v>
      </c>
      <c r="E4572" s="363" t="s">
        <v>12657</v>
      </c>
    </row>
    <row r="4573" spans="1:5" x14ac:dyDescent="0.25">
      <c r="A4573" s="246" t="str">
        <f t="shared" si="71"/>
        <v>96702</v>
      </c>
      <c r="B4573" s="362" t="s">
        <v>4332</v>
      </c>
      <c r="C4573" s="362" t="s">
        <v>18116</v>
      </c>
      <c r="D4573" s="362" t="s">
        <v>8471</v>
      </c>
      <c r="E4573" s="363" t="s">
        <v>10500</v>
      </c>
    </row>
    <row r="4574" spans="1:5" x14ac:dyDescent="0.25">
      <c r="A4574" s="246" t="str">
        <f t="shared" si="71"/>
        <v>96703</v>
      </c>
      <c r="B4574" s="362" t="s">
        <v>4333</v>
      </c>
      <c r="C4574" s="362" t="s">
        <v>18117</v>
      </c>
      <c r="D4574" s="362" t="s">
        <v>8471</v>
      </c>
      <c r="E4574" s="363" t="s">
        <v>12619</v>
      </c>
    </row>
    <row r="4575" spans="1:5" x14ac:dyDescent="0.25">
      <c r="A4575" s="246" t="str">
        <f t="shared" si="71"/>
        <v>96704</v>
      </c>
      <c r="B4575" s="362" t="s">
        <v>4334</v>
      </c>
      <c r="C4575" s="362" t="s">
        <v>18118</v>
      </c>
      <c r="D4575" s="362" t="s">
        <v>8471</v>
      </c>
      <c r="E4575" s="363" t="s">
        <v>12632</v>
      </c>
    </row>
    <row r="4576" spans="1:5" x14ac:dyDescent="0.25">
      <c r="A4576" s="246" t="str">
        <f t="shared" si="71"/>
        <v>96705</v>
      </c>
      <c r="B4576" s="362" t="s">
        <v>4335</v>
      </c>
      <c r="C4576" s="362" t="s">
        <v>18119</v>
      </c>
      <c r="D4576" s="362" t="s">
        <v>8471</v>
      </c>
      <c r="E4576" s="363" t="s">
        <v>31885</v>
      </c>
    </row>
    <row r="4577" spans="1:5" x14ac:dyDescent="0.25">
      <c r="A4577" s="246" t="str">
        <f t="shared" si="71"/>
        <v>96706</v>
      </c>
      <c r="B4577" s="362" t="s">
        <v>4336</v>
      </c>
      <c r="C4577" s="362" t="s">
        <v>18120</v>
      </c>
      <c r="D4577" s="362" t="s">
        <v>8471</v>
      </c>
      <c r="E4577" s="363" t="s">
        <v>31886</v>
      </c>
    </row>
    <row r="4578" spans="1:5" x14ac:dyDescent="0.25">
      <c r="A4578" s="246" t="str">
        <f t="shared" si="71"/>
        <v>96707</v>
      </c>
      <c r="B4578" s="362" t="s">
        <v>4337</v>
      </c>
      <c r="C4578" s="362" t="s">
        <v>18122</v>
      </c>
      <c r="D4578" s="362" t="s">
        <v>8471</v>
      </c>
      <c r="E4578" s="363" t="s">
        <v>31887</v>
      </c>
    </row>
    <row r="4579" spans="1:5" x14ac:dyDescent="0.25">
      <c r="A4579" s="246" t="str">
        <f t="shared" si="71"/>
        <v>96708</v>
      </c>
      <c r="B4579" s="362" t="s">
        <v>4338</v>
      </c>
      <c r="C4579" s="362" t="s">
        <v>18123</v>
      </c>
      <c r="D4579" s="362" t="s">
        <v>8471</v>
      </c>
      <c r="E4579" s="363" t="s">
        <v>21371</v>
      </c>
    </row>
    <row r="4580" spans="1:5" x14ac:dyDescent="0.25">
      <c r="A4580" s="246" t="str">
        <f t="shared" si="71"/>
        <v>96709</v>
      </c>
      <c r="B4580" s="362" t="s">
        <v>4339</v>
      </c>
      <c r="C4580" s="362" t="s">
        <v>18124</v>
      </c>
      <c r="D4580" s="362" t="s">
        <v>8471</v>
      </c>
      <c r="E4580" s="363" t="s">
        <v>31888</v>
      </c>
    </row>
    <row r="4581" spans="1:5" x14ac:dyDescent="0.25">
      <c r="A4581" s="246" t="str">
        <f t="shared" si="71"/>
        <v>96710</v>
      </c>
      <c r="B4581" s="362" t="s">
        <v>4340</v>
      </c>
      <c r="C4581" s="362" t="s">
        <v>18125</v>
      </c>
      <c r="D4581" s="362" t="s">
        <v>8471</v>
      </c>
      <c r="E4581" s="363" t="s">
        <v>8162</v>
      </c>
    </row>
    <row r="4582" spans="1:5" x14ac:dyDescent="0.25">
      <c r="A4582" s="246" t="str">
        <f t="shared" si="71"/>
        <v>96711</v>
      </c>
      <c r="B4582" s="362" t="s">
        <v>4341</v>
      </c>
      <c r="C4582" s="362" t="s">
        <v>18126</v>
      </c>
      <c r="D4582" s="362" t="s">
        <v>8471</v>
      </c>
      <c r="E4582" s="363" t="s">
        <v>13888</v>
      </c>
    </row>
    <row r="4583" spans="1:5" x14ac:dyDescent="0.25">
      <c r="A4583" s="246" t="str">
        <f t="shared" si="71"/>
        <v>96712</v>
      </c>
      <c r="B4583" s="362" t="s">
        <v>4342</v>
      </c>
      <c r="C4583" s="362" t="s">
        <v>18127</v>
      </c>
      <c r="D4583" s="362" t="s">
        <v>8471</v>
      </c>
      <c r="E4583" s="363" t="s">
        <v>14845</v>
      </c>
    </row>
    <row r="4584" spans="1:5" x14ac:dyDescent="0.25">
      <c r="A4584" s="246" t="str">
        <f t="shared" si="71"/>
        <v>96713</v>
      </c>
      <c r="B4584" s="362" t="s">
        <v>4343</v>
      </c>
      <c r="C4584" s="362" t="s">
        <v>18128</v>
      </c>
      <c r="D4584" s="362" t="s">
        <v>8471</v>
      </c>
      <c r="E4584" s="363" t="s">
        <v>20126</v>
      </c>
    </row>
    <row r="4585" spans="1:5" x14ac:dyDescent="0.25">
      <c r="A4585" s="246" t="str">
        <f t="shared" si="71"/>
        <v>96714</v>
      </c>
      <c r="B4585" s="362" t="s">
        <v>4344</v>
      </c>
      <c r="C4585" s="362" t="s">
        <v>18129</v>
      </c>
      <c r="D4585" s="362" t="s">
        <v>8471</v>
      </c>
      <c r="E4585" s="363" t="s">
        <v>25343</v>
      </c>
    </row>
    <row r="4586" spans="1:5" x14ac:dyDescent="0.25">
      <c r="A4586" s="246" t="str">
        <f t="shared" si="71"/>
        <v>96715</v>
      </c>
      <c r="B4586" s="362" t="s">
        <v>4345</v>
      </c>
      <c r="C4586" s="362" t="s">
        <v>18130</v>
      </c>
      <c r="D4586" s="362" t="s">
        <v>8471</v>
      </c>
      <c r="E4586" s="363" t="s">
        <v>31889</v>
      </c>
    </row>
    <row r="4587" spans="1:5" x14ac:dyDescent="0.25">
      <c r="A4587" s="246" t="str">
        <f t="shared" si="71"/>
        <v>96716</v>
      </c>
      <c r="B4587" s="362" t="s">
        <v>4346</v>
      </c>
      <c r="C4587" s="362" t="s">
        <v>18131</v>
      </c>
      <c r="D4587" s="362" t="s">
        <v>8471</v>
      </c>
      <c r="E4587" s="363" t="s">
        <v>31890</v>
      </c>
    </row>
    <row r="4588" spans="1:5" x14ac:dyDescent="0.25">
      <c r="A4588" s="246" t="str">
        <f t="shared" si="71"/>
        <v>96717</v>
      </c>
      <c r="B4588" s="362" t="s">
        <v>4347</v>
      </c>
      <c r="C4588" s="362" t="s">
        <v>18132</v>
      </c>
      <c r="D4588" s="362" t="s">
        <v>8471</v>
      </c>
      <c r="E4588" s="363" t="s">
        <v>25176</v>
      </c>
    </row>
    <row r="4589" spans="1:5" x14ac:dyDescent="0.25">
      <c r="A4589" s="246" t="str">
        <f t="shared" si="71"/>
        <v>96736</v>
      </c>
      <c r="B4589" s="362" t="s">
        <v>4366</v>
      </c>
      <c r="C4589" s="362" t="s">
        <v>11013</v>
      </c>
      <c r="D4589" s="362" t="s">
        <v>8471</v>
      </c>
      <c r="E4589" s="363" t="s">
        <v>27208</v>
      </c>
    </row>
    <row r="4590" spans="1:5" x14ac:dyDescent="0.25">
      <c r="A4590" s="246" t="str">
        <f t="shared" si="71"/>
        <v>96737</v>
      </c>
      <c r="B4590" s="362" t="s">
        <v>4367</v>
      </c>
      <c r="C4590" s="362" t="s">
        <v>11014</v>
      </c>
      <c r="D4590" s="362" t="s">
        <v>8471</v>
      </c>
      <c r="E4590" s="363" t="s">
        <v>9295</v>
      </c>
    </row>
    <row r="4591" spans="1:5" x14ac:dyDescent="0.25">
      <c r="A4591" s="246" t="str">
        <f t="shared" si="71"/>
        <v>96738</v>
      </c>
      <c r="B4591" s="362" t="s">
        <v>4368</v>
      </c>
      <c r="C4591" s="362" t="s">
        <v>11015</v>
      </c>
      <c r="D4591" s="362" t="s">
        <v>8471</v>
      </c>
      <c r="E4591" s="363" t="s">
        <v>16579</v>
      </c>
    </row>
    <row r="4592" spans="1:5" x14ac:dyDescent="0.25">
      <c r="A4592" s="246" t="str">
        <f t="shared" si="71"/>
        <v>96739</v>
      </c>
      <c r="B4592" s="362" t="s">
        <v>4369</v>
      </c>
      <c r="C4592" s="362" t="s">
        <v>11016</v>
      </c>
      <c r="D4592" s="362" t="s">
        <v>8471</v>
      </c>
      <c r="E4592" s="363" t="s">
        <v>12799</v>
      </c>
    </row>
    <row r="4593" spans="1:5" x14ac:dyDescent="0.25">
      <c r="A4593" s="246" t="str">
        <f t="shared" si="71"/>
        <v>96740</v>
      </c>
      <c r="B4593" s="362" t="s">
        <v>4370</v>
      </c>
      <c r="C4593" s="362" t="s">
        <v>11017</v>
      </c>
      <c r="D4593" s="362" t="s">
        <v>8471</v>
      </c>
      <c r="E4593" s="363" t="s">
        <v>14469</v>
      </c>
    </row>
    <row r="4594" spans="1:5" x14ac:dyDescent="0.25">
      <c r="A4594" s="246" t="str">
        <f t="shared" si="71"/>
        <v>96741</v>
      </c>
      <c r="B4594" s="362" t="s">
        <v>4371</v>
      </c>
      <c r="C4594" s="362" t="s">
        <v>11018</v>
      </c>
      <c r="D4594" s="362" t="s">
        <v>8471</v>
      </c>
      <c r="E4594" s="363" t="s">
        <v>8006</v>
      </c>
    </row>
    <row r="4595" spans="1:5" x14ac:dyDescent="0.25">
      <c r="A4595" s="246" t="str">
        <f t="shared" si="71"/>
        <v>96742</v>
      </c>
      <c r="B4595" s="362" t="s">
        <v>4372</v>
      </c>
      <c r="C4595" s="362" t="s">
        <v>11019</v>
      </c>
      <c r="D4595" s="362" t="s">
        <v>8471</v>
      </c>
      <c r="E4595" s="363" t="s">
        <v>12162</v>
      </c>
    </row>
    <row r="4596" spans="1:5" x14ac:dyDescent="0.25">
      <c r="A4596" s="246" t="str">
        <f t="shared" si="71"/>
        <v>96743</v>
      </c>
      <c r="B4596" s="362" t="s">
        <v>4373</v>
      </c>
      <c r="C4596" s="362" t="s">
        <v>11020</v>
      </c>
      <c r="D4596" s="362" t="s">
        <v>8471</v>
      </c>
      <c r="E4596" s="363" t="s">
        <v>16542</v>
      </c>
    </row>
    <row r="4597" spans="1:5" x14ac:dyDescent="0.25">
      <c r="A4597" s="246" t="str">
        <f t="shared" si="71"/>
        <v>96744</v>
      </c>
      <c r="B4597" s="362" t="s">
        <v>4374</v>
      </c>
      <c r="C4597" s="362" t="s">
        <v>11021</v>
      </c>
      <c r="D4597" s="362" t="s">
        <v>8471</v>
      </c>
      <c r="E4597" s="363" t="s">
        <v>20805</v>
      </c>
    </row>
    <row r="4598" spans="1:5" x14ac:dyDescent="0.25">
      <c r="A4598" s="246" t="str">
        <f t="shared" si="71"/>
        <v>96745</v>
      </c>
      <c r="B4598" s="362" t="s">
        <v>4375</v>
      </c>
      <c r="C4598" s="362" t="s">
        <v>11022</v>
      </c>
      <c r="D4598" s="362" t="s">
        <v>8471</v>
      </c>
      <c r="E4598" s="363" t="s">
        <v>27122</v>
      </c>
    </row>
    <row r="4599" spans="1:5" x14ac:dyDescent="0.25">
      <c r="A4599" s="246" t="str">
        <f t="shared" si="71"/>
        <v>96746</v>
      </c>
      <c r="B4599" s="362" t="s">
        <v>4376</v>
      </c>
      <c r="C4599" s="362" t="s">
        <v>11023</v>
      </c>
      <c r="D4599" s="362" t="s">
        <v>8471</v>
      </c>
      <c r="E4599" s="363" t="s">
        <v>31891</v>
      </c>
    </row>
    <row r="4600" spans="1:5" x14ac:dyDescent="0.25">
      <c r="A4600" s="246" t="str">
        <f t="shared" si="71"/>
        <v>96747</v>
      </c>
      <c r="B4600" s="362" t="s">
        <v>4377</v>
      </c>
      <c r="C4600" s="362" t="s">
        <v>11024</v>
      </c>
      <c r="D4600" s="362" t="s">
        <v>8471</v>
      </c>
      <c r="E4600" s="363" t="s">
        <v>31664</v>
      </c>
    </row>
    <row r="4601" spans="1:5" x14ac:dyDescent="0.25">
      <c r="A4601" s="246" t="str">
        <f t="shared" si="71"/>
        <v>96748</v>
      </c>
      <c r="B4601" s="362" t="s">
        <v>4378</v>
      </c>
      <c r="C4601" s="362" t="s">
        <v>11025</v>
      </c>
      <c r="D4601" s="362" t="s">
        <v>8471</v>
      </c>
      <c r="E4601" s="363" t="s">
        <v>7970</v>
      </c>
    </row>
    <row r="4602" spans="1:5" x14ac:dyDescent="0.25">
      <c r="A4602" s="246" t="str">
        <f t="shared" si="71"/>
        <v>96749</v>
      </c>
      <c r="B4602" s="362" t="s">
        <v>4379</v>
      </c>
      <c r="C4602" s="362" t="s">
        <v>11027</v>
      </c>
      <c r="D4602" s="362" t="s">
        <v>8471</v>
      </c>
      <c r="E4602" s="363" t="s">
        <v>9178</v>
      </c>
    </row>
    <row r="4603" spans="1:5" x14ac:dyDescent="0.25">
      <c r="A4603" s="246" t="str">
        <f t="shared" si="71"/>
        <v>96750</v>
      </c>
      <c r="B4603" s="362" t="s">
        <v>4380</v>
      </c>
      <c r="C4603" s="362" t="s">
        <v>11028</v>
      </c>
      <c r="D4603" s="362" t="s">
        <v>8471</v>
      </c>
      <c r="E4603" s="363" t="s">
        <v>12652</v>
      </c>
    </row>
    <row r="4604" spans="1:5" x14ac:dyDescent="0.25">
      <c r="A4604" s="246" t="str">
        <f t="shared" si="71"/>
        <v>96751</v>
      </c>
      <c r="B4604" s="362" t="s">
        <v>4381</v>
      </c>
      <c r="C4604" s="362" t="s">
        <v>11029</v>
      </c>
      <c r="D4604" s="362" t="s">
        <v>8471</v>
      </c>
      <c r="E4604" s="363" t="s">
        <v>31583</v>
      </c>
    </row>
    <row r="4605" spans="1:5" x14ac:dyDescent="0.25">
      <c r="A4605" s="246" t="str">
        <f t="shared" si="71"/>
        <v>96752</v>
      </c>
      <c r="B4605" s="362" t="s">
        <v>4382</v>
      </c>
      <c r="C4605" s="362" t="s">
        <v>11030</v>
      </c>
      <c r="D4605" s="362" t="s">
        <v>8471</v>
      </c>
      <c r="E4605" s="363" t="s">
        <v>13153</v>
      </c>
    </row>
    <row r="4606" spans="1:5" x14ac:dyDescent="0.25">
      <c r="A4606" s="246" t="str">
        <f t="shared" si="71"/>
        <v>96753</v>
      </c>
      <c r="B4606" s="362" t="s">
        <v>4383</v>
      </c>
      <c r="C4606" s="362" t="s">
        <v>11031</v>
      </c>
      <c r="D4606" s="362" t="s">
        <v>8471</v>
      </c>
      <c r="E4606" s="363" t="s">
        <v>31892</v>
      </c>
    </row>
    <row r="4607" spans="1:5" x14ac:dyDescent="0.25">
      <c r="A4607" s="246" t="str">
        <f t="shared" si="71"/>
        <v>96754</v>
      </c>
      <c r="B4607" s="362" t="s">
        <v>4384</v>
      </c>
      <c r="C4607" s="362" t="s">
        <v>11032</v>
      </c>
      <c r="D4607" s="362" t="s">
        <v>8471</v>
      </c>
      <c r="E4607" s="363" t="s">
        <v>21164</v>
      </c>
    </row>
    <row r="4608" spans="1:5" x14ac:dyDescent="0.25">
      <c r="A4608" s="246" t="str">
        <f t="shared" si="71"/>
        <v>96755</v>
      </c>
      <c r="B4608" s="362" t="s">
        <v>4385</v>
      </c>
      <c r="C4608" s="362" t="s">
        <v>11033</v>
      </c>
      <c r="D4608" s="362" t="s">
        <v>8471</v>
      </c>
      <c r="E4608" s="363" t="s">
        <v>31893</v>
      </c>
    </row>
    <row r="4609" spans="1:5" x14ac:dyDescent="0.25">
      <c r="A4609" s="246" t="str">
        <f t="shared" si="71"/>
        <v>96756</v>
      </c>
      <c r="B4609" s="362" t="s">
        <v>4386</v>
      </c>
      <c r="C4609" s="362" t="s">
        <v>11034</v>
      </c>
      <c r="D4609" s="362" t="s">
        <v>8471</v>
      </c>
      <c r="E4609" s="363" t="s">
        <v>21821</v>
      </c>
    </row>
    <row r="4610" spans="1:5" x14ac:dyDescent="0.25">
      <c r="A4610" s="246" t="str">
        <f t="shared" si="71"/>
        <v>96757</v>
      </c>
      <c r="B4610" s="362" t="s">
        <v>4387</v>
      </c>
      <c r="C4610" s="362" t="s">
        <v>11035</v>
      </c>
      <c r="D4610" s="362" t="s">
        <v>8471</v>
      </c>
      <c r="E4610" s="363" t="s">
        <v>13580</v>
      </c>
    </row>
    <row r="4611" spans="1:5" x14ac:dyDescent="0.25">
      <c r="A4611" s="246" t="str">
        <f t="shared" ref="A4611:A4674" si="72">B4611</f>
        <v>96758</v>
      </c>
      <c r="B4611" s="362" t="s">
        <v>4388</v>
      </c>
      <c r="C4611" s="362" t="s">
        <v>11036</v>
      </c>
      <c r="D4611" s="362" t="s">
        <v>8471</v>
      </c>
      <c r="E4611" s="363" t="s">
        <v>8181</v>
      </c>
    </row>
    <row r="4612" spans="1:5" x14ac:dyDescent="0.25">
      <c r="A4612" s="246" t="str">
        <f t="shared" si="72"/>
        <v>96759</v>
      </c>
      <c r="B4612" s="362" t="s">
        <v>4389</v>
      </c>
      <c r="C4612" s="362" t="s">
        <v>11037</v>
      </c>
      <c r="D4612" s="362" t="s">
        <v>8471</v>
      </c>
      <c r="E4612" s="363" t="s">
        <v>12953</v>
      </c>
    </row>
    <row r="4613" spans="1:5" x14ac:dyDescent="0.25">
      <c r="A4613" s="246" t="str">
        <f t="shared" si="72"/>
        <v>96760</v>
      </c>
      <c r="B4613" s="362" t="s">
        <v>4390</v>
      </c>
      <c r="C4613" s="362" t="s">
        <v>11038</v>
      </c>
      <c r="D4613" s="362" t="s">
        <v>8471</v>
      </c>
      <c r="E4613" s="363" t="s">
        <v>31894</v>
      </c>
    </row>
    <row r="4614" spans="1:5" x14ac:dyDescent="0.25">
      <c r="A4614" s="246" t="str">
        <f t="shared" si="72"/>
        <v>96761</v>
      </c>
      <c r="B4614" s="362" t="s">
        <v>4391</v>
      </c>
      <c r="C4614" s="362" t="s">
        <v>11039</v>
      </c>
      <c r="D4614" s="362" t="s">
        <v>8471</v>
      </c>
      <c r="E4614" s="363" t="s">
        <v>31801</v>
      </c>
    </row>
    <row r="4615" spans="1:5" x14ac:dyDescent="0.25">
      <c r="A4615" s="246" t="str">
        <f t="shared" si="72"/>
        <v>96762</v>
      </c>
      <c r="B4615" s="362" t="s">
        <v>4392</v>
      </c>
      <c r="C4615" s="362" t="s">
        <v>11040</v>
      </c>
      <c r="D4615" s="362" t="s">
        <v>8471</v>
      </c>
      <c r="E4615" s="363" t="s">
        <v>31895</v>
      </c>
    </row>
    <row r="4616" spans="1:5" x14ac:dyDescent="0.25">
      <c r="A4616" s="246" t="str">
        <f t="shared" si="72"/>
        <v>96763</v>
      </c>
      <c r="B4616" s="362" t="s">
        <v>4393</v>
      </c>
      <c r="C4616" s="362" t="s">
        <v>11041</v>
      </c>
      <c r="D4616" s="362" t="s">
        <v>8471</v>
      </c>
      <c r="E4616" s="363" t="s">
        <v>31896</v>
      </c>
    </row>
    <row r="4617" spans="1:5" x14ac:dyDescent="0.25">
      <c r="A4617" s="246" t="str">
        <f t="shared" si="72"/>
        <v>96764</v>
      </c>
      <c r="B4617" s="362" t="s">
        <v>4394</v>
      </c>
      <c r="C4617" s="362" t="s">
        <v>11042</v>
      </c>
      <c r="D4617" s="362" t="s">
        <v>8471</v>
      </c>
      <c r="E4617" s="363" t="s">
        <v>31897</v>
      </c>
    </row>
    <row r="4618" spans="1:5" x14ac:dyDescent="0.25">
      <c r="A4618" s="246" t="str">
        <f t="shared" si="72"/>
        <v>96802</v>
      </c>
      <c r="B4618" s="362" t="s">
        <v>4400</v>
      </c>
      <c r="C4618" s="362" t="s">
        <v>20683</v>
      </c>
      <c r="D4618" s="362" t="s">
        <v>8471</v>
      </c>
      <c r="E4618" s="363" t="s">
        <v>31898</v>
      </c>
    </row>
    <row r="4619" spans="1:5" x14ac:dyDescent="0.25">
      <c r="A4619" s="246" t="str">
        <f t="shared" si="72"/>
        <v>96803</v>
      </c>
      <c r="B4619" s="362" t="s">
        <v>4401</v>
      </c>
      <c r="C4619" s="362" t="s">
        <v>20684</v>
      </c>
      <c r="D4619" s="362" t="s">
        <v>8471</v>
      </c>
      <c r="E4619" s="363" t="s">
        <v>21232</v>
      </c>
    </row>
    <row r="4620" spans="1:5" x14ac:dyDescent="0.25">
      <c r="A4620" s="246" t="str">
        <f t="shared" si="72"/>
        <v>96804</v>
      </c>
      <c r="B4620" s="362" t="s">
        <v>4402</v>
      </c>
      <c r="C4620" s="362" t="s">
        <v>20685</v>
      </c>
      <c r="D4620" s="362" t="s">
        <v>8471</v>
      </c>
      <c r="E4620" s="363" t="s">
        <v>18476</v>
      </c>
    </row>
    <row r="4621" spans="1:5" x14ac:dyDescent="0.25">
      <c r="A4621" s="246" t="str">
        <f t="shared" si="72"/>
        <v>96805</v>
      </c>
      <c r="B4621" s="362" t="s">
        <v>4403</v>
      </c>
      <c r="C4621" s="362" t="s">
        <v>20686</v>
      </c>
      <c r="D4621" s="362" t="s">
        <v>8471</v>
      </c>
      <c r="E4621" s="363" t="s">
        <v>31899</v>
      </c>
    </row>
    <row r="4622" spans="1:5" x14ac:dyDescent="0.25">
      <c r="A4622" s="246" t="str">
        <f t="shared" si="72"/>
        <v>96806</v>
      </c>
      <c r="B4622" s="362" t="s">
        <v>4404</v>
      </c>
      <c r="C4622" s="362" t="s">
        <v>20687</v>
      </c>
      <c r="D4622" s="362" t="s">
        <v>8471</v>
      </c>
      <c r="E4622" s="363" t="s">
        <v>20504</v>
      </c>
    </row>
    <row r="4623" spans="1:5" x14ac:dyDescent="0.25">
      <c r="A4623" s="246" t="str">
        <f t="shared" si="72"/>
        <v>96807</v>
      </c>
      <c r="B4623" s="362" t="s">
        <v>4405</v>
      </c>
      <c r="C4623" s="362" t="s">
        <v>20688</v>
      </c>
      <c r="D4623" s="362" t="s">
        <v>8471</v>
      </c>
      <c r="E4623" s="363" t="s">
        <v>31900</v>
      </c>
    </row>
    <row r="4624" spans="1:5" x14ac:dyDescent="0.25">
      <c r="A4624" s="246" t="str">
        <f t="shared" si="72"/>
        <v>96808</v>
      </c>
      <c r="B4624" s="362" t="s">
        <v>4406</v>
      </c>
      <c r="C4624" s="362" t="s">
        <v>20690</v>
      </c>
      <c r="D4624" s="362" t="s">
        <v>8471</v>
      </c>
      <c r="E4624" s="363" t="s">
        <v>8237</v>
      </c>
    </row>
    <row r="4625" spans="1:5" x14ac:dyDescent="0.25">
      <c r="A4625" s="246" t="str">
        <f t="shared" si="72"/>
        <v>96809</v>
      </c>
      <c r="B4625" s="362" t="s">
        <v>4407</v>
      </c>
      <c r="C4625" s="362" t="s">
        <v>20691</v>
      </c>
      <c r="D4625" s="362" t="s">
        <v>8471</v>
      </c>
      <c r="E4625" s="363" t="s">
        <v>9908</v>
      </c>
    </row>
    <row r="4626" spans="1:5" x14ac:dyDescent="0.25">
      <c r="A4626" s="246" t="str">
        <f t="shared" si="72"/>
        <v>96810</v>
      </c>
      <c r="B4626" s="362" t="s">
        <v>4408</v>
      </c>
      <c r="C4626" s="362" t="s">
        <v>20692</v>
      </c>
      <c r="D4626" s="362" t="s">
        <v>8471</v>
      </c>
      <c r="E4626" s="363" t="s">
        <v>13328</v>
      </c>
    </row>
    <row r="4627" spans="1:5" x14ac:dyDescent="0.25">
      <c r="A4627" s="246" t="str">
        <f t="shared" si="72"/>
        <v>96811</v>
      </c>
      <c r="B4627" s="362" t="s">
        <v>4409</v>
      </c>
      <c r="C4627" s="362" t="s">
        <v>20693</v>
      </c>
      <c r="D4627" s="362" t="s">
        <v>8471</v>
      </c>
      <c r="E4627" s="363" t="s">
        <v>8366</v>
      </c>
    </row>
    <row r="4628" spans="1:5" x14ac:dyDescent="0.25">
      <c r="A4628" s="246" t="str">
        <f t="shared" si="72"/>
        <v>96812</v>
      </c>
      <c r="B4628" s="362" t="s">
        <v>4410</v>
      </c>
      <c r="C4628" s="362" t="s">
        <v>20694</v>
      </c>
      <c r="D4628" s="362" t="s">
        <v>8471</v>
      </c>
      <c r="E4628" s="363" t="s">
        <v>8181</v>
      </c>
    </row>
    <row r="4629" spans="1:5" x14ac:dyDescent="0.25">
      <c r="A4629" s="246" t="str">
        <f t="shared" si="72"/>
        <v>96813</v>
      </c>
      <c r="B4629" s="362" t="s">
        <v>4411</v>
      </c>
      <c r="C4629" s="362" t="s">
        <v>20695</v>
      </c>
      <c r="D4629" s="362" t="s">
        <v>8471</v>
      </c>
      <c r="E4629" s="363" t="s">
        <v>26723</v>
      </c>
    </row>
    <row r="4630" spans="1:5" x14ac:dyDescent="0.25">
      <c r="A4630" s="246" t="str">
        <f t="shared" si="72"/>
        <v>96814</v>
      </c>
      <c r="B4630" s="362" t="s">
        <v>4412</v>
      </c>
      <c r="C4630" s="362" t="s">
        <v>20696</v>
      </c>
      <c r="D4630" s="362" t="s">
        <v>8471</v>
      </c>
      <c r="E4630" s="363" t="s">
        <v>12797</v>
      </c>
    </row>
    <row r="4631" spans="1:5" x14ac:dyDescent="0.25">
      <c r="A4631" s="246" t="str">
        <f t="shared" si="72"/>
        <v>96815</v>
      </c>
      <c r="B4631" s="362" t="s">
        <v>4413</v>
      </c>
      <c r="C4631" s="362" t="s">
        <v>20697</v>
      </c>
      <c r="D4631" s="362" t="s">
        <v>8471</v>
      </c>
      <c r="E4631" s="363" t="s">
        <v>13342</v>
      </c>
    </row>
    <row r="4632" spans="1:5" x14ac:dyDescent="0.25">
      <c r="A4632" s="246" t="str">
        <f t="shared" si="72"/>
        <v>96816</v>
      </c>
      <c r="B4632" s="362" t="s">
        <v>4414</v>
      </c>
      <c r="C4632" s="362" t="s">
        <v>20699</v>
      </c>
      <c r="D4632" s="362" t="s">
        <v>8471</v>
      </c>
      <c r="E4632" s="363" t="s">
        <v>7918</v>
      </c>
    </row>
    <row r="4633" spans="1:5" x14ac:dyDescent="0.25">
      <c r="A4633" s="246" t="str">
        <f t="shared" si="72"/>
        <v>96817</v>
      </c>
      <c r="B4633" s="362" t="s">
        <v>4415</v>
      </c>
      <c r="C4633" s="362" t="s">
        <v>20700</v>
      </c>
      <c r="D4633" s="362" t="s">
        <v>8471</v>
      </c>
      <c r="E4633" s="363" t="s">
        <v>15093</v>
      </c>
    </row>
    <row r="4634" spans="1:5" x14ac:dyDescent="0.25">
      <c r="A4634" s="246" t="str">
        <f t="shared" si="72"/>
        <v>96818</v>
      </c>
      <c r="B4634" s="362" t="s">
        <v>4416</v>
      </c>
      <c r="C4634" s="362" t="s">
        <v>20701</v>
      </c>
      <c r="D4634" s="362" t="s">
        <v>8471</v>
      </c>
      <c r="E4634" s="363" t="s">
        <v>16545</v>
      </c>
    </row>
    <row r="4635" spans="1:5" x14ac:dyDescent="0.25">
      <c r="A4635" s="246" t="str">
        <f t="shared" si="72"/>
        <v>96819</v>
      </c>
      <c r="B4635" s="362" t="s">
        <v>4417</v>
      </c>
      <c r="C4635" s="362" t="s">
        <v>20702</v>
      </c>
      <c r="D4635" s="362" t="s">
        <v>8471</v>
      </c>
      <c r="E4635" s="363" t="s">
        <v>20177</v>
      </c>
    </row>
    <row r="4636" spans="1:5" x14ac:dyDescent="0.25">
      <c r="A4636" s="246" t="str">
        <f t="shared" si="72"/>
        <v>96820</v>
      </c>
      <c r="B4636" s="362" t="s">
        <v>4418</v>
      </c>
      <c r="C4636" s="362" t="s">
        <v>20704</v>
      </c>
      <c r="D4636" s="362" t="s">
        <v>8471</v>
      </c>
      <c r="E4636" s="363" t="s">
        <v>31901</v>
      </c>
    </row>
    <row r="4637" spans="1:5" x14ac:dyDescent="0.25">
      <c r="A4637" s="246" t="str">
        <f t="shared" si="72"/>
        <v>96821</v>
      </c>
      <c r="B4637" s="362" t="s">
        <v>4419</v>
      </c>
      <c r="C4637" s="362" t="s">
        <v>20705</v>
      </c>
      <c r="D4637" s="362" t="s">
        <v>8471</v>
      </c>
      <c r="E4637" s="363" t="s">
        <v>14338</v>
      </c>
    </row>
    <row r="4638" spans="1:5" x14ac:dyDescent="0.25">
      <c r="A4638" s="246" t="str">
        <f t="shared" si="72"/>
        <v>96822</v>
      </c>
      <c r="B4638" s="362" t="s">
        <v>4420</v>
      </c>
      <c r="C4638" s="362" t="s">
        <v>20707</v>
      </c>
      <c r="D4638" s="362" t="s">
        <v>8471</v>
      </c>
      <c r="E4638" s="363" t="s">
        <v>12803</v>
      </c>
    </row>
    <row r="4639" spans="1:5" x14ac:dyDescent="0.25">
      <c r="A4639" s="246" t="str">
        <f t="shared" si="72"/>
        <v>96823</v>
      </c>
      <c r="B4639" s="362" t="s">
        <v>4421</v>
      </c>
      <c r="C4639" s="362" t="s">
        <v>20708</v>
      </c>
      <c r="D4639" s="362" t="s">
        <v>8471</v>
      </c>
      <c r="E4639" s="363" t="s">
        <v>22749</v>
      </c>
    </row>
    <row r="4640" spans="1:5" x14ac:dyDescent="0.25">
      <c r="A4640" s="246" t="str">
        <f t="shared" si="72"/>
        <v>96824</v>
      </c>
      <c r="B4640" s="362" t="s">
        <v>4422</v>
      </c>
      <c r="C4640" s="362" t="s">
        <v>20709</v>
      </c>
      <c r="D4640" s="362" t="s">
        <v>8471</v>
      </c>
      <c r="E4640" s="363" t="s">
        <v>12993</v>
      </c>
    </row>
    <row r="4641" spans="1:5" x14ac:dyDescent="0.25">
      <c r="A4641" s="246" t="str">
        <f t="shared" si="72"/>
        <v>96826</v>
      </c>
      <c r="B4641" s="362" t="s">
        <v>4423</v>
      </c>
      <c r="C4641" s="362" t="s">
        <v>20710</v>
      </c>
      <c r="D4641" s="362" t="s">
        <v>8471</v>
      </c>
      <c r="E4641" s="363" t="s">
        <v>8228</v>
      </c>
    </row>
    <row r="4642" spans="1:5" x14ac:dyDescent="0.25">
      <c r="A4642" s="246" t="str">
        <f t="shared" si="72"/>
        <v>96827</v>
      </c>
      <c r="B4642" s="362" t="s">
        <v>4424</v>
      </c>
      <c r="C4642" s="362" t="s">
        <v>20711</v>
      </c>
      <c r="D4642" s="362" t="s">
        <v>8471</v>
      </c>
      <c r="E4642" s="363" t="s">
        <v>10695</v>
      </c>
    </row>
    <row r="4643" spans="1:5" x14ac:dyDescent="0.25">
      <c r="A4643" s="246" t="str">
        <f t="shared" si="72"/>
        <v>96828</v>
      </c>
      <c r="B4643" s="362" t="s">
        <v>4425</v>
      </c>
      <c r="C4643" s="362" t="s">
        <v>20712</v>
      </c>
      <c r="D4643" s="362" t="s">
        <v>8471</v>
      </c>
      <c r="E4643" s="363" t="s">
        <v>31902</v>
      </c>
    </row>
    <row r="4644" spans="1:5" x14ac:dyDescent="0.25">
      <c r="A4644" s="246" t="str">
        <f t="shared" si="72"/>
        <v>96829</v>
      </c>
      <c r="B4644" s="362" t="s">
        <v>4426</v>
      </c>
      <c r="C4644" s="362" t="s">
        <v>20713</v>
      </c>
      <c r="D4644" s="362" t="s">
        <v>8471</v>
      </c>
      <c r="E4644" s="363" t="s">
        <v>31803</v>
      </c>
    </row>
    <row r="4645" spans="1:5" x14ac:dyDescent="0.25">
      <c r="A4645" s="246" t="str">
        <f t="shared" si="72"/>
        <v>96830</v>
      </c>
      <c r="B4645" s="362" t="s">
        <v>4427</v>
      </c>
      <c r="C4645" s="362" t="s">
        <v>20714</v>
      </c>
      <c r="D4645" s="362" t="s">
        <v>8471</v>
      </c>
      <c r="E4645" s="363" t="s">
        <v>8172</v>
      </c>
    </row>
    <row r="4646" spans="1:5" x14ac:dyDescent="0.25">
      <c r="A4646" s="246" t="str">
        <f t="shared" si="72"/>
        <v>96832</v>
      </c>
      <c r="B4646" s="362" t="s">
        <v>4428</v>
      </c>
      <c r="C4646" s="362" t="s">
        <v>20715</v>
      </c>
      <c r="D4646" s="362" t="s">
        <v>8471</v>
      </c>
      <c r="E4646" s="363" t="s">
        <v>10970</v>
      </c>
    </row>
    <row r="4647" spans="1:5" x14ac:dyDescent="0.25">
      <c r="A4647" s="246" t="str">
        <f t="shared" si="72"/>
        <v>96833</v>
      </c>
      <c r="B4647" s="362" t="s">
        <v>4429</v>
      </c>
      <c r="C4647" s="362" t="s">
        <v>20716</v>
      </c>
      <c r="D4647" s="362" t="s">
        <v>8471</v>
      </c>
      <c r="E4647" s="363" t="s">
        <v>31902</v>
      </c>
    </row>
    <row r="4648" spans="1:5" x14ac:dyDescent="0.25">
      <c r="A4648" s="246" t="str">
        <f t="shared" si="72"/>
        <v>96834</v>
      </c>
      <c r="B4648" s="362" t="s">
        <v>4430</v>
      </c>
      <c r="C4648" s="362" t="s">
        <v>20717</v>
      </c>
      <c r="D4648" s="362" t="s">
        <v>8471</v>
      </c>
      <c r="E4648" s="363" t="s">
        <v>8227</v>
      </c>
    </row>
    <row r="4649" spans="1:5" x14ac:dyDescent="0.25">
      <c r="A4649" s="246" t="str">
        <f t="shared" si="72"/>
        <v>96836</v>
      </c>
      <c r="B4649" s="362" t="s">
        <v>4431</v>
      </c>
      <c r="C4649" s="362" t="s">
        <v>20718</v>
      </c>
      <c r="D4649" s="362" t="s">
        <v>8471</v>
      </c>
      <c r="E4649" s="363" t="s">
        <v>20876</v>
      </c>
    </row>
    <row r="4650" spans="1:5" x14ac:dyDescent="0.25">
      <c r="A4650" s="246" t="str">
        <f t="shared" si="72"/>
        <v>96837</v>
      </c>
      <c r="B4650" s="362" t="s">
        <v>4432</v>
      </c>
      <c r="C4650" s="362" t="s">
        <v>20719</v>
      </c>
      <c r="D4650" s="362" t="s">
        <v>8471</v>
      </c>
      <c r="E4650" s="363" t="s">
        <v>8012</v>
      </c>
    </row>
    <row r="4651" spans="1:5" x14ac:dyDescent="0.25">
      <c r="A4651" s="246" t="str">
        <f t="shared" si="72"/>
        <v>96838</v>
      </c>
      <c r="B4651" s="362" t="s">
        <v>4433</v>
      </c>
      <c r="C4651" s="362" t="s">
        <v>20720</v>
      </c>
      <c r="D4651" s="362" t="s">
        <v>8471</v>
      </c>
      <c r="E4651" s="363" t="s">
        <v>15515</v>
      </c>
    </row>
    <row r="4652" spans="1:5" x14ac:dyDescent="0.25">
      <c r="A4652" s="246" t="str">
        <f t="shared" si="72"/>
        <v>96839</v>
      </c>
      <c r="B4652" s="362" t="s">
        <v>4434</v>
      </c>
      <c r="C4652" s="362" t="s">
        <v>20721</v>
      </c>
      <c r="D4652" s="362" t="s">
        <v>8471</v>
      </c>
      <c r="E4652" s="363" t="s">
        <v>13606</v>
      </c>
    </row>
    <row r="4653" spans="1:5" x14ac:dyDescent="0.25">
      <c r="A4653" s="246" t="str">
        <f t="shared" si="72"/>
        <v>96840</v>
      </c>
      <c r="B4653" s="362" t="s">
        <v>4435</v>
      </c>
      <c r="C4653" s="362" t="s">
        <v>20722</v>
      </c>
      <c r="D4653" s="362" t="s">
        <v>8471</v>
      </c>
      <c r="E4653" s="363" t="s">
        <v>20203</v>
      </c>
    </row>
    <row r="4654" spans="1:5" x14ac:dyDescent="0.25">
      <c r="A4654" s="246" t="str">
        <f t="shared" si="72"/>
        <v>96841</v>
      </c>
      <c r="B4654" s="362" t="s">
        <v>4436</v>
      </c>
      <c r="C4654" s="362" t="s">
        <v>20723</v>
      </c>
      <c r="D4654" s="362" t="s">
        <v>8471</v>
      </c>
      <c r="E4654" s="363" t="s">
        <v>13334</v>
      </c>
    </row>
    <row r="4655" spans="1:5" x14ac:dyDescent="0.25">
      <c r="A4655" s="246" t="str">
        <f t="shared" si="72"/>
        <v>96842</v>
      </c>
      <c r="B4655" s="362" t="s">
        <v>4437</v>
      </c>
      <c r="C4655" s="362" t="s">
        <v>20724</v>
      </c>
      <c r="D4655" s="362" t="s">
        <v>8471</v>
      </c>
      <c r="E4655" s="363" t="s">
        <v>31663</v>
      </c>
    </row>
    <row r="4656" spans="1:5" x14ac:dyDescent="0.25">
      <c r="A4656" s="246" t="str">
        <f t="shared" si="72"/>
        <v>96843</v>
      </c>
      <c r="B4656" s="362" t="s">
        <v>4438</v>
      </c>
      <c r="C4656" s="362" t="s">
        <v>20725</v>
      </c>
      <c r="D4656" s="362" t="s">
        <v>8471</v>
      </c>
      <c r="E4656" s="363" t="s">
        <v>16432</v>
      </c>
    </row>
    <row r="4657" spans="1:5" x14ac:dyDescent="0.25">
      <c r="A4657" s="246" t="str">
        <f t="shared" si="72"/>
        <v>96844</v>
      </c>
      <c r="B4657" s="362" t="s">
        <v>4439</v>
      </c>
      <c r="C4657" s="362" t="s">
        <v>20726</v>
      </c>
      <c r="D4657" s="362" t="s">
        <v>8471</v>
      </c>
      <c r="E4657" s="363" t="s">
        <v>23361</v>
      </c>
    </row>
    <row r="4658" spans="1:5" x14ac:dyDescent="0.25">
      <c r="A4658" s="246" t="str">
        <f t="shared" si="72"/>
        <v>96845</v>
      </c>
      <c r="B4658" s="362" t="s">
        <v>4440</v>
      </c>
      <c r="C4658" s="362" t="s">
        <v>20727</v>
      </c>
      <c r="D4658" s="362" t="s">
        <v>8471</v>
      </c>
      <c r="E4658" s="363" t="s">
        <v>31742</v>
      </c>
    </row>
    <row r="4659" spans="1:5" x14ac:dyDescent="0.25">
      <c r="A4659" s="246" t="str">
        <f t="shared" si="72"/>
        <v>96846</v>
      </c>
      <c r="B4659" s="362" t="s">
        <v>4441</v>
      </c>
      <c r="C4659" s="362" t="s">
        <v>20729</v>
      </c>
      <c r="D4659" s="362" t="s">
        <v>8471</v>
      </c>
      <c r="E4659" s="363" t="s">
        <v>16230</v>
      </c>
    </row>
    <row r="4660" spans="1:5" x14ac:dyDescent="0.25">
      <c r="A4660" s="246" t="str">
        <f t="shared" si="72"/>
        <v>96847</v>
      </c>
      <c r="B4660" s="362" t="s">
        <v>4442</v>
      </c>
      <c r="C4660" s="362" t="s">
        <v>20730</v>
      </c>
      <c r="D4660" s="362" t="s">
        <v>8471</v>
      </c>
      <c r="E4660" s="363" t="s">
        <v>8286</v>
      </c>
    </row>
    <row r="4661" spans="1:5" x14ac:dyDescent="0.25">
      <c r="A4661" s="246" t="str">
        <f t="shared" si="72"/>
        <v>96848</v>
      </c>
      <c r="B4661" s="362" t="s">
        <v>4443</v>
      </c>
      <c r="C4661" s="362" t="s">
        <v>20731</v>
      </c>
      <c r="D4661" s="362" t="s">
        <v>8471</v>
      </c>
      <c r="E4661" s="363" t="s">
        <v>31903</v>
      </c>
    </row>
    <row r="4662" spans="1:5" x14ac:dyDescent="0.25">
      <c r="A4662" s="246" t="str">
        <f t="shared" si="72"/>
        <v>96849</v>
      </c>
      <c r="B4662" s="362" t="s">
        <v>4444</v>
      </c>
      <c r="C4662" s="362" t="s">
        <v>20732</v>
      </c>
      <c r="D4662" s="362" t="s">
        <v>8471</v>
      </c>
      <c r="E4662" s="363" t="s">
        <v>15619</v>
      </c>
    </row>
    <row r="4663" spans="1:5" x14ac:dyDescent="0.25">
      <c r="A4663" s="246" t="str">
        <f t="shared" si="72"/>
        <v>96850</v>
      </c>
      <c r="B4663" s="362" t="s">
        <v>4445</v>
      </c>
      <c r="C4663" s="362" t="s">
        <v>20733</v>
      </c>
      <c r="D4663" s="362" t="s">
        <v>8471</v>
      </c>
      <c r="E4663" s="363" t="s">
        <v>8053</v>
      </c>
    </row>
    <row r="4664" spans="1:5" x14ac:dyDescent="0.25">
      <c r="A4664" s="246" t="str">
        <f t="shared" si="72"/>
        <v>96852</v>
      </c>
      <c r="B4664" s="362" t="s">
        <v>4446</v>
      </c>
      <c r="C4664" s="362" t="s">
        <v>20734</v>
      </c>
      <c r="D4664" s="362" t="s">
        <v>8471</v>
      </c>
      <c r="E4664" s="363" t="s">
        <v>8230</v>
      </c>
    </row>
    <row r="4665" spans="1:5" x14ac:dyDescent="0.25">
      <c r="A4665" s="246" t="str">
        <f t="shared" si="72"/>
        <v>96853</v>
      </c>
      <c r="B4665" s="362" t="s">
        <v>4447</v>
      </c>
      <c r="C4665" s="362" t="s">
        <v>20735</v>
      </c>
      <c r="D4665" s="362" t="s">
        <v>8471</v>
      </c>
      <c r="E4665" s="363" t="s">
        <v>16579</v>
      </c>
    </row>
    <row r="4666" spans="1:5" x14ac:dyDescent="0.25">
      <c r="A4666" s="246" t="str">
        <f t="shared" si="72"/>
        <v>96854</v>
      </c>
      <c r="B4666" s="362" t="s">
        <v>4448</v>
      </c>
      <c r="C4666" s="362" t="s">
        <v>20736</v>
      </c>
      <c r="D4666" s="362" t="s">
        <v>8471</v>
      </c>
      <c r="E4666" s="363" t="s">
        <v>31650</v>
      </c>
    </row>
    <row r="4667" spans="1:5" x14ac:dyDescent="0.25">
      <c r="A4667" s="246" t="str">
        <f t="shared" si="72"/>
        <v>96855</v>
      </c>
      <c r="B4667" s="362" t="s">
        <v>4449</v>
      </c>
      <c r="C4667" s="362" t="s">
        <v>20737</v>
      </c>
      <c r="D4667" s="362" t="s">
        <v>8471</v>
      </c>
      <c r="E4667" s="363" t="s">
        <v>13573</v>
      </c>
    </row>
    <row r="4668" spans="1:5" x14ac:dyDescent="0.25">
      <c r="A4668" s="246" t="str">
        <f t="shared" si="72"/>
        <v>96856</v>
      </c>
      <c r="B4668" s="362" t="s">
        <v>4450</v>
      </c>
      <c r="C4668" s="362" t="s">
        <v>20738</v>
      </c>
      <c r="D4668" s="362" t="s">
        <v>8471</v>
      </c>
      <c r="E4668" s="363" t="s">
        <v>31904</v>
      </c>
    </row>
    <row r="4669" spans="1:5" x14ac:dyDescent="0.25">
      <c r="A4669" s="246" t="str">
        <f t="shared" si="72"/>
        <v>96860</v>
      </c>
      <c r="B4669" s="362" t="s">
        <v>4451</v>
      </c>
      <c r="C4669" s="362" t="s">
        <v>20739</v>
      </c>
      <c r="D4669" s="362" t="s">
        <v>8471</v>
      </c>
      <c r="E4669" s="363" t="s">
        <v>14159</v>
      </c>
    </row>
    <row r="4670" spans="1:5" x14ac:dyDescent="0.25">
      <c r="A4670" s="246" t="str">
        <f t="shared" si="72"/>
        <v>96861</v>
      </c>
      <c r="B4670" s="362" t="s">
        <v>4452</v>
      </c>
      <c r="C4670" s="362" t="s">
        <v>20740</v>
      </c>
      <c r="D4670" s="362" t="s">
        <v>8471</v>
      </c>
      <c r="E4670" s="363" t="s">
        <v>21143</v>
      </c>
    </row>
    <row r="4671" spans="1:5" x14ac:dyDescent="0.25">
      <c r="A4671" s="246" t="str">
        <f t="shared" si="72"/>
        <v>96862</v>
      </c>
      <c r="B4671" s="362" t="s">
        <v>4453</v>
      </c>
      <c r="C4671" s="362" t="s">
        <v>20741</v>
      </c>
      <c r="D4671" s="362" t="s">
        <v>8471</v>
      </c>
      <c r="E4671" s="363" t="s">
        <v>17630</v>
      </c>
    </row>
    <row r="4672" spans="1:5" x14ac:dyDescent="0.25">
      <c r="A4672" s="246" t="str">
        <f t="shared" si="72"/>
        <v>96863</v>
      </c>
      <c r="B4672" s="362" t="s">
        <v>4454</v>
      </c>
      <c r="C4672" s="362" t="s">
        <v>20742</v>
      </c>
      <c r="D4672" s="362" t="s">
        <v>8471</v>
      </c>
      <c r="E4672" s="363" t="s">
        <v>17665</v>
      </c>
    </row>
    <row r="4673" spans="1:5" x14ac:dyDescent="0.25">
      <c r="A4673" s="246" t="str">
        <f t="shared" si="72"/>
        <v>96864</v>
      </c>
      <c r="B4673" s="362" t="s">
        <v>4455</v>
      </c>
      <c r="C4673" s="362" t="s">
        <v>20743</v>
      </c>
      <c r="D4673" s="362" t="s">
        <v>8471</v>
      </c>
      <c r="E4673" s="363" t="s">
        <v>31905</v>
      </c>
    </row>
    <row r="4674" spans="1:5" x14ac:dyDescent="0.25">
      <c r="A4674" s="246" t="str">
        <f t="shared" si="72"/>
        <v>96865</v>
      </c>
      <c r="B4674" s="362" t="s">
        <v>4456</v>
      </c>
      <c r="C4674" s="362" t="s">
        <v>20744</v>
      </c>
      <c r="D4674" s="362" t="s">
        <v>8471</v>
      </c>
      <c r="E4674" s="363" t="s">
        <v>31906</v>
      </c>
    </row>
    <row r="4675" spans="1:5" x14ac:dyDescent="0.25">
      <c r="A4675" s="246" t="str">
        <f t="shared" ref="A4675:A4738" si="73">B4675</f>
        <v>96866</v>
      </c>
      <c r="B4675" s="362" t="s">
        <v>4457</v>
      </c>
      <c r="C4675" s="362" t="s">
        <v>20746</v>
      </c>
      <c r="D4675" s="362" t="s">
        <v>8471</v>
      </c>
      <c r="E4675" s="363" t="s">
        <v>20775</v>
      </c>
    </row>
    <row r="4676" spans="1:5" x14ac:dyDescent="0.25">
      <c r="A4676" s="246" t="str">
        <f t="shared" si="73"/>
        <v>96868</v>
      </c>
      <c r="B4676" s="362" t="s">
        <v>4458</v>
      </c>
      <c r="C4676" s="362" t="s">
        <v>20747</v>
      </c>
      <c r="D4676" s="362" t="s">
        <v>8471</v>
      </c>
      <c r="E4676" s="363" t="s">
        <v>14172</v>
      </c>
    </row>
    <row r="4677" spans="1:5" x14ac:dyDescent="0.25">
      <c r="A4677" s="246" t="str">
        <f t="shared" si="73"/>
        <v>96869</v>
      </c>
      <c r="B4677" s="362" t="s">
        <v>4459</v>
      </c>
      <c r="C4677" s="362" t="s">
        <v>20748</v>
      </c>
      <c r="D4677" s="362" t="s">
        <v>8471</v>
      </c>
      <c r="E4677" s="363" t="s">
        <v>14200</v>
      </c>
    </row>
    <row r="4678" spans="1:5" x14ac:dyDescent="0.25">
      <c r="A4678" s="246" t="str">
        <f t="shared" si="73"/>
        <v>96870</v>
      </c>
      <c r="B4678" s="362" t="s">
        <v>4460</v>
      </c>
      <c r="C4678" s="362" t="s">
        <v>20749</v>
      </c>
      <c r="D4678" s="362" t="s">
        <v>8471</v>
      </c>
      <c r="E4678" s="363" t="s">
        <v>31907</v>
      </c>
    </row>
    <row r="4679" spans="1:5" x14ac:dyDescent="0.25">
      <c r="A4679" s="246" t="str">
        <f t="shared" si="73"/>
        <v>96871</v>
      </c>
      <c r="B4679" s="362" t="s">
        <v>4461</v>
      </c>
      <c r="C4679" s="362" t="s">
        <v>20751</v>
      </c>
      <c r="D4679" s="362" t="s">
        <v>8471</v>
      </c>
      <c r="E4679" s="363" t="s">
        <v>31908</v>
      </c>
    </row>
    <row r="4680" spans="1:5" x14ac:dyDescent="0.25">
      <c r="A4680" s="246" t="str">
        <f t="shared" si="73"/>
        <v>96872</v>
      </c>
      <c r="B4680" s="362" t="s">
        <v>4462</v>
      </c>
      <c r="C4680" s="362" t="s">
        <v>20752</v>
      </c>
      <c r="D4680" s="362" t="s">
        <v>8471</v>
      </c>
      <c r="E4680" s="363" t="s">
        <v>21522</v>
      </c>
    </row>
    <row r="4681" spans="1:5" x14ac:dyDescent="0.25">
      <c r="A4681" s="246" t="str">
        <f t="shared" si="73"/>
        <v>96873</v>
      </c>
      <c r="B4681" s="362" t="s">
        <v>4463</v>
      </c>
      <c r="C4681" s="362" t="s">
        <v>20753</v>
      </c>
      <c r="D4681" s="362" t="s">
        <v>8471</v>
      </c>
      <c r="E4681" s="363" t="s">
        <v>13550</v>
      </c>
    </row>
    <row r="4682" spans="1:5" x14ac:dyDescent="0.25">
      <c r="A4682" s="246" t="str">
        <f t="shared" si="73"/>
        <v>96874</v>
      </c>
      <c r="B4682" s="362" t="s">
        <v>4464</v>
      </c>
      <c r="C4682" s="362" t="s">
        <v>20754</v>
      </c>
      <c r="D4682" s="362" t="s">
        <v>8471</v>
      </c>
      <c r="E4682" s="363" t="s">
        <v>31909</v>
      </c>
    </row>
    <row r="4683" spans="1:5" x14ac:dyDescent="0.25">
      <c r="A4683" s="246" t="str">
        <f t="shared" si="73"/>
        <v>96875</v>
      </c>
      <c r="B4683" s="362" t="s">
        <v>4465</v>
      </c>
      <c r="C4683" s="362" t="s">
        <v>20755</v>
      </c>
      <c r="D4683" s="362" t="s">
        <v>8471</v>
      </c>
      <c r="E4683" s="363" t="s">
        <v>13324</v>
      </c>
    </row>
    <row r="4684" spans="1:5" x14ac:dyDescent="0.25">
      <c r="A4684" s="246" t="str">
        <f t="shared" si="73"/>
        <v>96876</v>
      </c>
      <c r="B4684" s="362" t="s">
        <v>4466</v>
      </c>
      <c r="C4684" s="362" t="s">
        <v>20756</v>
      </c>
      <c r="D4684" s="362" t="s">
        <v>8471</v>
      </c>
      <c r="E4684" s="363" t="s">
        <v>16449</v>
      </c>
    </row>
    <row r="4685" spans="1:5" x14ac:dyDescent="0.25">
      <c r="A4685" s="246" t="str">
        <f t="shared" si="73"/>
        <v>96878</v>
      </c>
      <c r="B4685" s="362" t="s">
        <v>4467</v>
      </c>
      <c r="C4685" s="362" t="s">
        <v>20758</v>
      </c>
      <c r="D4685" s="362" t="s">
        <v>8471</v>
      </c>
      <c r="E4685" s="363" t="s">
        <v>20921</v>
      </c>
    </row>
    <row r="4686" spans="1:5" x14ac:dyDescent="0.25">
      <c r="A4686" s="246" t="str">
        <f t="shared" si="73"/>
        <v>96879</v>
      </c>
      <c r="B4686" s="362" t="s">
        <v>4468</v>
      </c>
      <c r="C4686" s="362" t="s">
        <v>20759</v>
      </c>
      <c r="D4686" s="362" t="s">
        <v>8471</v>
      </c>
      <c r="E4686" s="363" t="s">
        <v>31910</v>
      </c>
    </row>
    <row r="4687" spans="1:5" x14ac:dyDescent="0.25">
      <c r="A4687" s="246" t="str">
        <f t="shared" si="73"/>
        <v>96881</v>
      </c>
      <c r="B4687" s="362" t="s">
        <v>4469</v>
      </c>
      <c r="C4687" s="362" t="s">
        <v>20760</v>
      </c>
      <c r="D4687" s="362" t="s">
        <v>8471</v>
      </c>
      <c r="E4687" s="363" t="s">
        <v>31911</v>
      </c>
    </row>
    <row r="4688" spans="1:5" x14ac:dyDescent="0.25">
      <c r="A4688" s="246" t="str">
        <f t="shared" si="73"/>
        <v>97425</v>
      </c>
      <c r="B4688" s="362" t="s">
        <v>4618</v>
      </c>
      <c r="C4688" s="362" t="s">
        <v>11046</v>
      </c>
      <c r="D4688" s="362" t="s">
        <v>8471</v>
      </c>
      <c r="E4688" s="363" t="s">
        <v>16581</v>
      </c>
    </row>
    <row r="4689" spans="1:5" x14ac:dyDescent="0.25">
      <c r="A4689" s="246" t="str">
        <f t="shared" si="73"/>
        <v>97426</v>
      </c>
      <c r="B4689" s="362" t="s">
        <v>4619</v>
      </c>
      <c r="C4689" s="362" t="s">
        <v>11047</v>
      </c>
      <c r="D4689" s="362" t="s">
        <v>8471</v>
      </c>
      <c r="E4689" s="363" t="s">
        <v>20243</v>
      </c>
    </row>
    <row r="4690" spans="1:5" x14ac:dyDescent="0.25">
      <c r="A4690" s="246" t="str">
        <f t="shared" si="73"/>
        <v>97427</v>
      </c>
      <c r="B4690" s="362" t="s">
        <v>4620</v>
      </c>
      <c r="C4690" s="362" t="s">
        <v>11048</v>
      </c>
      <c r="D4690" s="362" t="s">
        <v>8471</v>
      </c>
      <c r="E4690" s="363" t="s">
        <v>20612</v>
      </c>
    </row>
    <row r="4691" spans="1:5" x14ac:dyDescent="0.25">
      <c r="A4691" s="246" t="str">
        <f t="shared" si="73"/>
        <v>97428</v>
      </c>
      <c r="B4691" s="362" t="s">
        <v>4621</v>
      </c>
      <c r="C4691" s="362" t="s">
        <v>11049</v>
      </c>
      <c r="D4691" s="362" t="s">
        <v>8471</v>
      </c>
      <c r="E4691" s="363" t="s">
        <v>12689</v>
      </c>
    </row>
    <row r="4692" spans="1:5" x14ac:dyDescent="0.25">
      <c r="A4692" s="246" t="str">
        <f t="shared" si="73"/>
        <v>97429</v>
      </c>
      <c r="B4692" s="362" t="s">
        <v>4622</v>
      </c>
      <c r="C4692" s="362" t="s">
        <v>11050</v>
      </c>
      <c r="D4692" s="362" t="s">
        <v>8471</v>
      </c>
      <c r="E4692" s="363" t="s">
        <v>31912</v>
      </c>
    </row>
    <row r="4693" spans="1:5" x14ac:dyDescent="0.25">
      <c r="A4693" s="246" t="str">
        <f t="shared" si="73"/>
        <v>97430</v>
      </c>
      <c r="B4693" s="362" t="s">
        <v>4623</v>
      </c>
      <c r="C4693" s="362" t="s">
        <v>11051</v>
      </c>
      <c r="D4693" s="362" t="s">
        <v>8471</v>
      </c>
      <c r="E4693" s="363" t="s">
        <v>31913</v>
      </c>
    </row>
    <row r="4694" spans="1:5" x14ac:dyDescent="0.25">
      <c r="A4694" s="246" t="str">
        <f t="shared" si="73"/>
        <v>97431</v>
      </c>
      <c r="B4694" s="362" t="s">
        <v>4624</v>
      </c>
      <c r="C4694" s="362" t="s">
        <v>11052</v>
      </c>
      <c r="D4694" s="362" t="s">
        <v>8471</v>
      </c>
      <c r="E4694" s="363" t="s">
        <v>31914</v>
      </c>
    </row>
    <row r="4695" spans="1:5" x14ac:dyDescent="0.25">
      <c r="A4695" s="246" t="str">
        <f t="shared" si="73"/>
        <v>97432</v>
      </c>
      <c r="B4695" s="362" t="s">
        <v>4625</v>
      </c>
      <c r="C4695" s="362" t="s">
        <v>11053</v>
      </c>
      <c r="D4695" s="362" t="s">
        <v>8471</v>
      </c>
      <c r="E4695" s="363" t="s">
        <v>31915</v>
      </c>
    </row>
    <row r="4696" spans="1:5" x14ac:dyDescent="0.25">
      <c r="A4696" s="246" t="str">
        <f t="shared" si="73"/>
        <v>97433</v>
      </c>
      <c r="B4696" s="362" t="s">
        <v>4626</v>
      </c>
      <c r="C4696" s="362" t="s">
        <v>11054</v>
      </c>
      <c r="D4696" s="362" t="s">
        <v>8471</v>
      </c>
      <c r="E4696" s="363" t="s">
        <v>31624</v>
      </c>
    </row>
    <row r="4697" spans="1:5" x14ac:dyDescent="0.25">
      <c r="A4697" s="246" t="str">
        <f t="shared" si="73"/>
        <v>97434</v>
      </c>
      <c r="B4697" s="362" t="s">
        <v>4627</v>
      </c>
      <c r="C4697" s="362" t="s">
        <v>11055</v>
      </c>
      <c r="D4697" s="362" t="s">
        <v>8471</v>
      </c>
      <c r="E4697" s="363" t="s">
        <v>20073</v>
      </c>
    </row>
    <row r="4698" spans="1:5" x14ac:dyDescent="0.25">
      <c r="A4698" s="246" t="str">
        <f t="shared" si="73"/>
        <v>97435</v>
      </c>
      <c r="B4698" s="362" t="s">
        <v>4628</v>
      </c>
      <c r="C4698" s="362" t="s">
        <v>11056</v>
      </c>
      <c r="D4698" s="362" t="s">
        <v>8471</v>
      </c>
      <c r="E4698" s="363" t="s">
        <v>22166</v>
      </c>
    </row>
    <row r="4699" spans="1:5" x14ac:dyDescent="0.25">
      <c r="A4699" s="246" t="str">
        <f t="shared" si="73"/>
        <v>97436</v>
      </c>
      <c r="B4699" s="362" t="s">
        <v>4629</v>
      </c>
      <c r="C4699" s="362" t="s">
        <v>11057</v>
      </c>
      <c r="D4699" s="362" t="s">
        <v>8471</v>
      </c>
      <c r="E4699" s="363" t="s">
        <v>31916</v>
      </c>
    </row>
    <row r="4700" spans="1:5" x14ac:dyDescent="0.25">
      <c r="A4700" s="246" t="str">
        <f t="shared" si="73"/>
        <v>97437</v>
      </c>
      <c r="B4700" s="362" t="s">
        <v>4630</v>
      </c>
      <c r="C4700" s="362" t="s">
        <v>11058</v>
      </c>
      <c r="D4700" s="362" t="s">
        <v>8471</v>
      </c>
      <c r="E4700" s="363" t="s">
        <v>17881</v>
      </c>
    </row>
    <row r="4701" spans="1:5" x14ac:dyDescent="0.25">
      <c r="A4701" s="246" t="str">
        <f t="shared" si="73"/>
        <v>97438</v>
      </c>
      <c r="B4701" s="362" t="s">
        <v>4631</v>
      </c>
      <c r="C4701" s="362" t="s">
        <v>11059</v>
      </c>
      <c r="D4701" s="362" t="s">
        <v>8471</v>
      </c>
      <c r="E4701" s="363" t="s">
        <v>31917</v>
      </c>
    </row>
    <row r="4702" spans="1:5" x14ac:dyDescent="0.25">
      <c r="A4702" s="246" t="str">
        <f t="shared" si="73"/>
        <v>97439</v>
      </c>
      <c r="B4702" s="362" t="s">
        <v>4632</v>
      </c>
      <c r="C4702" s="362" t="s">
        <v>11060</v>
      </c>
      <c r="D4702" s="362" t="s">
        <v>8471</v>
      </c>
      <c r="E4702" s="363" t="s">
        <v>31918</v>
      </c>
    </row>
    <row r="4703" spans="1:5" x14ac:dyDescent="0.25">
      <c r="A4703" s="246" t="str">
        <f t="shared" si="73"/>
        <v>97440</v>
      </c>
      <c r="B4703" s="362" t="s">
        <v>4633</v>
      </c>
      <c r="C4703" s="362" t="s">
        <v>11061</v>
      </c>
      <c r="D4703" s="362" t="s">
        <v>8471</v>
      </c>
      <c r="E4703" s="363" t="s">
        <v>31919</v>
      </c>
    </row>
    <row r="4704" spans="1:5" x14ac:dyDescent="0.25">
      <c r="A4704" s="246" t="str">
        <f t="shared" si="73"/>
        <v>97442</v>
      </c>
      <c r="B4704" s="362" t="s">
        <v>4634</v>
      </c>
      <c r="C4704" s="362" t="s">
        <v>11062</v>
      </c>
      <c r="D4704" s="362" t="s">
        <v>8471</v>
      </c>
      <c r="E4704" s="363" t="s">
        <v>31920</v>
      </c>
    </row>
    <row r="4705" spans="1:5" x14ac:dyDescent="0.25">
      <c r="A4705" s="246" t="str">
        <f t="shared" si="73"/>
        <v>97443</v>
      </c>
      <c r="B4705" s="362" t="s">
        <v>4635</v>
      </c>
      <c r="C4705" s="362" t="s">
        <v>11063</v>
      </c>
      <c r="D4705" s="362" t="s">
        <v>8471</v>
      </c>
      <c r="E4705" s="363" t="s">
        <v>16099</v>
      </c>
    </row>
    <row r="4706" spans="1:5" x14ac:dyDescent="0.25">
      <c r="A4706" s="246" t="str">
        <f t="shared" si="73"/>
        <v>97444</v>
      </c>
      <c r="B4706" s="362" t="s">
        <v>4636</v>
      </c>
      <c r="C4706" s="362" t="s">
        <v>11064</v>
      </c>
      <c r="D4706" s="362" t="s">
        <v>8471</v>
      </c>
      <c r="E4706" s="363" t="s">
        <v>31921</v>
      </c>
    </row>
    <row r="4707" spans="1:5" x14ac:dyDescent="0.25">
      <c r="A4707" s="246" t="str">
        <f t="shared" si="73"/>
        <v>97446</v>
      </c>
      <c r="B4707" s="362" t="s">
        <v>4637</v>
      </c>
      <c r="C4707" s="362" t="s">
        <v>11065</v>
      </c>
      <c r="D4707" s="362" t="s">
        <v>8471</v>
      </c>
      <c r="E4707" s="363" t="s">
        <v>31922</v>
      </c>
    </row>
    <row r="4708" spans="1:5" x14ac:dyDescent="0.25">
      <c r="A4708" s="246" t="str">
        <f t="shared" si="73"/>
        <v>97447</v>
      </c>
      <c r="B4708" s="362" t="s">
        <v>4638</v>
      </c>
      <c r="C4708" s="362" t="s">
        <v>11066</v>
      </c>
      <c r="D4708" s="362" t="s">
        <v>8471</v>
      </c>
      <c r="E4708" s="363" t="s">
        <v>31922</v>
      </c>
    </row>
    <row r="4709" spans="1:5" x14ac:dyDescent="0.25">
      <c r="A4709" s="246" t="str">
        <f t="shared" si="73"/>
        <v>97449</v>
      </c>
      <c r="B4709" s="362" t="s">
        <v>4639</v>
      </c>
      <c r="C4709" s="362" t="s">
        <v>11067</v>
      </c>
      <c r="D4709" s="362" t="s">
        <v>8471</v>
      </c>
      <c r="E4709" s="363" t="s">
        <v>31923</v>
      </c>
    </row>
    <row r="4710" spans="1:5" x14ac:dyDescent="0.25">
      <c r="A4710" s="246" t="str">
        <f t="shared" si="73"/>
        <v>97450</v>
      </c>
      <c r="B4710" s="362" t="s">
        <v>4640</v>
      </c>
      <c r="C4710" s="362" t="s">
        <v>11068</v>
      </c>
      <c r="D4710" s="362" t="s">
        <v>8471</v>
      </c>
      <c r="E4710" s="363" t="s">
        <v>31924</v>
      </c>
    </row>
    <row r="4711" spans="1:5" x14ac:dyDescent="0.25">
      <c r="A4711" s="246" t="str">
        <f t="shared" si="73"/>
        <v>97452</v>
      </c>
      <c r="B4711" s="362" t="s">
        <v>4641</v>
      </c>
      <c r="C4711" s="362" t="s">
        <v>11069</v>
      </c>
      <c r="D4711" s="362" t="s">
        <v>8471</v>
      </c>
      <c r="E4711" s="363" t="s">
        <v>29498</v>
      </c>
    </row>
    <row r="4712" spans="1:5" x14ac:dyDescent="0.25">
      <c r="A4712" s="246" t="str">
        <f t="shared" si="73"/>
        <v>97453</v>
      </c>
      <c r="B4712" s="362" t="s">
        <v>4642</v>
      </c>
      <c r="C4712" s="362" t="s">
        <v>11070</v>
      </c>
      <c r="D4712" s="362" t="s">
        <v>8471</v>
      </c>
      <c r="E4712" s="363" t="s">
        <v>20894</v>
      </c>
    </row>
    <row r="4713" spans="1:5" x14ac:dyDescent="0.25">
      <c r="A4713" s="246" t="str">
        <f t="shared" si="73"/>
        <v>97454</v>
      </c>
      <c r="B4713" s="362" t="s">
        <v>4643</v>
      </c>
      <c r="C4713" s="362" t="s">
        <v>11071</v>
      </c>
      <c r="D4713" s="362" t="s">
        <v>8471</v>
      </c>
      <c r="E4713" s="363" t="s">
        <v>31925</v>
      </c>
    </row>
    <row r="4714" spans="1:5" x14ac:dyDescent="0.25">
      <c r="A4714" s="246" t="str">
        <f t="shared" si="73"/>
        <v>97455</v>
      </c>
      <c r="B4714" s="362" t="s">
        <v>4644</v>
      </c>
      <c r="C4714" s="362" t="s">
        <v>11072</v>
      </c>
      <c r="D4714" s="362" t="s">
        <v>8471</v>
      </c>
      <c r="E4714" s="363" t="s">
        <v>31926</v>
      </c>
    </row>
    <row r="4715" spans="1:5" x14ac:dyDescent="0.25">
      <c r="A4715" s="246" t="str">
        <f t="shared" si="73"/>
        <v>97456</v>
      </c>
      <c r="B4715" s="362" t="s">
        <v>4645</v>
      </c>
      <c r="C4715" s="362" t="s">
        <v>11073</v>
      </c>
      <c r="D4715" s="362" t="s">
        <v>8471</v>
      </c>
      <c r="E4715" s="363" t="s">
        <v>31927</v>
      </c>
    </row>
    <row r="4716" spans="1:5" x14ac:dyDescent="0.25">
      <c r="A4716" s="246" t="str">
        <f t="shared" si="73"/>
        <v>97457</v>
      </c>
      <c r="B4716" s="362" t="s">
        <v>4646</v>
      </c>
      <c r="C4716" s="362" t="s">
        <v>11074</v>
      </c>
      <c r="D4716" s="362" t="s">
        <v>8471</v>
      </c>
      <c r="E4716" s="363" t="s">
        <v>31928</v>
      </c>
    </row>
    <row r="4717" spans="1:5" x14ac:dyDescent="0.25">
      <c r="A4717" s="246" t="str">
        <f t="shared" si="73"/>
        <v>97458</v>
      </c>
      <c r="B4717" s="362" t="s">
        <v>4647</v>
      </c>
      <c r="C4717" s="362" t="s">
        <v>11075</v>
      </c>
      <c r="D4717" s="362" t="s">
        <v>8471</v>
      </c>
      <c r="E4717" s="363" t="s">
        <v>31929</v>
      </c>
    </row>
    <row r="4718" spans="1:5" x14ac:dyDescent="0.25">
      <c r="A4718" s="246" t="str">
        <f t="shared" si="73"/>
        <v>97459</v>
      </c>
      <c r="B4718" s="362" t="s">
        <v>4648</v>
      </c>
      <c r="C4718" s="362" t="s">
        <v>11076</v>
      </c>
      <c r="D4718" s="362" t="s">
        <v>8471</v>
      </c>
      <c r="E4718" s="363" t="s">
        <v>31930</v>
      </c>
    </row>
    <row r="4719" spans="1:5" x14ac:dyDescent="0.25">
      <c r="A4719" s="246" t="str">
        <f t="shared" si="73"/>
        <v>97460</v>
      </c>
      <c r="B4719" s="362" t="s">
        <v>4649</v>
      </c>
      <c r="C4719" s="362" t="s">
        <v>11077</v>
      </c>
      <c r="D4719" s="362" t="s">
        <v>8471</v>
      </c>
      <c r="E4719" s="363" t="s">
        <v>31931</v>
      </c>
    </row>
    <row r="4720" spans="1:5" x14ac:dyDescent="0.25">
      <c r="A4720" s="246" t="str">
        <f t="shared" si="73"/>
        <v>97461</v>
      </c>
      <c r="B4720" s="362" t="s">
        <v>4650</v>
      </c>
      <c r="C4720" s="362" t="s">
        <v>11078</v>
      </c>
      <c r="D4720" s="362" t="s">
        <v>8471</v>
      </c>
      <c r="E4720" s="363" t="s">
        <v>18160</v>
      </c>
    </row>
    <row r="4721" spans="1:5" x14ac:dyDescent="0.25">
      <c r="A4721" s="246" t="str">
        <f t="shared" si="73"/>
        <v>97462</v>
      </c>
      <c r="B4721" s="362" t="s">
        <v>4651</v>
      </c>
      <c r="C4721" s="362" t="s">
        <v>11079</v>
      </c>
      <c r="D4721" s="362" t="s">
        <v>8471</v>
      </c>
      <c r="E4721" s="363" t="s">
        <v>20978</v>
      </c>
    </row>
    <row r="4722" spans="1:5" x14ac:dyDescent="0.25">
      <c r="A4722" s="246" t="str">
        <f t="shared" si="73"/>
        <v>97464</v>
      </c>
      <c r="B4722" s="362" t="s">
        <v>4652</v>
      </c>
      <c r="C4722" s="362" t="s">
        <v>11080</v>
      </c>
      <c r="D4722" s="362" t="s">
        <v>8471</v>
      </c>
      <c r="E4722" s="363" t="s">
        <v>31932</v>
      </c>
    </row>
    <row r="4723" spans="1:5" x14ac:dyDescent="0.25">
      <c r="A4723" s="246" t="str">
        <f t="shared" si="73"/>
        <v>97465</v>
      </c>
      <c r="B4723" s="362" t="s">
        <v>4653</v>
      </c>
      <c r="C4723" s="362" t="s">
        <v>11081</v>
      </c>
      <c r="D4723" s="362" t="s">
        <v>8471</v>
      </c>
      <c r="E4723" s="363" t="s">
        <v>20780</v>
      </c>
    </row>
    <row r="4724" spans="1:5" x14ac:dyDescent="0.25">
      <c r="A4724" s="246" t="str">
        <f t="shared" si="73"/>
        <v>97467</v>
      </c>
      <c r="B4724" s="362" t="s">
        <v>4654</v>
      </c>
      <c r="C4724" s="362" t="s">
        <v>11082</v>
      </c>
      <c r="D4724" s="362" t="s">
        <v>8471</v>
      </c>
      <c r="E4724" s="363" t="s">
        <v>28242</v>
      </c>
    </row>
    <row r="4725" spans="1:5" x14ac:dyDescent="0.25">
      <c r="A4725" s="246" t="str">
        <f t="shared" si="73"/>
        <v>97468</v>
      </c>
      <c r="B4725" s="362" t="s">
        <v>4655</v>
      </c>
      <c r="C4725" s="362" t="s">
        <v>11083</v>
      </c>
      <c r="D4725" s="362" t="s">
        <v>8471</v>
      </c>
      <c r="E4725" s="363" t="s">
        <v>31933</v>
      </c>
    </row>
    <row r="4726" spans="1:5" x14ac:dyDescent="0.25">
      <c r="A4726" s="246" t="str">
        <f t="shared" si="73"/>
        <v>97470</v>
      </c>
      <c r="B4726" s="362" t="s">
        <v>4656</v>
      </c>
      <c r="C4726" s="362" t="s">
        <v>11084</v>
      </c>
      <c r="D4726" s="362" t="s">
        <v>8471</v>
      </c>
      <c r="E4726" s="363" t="s">
        <v>31934</v>
      </c>
    </row>
    <row r="4727" spans="1:5" x14ac:dyDescent="0.25">
      <c r="A4727" s="246" t="str">
        <f t="shared" si="73"/>
        <v>97471</v>
      </c>
      <c r="B4727" s="362" t="s">
        <v>4657</v>
      </c>
      <c r="C4727" s="362" t="s">
        <v>11085</v>
      </c>
      <c r="D4727" s="362" t="s">
        <v>8471</v>
      </c>
      <c r="E4727" s="363" t="s">
        <v>16621</v>
      </c>
    </row>
    <row r="4728" spans="1:5" x14ac:dyDescent="0.25">
      <c r="A4728" s="246" t="str">
        <f t="shared" si="73"/>
        <v>97474</v>
      </c>
      <c r="B4728" s="362" t="s">
        <v>4658</v>
      </c>
      <c r="C4728" s="362" t="s">
        <v>11086</v>
      </c>
      <c r="D4728" s="362" t="s">
        <v>8471</v>
      </c>
      <c r="E4728" s="363" t="s">
        <v>31935</v>
      </c>
    </row>
    <row r="4729" spans="1:5" x14ac:dyDescent="0.25">
      <c r="A4729" s="246" t="str">
        <f t="shared" si="73"/>
        <v>97475</v>
      </c>
      <c r="B4729" s="362" t="s">
        <v>4659</v>
      </c>
      <c r="C4729" s="362" t="s">
        <v>11087</v>
      </c>
      <c r="D4729" s="362" t="s">
        <v>8471</v>
      </c>
      <c r="E4729" s="363" t="s">
        <v>31936</v>
      </c>
    </row>
    <row r="4730" spans="1:5" x14ac:dyDescent="0.25">
      <c r="A4730" s="246" t="str">
        <f t="shared" si="73"/>
        <v>97477</v>
      </c>
      <c r="B4730" s="362" t="s">
        <v>4660</v>
      </c>
      <c r="C4730" s="362" t="s">
        <v>11088</v>
      </c>
      <c r="D4730" s="362" t="s">
        <v>8471</v>
      </c>
      <c r="E4730" s="363" t="s">
        <v>31937</v>
      </c>
    </row>
    <row r="4731" spans="1:5" x14ac:dyDescent="0.25">
      <c r="A4731" s="246" t="str">
        <f t="shared" si="73"/>
        <v>97478</v>
      </c>
      <c r="B4731" s="362" t="s">
        <v>4661</v>
      </c>
      <c r="C4731" s="362" t="s">
        <v>11089</v>
      </c>
      <c r="D4731" s="362" t="s">
        <v>8471</v>
      </c>
      <c r="E4731" s="363" t="s">
        <v>31938</v>
      </c>
    </row>
    <row r="4732" spans="1:5" x14ac:dyDescent="0.25">
      <c r="A4732" s="246" t="str">
        <f t="shared" si="73"/>
        <v>97479</v>
      </c>
      <c r="B4732" s="362" t="s">
        <v>4662</v>
      </c>
      <c r="C4732" s="362" t="s">
        <v>11090</v>
      </c>
      <c r="D4732" s="362" t="s">
        <v>8471</v>
      </c>
      <c r="E4732" s="363" t="s">
        <v>17611</v>
      </c>
    </row>
    <row r="4733" spans="1:5" x14ac:dyDescent="0.25">
      <c r="A4733" s="246" t="str">
        <f t="shared" si="73"/>
        <v>97480</v>
      </c>
      <c r="B4733" s="362" t="s">
        <v>4663</v>
      </c>
      <c r="C4733" s="362" t="s">
        <v>11091</v>
      </c>
      <c r="D4733" s="362" t="s">
        <v>8471</v>
      </c>
      <c r="E4733" s="363" t="s">
        <v>17611</v>
      </c>
    </row>
    <row r="4734" spans="1:5" x14ac:dyDescent="0.25">
      <c r="A4734" s="246" t="str">
        <f t="shared" si="73"/>
        <v>97481</v>
      </c>
      <c r="B4734" s="362" t="s">
        <v>4664</v>
      </c>
      <c r="C4734" s="362" t="s">
        <v>11092</v>
      </c>
      <c r="D4734" s="362" t="s">
        <v>8471</v>
      </c>
      <c r="E4734" s="363" t="s">
        <v>20973</v>
      </c>
    </row>
    <row r="4735" spans="1:5" x14ac:dyDescent="0.25">
      <c r="A4735" s="246" t="str">
        <f t="shared" si="73"/>
        <v>97482</v>
      </c>
      <c r="B4735" s="362" t="s">
        <v>4665</v>
      </c>
      <c r="C4735" s="362" t="s">
        <v>11093</v>
      </c>
      <c r="D4735" s="362" t="s">
        <v>8471</v>
      </c>
      <c r="E4735" s="363" t="s">
        <v>20973</v>
      </c>
    </row>
    <row r="4736" spans="1:5" x14ac:dyDescent="0.25">
      <c r="A4736" s="246" t="str">
        <f t="shared" si="73"/>
        <v>97483</v>
      </c>
      <c r="B4736" s="362" t="s">
        <v>4666</v>
      </c>
      <c r="C4736" s="362" t="s">
        <v>11094</v>
      </c>
      <c r="D4736" s="362" t="s">
        <v>8471</v>
      </c>
      <c r="E4736" s="363" t="s">
        <v>21174</v>
      </c>
    </row>
    <row r="4737" spans="1:5" x14ac:dyDescent="0.25">
      <c r="A4737" s="246" t="str">
        <f t="shared" si="73"/>
        <v>97484</v>
      </c>
      <c r="B4737" s="362" t="s">
        <v>4667</v>
      </c>
      <c r="C4737" s="362" t="s">
        <v>11095</v>
      </c>
      <c r="D4737" s="362" t="s">
        <v>8471</v>
      </c>
      <c r="E4737" s="363" t="s">
        <v>21174</v>
      </c>
    </row>
    <row r="4738" spans="1:5" x14ac:dyDescent="0.25">
      <c r="A4738" s="246" t="str">
        <f t="shared" si="73"/>
        <v>97485</v>
      </c>
      <c r="B4738" s="362" t="s">
        <v>4668</v>
      </c>
      <c r="C4738" s="362" t="s">
        <v>11096</v>
      </c>
      <c r="D4738" s="362" t="s">
        <v>8471</v>
      </c>
      <c r="E4738" s="363" t="s">
        <v>31939</v>
      </c>
    </row>
    <row r="4739" spans="1:5" x14ac:dyDescent="0.25">
      <c r="A4739" s="246" t="str">
        <f t="shared" ref="A4739:A4802" si="74">B4739</f>
        <v>97486</v>
      </c>
      <c r="B4739" s="362" t="s">
        <v>4669</v>
      </c>
      <c r="C4739" s="362" t="s">
        <v>11097</v>
      </c>
      <c r="D4739" s="362" t="s">
        <v>8471</v>
      </c>
      <c r="E4739" s="363" t="s">
        <v>31940</v>
      </c>
    </row>
    <row r="4740" spans="1:5" x14ac:dyDescent="0.25">
      <c r="A4740" s="246" t="str">
        <f t="shared" si="74"/>
        <v>97487</v>
      </c>
      <c r="B4740" s="362" t="s">
        <v>4670</v>
      </c>
      <c r="C4740" s="362" t="s">
        <v>11098</v>
      </c>
      <c r="D4740" s="362" t="s">
        <v>8471</v>
      </c>
      <c r="E4740" s="363" t="s">
        <v>31941</v>
      </c>
    </row>
    <row r="4741" spans="1:5" x14ac:dyDescent="0.25">
      <c r="A4741" s="246" t="str">
        <f t="shared" si="74"/>
        <v>97488</v>
      </c>
      <c r="B4741" s="362" t="s">
        <v>4671</v>
      </c>
      <c r="C4741" s="362" t="s">
        <v>11099</v>
      </c>
      <c r="D4741" s="362" t="s">
        <v>8471</v>
      </c>
      <c r="E4741" s="363" t="s">
        <v>31942</v>
      </c>
    </row>
    <row r="4742" spans="1:5" x14ac:dyDescent="0.25">
      <c r="A4742" s="246" t="str">
        <f t="shared" si="74"/>
        <v>97489</v>
      </c>
      <c r="B4742" s="362" t="s">
        <v>4672</v>
      </c>
      <c r="C4742" s="362" t="s">
        <v>11100</v>
      </c>
      <c r="D4742" s="362" t="s">
        <v>8471</v>
      </c>
      <c r="E4742" s="363" t="s">
        <v>31943</v>
      </c>
    </row>
    <row r="4743" spans="1:5" x14ac:dyDescent="0.25">
      <c r="A4743" s="246" t="str">
        <f t="shared" si="74"/>
        <v>97490</v>
      </c>
      <c r="B4743" s="362" t="s">
        <v>4673</v>
      </c>
      <c r="C4743" s="362" t="s">
        <v>11101</v>
      </c>
      <c r="D4743" s="362" t="s">
        <v>8471</v>
      </c>
      <c r="E4743" s="363" t="s">
        <v>31944</v>
      </c>
    </row>
    <row r="4744" spans="1:5" x14ac:dyDescent="0.25">
      <c r="A4744" s="246" t="str">
        <f t="shared" si="74"/>
        <v>97491</v>
      </c>
      <c r="B4744" s="362" t="s">
        <v>4674</v>
      </c>
      <c r="C4744" s="362" t="s">
        <v>11102</v>
      </c>
      <c r="D4744" s="362" t="s">
        <v>8471</v>
      </c>
      <c r="E4744" s="363" t="s">
        <v>31945</v>
      </c>
    </row>
    <row r="4745" spans="1:5" x14ac:dyDescent="0.25">
      <c r="A4745" s="246" t="str">
        <f t="shared" si="74"/>
        <v>97492</v>
      </c>
      <c r="B4745" s="362" t="s">
        <v>4675</v>
      </c>
      <c r="C4745" s="362" t="s">
        <v>11103</v>
      </c>
      <c r="D4745" s="362" t="s">
        <v>8471</v>
      </c>
      <c r="E4745" s="363" t="s">
        <v>20919</v>
      </c>
    </row>
    <row r="4746" spans="1:5" x14ac:dyDescent="0.25">
      <c r="A4746" s="246" t="str">
        <f t="shared" si="74"/>
        <v>97493</v>
      </c>
      <c r="B4746" s="362" t="s">
        <v>4676</v>
      </c>
      <c r="C4746" s="362" t="s">
        <v>11104</v>
      </c>
      <c r="D4746" s="362" t="s">
        <v>8471</v>
      </c>
      <c r="E4746" s="363" t="s">
        <v>31946</v>
      </c>
    </row>
    <row r="4747" spans="1:5" x14ac:dyDescent="0.25">
      <c r="A4747" s="246" t="str">
        <f t="shared" si="74"/>
        <v>97494</v>
      </c>
      <c r="B4747" s="362" t="s">
        <v>4677</v>
      </c>
      <c r="C4747" s="362" t="s">
        <v>11105</v>
      </c>
      <c r="D4747" s="362" t="s">
        <v>8471</v>
      </c>
      <c r="E4747" s="363" t="s">
        <v>31947</v>
      </c>
    </row>
    <row r="4748" spans="1:5" x14ac:dyDescent="0.25">
      <c r="A4748" s="246" t="str">
        <f t="shared" si="74"/>
        <v>97495</v>
      </c>
      <c r="B4748" s="362" t="s">
        <v>4678</v>
      </c>
      <c r="C4748" s="362" t="s">
        <v>11106</v>
      </c>
      <c r="D4748" s="362" t="s">
        <v>8471</v>
      </c>
      <c r="E4748" s="363" t="s">
        <v>31948</v>
      </c>
    </row>
    <row r="4749" spans="1:5" x14ac:dyDescent="0.25">
      <c r="A4749" s="246" t="str">
        <f t="shared" si="74"/>
        <v>97496</v>
      </c>
      <c r="B4749" s="362" t="s">
        <v>4679</v>
      </c>
      <c r="C4749" s="362" t="s">
        <v>11107</v>
      </c>
      <c r="D4749" s="362" t="s">
        <v>8471</v>
      </c>
      <c r="E4749" s="363" t="s">
        <v>31949</v>
      </c>
    </row>
    <row r="4750" spans="1:5" x14ac:dyDescent="0.25">
      <c r="A4750" s="246" t="str">
        <f t="shared" si="74"/>
        <v>97499</v>
      </c>
      <c r="B4750" s="362" t="s">
        <v>4681</v>
      </c>
      <c r="C4750" s="362" t="s">
        <v>11108</v>
      </c>
      <c r="D4750" s="362" t="s">
        <v>8471</v>
      </c>
      <c r="E4750" s="363" t="s">
        <v>23548</v>
      </c>
    </row>
    <row r="4751" spans="1:5" x14ac:dyDescent="0.25">
      <c r="A4751" s="246" t="str">
        <f t="shared" si="74"/>
        <v>97500</v>
      </c>
      <c r="B4751" s="362" t="s">
        <v>4682</v>
      </c>
      <c r="C4751" s="362" t="s">
        <v>11110</v>
      </c>
      <c r="D4751" s="362" t="s">
        <v>8471</v>
      </c>
      <c r="E4751" s="363" t="s">
        <v>16118</v>
      </c>
    </row>
    <row r="4752" spans="1:5" x14ac:dyDescent="0.25">
      <c r="A4752" s="246" t="str">
        <f t="shared" si="74"/>
        <v>97502</v>
      </c>
      <c r="B4752" s="362" t="s">
        <v>4683</v>
      </c>
      <c r="C4752" s="362" t="s">
        <v>11111</v>
      </c>
      <c r="D4752" s="362" t="s">
        <v>8471</v>
      </c>
      <c r="E4752" s="363" t="s">
        <v>17024</v>
      </c>
    </row>
    <row r="4753" spans="1:5" x14ac:dyDescent="0.25">
      <c r="A4753" s="246" t="str">
        <f t="shared" si="74"/>
        <v>97503</v>
      </c>
      <c r="B4753" s="362" t="s">
        <v>4684</v>
      </c>
      <c r="C4753" s="362" t="s">
        <v>11112</v>
      </c>
      <c r="D4753" s="362" t="s">
        <v>8471</v>
      </c>
      <c r="E4753" s="363" t="s">
        <v>21387</v>
      </c>
    </row>
    <row r="4754" spans="1:5" x14ac:dyDescent="0.25">
      <c r="A4754" s="246" t="str">
        <f t="shared" si="74"/>
        <v>97505</v>
      </c>
      <c r="B4754" s="362" t="s">
        <v>4685</v>
      </c>
      <c r="C4754" s="362" t="s">
        <v>11113</v>
      </c>
      <c r="D4754" s="362" t="s">
        <v>8471</v>
      </c>
      <c r="E4754" s="363" t="s">
        <v>20775</v>
      </c>
    </row>
    <row r="4755" spans="1:5" x14ac:dyDescent="0.25">
      <c r="A4755" s="246" t="str">
        <f t="shared" si="74"/>
        <v>97506</v>
      </c>
      <c r="B4755" s="362" t="s">
        <v>4686</v>
      </c>
      <c r="C4755" s="362" t="s">
        <v>11114</v>
      </c>
      <c r="D4755" s="362" t="s">
        <v>8471</v>
      </c>
      <c r="E4755" s="363" t="s">
        <v>31950</v>
      </c>
    </row>
    <row r="4756" spans="1:5" x14ac:dyDescent="0.25">
      <c r="A4756" s="246" t="str">
        <f t="shared" si="74"/>
        <v>97508</v>
      </c>
      <c r="B4756" s="362" t="s">
        <v>4687</v>
      </c>
      <c r="C4756" s="362" t="s">
        <v>11115</v>
      </c>
      <c r="D4756" s="362" t="s">
        <v>8471</v>
      </c>
      <c r="E4756" s="363" t="s">
        <v>20050</v>
      </c>
    </row>
    <row r="4757" spans="1:5" x14ac:dyDescent="0.25">
      <c r="A4757" s="246" t="str">
        <f t="shared" si="74"/>
        <v>97509</v>
      </c>
      <c r="B4757" s="362" t="s">
        <v>4688</v>
      </c>
      <c r="C4757" s="362" t="s">
        <v>11116</v>
      </c>
      <c r="D4757" s="362" t="s">
        <v>8471</v>
      </c>
      <c r="E4757" s="363" t="s">
        <v>20217</v>
      </c>
    </row>
    <row r="4758" spans="1:5" x14ac:dyDescent="0.25">
      <c r="A4758" s="246" t="str">
        <f t="shared" si="74"/>
        <v>97511</v>
      </c>
      <c r="B4758" s="362" t="s">
        <v>4689</v>
      </c>
      <c r="C4758" s="362" t="s">
        <v>11117</v>
      </c>
      <c r="D4758" s="362" t="s">
        <v>8471</v>
      </c>
      <c r="E4758" s="363" t="s">
        <v>31951</v>
      </c>
    </row>
    <row r="4759" spans="1:5" x14ac:dyDescent="0.25">
      <c r="A4759" s="246" t="str">
        <f t="shared" si="74"/>
        <v>97512</v>
      </c>
      <c r="B4759" s="362" t="s">
        <v>4690</v>
      </c>
      <c r="C4759" s="362" t="s">
        <v>11118</v>
      </c>
      <c r="D4759" s="362" t="s">
        <v>8471</v>
      </c>
      <c r="E4759" s="363" t="s">
        <v>31952</v>
      </c>
    </row>
    <row r="4760" spans="1:5" x14ac:dyDescent="0.25">
      <c r="A4760" s="246" t="str">
        <f t="shared" si="74"/>
        <v>97514</v>
      </c>
      <c r="B4760" s="362" t="s">
        <v>4691</v>
      </c>
      <c r="C4760" s="362" t="s">
        <v>11119</v>
      </c>
      <c r="D4760" s="362" t="s">
        <v>8471</v>
      </c>
      <c r="E4760" s="363" t="s">
        <v>31953</v>
      </c>
    </row>
    <row r="4761" spans="1:5" x14ac:dyDescent="0.25">
      <c r="A4761" s="246" t="str">
        <f t="shared" si="74"/>
        <v>97515</v>
      </c>
      <c r="B4761" s="362" t="s">
        <v>4692</v>
      </c>
      <c r="C4761" s="362" t="s">
        <v>11120</v>
      </c>
      <c r="D4761" s="362" t="s">
        <v>8471</v>
      </c>
      <c r="E4761" s="363" t="s">
        <v>31954</v>
      </c>
    </row>
    <row r="4762" spans="1:5" x14ac:dyDescent="0.25">
      <c r="A4762" s="246" t="str">
        <f t="shared" si="74"/>
        <v>97517</v>
      </c>
      <c r="B4762" s="362" t="s">
        <v>4693</v>
      </c>
      <c r="C4762" s="362" t="s">
        <v>11121</v>
      </c>
      <c r="D4762" s="362" t="s">
        <v>8471</v>
      </c>
      <c r="E4762" s="363" t="s">
        <v>19854</v>
      </c>
    </row>
    <row r="4763" spans="1:5" x14ac:dyDescent="0.25">
      <c r="A4763" s="246" t="str">
        <f t="shared" si="74"/>
        <v>97518</v>
      </c>
      <c r="B4763" s="362" t="s">
        <v>4694</v>
      </c>
      <c r="C4763" s="362" t="s">
        <v>11122</v>
      </c>
      <c r="D4763" s="362" t="s">
        <v>8471</v>
      </c>
      <c r="E4763" s="363" t="s">
        <v>19854</v>
      </c>
    </row>
    <row r="4764" spans="1:5" x14ac:dyDescent="0.25">
      <c r="A4764" s="246" t="str">
        <f t="shared" si="74"/>
        <v>97519</v>
      </c>
      <c r="B4764" s="362" t="s">
        <v>4695</v>
      </c>
      <c r="C4764" s="362" t="s">
        <v>11123</v>
      </c>
      <c r="D4764" s="362" t="s">
        <v>8471</v>
      </c>
      <c r="E4764" s="363" t="s">
        <v>31955</v>
      </c>
    </row>
    <row r="4765" spans="1:5" x14ac:dyDescent="0.25">
      <c r="A4765" s="246" t="str">
        <f t="shared" si="74"/>
        <v>97520</v>
      </c>
      <c r="B4765" s="362" t="s">
        <v>4696</v>
      </c>
      <c r="C4765" s="362" t="s">
        <v>11124</v>
      </c>
      <c r="D4765" s="362" t="s">
        <v>8471</v>
      </c>
      <c r="E4765" s="363" t="s">
        <v>31955</v>
      </c>
    </row>
    <row r="4766" spans="1:5" x14ac:dyDescent="0.25">
      <c r="A4766" s="246" t="str">
        <f t="shared" si="74"/>
        <v>97521</v>
      </c>
      <c r="B4766" s="362" t="s">
        <v>4697</v>
      </c>
      <c r="C4766" s="362" t="s">
        <v>11125</v>
      </c>
      <c r="D4766" s="362" t="s">
        <v>8471</v>
      </c>
      <c r="E4766" s="363" t="s">
        <v>31956</v>
      </c>
    </row>
    <row r="4767" spans="1:5" x14ac:dyDescent="0.25">
      <c r="A4767" s="246" t="str">
        <f t="shared" si="74"/>
        <v>97522</v>
      </c>
      <c r="B4767" s="362" t="s">
        <v>4698</v>
      </c>
      <c r="C4767" s="362" t="s">
        <v>11126</v>
      </c>
      <c r="D4767" s="362" t="s">
        <v>8471</v>
      </c>
      <c r="E4767" s="363" t="s">
        <v>31956</v>
      </c>
    </row>
    <row r="4768" spans="1:5" x14ac:dyDescent="0.25">
      <c r="A4768" s="246" t="str">
        <f t="shared" si="74"/>
        <v>97523</v>
      </c>
      <c r="B4768" s="362" t="s">
        <v>4699</v>
      </c>
      <c r="C4768" s="362" t="s">
        <v>11127</v>
      </c>
      <c r="D4768" s="362" t="s">
        <v>8471</v>
      </c>
      <c r="E4768" s="363" t="s">
        <v>31957</v>
      </c>
    </row>
    <row r="4769" spans="1:5" x14ac:dyDescent="0.25">
      <c r="A4769" s="246" t="str">
        <f t="shared" si="74"/>
        <v>97524</v>
      </c>
      <c r="B4769" s="362" t="s">
        <v>4700</v>
      </c>
      <c r="C4769" s="362" t="s">
        <v>11128</v>
      </c>
      <c r="D4769" s="362" t="s">
        <v>8471</v>
      </c>
      <c r="E4769" s="363" t="s">
        <v>31958</v>
      </c>
    </row>
    <row r="4770" spans="1:5" x14ac:dyDescent="0.25">
      <c r="A4770" s="246" t="str">
        <f t="shared" si="74"/>
        <v>97525</v>
      </c>
      <c r="B4770" s="362" t="s">
        <v>4701</v>
      </c>
      <c r="C4770" s="362" t="s">
        <v>11129</v>
      </c>
      <c r="D4770" s="362" t="s">
        <v>8471</v>
      </c>
      <c r="E4770" s="363" t="s">
        <v>31959</v>
      </c>
    </row>
    <row r="4771" spans="1:5" x14ac:dyDescent="0.25">
      <c r="A4771" s="246" t="str">
        <f t="shared" si="74"/>
        <v>97526</v>
      </c>
      <c r="B4771" s="362" t="s">
        <v>4702</v>
      </c>
      <c r="C4771" s="362" t="s">
        <v>11130</v>
      </c>
      <c r="D4771" s="362" t="s">
        <v>8471</v>
      </c>
      <c r="E4771" s="363" t="s">
        <v>31960</v>
      </c>
    </row>
    <row r="4772" spans="1:5" x14ac:dyDescent="0.25">
      <c r="A4772" s="246" t="str">
        <f t="shared" si="74"/>
        <v>97527</v>
      </c>
      <c r="B4772" s="362" t="s">
        <v>4703</v>
      </c>
      <c r="C4772" s="362" t="s">
        <v>11131</v>
      </c>
      <c r="D4772" s="362" t="s">
        <v>8471</v>
      </c>
      <c r="E4772" s="363" t="s">
        <v>31961</v>
      </c>
    </row>
    <row r="4773" spans="1:5" x14ac:dyDescent="0.25">
      <c r="A4773" s="246" t="str">
        <f t="shared" si="74"/>
        <v>97528</v>
      </c>
      <c r="B4773" s="362" t="s">
        <v>4704</v>
      </c>
      <c r="C4773" s="362" t="s">
        <v>11132</v>
      </c>
      <c r="D4773" s="362" t="s">
        <v>8471</v>
      </c>
      <c r="E4773" s="363" t="s">
        <v>31962</v>
      </c>
    </row>
    <row r="4774" spans="1:5" x14ac:dyDescent="0.25">
      <c r="A4774" s="246" t="str">
        <f t="shared" si="74"/>
        <v>97529</v>
      </c>
      <c r="B4774" s="362" t="s">
        <v>4705</v>
      </c>
      <c r="C4774" s="362" t="s">
        <v>11133</v>
      </c>
      <c r="D4774" s="362" t="s">
        <v>8471</v>
      </c>
      <c r="E4774" s="363" t="s">
        <v>31963</v>
      </c>
    </row>
    <row r="4775" spans="1:5" x14ac:dyDescent="0.25">
      <c r="A4775" s="246" t="str">
        <f t="shared" si="74"/>
        <v>97530</v>
      </c>
      <c r="B4775" s="362" t="s">
        <v>4706</v>
      </c>
      <c r="C4775" s="362" t="s">
        <v>11134</v>
      </c>
      <c r="D4775" s="362" t="s">
        <v>8471</v>
      </c>
      <c r="E4775" s="363" t="s">
        <v>31964</v>
      </c>
    </row>
    <row r="4776" spans="1:5" x14ac:dyDescent="0.25">
      <c r="A4776" s="246" t="str">
        <f t="shared" si="74"/>
        <v>97531</v>
      </c>
      <c r="B4776" s="362" t="s">
        <v>4707</v>
      </c>
      <c r="C4776" s="362" t="s">
        <v>11135</v>
      </c>
      <c r="D4776" s="362" t="s">
        <v>8471</v>
      </c>
      <c r="E4776" s="363" t="s">
        <v>20880</v>
      </c>
    </row>
    <row r="4777" spans="1:5" x14ac:dyDescent="0.25">
      <c r="A4777" s="246" t="str">
        <f t="shared" si="74"/>
        <v>97532</v>
      </c>
      <c r="B4777" s="362" t="s">
        <v>4708</v>
      </c>
      <c r="C4777" s="362" t="s">
        <v>11136</v>
      </c>
      <c r="D4777" s="362" t="s">
        <v>8471</v>
      </c>
      <c r="E4777" s="363" t="s">
        <v>30585</v>
      </c>
    </row>
    <row r="4778" spans="1:5" x14ac:dyDescent="0.25">
      <c r="A4778" s="246" t="str">
        <f t="shared" si="74"/>
        <v>97533</v>
      </c>
      <c r="B4778" s="362" t="s">
        <v>4709</v>
      </c>
      <c r="C4778" s="362" t="s">
        <v>11137</v>
      </c>
      <c r="D4778" s="362" t="s">
        <v>8471</v>
      </c>
      <c r="E4778" s="363" t="s">
        <v>31965</v>
      </c>
    </row>
    <row r="4779" spans="1:5" x14ac:dyDescent="0.25">
      <c r="A4779" s="246" t="str">
        <f t="shared" si="74"/>
        <v>97534</v>
      </c>
      <c r="B4779" s="362" t="s">
        <v>4710</v>
      </c>
      <c r="C4779" s="362" t="s">
        <v>11138</v>
      </c>
      <c r="D4779" s="362" t="s">
        <v>8471</v>
      </c>
      <c r="E4779" s="363" t="s">
        <v>31966</v>
      </c>
    </row>
    <row r="4780" spans="1:5" x14ac:dyDescent="0.25">
      <c r="A4780" s="246" t="str">
        <f t="shared" si="74"/>
        <v>97537</v>
      </c>
      <c r="B4780" s="362" t="s">
        <v>4713</v>
      </c>
      <c r="C4780" s="362" t="s">
        <v>11139</v>
      </c>
      <c r="D4780" s="362" t="s">
        <v>8471</v>
      </c>
      <c r="E4780" s="363" t="s">
        <v>12789</v>
      </c>
    </row>
    <row r="4781" spans="1:5" x14ac:dyDescent="0.25">
      <c r="A4781" s="246" t="str">
        <f t="shared" si="74"/>
        <v>97540</v>
      </c>
      <c r="B4781" s="362" t="s">
        <v>4714</v>
      </c>
      <c r="C4781" s="362" t="s">
        <v>11140</v>
      </c>
      <c r="D4781" s="362" t="s">
        <v>8471</v>
      </c>
      <c r="E4781" s="363" t="s">
        <v>16667</v>
      </c>
    </row>
    <row r="4782" spans="1:5" x14ac:dyDescent="0.25">
      <c r="A4782" s="246" t="str">
        <f t="shared" si="74"/>
        <v>97541</v>
      </c>
      <c r="B4782" s="362" t="s">
        <v>4715</v>
      </c>
      <c r="C4782" s="362" t="s">
        <v>11141</v>
      </c>
      <c r="D4782" s="362" t="s">
        <v>8471</v>
      </c>
      <c r="E4782" s="363" t="s">
        <v>31967</v>
      </c>
    </row>
    <row r="4783" spans="1:5" x14ac:dyDescent="0.25">
      <c r="A4783" s="246" t="str">
        <f t="shared" si="74"/>
        <v>97543</v>
      </c>
      <c r="B4783" s="362" t="s">
        <v>4716</v>
      </c>
      <c r="C4783" s="362" t="s">
        <v>11142</v>
      </c>
      <c r="D4783" s="362" t="s">
        <v>8471</v>
      </c>
      <c r="E4783" s="363" t="s">
        <v>31968</v>
      </c>
    </row>
    <row r="4784" spans="1:5" x14ac:dyDescent="0.25">
      <c r="A4784" s="246" t="str">
        <f t="shared" si="74"/>
        <v>97544</v>
      </c>
      <c r="B4784" s="362" t="s">
        <v>4717</v>
      </c>
      <c r="C4784" s="362" t="s">
        <v>11143</v>
      </c>
      <c r="D4784" s="362" t="s">
        <v>8471</v>
      </c>
      <c r="E4784" s="363" t="s">
        <v>29549</v>
      </c>
    </row>
    <row r="4785" spans="1:5" x14ac:dyDescent="0.25">
      <c r="A4785" s="246" t="str">
        <f t="shared" si="74"/>
        <v>97546</v>
      </c>
      <c r="B4785" s="362" t="s">
        <v>4718</v>
      </c>
      <c r="C4785" s="362" t="s">
        <v>11144</v>
      </c>
      <c r="D4785" s="362" t="s">
        <v>8471</v>
      </c>
      <c r="E4785" s="363" t="s">
        <v>22145</v>
      </c>
    </row>
    <row r="4786" spans="1:5" x14ac:dyDescent="0.25">
      <c r="A4786" s="246" t="str">
        <f t="shared" si="74"/>
        <v>97547</v>
      </c>
      <c r="B4786" s="362" t="s">
        <v>4719</v>
      </c>
      <c r="C4786" s="362" t="s">
        <v>11145</v>
      </c>
      <c r="D4786" s="362" t="s">
        <v>8471</v>
      </c>
      <c r="E4786" s="363" t="s">
        <v>22145</v>
      </c>
    </row>
    <row r="4787" spans="1:5" x14ac:dyDescent="0.25">
      <c r="A4787" s="246" t="str">
        <f t="shared" si="74"/>
        <v>97548</v>
      </c>
      <c r="B4787" s="362" t="s">
        <v>4720</v>
      </c>
      <c r="C4787" s="362" t="s">
        <v>11146</v>
      </c>
      <c r="D4787" s="362" t="s">
        <v>8471</v>
      </c>
      <c r="E4787" s="363" t="s">
        <v>21103</v>
      </c>
    </row>
    <row r="4788" spans="1:5" x14ac:dyDescent="0.25">
      <c r="A4788" s="246" t="str">
        <f t="shared" si="74"/>
        <v>97549</v>
      </c>
      <c r="B4788" s="362" t="s">
        <v>4721</v>
      </c>
      <c r="C4788" s="362" t="s">
        <v>11147</v>
      </c>
      <c r="D4788" s="362" t="s">
        <v>8471</v>
      </c>
      <c r="E4788" s="363" t="s">
        <v>21103</v>
      </c>
    </row>
    <row r="4789" spans="1:5" x14ac:dyDescent="0.25">
      <c r="A4789" s="246" t="str">
        <f t="shared" si="74"/>
        <v>97550</v>
      </c>
      <c r="B4789" s="362" t="s">
        <v>4722</v>
      </c>
      <c r="C4789" s="362" t="s">
        <v>11148</v>
      </c>
      <c r="D4789" s="362" t="s">
        <v>8471</v>
      </c>
      <c r="E4789" s="363" t="s">
        <v>21095</v>
      </c>
    </row>
    <row r="4790" spans="1:5" x14ac:dyDescent="0.25">
      <c r="A4790" s="246" t="str">
        <f t="shared" si="74"/>
        <v>97551</v>
      </c>
      <c r="B4790" s="362" t="s">
        <v>4723</v>
      </c>
      <c r="C4790" s="362" t="s">
        <v>11149</v>
      </c>
      <c r="D4790" s="362" t="s">
        <v>8471</v>
      </c>
      <c r="E4790" s="363" t="s">
        <v>21095</v>
      </c>
    </row>
    <row r="4791" spans="1:5" x14ac:dyDescent="0.25">
      <c r="A4791" s="246" t="str">
        <f t="shared" si="74"/>
        <v>97552</v>
      </c>
      <c r="B4791" s="362" t="s">
        <v>4724</v>
      </c>
      <c r="C4791" s="362" t="s">
        <v>11150</v>
      </c>
      <c r="D4791" s="362" t="s">
        <v>8471</v>
      </c>
      <c r="E4791" s="363" t="s">
        <v>30729</v>
      </c>
    </row>
    <row r="4792" spans="1:5" x14ac:dyDescent="0.25">
      <c r="A4792" s="246" t="str">
        <f t="shared" si="74"/>
        <v>97553</v>
      </c>
      <c r="B4792" s="362" t="s">
        <v>4725</v>
      </c>
      <c r="C4792" s="362" t="s">
        <v>11151</v>
      </c>
      <c r="D4792" s="362" t="s">
        <v>8471</v>
      </c>
      <c r="E4792" s="363" t="s">
        <v>31969</v>
      </c>
    </row>
    <row r="4793" spans="1:5" x14ac:dyDescent="0.25">
      <c r="A4793" s="246" t="str">
        <f t="shared" si="74"/>
        <v>97554</v>
      </c>
      <c r="B4793" s="362" t="s">
        <v>4726</v>
      </c>
      <c r="C4793" s="362" t="s">
        <v>11152</v>
      </c>
      <c r="D4793" s="362" t="s">
        <v>8471</v>
      </c>
      <c r="E4793" s="363" t="s">
        <v>16658</v>
      </c>
    </row>
    <row r="4794" spans="1:5" x14ac:dyDescent="0.25">
      <c r="A4794" s="246" t="str">
        <f t="shared" si="74"/>
        <v>98602</v>
      </c>
      <c r="B4794" s="362" t="s">
        <v>5078</v>
      </c>
      <c r="C4794" s="362" t="s">
        <v>18288</v>
      </c>
      <c r="D4794" s="362" t="s">
        <v>8471</v>
      </c>
      <c r="E4794" s="363" t="s">
        <v>7940</v>
      </c>
    </row>
    <row r="4795" spans="1:5" x14ac:dyDescent="0.25">
      <c r="A4795" s="246" t="str">
        <f t="shared" si="74"/>
        <v>103805</v>
      </c>
      <c r="B4795" s="362" t="s">
        <v>18606</v>
      </c>
      <c r="C4795" s="362" t="s">
        <v>18607</v>
      </c>
      <c r="D4795" s="362" t="s">
        <v>8471</v>
      </c>
      <c r="E4795" s="363" t="s">
        <v>12626</v>
      </c>
    </row>
    <row r="4796" spans="1:5" x14ac:dyDescent="0.25">
      <c r="A4796" s="246" t="str">
        <f t="shared" si="74"/>
        <v>103806</v>
      </c>
      <c r="B4796" s="362" t="s">
        <v>18608</v>
      </c>
      <c r="C4796" s="362" t="s">
        <v>18609</v>
      </c>
      <c r="D4796" s="362" t="s">
        <v>8471</v>
      </c>
      <c r="E4796" s="363" t="s">
        <v>31970</v>
      </c>
    </row>
    <row r="4797" spans="1:5" x14ac:dyDescent="0.25">
      <c r="A4797" s="246" t="str">
        <f t="shared" si="74"/>
        <v>103807</v>
      </c>
      <c r="B4797" s="362" t="s">
        <v>18610</v>
      </c>
      <c r="C4797" s="362" t="s">
        <v>18611</v>
      </c>
      <c r="D4797" s="362" t="s">
        <v>8471</v>
      </c>
      <c r="E4797" s="363" t="s">
        <v>27011</v>
      </c>
    </row>
    <row r="4798" spans="1:5" x14ac:dyDescent="0.25">
      <c r="A4798" s="246" t="str">
        <f t="shared" si="74"/>
        <v>103808</v>
      </c>
      <c r="B4798" s="362" t="s">
        <v>18612</v>
      </c>
      <c r="C4798" s="362" t="s">
        <v>18613</v>
      </c>
      <c r="D4798" s="362" t="s">
        <v>8471</v>
      </c>
      <c r="E4798" s="363" t="s">
        <v>20706</v>
      </c>
    </row>
    <row r="4799" spans="1:5" x14ac:dyDescent="0.25">
      <c r="A4799" s="246" t="str">
        <f t="shared" si="74"/>
        <v>103809</v>
      </c>
      <c r="B4799" s="362" t="s">
        <v>18614</v>
      </c>
      <c r="C4799" s="362" t="s">
        <v>18615</v>
      </c>
      <c r="D4799" s="362" t="s">
        <v>8471</v>
      </c>
      <c r="E4799" s="363" t="s">
        <v>16107</v>
      </c>
    </row>
    <row r="4800" spans="1:5" x14ac:dyDescent="0.25">
      <c r="A4800" s="246" t="str">
        <f t="shared" si="74"/>
        <v>103810</v>
      </c>
      <c r="B4800" s="362" t="s">
        <v>18616</v>
      </c>
      <c r="C4800" s="362" t="s">
        <v>18617</v>
      </c>
      <c r="D4800" s="362" t="s">
        <v>8471</v>
      </c>
      <c r="E4800" s="363" t="s">
        <v>7901</v>
      </c>
    </row>
    <row r="4801" spans="1:5" x14ac:dyDescent="0.25">
      <c r="A4801" s="246" t="str">
        <f t="shared" si="74"/>
        <v>103811</v>
      </c>
      <c r="B4801" s="362" t="s">
        <v>18618</v>
      </c>
      <c r="C4801" s="362" t="s">
        <v>18619</v>
      </c>
      <c r="D4801" s="362" t="s">
        <v>8471</v>
      </c>
      <c r="E4801" s="363" t="s">
        <v>20837</v>
      </c>
    </row>
    <row r="4802" spans="1:5" x14ac:dyDescent="0.25">
      <c r="A4802" s="246" t="str">
        <f t="shared" si="74"/>
        <v>103812</v>
      </c>
      <c r="B4802" s="362" t="s">
        <v>18620</v>
      </c>
      <c r="C4802" s="362" t="s">
        <v>18621</v>
      </c>
      <c r="D4802" s="362" t="s">
        <v>8471</v>
      </c>
      <c r="E4802" s="363" t="s">
        <v>21153</v>
      </c>
    </row>
    <row r="4803" spans="1:5" x14ac:dyDescent="0.25">
      <c r="A4803" s="246" t="str">
        <f t="shared" ref="A4803:A4866" si="75">B4803</f>
        <v>103813</v>
      </c>
      <c r="B4803" s="362" t="s">
        <v>18622</v>
      </c>
      <c r="C4803" s="362" t="s">
        <v>18623</v>
      </c>
      <c r="D4803" s="362" t="s">
        <v>8471</v>
      </c>
      <c r="E4803" s="363" t="s">
        <v>19020</v>
      </c>
    </row>
    <row r="4804" spans="1:5" x14ac:dyDescent="0.25">
      <c r="A4804" s="246" t="str">
        <f t="shared" si="75"/>
        <v>103814</v>
      </c>
      <c r="B4804" s="362" t="s">
        <v>18625</v>
      </c>
      <c r="C4804" s="362" t="s">
        <v>18626</v>
      </c>
      <c r="D4804" s="362" t="s">
        <v>8471</v>
      </c>
      <c r="E4804" s="363" t="s">
        <v>9178</v>
      </c>
    </row>
    <row r="4805" spans="1:5" x14ac:dyDescent="0.25">
      <c r="A4805" s="246" t="str">
        <f t="shared" si="75"/>
        <v>103815</v>
      </c>
      <c r="B4805" s="362" t="s">
        <v>18627</v>
      </c>
      <c r="C4805" s="362" t="s">
        <v>18628</v>
      </c>
      <c r="D4805" s="362" t="s">
        <v>8471</v>
      </c>
      <c r="E4805" s="363" t="s">
        <v>13374</v>
      </c>
    </row>
    <row r="4806" spans="1:5" x14ac:dyDescent="0.25">
      <c r="A4806" s="246" t="str">
        <f t="shared" si="75"/>
        <v>103816</v>
      </c>
      <c r="B4806" s="362" t="s">
        <v>18629</v>
      </c>
      <c r="C4806" s="362" t="s">
        <v>18630</v>
      </c>
      <c r="D4806" s="362" t="s">
        <v>8471</v>
      </c>
      <c r="E4806" s="363" t="s">
        <v>19963</v>
      </c>
    </row>
    <row r="4807" spans="1:5" x14ac:dyDescent="0.25">
      <c r="A4807" s="246" t="str">
        <f t="shared" si="75"/>
        <v>103817</v>
      </c>
      <c r="B4807" s="362" t="s">
        <v>18631</v>
      </c>
      <c r="C4807" s="362" t="s">
        <v>18632</v>
      </c>
      <c r="D4807" s="362" t="s">
        <v>8471</v>
      </c>
      <c r="E4807" s="363" t="s">
        <v>31971</v>
      </c>
    </row>
    <row r="4808" spans="1:5" x14ac:dyDescent="0.25">
      <c r="A4808" s="246" t="str">
        <f t="shared" si="75"/>
        <v>103818</v>
      </c>
      <c r="B4808" s="362" t="s">
        <v>18633</v>
      </c>
      <c r="C4808" s="362" t="s">
        <v>18634</v>
      </c>
      <c r="D4808" s="362" t="s">
        <v>8471</v>
      </c>
      <c r="E4808" s="363" t="s">
        <v>16545</v>
      </c>
    </row>
    <row r="4809" spans="1:5" x14ac:dyDescent="0.25">
      <c r="A4809" s="246" t="str">
        <f t="shared" si="75"/>
        <v>103819</v>
      </c>
      <c r="B4809" s="362" t="s">
        <v>18635</v>
      </c>
      <c r="C4809" s="362" t="s">
        <v>18636</v>
      </c>
      <c r="D4809" s="362" t="s">
        <v>8471</v>
      </c>
      <c r="E4809" s="363" t="s">
        <v>21695</v>
      </c>
    </row>
    <row r="4810" spans="1:5" x14ac:dyDescent="0.25">
      <c r="A4810" s="246" t="str">
        <f t="shared" si="75"/>
        <v>103820</v>
      </c>
      <c r="B4810" s="362" t="s">
        <v>18637</v>
      </c>
      <c r="C4810" s="362" t="s">
        <v>18638</v>
      </c>
      <c r="D4810" s="362" t="s">
        <v>8471</v>
      </c>
      <c r="E4810" s="363" t="s">
        <v>17473</v>
      </c>
    </row>
    <row r="4811" spans="1:5" x14ac:dyDescent="0.25">
      <c r="A4811" s="246" t="str">
        <f t="shared" si="75"/>
        <v>103821</v>
      </c>
      <c r="B4811" s="362" t="s">
        <v>18639</v>
      </c>
      <c r="C4811" s="362" t="s">
        <v>18640</v>
      </c>
      <c r="D4811" s="362" t="s">
        <v>8471</v>
      </c>
      <c r="E4811" s="363" t="s">
        <v>31972</v>
      </c>
    </row>
    <row r="4812" spans="1:5" x14ac:dyDescent="0.25">
      <c r="A4812" s="246" t="str">
        <f t="shared" si="75"/>
        <v>103822</v>
      </c>
      <c r="B4812" s="362" t="s">
        <v>18641</v>
      </c>
      <c r="C4812" s="362" t="s">
        <v>18642</v>
      </c>
      <c r="D4812" s="362" t="s">
        <v>8471</v>
      </c>
      <c r="E4812" s="363" t="s">
        <v>18413</v>
      </c>
    </row>
    <row r="4813" spans="1:5" x14ac:dyDescent="0.25">
      <c r="A4813" s="246" t="str">
        <f t="shared" si="75"/>
        <v>103823</v>
      </c>
      <c r="B4813" s="362" t="s">
        <v>18643</v>
      </c>
      <c r="C4813" s="362" t="s">
        <v>18644</v>
      </c>
      <c r="D4813" s="362" t="s">
        <v>8471</v>
      </c>
      <c r="E4813" s="363" t="s">
        <v>15056</v>
      </c>
    </row>
    <row r="4814" spans="1:5" x14ac:dyDescent="0.25">
      <c r="A4814" s="246" t="str">
        <f t="shared" si="75"/>
        <v>103824</v>
      </c>
      <c r="B4814" s="362" t="s">
        <v>18645</v>
      </c>
      <c r="C4814" s="362" t="s">
        <v>18646</v>
      </c>
      <c r="D4814" s="362" t="s">
        <v>8471</v>
      </c>
      <c r="E4814" s="363" t="s">
        <v>17663</v>
      </c>
    </row>
    <row r="4815" spans="1:5" x14ac:dyDescent="0.25">
      <c r="A4815" s="246" t="str">
        <f t="shared" si="75"/>
        <v>103825</v>
      </c>
      <c r="B4815" s="362" t="s">
        <v>18647</v>
      </c>
      <c r="C4815" s="362" t="s">
        <v>18648</v>
      </c>
      <c r="D4815" s="362" t="s">
        <v>8471</v>
      </c>
      <c r="E4815" s="363" t="s">
        <v>13323</v>
      </c>
    </row>
    <row r="4816" spans="1:5" x14ac:dyDescent="0.25">
      <c r="A4816" s="246" t="str">
        <f t="shared" si="75"/>
        <v>103826</v>
      </c>
      <c r="B4816" s="362" t="s">
        <v>18649</v>
      </c>
      <c r="C4816" s="362" t="s">
        <v>18650</v>
      </c>
      <c r="D4816" s="362" t="s">
        <v>8471</v>
      </c>
      <c r="E4816" s="363" t="s">
        <v>31973</v>
      </c>
    </row>
    <row r="4817" spans="1:5" x14ac:dyDescent="0.25">
      <c r="A4817" s="246" t="str">
        <f t="shared" si="75"/>
        <v>103827</v>
      </c>
      <c r="B4817" s="362" t="s">
        <v>18651</v>
      </c>
      <c r="C4817" s="362" t="s">
        <v>18652</v>
      </c>
      <c r="D4817" s="362" t="s">
        <v>8471</v>
      </c>
      <c r="E4817" s="363" t="s">
        <v>31973</v>
      </c>
    </row>
    <row r="4818" spans="1:5" x14ac:dyDescent="0.25">
      <c r="A4818" s="246" t="str">
        <f t="shared" si="75"/>
        <v>103828</v>
      </c>
      <c r="B4818" s="362" t="s">
        <v>18653</v>
      </c>
      <c r="C4818" s="362" t="s">
        <v>18654</v>
      </c>
      <c r="D4818" s="362" t="s">
        <v>8471</v>
      </c>
      <c r="E4818" s="363" t="s">
        <v>31974</v>
      </c>
    </row>
    <row r="4819" spans="1:5" x14ac:dyDescent="0.25">
      <c r="A4819" s="246" t="str">
        <f t="shared" si="75"/>
        <v>103829</v>
      </c>
      <c r="B4819" s="362" t="s">
        <v>18655</v>
      </c>
      <c r="C4819" s="362" t="s">
        <v>18656</v>
      </c>
      <c r="D4819" s="362" t="s">
        <v>8471</v>
      </c>
      <c r="E4819" s="363" t="s">
        <v>31975</v>
      </c>
    </row>
    <row r="4820" spans="1:5" x14ac:dyDescent="0.25">
      <c r="A4820" s="246" t="str">
        <f t="shared" si="75"/>
        <v>103830</v>
      </c>
      <c r="B4820" s="362" t="s">
        <v>18657</v>
      </c>
      <c r="C4820" s="362" t="s">
        <v>18658</v>
      </c>
      <c r="D4820" s="362" t="s">
        <v>8471</v>
      </c>
      <c r="E4820" s="363" t="s">
        <v>31976</v>
      </c>
    </row>
    <row r="4821" spans="1:5" x14ac:dyDescent="0.25">
      <c r="A4821" s="246" t="str">
        <f t="shared" si="75"/>
        <v>103831</v>
      </c>
      <c r="B4821" s="362" t="s">
        <v>18659</v>
      </c>
      <c r="C4821" s="362" t="s">
        <v>18660</v>
      </c>
      <c r="D4821" s="362" t="s">
        <v>8471</v>
      </c>
      <c r="E4821" s="363" t="s">
        <v>31977</v>
      </c>
    </row>
    <row r="4822" spans="1:5" x14ac:dyDescent="0.25">
      <c r="A4822" s="246" t="str">
        <f t="shared" si="75"/>
        <v>103832</v>
      </c>
      <c r="B4822" s="362" t="s">
        <v>18661</v>
      </c>
      <c r="C4822" s="362" t="s">
        <v>18662</v>
      </c>
      <c r="D4822" s="362" t="s">
        <v>8471</v>
      </c>
      <c r="E4822" s="363" t="s">
        <v>19841</v>
      </c>
    </row>
    <row r="4823" spans="1:5" x14ac:dyDescent="0.25">
      <c r="A4823" s="246" t="str">
        <f t="shared" si="75"/>
        <v>103833</v>
      </c>
      <c r="B4823" s="362" t="s">
        <v>18663</v>
      </c>
      <c r="C4823" s="362" t="s">
        <v>18664</v>
      </c>
      <c r="D4823" s="362" t="s">
        <v>8471</v>
      </c>
      <c r="E4823" s="363" t="s">
        <v>16671</v>
      </c>
    </row>
    <row r="4824" spans="1:5" x14ac:dyDescent="0.25">
      <c r="A4824" s="246" t="str">
        <f t="shared" si="75"/>
        <v>103834</v>
      </c>
      <c r="B4824" s="362" t="s">
        <v>18665</v>
      </c>
      <c r="C4824" s="362" t="s">
        <v>18666</v>
      </c>
      <c r="D4824" s="362" t="s">
        <v>8471</v>
      </c>
      <c r="E4824" s="363" t="s">
        <v>25397</v>
      </c>
    </row>
    <row r="4825" spans="1:5" x14ac:dyDescent="0.25">
      <c r="A4825" s="246" t="str">
        <f t="shared" si="75"/>
        <v>103838</v>
      </c>
      <c r="B4825" s="362" t="s">
        <v>18673</v>
      </c>
      <c r="C4825" s="362" t="s">
        <v>18674</v>
      </c>
      <c r="D4825" s="362" t="s">
        <v>8471</v>
      </c>
      <c r="E4825" s="363" t="s">
        <v>12672</v>
      </c>
    </row>
    <row r="4826" spans="1:5" x14ac:dyDescent="0.25">
      <c r="A4826" s="246" t="str">
        <f t="shared" si="75"/>
        <v>103839</v>
      </c>
      <c r="B4826" s="362" t="s">
        <v>18675</v>
      </c>
      <c r="C4826" s="362" t="s">
        <v>18676</v>
      </c>
      <c r="D4826" s="362" t="s">
        <v>8471</v>
      </c>
      <c r="E4826" s="363" t="s">
        <v>20673</v>
      </c>
    </row>
    <row r="4827" spans="1:5" x14ac:dyDescent="0.25">
      <c r="A4827" s="246" t="str">
        <f t="shared" si="75"/>
        <v>103840</v>
      </c>
      <c r="B4827" s="362" t="s">
        <v>18677</v>
      </c>
      <c r="C4827" s="362" t="s">
        <v>18678</v>
      </c>
      <c r="D4827" s="362" t="s">
        <v>8471</v>
      </c>
      <c r="E4827" s="363" t="s">
        <v>11043</v>
      </c>
    </row>
    <row r="4828" spans="1:5" x14ac:dyDescent="0.25">
      <c r="A4828" s="246" t="str">
        <f t="shared" si="75"/>
        <v>103841</v>
      </c>
      <c r="B4828" s="362" t="s">
        <v>18679</v>
      </c>
      <c r="C4828" s="362" t="s">
        <v>18680</v>
      </c>
      <c r="D4828" s="362" t="s">
        <v>8471</v>
      </c>
      <c r="E4828" s="363" t="s">
        <v>16209</v>
      </c>
    </row>
    <row r="4829" spans="1:5" x14ac:dyDescent="0.25">
      <c r="A4829" s="246" t="str">
        <f t="shared" si="75"/>
        <v>103842</v>
      </c>
      <c r="B4829" s="362" t="s">
        <v>18681</v>
      </c>
      <c r="C4829" s="362" t="s">
        <v>18682</v>
      </c>
      <c r="D4829" s="362" t="s">
        <v>8471</v>
      </c>
      <c r="E4829" s="363" t="s">
        <v>8078</v>
      </c>
    </row>
    <row r="4830" spans="1:5" x14ac:dyDescent="0.25">
      <c r="A4830" s="246" t="str">
        <f t="shared" si="75"/>
        <v>103843</v>
      </c>
      <c r="B4830" s="362" t="s">
        <v>18683</v>
      </c>
      <c r="C4830" s="362" t="s">
        <v>18684</v>
      </c>
      <c r="D4830" s="362" t="s">
        <v>8471</v>
      </c>
      <c r="E4830" s="363" t="s">
        <v>13342</v>
      </c>
    </row>
    <row r="4831" spans="1:5" x14ac:dyDescent="0.25">
      <c r="A4831" s="246" t="str">
        <f t="shared" si="75"/>
        <v>103844</v>
      </c>
      <c r="B4831" s="362" t="s">
        <v>18685</v>
      </c>
      <c r="C4831" s="362" t="s">
        <v>18686</v>
      </c>
      <c r="D4831" s="362" t="s">
        <v>8471</v>
      </c>
      <c r="E4831" s="363" t="s">
        <v>9338</v>
      </c>
    </row>
    <row r="4832" spans="1:5" x14ac:dyDescent="0.25">
      <c r="A4832" s="246" t="str">
        <f t="shared" si="75"/>
        <v>103845</v>
      </c>
      <c r="B4832" s="362" t="s">
        <v>18687</v>
      </c>
      <c r="C4832" s="362" t="s">
        <v>18688</v>
      </c>
      <c r="D4832" s="362" t="s">
        <v>8471</v>
      </c>
      <c r="E4832" s="363" t="s">
        <v>31978</v>
      </c>
    </row>
    <row r="4833" spans="1:5" x14ac:dyDescent="0.25">
      <c r="A4833" s="246" t="str">
        <f t="shared" si="75"/>
        <v>103846</v>
      </c>
      <c r="B4833" s="362" t="s">
        <v>18689</v>
      </c>
      <c r="C4833" s="362" t="s">
        <v>18690</v>
      </c>
      <c r="D4833" s="362" t="s">
        <v>8471</v>
      </c>
      <c r="E4833" s="363" t="s">
        <v>31979</v>
      </c>
    </row>
    <row r="4834" spans="1:5" x14ac:dyDescent="0.25">
      <c r="A4834" s="246" t="str">
        <f t="shared" si="75"/>
        <v>103847</v>
      </c>
      <c r="B4834" s="362" t="s">
        <v>18691</v>
      </c>
      <c r="C4834" s="362" t="s">
        <v>18692</v>
      </c>
      <c r="D4834" s="362" t="s">
        <v>8471</v>
      </c>
      <c r="E4834" s="363" t="s">
        <v>13365</v>
      </c>
    </row>
    <row r="4835" spans="1:5" x14ac:dyDescent="0.25">
      <c r="A4835" s="246" t="str">
        <f t="shared" si="75"/>
        <v>103848</v>
      </c>
      <c r="B4835" s="362" t="s">
        <v>18693</v>
      </c>
      <c r="C4835" s="362" t="s">
        <v>18694</v>
      </c>
      <c r="D4835" s="362" t="s">
        <v>8471</v>
      </c>
      <c r="E4835" s="363" t="s">
        <v>9554</v>
      </c>
    </row>
    <row r="4836" spans="1:5" x14ac:dyDescent="0.25">
      <c r="A4836" s="246" t="str">
        <f t="shared" si="75"/>
        <v>103849</v>
      </c>
      <c r="B4836" s="362" t="s">
        <v>18695</v>
      </c>
      <c r="C4836" s="362" t="s">
        <v>18696</v>
      </c>
      <c r="D4836" s="362" t="s">
        <v>8471</v>
      </c>
      <c r="E4836" s="363" t="s">
        <v>20864</v>
      </c>
    </row>
    <row r="4837" spans="1:5" x14ac:dyDescent="0.25">
      <c r="A4837" s="246" t="str">
        <f t="shared" si="75"/>
        <v>103850</v>
      </c>
      <c r="B4837" s="362" t="s">
        <v>18697</v>
      </c>
      <c r="C4837" s="362" t="s">
        <v>18698</v>
      </c>
      <c r="D4837" s="362" t="s">
        <v>8471</v>
      </c>
      <c r="E4837" s="363" t="s">
        <v>31980</v>
      </c>
    </row>
    <row r="4838" spans="1:5" x14ac:dyDescent="0.25">
      <c r="A4838" s="246" t="str">
        <f t="shared" si="75"/>
        <v>103851</v>
      </c>
      <c r="B4838" s="362" t="s">
        <v>18699</v>
      </c>
      <c r="C4838" s="362" t="s">
        <v>18700</v>
      </c>
      <c r="D4838" s="362" t="s">
        <v>8471</v>
      </c>
      <c r="E4838" s="363" t="s">
        <v>8301</v>
      </c>
    </row>
    <row r="4839" spans="1:5" x14ac:dyDescent="0.25">
      <c r="A4839" s="246" t="str">
        <f t="shared" si="75"/>
        <v>103852</v>
      </c>
      <c r="B4839" s="362" t="s">
        <v>18701</v>
      </c>
      <c r="C4839" s="362" t="s">
        <v>18702</v>
      </c>
      <c r="D4839" s="362" t="s">
        <v>8471</v>
      </c>
      <c r="E4839" s="363" t="s">
        <v>8003</v>
      </c>
    </row>
    <row r="4840" spans="1:5" x14ac:dyDescent="0.25">
      <c r="A4840" s="246" t="str">
        <f t="shared" si="75"/>
        <v>103853</v>
      </c>
      <c r="B4840" s="362" t="s">
        <v>18703</v>
      </c>
      <c r="C4840" s="362" t="s">
        <v>18704</v>
      </c>
      <c r="D4840" s="362" t="s">
        <v>8471</v>
      </c>
      <c r="E4840" s="363" t="s">
        <v>31981</v>
      </c>
    </row>
    <row r="4841" spans="1:5" x14ac:dyDescent="0.25">
      <c r="A4841" s="246" t="str">
        <f t="shared" si="75"/>
        <v>103854</v>
      </c>
      <c r="B4841" s="362" t="s">
        <v>18705</v>
      </c>
      <c r="C4841" s="362" t="s">
        <v>18706</v>
      </c>
      <c r="D4841" s="362" t="s">
        <v>8471</v>
      </c>
      <c r="E4841" s="363" t="s">
        <v>31982</v>
      </c>
    </row>
    <row r="4842" spans="1:5" x14ac:dyDescent="0.25">
      <c r="A4842" s="246" t="str">
        <f t="shared" si="75"/>
        <v>103855</v>
      </c>
      <c r="B4842" s="362" t="s">
        <v>18707</v>
      </c>
      <c r="C4842" s="362" t="s">
        <v>18708</v>
      </c>
      <c r="D4842" s="362" t="s">
        <v>8471</v>
      </c>
      <c r="E4842" s="363" t="s">
        <v>28695</v>
      </c>
    </row>
    <row r="4843" spans="1:5" x14ac:dyDescent="0.25">
      <c r="A4843" s="246" t="str">
        <f t="shared" si="75"/>
        <v>103856</v>
      </c>
      <c r="B4843" s="362" t="s">
        <v>18709</v>
      </c>
      <c r="C4843" s="362" t="s">
        <v>18710</v>
      </c>
      <c r="D4843" s="362" t="s">
        <v>8471</v>
      </c>
      <c r="E4843" s="363" t="s">
        <v>21325</v>
      </c>
    </row>
    <row r="4844" spans="1:5" x14ac:dyDescent="0.25">
      <c r="A4844" s="246" t="str">
        <f t="shared" si="75"/>
        <v>103857</v>
      </c>
      <c r="B4844" s="362" t="s">
        <v>18711</v>
      </c>
      <c r="C4844" s="362" t="s">
        <v>18712</v>
      </c>
      <c r="D4844" s="362" t="s">
        <v>8471</v>
      </c>
      <c r="E4844" s="363" t="s">
        <v>15522</v>
      </c>
    </row>
    <row r="4845" spans="1:5" x14ac:dyDescent="0.25">
      <c r="A4845" s="246" t="str">
        <f t="shared" si="75"/>
        <v>103858</v>
      </c>
      <c r="B4845" s="362" t="s">
        <v>18713</v>
      </c>
      <c r="C4845" s="362" t="s">
        <v>18714</v>
      </c>
      <c r="D4845" s="362" t="s">
        <v>8471</v>
      </c>
      <c r="E4845" s="363" t="s">
        <v>11045</v>
      </c>
    </row>
    <row r="4846" spans="1:5" x14ac:dyDescent="0.25">
      <c r="A4846" s="246" t="str">
        <f t="shared" si="75"/>
        <v>103859</v>
      </c>
      <c r="B4846" s="362" t="s">
        <v>18715</v>
      </c>
      <c r="C4846" s="362" t="s">
        <v>18716</v>
      </c>
      <c r="D4846" s="362" t="s">
        <v>8471</v>
      </c>
      <c r="E4846" s="363" t="s">
        <v>31983</v>
      </c>
    </row>
    <row r="4847" spans="1:5" x14ac:dyDescent="0.25">
      <c r="A4847" s="246" t="str">
        <f t="shared" si="75"/>
        <v>103860</v>
      </c>
      <c r="B4847" s="362" t="s">
        <v>18717</v>
      </c>
      <c r="C4847" s="362" t="s">
        <v>18718</v>
      </c>
      <c r="D4847" s="362" t="s">
        <v>8471</v>
      </c>
      <c r="E4847" s="363" t="s">
        <v>31983</v>
      </c>
    </row>
    <row r="4848" spans="1:5" x14ac:dyDescent="0.25">
      <c r="A4848" s="246" t="str">
        <f t="shared" si="75"/>
        <v>103861</v>
      </c>
      <c r="B4848" s="362" t="s">
        <v>18719</v>
      </c>
      <c r="C4848" s="362" t="s">
        <v>18720</v>
      </c>
      <c r="D4848" s="362" t="s">
        <v>8471</v>
      </c>
      <c r="E4848" s="363" t="s">
        <v>17725</v>
      </c>
    </row>
    <row r="4849" spans="1:5" x14ac:dyDescent="0.25">
      <c r="A4849" s="246" t="str">
        <f t="shared" si="75"/>
        <v>103862</v>
      </c>
      <c r="B4849" s="362" t="s">
        <v>18721</v>
      </c>
      <c r="C4849" s="362" t="s">
        <v>18722</v>
      </c>
      <c r="D4849" s="362" t="s">
        <v>8471</v>
      </c>
      <c r="E4849" s="363" t="s">
        <v>31984</v>
      </c>
    </row>
    <row r="4850" spans="1:5" x14ac:dyDescent="0.25">
      <c r="A4850" s="246" t="str">
        <f t="shared" si="75"/>
        <v>103863</v>
      </c>
      <c r="B4850" s="362" t="s">
        <v>18723</v>
      </c>
      <c r="C4850" s="362" t="s">
        <v>18724</v>
      </c>
      <c r="D4850" s="362" t="s">
        <v>8471</v>
      </c>
      <c r="E4850" s="363" t="s">
        <v>31985</v>
      </c>
    </row>
    <row r="4851" spans="1:5" x14ac:dyDescent="0.25">
      <c r="A4851" s="246" t="str">
        <f t="shared" si="75"/>
        <v>103864</v>
      </c>
      <c r="B4851" s="362" t="s">
        <v>18725</v>
      </c>
      <c r="C4851" s="362" t="s">
        <v>18726</v>
      </c>
      <c r="D4851" s="362" t="s">
        <v>8471</v>
      </c>
      <c r="E4851" s="363" t="s">
        <v>12660</v>
      </c>
    </row>
    <row r="4852" spans="1:5" x14ac:dyDescent="0.25">
      <c r="A4852" s="246" t="str">
        <f t="shared" si="75"/>
        <v>103865</v>
      </c>
      <c r="B4852" s="362" t="s">
        <v>18727</v>
      </c>
      <c r="C4852" s="362" t="s">
        <v>18728</v>
      </c>
      <c r="D4852" s="362" t="s">
        <v>8471</v>
      </c>
      <c r="E4852" s="363" t="s">
        <v>13581</v>
      </c>
    </row>
    <row r="4853" spans="1:5" x14ac:dyDescent="0.25">
      <c r="A4853" s="246" t="str">
        <f t="shared" si="75"/>
        <v>103866</v>
      </c>
      <c r="B4853" s="362" t="s">
        <v>18729</v>
      </c>
      <c r="C4853" s="362" t="s">
        <v>18730</v>
      </c>
      <c r="D4853" s="362" t="s">
        <v>8471</v>
      </c>
      <c r="E4853" s="363" t="s">
        <v>16095</v>
      </c>
    </row>
    <row r="4854" spans="1:5" x14ac:dyDescent="0.25">
      <c r="A4854" s="246" t="str">
        <f t="shared" si="75"/>
        <v>103867</v>
      </c>
      <c r="B4854" s="362" t="s">
        <v>18731</v>
      </c>
      <c r="C4854" s="362" t="s">
        <v>18732</v>
      </c>
      <c r="D4854" s="362" t="s">
        <v>8471</v>
      </c>
      <c r="E4854" s="363" t="s">
        <v>26350</v>
      </c>
    </row>
    <row r="4855" spans="1:5" x14ac:dyDescent="0.25">
      <c r="A4855" s="246" t="str">
        <f t="shared" si="75"/>
        <v>103874</v>
      </c>
      <c r="B4855" s="362" t="s">
        <v>18745</v>
      </c>
      <c r="C4855" s="362" t="s">
        <v>18746</v>
      </c>
      <c r="D4855" s="362" t="s">
        <v>8471</v>
      </c>
      <c r="E4855" s="363" t="s">
        <v>10695</v>
      </c>
    </row>
    <row r="4856" spans="1:5" x14ac:dyDescent="0.25">
      <c r="A4856" s="246" t="str">
        <f t="shared" si="75"/>
        <v>103875</v>
      </c>
      <c r="B4856" s="362" t="s">
        <v>18747</v>
      </c>
      <c r="C4856" s="362" t="s">
        <v>18748</v>
      </c>
      <c r="D4856" s="362" t="s">
        <v>8471</v>
      </c>
      <c r="E4856" s="363" t="s">
        <v>12626</v>
      </c>
    </row>
    <row r="4857" spans="1:5" x14ac:dyDescent="0.25">
      <c r="A4857" s="246" t="str">
        <f t="shared" si="75"/>
        <v>103876</v>
      </c>
      <c r="B4857" s="362" t="s">
        <v>18749</v>
      </c>
      <c r="C4857" s="362" t="s">
        <v>18750</v>
      </c>
      <c r="D4857" s="362" t="s">
        <v>8471</v>
      </c>
      <c r="E4857" s="363" t="s">
        <v>8184</v>
      </c>
    </row>
    <row r="4858" spans="1:5" x14ac:dyDescent="0.25">
      <c r="A4858" s="246" t="str">
        <f t="shared" si="75"/>
        <v>103877</v>
      </c>
      <c r="B4858" s="362" t="s">
        <v>18751</v>
      </c>
      <c r="C4858" s="362" t="s">
        <v>18752</v>
      </c>
      <c r="D4858" s="362" t="s">
        <v>8471</v>
      </c>
      <c r="E4858" s="363" t="s">
        <v>20670</v>
      </c>
    </row>
    <row r="4859" spans="1:5" x14ac:dyDescent="0.25">
      <c r="A4859" s="246" t="str">
        <f t="shared" si="75"/>
        <v>103878</v>
      </c>
      <c r="B4859" s="362" t="s">
        <v>18753</v>
      </c>
      <c r="C4859" s="362" t="s">
        <v>18754</v>
      </c>
      <c r="D4859" s="362" t="s">
        <v>8471</v>
      </c>
      <c r="E4859" s="363" t="s">
        <v>14119</v>
      </c>
    </row>
    <row r="4860" spans="1:5" x14ac:dyDescent="0.25">
      <c r="A4860" s="246" t="str">
        <f t="shared" si="75"/>
        <v>103879</v>
      </c>
      <c r="B4860" s="362" t="s">
        <v>18755</v>
      </c>
      <c r="C4860" s="362" t="s">
        <v>18756</v>
      </c>
      <c r="D4860" s="362" t="s">
        <v>8471</v>
      </c>
      <c r="E4860" s="363" t="s">
        <v>16217</v>
      </c>
    </row>
    <row r="4861" spans="1:5" x14ac:dyDescent="0.25">
      <c r="A4861" s="246" t="str">
        <f t="shared" si="75"/>
        <v>103880</v>
      </c>
      <c r="B4861" s="362" t="s">
        <v>18757</v>
      </c>
      <c r="C4861" s="362" t="s">
        <v>18758</v>
      </c>
      <c r="D4861" s="362" t="s">
        <v>8471</v>
      </c>
      <c r="E4861" s="363" t="s">
        <v>20620</v>
      </c>
    </row>
    <row r="4862" spans="1:5" x14ac:dyDescent="0.25">
      <c r="A4862" s="246" t="str">
        <f t="shared" si="75"/>
        <v>103881</v>
      </c>
      <c r="B4862" s="362" t="s">
        <v>18759</v>
      </c>
      <c r="C4862" s="362" t="s">
        <v>18760</v>
      </c>
      <c r="D4862" s="362" t="s">
        <v>8471</v>
      </c>
      <c r="E4862" s="363" t="s">
        <v>8985</v>
      </c>
    </row>
    <row r="4863" spans="1:5" x14ac:dyDescent="0.25">
      <c r="A4863" s="246" t="str">
        <f t="shared" si="75"/>
        <v>103882</v>
      </c>
      <c r="B4863" s="362" t="s">
        <v>18761</v>
      </c>
      <c r="C4863" s="362" t="s">
        <v>18762</v>
      </c>
      <c r="D4863" s="362" t="s">
        <v>8471</v>
      </c>
      <c r="E4863" s="363" t="s">
        <v>30020</v>
      </c>
    </row>
    <row r="4864" spans="1:5" x14ac:dyDescent="0.25">
      <c r="A4864" s="246" t="str">
        <f t="shared" si="75"/>
        <v>103883</v>
      </c>
      <c r="B4864" s="362" t="s">
        <v>18763</v>
      </c>
      <c r="C4864" s="362" t="s">
        <v>18764</v>
      </c>
      <c r="D4864" s="362" t="s">
        <v>8471</v>
      </c>
      <c r="E4864" s="363" t="s">
        <v>15984</v>
      </c>
    </row>
    <row r="4865" spans="1:5" x14ac:dyDescent="0.25">
      <c r="A4865" s="246" t="str">
        <f t="shared" si="75"/>
        <v>103884</v>
      </c>
      <c r="B4865" s="362" t="s">
        <v>18765</v>
      </c>
      <c r="C4865" s="362" t="s">
        <v>18766</v>
      </c>
      <c r="D4865" s="362" t="s">
        <v>8471</v>
      </c>
      <c r="E4865" s="363" t="s">
        <v>27769</v>
      </c>
    </row>
    <row r="4866" spans="1:5" x14ac:dyDescent="0.25">
      <c r="A4866" s="246" t="str">
        <f t="shared" si="75"/>
        <v>103885</v>
      </c>
      <c r="B4866" s="362" t="s">
        <v>18767</v>
      </c>
      <c r="C4866" s="362" t="s">
        <v>18768</v>
      </c>
      <c r="D4866" s="362" t="s">
        <v>8471</v>
      </c>
      <c r="E4866" s="363" t="s">
        <v>19928</v>
      </c>
    </row>
    <row r="4867" spans="1:5" x14ac:dyDescent="0.25">
      <c r="A4867" s="246" t="str">
        <f t="shared" ref="A4867:A4930" si="76">B4867</f>
        <v>103886</v>
      </c>
      <c r="B4867" s="362" t="s">
        <v>18770</v>
      </c>
      <c r="C4867" s="362" t="s">
        <v>18771</v>
      </c>
      <c r="D4867" s="362" t="s">
        <v>8471</v>
      </c>
      <c r="E4867" s="363" t="s">
        <v>31986</v>
      </c>
    </row>
    <row r="4868" spans="1:5" x14ac:dyDescent="0.25">
      <c r="A4868" s="246" t="str">
        <f t="shared" si="76"/>
        <v>103887</v>
      </c>
      <c r="B4868" s="362" t="s">
        <v>18772</v>
      </c>
      <c r="C4868" s="362" t="s">
        <v>18773</v>
      </c>
      <c r="D4868" s="362" t="s">
        <v>8471</v>
      </c>
      <c r="E4868" s="363" t="s">
        <v>12630</v>
      </c>
    </row>
    <row r="4869" spans="1:5" x14ac:dyDescent="0.25">
      <c r="A4869" s="246" t="str">
        <f t="shared" si="76"/>
        <v>103888</v>
      </c>
      <c r="B4869" s="362" t="s">
        <v>18774</v>
      </c>
      <c r="C4869" s="362" t="s">
        <v>18775</v>
      </c>
      <c r="D4869" s="362" t="s">
        <v>8471</v>
      </c>
      <c r="E4869" s="363" t="s">
        <v>13643</v>
      </c>
    </row>
    <row r="4870" spans="1:5" x14ac:dyDescent="0.25">
      <c r="A4870" s="246" t="str">
        <f t="shared" si="76"/>
        <v>103889</v>
      </c>
      <c r="B4870" s="362" t="s">
        <v>18777</v>
      </c>
      <c r="C4870" s="362" t="s">
        <v>18778</v>
      </c>
      <c r="D4870" s="362" t="s">
        <v>8471</v>
      </c>
      <c r="E4870" s="363" t="s">
        <v>15033</v>
      </c>
    </row>
    <row r="4871" spans="1:5" x14ac:dyDescent="0.25">
      <c r="A4871" s="246" t="str">
        <f t="shared" si="76"/>
        <v>103890</v>
      </c>
      <c r="B4871" s="362" t="s">
        <v>18779</v>
      </c>
      <c r="C4871" s="362" t="s">
        <v>18780</v>
      </c>
      <c r="D4871" s="362" t="s">
        <v>8471</v>
      </c>
      <c r="E4871" s="363" t="s">
        <v>31987</v>
      </c>
    </row>
    <row r="4872" spans="1:5" x14ac:dyDescent="0.25">
      <c r="A4872" s="246" t="str">
        <f t="shared" si="76"/>
        <v>103891</v>
      </c>
      <c r="B4872" s="362" t="s">
        <v>18781</v>
      </c>
      <c r="C4872" s="362" t="s">
        <v>18782</v>
      </c>
      <c r="D4872" s="362" t="s">
        <v>8471</v>
      </c>
      <c r="E4872" s="363" t="s">
        <v>23794</v>
      </c>
    </row>
    <row r="4873" spans="1:5" x14ac:dyDescent="0.25">
      <c r="A4873" s="246" t="str">
        <f t="shared" si="76"/>
        <v>103892</v>
      </c>
      <c r="B4873" s="362" t="s">
        <v>18783</v>
      </c>
      <c r="C4873" s="362" t="s">
        <v>18784</v>
      </c>
      <c r="D4873" s="362" t="s">
        <v>8471</v>
      </c>
      <c r="E4873" s="363" t="s">
        <v>7823</v>
      </c>
    </row>
    <row r="4874" spans="1:5" x14ac:dyDescent="0.25">
      <c r="A4874" s="246" t="str">
        <f t="shared" si="76"/>
        <v>103893</v>
      </c>
      <c r="B4874" s="362" t="s">
        <v>18785</v>
      </c>
      <c r="C4874" s="362" t="s">
        <v>18786</v>
      </c>
      <c r="D4874" s="362" t="s">
        <v>8471</v>
      </c>
      <c r="E4874" s="363" t="s">
        <v>8246</v>
      </c>
    </row>
    <row r="4875" spans="1:5" x14ac:dyDescent="0.25">
      <c r="A4875" s="246" t="str">
        <f t="shared" si="76"/>
        <v>103894</v>
      </c>
      <c r="B4875" s="362" t="s">
        <v>18787</v>
      </c>
      <c r="C4875" s="362" t="s">
        <v>18788</v>
      </c>
      <c r="D4875" s="362" t="s">
        <v>8471</v>
      </c>
      <c r="E4875" s="363" t="s">
        <v>20202</v>
      </c>
    </row>
    <row r="4876" spans="1:5" x14ac:dyDescent="0.25">
      <c r="A4876" s="246" t="str">
        <f t="shared" si="76"/>
        <v>103895</v>
      </c>
      <c r="B4876" s="362" t="s">
        <v>18789</v>
      </c>
      <c r="C4876" s="362" t="s">
        <v>18790</v>
      </c>
      <c r="D4876" s="362" t="s">
        <v>8471</v>
      </c>
      <c r="E4876" s="363" t="s">
        <v>13360</v>
      </c>
    </row>
    <row r="4877" spans="1:5" x14ac:dyDescent="0.25">
      <c r="A4877" s="246" t="str">
        <f t="shared" si="76"/>
        <v>103896</v>
      </c>
      <c r="B4877" s="362" t="s">
        <v>18791</v>
      </c>
      <c r="C4877" s="362" t="s">
        <v>18792</v>
      </c>
      <c r="D4877" s="362" t="s">
        <v>8471</v>
      </c>
      <c r="E4877" s="363" t="s">
        <v>13360</v>
      </c>
    </row>
    <row r="4878" spans="1:5" x14ac:dyDescent="0.25">
      <c r="A4878" s="246" t="str">
        <f t="shared" si="76"/>
        <v>103897</v>
      </c>
      <c r="B4878" s="362" t="s">
        <v>18793</v>
      </c>
      <c r="C4878" s="362" t="s">
        <v>18794</v>
      </c>
      <c r="D4878" s="362" t="s">
        <v>8471</v>
      </c>
      <c r="E4878" s="363" t="s">
        <v>20628</v>
      </c>
    </row>
    <row r="4879" spans="1:5" x14ac:dyDescent="0.25">
      <c r="A4879" s="246" t="str">
        <f t="shared" si="76"/>
        <v>103898</v>
      </c>
      <c r="B4879" s="362" t="s">
        <v>18795</v>
      </c>
      <c r="C4879" s="362" t="s">
        <v>18796</v>
      </c>
      <c r="D4879" s="362" t="s">
        <v>8471</v>
      </c>
      <c r="E4879" s="363" t="s">
        <v>31988</v>
      </c>
    </row>
    <row r="4880" spans="1:5" x14ac:dyDescent="0.25">
      <c r="A4880" s="246" t="str">
        <f t="shared" si="76"/>
        <v>103899</v>
      </c>
      <c r="B4880" s="362" t="s">
        <v>18797</v>
      </c>
      <c r="C4880" s="362" t="s">
        <v>18798</v>
      </c>
      <c r="D4880" s="362" t="s">
        <v>8471</v>
      </c>
      <c r="E4880" s="363" t="s">
        <v>14451</v>
      </c>
    </row>
    <row r="4881" spans="1:5" x14ac:dyDescent="0.25">
      <c r="A4881" s="246" t="str">
        <f t="shared" si="76"/>
        <v>103900</v>
      </c>
      <c r="B4881" s="362" t="s">
        <v>18799</v>
      </c>
      <c r="C4881" s="362" t="s">
        <v>18800</v>
      </c>
      <c r="D4881" s="362" t="s">
        <v>8471</v>
      </c>
      <c r="E4881" s="363" t="s">
        <v>16518</v>
      </c>
    </row>
    <row r="4882" spans="1:5" x14ac:dyDescent="0.25">
      <c r="A4882" s="246" t="str">
        <f t="shared" si="76"/>
        <v>103901</v>
      </c>
      <c r="B4882" s="362" t="s">
        <v>18801</v>
      </c>
      <c r="C4882" s="362" t="s">
        <v>18802</v>
      </c>
      <c r="D4882" s="362" t="s">
        <v>8471</v>
      </c>
      <c r="E4882" s="363" t="s">
        <v>12813</v>
      </c>
    </row>
    <row r="4883" spans="1:5" x14ac:dyDescent="0.25">
      <c r="A4883" s="246" t="str">
        <f t="shared" si="76"/>
        <v>103902</v>
      </c>
      <c r="B4883" s="362" t="s">
        <v>18803</v>
      </c>
      <c r="C4883" s="362" t="s">
        <v>18804</v>
      </c>
      <c r="D4883" s="362" t="s">
        <v>8471</v>
      </c>
      <c r="E4883" s="363" t="s">
        <v>27147</v>
      </c>
    </row>
    <row r="4884" spans="1:5" x14ac:dyDescent="0.25">
      <c r="A4884" s="246" t="str">
        <f t="shared" si="76"/>
        <v>103903</v>
      </c>
      <c r="B4884" s="362" t="s">
        <v>18805</v>
      </c>
      <c r="C4884" s="362" t="s">
        <v>18806</v>
      </c>
      <c r="D4884" s="362" t="s">
        <v>8471</v>
      </c>
      <c r="E4884" s="363" t="s">
        <v>20231</v>
      </c>
    </row>
    <row r="4885" spans="1:5" x14ac:dyDescent="0.25">
      <c r="A4885" s="246" t="str">
        <f t="shared" si="76"/>
        <v>103947</v>
      </c>
      <c r="B4885" s="362" t="s">
        <v>18857</v>
      </c>
      <c r="C4885" s="362" t="s">
        <v>18858</v>
      </c>
      <c r="D4885" s="362" t="s">
        <v>8471</v>
      </c>
      <c r="E4885" s="363" t="s">
        <v>20253</v>
      </c>
    </row>
    <row r="4886" spans="1:5" x14ac:dyDescent="0.25">
      <c r="A4886" s="246" t="str">
        <f t="shared" si="76"/>
        <v>103948</v>
      </c>
      <c r="B4886" s="362" t="s">
        <v>18859</v>
      </c>
      <c r="C4886" s="362" t="s">
        <v>18860</v>
      </c>
      <c r="D4886" s="362" t="s">
        <v>8471</v>
      </c>
      <c r="E4886" s="363" t="s">
        <v>8269</v>
      </c>
    </row>
    <row r="4887" spans="1:5" x14ac:dyDescent="0.25">
      <c r="A4887" s="246" t="str">
        <f t="shared" si="76"/>
        <v>103949</v>
      </c>
      <c r="B4887" s="362" t="s">
        <v>18861</v>
      </c>
      <c r="C4887" s="362" t="s">
        <v>18862</v>
      </c>
      <c r="D4887" s="362" t="s">
        <v>8471</v>
      </c>
      <c r="E4887" s="363" t="s">
        <v>19861</v>
      </c>
    </row>
    <row r="4888" spans="1:5" x14ac:dyDescent="0.25">
      <c r="A4888" s="246" t="str">
        <f t="shared" si="76"/>
        <v>103950</v>
      </c>
      <c r="B4888" s="362" t="s">
        <v>18863</v>
      </c>
      <c r="C4888" s="362" t="s">
        <v>18864</v>
      </c>
      <c r="D4888" s="362" t="s">
        <v>8471</v>
      </c>
      <c r="E4888" s="363" t="s">
        <v>7968</v>
      </c>
    </row>
    <row r="4889" spans="1:5" x14ac:dyDescent="0.25">
      <c r="A4889" s="246" t="str">
        <f t="shared" si="76"/>
        <v>103951</v>
      </c>
      <c r="B4889" s="362" t="s">
        <v>18865</v>
      </c>
      <c r="C4889" s="362" t="s">
        <v>18866</v>
      </c>
      <c r="D4889" s="362" t="s">
        <v>8471</v>
      </c>
      <c r="E4889" s="363" t="s">
        <v>13615</v>
      </c>
    </row>
    <row r="4890" spans="1:5" x14ac:dyDescent="0.25">
      <c r="A4890" s="246" t="str">
        <f t="shared" si="76"/>
        <v>103952</v>
      </c>
      <c r="B4890" s="362" t="s">
        <v>18867</v>
      </c>
      <c r="C4890" s="362" t="s">
        <v>18868</v>
      </c>
      <c r="D4890" s="362" t="s">
        <v>8471</v>
      </c>
      <c r="E4890" s="363" t="s">
        <v>15460</v>
      </c>
    </row>
    <row r="4891" spans="1:5" x14ac:dyDescent="0.25">
      <c r="A4891" s="246" t="str">
        <f t="shared" si="76"/>
        <v>103953</v>
      </c>
      <c r="B4891" s="362" t="s">
        <v>18870</v>
      </c>
      <c r="C4891" s="362" t="s">
        <v>18871</v>
      </c>
      <c r="D4891" s="362" t="s">
        <v>8471</v>
      </c>
      <c r="E4891" s="363" t="s">
        <v>12992</v>
      </c>
    </row>
    <row r="4892" spans="1:5" x14ac:dyDescent="0.25">
      <c r="A4892" s="246" t="str">
        <f t="shared" si="76"/>
        <v>103954</v>
      </c>
      <c r="B4892" s="362" t="s">
        <v>18872</v>
      </c>
      <c r="C4892" s="362" t="s">
        <v>18873</v>
      </c>
      <c r="D4892" s="362" t="s">
        <v>8471</v>
      </c>
      <c r="E4892" s="363" t="s">
        <v>10721</v>
      </c>
    </row>
    <row r="4893" spans="1:5" x14ac:dyDescent="0.25">
      <c r="A4893" s="246" t="str">
        <f t="shared" si="76"/>
        <v>103955</v>
      </c>
      <c r="B4893" s="362" t="s">
        <v>18874</v>
      </c>
      <c r="C4893" s="362" t="s">
        <v>18875</v>
      </c>
      <c r="D4893" s="362" t="s">
        <v>8471</v>
      </c>
      <c r="E4893" s="363" t="s">
        <v>16222</v>
      </c>
    </row>
    <row r="4894" spans="1:5" x14ac:dyDescent="0.25">
      <c r="A4894" s="246" t="str">
        <f t="shared" si="76"/>
        <v>103956</v>
      </c>
      <c r="B4894" s="362" t="s">
        <v>18876</v>
      </c>
      <c r="C4894" s="362" t="s">
        <v>18877</v>
      </c>
      <c r="D4894" s="362" t="s">
        <v>8471</v>
      </c>
      <c r="E4894" s="363" t="s">
        <v>22593</v>
      </c>
    </row>
    <row r="4895" spans="1:5" x14ac:dyDescent="0.25">
      <c r="A4895" s="246" t="str">
        <f t="shared" si="76"/>
        <v>103957</v>
      </c>
      <c r="B4895" s="362" t="s">
        <v>18878</v>
      </c>
      <c r="C4895" s="362" t="s">
        <v>18879</v>
      </c>
      <c r="D4895" s="362" t="s">
        <v>8471</v>
      </c>
      <c r="E4895" s="363" t="s">
        <v>15044</v>
      </c>
    </row>
    <row r="4896" spans="1:5" x14ac:dyDescent="0.25">
      <c r="A4896" s="246" t="str">
        <f t="shared" si="76"/>
        <v>103958</v>
      </c>
      <c r="B4896" s="362" t="s">
        <v>18880</v>
      </c>
      <c r="C4896" s="362" t="s">
        <v>18881</v>
      </c>
      <c r="D4896" s="362" t="s">
        <v>8471</v>
      </c>
      <c r="E4896" s="363" t="s">
        <v>23591</v>
      </c>
    </row>
    <row r="4897" spans="1:5" x14ac:dyDescent="0.25">
      <c r="A4897" s="246" t="str">
        <f t="shared" si="76"/>
        <v>103959</v>
      </c>
      <c r="B4897" s="362" t="s">
        <v>18882</v>
      </c>
      <c r="C4897" s="362" t="s">
        <v>18883</v>
      </c>
      <c r="D4897" s="362" t="s">
        <v>8471</v>
      </c>
      <c r="E4897" s="363" t="s">
        <v>13643</v>
      </c>
    </row>
    <row r="4898" spans="1:5" x14ac:dyDescent="0.25">
      <c r="A4898" s="246" t="str">
        <f t="shared" si="76"/>
        <v>103962</v>
      </c>
      <c r="B4898" s="362" t="s">
        <v>18884</v>
      </c>
      <c r="C4898" s="362" t="s">
        <v>18885</v>
      </c>
      <c r="D4898" s="362" t="s">
        <v>8471</v>
      </c>
      <c r="E4898" s="363" t="s">
        <v>15941</v>
      </c>
    </row>
    <row r="4899" spans="1:5" x14ac:dyDescent="0.25">
      <c r="A4899" s="246" t="str">
        <f t="shared" si="76"/>
        <v>103964</v>
      </c>
      <c r="B4899" s="362" t="s">
        <v>18886</v>
      </c>
      <c r="C4899" s="362" t="s">
        <v>18887</v>
      </c>
      <c r="D4899" s="362" t="s">
        <v>8471</v>
      </c>
      <c r="E4899" s="363" t="s">
        <v>7999</v>
      </c>
    </row>
    <row r="4900" spans="1:5" x14ac:dyDescent="0.25">
      <c r="A4900" s="246" t="str">
        <f t="shared" si="76"/>
        <v>103966</v>
      </c>
      <c r="B4900" s="362" t="s">
        <v>18888</v>
      </c>
      <c r="C4900" s="362" t="s">
        <v>18889</v>
      </c>
      <c r="D4900" s="362" t="s">
        <v>8471</v>
      </c>
      <c r="E4900" s="363" t="s">
        <v>24379</v>
      </c>
    </row>
    <row r="4901" spans="1:5" x14ac:dyDescent="0.25">
      <c r="A4901" s="246" t="str">
        <f t="shared" si="76"/>
        <v>103967</v>
      </c>
      <c r="B4901" s="362" t="s">
        <v>18890</v>
      </c>
      <c r="C4901" s="362" t="s">
        <v>18891</v>
      </c>
      <c r="D4901" s="362" t="s">
        <v>8471</v>
      </c>
      <c r="E4901" s="363" t="s">
        <v>20898</v>
      </c>
    </row>
    <row r="4902" spans="1:5" x14ac:dyDescent="0.25">
      <c r="A4902" s="246" t="str">
        <f t="shared" si="76"/>
        <v>103968</v>
      </c>
      <c r="B4902" s="362" t="s">
        <v>18892</v>
      </c>
      <c r="C4902" s="362" t="s">
        <v>18893</v>
      </c>
      <c r="D4902" s="362" t="s">
        <v>8471</v>
      </c>
      <c r="E4902" s="363" t="s">
        <v>31843</v>
      </c>
    </row>
    <row r="4903" spans="1:5" x14ac:dyDescent="0.25">
      <c r="A4903" s="246" t="str">
        <f t="shared" si="76"/>
        <v>103969</v>
      </c>
      <c r="B4903" s="362" t="s">
        <v>18894</v>
      </c>
      <c r="C4903" s="362" t="s">
        <v>18895</v>
      </c>
      <c r="D4903" s="362" t="s">
        <v>8471</v>
      </c>
      <c r="E4903" s="363" t="s">
        <v>12851</v>
      </c>
    </row>
    <row r="4904" spans="1:5" x14ac:dyDescent="0.25">
      <c r="A4904" s="246" t="str">
        <f t="shared" si="76"/>
        <v>103971</v>
      </c>
      <c r="B4904" s="362" t="s">
        <v>18896</v>
      </c>
      <c r="C4904" s="362" t="s">
        <v>18897</v>
      </c>
      <c r="D4904" s="362" t="s">
        <v>8471</v>
      </c>
      <c r="E4904" s="363" t="s">
        <v>20772</v>
      </c>
    </row>
    <row r="4905" spans="1:5" x14ac:dyDescent="0.25">
      <c r="A4905" s="246" t="str">
        <f t="shared" si="76"/>
        <v>103972</v>
      </c>
      <c r="B4905" s="362" t="s">
        <v>18898</v>
      </c>
      <c r="C4905" s="362" t="s">
        <v>18899</v>
      </c>
      <c r="D4905" s="362" t="s">
        <v>8471</v>
      </c>
      <c r="E4905" s="363" t="s">
        <v>16059</v>
      </c>
    </row>
    <row r="4906" spans="1:5" x14ac:dyDescent="0.25">
      <c r="A4906" s="246" t="str">
        <f t="shared" si="76"/>
        <v>103974</v>
      </c>
      <c r="B4906" s="362" t="s">
        <v>18900</v>
      </c>
      <c r="C4906" s="362" t="s">
        <v>18901</v>
      </c>
      <c r="D4906" s="362" t="s">
        <v>8471</v>
      </c>
      <c r="E4906" s="363" t="s">
        <v>8332</v>
      </c>
    </row>
    <row r="4907" spans="1:5" x14ac:dyDescent="0.25">
      <c r="A4907" s="246" t="str">
        <f t="shared" si="76"/>
        <v>103975</v>
      </c>
      <c r="B4907" s="362" t="s">
        <v>18902</v>
      </c>
      <c r="C4907" s="362" t="s">
        <v>18903</v>
      </c>
      <c r="D4907" s="362" t="s">
        <v>8471</v>
      </c>
      <c r="E4907" s="363" t="s">
        <v>7977</v>
      </c>
    </row>
    <row r="4908" spans="1:5" x14ac:dyDescent="0.25">
      <c r="A4908" s="246" t="str">
        <f t="shared" si="76"/>
        <v>103976</v>
      </c>
      <c r="B4908" s="362" t="s">
        <v>18904</v>
      </c>
      <c r="C4908" s="362" t="s">
        <v>18905</v>
      </c>
      <c r="D4908" s="362" t="s">
        <v>8471</v>
      </c>
      <c r="E4908" s="363" t="s">
        <v>18411</v>
      </c>
    </row>
    <row r="4909" spans="1:5" x14ac:dyDescent="0.25">
      <c r="A4909" s="246" t="str">
        <f t="shared" si="76"/>
        <v>103977</v>
      </c>
      <c r="B4909" s="362" t="s">
        <v>18906</v>
      </c>
      <c r="C4909" s="362" t="s">
        <v>18907</v>
      </c>
      <c r="D4909" s="362" t="s">
        <v>8471</v>
      </c>
      <c r="E4909" s="363" t="s">
        <v>8138</v>
      </c>
    </row>
    <row r="4910" spans="1:5" x14ac:dyDescent="0.25">
      <c r="A4910" s="246" t="str">
        <f t="shared" si="76"/>
        <v>103980</v>
      </c>
      <c r="B4910" s="362" t="s">
        <v>18912</v>
      </c>
      <c r="C4910" s="362" t="s">
        <v>18913</v>
      </c>
      <c r="D4910" s="362" t="s">
        <v>8471</v>
      </c>
      <c r="E4910" s="363" t="s">
        <v>7947</v>
      </c>
    </row>
    <row r="4911" spans="1:5" x14ac:dyDescent="0.25">
      <c r="A4911" s="246" t="str">
        <f t="shared" si="76"/>
        <v>103981</v>
      </c>
      <c r="B4911" s="362" t="s">
        <v>18914</v>
      </c>
      <c r="C4911" s="362" t="s">
        <v>18915</v>
      </c>
      <c r="D4911" s="362" t="s">
        <v>8471</v>
      </c>
      <c r="E4911" s="363" t="s">
        <v>16117</v>
      </c>
    </row>
    <row r="4912" spans="1:5" x14ac:dyDescent="0.25">
      <c r="A4912" s="246" t="str">
        <f t="shared" si="76"/>
        <v>103982</v>
      </c>
      <c r="B4912" s="362" t="s">
        <v>18916</v>
      </c>
      <c r="C4912" s="362" t="s">
        <v>18917</v>
      </c>
      <c r="D4912" s="362" t="s">
        <v>8471</v>
      </c>
      <c r="E4912" s="363" t="s">
        <v>15514</v>
      </c>
    </row>
    <row r="4913" spans="1:5" x14ac:dyDescent="0.25">
      <c r="A4913" s="246" t="str">
        <f t="shared" si="76"/>
        <v>103983</v>
      </c>
      <c r="B4913" s="362" t="s">
        <v>18918</v>
      </c>
      <c r="C4913" s="362" t="s">
        <v>18919</v>
      </c>
      <c r="D4913" s="362" t="s">
        <v>8471</v>
      </c>
      <c r="E4913" s="363" t="s">
        <v>31989</v>
      </c>
    </row>
    <row r="4914" spans="1:5" x14ac:dyDescent="0.25">
      <c r="A4914" s="246" t="str">
        <f t="shared" si="76"/>
        <v>103984</v>
      </c>
      <c r="B4914" s="362" t="s">
        <v>18920</v>
      </c>
      <c r="C4914" s="362" t="s">
        <v>18921</v>
      </c>
      <c r="D4914" s="362" t="s">
        <v>8471</v>
      </c>
      <c r="E4914" s="363" t="s">
        <v>9290</v>
      </c>
    </row>
    <row r="4915" spans="1:5" x14ac:dyDescent="0.25">
      <c r="A4915" s="246" t="str">
        <f t="shared" si="76"/>
        <v>103985</v>
      </c>
      <c r="B4915" s="362" t="s">
        <v>18922</v>
      </c>
      <c r="C4915" s="362" t="s">
        <v>18923</v>
      </c>
      <c r="D4915" s="362" t="s">
        <v>8471</v>
      </c>
      <c r="E4915" s="363" t="s">
        <v>15546</v>
      </c>
    </row>
    <row r="4916" spans="1:5" x14ac:dyDescent="0.25">
      <c r="A4916" s="246" t="str">
        <f t="shared" si="76"/>
        <v>103986</v>
      </c>
      <c r="B4916" s="362" t="s">
        <v>18924</v>
      </c>
      <c r="C4916" s="362" t="s">
        <v>18925</v>
      </c>
      <c r="D4916" s="362" t="s">
        <v>8471</v>
      </c>
      <c r="E4916" s="363" t="s">
        <v>21166</v>
      </c>
    </row>
    <row r="4917" spans="1:5" x14ac:dyDescent="0.25">
      <c r="A4917" s="246" t="str">
        <f t="shared" si="76"/>
        <v>103987</v>
      </c>
      <c r="B4917" s="362" t="s">
        <v>18926</v>
      </c>
      <c r="C4917" s="362" t="s">
        <v>18927</v>
      </c>
      <c r="D4917" s="362" t="s">
        <v>8471</v>
      </c>
      <c r="E4917" s="363" t="s">
        <v>14179</v>
      </c>
    </row>
    <row r="4918" spans="1:5" x14ac:dyDescent="0.25">
      <c r="A4918" s="246" t="str">
        <f t="shared" si="76"/>
        <v>103988</v>
      </c>
      <c r="B4918" s="362" t="s">
        <v>18928</v>
      </c>
      <c r="C4918" s="362" t="s">
        <v>18929</v>
      </c>
      <c r="D4918" s="362" t="s">
        <v>8471</v>
      </c>
      <c r="E4918" s="363" t="s">
        <v>21675</v>
      </c>
    </row>
    <row r="4919" spans="1:5" x14ac:dyDescent="0.25">
      <c r="A4919" s="246" t="str">
        <f t="shared" si="76"/>
        <v>103990</v>
      </c>
      <c r="B4919" s="362" t="s">
        <v>18930</v>
      </c>
      <c r="C4919" s="362" t="s">
        <v>18931</v>
      </c>
      <c r="D4919" s="362" t="s">
        <v>8471</v>
      </c>
      <c r="E4919" s="363" t="s">
        <v>31990</v>
      </c>
    </row>
    <row r="4920" spans="1:5" x14ac:dyDescent="0.25">
      <c r="A4920" s="246" t="str">
        <f t="shared" si="76"/>
        <v>103991</v>
      </c>
      <c r="B4920" s="362" t="s">
        <v>18932</v>
      </c>
      <c r="C4920" s="362" t="s">
        <v>18933</v>
      </c>
      <c r="D4920" s="362" t="s">
        <v>8471</v>
      </c>
      <c r="E4920" s="363" t="s">
        <v>13579</v>
      </c>
    </row>
    <row r="4921" spans="1:5" x14ac:dyDescent="0.25">
      <c r="A4921" s="246" t="str">
        <f t="shared" si="76"/>
        <v>103992</v>
      </c>
      <c r="B4921" s="362" t="s">
        <v>18934</v>
      </c>
      <c r="C4921" s="362" t="s">
        <v>18935</v>
      </c>
      <c r="D4921" s="362" t="s">
        <v>8471</v>
      </c>
      <c r="E4921" s="363" t="s">
        <v>8324</v>
      </c>
    </row>
    <row r="4922" spans="1:5" x14ac:dyDescent="0.25">
      <c r="A4922" s="246" t="str">
        <f t="shared" si="76"/>
        <v>103993</v>
      </c>
      <c r="B4922" s="362" t="s">
        <v>18936</v>
      </c>
      <c r="C4922" s="362" t="s">
        <v>18937</v>
      </c>
      <c r="D4922" s="362" t="s">
        <v>8471</v>
      </c>
      <c r="E4922" s="363" t="s">
        <v>14143</v>
      </c>
    </row>
    <row r="4923" spans="1:5" x14ac:dyDescent="0.25">
      <c r="A4923" s="246" t="str">
        <f t="shared" si="76"/>
        <v>103994</v>
      </c>
      <c r="B4923" s="362" t="s">
        <v>18938</v>
      </c>
      <c r="C4923" s="362" t="s">
        <v>18939</v>
      </c>
      <c r="D4923" s="362" t="s">
        <v>8471</v>
      </c>
      <c r="E4923" s="363" t="s">
        <v>12798</v>
      </c>
    </row>
    <row r="4924" spans="1:5" x14ac:dyDescent="0.25">
      <c r="A4924" s="246" t="str">
        <f t="shared" si="76"/>
        <v>103995</v>
      </c>
      <c r="B4924" s="362" t="s">
        <v>18940</v>
      </c>
      <c r="C4924" s="362" t="s">
        <v>18941</v>
      </c>
      <c r="D4924" s="362" t="s">
        <v>8471</v>
      </c>
      <c r="E4924" s="363" t="s">
        <v>25246</v>
      </c>
    </row>
    <row r="4925" spans="1:5" x14ac:dyDescent="0.25">
      <c r="A4925" s="246" t="str">
        <f t="shared" si="76"/>
        <v>103996</v>
      </c>
      <c r="B4925" s="362" t="s">
        <v>18942</v>
      </c>
      <c r="C4925" s="362" t="s">
        <v>18943</v>
      </c>
      <c r="D4925" s="362" t="s">
        <v>8471</v>
      </c>
      <c r="E4925" s="363" t="s">
        <v>31991</v>
      </c>
    </row>
    <row r="4926" spans="1:5" x14ac:dyDescent="0.25">
      <c r="A4926" s="246" t="str">
        <f t="shared" si="76"/>
        <v>103997</v>
      </c>
      <c r="B4926" s="362" t="s">
        <v>18944</v>
      </c>
      <c r="C4926" s="362" t="s">
        <v>18945</v>
      </c>
      <c r="D4926" s="362" t="s">
        <v>8471</v>
      </c>
      <c r="E4926" s="363" t="s">
        <v>20671</v>
      </c>
    </row>
    <row r="4927" spans="1:5" x14ac:dyDescent="0.25">
      <c r="A4927" s="246" t="str">
        <f t="shared" si="76"/>
        <v>103998</v>
      </c>
      <c r="B4927" s="362" t="s">
        <v>18946</v>
      </c>
      <c r="C4927" s="362" t="s">
        <v>18947</v>
      </c>
      <c r="D4927" s="362" t="s">
        <v>8471</v>
      </c>
      <c r="E4927" s="363" t="s">
        <v>15619</v>
      </c>
    </row>
    <row r="4928" spans="1:5" x14ac:dyDescent="0.25">
      <c r="A4928" s="246" t="str">
        <f t="shared" si="76"/>
        <v>103999</v>
      </c>
      <c r="B4928" s="362" t="s">
        <v>18948</v>
      </c>
      <c r="C4928" s="362" t="s">
        <v>18949</v>
      </c>
      <c r="D4928" s="362" t="s">
        <v>8471</v>
      </c>
      <c r="E4928" s="363" t="s">
        <v>13346</v>
      </c>
    </row>
    <row r="4929" spans="1:5" x14ac:dyDescent="0.25">
      <c r="A4929" s="246" t="str">
        <f t="shared" si="76"/>
        <v>104000</v>
      </c>
      <c r="B4929" s="362" t="s">
        <v>18950</v>
      </c>
      <c r="C4929" s="362" t="s">
        <v>18951</v>
      </c>
      <c r="D4929" s="362" t="s">
        <v>8471</v>
      </c>
      <c r="E4929" s="363" t="s">
        <v>31619</v>
      </c>
    </row>
    <row r="4930" spans="1:5" x14ac:dyDescent="0.25">
      <c r="A4930" s="246" t="str">
        <f t="shared" si="76"/>
        <v>104001</v>
      </c>
      <c r="B4930" s="362" t="s">
        <v>18952</v>
      </c>
      <c r="C4930" s="362" t="s">
        <v>18953</v>
      </c>
      <c r="D4930" s="362" t="s">
        <v>8471</v>
      </c>
      <c r="E4930" s="363" t="s">
        <v>10137</v>
      </c>
    </row>
    <row r="4931" spans="1:5" x14ac:dyDescent="0.25">
      <c r="A4931" s="246" t="str">
        <f t="shared" ref="A4931:A4994" si="77">B4931</f>
        <v>104002</v>
      </c>
      <c r="B4931" s="362" t="s">
        <v>18954</v>
      </c>
      <c r="C4931" s="362" t="s">
        <v>18955</v>
      </c>
      <c r="D4931" s="362" t="s">
        <v>8471</v>
      </c>
      <c r="E4931" s="363" t="s">
        <v>31992</v>
      </c>
    </row>
    <row r="4932" spans="1:5" x14ac:dyDescent="0.25">
      <c r="A4932" s="246" t="str">
        <f t="shared" si="77"/>
        <v>104003</v>
      </c>
      <c r="B4932" s="362" t="s">
        <v>18956</v>
      </c>
      <c r="C4932" s="362" t="s">
        <v>18957</v>
      </c>
      <c r="D4932" s="362" t="s">
        <v>8471</v>
      </c>
      <c r="E4932" s="363" t="s">
        <v>8259</v>
      </c>
    </row>
    <row r="4933" spans="1:5" x14ac:dyDescent="0.25">
      <c r="A4933" s="246" t="str">
        <f t="shared" si="77"/>
        <v>104004</v>
      </c>
      <c r="B4933" s="362" t="s">
        <v>18958</v>
      </c>
      <c r="C4933" s="362" t="s">
        <v>18959</v>
      </c>
      <c r="D4933" s="362" t="s">
        <v>8471</v>
      </c>
      <c r="E4933" s="363" t="s">
        <v>18135</v>
      </c>
    </row>
    <row r="4934" spans="1:5" x14ac:dyDescent="0.25">
      <c r="A4934" s="246" t="str">
        <f t="shared" si="77"/>
        <v>104005</v>
      </c>
      <c r="B4934" s="362" t="s">
        <v>18960</v>
      </c>
      <c r="C4934" s="362" t="s">
        <v>18961</v>
      </c>
      <c r="D4934" s="362" t="s">
        <v>8471</v>
      </c>
      <c r="E4934" s="363" t="s">
        <v>31993</v>
      </c>
    </row>
    <row r="4935" spans="1:5" x14ac:dyDescent="0.25">
      <c r="A4935" s="246" t="str">
        <f t="shared" si="77"/>
        <v>104006</v>
      </c>
      <c r="B4935" s="362" t="s">
        <v>18962</v>
      </c>
      <c r="C4935" s="362" t="s">
        <v>18963</v>
      </c>
      <c r="D4935" s="362" t="s">
        <v>8471</v>
      </c>
      <c r="E4935" s="363" t="s">
        <v>15463</v>
      </c>
    </row>
    <row r="4936" spans="1:5" x14ac:dyDescent="0.25">
      <c r="A4936" s="246" t="str">
        <f t="shared" si="77"/>
        <v>104007</v>
      </c>
      <c r="B4936" s="362" t="s">
        <v>18964</v>
      </c>
      <c r="C4936" s="362" t="s">
        <v>18965</v>
      </c>
      <c r="D4936" s="362" t="s">
        <v>8471</v>
      </c>
      <c r="E4936" s="363" t="s">
        <v>20163</v>
      </c>
    </row>
    <row r="4937" spans="1:5" x14ac:dyDescent="0.25">
      <c r="A4937" s="246" t="str">
        <f t="shared" si="77"/>
        <v>104008</v>
      </c>
      <c r="B4937" s="362" t="s">
        <v>18966</v>
      </c>
      <c r="C4937" s="362" t="s">
        <v>18967</v>
      </c>
      <c r="D4937" s="362" t="s">
        <v>8471</v>
      </c>
      <c r="E4937" s="363" t="s">
        <v>13609</v>
      </c>
    </row>
    <row r="4938" spans="1:5" x14ac:dyDescent="0.25">
      <c r="A4938" s="246" t="str">
        <f t="shared" si="77"/>
        <v>104009</v>
      </c>
      <c r="B4938" s="362" t="s">
        <v>18968</v>
      </c>
      <c r="C4938" s="362" t="s">
        <v>18969</v>
      </c>
      <c r="D4938" s="362" t="s">
        <v>8471</v>
      </c>
      <c r="E4938" s="363" t="s">
        <v>8180</v>
      </c>
    </row>
    <row r="4939" spans="1:5" x14ac:dyDescent="0.25">
      <c r="A4939" s="246" t="str">
        <f t="shared" si="77"/>
        <v>104011</v>
      </c>
      <c r="B4939" s="362" t="s">
        <v>18970</v>
      </c>
      <c r="C4939" s="362" t="s">
        <v>18971</v>
      </c>
      <c r="D4939" s="362" t="s">
        <v>8471</v>
      </c>
      <c r="E4939" s="363" t="s">
        <v>23933</v>
      </c>
    </row>
    <row r="4940" spans="1:5" x14ac:dyDescent="0.25">
      <c r="A4940" s="246" t="str">
        <f t="shared" si="77"/>
        <v>104012</v>
      </c>
      <c r="B4940" s="362" t="s">
        <v>18973</v>
      </c>
      <c r="C4940" s="362" t="s">
        <v>18974</v>
      </c>
      <c r="D4940" s="362" t="s">
        <v>8471</v>
      </c>
      <c r="E4940" s="363" t="s">
        <v>16137</v>
      </c>
    </row>
    <row r="4941" spans="1:5" x14ac:dyDescent="0.25">
      <c r="A4941" s="246" t="str">
        <f t="shared" si="77"/>
        <v>104014</v>
      </c>
      <c r="B4941" s="362" t="s">
        <v>18975</v>
      </c>
      <c r="C4941" s="362" t="s">
        <v>18976</v>
      </c>
      <c r="D4941" s="362" t="s">
        <v>8471</v>
      </c>
      <c r="E4941" s="363" t="s">
        <v>8332</v>
      </c>
    </row>
    <row r="4942" spans="1:5" x14ac:dyDescent="0.25">
      <c r="A4942" s="246" t="str">
        <f t="shared" si="77"/>
        <v>104015</v>
      </c>
      <c r="B4942" s="362" t="s">
        <v>18977</v>
      </c>
      <c r="C4942" s="362" t="s">
        <v>18978</v>
      </c>
      <c r="D4942" s="362" t="s">
        <v>8471</v>
      </c>
      <c r="E4942" s="363" t="s">
        <v>8361</v>
      </c>
    </row>
    <row r="4943" spans="1:5" x14ac:dyDescent="0.25">
      <c r="A4943" s="246" t="str">
        <f t="shared" si="77"/>
        <v>104016</v>
      </c>
      <c r="B4943" s="362" t="s">
        <v>18979</v>
      </c>
      <c r="C4943" s="362" t="s">
        <v>18980</v>
      </c>
      <c r="D4943" s="362" t="s">
        <v>8471</v>
      </c>
      <c r="E4943" s="363" t="s">
        <v>14466</v>
      </c>
    </row>
    <row r="4944" spans="1:5" x14ac:dyDescent="0.25">
      <c r="A4944" s="246" t="str">
        <f t="shared" si="77"/>
        <v>104017</v>
      </c>
      <c r="B4944" s="362" t="s">
        <v>18981</v>
      </c>
      <c r="C4944" s="362" t="s">
        <v>18982</v>
      </c>
      <c r="D4944" s="362" t="s">
        <v>8471</v>
      </c>
      <c r="E4944" s="363" t="s">
        <v>19938</v>
      </c>
    </row>
    <row r="4945" spans="1:5" x14ac:dyDescent="0.25">
      <c r="A4945" s="246" t="str">
        <f t="shared" si="77"/>
        <v>104018</v>
      </c>
      <c r="B4945" s="362" t="s">
        <v>18983</v>
      </c>
      <c r="C4945" s="362" t="s">
        <v>31994</v>
      </c>
      <c r="D4945" s="362" t="s">
        <v>8471</v>
      </c>
      <c r="E4945" s="363" t="s">
        <v>16448</v>
      </c>
    </row>
    <row r="4946" spans="1:5" x14ac:dyDescent="0.25">
      <c r="A4946" s="246" t="str">
        <f t="shared" si="77"/>
        <v>104019</v>
      </c>
      <c r="B4946" s="362" t="s">
        <v>18984</v>
      </c>
      <c r="C4946" s="362" t="s">
        <v>18985</v>
      </c>
      <c r="D4946" s="362" t="s">
        <v>8471</v>
      </c>
      <c r="E4946" s="363" t="s">
        <v>17943</v>
      </c>
    </row>
    <row r="4947" spans="1:5" x14ac:dyDescent="0.25">
      <c r="A4947" s="246" t="str">
        <f t="shared" si="77"/>
        <v>104020</v>
      </c>
      <c r="B4947" s="362" t="s">
        <v>18986</v>
      </c>
      <c r="C4947" s="362" t="s">
        <v>18987</v>
      </c>
      <c r="D4947" s="362" t="s">
        <v>8471</v>
      </c>
      <c r="E4947" s="363" t="s">
        <v>31995</v>
      </c>
    </row>
    <row r="4948" spans="1:5" x14ac:dyDescent="0.25">
      <c r="A4948" s="246" t="str">
        <f t="shared" si="77"/>
        <v>104022</v>
      </c>
      <c r="B4948" s="362" t="s">
        <v>18990</v>
      </c>
      <c r="C4948" s="362" t="s">
        <v>18991</v>
      </c>
      <c r="D4948" s="362" t="s">
        <v>8471</v>
      </c>
      <c r="E4948" s="363" t="s">
        <v>29807</v>
      </c>
    </row>
    <row r="4949" spans="1:5" x14ac:dyDescent="0.25">
      <c r="A4949" s="246" t="str">
        <f t="shared" si="77"/>
        <v>104023</v>
      </c>
      <c r="B4949" s="362" t="s">
        <v>18992</v>
      </c>
      <c r="C4949" s="362" t="s">
        <v>18993</v>
      </c>
      <c r="D4949" s="362" t="s">
        <v>8471</v>
      </c>
      <c r="E4949" s="363" t="s">
        <v>14632</v>
      </c>
    </row>
    <row r="4950" spans="1:5" x14ac:dyDescent="0.25">
      <c r="A4950" s="246" t="str">
        <f t="shared" si="77"/>
        <v>104024</v>
      </c>
      <c r="B4950" s="362" t="s">
        <v>18994</v>
      </c>
      <c r="C4950" s="362" t="s">
        <v>18995</v>
      </c>
      <c r="D4950" s="362" t="s">
        <v>8471</v>
      </c>
      <c r="E4950" s="363" t="s">
        <v>31853</v>
      </c>
    </row>
    <row r="4951" spans="1:5" x14ac:dyDescent="0.25">
      <c r="A4951" s="246" t="str">
        <f t="shared" si="77"/>
        <v>104025</v>
      </c>
      <c r="B4951" s="362" t="s">
        <v>18996</v>
      </c>
      <c r="C4951" s="362" t="s">
        <v>18997</v>
      </c>
      <c r="D4951" s="362" t="s">
        <v>8471</v>
      </c>
      <c r="E4951" s="363" t="s">
        <v>16551</v>
      </c>
    </row>
    <row r="4952" spans="1:5" x14ac:dyDescent="0.25">
      <c r="A4952" s="246" t="str">
        <f t="shared" si="77"/>
        <v>104026</v>
      </c>
      <c r="B4952" s="362" t="s">
        <v>18998</v>
      </c>
      <c r="C4952" s="362" t="s">
        <v>18999</v>
      </c>
      <c r="D4952" s="362" t="s">
        <v>8471</v>
      </c>
      <c r="E4952" s="363" t="s">
        <v>31996</v>
      </c>
    </row>
    <row r="4953" spans="1:5" x14ac:dyDescent="0.25">
      <c r="A4953" s="246" t="str">
        <f t="shared" si="77"/>
        <v>104027</v>
      </c>
      <c r="B4953" s="362" t="s">
        <v>19000</v>
      </c>
      <c r="C4953" s="362" t="s">
        <v>19001</v>
      </c>
      <c r="D4953" s="362" t="s">
        <v>8471</v>
      </c>
      <c r="E4953" s="363" t="s">
        <v>21244</v>
      </c>
    </row>
    <row r="4954" spans="1:5" x14ac:dyDescent="0.25">
      <c r="A4954" s="246" t="str">
        <f t="shared" si="77"/>
        <v>104028</v>
      </c>
      <c r="B4954" s="362" t="s">
        <v>19002</v>
      </c>
      <c r="C4954" s="362" t="s">
        <v>19003</v>
      </c>
      <c r="D4954" s="362" t="s">
        <v>8471</v>
      </c>
      <c r="E4954" s="363" t="s">
        <v>31997</v>
      </c>
    </row>
    <row r="4955" spans="1:5" x14ac:dyDescent="0.25">
      <c r="A4955" s="246" t="str">
        <f t="shared" si="77"/>
        <v>104029</v>
      </c>
      <c r="B4955" s="362" t="s">
        <v>19004</v>
      </c>
      <c r="C4955" s="362" t="s">
        <v>19005</v>
      </c>
      <c r="D4955" s="362" t="s">
        <v>8471</v>
      </c>
      <c r="E4955" s="363" t="s">
        <v>31998</v>
      </c>
    </row>
    <row r="4956" spans="1:5" x14ac:dyDescent="0.25">
      <c r="A4956" s="246" t="str">
        <f t="shared" si="77"/>
        <v>104030</v>
      </c>
      <c r="B4956" s="362" t="s">
        <v>19006</v>
      </c>
      <c r="C4956" s="362" t="s">
        <v>19007</v>
      </c>
      <c r="D4956" s="362" t="s">
        <v>8471</v>
      </c>
      <c r="E4956" s="363" t="s">
        <v>18467</v>
      </c>
    </row>
    <row r="4957" spans="1:5" x14ac:dyDescent="0.25">
      <c r="A4957" s="246" t="str">
        <f t="shared" si="77"/>
        <v>104159</v>
      </c>
      <c r="B4957" s="362" t="s">
        <v>19133</v>
      </c>
      <c r="C4957" s="362" t="s">
        <v>19134</v>
      </c>
      <c r="D4957" s="362" t="s">
        <v>8471</v>
      </c>
      <c r="E4957" s="363" t="s">
        <v>20120</v>
      </c>
    </row>
    <row r="4958" spans="1:5" x14ac:dyDescent="0.25">
      <c r="A4958" s="246" t="str">
        <f t="shared" si="77"/>
        <v>104167</v>
      </c>
      <c r="B4958" s="362" t="s">
        <v>19139</v>
      </c>
      <c r="C4958" s="362" t="s">
        <v>19140</v>
      </c>
      <c r="D4958" s="362" t="s">
        <v>8471</v>
      </c>
      <c r="E4958" s="363" t="s">
        <v>21099</v>
      </c>
    </row>
    <row r="4959" spans="1:5" x14ac:dyDescent="0.25">
      <c r="A4959" s="246" t="str">
        <f t="shared" si="77"/>
        <v>104168</v>
      </c>
      <c r="B4959" s="362" t="s">
        <v>19141</v>
      </c>
      <c r="C4959" s="362" t="s">
        <v>19142</v>
      </c>
      <c r="D4959" s="362" t="s">
        <v>8471</v>
      </c>
      <c r="E4959" s="363" t="s">
        <v>31525</v>
      </c>
    </row>
    <row r="4960" spans="1:5" x14ac:dyDescent="0.25">
      <c r="A4960" s="246" t="str">
        <f t="shared" si="77"/>
        <v>104169</v>
      </c>
      <c r="B4960" s="362" t="s">
        <v>19143</v>
      </c>
      <c r="C4960" s="362" t="s">
        <v>19144</v>
      </c>
      <c r="D4960" s="362" t="s">
        <v>8471</v>
      </c>
      <c r="E4960" s="363" t="s">
        <v>31999</v>
      </c>
    </row>
    <row r="4961" spans="1:5" x14ac:dyDescent="0.25">
      <c r="A4961" s="246" t="str">
        <f t="shared" si="77"/>
        <v>104170</v>
      </c>
      <c r="B4961" s="362" t="s">
        <v>19145</v>
      </c>
      <c r="C4961" s="362" t="s">
        <v>19146</v>
      </c>
      <c r="D4961" s="362" t="s">
        <v>8471</v>
      </c>
      <c r="E4961" s="363" t="s">
        <v>31811</v>
      </c>
    </row>
    <row r="4962" spans="1:5" x14ac:dyDescent="0.25">
      <c r="A4962" s="246" t="str">
        <f t="shared" si="77"/>
        <v>104171</v>
      </c>
      <c r="B4962" s="362" t="s">
        <v>19147</v>
      </c>
      <c r="C4962" s="362" t="s">
        <v>19148</v>
      </c>
      <c r="D4962" s="362" t="s">
        <v>8471</v>
      </c>
      <c r="E4962" s="363" t="s">
        <v>32000</v>
      </c>
    </row>
    <row r="4963" spans="1:5" x14ac:dyDescent="0.25">
      <c r="A4963" s="246" t="str">
        <f t="shared" si="77"/>
        <v>104172</v>
      </c>
      <c r="B4963" s="362" t="s">
        <v>19149</v>
      </c>
      <c r="C4963" s="362" t="s">
        <v>19150</v>
      </c>
      <c r="D4963" s="362" t="s">
        <v>8471</v>
      </c>
      <c r="E4963" s="363" t="s">
        <v>32001</v>
      </c>
    </row>
    <row r="4964" spans="1:5" x14ac:dyDescent="0.25">
      <c r="A4964" s="246" t="str">
        <f t="shared" si="77"/>
        <v>104173</v>
      </c>
      <c r="B4964" s="362" t="s">
        <v>19151</v>
      </c>
      <c r="C4964" s="362" t="s">
        <v>19152</v>
      </c>
      <c r="D4964" s="362" t="s">
        <v>8471</v>
      </c>
      <c r="E4964" s="363" t="s">
        <v>32002</v>
      </c>
    </row>
    <row r="4965" spans="1:5" x14ac:dyDescent="0.25">
      <c r="A4965" s="246" t="str">
        <f t="shared" si="77"/>
        <v>104174</v>
      </c>
      <c r="B4965" s="362" t="s">
        <v>19153</v>
      </c>
      <c r="C4965" s="362" t="s">
        <v>19154</v>
      </c>
      <c r="D4965" s="362" t="s">
        <v>8471</v>
      </c>
      <c r="E4965" s="363" t="s">
        <v>32003</v>
      </c>
    </row>
    <row r="4966" spans="1:5" x14ac:dyDescent="0.25">
      <c r="A4966" s="246" t="str">
        <f t="shared" si="77"/>
        <v>104175</v>
      </c>
      <c r="B4966" s="362" t="s">
        <v>19155</v>
      </c>
      <c r="C4966" s="362" t="s">
        <v>19156</v>
      </c>
      <c r="D4966" s="362" t="s">
        <v>8471</v>
      </c>
      <c r="E4966" s="363" t="s">
        <v>32004</v>
      </c>
    </row>
    <row r="4967" spans="1:5" x14ac:dyDescent="0.25">
      <c r="A4967" s="246" t="str">
        <f t="shared" si="77"/>
        <v>104176</v>
      </c>
      <c r="B4967" s="362" t="s">
        <v>19157</v>
      </c>
      <c r="C4967" s="362" t="s">
        <v>19158</v>
      </c>
      <c r="D4967" s="362" t="s">
        <v>8471</v>
      </c>
      <c r="E4967" s="363" t="s">
        <v>32005</v>
      </c>
    </row>
    <row r="4968" spans="1:5" x14ac:dyDescent="0.25">
      <c r="A4968" s="246" t="str">
        <f t="shared" si="77"/>
        <v>104177</v>
      </c>
      <c r="B4968" s="362" t="s">
        <v>19159</v>
      </c>
      <c r="C4968" s="362" t="s">
        <v>19160</v>
      </c>
      <c r="D4968" s="362" t="s">
        <v>8471</v>
      </c>
      <c r="E4968" s="363" t="s">
        <v>21235</v>
      </c>
    </row>
    <row r="4969" spans="1:5" x14ac:dyDescent="0.25">
      <c r="A4969" s="246" t="str">
        <f t="shared" si="77"/>
        <v>104178</v>
      </c>
      <c r="B4969" s="362" t="s">
        <v>19161</v>
      </c>
      <c r="C4969" s="362" t="s">
        <v>19162</v>
      </c>
      <c r="D4969" s="362" t="s">
        <v>8471</v>
      </c>
      <c r="E4969" s="363" t="s">
        <v>19828</v>
      </c>
    </row>
    <row r="4970" spans="1:5" x14ac:dyDescent="0.25">
      <c r="A4970" s="246" t="str">
        <f t="shared" si="77"/>
        <v>104179</v>
      </c>
      <c r="B4970" s="362" t="s">
        <v>19163</v>
      </c>
      <c r="C4970" s="362" t="s">
        <v>19164</v>
      </c>
      <c r="D4970" s="362" t="s">
        <v>8471</v>
      </c>
      <c r="E4970" s="363" t="s">
        <v>32006</v>
      </c>
    </row>
    <row r="4971" spans="1:5" x14ac:dyDescent="0.25">
      <c r="A4971" s="246" t="str">
        <f t="shared" si="77"/>
        <v>104191</v>
      </c>
      <c r="B4971" s="362" t="s">
        <v>19174</v>
      </c>
      <c r="C4971" s="362" t="s">
        <v>19175</v>
      </c>
      <c r="D4971" s="362" t="s">
        <v>8471</v>
      </c>
      <c r="E4971" s="363" t="s">
        <v>10704</v>
      </c>
    </row>
    <row r="4972" spans="1:5" x14ac:dyDescent="0.25">
      <c r="A4972" s="246" t="str">
        <f t="shared" si="77"/>
        <v>104192</v>
      </c>
      <c r="B4972" s="362" t="s">
        <v>19176</v>
      </c>
      <c r="C4972" s="362" t="s">
        <v>19177</v>
      </c>
      <c r="D4972" s="362" t="s">
        <v>8471</v>
      </c>
      <c r="E4972" s="363" t="s">
        <v>16659</v>
      </c>
    </row>
    <row r="4973" spans="1:5" x14ac:dyDescent="0.25">
      <c r="A4973" s="246" t="str">
        <f t="shared" si="77"/>
        <v>104193</v>
      </c>
      <c r="B4973" s="362" t="s">
        <v>19178</v>
      </c>
      <c r="C4973" s="362" t="s">
        <v>19179</v>
      </c>
      <c r="D4973" s="362" t="s">
        <v>8471</v>
      </c>
      <c r="E4973" s="363" t="s">
        <v>32007</v>
      </c>
    </row>
    <row r="4974" spans="1:5" x14ac:dyDescent="0.25">
      <c r="A4974" s="246" t="str">
        <f t="shared" si="77"/>
        <v>104196</v>
      </c>
      <c r="B4974" s="362" t="s">
        <v>19184</v>
      </c>
      <c r="C4974" s="362" t="s">
        <v>19185</v>
      </c>
      <c r="D4974" s="362" t="s">
        <v>8471</v>
      </c>
      <c r="E4974" s="363" t="s">
        <v>15623</v>
      </c>
    </row>
    <row r="4975" spans="1:5" x14ac:dyDescent="0.25">
      <c r="A4975" s="246" t="str">
        <f t="shared" si="77"/>
        <v>104197</v>
      </c>
      <c r="B4975" s="362" t="s">
        <v>19186</v>
      </c>
      <c r="C4975" s="362" t="s">
        <v>19187</v>
      </c>
      <c r="D4975" s="362" t="s">
        <v>8471</v>
      </c>
      <c r="E4975" s="363" t="s">
        <v>14635</v>
      </c>
    </row>
    <row r="4976" spans="1:5" x14ac:dyDescent="0.25">
      <c r="A4976" s="246" t="str">
        <f t="shared" si="77"/>
        <v>104198</v>
      </c>
      <c r="B4976" s="362" t="s">
        <v>19188</v>
      </c>
      <c r="C4976" s="362" t="s">
        <v>19189</v>
      </c>
      <c r="D4976" s="362" t="s">
        <v>8471</v>
      </c>
      <c r="E4976" s="363" t="s">
        <v>8279</v>
      </c>
    </row>
    <row r="4977" spans="1:5" x14ac:dyDescent="0.25">
      <c r="A4977" s="246" t="str">
        <f t="shared" si="77"/>
        <v>104199</v>
      </c>
      <c r="B4977" s="362" t="s">
        <v>19190</v>
      </c>
      <c r="C4977" s="362" t="s">
        <v>19191</v>
      </c>
      <c r="D4977" s="362" t="s">
        <v>8471</v>
      </c>
      <c r="E4977" s="363" t="s">
        <v>15462</v>
      </c>
    </row>
    <row r="4978" spans="1:5" x14ac:dyDescent="0.25">
      <c r="A4978" s="246" t="str">
        <f t="shared" si="77"/>
        <v>104200</v>
      </c>
      <c r="B4978" s="362" t="s">
        <v>19192</v>
      </c>
      <c r="C4978" s="362" t="s">
        <v>19193</v>
      </c>
      <c r="D4978" s="362" t="s">
        <v>8471</v>
      </c>
      <c r="E4978" s="363" t="s">
        <v>14456</v>
      </c>
    </row>
    <row r="4979" spans="1:5" x14ac:dyDescent="0.25">
      <c r="A4979" s="246" t="str">
        <f t="shared" si="77"/>
        <v>104201</v>
      </c>
      <c r="B4979" s="362" t="s">
        <v>19194</v>
      </c>
      <c r="C4979" s="362" t="s">
        <v>19195</v>
      </c>
      <c r="D4979" s="362" t="s">
        <v>8471</v>
      </c>
      <c r="E4979" s="363" t="s">
        <v>8300</v>
      </c>
    </row>
    <row r="4980" spans="1:5" x14ac:dyDescent="0.25">
      <c r="A4980" s="246" t="str">
        <f t="shared" si="77"/>
        <v>104202</v>
      </c>
      <c r="B4980" s="362" t="s">
        <v>19196</v>
      </c>
      <c r="C4980" s="362" t="s">
        <v>19197</v>
      </c>
      <c r="D4980" s="362" t="s">
        <v>8471</v>
      </c>
      <c r="E4980" s="363" t="s">
        <v>31078</v>
      </c>
    </row>
    <row r="4981" spans="1:5" x14ac:dyDescent="0.25">
      <c r="A4981" s="246" t="str">
        <f t="shared" si="77"/>
        <v>104317</v>
      </c>
      <c r="B4981" s="362" t="s">
        <v>19333</v>
      </c>
      <c r="C4981" s="362" t="s">
        <v>19334</v>
      </c>
      <c r="D4981" s="362" t="s">
        <v>8471</v>
      </c>
      <c r="E4981" s="363" t="s">
        <v>8086</v>
      </c>
    </row>
    <row r="4982" spans="1:5" x14ac:dyDescent="0.25">
      <c r="A4982" s="246" t="str">
        <f t="shared" si="77"/>
        <v>104318</v>
      </c>
      <c r="B4982" s="362" t="s">
        <v>19335</v>
      </c>
      <c r="C4982" s="362" t="s">
        <v>19336</v>
      </c>
      <c r="D4982" s="362" t="s">
        <v>8471</v>
      </c>
      <c r="E4982" s="363" t="s">
        <v>32008</v>
      </c>
    </row>
    <row r="4983" spans="1:5" x14ac:dyDescent="0.25">
      <c r="A4983" s="246" t="str">
        <f t="shared" si="77"/>
        <v>104319</v>
      </c>
      <c r="B4983" s="362" t="s">
        <v>19337</v>
      </c>
      <c r="C4983" s="362" t="s">
        <v>19338</v>
      </c>
      <c r="D4983" s="362" t="s">
        <v>8471</v>
      </c>
      <c r="E4983" s="363" t="s">
        <v>29812</v>
      </c>
    </row>
    <row r="4984" spans="1:5" x14ac:dyDescent="0.25">
      <c r="A4984" s="246" t="str">
        <f t="shared" si="77"/>
        <v>104320</v>
      </c>
      <c r="B4984" s="362" t="s">
        <v>19339</v>
      </c>
      <c r="C4984" s="362" t="s">
        <v>19340</v>
      </c>
      <c r="D4984" s="362" t="s">
        <v>8471</v>
      </c>
      <c r="E4984" s="363" t="s">
        <v>20288</v>
      </c>
    </row>
    <row r="4985" spans="1:5" x14ac:dyDescent="0.25">
      <c r="A4985" s="246" t="str">
        <f t="shared" si="77"/>
        <v>104321</v>
      </c>
      <c r="B4985" s="362" t="s">
        <v>19341</v>
      </c>
      <c r="C4985" s="362" t="s">
        <v>19342</v>
      </c>
      <c r="D4985" s="362" t="s">
        <v>8471</v>
      </c>
      <c r="E4985" s="363" t="s">
        <v>8215</v>
      </c>
    </row>
    <row r="4986" spans="1:5" x14ac:dyDescent="0.25">
      <c r="A4986" s="246" t="str">
        <f t="shared" si="77"/>
        <v>104322</v>
      </c>
      <c r="B4986" s="362" t="s">
        <v>19343</v>
      </c>
      <c r="C4986" s="362" t="s">
        <v>19344</v>
      </c>
      <c r="D4986" s="362" t="s">
        <v>8471</v>
      </c>
      <c r="E4986" s="363" t="s">
        <v>8099</v>
      </c>
    </row>
    <row r="4987" spans="1:5" x14ac:dyDescent="0.25">
      <c r="A4987" s="246" t="str">
        <f t="shared" si="77"/>
        <v>104323</v>
      </c>
      <c r="B4987" s="362" t="s">
        <v>19345</v>
      </c>
      <c r="C4987" s="362" t="s">
        <v>19346</v>
      </c>
      <c r="D4987" s="362" t="s">
        <v>8471</v>
      </c>
      <c r="E4987" s="363" t="s">
        <v>15472</v>
      </c>
    </row>
    <row r="4988" spans="1:5" x14ac:dyDescent="0.25">
      <c r="A4988" s="246" t="str">
        <f t="shared" si="77"/>
        <v>104324</v>
      </c>
      <c r="B4988" s="362" t="s">
        <v>19347</v>
      </c>
      <c r="C4988" s="362" t="s">
        <v>19348</v>
      </c>
      <c r="D4988" s="362" t="s">
        <v>8471</v>
      </c>
      <c r="E4988" s="363" t="s">
        <v>25438</v>
      </c>
    </row>
    <row r="4989" spans="1:5" x14ac:dyDescent="0.25">
      <c r="A4989" s="246" t="str">
        <f t="shared" si="77"/>
        <v>104341</v>
      </c>
      <c r="B4989" s="362" t="s">
        <v>19358</v>
      </c>
      <c r="C4989" s="362" t="s">
        <v>19359</v>
      </c>
      <c r="D4989" s="362" t="s">
        <v>8471</v>
      </c>
      <c r="E4989" s="363" t="s">
        <v>14420</v>
      </c>
    </row>
    <row r="4990" spans="1:5" x14ac:dyDescent="0.25">
      <c r="A4990" s="246" t="str">
        <f t="shared" si="77"/>
        <v>104343</v>
      </c>
      <c r="B4990" s="362" t="s">
        <v>19360</v>
      </c>
      <c r="C4990" s="362" t="s">
        <v>19361</v>
      </c>
      <c r="D4990" s="362" t="s">
        <v>8471</v>
      </c>
      <c r="E4990" s="363" t="s">
        <v>31865</v>
      </c>
    </row>
    <row r="4991" spans="1:5" x14ac:dyDescent="0.25">
      <c r="A4991" s="246" t="str">
        <f t="shared" si="77"/>
        <v>104344</v>
      </c>
      <c r="B4991" s="362" t="s">
        <v>19362</v>
      </c>
      <c r="C4991" s="362" t="s">
        <v>19363</v>
      </c>
      <c r="D4991" s="362" t="s">
        <v>8471</v>
      </c>
      <c r="E4991" s="363" t="s">
        <v>16627</v>
      </c>
    </row>
    <row r="4992" spans="1:5" x14ac:dyDescent="0.25">
      <c r="A4992" s="246" t="str">
        <f t="shared" si="77"/>
        <v>104345</v>
      </c>
      <c r="B4992" s="362" t="s">
        <v>19364</v>
      </c>
      <c r="C4992" s="362" t="s">
        <v>19365</v>
      </c>
      <c r="D4992" s="362" t="s">
        <v>8471</v>
      </c>
      <c r="E4992" s="363" t="s">
        <v>32009</v>
      </c>
    </row>
    <row r="4993" spans="1:5" x14ac:dyDescent="0.25">
      <c r="A4993" s="246" t="str">
        <f t="shared" si="77"/>
        <v>104346</v>
      </c>
      <c r="B4993" s="362" t="s">
        <v>19366</v>
      </c>
      <c r="C4993" s="362" t="s">
        <v>19367</v>
      </c>
      <c r="D4993" s="362" t="s">
        <v>8471</v>
      </c>
      <c r="E4993" s="363" t="s">
        <v>18624</v>
      </c>
    </row>
    <row r="4994" spans="1:5" x14ac:dyDescent="0.25">
      <c r="A4994" s="246" t="str">
        <f t="shared" si="77"/>
        <v>104347</v>
      </c>
      <c r="B4994" s="362" t="s">
        <v>19368</v>
      </c>
      <c r="C4994" s="362" t="s">
        <v>19369</v>
      </c>
      <c r="D4994" s="362" t="s">
        <v>8471</v>
      </c>
      <c r="E4994" s="363" t="s">
        <v>21392</v>
      </c>
    </row>
    <row r="4995" spans="1:5" x14ac:dyDescent="0.25">
      <c r="A4995" s="246" t="str">
        <f t="shared" ref="A4995:A5058" si="78">B4995</f>
        <v>104348</v>
      </c>
      <c r="B4995" s="362" t="s">
        <v>19370</v>
      </c>
      <c r="C4995" s="362" t="s">
        <v>19371</v>
      </c>
      <c r="D4995" s="362" t="s">
        <v>8471</v>
      </c>
      <c r="E4995" s="363" t="s">
        <v>10719</v>
      </c>
    </row>
    <row r="4996" spans="1:5" x14ac:dyDescent="0.25">
      <c r="A4996" s="246" t="str">
        <f t="shared" si="78"/>
        <v>104350</v>
      </c>
      <c r="B4996" s="362" t="s">
        <v>19372</v>
      </c>
      <c r="C4996" s="362" t="s">
        <v>19373</v>
      </c>
      <c r="D4996" s="362" t="s">
        <v>8471</v>
      </c>
      <c r="E4996" s="363" t="s">
        <v>27845</v>
      </c>
    </row>
    <row r="4997" spans="1:5" x14ac:dyDescent="0.25">
      <c r="A4997" s="246" t="str">
        <f t="shared" si="78"/>
        <v>104351</v>
      </c>
      <c r="B4997" s="362" t="s">
        <v>19374</v>
      </c>
      <c r="C4997" s="362" t="s">
        <v>19375</v>
      </c>
      <c r="D4997" s="362" t="s">
        <v>8471</v>
      </c>
      <c r="E4997" s="363" t="s">
        <v>14179</v>
      </c>
    </row>
    <row r="4998" spans="1:5" x14ac:dyDescent="0.25">
      <c r="A4998" s="246" t="str">
        <f t="shared" si="78"/>
        <v>104352</v>
      </c>
      <c r="B4998" s="362" t="s">
        <v>19376</v>
      </c>
      <c r="C4998" s="362" t="s">
        <v>19377</v>
      </c>
      <c r="D4998" s="362" t="s">
        <v>8471</v>
      </c>
      <c r="E4998" s="363" t="s">
        <v>21130</v>
      </c>
    </row>
    <row r="4999" spans="1:5" x14ac:dyDescent="0.25">
      <c r="A4999" s="246" t="str">
        <f t="shared" si="78"/>
        <v>104353</v>
      </c>
      <c r="B4999" s="362" t="s">
        <v>19378</v>
      </c>
      <c r="C4999" s="362" t="s">
        <v>19379</v>
      </c>
      <c r="D4999" s="362" t="s">
        <v>8471</v>
      </c>
      <c r="E4999" s="363" t="s">
        <v>20853</v>
      </c>
    </row>
    <row r="5000" spans="1:5" x14ac:dyDescent="0.25">
      <c r="A5000" s="246" t="str">
        <f t="shared" si="78"/>
        <v>104354</v>
      </c>
      <c r="B5000" s="362" t="s">
        <v>19380</v>
      </c>
      <c r="C5000" s="362" t="s">
        <v>19381</v>
      </c>
      <c r="D5000" s="362" t="s">
        <v>8471</v>
      </c>
      <c r="E5000" s="363" t="s">
        <v>19020</v>
      </c>
    </row>
    <row r="5001" spans="1:5" x14ac:dyDescent="0.25">
      <c r="A5001" s="246" t="str">
        <f t="shared" si="78"/>
        <v>104355</v>
      </c>
      <c r="B5001" s="362" t="s">
        <v>19382</v>
      </c>
      <c r="C5001" s="362" t="s">
        <v>19383</v>
      </c>
      <c r="D5001" s="362" t="s">
        <v>8471</v>
      </c>
      <c r="E5001" s="363" t="s">
        <v>32010</v>
      </c>
    </row>
    <row r="5002" spans="1:5" x14ac:dyDescent="0.25">
      <c r="A5002" s="246" t="str">
        <f t="shared" si="78"/>
        <v>104356</v>
      </c>
      <c r="B5002" s="362" t="s">
        <v>19384</v>
      </c>
      <c r="C5002" s="362" t="s">
        <v>19385</v>
      </c>
      <c r="D5002" s="362" t="s">
        <v>8471</v>
      </c>
      <c r="E5002" s="363" t="s">
        <v>26056</v>
      </c>
    </row>
    <row r="5003" spans="1:5" x14ac:dyDescent="0.25">
      <c r="A5003" s="246" t="str">
        <f t="shared" si="78"/>
        <v>104357</v>
      </c>
      <c r="B5003" s="362" t="s">
        <v>19387</v>
      </c>
      <c r="C5003" s="362" t="s">
        <v>19388</v>
      </c>
      <c r="D5003" s="362" t="s">
        <v>8471</v>
      </c>
      <c r="E5003" s="363" t="s">
        <v>21821</v>
      </c>
    </row>
    <row r="5004" spans="1:5" x14ac:dyDescent="0.25">
      <c r="A5004" s="246" t="str">
        <f t="shared" si="78"/>
        <v>104576</v>
      </c>
      <c r="B5004" s="362" t="s">
        <v>32011</v>
      </c>
      <c r="C5004" s="362" t="s">
        <v>32012</v>
      </c>
      <c r="D5004" s="362" t="s">
        <v>8471</v>
      </c>
      <c r="E5004" s="363" t="s">
        <v>12797</v>
      </c>
    </row>
    <row r="5005" spans="1:5" x14ac:dyDescent="0.25">
      <c r="A5005" s="246" t="str">
        <f t="shared" si="78"/>
        <v>104577</v>
      </c>
      <c r="B5005" s="362" t="s">
        <v>32013</v>
      </c>
      <c r="C5005" s="362" t="s">
        <v>32014</v>
      </c>
      <c r="D5005" s="362" t="s">
        <v>8471</v>
      </c>
      <c r="E5005" s="363" t="s">
        <v>16545</v>
      </c>
    </row>
    <row r="5006" spans="1:5" x14ac:dyDescent="0.25">
      <c r="A5006" s="246" t="str">
        <f t="shared" si="78"/>
        <v>104578</v>
      </c>
      <c r="B5006" s="362" t="s">
        <v>32015</v>
      </c>
      <c r="C5006" s="362" t="s">
        <v>32016</v>
      </c>
      <c r="D5006" s="362" t="s">
        <v>8471</v>
      </c>
      <c r="E5006" s="363" t="s">
        <v>20177</v>
      </c>
    </row>
    <row r="5007" spans="1:5" x14ac:dyDescent="0.25">
      <c r="A5007" s="246" t="str">
        <f t="shared" si="78"/>
        <v>104579</v>
      </c>
      <c r="B5007" s="362" t="s">
        <v>32017</v>
      </c>
      <c r="C5007" s="362" t="s">
        <v>32018</v>
      </c>
      <c r="D5007" s="362" t="s">
        <v>8471</v>
      </c>
      <c r="E5007" s="363" t="s">
        <v>12803</v>
      </c>
    </row>
    <row r="5008" spans="1:5" x14ac:dyDescent="0.25">
      <c r="A5008" s="246" t="str">
        <f t="shared" si="78"/>
        <v>104581</v>
      </c>
      <c r="B5008" s="362" t="s">
        <v>32019</v>
      </c>
      <c r="C5008" s="362" t="s">
        <v>32020</v>
      </c>
      <c r="D5008" s="362" t="s">
        <v>8471</v>
      </c>
      <c r="E5008" s="363" t="s">
        <v>31112</v>
      </c>
    </row>
    <row r="5009" spans="1:5" x14ac:dyDescent="0.25">
      <c r="A5009" s="246" t="str">
        <f t="shared" si="78"/>
        <v>104582</v>
      </c>
      <c r="B5009" s="362" t="s">
        <v>32021</v>
      </c>
      <c r="C5009" s="362" t="s">
        <v>32022</v>
      </c>
      <c r="D5009" s="362" t="s">
        <v>8471</v>
      </c>
      <c r="E5009" s="363" t="s">
        <v>11405</v>
      </c>
    </row>
    <row r="5010" spans="1:5" x14ac:dyDescent="0.25">
      <c r="A5010" s="246" t="str">
        <f t="shared" si="78"/>
        <v>104583</v>
      </c>
      <c r="B5010" s="362" t="s">
        <v>32023</v>
      </c>
      <c r="C5010" s="362" t="s">
        <v>32024</v>
      </c>
      <c r="D5010" s="362" t="s">
        <v>8471</v>
      </c>
      <c r="E5010" s="363" t="s">
        <v>8380</v>
      </c>
    </row>
    <row r="5011" spans="1:5" x14ac:dyDescent="0.25">
      <c r="A5011" s="246" t="str">
        <f t="shared" si="78"/>
        <v>104584</v>
      </c>
      <c r="B5011" s="362" t="s">
        <v>32025</v>
      </c>
      <c r="C5011" s="362" t="s">
        <v>32026</v>
      </c>
      <c r="D5011" s="362" t="s">
        <v>8471</v>
      </c>
      <c r="E5011" s="363" t="s">
        <v>13609</v>
      </c>
    </row>
    <row r="5012" spans="1:5" x14ac:dyDescent="0.25">
      <c r="A5012" s="246" t="str">
        <f t="shared" si="78"/>
        <v>97895</v>
      </c>
      <c r="B5012" s="362" t="s">
        <v>7510</v>
      </c>
      <c r="C5012" s="362" t="s">
        <v>11153</v>
      </c>
      <c r="D5012" s="362" t="s">
        <v>8471</v>
      </c>
      <c r="E5012" s="363" t="s">
        <v>32027</v>
      </c>
    </row>
    <row r="5013" spans="1:5" x14ac:dyDescent="0.25">
      <c r="A5013" s="246" t="str">
        <f t="shared" si="78"/>
        <v>97896</v>
      </c>
      <c r="B5013" s="362" t="s">
        <v>7511</v>
      </c>
      <c r="C5013" s="362" t="s">
        <v>11154</v>
      </c>
      <c r="D5013" s="362" t="s">
        <v>8471</v>
      </c>
      <c r="E5013" s="363" t="s">
        <v>32028</v>
      </c>
    </row>
    <row r="5014" spans="1:5" x14ac:dyDescent="0.25">
      <c r="A5014" s="246" t="str">
        <f t="shared" si="78"/>
        <v>97897</v>
      </c>
      <c r="B5014" s="362" t="s">
        <v>7512</v>
      </c>
      <c r="C5014" s="362" t="s">
        <v>11155</v>
      </c>
      <c r="D5014" s="362" t="s">
        <v>8471</v>
      </c>
      <c r="E5014" s="363" t="s">
        <v>32029</v>
      </c>
    </row>
    <row r="5015" spans="1:5" x14ac:dyDescent="0.25">
      <c r="A5015" s="246" t="str">
        <f t="shared" si="78"/>
        <v>97898</v>
      </c>
      <c r="B5015" s="362" t="s">
        <v>7513</v>
      </c>
      <c r="C5015" s="362" t="s">
        <v>11156</v>
      </c>
      <c r="D5015" s="362" t="s">
        <v>8471</v>
      </c>
      <c r="E5015" s="363" t="s">
        <v>32030</v>
      </c>
    </row>
    <row r="5016" spans="1:5" x14ac:dyDescent="0.25">
      <c r="A5016" s="246" t="str">
        <f t="shared" si="78"/>
        <v>97900</v>
      </c>
      <c r="B5016" s="362" t="s">
        <v>4827</v>
      </c>
      <c r="C5016" s="362" t="s">
        <v>11157</v>
      </c>
      <c r="D5016" s="362" t="s">
        <v>8471</v>
      </c>
      <c r="E5016" s="363" t="s">
        <v>32031</v>
      </c>
    </row>
    <row r="5017" spans="1:5" x14ac:dyDescent="0.25">
      <c r="A5017" s="246" t="str">
        <f t="shared" si="78"/>
        <v>97901</v>
      </c>
      <c r="B5017" s="362" t="s">
        <v>4828</v>
      </c>
      <c r="C5017" s="362" t="s">
        <v>11158</v>
      </c>
      <c r="D5017" s="362" t="s">
        <v>8471</v>
      </c>
      <c r="E5017" s="363" t="s">
        <v>32032</v>
      </c>
    </row>
    <row r="5018" spans="1:5" x14ac:dyDescent="0.25">
      <c r="A5018" s="246" t="str">
        <f t="shared" si="78"/>
        <v>97902</v>
      </c>
      <c r="B5018" s="362" t="s">
        <v>4829</v>
      </c>
      <c r="C5018" s="362" t="s">
        <v>11159</v>
      </c>
      <c r="D5018" s="362" t="s">
        <v>8471</v>
      </c>
      <c r="E5018" s="363" t="s">
        <v>32033</v>
      </c>
    </row>
    <row r="5019" spans="1:5" x14ac:dyDescent="0.25">
      <c r="A5019" s="246" t="str">
        <f t="shared" si="78"/>
        <v>97903</v>
      </c>
      <c r="B5019" s="362" t="s">
        <v>4830</v>
      </c>
      <c r="C5019" s="362" t="s">
        <v>11160</v>
      </c>
      <c r="D5019" s="362" t="s">
        <v>8471</v>
      </c>
      <c r="E5019" s="363" t="s">
        <v>32034</v>
      </c>
    </row>
    <row r="5020" spans="1:5" x14ac:dyDescent="0.25">
      <c r="A5020" s="246" t="str">
        <f t="shared" si="78"/>
        <v>97904</v>
      </c>
      <c r="B5020" s="362" t="s">
        <v>4831</v>
      </c>
      <c r="C5020" s="362" t="s">
        <v>11161</v>
      </c>
      <c r="D5020" s="362" t="s">
        <v>8471</v>
      </c>
      <c r="E5020" s="363" t="s">
        <v>32035</v>
      </c>
    </row>
    <row r="5021" spans="1:5" x14ac:dyDescent="0.25">
      <c r="A5021" s="246" t="str">
        <f t="shared" si="78"/>
        <v>97905</v>
      </c>
      <c r="B5021" s="362" t="s">
        <v>4832</v>
      </c>
      <c r="C5021" s="362" t="s">
        <v>11162</v>
      </c>
      <c r="D5021" s="362" t="s">
        <v>8471</v>
      </c>
      <c r="E5021" s="363" t="s">
        <v>32036</v>
      </c>
    </row>
    <row r="5022" spans="1:5" x14ac:dyDescent="0.25">
      <c r="A5022" s="246" t="str">
        <f t="shared" si="78"/>
        <v>97906</v>
      </c>
      <c r="B5022" s="362" t="s">
        <v>4833</v>
      </c>
      <c r="C5022" s="362" t="s">
        <v>11163</v>
      </c>
      <c r="D5022" s="362" t="s">
        <v>8471</v>
      </c>
      <c r="E5022" s="363" t="s">
        <v>32037</v>
      </c>
    </row>
    <row r="5023" spans="1:5" x14ac:dyDescent="0.25">
      <c r="A5023" s="246" t="str">
        <f t="shared" si="78"/>
        <v>97907</v>
      </c>
      <c r="B5023" s="362" t="s">
        <v>4834</v>
      </c>
      <c r="C5023" s="362" t="s">
        <v>11164</v>
      </c>
      <c r="D5023" s="362" t="s">
        <v>8471</v>
      </c>
      <c r="E5023" s="363" t="s">
        <v>32038</v>
      </c>
    </row>
    <row r="5024" spans="1:5" x14ac:dyDescent="0.25">
      <c r="A5024" s="246" t="str">
        <f t="shared" si="78"/>
        <v>97908</v>
      </c>
      <c r="B5024" s="362" t="s">
        <v>4835</v>
      </c>
      <c r="C5024" s="362" t="s">
        <v>11165</v>
      </c>
      <c r="D5024" s="362" t="s">
        <v>8471</v>
      </c>
      <c r="E5024" s="363" t="s">
        <v>32039</v>
      </c>
    </row>
    <row r="5025" spans="1:5" x14ac:dyDescent="0.25">
      <c r="A5025" s="246" t="str">
        <f t="shared" si="78"/>
        <v>98102</v>
      </c>
      <c r="B5025" s="362" t="s">
        <v>4948</v>
      </c>
      <c r="C5025" s="362" t="s">
        <v>11166</v>
      </c>
      <c r="D5025" s="362" t="s">
        <v>8471</v>
      </c>
      <c r="E5025" s="363" t="s">
        <v>32040</v>
      </c>
    </row>
    <row r="5026" spans="1:5" x14ac:dyDescent="0.25">
      <c r="A5026" s="246" t="str">
        <f t="shared" si="78"/>
        <v>98104</v>
      </c>
      <c r="B5026" s="362" t="s">
        <v>4949</v>
      </c>
      <c r="C5026" s="362" t="s">
        <v>11167</v>
      </c>
      <c r="D5026" s="362" t="s">
        <v>8471</v>
      </c>
      <c r="E5026" s="363" t="s">
        <v>32041</v>
      </c>
    </row>
    <row r="5027" spans="1:5" x14ac:dyDescent="0.25">
      <c r="A5027" s="246" t="str">
        <f t="shared" si="78"/>
        <v>98105</v>
      </c>
      <c r="B5027" s="362" t="s">
        <v>4950</v>
      </c>
      <c r="C5027" s="362" t="s">
        <v>11168</v>
      </c>
      <c r="D5027" s="362" t="s">
        <v>8471</v>
      </c>
      <c r="E5027" s="363" t="s">
        <v>32042</v>
      </c>
    </row>
    <row r="5028" spans="1:5" x14ac:dyDescent="0.25">
      <c r="A5028" s="246" t="str">
        <f t="shared" si="78"/>
        <v>98106</v>
      </c>
      <c r="B5028" s="362" t="s">
        <v>4951</v>
      </c>
      <c r="C5028" s="362" t="s">
        <v>11169</v>
      </c>
      <c r="D5028" s="362" t="s">
        <v>8471</v>
      </c>
      <c r="E5028" s="363" t="s">
        <v>32043</v>
      </c>
    </row>
    <row r="5029" spans="1:5" x14ac:dyDescent="0.25">
      <c r="A5029" s="246" t="str">
        <f t="shared" si="78"/>
        <v>98107</v>
      </c>
      <c r="B5029" s="362" t="s">
        <v>4952</v>
      </c>
      <c r="C5029" s="362" t="s">
        <v>11170</v>
      </c>
      <c r="D5029" s="362" t="s">
        <v>8471</v>
      </c>
      <c r="E5029" s="363" t="s">
        <v>21463</v>
      </c>
    </row>
    <row r="5030" spans="1:5" x14ac:dyDescent="0.25">
      <c r="A5030" s="246" t="str">
        <f t="shared" si="78"/>
        <v>98108</v>
      </c>
      <c r="B5030" s="362" t="s">
        <v>4953</v>
      </c>
      <c r="C5030" s="362" t="s">
        <v>11171</v>
      </c>
      <c r="D5030" s="362" t="s">
        <v>8471</v>
      </c>
      <c r="E5030" s="363" t="s">
        <v>32044</v>
      </c>
    </row>
    <row r="5031" spans="1:5" x14ac:dyDescent="0.25">
      <c r="A5031" s="246" t="str">
        <f t="shared" si="78"/>
        <v>99250</v>
      </c>
      <c r="B5031" s="362" t="s">
        <v>5140</v>
      </c>
      <c r="C5031" s="362" t="s">
        <v>11172</v>
      </c>
      <c r="D5031" s="362" t="s">
        <v>8471</v>
      </c>
      <c r="E5031" s="363" t="s">
        <v>32045</v>
      </c>
    </row>
    <row r="5032" spans="1:5" x14ac:dyDescent="0.25">
      <c r="A5032" s="246" t="str">
        <f t="shared" si="78"/>
        <v>99251</v>
      </c>
      <c r="B5032" s="362" t="s">
        <v>5141</v>
      </c>
      <c r="C5032" s="362" t="s">
        <v>11173</v>
      </c>
      <c r="D5032" s="362" t="s">
        <v>8471</v>
      </c>
      <c r="E5032" s="363" t="s">
        <v>32046</v>
      </c>
    </row>
    <row r="5033" spans="1:5" x14ac:dyDescent="0.25">
      <c r="A5033" s="246" t="str">
        <f t="shared" si="78"/>
        <v>99253</v>
      </c>
      <c r="B5033" s="362" t="s">
        <v>5143</v>
      </c>
      <c r="C5033" s="362" t="s">
        <v>11174</v>
      </c>
      <c r="D5033" s="362" t="s">
        <v>8471</v>
      </c>
      <c r="E5033" s="363" t="s">
        <v>32047</v>
      </c>
    </row>
    <row r="5034" spans="1:5" x14ac:dyDescent="0.25">
      <c r="A5034" s="246" t="str">
        <f t="shared" si="78"/>
        <v>99255</v>
      </c>
      <c r="B5034" s="362" t="s">
        <v>5145</v>
      </c>
      <c r="C5034" s="362" t="s">
        <v>11175</v>
      </c>
      <c r="D5034" s="362" t="s">
        <v>8471</v>
      </c>
      <c r="E5034" s="363" t="s">
        <v>32048</v>
      </c>
    </row>
    <row r="5035" spans="1:5" x14ac:dyDescent="0.25">
      <c r="A5035" s="246" t="str">
        <f t="shared" si="78"/>
        <v>99257</v>
      </c>
      <c r="B5035" s="362" t="s">
        <v>5147</v>
      </c>
      <c r="C5035" s="362" t="s">
        <v>11176</v>
      </c>
      <c r="D5035" s="362" t="s">
        <v>8471</v>
      </c>
      <c r="E5035" s="363" t="s">
        <v>32049</v>
      </c>
    </row>
    <row r="5036" spans="1:5" x14ac:dyDescent="0.25">
      <c r="A5036" s="246" t="str">
        <f t="shared" si="78"/>
        <v>99258</v>
      </c>
      <c r="B5036" s="362" t="s">
        <v>5148</v>
      </c>
      <c r="C5036" s="362" t="s">
        <v>11177</v>
      </c>
      <c r="D5036" s="362" t="s">
        <v>8471</v>
      </c>
      <c r="E5036" s="363" t="s">
        <v>32050</v>
      </c>
    </row>
    <row r="5037" spans="1:5" x14ac:dyDescent="0.25">
      <c r="A5037" s="246" t="str">
        <f t="shared" si="78"/>
        <v>99260</v>
      </c>
      <c r="B5037" s="362" t="s">
        <v>5150</v>
      </c>
      <c r="C5037" s="362" t="s">
        <v>11178</v>
      </c>
      <c r="D5037" s="362" t="s">
        <v>8471</v>
      </c>
      <c r="E5037" s="363" t="s">
        <v>32051</v>
      </c>
    </row>
    <row r="5038" spans="1:5" x14ac:dyDescent="0.25">
      <c r="A5038" s="246" t="str">
        <f t="shared" si="78"/>
        <v>99262</v>
      </c>
      <c r="B5038" s="362" t="s">
        <v>5152</v>
      </c>
      <c r="C5038" s="362" t="s">
        <v>11179</v>
      </c>
      <c r="D5038" s="362" t="s">
        <v>8471</v>
      </c>
      <c r="E5038" s="363" t="s">
        <v>32052</v>
      </c>
    </row>
    <row r="5039" spans="1:5" x14ac:dyDescent="0.25">
      <c r="A5039" s="246" t="str">
        <f t="shared" si="78"/>
        <v>99264</v>
      </c>
      <c r="B5039" s="362" t="s">
        <v>5154</v>
      </c>
      <c r="C5039" s="362" t="s">
        <v>11180</v>
      </c>
      <c r="D5039" s="362" t="s">
        <v>8471</v>
      </c>
      <c r="E5039" s="363" t="s">
        <v>32053</v>
      </c>
    </row>
    <row r="5040" spans="1:5" x14ac:dyDescent="0.25">
      <c r="A5040" s="246" t="str">
        <f t="shared" si="78"/>
        <v>102587</v>
      </c>
      <c r="B5040" s="362" t="s">
        <v>13899</v>
      </c>
      <c r="C5040" s="362" t="s">
        <v>13900</v>
      </c>
      <c r="D5040" s="362" t="s">
        <v>8471</v>
      </c>
      <c r="E5040" s="363" t="s">
        <v>21668</v>
      </c>
    </row>
    <row r="5041" spans="1:5" x14ac:dyDescent="0.25">
      <c r="A5041" s="246" t="str">
        <f t="shared" si="78"/>
        <v>102588</v>
      </c>
      <c r="B5041" s="362" t="s">
        <v>13901</v>
      </c>
      <c r="C5041" s="362" t="s">
        <v>13902</v>
      </c>
      <c r="D5041" s="362" t="s">
        <v>8471</v>
      </c>
      <c r="E5041" s="363" t="s">
        <v>8208</v>
      </c>
    </row>
    <row r="5042" spans="1:5" x14ac:dyDescent="0.25">
      <c r="A5042" s="246" t="str">
        <f t="shared" si="78"/>
        <v>102589</v>
      </c>
      <c r="B5042" s="362" t="s">
        <v>13903</v>
      </c>
      <c r="C5042" s="362" t="s">
        <v>13904</v>
      </c>
      <c r="D5042" s="362" t="s">
        <v>8471</v>
      </c>
      <c r="E5042" s="363" t="s">
        <v>15025</v>
      </c>
    </row>
    <row r="5043" spans="1:5" x14ac:dyDescent="0.25">
      <c r="A5043" s="246" t="str">
        <f t="shared" si="78"/>
        <v>102590</v>
      </c>
      <c r="B5043" s="362" t="s">
        <v>13905</v>
      </c>
      <c r="C5043" s="362" t="s">
        <v>13906</v>
      </c>
      <c r="D5043" s="362" t="s">
        <v>8471</v>
      </c>
      <c r="E5043" s="363" t="s">
        <v>15044</v>
      </c>
    </row>
    <row r="5044" spans="1:5" x14ac:dyDescent="0.25">
      <c r="A5044" s="246" t="str">
        <f t="shared" si="78"/>
        <v>102591</v>
      </c>
      <c r="B5044" s="362" t="s">
        <v>13907</v>
      </c>
      <c r="C5044" s="362" t="s">
        <v>13908</v>
      </c>
      <c r="D5044" s="362" t="s">
        <v>8471</v>
      </c>
      <c r="E5044" s="363" t="s">
        <v>8043</v>
      </c>
    </row>
    <row r="5045" spans="1:5" x14ac:dyDescent="0.25">
      <c r="A5045" s="246" t="str">
        <f t="shared" si="78"/>
        <v>102592</v>
      </c>
      <c r="B5045" s="362" t="s">
        <v>13909</v>
      </c>
      <c r="C5045" s="362" t="s">
        <v>13910</v>
      </c>
      <c r="D5045" s="362" t="s">
        <v>8471</v>
      </c>
      <c r="E5045" s="363" t="s">
        <v>12795</v>
      </c>
    </row>
    <row r="5046" spans="1:5" x14ac:dyDescent="0.25">
      <c r="A5046" s="246" t="str">
        <f t="shared" si="78"/>
        <v>102593</v>
      </c>
      <c r="B5046" s="362" t="s">
        <v>13911</v>
      </c>
      <c r="C5046" s="362" t="s">
        <v>13912</v>
      </c>
      <c r="D5046" s="362" t="s">
        <v>8471</v>
      </c>
      <c r="E5046" s="363" t="s">
        <v>29227</v>
      </c>
    </row>
    <row r="5047" spans="1:5" x14ac:dyDescent="0.25">
      <c r="A5047" s="246" t="str">
        <f t="shared" si="78"/>
        <v>102594</v>
      </c>
      <c r="B5047" s="362" t="s">
        <v>13913</v>
      </c>
      <c r="C5047" s="362" t="s">
        <v>13914</v>
      </c>
      <c r="D5047" s="362" t="s">
        <v>8471</v>
      </c>
      <c r="E5047" s="363" t="s">
        <v>7889</v>
      </c>
    </row>
    <row r="5048" spans="1:5" x14ac:dyDescent="0.25">
      <c r="A5048" s="246" t="str">
        <f t="shared" si="78"/>
        <v>102595</v>
      </c>
      <c r="B5048" s="362" t="s">
        <v>13915</v>
      </c>
      <c r="C5048" s="362" t="s">
        <v>13916</v>
      </c>
      <c r="D5048" s="362" t="s">
        <v>8471</v>
      </c>
      <c r="E5048" s="363" t="s">
        <v>15044</v>
      </c>
    </row>
    <row r="5049" spans="1:5" x14ac:dyDescent="0.25">
      <c r="A5049" s="246" t="str">
        <f t="shared" si="78"/>
        <v>102596</v>
      </c>
      <c r="B5049" s="362" t="s">
        <v>13917</v>
      </c>
      <c r="C5049" s="362" t="s">
        <v>13918</v>
      </c>
      <c r="D5049" s="362" t="s">
        <v>8471</v>
      </c>
      <c r="E5049" s="363" t="s">
        <v>12982</v>
      </c>
    </row>
    <row r="5050" spans="1:5" x14ac:dyDescent="0.25">
      <c r="A5050" s="246" t="str">
        <f t="shared" si="78"/>
        <v>102597</v>
      </c>
      <c r="B5050" s="362" t="s">
        <v>13920</v>
      </c>
      <c r="C5050" s="362" t="s">
        <v>13921</v>
      </c>
      <c r="D5050" s="362" t="s">
        <v>8471</v>
      </c>
      <c r="E5050" s="363" t="s">
        <v>32054</v>
      </c>
    </row>
    <row r="5051" spans="1:5" x14ac:dyDescent="0.25">
      <c r="A5051" s="246" t="str">
        <f t="shared" si="78"/>
        <v>102598</v>
      </c>
      <c r="B5051" s="362" t="s">
        <v>13922</v>
      </c>
      <c r="C5051" s="362" t="s">
        <v>13923</v>
      </c>
      <c r="D5051" s="362" t="s">
        <v>8471</v>
      </c>
      <c r="E5051" s="363" t="s">
        <v>8144</v>
      </c>
    </row>
    <row r="5052" spans="1:5" x14ac:dyDescent="0.25">
      <c r="A5052" s="246" t="str">
        <f t="shared" si="78"/>
        <v>102599</v>
      </c>
      <c r="B5052" s="362" t="s">
        <v>13924</v>
      </c>
      <c r="C5052" s="362" t="s">
        <v>13925</v>
      </c>
      <c r="D5052" s="362" t="s">
        <v>8471</v>
      </c>
      <c r="E5052" s="363" t="s">
        <v>12982</v>
      </c>
    </row>
    <row r="5053" spans="1:5" x14ac:dyDescent="0.25">
      <c r="A5053" s="246" t="str">
        <f t="shared" si="78"/>
        <v>102600</v>
      </c>
      <c r="B5053" s="362" t="s">
        <v>13926</v>
      </c>
      <c r="C5053" s="362" t="s">
        <v>13927</v>
      </c>
      <c r="D5053" s="362" t="s">
        <v>8471</v>
      </c>
      <c r="E5053" s="363" t="s">
        <v>23224</v>
      </c>
    </row>
    <row r="5054" spans="1:5" x14ac:dyDescent="0.25">
      <c r="A5054" s="246" t="str">
        <f t="shared" si="78"/>
        <v>102601</v>
      </c>
      <c r="B5054" s="362" t="s">
        <v>13928</v>
      </c>
      <c r="C5054" s="362" t="s">
        <v>13929</v>
      </c>
      <c r="D5054" s="362" t="s">
        <v>8471</v>
      </c>
      <c r="E5054" s="363" t="s">
        <v>29700</v>
      </c>
    </row>
    <row r="5055" spans="1:5" x14ac:dyDescent="0.25">
      <c r="A5055" s="246" t="str">
        <f t="shared" si="78"/>
        <v>102602</v>
      </c>
      <c r="B5055" s="362" t="s">
        <v>13930</v>
      </c>
      <c r="C5055" s="362" t="s">
        <v>13931</v>
      </c>
      <c r="D5055" s="362" t="s">
        <v>8471</v>
      </c>
      <c r="E5055" s="363" t="s">
        <v>8054</v>
      </c>
    </row>
    <row r="5056" spans="1:5" x14ac:dyDescent="0.25">
      <c r="A5056" s="246" t="str">
        <f t="shared" si="78"/>
        <v>102603</v>
      </c>
      <c r="B5056" s="362" t="s">
        <v>13932</v>
      </c>
      <c r="C5056" s="362" t="s">
        <v>13933</v>
      </c>
      <c r="D5056" s="362" t="s">
        <v>8471</v>
      </c>
      <c r="E5056" s="363" t="s">
        <v>22795</v>
      </c>
    </row>
    <row r="5057" spans="1:5" x14ac:dyDescent="0.25">
      <c r="A5057" s="246" t="str">
        <f t="shared" si="78"/>
        <v>102604</v>
      </c>
      <c r="B5057" s="362" t="s">
        <v>13934</v>
      </c>
      <c r="C5057" s="362" t="s">
        <v>13935</v>
      </c>
      <c r="D5057" s="362" t="s">
        <v>8471</v>
      </c>
      <c r="E5057" s="363" t="s">
        <v>20057</v>
      </c>
    </row>
    <row r="5058" spans="1:5" x14ac:dyDescent="0.25">
      <c r="A5058" s="246" t="str">
        <f t="shared" si="78"/>
        <v>102605</v>
      </c>
      <c r="B5058" s="362" t="s">
        <v>13936</v>
      </c>
      <c r="C5058" s="362" t="s">
        <v>13937</v>
      </c>
      <c r="D5058" s="362" t="s">
        <v>8471</v>
      </c>
      <c r="E5058" s="363" t="s">
        <v>32055</v>
      </c>
    </row>
    <row r="5059" spans="1:5" x14ac:dyDescent="0.25">
      <c r="A5059" s="246" t="str">
        <f t="shared" ref="A5059:A5122" si="79">B5059</f>
        <v>102606</v>
      </c>
      <c r="B5059" s="362" t="s">
        <v>13938</v>
      </c>
      <c r="C5059" s="362" t="s">
        <v>13939</v>
      </c>
      <c r="D5059" s="362" t="s">
        <v>8471</v>
      </c>
      <c r="E5059" s="363" t="s">
        <v>32056</v>
      </c>
    </row>
    <row r="5060" spans="1:5" x14ac:dyDescent="0.25">
      <c r="A5060" s="246" t="str">
        <f t="shared" si="79"/>
        <v>102607</v>
      </c>
      <c r="B5060" s="362" t="s">
        <v>13940</v>
      </c>
      <c r="C5060" s="362" t="s">
        <v>13941</v>
      </c>
      <c r="D5060" s="362" t="s">
        <v>8471</v>
      </c>
      <c r="E5060" s="363" t="s">
        <v>32057</v>
      </c>
    </row>
    <row r="5061" spans="1:5" x14ac:dyDescent="0.25">
      <c r="A5061" s="246" t="str">
        <f t="shared" si="79"/>
        <v>102608</v>
      </c>
      <c r="B5061" s="362" t="s">
        <v>13942</v>
      </c>
      <c r="C5061" s="362" t="s">
        <v>13943</v>
      </c>
      <c r="D5061" s="362" t="s">
        <v>8471</v>
      </c>
      <c r="E5061" s="363" t="s">
        <v>32058</v>
      </c>
    </row>
    <row r="5062" spans="1:5" x14ac:dyDescent="0.25">
      <c r="A5062" s="246" t="str">
        <f t="shared" si="79"/>
        <v>102609</v>
      </c>
      <c r="B5062" s="362" t="s">
        <v>13944</v>
      </c>
      <c r="C5062" s="362" t="s">
        <v>13945</v>
      </c>
      <c r="D5062" s="362" t="s">
        <v>8471</v>
      </c>
      <c r="E5062" s="363" t="s">
        <v>32059</v>
      </c>
    </row>
    <row r="5063" spans="1:5" x14ac:dyDescent="0.25">
      <c r="A5063" s="246" t="str">
        <f t="shared" si="79"/>
        <v>102610</v>
      </c>
      <c r="B5063" s="362" t="s">
        <v>20903</v>
      </c>
      <c r="C5063" s="362" t="s">
        <v>20904</v>
      </c>
      <c r="D5063" s="362" t="s">
        <v>8471</v>
      </c>
      <c r="E5063" s="363" t="s">
        <v>32060</v>
      </c>
    </row>
    <row r="5064" spans="1:5" x14ac:dyDescent="0.25">
      <c r="A5064" s="246" t="str">
        <f t="shared" si="79"/>
        <v>102611</v>
      </c>
      <c r="B5064" s="362" t="s">
        <v>13946</v>
      </c>
      <c r="C5064" s="362" t="s">
        <v>13947</v>
      </c>
      <c r="D5064" s="362" t="s">
        <v>8471</v>
      </c>
      <c r="E5064" s="363" t="s">
        <v>32061</v>
      </c>
    </row>
    <row r="5065" spans="1:5" x14ac:dyDescent="0.25">
      <c r="A5065" s="246" t="str">
        <f t="shared" si="79"/>
        <v>102612</v>
      </c>
      <c r="B5065" s="362" t="s">
        <v>20905</v>
      </c>
      <c r="C5065" s="362" t="s">
        <v>20906</v>
      </c>
      <c r="D5065" s="362" t="s">
        <v>8471</v>
      </c>
      <c r="E5065" s="363" t="s">
        <v>32062</v>
      </c>
    </row>
    <row r="5066" spans="1:5" x14ac:dyDescent="0.25">
      <c r="A5066" s="246" t="str">
        <f t="shared" si="79"/>
        <v>102613</v>
      </c>
      <c r="B5066" s="362" t="s">
        <v>13948</v>
      </c>
      <c r="C5066" s="362" t="s">
        <v>13949</v>
      </c>
      <c r="D5066" s="362" t="s">
        <v>8471</v>
      </c>
      <c r="E5066" s="363" t="s">
        <v>32063</v>
      </c>
    </row>
    <row r="5067" spans="1:5" x14ac:dyDescent="0.25">
      <c r="A5067" s="246" t="str">
        <f t="shared" si="79"/>
        <v>102614</v>
      </c>
      <c r="B5067" s="362" t="s">
        <v>13950</v>
      </c>
      <c r="C5067" s="362" t="s">
        <v>13951</v>
      </c>
      <c r="D5067" s="362" t="s">
        <v>8471</v>
      </c>
      <c r="E5067" s="363" t="s">
        <v>32064</v>
      </c>
    </row>
    <row r="5068" spans="1:5" x14ac:dyDescent="0.25">
      <c r="A5068" s="246" t="str">
        <f t="shared" si="79"/>
        <v>102615</v>
      </c>
      <c r="B5068" s="362" t="s">
        <v>13952</v>
      </c>
      <c r="C5068" s="362" t="s">
        <v>13953</v>
      </c>
      <c r="D5068" s="362" t="s">
        <v>8471</v>
      </c>
      <c r="E5068" s="363" t="s">
        <v>32065</v>
      </c>
    </row>
    <row r="5069" spans="1:5" x14ac:dyDescent="0.25">
      <c r="A5069" s="246" t="str">
        <f t="shared" si="79"/>
        <v>102616</v>
      </c>
      <c r="B5069" s="362" t="s">
        <v>20907</v>
      </c>
      <c r="C5069" s="362" t="s">
        <v>20908</v>
      </c>
      <c r="D5069" s="362" t="s">
        <v>8471</v>
      </c>
      <c r="E5069" s="363" t="s">
        <v>32066</v>
      </c>
    </row>
    <row r="5070" spans="1:5" x14ac:dyDescent="0.25">
      <c r="A5070" s="246" t="str">
        <f t="shared" si="79"/>
        <v>102617</v>
      </c>
      <c r="B5070" s="362" t="s">
        <v>13954</v>
      </c>
      <c r="C5070" s="362" t="s">
        <v>13955</v>
      </c>
      <c r="D5070" s="362" t="s">
        <v>8471</v>
      </c>
      <c r="E5070" s="363" t="s">
        <v>32067</v>
      </c>
    </row>
    <row r="5071" spans="1:5" x14ac:dyDescent="0.25">
      <c r="A5071" s="246" t="str">
        <f t="shared" si="79"/>
        <v>102618</v>
      </c>
      <c r="B5071" s="362" t="s">
        <v>20909</v>
      </c>
      <c r="C5071" s="362" t="s">
        <v>20910</v>
      </c>
      <c r="D5071" s="362" t="s">
        <v>8471</v>
      </c>
      <c r="E5071" s="363" t="s">
        <v>32068</v>
      </c>
    </row>
    <row r="5072" spans="1:5" x14ac:dyDescent="0.25">
      <c r="A5072" s="246" t="str">
        <f t="shared" si="79"/>
        <v>102619</v>
      </c>
      <c r="B5072" s="362" t="s">
        <v>13956</v>
      </c>
      <c r="C5072" s="362" t="s">
        <v>13957</v>
      </c>
      <c r="D5072" s="362" t="s">
        <v>8471</v>
      </c>
      <c r="E5072" s="363" t="s">
        <v>32069</v>
      </c>
    </row>
    <row r="5073" spans="1:5" x14ac:dyDescent="0.25">
      <c r="A5073" s="246" t="str">
        <f t="shared" si="79"/>
        <v>102620</v>
      </c>
      <c r="B5073" s="362" t="s">
        <v>20911</v>
      </c>
      <c r="C5073" s="362" t="s">
        <v>20912</v>
      </c>
      <c r="D5073" s="362" t="s">
        <v>8471</v>
      </c>
      <c r="E5073" s="363" t="s">
        <v>32070</v>
      </c>
    </row>
    <row r="5074" spans="1:5" x14ac:dyDescent="0.25">
      <c r="A5074" s="246" t="str">
        <f t="shared" si="79"/>
        <v>102621</v>
      </c>
      <c r="B5074" s="362" t="s">
        <v>20913</v>
      </c>
      <c r="C5074" s="362" t="s">
        <v>20914</v>
      </c>
      <c r="D5074" s="362" t="s">
        <v>8471</v>
      </c>
      <c r="E5074" s="363" t="s">
        <v>32071</v>
      </c>
    </row>
    <row r="5075" spans="1:5" x14ac:dyDescent="0.25">
      <c r="A5075" s="246" t="str">
        <f t="shared" si="79"/>
        <v>102622</v>
      </c>
      <c r="B5075" s="362" t="s">
        <v>13958</v>
      </c>
      <c r="C5075" s="362" t="s">
        <v>13959</v>
      </c>
      <c r="D5075" s="362" t="s">
        <v>8471</v>
      </c>
      <c r="E5075" s="363" t="s">
        <v>32072</v>
      </c>
    </row>
    <row r="5076" spans="1:5" x14ac:dyDescent="0.25">
      <c r="A5076" s="246" t="str">
        <f t="shared" si="79"/>
        <v>102623</v>
      </c>
      <c r="B5076" s="362" t="s">
        <v>13960</v>
      </c>
      <c r="C5076" s="362" t="s">
        <v>13961</v>
      </c>
      <c r="D5076" s="362" t="s">
        <v>8471</v>
      </c>
      <c r="E5076" s="363" t="s">
        <v>32073</v>
      </c>
    </row>
    <row r="5077" spans="1:5" x14ac:dyDescent="0.25">
      <c r="A5077" s="246" t="str">
        <f t="shared" si="79"/>
        <v>89482</v>
      </c>
      <c r="B5077" s="362" t="s">
        <v>1459</v>
      </c>
      <c r="C5077" s="362" t="s">
        <v>17231</v>
      </c>
      <c r="D5077" s="362" t="s">
        <v>8471</v>
      </c>
      <c r="E5077" s="363" t="s">
        <v>21252</v>
      </c>
    </row>
    <row r="5078" spans="1:5" x14ac:dyDescent="0.25">
      <c r="A5078" s="246" t="str">
        <f t="shared" si="79"/>
        <v>89491</v>
      </c>
      <c r="B5078" s="362" t="s">
        <v>1463</v>
      </c>
      <c r="C5078" s="362" t="s">
        <v>17235</v>
      </c>
      <c r="D5078" s="362" t="s">
        <v>8471</v>
      </c>
      <c r="E5078" s="363" t="s">
        <v>32074</v>
      </c>
    </row>
    <row r="5079" spans="1:5" x14ac:dyDescent="0.25">
      <c r="A5079" s="246" t="str">
        <f t="shared" si="79"/>
        <v>89495</v>
      </c>
      <c r="B5079" s="362" t="s">
        <v>1467</v>
      </c>
      <c r="C5079" s="362" t="s">
        <v>17239</v>
      </c>
      <c r="D5079" s="362" t="s">
        <v>8471</v>
      </c>
      <c r="E5079" s="363" t="s">
        <v>13349</v>
      </c>
    </row>
    <row r="5080" spans="1:5" x14ac:dyDescent="0.25">
      <c r="A5080" s="246" t="str">
        <f t="shared" si="79"/>
        <v>89707</v>
      </c>
      <c r="B5080" s="362" t="s">
        <v>1656</v>
      </c>
      <c r="C5080" s="362" t="s">
        <v>17435</v>
      </c>
      <c r="D5080" s="362" t="s">
        <v>8471</v>
      </c>
      <c r="E5080" s="363" t="s">
        <v>15964</v>
      </c>
    </row>
    <row r="5081" spans="1:5" x14ac:dyDescent="0.25">
      <c r="A5081" s="246" t="str">
        <f t="shared" si="79"/>
        <v>89708</v>
      </c>
      <c r="B5081" s="362" t="s">
        <v>1657</v>
      </c>
      <c r="C5081" s="362" t="s">
        <v>17437</v>
      </c>
      <c r="D5081" s="362" t="s">
        <v>8471</v>
      </c>
      <c r="E5081" s="363" t="s">
        <v>28670</v>
      </c>
    </row>
    <row r="5082" spans="1:5" x14ac:dyDescent="0.25">
      <c r="A5082" s="246" t="str">
        <f t="shared" si="79"/>
        <v>89709</v>
      </c>
      <c r="B5082" s="362" t="s">
        <v>1658</v>
      </c>
      <c r="C5082" s="362" t="s">
        <v>17438</v>
      </c>
      <c r="D5082" s="362" t="s">
        <v>8471</v>
      </c>
      <c r="E5082" s="363" t="s">
        <v>17116</v>
      </c>
    </row>
    <row r="5083" spans="1:5" x14ac:dyDescent="0.25">
      <c r="A5083" s="246" t="str">
        <f t="shared" si="79"/>
        <v>89710</v>
      </c>
      <c r="B5083" s="362" t="s">
        <v>1659</v>
      </c>
      <c r="C5083" s="362" t="s">
        <v>17440</v>
      </c>
      <c r="D5083" s="362" t="s">
        <v>8471</v>
      </c>
      <c r="E5083" s="363" t="s">
        <v>7946</v>
      </c>
    </row>
    <row r="5084" spans="1:5" x14ac:dyDescent="0.25">
      <c r="A5084" s="246" t="str">
        <f t="shared" si="79"/>
        <v>104326</v>
      </c>
      <c r="B5084" s="362" t="s">
        <v>19349</v>
      </c>
      <c r="C5084" s="362" t="s">
        <v>19350</v>
      </c>
      <c r="D5084" s="362" t="s">
        <v>8471</v>
      </c>
      <c r="E5084" s="363" t="s">
        <v>14921</v>
      </c>
    </row>
    <row r="5085" spans="1:5" x14ac:dyDescent="0.25">
      <c r="A5085" s="246" t="str">
        <f t="shared" si="79"/>
        <v>104327</v>
      </c>
      <c r="B5085" s="362" t="s">
        <v>19351</v>
      </c>
      <c r="C5085" s="362" t="s">
        <v>19352</v>
      </c>
      <c r="D5085" s="362" t="s">
        <v>8471</v>
      </c>
      <c r="E5085" s="363" t="s">
        <v>8192</v>
      </c>
    </row>
    <row r="5086" spans="1:5" x14ac:dyDescent="0.25">
      <c r="A5086" s="246" t="str">
        <f t="shared" si="79"/>
        <v>104328</v>
      </c>
      <c r="B5086" s="362" t="s">
        <v>19353</v>
      </c>
      <c r="C5086" s="362" t="s">
        <v>19354</v>
      </c>
      <c r="D5086" s="362" t="s">
        <v>8471</v>
      </c>
      <c r="E5086" s="363" t="s">
        <v>32075</v>
      </c>
    </row>
    <row r="5087" spans="1:5" x14ac:dyDescent="0.25">
      <c r="A5087" s="246" t="str">
        <f t="shared" si="79"/>
        <v>104329</v>
      </c>
      <c r="B5087" s="362" t="s">
        <v>19356</v>
      </c>
      <c r="C5087" s="362" t="s">
        <v>19357</v>
      </c>
      <c r="D5087" s="362" t="s">
        <v>8471</v>
      </c>
      <c r="E5087" s="363" t="s">
        <v>16714</v>
      </c>
    </row>
    <row r="5088" spans="1:5" x14ac:dyDescent="0.25">
      <c r="A5088" s="246" t="str">
        <f t="shared" si="79"/>
        <v>86872</v>
      </c>
      <c r="B5088" s="362" t="s">
        <v>682</v>
      </c>
      <c r="C5088" s="362" t="s">
        <v>11181</v>
      </c>
      <c r="D5088" s="362" t="s">
        <v>8471</v>
      </c>
      <c r="E5088" s="363" t="s">
        <v>32076</v>
      </c>
    </row>
    <row r="5089" spans="1:5" x14ac:dyDescent="0.25">
      <c r="A5089" s="246" t="str">
        <f t="shared" si="79"/>
        <v>86874</v>
      </c>
      <c r="B5089" s="362" t="s">
        <v>683</v>
      </c>
      <c r="C5089" s="362" t="s">
        <v>11182</v>
      </c>
      <c r="D5089" s="362" t="s">
        <v>8471</v>
      </c>
      <c r="E5089" s="363" t="s">
        <v>32077</v>
      </c>
    </row>
    <row r="5090" spans="1:5" x14ac:dyDescent="0.25">
      <c r="A5090" s="246" t="str">
        <f t="shared" si="79"/>
        <v>86875</v>
      </c>
      <c r="B5090" s="362" t="s">
        <v>684</v>
      </c>
      <c r="C5090" s="362" t="s">
        <v>11183</v>
      </c>
      <c r="D5090" s="362" t="s">
        <v>8471</v>
      </c>
      <c r="E5090" s="363" t="s">
        <v>32078</v>
      </c>
    </row>
    <row r="5091" spans="1:5" x14ac:dyDescent="0.25">
      <c r="A5091" s="246" t="str">
        <f t="shared" si="79"/>
        <v>86876</v>
      </c>
      <c r="B5091" s="362" t="s">
        <v>685</v>
      </c>
      <c r="C5091" s="362" t="s">
        <v>11184</v>
      </c>
      <c r="D5091" s="362" t="s">
        <v>8471</v>
      </c>
      <c r="E5091" s="363" t="s">
        <v>32079</v>
      </c>
    </row>
    <row r="5092" spans="1:5" x14ac:dyDescent="0.25">
      <c r="A5092" s="246" t="str">
        <f t="shared" si="79"/>
        <v>86877</v>
      </c>
      <c r="B5092" s="362" t="s">
        <v>686</v>
      </c>
      <c r="C5092" s="362" t="s">
        <v>11185</v>
      </c>
      <c r="D5092" s="362" t="s">
        <v>8471</v>
      </c>
      <c r="E5092" s="363" t="s">
        <v>32080</v>
      </c>
    </row>
    <row r="5093" spans="1:5" x14ac:dyDescent="0.25">
      <c r="A5093" s="246" t="str">
        <f t="shared" si="79"/>
        <v>86878</v>
      </c>
      <c r="B5093" s="362" t="s">
        <v>687</v>
      </c>
      <c r="C5093" s="362" t="s">
        <v>11186</v>
      </c>
      <c r="D5093" s="362" t="s">
        <v>8471</v>
      </c>
      <c r="E5093" s="363" t="s">
        <v>32081</v>
      </c>
    </row>
    <row r="5094" spans="1:5" x14ac:dyDescent="0.25">
      <c r="A5094" s="246" t="str">
        <f t="shared" si="79"/>
        <v>86879</v>
      </c>
      <c r="B5094" s="362" t="s">
        <v>688</v>
      </c>
      <c r="C5094" s="362" t="s">
        <v>11187</v>
      </c>
      <c r="D5094" s="362" t="s">
        <v>8471</v>
      </c>
      <c r="E5094" s="363" t="s">
        <v>10142</v>
      </c>
    </row>
    <row r="5095" spans="1:5" x14ac:dyDescent="0.25">
      <c r="A5095" s="246" t="str">
        <f t="shared" si="79"/>
        <v>86880</v>
      </c>
      <c r="B5095" s="362" t="s">
        <v>689</v>
      </c>
      <c r="C5095" s="362" t="s">
        <v>11188</v>
      </c>
      <c r="D5095" s="362" t="s">
        <v>8471</v>
      </c>
      <c r="E5095" s="363" t="s">
        <v>16654</v>
      </c>
    </row>
    <row r="5096" spans="1:5" x14ac:dyDescent="0.25">
      <c r="A5096" s="246" t="str">
        <f t="shared" si="79"/>
        <v>86881</v>
      </c>
      <c r="B5096" s="362" t="s">
        <v>690</v>
      </c>
      <c r="C5096" s="362" t="s">
        <v>11189</v>
      </c>
      <c r="D5096" s="362" t="s">
        <v>8471</v>
      </c>
      <c r="E5096" s="363" t="s">
        <v>32082</v>
      </c>
    </row>
    <row r="5097" spans="1:5" x14ac:dyDescent="0.25">
      <c r="A5097" s="246" t="str">
        <f t="shared" si="79"/>
        <v>86882</v>
      </c>
      <c r="B5097" s="362" t="s">
        <v>691</v>
      </c>
      <c r="C5097" s="362" t="s">
        <v>11190</v>
      </c>
      <c r="D5097" s="362" t="s">
        <v>8471</v>
      </c>
      <c r="E5097" s="363" t="s">
        <v>10888</v>
      </c>
    </row>
    <row r="5098" spans="1:5" x14ac:dyDescent="0.25">
      <c r="A5098" s="246" t="str">
        <f t="shared" si="79"/>
        <v>86883</v>
      </c>
      <c r="B5098" s="362" t="s">
        <v>692</v>
      </c>
      <c r="C5098" s="362" t="s">
        <v>11192</v>
      </c>
      <c r="D5098" s="362" t="s">
        <v>8471</v>
      </c>
      <c r="E5098" s="363" t="s">
        <v>12382</v>
      </c>
    </row>
    <row r="5099" spans="1:5" x14ac:dyDescent="0.25">
      <c r="A5099" s="246" t="str">
        <f t="shared" si="79"/>
        <v>86884</v>
      </c>
      <c r="B5099" s="362" t="s">
        <v>693</v>
      </c>
      <c r="C5099" s="362" t="s">
        <v>11194</v>
      </c>
      <c r="D5099" s="362" t="s">
        <v>8471</v>
      </c>
      <c r="E5099" s="363" t="s">
        <v>8007</v>
      </c>
    </row>
    <row r="5100" spans="1:5" x14ac:dyDescent="0.25">
      <c r="A5100" s="246" t="str">
        <f t="shared" si="79"/>
        <v>86885</v>
      </c>
      <c r="B5100" s="362" t="s">
        <v>694</v>
      </c>
      <c r="C5100" s="362" t="s">
        <v>11195</v>
      </c>
      <c r="D5100" s="362" t="s">
        <v>8471</v>
      </c>
      <c r="E5100" s="363" t="s">
        <v>7806</v>
      </c>
    </row>
    <row r="5101" spans="1:5" x14ac:dyDescent="0.25">
      <c r="A5101" s="246" t="str">
        <f t="shared" si="79"/>
        <v>86886</v>
      </c>
      <c r="B5101" s="362" t="s">
        <v>695</v>
      </c>
      <c r="C5101" s="362" t="s">
        <v>11196</v>
      </c>
      <c r="D5101" s="362" t="s">
        <v>8471</v>
      </c>
      <c r="E5101" s="363" t="s">
        <v>19951</v>
      </c>
    </row>
    <row r="5102" spans="1:5" x14ac:dyDescent="0.25">
      <c r="A5102" s="246" t="str">
        <f t="shared" si="79"/>
        <v>86887</v>
      </c>
      <c r="B5102" s="362" t="s">
        <v>696</v>
      </c>
      <c r="C5102" s="362" t="s">
        <v>11197</v>
      </c>
      <c r="D5102" s="362" t="s">
        <v>8471</v>
      </c>
      <c r="E5102" s="363" t="s">
        <v>32083</v>
      </c>
    </row>
    <row r="5103" spans="1:5" x14ac:dyDescent="0.25">
      <c r="A5103" s="246" t="str">
        <f t="shared" si="79"/>
        <v>86888</v>
      </c>
      <c r="B5103" s="362" t="s">
        <v>697</v>
      </c>
      <c r="C5103" s="362" t="s">
        <v>11198</v>
      </c>
      <c r="D5103" s="362" t="s">
        <v>8471</v>
      </c>
      <c r="E5103" s="363" t="s">
        <v>32084</v>
      </c>
    </row>
    <row r="5104" spans="1:5" x14ac:dyDescent="0.25">
      <c r="A5104" s="246" t="str">
        <f t="shared" si="79"/>
        <v>86889</v>
      </c>
      <c r="B5104" s="362" t="s">
        <v>698</v>
      </c>
      <c r="C5104" s="362" t="s">
        <v>11199</v>
      </c>
      <c r="D5104" s="362" t="s">
        <v>8471</v>
      </c>
      <c r="E5104" s="363" t="s">
        <v>32085</v>
      </c>
    </row>
    <row r="5105" spans="1:5" x14ac:dyDescent="0.25">
      <c r="A5105" s="246" t="str">
        <f t="shared" si="79"/>
        <v>86893</v>
      </c>
      <c r="B5105" s="362" t="s">
        <v>699</v>
      </c>
      <c r="C5105" s="362" t="s">
        <v>11200</v>
      </c>
      <c r="D5105" s="362" t="s">
        <v>8471</v>
      </c>
      <c r="E5105" s="363" t="s">
        <v>32086</v>
      </c>
    </row>
    <row r="5106" spans="1:5" x14ac:dyDescent="0.25">
      <c r="A5106" s="246" t="str">
        <f t="shared" si="79"/>
        <v>86894</v>
      </c>
      <c r="B5106" s="362" t="s">
        <v>700</v>
      </c>
      <c r="C5106" s="362" t="s">
        <v>11201</v>
      </c>
      <c r="D5106" s="362" t="s">
        <v>8471</v>
      </c>
      <c r="E5106" s="363" t="s">
        <v>32087</v>
      </c>
    </row>
    <row r="5107" spans="1:5" x14ac:dyDescent="0.25">
      <c r="A5107" s="246" t="str">
        <f t="shared" si="79"/>
        <v>86895</v>
      </c>
      <c r="B5107" s="362" t="s">
        <v>701</v>
      </c>
      <c r="C5107" s="362" t="s">
        <v>11202</v>
      </c>
      <c r="D5107" s="362" t="s">
        <v>8471</v>
      </c>
      <c r="E5107" s="363" t="s">
        <v>32088</v>
      </c>
    </row>
    <row r="5108" spans="1:5" x14ac:dyDescent="0.25">
      <c r="A5108" s="246" t="str">
        <f t="shared" si="79"/>
        <v>86899</v>
      </c>
      <c r="B5108" s="362" t="s">
        <v>702</v>
      </c>
      <c r="C5108" s="362" t="s">
        <v>11203</v>
      </c>
      <c r="D5108" s="362" t="s">
        <v>8471</v>
      </c>
      <c r="E5108" s="363" t="s">
        <v>32089</v>
      </c>
    </row>
    <row r="5109" spans="1:5" x14ac:dyDescent="0.25">
      <c r="A5109" s="246" t="str">
        <f t="shared" si="79"/>
        <v>86900</v>
      </c>
      <c r="B5109" s="362" t="s">
        <v>703</v>
      </c>
      <c r="C5109" s="362" t="s">
        <v>11204</v>
      </c>
      <c r="D5109" s="362" t="s">
        <v>8471</v>
      </c>
      <c r="E5109" s="363" t="s">
        <v>32090</v>
      </c>
    </row>
    <row r="5110" spans="1:5" x14ac:dyDescent="0.25">
      <c r="A5110" s="246" t="str">
        <f t="shared" si="79"/>
        <v>86901</v>
      </c>
      <c r="B5110" s="362" t="s">
        <v>704</v>
      </c>
      <c r="C5110" s="362" t="s">
        <v>11205</v>
      </c>
      <c r="D5110" s="362" t="s">
        <v>8471</v>
      </c>
      <c r="E5110" s="363" t="s">
        <v>32091</v>
      </c>
    </row>
    <row r="5111" spans="1:5" x14ac:dyDescent="0.25">
      <c r="A5111" s="246" t="str">
        <f t="shared" si="79"/>
        <v>86902</v>
      </c>
      <c r="B5111" s="362" t="s">
        <v>705</v>
      </c>
      <c r="C5111" s="362" t="s">
        <v>11206</v>
      </c>
      <c r="D5111" s="362" t="s">
        <v>8471</v>
      </c>
      <c r="E5111" s="363" t="s">
        <v>32092</v>
      </c>
    </row>
    <row r="5112" spans="1:5" x14ac:dyDescent="0.25">
      <c r="A5112" s="246" t="str">
        <f t="shared" si="79"/>
        <v>86903</v>
      </c>
      <c r="B5112" s="362" t="s">
        <v>706</v>
      </c>
      <c r="C5112" s="362" t="s">
        <v>11207</v>
      </c>
      <c r="D5112" s="362" t="s">
        <v>8471</v>
      </c>
      <c r="E5112" s="363" t="s">
        <v>32093</v>
      </c>
    </row>
    <row r="5113" spans="1:5" x14ac:dyDescent="0.25">
      <c r="A5113" s="246" t="str">
        <f t="shared" si="79"/>
        <v>86904</v>
      </c>
      <c r="B5113" s="362" t="s">
        <v>707</v>
      </c>
      <c r="C5113" s="362" t="s">
        <v>11208</v>
      </c>
      <c r="D5113" s="362" t="s">
        <v>8471</v>
      </c>
      <c r="E5113" s="363" t="s">
        <v>21427</v>
      </c>
    </row>
    <row r="5114" spans="1:5" x14ac:dyDescent="0.25">
      <c r="A5114" s="246" t="str">
        <f t="shared" si="79"/>
        <v>86905</v>
      </c>
      <c r="B5114" s="362" t="s">
        <v>708</v>
      </c>
      <c r="C5114" s="362" t="s">
        <v>11209</v>
      </c>
      <c r="D5114" s="362" t="s">
        <v>8471</v>
      </c>
      <c r="E5114" s="363" t="s">
        <v>32094</v>
      </c>
    </row>
    <row r="5115" spans="1:5" x14ac:dyDescent="0.25">
      <c r="A5115" s="246" t="str">
        <f t="shared" si="79"/>
        <v>86906</v>
      </c>
      <c r="B5115" s="362" t="s">
        <v>709</v>
      </c>
      <c r="C5115" s="362" t="s">
        <v>11210</v>
      </c>
      <c r="D5115" s="362" t="s">
        <v>8471</v>
      </c>
      <c r="E5115" s="363" t="s">
        <v>18409</v>
      </c>
    </row>
    <row r="5116" spans="1:5" x14ac:dyDescent="0.25">
      <c r="A5116" s="246" t="str">
        <f t="shared" si="79"/>
        <v>86908</v>
      </c>
      <c r="B5116" s="362" t="s">
        <v>710</v>
      </c>
      <c r="C5116" s="362" t="s">
        <v>11211</v>
      </c>
      <c r="D5116" s="362" t="s">
        <v>8471</v>
      </c>
      <c r="E5116" s="363" t="s">
        <v>32095</v>
      </c>
    </row>
    <row r="5117" spans="1:5" x14ac:dyDescent="0.25">
      <c r="A5117" s="246" t="str">
        <f t="shared" si="79"/>
        <v>86909</v>
      </c>
      <c r="B5117" s="362" t="s">
        <v>711</v>
      </c>
      <c r="C5117" s="362" t="s">
        <v>11212</v>
      </c>
      <c r="D5117" s="362" t="s">
        <v>8471</v>
      </c>
      <c r="E5117" s="363" t="s">
        <v>32096</v>
      </c>
    </row>
    <row r="5118" spans="1:5" x14ac:dyDescent="0.25">
      <c r="A5118" s="246" t="str">
        <f t="shared" si="79"/>
        <v>86910</v>
      </c>
      <c r="B5118" s="362" t="s">
        <v>712</v>
      </c>
      <c r="C5118" s="362" t="s">
        <v>11213</v>
      </c>
      <c r="D5118" s="362" t="s">
        <v>8471</v>
      </c>
      <c r="E5118" s="363" t="s">
        <v>32097</v>
      </c>
    </row>
    <row r="5119" spans="1:5" x14ac:dyDescent="0.25">
      <c r="A5119" s="246" t="str">
        <f t="shared" si="79"/>
        <v>86911</v>
      </c>
      <c r="B5119" s="362" t="s">
        <v>713</v>
      </c>
      <c r="C5119" s="362" t="s">
        <v>11214</v>
      </c>
      <c r="D5119" s="362" t="s">
        <v>8471</v>
      </c>
      <c r="E5119" s="363" t="s">
        <v>21268</v>
      </c>
    </row>
    <row r="5120" spans="1:5" x14ac:dyDescent="0.25">
      <c r="A5120" s="246" t="str">
        <f t="shared" si="79"/>
        <v>86913</v>
      </c>
      <c r="B5120" s="362" t="s">
        <v>714</v>
      </c>
      <c r="C5120" s="362" t="s">
        <v>11216</v>
      </c>
      <c r="D5120" s="362" t="s">
        <v>8471</v>
      </c>
      <c r="E5120" s="363" t="s">
        <v>27389</v>
      </c>
    </row>
    <row r="5121" spans="1:5" x14ac:dyDescent="0.25">
      <c r="A5121" s="246" t="str">
        <f t="shared" si="79"/>
        <v>86914</v>
      </c>
      <c r="B5121" s="362" t="s">
        <v>715</v>
      </c>
      <c r="C5121" s="362" t="s">
        <v>11217</v>
      </c>
      <c r="D5121" s="362" t="s">
        <v>8471</v>
      </c>
      <c r="E5121" s="363" t="s">
        <v>32098</v>
      </c>
    </row>
    <row r="5122" spans="1:5" x14ac:dyDescent="0.25">
      <c r="A5122" s="246" t="str">
        <f t="shared" si="79"/>
        <v>86915</v>
      </c>
      <c r="B5122" s="362" t="s">
        <v>716</v>
      </c>
      <c r="C5122" s="362" t="s">
        <v>11218</v>
      </c>
      <c r="D5122" s="362" t="s">
        <v>8471</v>
      </c>
      <c r="E5122" s="363" t="s">
        <v>32099</v>
      </c>
    </row>
    <row r="5123" spans="1:5" x14ac:dyDescent="0.25">
      <c r="A5123" s="246" t="str">
        <f t="shared" ref="A5123:A5186" si="80">B5123</f>
        <v>86916</v>
      </c>
      <c r="B5123" s="362" t="s">
        <v>717</v>
      </c>
      <c r="C5123" s="362" t="s">
        <v>11219</v>
      </c>
      <c r="D5123" s="362" t="s">
        <v>8471</v>
      </c>
      <c r="E5123" s="363" t="s">
        <v>32100</v>
      </c>
    </row>
    <row r="5124" spans="1:5" x14ac:dyDescent="0.25">
      <c r="A5124" s="246" t="str">
        <f t="shared" si="80"/>
        <v>86919</v>
      </c>
      <c r="B5124" s="362" t="s">
        <v>718</v>
      </c>
      <c r="C5124" s="362" t="s">
        <v>11220</v>
      </c>
      <c r="D5124" s="362" t="s">
        <v>8471</v>
      </c>
      <c r="E5124" s="363" t="s">
        <v>32101</v>
      </c>
    </row>
    <row r="5125" spans="1:5" x14ac:dyDescent="0.25">
      <c r="A5125" s="246" t="str">
        <f t="shared" si="80"/>
        <v>86920</v>
      </c>
      <c r="B5125" s="362" t="s">
        <v>719</v>
      </c>
      <c r="C5125" s="362" t="s">
        <v>11221</v>
      </c>
      <c r="D5125" s="362" t="s">
        <v>8471</v>
      </c>
      <c r="E5125" s="363" t="s">
        <v>32102</v>
      </c>
    </row>
    <row r="5126" spans="1:5" x14ac:dyDescent="0.25">
      <c r="A5126" s="246" t="str">
        <f t="shared" si="80"/>
        <v>86921</v>
      </c>
      <c r="B5126" s="362" t="s">
        <v>720</v>
      </c>
      <c r="C5126" s="362" t="s">
        <v>11222</v>
      </c>
      <c r="D5126" s="362" t="s">
        <v>8471</v>
      </c>
      <c r="E5126" s="363" t="s">
        <v>32103</v>
      </c>
    </row>
    <row r="5127" spans="1:5" x14ac:dyDescent="0.25">
      <c r="A5127" s="246" t="str">
        <f t="shared" si="80"/>
        <v>86922</v>
      </c>
      <c r="B5127" s="362" t="s">
        <v>721</v>
      </c>
      <c r="C5127" s="362" t="s">
        <v>11223</v>
      </c>
      <c r="D5127" s="362" t="s">
        <v>8471</v>
      </c>
      <c r="E5127" s="363" t="s">
        <v>32104</v>
      </c>
    </row>
    <row r="5128" spans="1:5" x14ac:dyDescent="0.25">
      <c r="A5128" s="246" t="str">
        <f t="shared" si="80"/>
        <v>86923</v>
      </c>
      <c r="B5128" s="362" t="s">
        <v>722</v>
      </c>
      <c r="C5128" s="362" t="s">
        <v>11224</v>
      </c>
      <c r="D5128" s="362" t="s">
        <v>8471</v>
      </c>
      <c r="E5128" s="363" t="s">
        <v>21428</v>
      </c>
    </row>
    <row r="5129" spans="1:5" x14ac:dyDescent="0.25">
      <c r="A5129" s="246" t="str">
        <f t="shared" si="80"/>
        <v>86924</v>
      </c>
      <c r="B5129" s="362" t="s">
        <v>723</v>
      </c>
      <c r="C5129" s="362" t="s">
        <v>11225</v>
      </c>
      <c r="D5129" s="362" t="s">
        <v>8471</v>
      </c>
      <c r="E5129" s="363" t="s">
        <v>32105</v>
      </c>
    </row>
    <row r="5130" spans="1:5" x14ac:dyDescent="0.25">
      <c r="A5130" s="246" t="str">
        <f t="shared" si="80"/>
        <v>86925</v>
      </c>
      <c r="B5130" s="362" t="s">
        <v>724</v>
      </c>
      <c r="C5130" s="362" t="s">
        <v>11226</v>
      </c>
      <c r="D5130" s="362" t="s">
        <v>8471</v>
      </c>
      <c r="E5130" s="363" t="s">
        <v>32106</v>
      </c>
    </row>
    <row r="5131" spans="1:5" x14ac:dyDescent="0.25">
      <c r="A5131" s="246" t="str">
        <f t="shared" si="80"/>
        <v>86926</v>
      </c>
      <c r="B5131" s="362" t="s">
        <v>725</v>
      </c>
      <c r="C5131" s="362" t="s">
        <v>11227</v>
      </c>
      <c r="D5131" s="362" t="s">
        <v>8471</v>
      </c>
      <c r="E5131" s="363" t="s">
        <v>32107</v>
      </c>
    </row>
    <row r="5132" spans="1:5" x14ac:dyDescent="0.25">
      <c r="A5132" s="246" t="str">
        <f t="shared" si="80"/>
        <v>86927</v>
      </c>
      <c r="B5132" s="362" t="s">
        <v>726</v>
      </c>
      <c r="C5132" s="362" t="s">
        <v>11228</v>
      </c>
      <c r="D5132" s="362" t="s">
        <v>8471</v>
      </c>
      <c r="E5132" s="363" t="s">
        <v>32108</v>
      </c>
    </row>
    <row r="5133" spans="1:5" x14ac:dyDescent="0.25">
      <c r="A5133" s="246" t="str">
        <f t="shared" si="80"/>
        <v>86928</v>
      </c>
      <c r="B5133" s="362" t="s">
        <v>727</v>
      </c>
      <c r="C5133" s="362" t="s">
        <v>11229</v>
      </c>
      <c r="D5133" s="362" t="s">
        <v>8471</v>
      </c>
      <c r="E5133" s="363" t="s">
        <v>32109</v>
      </c>
    </row>
    <row r="5134" spans="1:5" x14ac:dyDescent="0.25">
      <c r="A5134" s="246" t="str">
        <f t="shared" si="80"/>
        <v>86929</v>
      </c>
      <c r="B5134" s="362" t="s">
        <v>728</v>
      </c>
      <c r="C5134" s="362" t="s">
        <v>11230</v>
      </c>
      <c r="D5134" s="362" t="s">
        <v>8471</v>
      </c>
      <c r="E5134" s="363" t="s">
        <v>32110</v>
      </c>
    </row>
    <row r="5135" spans="1:5" x14ac:dyDescent="0.25">
      <c r="A5135" s="246" t="str">
        <f t="shared" si="80"/>
        <v>86930</v>
      </c>
      <c r="B5135" s="362" t="s">
        <v>729</v>
      </c>
      <c r="C5135" s="362" t="s">
        <v>11231</v>
      </c>
      <c r="D5135" s="362" t="s">
        <v>8471</v>
      </c>
      <c r="E5135" s="363" t="s">
        <v>32111</v>
      </c>
    </row>
    <row r="5136" spans="1:5" x14ac:dyDescent="0.25">
      <c r="A5136" s="246" t="str">
        <f t="shared" si="80"/>
        <v>86931</v>
      </c>
      <c r="B5136" s="362" t="s">
        <v>730</v>
      </c>
      <c r="C5136" s="362" t="s">
        <v>11232</v>
      </c>
      <c r="D5136" s="362" t="s">
        <v>8471</v>
      </c>
      <c r="E5136" s="363" t="s">
        <v>32112</v>
      </c>
    </row>
    <row r="5137" spans="1:5" x14ac:dyDescent="0.25">
      <c r="A5137" s="246" t="str">
        <f t="shared" si="80"/>
        <v>86932</v>
      </c>
      <c r="B5137" s="362" t="s">
        <v>731</v>
      </c>
      <c r="C5137" s="362" t="s">
        <v>11233</v>
      </c>
      <c r="D5137" s="362" t="s">
        <v>8471</v>
      </c>
      <c r="E5137" s="363" t="s">
        <v>32113</v>
      </c>
    </row>
    <row r="5138" spans="1:5" x14ac:dyDescent="0.25">
      <c r="A5138" s="246" t="str">
        <f t="shared" si="80"/>
        <v>86933</v>
      </c>
      <c r="B5138" s="362" t="s">
        <v>732</v>
      </c>
      <c r="C5138" s="362" t="s">
        <v>11234</v>
      </c>
      <c r="D5138" s="362" t="s">
        <v>8471</v>
      </c>
      <c r="E5138" s="363" t="s">
        <v>32114</v>
      </c>
    </row>
    <row r="5139" spans="1:5" x14ac:dyDescent="0.25">
      <c r="A5139" s="246" t="str">
        <f t="shared" si="80"/>
        <v>86934</v>
      </c>
      <c r="B5139" s="362" t="s">
        <v>733</v>
      </c>
      <c r="C5139" s="362" t="s">
        <v>11235</v>
      </c>
      <c r="D5139" s="362" t="s">
        <v>8471</v>
      </c>
      <c r="E5139" s="363" t="s">
        <v>32115</v>
      </c>
    </row>
    <row r="5140" spans="1:5" x14ac:dyDescent="0.25">
      <c r="A5140" s="246" t="str">
        <f t="shared" si="80"/>
        <v>86935</v>
      </c>
      <c r="B5140" s="362" t="s">
        <v>734</v>
      </c>
      <c r="C5140" s="362" t="s">
        <v>11236</v>
      </c>
      <c r="D5140" s="362" t="s">
        <v>8471</v>
      </c>
      <c r="E5140" s="363" t="s">
        <v>32116</v>
      </c>
    </row>
    <row r="5141" spans="1:5" x14ac:dyDescent="0.25">
      <c r="A5141" s="246" t="str">
        <f t="shared" si="80"/>
        <v>86936</v>
      </c>
      <c r="B5141" s="362" t="s">
        <v>735</v>
      </c>
      <c r="C5141" s="362" t="s">
        <v>11237</v>
      </c>
      <c r="D5141" s="362" t="s">
        <v>8471</v>
      </c>
      <c r="E5141" s="363" t="s">
        <v>28429</v>
      </c>
    </row>
    <row r="5142" spans="1:5" x14ac:dyDescent="0.25">
      <c r="A5142" s="246" t="str">
        <f t="shared" si="80"/>
        <v>86937</v>
      </c>
      <c r="B5142" s="362" t="s">
        <v>736</v>
      </c>
      <c r="C5142" s="362" t="s">
        <v>11238</v>
      </c>
      <c r="D5142" s="362" t="s">
        <v>8471</v>
      </c>
      <c r="E5142" s="363" t="s">
        <v>32117</v>
      </c>
    </row>
    <row r="5143" spans="1:5" x14ac:dyDescent="0.25">
      <c r="A5143" s="246" t="str">
        <f t="shared" si="80"/>
        <v>86938</v>
      </c>
      <c r="B5143" s="362" t="s">
        <v>737</v>
      </c>
      <c r="C5143" s="362" t="s">
        <v>11239</v>
      </c>
      <c r="D5143" s="362" t="s">
        <v>8471</v>
      </c>
      <c r="E5143" s="363" t="s">
        <v>32118</v>
      </c>
    </row>
    <row r="5144" spans="1:5" x14ac:dyDescent="0.25">
      <c r="A5144" s="246" t="str">
        <f t="shared" si="80"/>
        <v>86939</v>
      </c>
      <c r="B5144" s="362" t="s">
        <v>738</v>
      </c>
      <c r="C5144" s="362" t="s">
        <v>11240</v>
      </c>
      <c r="D5144" s="362" t="s">
        <v>8471</v>
      </c>
      <c r="E5144" s="363" t="s">
        <v>32119</v>
      </c>
    </row>
    <row r="5145" spans="1:5" x14ac:dyDescent="0.25">
      <c r="A5145" s="246" t="str">
        <f t="shared" si="80"/>
        <v>86940</v>
      </c>
      <c r="B5145" s="362" t="s">
        <v>739</v>
      </c>
      <c r="C5145" s="362" t="s">
        <v>11241</v>
      </c>
      <c r="D5145" s="362" t="s">
        <v>8471</v>
      </c>
      <c r="E5145" s="363" t="s">
        <v>32120</v>
      </c>
    </row>
    <row r="5146" spans="1:5" x14ac:dyDescent="0.25">
      <c r="A5146" s="246" t="str">
        <f t="shared" si="80"/>
        <v>86941</v>
      </c>
      <c r="B5146" s="362" t="s">
        <v>740</v>
      </c>
      <c r="C5146" s="362" t="s">
        <v>11242</v>
      </c>
      <c r="D5146" s="362" t="s">
        <v>8471</v>
      </c>
      <c r="E5146" s="363" t="s">
        <v>32121</v>
      </c>
    </row>
    <row r="5147" spans="1:5" x14ac:dyDescent="0.25">
      <c r="A5147" s="246" t="str">
        <f t="shared" si="80"/>
        <v>86942</v>
      </c>
      <c r="B5147" s="362" t="s">
        <v>741</v>
      </c>
      <c r="C5147" s="362" t="s">
        <v>11243</v>
      </c>
      <c r="D5147" s="362" t="s">
        <v>8471</v>
      </c>
      <c r="E5147" s="363" t="s">
        <v>32122</v>
      </c>
    </row>
    <row r="5148" spans="1:5" x14ac:dyDescent="0.25">
      <c r="A5148" s="246" t="str">
        <f t="shared" si="80"/>
        <v>86943</v>
      </c>
      <c r="B5148" s="362" t="s">
        <v>742</v>
      </c>
      <c r="C5148" s="362" t="s">
        <v>11244</v>
      </c>
      <c r="D5148" s="362" t="s">
        <v>8471</v>
      </c>
      <c r="E5148" s="363" t="s">
        <v>32123</v>
      </c>
    </row>
    <row r="5149" spans="1:5" x14ac:dyDescent="0.25">
      <c r="A5149" s="246" t="str">
        <f t="shared" si="80"/>
        <v>86947</v>
      </c>
      <c r="B5149" s="362" t="s">
        <v>743</v>
      </c>
      <c r="C5149" s="362" t="s">
        <v>11245</v>
      </c>
      <c r="D5149" s="362" t="s">
        <v>8471</v>
      </c>
      <c r="E5149" s="363" t="s">
        <v>32124</v>
      </c>
    </row>
    <row r="5150" spans="1:5" x14ac:dyDescent="0.25">
      <c r="A5150" s="246" t="str">
        <f t="shared" si="80"/>
        <v>93396</v>
      </c>
      <c r="B5150" s="362" t="s">
        <v>3329</v>
      </c>
      <c r="C5150" s="362" t="s">
        <v>11246</v>
      </c>
      <c r="D5150" s="362" t="s">
        <v>8471</v>
      </c>
      <c r="E5150" s="363" t="s">
        <v>32125</v>
      </c>
    </row>
    <row r="5151" spans="1:5" x14ac:dyDescent="0.25">
      <c r="A5151" s="246" t="str">
        <f t="shared" si="80"/>
        <v>93441</v>
      </c>
      <c r="B5151" s="362" t="s">
        <v>3373</v>
      </c>
      <c r="C5151" s="362" t="s">
        <v>11247</v>
      </c>
      <c r="D5151" s="362" t="s">
        <v>8471</v>
      </c>
      <c r="E5151" s="363" t="s">
        <v>32126</v>
      </c>
    </row>
    <row r="5152" spans="1:5" x14ac:dyDescent="0.25">
      <c r="A5152" s="246" t="str">
        <f t="shared" si="80"/>
        <v>93442</v>
      </c>
      <c r="B5152" s="362" t="s">
        <v>3374</v>
      </c>
      <c r="C5152" s="362" t="s">
        <v>11248</v>
      </c>
      <c r="D5152" s="362" t="s">
        <v>8471</v>
      </c>
      <c r="E5152" s="363" t="s">
        <v>32127</v>
      </c>
    </row>
    <row r="5153" spans="1:5" x14ac:dyDescent="0.25">
      <c r="A5153" s="246" t="str">
        <f t="shared" si="80"/>
        <v>95469</v>
      </c>
      <c r="B5153" s="362" t="s">
        <v>3957</v>
      </c>
      <c r="C5153" s="362" t="s">
        <v>11249</v>
      </c>
      <c r="D5153" s="362" t="s">
        <v>8471</v>
      </c>
      <c r="E5153" s="363" t="s">
        <v>32128</v>
      </c>
    </row>
    <row r="5154" spans="1:5" x14ac:dyDescent="0.25">
      <c r="A5154" s="246" t="str">
        <f t="shared" si="80"/>
        <v>95470</v>
      </c>
      <c r="B5154" s="362" t="s">
        <v>3958</v>
      </c>
      <c r="C5154" s="362" t="s">
        <v>11250</v>
      </c>
      <c r="D5154" s="362" t="s">
        <v>8471</v>
      </c>
      <c r="E5154" s="363" t="s">
        <v>32129</v>
      </c>
    </row>
    <row r="5155" spans="1:5" x14ac:dyDescent="0.25">
      <c r="A5155" s="246" t="str">
        <f t="shared" si="80"/>
        <v>95471</v>
      </c>
      <c r="B5155" s="362" t="s">
        <v>3959</v>
      </c>
      <c r="C5155" s="362" t="s">
        <v>11251</v>
      </c>
      <c r="D5155" s="362" t="s">
        <v>8471</v>
      </c>
      <c r="E5155" s="363" t="s">
        <v>32130</v>
      </c>
    </row>
    <row r="5156" spans="1:5" x14ac:dyDescent="0.25">
      <c r="A5156" s="246" t="str">
        <f t="shared" si="80"/>
        <v>95472</v>
      </c>
      <c r="B5156" s="362" t="s">
        <v>3960</v>
      </c>
      <c r="C5156" s="362" t="s">
        <v>11252</v>
      </c>
      <c r="D5156" s="362" t="s">
        <v>8471</v>
      </c>
      <c r="E5156" s="363" t="s">
        <v>32131</v>
      </c>
    </row>
    <row r="5157" spans="1:5" x14ac:dyDescent="0.25">
      <c r="A5157" s="246" t="str">
        <f t="shared" si="80"/>
        <v>95542</v>
      </c>
      <c r="B5157" s="362" t="s">
        <v>3962</v>
      </c>
      <c r="C5157" s="362" t="s">
        <v>11253</v>
      </c>
      <c r="D5157" s="362" t="s">
        <v>8471</v>
      </c>
      <c r="E5157" s="363" t="s">
        <v>32132</v>
      </c>
    </row>
    <row r="5158" spans="1:5" x14ac:dyDescent="0.25">
      <c r="A5158" s="246" t="str">
        <f t="shared" si="80"/>
        <v>95543</v>
      </c>
      <c r="B5158" s="362" t="s">
        <v>3963</v>
      </c>
      <c r="C5158" s="362" t="s">
        <v>11255</v>
      </c>
      <c r="D5158" s="362" t="s">
        <v>8471</v>
      </c>
      <c r="E5158" s="363" t="s">
        <v>16594</v>
      </c>
    </row>
    <row r="5159" spans="1:5" x14ac:dyDescent="0.25">
      <c r="A5159" s="246" t="str">
        <f t="shared" si="80"/>
        <v>95544</v>
      </c>
      <c r="B5159" s="362" t="s">
        <v>3964</v>
      </c>
      <c r="C5159" s="362" t="s">
        <v>11256</v>
      </c>
      <c r="D5159" s="362" t="s">
        <v>8471</v>
      </c>
      <c r="E5159" s="363" t="s">
        <v>32133</v>
      </c>
    </row>
    <row r="5160" spans="1:5" x14ac:dyDescent="0.25">
      <c r="A5160" s="246" t="str">
        <f t="shared" si="80"/>
        <v>95545</v>
      </c>
      <c r="B5160" s="362" t="s">
        <v>3965</v>
      </c>
      <c r="C5160" s="362" t="s">
        <v>11257</v>
      </c>
      <c r="D5160" s="362" t="s">
        <v>8471</v>
      </c>
      <c r="E5160" s="363" t="s">
        <v>19962</v>
      </c>
    </row>
    <row r="5161" spans="1:5" x14ac:dyDescent="0.25">
      <c r="A5161" s="246" t="str">
        <f t="shared" si="80"/>
        <v>95546</v>
      </c>
      <c r="B5161" s="362" t="s">
        <v>3966</v>
      </c>
      <c r="C5161" s="362" t="s">
        <v>11258</v>
      </c>
      <c r="D5161" s="362" t="s">
        <v>8471</v>
      </c>
      <c r="E5161" s="363" t="s">
        <v>31338</v>
      </c>
    </row>
    <row r="5162" spans="1:5" x14ac:dyDescent="0.25">
      <c r="A5162" s="246" t="str">
        <f t="shared" si="80"/>
        <v>95547</v>
      </c>
      <c r="B5162" s="362" t="s">
        <v>3967</v>
      </c>
      <c r="C5162" s="362" t="s">
        <v>11259</v>
      </c>
      <c r="D5162" s="362" t="s">
        <v>8471</v>
      </c>
      <c r="E5162" s="363" t="s">
        <v>32134</v>
      </c>
    </row>
    <row r="5163" spans="1:5" x14ac:dyDescent="0.25">
      <c r="A5163" s="246" t="str">
        <f t="shared" si="80"/>
        <v>100848</v>
      </c>
      <c r="B5163" s="362" t="s">
        <v>5839</v>
      </c>
      <c r="C5163" s="362" t="s">
        <v>11260</v>
      </c>
      <c r="D5163" s="362" t="s">
        <v>8471</v>
      </c>
      <c r="E5163" s="363" t="s">
        <v>32135</v>
      </c>
    </row>
    <row r="5164" spans="1:5" x14ac:dyDescent="0.25">
      <c r="A5164" s="246" t="str">
        <f t="shared" si="80"/>
        <v>100849</v>
      </c>
      <c r="B5164" s="362" t="s">
        <v>5840</v>
      </c>
      <c r="C5164" s="362" t="s">
        <v>11261</v>
      </c>
      <c r="D5164" s="362" t="s">
        <v>8471</v>
      </c>
      <c r="E5164" s="363" t="s">
        <v>32136</v>
      </c>
    </row>
    <row r="5165" spans="1:5" x14ac:dyDescent="0.25">
      <c r="A5165" s="246" t="str">
        <f t="shared" si="80"/>
        <v>100851</v>
      </c>
      <c r="B5165" s="362" t="s">
        <v>5841</v>
      </c>
      <c r="C5165" s="362" t="s">
        <v>11262</v>
      </c>
      <c r="D5165" s="362" t="s">
        <v>8471</v>
      </c>
      <c r="E5165" s="363" t="s">
        <v>32137</v>
      </c>
    </row>
    <row r="5166" spans="1:5" x14ac:dyDescent="0.25">
      <c r="A5166" s="246" t="str">
        <f t="shared" si="80"/>
        <v>100852</v>
      </c>
      <c r="B5166" s="362" t="s">
        <v>5842</v>
      </c>
      <c r="C5166" s="362" t="s">
        <v>11263</v>
      </c>
      <c r="D5166" s="362" t="s">
        <v>8471</v>
      </c>
      <c r="E5166" s="363" t="s">
        <v>32138</v>
      </c>
    </row>
    <row r="5167" spans="1:5" x14ac:dyDescent="0.25">
      <c r="A5167" s="246" t="str">
        <f t="shared" si="80"/>
        <v>100853</v>
      </c>
      <c r="B5167" s="362" t="s">
        <v>14470</v>
      </c>
      <c r="C5167" s="362" t="s">
        <v>14471</v>
      </c>
      <c r="D5167" s="362" t="s">
        <v>8471</v>
      </c>
      <c r="E5167" s="363" t="s">
        <v>32139</v>
      </c>
    </row>
    <row r="5168" spans="1:5" x14ac:dyDescent="0.25">
      <c r="A5168" s="246" t="str">
        <f t="shared" si="80"/>
        <v>100854</v>
      </c>
      <c r="B5168" s="362" t="s">
        <v>5843</v>
      </c>
      <c r="C5168" s="362" t="s">
        <v>11264</v>
      </c>
      <c r="D5168" s="362" t="s">
        <v>8471</v>
      </c>
      <c r="E5168" s="363" t="s">
        <v>32140</v>
      </c>
    </row>
    <row r="5169" spans="1:5" x14ac:dyDescent="0.25">
      <c r="A5169" s="246" t="str">
        <f t="shared" si="80"/>
        <v>100856</v>
      </c>
      <c r="B5169" s="362" t="s">
        <v>5844</v>
      </c>
      <c r="C5169" s="362" t="s">
        <v>11265</v>
      </c>
      <c r="D5169" s="362" t="s">
        <v>8471</v>
      </c>
      <c r="E5169" s="363" t="s">
        <v>32141</v>
      </c>
    </row>
    <row r="5170" spans="1:5" x14ac:dyDescent="0.25">
      <c r="A5170" s="246" t="str">
        <f t="shared" si="80"/>
        <v>100857</v>
      </c>
      <c r="B5170" s="362" t="s">
        <v>5845</v>
      </c>
      <c r="C5170" s="362" t="s">
        <v>11266</v>
      </c>
      <c r="D5170" s="362" t="s">
        <v>8471</v>
      </c>
      <c r="E5170" s="363" t="s">
        <v>20109</v>
      </c>
    </row>
    <row r="5171" spans="1:5" x14ac:dyDescent="0.25">
      <c r="A5171" s="246" t="str">
        <f t="shared" si="80"/>
        <v>100858</v>
      </c>
      <c r="B5171" s="362" t="s">
        <v>5846</v>
      </c>
      <c r="C5171" s="362" t="s">
        <v>11267</v>
      </c>
      <c r="D5171" s="362" t="s">
        <v>8471</v>
      </c>
      <c r="E5171" s="363" t="s">
        <v>32142</v>
      </c>
    </row>
    <row r="5172" spans="1:5" x14ac:dyDescent="0.25">
      <c r="A5172" s="246" t="str">
        <f t="shared" si="80"/>
        <v>100859</v>
      </c>
      <c r="B5172" s="362" t="s">
        <v>13962</v>
      </c>
      <c r="C5172" s="362" t="s">
        <v>13963</v>
      </c>
      <c r="D5172" s="362" t="s">
        <v>8471</v>
      </c>
      <c r="E5172" s="363" t="s">
        <v>32143</v>
      </c>
    </row>
    <row r="5173" spans="1:5" x14ac:dyDescent="0.25">
      <c r="A5173" s="246" t="str">
        <f t="shared" si="80"/>
        <v>100860</v>
      </c>
      <c r="B5173" s="362" t="s">
        <v>5847</v>
      </c>
      <c r="C5173" s="362" t="s">
        <v>11268</v>
      </c>
      <c r="D5173" s="362" t="s">
        <v>8471</v>
      </c>
      <c r="E5173" s="363" t="s">
        <v>32144</v>
      </c>
    </row>
    <row r="5174" spans="1:5" x14ac:dyDescent="0.25">
      <c r="A5174" s="246" t="str">
        <f t="shared" si="80"/>
        <v>100861</v>
      </c>
      <c r="B5174" s="362" t="s">
        <v>5848</v>
      </c>
      <c r="C5174" s="362" t="s">
        <v>11269</v>
      </c>
      <c r="D5174" s="362" t="s">
        <v>8471</v>
      </c>
      <c r="E5174" s="363" t="s">
        <v>14465</v>
      </c>
    </row>
    <row r="5175" spans="1:5" x14ac:dyDescent="0.25">
      <c r="A5175" s="246" t="str">
        <f t="shared" si="80"/>
        <v>100862</v>
      </c>
      <c r="B5175" s="362" t="s">
        <v>5849</v>
      </c>
      <c r="C5175" s="362" t="s">
        <v>11270</v>
      </c>
      <c r="D5175" s="362" t="s">
        <v>8471</v>
      </c>
      <c r="E5175" s="363" t="s">
        <v>32145</v>
      </c>
    </row>
    <row r="5176" spans="1:5" x14ac:dyDescent="0.25">
      <c r="A5176" s="246" t="str">
        <f t="shared" si="80"/>
        <v>100863</v>
      </c>
      <c r="B5176" s="362" t="s">
        <v>5850</v>
      </c>
      <c r="C5176" s="362" t="s">
        <v>11271</v>
      </c>
      <c r="D5176" s="362" t="s">
        <v>8471</v>
      </c>
      <c r="E5176" s="363" t="s">
        <v>32146</v>
      </c>
    </row>
    <row r="5177" spans="1:5" x14ac:dyDescent="0.25">
      <c r="A5177" s="246" t="str">
        <f t="shared" si="80"/>
        <v>100864</v>
      </c>
      <c r="B5177" s="362" t="s">
        <v>5851</v>
      </c>
      <c r="C5177" s="362" t="s">
        <v>11272</v>
      </c>
      <c r="D5177" s="362" t="s">
        <v>8471</v>
      </c>
      <c r="E5177" s="363" t="s">
        <v>32147</v>
      </c>
    </row>
    <row r="5178" spans="1:5" x14ac:dyDescent="0.25">
      <c r="A5178" s="246" t="str">
        <f t="shared" si="80"/>
        <v>100865</v>
      </c>
      <c r="B5178" s="362" t="s">
        <v>5852</v>
      </c>
      <c r="C5178" s="362" t="s">
        <v>11273</v>
      </c>
      <c r="D5178" s="362" t="s">
        <v>8471</v>
      </c>
      <c r="E5178" s="363" t="s">
        <v>32148</v>
      </c>
    </row>
    <row r="5179" spans="1:5" x14ac:dyDescent="0.25">
      <c r="A5179" s="246" t="str">
        <f t="shared" si="80"/>
        <v>100866</v>
      </c>
      <c r="B5179" s="362" t="s">
        <v>5853</v>
      </c>
      <c r="C5179" s="362" t="s">
        <v>11274</v>
      </c>
      <c r="D5179" s="362" t="s">
        <v>8471</v>
      </c>
      <c r="E5179" s="363" t="s">
        <v>32149</v>
      </c>
    </row>
    <row r="5180" spans="1:5" x14ac:dyDescent="0.25">
      <c r="A5180" s="246" t="str">
        <f t="shared" si="80"/>
        <v>100867</v>
      </c>
      <c r="B5180" s="362" t="s">
        <v>5854</v>
      </c>
      <c r="C5180" s="362" t="s">
        <v>11275</v>
      </c>
      <c r="D5180" s="362" t="s">
        <v>8471</v>
      </c>
      <c r="E5180" s="363" t="s">
        <v>32150</v>
      </c>
    </row>
    <row r="5181" spans="1:5" x14ac:dyDescent="0.25">
      <c r="A5181" s="246" t="str">
        <f t="shared" si="80"/>
        <v>100868</v>
      </c>
      <c r="B5181" s="362" t="s">
        <v>5855</v>
      </c>
      <c r="C5181" s="362" t="s">
        <v>11276</v>
      </c>
      <c r="D5181" s="362" t="s">
        <v>8471</v>
      </c>
      <c r="E5181" s="363" t="s">
        <v>32151</v>
      </c>
    </row>
    <row r="5182" spans="1:5" x14ac:dyDescent="0.25">
      <c r="A5182" s="246" t="str">
        <f t="shared" si="80"/>
        <v>100869</v>
      </c>
      <c r="B5182" s="362" t="s">
        <v>5856</v>
      </c>
      <c r="C5182" s="362" t="s">
        <v>11277</v>
      </c>
      <c r="D5182" s="362" t="s">
        <v>8471</v>
      </c>
      <c r="E5182" s="363" t="s">
        <v>32152</v>
      </c>
    </row>
    <row r="5183" spans="1:5" x14ac:dyDescent="0.25">
      <c r="A5183" s="246" t="str">
        <f t="shared" si="80"/>
        <v>100870</v>
      </c>
      <c r="B5183" s="362" t="s">
        <v>5857</v>
      </c>
      <c r="C5183" s="362" t="s">
        <v>11278</v>
      </c>
      <c r="D5183" s="362" t="s">
        <v>8471</v>
      </c>
      <c r="E5183" s="363" t="s">
        <v>32153</v>
      </c>
    </row>
    <row r="5184" spans="1:5" x14ac:dyDescent="0.25">
      <c r="A5184" s="246" t="str">
        <f t="shared" si="80"/>
        <v>100871</v>
      </c>
      <c r="B5184" s="362" t="s">
        <v>5858</v>
      </c>
      <c r="C5184" s="362" t="s">
        <v>11279</v>
      </c>
      <c r="D5184" s="362" t="s">
        <v>8471</v>
      </c>
      <c r="E5184" s="363" t="s">
        <v>32154</v>
      </c>
    </row>
    <row r="5185" spans="1:5" x14ac:dyDescent="0.25">
      <c r="A5185" s="246" t="str">
        <f t="shared" si="80"/>
        <v>100872</v>
      </c>
      <c r="B5185" s="362" t="s">
        <v>5859</v>
      </c>
      <c r="C5185" s="362" t="s">
        <v>11280</v>
      </c>
      <c r="D5185" s="362" t="s">
        <v>8471</v>
      </c>
      <c r="E5185" s="363" t="s">
        <v>32155</v>
      </c>
    </row>
    <row r="5186" spans="1:5" x14ac:dyDescent="0.25">
      <c r="A5186" s="246" t="str">
        <f t="shared" si="80"/>
        <v>100873</v>
      </c>
      <c r="B5186" s="362" t="s">
        <v>5860</v>
      </c>
      <c r="C5186" s="362" t="s">
        <v>11281</v>
      </c>
      <c r="D5186" s="362" t="s">
        <v>8471</v>
      </c>
      <c r="E5186" s="363" t="s">
        <v>32156</v>
      </c>
    </row>
    <row r="5187" spans="1:5" x14ac:dyDescent="0.25">
      <c r="A5187" s="246" t="str">
        <f t="shared" ref="A5187:A5250" si="81">B5187</f>
        <v>100874</v>
      </c>
      <c r="B5187" s="362" t="s">
        <v>5861</v>
      </c>
      <c r="C5187" s="362" t="s">
        <v>11282</v>
      </c>
      <c r="D5187" s="362" t="s">
        <v>8471</v>
      </c>
      <c r="E5187" s="363" t="s">
        <v>32149</v>
      </c>
    </row>
    <row r="5188" spans="1:5" x14ac:dyDescent="0.25">
      <c r="A5188" s="246" t="str">
        <f t="shared" si="81"/>
        <v>100875</v>
      </c>
      <c r="B5188" s="362" t="s">
        <v>5862</v>
      </c>
      <c r="C5188" s="362" t="s">
        <v>11283</v>
      </c>
      <c r="D5188" s="362" t="s">
        <v>8471</v>
      </c>
      <c r="E5188" s="363" t="s">
        <v>32157</v>
      </c>
    </row>
    <row r="5189" spans="1:5" x14ac:dyDescent="0.25">
      <c r="A5189" s="246" t="str">
        <f t="shared" si="81"/>
        <v>100878</v>
      </c>
      <c r="B5189" s="362" t="s">
        <v>13964</v>
      </c>
      <c r="C5189" s="362" t="s">
        <v>13965</v>
      </c>
      <c r="D5189" s="362" t="s">
        <v>8471</v>
      </c>
      <c r="E5189" s="363" t="s">
        <v>32158</v>
      </c>
    </row>
    <row r="5190" spans="1:5" x14ac:dyDescent="0.25">
      <c r="A5190" s="246" t="str">
        <f t="shared" si="81"/>
        <v>98052</v>
      </c>
      <c r="B5190" s="362" t="s">
        <v>4910</v>
      </c>
      <c r="C5190" s="362" t="s">
        <v>18220</v>
      </c>
      <c r="D5190" s="362" t="s">
        <v>8471</v>
      </c>
      <c r="E5190" s="363" t="s">
        <v>32159</v>
      </c>
    </row>
    <row r="5191" spans="1:5" x14ac:dyDescent="0.25">
      <c r="A5191" s="246" t="str">
        <f t="shared" si="81"/>
        <v>98053</v>
      </c>
      <c r="B5191" s="362" t="s">
        <v>4911</v>
      </c>
      <c r="C5191" s="362" t="s">
        <v>18221</v>
      </c>
      <c r="D5191" s="362" t="s">
        <v>8471</v>
      </c>
      <c r="E5191" s="363" t="s">
        <v>32160</v>
      </c>
    </row>
    <row r="5192" spans="1:5" x14ac:dyDescent="0.25">
      <c r="A5192" s="246" t="str">
        <f t="shared" si="81"/>
        <v>98054</v>
      </c>
      <c r="B5192" s="362" t="s">
        <v>4912</v>
      </c>
      <c r="C5192" s="362" t="s">
        <v>18222</v>
      </c>
      <c r="D5192" s="362" t="s">
        <v>8471</v>
      </c>
      <c r="E5192" s="363" t="s">
        <v>32161</v>
      </c>
    </row>
    <row r="5193" spans="1:5" x14ac:dyDescent="0.25">
      <c r="A5193" s="246" t="str">
        <f t="shared" si="81"/>
        <v>98055</v>
      </c>
      <c r="B5193" s="362" t="s">
        <v>4913</v>
      </c>
      <c r="C5193" s="362" t="s">
        <v>18223</v>
      </c>
      <c r="D5193" s="362" t="s">
        <v>8471</v>
      </c>
      <c r="E5193" s="363" t="s">
        <v>32162</v>
      </c>
    </row>
    <row r="5194" spans="1:5" x14ac:dyDescent="0.25">
      <c r="A5194" s="246" t="str">
        <f t="shared" si="81"/>
        <v>98056</v>
      </c>
      <c r="B5194" s="362" t="s">
        <v>4914</v>
      </c>
      <c r="C5194" s="362" t="s">
        <v>18224</v>
      </c>
      <c r="D5194" s="362" t="s">
        <v>8471</v>
      </c>
      <c r="E5194" s="363" t="s">
        <v>32163</v>
      </c>
    </row>
    <row r="5195" spans="1:5" x14ac:dyDescent="0.25">
      <c r="A5195" s="246" t="str">
        <f t="shared" si="81"/>
        <v>98057</v>
      </c>
      <c r="B5195" s="362" t="s">
        <v>4915</v>
      </c>
      <c r="C5195" s="362" t="s">
        <v>18225</v>
      </c>
      <c r="D5195" s="362" t="s">
        <v>8471</v>
      </c>
      <c r="E5195" s="363" t="s">
        <v>32164</v>
      </c>
    </row>
    <row r="5196" spans="1:5" x14ac:dyDescent="0.25">
      <c r="A5196" s="246" t="str">
        <f t="shared" si="81"/>
        <v>98058</v>
      </c>
      <c r="B5196" s="362" t="s">
        <v>7522</v>
      </c>
      <c r="C5196" s="362" t="s">
        <v>18226</v>
      </c>
      <c r="D5196" s="362" t="s">
        <v>8471</v>
      </c>
      <c r="E5196" s="363" t="s">
        <v>32165</v>
      </c>
    </row>
    <row r="5197" spans="1:5" x14ac:dyDescent="0.25">
      <c r="A5197" s="246" t="str">
        <f t="shared" si="81"/>
        <v>98059</v>
      </c>
      <c r="B5197" s="362" t="s">
        <v>6918</v>
      </c>
      <c r="C5197" s="362" t="s">
        <v>18227</v>
      </c>
      <c r="D5197" s="362" t="s">
        <v>8471</v>
      </c>
      <c r="E5197" s="363" t="s">
        <v>32166</v>
      </c>
    </row>
    <row r="5198" spans="1:5" x14ac:dyDescent="0.25">
      <c r="A5198" s="246" t="str">
        <f t="shared" si="81"/>
        <v>98060</v>
      </c>
      <c r="B5198" s="362" t="s">
        <v>6919</v>
      </c>
      <c r="C5198" s="362" t="s">
        <v>18228</v>
      </c>
      <c r="D5198" s="362" t="s">
        <v>8471</v>
      </c>
      <c r="E5198" s="363" t="s">
        <v>32167</v>
      </c>
    </row>
    <row r="5199" spans="1:5" x14ac:dyDescent="0.25">
      <c r="A5199" s="246" t="str">
        <f t="shared" si="81"/>
        <v>98061</v>
      </c>
      <c r="B5199" s="362" t="s">
        <v>6920</v>
      </c>
      <c r="C5199" s="362" t="s">
        <v>18229</v>
      </c>
      <c r="D5199" s="362" t="s">
        <v>8471</v>
      </c>
      <c r="E5199" s="363" t="s">
        <v>32168</v>
      </c>
    </row>
    <row r="5200" spans="1:5" x14ac:dyDescent="0.25">
      <c r="A5200" s="246" t="str">
        <f t="shared" si="81"/>
        <v>98062</v>
      </c>
      <c r="B5200" s="362" t="s">
        <v>7523</v>
      </c>
      <c r="C5200" s="362" t="s">
        <v>18230</v>
      </c>
      <c r="D5200" s="362" t="s">
        <v>8471</v>
      </c>
      <c r="E5200" s="363" t="s">
        <v>32169</v>
      </c>
    </row>
    <row r="5201" spans="1:5" x14ac:dyDescent="0.25">
      <c r="A5201" s="246" t="str">
        <f t="shared" si="81"/>
        <v>98063</v>
      </c>
      <c r="B5201" s="362" t="s">
        <v>7524</v>
      </c>
      <c r="C5201" s="362" t="s">
        <v>18231</v>
      </c>
      <c r="D5201" s="362" t="s">
        <v>8471</v>
      </c>
      <c r="E5201" s="363" t="s">
        <v>32170</v>
      </c>
    </row>
    <row r="5202" spans="1:5" x14ac:dyDescent="0.25">
      <c r="A5202" s="246" t="str">
        <f t="shared" si="81"/>
        <v>98064</v>
      </c>
      <c r="B5202" s="362" t="s">
        <v>7525</v>
      </c>
      <c r="C5202" s="362" t="s">
        <v>18232</v>
      </c>
      <c r="D5202" s="362" t="s">
        <v>8471</v>
      </c>
      <c r="E5202" s="363" t="s">
        <v>32171</v>
      </c>
    </row>
    <row r="5203" spans="1:5" x14ac:dyDescent="0.25">
      <c r="A5203" s="246" t="str">
        <f t="shared" si="81"/>
        <v>98065</v>
      </c>
      <c r="B5203" s="362" t="s">
        <v>7526</v>
      </c>
      <c r="C5203" s="362" t="s">
        <v>18233</v>
      </c>
      <c r="D5203" s="362" t="s">
        <v>8471</v>
      </c>
      <c r="E5203" s="363" t="s">
        <v>32172</v>
      </c>
    </row>
    <row r="5204" spans="1:5" x14ac:dyDescent="0.25">
      <c r="A5204" s="246" t="str">
        <f t="shared" si="81"/>
        <v>98066</v>
      </c>
      <c r="B5204" s="362" t="s">
        <v>4916</v>
      </c>
      <c r="C5204" s="362" t="s">
        <v>18234</v>
      </c>
      <c r="D5204" s="362" t="s">
        <v>8471</v>
      </c>
      <c r="E5204" s="363" t="s">
        <v>32173</v>
      </c>
    </row>
    <row r="5205" spans="1:5" x14ac:dyDescent="0.25">
      <c r="A5205" s="246" t="str">
        <f t="shared" si="81"/>
        <v>98067</v>
      </c>
      <c r="B5205" s="362" t="s">
        <v>4917</v>
      </c>
      <c r="C5205" s="362" t="s">
        <v>18235</v>
      </c>
      <c r="D5205" s="362" t="s">
        <v>8471</v>
      </c>
      <c r="E5205" s="363" t="s">
        <v>32174</v>
      </c>
    </row>
    <row r="5206" spans="1:5" x14ac:dyDescent="0.25">
      <c r="A5206" s="246" t="str">
        <f t="shared" si="81"/>
        <v>98068</v>
      </c>
      <c r="B5206" s="362" t="s">
        <v>4918</v>
      </c>
      <c r="C5206" s="362" t="s">
        <v>18236</v>
      </c>
      <c r="D5206" s="362" t="s">
        <v>8471</v>
      </c>
      <c r="E5206" s="363" t="s">
        <v>32175</v>
      </c>
    </row>
    <row r="5207" spans="1:5" x14ac:dyDescent="0.25">
      <c r="A5207" s="246" t="str">
        <f t="shared" si="81"/>
        <v>98069</v>
      </c>
      <c r="B5207" s="362" t="s">
        <v>4919</v>
      </c>
      <c r="C5207" s="362" t="s">
        <v>18237</v>
      </c>
      <c r="D5207" s="362" t="s">
        <v>8471</v>
      </c>
      <c r="E5207" s="363" t="s">
        <v>32176</v>
      </c>
    </row>
    <row r="5208" spans="1:5" x14ac:dyDescent="0.25">
      <c r="A5208" s="246" t="str">
        <f t="shared" si="81"/>
        <v>98070</v>
      </c>
      <c r="B5208" s="362" t="s">
        <v>4920</v>
      </c>
      <c r="C5208" s="362" t="s">
        <v>18238</v>
      </c>
      <c r="D5208" s="362" t="s">
        <v>8471</v>
      </c>
      <c r="E5208" s="363" t="s">
        <v>32177</v>
      </c>
    </row>
    <row r="5209" spans="1:5" x14ac:dyDescent="0.25">
      <c r="A5209" s="246" t="str">
        <f t="shared" si="81"/>
        <v>98071</v>
      </c>
      <c r="B5209" s="362" t="s">
        <v>4921</v>
      </c>
      <c r="C5209" s="362" t="s">
        <v>18239</v>
      </c>
      <c r="D5209" s="362" t="s">
        <v>8471</v>
      </c>
      <c r="E5209" s="363" t="s">
        <v>32178</v>
      </c>
    </row>
    <row r="5210" spans="1:5" x14ac:dyDescent="0.25">
      <c r="A5210" s="246" t="str">
        <f t="shared" si="81"/>
        <v>98072</v>
      </c>
      <c r="B5210" s="362" t="s">
        <v>4922</v>
      </c>
      <c r="C5210" s="362" t="s">
        <v>18240</v>
      </c>
      <c r="D5210" s="362" t="s">
        <v>8471</v>
      </c>
      <c r="E5210" s="363" t="s">
        <v>32179</v>
      </c>
    </row>
    <row r="5211" spans="1:5" x14ac:dyDescent="0.25">
      <c r="A5211" s="246" t="str">
        <f t="shared" si="81"/>
        <v>98073</v>
      </c>
      <c r="B5211" s="362" t="s">
        <v>4923</v>
      </c>
      <c r="C5211" s="362" t="s">
        <v>18241</v>
      </c>
      <c r="D5211" s="362" t="s">
        <v>8471</v>
      </c>
      <c r="E5211" s="363" t="s">
        <v>32180</v>
      </c>
    </row>
    <row r="5212" spans="1:5" x14ac:dyDescent="0.25">
      <c r="A5212" s="246" t="str">
        <f t="shared" si="81"/>
        <v>98074</v>
      </c>
      <c r="B5212" s="362" t="s">
        <v>4924</v>
      </c>
      <c r="C5212" s="362" t="s">
        <v>18242</v>
      </c>
      <c r="D5212" s="362" t="s">
        <v>8471</v>
      </c>
      <c r="E5212" s="363" t="s">
        <v>32181</v>
      </c>
    </row>
    <row r="5213" spans="1:5" x14ac:dyDescent="0.25">
      <c r="A5213" s="246" t="str">
        <f t="shared" si="81"/>
        <v>98075</v>
      </c>
      <c r="B5213" s="362" t="s">
        <v>4925</v>
      </c>
      <c r="C5213" s="362" t="s">
        <v>18243</v>
      </c>
      <c r="D5213" s="362" t="s">
        <v>8471</v>
      </c>
      <c r="E5213" s="363" t="s">
        <v>32182</v>
      </c>
    </row>
    <row r="5214" spans="1:5" x14ac:dyDescent="0.25">
      <c r="A5214" s="246" t="str">
        <f t="shared" si="81"/>
        <v>98076</v>
      </c>
      <c r="B5214" s="362" t="s">
        <v>4926</v>
      </c>
      <c r="C5214" s="362" t="s">
        <v>18244</v>
      </c>
      <c r="D5214" s="362" t="s">
        <v>8471</v>
      </c>
      <c r="E5214" s="363" t="s">
        <v>32183</v>
      </c>
    </row>
    <row r="5215" spans="1:5" x14ac:dyDescent="0.25">
      <c r="A5215" s="246" t="str">
        <f t="shared" si="81"/>
        <v>98077</v>
      </c>
      <c r="B5215" s="362" t="s">
        <v>4927</v>
      </c>
      <c r="C5215" s="362" t="s">
        <v>18245</v>
      </c>
      <c r="D5215" s="362" t="s">
        <v>8471</v>
      </c>
      <c r="E5215" s="363" t="s">
        <v>32184</v>
      </c>
    </row>
    <row r="5216" spans="1:5" x14ac:dyDescent="0.25">
      <c r="A5216" s="246" t="str">
        <f t="shared" si="81"/>
        <v>98078</v>
      </c>
      <c r="B5216" s="362" t="s">
        <v>4928</v>
      </c>
      <c r="C5216" s="362" t="s">
        <v>18246</v>
      </c>
      <c r="D5216" s="362" t="s">
        <v>8471</v>
      </c>
      <c r="E5216" s="363" t="s">
        <v>32185</v>
      </c>
    </row>
    <row r="5217" spans="1:5" x14ac:dyDescent="0.25">
      <c r="A5217" s="246" t="str">
        <f t="shared" si="81"/>
        <v>98079</v>
      </c>
      <c r="B5217" s="362" t="s">
        <v>4929</v>
      </c>
      <c r="C5217" s="362" t="s">
        <v>18247</v>
      </c>
      <c r="D5217" s="362" t="s">
        <v>8471</v>
      </c>
      <c r="E5217" s="363" t="s">
        <v>32186</v>
      </c>
    </row>
    <row r="5218" spans="1:5" x14ac:dyDescent="0.25">
      <c r="A5218" s="246" t="str">
        <f t="shared" si="81"/>
        <v>98080</v>
      </c>
      <c r="B5218" s="362" t="s">
        <v>4930</v>
      </c>
      <c r="C5218" s="362" t="s">
        <v>18248</v>
      </c>
      <c r="D5218" s="362" t="s">
        <v>8471</v>
      </c>
      <c r="E5218" s="363" t="s">
        <v>32187</v>
      </c>
    </row>
    <row r="5219" spans="1:5" x14ac:dyDescent="0.25">
      <c r="A5219" s="246" t="str">
        <f t="shared" si="81"/>
        <v>98081</v>
      </c>
      <c r="B5219" s="362" t="s">
        <v>4931</v>
      </c>
      <c r="C5219" s="362" t="s">
        <v>18249</v>
      </c>
      <c r="D5219" s="362" t="s">
        <v>8471</v>
      </c>
      <c r="E5219" s="363" t="s">
        <v>32188</v>
      </c>
    </row>
    <row r="5220" spans="1:5" x14ac:dyDescent="0.25">
      <c r="A5220" s="246" t="str">
        <f t="shared" si="81"/>
        <v>98082</v>
      </c>
      <c r="B5220" s="362" t="s">
        <v>4932</v>
      </c>
      <c r="C5220" s="362" t="s">
        <v>18250</v>
      </c>
      <c r="D5220" s="362" t="s">
        <v>8471</v>
      </c>
      <c r="E5220" s="363" t="s">
        <v>32189</v>
      </c>
    </row>
    <row r="5221" spans="1:5" x14ac:dyDescent="0.25">
      <c r="A5221" s="246" t="str">
        <f t="shared" si="81"/>
        <v>98083</v>
      </c>
      <c r="B5221" s="362" t="s">
        <v>4933</v>
      </c>
      <c r="C5221" s="362" t="s">
        <v>18251</v>
      </c>
      <c r="D5221" s="362" t="s">
        <v>8471</v>
      </c>
      <c r="E5221" s="363" t="s">
        <v>32190</v>
      </c>
    </row>
    <row r="5222" spans="1:5" x14ac:dyDescent="0.25">
      <c r="A5222" s="246" t="str">
        <f t="shared" si="81"/>
        <v>98084</v>
      </c>
      <c r="B5222" s="362" t="s">
        <v>4934</v>
      </c>
      <c r="C5222" s="362" t="s">
        <v>18252</v>
      </c>
      <c r="D5222" s="362" t="s">
        <v>8471</v>
      </c>
      <c r="E5222" s="363" t="s">
        <v>32191</v>
      </c>
    </row>
    <row r="5223" spans="1:5" x14ac:dyDescent="0.25">
      <c r="A5223" s="246" t="str">
        <f t="shared" si="81"/>
        <v>98085</v>
      </c>
      <c r="B5223" s="362" t="s">
        <v>4935</v>
      </c>
      <c r="C5223" s="362" t="s">
        <v>18253</v>
      </c>
      <c r="D5223" s="362" t="s">
        <v>8471</v>
      </c>
      <c r="E5223" s="363" t="s">
        <v>32192</v>
      </c>
    </row>
    <row r="5224" spans="1:5" x14ac:dyDescent="0.25">
      <c r="A5224" s="246" t="str">
        <f t="shared" si="81"/>
        <v>98086</v>
      </c>
      <c r="B5224" s="362" t="s">
        <v>4936</v>
      </c>
      <c r="C5224" s="362" t="s">
        <v>18254</v>
      </c>
      <c r="D5224" s="362" t="s">
        <v>8471</v>
      </c>
      <c r="E5224" s="363" t="s">
        <v>32193</v>
      </c>
    </row>
    <row r="5225" spans="1:5" x14ac:dyDescent="0.25">
      <c r="A5225" s="246" t="str">
        <f t="shared" si="81"/>
        <v>98087</v>
      </c>
      <c r="B5225" s="362" t="s">
        <v>4937</v>
      </c>
      <c r="C5225" s="362" t="s">
        <v>18255</v>
      </c>
      <c r="D5225" s="362" t="s">
        <v>8471</v>
      </c>
      <c r="E5225" s="363" t="s">
        <v>32194</v>
      </c>
    </row>
    <row r="5226" spans="1:5" x14ac:dyDescent="0.25">
      <c r="A5226" s="246" t="str">
        <f t="shared" si="81"/>
        <v>98088</v>
      </c>
      <c r="B5226" s="362" t="s">
        <v>4938</v>
      </c>
      <c r="C5226" s="362" t="s">
        <v>18256</v>
      </c>
      <c r="D5226" s="362" t="s">
        <v>8471</v>
      </c>
      <c r="E5226" s="363" t="s">
        <v>32195</v>
      </c>
    </row>
    <row r="5227" spans="1:5" x14ac:dyDescent="0.25">
      <c r="A5227" s="246" t="str">
        <f t="shared" si="81"/>
        <v>98089</v>
      </c>
      <c r="B5227" s="362" t="s">
        <v>4939</v>
      </c>
      <c r="C5227" s="362" t="s">
        <v>18257</v>
      </c>
      <c r="D5227" s="362" t="s">
        <v>8471</v>
      </c>
      <c r="E5227" s="363" t="s">
        <v>32196</v>
      </c>
    </row>
    <row r="5228" spans="1:5" x14ac:dyDescent="0.25">
      <c r="A5228" s="246" t="str">
        <f t="shared" si="81"/>
        <v>98090</v>
      </c>
      <c r="B5228" s="362" t="s">
        <v>4940</v>
      </c>
      <c r="C5228" s="362" t="s">
        <v>18258</v>
      </c>
      <c r="D5228" s="362" t="s">
        <v>8471</v>
      </c>
      <c r="E5228" s="363" t="s">
        <v>32197</v>
      </c>
    </row>
    <row r="5229" spans="1:5" x14ac:dyDescent="0.25">
      <c r="A5229" s="246" t="str">
        <f t="shared" si="81"/>
        <v>98091</v>
      </c>
      <c r="B5229" s="362" t="s">
        <v>4941</v>
      </c>
      <c r="C5229" s="362" t="s">
        <v>18259</v>
      </c>
      <c r="D5229" s="362" t="s">
        <v>8471</v>
      </c>
      <c r="E5229" s="363" t="s">
        <v>32198</v>
      </c>
    </row>
    <row r="5230" spans="1:5" x14ac:dyDescent="0.25">
      <c r="A5230" s="246" t="str">
        <f t="shared" si="81"/>
        <v>98092</v>
      </c>
      <c r="B5230" s="362" t="s">
        <v>4942</v>
      </c>
      <c r="C5230" s="362" t="s">
        <v>18260</v>
      </c>
      <c r="D5230" s="362" t="s">
        <v>8471</v>
      </c>
      <c r="E5230" s="363" t="s">
        <v>32199</v>
      </c>
    </row>
    <row r="5231" spans="1:5" x14ac:dyDescent="0.25">
      <c r="A5231" s="246" t="str">
        <f t="shared" si="81"/>
        <v>98093</v>
      </c>
      <c r="B5231" s="362" t="s">
        <v>4943</v>
      </c>
      <c r="C5231" s="362" t="s">
        <v>18261</v>
      </c>
      <c r="D5231" s="362" t="s">
        <v>8471</v>
      </c>
      <c r="E5231" s="363" t="s">
        <v>32200</v>
      </c>
    </row>
    <row r="5232" spans="1:5" x14ac:dyDescent="0.25">
      <c r="A5232" s="246" t="str">
        <f t="shared" si="81"/>
        <v>98094</v>
      </c>
      <c r="B5232" s="362" t="s">
        <v>4944</v>
      </c>
      <c r="C5232" s="362" t="s">
        <v>18262</v>
      </c>
      <c r="D5232" s="362" t="s">
        <v>8471</v>
      </c>
      <c r="E5232" s="363" t="s">
        <v>32201</v>
      </c>
    </row>
    <row r="5233" spans="1:5" x14ac:dyDescent="0.25">
      <c r="A5233" s="246" t="str">
        <f t="shared" si="81"/>
        <v>98099</v>
      </c>
      <c r="B5233" s="362" t="s">
        <v>4945</v>
      </c>
      <c r="C5233" s="362" t="s">
        <v>18263</v>
      </c>
      <c r="D5233" s="362" t="s">
        <v>8471</v>
      </c>
      <c r="E5233" s="363" t="s">
        <v>32202</v>
      </c>
    </row>
    <row r="5234" spans="1:5" x14ac:dyDescent="0.25">
      <c r="A5234" s="246" t="str">
        <f t="shared" si="81"/>
        <v>98100</v>
      </c>
      <c r="B5234" s="362" t="s">
        <v>4946</v>
      </c>
      <c r="C5234" s="362" t="s">
        <v>18264</v>
      </c>
      <c r="D5234" s="362" t="s">
        <v>8471</v>
      </c>
      <c r="E5234" s="363" t="s">
        <v>32203</v>
      </c>
    </row>
    <row r="5235" spans="1:5" x14ac:dyDescent="0.25">
      <c r="A5235" s="246" t="str">
        <f t="shared" si="81"/>
        <v>98101</v>
      </c>
      <c r="B5235" s="362" t="s">
        <v>4947</v>
      </c>
      <c r="C5235" s="362" t="s">
        <v>18265</v>
      </c>
      <c r="D5235" s="362" t="s">
        <v>8471</v>
      </c>
      <c r="E5235" s="363" t="s">
        <v>32204</v>
      </c>
    </row>
    <row r="5236" spans="1:5" x14ac:dyDescent="0.25">
      <c r="A5236" s="246" t="str">
        <f t="shared" si="81"/>
        <v>98109</v>
      </c>
      <c r="B5236" s="362" t="s">
        <v>4954</v>
      </c>
      <c r="C5236" s="362" t="s">
        <v>11284</v>
      </c>
      <c r="D5236" s="362" t="s">
        <v>8471</v>
      </c>
      <c r="E5236" s="363" t="s">
        <v>32205</v>
      </c>
    </row>
    <row r="5237" spans="1:5" x14ac:dyDescent="0.25">
      <c r="A5237" s="246" t="str">
        <f t="shared" si="81"/>
        <v>98110</v>
      </c>
      <c r="B5237" s="362" t="s">
        <v>4955</v>
      </c>
      <c r="C5237" s="362" t="s">
        <v>11285</v>
      </c>
      <c r="D5237" s="362" t="s">
        <v>8471</v>
      </c>
      <c r="E5237" s="363" t="s">
        <v>32206</v>
      </c>
    </row>
    <row r="5238" spans="1:5" x14ac:dyDescent="0.25">
      <c r="A5238" s="246" t="str">
        <f t="shared" si="81"/>
        <v>98111</v>
      </c>
      <c r="B5238" s="362" t="s">
        <v>4956</v>
      </c>
      <c r="C5238" s="362" t="s">
        <v>11286</v>
      </c>
      <c r="D5238" s="362" t="s">
        <v>8471</v>
      </c>
      <c r="E5238" s="363" t="s">
        <v>32207</v>
      </c>
    </row>
    <row r="5239" spans="1:5" x14ac:dyDescent="0.25">
      <c r="A5239" s="246" t="str">
        <f t="shared" si="81"/>
        <v>98112</v>
      </c>
      <c r="B5239" s="362" t="s">
        <v>7527</v>
      </c>
      <c r="C5239" s="362" t="s">
        <v>11287</v>
      </c>
      <c r="D5239" s="362" t="s">
        <v>8471</v>
      </c>
      <c r="E5239" s="363" t="s">
        <v>32208</v>
      </c>
    </row>
    <row r="5240" spans="1:5" x14ac:dyDescent="0.25">
      <c r="A5240" s="246" t="str">
        <f t="shared" si="81"/>
        <v>98114</v>
      </c>
      <c r="B5240" s="362" t="s">
        <v>4957</v>
      </c>
      <c r="C5240" s="362" t="s">
        <v>11288</v>
      </c>
      <c r="D5240" s="362" t="s">
        <v>8471</v>
      </c>
      <c r="E5240" s="363" t="s">
        <v>32209</v>
      </c>
    </row>
    <row r="5241" spans="1:5" x14ac:dyDescent="0.25">
      <c r="A5241" s="246" t="str">
        <f t="shared" si="81"/>
        <v>98115</v>
      </c>
      <c r="B5241" s="362" t="s">
        <v>4958</v>
      </c>
      <c r="C5241" s="362" t="s">
        <v>18266</v>
      </c>
      <c r="D5241" s="362" t="s">
        <v>8471</v>
      </c>
      <c r="E5241" s="363" t="s">
        <v>20933</v>
      </c>
    </row>
    <row r="5242" spans="1:5" x14ac:dyDescent="0.25">
      <c r="A5242" s="246" t="str">
        <f t="shared" si="81"/>
        <v>89957</v>
      </c>
      <c r="B5242" s="362" t="s">
        <v>1822</v>
      </c>
      <c r="C5242" s="362" t="s">
        <v>11289</v>
      </c>
      <c r="D5242" s="362" t="s">
        <v>8471</v>
      </c>
      <c r="E5242" s="363" t="s">
        <v>21096</v>
      </c>
    </row>
    <row r="5243" spans="1:5" x14ac:dyDescent="0.25">
      <c r="A5243" s="246" t="str">
        <f t="shared" si="81"/>
        <v>89959</v>
      </c>
      <c r="B5243" s="362" t="s">
        <v>1823</v>
      </c>
      <c r="C5243" s="362" t="s">
        <v>11290</v>
      </c>
      <c r="D5243" s="362" t="s">
        <v>8471</v>
      </c>
      <c r="E5243" s="363" t="s">
        <v>32210</v>
      </c>
    </row>
    <row r="5244" spans="1:5" x14ac:dyDescent="0.25">
      <c r="A5244" s="246" t="str">
        <f t="shared" si="81"/>
        <v>89349</v>
      </c>
      <c r="B5244" s="362" t="s">
        <v>1351</v>
      </c>
      <c r="C5244" s="362" t="s">
        <v>14472</v>
      </c>
      <c r="D5244" s="362" t="s">
        <v>8471</v>
      </c>
      <c r="E5244" s="363" t="s">
        <v>8319</v>
      </c>
    </row>
    <row r="5245" spans="1:5" x14ac:dyDescent="0.25">
      <c r="A5245" s="246" t="str">
        <f t="shared" si="81"/>
        <v>89351</v>
      </c>
      <c r="B5245" s="362" t="s">
        <v>1352</v>
      </c>
      <c r="C5245" s="362" t="s">
        <v>14473</v>
      </c>
      <c r="D5245" s="362" t="s">
        <v>8471</v>
      </c>
      <c r="E5245" s="363" t="s">
        <v>21160</v>
      </c>
    </row>
    <row r="5246" spans="1:5" x14ac:dyDescent="0.25">
      <c r="A5246" s="246" t="str">
        <f t="shared" si="81"/>
        <v>89352</v>
      </c>
      <c r="B5246" s="362" t="s">
        <v>1353</v>
      </c>
      <c r="C5246" s="362" t="s">
        <v>14474</v>
      </c>
      <c r="D5246" s="362" t="s">
        <v>8471</v>
      </c>
      <c r="E5246" s="363" t="s">
        <v>16683</v>
      </c>
    </row>
    <row r="5247" spans="1:5" x14ac:dyDescent="0.25">
      <c r="A5247" s="246" t="str">
        <f t="shared" si="81"/>
        <v>89353</v>
      </c>
      <c r="B5247" s="362" t="s">
        <v>1354</v>
      </c>
      <c r="C5247" s="362" t="s">
        <v>14475</v>
      </c>
      <c r="D5247" s="362" t="s">
        <v>8471</v>
      </c>
      <c r="E5247" s="363" t="s">
        <v>15024</v>
      </c>
    </row>
    <row r="5248" spans="1:5" x14ac:dyDescent="0.25">
      <c r="A5248" s="246" t="str">
        <f t="shared" si="81"/>
        <v>89354</v>
      </c>
      <c r="B5248" s="362" t="s">
        <v>1355</v>
      </c>
      <c r="C5248" s="362" t="s">
        <v>14476</v>
      </c>
      <c r="D5248" s="362" t="s">
        <v>8471</v>
      </c>
      <c r="E5248" s="363" t="s">
        <v>32211</v>
      </c>
    </row>
    <row r="5249" spans="1:5" x14ac:dyDescent="0.25">
      <c r="A5249" s="246" t="str">
        <f t="shared" si="81"/>
        <v>89969</v>
      </c>
      <c r="B5249" s="362" t="s">
        <v>1824</v>
      </c>
      <c r="C5249" s="362" t="s">
        <v>11291</v>
      </c>
      <c r="D5249" s="362" t="s">
        <v>8471</v>
      </c>
      <c r="E5249" s="363" t="s">
        <v>32212</v>
      </c>
    </row>
    <row r="5250" spans="1:5" x14ac:dyDescent="0.25">
      <c r="A5250" s="246" t="str">
        <f t="shared" si="81"/>
        <v>89970</v>
      </c>
      <c r="B5250" s="362" t="s">
        <v>1825</v>
      </c>
      <c r="C5250" s="362" t="s">
        <v>11292</v>
      </c>
      <c r="D5250" s="362" t="s">
        <v>8471</v>
      </c>
      <c r="E5250" s="363" t="s">
        <v>13303</v>
      </c>
    </row>
    <row r="5251" spans="1:5" x14ac:dyDescent="0.25">
      <c r="A5251" s="246" t="str">
        <f t="shared" ref="A5251:A5314" si="82">B5251</f>
        <v>89971</v>
      </c>
      <c r="B5251" s="362" t="s">
        <v>1826</v>
      </c>
      <c r="C5251" s="362" t="s">
        <v>11293</v>
      </c>
      <c r="D5251" s="362" t="s">
        <v>8471</v>
      </c>
      <c r="E5251" s="363" t="s">
        <v>32213</v>
      </c>
    </row>
    <row r="5252" spans="1:5" x14ac:dyDescent="0.25">
      <c r="A5252" s="246" t="str">
        <f t="shared" si="82"/>
        <v>89972</v>
      </c>
      <c r="B5252" s="362" t="s">
        <v>1827</v>
      </c>
      <c r="C5252" s="362" t="s">
        <v>11294</v>
      </c>
      <c r="D5252" s="362" t="s">
        <v>8471</v>
      </c>
      <c r="E5252" s="363" t="s">
        <v>12976</v>
      </c>
    </row>
    <row r="5253" spans="1:5" x14ac:dyDescent="0.25">
      <c r="A5253" s="246" t="str">
        <f t="shared" si="82"/>
        <v>89973</v>
      </c>
      <c r="B5253" s="362" t="s">
        <v>1828</v>
      </c>
      <c r="C5253" s="362" t="s">
        <v>11295</v>
      </c>
      <c r="D5253" s="362" t="s">
        <v>8471</v>
      </c>
      <c r="E5253" s="363" t="s">
        <v>32214</v>
      </c>
    </row>
    <row r="5254" spans="1:5" x14ac:dyDescent="0.25">
      <c r="A5254" s="246" t="str">
        <f t="shared" si="82"/>
        <v>89974</v>
      </c>
      <c r="B5254" s="362" t="s">
        <v>1829</v>
      </c>
      <c r="C5254" s="362" t="s">
        <v>11296</v>
      </c>
      <c r="D5254" s="362" t="s">
        <v>8471</v>
      </c>
      <c r="E5254" s="363" t="s">
        <v>32215</v>
      </c>
    </row>
    <row r="5255" spans="1:5" x14ac:dyDescent="0.25">
      <c r="A5255" s="246" t="str">
        <f t="shared" si="82"/>
        <v>89984</v>
      </c>
      <c r="B5255" s="362" t="s">
        <v>1832</v>
      </c>
      <c r="C5255" s="362" t="s">
        <v>14477</v>
      </c>
      <c r="D5255" s="362" t="s">
        <v>8471</v>
      </c>
      <c r="E5255" s="363" t="s">
        <v>23993</v>
      </c>
    </row>
    <row r="5256" spans="1:5" x14ac:dyDescent="0.25">
      <c r="A5256" s="246" t="str">
        <f t="shared" si="82"/>
        <v>89985</v>
      </c>
      <c r="B5256" s="362" t="s">
        <v>1833</v>
      </c>
      <c r="C5256" s="362" t="s">
        <v>14478</v>
      </c>
      <c r="D5256" s="362" t="s">
        <v>8471</v>
      </c>
      <c r="E5256" s="363" t="s">
        <v>32216</v>
      </c>
    </row>
    <row r="5257" spans="1:5" x14ac:dyDescent="0.25">
      <c r="A5257" s="246" t="str">
        <f t="shared" si="82"/>
        <v>89986</v>
      </c>
      <c r="B5257" s="362" t="s">
        <v>1834</v>
      </c>
      <c r="C5257" s="362" t="s">
        <v>14479</v>
      </c>
      <c r="D5257" s="362" t="s">
        <v>8471</v>
      </c>
      <c r="E5257" s="363" t="s">
        <v>32217</v>
      </c>
    </row>
    <row r="5258" spans="1:5" x14ac:dyDescent="0.25">
      <c r="A5258" s="246" t="str">
        <f t="shared" si="82"/>
        <v>89987</v>
      </c>
      <c r="B5258" s="362" t="s">
        <v>1835</v>
      </c>
      <c r="C5258" s="362" t="s">
        <v>14480</v>
      </c>
      <c r="D5258" s="362" t="s">
        <v>8471</v>
      </c>
      <c r="E5258" s="363" t="s">
        <v>32218</v>
      </c>
    </row>
    <row r="5259" spans="1:5" x14ac:dyDescent="0.25">
      <c r="A5259" s="246" t="str">
        <f t="shared" si="82"/>
        <v>90371</v>
      </c>
      <c r="B5259" s="362" t="s">
        <v>1867</v>
      </c>
      <c r="C5259" s="362" t="s">
        <v>14481</v>
      </c>
      <c r="D5259" s="362" t="s">
        <v>8471</v>
      </c>
      <c r="E5259" s="363" t="s">
        <v>31646</v>
      </c>
    </row>
    <row r="5260" spans="1:5" x14ac:dyDescent="0.25">
      <c r="A5260" s="246" t="str">
        <f t="shared" si="82"/>
        <v>94489</v>
      </c>
      <c r="B5260" s="362" t="s">
        <v>3582</v>
      </c>
      <c r="C5260" s="362" t="s">
        <v>14482</v>
      </c>
      <c r="D5260" s="362" t="s">
        <v>8471</v>
      </c>
      <c r="E5260" s="363" t="s">
        <v>18021</v>
      </c>
    </row>
    <row r="5261" spans="1:5" x14ac:dyDescent="0.25">
      <c r="A5261" s="246" t="str">
        <f t="shared" si="82"/>
        <v>94490</v>
      </c>
      <c r="B5261" s="362" t="s">
        <v>3583</v>
      </c>
      <c r="C5261" s="362" t="s">
        <v>14483</v>
      </c>
      <c r="D5261" s="362" t="s">
        <v>8471</v>
      </c>
      <c r="E5261" s="363" t="s">
        <v>13553</v>
      </c>
    </row>
    <row r="5262" spans="1:5" x14ac:dyDescent="0.25">
      <c r="A5262" s="246" t="str">
        <f t="shared" si="82"/>
        <v>94491</v>
      </c>
      <c r="B5262" s="362" t="s">
        <v>3584</v>
      </c>
      <c r="C5262" s="362" t="s">
        <v>14484</v>
      </c>
      <c r="D5262" s="362" t="s">
        <v>8471</v>
      </c>
      <c r="E5262" s="363" t="s">
        <v>32219</v>
      </c>
    </row>
    <row r="5263" spans="1:5" x14ac:dyDescent="0.25">
      <c r="A5263" s="246" t="str">
        <f t="shared" si="82"/>
        <v>94492</v>
      </c>
      <c r="B5263" s="362" t="s">
        <v>3585</v>
      </c>
      <c r="C5263" s="362" t="s">
        <v>14485</v>
      </c>
      <c r="D5263" s="362" t="s">
        <v>8471</v>
      </c>
      <c r="E5263" s="363" t="s">
        <v>32220</v>
      </c>
    </row>
    <row r="5264" spans="1:5" x14ac:dyDescent="0.25">
      <c r="A5264" s="246" t="str">
        <f t="shared" si="82"/>
        <v>94493</v>
      </c>
      <c r="B5264" s="362" t="s">
        <v>3586</v>
      </c>
      <c r="C5264" s="362" t="s">
        <v>14486</v>
      </c>
      <c r="D5264" s="362" t="s">
        <v>8471</v>
      </c>
      <c r="E5264" s="363" t="s">
        <v>32221</v>
      </c>
    </row>
    <row r="5265" spans="1:5" x14ac:dyDescent="0.25">
      <c r="A5265" s="246" t="str">
        <f t="shared" si="82"/>
        <v>94495</v>
      </c>
      <c r="B5265" s="362" t="s">
        <v>3587</v>
      </c>
      <c r="C5265" s="362" t="s">
        <v>14487</v>
      </c>
      <c r="D5265" s="362" t="s">
        <v>8471</v>
      </c>
      <c r="E5265" s="363" t="s">
        <v>17027</v>
      </c>
    </row>
    <row r="5266" spans="1:5" x14ac:dyDescent="0.25">
      <c r="A5266" s="246" t="str">
        <f t="shared" si="82"/>
        <v>94496</v>
      </c>
      <c r="B5266" s="362" t="s">
        <v>3588</v>
      </c>
      <c r="C5266" s="362" t="s">
        <v>14488</v>
      </c>
      <c r="D5266" s="362" t="s">
        <v>8471</v>
      </c>
      <c r="E5266" s="363" t="s">
        <v>32222</v>
      </c>
    </row>
    <row r="5267" spans="1:5" x14ac:dyDescent="0.25">
      <c r="A5267" s="246" t="str">
        <f t="shared" si="82"/>
        <v>94497</v>
      </c>
      <c r="B5267" s="362" t="s">
        <v>3589</v>
      </c>
      <c r="C5267" s="362" t="s">
        <v>14489</v>
      </c>
      <c r="D5267" s="362" t="s">
        <v>8471</v>
      </c>
      <c r="E5267" s="363" t="s">
        <v>32223</v>
      </c>
    </row>
    <row r="5268" spans="1:5" x14ac:dyDescent="0.25">
      <c r="A5268" s="246" t="str">
        <f t="shared" si="82"/>
        <v>94498</v>
      </c>
      <c r="B5268" s="362" t="s">
        <v>3590</v>
      </c>
      <c r="C5268" s="362" t="s">
        <v>14490</v>
      </c>
      <c r="D5268" s="362" t="s">
        <v>8471</v>
      </c>
      <c r="E5268" s="363" t="s">
        <v>20162</v>
      </c>
    </row>
    <row r="5269" spans="1:5" x14ac:dyDescent="0.25">
      <c r="A5269" s="246" t="str">
        <f t="shared" si="82"/>
        <v>94499</v>
      </c>
      <c r="B5269" s="362" t="s">
        <v>3591</v>
      </c>
      <c r="C5269" s="362" t="s">
        <v>14491</v>
      </c>
      <c r="D5269" s="362" t="s">
        <v>8471</v>
      </c>
      <c r="E5269" s="363" t="s">
        <v>32224</v>
      </c>
    </row>
    <row r="5270" spans="1:5" x14ac:dyDescent="0.25">
      <c r="A5270" s="246" t="str">
        <f t="shared" si="82"/>
        <v>94500</v>
      </c>
      <c r="B5270" s="362" t="s">
        <v>3592</v>
      </c>
      <c r="C5270" s="362" t="s">
        <v>14492</v>
      </c>
      <c r="D5270" s="362" t="s">
        <v>8471</v>
      </c>
      <c r="E5270" s="363" t="s">
        <v>17884</v>
      </c>
    </row>
    <row r="5271" spans="1:5" x14ac:dyDescent="0.25">
      <c r="A5271" s="246" t="str">
        <f t="shared" si="82"/>
        <v>94501</v>
      </c>
      <c r="B5271" s="362" t="s">
        <v>3593</v>
      </c>
      <c r="C5271" s="362" t="s">
        <v>14493</v>
      </c>
      <c r="D5271" s="362" t="s">
        <v>8471</v>
      </c>
      <c r="E5271" s="363" t="s">
        <v>32225</v>
      </c>
    </row>
    <row r="5272" spans="1:5" x14ac:dyDescent="0.25">
      <c r="A5272" s="246" t="str">
        <f t="shared" si="82"/>
        <v>94792</v>
      </c>
      <c r="B5272" s="362" t="s">
        <v>3724</v>
      </c>
      <c r="C5272" s="362" t="s">
        <v>14494</v>
      </c>
      <c r="D5272" s="362" t="s">
        <v>8471</v>
      </c>
      <c r="E5272" s="363" t="s">
        <v>32226</v>
      </c>
    </row>
    <row r="5273" spans="1:5" x14ac:dyDescent="0.25">
      <c r="A5273" s="246" t="str">
        <f t="shared" si="82"/>
        <v>94793</v>
      </c>
      <c r="B5273" s="362" t="s">
        <v>3725</v>
      </c>
      <c r="C5273" s="362" t="s">
        <v>14495</v>
      </c>
      <c r="D5273" s="362" t="s">
        <v>8471</v>
      </c>
      <c r="E5273" s="363" t="s">
        <v>16530</v>
      </c>
    </row>
    <row r="5274" spans="1:5" x14ac:dyDescent="0.25">
      <c r="A5274" s="246" t="str">
        <f t="shared" si="82"/>
        <v>94794</v>
      </c>
      <c r="B5274" s="362" t="s">
        <v>3726</v>
      </c>
      <c r="C5274" s="362" t="s">
        <v>14496</v>
      </c>
      <c r="D5274" s="362" t="s">
        <v>8471</v>
      </c>
      <c r="E5274" s="363" t="s">
        <v>29510</v>
      </c>
    </row>
    <row r="5275" spans="1:5" x14ac:dyDescent="0.25">
      <c r="A5275" s="246" t="str">
        <f t="shared" si="82"/>
        <v>94795</v>
      </c>
      <c r="B5275" s="362" t="s">
        <v>3727</v>
      </c>
      <c r="C5275" s="362" t="s">
        <v>14497</v>
      </c>
      <c r="D5275" s="362" t="s">
        <v>8471</v>
      </c>
      <c r="E5275" s="363" t="s">
        <v>15666</v>
      </c>
    </row>
    <row r="5276" spans="1:5" x14ac:dyDescent="0.25">
      <c r="A5276" s="246" t="str">
        <f t="shared" si="82"/>
        <v>94796</v>
      </c>
      <c r="B5276" s="362" t="s">
        <v>3728</v>
      </c>
      <c r="C5276" s="362" t="s">
        <v>14498</v>
      </c>
      <c r="D5276" s="362" t="s">
        <v>8471</v>
      </c>
      <c r="E5276" s="363" t="s">
        <v>14195</v>
      </c>
    </row>
    <row r="5277" spans="1:5" x14ac:dyDescent="0.25">
      <c r="A5277" s="246" t="str">
        <f t="shared" si="82"/>
        <v>94797</v>
      </c>
      <c r="B5277" s="362" t="s">
        <v>3729</v>
      </c>
      <c r="C5277" s="362" t="s">
        <v>14499</v>
      </c>
      <c r="D5277" s="362" t="s">
        <v>8471</v>
      </c>
      <c r="E5277" s="363" t="s">
        <v>32227</v>
      </c>
    </row>
    <row r="5278" spans="1:5" x14ac:dyDescent="0.25">
      <c r="A5278" s="246" t="str">
        <f t="shared" si="82"/>
        <v>94798</v>
      </c>
      <c r="B5278" s="362" t="s">
        <v>3730</v>
      </c>
      <c r="C5278" s="362" t="s">
        <v>14500</v>
      </c>
      <c r="D5278" s="362" t="s">
        <v>8471</v>
      </c>
      <c r="E5278" s="363" t="s">
        <v>32228</v>
      </c>
    </row>
    <row r="5279" spans="1:5" x14ac:dyDescent="0.25">
      <c r="A5279" s="246" t="str">
        <f t="shared" si="82"/>
        <v>94799</v>
      </c>
      <c r="B5279" s="362" t="s">
        <v>3731</v>
      </c>
      <c r="C5279" s="362" t="s">
        <v>14501</v>
      </c>
      <c r="D5279" s="362" t="s">
        <v>8471</v>
      </c>
      <c r="E5279" s="363" t="s">
        <v>32229</v>
      </c>
    </row>
    <row r="5280" spans="1:5" x14ac:dyDescent="0.25">
      <c r="A5280" s="246" t="str">
        <f t="shared" si="82"/>
        <v>94800</v>
      </c>
      <c r="B5280" s="362" t="s">
        <v>3732</v>
      </c>
      <c r="C5280" s="362" t="s">
        <v>14502</v>
      </c>
      <c r="D5280" s="362" t="s">
        <v>8471</v>
      </c>
      <c r="E5280" s="363" t="s">
        <v>20621</v>
      </c>
    </row>
    <row r="5281" spans="1:5" x14ac:dyDescent="0.25">
      <c r="A5281" s="246" t="str">
        <f t="shared" si="82"/>
        <v>95248</v>
      </c>
      <c r="B5281" s="362" t="s">
        <v>3802</v>
      </c>
      <c r="C5281" s="362" t="s">
        <v>14503</v>
      </c>
      <c r="D5281" s="362" t="s">
        <v>8471</v>
      </c>
      <c r="E5281" s="363" t="s">
        <v>32230</v>
      </c>
    </row>
    <row r="5282" spans="1:5" x14ac:dyDescent="0.25">
      <c r="A5282" s="246" t="str">
        <f t="shared" si="82"/>
        <v>95249</v>
      </c>
      <c r="B5282" s="362" t="s">
        <v>3803</v>
      </c>
      <c r="C5282" s="362" t="s">
        <v>14504</v>
      </c>
      <c r="D5282" s="362" t="s">
        <v>8471</v>
      </c>
      <c r="E5282" s="363" t="s">
        <v>32231</v>
      </c>
    </row>
    <row r="5283" spans="1:5" x14ac:dyDescent="0.25">
      <c r="A5283" s="246" t="str">
        <f t="shared" si="82"/>
        <v>95250</v>
      </c>
      <c r="B5283" s="362" t="s">
        <v>3804</v>
      </c>
      <c r="C5283" s="362" t="s">
        <v>14505</v>
      </c>
      <c r="D5283" s="362" t="s">
        <v>8471</v>
      </c>
      <c r="E5283" s="363" t="s">
        <v>32232</v>
      </c>
    </row>
    <row r="5284" spans="1:5" x14ac:dyDescent="0.25">
      <c r="A5284" s="246" t="str">
        <f t="shared" si="82"/>
        <v>95251</v>
      </c>
      <c r="B5284" s="362" t="s">
        <v>3805</v>
      </c>
      <c r="C5284" s="362" t="s">
        <v>14506</v>
      </c>
      <c r="D5284" s="362" t="s">
        <v>8471</v>
      </c>
      <c r="E5284" s="363" t="s">
        <v>26997</v>
      </c>
    </row>
    <row r="5285" spans="1:5" x14ac:dyDescent="0.25">
      <c r="A5285" s="246" t="str">
        <f t="shared" si="82"/>
        <v>95252</v>
      </c>
      <c r="B5285" s="362" t="s">
        <v>3806</v>
      </c>
      <c r="C5285" s="362" t="s">
        <v>14507</v>
      </c>
      <c r="D5285" s="362" t="s">
        <v>8471</v>
      </c>
      <c r="E5285" s="363" t="s">
        <v>32233</v>
      </c>
    </row>
    <row r="5286" spans="1:5" x14ac:dyDescent="0.25">
      <c r="A5286" s="246" t="str">
        <f t="shared" si="82"/>
        <v>95253</v>
      </c>
      <c r="B5286" s="362" t="s">
        <v>3807</v>
      </c>
      <c r="C5286" s="362" t="s">
        <v>14508</v>
      </c>
      <c r="D5286" s="362" t="s">
        <v>8471</v>
      </c>
      <c r="E5286" s="363" t="s">
        <v>32234</v>
      </c>
    </row>
    <row r="5287" spans="1:5" x14ac:dyDescent="0.25">
      <c r="A5287" s="246" t="str">
        <f t="shared" si="82"/>
        <v>99619</v>
      </c>
      <c r="B5287" s="362" t="s">
        <v>5221</v>
      </c>
      <c r="C5287" s="362" t="s">
        <v>14509</v>
      </c>
      <c r="D5287" s="362" t="s">
        <v>8471</v>
      </c>
      <c r="E5287" s="363" t="s">
        <v>32235</v>
      </c>
    </row>
    <row r="5288" spans="1:5" x14ac:dyDescent="0.25">
      <c r="A5288" s="246" t="str">
        <f t="shared" si="82"/>
        <v>99620</v>
      </c>
      <c r="B5288" s="362" t="s">
        <v>5222</v>
      </c>
      <c r="C5288" s="362" t="s">
        <v>14510</v>
      </c>
      <c r="D5288" s="362" t="s">
        <v>8471</v>
      </c>
      <c r="E5288" s="363" t="s">
        <v>32236</v>
      </c>
    </row>
    <row r="5289" spans="1:5" x14ac:dyDescent="0.25">
      <c r="A5289" s="246" t="str">
        <f t="shared" si="82"/>
        <v>99621</v>
      </c>
      <c r="B5289" s="362" t="s">
        <v>5223</v>
      </c>
      <c r="C5289" s="362" t="s">
        <v>14511</v>
      </c>
      <c r="D5289" s="362" t="s">
        <v>8471</v>
      </c>
      <c r="E5289" s="363" t="s">
        <v>29838</v>
      </c>
    </row>
    <row r="5290" spans="1:5" x14ac:dyDescent="0.25">
      <c r="A5290" s="246" t="str">
        <f t="shared" si="82"/>
        <v>99622</v>
      </c>
      <c r="B5290" s="362" t="s">
        <v>5224</v>
      </c>
      <c r="C5290" s="362" t="s">
        <v>14512</v>
      </c>
      <c r="D5290" s="362" t="s">
        <v>8471</v>
      </c>
      <c r="E5290" s="363" t="s">
        <v>32237</v>
      </c>
    </row>
    <row r="5291" spans="1:5" x14ac:dyDescent="0.25">
      <c r="A5291" s="246" t="str">
        <f t="shared" si="82"/>
        <v>99623</v>
      </c>
      <c r="B5291" s="362" t="s">
        <v>5225</v>
      </c>
      <c r="C5291" s="362" t="s">
        <v>14513</v>
      </c>
      <c r="D5291" s="362" t="s">
        <v>8471</v>
      </c>
      <c r="E5291" s="363" t="s">
        <v>32238</v>
      </c>
    </row>
    <row r="5292" spans="1:5" x14ac:dyDescent="0.25">
      <c r="A5292" s="246" t="str">
        <f t="shared" si="82"/>
        <v>99624</v>
      </c>
      <c r="B5292" s="362" t="s">
        <v>5226</v>
      </c>
      <c r="C5292" s="362" t="s">
        <v>14514</v>
      </c>
      <c r="D5292" s="362" t="s">
        <v>8471</v>
      </c>
      <c r="E5292" s="363" t="s">
        <v>31986</v>
      </c>
    </row>
    <row r="5293" spans="1:5" x14ac:dyDescent="0.25">
      <c r="A5293" s="246" t="str">
        <f t="shared" si="82"/>
        <v>99625</v>
      </c>
      <c r="B5293" s="362" t="s">
        <v>5227</v>
      </c>
      <c r="C5293" s="362" t="s">
        <v>14515</v>
      </c>
      <c r="D5293" s="362" t="s">
        <v>8471</v>
      </c>
      <c r="E5293" s="363" t="s">
        <v>32239</v>
      </c>
    </row>
    <row r="5294" spans="1:5" x14ac:dyDescent="0.25">
      <c r="A5294" s="246" t="str">
        <f t="shared" si="82"/>
        <v>99626</v>
      </c>
      <c r="B5294" s="362" t="s">
        <v>5228</v>
      </c>
      <c r="C5294" s="362" t="s">
        <v>14516</v>
      </c>
      <c r="D5294" s="362" t="s">
        <v>8471</v>
      </c>
      <c r="E5294" s="363" t="s">
        <v>32240</v>
      </c>
    </row>
    <row r="5295" spans="1:5" x14ac:dyDescent="0.25">
      <c r="A5295" s="246" t="str">
        <f t="shared" si="82"/>
        <v>99627</v>
      </c>
      <c r="B5295" s="362" t="s">
        <v>5229</v>
      </c>
      <c r="C5295" s="362" t="s">
        <v>14517</v>
      </c>
      <c r="D5295" s="362" t="s">
        <v>8471</v>
      </c>
      <c r="E5295" s="363" t="s">
        <v>32241</v>
      </c>
    </row>
    <row r="5296" spans="1:5" x14ac:dyDescent="0.25">
      <c r="A5296" s="246" t="str">
        <f t="shared" si="82"/>
        <v>99628</v>
      </c>
      <c r="B5296" s="362" t="s">
        <v>5230</v>
      </c>
      <c r="C5296" s="362" t="s">
        <v>14518</v>
      </c>
      <c r="D5296" s="362" t="s">
        <v>8471</v>
      </c>
      <c r="E5296" s="363" t="s">
        <v>32242</v>
      </c>
    </row>
    <row r="5297" spans="1:5" x14ac:dyDescent="0.25">
      <c r="A5297" s="246" t="str">
        <f t="shared" si="82"/>
        <v>99629</v>
      </c>
      <c r="B5297" s="362" t="s">
        <v>5231</v>
      </c>
      <c r="C5297" s="362" t="s">
        <v>14519</v>
      </c>
      <c r="D5297" s="362" t="s">
        <v>8471</v>
      </c>
      <c r="E5297" s="363" t="s">
        <v>15667</v>
      </c>
    </row>
    <row r="5298" spans="1:5" x14ac:dyDescent="0.25">
      <c r="A5298" s="246" t="str">
        <f t="shared" si="82"/>
        <v>99630</v>
      </c>
      <c r="B5298" s="362" t="s">
        <v>5232</v>
      </c>
      <c r="C5298" s="362" t="s">
        <v>14520</v>
      </c>
      <c r="D5298" s="362" t="s">
        <v>8471</v>
      </c>
      <c r="E5298" s="363" t="s">
        <v>32243</v>
      </c>
    </row>
    <row r="5299" spans="1:5" x14ac:dyDescent="0.25">
      <c r="A5299" s="246" t="str">
        <f t="shared" si="82"/>
        <v>99631</v>
      </c>
      <c r="B5299" s="362" t="s">
        <v>5233</v>
      </c>
      <c r="C5299" s="362" t="s">
        <v>14521</v>
      </c>
      <c r="D5299" s="362" t="s">
        <v>8471</v>
      </c>
      <c r="E5299" s="363" t="s">
        <v>32244</v>
      </c>
    </row>
    <row r="5300" spans="1:5" x14ac:dyDescent="0.25">
      <c r="A5300" s="246" t="str">
        <f t="shared" si="82"/>
        <v>99632</v>
      </c>
      <c r="B5300" s="362" t="s">
        <v>5234</v>
      </c>
      <c r="C5300" s="362" t="s">
        <v>14522</v>
      </c>
      <c r="D5300" s="362" t="s">
        <v>8471</v>
      </c>
      <c r="E5300" s="363" t="s">
        <v>32245</v>
      </c>
    </row>
    <row r="5301" spans="1:5" x14ac:dyDescent="0.25">
      <c r="A5301" s="246" t="str">
        <f t="shared" si="82"/>
        <v>99633</v>
      </c>
      <c r="B5301" s="362" t="s">
        <v>5235</v>
      </c>
      <c r="C5301" s="362" t="s">
        <v>14523</v>
      </c>
      <c r="D5301" s="362" t="s">
        <v>8471</v>
      </c>
      <c r="E5301" s="363" t="s">
        <v>32246</v>
      </c>
    </row>
    <row r="5302" spans="1:5" x14ac:dyDescent="0.25">
      <c r="A5302" s="246" t="str">
        <f t="shared" si="82"/>
        <v>99634</v>
      </c>
      <c r="B5302" s="362" t="s">
        <v>5236</v>
      </c>
      <c r="C5302" s="362" t="s">
        <v>14524</v>
      </c>
      <c r="D5302" s="362" t="s">
        <v>8471</v>
      </c>
      <c r="E5302" s="363" t="s">
        <v>32247</v>
      </c>
    </row>
    <row r="5303" spans="1:5" x14ac:dyDescent="0.25">
      <c r="A5303" s="246" t="str">
        <f t="shared" si="82"/>
        <v>99635</v>
      </c>
      <c r="B5303" s="362" t="s">
        <v>5237</v>
      </c>
      <c r="C5303" s="362" t="s">
        <v>14525</v>
      </c>
      <c r="D5303" s="362" t="s">
        <v>8471</v>
      </c>
      <c r="E5303" s="363" t="s">
        <v>32248</v>
      </c>
    </row>
    <row r="5304" spans="1:5" x14ac:dyDescent="0.25">
      <c r="A5304" s="246" t="str">
        <f t="shared" si="82"/>
        <v>103008</v>
      </c>
      <c r="B5304" s="362" t="s">
        <v>14526</v>
      </c>
      <c r="C5304" s="362" t="s">
        <v>14527</v>
      </c>
      <c r="D5304" s="362" t="s">
        <v>8471</v>
      </c>
      <c r="E5304" s="363" t="s">
        <v>32249</v>
      </c>
    </row>
    <row r="5305" spans="1:5" x14ac:dyDescent="0.25">
      <c r="A5305" s="246" t="str">
        <f t="shared" si="82"/>
        <v>103009</v>
      </c>
      <c r="B5305" s="362" t="s">
        <v>14528</v>
      </c>
      <c r="C5305" s="362" t="s">
        <v>14529</v>
      </c>
      <c r="D5305" s="362" t="s">
        <v>8471</v>
      </c>
      <c r="E5305" s="363" t="s">
        <v>32250</v>
      </c>
    </row>
    <row r="5306" spans="1:5" x14ac:dyDescent="0.25">
      <c r="A5306" s="246" t="str">
        <f t="shared" si="82"/>
        <v>103010</v>
      </c>
      <c r="B5306" s="362" t="s">
        <v>14530</v>
      </c>
      <c r="C5306" s="362" t="s">
        <v>14531</v>
      </c>
      <c r="D5306" s="362" t="s">
        <v>8471</v>
      </c>
      <c r="E5306" s="363" t="s">
        <v>32251</v>
      </c>
    </row>
    <row r="5307" spans="1:5" x14ac:dyDescent="0.25">
      <c r="A5307" s="246" t="str">
        <f t="shared" si="82"/>
        <v>103011</v>
      </c>
      <c r="B5307" s="362" t="s">
        <v>14532</v>
      </c>
      <c r="C5307" s="362" t="s">
        <v>14533</v>
      </c>
      <c r="D5307" s="362" t="s">
        <v>8471</v>
      </c>
      <c r="E5307" s="363" t="s">
        <v>16069</v>
      </c>
    </row>
    <row r="5308" spans="1:5" x14ac:dyDescent="0.25">
      <c r="A5308" s="246" t="str">
        <f t="shared" si="82"/>
        <v>103012</v>
      </c>
      <c r="B5308" s="362" t="s">
        <v>14534</v>
      </c>
      <c r="C5308" s="362" t="s">
        <v>14535</v>
      </c>
      <c r="D5308" s="362" t="s">
        <v>8471</v>
      </c>
      <c r="E5308" s="363" t="s">
        <v>16100</v>
      </c>
    </row>
    <row r="5309" spans="1:5" x14ac:dyDescent="0.25">
      <c r="A5309" s="246" t="str">
        <f t="shared" si="82"/>
        <v>103013</v>
      </c>
      <c r="B5309" s="362" t="s">
        <v>14536</v>
      </c>
      <c r="C5309" s="362" t="s">
        <v>14537</v>
      </c>
      <c r="D5309" s="362" t="s">
        <v>8471</v>
      </c>
      <c r="E5309" s="363" t="s">
        <v>32252</v>
      </c>
    </row>
    <row r="5310" spans="1:5" x14ac:dyDescent="0.25">
      <c r="A5310" s="246" t="str">
        <f t="shared" si="82"/>
        <v>103014</v>
      </c>
      <c r="B5310" s="362" t="s">
        <v>14538</v>
      </c>
      <c r="C5310" s="362" t="s">
        <v>14539</v>
      </c>
      <c r="D5310" s="362" t="s">
        <v>8471</v>
      </c>
      <c r="E5310" s="363" t="s">
        <v>32253</v>
      </c>
    </row>
    <row r="5311" spans="1:5" x14ac:dyDescent="0.25">
      <c r="A5311" s="246" t="str">
        <f t="shared" si="82"/>
        <v>103015</v>
      </c>
      <c r="B5311" s="362" t="s">
        <v>14540</v>
      </c>
      <c r="C5311" s="362" t="s">
        <v>14541</v>
      </c>
      <c r="D5311" s="362" t="s">
        <v>8471</v>
      </c>
      <c r="E5311" s="363" t="s">
        <v>32254</v>
      </c>
    </row>
    <row r="5312" spans="1:5" x14ac:dyDescent="0.25">
      <c r="A5312" s="246" t="str">
        <f t="shared" si="82"/>
        <v>103016</v>
      </c>
      <c r="B5312" s="362" t="s">
        <v>14542</v>
      </c>
      <c r="C5312" s="362" t="s">
        <v>14543</v>
      </c>
      <c r="D5312" s="362" t="s">
        <v>8471</v>
      </c>
      <c r="E5312" s="363" t="s">
        <v>32255</v>
      </c>
    </row>
    <row r="5313" spans="1:5" x14ac:dyDescent="0.25">
      <c r="A5313" s="246" t="str">
        <f t="shared" si="82"/>
        <v>103017</v>
      </c>
      <c r="B5313" s="362" t="s">
        <v>14544</v>
      </c>
      <c r="C5313" s="362" t="s">
        <v>14545</v>
      </c>
      <c r="D5313" s="362" t="s">
        <v>8471</v>
      </c>
      <c r="E5313" s="363" t="s">
        <v>32256</v>
      </c>
    </row>
    <row r="5314" spans="1:5" x14ac:dyDescent="0.25">
      <c r="A5314" s="246" t="str">
        <f t="shared" si="82"/>
        <v>103018</v>
      </c>
      <c r="B5314" s="362" t="s">
        <v>14546</v>
      </c>
      <c r="C5314" s="362" t="s">
        <v>14547</v>
      </c>
      <c r="D5314" s="362" t="s">
        <v>8471</v>
      </c>
      <c r="E5314" s="363" t="s">
        <v>32257</v>
      </c>
    </row>
    <row r="5315" spans="1:5" x14ac:dyDescent="0.25">
      <c r="A5315" s="246" t="str">
        <f t="shared" ref="A5315:A5378" si="83">B5315</f>
        <v>103019</v>
      </c>
      <c r="B5315" s="362" t="s">
        <v>14548</v>
      </c>
      <c r="C5315" s="362" t="s">
        <v>14549</v>
      </c>
      <c r="D5315" s="362" t="s">
        <v>8471</v>
      </c>
      <c r="E5315" s="363" t="s">
        <v>32258</v>
      </c>
    </row>
    <row r="5316" spans="1:5" x14ac:dyDescent="0.25">
      <c r="A5316" s="246" t="str">
        <f t="shared" si="83"/>
        <v>103029</v>
      </c>
      <c r="B5316" s="362" t="s">
        <v>14550</v>
      </c>
      <c r="C5316" s="362" t="s">
        <v>14551</v>
      </c>
      <c r="D5316" s="362" t="s">
        <v>8471</v>
      </c>
      <c r="E5316" s="363" t="s">
        <v>32259</v>
      </c>
    </row>
    <row r="5317" spans="1:5" x14ac:dyDescent="0.25">
      <c r="A5317" s="246" t="str">
        <f t="shared" si="83"/>
        <v>103036</v>
      </c>
      <c r="B5317" s="362" t="s">
        <v>14552</v>
      </c>
      <c r="C5317" s="362" t="s">
        <v>14553</v>
      </c>
      <c r="D5317" s="362" t="s">
        <v>8471</v>
      </c>
      <c r="E5317" s="363" t="s">
        <v>12643</v>
      </c>
    </row>
    <row r="5318" spans="1:5" x14ac:dyDescent="0.25">
      <c r="A5318" s="246" t="str">
        <f t="shared" si="83"/>
        <v>103037</v>
      </c>
      <c r="B5318" s="362" t="s">
        <v>14554</v>
      </c>
      <c r="C5318" s="362" t="s">
        <v>14555</v>
      </c>
      <c r="D5318" s="362" t="s">
        <v>8471</v>
      </c>
      <c r="E5318" s="363" t="s">
        <v>32260</v>
      </c>
    </row>
    <row r="5319" spans="1:5" x14ac:dyDescent="0.25">
      <c r="A5319" s="246" t="str">
        <f t="shared" si="83"/>
        <v>103038</v>
      </c>
      <c r="B5319" s="362" t="s">
        <v>14556</v>
      </c>
      <c r="C5319" s="362" t="s">
        <v>14557</v>
      </c>
      <c r="D5319" s="362" t="s">
        <v>8471</v>
      </c>
      <c r="E5319" s="363" t="s">
        <v>32261</v>
      </c>
    </row>
    <row r="5320" spans="1:5" x14ac:dyDescent="0.25">
      <c r="A5320" s="246" t="str">
        <f t="shared" si="83"/>
        <v>103039</v>
      </c>
      <c r="B5320" s="362" t="s">
        <v>14558</v>
      </c>
      <c r="C5320" s="362" t="s">
        <v>14559</v>
      </c>
      <c r="D5320" s="362" t="s">
        <v>8471</v>
      </c>
      <c r="E5320" s="363" t="s">
        <v>32262</v>
      </c>
    </row>
    <row r="5321" spans="1:5" x14ac:dyDescent="0.25">
      <c r="A5321" s="246" t="str">
        <f t="shared" si="83"/>
        <v>103040</v>
      </c>
      <c r="B5321" s="362" t="s">
        <v>14560</v>
      </c>
      <c r="C5321" s="362" t="s">
        <v>14561</v>
      </c>
      <c r="D5321" s="362" t="s">
        <v>8471</v>
      </c>
      <c r="E5321" s="363" t="s">
        <v>20282</v>
      </c>
    </row>
    <row r="5322" spans="1:5" x14ac:dyDescent="0.25">
      <c r="A5322" s="246" t="str">
        <f t="shared" si="83"/>
        <v>103041</v>
      </c>
      <c r="B5322" s="362" t="s">
        <v>14562</v>
      </c>
      <c r="C5322" s="362" t="s">
        <v>14563</v>
      </c>
      <c r="D5322" s="362" t="s">
        <v>8471</v>
      </c>
      <c r="E5322" s="363" t="s">
        <v>32263</v>
      </c>
    </row>
    <row r="5323" spans="1:5" x14ac:dyDescent="0.25">
      <c r="A5323" s="246" t="str">
        <f t="shared" si="83"/>
        <v>103042</v>
      </c>
      <c r="B5323" s="362" t="s">
        <v>14564</v>
      </c>
      <c r="C5323" s="362" t="s">
        <v>14565</v>
      </c>
      <c r="D5323" s="362" t="s">
        <v>8471</v>
      </c>
      <c r="E5323" s="363" t="s">
        <v>20562</v>
      </c>
    </row>
    <row r="5324" spans="1:5" x14ac:dyDescent="0.25">
      <c r="A5324" s="246" t="str">
        <f t="shared" si="83"/>
        <v>103043</v>
      </c>
      <c r="B5324" s="362" t="s">
        <v>14566</v>
      </c>
      <c r="C5324" s="362" t="s">
        <v>14567</v>
      </c>
      <c r="D5324" s="362" t="s">
        <v>8471</v>
      </c>
      <c r="E5324" s="363" t="s">
        <v>20203</v>
      </c>
    </row>
    <row r="5325" spans="1:5" x14ac:dyDescent="0.25">
      <c r="A5325" s="246" t="str">
        <f t="shared" si="83"/>
        <v>103044</v>
      </c>
      <c r="B5325" s="362" t="s">
        <v>14568</v>
      </c>
      <c r="C5325" s="362" t="s">
        <v>14569</v>
      </c>
      <c r="D5325" s="362" t="s">
        <v>8471</v>
      </c>
      <c r="E5325" s="363" t="s">
        <v>16438</v>
      </c>
    </row>
    <row r="5326" spans="1:5" x14ac:dyDescent="0.25">
      <c r="A5326" s="246" t="str">
        <f t="shared" si="83"/>
        <v>103045</v>
      </c>
      <c r="B5326" s="362" t="s">
        <v>14570</v>
      </c>
      <c r="C5326" s="362" t="s">
        <v>14571</v>
      </c>
      <c r="D5326" s="362" t="s">
        <v>8471</v>
      </c>
      <c r="E5326" s="363" t="s">
        <v>8307</v>
      </c>
    </row>
    <row r="5327" spans="1:5" x14ac:dyDescent="0.25">
      <c r="A5327" s="246" t="str">
        <f t="shared" si="83"/>
        <v>103046</v>
      </c>
      <c r="B5327" s="362" t="s">
        <v>14572</v>
      </c>
      <c r="C5327" s="362" t="s">
        <v>14573</v>
      </c>
      <c r="D5327" s="362" t="s">
        <v>8471</v>
      </c>
      <c r="E5327" s="363" t="s">
        <v>20209</v>
      </c>
    </row>
    <row r="5328" spans="1:5" x14ac:dyDescent="0.25">
      <c r="A5328" s="246" t="str">
        <f t="shared" si="83"/>
        <v>103047</v>
      </c>
      <c r="B5328" s="362" t="s">
        <v>14574</v>
      </c>
      <c r="C5328" s="362" t="s">
        <v>14575</v>
      </c>
      <c r="D5328" s="362" t="s">
        <v>8471</v>
      </c>
      <c r="E5328" s="363" t="s">
        <v>12688</v>
      </c>
    </row>
    <row r="5329" spans="1:5" x14ac:dyDescent="0.25">
      <c r="A5329" s="246" t="str">
        <f t="shared" si="83"/>
        <v>103048</v>
      </c>
      <c r="B5329" s="362" t="s">
        <v>14576</v>
      </c>
      <c r="C5329" s="362" t="s">
        <v>14577</v>
      </c>
      <c r="D5329" s="362" t="s">
        <v>8471</v>
      </c>
      <c r="E5329" s="363" t="s">
        <v>16566</v>
      </c>
    </row>
    <row r="5330" spans="1:5" x14ac:dyDescent="0.25">
      <c r="A5330" s="246" t="str">
        <f t="shared" si="83"/>
        <v>103049</v>
      </c>
      <c r="B5330" s="362" t="s">
        <v>14578</v>
      </c>
      <c r="C5330" s="362" t="s">
        <v>14579</v>
      </c>
      <c r="D5330" s="362" t="s">
        <v>8471</v>
      </c>
      <c r="E5330" s="363" t="s">
        <v>21695</v>
      </c>
    </row>
    <row r="5331" spans="1:5" x14ac:dyDescent="0.25">
      <c r="A5331" s="246" t="str">
        <f t="shared" si="83"/>
        <v>103050</v>
      </c>
      <c r="B5331" s="362" t="s">
        <v>14580</v>
      </c>
      <c r="C5331" s="362" t="s">
        <v>14581</v>
      </c>
      <c r="D5331" s="362" t="s">
        <v>8471</v>
      </c>
      <c r="E5331" s="363" t="s">
        <v>32264</v>
      </c>
    </row>
    <row r="5332" spans="1:5" x14ac:dyDescent="0.25">
      <c r="A5332" s="246" t="str">
        <f t="shared" si="83"/>
        <v>103051</v>
      </c>
      <c r="B5332" s="362" t="s">
        <v>14582</v>
      </c>
      <c r="C5332" s="362" t="s">
        <v>14583</v>
      </c>
      <c r="D5332" s="362" t="s">
        <v>8471</v>
      </c>
      <c r="E5332" s="363" t="s">
        <v>13000</v>
      </c>
    </row>
    <row r="5333" spans="1:5" x14ac:dyDescent="0.25">
      <c r="A5333" s="246" t="str">
        <f t="shared" si="83"/>
        <v>103052</v>
      </c>
      <c r="B5333" s="362" t="s">
        <v>14584</v>
      </c>
      <c r="C5333" s="362" t="s">
        <v>14585</v>
      </c>
      <c r="D5333" s="362" t="s">
        <v>8471</v>
      </c>
      <c r="E5333" s="363" t="s">
        <v>32265</v>
      </c>
    </row>
    <row r="5334" spans="1:5" x14ac:dyDescent="0.25">
      <c r="A5334" s="246" t="str">
        <f t="shared" si="83"/>
        <v>95634</v>
      </c>
      <c r="B5334" s="362" t="s">
        <v>4012</v>
      </c>
      <c r="C5334" s="362" t="s">
        <v>4013</v>
      </c>
      <c r="D5334" s="362" t="s">
        <v>8471</v>
      </c>
      <c r="E5334" s="363" t="s">
        <v>32266</v>
      </c>
    </row>
    <row r="5335" spans="1:5" x14ac:dyDescent="0.25">
      <c r="A5335" s="246" t="str">
        <f t="shared" si="83"/>
        <v>95635</v>
      </c>
      <c r="B5335" s="362" t="s">
        <v>4014</v>
      </c>
      <c r="C5335" s="362" t="s">
        <v>4015</v>
      </c>
      <c r="D5335" s="362" t="s">
        <v>8471</v>
      </c>
      <c r="E5335" s="363" t="s">
        <v>32267</v>
      </c>
    </row>
    <row r="5336" spans="1:5" x14ac:dyDescent="0.25">
      <c r="A5336" s="246" t="str">
        <f t="shared" si="83"/>
        <v>95636</v>
      </c>
      <c r="B5336" s="362" t="s">
        <v>13157</v>
      </c>
      <c r="C5336" s="362" t="s">
        <v>13158</v>
      </c>
      <c r="D5336" s="362" t="s">
        <v>8471</v>
      </c>
      <c r="E5336" s="363" t="s">
        <v>32268</v>
      </c>
    </row>
    <row r="5337" spans="1:5" x14ac:dyDescent="0.25">
      <c r="A5337" s="246" t="str">
        <f t="shared" si="83"/>
        <v>95637</v>
      </c>
      <c r="B5337" s="362" t="s">
        <v>4016</v>
      </c>
      <c r="C5337" s="362" t="s">
        <v>11298</v>
      </c>
      <c r="D5337" s="362" t="s">
        <v>8471</v>
      </c>
      <c r="E5337" s="363" t="s">
        <v>32269</v>
      </c>
    </row>
    <row r="5338" spans="1:5" x14ac:dyDescent="0.25">
      <c r="A5338" s="246" t="str">
        <f t="shared" si="83"/>
        <v>95638</v>
      </c>
      <c r="B5338" s="362" t="s">
        <v>4017</v>
      </c>
      <c r="C5338" s="362" t="s">
        <v>11299</v>
      </c>
      <c r="D5338" s="362" t="s">
        <v>8471</v>
      </c>
      <c r="E5338" s="363" t="s">
        <v>32270</v>
      </c>
    </row>
    <row r="5339" spans="1:5" x14ac:dyDescent="0.25">
      <c r="A5339" s="246" t="str">
        <f t="shared" si="83"/>
        <v>95639</v>
      </c>
      <c r="B5339" s="362" t="s">
        <v>4018</v>
      </c>
      <c r="C5339" s="362" t="s">
        <v>11300</v>
      </c>
      <c r="D5339" s="362" t="s">
        <v>8471</v>
      </c>
      <c r="E5339" s="363" t="s">
        <v>32271</v>
      </c>
    </row>
    <row r="5340" spans="1:5" x14ac:dyDescent="0.25">
      <c r="A5340" s="246" t="str">
        <f t="shared" si="83"/>
        <v>95641</v>
      </c>
      <c r="B5340" s="362" t="s">
        <v>4019</v>
      </c>
      <c r="C5340" s="362" t="s">
        <v>11301</v>
      </c>
      <c r="D5340" s="362" t="s">
        <v>8471</v>
      </c>
      <c r="E5340" s="363" t="s">
        <v>32272</v>
      </c>
    </row>
    <row r="5341" spans="1:5" x14ac:dyDescent="0.25">
      <c r="A5341" s="246" t="str">
        <f t="shared" si="83"/>
        <v>95642</v>
      </c>
      <c r="B5341" s="362" t="s">
        <v>4020</v>
      </c>
      <c r="C5341" s="362" t="s">
        <v>11302</v>
      </c>
      <c r="D5341" s="362" t="s">
        <v>8471</v>
      </c>
      <c r="E5341" s="363" t="s">
        <v>32273</v>
      </c>
    </row>
    <row r="5342" spans="1:5" x14ac:dyDescent="0.25">
      <c r="A5342" s="246" t="str">
        <f t="shared" si="83"/>
        <v>95643</v>
      </c>
      <c r="B5342" s="362" t="s">
        <v>4021</v>
      </c>
      <c r="C5342" s="362" t="s">
        <v>11303</v>
      </c>
      <c r="D5342" s="362" t="s">
        <v>8471</v>
      </c>
      <c r="E5342" s="363" t="s">
        <v>32274</v>
      </c>
    </row>
    <row r="5343" spans="1:5" x14ac:dyDescent="0.25">
      <c r="A5343" s="246" t="str">
        <f t="shared" si="83"/>
        <v>95644</v>
      </c>
      <c r="B5343" s="362" t="s">
        <v>4022</v>
      </c>
      <c r="C5343" s="362" t="s">
        <v>11304</v>
      </c>
      <c r="D5343" s="362" t="s">
        <v>8471</v>
      </c>
      <c r="E5343" s="363" t="s">
        <v>29340</v>
      </c>
    </row>
    <row r="5344" spans="1:5" x14ac:dyDescent="0.25">
      <c r="A5344" s="246" t="str">
        <f t="shared" si="83"/>
        <v>95645</v>
      </c>
      <c r="B5344" s="362" t="s">
        <v>4023</v>
      </c>
      <c r="C5344" s="362" t="s">
        <v>11305</v>
      </c>
      <c r="D5344" s="362" t="s">
        <v>8471</v>
      </c>
      <c r="E5344" s="363" t="s">
        <v>32275</v>
      </c>
    </row>
    <row r="5345" spans="1:5" x14ac:dyDescent="0.25">
      <c r="A5345" s="246" t="str">
        <f t="shared" si="83"/>
        <v>95646</v>
      </c>
      <c r="B5345" s="362" t="s">
        <v>4024</v>
      </c>
      <c r="C5345" s="362" t="s">
        <v>11306</v>
      </c>
      <c r="D5345" s="362" t="s">
        <v>8471</v>
      </c>
      <c r="E5345" s="363" t="s">
        <v>32276</v>
      </c>
    </row>
    <row r="5346" spans="1:5" x14ac:dyDescent="0.25">
      <c r="A5346" s="246" t="str">
        <f t="shared" si="83"/>
        <v>95647</v>
      </c>
      <c r="B5346" s="362" t="s">
        <v>4025</v>
      </c>
      <c r="C5346" s="362" t="s">
        <v>11307</v>
      </c>
      <c r="D5346" s="362" t="s">
        <v>8471</v>
      </c>
      <c r="E5346" s="363" t="s">
        <v>32277</v>
      </c>
    </row>
    <row r="5347" spans="1:5" x14ac:dyDescent="0.25">
      <c r="A5347" s="246" t="str">
        <f t="shared" si="83"/>
        <v>95648</v>
      </c>
      <c r="B5347" s="362" t="s">
        <v>17955</v>
      </c>
      <c r="C5347" s="362" t="s">
        <v>17956</v>
      </c>
      <c r="D5347" s="362" t="s">
        <v>8471</v>
      </c>
      <c r="E5347" s="363" t="s">
        <v>32278</v>
      </c>
    </row>
    <row r="5348" spans="1:5" x14ac:dyDescent="0.25">
      <c r="A5348" s="246" t="str">
        <f t="shared" si="83"/>
        <v>95649</v>
      </c>
      <c r="B5348" s="362" t="s">
        <v>17957</v>
      </c>
      <c r="C5348" s="362" t="s">
        <v>17958</v>
      </c>
      <c r="D5348" s="362" t="s">
        <v>8471</v>
      </c>
      <c r="E5348" s="363" t="s">
        <v>32279</v>
      </c>
    </row>
    <row r="5349" spans="1:5" x14ac:dyDescent="0.25">
      <c r="A5349" s="246" t="str">
        <f t="shared" si="83"/>
        <v>95650</v>
      </c>
      <c r="B5349" s="362" t="s">
        <v>17959</v>
      </c>
      <c r="C5349" s="362" t="s">
        <v>17960</v>
      </c>
      <c r="D5349" s="362" t="s">
        <v>8471</v>
      </c>
      <c r="E5349" s="363" t="s">
        <v>32280</v>
      </c>
    </row>
    <row r="5350" spans="1:5" x14ac:dyDescent="0.25">
      <c r="A5350" s="246" t="str">
        <f t="shared" si="83"/>
        <v>95651</v>
      </c>
      <c r="B5350" s="362" t="s">
        <v>17961</v>
      </c>
      <c r="C5350" s="362" t="s">
        <v>17962</v>
      </c>
      <c r="D5350" s="362" t="s">
        <v>8471</v>
      </c>
      <c r="E5350" s="363" t="s">
        <v>32281</v>
      </c>
    </row>
    <row r="5351" spans="1:5" x14ac:dyDescent="0.25">
      <c r="A5351" s="246" t="str">
        <f t="shared" si="83"/>
        <v>95652</v>
      </c>
      <c r="B5351" s="362" t="s">
        <v>17963</v>
      </c>
      <c r="C5351" s="362" t="s">
        <v>17964</v>
      </c>
      <c r="D5351" s="362" t="s">
        <v>8471</v>
      </c>
      <c r="E5351" s="363" t="s">
        <v>32282</v>
      </c>
    </row>
    <row r="5352" spans="1:5" x14ac:dyDescent="0.25">
      <c r="A5352" s="246" t="str">
        <f t="shared" si="83"/>
        <v>95653</v>
      </c>
      <c r="B5352" s="362" t="s">
        <v>17965</v>
      </c>
      <c r="C5352" s="362" t="s">
        <v>17966</v>
      </c>
      <c r="D5352" s="362" t="s">
        <v>8471</v>
      </c>
      <c r="E5352" s="363" t="s">
        <v>32283</v>
      </c>
    </row>
    <row r="5353" spans="1:5" x14ac:dyDescent="0.25">
      <c r="A5353" s="246" t="str">
        <f t="shared" si="83"/>
        <v>95654</v>
      </c>
      <c r="B5353" s="362" t="s">
        <v>17967</v>
      </c>
      <c r="C5353" s="362" t="s">
        <v>17968</v>
      </c>
      <c r="D5353" s="362" t="s">
        <v>8471</v>
      </c>
      <c r="E5353" s="363" t="s">
        <v>32284</v>
      </c>
    </row>
    <row r="5354" spans="1:5" x14ac:dyDescent="0.25">
      <c r="A5354" s="246" t="str">
        <f t="shared" si="83"/>
        <v>95655</v>
      </c>
      <c r="B5354" s="362" t="s">
        <v>17969</v>
      </c>
      <c r="C5354" s="362" t="s">
        <v>17970</v>
      </c>
      <c r="D5354" s="362" t="s">
        <v>8471</v>
      </c>
      <c r="E5354" s="363" t="s">
        <v>32285</v>
      </c>
    </row>
    <row r="5355" spans="1:5" x14ac:dyDescent="0.25">
      <c r="A5355" s="246" t="str">
        <f t="shared" si="83"/>
        <v>95657</v>
      </c>
      <c r="B5355" s="362" t="s">
        <v>17971</v>
      </c>
      <c r="C5355" s="362" t="s">
        <v>17972</v>
      </c>
      <c r="D5355" s="362" t="s">
        <v>8471</v>
      </c>
      <c r="E5355" s="363" t="s">
        <v>32286</v>
      </c>
    </row>
    <row r="5356" spans="1:5" x14ac:dyDescent="0.25">
      <c r="A5356" s="246" t="str">
        <f t="shared" si="83"/>
        <v>95658</v>
      </c>
      <c r="B5356" s="362" t="s">
        <v>17973</v>
      </c>
      <c r="C5356" s="362" t="s">
        <v>17974</v>
      </c>
      <c r="D5356" s="362" t="s">
        <v>8471</v>
      </c>
      <c r="E5356" s="363" t="s">
        <v>32287</v>
      </c>
    </row>
    <row r="5357" spans="1:5" x14ac:dyDescent="0.25">
      <c r="A5357" s="246" t="str">
        <f t="shared" si="83"/>
        <v>95659</v>
      </c>
      <c r="B5357" s="362" t="s">
        <v>17975</v>
      </c>
      <c r="C5357" s="362" t="s">
        <v>17976</v>
      </c>
      <c r="D5357" s="362" t="s">
        <v>8471</v>
      </c>
      <c r="E5357" s="363" t="s">
        <v>32288</v>
      </c>
    </row>
    <row r="5358" spans="1:5" x14ac:dyDescent="0.25">
      <c r="A5358" s="246" t="str">
        <f t="shared" si="83"/>
        <v>95660</v>
      </c>
      <c r="B5358" s="362" t="s">
        <v>17977</v>
      </c>
      <c r="C5358" s="362" t="s">
        <v>17978</v>
      </c>
      <c r="D5358" s="362" t="s">
        <v>8471</v>
      </c>
      <c r="E5358" s="363" t="s">
        <v>32289</v>
      </c>
    </row>
    <row r="5359" spans="1:5" x14ac:dyDescent="0.25">
      <c r="A5359" s="246" t="str">
        <f t="shared" si="83"/>
        <v>95661</v>
      </c>
      <c r="B5359" s="362" t="s">
        <v>17979</v>
      </c>
      <c r="C5359" s="362" t="s">
        <v>17980</v>
      </c>
      <c r="D5359" s="362" t="s">
        <v>8471</v>
      </c>
      <c r="E5359" s="363" t="s">
        <v>32290</v>
      </c>
    </row>
    <row r="5360" spans="1:5" x14ac:dyDescent="0.25">
      <c r="A5360" s="246" t="str">
        <f t="shared" si="83"/>
        <v>95662</v>
      </c>
      <c r="B5360" s="362" t="s">
        <v>17981</v>
      </c>
      <c r="C5360" s="362" t="s">
        <v>17982</v>
      </c>
      <c r="D5360" s="362" t="s">
        <v>8471</v>
      </c>
      <c r="E5360" s="363" t="s">
        <v>32291</v>
      </c>
    </row>
    <row r="5361" spans="1:5" x14ac:dyDescent="0.25">
      <c r="A5361" s="246" t="str">
        <f t="shared" si="83"/>
        <v>95663</v>
      </c>
      <c r="B5361" s="362" t="s">
        <v>17983</v>
      </c>
      <c r="C5361" s="362" t="s">
        <v>17984</v>
      </c>
      <c r="D5361" s="362" t="s">
        <v>8471</v>
      </c>
      <c r="E5361" s="363" t="s">
        <v>32292</v>
      </c>
    </row>
    <row r="5362" spans="1:5" x14ac:dyDescent="0.25">
      <c r="A5362" s="246" t="str">
        <f t="shared" si="83"/>
        <v>95664</v>
      </c>
      <c r="B5362" s="362" t="s">
        <v>17985</v>
      </c>
      <c r="C5362" s="362" t="s">
        <v>17986</v>
      </c>
      <c r="D5362" s="362" t="s">
        <v>8471</v>
      </c>
      <c r="E5362" s="363" t="s">
        <v>32293</v>
      </c>
    </row>
    <row r="5363" spans="1:5" x14ac:dyDescent="0.25">
      <c r="A5363" s="246" t="str">
        <f t="shared" si="83"/>
        <v>95665</v>
      </c>
      <c r="B5363" s="362" t="s">
        <v>17987</v>
      </c>
      <c r="C5363" s="362" t="s">
        <v>17988</v>
      </c>
      <c r="D5363" s="362" t="s">
        <v>8471</v>
      </c>
      <c r="E5363" s="363" t="s">
        <v>32294</v>
      </c>
    </row>
    <row r="5364" spans="1:5" x14ac:dyDescent="0.25">
      <c r="A5364" s="246" t="str">
        <f t="shared" si="83"/>
        <v>95666</v>
      </c>
      <c r="B5364" s="362" t="s">
        <v>17989</v>
      </c>
      <c r="C5364" s="362" t="s">
        <v>17990</v>
      </c>
      <c r="D5364" s="362" t="s">
        <v>8471</v>
      </c>
      <c r="E5364" s="363" t="s">
        <v>32295</v>
      </c>
    </row>
    <row r="5365" spans="1:5" x14ac:dyDescent="0.25">
      <c r="A5365" s="246" t="str">
        <f t="shared" si="83"/>
        <v>95667</v>
      </c>
      <c r="B5365" s="362" t="s">
        <v>17991</v>
      </c>
      <c r="C5365" s="362" t="s">
        <v>17992</v>
      </c>
      <c r="D5365" s="362" t="s">
        <v>8471</v>
      </c>
      <c r="E5365" s="363" t="s">
        <v>32296</v>
      </c>
    </row>
    <row r="5366" spans="1:5" x14ac:dyDescent="0.25">
      <c r="A5366" s="246" t="str">
        <f t="shared" si="83"/>
        <v>95668</v>
      </c>
      <c r="B5366" s="362" t="s">
        <v>17993</v>
      </c>
      <c r="C5366" s="362" t="s">
        <v>17994</v>
      </c>
      <c r="D5366" s="362" t="s">
        <v>8471</v>
      </c>
      <c r="E5366" s="363" t="s">
        <v>32297</v>
      </c>
    </row>
    <row r="5367" spans="1:5" x14ac:dyDescent="0.25">
      <c r="A5367" s="246" t="str">
        <f t="shared" si="83"/>
        <v>95669</v>
      </c>
      <c r="B5367" s="362" t="s">
        <v>17995</v>
      </c>
      <c r="C5367" s="362" t="s">
        <v>17996</v>
      </c>
      <c r="D5367" s="362" t="s">
        <v>8471</v>
      </c>
      <c r="E5367" s="363" t="s">
        <v>32298</v>
      </c>
    </row>
    <row r="5368" spans="1:5" x14ac:dyDescent="0.25">
      <c r="A5368" s="246" t="str">
        <f t="shared" si="83"/>
        <v>95670</v>
      </c>
      <c r="B5368" s="362" t="s">
        <v>17997</v>
      </c>
      <c r="C5368" s="362" t="s">
        <v>17998</v>
      </c>
      <c r="D5368" s="362" t="s">
        <v>8471</v>
      </c>
      <c r="E5368" s="363" t="s">
        <v>32299</v>
      </c>
    </row>
    <row r="5369" spans="1:5" x14ac:dyDescent="0.25">
      <c r="A5369" s="246" t="str">
        <f t="shared" si="83"/>
        <v>95671</v>
      </c>
      <c r="B5369" s="362" t="s">
        <v>17999</v>
      </c>
      <c r="C5369" s="362" t="s">
        <v>18000</v>
      </c>
      <c r="D5369" s="362" t="s">
        <v>8471</v>
      </c>
      <c r="E5369" s="363" t="s">
        <v>32300</v>
      </c>
    </row>
    <row r="5370" spans="1:5" x14ac:dyDescent="0.25">
      <c r="A5370" s="246" t="str">
        <f t="shared" si="83"/>
        <v>95672</v>
      </c>
      <c r="B5370" s="362" t="s">
        <v>18001</v>
      </c>
      <c r="C5370" s="362" t="s">
        <v>18002</v>
      </c>
      <c r="D5370" s="362" t="s">
        <v>8471</v>
      </c>
      <c r="E5370" s="363" t="s">
        <v>32301</v>
      </c>
    </row>
    <row r="5371" spans="1:5" x14ac:dyDescent="0.25">
      <c r="A5371" s="246" t="str">
        <f t="shared" si="83"/>
        <v>95673</v>
      </c>
      <c r="B5371" s="362" t="s">
        <v>4026</v>
      </c>
      <c r="C5371" s="362" t="s">
        <v>11308</v>
      </c>
      <c r="D5371" s="362" t="s">
        <v>8471</v>
      </c>
      <c r="E5371" s="363" t="s">
        <v>32302</v>
      </c>
    </row>
    <row r="5372" spans="1:5" x14ac:dyDescent="0.25">
      <c r="A5372" s="246" t="str">
        <f t="shared" si="83"/>
        <v>95674</v>
      </c>
      <c r="B5372" s="362" t="s">
        <v>4027</v>
      </c>
      <c r="C5372" s="362" t="s">
        <v>11309</v>
      </c>
      <c r="D5372" s="362" t="s">
        <v>8471</v>
      </c>
      <c r="E5372" s="363" t="s">
        <v>32303</v>
      </c>
    </row>
    <row r="5373" spans="1:5" x14ac:dyDescent="0.25">
      <c r="A5373" s="246" t="str">
        <f t="shared" si="83"/>
        <v>95675</v>
      </c>
      <c r="B5373" s="362" t="s">
        <v>4028</v>
      </c>
      <c r="C5373" s="362" t="s">
        <v>11310</v>
      </c>
      <c r="D5373" s="362" t="s">
        <v>8471</v>
      </c>
      <c r="E5373" s="363" t="s">
        <v>32304</v>
      </c>
    </row>
    <row r="5374" spans="1:5" x14ac:dyDescent="0.25">
      <c r="A5374" s="246" t="str">
        <f t="shared" si="83"/>
        <v>95676</v>
      </c>
      <c r="B5374" s="362" t="s">
        <v>4029</v>
      </c>
      <c r="C5374" s="362" t="s">
        <v>11311</v>
      </c>
      <c r="D5374" s="362" t="s">
        <v>8471</v>
      </c>
      <c r="E5374" s="363" t="s">
        <v>32305</v>
      </c>
    </row>
    <row r="5375" spans="1:5" x14ac:dyDescent="0.25">
      <c r="A5375" s="246" t="str">
        <f t="shared" si="83"/>
        <v>97741</v>
      </c>
      <c r="B5375" s="362" t="s">
        <v>4816</v>
      </c>
      <c r="C5375" s="362" t="s">
        <v>11312</v>
      </c>
      <c r="D5375" s="362" t="s">
        <v>8471</v>
      </c>
      <c r="E5375" s="363" t="s">
        <v>32306</v>
      </c>
    </row>
    <row r="5376" spans="1:5" x14ac:dyDescent="0.25">
      <c r="A5376" s="246" t="str">
        <f t="shared" si="83"/>
        <v>90436</v>
      </c>
      <c r="B5376" s="362" t="s">
        <v>1874</v>
      </c>
      <c r="C5376" s="362" t="s">
        <v>32307</v>
      </c>
      <c r="D5376" s="362" t="s">
        <v>8471</v>
      </c>
      <c r="E5376" s="363" t="s">
        <v>12615</v>
      </c>
    </row>
    <row r="5377" spans="1:5" x14ac:dyDescent="0.25">
      <c r="A5377" s="246" t="str">
        <f t="shared" si="83"/>
        <v>90437</v>
      </c>
      <c r="B5377" s="362" t="s">
        <v>1875</v>
      </c>
      <c r="C5377" s="362" t="s">
        <v>32308</v>
      </c>
      <c r="D5377" s="362" t="s">
        <v>8471</v>
      </c>
      <c r="E5377" s="363" t="s">
        <v>31111</v>
      </c>
    </row>
    <row r="5378" spans="1:5" x14ac:dyDescent="0.25">
      <c r="A5378" s="246" t="str">
        <f t="shared" si="83"/>
        <v>90438</v>
      </c>
      <c r="B5378" s="362" t="s">
        <v>1876</v>
      </c>
      <c r="C5378" s="362" t="s">
        <v>32309</v>
      </c>
      <c r="D5378" s="362" t="s">
        <v>8471</v>
      </c>
      <c r="E5378" s="363" t="s">
        <v>16700</v>
      </c>
    </row>
    <row r="5379" spans="1:5" x14ac:dyDescent="0.25">
      <c r="A5379" s="246" t="str">
        <f t="shared" ref="A5379:A5442" si="84">B5379</f>
        <v>90439</v>
      </c>
      <c r="B5379" s="362" t="s">
        <v>1877</v>
      </c>
      <c r="C5379" s="362" t="s">
        <v>32310</v>
      </c>
      <c r="D5379" s="362" t="s">
        <v>8471</v>
      </c>
      <c r="E5379" s="363" t="s">
        <v>7989</v>
      </c>
    </row>
    <row r="5380" spans="1:5" x14ac:dyDescent="0.25">
      <c r="A5380" s="246" t="str">
        <f t="shared" si="84"/>
        <v>90440</v>
      </c>
      <c r="B5380" s="362" t="s">
        <v>1878</v>
      </c>
      <c r="C5380" s="362" t="s">
        <v>32311</v>
      </c>
      <c r="D5380" s="362" t="s">
        <v>8471</v>
      </c>
      <c r="E5380" s="363" t="s">
        <v>8353</v>
      </c>
    </row>
    <row r="5381" spans="1:5" x14ac:dyDescent="0.25">
      <c r="A5381" s="246" t="str">
        <f t="shared" si="84"/>
        <v>90441</v>
      </c>
      <c r="B5381" s="362" t="s">
        <v>1879</v>
      </c>
      <c r="C5381" s="362" t="s">
        <v>32312</v>
      </c>
      <c r="D5381" s="362" t="s">
        <v>8471</v>
      </c>
      <c r="E5381" s="363" t="s">
        <v>32313</v>
      </c>
    </row>
    <row r="5382" spans="1:5" x14ac:dyDescent="0.25">
      <c r="A5382" s="246" t="str">
        <f t="shared" si="84"/>
        <v>90443</v>
      </c>
      <c r="B5382" s="362" t="s">
        <v>1880</v>
      </c>
      <c r="C5382" s="362" t="s">
        <v>32314</v>
      </c>
      <c r="D5382" s="362" t="s">
        <v>8399</v>
      </c>
      <c r="E5382" s="363" t="s">
        <v>20273</v>
      </c>
    </row>
    <row r="5383" spans="1:5" x14ac:dyDescent="0.25">
      <c r="A5383" s="246" t="str">
        <f t="shared" si="84"/>
        <v>90444</v>
      </c>
      <c r="B5383" s="362" t="s">
        <v>1881</v>
      </c>
      <c r="C5383" s="362" t="s">
        <v>32315</v>
      </c>
      <c r="D5383" s="362" t="s">
        <v>8399</v>
      </c>
      <c r="E5383" s="363" t="s">
        <v>12794</v>
      </c>
    </row>
    <row r="5384" spans="1:5" x14ac:dyDescent="0.25">
      <c r="A5384" s="246" t="str">
        <f t="shared" si="84"/>
        <v>90445</v>
      </c>
      <c r="B5384" s="362" t="s">
        <v>1882</v>
      </c>
      <c r="C5384" s="362" t="s">
        <v>32316</v>
      </c>
      <c r="D5384" s="362" t="s">
        <v>8399</v>
      </c>
      <c r="E5384" s="363" t="s">
        <v>31563</v>
      </c>
    </row>
    <row r="5385" spans="1:5" x14ac:dyDescent="0.25">
      <c r="A5385" s="246" t="str">
        <f t="shared" si="84"/>
        <v>90446</v>
      </c>
      <c r="B5385" s="362" t="s">
        <v>1883</v>
      </c>
      <c r="C5385" s="362" t="s">
        <v>32317</v>
      </c>
      <c r="D5385" s="362" t="s">
        <v>8399</v>
      </c>
      <c r="E5385" s="363" t="s">
        <v>12945</v>
      </c>
    </row>
    <row r="5386" spans="1:5" x14ac:dyDescent="0.25">
      <c r="A5386" s="246" t="str">
        <f t="shared" si="84"/>
        <v>90447</v>
      </c>
      <c r="B5386" s="362" t="s">
        <v>1884</v>
      </c>
      <c r="C5386" s="362" t="s">
        <v>32318</v>
      </c>
      <c r="D5386" s="362" t="s">
        <v>8399</v>
      </c>
      <c r="E5386" s="363" t="s">
        <v>8099</v>
      </c>
    </row>
    <row r="5387" spans="1:5" x14ac:dyDescent="0.25">
      <c r="A5387" s="246" t="str">
        <f t="shared" si="84"/>
        <v>90451</v>
      </c>
      <c r="B5387" s="362" t="s">
        <v>1885</v>
      </c>
      <c r="C5387" s="362" t="s">
        <v>32319</v>
      </c>
      <c r="D5387" s="362" t="s">
        <v>8471</v>
      </c>
      <c r="E5387" s="363" t="s">
        <v>23560</v>
      </c>
    </row>
    <row r="5388" spans="1:5" x14ac:dyDescent="0.25">
      <c r="A5388" s="246" t="str">
        <f t="shared" si="84"/>
        <v>90452</v>
      </c>
      <c r="B5388" s="362" t="s">
        <v>1886</v>
      </c>
      <c r="C5388" s="362" t="s">
        <v>32320</v>
      </c>
      <c r="D5388" s="362" t="s">
        <v>8471</v>
      </c>
      <c r="E5388" s="363" t="s">
        <v>31663</v>
      </c>
    </row>
    <row r="5389" spans="1:5" x14ac:dyDescent="0.25">
      <c r="A5389" s="246" t="str">
        <f t="shared" si="84"/>
        <v>90453</v>
      </c>
      <c r="B5389" s="362" t="s">
        <v>1887</v>
      </c>
      <c r="C5389" s="362" t="s">
        <v>32321</v>
      </c>
      <c r="D5389" s="362" t="s">
        <v>8471</v>
      </c>
      <c r="E5389" s="363" t="s">
        <v>17617</v>
      </c>
    </row>
    <row r="5390" spans="1:5" x14ac:dyDescent="0.25">
      <c r="A5390" s="246" t="str">
        <f t="shared" si="84"/>
        <v>90454</v>
      </c>
      <c r="B5390" s="362" t="s">
        <v>1888</v>
      </c>
      <c r="C5390" s="362" t="s">
        <v>32322</v>
      </c>
      <c r="D5390" s="362" t="s">
        <v>8471</v>
      </c>
      <c r="E5390" s="363" t="s">
        <v>8248</v>
      </c>
    </row>
    <row r="5391" spans="1:5" x14ac:dyDescent="0.25">
      <c r="A5391" s="246" t="str">
        <f t="shared" si="84"/>
        <v>90455</v>
      </c>
      <c r="B5391" s="362" t="s">
        <v>1889</v>
      </c>
      <c r="C5391" s="362" t="s">
        <v>32323</v>
      </c>
      <c r="D5391" s="362" t="s">
        <v>8471</v>
      </c>
      <c r="E5391" s="363" t="s">
        <v>8123</v>
      </c>
    </row>
    <row r="5392" spans="1:5" x14ac:dyDescent="0.25">
      <c r="A5392" s="246" t="str">
        <f t="shared" si="84"/>
        <v>90456</v>
      </c>
      <c r="B5392" s="362" t="s">
        <v>1890</v>
      </c>
      <c r="C5392" s="362" t="s">
        <v>32324</v>
      </c>
      <c r="D5392" s="362" t="s">
        <v>8471</v>
      </c>
      <c r="E5392" s="363" t="s">
        <v>14084</v>
      </c>
    </row>
    <row r="5393" spans="1:5" x14ac:dyDescent="0.25">
      <c r="A5393" s="246" t="str">
        <f t="shared" si="84"/>
        <v>90457</v>
      </c>
      <c r="B5393" s="362" t="s">
        <v>1891</v>
      </c>
      <c r="C5393" s="362" t="s">
        <v>32325</v>
      </c>
      <c r="D5393" s="362" t="s">
        <v>8471</v>
      </c>
      <c r="E5393" s="363" t="s">
        <v>7761</v>
      </c>
    </row>
    <row r="5394" spans="1:5" x14ac:dyDescent="0.25">
      <c r="A5394" s="246" t="str">
        <f t="shared" si="84"/>
        <v>90458</v>
      </c>
      <c r="B5394" s="362" t="s">
        <v>1892</v>
      </c>
      <c r="C5394" s="362" t="s">
        <v>32326</v>
      </c>
      <c r="D5394" s="362" t="s">
        <v>8471</v>
      </c>
      <c r="E5394" s="363" t="s">
        <v>7901</v>
      </c>
    </row>
    <row r="5395" spans="1:5" x14ac:dyDescent="0.25">
      <c r="A5395" s="246" t="str">
        <f t="shared" si="84"/>
        <v>90459</v>
      </c>
      <c r="B5395" s="362" t="s">
        <v>1893</v>
      </c>
      <c r="C5395" s="362" t="s">
        <v>32327</v>
      </c>
      <c r="D5395" s="362" t="s">
        <v>8471</v>
      </c>
      <c r="E5395" s="363" t="s">
        <v>32328</v>
      </c>
    </row>
    <row r="5396" spans="1:5" x14ac:dyDescent="0.25">
      <c r="A5396" s="246" t="str">
        <f t="shared" si="84"/>
        <v>90460</v>
      </c>
      <c r="B5396" s="362" t="s">
        <v>1894</v>
      </c>
      <c r="C5396" s="362" t="s">
        <v>32329</v>
      </c>
      <c r="D5396" s="362" t="s">
        <v>8399</v>
      </c>
      <c r="E5396" s="363" t="s">
        <v>14931</v>
      </c>
    </row>
    <row r="5397" spans="1:5" x14ac:dyDescent="0.25">
      <c r="A5397" s="246" t="str">
        <f t="shared" si="84"/>
        <v>90461</v>
      </c>
      <c r="B5397" s="362" t="s">
        <v>1895</v>
      </c>
      <c r="C5397" s="362" t="s">
        <v>32330</v>
      </c>
      <c r="D5397" s="362" t="s">
        <v>8399</v>
      </c>
      <c r="E5397" s="363" t="s">
        <v>22162</v>
      </c>
    </row>
    <row r="5398" spans="1:5" x14ac:dyDescent="0.25">
      <c r="A5398" s="246" t="str">
        <f t="shared" si="84"/>
        <v>90462</v>
      </c>
      <c r="B5398" s="362" t="s">
        <v>1896</v>
      </c>
      <c r="C5398" s="362" t="s">
        <v>32331</v>
      </c>
      <c r="D5398" s="362" t="s">
        <v>8399</v>
      </c>
      <c r="E5398" s="363" t="s">
        <v>8323</v>
      </c>
    </row>
    <row r="5399" spans="1:5" x14ac:dyDescent="0.25">
      <c r="A5399" s="246" t="str">
        <f t="shared" si="84"/>
        <v>90463</v>
      </c>
      <c r="B5399" s="362" t="s">
        <v>1897</v>
      </c>
      <c r="C5399" s="362" t="s">
        <v>32332</v>
      </c>
      <c r="D5399" s="362" t="s">
        <v>8399</v>
      </c>
      <c r="E5399" s="363" t="s">
        <v>9026</v>
      </c>
    </row>
    <row r="5400" spans="1:5" x14ac:dyDescent="0.25">
      <c r="A5400" s="246" t="str">
        <f t="shared" si="84"/>
        <v>90466</v>
      </c>
      <c r="B5400" s="362" t="s">
        <v>1898</v>
      </c>
      <c r="C5400" s="362" t="s">
        <v>32333</v>
      </c>
      <c r="D5400" s="362" t="s">
        <v>8399</v>
      </c>
      <c r="E5400" s="363" t="s">
        <v>30884</v>
      </c>
    </row>
    <row r="5401" spans="1:5" x14ac:dyDescent="0.25">
      <c r="A5401" s="246" t="str">
        <f t="shared" si="84"/>
        <v>90467</v>
      </c>
      <c r="B5401" s="362" t="s">
        <v>1899</v>
      </c>
      <c r="C5401" s="362" t="s">
        <v>32334</v>
      </c>
      <c r="D5401" s="362" t="s">
        <v>8399</v>
      </c>
      <c r="E5401" s="363" t="s">
        <v>8002</v>
      </c>
    </row>
    <row r="5402" spans="1:5" x14ac:dyDescent="0.25">
      <c r="A5402" s="246" t="str">
        <f t="shared" si="84"/>
        <v>90468</v>
      </c>
      <c r="B5402" s="362" t="s">
        <v>1900</v>
      </c>
      <c r="C5402" s="362" t="s">
        <v>32335</v>
      </c>
      <c r="D5402" s="362" t="s">
        <v>8399</v>
      </c>
      <c r="E5402" s="363" t="s">
        <v>16570</v>
      </c>
    </row>
    <row r="5403" spans="1:5" x14ac:dyDescent="0.25">
      <c r="A5403" s="246" t="str">
        <f t="shared" si="84"/>
        <v>90469</v>
      </c>
      <c r="B5403" s="362" t="s">
        <v>1901</v>
      </c>
      <c r="C5403" s="362" t="s">
        <v>32336</v>
      </c>
      <c r="D5403" s="362" t="s">
        <v>8399</v>
      </c>
      <c r="E5403" s="363" t="s">
        <v>10150</v>
      </c>
    </row>
    <row r="5404" spans="1:5" x14ac:dyDescent="0.25">
      <c r="A5404" s="246" t="str">
        <f t="shared" si="84"/>
        <v>90470</v>
      </c>
      <c r="B5404" s="362" t="s">
        <v>1902</v>
      </c>
      <c r="C5404" s="362" t="s">
        <v>32337</v>
      </c>
      <c r="D5404" s="362" t="s">
        <v>8399</v>
      </c>
      <c r="E5404" s="363" t="s">
        <v>8305</v>
      </c>
    </row>
    <row r="5405" spans="1:5" x14ac:dyDescent="0.25">
      <c r="A5405" s="246" t="str">
        <f t="shared" si="84"/>
        <v>91166</v>
      </c>
      <c r="B5405" s="362" t="s">
        <v>2148</v>
      </c>
      <c r="C5405" s="362" t="s">
        <v>32338</v>
      </c>
      <c r="D5405" s="362" t="s">
        <v>8399</v>
      </c>
      <c r="E5405" s="363" t="s">
        <v>10702</v>
      </c>
    </row>
    <row r="5406" spans="1:5" x14ac:dyDescent="0.25">
      <c r="A5406" s="246" t="str">
        <f t="shared" si="84"/>
        <v>91167</v>
      </c>
      <c r="B5406" s="362" t="s">
        <v>2149</v>
      </c>
      <c r="C5406" s="362" t="s">
        <v>32339</v>
      </c>
      <c r="D5406" s="362" t="s">
        <v>8399</v>
      </c>
      <c r="E5406" s="363" t="s">
        <v>20539</v>
      </c>
    </row>
    <row r="5407" spans="1:5" x14ac:dyDescent="0.25">
      <c r="A5407" s="246" t="str">
        <f t="shared" si="84"/>
        <v>91170</v>
      </c>
      <c r="B5407" s="362" t="s">
        <v>2150</v>
      </c>
      <c r="C5407" s="362" t="s">
        <v>32340</v>
      </c>
      <c r="D5407" s="362" t="s">
        <v>8399</v>
      </c>
      <c r="E5407" s="363" t="s">
        <v>20539</v>
      </c>
    </row>
    <row r="5408" spans="1:5" x14ac:dyDescent="0.25">
      <c r="A5408" s="246" t="str">
        <f t="shared" si="84"/>
        <v>91171</v>
      </c>
      <c r="B5408" s="362" t="s">
        <v>2151</v>
      </c>
      <c r="C5408" s="362" t="s">
        <v>32341</v>
      </c>
      <c r="D5408" s="362" t="s">
        <v>8399</v>
      </c>
      <c r="E5408" s="363" t="s">
        <v>8802</v>
      </c>
    </row>
    <row r="5409" spans="1:5" x14ac:dyDescent="0.25">
      <c r="A5409" s="246" t="str">
        <f t="shared" si="84"/>
        <v>91172</v>
      </c>
      <c r="B5409" s="362" t="s">
        <v>2152</v>
      </c>
      <c r="C5409" s="362" t="s">
        <v>32342</v>
      </c>
      <c r="D5409" s="362" t="s">
        <v>8399</v>
      </c>
      <c r="E5409" s="363" t="s">
        <v>20256</v>
      </c>
    </row>
    <row r="5410" spans="1:5" x14ac:dyDescent="0.25">
      <c r="A5410" s="246" t="str">
        <f t="shared" si="84"/>
        <v>91173</v>
      </c>
      <c r="B5410" s="362" t="s">
        <v>2153</v>
      </c>
      <c r="C5410" s="362" t="s">
        <v>32343</v>
      </c>
      <c r="D5410" s="362" t="s">
        <v>8399</v>
      </c>
      <c r="E5410" s="363" t="s">
        <v>7872</v>
      </c>
    </row>
    <row r="5411" spans="1:5" x14ac:dyDescent="0.25">
      <c r="A5411" s="246" t="str">
        <f t="shared" si="84"/>
        <v>91174</v>
      </c>
      <c r="B5411" s="362" t="s">
        <v>2154</v>
      </c>
      <c r="C5411" s="362" t="s">
        <v>32344</v>
      </c>
      <c r="D5411" s="362" t="s">
        <v>8399</v>
      </c>
      <c r="E5411" s="363" t="s">
        <v>8285</v>
      </c>
    </row>
    <row r="5412" spans="1:5" x14ac:dyDescent="0.25">
      <c r="A5412" s="246" t="str">
        <f t="shared" si="84"/>
        <v>91175</v>
      </c>
      <c r="B5412" s="362" t="s">
        <v>2155</v>
      </c>
      <c r="C5412" s="362" t="s">
        <v>32345</v>
      </c>
      <c r="D5412" s="362" t="s">
        <v>8399</v>
      </c>
      <c r="E5412" s="363" t="s">
        <v>14091</v>
      </c>
    </row>
    <row r="5413" spans="1:5" x14ac:dyDescent="0.25">
      <c r="A5413" s="246" t="str">
        <f t="shared" si="84"/>
        <v>91176</v>
      </c>
      <c r="B5413" s="362" t="s">
        <v>2156</v>
      </c>
      <c r="C5413" s="362" t="s">
        <v>32346</v>
      </c>
      <c r="D5413" s="362" t="s">
        <v>8399</v>
      </c>
      <c r="E5413" s="363" t="s">
        <v>31665</v>
      </c>
    </row>
    <row r="5414" spans="1:5" x14ac:dyDescent="0.25">
      <c r="A5414" s="246" t="str">
        <f t="shared" si="84"/>
        <v>91179</v>
      </c>
      <c r="B5414" s="362" t="s">
        <v>2157</v>
      </c>
      <c r="C5414" s="362" t="s">
        <v>32347</v>
      </c>
      <c r="D5414" s="362" t="s">
        <v>8399</v>
      </c>
      <c r="E5414" s="363" t="s">
        <v>31665</v>
      </c>
    </row>
    <row r="5415" spans="1:5" x14ac:dyDescent="0.25">
      <c r="A5415" s="246" t="str">
        <f t="shared" si="84"/>
        <v>91180</v>
      </c>
      <c r="B5415" s="362" t="s">
        <v>2158</v>
      </c>
      <c r="C5415" s="362" t="s">
        <v>32348</v>
      </c>
      <c r="D5415" s="362" t="s">
        <v>8399</v>
      </c>
      <c r="E5415" s="363" t="s">
        <v>16634</v>
      </c>
    </row>
    <row r="5416" spans="1:5" x14ac:dyDescent="0.25">
      <c r="A5416" s="246" t="str">
        <f t="shared" si="84"/>
        <v>91181</v>
      </c>
      <c r="B5416" s="362" t="s">
        <v>2159</v>
      </c>
      <c r="C5416" s="362" t="s">
        <v>32349</v>
      </c>
      <c r="D5416" s="362" t="s">
        <v>8399</v>
      </c>
      <c r="E5416" s="363" t="s">
        <v>16431</v>
      </c>
    </row>
    <row r="5417" spans="1:5" x14ac:dyDescent="0.25">
      <c r="A5417" s="246" t="str">
        <f t="shared" si="84"/>
        <v>91182</v>
      </c>
      <c r="B5417" s="362" t="s">
        <v>2160</v>
      </c>
      <c r="C5417" s="362" t="s">
        <v>32350</v>
      </c>
      <c r="D5417" s="362" t="s">
        <v>8399</v>
      </c>
      <c r="E5417" s="363" t="s">
        <v>14330</v>
      </c>
    </row>
    <row r="5418" spans="1:5" x14ac:dyDescent="0.25">
      <c r="A5418" s="246" t="str">
        <f t="shared" si="84"/>
        <v>91185</v>
      </c>
      <c r="B5418" s="362" t="s">
        <v>2161</v>
      </c>
      <c r="C5418" s="362" t="s">
        <v>32351</v>
      </c>
      <c r="D5418" s="362" t="s">
        <v>8399</v>
      </c>
      <c r="E5418" s="363" t="s">
        <v>14330</v>
      </c>
    </row>
    <row r="5419" spans="1:5" x14ac:dyDescent="0.25">
      <c r="A5419" s="246" t="str">
        <f t="shared" si="84"/>
        <v>91186</v>
      </c>
      <c r="B5419" s="362" t="s">
        <v>2162</v>
      </c>
      <c r="C5419" s="362" t="s">
        <v>32352</v>
      </c>
      <c r="D5419" s="362" t="s">
        <v>8399</v>
      </c>
      <c r="E5419" s="363" t="s">
        <v>29222</v>
      </c>
    </row>
    <row r="5420" spans="1:5" x14ac:dyDescent="0.25">
      <c r="A5420" s="246" t="str">
        <f t="shared" si="84"/>
        <v>91187</v>
      </c>
      <c r="B5420" s="362" t="s">
        <v>2163</v>
      </c>
      <c r="C5420" s="362" t="s">
        <v>32353</v>
      </c>
      <c r="D5420" s="362" t="s">
        <v>8399</v>
      </c>
      <c r="E5420" s="363" t="s">
        <v>13363</v>
      </c>
    </row>
    <row r="5421" spans="1:5" x14ac:dyDescent="0.25">
      <c r="A5421" s="246" t="str">
        <f t="shared" si="84"/>
        <v>91188</v>
      </c>
      <c r="B5421" s="362" t="s">
        <v>2164</v>
      </c>
      <c r="C5421" s="362" t="s">
        <v>32354</v>
      </c>
      <c r="D5421" s="362" t="s">
        <v>8471</v>
      </c>
      <c r="E5421" s="363" t="s">
        <v>8044</v>
      </c>
    </row>
    <row r="5422" spans="1:5" x14ac:dyDescent="0.25">
      <c r="A5422" s="246" t="str">
        <f t="shared" si="84"/>
        <v>91189</v>
      </c>
      <c r="B5422" s="362" t="s">
        <v>2165</v>
      </c>
      <c r="C5422" s="362" t="s">
        <v>32355</v>
      </c>
      <c r="D5422" s="362" t="s">
        <v>8471</v>
      </c>
      <c r="E5422" s="363" t="s">
        <v>32356</v>
      </c>
    </row>
    <row r="5423" spans="1:5" x14ac:dyDescent="0.25">
      <c r="A5423" s="246" t="str">
        <f t="shared" si="84"/>
        <v>91190</v>
      </c>
      <c r="B5423" s="362" t="s">
        <v>2166</v>
      </c>
      <c r="C5423" s="362" t="s">
        <v>32357</v>
      </c>
      <c r="D5423" s="362" t="s">
        <v>8471</v>
      </c>
      <c r="E5423" s="363" t="s">
        <v>15529</v>
      </c>
    </row>
    <row r="5424" spans="1:5" x14ac:dyDescent="0.25">
      <c r="A5424" s="246" t="str">
        <f t="shared" si="84"/>
        <v>91191</v>
      </c>
      <c r="B5424" s="362" t="s">
        <v>2167</v>
      </c>
      <c r="C5424" s="362" t="s">
        <v>32358</v>
      </c>
      <c r="D5424" s="362" t="s">
        <v>8471</v>
      </c>
      <c r="E5424" s="363" t="s">
        <v>16587</v>
      </c>
    </row>
    <row r="5425" spans="1:5" x14ac:dyDescent="0.25">
      <c r="A5425" s="246" t="str">
        <f t="shared" si="84"/>
        <v>91192</v>
      </c>
      <c r="B5425" s="362" t="s">
        <v>2168</v>
      </c>
      <c r="C5425" s="362" t="s">
        <v>32359</v>
      </c>
      <c r="D5425" s="362" t="s">
        <v>8471</v>
      </c>
      <c r="E5425" s="363" t="s">
        <v>16538</v>
      </c>
    </row>
    <row r="5426" spans="1:5" x14ac:dyDescent="0.25">
      <c r="A5426" s="246" t="str">
        <f t="shared" si="84"/>
        <v>91222</v>
      </c>
      <c r="B5426" s="362" t="s">
        <v>2169</v>
      </c>
      <c r="C5426" s="362" t="s">
        <v>32360</v>
      </c>
      <c r="D5426" s="362" t="s">
        <v>8399</v>
      </c>
      <c r="E5426" s="363" t="s">
        <v>8704</v>
      </c>
    </row>
    <row r="5427" spans="1:5" x14ac:dyDescent="0.25">
      <c r="A5427" s="246" t="str">
        <f t="shared" si="84"/>
        <v>94480</v>
      </c>
      <c r="B5427" s="362" t="s">
        <v>3578</v>
      </c>
      <c r="C5427" s="362" t="s">
        <v>11320</v>
      </c>
      <c r="D5427" s="362" t="s">
        <v>8471</v>
      </c>
      <c r="E5427" s="363" t="s">
        <v>32361</v>
      </c>
    </row>
    <row r="5428" spans="1:5" x14ac:dyDescent="0.25">
      <c r="A5428" s="246" t="str">
        <f t="shared" si="84"/>
        <v>94481</v>
      </c>
      <c r="B5428" s="362" t="s">
        <v>3579</v>
      </c>
      <c r="C5428" s="362" t="s">
        <v>11321</v>
      </c>
      <c r="D5428" s="362" t="s">
        <v>8471</v>
      </c>
      <c r="E5428" s="363" t="s">
        <v>32362</v>
      </c>
    </row>
    <row r="5429" spans="1:5" x14ac:dyDescent="0.25">
      <c r="A5429" s="246" t="str">
        <f t="shared" si="84"/>
        <v>94482</v>
      </c>
      <c r="B5429" s="362" t="s">
        <v>3580</v>
      </c>
      <c r="C5429" s="362" t="s">
        <v>11322</v>
      </c>
      <c r="D5429" s="362" t="s">
        <v>8471</v>
      </c>
      <c r="E5429" s="363" t="s">
        <v>32363</v>
      </c>
    </row>
    <row r="5430" spans="1:5" x14ac:dyDescent="0.25">
      <c r="A5430" s="246" t="str">
        <f t="shared" si="84"/>
        <v>94483</v>
      </c>
      <c r="B5430" s="362" t="s">
        <v>3581</v>
      </c>
      <c r="C5430" s="362" t="s">
        <v>11323</v>
      </c>
      <c r="D5430" s="362" t="s">
        <v>8471</v>
      </c>
      <c r="E5430" s="363" t="s">
        <v>32364</v>
      </c>
    </row>
    <row r="5431" spans="1:5" x14ac:dyDescent="0.25">
      <c r="A5431" s="246" t="str">
        <f t="shared" si="84"/>
        <v>95541</v>
      </c>
      <c r="B5431" s="362" t="s">
        <v>3961</v>
      </c>
      <c r="C5431" s="362" t="s">
        <v>32365</v>
      </c>
      <c r="D5431" s="362" t="s">
        <v>8471</v>
      </c>
      <c r="E5431" s="363" t="s">
        <v>14676</v>
      </c>
    </row>
    <row r="5432" spans="1:5" x14ac:dyDescent="0.25">
      <c r="A5432" s="246" t="str">
        <f t="shared" si="84"/>
        <v>96559</v>
      </c>
      <c r="B5432" s="362" t="s">
        <v>4253</v>
      </c>
      <c r="C5432" s="362" t="s">
        <v>32366</v>
      </c>
      <c r="D5432" s="362" t="s">
        <v>8619</v>
      </c>
      <c r="E5432" s="363" t="s">
        <v>21165</v>
      </c>
    </row>
    <row r="5433" spans="1:5" x14ac:dyDescent="0.25">
      <c r="A5433" s="246" t="str">
        <f t="shared" si="84"/>
        <v>96560</v>
      </c>
      <c r="B5433" s="362" t="s">
        <v>4254</v>
      </c>
      <c r="C5433" s="362" t="s">
        <v>32367</v>
      </c>
      <c r="D5433" s="362" t="s">
        <v>8619</v>
      </c>
      <c r="E5433" s="363" t="s">
        <v>32368</v>
      </c>
    </row>
    <row r="5434" spans="1:5" x14ac:dyDescent="0.25">
      <c r="A5434" s="246" t="str">
        <f t="shared" si="84"/>
        <v>96562</v>
      </c>
      <c r="B5434" s="362" t="s">
        <v>4255</v>
      </c>
      <c r="C5434" s="362" t="s">
        <v>32369</v>
      </c>
      <c r="D5434" s="362" t="s">
        <v>8399</v>
      </c>
      <c r="E5434" s="363" t="s">
        <v>16140</v>
      </c>
    </row>
    <row r="5435" spans="1:5" x14ac:dyDescent="0.25">
      <c r="A5435" s="246" t="str">
        <f t="shared" si="84"/>
        <v>96563</v>
      </c>
      <c r="B5435" s="362" t="s">
        <v>4256</v>
      </c>
      <c r="C5435" s="362" t="s">
        <v>32370</v>
      </c>
      <c r="D5435" s="362" t="s">
        <v>8399</v>
      </c>
      <c r="E5435" s="363" t="s">
        <v>20537</v>
      </c>
    </row>
    <row r="5436" spans="1:5" x14ac:dyDescent="0.25">
      <c r="A5436" s="246" t="str">
        <f t="shared" si="84"/>
        <v>100128</v>
      </c>
      <c r="B5436" s="362" t="s">
        <v>18335</v>
      </c>
      <c r="C5436" s="362" t="s">
        <v>18336</v>
      </c>
      <c r="D5436" s="362" t="s">
        <v>8471</v>
      </c>
      <c r="E5436" s="363" t="s">
        <v>32371</v>
      </c>
    </row>
    <row r="5437" spans="1:5" x14ac:dyDescent="0.25">
      <c r="A5437" s="246" t="str">
        <f t="shared" si="84"/>
        <v>101802</v>
      </c>
      <c r="B5437" s="362" t="s">
        <v>11324</v>
      </c>
      <c r="C5437" s="362" t="s">
        <v>11325</v>
      </c>
      <c r="D5437" s="362" t="s">
        <v>8471</v>
      </c>
      <c r="E5437" s="363" t="s">
        <v>32372</v>
      </c>
    </row>
    <row r="5438" spans="1:5" x14ac:dyDescent="0.25">
      <c r="A5438" s="246" t="str">
        <f t="shared" si="84"/>
        <v>101803</v>
      </c>
      <c r="B5438" s="362" t="s">
        <v>11326</v>
      </c>
      <c r="C5438" s="362" t="s">
        <v>11327</v>
      </c>
      <c r="D5438" s="362" t="s">
        <v>8471</v>
      </c>
      <c r="E5438" s="363" t="s">
        <v>32373</v>
      </c>
    </row>
    <row r="5439" spans="1:5" x14ac:dyDescent="0.25">
      <c r="A5439" s="246" t="str">
        <f t="shared" si="84"/>
        <v>101804</v>
      </c>
      <c r="B5439" s="362" t="s">
        <v>11328</v>
      </c>
      <c r="C5439" s="362" t="s">
        <v>11329</v>
      </c>
      <c r="D5439" s="362" t="s">
        <v>8471</v>
      </c>
      <c r="E5439" s="363" t="s">
        <v>32374</v>
      </c>
    </row>
    <row r="5440" spans="1:5" x14ac:dyDescent="0.25">
      <c r="A5440" s="246" t="str">
        <f t="shared" si="84"/>
        <v>101805</v>
      </c>
      <c r="B5440" s="362" t="s">
        <v>11330</v>
      </c>
      <c r="C5440" s="362" t="s">
        <v>11331</v>
      </c>
      <c r="D5440" s="362" t="s">
        <v>8471</v>
      </c>
      <c r="E5440" s="363" t="s">
        <v>32375</v>
      </c>
    </row>
    <row r="5441" spans="1:5" x14ac:dyDescent="0.25">
      <c r="A5441" s="246" t="str">
        <f t="shared" si="84"/>
        <v>102111</v>
      </c>
      <c r="B5441" s="362" t="s">
        <v>11332</v>
      </c>
      <c r="C5441" s="362" t="s">
        <v>11333</v>
      </c>
      <c r="D5441" s="362" t="s">
        <v>8471</v>
      </c>
      <c r="E5441" s="363" t="s">
        <v>32376</v>
      </c>
    </row>
    <row r="5442" spans="1:5" x14ac:dyDescent="0.25">
      <c r="A5442" s="246" t="str">
        <f t="shared" si="84"/>
        <v>102112</v>
      </c>
      <c r="B5442" s="362" t="s">
        <v>11334</v>
      </c>
      <c r="C5442" s="362" t="s">
        <v>11335</v>
      </c>
      <c r="D5442" s="362" t="s">
        <v>8471</v>
      </c>
      <c r="E5442" s="363" t="s">
        <v>32377</v>
      </c>
    </row>
    <row r="5443" spans="1:5" x14ac:dyDescent="0.25">
      <c r="A5443" s="246" t="str">
        <f t="shared" ref="A5443:A5506" si="85">B5443</f>
        <v>102113</v>
      </c>
      <c r="B5443" s="362" t="s">
        <v>11336</v>
      </c>
      <c r="C5443" s="362" t="s">
        <v>11337</v>
      </c>
      <c r="D5443" s="362" t="s">
        <v>8471</v>
      </c>
      <c r="E5443" s="363" t="s">
        <v>32378</v>
      </c>
    </row>
    <row r="5444" spans="1:5" x14ac:dyDescent="0.25">
      <c r="A5444" s="246" t="str">
        <f t="shared" si="85"/>
        <v>102114</v>
      </c>
      <c r="B5444" s="362" t="s">
        <v>11338</v>
      </c>
      <c r="C5444" s="362" t="s">
        <v>11339</v>
      </c>
      <c r="D5444" s="362" t="s">
        <v>8471</v>
      </c>
      <c r="E5444" s="363" t="s">
        <v>19930</v>
      </c>
    </row>
    <row r="5445" spans="1:5" x14ac:dyDescent="0.25">
      <c r="A5445" s="246" t="str">
        <f t="shared" si="85"/>
        <v>102115</v>
      </c>
      <c r="B5445" s="362" t="s">
        <v>11340</v>
      </c>
      <c r="C5445" s="362" t="s">
        <v>11341</v>
      </c>
      <c r="D5445" s="362" t="s">
        <v>8471</v>
      </c>
      <c r="E5445" s="363" t="s">
        <v>32379</v>
      </c>
    </row>
    <row r="5446" spans="1:5" x14ac:dyDescent="0.25">
      <c r="A5446" s="246" t="str">
        <f t="shared" si="85"/>
        <v>102116</v>
      </c>
      <c r="B5446" s="362" t="s">
        <v>11342</v>
      </c>
      <c r="C5446" s="362" t="s">
        <v>11343</v>
      </c>
      <c r="D5446" s="362" t="s">
        <v>8471</v>
      </c>
      <c r="E5446" s="363" t="s">
        <v>32380</v>
      </c>
    </row>
    <row r="5447" spans="1:5" x14ac:dyDescent="0.25">
      <c r="A5447" s="246" t="str">
        <f t="shared" si="85"/>
        <v>102117</v>
      </c>
      <c r="B5447" s="362" t="s">
        <v>11344</v>
      </c>
      <c r="C5447" s="362" t="s">
        <v>11345</v>
      </c>
      <c r="D5447" s="362" t="s">
        <v>8471</v>
      </c>
      <c r="E5447" s="363" t="s">
        <v>20960</v>
      </c>
    </row>
    <row r="5448" spans="1:5" x14ac:dyDescent="0.25">
      <c r="A5448" s="246" t="str">
        <f t="shared" si="85"/>
        <v>102118</v>
      </c>
      <c r="B5448" s="362" t="s">
        <v>11346</v>
      </c>
      <c r="C5448" s="362" t="s">
        <v>11347</v>
      </c>
      <c r="D5448" s="362" t="s">
        <v>8471</v>
      </c>
      <c r="E5448" s="363" t="s">
        <v>32381</v>
      </c>
    </row>
    <row r="5449" spans="1:5" x14ac:dyDescent="0.25">
      <c r="A5449" s="246" t="str">
        <f t="shared" si="85"/>
        <v>102119</v>
      </c>
      <c r="B5449" s="362" t="s">
        <v>11348</v>
      </c>
      <c r="C5449" s="362" t="s">
        <v>11349</v>
      </c>
      <c r="D5449" s="362" t="s">
        <v>8471</v>
      </c>
      <c r="E5449" s="363" t="s">
        <v>32382</v>
      </c>
    </row>
    <row r="5450" spans="1:5" x14ac:dyDescent="0.25">
      <c r="A5450" s="246" t="str">
        <f t="shared" si="85"/>
        <v>102121</v>
      </c>
      <c r="B5450" s="362" t="s">
        <v>11350</v>
      </c>
      <c r="C5450" s="362" t="s">
        <v>11351</v>
      </c>
      <c r="D5450" s="362" t="s">
        <v>8471</v>
      </c>
      <c r="E5450" s="363" t="s">
        <v>32383</v>
      </c>
    </row>
    <row r="5451" spans="1:5" x14ac:dyDescent="0.25">
      <c r="A5451" s="246" t="str">
        <f t="shared" si="85"/>
        <v>102122</v>
      </c>
      <c r="B5451" s="362" t="s">
        <v>11352</v>
      </c>
      <c r="C5451" s="362" t="s">
        <v>11353</v>
      </c>
      <c r="D5451" s="362" t="s">
        <v>8471</v>
      </c>
      <c r="E5451" s="363" t="s">
        <v>32384</v>
      </c>
    </row>
    <row r="5452" spans="1:5" x14ac:dyDescent="0.25">
      <c r="A5452" s="246" t="str">
        <f t="shared" si="85"/>
        <v>102123</v>
      </c>
      <c r="B5452" s="362" t="s">
        <v>11354</v>
      </c>
      <c r="C5452" s="362" t="s">
        <v>11355</v>
      </c>
      <c r="D5452" s="362" t="s">
        <v>8471</v>
      </c>
      <c r="E5452" s="363" t="s">
        <v>32385</v>
      </c>
    </row>
    <row r="5453" spans="1:5" x14ac:dyDescent="0.25">
      <c r="A5453" s="246" t="str">
        <f t="shared" si="85"/>
        <v>102136</v>
      </c>
      <c r="B5453" s="362" t="s">
        <v>11356</v>
      </c>
      <c r="C5453" s="362" t="s">
        <v>11357</v>
      </c>
      <c r="D5453" s="362" t="s">
        <v>8471</v>
      </c>
      <c r="E5453" s="363" t="s">
        <v>19968</v>
      </c>
    </row>
    <row r="5454" spans="1:5" x14ac:dyDescent="0.25">
      <c r="A5454" s="246" t="str">
        <f t="shared" si="85"/>
        <v>102137</v>
      </c>
      <c r="B5454" s="362" t="s">
        <v>11358</v>
      </c>
      <c r="C5454" s="362" t="s">
        <v>11359</v>
      </c>
      <c r="D5454" s="362" t="s">
        <v>8471</v>
      </c>
      <c r="E5454" s="363" t="s">
        <v>20528</v>
      </c>
    </row>
    <row r="5455" spans="1:5" x14ac:dyDescent="0.25">
      <c r="A5455" s="246" t="str">
        <f t="shared" si="85"/>
        <v>102138</v>
      </c>
      <c r="B5455" s="362" t="s">
        <v>11360</v>
      </c>
      <c r="C5455" s="362" t="s">
        <v>11361</v>
      </c>
      <c r="D5455" s="362" t="s">
        <v>8471</v>
      </c>
      <c r="E5455" s="363" t="s">
        <v>32386</v>
      </c>
    </row>
    <row r="5456" spans="1:5" x14ac:dyDescent="0.25">
      <c r="A5456" s="246" t="str">
        <f t="shared" si="85"/>
        <v>103517</v>
      </c>
      <c r="B5456" s="362" t="s">
        <v>16125</v>
      </c>
      <c r="C5456" s="362" t="s">
        <v>16126</v>
      </c>
      <c r="D5456" s="362" t="s">
        <v>8471</v>
      </c>
      <c r="E5456" s="363" t="s">
        <v>32387</v>
      </c>
    </row>
    <row r="5457" spans="1:5" x14ac:dyDescent="0.25">
      <c r="A5457" s="246" t="str">
        <f t="shared" si="85"/>
        <v>103519</v>
      </c>
      <c r="B5457" s="362" t="s">
        <v>16127</v>
      </c>
      <c r="C5457" s="362" t="s">
        <v>16128</v>
      </c>
      <c r="D5457" s="362" t="s">
        <v>8471</v>
      </c>
      <c r="E5457" s="363" t="s">
        <v>10150</v>
      </c>
    </row>
    <row r="5458" spans="1:5" x14ac:dyDescent="0.25">
      <c r="A5458" s="246" t="str">
        <f t="shared" si="85"/>
        <v>103520</v>
      </c>
      <c r="B5458" s="362" t="s">
        <v>16129</v>
      </c>
      <c r="C5458" s="362" t="s">
        <v>16130</v>
      </c>
      <c r="D5458" s="362" t="s">
        <v>8471</v>
      </c>
      <c r="E5458" s="363" t="s">
        <v>32388</v>
      </c>
    </row>
    <row r="5459" spans="1:5" x14ac:dyDescent="0.25">
      <c r="A5459" s="246" t="str">
        <f t="shared" si="85"/>
        <v>103521</v>
      </c>
      <c r="B5459" s="362" t="s">
        <v>16131</v>
      </c>
      <c r="C5459" s="362" t="s">
        <v>16132</v>
      </c>
      <c r="D5459" s="362" t="s">
        <v>8471</v>
      </c>
      <c r="E5459" s="363" t="s">
        <v>32389</v>
      </c>
    </row>
    <row r="5460" spans="1:5" x14ac:dyDescent="0.25">
      <c r="A5460" s="246" t="str">
        <f t="shared" si="85"/>
        <v>103522</v>
      </c>
      <c r="B5460" s="362" t="s">
        <v>16133</v>
      </c>
      <c r="C5460" s="362" t="s">
        <v>16134</v>
      </c>
      <c r="D5460" s="362" t="s">
        <v>8471</v>
      </c>
      <c r="E5460" s="363" t="s">
        <v>32390</v>
      </c>
    </row>
    <row r="5461" spans="1:5" x14ac:dyDescent="0.25">
      <c r="A5461" s="246" t="str">
        <f t="shared" si="85"/>
        <v>103523</v>
      </c>
      <c r="B5461" s="362" t="s">
        <v>16135</v>
      </c>
      <c r="C5461" s="362" t="s">
        <v>16136</v>
      </c>
      <c r="D5461" s="362" t="s">
        <v>8471</v>
      </c>
      <c r="E5461" s="363" t="s">
        <v>32391</v>
      </c>
    </row>
    <row r="5462" spans="1:5" x14ac:dyDescent="0.25">
      <c r="A5462" s="246" t="str">
        <f t="shared" si="85"/>
        <v>104660</v>
      </c>
      <c r="B5462" s="362" t="s">
        <v>32392</v>
      </c>
      <c r="C5462" s="362" t="s">
        <v>32393</v>
      </c>
      <c r="D5462" s="362" t="s">
        <v>8471</v>
      </c>
      <c r="E5462" s="363" t="s">
        <v>32394</v>
      </c>
    </row>
    <row r="5463" spans="1:5" x14ac:dyDescent="0.25">
      <c r="A5463" s="246" t="str">
        <f t="shared" si="85"/>
        <v>104661</v>
      </c>
      <c r="B5463" s="362" t="s">
        <v>32395</v>
      </c>
      <c r="C5463" s="362" t="s">
        <v>32396</v>
      </c>
      <c r="D5463" s="362" t="s">
        <v>8471</v>
      </c>
      <c r="E5463" s="363" t="s">
        <v>32397</v>
      </c>
    </row>
    <row r="5464" spans="1:5" x14ac:dyDescent="0.25">
      <c r="A5464" s="246" t="str">
        <f t="shared" si="85"/>
        <v>104662</v>
      </c>
      <c r="B5464" s="362" t="s">
        <v>32398</v>
      </c>
      <c r="C5464" s="362" t="s">
        <v>32399</v>
      </c>
      <c r="D5464" s="362" t="s">
        <v>8471</v>
      </c>
      <c r="E5464" s="363" t="s">
        <v>32400</v>
      </c>
    </row>
    <row r="5465" spans="1:5" x14ac:dyDescent="0.25">
      <c r="A5465" s="246" t="str">
        <f t="shared" si="85"/>
        <v>104663</v>
      </c>
      <c r="B5465" s="362" t="s">
        <v>32401</v>
      </c>
      <c r="C5465" s="362" t="s">
        <v>32402</v>
      </c>
      <c r="D5465" s="362" t="s">
        <v>8471</v>
      </c>
      <c r="E5465" s="363" t="s">
        <v>32403</v>
      </c>
    </row>
    <row r="5466" spans="1:5" x14ac:dyDescent="0.25">
      <c r="A5466" s="246" t="str">
        <f t="shared" si="85"/>
        <v>104664</v>
      </c>
      <c r="B5466" s="362" t="s">
        <v>32404</v>
      </c>
      <c r="C5466" s="362" t="s">
        <v>32405</v>
      </c>
      <c r="D5466" s="362" t="s">
        <v>8471</v>
      </c>
      <c r="E5466" s="363" t="s">
        <v>32406</v>
      </c>
    </row>
    <row r="5467" spans="1:5" x14ac:dyDescent="0.25">
      <c r="A5467" s="246" t="str">
        <f t="shared" si="85"/>
        <v>104665</v>
      </c>
      <c r="B5467" s="362" t="s">
        <v>32407</v>
      </c>
      <c r="C5467" s="362" t="s">
        <v>32408</v>
      </c>
      <c r="D5467" s="362" t="s">
        <v>8471</v>
      </c>
      <c r="E5467" s="363" t="s">
        <v>32409</v>
      </c>
    </row>
    <row r="5468" spans="1:5" x14ac:dyDescent="0.25">
      <c r="A5468" s="246" t="str">
        <f t="shared" si="85"/>
        <v>104666</v>
      </c>
      <c r="B5468" s="362" t="s">
        <v>32410</v>
      </c>
      <c r="C5468" s="362" t="s">
        <v>32411</v>
      </c>
      <c r="D5468" s="362" t="s">
        <v>8471</v>
      </c>
      <c r="E5468" s="363" t="s">
        <v>32412</v>
      </c>
    </row>
    <row r="5469" spans="1:5" x14ac:dyDescent="0.25">
      <c r="A5469" s="246" t="str">
        <f t="shared" si="85"/>
        <v>104667</v>
      </c>
      <c r="B5469" s="362" t="s">
        <v>32413</v>
      </c>
      <c r="C5469" s="362" t="s">
        <v>32414</v>
      </c>
      <c r="D5469" s="362" t="s">
        <v>8471</v>
      </c>
      <c r="E5469" s="363" t="s">
        <v>32415</v>
      </c>
    </row>
    <row r="5470" spans="1:5" x14ac:dyDescent="0.25">
      <c r="A5470" s="246" t="str">
        <f t="shared" si="85"/>
        <v>104668</v>
      </c>
      <c r="B5470" s="362" t="s">
        <v>32416</v>
      </c>
      <c r="C5470" s="362" t="s">
        <v>32417</v>
      </c>
      <c r="D5470" s="362" t="s">
        <v>32418</v>
      </c>
      <c r="E5470" s="363" t="s">
        <v>32419</v>
      </c>
    </row>
    <row r="5471" spans="1:5" x14ac:dyDescent="0.25">
      <c r="A5471" s="246" t="str">
        <f t="shared" si="85"/>
        <v>104669</v>
      </c>
      <c r="B5471" s="362" t="s">
        <v>32420</v>
      </c>
      <c r="C5471" s="362" t="s">
        <v>32421</v>
      </c>
      <c r="D5471" s="362" t="s">
        <v>32418</v>
      </c>
      <c r="E5471" s="363" t="s">
        <v>32422</v>
      </c>
    </row>
    <row r="5472" spans="1:5" x14ac:dyDescent="0.25">
      <c r="A5472" s="246" t="str">
        <f t="shared" si="85"/>
        <v>104670</v>
      </c>
      <c r="B5472" s="362" t="s">
        <v>32423</v>
      </c>
      <c r="C5472" s="362" t="s">
        <v>32424</v>
      </c>
      <c r="D5472" s="362" t="s">
        <v>32418</v>
      </c>
      <c r="E5472" s="363" t="s">
        <v>32425</v>
      </c>
    </row>
    <row r="5473" spans="1:5" x14ac:dyDescent="0.25">
      <c r="A5473" s="246" t="str">
        <f t="shared" si="85"/>
        <v>104671</v>
      </c>
      <c r="B5473" s="362" t="s">
        <v>32426</v>
      </c>
      <c r="C5473" s="362" t="s">
        <v>32427</v>
      </c>
      <c r="D5473" s="362" t="s">
        <v>8471</v>
      </c>
      <c r="E5473" s="363" t="s">
        <v>32428</v>
      </c>
    </row>
    <row r="5474" spans="1:5" x14ac:dyDescent="0.25">
      <c r="A5474" s="246" t="str">
        <f t="shared" si="85"/>
        <v>104672</v>
      </c>
      <c r="B5474" s="362" t="s">
        <v>32429</v>
      </c>
      <c r="C5474" s="362" t="s">
        <v>32430</v>
      </c>
      <c r="D5474" s="362" t="s">
        <v>8471</v>
      </c>
      <c r="E5474" s="363" t="s">
        <v>32431</v>
      </c>
    </row>
    <row r="5475" spans="1:5" x14ac:dyDescent="0.25">
      <c r="A5475" s="246" t="str">
        <f t="shared" si="85"/>
        <v>104673</v>
      </c>
      <c r="B5475" s="362" t="s">
        <v>32432</v>
      </c>
      <c r="C5475" s="362" t="s">
        <v>32433</v>
      </c>
      <c r="D5475" s="362" t="s">
        <v>8471</v>
      </c>
      <c r="E5475" s="363" t="s">
        <v>32434</v>
      </c>
    </row>
    <row r="5476" spans="1:5" x14ac:dyDescent="0.25">
      <c r="A5476" s="246" t="str">
        <f t="shared" si="85"/>
        <v>104674</v>
      </c>
      <c r="B5476" s="362" t="s">
        <v>32435</v>
      </c>
      <c r="C5476" s="362" t="s">
        <v>32436</v>
      </c>
      <c r="D5476" s="362" t="s">
        <v>8471</v>
      </c>
      <c r="E5476" s="363" t="s">
        <v>32437</v>
      </c>
    </row>
    <row r="5477" spans="1:5" x14ac:dyDescent="0.25">
      <c r="A5477" s="246" t="str">
        <f t="shared" si="85"/>
        <v>104675</v>
      </c>
      <c r="B5477" s="362" t="s">
        <v>32438</v>
      </c>
      <c r="C5477" s="362" t="s">
        <v>32439</v>
      </c>
      <c r="D5477" s="362" t="s">
        <v>32440</v>
      </c>
      <c r="E5477" s="363" t="s">
        <v>7987</v>
      </c>
    </row>
    <row r="5478" spans="1:5" x14ac:dyDescent="0.25">
      <c r="A5478" s="246" t="str">
        <f t="shared" si="85"/>
        <v>104676</v>
      </c>
      <c r="B5478" s="362" t="s">
        <v>32441</v>
      </c>
      <c r="C5478" s="362" t="s">
        <v>32442</v>
      </c>
      <c r="D5478" s="362" t="s">
        <v>8471</v>
      </c>
      <c r="E5478" s="363" t="s">
        <v>32443</v>
      </c>
    </row>
    <row r="5479" spans="1:5" x14ac:dyDescent="0.25">
      <c r="A5479" s="246" t="str">
        <f t="shared" si="85"/>
        <v>104677</v>
      </c>
      <c r="B5479" s="362" t="s">
        <v>32444</v>
      </c>
      <c r="C5479" s="362" t="s">
        <v>32445</v>
      </c>
      <c r="D5479" s="362" t="s">
        <v>8471</v>
      </c>
      <c r="E5479" s="363" t="s">
        <v>32446</v>
      </c>
    </row>
    <row r="5480" spans="1:5" x14ac:dyDescent="0.25">
      <c r="A5480" s="246" t="str">
        <f t="shared" si="85"/>
        <v>104678</v>
      </c>
      <c r="B5480" s="362" t="s">
        <v>32447</v>
      </c>
      <c r="C5480" s="362" t="s">
        <v>32448</v>
      </c>
      <c r="D5480" s="362" t="s">
        <v>8471</v>
      </c>
      <c r="E5480" s="363" t="s">
        <v>32449</v>
      </c>
    </row>
    <row r="5481" spans="1:5" x14ac:dyDescent="0.25">
      <c r="A5481" s="246" t="str">
        <f t="shared" si="85"/>
        <v>104679</v>
      </c>
      <c r="B5481" s="362" t="s">
        <v>32450</v>
      </c>
      <c r="C5481" s="362" t="s">
        <v>32451</v>
      </c>
      <c r="D5481" s="362" t="s">
        <v>8471</v>
      </c>
      <c r="E5481" s="363" t="s">
        <v>32452</v>
      </c>
    </row>
    <row r="5482" spans="1:5" x14ac:dyDescent="0.25">
      <c r="A5482" s="246" t="str">
        <f t="shared" si="85"/>
        <v>104680</v>
      </c>
      <c r="B5482" s="362" t="s">
        <v>32453</v>
      </c>
      <c r="C5482" s="362" t="s">
        <v>32454</v>
      </c>
      <c r="D5482" s="362" t="s">
        <v>8471</v>
      </c>
      <c r="E5482" s="363" t="s">
        <v>32455</v>
      </c>
    </row>
    <row r="5483" spans="1:5" x14ac:dyDescent="0.25">
      <c r="A5483" s="246" t="str">
        <f t="shared" si="85"/>
        <v>104681</v>
      </c>
      <c r="B5483" s="362" t="s">
        <v>32456</v>
      </c>
      <c r="C5483" s="362" t="s">
        <v>32457</v>
      </c>
      <c r="D5483" s="362" t="s">
        <v>8471</v>
      </c>
      <c r="E5483" s="363" t="s">
        <v>32458</v>
      </c>
    </row>
    <row r="5484" spans="1:5" x14ac:dyDescent="0.25">
      <c r="A5484" s="246" t="str">
        <f t="shared" si="85"/>
        <v>104682</v>
      </c>
      <c r="B5484" s="362" t="s">
        <v>32459</v>
      </c>
      <c r="C5484" s="362" t="s">
        <v>32460</v>
      </c>
      <c r="D5484" s="362" t="s">
        <v>8471</v>
      </c>
      <c r="E5484" s="363" t="s">
        <v>32461</v>
      </c>
    </row>
    <row r="5485" spans="1:5" x14ac:dyDescent="0.25">
      <c r="A5485" s="246" t="str">
        <f t="shared" si="85"/>
        <v>104683</v>
      </c>
      <c r="B5485" s="362" t="s">
        <v>32462</v>
      </c>
      <c r="C5485" s="362" t="s">
        <v>32463</v>
      </c>
      <c r="D5485" s="362" t="s">
        <v>8471</v>
      </c>
      <c r="E5485" s="363" t="s">
        <v>18287</v>
      </c>
    </row>
    <row r="5486" spans="1:5" x14ac:dyDescent="0.25">
      <c r="A5486" s="246" t="str">
        <f t="shared" si="85"/>
        <v>104767</v>
      </c>
      <c r="B5486" s="362" t="s">
        <v>32464</v>
      </c>
      <c r="C5486" s="362" t="s">
        <v>32465</v>
      </c>
      <c r="D5486" s="362" t="s">
        <v>8471</v>
      </c>
      <c r="E5486" s="363" t="s">
        <v>7834</v>
      </c>
    </row>
    <row r="5487" spans="1:5" x14ac:dyDescent="0.25">
      <c r="A5487" s="246" t="str">
        <f t="shared" si="85"/>
        <v>104769</v>
      </c>
      <c r="B5487" s="362" t="s">
        <v>32466</v>
      </c>
      <c r="C5487" s="362" t="s">
        <v>32467</v>
      </c>
      <c r="D5487" s="362" t="s">
        <v>8471</v>
      </c>
      <c r="E5487" s="363" t="s">
        <v>21878</v>
      </c>
    </row>
    <row r="5488" spans="1:5" x14ac:dyDescent="0.25">
      <c r="A5488" s="246" t="str">
        <f t="shared" si="85"/>
        <v>104771</v>
      </c>
      <c r="B5488" s="362" t="s">
        <v>32468</v>
      </c>
      <c r="C5488" s="362" t="s">
        <v>32469</v>
      </c>
      <c r="D5488" s="362" t="s">
        <v>8471</v>
      </c>
      <c r="E5488" s="363" t="s">
        <v>14089</v>
      </c>
    </row>
    <row r="5489" spans="1:5" x14ac:dyDescent="0.25">
      <c r="A5489" s="246" t="str">
        <f t="shared" si="85"/>
        <v>104773</v>
      </c>
      <c r="B5489" s="362" t="s">
        <v>32470</v>
      </c>
      <c r="C5489" s="362" t="s">
        <v>32471</v>
      </c>
      <c r="D5489" s="362" t="s">
        <v>8471</v>
      </c>
      <c r="E5489" s="363" t="s">
        <v>15627</v>
      </c>
    </row>
    <row r="5490" spans="1:5" x14ac:dyDescent="0.25">
      <c r="A5490" s="246" t="str">
        <f t="shared" si="85"/>
        <v>104775</v>
      </c>
      <c r="B5490" s="362" t="s">
        <v>32472</v>
      </c>
      <c r="C5490" s="362" t="s">
        <v>32473</v>
      </c>
      <c r="D5490" s="362" t="s">
        <v>8471</v>
      </c>
      <c r="E5490" s="363" t="s">
        <v>7910</v>
      </c>
    </row>
    <row r="5491" spans="1:5" x14ac:dyDescent="0.25">
      <c r="A5491" s="246" t="str">
        <f t="shared" si="85"/>
        <v>104777</v>
      </c>
      <c r="B5491" s="362" t="s">
        <v>32474</v>
      </c>
      <c r="C5491" s="362" t="s">
        <v>32475</v>
      </c>
      <c r="D5491" s="362" t="s">
        <v>8471</v>
      </c>
      <c r="E5491" s="363" t="s">
        <v>26749</v>
      </c>
    </row>
    <row r="5492" spans="1:5" x14ac:dyDescent="0.25">
      <c r="A5492" s="246" t="str">
        <f t="shared" si="85"/>
        <v>104779</v>
      </c>
      <c r="B5492" s="362" t="s">
        <v>32476</v>
      </c>
      <c r="C5492" s="362" t="s">
        <v>32477</v>
      </c>
      <c r="D5492" s="362" t="s">
        <v>8399</v>
      </c>
      <c r="E5492" s="363" t="s">
        <v>8150</v>
      </c>
    </row>
    <row r="5493" spans="1:5" x14ac:dyDescent="0.25">
      <c r="A5493" s="246" t="str">
        <f t="shared" si="85"/>
        <v>104781</v>
      </c>
      <c r="B5493" s="362" t="s">
        <v>32478</v>
      </c>
      <c r="C5493" s="362" t="s">
        <v>32479</v>
      </c>
      <c r="D5493" s="362" t="s">
        <v>8399</v>
      </c>
      <c r="E5493" s="363" t="s">
        <v>15462</v>
      </c>
    </row>
    <row r="5494" spans="1:5" x14ac:dyDescent="0.25">
      <c r="A5494" s="246" t="str">
        <f t="shared" si="85"/>
        <v>104782</v>
      </c>
      <c r="B5494" s="362" t="s">
        <v>32480</v>
      </c>
      <c r="C5494" s="362" t="s">
        <v>32481</v>
      </c>
      <c r="D5494" s="362" t="s">
        <v>8471</v>
      </c>
      <c r="E5494" s="363" t="s">
        <v>28641</v>
      </c>
    </row>
    <row r="5495" spans="1:5" x14ac:dyDescent="0.25">
      <c r="A5495" s="246" t="str">
        <f t="shared" si="85"/>
        <v>104783</v>
      </c>
      <c r="B5495" s="362" t="s">
        <v>32482</v>
      </c>
      <c r="C5495" s="362" t="s">
        <v>32483</v>
      </c>
      <c r="D5495" s="362" t="s">
        <v>8471</v>
      </c>
      <c r="E5495" s="363" t="s">
        <v>15591</v>
      </c>
    </row>
    <row r="5496" spans="1:5" x14ac:dyDescent="0.25">
      <c r="A5496" s="246" t="str">
        <f t="shared" si="85"/>
        <v>104784</v>
      </c>
      <c r="B5496" s="362" t="s">
        <v>32484</v>
      </c>
      <c r="C5496" s="362" t="s">
        <v>32485</v>
      </c>
      <c r="D5496" s="362" t="s">
        <v>8471</v>
      </c>
      <c r="E5496" s="363" t="s">
        <v>9457</v>
      </c>
    </row>
    <row r="5497" spans="1:5" x14ac:dyDescent="0.25">
      <c r="A5497" s="246" t="str">
        <f t="shared" si="85"/>
        <v>104786</v>
      </c>
      <c r="B5497" s="362" t="s">
        <v>32486</v>
      </c>
      <c r="C5497" s="362" t="s">
        <v>32487</v>
      </c>
      <c r="D5497" s="362" t="s">
        <v>8399</v>
      </c>
      <c r="E5497" s="363" t="s">
        <v>14086</v>
      </c>
    </row>
    <row r="5498" spans="1:5" x14ac:dyDescent="0.25">
      <c r="A5498" s="246" t="str">
        <f t="shared" si="85"/>
        <v>104787</v>
      </c>
      <c r="B5498" s="362" t="s">
        <v>32488</v>
      </c>
      <c r="C5498" s="362" t="s">
        <v>32489</v>
      </c>
      <c r="D5498" s="362" t="s">
        <v>8399</v>
      </c>
      <c r="E5498" s="363" t="s">
        <v>8024</v>
      </c>
    </row>
    <row r="5499" spans="1:5" x14ac:dyDescent="0.25">
      <c r="A5499" s="246" t="str">
        <f t="shared" si="85"/>
        <v>104788</v>
      </c>
      <c r="B5499" s="362" t="s">
        <v>32490</v>
      </c>
      <c r="C5499" s="362" t="s">
        <v>32491</v>
      </c>
      <c r="D5499" s="362" t="s">
        <v>8399</v>
      </c>
      <c r="E5499" s="363" t="s">
        <v>9178</v>
      </c>
    </row>
    <row r="5500" spans="1:5" x14ac:dyDescent="0.25">
      <c r="A5500" s="246" t="str">
        <f t="shared" si="85"/>
        <v>104031</v>
      </c>
      <c r="B5500" s="362" t="s">
        <v>19008</v>
      </c>
      <c r="C5500" s="362" t="s">
        <v>19009</v>
      </c>
      <c r="D5500" s="362" t="s">
        <v>8471</v>
      </c>
      <c r="E5500" s="363" t="s">
        <v>12801</v>
      </c>
    </row>
    <row r="5501" spans="1:5" x14ac:dyDescent="0.25">
      <c r="A5501" s="246" t="str">
        <f t="shared" si="85"/>
        <v>104032</v>
      </c>
      <c r="B5501" s="362" t="s">
        <v>19010</v>
      </c>
      <c r="C5501" s="362" t="s">
        <v>19011</v>
      </c>
      <c r="D5501" s="362" t="s">
        <v>8471</v>
      </c>
      <c r="E5501" s="363" t="s">
        <v>25524</v>
      </c>
    </row>
    <row r="5502" spans="1:5" x14ac:dyDescent="0.25">
      <c r="A5502" s="246" t="str">
        <f t="shared" si="85"/>
        <v>104033</v>
      </c>
      <c r="B5502" s="362" t="s">
        <v>19012</v>
      </c>
      <c r="C5502" s="362" t="s">
        <v>19013</v>
      </c>
      <c r="D5502" s="362" t="s">
        <v>8471</v>
      </c>
      <c r="E5502" s="363" t="s">
        <v>13611</v>
      </c>
    </row>
    <row r="5503" spans="1:5" x14ac:dyDescent="0.25">
      <c r="A5503" s="246" t="str">
        <f t="shared" si="85"/>
        <v>104034</v>
      </c>
      <c r="B5503" s="362" t="s">
        <v>19014</v>
      </c>
      <c r="C5503" s="362" t="s">
        <v>19015</v>
      </c>
      <c r="D5503" s="362" t="s">
        <v>8471</v>
      </c>
      <c r="E5503" s="363" t="s">
        <v>14414</v>
      </c>
    </row>
    <row r="5504" spans="1:5" x14ac:dyDescent="0.25">
      <c r="A5504" s="246" t="str">
        <f t="shared" si="85"/>
        <v>104035</v>
      </c>
      <c r="B5504" s="362" t="s">
        <v>19016</v>
      </c>
      <c r="C5504" s="362" t="s">
        <v>19017</v>
      </c>
      <c r="D5504" s="362" t="s">
        <v>8471</v>
      </c>
      <c r="E5504" s="363" t="s">
        <v>19783</v>
      </c>
    </row>
    <row r="5505" spans="1:5" x14ac:dyDescent="0.25">
      <c r="A5505" s="246" t="str">
        <f t="shared" si="85"/>
        <v>104036</v>
      </c>
      <c r="B5505" s="362" t="s">
        <v>19018</v>
      </c>
      <c r="C5505" s="362" t="s">
        <v>19019</v>
      </c>
      <c r="D5505" s="362" t="s">
        <v>8471</v>
      </c>
      <c r="E5505" s="363" t="s">
        <v>32492</v>
      </c>
    </row>
    <row r="5506" spans="1:5" x14ac:dyDescent="0.25">
      <c r="A5506" s="246" t="str">
        <f t="shared" si="85"/>
        <v>104039</v>
      </c>
      <c r="B5506" s="362" t="s">
        <v>19021</v>
      </c>
      <c r="C5506" s="362" t="s">
        <v>19022</v>
      </c>
      <c r="D5506" s="362" t="s">
        <v>8471</v>
      </c>
      <c r="E5506" s="363" t="s">
        <v>32493</v>
      </c>
    </row>
    <row r="5507" spans="1:5" x14ac:dyDescent="0.25">
      <c r="A5507" s="246" t="str">
        <f t="shared" ref="A5507:A5570" si="86">B5507</f>
        <v>104043</v>
      </c>
      <c r="B5507" s="362" t="s">
        <v>19023</v>
      </c>
      <c r="C5507" s="362" t="s">
        <v>19024</v>
      </c>
      <c r="D5507" s="362" t="s">
        <v>8471</v>
      </c>
      <c r="E5507" s="363" t="s">
        <v>8269</v>
      </c>
    </row>
    <row r="5508" spans="1:5" x14ac:dyDescent="0.25">
      <c r="A5508" s="246" t="str">
        <f t="shared" si="86"/>
        <v>104044</v>
      </c>
      <c r="B5508" s="362" t="s">
        <v>19025</v>
      </c>
      <c r="C5508" s="362" t="s">
        <v>19026</v>
      </c>
      <c r="D5508" s="362" t="s">
        <v>8471</v>
      </c>
      <c r="E5508" s="363" t="s">
        <v>14156</v>
      </c>
    </row>
    <row r="5509" spans="1:5" x14ac:dyDescent="0.25">
      <c r="A5509" s="246" t="str">
        <f t="shared" si="86"/>
        <v>104045</v>
      </c>
      <c r="B5509" s="362" t="s">
        <v>19027</v>
      </c>
      <c r="C5509" s="362" t="s">
        <v>19028</v>
      </c>
      <c r="D5509" s="362" t="s">
        <v>8471</v>
      </c>
      <c r="E5509" s="363" t="s">
        <v>13373</v>
      </c>
    </row>
    <row r="5510" spans="1:5" x14ac:dyDescent="0.25">
      <c r="A5510" s="246" t="str">
        <f t="shared" si="86"/>
        <v>104046</v>
      </c>
      <c r="B5510" s="362" t="s">
        <v>19029</v>
      </c>
      <c r="C5510" s="362" t="s">
        <v>19030</v>
      </c>
      <c r="D5510" s="362" t="s">
        <v>8471</v>
      </c>
      <c r="E5510" s="363" t="s">
        <v>14855</v>
      </c>
    </row>
    <row r="5511" spans="1:5" x14ac:dyDescent="0.25">
      <c r="A5511" s="246" t="str">
        <f t="shared" si="86"/>
        <v>104047</v>
      </c>
      <c r="B5511" s="362" t="s">
        <v>19031</v>
      </c>
      <c r="C5511" s="362" t="s">
        <v>19032</v>
      </c>
      <c r="D5511" s="362" t="s">
        <v>8471</v>
      </c>
      <c r="E5511" s="363" t="s">
        <v>8001</v>
      </c>
    </row>
    <row r="5512" spans="1:5" x14ac:dyDescent="0.25">
      <c r="A5512" s="246" t="str">
        <f t="shared" si="86"/>
        <v>104048</v>
      </c>
      <c r="B5512" s="362" t="s">
        <v>19033</v>
      </c>
      <c r="C5512" s="362" t="s">
        <v>19034</v>
      </c>
      <c r="D5512" s="362" t="s">
        <v>8471</v>
      </c>
      <c r="E5512" s="363" t="s">
        <v>7939</v>
      </c>
    </row>
    <row r="5513" spans="1:5" x14ac:dyDescent="0.25">
      <c r="A5513" s="246" t="str">
        <f t="shared" si="86"/>
        <v>104049</v>
      </c>
      <c r="B5513" s="362" t="s">
        <v>19035</v>
      </c>
      <c r="C5513" s="362" t="s">
        <v>19036</v>
      </c>
      <c r="D5513" s="362" t="s">
        <v>8471</v>
      </c>
      <c r="E5513" s="363" t="s">
        <v>21760</v>
      </c>
    </row>
    <row r="5514" spans="1:5" x14ac:dyDescent="0.25">
      <c r="A5514" s="246" t="str">
        <f t="shared" si="86"/>
        <v>104050</v>
      </c>
      <c r="B5514" s="362" t="s">
        <v>19037</v>
      </c>
      <c r="C5514" s="362" t="s">
        <v>19038</v>
      </c>
      <c r="D5514" s="362" t="s">
        <v>8471</v>
      </c>
      <c r="E5514" s="363" t="s">
        <v>8333</v>
      </c>
    </row>
    <row r="5515" spans="1:5" x14ac:dyDescent="0.25">
      <c r="A5515" s="246" t="str">
        <f t="shared" si="86"/>
        <v>104051</v>
      </c>
      <c r="B5515" s="362" t="s">
        <v>19039</v>
      </c>
      <c r="C5515" s="362" t="s">
        <v>19040</v>
      </c>
      <c r="D5515" s="362" t="s">
        <v>8471</v>
      </c>
      <c r="E5515" s="363" t="s">
        <v>20270</v>
      </c>
    </row>
    <row r="5516" spans="1:5" x14ac:dyDescent="0.25">
      <c r="A5516" s="246" t="str">
        <f t="shared" si="86"/>
        <v>104052</v>
      </c>
      <c r="B5516" s="362" t="s">
        <v>19041</v>
      </c>
      <c r="C5516" s="362" t="s">
        <v>19042</v>
      </c>
      <c r="D5516" s="362" t="s">
        <v>8471</v>
      </c>
      <c r="E5516" s="363" t="s">
        <v>22661</v>
      </c>
    </row>
    <row r="5517" spans="1:5" x14ac:dyDescent="0.25">
      <c r="A5517" s="246" t="str">
        <f t="shared" si="86"/>
        <v>104053</v>
      </c>
      <c r="B5517" s="362" t="s">
        <v>19043</v>
      </c>
      <c r="C5517" s="362" t="s">
        <v>19044</v>
      </c>
      <c r="D5517" s="362" t="s">
        <v>8471</v>
      </c>
      <c r="E5517" s="363" t="s">
        <v>16639</v>
      </c>
    </row>
    <row r="5518" spans="1:5" x14ac:dyDescent="0.25">
      <c r="A5518" s="246" t="str">
        <f t="shared" si="86"/>
        <v>104054</v>
      </c>
      <c r="B5518" s="362" t="s">
        <v>19045</v>
      </c>
      <c r="C5518" s="362" t="s">
        <v>19046</v>
      </c>
      <c r="D5518" s="362" t="s">
        <v>8471</v>
      </c>
      <c r="E5518" s="363" t="s">
        <v>31803</v>
      </c>
    </row>
    <row r="5519" spans="1:5" x14ac:dyDescent="0.25">
      <c r="A5519" s="246" t="str">
        <f t="shared" si="86"/>
        <v>104055</v>
      </c>
      <c r="B5519" s="362" t="s">
        <v>19047</v>
      </c>
      <c r="C5519" s="362" t="s">
        <v>19048</v>
      </c>
      <c r="D5519" s="362" t="s">
        <v>8471</v>
      </c>
      <c r="E5519" s="363" t="s">
        <v>8169</v>
      </c>
    </row>
    <row r="5520" spans="1:5" x14ac:dyDescent="0.25">
      <c r="A5520" s="246" t="str">
        <f t="shared" si="86"/>
        <v>104056</v>
      </c>
      <c r="B5520" s="362" t="s">
        <v>19049</v>
      </c>
      <c r="C5520" s="362" t="s">
        <v>19050</v>
      </c>
      <c r="D5520" s="362" t="s">
        <v>8471</v>
      </c>
      <c r="E5520" s="363" t="s">
        <v>8446</v>
      </c>
    </row>
    <row r="5521" spans="1:5" x14ac:dyDescent="0.25">
      <c r="A5521" s="246" t="str">
        <f t="shared" si="86"/>
        <v>104058</v>
      </c>
      <c r="B5521" s="362" t="s">
        <v>19051</v>
      </c>
      <c r="C5521" s="362" t="s">
        <v>19052</v>
      </c>
      <c r="D5521" s="362" t="s">
        <v>8471</v>
      </c>
      <c r="E5521" s="363" t="s">
        <v>15676</v>
      </c>
    </row>
    <row r="5522" spans="1:5" x14ac:dyDescent="0.25">
      <c r="A5522" s="246" t="str">
        <f t="shared" si="86"/>
        <v>104059</v>
      </c>
      <c r="B5522" s="362" t="s">
        <v>19053</v>
      </c>
      <c r="C5522" s="362" t="s">
        <v>19054</v>
      </c>
      <c r="D5522" s="362" t="s">
        <v>8471</v>
      </c>
      <c r="E5522" s="363" t="s">
        <v>28615</v>
      </c>
    </row>
    <row r="5523" spans="1:5" x14ac:dyDescent="0.25">
      <c r="A5523" s="246" t="str">
        <f t="shared" si="86"/>
        <v>104060</v>
      </c>
      <c r="B5523" s="362" t="s">
        <v>19055</v>
      </c>
      <c r="C5523" s="362" t="s">
        <v>19056</v>
      </c>
      <c r="D5523" s="362" t="s">
        <v>8399</v>
      </c>
      <c r="E5523" s="363" t="s">
        <v>12647</v>
      </c>
    </row>
    <row r="5524" spans="1:5" x14ac:dyDescent="0.25">
      <c r="A5524" s="246" t="str">
        <f t="shared" si="86"/>
        <v>104061</v>
      </c>
      <c r="B5524" s="362" t="s">
        <v>19057</v>
      </c>
      <c r="C5524" s="362" t="s">
        <v>19058</v>
      </c>
      <c r="D5524" s="362" t="s">
        <v>8399</v>
      </c>
      <c r="E5524" s="363" t="s">
        <v>20220</v>
      </c>
    </row>
    <row r="5525" spans="1:5" x14ac:dyDescent="0.25">
      <c r="A5525" s="246" t="str">
        <f t="shared" si="86"/>
        <v>104112</v>
      </c>
      <c r="B5525" s="362" t="s">
        <v>19121</v>
      </c>
      <c r="C5525" s="362" t="s">
        <v>32494</v>
      </c>
      <c r="D5525" s="362" t="s">
        <v>8471</v>
      </c>
      <c r="E5525" s="363" t="s">
        <v>32495</v>
      </c>
    </row>
    <row r="5526" spans="1:5" x14ac:dyDescent="0.25">
      <c r="A5526" s="246" t="str">
        <f t="shared" si="86"/>
        <v>104114</v>
      </c>
      <c r="B5526" s="362" t="s">
        <v>19122</v>
      </c>
      <c r="C5526" s="362" t="s">
        <v>32496</v>
      </c>
      <c r="D5526" s="362" t="s">
        <v>8471</v>
      </c>
      <c r="E5526" s="363" t="s">
        <v>32497</v>
      </c>
    </row>
    <row r="5527" spans="1:5" x14ac:dyDescent="0.25">
      <c r="A5527" s="246" t="str">
        <f t="shared" si="86"/>
        <v>104116</v>
      </c>
      <c r="B5527" s="362" t="s">
        <v>19123</v>
      </c>
      <c r="C5527" s="362" t="s">
        <v>32498</v>
      </c>
      <c r="D5527" s="362" t="s">
        <v>8471</v>
      </c>
      <c r="E5527" s="363" t="s">
        <v>27348</v>
      </c>
    </row>
    <row r="5528" spans="1:5" x14ac:dyDescent="0.25">
      <c r="A5528" s="246" t="str">
        <f t="shared" si="86"/>
        <v>104118</v>
      </c>
      <c r="B5528" s="362" t="s">
        <v>19124</v>
      </c>
      <c r="C5528" s="362" t="s">
        <v>32499</v>
      </c>
      <c r="D5528" s="362" t="s">
        <v>8471</v>
      </c>
      <c r="E5528" s="363" t="s">
        <v>32500</v>
      </c>
    </row>
    <row r="5529" spans="1:5" x14ac:dyDescent="0.25">
      <c r="A5529" s="246" t="str">
        <f t="shared" si="86"/>
        <v>104120</v>
      </c>
      <c r="B5529" s="362" t="s">
        <v>19125</v>
      </c>
      <c r="C5529" s="362" t="s">
        <v>32501</v>
      </c>
      <c r="D5529" s="362" t="s">
        <v>8471</v>
      </c>
      <c r="E5529" s="363" t="s">
        <v>32502</v>
      </c>
    </row>
    <row r="5530" spans="1:5" x14ac:dyDescent="0.25">
      <c r="A5530" s="246" t="str">
        <f t="shared" si="86"/>
        <v>104122</v>
      </c>
      <c r="B5530" s="362" t="s">
        <v>19126</v>
      </c>
      <c r="C5530" s="362" t="s">
        <v>32503</v>
      </c>
      <c r="D5530" s="362" t="s">
        <v>8471</v>
      </c>
      <c r="E5530" s="363" t="s">
        <v>32504</v>
      </c>
    </row>
    <row r="5531" spans="1:5" x14ac:dyDescent="0.25">
      <c r="A5531" s="246" t="str">
        <f t="shared" si="86"/>
        <v>104062</v>
      </c>
      <c r="B5531" s="362" t="s">
        <v>19059</v>
      </c>
      <c r="C5531" s="362" t="s">
        <v>19060</v>
      </c>
      <c r="D5531" s="362" t="s">
        <v>8471</v>
      </c>
      <c r="E5531" s="363" t="s">
        <v>32505</v>
      </c>
    </row>
    <row r="5532" spans="1:5" x14ac:dyDescent="0.25">
      <c r="A5532" s="246" t="str">
        <f t="shared" si="86"/>
        <v>104063</v>
      </c>
      <c r="B5532" s="362" t="s">
        <v>19061</v>
      </c>
      <c r="C5532" s="362" t="s">
        <v>19062</v>
      </c>
      <c r="D5532" s="362" t="s">
        <v>8471</v>
      </c>
      <c r="E5532" s="363" t="s">
        <v>17877</v>
      </c>
    </row>
    <row r="5533" spans="1:5" x14ac:dyDescent="0.25">
      <c r="A5533" s="246" t="str">
        <f t="shared" si="86"/>
        <v>104064</v>
      </c>
      <c r="B5533" s="362" t="s">
        <v>19063</v>
      </c>
      <c r="C5533" s="362" t="s">
        <v>19064</v>
      </c>
      <c r="D5533" s="362" t="s">
        <v>8471</v>
      </c>
      <c r="E5533" s="363" t="s">
        <v>32506</v>
      </c>
    </row>
    <row r="5534" spans="1:5" x14ac:dyDescent="0.25">
      <c r="A5534" s="246" t="str">
        <f t="shared" si="86"/>
        <v>104065</v>
      </c>
      <c r="B5534" s="362" t="s">
        <v>19065</v>
      </c>
      <c r="C5534" s="362" t="s">
        <v>19066</v>
      </c>
      <c r="D5534" s="362" t="s">
        <v>8471</v>
      </c>
      <c r="E5534" s="363" t="s">
        <v>32507</v>
      </c>
    </row>
    <row r="5535" spans="1:5" x14ac:dyDescent="0.25">
      <c r="A5535" s="246" t="str">
        <f t="shared" si="86"/>
        <v>104072</v>
      </c>
      <c r="B5535" s="362" t="s">
        <v>19067</v>
      </c>
      <c r="C5535" s="362" t="s">
        <v>19068</v>
      </c>
      <c r="D5535" s="362" t="s">
        <v>8471</v>
      </c>
      <c r="E5535" s="363" t="s">
        <v>32508</v>
      </c>
    </row>
    <row r="5536" spans="1:5" x14ac:dyDescent="0.25">
      <c r="A5536" s="246" t="str">
        <f t="shared" si="86"/>
        <v>104076</v>
      </c>
      <c r="B5536" s="362" t="s">
        <v>19069</v>
      </c>
      <c r="C5536" s="362" t="s">
        <v>19070</v>
      </c>
      <c r="D5536" s="362" t="s">
        <v>8471</v>
      </c>
      <c r="E5536" s="363" t="s">
        <v>32509</v>
      </c>
    </row>
    <row r="5537" spans="1:5" x14ac:dyDescent="0.25">
      <c r="A5537" s="246" t="str">
        <f t="shared" si="86"/>
        <v>104082</v>
      </c>
      <c r="B5537" s="362" t="s">
        <v>19071</v>
      </c>
      <c r="C5537" s="362" t="s">
        <v>19072</v>
      </c>
      <c r="D5537" s="362" t="s">
        <v>8471</v>
      </c>
      <c r="E5537" s="363" t="s">
        <v>32510</v>
      </c>
    </row>
    <row r="5538" spans="1:5" x14ac:dyDescent="0.25">
      <c r="A5538" s="246" t="str">
        <f t="shared" si="86"/>
        <v>104083</v>
      </c>
      <c r="B5538" s="362" t="s">
        <v>19073</v>
      </c>
      <c r="C5538" s="362" t="s">
        <v>19074</v>
      </c>
      <c r="D5538" s="362" t="s">
        <v>8471</v>
      </c>
      <c r="E5538" s="363" t="s">
        <v>32511</v>
      </c>
    </row>
    <row r="5539" spans="1:5" x14ac:dyDescent="0.25">
      <c r="A5539" s="246" t="str">
        <f t="shared" si="86"/>
        <v>104084</v>
      </c>
      <c r="B5539" s="362" t="s">
        <v>19075</v>
      </c>
      <c r="C5539" s="362" t="s">
        <v>19076</v>
      </c>
      <c r="D5539" s="362" t="s">
        <v>8471</v>
      </c>
      <c r="E5539" s="363" t="s">
        <v>20558</v>
      </c>
    </row>
    <row r="5540" spans="1:5" x14ac:dyDescent="0.25">
      <c r="A5540" s="246" t="str">
        <f t="shared" si="86"/>
        <v>104085</v>
      </c>
      <c r="B5540" s="362" t="s">
        <v>19077</v>
      </c>
      <c r="C5540" s="362" t="s">
        <v>19078</v>
      </c>
      <c r="D5540" s="362" t="s">
        <v>8399</v>
      </c>
      <c r="E5540" s="363" t="s">
        <v>32512</v>
      </c>
    </row>
    <row r="5541" spans="1:5" x14ac:dyDescent="0.25">
      <c r="A5541" s="246" t="str">
        <f t="shared" si="86"/>
        <v>104086</v>
      </c>
      <c r="B5541" s="362" t="s">
        <v>19079</v>
      </c>
      <c r="C5541" s="362" t="s">
        <v>19080</v>
      </c>
      <c r="D5541" s="362" t="s">
        <v>8399</v>
      </c>
      <c r="E5541" s="363" t="s">
        <v>32513</v>
      </c>
    </row>
    <row r="5542" spans="1:5" x14ac:dyDescent="0.25">
      <c r="A5542" s="246" t="str">
        <f t="shared" si="86"/>
        <v>104124</v>
      </c>
      <c r="B5542" s="362" t="s">
        <v>19127</v>
      </c>
      <c r="C5542" s="362" t="s">
        <v>32514</v>
      </c>
      <c r="D5542" s="362" t="s">
        <v>8471</v>
      </c>
      <c r="E5542" s="363" t="s">
        <v>32515</v>
      </c>
    </row>
    <row r="5543" spans="1:5" x14ac:dyDescent="0.25">
      <c r="A5543" s="246" t="str">
        <f t="shared" si="86"/>
        <v>104130</v>
      </c>
      <c r="B5543" s="362" t="s">
        <v>19128</v>
      </c>
      <c r="C5543" s="362" t="s">
        <v>32516</v>
      </c>
      <c r="D5543" s="362" t="s">
        <v>8471</v>
      </c>
      <c r="E5543" s="363" t="s">
        <v>32517</v>
      </c>
    </row>
    <row r="5544" spans="1:5" x14ac:dyDescent="0.25">
      <c r="A5544" s="246" t="str">
        <f t="shared" si="86"/>
        <v>104136</v>
      </c>
      <c r="B5544" s="362" t="s">
        <v>19129</v>
      </c>
      <c r="C5544" s="362" t="s">
        <v>32518</v>
      </c>
      <c r="D5544" s="362" t="s">
        <v>8471</v>
      </c>
      <c r="E5544" s="363" t="s">
        <v>32519</v>
      </c>
    </row>
    <row r="5545" spans="1:5" x14ac:dyDescent="0.25">
      <c r="A5545" s="246" t="str">
        <f t="shared" si="86"/>
        <v>104142</v>
      </c>
      <c r="B5545" s="362" t="s">
        <v>19130</v>
      </c>
      <c r="C5545" s="362" t="s">
        <v>32520</v>
      </c>
      <c r="D5545" s="362" t="s">
        <v>8471</v>
      </c>
      <c r="E5545" s="363" t="s">
        <v>32521</v>
      </c>
    </row>
    <row r="5546" spans="1:5" x14ac:dyDescent="0.25">
      <c r="A5546" s="246" t="str">
        <f t="shared" si="86"/>
        <v>104148</v>
      </c>
      <c r="B5546" s="362" t="s">
        <v>19131</v>
      </c>
      <c r="C5546" s="362" t="s">
        <v>32522</v>
      </c>
      <c r="D5546" s="362" t="s">
        <v>8471</v>
      </c>
      <c r="E5546" s="363" t="s">
        <v>32523</v>
      </c>
    </row>
    <row r="5547" spans="1:5" x14ac:dyDescent="0.25">
      <c r="A5547" s="246" t="str">
        <f t="shared" si="86"/>
        <v>104154</v>
      </c>
      <c r="B5547" s="362" t="s">
        <v>19132</v>
      </c>
      <c r="C5547" s="362" t="s">
        <v>32524</v>
      </c>
      <c r="D5547" s="362" t="s">
        <v>8471</v>
      </c>
      <c r="E5547" s="363" t="s">
        <v>32525</v>
      </c>
    </row>
    <row r="5548" spans="1:5" x14ac:dyDescent="0.25">
      <c r="A5548" s="246" t="str">
        <f t="shared" si="86"/>
        <v>96520</v>
      </c>
      <c r="B5548" s="362" t="s">
        <v>4219</v>
      </c>
      <c r="C5548" s="362" t="s">
        <v>14586</v>
      </c>
      <c r="D5548" s="362" t="s">
        <v>9485</v>
      </c>
      <c r="E5548" s="363" t="s">
        <v>32526</v>
      </c>
    </row>
    <row r="5549" spans="1:5" x14ac:dyDescent="0.25">
      <c r="A5549" s="246" t="str">
        <f t="shared" si="86"/>
        <v>96521</v>
      </c>
      <c r="B5549" s="362" t="s">
        <v>4220</v>
      </c>
      <c r="C5549" s="362" t="s">
        <v>14587</v>
      </c>
      <c r="D5549" s="362" t="s">
        <v>9485</v>
      </c>
      <c r="E5549" s="363" t="s">
        <v>18141</v>
      </c>
    </row>
    <row r="5550" spans="1:5" x14ac:dyDescent="0.25">
      <c r="A5550" s="246" t="str">
        <f t="shared" si="86"/>
        <v>96522</v>
      </c>
      <c r="B5550" s="362" t="s">
        <v>4221</v>
      </c>
      <c r="C5550" s="362" t="s">
        <v>14588</v>
      </c>
      <c r="D5550" s="362" t="s">
        <v>9485</v>
      </c>
      <c r="E5550" s="363" t="s">
        <v>20799</v>
      </c>
    </row>
    <row r="5551" spans="1:5" x14ac:dyDescent="0.25">
      <c r="A5551" s="246" t="str">
        <f t="shared" si="86"/>
        <v>96523</v>
      </c>
      <c r="B5551" s="362" t="s">
        <v>4222</v>
      </c>
      <c r="C5551" s="362" t="s">
        <v>14589</v>
      </c>
      <c r="D5551" s="362" t="s">
        <v>9485</v>
      </c>
      <c r="E5551" s="363" t="s">
        <v>32527</v>
      </c>
    </row>
    <row r="5552" spans="1:5" x14ac:dyDescent="0.25">
      <c r="A5552" s="246" t="str">
        <f t="shared" si="86"/>
        <v>96524</v>
      </c>
      <c r="B5552" s="362" t="s">
        <v>4223</v>
      </c>
      <c r="C5552" s="362" t="s">
        <v>14590</v>
      </c>
      <c r="D5552" s="362" t="s">
        <v>9485</v>
      </c>
      <c r="E5552" s="363" t="s">
        <v>32528</v>
      </c>
    </row>
    <row r="5553" spans="1:5" x14ac:dyDescent="0.25">
      <c r="A5553" s="246" t="str">
        <f t="shared" si="86"/>
        <v>96525</v>
      </c>
      <c r="B5553" s="362" t="s">
        <v>4224</v>
      </c>
      <c r="C5553" s="362" t="s">
        <v>14591</v>
      </c>
      <c r="D5553" s="362" t="s">
        <v>9485</v>
      </c>
      <c r="E5553" s="363" t="s">
        <v>14468</v>
      </c>
    </row>
    <row r="5554" spans="1:5" x14ac:dyDescent="0.25">
      <c r="A5554" s="246" t="str">
        <f t="shared" si="86"/>
        <v>96526</v>
      </c>
      <c r="B5554" s="362" t="s">
        <v>4225</v>
      </c>
      <c r="C5554" s="362" t="s">
        <v>14592</v>
      </c>
      <c r="D5554" s="362" t="s">
        <v>9485</v>
      </c>
      <c r="E5554" s="363" t="s">
        <v>32529</v>
      </c>
    </row>
    <row r="5555" spans="1:5" x14ac:dyDescent="0.25">
      <c r="A5555" s="246" t="str">
        <f t="shared" si="86"/>
        <v>96527</v>
      </c>
      <c r="B5555" s="362" t="s">
        <v>4226</v>
      </c>
      <c r="C5555" s="362" t="s">
        <v>14593</v>
      </c>
      <c r="D5555" s="362" t="s">
        <v>9485</v>
      </c>
      <c r="E5555" s="363" t="s">
        <v>32530</v>
      </c>
    </row>
    <row r="5556" spans="1:5" x14ac:dyDescent="0.25">
      <c r="A5556" s="246" t="str">
        <f t="shared" si="86"/>
        <v>96528</v>
      </c>
      <c r="B5556" s="362" t="s">
        <v>4227</v>
      </c>
      <c r="C5556" s="362" t="s">
        <v>11362</v>
      </c>
      <c r="D5556" s="362" t="s">
        <v>8619</v>
      </c>
      <c r="E5556" s="363" t="s">
        <v>32531</v>
      </c>
    </row>
    <row r="5557" spans="1:5" x14ac:dyDescent="0.25">
      <c r="A5557" s="246" t="str">
        <f t="shared" si="86"/>
        <v>101114</v>
      </c>
      <c r="B5557" s="362" t="s">
        <v>6998</v>
      </c>
      <c r="C5557" s="362" t="s">
        <v>11363</v>
      </c>
      <c r="D5557" s="362" t="s">
        <v>9485</v>
      </c>
      <c r="E5557" s="363" t="s">
        <v>11317</v>
      </c>
    </row>
    <row r="5558" spans="1:5" x14ac:dyDescent="0.25">
      <c r="A5558" s="246" t="str">
        <f t="shared" si="86"/>
        <v>101115</v>
      </c>
      <c r="B5558" s="362" t="s">
        <v>6999</v>
      </c>
      <c r="C5558" s="362" t="s">
        <v>11364</v>
      </c>
      <c r="D5558" s="362" t="s">
        <v>9485</v>
      </c>
      <c r="E5558" s="363" t="s">
        <v>13554</v>
      </c>
    </row>
    <row r="5559" spans="1:5" x14ac:dyDescent="0.25">
      <c r="A5559" s="246" t="str">
        <f t="shared" si="86"/>
        <v>101116</v>
      </c>
      <c r="B5559" s="362" t="s">
        <v>7000</v>
      </c>
      <c r="C5559" s="362" t="s">
        <v>11365</v>
      </c>
      <c r="D5559" s="362" t="s">
        <v>9485</v>
      </c>
      <c r="E5559" s="363" t="s">
        <v>20770</v>
      </c>
    </row>
    <row r="5560" spans="1:5" x14ac:dyDescent="0.25">
      <c r="A5560" s="246" t="str">
        <f t="shared" si="86"/>
        <v>101117</v>
      </c>
      <c r="B5560" s="362" t="s">
        <v>7001</v>
      </c>
      <c r="C5560" s="362" t="s">
        <v>11366</v>
      </c>
      <c r="D5560" s="362" t="s">
        <v>9485</v>
      </c>
      <c r="E5560" s="363" t="s">
        <v>7766</v>
      </c>
    </row>
    <row r="5561" spans="1:5" x14ac:dyDescent="0.25">
      <c r="A5561" s="246" t="str">
        <f t="shared" si="86"/>
        <v>101118</v>
      </c>
      <c r="B5561" s="362" t="s">
        <v>7002</v>
      </c>
      <c r="C5561" s="362" t="s">
        <v>11367</v>
      </c>
      <c r="D5561" s="362" t="s">
        <v>9485</v>
      </c>
      <c r="E5561" s="363" t="s">
        <v>23846</v>
      </c>
    </row>
    <row r="5562" spans="1:5" x14ac:dyDescent="0.25">
      <c r="A5562" s="246" t="str">
        <f t="shared" si="86"/>
        <v>101119</v>
      </c>
      <c r="B5562" s="362" t="s">
        <v>7003</v>
      </c>
      <c r="C5562" s="362" t="s">
        <v>11368</v>
      </c>
      <c r="D5562" s="362" t="s">
        <v>9485</v>
      </c>
      <c r="E5562" s="363" t="s">
        <v>7786</v>
      </c>
    </row>
    <row r="5563" spans="1:5" x14ac:dyDescent="0.25">
      <c r="A5563" s="246" t="str">
        <f t="shared" si="86"/>
        <v>101120</v>
      </c>
      <c r="B5563" s="362" t="s">
        <v>7004</v>
      </c>
      <c r="C5563" s="362" t="s">
        <v>11369</v>
      </c>
      <c r="D5563" s="362" t="s">
        <v>9485</v>
      </c>
      <c r="E5563" s="363" t="s">
        <v>8314</v>
      </c>
    </row>
    <row r="5564" spans="1:5" x14ac:dyDescent="0.25">
      <c r="A5564" s="246" t="str">
        <f t="shared" si="86"/>
        <v>101121</v>
      </c>
      <c r="B5564" s="362" t="s">
        <v>7005</v>
      </c>
      <c r="C5564" s="362" t="s">
        <v>11370</v>
      </c>
      <c r="D5564" s="362" t="s">
        <v>9485</v>
      </c>
      <c r="E5564" s="363" t="s">
        <v>7872</v>
      </c>
    </row>
    <row r="5565" spans="1:5" x14ac:dyDescent="0.25">
      <c r="A5565" s="246" t="str">
        <f t="shared" si="86"/>
        <v>101122</v>
      </c>
      <c r="B5565" s="362" t="s">
        <v>7006</v>
      </c>
      <c r="C5565" s="362" t="s">
        <v>11371</v>
      </c>
      <c r="D5565" s="362" t="s">
        <v>9485</v>
      </c>
      <c r="E5565" s="363" t="s">
        <v>25761</v>
      </c>
    </row>
    <row r="5566" spans="1:5" x14ac:dyDescent="0.25">
      <c r="A5566" s="246" t="str">
        <f t="shared" si="86"/>
        <v>101123</v>
      </c>
      <c r="B5566" s="362" t="s">
        <v>7007</v>
      </c>
      <c r="C5566" s="362" t="s">
        <v>11372</v>
      </c>
      <c r="D5566" s="362" t="s">
        <v>9485</v>
      </c>
      <c r="E5566" s="363" t="s">
        <v>8294</v>
      </c>
    </row>
    <row r="5567" spans="1:5" x14ac:dyDescent="0.25">
      <c r="A5567" s="246" t="str">
        <f t="shared" si="86"/>
        <v>101124</v>
      </c>
      <c r="B5567" s="362" t="s">
        <v>7008</v>
      </c>
      <c r="C5567" s="362" t="s">
        <v>11373</v>
      </c>
      <c r="D5567" s="362" t="s">
        <v>9485</v>
      </c>
      <c r="E5567" s="363" t="s">
        <v>15042</v>
      </c>
    </row>
    <row r="5568" spans="1:5" x14ac:dyDescent="0.25">
      <c r="A5568" s="246" t="str">
        <f t="shared" si="86"/>
        <v>101125</v>
      </c>
      <c r="B5568" s="362" t="s">
        <v>7009</v>
      </c>
      <c r="C5568" s="362" t="s">
        <v>11375</v>
      </c>
      <c r="D5568" s="362" t="s">
        <v>9485</v>
      </c>
      <c r="E5568" s="363" t="s">
        <v>12787</v>
      </c>
    </row>
    <row r="5569" spans="1:5" x14ac:dyDescent="0.25">
      <c r="A5569" s="246" t="str">
        <f t="shared" si="86"/>
        <v>101126</v>
      </c>
      <c r="B5569" s="362" t="s">
        <v>7010</v>
      </c>
      <c r="C5569" s="362" t="s">
        <v>11376</v>
      </c>
      <c r="D5569" s="362" t="s">
        <v>9485</v>
      </c>
      <c r="E5569" s="363" t="s">
        <v>15488</v>
      </c>
    </row>
    <row r="5570" spans="1:5" x14ac:dyDescent="0.25">
      <c r="A5570" s="246" t="str">
        <f t="shared" si="86"/>
        <v>101127</v>
      </c>
      <c r="B5570" s="362" t="s">
        <v>7011</v>
      </c>
      <c r="C5570" s="362" t="s">
        <v>11377</v>
      </c>
      <c r="D5570" s="362" t="s">
        <v>9485</v>
      </c>
      <c r="E5570" s="363" t="s">
        <v>9397</v>
      </c>
    </row>
    <row r="5571" spans="1:5" x14ac:dyDescent="0.25">
      <c r="A5571" s="246" t="str">
        <f t="shared" ref="A5571:A5634" si="87">B5571</f>
        <v>101128</v>
      </c>
      <c r="B5571" s="362" t="s">
        <v>7012</v>
      </c>
      <c r="C5571" s="362" t="s">
        <v>11378</v>
      </c>
      <c r="D5571" s="362" t="s">
        <v>9485</v>
      </c>
      <c r="E5571" s="363" t="s">
        <v>8259</v>
      </c>
    </row>
    <row r="5572" spans="1:5" x14ac:dyDescent="0.25">
      <c r="A5572" s="246" t="str">
        <f t="shared" si="87"/>
        <v>101129</v>
      </c>
      <c r="B5572" s="362" t="s">
        <v>7013</v>
      </c>
      <c r="C5572" s="362" t="s">
        <v>11379</v>
      </c>
      <c r="D5572" s="362" t="s">
        <v>9485</v>
      </c>
      <c r="E5572" s="363" t="s">
        <v>11411</v>
      </c>
    </row>
    <row r="5573" spans="1:5" x14ac:dyDescent="0.25">
      <c r="A5573" s="246" t="str">
        <f t="shared" si="87"/>
        <v>101130</v>
      </c>
      <c r="B5573" s="362" t="s">
        <v>7014</v>
      </c>
      <c r="C5573" s="362" t="s">
        <v>11380</v>
      </c>
      <c r="D5573" s="362" t="s">
        <v>9485</v>
      </c>
      <c r="E5573" s="363" t="s">
        <v>20895</v>
      </c>
    </row>
    <row r="5574" spans="1:5" x14ac:dyDescent="0.25">
      <c r="A5574" s="246" t="str">
        <f t="shared" si="87"/>
        <v>101131</v>
      </c>
      <c r="B5574" s="362" t="s">
        <v>7015</v>
      </c>
      <c r="C5574" s="362" t="s">
        <v>11381</v>
      </c>
      <c r="D5574" s="362" t="s">
        <v>9485</v>
      </c>
      <c r="E5574" s="363" t="s">
        <v>10889</v>
      </c>
    </row>
    <row r="5575" spans="1:5" x14ac:dyDescent="0.25">
      <c r="A5575" s="246" t="str">
        <f t="shared" si="87"/>
        <v>101132</v>
      </c>
      <c r="B5575" s="362" t="s">
        <v>7016</v>
      </c>
      <c r="C5575" s="362" t="s">
        <v>11382</v>
      </c>
      <c r="D5575" s="362" t="s">
        <v>9485</v>
      </c>
      <c r="E5575" s="363" t="s">
        <v>11637</v>
      </c>
    </row>
    <row r="5576" spans="1:5" x14ac:dyDescent="0.25">
      <c r="A5576" s="246" t="str">
        <f t="shared" si="87"/>
        <v>101133</v>
      </c>
      <c r="B5576" s="362" t="s">
        <v>7017</v>
      </c>
      <c r="C5576" s="362" t="s">
        <v>11383</v>
      </c>
      <c r="D5576" s="362" t="s">
        <v>9485</v>
      </c>
      <c r="E5576" s="363" t="s">
        <v>19845</v>
      </c>
    </row>
    <row r="5577" spans="1:5" x14ac:dyDescent="0.25">
      <c r="A5577" s="246" t="str">
        <f t="shared" si="87"/>
        <v>101134</v>
      </c>
      <c r="B5577" s="362" t="s">
        <v>7018</v>
      </c>
      <c r="C5577" s="362" t="s">
        <v>11384</v>
      </c>
      <c r="D5577" s="362" t="s">
        <v>9485</v>
      </c>
      <c r="E5577" s="363" t="s">
        <v>8233</v>
      </c>
    </row>
    <row r="5578" spans="1:5" x14ac:dyDescent="0.25">
      <c r="A5578" s="246" t="str">
        <f t="shared" si="87"/>
        <v>101135</v>
      </c>
      <c r="B5578" s="362" t="s">
        <v>7019</v>
      </c>
      <c r="C5578" s="362" t="s">
        <v>11385</v>
      </c>
      <c r="D5578" s="362" t="s">
        <v>9485</v>
      </c>
      <c r="E5578" s="363" t="s">
        <v>8006</v>
      </c>
    </row>
    <row r="5579" spans="1:5" x14ac:dyDescent="0.25">
      <c r="A5579" s="246" t="str">
        <f t="shared" si="87"/>
        <v>101136</v>
      </c>
      <c r="B5579" s="362" t="s">
        <v>7020</v>
      </c>
      <c r="C5579" s="362" t="s">
        <v>11386</v>
      </c>
      <c r="D5579" s="362" t="s">
        <v>9485</v>
      </c>
      <c r="E5579" s="363" t="s">
        <v>17185</v>
      </c>
    </row>
    <row r="5580" spans="1:5" x14ac:dyDescent="0.25">
      <c r="A5580" s="246" t="str">
        <f t="shared" si="87"/>
        <v>101137</v>
      </c>
      <c r="B5580" s="362" t="s">
        <v>7021</v>
      </c>
      <c r="C5580" s="362" t="s">
        <v>11387</v>
      </c>
      <c r="D5580" s="362" t="s">
        <v>9485</v>
      </c>
      <c r="E5580" s="363" t="s">
        <v>12988</v>
      </c>
    </row>
    <row r="5581" spans="1:5" x14ac:dyDescent="0.25">
      <c r="A5581" s="246" t="str">
        <f t="shared" si="87"/>
        <v>101138</v>
      </c>
      <c r="B5581" s="362" t="s">
        <v>7022</v>
      </c>
      <c r="C5581" s="362" t="s">
        <v>11388</v>
      </c>
      <c r="D5581" s="362" t="s">
        <v>9485</v>
      </c>
      <c r="E5581" s="363" t="s">
        <v>18776</v>
      </c>
    </row>
    <row r="5582" spans="1:5" x14ac:dyDescent="0.25">
      <c r="A5582" s="246" t="str">
        <f t="shared" si="87"/>
        <v>101139</v>
      </c>
      <c r="B5582" s="362" t="s">
        <v>7023</v>
      </c>
      <c r="C5582" s="362" t="s">
        <v>11389</v>
      </c>
      <c r="D5582" s="362" t="s">
        <v>9485</v>
      </c>
      <c r="E5582" s="363" t="s">
        <v>13882</v>
      </c>
    </row>
    <row r="5583" spans="1:5" x14ac:dyDescent="0.25">
      <c r="A5583" s="246" t="str">
        <f t="shared" si="87"/>
        <v>101140</v>
      </c>
      <c r="B5583" s="362" t="s">
        <v>7024</v>
      </c>
      <c r="C5583" s="362" t="s">
        <v>11390</v>
      </c>
      <c r="D5583" s="362" t="s">
        <v>9485</v>
      </c>
      <c r="E5583" s="363" t="s">
        <v>13330</v>
      </c>
    </row>
    <row r="5584" spans="1:5" x14ac:dyDescent="0.25">
      <c r="A5584" s="246" t="str">
        <f t="shared" si="87"/>
        <v>101141</v>
      </c>
      <c r="B5584" s="362" t="s">
        <v>7025</v>
      </c>
      <c r="C5584" s="362" t="s">
        <v>11391</v>
      </c>
      <c r="D5584" s="362" t="s">
        <v>9485</v>
      </c>
      <c r="E5584" s="363" t="s">
        <v>20187</v>
      </c>
    </row>
    <row r="5585" spans="1:5" x14ac:dyDescent="0.25">
      <c r="A5585" s="246" t="str">
        <f t="shared" si="87"/>
        <v>101142</v>
      </c>
      <c r="B5585" s="362" t="s">
        <v>7026</v>
      </c>
      <c r="C5585" s="362" t="s">
        <v>11392</v>
      </c>
      <c r="D5585" s="362" t="s">
        <v>9485</v>
      </c>
      <c r="E5585" s="363" t="s">
        <v>10884</v>
      </c>
    </row>
    <row r="5586" spans="1:5" x14ac:dyDescent="0.25">
      <c r="A5586" s="246" t="str">
        <f t="shared" si="87"/>
        <v>101143</v>
      </c>
      <c r="B5586" s="362" t="s">
        <v>7027</v>
      </c>
      <c r="C5586" s="362" t="s">
        <v>11393</v>
      </c>
      <c r="D5586" s="362" t="s">
        <v>9485</v>
      </c>
      <c r="E5586" s="363" t="s">
        <v>12610</v>
      </c>
    </row>
    <row r="5587" spans="1:5" x14ac:dyDescent="0.25">
      <c r="A5587" s="246" t="str">
        <f t="shared" si="87"/>
        <v>101144</v>
      </c>
      <c r="B5587" s="362" t="s">
        <v>7028</v>
      </c>
      <c r="C5587" s="362" t="s">
        <v>11394</v>
      </c>
      <c r="D5587" s="362" t="s">
        <v>9485</v>
      </c>
      <c r="E5587" s="363" t="s">
        <v>8260</v>
      </c>
    </row>
    <row r="5588" spans="1:5" x14ac:dyDescent="0.25">
      <c r="A5588" s="246" t="str">
        <f t="shared" si="87"/>
        <v>101145</v>
      </c>
      <c r="B5588" s="362" t="s">
        <v>7029</v>
      </c>
      <c r="C5588" s="362" t="s">
        <v>11395</v>
      </c>
      <c r="D5588" s="362" t="s">
        <v>9485</v>
      </c>
      <c r="E5588" s="363" t="s">
        <v>14866</v>
      </c>
    </row>
    <row r="5589" spans="1:5" x14ac:dyDescent="0.25">
      <c r="A5589" s="246" t="str">
        <f t="shared" si="87"/>
        <v>101146</v>
      </c>
      <c r="B5589" s="362" t="s">
        <v>7030</v>
      </c>
      <c r="C5589" s="362" t="s">
        <v>11396</v>
      </c>
      <c r="D5589" s="362" t="s">
        <v>9485</v>
      </c>
      <c r="E5589" s="363" t="s">
        <v>12797</v>
      </c>
    </row>
    <row r="5590" spans="1:5" x14ac:dyDescent="0.25">
      <c r="A5590" s="246" t="str">
        <f t="shared" si="87"/>
        <v>101147</v>
      </c>
      <c r="B5590" s="362" t="s">
        <v>7031</v>
      </c>
      <c r="C5590" s="362" t="s">
        <v>11397</v>
      </c>
      <c r="D5590" s="362" t="s">
        <v>9485</v>
      </c>
      <c r="E5590" s="363" t="s">
        <v>8124</v>
      </c>
    </row>
    <row r="5591" spans="1:5" x14ac:dyDescent="0.25">
      <c r="A5591" s="246" t="str">
        <f t="shared" si="87"/>
        <v>101148</v>
      </c>
      <c r="B5591" s="362" t="s">
        <v>7032</v>
      </c>
      <c r="C5591" s="362" t="s">
        <v>11398</v>
      </c>
      <c r="D5591" s="362" t="s">
        <v>9485</v>
      </c>
      <c r="E5591" s="363" t="s">
        <v>7793</v>
      </c>
    </row>
    <row r="5592" spans="1:5" x14ac:dyDescent="0.25">
      <c r="A5592" s="246" t="str">
        <f t="shared" si="87"/>
        <v>101149</v>
      </c>
      <c r="B5592" s="362" t="s">
        <v>7033</v>
      </c>
      <c r="C5592" s="362" t="s">
        <v>11399</v>
      </c>
      <c r="D5592" s="362" t="s">
        <v>9485</v>
      </c>
      <c r="E5592" s="363" t="s">
        <v>27017</v>
      </c>
    </row>
    <row r="5593" spans="1:5" x14ac:dyDescent="0.25">
      <c r="A5593" s="246" t="str">
        <f t="shared" si="87"/>
        <v>101150</v>
      </c>
      <c r="B5593" s="362" t="s">
        <v>7034</v>
      </c>
      <c r="C5593" s="362" t="s">
        <v>11400</v>
      </c>
      <c r="D5593" s="362" t="s">
        <v>9485</v>
      </c>
      <c r="E5593" s="363" t="s">
        <v>22162</v>
      </c>
    </row>
    <row r="5594" spans="1:5" x14ac:dyDescent="0.25">
      <c r="A5594" s="246" t="str">
        <f t="shared" si="87"/>
        <v>101151</v>
      </c>
      <c r="B5594" s="362" t="s">
        <v>7035</v>
      </c>
      <c r="C5594" s="362" t="s">
        <v>11401</v>
      </c>
      <c r="D5594" s="362" t="s">
        <v>9485</v>
      </c>
      <c r="E5594" s="363" t="s">
        <v>8254</v>
      </c>
    </row>
    <row r="5595" spans="1:5" x14ac:dyDescent="0.25">
      <c r="A5595" s="246" t="str">
        <f t="shared" si="87"/>
        <v>101152</v>
      </c>
      <c r="B5595" s="362" t="s">
        <v>7036</v>
      </c>
      <c r="C5595" s="362" t="s">
        <v>11402</v>
      </c>
      <c r="D5595" s="362" t="s">
        <v>9485</v>
      </c>
      <c r="E5595" s="363" t="s">
        <v>20895</v>
      </c>
    </row>
    <row r="5596" spans="1:5" x14ac:dyDescent="0.25">
      <c r="A5596" s="246" t="str">
        <f t="shared" si="87"/>
        <v>101153</v>
      </c>
      <c r="B5596" s="362" t="s">
        <v>7037</v>
      </c>
      <c r="C5596" s="362" t="s">
        <v>11403</v>
      </c>
      <c r="D5596" s="362" t="s">
        <v>9485</v>
      </c>
      <c r="E5596" s="363" t="s">
        <v>16088</v>
      </c>
    </row>
    <row r="5597" spans="1:5" x14ac:dyDescent="0.25">
      <c r="A5597" s="246" t="str">
        <f t="shared" si="87"/>
        <v>101206</v>
      </c>
      <c r="B5597" s="362" t="s">
        <v>5940</v>
      </c>
      <c r="C5597" s="362" t="s">
        <v>32532</v>
      </c>
      <c r="D5597" s="362" t="s">
        <v>9485</v>
      </c>
      <c r="E5597" s="363" t="s">
        <v>12659</v>
      </c>
    </row>
    <row r="5598" spans="1:5" x14ac:dyDescent="0.25">
      <c r="A5598" s="246" t="str">
        <f t="shared" si="87"/>
        <v>101207</v>
      </c>
      <c r="B5598" s="362" t="s">
        <v>5941</v>
      </c>
      <c r="C5598" s="362" t="s">
        <v>32533</v>
      </c>
      <c r="D5598" s="362" t="s">
        <v>9485</v>
      </c>
      <c r="E5598" s="363" t="s">
        <v>32534</v>
      </c>
    </row>
    <row r="5599" spans="1:5" x14ac:dyDescent="0.25">
      <c r="A5599" s="246" t="str">
        <f t="shared" si="87"/>
        <v>101208</v>
      </c>
      <c r="B5599" s="362" t="s">
        <v>5942</v>
      </c>
      <c r="C5599" s="362" t="s">
        <v>32535</v>
      </c>
      <c r="D5599" s="362" t="s">
        <v>9485</v>
      </c>
      <c r="E5599" s="363" t="s">
        <v>20561</v>
      </c>
    </row>
    <row r="5600" spans="1:5" x14ac:dyDescent="0.25">
      <c r="A5600" s="246" t="str">
        <f t="shared" si="87"/>
        <v>101209</v>
      </c>
      <c r="B5600" s="362" t="s">
        <v>5943</v>
      </c>
      <c r="C5600" s="362" t="s">
        <v>32536</v>
      </c>
      <c r="D5600" s="362" t="s">
        <v>9485</v>
      </c>
      <c r="E5600" s="363" t="s">
        <v>16510</v>
      </c>
    </row>
    <row r="5601" spans="1:5" x14ac:dyDescent="0.25">
      <c r="A5601" s="246" t="str">
        <f t="shared" si="87"/>
        <v>101210</v>
      </c>
      <c r="B5601" s="362" t="s">
        <v>5944</v>
      </c>
      <c r="C5601" s="362" t="s">
        <v>32537</v>
      </c>
      <c r="D5601" s="362" t="s">
        <v>9485</v>
      </c>
      <c r="E5601" s="363" t="s">
        <v>8315</v>
      </c>
    </row>
    <row r="5602" spans="1:5" x14ac:dyDescent="0.25">
      <c r="A5602" s="246" t="str">
        <f t="shared" si="87"/>
        <v>101211</v>
      </c>
      <c r="B5602" s="362" t="s">
        <v>5945</v>
      </c>
      <c r="C5602" s="362" t="s">
        <v>32538</v>
      </c>
      <c r="D5602" s="362" t="s">
        <v>9485</v>
      </c>
      <c r="E5602" s="363" t="s">
        <v>14921</v>
      </c>
    </row>
    <row r="5603" spans="1:5" x14ac:dyDescent="0.25">
      <c r="A5603" s="246" t="str">
        <f t="shared" si="87"/>
        <v>101212</v>
      </c>
      <c r="B5603" s="362" t="s">
        <v>5946</v>
      </c>
      <c r="C5603" s="362" t="s">
        <v>32539</v>
      </c>
      <c r="D5603" s="362" t="s">
        <v>9485</v>
      </c>
      <c r="E5603" s="363" t="s">
        <v>32540</v>
      </c>
    </row>
    <row r="5604" spans="1:5" x14ac:dyDescent="0.25">
      <c r="A5604" s="246" t="str">
        <f t="shared" si="87"/>
        <v>101213</v>
      </c>
      <c r="B5604" s="362" t="s">
        <v>5947</v>
      </c>
      <c r="C5604" s="362" t="s">
        <v>32541</v>
      </c>
      <c r="D5604" s="362" t="s">
        <v>9485</v>
      </c>
      <c r="E5604" s="363" t="s">
        <v>15959</v>
      </c>
    </row>
    <row r="5605" spans="1:5" x14ac:dyDescent="0.25">
      <c r="A5605" s="246" t="str">
        <f t="shared" si="87"/>
        <v>101214</v>
      </c>
      <c r="B5605" s="362" t="s">
        <v>5948</v>
      </c>
      <c r="C5605" s="362" t="s">
        <v>32542</v>
      </c>
      <c r="D5605" s="362" t="s">
        <v>9485</v>
      </c>
      <c r="E5605" s="363" t="s">
        <v>20192</v>
      </c>
    </row>
    <row r="5606" spans="1:5" x14ac:dyDescent="0.25">
      <c r="A5606" s="246" t="str">
        <f t="shared" si="87"/>
        <v>101215</v>
      </c>
      <c r="B5606" s="362" t="s">
        <v>5949</v>
      </c>
      <c r="C5606" s="362" t="s">
        <v>32543</v>
      </c>
      <c r="D5606" s="362" t="s">
        <v>9485</v>
      </c>
      <c r="E5606" s="363" t="s">
        <v>16628</v>
      </c>
    </row>
    <row r="5607" spans="1:5" x14ac:dyDescent="0.25">
      <c r="A5607" s="246" t="str">
        <f t="shared" si="87"/>
        <v>101216</v>
      </c>
      <c r="B5607" s="362" t="s">
        <v>5950</v>
      </c>
      <c r="C5607" s="362" t="s">
        <v>32544</v>
      </c>
      <c r="D5607" s="362" t="s">
        <v>9485</v>
      </c>
      <c r="E5607" s="363" t="s">
        <v>16441</v>
      </c>
    </row>
    <row r="5608" spans="1:5" x14ac:dyDescent="0.25">
      <c r="A5608" s="246" t="str">
        <f t="shared" si="87"/>
        <v>101217</v>
      </c>
      <c r="B5608" s="362" t="s">
        <v>5951</v>
      </c>
      <c r="C5608" s="362" t="s">
        <v>32545</v>
      </c>
      <c r="D5608" s="362" t="s">
        <v>9485</v>
      </c>
      <c r="E5608" s="363" t="s">
        <v>17117</v>
      </c>
    </row>
    <row r="5609" spans="1:5" x14ac:dyDescent="0.25">
      <c r="A5609" s="246" t="str">
        <f t="shared" si="87"/>
        <v>101218</v>
      </c>
      <c r="B5609" s="362" t="s">
        <v>5952</v>
      </c>
      <c r="C5609" s="362" t="s">
        <v>32546</v>
      </c>
      <c r="D5609" s="362" t="s">
        <v>9485</v>
      </c>
      <c r="E5609" s="363" t="s">
        <v>31647</v>
      </c>
    </row>
    <row r="5610" spans="1:5" x14ac:dyDescent="0.25">
      <c r="A5610" s="246" t="str">
        <f t="shared" si="87"/>
        <v>101219</v>
      </c>
      <c r="B5610" s="362" t="s">
        <v>5953</v>
      </c>
      <c r="C5610" s="362" t="s">
        <v>32547</v>
      </c>
      <c r="D5610" s="362" t="s">
        <v>9485</v>
      </c>
      <c r="E5610" s="363" t="s">
        <v>14150</v>
      </c>
    </row>
    <row r="5611" spans="1:5" x14ac:dyDescent="0.25">
      <c r="A5611" s="246" t="str">
        <f t="shared" si="87"/>
        <v>101220</v>
      </c>
      <c r="B5611" s="362" t="s">
        <v>5954</v>
      </c>
      <c r="C5611" s="362" t="s">
        <v>32548</v>
      </c>
      <c r="D5611" s="362" t="s">
        <v>9485</v>
      </c>
      <c r="E5611" s="363" t="s">
        <v>12604</v>
      </c>
    </row>
    <row r="5612" spans="1:5" x14ac:dyDescent="0.25">
      <c r="A5612" s="246" t="str">
        <f t="shared" si="87"/>
        <v>101221</v>
      </c>
      <c r="B5612" s="362" t="s">
        <v>5955</v>
      </c>
      <c r="C5612" s="362" t="s">
        <v>32549</v>
      </c>
      <c r="D5612" s="362" t="s">
        <v>9485</v>
      </c>
      <c r="E5612" s="363" t="s">
        <v>32550</v>
      </c>
    </row>
    <row r="5613" spans="1:5" x14ac:dyDescent="0.25">
      <c r="A5613" s="246" t="str">
        <f t="shared" si="87"/>
        <v>101222</v>
      </c>
      <c r="B5613" s="362" t="s">
        <v>5956</v>
      </c>
      <c r="C5613" s="362" t="s">
        <v>32551</v>
      </c>
      <c r="D5613" s="362" t="s">
        <v>9485</v>
      </c>
      <c r="E5613" s="363" t="s">
        <v>14158</v>
      </c>
    </row>
    <row r="5614" spans="1:5" x14ac:dyDescent="0.25">
      <c r="A5614" s="246" t="str">
        <f t="shared" si="87"/>
        <v>101223</v>
      </c>
      <c r="B5614" s="362" t="s">
        <v>5957</v>
      </c>
      <c r="C5614" s="362" t="s">
        <v>32552</v>
      </c>
      <c r="D5614" s="362" t="s">
        <v>9485</v>
      </c>
      <c r="E5614" s="363" t="s">
        <v>31983</v>
      </c>
    </row>
    <row r="5615" spans="1:5" x14ac:dyDescent="0.25">
      <c r="A5615" s="246" t="str">
        <f t="shared" si="87"/>
        <v>101224</v>
      </c>
      <c r="B5615" s="362" t="s">
        <v>5958</v>
      </c>
      <c r="C5615" s="362" t="s">
        <v>32553</v>
      </c>
      <c r="D5615" s="362" t="s">
        <v>9485</v>
      </c>
      <c r="E5615" s="363" t="s">
        <v>32554</v>
      </c>
    </row>
    <row r="5616" spans="1:5" x14ac:dyDescent="0.25">
      <c r="A5616" s="246" t="str">
        <f t="shared" si="87"/>
        <v>101225</v>
      </c>
      <c r="B5616" s="362" t="s">
        <v>5959</v>
      </c>
      <c r="C5616" s="362" t="s">
        <v>32555</v>
      </c>
      <c r="D5616" s="362" t="s">
        <v>9485</v>
      </c>
      <c r="E5616" s="363" t="s">
        <v>14133</v>
      </c>
    </row>
    <row r="5617" spans="1:5" x14ac:dyDescent="0.25">
      <c r="A5617" s="246" t="str">
        <f t="shared" si="87"/>
        <v>101226</v>
      </c>
      <c r="B5617" s="362" t="s">
        <v>5960</v>
      </c>
      <c r="C5617" s="362" t="s">
        <v>32556</v>
      </c>
      <c r="D5617" s="362" t="s">
        <v>9485</v>
      </c>
      <c r="E5617" s="363" t="s">
        <v>31970</v>
      </c>
    </row>
    <row r="5618" spans="1:5" x14ac:dyDescent="0.25">
      <c r="A5618" s="246" t="str">
        <f t="shared" si="87"/>
        <v>101227</v>
      </c>
      <c r="B5618" s="362" t="s">
        <v>5961</v>
      </c>
      <c r="C5618" s="362" t="s">
        <v>32557</v>
      </c>
      <c r="D5618" s="362" t="s">
        <v>9485</v>
      </c>
      <c r="E5618" s="363" t="s">
        <v>20703</v>
      </c>
    </row>
    <row r="5619" spans="1:5" x14ac:dyDescent="0.25">
      <c r="A5619" s="246" t="str">
        <f t="shared" si="87"/>
        <v>101228</v>
      </c>
      <c r="B5619" s="362" t="s">
        <v>5962</v>
      </c>
      <c r="C5619" s="362" t="s">
        <v>32558</v>
      </c>
      <c r="D5619" s="362" t="s">
        <v>9485</v>
      </c>
      <c r="E5619" s="363" t="s">
        <v>18510</v>
      </c>
    </row>
    <row r="5620" spans="1:5" x14ac:dyDescent="0.25">
      <c r="A5620" s="246" t="str">
        <f t="shared" si="87"/>
        <v>101229</v>
      </c>
      <c r="B5620" s="362" t="s">
        <v>5963</v>
      </c>
      <c r="C5620" s="362" t="s">
        <v>32559</v>
      </c>
      <c r="D5620" s="362" t="s">
        <v>9485</v>
      </c>
      <c r="E5620" s="363" t="s">
        <v>20616</v>
      </c>
    </row>
    <row r="5621" spans="1:5" x14ac:dyDescent="0.25">
      <c r="A5621" s="246" t="str">
        <f t="shared" si="87"/>
        <v>101230</v>
      </c>
      <c r="B5621" s="362" t="s">
        <v>5964</v>
      </c>
      <c r="C5621" s="362" t="s">
        <v>32560</v>
      </c>
      <c r="D5621" s="362" t="s">
        <v>9485</v>
      </c>
      <c r="E5621" s="363" t="s">
        <v>13347</v>
      </c>
    </row>
    <row r="5622" spans="1:5" x14ac:dyDescent="0.25">
      <c r="A5622" s="246" t="str">
        <f t="shared" si="87"/>
        <v>101231</v>
      </c>
      <c r="B5622" s="362" t="s">
        <v>5965</v>
      </c>
      <c r="C5622" s="362" t="s">
        <v>32561</v>
      </c>
      <c r="D5622" s="362" t="s">
        <v>9485</v>
      </c>
      <c r="E5622" s="363" t="s">
        <v>8070</v>
      </c>
    </row>
    <row r="5623" spans="1:5" x14ac:dyDescent="0.25">
      <c r="A5623" s="246" t="str">
        <f t="shared" si="87"/>
        <v>101232</v>
      </c>
      <c r="B5623" s="362" t="s">
        <v>5966</v>
      </c>
      <c r="C5623" s="362" t="s">
        <v>32562</v>
      </c>
      <c r="D5623" s="362" t="s">
        <v>9485</v>
      </c>
      <c r="E5623" s="363" t="s">
        <v>24379</v>
      </c>
    </row>
    <row r="5624" spans="1:5" x14ac:dyDescent="0.25">
      <c r="A5624" s="246" t="str">
        <f t="shared" si="87"/>
        <v>101233</v>
      </c>
      <c r="B5624" s="362" t="s">
        <v>5967</v>
      </c>
      <c r="C5624" s="362" t="s">
        <v>32563</v>
      </c>
      <c r="D5624" s="362" t="s">
        <v>9485</v>
      </c>
      <c r="E5624" s="363" t="s">
        <v>22795</v>
      </c>
    </row>
    <row r="5625" spans="1:5" x14ac:dyDescent="0.25">
      <c r="A5625" s="246" t="str">
        <f t="shared" si="87"/>
        <v>101234</v>
      </c>
      <c r="B5625" s="362" t="s">
        <v>5968</v>
      </c>
      <c r="C5625" s="362" t="s">
        <v>32564</v>
      </c>
      <c r="D5625" s="362" t="s">
        <v>9485</v>
      </c>
      <c r="E5625" s="363" t="s">
        <v>16611</v>
      </c>
    </row>
    <row r="5626" spans="1:5" x14ac:dyDescent="0.25">
      <c r="A5626" s="246" t="str">
        <f t="shared" si="87"/>
        <v>101235</v>
      </c>
      <c r="B5626" s="362" t="s">
        <v>5969</v>
      </c>
      <c r="C5626" s="362" t="s">
        <v>32565</v>
      </c>
      <c r="D5626" s="362" t="s">
        <v>9485</v>
      </c>
      <c r="E5626" s="363" t="s">
        <v>13596</v>
      </c>
    </row>
    <row r="5627" spans="1:5" x14ac:dyDescent="0.25">
      <c r="A5627" s="246" t="str">
        <f t="shared" si="87"/>
        <v>101236</v>
      </c>
      <c r="B5627" s="362" t="s">
        <v>5970</v>
      </c>
      <c r="C5627" s="362" t="s">
        <v>32566</v>
      </c>
      <c r="D5627" s="362" t="s">
        <v>9485</v>
      </c>
      <c r="E5627" s="363" t="s">
        <v>8347</v>
      </c>
    </row>
    <row r="5628" spans="1:5" x14ac:dyDescent="0.25">
      <c r="A5628" s="246" t="str">
        <f t="shared" si="87"/>
        <v>101237</v>
      </c>
      <c r="B5628" s="362" t="s">
        <v>5971</v>
      </c>
      <c r="C5628" s="362" t="s">
        <v>32567</v>
      </c>
      <c r="D5628" s="362" t="s">
        <v>9485</v>
      </c>
      <c r="E5628" s="363" t="s">
        <v>20152</v>
      </c>
    </row>
    <row r="5629" spans="1:5" x14ac:dyDescent="0.25">
      <c r="A5629" s="246" t="str">
        <f t="shared" si="87"/>
        <v>101238</v>
      </c>
      <c r="B5629" s="362" t="s">
        <v>5972</v>
      </c>
      <c r="C5629" s="362" t="s">
        <v>32568</v>
      </c>
      <c r="D5629" s="362" t="s">
        <v>9485</v>
      </c>
      <c r="E5629" s="363" t="s">
        <v>31380</v>
      </c>
    </row>
    <row r="5630" spans="1:5" x14ac:dyDescent="0.25">
      <c r="A5630" s="246" t="str">
        <f t="shared" si="87"/>
        <v>101239</v>
      </c>
      <c r="B5630" s="362" t="s">
        <v>5973</v>
      </c>
      <c r="C5630" s="362" t="s">
        <v>32569</v>
      </c>
      <c r="D5630" s="362" t="s">
        <v>9485</v>
      </c>
      <c r="E5630" s="363" t="s">
        <v>21518</v>
      </c>
    </row>
    <row r="5631" spans="1:5" x14ac:dyDescent="0.25">
      <c r="A5631" s="246" t="str">
        <f t="shared" si="87"/>
        <v>101240</v>
      </c>
      <c r="B5631" s="362" t="s">
        <v>5974</v>
      </c>
      <c r="C5631" s="362" t="s">
        <v>32570</v>
      </c>
      <c r="D5631" s="362" t="s">
        <v>9485</v>
      </c>
      <c r="E5631" s="363" t="s">
        <v>8344</v>
      </c>
    </row>
    <row r="5632" spans="1:5" x14ac:dyDescent="0.25">
      <c r="A5632" s="246" t="str">
        <f t="shared" si="87"/>
        <v>101241</v>
      </c>
      <c r="B5632" s="362" t="s">
        <v>5975</v>
      </c>
      <c r="C5632" s="362" t="s">
        <v>32571</v>
      </c>
      <c r="D5632" s="362" t="s">
        <v>9485</v>
      </c>
      <c r="E5632" s="363" t="s">
        <v>11490</v>
      </c>
    </row>
    <row r="5633" spans="1:5" x14ac:dyDescent="0.25">
      <c r="A5633" s="246" t="str">
        <f t="shared" si="87"/>
        <v>101242</v>
      </c>
      <c r="B5633" s="362" t="s">
        <v>5976</v>
      </c>
      <c r="C5633" s="362" t="s">
        <v>32572</v>
      </c>
      <c r="D5633" s="362" t="s">
        <v>9485</v>
      </c>
      <c r="E5633" s="363" t="s">
        <v>15546</v>
      </c>
    </row>
    <row r="5634" spans="1:5" x14ac:dyDescent="0.25">
      <c r="A5634" s="246" t="str">
        <f t="shared" si="87"/>
        <v>101243</v>
      </c>
      <c r="B5634" s="362" t="s">
        <v>5977</v>
      </c>
      <c r="C5634" s="362" t="s">
        <v>32573</v>
      </c>
      <c r="D5634" s="362" t="s">
        <v>9485</v>
      </c>
      <c r="E5634" s="363" t="s">
        <v>24280</v>
      </c>
    </row>
    <row r="5635" spans="1:5" x14ac:dyDescent="0.25">
      <c r="A5635" s="246" t="str">
        <f t="shared" ref="A5635:A5698" si="88">B5635</f>
        <v>101244</v>
      </c>
      <c r="B5635" s="362" t="s">
        <v>5978</v>
      </c>
      <c r="C5635" s="362" t="s">
        <v>32574</v>
      </c>
      <c r="D5635" s="362" t="s">
        <v>9485</v>
      </c>
      <c r="E5635" s="363" t="s">
        <v>16572</v>
      </c>
    </row>
    <row r="5636" spans="1:5" x14ac:dyDescent="0.25">
      <c r="A5636" s="246" t="str">
        <f t="shared" si="88"/>
        <v>101245</v>
      </c>
      <c r="B5636" s="362" t="s">
        <v>5979</v>
      </c>
      <c r="C5636" s="362" t="s">
        <v>32575</v>
      </c>
      <c r="D5636" s="362" t="s">
        <v>9485</v>
      </c>
      <c r="E5636" s="363" t="s">
        <v>13326</v>
      </c>
    </row>
    <row r="5637" spans="1:5" x14ac:dyDescent="0.25">
      <c r="A5637" s="246" t="str">
        <f t="shared" si="88"/>
        <v>101246</v>
      </c>
      <c r="B5637" s="362" t="s">
        <v>5980</v>
      </c>
      <c r="C5637" s="362" t="s">
        <v>32576</v>
      </c>
      <c r="D5637" s="362" t="s">
        <v>9485</v>
      </c>
      <c r="E5637" s="363" t="s">
        <v>32577</v>
      </c>
    </row>
    <row r="5638" spans="1:5" x14ac:dyDescent="0.25">
      <c r="A5638" s="246" t="str">
        <f t="shared" si="88"/>
        <v>101247</v>
      </c>
      <c r="B5638" s="362" t="s">
        <v>5981</v>
      </c>
      <c r="C5638" s="362" t="s">
        <v>32578</v>
      </c>
      <c r="D5638" s="362" t="s">
        <v>9485</v>
      </c>
      <c r="E5638" s="363" t="s">
        <v>14184</v>
      </c>
    </row>
    <row r="5639" spans="1:5" x14ac:dyDescent="0.25">
      <c r="A5639" s="246" t="str">
        <f t="shared" si="88"/>
        <v>101248</v>
      </c>
      <c r="B5639" s="362" t="s">
        <v>5982</v>
      </c>
      <c r="C5639" s="362" t="s">
        <v>32579</v>
      </c>
      <c r="D5639" s="362" t="s">
        <v>9485</v>
      </c>
      <c r="E5639" s="363" t="s">
        <v>29691</v>
      </c>
    </row>
    <row r="5640" spans="1:5" x14ac:dyDescent="0.25">
      <c r="A5640" s="246" t="str">
        <f t="shared" si="88"/>
        <v>101249</v>
      </c>
      <c r="B5640" s="362" t="s">
        <v>5983</v>
      </c>
      <c r="C5640" s="362" t="s">
        <v>32580</v>
      </c>
      <c r="D5640" s="362" t="s">
        <v>9485</v>
      </c>
      <c r="E5640" s="363" t="s">
        <v>8131</v>
      </c>
    </row>
    <row r="5641" spans="1:5" x14ac:dyDescent="0.25">
      <c r="A5641" s="246" t="str">
        <f t="shared" si="88"/>
        <v>101250</v>
      </c>
      <c r="B5641" s="362" t="s">
        <v>5984</v>
      </c>
      <c r="C5641" s="362" t="s">
        <v>32581</v>
      </c>
      <c r="D5641" s="362" t="s">
        <v>9485</v>
      </c>
      <c r="E5641" s="363" t="s">
        <v>8297</v>
      </c>
    </row>
    <row r="5642" spans="1:5" x14ac:dyDescent="0.25">
      <c r="A5642" s="246" t="str">
        <f t="shared" si="88"/>
        <v>101251</v>
      </c>
      <c r="B5642" s="362" t="s">
        <v>5985</v>
      </c>
      <c r="C5642" s="362" t="s">
        <v>32582</v>
      </c>
      <c r="D5642" s="362" t="s">
        <v>9485</v>
      </c>
      <c r="E5642" s="363" t="s">
        <v>30451</v>
      </c>
    </row>
    <row r="5643" spans="1:5" x14ac:dyDescent="0.25">
      <c r="A5643" s="246" t="str">
        <f t="shared" si="88"/>
        <v>101252</v>
      </c>
      <c r="B5643" s="362" t="s">
        <v>5986</v>
      </c>
      <c r="C5643" s="362" t="s">
        <v>32583</v>
      </c>
      <c r="D5643" s="362" t="s">
        <v>9485</v>
      </c>
      <c r="E5643" s="363" t="s">
        <v>13569</v>
      </c>
    </row>
    <row r="5644" spans="1:5" x14ac:dyDescent="0.25">
      <c r="A5644" s="246" t="str">
        <f t="shared" si="88"/>
        <v>101253</v>
      </c>
      <c r="B5644" s="362" t="s">
        <v>5987</v>
      </c>
      <c r="C5644" s="362" t="s">
        <v>32584</v>
      </c>
      <c r="D5644" s="362" t="s">
        <v>9485</v>
      </c>
      <c r="E5644" s="363" t="s">
        <v>16610</v>
      </c>
    </row>
    <row r="5645" spans="1:5" x14ac:dyDescent="0.25">
      <c r="A5645" s="246" t="str">
        <f t="shared" si="88"/>
        <v>101254</v>
      </c>
      <c r="B5645" s="362" t="s">
        <v>5988</v>
      </c>
      <c r="C5645" s="362" t="s">
        <v>32585</v>
      </c>
      <c r="D5645" s="362" t="s">
        <v>9485</v>
      </c>
      <c r="E5645" s="363" t="s">
        <v>8061</v>
      </c>
    </row>
    <row r="5646" spans="1:5" x14ac:dyDescent="0.25">
      <c r="A5646" s="246" t="str">
        <f t="shared" si="88"/>
        <v>101255</v>
      </c>
      <c r="B5646" s="362" t="s">
        <v>5989</v>
      </c>
      <c r="C5646" s="362" t="s">
        <v>32586</v>
      </c>
      <c r="D5646" s="362" t="s">
        <v>9485</v>
      </c>
      <c r="E5646" s="363" t="s">
        <v>14459</v>
      </c>
    </row>
    <row r="5647" spans="1:5" x14ac:dyDescent="0.25">
      <c r="A5647" s="246" t="str">
        <f t="shared" si="88"/>
        <v>101256</v>
      </c>
      <c r="B5647" s="362" t="s">
        <v>5990</v>
      </c>
      <c r="C5647" s="362" t="s">
        <v>32587</v>
      </c>
      <c r="D5647" s="362" t="s">
        <v>9485</v>
      </c>
      <c r="E5647" s="363" t="s">
        <v>16113</v>
      </c>
    </row>
    <row r="5648" spans="1:5" x14ac:dyDescent="0.25">
      <c r="A5648" s="246" t="str">
        <f t="shared" si="88"/>
        <v>101257</v>
      </c>
      <c r="B5648" s="362" t="s">
        <v>5991</v>
      </c>
      <c r="C5648" s="362" t="s">
        <v>32588</v>
      </c>
      <c r="D5648" s="362" t="s">
        <v>9485</v>
      </c>
      <c r="E5648" s="363" t="s">
        <v>17117</v>
      </c>
    </row>
    <row r="5649" spans="1:5" x14ac:dyDescent="0.25">
      <c r="A5649" s="246" t="str">
        <f t="shared" si="88"/>
        <v>101258</v>
      </c>
      <c r="B5649" s="362" t="s">
        <v>5992</v>
      </c>
      <c r="C5649" s="362" t="s">
        <v>32589</v>
      </c>
      <c r="D5649" s="362" t="s">
        <v>9485</v>
      </c>
      <c r="E5649" s="363" t="s">
        <v>16526</v>
      </c>
    </row>
    <row r="5650" spans="1:5" x14ac:dyDescent="0.25">
      <c r="A5650" s="246" t="str">
        <f t="shared" si="88"/>
        <v>101259</v>
      </c>
      <c r="B5650" s="362" t="s">
        <v>5993</v>
      </c>
      <c r="C5650" s="362" t="s">
        <v>32590</v>
      </c>
      <c r="D5650" s="362" t="s">
        <v>9485</v>
      </c>
      <c r="E5650" s="363" t="s">
        <v>18509</v>
      </c>
    </row>
    <row r="5651" spans="1:5" x14ac:dyDescent="0.25">
      <c r="A5651" s="246" t="str">
        <f t="shared" si="88"/>
        <v>101260</v>
      </c>
      <c r="B5651" s="362" t="s">
        <v>5994</v>
      </c>
      <c r="C5651" s="362" t="s">
        <v>32591</v>
      </c>
      <c r="D5651" s="362" t="s">
        <v>9485</v>
      </c>
      <c r="E5651" s="363" t="s">
        <v>20832</v>
      </c>
    </row>
    <row r="5652" spans="1:5" x14ac:dyDescent="0.25">
      <c r="A5652" s="246" t="str">
        <f t="shared" si="88"/>
        <v>101261</v>
      </c>
      <c r="B5652" s="362" t="s">
        <v>5995</v>
      </c>
      <c r="C5652" s="362" t="s">
        <v>32592</v>
      </c>
      <c r="D5652" s="362" t="s">
        <v>9485</v>
      </c>
      <c r="E5652" s="363" t="s">
        <v>14596</v>
      </c>
    </row>
    <row r="5653" spans="1:5" x14ac:dyDescent="0.25">
      <c r="A5653" s="246" t="str">
        <f t="shared" si="88"/>
        <v>101262</v>
      </c>
      <c r="B5653" s="362" t="s">
        <v>5996</v>
      </c>
      <c r="C5653" s="362" t="s">
        <v>32593</v>
      </c>
      <c r="D5653" s="362" t="s">
        <v>9485</v>
      </c>
      <c r="E5653" s="363" t="s">
        <v>28153</v>
      </c>
    </row>
    <row r="5654" spans="1:5" x14ac:dyDescent="0.25">
      <c r="A5654" s="246" t="str">
        <f t="shared" si="88"/>
        <v>101263</v>
      </c>
      <c r="B5654" s="362" t="s">
        <v>5997</v>
      </c>
      <c r="C5654" s="362" t="s">
        <v>32594</v>
      </c>
      <c r="D5654" s="362" t="s">
        <v>9485</v>
      </c>
      <c r="E5654" s="363" t="s">
        <v>15122</v>
      </c>
    </row>
    <row r="5655" spans="1:5" x14ac:dyDescent="0.25">
      <c r="A5655" s="246" t="str">
        <f t="shared" si="88"/>
        <v>101264</v>
      </c>
      <c r="B5655" s="362" t="s">
        <v>5998</v>
      </c>
      <c r="C5655" s="362" t="s">
        <v>32595</v>
      </c>
      <c r="D5655" s="362" t="s">
        <v>9485</v>
      </c>
      <c r="E5655" s="363" t="s">
        <v>20616</v>
      </c>
    </row>
    <row r="5656" spans="1:5" x14ac:dyDescent="0.25">
      <c r="A5656" s="246" t="str">
        <f t="shared" si="88"/>
        <v>101265</v>
      </c>
      <c r="B5656" s="362" t="s">
        <v>5999</v>
      </c>
      <c r="C5656" s="362" t="s">
        <v>32596</v>
      </c>
      <c r="D5656" s="362" t="s">
        <v>9485</v>
      </c>
      <c r="E5656" s="363" t="s">
        <v>15526</v>
      </c>
    </row>
    <row r="5657" spans="1:5" x14ac:dyDescent="0.25">
      <c r="A5657" s="246" t="str">
        <f t="shared" si="88"/>
        <v>101266</v>
      </c>
      <c r="B5657" s="362" t="s">
        <v>6000</v>
      </c>
      <c r="C5657" s="362" t="s">
        <v>32597</v>
      </c>
      <c r="D5657" s="362" t="s">
        <v>9485</v>
      </c>
      <c r="E5657" s="363" t="s">
        <v>7974</v>
      </c>
    </row>
    <row r="5658" spans="1:5" x14ac:dyDescent="0.25">
      <c r="A5658" s="246" t="str">
        <f t="shared" si="88"/>
        <v>101267</v>
      </c>
      <c r="B5658" s="362" t="s">
        <v>6001</v>
      </c>
      <c r="C5658" s="362" t="s">
        <v>32598</v>
      </c>
      <c r="D5658" s="362" t="s">
        <v>9485</v>
      </c>
      <c r="E5658" s="363" t="s">
        <v>13889</v>
      </c>
    </row>
    <row r="5659" spans="1:5" x14ac:dyDescent="0.25">
      <c r="A5659" s="246" t="str">
        <f t="shared" si="88"/>
        <v>101268</v>
      </c>
      <c r="B5659" s="362" t="s">
        <v>6002</v>
      </c>
      <c r="C5659" s="362" t="s">
        <v>32599</v>
      </c>
      <c r="D5659" s="362" t="s">
        <v>9485</v>
      </c>
      <c r="E5659" s="363" t="s">
        <v>16218</v>
      </c>
    </row>
    <row r="5660" spans="1:5" x14ac:dyDescent="0.25">
      <c r="A5660" s="246" t="str">
        <f t="shared" si="88"/>
        <v>101269</v>
      </c>
      <c r="B5660" s="362" t="s">
        <v>6003</v>
      </c>
      <c r="C5660" s="362" t="s">
        <v>32600</v>
      </c>
      <c r="D5660" s="362" t="s">
        <v>9485</v>
      </c>
      <c r="E5660" s="363" t="s">
        <v>16538</v>
      </c>
    </row>
    <row r="5661" spans="1:5" x14ac:dyDescent="0.25">
      <c r="A5661" s="246" t="str">
        <f t="shared" si="88"/>
        <v>101270</v>
      </c>
      <c r="B5661" s="362" t="s">
        <v>6004</v>
      </c>
      <c r="C5661" s="362" t="s">
        <v>32601</v>
      </c>
      <c r="D5661" s="362" t="s">
        <v>9485</v>
      </c>
      <c r="E5661" s="363" t="s">
        <v>16591</v>
      </c>
    </row>
    <row r="5662" spans="1:5" x14ac:dyDescent="0.25">
      <c r="A5662" s="246" t="str">
        <f t="shared" si="88"/>
        <v>101271</v>
      </c>
      <c r="B5662" s="362" t="s">
        <v>6005</v>
      </c>
      <c r="C5662" s="362" t="s">
        <v>32602</v>
      </c>
      <c r="D5662" s="362" t="s">
        <v>9485</v>
      </c>
      <c r="E5662" s="363" t="s">
        <v>17461</v>
      </c>
    </row>
    <row r="5663" spans="1:5" x14ac:dyDescent="0.25">
      <c r="A5663" s="246" t="str">
        <f t="shared" si="88"/>
        <v>101272</v>
      </c>
      <c r="B5663" s="362" t="s">
        <v>6006</v>
      </c>
      <c r="C5663" s="362" t="s">
        <v>32603</v>
      </c>
      <c r="D5663" s="362" t="s">
        <v>9485</v>
      </c>
      <c r="E5663" s="363" t="s">
        <v>21329</v>
      </c>
    </row>
    <row r="5664" spans="1:5" x14ac:dyDescent="0.25">
      <c r="A5664" s="246" t="str">
        <f t="shared" si="88"/>
        <v>101273</v>
      </c>
      <c r="B5664" s="362" t="s">
        <v>6007</v>
      </c>
      <c r="C5664" s="362" t="s">
        <v>32604</v>
      </c>
      <c r="D5664" s="362" t="s">
        <v>9485</v>
      </c>
      <c r="E5664" s="363" t="s">
        <v>20829</v>
      </c>
    </row>
    <row r="5665" spans="1:5" x14ac:dyDescent="0.25">
      <c r="A5665" s="246" t="str">
        <f t="shared" si="88"/>
        <v>101274</v>
      </c>
      <c r="B5665" s="362" t="s">
        <v>6008</v>
      </c>
      <c r="C5665" s="362" t="s">
        <v>32605</v>
      </c>
      <c r="D5665" s="362" t="s">
        <v>9485</v>
      </c>
      <c r="E5665" s="363" t="s">
        <v>12633</v>
      </c>
    </row>
    <row r="5666" spans="1:5" x14ac:dyDescent="0.25">
      <c r="A5666" s="246" t="str">
        <f t="shared" si="88"/>
        <v>101275</v>
      </c>
      <c r="B5666" s="362" t="s">
        <v>6009</v>
      </c>
      <c r="C5666" s="362" t="s">
        <v>32606</v>
      </c>
      <c r="D5666" s="362" t="s">
        <v>9485</v>
      </c>
      <c r="E5666" s="363" t="s">
        <v>21494</v>
      </c>
    </row>
    <row r="5667" spans="1:5" x14ac:dyDescent="0.25">
      <c r="A5667" s="246" t="str">
        <f t="shared" si="88"/>
        <v>101276</v>
      </c>
      <c r="B5667" s="362" t="s">
        <v>6010</v>
      </c>
      <c r="C5667" s="362" t="s">
        <v>32607</v>
      </c>
      <c r="D5667" s="362" t="s">
        <v>9485</v>
      </c>
      <c r="E5667" s="363" t="s">
        <v>32608</v>
      </c>
    </row>
    <row r="5668" spans="1:5" x14ac:dyDescent="0.25">
      <c r="A5668" s="246" t="str">
        <f t="shared" si="88"/>
        <v>101277</v>
      </c>
      <c r="B5668" s="362" t="s">
        <v>6011</v>
      </c>
      <c r="C5668" s="362" t="s">
        <v>32609</v>
      </c>
      <c r="D5668" s="362" t="s">
        <v>9485</v>
      </c>
      <c r="E5668" s="363" t="s">
        <v>8286</v>
      </c>
    </row>
    <row r="5669" spans="1:5" x14ac:dyDescent="0.25">
      <c r="A5669" s="246" t="str">
        <f t="shared" si="88"/>
        <v>102354</v>
      </c>
      <c r="B5669" s="362" t="s">
        <v>12855</v>
      </c>
      <c r="C5669" s="362" t="s">
        <v>12856</v>
      </c>
      <c r="D5669" s="362" t="s">
        <v>9485</v>
      </c>
      <c r="E5669" s="363" t="s">
        <v>32610</v>
      </c>
    </row>
    <row r="5670" spans="1:5" x14ac:dyDescent="0.25">
      <c r="A5670" s="246" t="str">
        <f t="shared" si="88"/>
        <v>102355</v>
      </c>
      <c r="B5670" s="362" t="s">
        <v>12857</v>
      </c>
      <c r="C5670" s="362" t="s">
        <v>12858</v>
      </c>
      <c r="D5670" s="362" t="s">
        <v>9485</v>
      </c>
      <c r="E5670" s="363" t="s">
        <v>32611</v>
      </c>
    </row>
    <row r="5671" spans="1:5" x14ac:dyDescent="0.25">
      <c r="A5671" s="246" t="str">
        <f t="shared" si="88"/>
        <v>102360</v>
      </c>
      <c r="B5671" s="362" t="s">
        <v>12859</v>
      </c>
      <c r="C5671" s="362" t="s">
        <v>12860</v>
      </c>
      <c r="D5671" s="362" t="s">
        <v>9485</v>
      </c>
      <c r="E5671" s="363" t="s">
        <v>32612</v>
      </c>
    </row>
    <row r="5672" spans="1:5" x14ac:dyDescent="0.25">
      <c r="A5672" s="246" t="str">
        <f t="shared" si="88"/>
        <v>102361</v>
      </c>
      <c r="B5672" s="362" t="s">
        <v>12861</v>
      </c>
      <c r="C5672" s="362" t="s">
        <v>12862</v>
      </c>
      <c r="D5672" s="362" t="s">
        <v>9485</v>
      </c>
      <c r="E5672" s="363" t="s">
        <v>15104</v>
      </c>
    </row>
    <row r="5673" spans="1:5" x14ac:dyDescent="0.25">
      <c r="A5673" s="246" t="str">
        <f t="shared" si="88"/>
        <v>90082</v>
      </c>
      <c r="B5673" s="362" t="s">
        <v>178</v>
      </c>
      <c r="C5673" s="362" t="s">
        <v>15074</v>
      </c>
      <c r="D5673" s="362" t="s">
        <v>9485</v>
      </c>
      <c r="E5673" s="363" t="s">
        <v>13889</v>
      </c>
    </row>
    <row r="5674" spans="1:5" x14ac:dyDescent="0.25">
      <c r="A5674" s="246" t="str">
        <f t="shared" si="88"/>
        <v>90084</v>
      </c>
      <c r="B5674" s="362" t="s">
        <v>1844</v>
      </c>
      <c r="C5674" s="362" t="s">
        <v>15075</v>
      </c>
      <c r="D5674" s="362" t="s">
        <v>9485</v>
      </c>
      <c r="E5674" s="363" t="s">
        <v>12625</v>
      </c>
    </row>
    <row r="5675" spans="1:5" x14ac:dyDescent="0.25">
      <c r="A5675" s="246" t="str">
        <f t="shared" si="88"/>
        <v>90086</v>
      </c>
      <c r="B5675" s="362" t="s">
        <v>1845</v>
      </c>
      <c r="C5675" s="362" t="s">
        <v>15076</v>
      </c>
      <c r="D5675" s="362" t="s">
        <v>9485</v>
      </c>
      <c r="E5675" s="363" t="s">
        <v>23664</v>
      </c>
    </row>
    <row r="5676" spans="1:5" x14ac:dyDescent="0.25">
      <c r="A5676" s="246" t="str">
        <f t="shared" si="88"/>
        <v>90087</v>
      </c>
      <c r="B5676" s="362" t="s">
        <v>1846</v>
      </c>
      <c r="C5676" s="362" t="s">
        <v>15077</v>
      </c>
      <c r="D5676" s="362" t="s">
        <v>9485</v>
      </c>
      <c r="E5676" s="363" t="s">
        <v>22661</v>
      </c>
    </row>
    <row r="5677" spans="1:5" x14ac:dyDescent="0.25">
      <c r="A5677" s="246" t="str">
        <f t="shared" si="88"/>
        <v>90090</v>
      </c>
      <c r="B5677" s="362" t="s">
        <v>1847</v>
      </c>
      <c r="C5677" s="362" t="s">
        <v>15078</v>
      </c>
      <c r="D5677" s="362" t="s">
        <v>9485</v>
      </c>
      <c r="E5677" s="363" t="s">
        <v>10164</v>
      </c>
    </row>
    <row r="5678" spans="1:5" x14ac:dyDescent="0.25">
      <c r="A5678" s="246" t="str">
        <f t="shared" si="88"/>
        <v>90091</v>
      </c>
      <c r="B5678" s="362" t="s">
        <v>1848</v>
      </c>
      <c r="C5678" s="362" t="s">
        <v>15079</v>
      </c>
      <c r="D5678" s="362" t="s">
        <v>9485</v>
      </c>
      <c r="E5678" s="363" t="s">
        <v>8248</v>
      </c>
    </row>
    <row r="5679" spans="1:5" x14ac:dyDescent="0.25">
      <c r="A5679" s="246" t="str">
        <f t="shared" si="88"/>
        <v>90092</v>
      </c>
      <c r="B5679" s="362" t="s">
        <v>1849</v>
      </c>
      <c r="C5679" s="362" t="s">
        <v>15080</v>
      </c>
      <c r="D5679" s="362" t="s">
        <v>9485</v>
      </c>
      <c r="E5679" s="363" t="s">
        <v>21921</v>
      </c>
    </row>
    <row r="5680" spans="1:5" x14ac:dyDescent="0.25">
      <c r="A5680" s="246" t="str">
        <f t="shared" si="88"/>
        <v>90094</v>
      </c>
      <c r="B5680" s="362" t="s">
        <v>1850</v>
      </c>
      <c r="C5680" s="362" t="s">
        <v>15081</v>
      </c>
      <c r="D5680" s="362" t="s">
        <v>9485</v>
      </c>
      <c r="E5680" s="363" t="s">
        <v>7808</v>
      </c>
    </row>
    <row r="5681" spans="1:5" x14ac:dyDescent="0.25">
      <c r="A5681" s="246" t="str">
        <f t="shared" si="88"/>
        <v>90095</v>
      </c>
      <c r="B5681" s="362" t="s">
        <v>1851</v>
      </c>
      <c r="C5681" s="362" t="s">
        <v>15082</v>
      </c>
      <c r="D5681" s="362" t="s">
        <v>9485</v>
      </c>
      <c r="E5681" s="363" t="s">
        <v>9393</v>
      </c>
    </row>
    <row r="5682" spans="1:5" x14ac:dyDescent="0.25">
      <c r="A5682" s="246" t="str">
        <f t="shared" si="88"/>
        <v>90098</v>
      </c>
      <c r="B5682" s="362" t="s">
        <v>1852</v>
      </c>
      <c r="C5682" s="362" t="s">
        <v>15083</v>
      </c>
      <c r="D5682" s="362" t="s">
        <v>9485</v>
      </c>
      <c r="E5682" s="363" t="s">
        <v>8137</v>
      </c>
    </row>
    <row r="5683" spans="1:5" x14ac:dyDescent="0.25">
      <c r="A5683" s="246" t="str">
        <f t="shared" si="88"/>
        <v>90099</v>
      </c>
      <c r="B5683" s="362" t="s">
        <v>193</v>
      </c>
      <c r="C5683" s="362" t="s">
        <v>15084</v>
      </c>
      <c r="D5683" s="362" t="s">
        <v>9485</v>
      </c>
      <c r="E5683" s="363" t="s">
        <v>8334</v>
      </c>
    </row>
    <row r="5684" spans="1:5" x14ac:dyDescent="0.25">
      <c r="A5684" s="246" t="str">
        <f t="shared" si="88"/>
        <v>90100</v>
      </c>
      <c r="B5684" s="362" t="s">
        <v>177</v>
      </c>
      <c r="C5684" s="362" t="s">
        <v>15085</v>
      </c>
      <c r="D5684" s="362" t="s">
        <v>9485</v>
      </c>
      <c r="E5684" s="363" t="s">
        <v>30124</v>
      </c>
    </row>
    <row r="5685" spans="1:5" x14ac:dyDescent="0.25">
      <c r="A5685" s="246" t="str">
        <f t="shared" si="88"/>
        <v>90101</v>
      </c>
      <c r="B5685" s="362" t="s">
        <v>1853</v>
      </c>
      <c r="C5685" s="362" t="s">
        <v>15086</v>
      </c>
      <c r="D5685" s="362" t="s">
        <v>9485</v>
      </c>
      <c r="E5685" s="363" t="s">
        <v>13325</v>
      </c>
    </row>
    <row r="5686" spans="1:5" x14ac:dyDescent="0.25">
      <c r="A5686" s="246" t="str">
        <f t="shared" si="88"/>
        <v>90102</v>
      </c>
      <c r="B5686" s="362" t="s">
        <v>1854</v>
      </c>
      <c r="C5686" s="362" t="s">
        <v>15087</v>
      </c>
      <c r="D5686" s="362" t="s">
        <v>9485</v>
      </c>
      <c r="E5686" s="363" t="s">
        <v>7855</v>
      </c>
    </row>
    <row r="5687" spans="1:5" x14ac:dyDescent="0.25">
      <c r="A5687" s="246" t="str">
        <f t="shared" si="88"/>
        <v>90105</v>
      </c>
      <c r="B5687" s="362" t="s">
        <v>1855</v>
      </c>
      <c r="C5687" s="362" t="s">
        <v>15088</v>
      </c>
      <c r="D5687" s="362" t="s">
        <v>9485</v>
      </c>
      <c r="E5687" s="363" t="s">
        <v>19846</v>
      </c>
    </row>
    <row r="5688" spans="1:5" x14ac:dyDescent="0.25">
      <c r="A5688" s="246" t="str">
        <f t="shared" si="88"/>
        <v>90106</v>
      </c>
      <c r="B5688" s="362" t="s">
        <v>1856</v>
      </c>
      <c r="C5688" s="362" t="s">
        <v>15089</v>
      </c>
      <c r="D5688" s="362" t="s">
        <v>9485</v>
      </c>
      <c r="E5688" s="363" t="s">
        <v>16112</v>
      </c>
    </row>
    <row r="5689" spans="1:5" x14ac:dyDescent="0.25">
      <c r="A5689" s="246" t="str">
        <f t="shared" si="88"/>
        <v>90107</v>
      </c>
      <c r="B5689" s="362" t="s">
        <v>1857</v>
      </c>
      <c r="C5689" s="362" t="s">
        <v>15090</v>
      </c>
      <c r="D5689" s="362" t="s">
        <v>9485</v>
      </c>
      <c r="E5689" s="363" t="s">
        <v>8384</v>
      </c>
    </row>
    <row r="5690" spans="1:5" x14ac:dyDescent="0.25">
      <c r="A5690" s="246" t="str">
        <f t="shared" si="88"/>
        <v>90108</v>
      </c>
      <c r="B5690" s="362" t="s">
        <v>1858</v>
      </c>
      <c r="C5690" s="362" t="s">
        <v>15091</v>
      </c>
      <c r="D5690" s="362" t="s">
        <v>9485</v>
      </c>
      <c r="E5690" s="363" t="s">
        <v>8314</v>
      </c>
    </row>
    <row r="5691" spans="1:5" x14ac:dyDescent="0.25">
      <c r="A5691" s="246" t="str">
        <f t="shared" si="88"/>
        <v>93358</v>
      </c>
      <c r="B5691" s="362" t="s">
        <v>37</v>
      </c>
      <c r="C5691" s="362" t="s">
        <v>12863</v>
      </c>
      <c r="D5691" s="362" t="s">
        <v>9485</v>
      </c>
      <c r="E5691" s="363" t="s">
        <v>19259</v>
      </c>
    </row>
    <row r="5692" spans="1:5" x14ac:dyDescent="0.25">
      <c r="A5692" s="246" t="str">
        <f t="shared" si="88"/>
        <v>102276</v>
      </c>
      <c r="B5692" s="362" t="s">
        <v>12864</v>
      </c>
      <c r="C5692" s="362" t="s">
        <v>15146</v>
      </c>
      <c r="D5692" s="362" t="s">
        <v>9485</v>
      </c>
      <c r="E5692" s="363" t="s">
        <v>21675</v>
      </c>
    </row>
    <row r="5693" spans="1:5" x14ac:dyDescent="0.25">
      <c r="A5693" s="246" t="str">
        <f t="shared" si="88"/>
        <v>102277</v>
      </c>
      <c r="B5693" s="362" t="s">
        <v>12865</v>
      </c>
      <c r="C5693" s="362" t="s">
        <v>15147</v>
      </c>
      <c r="D5693" s="362" t="s">
        <v>9485</v>
      </c>
      <c r="E5693" s="363" t="s">
        <v>31078</v>
      </c>
    </row>
    <row r="5694" spans="1:5" x14ac:dyDescent="0.25">
      <c r="A5694" s="246" t="str">
        <f t="shared" si="88"/>
        <v>102278</v>
      </c>
      <c r="B5694" s="362" t="s">
        <v>12866</v>
      </c>
      <c r="C5694" s="362" t="s">
        <v>15148</v>
      </c>
      <c r="D5694" s="362" t="s">
        <v>9485</v>
      </c>
      <c r="E5694" s="363" t="s">
        <v>20667</v>
      </c>
    </row>
    <row r="5695" spans="1:5" x14ac:dyDescent="0.25">
      <c r="A5695" s="246" t="str">
        <f t="shared" si="88"/>
        <v>102279</v>
      </c>
      <c r="B5695" s="362" t="s">
        <v>12867</v>
      </c>
      <c r="C5695" s="362" t="s">
        <v>15149</v>
      </c>
      <c r="D5695" s="362" t="s">
        <v>9485</v>
      </c>
      <c r="E5695" s="363" t="s">
        <v>8294</v>
      </c>
    </row>
    <row r="5696" spans="1:5" x14ac:dyDescent="0.25">
      <c r="A5696" s="246" t="str">
        <f t="shared" si="88"/>
        <v>102280</v>
      </c>
      <c r="B5696" s="362" t="s">
        <v>12868</v>
      </c>
      <c r="C5696" s="362" t="s">
        <v>15150</v>
      </c>
      <c r="D5696" s="362" t="s">
        <v>9485</v>
      </c>
      <c r="E5696" s="363" t="s">
        <v>8178</v>
      </c>
    </row>
    <row r="5697" spans="1:5" x14ac:dyDescent="0.25">
      <c r="A5697" s="246" t="str">
        <f t="shared" si="88"/>
        <v>102281</v>
      </c>
      <c r="B5697" s="362" t="s">
        <v>12869</v>
      </c>
      <c r="C5697" s="362" t="s">
        <v>15151</v>
      </c>
      <c r="D5697" s="362" t="s">
        <v>9485</v>
      </c>
      <c r="E5697" s="363" t="s">
        <v>15599</v>
      </c>
    </row>
    <row r="5698" spans="1:5" x14ac:dyDescent="0.25">
      <c r="A5698" s="246" t="str">
        <f t="shared" si="88"/>
        <v>102282</v>
      </c>
      <c r="B5698" s="362" t="s">
        <v>12870</v>
      </c>
      <c r="C5698" s="362" t="s">
        <v>15152</v>
      </c>
      <c r="D5698" s="362" t="s">
        <v>9485</v>
      </c>
      <c r="E5698" s="363" t="s">
        <v>12797</v>
      </c>
    </row>
    <row r="5699" spans="1:5" x14ac:dyDescent="0.25">
      <c r="A5699" s="246" t="str">
        <f t="shared" ref="A5699:A5762" si="89">B5699</f>
        <v>102283</v>
      </c>
      <c r="B5699" s="362" t="s">
        <v>12871</v>
      </c>
      <c r="C5699" s="362" t="s">
        <v>15153</v>
      </c>
      <c r="D5699" s="362" t="s">
        <v>9485</v>
      </c>
      <c r="E5699" s="363" t="s">
        <v>8207</v>
      </c>
    </row>
    <row r="5700" spans="1:5" x14ac:dyDescent="0.25">
      <c r="A5700" s="246" t="str">
        <f t="shared" si="89"/>
        <v>102284</v>
      </c>
      <c r="B5700" s="362" t="s">
        <v>12872</v>
      </c>
      <c r="C5700" s="362" t="s">
        <v>15154</v>
      </c>
      <c r="D5700" s="362" t="s">
        <v>9485</v>
      </c>
      <c r="E5700" s="363" t="s">
        <v>7985</v>
      </c>
    </row>
    <row r="5701" spans="1:5" x14ac:dyDescent="0.25">
      <c r="A5701" s="246" t="str">
        <f t="shared" si="89"/>
        <v>102285</v>
      </c>
      <c r="B5701" s="362" t="s">
        <v>12873</v>
      </c>
      <c r="C5701" s="362" t="s">
        <v>15155</v>
      </c>
      <c r="D5701" s="362" t="s">
        <v>9485</v>
      </c>
      <c r="E5701" s="363" t="s">
        <v>10703</v>
      </c>
    </row>
    <row r="5702" spans="1:5" x14ac:dyDescent="0.25">
      <c r="A5702" s="246" t="str">
        <f t="shared" si="89"/>
        <v>102286</v>
      </c>
      <c r="B5702" s="362" t="s">
        <v>12874</v>
      </c>
      <c r="C5702" s="362" t="s">
        <v>15156</v>
      </c>
      <c r="D5702" s="362" t="s">
        <v>9485</v>
      </c>
      <c r="E5702" s="363" t="s">
        <v>10256</v>
      </c>
    </row>
    <row r="5703" spans="1:5" x14ac:dyDescent="0.25">
      <c r="A5703" s="246" t="str">
        <f t="shared" si="89"/>
        <v>102287</v>
      </c>
      <c r="B5703" s="362" t="s">
        <v>12875</v>
      </c>
      <c r="C5703" s="362" t="s">
        <v>15157</v>
      </c>
      <c r="D5703" s="362" t="s">
        <v>9485</v>
      </c>
      <c r="E5703" s="363" t="s">
        <v>10243</v>
      </c>
    </row>
    <row r="5704" spans="1:5" x14ac:dyDescent="0.25">
      <c r="A5704" s="246" t="str">
        <f t="shared" si="89"/>
        <v>102288</v>
      </c>
      <c r="B5704" s="362" t="s">
        <v>12876</v>
      </c>
      <c r="C5704" s="362" t="s">
        <v>15158</v>
      </c>
      <c r="D5704" s="362" t="s">
        <v>9485</v>
      </c>
      <c r="E5704" s="363" t="s">
        <v>20057</v>
      </c>
    </row>
    <row r="5705" spans="1:5" x14ac:dyDescent="0.25">
      <c r="A5705" s="246" t="str">
        <f t="shared" si="89"/>
        <v>102289</v>
      </c>
      <c r="B5705" s="362" t="s">
        <v>12877</v>
      </c>
      <c r="C5705" s="362" t="s">
        <v>15159</v>
      </c>
      <c r="D5705" s="362" t="s">
        <v>9485</v>
      </c>
      <c r="E5705" s="363" t="s">
        <v>15046</v>
      </c>
    </row>
    <row r="5706" spans="1:5" x14ac:dyDescent="0.25">
      <c r="A5706" s="246" t="str">
        <f t="shared" si="89"/>
        <v>102290</v>
      </c>
      <c r="B5706" s="362" t="s">
        <v>12878</v>
      </c>
      <c r="C5706" s="362" t="s">
        <v>15160</v>
      </c>
      <c r="D5706" s="362" t="s">
        <v>9485</v>
      </c>
      <c r="E5706" s="363" t="s">
        <v>8285</v>
      </c>
    </row>
    <row r="5707" spans="1:5" x14ac:dyDescent="0.25">
      <c r="A5707" s="246" t="str">
        <f t="shared" si="89"/>
        <v>102291</v>
      </c>
      <c r="B5707" s="362" t="s">
        <v>12879</v>
      </c>
      <c r="C5707" s="362" t="s">
        <v>15161</v>
      </c>
      <c r="D5707" s="362" t="s">
        <v>9485</v>
      </c>
      <c r="E5707" s="363" t="s">
        <v>8112</v>
      </c>
    </row>
    <row r="5708" spans="1:5" x14ac:dyDescent="0.25">
      <c r="A5708" s="246" t="str">
        <f t="shared" si="89"/>
        <v>102292</v>
      </c>
      <c r="B5708" s="362" t="s">
        <v>12880</v>
      </c>
      <c r="C5708" s="362" t="s">
        <v>15162</v>
      </c>
      <c r="D5708" s="362" t="s">
        <v>9485</v>
      </c>
      <c r="E5708" s="363" t="s">
        <v>7928</v>
      </c>
    </row>
    <row r="5709" spans="1:5" x14ac:dyDescent="0.25">
      <c r="A5709" s="246" t="str">
        <f t="shared" si="89"/>
        <v>102293</v>
      </c>
      <c r="B5709" s="362" t="s">
        <v>12881</v>
      </c>
      <c r="C5709" s="362" t="s">
        <v>15163</v>
      </c>
      <c r="D5709" s="362" t="s">
        <v>9485</v>
      </c>
      <c r="E5709" s="363" t="s">
        <v>13560</v>
      </c>
    </row>
    <row r="5710" spans="1:5" x14ac:dyDescent="0.25">
      <c r="A5710" s="246" t="str">
        <f t="shared" si="89"/>
        <v>102294</v>
      </c>
      <c r="B5710" s="362" t="s">
        <v>12882</v>
      </c>
      <c r="C5710" s="362" t="s">
        <v>15164</v>
      </c>
      <c r="D5710" s="362" t="s">
        <v>9485</v>
      </c>
      <c r="E5710" s="363" t="s">
        <v>11009</v>
      </c>
    </row>
    <row r="5711" spans="1:5" x14ac:dyDescent="0.25">
      <c r="A5711" s="246" t="str">
        <f t="shared" si="89"/>
        <v>102295</v>
      </c>
      <c r="B5711" s="362" t="s">
        <v>12883</v>
      </c>
      <c r="C5711" s="362" t="s">
        <v>15165</v>
      </c>
      <c r="D5711" s="362" t="s">
        <v>9485</v>
      </c>
      <c r="E5711" s="363" t="s">
        <v>25761</v>
      </c>
    </row>
    <row r="5712" spans="1:5" x14ac:dyDescent="0.25">
      <c r="A5712" s="246" t="str">
        <f t="shared" si="89"/>
        <v>102296</v>
      </c>
      <c r="B5712" s="362" t="s">
        <v>12884</v>
      </c>
      <c r="C5712" s="362" t="s">
        <v>15166</v>
      </c>
      <c r="D5712" s="362" t="s">
        <v>9485</v>
      </c>
      <c r="E5712" s="363" t="s">
        <v>16534</v>
      </c>
    </row>
    <row r="5713" spans="1:5" x14ac:dyDescent="0.25">
      <c r="A5713" s="246" t="str">
        <f t="shared" si="89"/>
        <v>102297</v>
      </c>
      <c r="B5713" s="362" t="s">
        <v>12885</v>
      </c>
      <c r="C5713" s="362" t="s">
        <v>15167</v>
      </c>
      <c r="D5713" s="362" t="s">
        <v>9485</v>
      </c>
      <c r="E5713" s="363" t="s">
        <v>15594</v>
      </c>
    </row>
    <row r="5714" spans="1:5" x14ac:dyDescent="0.25">
      <c r="A5714" s="246" t="str">
        <f t="shared" si="89"/>
        <v>102298</v>
      </c>
      <c r="B5714" s="362" t="s">
        <v>12886</v>
      </c>
      <c r="C5714" s="362" t="s">
        <v>15168</v>
      </c>
      <c r="D5714" s="362" t="s">
        <v>9485</v>
      </c>
      <c r="E5714" s="363" t="s">
        <v>7913</v>
      </c>
    </row>
    <row r="5715" spans="1:5" x14ac:dyDescent="0.25">
      <c r="A5715" s="246" t="str">
        <f t="shared" si="89"/>
        <v>102299</v>
      </c>
      <c r="B5715" s="362" t="s">
        <v>12887</v>
      </c>
      <c r="C5715" s="362" t="s">
        <v>15169</v>
      </c>
      <c r="D5715" s="362" t="s">
        <v>9485</v>
      </c>
      <c r="E5715" s="363" t="s">
        <v>32613</v>
      </c>
    </row>
    <row r="5716" spans="1:5" x14ac:dyDescent="0.25">
      <c r="A5716" s="246" t="str">
        <f t="shared" si="89"/>
        <v>102300</v>
      </c>
      <c r="B5716" s="362" t="s">
        <v>12888</v>
      </c>
      <c r="C5716" s="362" t="s">
        <v>15170</v>
      </c>
      <c r="D5716" s="362" t="s">
        <v>9485</v>
      </c>
      <c r="E5716" s="363" t="s">
        <v>32614</v>
      </c>
    </row>
    <row r="5717" spans="1:5" x14ac:dyDescent="0.25">
      <c r="A5717" s="246" t="str">
        <f t="shared" si="89"/>
        <v>102301</v>
      </c>
      <c r="B5717" s="362" t="s">
        <v>12889</v>
      </c>
      <c r="C5717" s="362" t="s">
        <v>15171</v>
      </c>
      <c r="D5717" s="362" t="s">
        <v>9485</v>
      </c>
      <c r="E5717" s="363" t="s">
        <v>20176</v>
      </c>
    </row>
    <row r="5718" spans="1:5" x14ac:dyDescent="0.25">
      <c r="A5718" s="246" t="str">
        <f t="shared" si="89"/>
        <v>102302</v>
      </c>
      <c r="B5718" s="362" t="s">
        <v>12890</v>
      </c>
      <c r="C5718" s="362" t="s">
        <v>15172</v>
      </c>
      <c r="D5718" s="362" t="s">
        <v>9485</v>
      </c>
      <c r="E5718" s="363" t="s">
        <v>14656</v>
      </c>
    </row>
    <row r="5719" spans="1:5" x14ac:dyDescent="0.25">
      <c r="A5719" s="246" t="str">
        <f t="shared" si="89"/>
        <v>102303</v>
      </c>
      <c r="B5719" s="362" t="s">
        <v>12891</v>
      </c>
      <c r="C5719" s="362" t="s">
        <v>15173</v>
      </c>
      <c r="D5719" s="362" t="s">
        <v>9485</v>
      </c>
      <c r="E5719" s="363" t="s">
        <v>8158</v>
      </c>
    </row>
    <row r="5720" spans="1:5" x14ac:dyDescent="0.25">
      <c r="A5720" s="246" t="str">
        <f t="shared" si="89"/>
        <v>102304</v>
      </c>
      <c r="B5720" s="362" t="s">
        <v>12892</v>
      </c>
      <c r="C5720" s="362" t="s">
        <v>15174</v>
      </c>
      <c r="D5720" s="362" t="s">
        <v>9485</v>
      </c>
      <c r="E5720" s="363" t="s">
        <v>8001</v>
      </c>
    </row>
    <row r="5721" spans="1:5" x14ac:dyDescent="0.25">
      <c r="A5721" s="246" t="str">
        <f t="shared" si="89"/>
        <v>102305</v>
      </c>
      <c r="B5721" s="362" t="s">
        <v>12893</v>
      </c>
      <c r="C5721" s="362" t="s">
        <v>15175</v>
      </c>
      <c r="D5721" s="362" t="s">
        <v>9485</v>
      </c>
      <c r="E5721" s="363" t="s">
        <v>7790</v>
      </c>
    </row>
    <row r="5722" spans="1:5" x14ac:dyDescent="0.25">
      <c r="A5722" s="246" t="str">
        <f t="shared" si="89"/>
        <v>102306</v>
      </c>
      <c r="B5722" s="362" t="s">
        <v>12894</v>
      </c>
      <c r="C5722" s="362" t="s">
        <v>15176</v>
      </c>
      <c r="D5722" s="362" t="s">
        <v>9485</v>
      </c>
      <c r="E5722" s="363" t="s">
        <v>12801</v>
      </c>
    </row>
    <row r="5723" spans="1:5" x14ac:dyDescent="0.25">
      <c r="A5723" s="246" t="str">
        <f t="shared" si="89"/>
        <v>102307</v>
      </c>
      <c r="B5723" s="362" t="s">
        <v>12895</v>
      </c>
      <c r="C5723" s="362" t="s">
        <v>15177</v>
      </c>
      <c r="D5723" s="362" t="s">
        <v>9485</v>
      </c>
      <c r="E5723" s="363" t="s">
        <v>12797</v>
      </c>
    </row>
    <row r="5724" spans="1:5" x14ac:dyDescent="0.25">
      <c r="A5724" s="246" t="str">
        <f t="shared" si="89"/>
        <v>102308</v>
      </c>
      <c r="B5724" s="362" t="s">
        <v>12896</v>
      </c>
      <c r="C5724" s="362" t="s">
        <v>15178</v>
      </c>
      <c r="D5724" s="362" t="s">
        <v>9485</v>
      </c>
      <c r="E5724" s="363" t="s">
        <v>8132</v>
      </c>
    </row>
    <row r="5725" spans="1:5" x14ac:dyDescent="0.25">
      <c r="A5725" s="246" t="str">
        <f t="shared" si="89"/>
        <v>102309</v>
      </c>
      <c r="B5725" s="362" t="s">
        <v>12897</v>
      </c>
      <c r="C5725" s="362" t="s">
        <v>15179</v>
      </c>
      <c r="D5725" s="362" t="s">
        <v>9485</v>
      </c>
      <c r="E5725" s="363" t="s">
        <v>15986</v>
      </c>
    </row>
    <row r="5726" spans="1:5" x14ac:dyDescent="0.25">
      <c r="A5726" s="246" t="str">
        <f t="shared" si="89"/>
        <v>102310</v>
      </c>
      <c r="B5726" s="362" t="s">
        <v>12898</v>
      </c>
      <c r="C5726" s="362" t="s">
        <v>15180</v>
      </c>
      <c r="D5726" s="362" t="s">
        <v>9485</v>
      </c>
      <c r="E5726" s="363" t="s">
        <v>12617</v>
      </c>
    </row>
    <row r="5727" spans="1:5" x14ac:dyDescent="0.25">
      <c r="A5727" s="246" t="str">
        <f t="shared" si="89"/>
        <v>102311</v>
      </c>
      <c r="B5727" s="362" t="s">
        <v>12899</v>
      </c>
      <c r="C5727" s="362" t="s">
        <v>15181</v>
      </c>
      <c r="D5727" s="362" t="s">
        <v>9485</v>
      </c>
      <c r="E5727" s="363" t="s">
        <v>12669</v>
      </c>
    </row>
    <row r="5728" spans="1:5" x14ac:dyDescent="0.25">
      <c r="A5728" s="246" t="str">
        <f t="shared" si="89"/>
        <v>102312</v>
      </c>
      <c r="B5728" s="362" t="s">
        <v>12900</v>
      </c>
      <c r="C5728" s="362" t="s">
        <v>15182</v>
      </c>
      <c r="D5728" s="362" t="s">
        <v>9485</v>
      </c>
      <c r="E5728" s="363" t="s">
        <v>8013</v>
      </c>
    </row>
    <row r="5729" spans="1:5" x14ac:dyDescent="0.25">
      <c r="A5729" s="246" t="str">
        <f t="shared" si="89"/>
        <v>102313</v>
      </c>
      <c r="B5729" s="362" t="s">
        <v>12901</v>
      </c>
      <c r="C5729" s="362" t="s">
        <v>15183</v>
      </c>
      <c r="D5729" s="362" t="s">
        <v>9485</v>
      </c>
      <c r="E5729" s="363" t="s">
        <v>11412</v>
      </c>
    </row>
    <row r="5730" spans="1:5" x14ac:dyDescent="0.25">
      <c r="A5730" s="246" t="str">
        <f t="shared" si="89"/>
        <v>102314</v>
      </c>
      <c r="B5730" s="362" t="s">
        <v>12902</v>
      </c>
      <c r="C5730" s="362" t="s">
        <v>15184</v>
      </c>
      <c r="D5730" s="362" t="s">
        <v>9485</v>
      </c>
      <c r="E5730" s="363" t="s">
        <v>14171</v>
      </c>
    </row>
    <row r="5731" spans="1:5" x14ac:dyDescent="0.25">
      <c r="A5731" s="246" t="str">
        <f t="shared" si="89"/>
        <v>102315</v>
      </c>
      <c r="B5731" s="362" t="s">
        <v>12903</v>
      </c>
      <c r="C5731" s="362" t="s">
        <v>15185</v>
      </c>
      <c r="D5731" s="362" t="s">
        <v>9485</v>
      </c>
      <c r="E5731" s="363" t="s">
        <v>8285</v>
      </c>
    </row>
    <row r="5732" spans="1:5" x14ac:dyDescent="0.25">
      <c r="A5732" s="246" t="str">
        <f t="shared" si="89"/>
        <v>102316</v>
      </c>
      <c r="B5732" s="362" t="s">
        <v>12904</v>
      </c>
      <c r="C5732" s="362" t="s">
        <v>15186</v>
      </c>
      <c r="D5732" s="362" t="s">
        <v>9485</v>
      </c>
      <c r="E5732" s="363" t="s">
        <v>8384</v>
      </c>
    </row>
    <row r="5733" spans="1:5" x14ac:dyDescent="0.25">
      <c r="A5733" s="246" t="str">
        <f t="shared" si="89"/>
        <v>102317</v>
      </c>
      <c r="B5733" s="362" t="s">
        <v>12905</v>
      </c>
      <c r="C5733" s="362" t="s">
        <v>15187</v>
      </c>
      <c r="D5733" s="362" t="s">
        <v>9485</v>
      </c>
      <c r="E5733" s="363" t="s">
        <v>20273</v>
      </c>
    </row>
    <row r="5734" spans="1:5" x14ac:dyDescent="0.25">
      <c r="A5734" s="246" t="str">
        <f t="shared" si="89"/>
        <v>102318</v>
      </c>
      <c r="B5734" s="362" t="s">
        <v>12906</v>
      </c>
      <c r="C5734" s="362" t="s">
        <v>15188</v>
      </c>
      <c r="D5734" s="362" t="s">
        <v>9485</v>
      </c>
      <c r="E5734" s="363" t="s">
        <v>32008</v>
      </c>
    </row>
    <row r="5735" spans="1:5" x14ac:dyDescent="0.25">
      <c r="A5735" s="246" t="str">
        <f t="shared" si="89"/>
        <v>102319</v>
      </c>
      <c r="B5735" s="362" t="s">
        <v>12907</v>
      </c>
      <c r="C5735" s="362" t="s">
        <v>15189</v>
      </c>
      <c r="D5735" s="362" t="s">
        <v>9485</v>
      </c>
      <c r="E5735" s="363" t="s">
        <v>8187</v>
      </c>
    </row>
    <row r="5736" spans="1:5" x14ac:dyDescent="0.25">
      <c r="A5736" s="246" t="str">
        <f t="shared" si="89"/>
        <v>102320</v>
      </c>
      <c r="B5736" s="362" t="s">
        <v>12908</v>
      </c>
      <c r="C5736" s="362" t="s">
        <v>15190</v>
      </c>
      <c r="D5736" s="362" t="s">
        <v>9485</v>
      </c>
      <c r="E5736" s="363" t="s">
        <v>13005</v>
      </c>
    </row>
    <row r="5737" spans="1:5" x14ac:dyDescent="0.25">
      <c r="A5737" s="246" t="str">
        <f t="shared" si="89"/>
        <v>102321</v>
      </c>
      <c r="B5737" s="362" t="s">
        <v>12909</v>
      </c>
      <c r="C5737" s="362" t="s">
        <v>15191</v>
      </c>
      <c r="D5737" s="362" t="s">
        <v>9485</v>
      </c>
      <c r="E5737" s="363" t="s">
        <v>13159</v>
      </c>
    </row>
    <row r="5738" spans="1:5" x14ac:dyDescent="0.25">
      <c r="A5738" s="246" t="str">
        <f t="shared" si="89"/>
        <v>102322</v>
      </c>
      <c r="B5738" s="362" t="s">
        <v>12910</v>
      </c>
      <c r="C5738" s="362" t="s">
        <v>15192</v>
      </c>
      <c r="D5738" s="362" t="s">
        <v>9485</v>
      </c>
      <c r="E5738" s="363" t="s">
        <v>16661</v>
      </c>
    </row>
    <row r="5739" spans="1:5" x14ac:dyDescent="0.25">
      <c r="A5739" s="246" t="str">
        <f t="shared" si="89"/>
        <v>102323</v>
      </c>
      <c r="B5739" s="362" t="s">
        <v>12911</v>
      </c>
      <c r="C5739" s="362" t="s">
        <v>15193</v>
      </c>
      <c r="D5739" s="362" t="s">
        <v>9485</v>
      </c>
      <c r="E5739" s="363" t="s">
        <v>10693</v>
      </c>
    </row>
    <row r="5740" spans="1:5" x14ac:dyDescent="0.25">
      <c r="A5740" s="246" t="str">
        <f t="shared" si="89"/>
        <v>102324</v>
      </c>
      <c r="B5740" s="362" t="s">
        <v>12912</v>
      </c>
      <c r="C5740" s="362" t="s">
        <v>15194</v>
      </c>
      <c r="D5740" s="362" t="s">
        <v>9485</v>
      </c>
      <c r="E5740" s="363" t="s">
        <v>10710</v>
      </c>
    </row>
    <row r="5741" spans="1:5" x14ac:dyDescent="0.25">
      <c r="A5741" s="246" t="str">
        <f t="shared" si="89"/>
        <v>102325</v>
      </c>
      <c r="B5741" s="362" t="s">
        <v>12913</v>
      </c>
      <c r="C5741" s="362" t="s">
        <v>15195</v>
      </c>
      <c r="D5741" s="362" t="s">
        <v>9485</v>
      </c>
      <c r="E5741" s="363" t="s">
        <v>32615</v>
      </c>
    </row>
    <row r="5742" spans="1:5" x14ac:dyDescent="0.25">
      <c r="A5742" s="246" t="str">
        <f t="shared" si="89"/>
        <v>102326</v>
      </c>
      <c r="B5742" s="362" t="s">
        <v>12914</v>
      </c>
      <c r="C5742" s="362" t="s">
        <v>15196</v>
      </c>
      <c r="D5742" s="362" t="s">
        <v>9485</v>
      </c>
      <c r="E5742" s="363" t="s">
        <v>14450</v>
      </c>
    </row>
    <row r="5743" spans="1:5" x14ac:dyDescent="0.25">
      <c r="A5743" s="246" t="str">
        <f t="shared" si="89"/>
        <v>102327</v>
      </c>
      <c r="B5743" s="362" t="s">
        <v>12915</v>
      </c>
      <c r="C5743" s="362" t="s">
        <v>15197</v>
      </c>
      <c r="D5743" s="362" t="s">
        <v>9485</v>
      </c>
      <c r="E5743" s="363" t="s">
        <v>11319</v>
      </c>
    </row>
    <row r="5744" spans="1:5" x14ac:dyDescent="0.25">
      <c r="A5744" s="246" t="str">
        <f t="shared" si="89"/>
        <v>102328</v>
      </c>
      <c r="B5744" s="362" t="s">
        <v>12916</v>
      </c>
      <c r="C5744" s="362" t="s">
        <v>15198</v>
      </c>
      <c r="D5744" s="362" t="s">
        <v>9485</v>
      </c>
      <c r="E5744" s="363" t="s">
        <v>15620</v>
      </c>
    </row>
    <row r="5745" spans="1:5" x14ac:dyDescent="0.25">
      <c r="A5745" s="246" t="str">
        <f t="shared" si="89"/>
        <v>102329</v>
      </c>
      <c r="B5745" s="362" t="s">
        <v>12917</v>
      </c>
      <c r="C5745" s="362" t="s">
        <v>15199</v>
      </c>
      <c r="D5745" s="362" t="s">
        <v>9485</v>
      </c>
      <c r="E5745" s="363" t="s">
        <v>10600</v>
      </c>
    </row>
    <row r="5746" spans="1:5" x14ac:dyDescent="0.25">
      <c r="A5746" s="246" t="str">
        <f t="shared" si="89"/>
        <v>94304</v>
      </c>
      <c r="B5746" s="362" t="s">
        <v>3524</v>
      </c>
      <c r="C5746" s="362" t="s">
        <v>32616</v>
      </c>
      <c r="D5746" s="362" t="s">
        <v>9485</v>
      </c>
      <c r="E5746" s="363" t="s">
        <v>14854</v>
      </c>
    </row>
    <row r="5747" spans="1:5" x14ac:dyDescent="0.25">
      <c r="A5747" s="246" t="str">
        <f t="shared" si="89"/>
        <v>94306</v>
      </c>
      <c r="B5747" s="362" t="s">
        <v>3525</v>
      </c>
      <c r="C5747" s="362" t="s">
        <v>32617</v>
      </c>
      <c r="D5747" s="362" t="s">
        <v>9485</v>
      </c>
      <c r="E5747" s="363" t="s">
        <v>32618</v>
      </c>
    </row>
    <row r="5748" spans="1:5" x14ac:dyDescent="0.25">
      <c r="A5748" s="246" t="str">
        <f t="shared" si="89"/>
        <v>94310</v>
      </c>
      <c r="B5748" s="362" t="s">
        <v>3526</v>
      </c>
      <c r="C5748" s="362" t="s">
        <v>32619</v>
      </c>
      <c r="D5748" s="362" t="s">
        <v>9485</v>
      </c>
      <c r="E5748" s="363" t="s">
        <v>31170</v>
      </c>
    </row>
    <row r="5749" spans="1:5" x14ac:dyDescent="0.25">
      <c r="A5749" s="246" t="str">
        <f t="shared" si="89"/>
        <v>94316</v>
      </c>
      <c r="B5749" s="362" t="s">
        <v>3527</v>
      </c>
      <c r="C5749" s="362" t="s">
        <v>32620</v>
      </c>
      <c r="D5749" s="362" t="s">
        <v>9485</v>
      </c>
      <c r="E5749" s="363" t="s">
        <v>21523</v>
      </c>
    </row>
    <row r="5750" spans="1:5" x14ac:dyDescent="0.25">
      <c r="A5750" s="246" t="str">
        <f t="shared" si="89"/>
        <v>94318</v>
      </c>
      <c r="B5750" s="362" t="s">
        <v>3528</v>
      </c>
      <c r="C5750" s="362" t="s">
        <v>32621</v>
      </c>
      <c r="D5750" s="362" t="s">
        <v>9485</v>
      </c>
      <c r="E5750" s="363" t="s">
        <v>32622</v>
      </c>
    </row>
    <row r="5751" spans="1:5" x14ac:dyDescent="0.25">
      <c r="A5751" s="246" t="str">
        <f t="shared" si="89"/>
        <v>94319</v>
      </c>
      <c r="B5751" s="362" t="s">
        <v>3529</v>
      </c>
      <c r="C5751" s="362" t="s">
        <v>32623</v>
      </c>
      <c r="D5751" s="362" t="s">
        <v>9485</v>
      </c>
      <c r="E5751" s="363" t="s">
        <v>32624</v>
      </c>
    </row>
    <row r="5752" spans="1:5" x14ac:dyDescent="0.25">
      <c r="A5752" s="246" t="str">
        <f t="shared" si="89"/>
        <v>94327</v>
      </c>
      <c r="B5752" s="362" t="s">
        <v>3530</v>
      </c>
      <c r="C5752" s="362" t="s">
        <v>32625</v>
      </c>
      <c r="D5752" s="362" t="s">
        <v>9485</v>
      </c>
      <c r="E5752" s="363" t="s">
        <v>32626</v>
      </c>
    </row>
    <row r="5753" spans="1:5" x14ac:dyDescent="0.25">
      <c r="A5753" s="246" t="str">
        <f t="shared" si="89"/>
        <v>94329</v>
      </c>
      <c r="B5753" s="362" t="s">
        <v>3531</v>
      </c>
      <c r="C5753" s="362" t="s">
        <v>32627</v>
      </c>
      <c r="D5753" s="362" t="s">
        <v>9485</v>
      </c>
      <c r="E5753" s="363" t="s">
        <v>18176</v>
      </c>
    </row>
    <row r="5754" spans="1:5" x14ac:dyDescent="0.25">
      <c r="A5754" s="246" t="str">
        <f t="shared" si="89"/>
        <v>94333</v>
      </c>
      <c r="B5754" s="362" t="s">
        <v>3532</v>
      </c>
      <c r="C5754" s="362" t="s">
        <v>32628</v>
      </c>
      <c r="D5754" s="362" t="s">
        <v>9485</v>
      </c>
      <c r="E5754" s="363" t="s">
        <v>32629</v>
      </c>
    </row>
    <row r="5755" spans="1:5" x14ac:dyDescent="0.25">
      <c r="A5755" s="246" t="str">
        <f t="shared" si="89"/>
        <v>94339</v>
      </c>
      <c r="B5755" s="362" t="s">
        <v>3533</v>
      </c>
      <c r="C5755" s="362" t="s">
        <v>32630</v>
      </c>
      <c r="D5755" s="362" t="s">
        <v>9485</v>
      </c>
      <c r="E5755" s="363" t="s">
        <v>21088</v>
      </c>
    </row>
    <row r="5756" spans="1:5" x14ac:dyDescent="0.25">
      <c r="A5756" s="246" t="str">
        <f t="shared" si="89"/>
        <v>94341</v>
      </c>
      <c r="B5756" s="362" t="s">
        <v>3534</v>
      </c>
      <c r="C5756" s="362" t="s">
        <v>32631</v>
      </c>
      <c r="D5756" s="362" t="s">
        <v>9485</v>
      </c>
      <c r="E5756" s="363" t="s">
        <v>32632</v>
      </c>
    </row>
    <row r="5757" spans="1:5" x14ac:dyDescent="0.25">
      <c r="A5757" s="246" t="str">
        <f t="shared" si="89"/>
        <v>94342</v>
      </c>
      <c r="B5757" s="362" t="s">
        <v>3535</v>
      </c>
      <c r="C5757" s="362" t="s">
        <v>32633</v>
      </c>
      <c r="D5757" s="362" t="s">
        <v>9485</v>
      </c>
      <c r="E5757" s="363" t="s">
        <v>32634</v>
      </c>
    </row>
    <row r="5758" spans="1:5" x14ac:dyDescent="0.25">
      <c r="A5758" s="246" t="str">
        <f t="shared" si="89"/>
        <v>96385</v>
      </c>
      <c r="B5758" s="362" t="s">
        <v>159</v>
      </c>
      <c r="C5758" s="362" t="s">
        <v>11409</v>
      </c>
      <c r="D5758" s="362" t="s">
        <v>9485</v>
      </c>
      <c r="E5758" s="363" t="s">
        <v>9114</v>
      </c>
    </row>
    <row r="5759" spans="1:5" x14ac:dyDescent="0.25">
      <c r="A5759" s="246" t="str">
        <f t="shared" si="89"/>
        <v>96386</v>
      </c>
      <c r="B5759" s="362" t="s">
        <v>4197</v>
      </c>
      <c r="C5759" s="362" t="s">
        <v>11410</v>
      </c>
      <c r="D5759" s="362" t="s">
        <v>9485</v>
      </c>
      <c r="E5759" s="363" t="s">
        <v>19846</v>
      </c>
    </row>
    <row r="5760" spans="1:5" x14ac:dyDescent="0.25">
      <c r="A5760" s="246" t="str">
        <f t="shared" si="89"/>
        <v>93367</v>
      </c>
      <c r="B5760" s="362" t="s">
        <v>3314</v>
      </c>
      <c r="C5760" s="362" t="s">
        <v>32635</v>
      </c>
      <c r="D5760" s="362" t="s">
        <v>9485</v>
      </c>
      <c r="E5760" s="363" t="s">
        <v>13307</v>
      </c>
    </row>
    <row r="5761" spans="1:5" x14ac:dyDescent="0.25">
      <c r="A5761" s="246" t="str">
        <f t="shared" si="89"/>
        <v>93368</v>
      </c>
      <c r="B5761" s="362" t="s">
        <v>3315</v>
      </c>
      <c r="C5761" s="362" t="s">
        <v>32636</v>
      </c>
      <c r="D5761" s="362" t="s">
        <v>9485</v>
      </c>
      <c r="E5761" s="363" t="s">
        <v>32637</v>
      </c>
    </row>
    <row r="5762" spans="1:5" x14ac:dyDescent="0.25">
      <c r="A5762" s="246" t="str">
        <f t="shared" si="89"/>
        <v>93369</v>
      </c>
      <c r="B5762" s="362" t="s">
        <v>3316</v>
      </c>
      <c r="C5762" s="362" t="s">
        <v>32638</v>
      </c>
      <c r="D5762" s="362" t="s">
        <v>9485</v>
      </c>
      <c r="E5762" s="363" t="s">
        <v>15685</v>
      </c>
    </row>
    <row r="5763" spans="1:5" x14ac:dyDescent="0.25">
      <c r="A5763" s="246" t="str">
        <f t="shared" ref="A5763:A5826" si="90">B5763</f>
        <v>93372</v>
      </c>
      <c r="B5763" s="362" t="s">
        <v>3317</v>
      </c>
      <c r="C5763" s="362" t="s">
        <v>32639</v>
      </c>
      <c r="D5763" s="362" t="s">
        <v>9485</v>
      </c>
      <c r="E5763" s="363" t="s">
        <v>10307</v>
      </c>
    </row>
    <row r="5764" spans="1:5" x14ac:dyDescent="0.25">
      <c r="A5764" s="246" t="str">
        <f t="shared" si="90"/>
        <v>93373</v>
      </c>
      <c r="B5764" s="362" t="s">
        <v>3318</v>
      </c>
      <c r="C5764" s="362" t="s">
        <v>32640</v>
      </c>
      <c r="D5764" s="362" t="s">
        <v>9485</v>
      </c>
      <c r="E5764" s="363" t="s">
        <v>11919</v>
      </c>
    </row>
    <row r="5765" spans="1:5" x14ac:dyDescent="0.25">
      <c r="A5765" s="246" t="str">
        <f t="shared" si="90"/>
        <v>93378</v>
      </c>
      <c r="B5765" s="362" t="s">
        <v>3319</v>
      </c>
      <c r="C5765" s="362" t="s">
        <v>32641</v>
      </c>
      <c r="D5765" s="362" t="s">
        <v>9485</v>
      </c>
      <c r="E5765" s="363" t="s">
        <v>15053</v>
      </c>
    </row>
    <row r="5766" spans="1:5" x14ac:dyDescent="0.25">
      <c r="A5766" s="246" t="str">
        <f t="shared" si="90"/>
        <v>93379</v>
      </c>
      <c r="B5766" s="362" t="s">
        <v>3320</v>
      </c>
      <c r="C5766" s="362" t="s">
        <v>32642</v>
      </c>
      <c r="D5766" s="362" t="s">
        <v>9485</v>
      </c>
      <c r="E5766" s="363" t="s">
        <v>20186</v>
      </c>
    </row>
    <row r="5767" spans="1:5" x14ac:dyDescent="0.25">
      <c r="A5767" s="246" t="str">
        <f t="shared" si="90"/>
        <v>93380</v>
      </c>
      <c r="B5767" s="362" t="s">
        <v>3321</v>
      </c>
      <c r="C5767" s="362" t="s">
        <v>32643</v>
      </c>
      <c r="D5767" s="362" t="s">
        <v>9485</v>
      </c>
      <c r="E5767" s="363" t="s">
        <v>13881</v>
      </c>
    </row>
    <row r="5768" spans="1:5" x14ac:dyDescent="0.25">
      <c r="A5768" s="246" t="str">
        <f t="shared" si="90"/>
        <v>93381</v>
      </c>
      <c r="B5768" s="362" t="s">
        <v>3322</v>
      </c>
      <c r="C5768" s="362" t="s">
        <v>32644</v>
      </c>
      <c r="D5768" s="362" t="s">
        <v>9485</v>
      </c>
      <c r="E5768" s="363" t="s">
        <v>13252</v>
      </c>
    </row>
    <row r="5769" spans="1:5" x14ac:dyDescent="0.25">
      <c r="A5769" s="246" t="str">
        <f t="shared" si="90"/>
        <v>93382</v>
      </c>
      <c r="B5769" s="362" t="s">
        <v>3323</v>
      </c>
      <c r="C5769" s="362" t="s">
        <v>32645</v>
      </c>
      <c r="D5769" s="362" t="s">
        <v>9485</v>
      </c>
      <c r="E5769" s="363" t="s">
        <v>12789</v>
      </c>
    </row>
    <row r="5770" spans="1:5" x14ac:dyDescent="0.25">
      <c r="A5770" s="246" t="str">
        <f t="shared" si="90"/>
        <v>104728</v>
      </c>
      <c r="B5770" s="362" t="s">
        <v>32646</v>
      </c>
      <c r="C5770" s="362" t="s">
        <v>32647</v>
      </c>
      <c r="D5770" s="362" t="s">
        <v>9485</v>
      </c>
      <c r="E5770" s="363" t="s">
        <v>13330</v>
      </c>
    </row>
    <row r="5771" spans="1:5" x14ac:dyDescent="0.25">
      <c r="A5771" s="246" t="str">
        <f t="shared" si="90"/>
        <v>104729</v>
      </c>
      <c r="B5771" s="362" t="s">
        <v>32648</v>
      </c>
      <c r="C5771" s="362" t="s">
        <v>32649</v>
      </c>
      <c r="D5771" s="362" t="s">
        <v>9485</v>
      </c>
      <c r="E5771" s="363" t="s">
        <v>11724</v>
      </c>
    </row>
    <row r="5772" spans="1:5" x14ac:dyDescent="0.25">
      <c r="A5772" s="246" t="str">
        <f t="shared" si="90"/>
        <v>104730</v>
      </c>
      <c r="B5772" s="362" t="s">
        <v>32650</v>
      </c>
      <c r="C5772" s="362" t="s">
        <v>32651</v>
      </c>
      <c r="D5772" s="362" t="s">
        <v>9485</v>
      </c>
      <c r="E5772" s="363" t="s">
        <v>9456</v>
      </c>
    </row>
    <row r="5773" spans="1:5" x14ac:dyDescent="0.25">
      <c r="A5773" s="246" t="str">
        <f t="shared" si="90"/>
        <v>104731</v>
      </c>
      <c r="B5773" s="362" t="s">
        <v>32652</v>
      </c>
      <c r="C5773" s="362" t="s">
        <v>32653</v>
      </c>
      <c r="D5773" s="362" t="s">
        <v>9485</v>
      </c>
      <c r="E5773" s="363" t="s">
        <v>8348</v>
      </c>
    </row>
    <row r="5774" spans="1:5" x14ac:dyDescent="0.25">
      <c r="A5774" s="246" t="str">
        <f t="shared" si="90"/>
        <v>104732</v>
      </c>
      <c r="B5774" s="362" t="s">
        <v>32654</v>
      </c>
      <c r="C5774" s="362" t="s">
        <v>32655</v>
      </c>
      <c r="D5774" s="362" t="s">
        <v>9485</v>
      </c>
      <c r="E5774" s="363" t="s">
        <v>16222</v>
      </c>
    </row>
    <row r="5775" spans="1:5" x14ac:dyDescent="0.25">
      <c r="A5775" s="246" t="str">
        <f t="shared" si="90"/>
        <v>104733</v>
      </c>
      <c r="B5775" s="362" t="s">
        <v>32656</v>
      </c>
      <c r="C5775" s="362" t="s">
        <v>32657</v>
      </c>
      <c r="D5775" s="362" t="s">
        <v>9485</v>
      </c>
      <c r="E5775" s="363" t="s">
        <v>8802</v>
      </c>
    </row>
    <row r="5776" spans="1:5" x14ac:dyDescent="0.25">
      <c r="A5776" s="246" t="str">
        <f t="shared" si="90"/>
        <v>104734</v>
      </c>
      <c r="B5776" s="362" t="s">
        <v>32658</v>
      </c>
      <c r="C5776" s="362" t="s">
        <v>32659</v>
      </c>
      <c r="D5776" s="362" t="s">
        <v>9485</v>
      </c>
      <c r="E5776" s="363" t="s">
        <v>20267</v>
      </c>
    </row>
    <row r="5777" spans="1:5" x14ac:dyDescent="0.25">
      <c r="A5777" s="246" t="str">
        <f t="shared" si="90"/>
        <v>104735</v>
      </c>
      <c r="B5777" s="362" t="s">
        <v>32660</v>
      </c>
      <c r="C5777" s="362" t="s">
        <v>32661</v>
      </c>
      <c r="D5777" s="362" t="s">
        <v>9485</v>
      </c>
      <c r="E5777" s="363" t="s">
        <v>23796</v>
      </c>
    </row>
    <row r="5778" spans="1:5" x14ac:dyDescent="0.25">
      <c r="A5778" s="246" t="str">
        <f t="shared" si="90"/>
        <v>104736</v>
      </c>
      <c r="B5778" s="362" t="s">
        <v>32662</v>
      </c>
      <c r="C5778" s="362" t="s">
        <v>32663</v>
      </c>
      <c r="D5778" s="362" t="s">
        <v>9485</v>
      </c>
      <c r="E5778" s="363" t="s">
        <v>8357</v>
      </c>
    </row>
    <row r="5779" spans="1:5" x14ac:dyDescent="0.25">
      <c r="A5779" s="246" t="str">
        <f t="shared" si="90"/>
        <v>104737</v>
      </c>
      <c r="B5779" s="362" t="s">
        <v>32664</v>
      </c>
      <c r="C5779" s="362" t="s">
        <v>32665</v>
      </c>
      <c r="D5779" s="362" t="s">
        <v>9485</v>
      </c>
      <c r="E5779" s="363" t="s">
        <v>8053</v>
      </c>
    </row>
    <row r="5780" spans="1:5" x14ac:dyDescent="0.25">
      <c r="A5780" s="246" t="str">
        <f t="shared" si="90"/>
        <v>104738</v>
      </c>
      <c r="B5780" s="362" t="s">
        <v>32666</v>
      </c>
      <c r="C5780" s="362" t="s">
        <v>32667</v>
      </c>
      <c r="D5780" s="362" t="s">
        <v>9485</v>
      </c>
      <c r="E5780" s="363" t="s">
        <v>24216</v>
      </c>
    </row>
    <row r="5781" spans="1:5" x14ac:dyDescent="0.25">
      <c r="A5781" s="246" t="str">
        <f t="shared" si="90"/>
        <v>104739</v>
      </c>
      <c r="B5781" s="362" t="s">
        <v>32668</v>
      </c>
      <c r="C5781" s="362" t="s">
        <v>32669</v>
      </c>
      <c r="D5781" s="362" t="s">
        <v>9485</v>
      </c>
      <c r="E5781" s="363" t="s">
        <v>29597</v>
      </c>
    </row>
    <row r="5782" spans="1:5" x14ac:dyDescent="0.25">
      <c r="A5782" s="246" t="str">
        <f t="shared" si="90"/>
        <v>104740</v>
      </c>
      <c r="B5782" s="362" t="s">
        <v>32670</v>
      </c>
      <c r="C5782" s="362" t="s">
        <v>32671</v>
      </c>
      <c r="D5782" s="362" t="s">
        <v>9485</v>
      </c>
      <c r="E5782" s="363" t="s">
        <v>14078</v>
      </c>
    </row>
    <row r="5783" spans="1:5" x14ac:dyDescent="0.25">
      <c r="A5783" s="246" t="str">
        <f t="shared" si="90"/>
        <v>104741</v>
      </c>
      <c r="B5783" s="362" t="s">
        <v>32672</v>
      </c>
      <c r="C5783" s="362" t="s">
        <v>32673</v>
      </c>
      <c r="D5783" s="362" t="s">
        <v>9485</v>
      </c>
      <c r="E5783" s="363" t="s">
        <v>13017</v>
      </c>
    </row>
    <row r="5784" spans="1:5" x14ac:dyDescent="0.25">
      <c r="A5784" s="246" t="str">
        <f t="shared" si="90"/>
        <v>104742</v>
      </c>
      <c r="B5784" s="362" t="s">
        <v>32674</v>
      </c>
      <c r="C5784" s="362" t="s">
        <v>32675</v>
      </c>
      <c r="D5784" s="362" t="s">
        <v>8619</v>
      </c>
      <c r="E5784" s="363" t="s">
        <v>32676</v>
      </c>
    </row>
    <row r="5785" spans="1:5" x14ac:dyDescent="0.25">
      <c r="A5785" s="246" t="str">
        <f t="shared" si="90"/>
        <v>97916</v>
      </c>
      <c r="B5785" s="362" t="s">
        <v>4840</v>
      </c>
      <c r="C5785" s="362" t="s">
        <v>11413</v>
      </c>
      <c r="D5785" s="362" t="s">
        <v>11414</v>
      </c>
      <c r="E5785" s="363" t="s">
        <v>9087</v>
      </c>
    </row>
    <row r="5786" spans="1:5" x14ac:dyDescent="0.25">
      <c r="A5786" s="246" t="str">
        <f t="shared" si="90"/>
        <v>97917</v>
      </c>
      <c r="B5786" s="362" t="s">
        <v>4841</v>
      </c>
      <c r="C5786" s="362" t="s">
        <v>11415</v>
      </c>
      <c r="D5786" s="362" t="s">
        <v>11414</v>
      </c>
      <c r="E5786" s="363" t="s">
        <v>25202</v>
      </c>
    </row>
    <row r="5787" spans="1:5" x14ac:dyDescent="0.25">
      <c r="A5787" s="246" t="str">
        <f t="shared" si="90"/>
        <v>97918</v>
      </c>
      <c r="B5787" s="362" t="s">
        <v>4842</v>
      </c>
      <c r="C5787" s="362" t="s">
        <v>11416</v>
      </c>
      <c r="D5787" s="362" t="s">
        <v>11414</v>
      </c>
      <c r="E5787" s="363" t="s">
        <v>7769</v>
      </c>
    </row>
    <row r="5788" spans="1:5" x14ac:dyDescent="0.25">
      <c r="A5788" s="246" t="str">
        <f t="shared" si="90"/>
        <v>97919</v>
      </c>
      <c r="B5788" s="362" t="s">
        <v>4843</v>
      </c>
      <c r="C5788" s="362" t="s">
        <v>11417</v>
      </c>
      <c r="D5788" s="362" t="s">
        <v>11414</v>
      </c>
      <c r="E5788" s="363" t="s">
        <v>8866</v>
      </c>
    </row>
    <row r="5789" spans="1:5" x14ac:dyDescent="0.25">
      <c r="A5789" s="246" t="str">
        <f t="shared" si="90"/>
        <v>101616</v>
      </c>
      <c r="B5789" s="362" t="s">
        <v>7217</v>
      </c>
      <c r="C5789" s="362" t="s">
        <v>11418</v>
      </c>
      <c r="D5789" s="362" t="s">
        <v>8619</v>
      </c>
      <c r="E5789" s="363" t="s">
        <v>25844</v>
      </c>
    </row>
    <row r="5790" spans="1:5" x14ac:dyDescent="0.25">
      <c r="A5790" s="246" t="str">
        <f t="shared" si="90"/>
        <v>101617</v>
      </c>
      <c r="B5790" s="362" t="s">
        <v>7218</v>
      </c>
      <c r="C5790" s="362" t="s">
        <v>11419</v>
      </c>
      <c r="D5790" s="362" t="s">
        <v>8619</v>
      </c>
      <c r="E5790" s="363" t="s">
        <v>8157</v>
      </c>
    </row>
    <row r="5791" spans="1:5" x14ac:dyDescent="0.25">
      <c r="A5791" s="246" t="str">
        <f t="shared" si="90"/>
        <v>101618</v>
      </c>
      <c r="B5791" s="362" t="s">
        <v>7219</v>
      </c>
      <c r="C5791" s="362" t="s">
        <v>11420</v>
      </c>
      <c r="D5791" s="362" t="s">
        <v>9485</v>
      </c>
      <c r="E5791" s="363" t="s">
        <v>31245</v>
      </c>
    </row>
    <row r="5792" spans="1:5" x14ac:dyDescent="0.25">
      <c r="A5792" s="246" t="str">
        <f t="shared" si="90"/>
        <v>101619</v>
      </c>
      <c r="B5792" s="362" t="s">
        <v>7220</v>
      </c>
      <c r="C5792" s="362" t="s">
        <v>11421</v>
      </c>
      <c r="D5792" s="362" t="s">
        <v>9485</v>
      </c>
      <c r="E5792" s="363" t="s">
        <v>32677</v>
      </c>
    </row>
    <row r="5793" spans="1:5" x14ac:dyDescent="0.25">
      <c r="A5793" s="246" t="str">
        <f t="shared" si="90"/>
        <v>101620</v>
      </c>
      <c r="B5793" s="362" t="s">
        <v>7221</v>
      </c>
      <c r="C5793" s="362" t="s">
        <v>11422</v>
      </c>
      <c r="D5793" s="362" t="s">
        <v>9485</v>
      </c>
      <c r="E5793" s="363" t="s">
        <v>32678</v>
      </c>
    </row>
    <row r="5794" spans="1:5" x14ac:dyDescent="0.25">
      <c r="A5794" s="246" t="str">
        <f t="shared" si="90"/>
        <v>101621</v>
      </c>
      <c r="B5794" s="362" t="s">
        <v>7222</v>
      </c>
      <c r="C5794" s="362" t="s">
        <v>11423</v>
      </c>
      <c r="D5794" s="362" t="s">
        <v>9485</v>
      </c>
      <c r="E5794" s="363" t="s">
        <v>32679</v>
      </c>
    </row>
    <row r="5795" spans="1:5" x14ac:dyDescent="0.25">
      <c r="A5795" s="246" t="str">
        <f t="shared" si="90"/>
        <v>101622</v>
      </c>
      <c r="B5795" s="362" t="s">
        <v>7223</v>
      </c>
      <c r="C5795" s="362" t="s">
        <v>11424</v>
      </c>
      <c r="D5795" s="362" t="s">
        <v>9485</v>
      </c>
      <c r="E5795" s="363" t="s">
        <v>32680</v>
      </c>
    </row>
    <row r="5796" spans="1:5" x14ac:dyDescent="0.25">
      <c r="A5796" s="246" t="str">
        <f t="shared" si="90"/>
        <v>101623</v>
      </c>
      <c r="B5796" s="362" t="s">
        <v>7224</v>
      </c>
      <c r="C5796" s="362" t="s">
        <v>11425</v>
      </c>
      <c r="D5796" s="362" t="s">
        <v>9485</v>
      </c>
      <c r="E5796" s="363" t="s">
        <v>32681</v>
      </c>
    </row>
    <row r="5797" spans="1:5" x14ac:dyDescent="0.25">
      <c r="A5797" s="246" t="str">
        <f t="shared" si="90"/>
        <v>101624</v>
      </c>
      <c r="B5797" s="362" t="s">
        <v>7225</v>
      </c>
      <c r="C5797" s="362" t="s">
        <v>11426</v>
      </c>
      <c r="D5797" s="362" t="s">
        <v>9485</v>
      </c>
      <c r="E5797" s="363" t="s">
        <v>32682</v>
      </c>
    </row>
    <row r="5798" spans="1:5" x14ac:dyDescent="0.25">
      <c r="A5798" s="246" t="str">
        <f t="shared" si="90"/>
        <v>101625</v>
      </c>
      <c r="B5798" s="362" t="s">
        <v>7226</v>
      </c>
      <c r="C5798" s="362" t="s">
        <v>11427</v>
      </c>
      <c r="D5798" s="362" t="s">
        <v>9485</v>
      </c>
      <c r="E5798" s="363" t="s">
        <v>32683</v>
      </c>
    </row>
    <row r="5799" spans="1:5" x14ac:dyDescent="0.25">
      <c r="A5799" s="246" t="str">
        <f t="shared" si="90"/>
        <v>101159</v>
      </c>
      <c r="B5799" s="362" t="s">
        <v>5909</v>
      </c>
      <c r="C5799" s="362" t="s">
        <v>11428</v>
      </c>
      <c r="D5799" s="362" t="s">
        <v>8619</v>
      </c>
      <c r="E5799" s="363" t="s">
        <v>21497</v>
      </c>
    </row>
    <row r="5800" spans="1:5" x14ac:dyDescent="0.25">
      <c r="A5800" s="246" t="str">
        <f t="shared" si="90"/>
        <v>103322</v>
      </c>
      <c r="B5800" s="362" t="s">
        <v>16144</v>
      </c>
      <c r="C5800" s="362" t="s">
        <v>16145</v>
      </c>
      <c r="D5800" s="362" t="s">
        <v>8619</v>
      </c>
      <c r="E5800" s="363" t="s">
        <v>21249</v>
      </c>
    </row>
    <row r="5801" spans="1:5" x14ac:dyDescent="0.25">
      <c r="A5801" s="246" t="str">
        <f t="shared" si="90"/>
        <v>103323</v>
      </c>
      <c r="B5801" s="362" t="s">
        <v>16146</v>
      </c>
      <c r="C5801" s="362" t="s">
        <v>16147</v>
      </c>
      <c r="D5801" s="362" t="s">
        <v>8619</v>
      </c>
      <c r="E5801" s="363" t="s">
        <v>19832</v>
      </c>
    </row>
    <row r="5802" spans="1:5" x14ac:dyDescent="0.25">
      <c r="A5802" s="246" t="str">
        <f t="shared" si="90"/>
        <v>103324</v>
      </c>
      <c r="B5802" s="362" t="s">
        <v>16148</v>
      </c>
      <c r="C5802" s="362" t="s">
        <v>16149</v>
      </c>
      <c r="D5802" s="362" t="s">
        <v>8619</v>
      </c>
      <c r="E5802" s="363" t="s">
        <v>21362</v>
      </c>
    </row>
    <row r="5803" spans="1:5" x14ac:dyDescent="0.25">
      <c r="A5803" s="246" t="str">
        <f t="shared" si="90"/>
        <v>103325</v>
      </c>
      <c r="B5803" s="362" t="s">
        <v>16150</v>
      </c>
      <c r="C5803" s="362" t="s">
        <v>16151</v>
      </c>
      <c r="D5803" s="362" t="s">
        <v>8619</v>
      </c>
      <c r="E5803" s="363" t="s">
        <v>32684</v>
      </c>
    </row>
    <row r="5804" spans="1:5" x14ac:dyDescent="0.25">
      <c r="A5804" s="246" t="str">
        <f t="shared" si="90"/>
        <v>103326</v>
      </c>
      <c r="B5804" s="362" t="s">
        <v>16152</v>
      </c>
      <c r="C5804" s="362" t="s">
        <v>16153</v>
      </c>
      <c r="D5804" s="362" t="s">
        <v>8619</v>
      </c>
      <c r="E5804" s="363" t="s">
        <v>32685</v>
      </c>
    </row>
    <row r="5805" spans="1:5" x14ac:dyDescent="0.25">
      <c r="A5805" s="246" t="str">
        <f t="shared" si="90"/>
        <v>103327</v>
      </c>
      <c r="B5805" s="362" t="s">
        <v>16154</v>
      </c>
      <c r="C5805" s="362" t="s">
        <v>16155</v>
      </c>
      <c r="D5805" s="362" t="s">
        <v>8619</v>
      </c>
      <c r="E5805" s="363" t="s">
        <v>20063</v>
      </c>
    </row>
    <row r="5806" spans="1:5" x14ac:dyDescent="0.25">
      <c r="A5806" s="246" t="str">
        <f t="shared" si="90"/>
        <v>103328</v>
      </c>
      <c r="B5806" s="362" t="s">
        <v>16156</v>
      </c>
      <c r="C5806" s="362" t="s">
        <v>16157</v>
      </c>
      <c r="D5806" s="362" t="s">
        <v>8619</v>
      </c>
      <c r="E5806" s="363" t="s">
        <v>32686</v>
      </c>
    </row>
    <row r="5807" spans="1:5" x14ac:dyDescent="0.25">
      <c r="A5807" s="246" t="str">
        <f t="shared" si="90"/>
        <v>103329</v>
      </c>
      <c r="B5807" s="362" t="s">
        <v>16158</v>
      </c>
      <c r="C5807" s="362" t="s">
        <v>16159</v>
      </c>
      <c r="D5807" s="362" t="s">
        <v>8619</v>
      </c>
      <c r="E5807" s="363" t="s">
        <v>32687</v>
      </c>
    </row>
    <row r="5808" spans="1:5" x14ac:dyDescent="0.25">
      <c r="A5808" s="246" t="str">
        <f t="shared" si="90"/>
        <v>103330</v>
      </c>
      <c r="B5808" s="362" t="s">
        <v>16160</v>
      </c>
      <c r="C5808" s="362" t="s">
        <v>16161</v>
      </c>
      <c r="D5808" s="362" t="s">
        <v>8619</v>
      </c>
      <c r="E5808" s="363" t="s">
        <v>32688</v>
      </c>
    </row>
    <row r="5809" spans="1:5" x14ac:dyDescent="0.25">
      <c r="A5809" s="246" t="str">
        <f t="shared" si="90"/>
        <v>103331</v>
      </c>
      <c r="B5809" s="362" t="s">
        <v>16162</v>
      </c>
      <c r="C5809" s="362" t="s">
        <v>16163</v>
      </c>
      <c r="D5809" s="362" t="s">
        <v>8619</v>
      </c>
      <c r="E5809" s="363" t="s">
        <v>16673</v>
      </c>
    </row>
    <row r="5810" spans="1:5" x14ac:dyDescent="0.25">
      <c r="A5810" s="246" t="str">
        <f t="shared" si="90"/>
        <v>103332</v>
      </c>
      <c r="B5810" s="362" t="s">
        <v>16164</v>
      </c>
      <c r="C5810" s="362" t="s">
        <v>16165</v>
      </c>
      <c r="D5810" s="362" t="s">
        <v>8619</v>
      </c>
      <c r="E5810" s="363" t="s">
        <v>32689</v>
      </c>
    </row>
    <row r="5811" spans="1:5" x14ac:dyDescent="0.25">
      <c r="A5811" s="246" t="str">
        <f t="shared" si="90"/>
        <v>103333</v>
      </c>
      <c r="B5811" s="362" t="s">
        <v>16166</v>
      </c>
      <c r="C5811" s="362" t="s">
        <v>16167</v>
      </c>
      <c r="D5811" s="362" t="s">
        <v>8619</v>
      </c>
      <c r="E5811" s="363" t="s">
        <v>32690</v>
      </c>
    </row>
    <row r="5812" spans="1:5" x14ac:dyDescent="0.25">
      <c r="A5812" s="246" t="str">
        <f t="shared" si="90"/>
        <v>103334</v>
      </c>
      <c r="B5812" s="362" t="s">
        <v>16168</v>
      </c>
      <c r="C5812" s="362" t="s">
        <v>16169</v>
      </c>
      <c r="D5812" s="362" t="s">
        <v>8619</v>
      </c>
      <c r="E5812" s="363" t="s">
        <v>32691</v>
      </c>
    </row>
    <row r="5813" spans="1:5" x14ac:dyDescent="0.25">
      <c r="A5813" s="246" t="str">
        <f t="shared" si="90"/>
        <v>103335</v>
      </c>
      <c r="B5813" s="362" t="s">
        <v>16170</v>
      </c>
      <c r="C5813" s="362" t="s">
        <v>16171</v>
      </c>
      <c r="D5813" s="362" t="s">
        <v>8619</v>
      </c>
      <c r="E5813" s="363" t="s">
        <v>32692</v>
      </c>
    </row>
    <row r="5814" spans="1:5" x14ac:dyDescent="0.25">
      <c r="A5814" s="246" t="str">
        <f t="shared" si="90"/>
        <v>103350</v>
      </c>
      <c r="B5814" s="362" t="s">
        <v>16172</v>
      </c>
      <c r="C5814" s="362" t="s">
        <v>16173</v>
      </c>
      <c r="D5814" s="362" t="s">
        <v>8619</v>
      </c>
      <c r="E5814" s="363" t="s">
        <v>32693</v>
      </c>
    </row>
    <row r="5815" spans="1:5" x14ac:dyDescent="0.25">
      <c r="A5815" s="246" t="str">
        <f t="shared" si="90"/>
        <v>103351</v>
      </c>
      <c r="B5815" s="362" t="s">
        <v>16174</v>
      </c>
      <c r="C5815" s="362" t="s">
        <v>16175</v>
      </c>
      <c r="D5815" s="362" t="s">
        <v>8619</v>
      </c>
      <c r="E5815" s="363" t="s">
        <v>32694</v>
      </c>
    </row>
    <row r="5816" spans="1:5" x14ac:dyDescent="0.25">
      <c r="A5816" s="246" t="str">
        <f t="shared" si="90"/>
        <v>103356</v>
      </c>
      <c r="B5816" s="362" t="s">
        <v>16176</v>
      </c>
      <c r="C5816" s="362" t="s">
        <v>16177</v>
      </c>
      <c r="D5816" s="362" t="s">
        <v>8619</v>
      </c>
      <c r="E5816" s="363" t="s">
        <v>15944</v>
      </c>
    </row>
    <row r="5817" spans="1:5" x14ac:dyDescent="0.25">
      <c r="A5817" s="246" t="str">
        <f t="shared" si="90"/>
        <v>103357</v>
      </c>
      <c r="B5817" s="362" t="s">
        <v>16178</v>
      </c>
      <c r="C5817" s="362" t="s">
        <v>16179</v>
      </c>
      <c r="D5817" s="362" t="s">
        <v>8619</v>
      </c>
      <c r="E5817" s="363" t="s">
        <v>32695</v>
      </c>
    </row>
    <row r="5818" spans="1:5" x14ac:dyDescent="0.25">
      <c r="A5818" s="246" t="str">
        <f t="shared" si="90"/>
        <v>89282</v>
      </c>
      <c r="B5818" s="362" t="s">
        <v>1343</v>
      </c>
      <c r="C5818" s="362" t="s">
        <v>20164</v>
      </c>
      <c r="D5818" s="362" t="s">
        <v>8619</v>
      </c>
      <c r="E5818" s="363" t="s">
        <v>32696</v>
      </c>
    </row>
    <row r="5819" spans="1:5" x14ac:dyDescent="0.25">
      <c r="A5819" s="246" t="str">
        <f t="shared" si="90"/>
        <v>89283</v>
      </c>
      <c r="B5819" s="362" t="s">
        <v>1344</v>
      </c>
      <c r="C5819" s="362" t="s">
        <v>20165</v>
      </c>
      <c r="D5819" s="362" t="s">
        <v>8619</v>
      </c>
      <c r="E5819" s="363" t="s">
        <v>32697</v>
      </c>
    </row>
    <row r="5820" spans="1:5" x14ac:dyDescent="0.25">
      <c r="A5820" s="246" t="str">
        <f t="shared" si="90"/>
        <v>89290</v>
      </c>
      <c r="B5820" s="362" t="s">
        <v>1345</v>
      </c>
      <c r="C5820" s="362" t="s">
        <v>20166</v>
      </c>
      <c r="D5820" s="362" t="s">
        <v>8619</v>
      </c>
      <c r="E5820" s="363" t="s">
        <v>32698</v>
      </c>
    </row>
    <row r="5821" spans="1:5" x14ac:dyDescent="0.25">
      <c r="A5821" s="246" t="str">
        <f t="shared" si="90"/>
        <v>89291</v>
      </c>
      <c r="B5821" s="362" t="s">
        <v>1346</v>
      </c>
      <c r="C5821" s="362" t="s">
        <v>20167</v>
      </c>
      <c r="D5821" s="362" t="s">
        <v>8619</v>
      </c>
      <c r="E5821" s="363" t="s">
        <v>32699</v>
      </c>
    </row>
    <row r="5822" spans="1:5" x14ac:dyDescent="0.25">
      <c r="A5822" s="246" t="str">
        <f t="shared" si="90"/>
        <v>89298</v>
      </c>
      <c r="B5822" s="362" t="s">
        <v>1347</v>
      </c>
      <c r="C5822" s="362" t="s">
        <v>20168</v>
      </c>
      <c r="D5822" s="362" t="s">
        <v>8619</v>
      </c>
      <c r="E5822" s="363" t="s">
        <v>32700</v>
      </c>
    </row>
    <row r="5823" spans="1:5" x14ac:dyDescent="0.25">
      <c r="A5823" s="246" t="str">
        <f t="shared" si="90"/>
        <v>89299</v>
      </c>
      <c r="B5823" s="362" t="s">
        <v>1348</v>
      </c>
      <c r="C5823" s="362" t="s">
        <v>20169</v>
      </c>
      <c r="D5823" s="362" t="s">
        <v>8619</v>
      </c>
      <c r="E5823" s="363" t="s">
        <v>18487</v>
      </c>
    </row>
    <row r="5824" spans="1:5" x14ac:dyDescent="0.25">
      <c r="A5824" s="246" t="str">
        <f t="shared" si="90"/>
        <v>89306</v>
      </c>
      <c r="B5824" s="362" t="s">
        <v>1349</v>
      </c>
      <c r="C5824" s="362" t="s">
        <v>20170</v>
      </c>
      <c r="D5824" s="362" t="s">
        <v>8619</v>
      </c>
      <c r="E5824" s="363" t="s">
        <v>32701</v>
      </c>
    </row>
    <row r="5825" spans="1:5" x14ac:dyDescent="0.25">
      <c r="A5825" s="246" t="str">
        <f t="shared" si="90"/>
        <v>89307</v>
      </c>
      <c r="B5825" s="362" t="s">
        <v>1350</v>
      </c>
      <c r="C5825" s="362" t="s">
        <v>20171</v>
      </c>
      <c r="D5825" s="362" t="s">
        <v>8619</v>
      </c>
      <c r="E5825" s="363" t="s">
        <v>20930</v>
      </c>
    </row>
    <row r="5826" spans="1:5" x14ac:dyDescent="0.25">
      <c r="A5826" s="246" t="str">
        <f t="shared" si="90"/>
        <v>101157</v>
      </c>
      <c r="B5826" s="362" t="s">
        <v>15135</v>
      </c>
      <c r="C5826" s="362" t="s">
        <v>15136</v>
      </c>
      <c r="D5826" s="362" t="s">
        <v>8619</v>
      </c>
      <c r="E5826" s="363" t="s">
        <v>20522</v>
      </c>
    </row>
    <row r="5827" spans="1:5" x14ac:dyDescent="0.25">
      <c r="A5827" s="246" t="str">
        <f t="shared" ref="A5827:A5890" si="91">B5827</f>
        <v>101158</v>
      </c>
      <c r="B5827" s="362" t="s">
        <v>15137</v>
      </c>
      <c r="C5827" s="362" t="s">
        <v>15138</v>
      </c>
      <c r="D5827" s="362" t="s">
        <v>8619</v>
      </c>
      <c r="E5827" s="363" t="s">
        <v>18357</v>
      </c>
    </row>
    <row r="5828" spans="1:5" x14ac:dyDescent="0.25">
      <c r="A5828" s="246" t="str">
        <f t="shared" si="91"/>
        <v>101162</v>
      </c>
      <c r="B5828" s="362" t="s">
        <v>5911</v>
      </c>
      <c r="C5828" s="362" t="s">
        <v>11429</v>
      </c>
      <c r="D5828" s="362" t="s">
        <v>8619</v>
      </c>
      <c r="E5828" s="363" t="s">
        <v>32702</v>
      </c>
    </row>
    <row r="5829" spans="1:5" x14ac:dyDescent="0.25">
      <c r="A5829" s="246" t="str">
        <f t="shared" si="91"/>
        <v>103316</v>
      </c>
      <c r="B5829" s="362" t="s">
        <v>16181</v>
      </c>
      <c r="C5829" s="362" t="s">
        <v>16182</v>
      </c>
      <c r="D5829" s="362" t="s">
        <v>8619</v>
      </c>
      <c r="E5829" s="363" t="s">
        <v>32703</v>
      </c>
    </row>
    <row r="5830" spans="1:5" x14ac:dyDescent="0.25">
      <c r="A5830" s="246" t="str">
        <f t="shared" si="91"/>
        <v>103317</v>
      </c>
      <c r="B5830" s="362" t="s">
        <v>16183</v>
      </c>
      <c r="C5830" s="362" t="s">
        <v>16184</v>
      </c>
      <c r="D5830" s="362" t="s">
        <v>8619</v>
      </c>
      <c r="E5830" s="363" t="s">
        <v>20511</v>
      </c>
    </row>
    <row r="5831" spans="1:5" x14ac:dyDescent="0.25">
      <c r="A5831" s="246" t="str">
        <f t="shared" si="91"/>
        <v>103318</v>
      </c>
      <c r="B5831" s="362" t="s">
        <v>16185</v>
      </c>
      <c r="C5831" s="362" t="s">
        <v>16186</v>
      </c>
      <c r="D5831" s="362" t="s">
        <v>8619</v>
      </c>
      <c r="E5831" s="363" t="s">
        <v>20259</v>
      </c>
    </row>
    <row r="5832" spans="1:5" x14ac:dyDescent="0.25">
      <c r="A5832" s="246" t="str">
        <f t="shared" si="91"/>
        <v>103319</v>
      </c>
      <c r="B5832" s="362" t="s">
        <v>16187</v>
      </c>
      <c r="C5832" s="362" t="s">
        <v>16188</v>
      </c>
      <c r="D5832" s="362" t="s">
        <v>8619</v>
      </c>
      <c r="E5832" s="363" t="s">
        <v>28149</v>
      </c>
    </row>
    <row r="5833" spans="1:5" x14ac:dyDescent="0.25">
      <c r="A5833" s="246" t="str">
        <f t="shared" si="91"/>
        <v>103320</v>
      </c>
      <c r="B5833" s="362" t="s">
        <v>16189</v>
      </c>
      <c r="C5833" s="362" t="s">
        <v>16190</v>
      </c>
      <c r="D5833" s="362" t="s">
        <v>8619</v>
      </c>
      <c r="E5833" s="363" t="s">
        <v>32704</v>
      </c>
    </row>
    <row r="5834" spans="1:5" x14ac:dyDescent="0.25">
      <c r="A5834" s="246" t="str">
        <f t="shared" si="91"/>
        <v>103321</v>
      </c>
      <c r="B5834" s="362" t="s">
        <v>16191</v>
      </c>
      <c r="C5834" s="362" t="s">
        <v>16192</v>
      </c>
      <c r="D5834" s="362" t="s">
        <v>8619</v>
      </c>
      <c r="E5834" s="363" t="s">
        <v>32705</v>
      </c>
    </row>
    <row r="5835" spans="1:5" x14ac:dyDescent="0.25">
      <c r="A5835" s="246" t="str">
        <f t="shared" si="91"/>
        <v>103336</v>
      </c>
      <c r="B5835" s="362" t="s">
        <v>16193</v>
      </c>
      <c r="C5835" s="362" t="s">
        <v>16194</v>
      </c>
      <c r="D5835" s="362" t="s">
        <v>8619</v>
      </c>
      <c r="E5835" s="363" t="s">
        <v>32706</v>
      </c>
    </row>
    <row r="5836" spans="1:5" x14ac:dyDescent="0.25">
      <c r="A5836" s="246" t="str">
        <f t="shared" si="91"/>
        <v>103337</v>
      </c>
      <c r="B5836" s="362" t="s">
        <v>16195</v>
      </c>
      <c r="C5836" s="362" t="s">
        <v>16196</v>
      </c>
      <c r="D5836" s="362" t="s">
        <v>8619</v>
      </c>
      <c r="E5836" s="363" t="s">
        <v>32707</v>
      </c>
    </row>
    <row r="5837" spans="1:5" x14ac:dyDescent="0.25">
      <c r="A5837" s="246" t="str">
        <f t="shared" si="91"/>
        <v>103338</v>
      </c>
      <c r="B5837" s="362" t="s">
        <v>16197</v>
      </c>
      <c r="C5837" s="362" t="s">
        <v>16198</v>
      </c>
      <c r="D5837" s="362" t="s">
        <v>8619</v>
      </c>
      <c r="E5837" s="363" t="s">
        <v>32708</v>
      </c>
    </row>
    <row r="5838" spans="1:5" x14ac:dyDescent="0.25">
      <c r="A5838" s="246" t="str">
        <f t="shared" si="91"/>
        <v>103339</v>
      </c>
      <c r="B5838" s="362" t="s">
        <v>16199</v>
      </c>
      <c r="C5838" s="362" t="s">
        <v>16200</v>
      </c>
      <c r="D5838" s="362" t="s">
        <v>8619</v>
      </c>
      <c r="E5838" s="363" t="s">
        <v>16653</v>
      </c>
    </row>
    <row r="5839" spans="1:5" x14ac:dyDescent="0.25">
      <c r="A5839" s="246" t="str">
        <f t="shared" si="91"/>
        <v>103340</v>
      </c>
      <c r="B5839" s="362" t="s">
        <v>16201</v>
      </c>
      <c r="C5839" s="362" t="s">
        <v>16202</v>
      </c>
      <c r="D5839" s="362" t="s">
        <v>8619</v>
      </c>
      <c r="E5839" s="363" t="s">
        <v>32709</v>
      </c>
    </row>
    <row r="5840" spans="1:5" x14ac:dyDescent="0.25">
      <c r="A5840" s="246" t="str">
        <f t="shared" si="91"/>
        <v>103341</v>
      </c>
      <c r="B5840" s="362" t="s">
        <v>16203</v>
      </c>
      <c r="C5840" s="362" t="s">
        <v>16204</v>
      </c>
      <c r="D5840" s="362" t="s">
        <v>8619</v>
      </c>
      <c r="E5840" s="363" t="s">
        <v>32710</v>
      </c>
    </row>
    <row r="5841" spans="1:5" x14ac:dyDescent="0.25">
      <c r="A5841" s="246" t="str">
        <f t="shared" si="91"/>
        <v>103342</v>
      </c>
      <c r="B5841" s="362" t="s">
        <v>16205</v>
      </c>
      <c r="C5841" s="362" t="s">
        <v>16206</v>
      </c>
      <c r="D5841" s="362" t="s">
        <v>8619</v>
      </c>
      <c r="E5841" s="363" t="s">
        <v>32711</v>
      </c>
    </row>
    <row r="5842" spans="1:5" x14ac:dyDescent="0.25">
      <c r="A5842" s="246" t="str">
        <f t="shared" si="91"/>
        <v>103343</v>
      </c>
      <c r="B5842" s="362" t="s">
        <v>16207</v>
      </c>
      <c r="C5842" s="362" t="s">
        <v>16208</v>
      </c>
      <c r="D5842" s="362" t="s">
        <v>8619</v>
      </c>
      <c r="E5842" s="363" t="s">
        <v>32712</v>
      </c>
    </row>
    <row r="5843" spans="1:5" x14ac:dyDescent="0.25">
      <c r="A5843" s="246" t="str">
        <f t="shared" si="91"/>
        <v>89453</v>
      </c>
      <c r="B5843" s="362" t="s">
        <v>1450</v>
      </c>
      <c r="C5843" s="362" t="s">
        <v>17222</v>
      </c>
      <c r="D5843" s="362" t="s">
        <v>8619</v>
      </c>
      <c r="E5843" s="363" t="s">
        <v>29723</v>
      </c>
    </row>
    <row r="5844" spans="1:5" x14ac:dyDescent="0.25">
      <c r="A5844" s="246" t="str">
        <f t="shared" si="91"/>
        <v>89455</v>
      </c>
      <c r="B5844" s="362" t="s">
        <v>1451</v>
      </c>
      <c r="C5844" s="362" t="s">
        <v>17223</v>
      </c>
      <c r="D5844" s="362" t="s">
        <v>8619</v>
      </c>
      <c r="E5844" s="363" t="s">
        <v>32713</v>
      </c>
    </row>
    <row r="5845" spans="1:5" x14ac:dyDescent="0.25">
      <c r="A5845" s="246" t="str">
        <f t="shared" si="91"/>
        <v>89462</v>
      </c>
      <c r="B5845" s="362" t="s">
        <v>1452</v>
      </c>
      <c r="C5845" s="362" t="s">
        <v>17224</v>
      </c>
      <c r="D5845" s="362" t="s">
        <v>8619</v>
      </c>
      <c r="E5845" s="363" t="s">
        <v>18172</v>
      </c>
    </row>
    <row r="5846" spans="1:5" x14ac:dyDescent="0.25">
      <c r="A5846" s="246" t="str">
        <f t="shared" si="91"/>
        <v>89464</v>
      </c>
      <c r="B5846" s="362" t="s">
        <v>1453</v>
      </c>
      <c r="C5846" s="362" t="s">
        <v>32714</v>
      </c>
      <c r="D5846" s="362" t="s">
        <v>8619</v>
      </c>
      <c r="E5846" s="363" t="s">
        <v>20960</v>
      </c>
    </row>
    <row r="5847" spans="1:5" x14ac:dyDescent="0.25">
      <c r="A5847" s="246" t="str">
        <f t="shared" si="91"/>
        <v>89470</v>
      </c>
      <c r="B5847" s="362" t="s">
        <v>1454</v>
      </c>
      <c r="C5847" s="362" t="s">
        <v>17225</v>
      </c>
      <c r="D5847" s="362" t="s">
        <v>8619</v>
      </c>
      <c r="E5847" s="363" t="s">
        <v>32715</v>
      </c>
    </row>
    <row r="5848" spans="1:5" x14ac:dyDescent="0.25">
      <c r="A5848" s="246" t="str">
        <f t="shared" si="91"/>
        <v>89472</v>
      </c>
      <c r="B5848" s="362" t="s">
        <v>1455</v>
      </c>
      <c r="C5848" s="362" t="s">
        <v>17227</v>
      </c>
      <c r="D5848" s="362" t="s">
        <v>8619</v>
      </c>
      <c r="E5848" s="363" t="s">
        <v>16407</v>
      </c>
    </row>
    <row r="5849" spans="1:5" x14ac:dyDescent="0.25">
      <c r="A5849" s="246" t="str">
        <f t="shared" si="91"/>
        <v>89478</v>
      </c>
      <c r="B5849" s="362" t="s">
        <v>1456</v>
      </c>
      <c r="C5849" s="362" t="s">
        <v>17228</v>
      </c>
      <c r="D5849" s="362" t="s">
        <v>8619</v>
      </c>
      <c r="E5849" s="363" t="s">
        <v>32716</v>
      </c>
    </row>
    <row r="5850" spans="1:5" x14ac:dyDescent="0.25">
      <c r="A5850" s="246" t="str">
        <f t="shared" si="91"/>
        <v>89480</v>
      </c>
      <c r="B5850" s="362" t="s">
        <v>1457</v>
      </c>
      <c r="C5850" s="362" t="s">
        <v>17229</v>
      </c>
      <c r="D5850" s="362" t="s">
        <v>8619</v>
      </c>
      <c r="E5850" s="363" t="s">
        <v>32717</v>
      </c>
    </row>
    <row r="5851" spans="1:5" x14ac:dyDescent="0.25">
      <c r="A5851" s="246" t="str">
        <f t="shared" si="91"/>
        <v>101161</v>
      </c>
      <c r="B5851" s="362" t="s">
        <v>5910</v>
      </c>
      <c r="C5851" s="362" t="s">
        <v>11430</v>
      </c>
      <c r="D5851" s="362" t="s">
        <v>8619</v>
      </c>
      <c r="E5851" s="363" t="s">
        <v>32718</v>
      </c>
    </row>
    <row r="5852" spans="1:5" x14ac:dyDescent="0.25">
      <c r="A5852" s="246" t="str">
        <f t="shared" si="91"/>
        <v>101163</v>
      </c>
      <c r="B5852" s="362" t="s">
        <v>5912</v>
      </c>
      <c r="C5852" s="362" t="s">
        <v>11431</v>
      </c>
      <c r="D5852" s="362" t="s">
        <v>8619</v>
      </c>
      <c r="E5852" s="363" t="s">
        <v>32719</v>
      </c>
    </row>
    <row r="5853" spans="1:5" x14ac:dyDescent="0.25">
      <c r="A5853" s="246" t="str">
        <f t="shared" si="91"/>
        <v>101164</v>
      </c>
      <c r="B5853" s="362" t="s">
        <v>5913</v>
      </c>
      <c r="C5853" s="362" t="s">
        <v>11432</v>
      </c>
      <c r="D5853" s="362" t="s">
        <v>8619</v>
      </c>
      <c r="E5853" s="363" t="s">
        <v>32720</v>
      </c>
    </row>
    <row r="5854" spans="1:5" x14ac:dyDescent="0.25">
      <c r="A5854" s="246" t="str">
        <f t="shared" si="91"/>
        <v>96358</v>
      </c>
      <c r="B5854" s="362" t="s">
        <v>4181</v>
      </c>
      <c r="C5854" s="362" t="s">
        <v>32721</v>
      </c>
      <c r="D5854" s="362" t="s">
        <v>8619</v>
      </c>
      <c r="E5854" s="363" t="s">
        <v>32722</v>
      </c>
    </row>
    <row r="5855" spans="1:5" x14ac:dyDescent="0.25">
      <c r="A5855" s="246" t="str">
        <f t="shared" si="91"/>
        <v>96359</v>
      </c>
      <c r="B5855" s="362" t="s">
        <v>4182</v>
      </c>
      <c r="C5855" s="362" t="s">
        <v>32723</v>
      </c>
      <c r="D5855" s="362" t="s">
        <v>8619</v>
      </c>
      <c r="E5855" s="363" t="s">
        <v>32724</v>
      </c>
    </row>
    <row r="5856" spans="1:5" x14ac:dyDescent="0.25">
      <c r="A5856" s="246" t="str">
        <f t="shared" si="91"/>
        <v>96360</v>
      </c>
      <c r="B5856" s="362" t="s">
        <v>4183</v>
      </c>
      <c r="C5856" s="362" t="s">
        <v>32725</v>
      </c>
      <c r="D5856" s="362" t="s">
        <v>8619</v>
      </c>
      <c r="E5856" s="363" t="s">
        <v>20800</v>
      </c>
    </row>
    <row r="5857" spans="1:5" x14ac:dyDescent="0.25">
      <c r="A5857" s="246" t="str">
        <f t="shared" si="91"/>
        <v>96361</v>
      </c>
      <c r="B5857" s="362" t="s">
        <v>4184</v>
      </c>
      <c r="C5857" s="362" t="s">
        <v>32726</v>
      </c>
      <c r="D5857" s="362" t="s">
        <v>8619</v>
      </c>
      <c r="E5857" s="363" t="s">
        <v>32727</v>
      </c>
    </row>
    <row r="5858" spans="1:5" x14ac:dyDescent="0.25">
      <c r="A5858" s="246" t="str">
        <f t="shared" si="91"/>
        <v>96362</v>
      </c>
      <c r="B5858" s="362" t="s">
        <v>4185</v>
      </c>
      <c r="C5858" s="362" t="s">
        <v>32728</v>
      </c>
      <c r="D5858" s="362" t="s">
        <v>8619</v>
      </c>
      <c r="E5858" s="363" t="s">
        <v>32729</v>
      </c>
    </row>
    <row r="5859" spans="1:5" x14ac:dyDescent="0.25">
      <c r="A5859" s="246" t="str">
        <f t="shared" si="91"/>
        <v>96363</v>
      </c>
      <c r="B5859" s="362" t="s">
        <v>4186</v>
      </c>
      <c r="C5859" s="362" t="s">
        <v>32730</v>
      </c>
      <c r="D5859" s="362" t="s">
        <v>8619</v>
      </c>
      <c r="E5859" s="363" t="s">
        <v>32731</v>
      </c>
    </row>
    <row r="5860" spans="1:5" x14ac:dyDescent="0.25">
      <c r="A5860" s="246" t="str">
        <f t="shared" si="91"/>
        <v>96364</v>
      </c>
      <c r="B5860" s="362" t="s">
        <v>4187</v>
      </c>
      <c r="C5860" s="362" t="s">
        <v>32732</v>
      </c>
      <c r="D5860" s="362" t="s">
        <v>8619</v>
      </c>
      <c r="E5860" s="363" t="s">
        <v>28730</v>
      </c>
    </row>
    <row r="5861" spans="1:5" x14ac:dyDescent="0.25">
      <c r="A5861" s="246" t="str">
        <f t="shared" si="91"/>
        <v>96365</v>
      </c>
      <c r="B5861" s="362" t="s">
        <v>4188</v>
      </c>
      <c r="C5861" s="362" t="s">
        <v>32733</v>
      </c>
      <c r="D5861" s="362" t="s">
        <v>8619</v>
      </c>
      <c r="E5861" s="363" t="s">
        <v>32734</v>
      </c>
    </row>
    <row r="5862" spans="1:5" x14ac:dyDescent="0.25">
      <c r="A5862" s="246" t="str">
        <f t="shared" si="91"/>
        <v>96366</v>
      </c>
      <c r="B5862" s="362" t="s">
        <v>4189</v>
      </c>
      <c r="C5862" s="362" t="s">
        <v>32735</v>
      </c>
      <c r="D5862" s="362" t="s">
        <v>8619</v>
      </c>
      <c r="E5862" s="363" t="s">
        <v>32736</v>
      </c>
    </row>
    <row r="5863" spans="1:5" x14ac:dyDescent="0.25">
      <c r="A5863" s="246" t="str">
        <f t="shared" si="91"/>
        <v>96367</v>
      </c>
      <c r="B5863" s="362" t="s">
        <v>4190</v>
      </c>
      <c r="C5863" s="362" t="s">
        <v>32737</v>
      </c>
      <c r="D5863" s="362" t="s">
        <v>8619</v>
      </c>
      <c r="E5863" s="363" t="s">
        <v>21478</v>
      </c>
    </row>
    <row r="5864" spans="1:5" x14ac:dyDescent="0.25">
      <c r="A5864" s="246" t="str">
        <f t="shared" si="91"/>
        <v>96368</v>
      </c>
      <c r="B5864" s="362" t="s">
        <v>4191</v>
      </c>
      <c r="C5864" s="362" t="s">
        <v>32738</v>
      </c>
      <c r="D5864" s="362" t="s">
        <v>8619</v>
      </c>
      <c r="E5864" s="363" t="s">
        <v>32739</v>
      </c>
    </row>
    <row r="5865" spans="1:5" x14ac:dyDescent="0.25">
      <c r="A5865" s="246" t="str">
        <f t="shared" si="91"/>
        <v>96369</v>
      </c>
      <c r="B5865" s="362" t="s">
        <v>4192</v>
      </c>
      <c r="C5865" s="362" t="s">
        <v>32740</v>
      </c>
      <c r="D5865" s="362" t="s">
        <v>8619</v>
      </c>
      <c r="E5865" s="363" t="s">
        <v>32741</v>
      </c>
    </row>
    <row r="5866" spans="1:5" x14ac:dyDescent="0.25">
      <c r="A5866" s="246" t="str">
        <f t="shared" si="91"/>
        <v>96370</v>
      </c>
      <c r="B5866" s="362" t="s">
        <v>4193</v>
      </c>
      <c r="C5866" s="362" t="s">
        <v>32742</v>
      </c>
      <c r="D5866" s="362" t="s">
        <v>8619</v>
      </c>
      <c r="E5866" s="363" t="s">
        <v>32618</v>
      </c>
    </row>
    <row r="5867" spans="1:5" x14ac:dyDescent="0.25">
      <c r="A5867" s="246" t="str">
        <f t="shared" si="91"/>
        <v>96371</v>
      </c>
      <c r="B5867" s="362" t="s">
        <v>4194</v>
      </c>
      <c r="C5867" s="362" t="s">
        <v>32743</v>
      </c>
      <c r="D5867" s="362" t="s">
        <v>8619</v>
      </c>
      <c r="E5867" s="363" t="s">
        <v>32744</v>
      </c>
    </row>
    <row r="5868" spans="1:5" x14ac:dyDescent="0.25">
      <c r="A5868" s="246" t="str">
        <f t="shared" si="91"/>
        <v>96373</v>
      </c>
      <c r="B5868" s="362" t="s">
        <v>4195</v>
      </c>
      <c r="C5868" s="362" t="s">
        <v>32745</v>
      </c>
      <c r="D5868" s="362" t="s">
        <v>8399</v>
      </c>
      <c r="E5868" s="363" t="s">
        <v>15534</v>
      </c>
    </row>
    <row r="5869" spans="1:5" x14ac:dyDescent="0.25">
      <c r="A5869" s="246" t="str">
        <f t="shared" si="91"/>
        <v>96374</v>
      </c>
      <c r="B5869" s="362" t="s">
        <v>4196</v>
      </c>
      <c r="C5869" s="362" t="s">
        <v>32746</v>
      </c>
      <c r="D5869" s="362" t="s">
        <v>8399</v>
      </c>
      <c r="E5869" s="363" t="s">
        <v>21521</v>
      </c>
    </row>
    <row r="5870" spans="1:5" x14ac:dyDescent="0.25">
      <c r="A5870" s="246" t="str">
        <f t="shared" si="91"/>
        <v>102235</v>
      </c>
      <c r="B5870" s="362" t="s">
        <v>11434</v>
      </c>
      <c r="C5870" s="362" t="s">
        <v>32747</v>
      </c>
      <c r="D5870" s="362" t="s">
        <v>8619</v>
      </c>
      <c r="E5870" s="363" t="s">
        <v>32748</v>
      </c>
    </row>
    <row r="5871" spans="1:5" x14ac:dyDescent="0.25">
      <c r="A5871" s="246" t="str">
        <f t="shared" si="91"/>
        <v>102253</v>
      </c>
      <c r="B5871" s="362" t="s">
        <v>11435</v>
      </c>
      <c r="C5871" s="362" t="s">
        <v>11436</v>
      </c>
      <c r="D5871" s="362" t="s">
        <v>8619</v>
      </c>
      <c r="E5871" s="363" t="s">
        <v>32749</v>
      </c>
    </row>
    <row r="5872" spans="1:5" x14ac:dyDescent="0.25">
      <c r="A5872" s="246" t="str">
        <f t="shared" si="91"/>
        <v>102254</v>
      </c>
      <c r="B5872" s="362" t="s">
        <v>11437</v>
      </c>
      <c r="C5872" s="362" t="s">
        <v>11438</v>
      </c>
      <c r="D5872" s="362" t="s">
        <v>8619</v>
      </c>
      <c r="E5872" s="363" t="s">
        <v>32750</v>
      </c>
    </row>
    <row r="5873" spans="1:5" x14ac:dyDescent="0.25">
      <c r="A5873" s="246" t="str">
        <f t="shared" si="91"/>
        <v>102255</v>
      </c>
      <c r="B5873" s="362" t="s">
        <v>11439</v>
      </c>
      <c r="C5873" s="362" t="s">
        <v>11440</v>
      </c>
      <c r="D5873" s="362" t="s">
        <v>8619</v>
      </c>
      <c r="E5873" s="363" t="s">
        <v>32751</v>
      </c>
    </row>
    <row r="5874" spans="1:5" x14ac:dyDescent="0.25">
      <c r="A5874" s="246" t="str">
        <f t="shared" si="91"/>
        <v>102256</v>
      </c>
      <c r="B5874" s="362" t="s">
        <v>11441</v>
      </c>
      <c r="C5874" s="362" t="s">
        <v>11442</v>
      </c>
      <c r="D5874" s="362" t="s">
        <v>8619</v>
      </c>
      <c r="E5874" s="363" t="s">
        <v>32752</v>
      </c>
    </row>
    <row r="5875" spans="1:5" x14ac:dyDescent="0.25">
      <c r="A5875" s="246" t="str">
        <f t="shared" si="91"/>
        <v>102257</v>
      </c>
      <c r="B5875" s="362" t="s">
        <v>11443</v>
      </c>
      <c r="C5875" s="362" t="s">
        <v>11444</v>
      </c>
      <c r="D5875" s="362" t="s">
        <v>8619</v>
      </c>
      <c r="E5875" s="363" t="s">
        <v>32753</v>
      </c>
    </row>
    <row r="5876" spans="1:5" x14ac:dyDescent="0.25">
      <c r="A5876" s="246" t="str">
        <f t="shared" si="91"/>
        <v>102258</v>
      </c>
      <c r="B5876" s="362" t="s">
        <v>11445</v>
      </c>
      <c r="C5876" s="362" t="s">
        <v>11446</v>
      </c>
      <c r="D5876" s="362" t="s">
        <v>8619</v>
      </c>
      <c r="E5876" s="363" t="s">
        <v>32754</v>
      </c>
    </row>
    <row r="5877" spans="1:5" x14ac:dyDescent="0.25">
      <c r="A5877" s="246" t="str">
        <f t="shared" si="91"/>
        <v>104718</v>
      </c>
      <c r="B5877" s="362" t="s">
        <v>32755</v>
      </c>
      <c r="C5877" s="362" t="s">
        <v>32756</v>
      </c>
      <c r="D5877" s="362" t="s">
        <v>8619</v>
      </c>
      <c r="E5877" s="363" t="s">
        <v>31775</v>
      </c>
    </row>
    <row r="5878" spans="1:5" x14ac:dyDescent="0.25">
      <c r="A5878" s="246" t="str">
        <f t="shared" si="91"/>
        <v>104719</v>
      </c>
      <c r="B5878" s="362" t="s">
        <v>32757</v>
      </c>
      <c r="C5878" s="362" t="s">
        <v>32758</v>
      </c>
      <c r="D5878" s="362" t="s">
        <v>8619</v>
      </c>
      <c r="E5878" s="363" t="s">
        <v>32759</v>
      </c>
    </row>
    <row r="5879" spans="1:5" x14ac:dyDescent="0.25">
      <c r="A5879" s="246" t="str">
        <f t="shared" si="91"/>
        <v>104720</v>
      </c>
      <c r="B5879" s="362" t="s">
        <v>32760</v>
      </c>
      <c r="C5879" s="362" t="s">
        <v>32761</v>
      </c>
      <c r="D5879" s="362" t="s">
        <v>8619</v>
      </c>
      <c r="E5879" s="363" t="s">
        <v>32762</v>
      </c>
    </row>
    <row r="5880" spans="1:5" x14ac:dyDescent="0.25">
      <c r="A5880" s="246" t="str">
        <f t="shared" si="91"/>
        <v>104721</v>
      </c>
      <c r="B5880" s="362" t="s">
        <v>32763</v>
      </c>
      <c r="C5880" s="362" t="s">
        <v>32764</v>
      </c>
      <c r="D5880" s="362" t="s">
        <v>8619</v>
      </c>
      <c r="E5880" s="363" t="s">
        <v>32765</v>
      </c>
    </row>
    <row r="5881" spans="1:5" x14ac:dyDescent="0.25">
      <c r="A5881" s="246" t="str">
        <f t="shared" si="91"/>
        <v>104722</v>
      </c>
      <c r="B5881" s="362" t="s">
        <v>32766</v>
      </c>
      <c r="C5881" s="362" t="s">
        <v>32767</v>
      </c>
      <c r="D5881" s="362" t="s">
        <v>8619</v>
      </c>
      <c r="E5881" s="363" t="s">
        <v>27503</v>
      </c>
    </row>
    <row r="5882" spans="1:5" x14ac:dyDescent="0.25">
      <c r="A5882" s="246" t="str">
        <f t="shared" si="91"/>
        <v>104723</v>
      </c>
      <c r="B5882" s="362" t="s">
        <v>32768</v>
      </c>
      <c r="C5882" s="362" t="s">
        <v>32769</v>
      </c>
      <c r="D5882" s="362" t="s">
        <v>8619</v>
      </c>
      <c r="E5882" s="363" t="s">
        <v>32770</v>
      </c>
    </row>
    <row r="5883" spans="1:5" x14ac:dyDescent="0.25">
      <c r="A5883" s="246" t="str">
        <f t="shared" si="91"/>
        <v>104724</v>
      </c>
      <c r="B5883" s="362" t="s">
        <v>32771</v>
      </c>
      <c r="C5883" s="362" t="s">
        <v>32772</v>
      </c>
      <c r="D5883" s="362" t="s">
        <v>8619</v>
      </c>
      <c r="E5883" s="363" t="s">
        <v>32773</v>
      </c>
    </row>
    <row r="5884" spans="1:5" x14ac:dyDescent="0.25">
      <c r="A5884" s="246" t="str">
        <f t="shared" si="91"/>
        <v>101154</v>
      </c>
      <c r="B5884" s="362" t="s">
        <v>5906</v>
      </c>
      <c r="C5884" s="362" t="s">
        <v>11447</v>
      </c>
      <c r="D5884" s="362" t="s">
        <v>8619</v>
      </c>
      <c r="E5884" s="363" t="s">
        <v>32774</v>
      </c>
    </row>
    <row r="5885" spans="1:5" x14ac:dyDescent="0.25">
      <c r="A5885" s="246" t="str">
        <f t="shared" si="91"/>
        <v>101155</v>
      </c>
      <c r="B5885" s="362" t="s">
        <v>5907</v>
      </c>
      <c r="C5885" s="362" t="s">
        <v>11448</v>
      </c>
      <c r="D5885" s="362" t="s">
        <v>8619</v>
      </c>
      <c r="E5885" s="363" t="s">
        <v>32775</v>
      </c>
    </row>
    <row r="5886" spans="1:5" x14ac:dyDescent="0.25">
      <c r="A5886" s="246" t="str">
        <f t="shared" si="91"/>
        <v>101156</v>
      </c>
      <c r="B5886" s="362" t="s">
        <v>5908</v>
      </c>
      <c r="C5886" s="362" t="s">
        <v>11449</v>
      </c>
      <c r="D5886" s="362" t="s">
        <v>8619</v>
      </c>
      <c r="E5886" s="363" t="s">
        <v>32776</v>
      </c>
    </row>
    <row r="5887" spans="1:5" x14ac:dyDescent="0.25">
      <c r="A5887" s="246" t="str">
        <f t="shared" si="91"/>
        <v>101814</v>
      </c>
      <c r="B5887" s="362" t="s">
        <v>11450</v>
      </c>
      <c r="C5887" s="362" t="s">
        <v>13160</v>
      </c>
      <c r="D5887" s="362" t="s">
        <v>8619</v>
      </c>
      <c r="E5887" s="363" t="s">
        <v>16656</v>
      </c>
    </row>
    <row r="5888" spans="1:5" x14ac:dyDescent="0.25">
      <c r="A5888" s="246" t="str">
        <f t="shared" si="91"/>
        <v>101816</v>
      </c>
      <c r="B5888" s="362" t="s">
        <v>11451</v>
      </c>
      <c r="C5888" s="362" t="s">
        <v>13161</v>
      </c>
      <c r="D5888" s="362" t="s">
        <v>8619</v>
      </c>
      <c r="E5888" s="363" t="s">
        <v>32777</v>
      </c>
    </row>
    <row r="5889" spans="1:5" x14ac:dyDescent="0.25">
      <c r="A5889" s="246" t="str">
        <f t="shared" si="91"/>
        <v>101817</v>
      </c>
      <c r="B5889" s="362" t="s">
        <v>11452</v>
      </c>
      <c r="C5889" s="362" t="s">
        <v>13162</v>
      </c>
      <c r="D5889" s="362" t="s">
        <v>8619</v>
      </c>
      <c r="E5889" s="363" t="s">
        <v>17632</v>
      </c>
    </row>
    <row r="5890" spans="1:5" x14ac:dyDescent="0.25">
      <c r="A5890" s="246" t="str">
        <f t="shared" si="91"/>
        <v>101819</v>
      </c>
      <c r="B5890" s="362" t="s">
        <v>11453</v>
      </c>
      <c r="C5890" s="362" t="s">
        <v>13163</v>
      </c>
      <c r="D5890" s="362" t="s">
        <v>8619</v>
      </c>
      <c r="E5890" s="363" t="s">
        <v>32778</v>
      </c>
    </row>
    <row r="5891" spans="1:5" x14ac:dyDescent="0.25">
      <c r="A5891" s="246" t="str">
        <f t="shared" ref="A5891:A5954" si="92">B5891</f>
        <v>101820</v>
      </c>
      <c r="B5891" s="362" t="s">
        <v>11454</v>
      </c>
      <c r="C5891" s="362" t="s">
        <v>13164</v>
      </c>
      <c r="D5891" s="362" t="s">
        <v>8619</v>
      </c>
      <c r="E5891" s="363" t="s">
        <v>32779</v>
      </c>
    </row>
    <row r="5892" spans="1:5" x14ac:dyDescent="0.25">
      <c r="A5892" s="246" t="str">
        <f t="shared" si="92"/>
        <v>101822</v>
      </c>
      <c r="B5892" s="362" t="s">
        <v>11455</v>
      </c>
      <c r="C5892" s="362" t="s">
        <v>13165</v>
      </c>
      <c r="D5892" s="362" t="s">
        <v>9485</v>
      </c>
      <c r="E5892" s="363" t="s">
        <v>32780</v>
      </c>
    </row>
    <row r="5893" spans="1:5" x14ac:dyDescent="0.25">
      <c r="A5893" s="246" t="str">
        <f t="shared" si="92"/>
        <v>101823</v>
      </c>
      <c r="B5893" s="362" t="s">
        <v>11456</v>
      </c>
      <c r="C5893" s="362" t="s">
        <v>13166</v>
      </c>
      <c r="D5893" s="362" t="s">
        <v>9485</v>
      </c>
      <c r="E5893" s="363" t="s">
        <v>32781</v>
      </c>
    </row>
    <row r="5894" spans="1:5" x14ac:dyDescent="0.25">
      <c r="A5894" s="246" t="str">
        <f t="shared" si="92"/>
        <v>101824</v>
      </c>
      <c r="B5894" s="362" t="s">
        <v>11457</v>
      </c>
      <c r="C5894" s="362" t="s">
        <v>13167</v>
      </c>
      <c r="D5894" s="362" t="s">
        <v>9485</v>
      </c>
      <c r="E5894" s="363" t="s">
        <v>32782</v>
      </c>
    </row>
    <row r="5895" spans="1:5" x14ac:dyDescent="0.25">
      <c r="A5895" s="246" t="str">
        <f t="shared" si="92"/>
        <v>101825</v>
      </c>
      <c r="B5895" s="362" t="s">
        <v>11458</v>
      </c>
      <c r="C5895" s="362" t="s">
        <v>13168</v>
      </c>
      <c r="D5895" s="362" t="s">
        <v>9485</v>
      </c>
      <c r="E5895" s="363" t="s">
        <v>32783</v>
      </c>
    </row>
    <row r="5896" spans="1:5" x14ac:dyDescent="0.25">
      <c r="A5896" s="246" t="str">
        <f t="shared" si="92"/>
        <v>101826</v>
      </c>
      <c r="B5896" s="362" t="s">
        <v>11459</v>
      </c>
      <c r="C5896" s="362" t="s">
        <v>13169</v>
      </c>
      <c r="D5896" s="362" t="s">
        <v>9485</v>
      </c>
      <c r="E5896" s="363" t="s">
        <v>32784</v>
      </c>
    </row>
    <row r="5897" spans="1:5" x14ac:dyDescent="0.25">
      <c r="A5897" s="246" t="str">
        <f t="shared" si="92"/>
        <v>101827</v>
      </c>
      <c r="B5897" s="362" t="s">
        <v>11460</v>
      </c>
      <c r="C5897" s="362" t="s">
        <v>13170</v>
      </c>
      <c r="D5897" s="362" t="s">
        <v>9485</v>
      </c>
      <c r="E5897" s="363" t="s">
        <v>32785</v>
      </c>
    </row>
    <row r="5898" spans="1:5" x14ac:dyDescent="0.25">
      <c r="A5898" s="246" t="str">
        <f t="shared" si="92"/>
        <v>101828</v>
      </c>
      <c r="B5898" s="362" t="s">
        <v>11461</v>
      </c>
      <c r="C5898" s="362" t="s">
        <v>13171</v>
      </c>
      <c r="D5898" s="362" t="s">
        <v>9485</v>
      </c>
      <c r="E5898" s="363" t="s">
        <v>32786</v>
      </c>
    </row>
    <row r="5899" spans="1:5" x14ac:dyDescent="0.25">
      <c r="A5899" s="246" t="str">
        <f t="shared" si="92"/>
        <v>101829</v>
      </c>
      <c r="B5899" s="362" t="s">
        <v>11462</v>
      </c>
      <c r="C5899" s="362" t="s">
        <v>15140</v>
      </c>
      <c r="D5899" s="362" t="s">
        <v>9485</v>
      </c>
      <c r="E5899" s="363" t="s">
        <v>32787</v>
      </c>
    </row>
    <row r="5900" spans="1:5" x14ac:dyDescent="0.25">
      <c r="A5900" s="246" t="str">
        <f t="shared" si="92"/>
        <v>101830</v>
      </c>
      <c r="B5900" s="362" t="s">
        <v>11463</v>
      </c>
      <c r="C5900" s="362" t="s">
        <v>15141</v>
      </c>
      <c r="D5900" s="362" t="s">
        <v>9485</v>
      </c>
      <c r="E5900" s="363" t="s">
        <v>32788</v>
      </c>
    </row>
    <row r="5901" spans="1:5" x14ac:dyDescent="0.25">
      <c r="A5901" s="246" t="str">
        <f t="shared" si="92"/>
        <v>101831</v>
      </c>
      <c r="B5901" s="362" t="s">
        <v>11464</v>
      </c>
      <c r="C5901" s="362" t="s">
        <v>15142</v>
      </c>
      <c r="D5901" s="362" t="s">
        <v>9485</v>
      </c>
      <c r="E5901" s="363" t="s">
        <v>32789</v>
      </c>
    </row>
    <row r="5902" spans="1:5" x14ac:dyDescent="0.25">
      <c r="A5902" s="246" t="str">
        <f t="shared" si="92"/>
        <v>101832</v>
      </c>
      <c r="B5902" s="362" t="s">
        <v>11465</v>
      </c>
      <c r="C5902" s="362" t="s">
        <v>13172</v>
      </c>
      <c r="D5902" s="362" t="s">
        <v>9485</v>
      </c>
      <c r="E5902" s="363" t="s">
        <v>32790</v>
      </c>
    </row>
    <row r="5903" spans="1:5" x14ac:dyDescent="0.25">
      <c r="A5903" s="246" t="str">
        <f t="shared" si="92"/>
        <v>101833</v>
      </c>
      <c r="B5903" s="362" t="s">
        <v>11466</v>
      </c>
      <c r="C5903" s="362" t="s">
        <v>13173</v>
      </c>
      <c r="D5903" s="362" t="s">
        <v>9485</v>
      </c>
      <c r="E5903" s="363" t="s">
        <v>32791</v>
      </c>
    </row>
    <row r="5904" spans="1:5" x14ac:dyDescent="0.25">
      <c r="A5904" s="246" t="str">
        <f t="shared" si="92"/>
        <v>101834</v>
      </c>
      <c r="B5904" s="362" t="s">
        <v>11467</v>
      </c>
      <c r="C5904" s="362" t="s">
        <v>13174</v>
      </c>
      <c r="D5904" s="362" t="s">
        <v>9485</v>
      </c>
      <c r="E5904" s="363" t="s">
        <v>32792</v>
      </c>
    </row>
    <row r="5905" spans="1:5" x14ac:dyDescent="0.25">
      <c r="A5905" s="246" t="str">
        <f t="shared" si="92"/>
        <v>101835</v>
      </c>
      <c r="B5905" s="362" t="s">
        <v>11468</v>
      </c>
      <c r="C5905" s="362" t="s">
        <v>13175</v>
      </c>
      <c r="D5905" s="362" t="s">
        <v>9485</v>
      </c>
      <c r="E5905" s="363" t="s">
        <v>32793</v>
      </c>
    </row>
    <row r="5906" spans="1:5" x14ac:dyDescent="0.25">
      <c r="A5906" s="246" t="str">
        <f t="shared" si="92"/>
        <v>101836</v>
      </c>
      <c r="B5906" s="362" t="s">
        <v>11469</v>
      </c>
      <c r="C5906" s="362" t="s">
        <v>13176</v>
      </c>
      <c r="D5906" s="362" t="s">
        <v>9485</v>
      </c>
      <c r="E5906" s="363" t="s">
        <v>14078</v>
      </c>
    </row>
    <row r="5907" spans="1:5" x14ac:dyDescent="0.25">
      <c r="A5907" s="246" t="str">
        <f t="shared" si="92"/>
        <v>101837</v>
      </c>
      <c r="B5907" s="362" t="s">
        <v>11470</v>
      </c>
      <c r="C5907" s="362" t="s">
        <v>13177</v>
      </c>
      <c r="D5907" s="362" t="s">
        <v>9485</v>
      </c>
      <c r="E5907" s="363" t="s">
        <v>32794</v>
      </c>
    </row>
    <row r="5908" spans="1:5" x14ac:dyDescent="0.25">
      <c r="A5908" s="246" t="str">
        <f t="shared" si="92"/>
        <v>101838</v>
      </c>
      <c r="B5908" s="362" t="s">
        <v>11471</v>
      </c>
      <c r="C5908" s="362" t="s">
        <v>13178</v>
      </c>
      <c r="D5908" s="362" t="s">
        <v>9485</v>
      </c>
      <c r="E5908" s="363" t="s">
        <v>29870</v>
      </c>
    </row>
    <row r="5909" spans="1:5" x14ac:dyDescent="0.25">
      <c r="A5909" s="246" t="str">
        <f t="shared" si="92"/>
        <v>101839</v>
      </c>
      <c r="B5909" s="362" t="s">
        <v>11472</v>
      </c>
      <c r="C5909" s="362" t="s">
        <v>13179</v>
      </c>
      <c r="D5909" s="362" t="s">
        <v>9485</v>
      </c>
      <c r="E5909" s="363" t="s">
        <v>32795</v>
      </c>
    </row>
    <row r="5910" spans="1:5" x14ac:dyDescent="0.25">
      <c r="A5910" s="246" t="str">
        <f t="shared" si="92"/>
        <v>101840</v>
      </c>
      <c r="B5910" s="362" t="s">
        <v>11473</v>
      </c>
      <c r="C5910" s="362" t="s">
        <v>13180</v>
      </c>
      <c r="D5910" s="362" t="s">
        <v>9485</v>
      </c>
      <c r="E5910" s="363" t="s">
        <v>32796</v>
      </c>
    </row>
    <row r="5911" spans="1:5" x14ac:dyDescent="0.25">
      <c r="A5911" s="246" t="str">
        <f t="shared" si="92"/>
        <v>101841</v>
      </c>
      <c r="B5911" s="362" t="s">
        <v>11474</v>
      </c>
      <c r="C5911" s="362" t="s">
        <v>13181</v>
      </c>
      <c r="D5911" s="362" t="s">
        <v>9485</v>
      </c>
      <c r="E5911" s="363" t="s">
        <v>20794</v>
      </c>
    </row>
    <row r="5912" spans="1:5" x14ac:dyDescent="0.25">
      <c r="A5912" s="246" t="str">
        <f t="shared" si="92"/>
        <v>101842</v>
      </c>
      <c r="B5912" s="362" t="s">
        <v>11475</v>
      </c>
      <c r="C5912" s="362" t="s">
        <v>13182</v>
      </c>
      <c r="D5912" s="362" t="s">
        <v>9485</v>
      </c>
      <c r="E5912" s="363" t="s">
        <v>32797</v>
      </c>
    </row>
    <row r="5913" spans="1:5" x14ac:dyDescent="0.25">
      <c r="A5913" s="246" t="str">
        <f t="shared" si="92"/>
        <v>101843</v>
      </c>
      <c r="B5913" s="362" t="s">
        <v>11476</v>
      </c>
      <c r="C5913" s="362" t="s">
        <v>15143</v>
      </c>
      <c r="D5913" s="362" t="s">
        <v>9485</v>
      </c>
      <c r="E5913" s="363" t="s">
        <v>32798</v>
      </c>
    </row>
    <row r="5914" spans="1:5" x14ac:dyDescent="0.25">
      <c r="A5914" s="246" t="str">
        <f t="shared" si="92"/>
        <v>101844</v>
      </c>
      <c r="B5914" s="362" t="s">
        <v>11477</v>
      </c>
      <c r="C5914" s="362" t="s">
        <v>15144</v>
      </c>
      <c r="D5914" s="362" t="s">
        <v>9485</v>
      </c>
      <c r="E5914" s="363" t="s">
        <v>32799</v>
      </c>
    </row>
    <row r="5915" spans="1:5" x14ac:dyDescent="0.25">
      <c r="A5915" s="246" t="str">
        <f t="shared" si="92"/>
        <v>101845</v>
      </c>
      <c r="B5915" s="362" t="s">
        <v>11478</v>
      </c>
      <c r="C5915" s="362" t="s">
        <v>15145</v>
      </c>
      <c r="D5915" s="362" t="s">
        <v>9485</v>
      </c>
      <c r="E5915" s="363" t="s">
        <v>21339</v>
      </c>
    </row>
    <row r="5916" spans="1:5" x14ac:dyDescent="0.25">
      <c r="A5916" s="246" t="str">
        <f t="shared" si="92"/>
        <v>101846</v>
      </c>
      <c r="B5916" s="362" t="s">
        <v>11479</v>
      </c>
      <c r="C5916" s="362" t="s">
        <v>13183</v>
      </c>
      <c r="D5916" s="362" t="s">
        <v>9485</v>
      </c>
      <c r="E5916" s="363" t="s">
        <v>32800</v>
      </c>
    </row>
    <row r="5917" spans="1:5" x14ac:dyDescent="0.25">
      <c r="A5917" s="246" t="str">
        <f t="shared" si="92"/>
        <v>101847</v>
      </c>
      <c r="B5917" s="362" t="s">
        <v>11480</v>
      </c>
      <c r="C5917" s="362" t="s">
        <v>13184</v>
      </c>
      <c r="D5917" s="362" t="s">
        <v>9485</v>
      </c>
      <c r="E5917" s="363" t="s">
        <v>32801</v>
      </c>
    </row>
    <row r="5918" spans="1:5" x14ac:dyDescent="0.25">
      <c r="A5918" s="246" t="str">
        <f t="shared" si="92"/>
        <v>101848</v>
      </c>
      <c r="B5918" s="362" t="s">
        <v>11481</v>
      </c>
      <c r="C5918" s="362" t="s">
        <v>13185</v>
      </c>
      <c r="D5918" s="362" t="s">
        <v>9485</v>
      </c>
      <c r="E5918" s="363" t="s">
        <v>32802</v>
      </c>
    </row>
    <row r="5919" spans="1:5" x14ac:dyDescent="0.25">
      <c r="A5919" s="246" t="str">
        <f t="shared" si="92"/>
        <v>101849</v>
      </c>
      <c r="B5919" s="362" t="s">
        <v>11482</v>
      </c>
      <c r="C5919" s="362" t="s">
        <v>13186</v>
      </c>
      <c r="D5919" s="362" t="s">
        <v>9485</v>
      </c>
      <c r="E5919" s="363" t="s">
        <v>32803</v>
      </c>
    </row>
    <row r="5920" spans="1:5" x14ac:dyDescent="0.25">
      <c r="A5920" s="246" t="str">
        <f t="shared" si="92"/>
        <v>101850</v>
      </c>
      <c r="B5920" s="362" t="s">
        <v>11483</v>
      </c>
      <c r="C5920" s="362" t="s">
        <v>13187</v>
      </c>
      <c r="D5920" s="362" t="s">
        <v>8619</v>
      </c>
      <c r="E5920" s="363" t="s">
        <v>32804</v>
      </c>
    </row>
    <row r="5921" spans="1:5" x14ac:dyDescent="0.25">
      <c r="A5921" s="246" t="str">
        <f t="shared" si="92"/>
        <v>101852</v>
      </c>
      <c r="B5921" s="362" t="s">
        <v>11484</v>
      </c>
      <c r="C5921" s="362" t="s">
        <v>13188</v>
      </c>
      <c r="D5921" s="362" t="s">
        <v>8619</v>
      </c>
      <c r="E5921" s="363" t="s">
        <v>32805</v>
      </c>
    </row>
    <row r="5922" spans="1:5" x14ac:dyDescent="0.25">
      <c r="A5922" s="246" t="str">
        <f t="shared" si="92"/>
        <v>101853</v>
      </c>
      <c r="B5922" s="362" t="s">
        <v>11485</v>
      </c>
      <c r="C5922" s="362" t="s">
        <v>13189</v>
      </c>
      <c r="D5922" s="362" t="s">
        <v>8619</v>
      </c>
      <c r="E5922" s="363" t="s">
        <v>30981</v>
      </c>
    </row>
    <row r="5923" spans="1:5" x14ac:dyDescent="0.25">
      <c r="A5923" s="246" t="str">
        <f t="shared" si="92"/>
        <v>101855</v>
      </c>
      <c r="B5923" s="362" t="s">
        <v>11486</v>
      </c>
      <c r="C5923" s="362" t="s">
        <v>13190</v>
      </c>
      <c r="D5923" s="362" t="s">
        <v>8619</v>
      </c>
      <c r="E5923" s="363" t="s">
        <v>29975</v>
      </c>
    </row>
    <row r="5924" spans="1:5" x14ac:dyDescent="0.25">
      <c r="A5924" s="246" t="str">
        <f t="shared" si="92"/>
        <v>101856</v>
      </c>
      <c r="B5924" s="362" t="s">
        <v>11487</v>
      </c>
      <c r="C5924" s="362" t="s">
        <v>13191</v>
      </c>
      <c r="D5924" s="362" t="s">
        <v>8619</v>
      </c>
      <c r="E5924" s="363" t="s">
        <v>32806</v>
      </c>
    </row>
    <row r="5925" spans="1:5" x14ac:dyDescent="0.25">
      <c r="A5925" s="246" t="str">
        <f t="shared" si="92"/>
        <v>101857</v>
      </c>
      <c r="B5925" s="362" t="s">
        <v>11488</v>
      </c>
      <c r="C5925" s="362" t="s">
        <v>13192</v>
      </c>
      <c r="D5925" s="362" t="s">
        <v>8619</v>
      </c>
      <c r="E5925" s="363" t="s">
        <v>26397</v>
      </c>
    </row>
    <row r="5926" spans="1:5" x14ac:dyDescent="0.25">
      <c r="A5926" s="246" t="str">
        <f t="shared" si="92"/>
        <v>101858</v>
      </c>
      <c r="B5926" s="362" t="s">
        <v>11489</v>
      </c>
      <c r="C5926" s="362" t="s">
        <v>13193</v>
      </c>
      <c r="D5926" s="362" t="s">
        <v>8619</v>
      </c>
      <c r="E5926" s="363" t="s">
        <v>15063</v>
      </c>
    </row>
    <row r="5927" spans="1:5" x14ac:dyDescent="0.25">
      <c r="A5927" s="246" t="str">
        <f t="shared" si="92"/>
        <v>101859</v>
      </c>
      <c r="B5927" s="362" t="s">
        <v>11491</v>
      </c>
      <c r="C5927" s="362" t="s">
        <v>13194</v>
      </c>
      <c r="D5927" s="362" t="s">
        <v>8619</v>
      </c>
      <c r="E5927" s="363" t="s">
        <v>23550</v>
      </c>
    </row>
    <row r="5928" spans="1:5" x14ac:dyDescent="0.25">
      <c r="A5928" s="246" t="str">
        <f t="shared" si="92"/>
        <v>101860</v>
      </c>
      <c r="B5928" s="362" t="s">
        <v>11492</v>
      </c>
      <c r="C5928" s="362" t="s">
        <v>13195</v>
      </c>
      <c r="D5928" s="362" t="s">
        <v>8619</v>
      </c>
      <c r="E5928" s="363" t="s">
        <v>32807</v>
      </c>
    </row>
    <row r="5929" spans="1:5" x14ac:dyDescent="0.25">
      <c r="A5929" s="246" t="str">
        <f t="shared" si="92"/>
        <v>101861</v>
      </c>
      <c r="B5929" s="362" t="s">
        <v>11493</v>
      </c>
      <c r="C5929" s="362" t="s">
        <v>13196</v>
      </c>
      <c r="D5929" s="362" t="s">
        <v>8619</v>
      </c>
      <c r="E5929" s="363" t="s">
        <v>32808</v>
      </c>
    </row>
    <row r="5930" spans="1:5" x14ac:dyDescent="0.25">
      <c r="A5930" s="246" t="str">
        <f t="shared" si="92"/>
        <v>101862</v>
      </c>
      <c r="B5930" s="362" t="s">
        <v>11494</v>
      </c>
      <c r="C5930" s="362" t="s">
        <v>13197</v>
      </c>
      <c r="D5930" s="362" t="s">
        <v>8619</v>
      </c>
      <c r="E5930" s="363" t="s">
        <v>20071</v>
      </c>
    </row>
    <row r="5931" spans="1:5" x14ac:dyDescent="0.25">
      <c r="A5931" s="246" t="str">
        <f t="shared" si="92"/>
        <v>101863</v>
      </c>
      <c r="B5931" s="362" t="s">
        <v>11495</v>
      </c>
      <c r="C5931" s="362" t="s">
        <v>13198</v>
      </c>
      <c r="D5931" s="362" t="s">
        <v>8619</v>
      </c>
      <c r="E5931" s="363" t="s">
        <v>31648</v>
      </c>
    </row>
    <row r="5932" spans="1:5" x14ac:dyDescent="0.25">
      <c r="A5932" s="246" t="str">
        <f t="shared" si="92"/>
        <v>101864</v>
      </c>
      <c r="B5932" s="362" t="s">
        <v>11496</v>
      </c>
      <c r="C5932" s="362" t="s">
        <v>13199</v>
      </c>
      <c r="D5932" s="362" t="s">
        <v>8619</v>
      </c>
      <c r="E5932" s="363" t="s">
        <v>31739</v>
      </c>
    </row>
    <row r="5933" spans="1:5" x14ac:dyDescent="0.25">
      <c r="A5933" s="246" t="str">
        <f t="shared" si="92"/>
        <v>101865</v>
      </c>
      <c r="B5933" s="362" t="s">
        <v>11497</v>
      </c>
      <c r="C5933" s="362" t="s">
        <v>13200</v>
      </c>
      <c r="D5933" s="362" t="s">
        <v>8619</v>
      </c>
      <c r="E5933" s="363" t="s">
        <v>32492</v>
      </c>
    </row>
    <row r="5934" spans="1:5" x14ac:dyDescent="0.25">
      <c r="A5934" s="246" t="str">
        <f t="shared" si="92"/>
        <v>101866</v>
      </c>
      <c r="B5934" s="362" t="s">
        <v>11498</v>
      </c>
      <c r="C5934" s="362" t="s">
        <v>13202</v>
      </c>
      <c r="D5934" s="362" t="s">
        <v>8619</v>
      </c>
      <c r="E5934" s="363" t="s">
        <v>27637</v>
      </c>
    </row>
    <row r="5935" spans="1:5" x14ac:dyDescent="0.25">
      <c r="A5935" s="246" t="str">
        <f t="shared" si="92"/>
        <v>101867</v>
      </c>
      <c r="B5935" s="362" t="s">
        <v>11499</v>
      </c>
      <c r="C5935" s="362" t="s">
        <v>13203</v>
      </c>
      <c r="D5935" s="362" t="s">
        <v>8619</v>
      </c>
      <c r="E5935" s="363" t="s">
        <v>8035</v>
      </c>
    </row>
    <row r="5936" spans="1:5" x14ac:dyDescent="0.25">
      <c r="A5936" s="246" t="str">
        <f t="shared" si="92"/>
        <v>101868</v>
      </c>
      <c r="B5936" s="362" t="s">
        <v>11500</v>
      </c>
      <c r="C5936" s="362" t="s">
        <v>13204</v>
      </c>
      <c r="D5936" s="362" t="s">
        <v>8619</v>
      </c>
      <c r="E5936" s="363" t="s">
        <v>20181</v>
      </c>
    </row>
    <row r="5937" spans="1:5" x14ac:dyDescent="0.25">
      <c r="A5937" s="246" t="str">
        <f t="shared" si="92"/>
        <v>101869</v>
      </c>
      <c r="B5937" s="362" t="s">
        <v>11501</v>
      </c>
      <c r="C5937" s="362" t="s">
        <v>13205</v>
      </c>
      <c r="D5937" s="362" t="s">
        <v>8619</v>
      </c>
      <c r="E5937" s="363" t="s">
        <v>14889</v>
      </c>
    </row>
    <row r="5938" spans="1:5" x14ac:dyDescent="0.25">
      <c r="A5938" s="246" t="str">
        <f t="shared" si="92"/>
        <v>101870</v>
      </c>
      <c r="B5938" s="362" t="s">
        <v>11502</v>
      </c>
      <c r="C5938" s="362" t="s">
        <v>13206</v>
      </c>
      <c r="D5938" s="362" t="s">
        <v>8619</v>
      </c>
      <c r="E5938" s="363" t="s">
        <v>14911</v>
      </c>
    </row>
    <row r="5939" spans="1:5" x14ac:dyDescent="0.25">
      <c r="A5939" s="246" t="str">
        <f t="shared" si="92"/>
        <v>102098</v>
      </c>
      <c r="B5939" s="362" t="s">
        <v>11503</v>
      </c>
      <c r="C5939" s="362" t="s">
        <v>13207</v>
      </c>
      <c r="D5939" s="362" t="s">
        <v>9485</v>
      </c>
      <c r="E5939" s="363" t="s">
        <v>32809</v>
      </c>
    </row>
    <row r="5940" spans="1:5" x14ac:dyDescent="0.25">
      <c r="A5940" s="246" t="str">
        <f t="shared" si="92"/>
        <v>102988</v>
      </c>
      <c r="B5940" s="362" t="s">
        <v>14599</v>
      </c>
      <c r="C5940" s="362" t="s">
        <v>14600</v>
      </c>
      <c r="D5940" s="362" t="s">
        <v>8619</v>
      </c>
      <c r="E5940" s="363" t="s">
        <v>32810</v>
      </c>
    </row>
    <row r="5941" spans="1:5" x14ac:dyDescent="0.25">
      <c r="A5941" s="246" t="str">
        <f t="shared" si="92"/>
        <v>100576</v>
      </c>
      <c r="B5941" s="362" t="s">
        <v>161</v>
      </c>
      <c r="C5941" s="362" t="s">
        <v>11504</v>
      </c>
      <c r="D5941" s="362" t="s">
        <v>8619</v>
      </c>
      <c r="E5941" s="363" t="s">
        <v>9327</v>
      </c>
    </row>
    <row r="5942" spans="1:5" x14ac:dyDescent="0.25">
      <c r="A5942" s="246" t="str">
        <f t="shared" si="92"/>
        <v>100577</v>
      </c>
      <c r="B5942" s="362" t="s">
        <v>5660</v>
      </c>
      <c r="C5942" s="362" t="s">
        <v>11505</v>
      </c>
      <c r="D5942" s="362" t="s">
        <v>8619</v>
      </c>
      <c r="E5942" s="363" t="s">
        <v>13571</v>
      </c>
    </row>
    <row r="5943" spans="1:5" x14ac:dyDescent="0.25">
      <c r="A5943" s="246" t="str">
        <f t="shared" si="92"/>
        <v>96388</v>
      </c>
      <c r="B5943" s="362" t="s">
        <v>4198</v>
      </c>
      <c r="C5943" s="362" t="s">
        <v>11506</v>
      </c>
      <c r="D5943" s="362" t="s">
        <v>9485</v>
      </c>
      <c r="E5943" s="363" t="s">
        <v>8349</v>
      </c>
    </row>
    <row r="5944" spans="1:5" x14ac:dyDescent="0.25">
      <c r="A5944" s="246" t="str">
        <f t="shared" si="92"/>
        <v>96389</v>
      </c>
      <c r="B5944" s="362" t="s">
        <v>4199</v>
      </c>
      <c r="C5944" s="362" t="s">
        <v>11507</v>
      </c>
      <c r="D5944" s="362" t="s">
        <v>9485</v>
      </c>
      <c r="E5944" s="363" t="s">
        <v>31152</v>
      </c>
    </row>
    <row r="5945" spans="1:5" x14ac:dyDescent="0.25">
      <c r="A5945" s="246" t="str">
        <f t="shared" si="92"/>
        <v>96390</v>
      </c>
      <c r="B5945" s="362" t="s">
        <v>4200</v>
      </c>
      <c r="C5945" s="362" t="s">
        <v>11508</v>
      </c>
      <c r="D5945" s="362" t="s">
        <v>9485</v>
      </c>
      <c r="E5945" s="363" t="s">
        <v>16706</v>
      </c>
    </row>
    <row r="5946" spans="1:5" x14ac:dyDescent="0.25">
      <c r="A5946" s="246" t="str">
        <f t="shared" si="92"/>
        <v>96391</v>
      </c>
      <c r="B5946" s="362" t="s">
        <v>4201</v>
      </c>
      <c r="C5946" s="362" t="s">
        <v>11509</v>
      </c>
      <c r="D5946" s="362" t="s">
        <v>9485</v>
      </c>
      <c r="E5946" s="363" t="s">
        <v>31653</v>
      </c>
    </row>
    <row r="5947" spans="1:5" x14ac:dyDescent="0.25">
      <c r="A5947" s="246" t="str">
        <f t="shared" si="92"/>
        <v>96392</v>
      </c>
      <c r="B5947" s="362" t="s">
        <v>4202</v>
      </c>
      <c r="C5947" s="362" t="s">
        <v>11510</v>
      </c>
      <c r="D5947" s="362" t="s">
        <v>9485</v>
      </c>
      <c r="E5947" s="363" t="s">
        <v>32811</v>
      </c>
    </row>
    <row r="5948" spans="1:5" x14ac:dyDescent="0.25">
      <c r="A5948" s="246" t="str">
        <f t="shared" si="92"/>
        <v>96396</v>
      </c>
      <c r="B5948" s="362" t="s">
        <v>4206</v>
      </c>
      <c r="C5948" s="362" t="s">
        <v>11511</v>
      </c>
      <c r="D5948" s="362" t="s">
        <v>9485</v>
      </c>
      <c r="E5948" s="363" t="s">
        <v>32812</v>
      </c>
    </row>
    <row r="5949" spans="1:5" x14ac:dyDescent="0.25">
      <c r="A5949" s="246" t="str">
        <f t="shared" si="92"/>
        <v>96397</v>
      </c>
      <c r="B5949" s="362" t="s">
        <v>4207</v>
      </c>
      <c r="C5949" s="362" t="s">
        <v>11512</v>
      </c>
      <c r="D5949" s="362" t="s">
        <v>9485</v>
      </c>
      <c r="E5949" s="363" t="s">
        <v>32813</v>
      </c>
    </row>
    <row r="5950" spans="1:5" x14ac:dyDescent="0.25">
      <c r="A5950" s="246" t="str">
        <f t="shared" si="92"/>
        <v>96398</v>
      </c>
      <c r="B5950" s="362" t="s">
        <v>4208</v>
      </c>
      <c r="C5950" s="362" t="s">
        <v>11513</v>
      </c>
      <c r="D5950" s="362" t="s">
        <v>9485</v>
      </c>
      <c r="E5950" s="363" t="s">
        <v>32814</v>
      </c>
    </row>
    <row r="5951" spans="1:5" x14ac:dyDescent="0.25">
      <c r="A5951" s="246" t="str">
        <f t="shared" si="92"/>
        <v>96399</v>
      </c>
      <c r="B5951" s="362" t="s">
        <v>4209</v>
      </c>
      <c r="C5951" s="362" t="s">
        <v>11514</v>
      </c>
      <c r="D5951" s="362" t="s">
        <v>9485</v>
      </c>
      <c r="E5951" s="363" t="s">
        <v>32815</v>
      </c>
    </row>
    <row r="5952" spans="1:5" x14ac:dyDescent="0.25">
      <c r="A5952" s="246" t="str">
        <f t="shared" si="92"/>
        <v>96400</v>
      </c>
      <c r="B5952" s="362" t="s">
        <v>194</v>
      </c>
      <c r="C5952" s="362" t="s">
        <v>11515</v>
      </c>
      <c r="D5952" s="362" t="s">
        <v>9485</v>
      </c>
      <c r="E5952" s="363" t="s">
        <v>32816</v>
      </c>
    </row>
    <row r="5953" spans="1:5" x14ac:dyDescent="0.25">
      <c r="A5953" s="246" t="str">
        <f t="shared" si="92"/>
        <v>100564</v>
      </c>
      <c r="B5953" s="362" t="s">
        <v>5649</v>
      </c>
      <c r="C5953" s="362" t="s">
        <v>11516</v>
      </c>
      <c r="D5953" s="362" t="s">
        <v>9485</v>
      </c>
      <c r="E5953" s="363" t="s">
        <v>32817</v>
      </c>
    </row>
    <row r="5954" spans="1:5" x14ac:dyDescent="0.25">
      <c r="A5954" s="246" t="str">
        <f t="shared" si="92"/>
        <v>100565</v>
      </c>
      <c r="B5954" s="362" t="s">
        <v>5650</v>
      </c>
      <c r="C5954" s="362" t="s">
        <v>11517</v>
      </c>
      <c r="D5954" s="362" t="s">
        <v>9485</v>
      </c>
      <c r="E5954" s="363" t="s">
        <v>32818</v>
      </c>
    </row>
    <row r="5955" spans="1:5" x14ac:dyDescent="0.25">
      <c r="A5955" s="246" t="str">
        <f t="shared" ref="A5955:A6018" si="93">B5955</f>
        <v>100566</v>
      </c>
      <c r="B5955" s="362" t="s">
        <v>5651</v>
      </c>
      <c r="C5955" s="362" t="s">
        <v>11518</v>
      </c>
      <c r="D5955" s="362" t="s">
        <v>9485</v>
      </c>
      <c r="E5955" s="363" t="s">
        <v>32819</v>
      </c>
    </row>
    <row r="5956" spans="1:5" x14ac:dyDescent="0.25">
      <c r="A5956" s="246" t="str">
        <f t="shared" si="93"/>
        <v>100567</v>
      </c>
      <c r="B5956" s="362" t="s">
        <v>5652</v>
      </c>
      <c r="C5956" s="362" t="s">
        <v>11519</v>
      </c>
      <c r="D5956" s="362" t="s">
        <v>9485</v>
      </c>
      <c r="E5956" s="363" t="s">
        <v>32820</v>
      </c>
    </row>
    <row r="5957" spans="1:5" x14ac:dyDescent="0.25">
      <c r="A5957" s="246" t="str">
        <f t="shared" si="93"/>
        <v>100568</v>
      </c>
      <c r="B5957" s="362" t="s">
        <v>5653</v>
      </c>
      <c r="C5957" s="362" t="s">
        <v>11520</v>
      </c>
      <c r="D5957" s="362" t="s">
        <v>9485</v>
      </c>
      <c r="E5957" s="363" t="s">
        <v>32821</v>
      </c>
    </row>
    <row r="5958" spans="1:5" x14ac:dyDescent="0.25">
      <c r="A5958" s="246" t="str">
        <f t="shared" si="93"/>
        <v>100569</v>
      </c>
      <c r="B5958" s="362" t="s">
        <v>5654</v>
      </c>
      <c r="C5958" s="362" t="s">
        <v>11521</v>
      </c>
      <c r="D5958" s="362" t="s">
        <v>9485</v>
      </c>
      <c r="E5958" s="363" t="s">
        <v>32683</v>
      </c>
    </row>
    <row r="5959" spans="1:5" x14ac:dyDescent="0.25">
      <c r="A5959" s="246" t="str">
        <f t="shared" si="93"/>
        <v>100570</v>
      </c>
      <c r="B5959" s="362" t="s">
        <v>5655</v>
      </c>
      <c r="C5959" s="362" t="s">
        <v>11522</v>
      </c>
      <c r="D5959" s="362" t="s">
        <v>9485</v>
      </c>
      <c r="E5959" s="363" t="s">
        <v>32822</v>
      </c>
    </row>
    <row r="5960" spans="1:5" x14ac:dyDescent="0.25">
      <c r="A5960" s="246" t="str">
        <f t="shared" si="93"/>
        <v>100571</v>
      </c>
      <c r="B5960" s="362" t="s">
        <v>5656</v>
      </c>
      <c r="C5960" s="362" t="s">
        <v>11523</v>
      </c>
      <c r="D5960" s="362" t="s">
        <v>9485</v>
      </c>
      <c r="E5960" s="363" t="s">
        <v>32823</v>
      </c>
    </row>
    <row r="5961" spans="1:5" x14ac:dyDescent="0.25">
      <c r="A5961" s="246" t="str">
        <f t="shared" si="93"/>
        <v>100572</v>
      </c>
      <c r="B5961" s="362" t="s">
        <v>5657</v>
      </c>
      <c r="C5961" s="362" t="s">
        <v>11524</v>
      </c>
      <c r="D5961" s="362" t="s">
        <v>9485</v>
      </c>
      <c r="E5961" s="363" t="s">
        <v>26244</v>
      </c>
    </row>
    <row r="5962" spans="1:5" x14ac:dyDescent="0.25">
      <c r="A5962" s="246" t="str">
        <f t="shared" si="93"/>
        <v>100573</v>
      </c>
      <c r="B5962" s="362" t="s">
        <v>5658</v>
      </c>
      <c r="C5962" s="362" t="s">
        <v>11525</v>
      </c>
      <c r="D5962" s="362" t="s">
        <v>9485</v>
      </c>
      <c r="E5962" s="363" t="s">
        <v>21420</v>
      </c>
    </row>
    <row r="5963" spans="1:5" x14ac:dyDescent="0.25">
      <c r="A5963" s="246" t="str">
        <f t="shared" si="93"/>
        <v>100574</v>
      </c>
      <c r="B5963" s="362" t="s">
        <v>160</v>
      </c>
      <c r="C5963" s="362" t="s">
        <v>11526</v>
      </c>
      <c r="D5963" s="362" t="s">
        <v>9485</v>
      </c>
      <c r="E5963" s="363" t="s">
        <v>14916</v>
      </c>
    </row>
    <row r="5964" spans="1:5" x14ac:dyDescent="0.25">
      <c r="A5964" s="246" t="str">
        <f t="shared" si="93"/>
        <v>100575</v>
      </c>
      <c r="B5964" s="362" t="s">
        <v>5659</v>
      </c>
      <c r="C5964" s="362" t="s">
        <v>11527</v>
      </c>
      <c r="D5964" s="362" t="s">
        <v>8619</v>
      </c>
      <c r="E5964" s="363" t="s">
        <v>7887</v>
      </c>
    </row>
    <row r="5965" spans="1:5" x14ac:dyDescent="0.25">
      <c r="A5965" s="246" t="str">
        <f t="shared" si="93"/>
        <v>101767</v>
      </c>
      <c r="B5965" s="362" t="s">
        <v>7283</v>
      </c>
      <c r="C5965" s="362" t="s">
        <v>11528</v>
      </c>
      <c r="D5965" s="362" t="s">
        <v>9485</v>
      </c>
      <c r="E5965" s="363" t="s">
        <v>20633</v>
      </c>
    </row>
    <row r="5966" spans="1:5" x14ac:dyDescent="0.25">
      <c r="A5966" s="246" t="str">
        <f t="shared" si="93"/>
        <v>101768</v>
      </c>
      <c r="B5966" s="362" t="s">
        <v>7284</v>
      </c>
      <c r="C5966" s="362" t="s">
        <v>32824</v>
      </c>
      <c r="D5966" s="362" t="s">
        <v>9485</v>
      </c>
      <c r="E5966" s="363" t="s">
        <v>12663</v>
      </c>
    </row>
    <row r="5967" spans="1:5" x14ac:dyDescent="0.25">
      <c r="A5967" s="246" t="str">
        <f t="shared" si="93"/>
        <v>92391</v>
      </c>
      <c r="B5967" s="362" t="s">
        <v>2689</v>
      </c>
      <c r="C5967" s="362" t="s">
        <v>17709</v>
      </c>
      <c r="D5967" s="362" t="s">
        <v>8619</v>
      </c>
      <c r="E5967" s="363" t="s">
        <v>20486</v>
      </c>
    </row>
    <row r="5968" spans="1:5" x14ac:dyDescent="0.25">
      <c r="A5968" s="246" t="str">
        <f t="shared" si="93"/>
        <v>92392</v>
      </c>
      <c r="B5968" s="362" t="s">
        <v>2690</v>
      </c>
      <c r="C5968" s="362" t="s">
        <v>17710</v>
      </c>
      <c r="D5968" s="362" t="s">
        <v>8619</v>
      </c>
      <c r="E5968" s="363" t="s">
        <v>20131</v>
      </c>
    </row>
    <row r="5969" spans="1:5" x14ac:dyDescent="0.25">
      <c r="A5969" s="246" t="str">
        <f t="shared" si="93"/>
        <v>92393</v>
      </c>
      <c r="B5969" s="362" t="s">
        <v>2691</v>
      </c>
      <c r="C5969" s="362" t="s">
        <v>17711</v>
      </c>
      <c r="D5969" s="362" t="s">
        <v>8619</v>
      </c>
      <c r="E5969" s="363" t="s">
        <v>32825</v>
      </c>
    </row>
    <row r="5970" spans="1:5" x14ac:dyDescent="0.25">
      <c r="A5970" s="246" t="str">
        <f t="shared" si="93"/>
        <v>92394</v>
      </c>
      <c r="B5970" s="362" t="s">
        <v>2692</v>
      </c>
      <c r="C5970" s="362" t="s">
        <v>17712</v>
      </c>
      <c r="D5970" s="362" t="s">
        <v>8619</v>
      </c>
      <c r="E5970" s="363" t="s">
        <v>19917</v>
      </c>
    </row>
    <row r="5971" spans="1:5" x14ac:dyDescent="0.25">
      <c r="A5971" s="246" t="str">
        <f t="shared" si="93"/>
        <v>92395</v>
      </c>
      <c r="B5971" s="362" t="s">
        <v>2693</v>
      </c>
      <c r="C5971" s="362" t="s">
        <v>17713</v>
      </c>
      <c r="D5971" s="362" t="s">
        <v>8619</v>
      </c>
      <c r="E5971" s="363" t="s">
        <v>21123</v>
      </c>
    </row>
    <row r="5972" spans="1:5" x14ac:dyDescent="0.25">
      <c r="A5972" s="246" t="str">
        <f t="shared" si="93"/>
        <v>92396</v>
      </c>
      <c r="B5972" s="362" t="s">
        <v>2694</v>
      </c>
      <c r="C5972" s="362" t="s">
        <v>17714</v>
      </c>
      <c r="D5972" s="362" t="s">
        <v>8619</v>
      </c>
      <c r="E5972" s="363" t="s">
        <v>21362</v>
      </c>
    </row>
    <row r="5973" spans="1:5" x14ac:dyDescent="0.25">
      <c r="A5973" s="246" t="str">
        <f t="shared" si="93"/>
        <v>92397</v>
      </c>
      <c r="B5973" s="362" t="s">
        <v>2695</v>
      </c>
      <c r="C5973" s="362" t="s">
        <v>17715</v>
      </c>
      <c r="D5973" s="362" t="s">
        <v>8619</v>
      </c>
      <c r="E5973" s="363" t="s">
        <v>32826</v>
      </c>
    </row>
    <row r="5974" spans="1:5" x14ac:dyDescent="0.25">
      <c r="A5974" s="246" t="str">
        <f t="shared" si="93"/>
        <v>92398</v>
      </c>
      <c r="B5974" s="362" t="s">
        <v>2696</v>
      </c>
      <c r="C5974" s="362" t="s">
        <v>17716</v>
      </c>
      <c r="D5974" s="362" t="s">
        <v>8619</v>
      </c>
      <c r="E5974" s="363" t="s">
        <v>32827</v>
      </c>
    </row>
    <row r="5975" spans="1:5" x14ac:dyDescent="0.25">
      <c r="A5975" s="246" t="str">
        <f t="shared" si="93"/>
        <v>92400</v>
      </c>
      <c r="B5975" s="362" t="s">
        <v>2697</v>
      </c>
      <c r="C5975" s="362" t="s">
        <v>17717</v>
      </c>
      <c r="D5975" s="362" t="s">
        <v>8619</v>
      </c>
      <c r="E5975" s="363" t="s">
        <v>19857</v>
      </c>
    </row>
    <row r="5976" spans="1:5" x14ac:dyDescent="0.25">
      <c r="A5976" s="246" t="str">
        <f t="shared" si="93"/>
        <v>92402</v>
      </c>
      <c r="B5976" s="362" t="s">
        <v>2698</v>
      </c>
      <c r="C5976" s="362" t="s">
        <v>17719</v>
      </c>
      <c r="D5976" s="362" t="s">
        <v>8619</v>
      </c>
      <c r="E5976" s="363" t="s">
        <v>32828</v>
      </c>
    </row>
    <row r="5977" spans="1:5" x14ac:dyDescent="0.25">
      <c r="A5977" s="246" t="str">
        <f t="shared" si="93"/>
        <v>92403</v>
      </c>
      <c r="B5977" s="362" t="s">
        <v>2699</v>
      </c>
      <c r="C5977" s="362" t="s">
        <v>17721</v>
      </c>
      <c r="D5977" s="362" t="s">
        <v>8619</v>
      </c>
      <c r="E5977" s="363" t="s">
        <v>32829</v>
      </c>
    </row>
    <row r="5978" spans="1:5" x14ac:dyDescent="0.25">
      <c r="A5978" s="246" t="str">
        <f t="shared" si="93"/>
        <v>92404</v>
      </c>
      <c r="B5978" s="362" t="s">
        <v>2700</v>
      </c>
      <c r="C5978" s="362" t="s">
        <v>17723</v>
      </c>
      <c r="D5978" s="362" t="s">
        <v>8619</v>
      </c>
      <c r="E5978" s="363" t="s">
        <v>20614</v>
      </c>
    </row>
    <row r="5979" spans="1:5" x14ac:dyDescent="0.25">
      <c r="A5979" s="246" t="str">
        <f t="shared" si="93"/>
        <v>92406</v>
      </c>
      <c r="B5979" s="362" t="s">
        <v>2701</v>
      </c>
      <c r="C5979" s="362" t="s">
        <v>17724</v>
      </c>
      <c r="D5979" s="362" t="s">
        <v>8619</v>
      </c>
      <c r="E5979" s="363" t="s">
        <v>20626</v>
      </c>
    </row>
    <row r="5980" spans="1:5" x14ac:dyDescent="0.25">
      <c r="A5980" s="246" t="str">
        <f t="shared" si="93"/>
        <v>93679</v>
      </c>
      <c r="B5980" s="362" t="s">
        <v>3426</v>
      </c>
      <c r="C5980" s="362" t="s">
        <v>17869</v>
      </c>
      <c r="D5980" s="362" t="s">
        <v>8619</v>
      </c>
      <c r="E5980" s="363" t="s">
        <v>32830</v>
      </c>
    </row>
    <row r="5981" spans="1:5" x14ac:dyDescent="0.25">
      <c r="A5981" s="246" t="str">
        <f t="shared" si="93"/>
        <v>93680</v>
      </c>
      <c r="B5981" s="362" t="s">
        <v>3427</v>
      </c>
      <c r="C5981" s="362" t="s">
        <v>17871</v>
      </c>
      <c r="D5981" s="362" t="s">
        <v>8619</v>
      </c>
      <c r="E5981" s="363" t="s">
        <v>32831</v>
      </c>
    </row>
    <row r="5982" spans="1:5" x14ac:dyDescent="0.25">
      <c r="A5982" s="246" t="str">
        <f t="shared" si="93"/>
        <v>93681</v>
      </c>
      <c r="B5982" s="362" t="s">
        <v>3428</v>
      </c>
      <c r="C5982" s="362" t="s">
        <v>17872</v>
      </c>
      <c r="D5982" s="362" t="s">
        <v>8619</v>
      </c>
      <c r="E5982" s="363" t="s">
        <v>24218</v>
      </c>
    </row>
    <row r="5983" spans="1:5" x14ac:dyDescent="0.25">
      <c r="A5983" s="246" t="str">
        <f t="shared" si="93"/>
        <v>97104</v>
      </c>
      <c r="B5983" s="362" t="s">
        <v>7491</v>
      </c>
      <c r="C5983" s="362" t="s">
        <v>18144</v>
      </c>
      <c r="D5983" s="362" t="s">
        <v>8619</v>
      </c>
      <c r="E5983" s="363" t="s">
        <v>21189</v>
      </c>
    </row>
    <row r="5984" spans="1:5" x14ac:dyDescent="0.25">
      <c r="A5984" s="246" t="str">
        <f t="shared" si="93"/>
        <v>97105</v>
      </c>
      <c r="B5984" s="362" t="s">
        <v>7492</v>
      </c>
      <c r="C5984" s="362" t="s">
        <v>18145</v>
      </c>
      <c r="D5984" s="362" t="s">
        <v>8619</v>
      </c>
      <c r="E5984" s="363" t="s">
        <v>31816</v>
      </c>
    </row>
    <row r="5985" spans="1:5" x14ac:dyDescent="0.25">
      <c r="A5985" s="246" t="str">
        <f t="shared" si="93"/>
        <v>97106</v>
      </c>
      <c r="B5985" s="362" t="s">
        <v>7493</v>
      </c>
      <c r="C5985" s="362" t="s">
        <v>18146</v>
      </c>
      <c r="D5985" s="362" t="s">
        <v>8619</v>
      </c>
      <c r="E5985" s="363" t="s">
        <v>32832</v>
      </c>
    </row>
    <row r="5986" spans="1:5" x14ac:dyDescent="0.25">
      <c r="A5986" s="246" t="str">
        <f t="shared" si="93"/>
        <v>97107</v>
      </c>
      <c r="B5986" s="362" t="s">
        <v>7494</v>
      </c>
      <c r="C5986" s="362" t="s">
        <v>18147</v>
      </c>
      <c r="D5986" s="362" t="s">
        <v>8619</v>
      </c>
      <c r="E5986" s="363" t="s">
        <v>32833</v>
      </c>
    </row>
    <row r="5987" spans="1:5" x14ac:dyDescent="0.25">
      <c r="A5987" s="246" t="str">
        <f t="shared" si="93"/>
        <v>97108</v>
      </c>
      <c r="B5987" s="362" t="s">
        <v>7495</v>
      </c>
      <c r="C5987" s="362" t="s">
        <v>18148</v>
      </c>
      <c r="D5987" s="362" t="s">
        <v>8619</v>
      </c>
      <c r="E5987" s="363" t="s">
        <v>32834</v>
      </c>
    </row>
    <row r="5988" spans="1:5" x14ac:dyDescent="0.25">
      <c r="A5988" s="246" t="str">
        <f t="shared" si="93"/>
        <v>97109</v>
      </c>
      <c r="B5988" s="362" t="s">
        <v>7496</v>
      </c>
      <c r="C5988" s="362" t="s">
        <v>18149</v>
      </c>
      <c r="D5988" s="362" t="s">
        <v>8619</v>
      </c>
      <c r="E5988" s="363" t="s">
        <v>32835</v>
      </c>
    </row>
    <row r="5989" spans="1:5" x14ac:dyDescent="0.25">
      <c r="A5989" s="246" t="str">
        <f t="shared" si="93"/>
        <v>97111</v>
      </c>
      <c r="B5989" s="362" t="s">
        <v>7497</v>
      </c>
      <c r="C5989" s="362" t="s">
        <v>18150</v>
      </c>
      <c r="D5989" s="362" t="s">
        <v>8619</v>
      </c>
      <c r="E5989" s="363" t="s">
        <v>32836</v>
      </c>
    </row>
    <row r="5990" spans="1:5" x14ac:dyDescent="0.25">
      <c r="A5990" s="246" t="str">
        <f t="shared" si="93"/>
        <v>97112</v>
      </c>
      <c r="B5990" s="362" t="s">
        <v>7498</v>
      </c>
      <c r="C5990" s="362" t="s">
        <v>18151</v>
      </c>
      <c r="D5990" s="362" t="s">
        <v>8619</v>
      </c>
      <c r="E5990" s="363" t="s">
        <v>32837</v>
      </c>
    </row>
    <row r="5991" spans="1:5" x14ac:dyDescent="0.25">
      <c r="A5991" s="246" t="str">
        <f t="shared" si="93"/>
        <v>97113</v>
      </c>
      <c r="B5991" s="362" t="s">
        <v>7499</v>
      </c>
      <c r="C5991" s="362" t="s">
        <v>18152</v>
      </c>
      <c r="D5991" s="362" t="s">
        <v>8619</v>
      </c>
      <c r="E5991" s="363" t="s">
        <v>32838</v>
      </c>
    </row>
    <row r="5992" spans="1:5" x14ac:dyDescent="0.25">
      <c r="A5992" s="246" t="str">
        <f t="shared" si="93"/>
        <v>97114</v>
      </c>
      <c r="B5992" s="362" t="s">
        <v>4514</v>
      </c>
      <c r="C5992" s="362" t="s">
        <v>18153</v>
      </c>
      <c r="D5992" s="362" t="s">
        <v>8399</v>
      </c>
      <c r="E5992" s="363" t="s">
        <v>9366</v>
      </c>
    </row>
    <row r="5993" spans="1:5" x14ac:dyDescent="0.25">
      <c r="A5993" s="246" t="str">
        <f t="shared" si="93"/>
        <v>97115</v>
      </c>
      <c r="B5993" s="362" t="s">
        <v>4515</v>
      </c>
      <c r="C5993" s="362" t="s">
        <v>18154</v>
      </c>
      <c r="D5993" s="362" t="s">
        <v>9468</v>
      </c>
      <c r="E5993" s="363" t="s">
        <v>17722</v>
      </c>
    </row>
    <row r="5994" spans="1:5" x14ac:dyDescent="0.25">
      <c r="A5994" s="246" t="str">
        <f t="shared" si="93"/>
        <v>97116</v>
      </c>
      <c r="B5994" s="362" t="s">
        <v>7500</v>
      </c>
      <c r="C5994" s="362" t="s">
        <v>18155</v>
      </c>
      <c r="D5994" s="362" t="s">
        <v>9468</v>
      </c>
      <c r="E5994" s="363" t="s">
        <v>32839</v>
      </c>
    </row>
    <row r="5995" spans="1:5" x14ac:dyDescent="0.25">
      <c r="A5995" s="246" t="str">
        <f t="shared" si="93"/>
        <v>97117</v>
      </c>
      <c r="B5995" s="362" t="s">
        <v>7501</v>
      </c>
      <c r="C5995" s="362" t="s">
        <v>18156</v>
      </c>
      <c r="D5995" s="362" t="s">
        <v>9468</v>
      </c>
      <c r="E5995" s="363" t="s">
        <v>12162</v>
      </c>
    </row>
    <row r="5996" spans="1:5" x14ac:dyDescent="0.25">
      <c r="A5996" s="246" t="str">
        <f t="shared" si="93"/>
        <v>97118</v>
      </c>
      <c r="B5996" s="362" t="s">
        <v>7502</v>
      </c>
      <c r="C5996" s="362" t="s">
        <v>18157</v>
      </c>
      <c r="D5996" s="362" t="s">
        <v>9468</v>
      </c>
      <c r="E5996" s="363" t="s">
        <v>13602</v>
      </c>
    </row>
    <row r="5997" spans="1:5" x14ac:dyDescent="0.25">
      <c r="A5997" s="246" t="str">
        <f t="shared" si="93"/>
        <v>97119</v>
      </c>
      <c r="B5997" s="362" t="s">
        <v>7503</v>
      </c>
      <c r="C5997" s="362" t="s">
        <v>18158</v>
      </c>
      <c r="D5997" s="362" t="s">
        <v>9468</v>
      </c>
      <c r="E5997" s="363" t="s">
        <v>10886</v>
      </c>
    </row>
    <row r="5998" spans="1:5" x14ac:dyDescent="0.25">
      <c r="A5998" s="246" t="str">
        <f t="shared" si="93"/>
        <v>97120</v>
      </c>
      <c r="B5998" s="362" t="s">
        <v>4516</v>
      </c>
      <c r="C5998" s="362" t="s">
        <v>18159</v>
      </c>
      <c r="D5998" s="362" t="s">
        <v>9468</v>
      </c>
      <c r="E5998" s="363" t="s">
        <v>7850</v>
      </c>
    </row>
    <row r="5999" spans="1:5" x14ac:dyDescent="0.25">
      <c r="A5999" s="246" t="str">
        <f t="shared" si="93"/>
        <v>101167</v>
      </c>
      <c r="B5999" s="362" t="s">
        <v>5916</v>
      </c>
      <c r="C5999" s="362" t="s">
        <v>11531</v>
      </c>
      <c r="D5999" s="362" t="s">
        <v>8619</v>
      </c>
      <c r="E5999" s="363" t="s">
        <v>32840</v>
      </c>
    </row>
    <row r="6000" spans="1:5" x14ac:dyDescent="0.25">
      <c r="A6000" s="246" t="str">
        <f t="shared" si="93"/>
        <v>101169</v>
      </c>
      <c r="B6000" s="362" t="s">
        <v>5917</v>
      </c>
      <c r="C6000" s="362" t="s">
        <v>11532</v>
      </c>
      <c r="D6000" s="362" t="s">
        <v>8619</v>
      </c>
      <c r="E6000" s="363" t="s">
        <v>32841</v>
      </c>
    </row>
    <row r="6001" spans="1:5" x14ac:dyDescent="0.25">
      <c r="A6001" s="246" t="str">
        <f t="shared" si="93"/>
        <v>101170</v>
      </c>
      <c r="B6001" s="362" t="s">
        <v>5918</v>
      </c>
      <c r="C6001" s="362" t="s">
        <v>11533</v>
      </c>
      <c r="D6001" s="362" t="s">
        <v>8619</v>
      </c>
      <c r="E6001" s="363" t="s">
        <v>26585</v>
      </c>
    </row>
    <row r="6002" spans="1:5" x14ac:dyDescent="0.25">
      <c r="A6002" s="246" t="str">
        <f t="shared" si="93"/>
        <v>101172</v>
      </c>
      <c r="B6002" s="362" t="s">
        <v>5919</v>
      </c>
      <c r="C6002" s="362" t="s">
        <v>11534</v>
      </c>
      <c r="D6002" s="362" t="s">
        <v>8619</v>
      </c>
      <c r="E6002" s="363" t="s">
        <v>32842</v>
      </c>
    </row>
    <row r="6003" spans="1:5" x14ac:dyDescent="0.25">
      <c r="A6003" s="246" t="str">
        <f t="shared" si="93"/>
        <v>103904</v>
      </c>
      <c r="B6003" s="362" t="s">
        <v>18807</v>
      </c>
      <c r="C6003" s="362" t="s">
        <v>18808</v>
      </c>
      <c r="D6003" s="362" t="s">
        <v>8619</v>
      </c>
      <c r="E6003" s="363" t="s">
        <v>32843</v>
      </c>
    </row>
    <row r="6004" spans="1:5" x14ac:dyDescent="0.25">
      <c r="A6004" s="246" t="str">
        <f t="shared" si="93"/>
        <v>103905</v>
      </c>
      <c r="B6004" s="362" t="s">
        <v>18809</v>
      </c>
      <c r="C6004" s="362" t="s">
        <v>18810</v>
      </c>
      <c r="D6004" s="362" t="s">
        <v>8619</v>
      </c>
      <c r="E6004" s="363" t="s">
        <v>32844</v>
      </c>
    </row>
    <row r="6005" spans="1:5" x14ac:dyDescent="0.25">
      <c r="A6005" s="246" t="str">
        <f t="shared" si="93"/>
        <v>103906</v>
      </c>
      <c r="B6005" s="362" t="s">
        <v>18811</v>
      </c>
      <c r="C6005" s="362" t="s">
        <v>18812</v>
      </c>
      <c r="D6005" s="362" t="s">
        <v>8619</v>
      </c>
      <c r="E6005" s="363" t="s">
        <v>32845</v>
      </c>
    </row>
    <row r="6006" spans="1:5" x14ac:dyDescent="0.25">
      <c r="A6006" s="246" t="str">
        <f t="shared" si="93"/>
        <v>103907</v>
      </c>
      <c r="B6006" s="362" t="s">
        <v>18813</v>
      </c>
      <c r="C6006" s="362" t="s">
        <v>18814</v>
      </c>
      <c r="D6006" s="362" t="s">
        <v>8619</v>
      </c>
      <c r="E6006" s="363" t="s">
        <v>32846</v>
      </c>
    </row>
    <row r="6007" spans="1:5" x14ac:dyDescent="0.25">
      <c r="A6007" s="246" t="str">
        <f t="shared" si="93"/>
        <v>103908</v>
      </c>
      <c r="B6007" s="362" t="s">
        <v>18815</v>
      </c>
      <c r="C6007" s="362" t="s">
        <v>18816</v>
      </c>
      <c r="D6007" s="362" t="s">
        <v>8619</v>
      </c>
      <c r="E6007" s="363" t="s">
        <v>32847</v>
      </c>
    </row>
    <row r="6008" spans="1:5" x14ac:dyDescent="0.25">
      <c r="A6008" s="246" t="str">
        <f t="shared" si="93"/>
        <v>103909</v>
      </c>
      <c r="B6008" s="362" t="s">
        <v>18817</v>
      </c>
      <c r="C6008" s="362" t="s">
        <v>18818</v>
      </c>
      <c r="D6008" s="362" t="s">
        <v>8619</v>
      </c>
      <c r="E6008" s="363" t="s">
        <v>32848</v>
      </c>
    </row>
    <row r="6009" spans="1:5" x14ac:dyDescent="0.25">
      <c r="A6009" s="246" t="str">
        <f t="shared" si="93"/>
        <v>103911</v>
      </c>
      <c r="B6009" s="362" t="s">
        <v>18819</v>
      </c>
      <c r="C6009" s="362" t="s">
        <v>18820</v>
      </c>
      <c r="D6009" s="362" t="s">
        <v>8619</v>
      </c>
      <c r="E6009" s="363" t="s">
        <v>32849</v>
      </c>
    </row>
    <row r="6010" spans="1:5" x14ac:dyDescent="0.25">
      <c r="A6010" s="246" t="str">
        <f t="shared" si="93"/>
        <v>103912</v>
      </c>
      <c r="B6010" s="362" t="s">
        <v>18821</v>
      </c>
      <c r="C6010" s="362" t="s">
        <v>18822</v>
      </c>
      <c r="D6010" s="362" t="s">
        <v>8619</v>
      </c>
      <c r="E6010" s="363" t="s">
        <v>32850</v>
      </c>
    </row>
    <row r="6011" spans="1:5" x14ac:dyDescent="0.25">
      <c r="A6011" s="246" t="str">
        <f t="shared" si="93"/>
        <v>103913</v>
      </c>
      <c r="B6011" s="362" t="s">
        <v>18823</v>
      </c>
      <c r="C6011" s="362" t="s">
        <v>18824</v>
      </c>
      <c r="D6011" s="362" t="s">
        <v>8619</v>
      </c>
      <c r="E6011" s="363" t="s">
        <v>32851</v>
      </c>
    </row>
    <row r="6012" spans="1:5" x14ac:dyDescent="0.25">
      <c r="A6012" s="246" t="str">
        <f t="shared" si="93"/>
        <v>103914</v>
      </c>
      <c r="B6012" s="362" t="s">
        <v>18825</v>
      </c>
      <c r="C6012" s="362" t="s">
        <v>18826</v>
      </c>
      <c r="D6012" s="362" t="s">
        <v>8619</v>
      </c>
      <c r="E6012" s="363" t="s">
        <v>32852</v>
      </c>
    </row>
    <row r="6013" spans="1:5" x14ac:dyDescent="0.25">
      <c r="A6013" s="246" t="str">
        <f t="shared" si="93"/>
        <v>103915</v>
      </c>
      <c r="B6013" s="362" t="s">
        <v>18827</v>
      </c>
      <c r="C6013" s="362" t="s">
        <v>18828</v>
      </c>
      <c r="D6013" s="362" t="s">
        <v>8619</v>
      </c>
      <c r="E6013" s="363" t="s">
        <v>32853</v>
      </c>
    </row>
    <row r="6014" spans="1:5" x14ac:dyDescent="0.25">
      <c r="A6014" s="246" t="str">
        <f t="shared" si="93"/>
        <v>103916</v>
      </c>
      <c r="B6014" s="362" t="s">
        <v>18829</v>
      </c>
      <c r="C6014" s="362" t="s">
        <v>18830</v>
      </c>
      <c r="D6014" s="362" t="s">
        <v>8619</v>
      </c>
      <c r="E6014" s="363" t="s">
        <v>32854</v>
      </c>
    </row>
    <row r="6015" spans="1:5" x14ac:dyDescent="0.25">
      <c r="A6015" s="246" t="str">
        <f t="shared" si="93"/>
        <v>103917</v>
      </c>
      <c r="B6015" s="362" t="s">
        <v>18831</v>
      </c>
      <c r="C6015" s="362" t="s">
        <v>18832</v>
      </c>
      <c r="D6015" s="362" t="s">
        <v>8619</v>
      </c>
      <c r="E6015" s="363" t="s">
        <v>32855</v>
      </c>
    </row>
    <row r="6016" spans="1:5" x14ac:dyDescent="0.25">
      <c r="A6016" s="246" t="str">
        <f t="shared" si="93"/>
        <v>103918</v>
      </c>
      <c r="B6016" s="362" t="s">
        <v>18833</v>
      </c>
      <c r="C6016" s="362" t="s">
        <v>18834</v>
      </c>
      <c r="D6016" s="362" t="s">
        <v>8619</v>
      </c>
      <c r="E6016" s="363" t="s">
        <v>32856</v>
      </c>
    </row>
    <row r="6017" spans="1:5" x14ac:dyDescent="0.25">
      <c r="A6017" s="246" t="str">
        <f t="shared" si="93"/>
        <v>104432</v>
      </c>
      <c r="B6017" s="362" t="s">
        <v>19443</v>
      </c>
      <c r="C6017" s="362" t="s">
        <v>19444</v>
      </c>
      <c r="D6017" s="362" t="s">
        <v>8619</v>
      </c>
      <c r="E6017" s="363" t="s">
        <v>32698</v>
      </c>
    </row>
    <row r="6018" spans="1:5" x14ac:dyDescent="0.25">
      <c r="A6018" s="246" t="str">
        <f t="shared" si="93"/>
        <v>104433</v>
      </c>
      <c r="B6018" s="362" t="s">
        <v>19445</v>
      </c>
      <c r="C6018" s="362" t="s">
        <v>19446</v>
      </c>
      <c r="D6018" s="362" t="s">
        <v>8619</v>
      </c>
      <c r="E6018" s="363" t="s">
        <v>32857</v>
      </c>
    </row>
    <row r="6019" spans="1:5" x14ac:dyDescent="0.25">
      <c r="A6019" s="246" t="str">
        <f t="shared" ref="A6019:A6082" si="94">B6019</f>
        <v>103689</v>
      </c>
      <c r="B6019" s="362" t="s">
        <v>32858</v>
      </c>
      <c r="C6019" s="362" t="s">
        <v>32859</v>
      </c>
      <c r="D6019" s="362" t="s">
        <v>8619</v>
      </c>
      <c r="E6019" s="363" t="s">
        <v>32860</v>
      </c>
    </row>
    <row r="6020" spans="1:5" x14ac:dyDescent="0.25">
      <c r="A6020" s="246" t="str">
        <f t="shared" si="94"/>
        <v>103694</v>
      </c>
      <c r="B6020" s="362" t="s">
        <v>16211</v>
      </c>
      <c r="C6020" s="362" t="s">
        <v>16212</v>
      </c>
      <c r="D6020" s="362" t="s">
        <v>8471</v>
      </c>
      <c r="E6020" s="363" t="s">
        <v>19240</v>
      </c>
    </row>
    <row r="6021" spans="1:5" x14ac:dyDescent="0.25">
      <c r="A6021" s="246" t="str">
        <f t="shared" si="94"/>
        <v>103695</v>
      </c>
      <c r="B6021" s="362" t="s">
        <v>16213</v>
      </c>
      <c r="C6021" s="362" t="s">
        <v>18584</v>
      </c>
      <c r="D6021" s="362" t="s">
        <v>8471</v>
      </c>
      <c r="E6021" s="363" t="s">
        <v>32861</v>
      </c>
    </row>
    <row r="6022" spans="1:5" x14ac:dyDescent="0.25">
      <c r="A6022" s="246" t="str">
        <f t="shared" si="94"/>
        <v>103696</v>
      </c>
      <c r="B6022" s="362" t="s">
        <v>16214</v>
      </c>
      <c r="C6022" s="362" t="s">
        <v>16215</v>
      </c>
      <c r="D6022" s="362" t="s">
        <v>8471</v>
      </c>
      <c r="E6022" s="363" t="s">
        <v>32862</v>
      </c>
    </row>
    <row r="6023" spans="1:5" x14ac:dyDescent="0.25">
      <c r="A6023" s="246" t="str">
        <f t="shared" si="94"/>
        <v>103697</v>
      </c>
      <c r="B6023" s="362" t="s">
        <v>16216</v>
      </c>
      <c r="C6023" s="362" t="s">
        <v>18585</v>
      </c>
      <c r="D6023" s="362" t="s">
        <v>8471</v>
      </c>
      <c r="E6023" s="363" t="s">
        <v>32863</v>
      </c>
    </row>
    <row r="6024" spans="1:5" x14ac:dyDescent="0.25">
      <c r="A6024" s="246" t="str">
        <f t="shared" si="94"/>
        <v>95995</v>
      </c>
      <c r="B6024" s="362" t="s">
        <v>208</v>
      </c>
      <c r="C6024" s="362" t="s">
        <v>11535</v>
      </c>
      <c r="D6024" s="362" t="s">
        <v>9485</v>
      </c>
      <c r="E6024" s="363" t="s">
        <v>32864</v>
      </c>
    </row>
    <row r="6025" spans="1:5" x14ac:dyDescent="0.25">
      <c r="A6025" s="246" t="str">
        <f t="shared" si="94"/>
        <v>95996</v>
      </c>
      <c r="B6025" s="362" t="s">
        <v>4109</v>
      </c>
      <c r="C6025" s="362" t="s">
        <v>11536</v>
      </c>
      <c r="D6025" s="362" t="s">
        <v>9485</v>
      </c>
      <c r="E6025" s="363" t="s">
        <v>32865</v>
      </c>
    </row>
    <row r="6026" spans="1:5" x14ac:dyDescent="0.25">
      <c r="A6026" s="246" t="str">
        <f t="shared" si="94"/>
        <v>96001</v>
      </c>
      <c r="B6026" s="362" t="s">
        <v>4110</v>
      </c>
      <c r="C6026" s="362" t="s">
        <v>11537</v>
      </c>
      <c r="D6026" s="362" t="s">
        <v>8619</v>
      </c>
      <c r="E6026" s="363" t="s">
        <v>8185</v>
      </c>
    </row>
    <row r="6027" spans="1:5" x14ac:dyDescent="0.25">
      <c r="A6027" s="246" t="str">
        <f t="shared" si="94"/>
        <v>96393</v>
      </c>
      <c r="B6027" s="362" t="s">
        <v>4203</v>
      </c>
      <c r="C6027" s="362" t="s">
        <v>11539</v>
      </c>
      <c r="D6027" s="362" t="s">
        <v>9485</v>
      </c>
      <c r="E6027" s="363" t="s">
        <v>32866</v>
      </c>
    </row>
    <row r="6028" spans="1:5" x14ac:dyDescent="0.25">
      <c r="A6028" s="246" t="str">
        <f t="shared" si="94"/>
        <v>96394</v>
      </c>
      <c r="B6028" s="362" t="s">
        <v>4204</v>
      </c>
      <c r="C6028" s="362" t="s">
        <v>11540</v>
      </c>
      <c r="D6028" s="362" t="s">
        <v>9485</v>
      </c>
      <c r="E6028" s="363" t="s">
        <v>32867</v>
      </c>
    </row>
    <row r="6029" spans="1:5" x14ac:dyDescent="0.25">
      <c r="A6029" s="246" t="str">
        <f t="shared" si="94"/>
        <v>96395</v>
      </c>
      <c r="B6029" s="362" t="s">
        <v>4205</v>
      </c>
      <c r="C6029" s="362" t="s">
        <v>11541</v>
      </c>
      <c r="D6029" s="362" t="s">
        <v>9485</v>
      </c>
      <c r="E6029" s="363" t="s">
        <v>20980</v>
      </c>
    </row>
    <row r="6030" spans="1:5" x14ac:dyDescent="0.25">
      <c r="A6030" s="246" t="str">
        <f t="shared" si="94"/>
        <v>88411</v>
      </c>
      <c r="B6030" s="362" t="s">
        <v>1152</v>
      </c>
      <c r="C6030" s="362" t="s">
        <v>11543</v>
      </c>
      <c r="D6030" s="362" t="s">
        <v>8619</v>
      </c>
      <c r="E6030" s="363" t="s">
        <v>22430</v>
      </c>
    </row>
    <row r="6031" spans="1:5" x14ac:dyDescent="0.25">
      <c r="A6031" s="246" t="str">
        <f t="shared" si="94"/>
        <v>88412</v>
      </c>
      <c r="B6031" s="362" t="s">
        <v>1153</v>
      </c>
      <c r="C6031" s="362" t="s">
        <v>11544</v>
      </c>
      <c r="D6031" s="362" t="s">
        <v>8619</v>
      </c>
      <c r="E6031" s="363" t="s">
        <v>15684</v>
      </c>
    </row>
    <row r="6032" spans="1:5" x14ac:dyDescent="0.25">
      <c r="A6032" s="246" t="str">
        <f t="shared" si="94"/>
        <v>88413</v>
      </c>
      <c r="B6032" s="362" t="s">
        <v>1154</v>
      </c>
      <c r="C6032" s="362" t="s">
        <v>11545</v>
      </c>
      <c r="D6032" s="362" t="s">
        <v>8619</v>
      </c>
      <c r="E6032" s="363" t="s">
        <v>7900</v>
      </c>
    </row>
    <row r="6033" spans="1:5" x14ac:dyDescent="0.25">
      <c r="A6033" s="246" t="str">
        <f t="shared" si="94"/>
        <v>88414</v>
      </c>
      <c r="B6033" s="362" t="s">
        <v>1155</v>
      </c>
      <c r="C6033" s="362" t="s">
        <v>11546</v>
      </c>
      <c r="D6033" s="362" t="s">
        <v>8619</v>
      </c>
      <c r="E6033" s="363" t="s">
        <v>8323</v>
      </c>
    </row>
    <row r="6034" spans="1:5" x14ac:dyDescent="0.25">
      <c r="A6034" s="246" t="str">
        <f t="shared" si="94"/>
        <v>88415</v>
      </c>
      <c r="B6034" s="362" t="s">
        <v>1156</v>
      </c>
      <c r="C6034" s="362" t="s">
        <v>11547</v>
      </c>
      <c r="D6034" s="362" t="s">
        <v>8619</v>
      </c>
      <c r="E6034" s="363" t="s">
        <v>14904</v>
      </c>
    </row>
    <row r="6035" spans="1:5" x14ac:dyDescent="0.25">
      <c r="A6035" s="246" t="str">
        <f t="shared" si="94"/>
        <v>88416</v>
      </c>
      <c r="B6035" s="362" t="s">
        <v>1157</v>
      </c>
      <c r="C6035" s="362" t="s">
        <v>11548</v>
      </c>
      <c r="D6035" s="362" t="s">
        <v>8619</v>
      </c>
      <c r="E6035" s="363" t="s">
        <v>14596</v>
      </c>
    </row>
    <row r="6036" spans="1:5" x14ac:dyDescent="0.25">
      <c r="A6036" s="246" t="str">
        <f t="shared" si="94"/>
        <v>88417</v>
      </c>
      <c r="B6036" s="362" t="s">
        <v>1158</v>
      </c>
      <c r="C6036" s="362" t="s">
        <v>11549</v>
      </c>
      <c r="D6036" s="362" t="s">
        <v>8619</v>
      </c>
      <c r="E6036" s="363" t="s">
        <v>27832</v>
      </c>
    </row>
    <row r="6037" spans="1:5" x14ac:dyDescent="0.25">
      <c r="A6037" s="246" t="str">
        <f t="shared" si="94"/>
        <v>88420</v>
      </c>
      <c r="B6037" s="362" t="s">
        <v>1161</v>
      </c>
      <c r="C6037" s="362" t="s">
        <v>11550</v>
      </c>
      <c r="D6037" s="362" t="s">
        <v>8619</v>
      </c>
      <c r="E6037" s="363" t="s">
        <v>15123</v>
      </c>
    </row>
    <row r="6038" spans="1:5" x14ac:dyDescent="0.25">
      <c r="A6038" s="246" t="str">
        <f t="shared" si="94"/>
        <v>88421</v>
      </c>
      <c r="B6038" s="362" t="s">
        <v>1162</v>
      </c>
      <c r="C6038" s="362" t="s">
        <v>11551</v>
      </c>
      <c r="D6038" s="362" t="s">
        <v>8619</v>
      </c>
      <c r="E6038" s="363" t="s">
        <v>14665</v>
      </c>
    </row>
    <row r="6039" spans="1:5" x14ac:dyDescent="0.25">
      <c r="A6039" s="246" t="str">
        <f t="shared" si="94"/>
        <v>88423</v>
      </c>
      <c r="B6039" s="362" t="s">
        <v>1164</v>
      </c>
      <c r="C6039" s="362" t="s">
        <v>11552</v>
      </c>
      <c r="D6039" s="362" t="s">
        <v>8619</v>
      </c>
      <c r="E6039" s="363" t="s">
        <v>19851</v>
      </c>
    </row>
    <row r="6040" spans="1:5" x14ac:dyDescent="0.25">
      <c r="A6040" s="246" t="str">
        <f t="shared" si="94"/>
        <v>88424</v>
      </c>
      <c r="B6040" s="362" t="s">
        <v>1165</v>
      </c>
      <c r="C6040" s="362" t="s">
        <v>11553</v>
      </c>
      <c r="D6040" s="362" t="s">
        <v>8619</v>
      </c>
      <c r="E6040" s="363" t="s">
        <v>12977</v>
      </c>
    </row>
    <row r="6041" spans="1:5" x14ac:dyDescent="0.25">
      <c r="A6041" s="246" t="str">
        <f t="shared" si="94"/>
        <v>88426</v>
      </c>
      <c r="B6041" s="362" t="s">
        <v>1167</v>
      </c>
      <c r="C6041" s="362" t="s">
        <v>11554</v>
      </c>
      <c r="D6041" s="362" t="s">
        <v>8619</v>
      </c>
      <c r="E6041" s="363" t="s">
        <v>8103</v>
      </c>
    </row>
    <row r="6042" spans="1:5" x14ac:dyDescent="0.25">
      <c r="A6042" s="246" t="str">
        <f t="shared" si="94"/>
        <v>88428</v>
      </c>
      <c r="B6042" s="362" t="s">
        <v>1169</v>
      </c>
      <c r="C6042" s="362" t="s">
        <v>11555</v>
      </c>
      <c r="D6042" s="362" t="s">
        <v>8619</v>
      </c>
      <c r="E6042" s="363" t="s">
        <v>15060</v>
      </c>
    </row>
    <row r="6043" spans="1:5" x14ac:dyDescent="0.25">
      <c r="A6043" s="246" t="str">
        <f t="shared" si="94"/>
        <v>88429</v>
      </c>
      <c r="B6043" s="362" t="s">
        <v>1170</v>
      </c>
      <c r="C6043" s="362" t="s">
        <v>11556</v>
      </c>
      <c r="D6043" s="362" t="s">
        <v>8619</v>
      </c>
      <c r="E6043" s="363" t="s">
        <v>16539</v>
      </c>
    </row>
    <row r="6044" spans="1:5" x14ac:dyDescent="0.25">
      <c r="A6044" s="246" t="str">
        <f t="shared" si="94"/>
        <v>88431</v>
      </c>
      <c r="B6044" s="362" t="s">
        <v>1172</v>
      </c>
      <c r="C6044" s="362" t="s">
        <v>11557</v>
      </c>
      <c r="D6044" s="362" t="s">
        <v>8619</v>
      </c>
      <c r="E6044" s="363" t="s">
        <v>11044</v>
      </c>
    </row>
    <row r="6045" spans="1:5" x14ac:dyDescent="0.25">
      <c r="A6045" s="246" t="str">
        <f t="shared" si="94"/>
        <v>88432</v>
      </c>
      <c r="B6045" s="362" t="s">
        <v>1173</v>
      </c>
      <c r="C6045" s="362" t="s">
        <v>11558</v>
      </c>
      <c r="D6045" s="362" t="s">
        <v>8619</v>
      </c>
      <c r="E6045" s="363" t="s">
        <v>21259</v>
      </c>
    </row>
    <row r="6046" spans="1:5" x14ac:dyDescent="0.25">
      <c r="A6046" s="246" t="str">
        <f t="shared" si="94"/>
        <v>88484</v>
      </c>
      <c r="B6046" s="362" t="s">
        <v>1187</v>
      </c>
      <c r="C6046" s="362" t="s">
        <v>32868</v>
      </c>
      <c r="D6046" s="362" t="s">
        <v>8619</v>
      </c>
      <c r="E6046" s="363" t="s">
        <v>31435</v>
      </c>
    </row>
    <row r="6047" spans="1:5" x14ac:dyDescent="0.25">
      <c r="A6047" s="246" t="str">
        <f t="shared" si="94"/>
        <v>88485</v>
      </c>
      <c r="B6047" s="362" t="s">
        <v>1188</v>
      </c>
      <c r="C6047" s="362" t="s">
        <v>32869</v>
      </c>
      <c r="D6047" s="362" t="s">
        <v>8619</v>
      </c>
      <c r="E6047" s="363" t="s">
        <v>12001</v>
      </c>
    </row>
    <row r="6048" spans="1:5" x14ac:dyDescent="0.25">
      <c r="A6048" s="246" t="str">
        <f t="shared" si="94"/>
        <v>88488</v>
      </c>
      <c r="B6048" s="362" t="s">
        <v>1189</v>
      </c>
      <c r="C6048" s="362" t="s">
        <v>32870</v>
      </c>
      <c r="D6048" s="362" t="s">
        <v>8619</v>
      </c>
      <c r="E6048" s="363" t="s">
        <v>13133</v>
      </c>
    </row>
    <row r="6049" spans="1:5" x14ac:dyDescent="0.25">
      <c r="A6049" s="246" t="str">
        <f t="shared" si="94"/>
        <v>88489</v>
      </c>
      <c r="B6049" s="362" t="s">
        <v>1190</v>
      </c>
      <c r="C6049" s="362" t="s">
        <v>32871</v>
      </c>
      <c r="D6049" s="362" t="s">
        <v>8619</v>
      </c>
      <c r="E6049" s="363" t="s">
        <v>9936</v>
      </c>
    </row>
    <row r="6050" spans="1:5" x14ac:dyDescent="0.25">
      <c r="A6050" s="246" t="str">
        <f t="shared" si="94"/>
        <v>88494</v>
      </c>
      <c r="B6050" s="362" t="s">
        <v>1191</v>
      </c>
      <c r="C6050" s="362" t="s">
        <v>32872</v>
      </c>
      <c r="D6050" s="362" t="s">
        <v>8619</v>
      </c>
      <c r="E6050" s="363" t="s">
        <v>13563</v>
      </c>
    </row>
    <row r="6051" spans="1:5" x14ac:dyDescent="0.25">
      <c r="A6051" s="246" t="str">
        <f t="shared" si="94"/>
        <v>88495</v>
      </c>
      <c r="B6051" s="362" t="s">
        <v>1192</v>
      </c>
      <c r="C6051" s="362" t="s">
        <v>32873</v>
      </c>
      <c r="D6051" s="362" t="s">
        <v>8619</v>
      </c>
      <c r="E6051" s="363" t="s">
        <v>9458</v>
      </c>
    </row>
    <row r="6052" spans="1:5" x14ac:dyDescent="0.25">
      <c r="A6052" s="246" t="str">
        <f t="shared" si="94"/>
        <v>88496</v>
      </c>
      <c r="B6052" s="362" t="s">
        <v>1193</v>
      </c>
      <c r="C6052" s="362" t="s">
        <v>32874</v>
      </c>
      <c r="D6052" s="362" t="s">
        <v>8619</v>
      </c>
      <c r="E6052" s="363" t="s">
        <v>15943</v>
      </c>
    </row>
    <row r="6053" spans="1:5" x14ac:dyDescent="0.25">
      <c r="A6053" s="246" t="str">
        <f t="shared" si="94"/>
        <v>88497</v>
      </c>
      <c r="B6053" s="362" t="s">
        <v>1194</v>
      </c>
      <c r="C6053" s="362" t="s">
        <v>32875</v>
      </c>
      <c r="D6053" s="362" t="s">
        <v>8619</v>
      </c>
      <c r="E6053" s="363" t="s">
        <v>32876</v>
      </c>
    </row>
    <row r="6054" spans="1:5" x14ac:dyDescent="0.25">
      <c r="A6054" s="246" t="str">
        <f t="shared" si="94"/>
        <v>95305</v>
      </c>
      <c r="B6054" s="362" t="s">
        <v>3837</v>
      </c>
      <c r="C6054" s="362" t="s">
        <v>32877</v>
      </c>
      <c r="D6054" s="362" t="s">
        <v>8619</v>
      </c>
      <c r="E6054" s="363" t="s">
        <v>8251</v>
      </c>
    </row>
    <row r="6055" spans="1:5" x14ac:dyDescent="0.25">
      <c r="A6055" s="246" t="str">
        <f t="shared" si="94"/>
        <v>95306</v>
      </c>
      <c r="B6055" s="362" t="s">
        <v>3838</v>
      </c>
      <c r="C6055" s="362" t="s">
        <v>32878</v>
      </c>
      <c r="D6055" s="362" t="s">
        <v>8619</v>
      </c>
      <c r="E6055" s="363" t="s">
        <v>25630</v>
      </c>
    </row>
    <row r="6056" spans="1:5" x14ac:dyDescent="0.25">
      <c r="A6056" s="246" t="str">
        <f t="shared" si="94"/>
        <v>95622</v>
      </c>
      <c r="B6056" s="362" t="s">
        <v>4001</v>
      </c>
      <c r="C6056" s="362" t="s">
        <v>11559</v>
      </c>
      <c r="D6056" s="362" t="s">
        <v>8619</v>
      </c>
      <c r="E6056" s="363" t="s">
        <v>8713</v>
      </c>
    </row>
    <row r="6057" spans="1:5" x14ac:dyDescent="0.25">
      <c r="A6057" s="246" t="str">
        <f t="shared" si="94"/>
        <v>95623</v>
      </c>
      <c r="B6057" s="362" t="s">
        <v>4002</v>
      </c>
      <c r="C6057" s="362" t="s">
        <v>11561</v>
      </c>
      <c r="D6057" s="362" t="s">
        <v>8619</v>
      </c>
      <c r="E6057" s="363" t="s">
        <v>8289</v>
      </c>
    </row>
    <row r="6058" spans="1:5" x14ac:dyDescent="0.25">
      <c r="A6058" s="246" t="str">
        <f t="shared" si="94"/>
        <v>95624</v>
      </c>
      <c r="B6058" s="362" t="s">
        <v>4003</v>
      </c>
      <c r="C6058" s="362" t="s">
        <v>11562</v>
      </c>
      <c r="D6058" s="362" t="s">
        <v>8619</v>
      </c>
      <c r="E6058" s="363" t="s">
        <v>16684</v>
      </c>
    </row>
    <row r="6059" spans="1:5" x14ac:dyDescent="0.25">
      <c r="A6059" s="246" t="str">
        <f t="shared" si="94"/>
        <v>95625</v>
      </c>
      <c r="B6059" s="362" t="s">
        <v>4004</v>
      </c>
      <c r="C6059" s="362" t="s">
        <v>11563</v>
      </c>
      <c r="D6059" s="362" t="s">
        <v>8619</v>
      </c>
      <c r="E6059" s="363" t="s">
        <v>32608</v>
      </c>
    </row>
    <row r="6060" spans="1:5" x14ac:dyDescent="0.25">
      <c r="A6060" s="246" t="str">
        <f t="shared" si="94"/>
        <v>95626</v>
      </c>
      <c r="B6060" s="362" t="s">
        <v>4005</v>
      </c>
      <c r="C6060" s="362" t="s">
        <v>11564</v>
      </c>
      <c r="D6060" s="362" t="s">
        <v>8619</v>
      </c>
      <c r="E6060" s="363" t="s">
        <v>21134</v>
      </c>
    </row>
    <row r="6061" spans="1:5" x14ac:dyDescent="0.25">
      <c r="A6061" s="246" t="str">
        <f t="shared" si="94"/>
        <v>96126</v>
      </c>
      <c r="B6061" s="362" t="s">
        <v>4155</v>
      </c>
      <c r="C6061" s="362" t="s">
        <v>11565</v>
      </c>
      <c r="D6061" s="362" t="s">
        <v>8619</v>
      </c>
      <c r="E6061" s="363" t="s">
        <v>13563</v>
      </c>
    </row>
    <row r="6062" spans="1:5" x14ac:dyDescent="0.25">
      <c r="A6062" s="246" t="str">
        <f t="shared" si="94"/>
        <v>96127</v>
      </c>
      <c r="B6062" s="362" t="s">
        <v>4156</v>
      </c>
      <c r="C6062" s="362" t="s">
        <v>11566</v>
      </c>
      <c r="D6062" s="362" t="s">
        <v>8619</v>
      </c>
      <c r="E6062" s="363" t="s">
        <v>16710</v>
      </c>
    </row>
    <row r="6063" spans="1:5" x14ac:dyDescent="0.25">
      <c r="A6063" s="246" t="str">
        <f t="shared" si="94"/>
        <v>96128</v>
      </c>
      <c r="B6063" s="362" t="s">
        <v>4157</v>
      </c>
      <c r="C6063" s="362" t="s">
        <v>11567</v>
      </c>
      <c r="D6063" s="362" t="s">
        <v>8619</v>
      </c>
      <c r="E6063" s="363" t="s">
        <v>21160</v>
      </c>
    </row>
    <row r="6064" spans="1:5" x14ac:dyDescent="0.25">
      <c r="A6064" s="246" t="str">
        <f t="shared" si="94"/>
        <v>96129</v>
      </c>
      <c r="B6064" s="362" t="s">
        <v>4158</v>
      </c>
      <c r="C6064" s="362" t="s">
        <v>11568</v>
      </c>
      <c r="D6064" s="362" t="s">
        <v>8619</v>
      </c>
      <c r="E6064" s="363" t="s">
        <v>20192</v>
      </c>
    </row>
    <row r="6065" spans="1:5" x14ac:dyDescent="0.25">
      <c r="A6065" s="246" t="str">
        <f t="shared" si="94"/>
        <v>96130</v>
      </c>
      <c r="B6065" s="362" t="s">
        <v>4159</v>
      </c>
      <c r="C6065" s="362" t="s">
        <v>11569</v>
      </c>
      <c r="D6065" s="362" t="s">
        <v>8619</v>
      </c>
      <c r="E6065" s="363" t="s">
        <v>22648</v>
      </c>
    </row>
    <row r="6066" spans="1:5" x14ac:dyDescent="0.25">
      <c r="A6066" s="246" t="str">
        <f t="shared" si="94"/>
        <v>96131</v>
      </c>
      <c r="B6066" s="362" t="s">
        <v>4160</v>
      </c>
      <c r="C6066" s="362" t="s">
        <v>11570</v>
      </c>
      <c r="D6066" s="362" t="s">
        <v>8619</v>
      </c>
      <c r="E6066" s="363" t="s">
        <v>32879</v>
      </c>
    </row>
    <row r="6067" spans="1:5" x14ac:dyDescent="0.25">
      <c r="A6067" s="246" t="str">
        <f t="shared" si="94"/>
        <v>96132</v>
      </c>
      <c r="B6067" s="362" t="s">
        <v>4161</v>
      </c>
      <c r="C6067" s="362" t="s">
        <v>11571</v>
      </c>
      <c r="D6067" s="362" t="s">
        <v>8619</v>
      </c>
      <c r="E6067" s="363" t="s">
        <v>13581</v>
      </c>
    </row>
    <row r="6068" spans="1:5" x14ac:dyDescent="0.25">
      <c r="A6068" s="246" t="str">
        <f t="shared" si="94"/>
        <v>96133</v>
      </c>
      <c r="B6068" s="362" t="s">
        <v>4162</v>
      </c>
      <c r="C6068" s="362" t="s">
        <v>11572</v>
      </c>
      <c r="D6068" s="362" t="s">
        <v>8619</v>
      </c>
      <c r="E6068" s="363" t="s">
        <v>32880</v>
      </c>
    </row>
    <row r="6069" spans="1:5" x14ac:dyDescent="0.25">
      <c r="A6069" s="246" t="str">
        <f t="shared" si="94"/>
        <v>96134</v>
      </c>
      <c r="B6069" s="362" t="s">
        <v>4163</v>
      </c>
      <c r="C6069" s="362" t="s">
        <v>11573</v>
      </c>
      <c r="D6069" s="362" t="s">
        <v>8619</v>
      </c>
      <c r="E6069" s="363" t="s">
        <v>32881</v>
      </c>
    </row>
    <row r="6070" spans="1:5" x14ac:dyDescent="0.25">
      <c r="A6070" s="246" t="str">
        <f t="shared" si="94"/>
        <v>96135</v>
      </c>
      <c r="B6070" s="362" t="s">
        <v>4164</v>
      </c>
      <c r="C6070" s="362" t="s">
        <v>11574</v>
      </c>
      <c r="D6070" s="362" t="s">
        <v>8619</v>
      </c>
      <c r="E6070" s="363" t="s">
        <v>17443</v>
      </c>
    </row>
    <row r="6071" spans="1:5" x14ac:dyDescent="0.25">
      <c r="A6071" s="246" t="str">
        <f t="shared" si="94"/>
        <v>104639</v>
      </c>
      <c r="B6071" s="362" t="s">
        <v>32882</v>
      </c>
      <c r="C6071" s="362" t="s">
        <v>32883</v>
      </c>
      <c r="D6071" s="362" t="s">
        <v>8619</v>
      </c>
      <c r="E6071" s="363" t="s">
        <v>28922</v>
      </c>
    </row>
    <row r="6072" spans="1:5" x14ac:dyDescent="0.25">
      <c r="A6072" s="246" t="str">
        <f t="shared" si="94"/>
        <v>104640</v>
      </c>
      <c r="B6072" s="362" t="s">
        <v>32884</v>
      </c>
      <c r="C6072" s="362" t="s">
        <v>32885</v>
      </c>
      <c r="D6072" s="362" t="s">
        <v>8619</v>
      </c>
      <c r="E6072" s="363" t="s">
        <v>21279</v>
      </c>
    </row>
    <row r="6073" spans="1:5" x14ac:dyDescent="0.25">
      <c r="A6073" s="246" t="str">
        <f t="shared" si="94"/>
        <v>104641</v>
      </c>
      <c r="B6073" s="362" t="s">
        <v>32886</v>
      </c>
      <c r="C6073" s="362" t="s">
        <v>32887</v>
      </c>
      <c r="D6073" s="362" t="s">
        <v>8619</v>
      </c>
      <c r="E6073" s="363" t="s">
        <v>8218</v>
      </c>
    </row>
    <row r="6074" spans="1:5" x14ac:dyDescent="0.25">
      <c r="A6074" s="246" t="str">
        <f t="shared" si="94"/>
        <v>104642</v>
      </c>
      <c r="B6074" s="362" t="s">
        <v>32888</v>
      </c>
      <c r="C6074" s="362" t="s">
        <v>32889</v>
      </c>
      <c r="D6074" s="362" t="s">
        <v>8619</v>
      </c>
      <c r="E6074" s="363" t="s">
        <v>7997</v>
      </c>
    </row>
    <row r="6075" spans="1:5" x14ac:dyDescent="0.25">
      <c r="A6075" s="246" t="str">
        <f t="shared" si="94"/>
        <v>102193</v>
      </c>
      <c r="B6075" s="362" t="s">
        <v>11575</v>
      </c>
      <c r="C6075" s="362" t="s">
        <v>11576</v>
      </c>
      <c r="D6075" s="362" t="s">
        <v>8619</v>
      </c>
      <c r="E6075" s="363" t="s">
        <v>8244</v>
      </c>
    </row>
    <row r="6076" spans="1:5" x14ac:dyDescent="0.25">
      <c r="A6076" s="246" t="str">
        <f t="shared" si="94"/>
        <v>102194</v>
      </c>
      <c r="B6076" s="362" t="s">
        <v>11577</v>
      </c>
      <c r="C6076" s="362" t="s">
        <v>11578</v>
      </c>
      <c r="D6076" s="362" t="s">
        <v>8619</v>
      </c>
      <c r="E6076" s="363" t="s">
        <v>32890</v>
      </c>
    </row>
    <row r="6077" spans="1:5" x14ac:dyDescent="0.25">
      <c r="A6077" s="246" t="str">
        <f t="shared" si="94"/>
        <v>102197</v>
      </c>
      <c r="B6077" s="362" t="s">
        <v>11579</v>
      </c>
      <c r="C6077" s="362" t="s">
        <v>11580</v>
      </c>
      <c r="D6077" s="362" t="s">
        <v>8619</v>
      </c>
      <c r="E6077" s="363" t="s">
        <v>14169</v>
      </c>
    </row>
    <row r="6078" spans="1:5" x14ac:dyDescent="0.25">
      <c r="A6078" s="246" t="str">
        <f t="shared" si="94"/>
        <v>102200</v>
      </c>
      <c r="B6078" s="362" t="s">
        <v>11581</v>
      </c>
      <c r="C6078" s="362" t="s">
        <v>11582</v>
      </c>
      <c r="D6078" s="362" t="s">
        <v>8619</v>
      </c>
      <c r="E6078" s="363" t="s">
        <v>16224</v>
      </c>
    </row>
    <row r="6079" spans="1:5" x14ac:dyDescent="0.25">
      <c r="A6079" s="246" t="str">
        <f t="shared" si="94"/>
        <v>102201</v>
      </c>
      <c r="B6079" s="362" t="s">
        <v>16219</v>
      </c>
      <c r="C6079" s="362" t="s">
        <v>16220</v>
      </c>
      <c r="D6079" s="362" t="s">
        <v>8619</v>
      </c>
      <c r="E6079" s="363" t="s">
        <v>7833</v>
      </c>
    </row>
    <row r="6080" spans="1:5" x14ac:dyDescent="0.25">
      <c r="A6080" s="246" t="str">
        <f t="shared" si="94"/>
        <v>102202</v>
      </c>
      <c r="B6080" s="362" t="s">
        <v>11584</v>
      </c>
      <c r="C6080" s="362" t="s">
        <v>11585</v>
      </c>
      <c r="D6080" s="362" t="s">
        <v>8619</v>
      </c>
      <c r="E6080" s="363" t="s">
        <v>23816</v>
      </c>
    </row>
    <row r="6081" spans="1:5" x14ac:dyDescent="0.25">
      <c r="A6081" s="246" t="str">
        <f t="shared" si="94"/>
        <v>102203</v>
      </c>
      <c r="B6081" s="362" t="s">
        <v>11586</v>
      </c>
      <c r="C6081" s="362" t="s">
        <v>11587</v>
      </c>
      <c r="D6081" s="362" t="s">
        <v>8619</v>
      </c>
      <c r="E6081" s="363" t="s">
        <v>7849</v>
      </c>
    </row>
    <row r="6082" spans="1:5" x14ac:dyDescent="0.25">
      <c r="A6082" s="246" t="str">
        <f t="shared" si="94"/>
        <v>102204</v>
      </c>
      <c r="B6082" s="362" t="s">
        <v>11588</v>
      </c>
      <c r="C6082" s="362" t="s">
        <v>11589</v>
      </c>
      <c r="D6082" s="362" t="s">
        <v>8619</v>
      </c>
      <c r="E6082" s="363" t="s">
        <v>16115</v>
      </c>
    </row>
    <row r="6083" spans="1:5" x14ac:dyDescent="0.25">
      <c r="A6083" s="246" t="str">
        <f t="shared" ref="A6083:A6146" si="95">B6083</f>
        <v>102205</v>
      </c>
      <c r="B6083" s="362" t="s">
        <v>11590</v>
      </c>
      <c r="C6083" s="362" t="s">
        <v>11591</v>
      </c>
      <c r="D6083" s="362" t="s">
        <v>8619</v>
      </c>
      <c r="E6083" s="363" t="s">
        <v>19861</v>
      </c>
    </row>
    <row r="6084" spans="1:5" x14ac:dyDescent="0.25">
      <c r="A6084" s="246" t="str">
        <f t="shared" si="95"/>
        <v>102207</v>
      </c>
      <c r="B6084" s="362" t="s">
        <v>11592</v>
      </c>
      <c r="C6084" s="362" t="s">
        <v>11593</v>
      </c>
      <c r="D6084" s="362" t="s">
        <v>8619</v>
      </c>
      <c r="E6084" s="363" t="s">
        <v>10717</v>
      </c>
    </row>
    <row r="6085" spans="1:5" x14ac:dyDescent="0.25">
      <c r="A6085" s="246" t="str">
        <f t="shared" si="95"/>
        <v>102208</v>
      </c>
      <c r="B6085" s="362" t="s">
        <v>11594</v>
      </c>
      <c r="C6085" s="362" t="s">
        <v>11595</v>
      </c>
      <c r="D6085" s="362" t="s">
        <v>8619</v>
      </c>
      <c r="E6085" s="363" t="s">
        <v>8174</v>
      </c>
    </row>
    <row r="6086" spans="1:5" x14ac:dyDescent="0.25">
      <c r="A6086" s="246" t="str">
        <f t="shared" si="95"/>
        <v>102209</v>
      </c>
      <c r="B6086" s="362" t="s">
        <v>11596</v>
      </c>
      <c r="C6086" s="362" t="s">
        <v>11597</v>
      </c>
      <c r="D6086" s="362" t="s">
        <v>8619</v>
      </c>
      <c r="E6086" s="363" t="s">
        <v>23224</v>
      </c>
    </row>
    <row r="6087" spans="1:5" x14ac:dyDescent="0.25">
      <c r="A6087" s="246" t="str">
        <f t="shared" si="95"/>
        <v>102210</v>
      </c>
      <c r="B6087" s="362" t="s">
        <v>11598</v>
      </c>
      <c r="C6087" s="362" t="s">
        <v>11599</v>
      </c>
      <c r="D6087" s="362" t="s">
        <v>8619</v>
      </c>
      <c r="E6087" s="363" t="s">
        <v>10696</v>
      </c>
    </row>
    <row r="6088" spans="1:5" x14ac:dyDescent="0.25">
      <c r="A6088" s="246" t="str">
        <f t="shared" si="95"/>
        <v>102213</v>
      </c>
      <c r="B6088" s="362" t="s">
        <v>11600</v>
      </c>
      <c r="C6088" s="362" t="s">
        <v>11601</v>
      </c>
      <c r="D6088" s="362" t="s">
        <v>8619</v>
      </c>
      <c r="E6088" s="363" t="s">
        <v>8326</v>
      </c>
    </row>
    <row r="6089" spans="1:5" x14ac:dyDescent="0.25">
      <c r="A6089" s="246" t="str">
        <f t="shared" si="95"/>
        <v>102214</v>
      </c>
      <c r="B6089" s="362" t="s">
        <v>11602</v>
      </c>
      <c r="C6089" s="362" t="s">
        <v>11603</v>
      </c>
      <c r="D6089" s="362" t="s">
        <v>8619</v>
      </c>
      <c r="E6089" s="363" t="s">
        <v>27017</v>
      </c>
    </row>
    <row r="6090" spans="1:5" x14ac:dyDescent="0.25">
      <c r="A6090" s="246" t="str">
        <f t="shared" si="95"/>
        <v>102215</v>
      </c>
      <c r="B6090" s="362" t="s">
        <v>11604</v>
      </c>
      <c r="C6090" s="362" t="s">
        <v>11605</v>
      </c>
      <c r="D6090" s="362" t="s">
        <v>8619</v>
      </c>
      <c r="E6090" s="363" t="s">
        <v>20895</v>
      </c>
    </row>
    <row r="6091" spans="1:5" x14ac:dyDescent="0.25">
      <c r="A6091" s="246" t="str">
        <f t="shared" si="95"/>
        <v>102217</v>
      </c>
      <c r="B6091" s="362" t="s">
        <v>11606</v>
      </c>
      <c r="C6091" s="362" t="s">
        <v>11607</v>
      </c>
      <c r="D6091" s="362" t="s">
        <v>8619</v>
      </c>
      <c r="E6091" s="363" t="s">
        <v>26096</v>
      </c>
    </row>
    <row r="6092" spans="1:5" x14ac:dyDescent="0.25">
      <c r="A6092" s="246" t="str">
        <f t="shared" si="95"/>
        <v>102218</v>
      </c>
      <c r="B6092" s="362" t="s">
        <v>11608</v>
      </c>
      <c r="C6092" s="362" t="s">
        <v>11609</v>
      </c>
      <c r="D6092" s="362" t="s">
        <v>8619</v>
      </c>
      <c r="E6092" s="363" t="s">
        <v>12988</v>
      </c>
    </row>
    <row r="6093" spans="1:5" x14ac:dyDescent="0.25">
      <c r="A6093" s="246" t="str">
        <f t="shared" si="95"/>
        <v>102219</v>
      </c>
      <c r="B6093" s="362" t="s">
        <v>11610</v>
      </c>
      <c r="C6093" s="362" t="s">
        <v>11611</v>
      </c>
      <c r="D6093" s="362" t="s">
        <v>8619</v>
      </c>
      <c r="E6093" s="363" t="s">
        <v>12605</v>
      </c>
    </row>
    <row r="6094" spans="1:5" x14ac:dyDescent="0.25">
      <c r="A6094" s="246" t="str">
        <f t="shared" si="95"/>
        <v>102220</v>
      </c>
      <c r="B6094" s="362" t="s">
        <v>11612</v>
      </c>
      <c r="C6094" s="362" t="s">
        <v>11613</v>
      </c>
      <c r="D6094" s="362" t="s">
        <v>8619</v>
      </c>
      <c r="E6094" s="363" t="s">
        <v>7975</v>
      </c>
    </row>
    <row r="6095" spans="1:5" x14ac:dyDescent="0.25">
      <c r="A6095" s="246" t="str">
        <f t="shared" si="95"/>
        <v>102223</v>
      </c>
      <c r="B6095" s="362" t="s">
        <v>11614</v>
      </c>
      <c r="C6095" s="362" t="s">
        <v>11615</v>
      </c>
      <c r="D6095" s="362" t="s">
        <v>8619</v>
      </c>
      <c r="E6095" s="363" t="s">
        <v>32891</v>
      </c>
    </row>
    <row r="6096" spans="1:5" x14ac:dyDescent="0.25">
      <c r="A6096" s="246" t="str">
        <f t="shared" si="95"/>
        <v>102224</v>
      </c>
      <c r="B6096" s="362" t="s">
        <v>11616</v>
      </c>
      <c r="C6096" s="362" t="s">
        <v>11617</v>
      </c>
      <c r="D6096" s="362" t="s">
        <v>8619</v>
      </c>
      <c r="E6096" s="363" t="s">
        <v>21769</v>
      </c>
    </row>
    <row r="6097" spans="1:5" x14ac:dyDescent="0.25">
      <c r="A6097" s="246" t="str">
        <f t="shared" si="95"/>
        <v>102225</v>
      </c>
      <c r="B6097" s="362" t="s">
        <v>11618</v>
      </c>
      <c r="C6097" s="362" t="s">
        <v>11619</v>
      </c>
      <c r="D6097" s="362" t="s">
        <v>8619</v>
      </c>
      <c r="E6097" s="363" t="s">
        <v>12388</v>
      </c>
    </row>
    <row r="6098" spans="1:5" x14ac:dyDescent="0.25">
      <c r="A6098" s="246" t="str">
        <f t="shared" si="95"/>
        <v>102227</v>
      </c>
      <c r="B6098" s="362" t="s">
        <v>11620</v>
      </c>
      <c r="C6098" s="362" t="s">
        <v>11621</v>
      </c>
      <c r="D6098" s="362" t="s">
        <v>8619</v>
      </c>
      <c r="E6098" s="363" t="s">
        <v>11694</v>
      </c>
    </row>
    <row r="6099" spans="1:5" x14ac:dyDescent="0.25">
      <c r="A6099" s="246" t="str">
        <f t="shared" si="95"/>
        <v>102228</v>
      </c>
      <c r="B6099" s="362" t="s">
        <v>11622</v>
      </c>
      <c r="C6099" s="362" t="s">
        <v>11623</v>
      </c>
      <c r="D6099" s="362" t="s">
        <v>8619</v>
      </c>
      <c r="E6099" s="363" t="s">
        <v>29692</v>
      </c>
    </row>
    <row r="6100" spans="1:5" x14ac:dyDescent="0.25">
      <c r="A6100" s="246" t="str">
        <f t="shared" si="95"/>
        <v>102229</v>
      </c>
      <c r="B6100" s="362" t="s">
        <v>11624</v>
      </c>
      <c r="C6100" s="362" t="s">
        <v>11625</v>
      </c>
      <c r="D6100" s="362" t="s">
        <v>8619</v>
      </c>
      <c r="E6100" s="363" t="s">
        <v>32892</v>
      </c>
    </row>
    <row r="6101" spans="1:5" x14ac:dyDescent="0.25">
      <c r="A6101" s="246" t="str">
        <f t="shared" si="95"/>
        <v>102230</v>
      </c>
      <c r="B6101" s="362" t="s">
        <v>11626</v>
      </c>
      <c r="C6101" s="362" t="s">
        <v>11627</v>
      </c>
      <c r="D6101" s="362" t="s">
        <v>8619</v>
      </c>
      <c r="E6101" s="363" t="s">
        <v>32893</v>
      </c>
    </row>
    <row r="6102" spans="1:5" x14ac:dyDescent="0.25">
      <c r="A6102" s="246" t="str">
        <f t="shared" si="95"/>
        <v>102233</v>
      </c>
      <c r="B6102" s="362" t="s">
        <v>11628</v>
      </c>
      <c r="C6102" s="362" t="s">
        <v>11629</v>
      </c>
      <c r="D6102" s="362" t="s">
        <v>8619</v>
      </c>
      <c r="E6102" s="363" t="s">
        <v>14112</v>
      </c>
    </row>
    <row r="6103" spans="1:5" x14ac:dyDescent="0.25">
      <c r="A6103" s="246" t="str">
        <f t="shared" si="95"/>
        <v>102234</v>
      </c>
      <c r="B6103" s="362" t="s">
        <v>11630</v>
      </c>
      <c r="C6103" s="362" t="s">
        <v>11631</v>
      </c>
      <c r="D6103" s="362" t="s">
        <v>8619</v>
      </c>
      <c r="E6103" s="363" t="s">
        <v>14119</v>
      </c>
    </row>
    <row r="6104" spans="1:5" x14ac:dyDescent="0.25">
      <c r="A6104" s="246" t="str">
        <f t="shared" si="95"/>
        <v>100716</v>
      </c>
      <c r="B6104" s="362" t="s">
        <v>5774</v>
      </c>
      <c r="C6104" s="362" t="s">
        <v>11632</v>
      </c>
      <c r="D6104" s="362" t="s">
        <v>8619</v>
      </c>
      <c r="E6104" s="363" t="s">
        <v>31612</v>
      </c>
    </row>
    <row r="6105" spans="1:5" x14ac:dyDescent="0.25">
      <c r="A6105" s="246" t="str">
        <f t="shared" si="95"/>
        <v>100717</v>
      </c>
      <c r="B6105" s="362" t="s">
        <v>5775</v>
      </c>
      <c r="C6105" s="362" t="s">
        <v>11633</v>
      </c>
      <c r="D6105" s="362" t="s">
        <v>8619</v>
      </c>
      <c r="E6105" s="363" t="s">
        <v>20263</v>
      </c>
    </row>
    <row r="6106" spans="1:5" x14ac:dyDescent="0.25">
      <c r="A6106" s="246" t="str">
        <f t="shared" si="95"/>
        <v>100718</v>
      </c>
      <c r="B6106" s="362" t="s">
        <v>5776</v>
      </c>
      <c r="C6106" s="362" t="s">
        <v>11634</v>
      </c>
      <c r="D6106" s="362" t="s">
        <v>8399</v>
      </c>
      <c r="E6106" s="363" t="s">
        <v>7959</v>
      </c>
    </row>
    <row r="6107" spans="1:5" x14ac:dyDescent="0.25">
      <c r="A6107" s="246" t="str">
        <f t="shared" si="95"/>
        <v>100719</v>
      </c>
      <c r="B6107" s="362" t="s">
        <v>5777</v>
      </c>
      <c r="C6107" s="362" t="s">
        <v>18360</v>
      </c>
      <c r="D6107" s="362" t="s">
        <v>8619</v>
      </c>
      <c r="E6107" s="363" t="s">
        <v>7849</v>
      </c>
    </row>
    <row r="6108" spans="1:5" x14ac:dyDescent="0.25">
      <c r="A6108" s="246" t="str">
        <f t="shared" si="95"/>
        <v>100720</v>
      </c>
      <c r="B6108" s="362" t="s">
        <v>5778</v>
      </c>
      <c r="C6108" s="362" t="s">
        <v>11635</v>
      </c>
      <c r="D6108" s="362" t="s">
        <v>8619</v>
      </c>
      <c r="E6108" s="363" t="s">
        <v>7849</v>
      </c>
    </row>
    <row r="6109" spans="1:5" x14ac:dyDescent="0.25">
      <c r="A6109" s="246" t="str">
        <f t="shared" si="95"/>
        <v>100721</v>
      </c>
      <c r="B6109" s="362" t="s">
        <v>5779</v>
      </c>
      <c r="C6109" s="362" t="s">
        <v>18361</v>
      </c>
      <c r="D6109" s="362" t="s">
        <v>8619</v>
      </c>
      <c r="E6109" s="363" t="s">
        <v>32894</v>
      </c>
    </row>
    <row r="6110" spans="1:5" x14ac:dyDescent="0.25">
      <c r="A6110" s="246" t="str">
        <f t="shared" si="95"/>
        <v>100722</v>
      </c>
      <c r="B6110" s="362" t="s">
        <v>5780</v>
      </c>
      <c r="C6110" s="362" t="s">
        <v>11636</v>
      </c>
      <c r="D6110" s="362" t="s">
        <v>8619</v>
      </c>
      <c r="E6110" s="363" t="s">
        <v>16435</v>
      </c>
    </row>
    <row r="6111" spans="1:5" x14ac:dyDescent="0.25">
      <c r="A6111" s="246" t="str">
        <f t="shared" si="95"/>
        <v>100723</v>
      </c>
      <c r="B6111" s="362" t="s">
        <v>13971</v>
      </c>
      <c r="C6111" s="362" t="s">
        <v>18362</v>
      </c>
      <c r="D6111" s="362" t="s">
        <v>8619</v>
      </c>
      <c r="E6111" s="363" t="s">
        <v>30885</v>
      </c>
    </row>
    <row r="6112" spans="1:5" x14ac:dyDescent="0.25">
      <c r="A6112" s="246" t="str">
        <f t="shared" si="95"/>
        <v>100724</v>
      </c>
      <c r="B6112" s="362" t="s">
        <v>5781</v>
      </c>
      <c r="C6112" s="362" t="s">
        <v>11638</v>
      </c>
      <c r="D6112" s="362" t="s">
        <v>8619</v>
      </c>
      <c r="E6112" s="363" t="s">
        <v>16626</v>
      </c>
    </row>
    <row r="6113" spans="1:5" x14ac:dyDescent="0.25">
      <c r="A6113" s="246" t="str">
        <f t="shared" si="95"/>
        <v>100725</v>
      </c>
      <c r="B6113" s="362" t="s">
        <v>5782</v>
      </c>
      <c r="C6113" s="362" t="s">
        <v>18363</v>
      </c>
      <c r="D6113" s="362" t="s">
        <v>8619</v>
      </c>
      <c r="E6113" s="363" t="s">
        <v>32892</v>
      </c>
    </row>
    <row r="6114" spans="1:5" x14ac:dyDescent="0.25">
      <c r="A6114" s="246" t="str">
        <f t="shared" si="95"/>
        <v>100726</v>
      </c>
      <c r="B6114" s="362" t="s">
        <v>5783</v>
      </c>
      <c r="C6114" s="362" t="s">
        <v>11639</v>
      </c>
      <c r="D6114" s="362" t="s">
        <v>8619</v>
      </c>
      <c r="E6114" s="363" t="s">
        <v>17114</v>
      </c>
    </row>
    <row r="6115" spans="1:5" x14ac:dyDescent="0.25">
      <c r="A6115" s="246" t="str">
        <f t="shared" si="95"/>
        <v>100727</v>
      </c>
      <c r="B6115" s="362" t="s">
        <v>5784</v>
      </c>
      <c r="C6115" s="362" t="s">
        <v>18365</v>
      </c>
      <c r="D6115" s="362" t="s">
        <v>8619</v>
      </c>
      <c r="E6115" s="363" t="s">
        <v>20216</v>
      </c>
    </row>
    <row r="6116" spans="1:5" x14ac:dyDescent="0.25">
      <c r="A6116" s="246" t="str">
        <f t="shared" si="95"/>
        <v>100728</v>
      </c>
      <c r="B6116" s="362" t="s">
        <v>5785</v>
      </c>
      <c r="C6116" s="362" t="s">
        <v>11640</v>
      </c>
      <c r="D6116" s="362" t="s">
        <v>8619</v>
      </c>
      <c r="E6116" s="363" t="s">
        <v>8363</v>
      </c>
    </row>
    <row r="6117" spans="1:5" x14ac:dyDescent="0.25">
      <c r="A6117" s="246" t="str">
        <f t="shared" si="95"/>
        <v>100729</v>
      </c>
      <c r="B6117" s="362" t="s">
        <v>5786</v>
      </c>
      <c r="C6117" s="362" t="s">
        <v>18366</v>
      </c>
      <c r="D6117" s="362" t="s">
        <v>8619</v>
      </c>
      <c r="E6117" s="363" t="s">
        <v>10884</v>
      </c>
    </row>
    <row r="6118" spans="1:5" x14ac:dyDescent="0.25">
      <c r="A6118" s="246" t="str">
        <f t="shared" si="95"/>
        <v>100730</v>
      </c>
      <c r="B6118" s="362" t="s">
        <v>5787</v>
      </c>
      <c r="C6118" s="362" t="s">
        <v>11641</v>
      </c>
      <c r="D6118" s="362" t="s">
        <v>8619</v>
      </c>
      <c r="E6118" s="363" t="s">
        <v>7927</v>
      </c>
    </row>
    <row r="6119" spans="1:5" x14ac:dyDescent="0.25">
      <c r="A6119" s="246" t="str">
        <f t="shared" si="95"/>
        <v>100733</v>
      </c>
      <c r="B6119" s="362" t="s">
        <v>5788</v>
      </c>
      <c r="C6119" s="362" t="s">
        <v>18367</v>
      </c>
      <c r="D6119" s="362" t="s">
        <v>8619</v>
      </c>
      <c r="E6119" s="363" t="s">
        <v>8228</v>
      </c>
    </row>
    <row r="6120" spans="1:5" x14ac:dyDescent="0.25">
      <c r="A6120" s="246" t="str">
        <f t="shared" si="95"/>
        <v>100734</v>
      </c>
      <c r="B6120" s="362" t="s">
        <v>5789</v>
      </c>
      <c r="C6120" s="362" t="s">
        <v>11643</v>
      </c>
      <c r="D6120" s="362" t="s">
        <v>8619</v>
      </c>
      <c r="E6120" s="363" t="s">
        <v>12787</v>
      </c>
    </row>
    <row r="6121" spans="1:5" x14ac:dyDescent="0.25">
      <c r="A6121" s="246" t="str">
        <f t="shared" si="95"/>
        <v>100735</v>
      </c>
      <c r="B6121" s="362" t="s">
        <v>5790</v>
      </c>
      <c r="C6121" s="362" t="s">
        <v>18368</v>
      </c>
      <c r="D6121" s="362" t="s">
        <v>8619</v>
      </c>
      <c r="E6121" s="363" t="s">
        <v>23591</v>
      </c>
    </row>
    <row r="6122" spans="1:5" x14ac:dyDescent="0.25">
      <c r="A6122" s="246" t="str">
        <f t="shared" si="95"/>
        <v>100736</v>
      </c>
      <c r="B6122" s="362" t="s">
        <v>5791</v>
      </c>
      <c r="C6122" s="362" t="s">
        <v>11644</v>
      </c>
      <c r="D6122" s="362" t="s">
        <v>8619</v>
      </c>
      <c r="E6122" s="363" t="s">
        <v>18408</v>
      </c>
    </row>
    <row r="6123" spans="1:5" x14ac:dyDescent="0.25">
      <c r="A6123" s="246" t="str">
        <f t="shared" si="95"/>
        <v>100739</v>
      </c>
      <c r="B6123" s="362" t="s">
        <v>5792</v>
      </c>
      <c r="C6123" s="362" t="s">
        <v>18369</v>
      </c>
      <c r="D6123" s="362" t="s">
        <v>8619</v>
      </c>
      <c r="E6123" s="363" t="s">
        <v>8179</v>
      </c>
    </row>
    <row r="6124" spans="1:5" x14ac:dyDescent="0.25">
      <c r="A6124" s="246" t="str">
        <f t="shared" si="95"/>
        <v>100740</v>
      </c>
      <c r="B6124" s="362" t="s">
        <v>5793</v>
      </c>
      <c r="C6124" s="362" t="s">
        <v>11645</v>
      </c>
      <c r="D6124" s="362" t="s">
        <v>8619</v>
      </c>
      <c r="E6124" s="363" t="s">
        <v>21136</v>
      </c>
    </row>
    <row r="6125" spans="1:5" x14ac:dyDescent="0.25">
      <c r="A6125" s="246" t="str">
        <f t="shared" si="95"/>
        <v>100741</v>
      </c>
      <c r="B6125" s="362" t="s">
        <v>5794</v>
      </c>
      <c r="C6125" s="362" t="s">
        <v>18370</v>
      </c>
      <c r="D6125" s="362" t="s">
        <v>8619</v>
      </c>
      <c r="E6125" s="363" t="s">
        <v>8038</v>
      </c>
    </row>
    <row r="6126" spans="1:5" x14ac:dyDescent="0.25">
      <c r="A6126" s="246" t="str">
        <f t="shared" si="95"/>
        <v>100742</v>
      </c>
      <c r="B6126" s="362" t="s">
        <v>5795</v>
      </c>
      <c r="C6126" s="362" t="s">
        <v>11646</v>
      </c>
      <c r="D6126" s="362" t="s">
        <v>8619</v>
      </c>
      <c r="E6126" s="363" t="s">
        <v>12945</v>
      </c>
    </row>
    <row r="6127" spans="1:5" x14ac:dyDescent="0.25">
      <c r="A6127" s="246" t="str">
        <f t="shared" si="95"/>
        <v>100743</v>
      </c>
      <c r="B6127" s="362" t="s">
        <v>5796</v>
      </c>
      <c r="C6127" s="362" t="s">
        <v>18371</v>
      </c>
      <c r="D6127" s="362" t="s">
        <v>8619</v>
      </c>
      <c r="E6127" s="363" t="s">
        <v>16406</v>
      </c>
    </row>
    <row r="6128" spans="1:5" x14ac:dyDescent="0.25">
      <c r="A6128" s="246" t="str">
        <f t="shared" si="95"/>
        <v>100744</v>
      </c>
      <c r="B6128" s="362" t="s">
        <v>5797</v>
      </c>
      <c r="C6128" s="362" t="s">
        <v>11647</v>
      </c>
      <c r="D6128" s="362" t="s">
        <v>8619</v>
      </c>
      <c r="E6128" s="363" t="s">
        <v>8074</v>
      </c>
    </row>
    <row r="6129" spans="1:5" x14ac:dyDescent="0.25">
      <c r="A6129" s="246" t="str">
        <f t="shared" si="95"/>
        <v>100745</v>
      </c>
      <c r="B6129" s="362" t="s">
        <v>5798</v>
      </c>
      <c r="C6129" s="362" t="s">
        <v>18372</v>
      </c>
      <c r="D6129" s="362" t="s">
        <v>8619</v>
      </c>
      <c r="E6129" s="363" t="s">
        <v>23446</v>
      </c>
    </row>
    <row r="6130" spans="1:5" x14ac:dyDescent="0.25">
      <c r="A6130" s="246" t="str">
        <f t="shared" si="95"/>
        <v>100746</v>
      </c>
      <c r="B6130" s="362" t="s">
        <v>5799</v>
      </c>
      <c r="C6130" s="362" t="s">
        <v>11648</v>
      </c>
      <c r="D6130" s="362" t="s">
        <v>8619</v>
      </c>
      <c r="E6130" s="363" t="s">
        <v>8213</v>
      </c>
    </row>
    <row r="6131" spans="1:5" x14ac:dyDescent="0.25">
      <c r="A6131" s="246" t="str">
        <f t="shared" si="95"/>
        <v>100747</v>
      </c>
      <c r="B6131" s="362" t="s">
        <v>5800</v>
      </c>
      <c r="C6131" s="362" t="s">
        <v>18373</v>
      </c>
      <c r="D6131" s="362" t="s">
        <v>8619</v>
      </c>
      <c r="E6131" s="363" t="s">
        <v>11374</v>
      </c>
    </row>
    <row r="6132" spans="1:5" x14ac:dyDescent="0.25">
      <c r="A6132" s="246" t="str">
        <f t="shared" si="95"/>
        <v>100748</v>
      </c>
      <c r="B6132" s="362" t="s">
        <v>5801</v>
      </c>
      <c r="C6132" s="362" t="s">
        <v>11649</v>
      </c>
      <c r="D6132" s="362" t="s">
        <v>8619</v>
      </c>
      <c r="E6132" s="363" t="s">
        <v>7850</v>
      </c>
    </row>
    <row r="6133" spans="1:5" x14ac:dyDescent="0.25">
      <c r="A6133" s="246" t="str">
        <f t="shared" si="95"/>
        <v>100749</v>
      </c>
      <c r="B6133" s="362" t="s">
        <v>5802</v>
      </c>
      <c r="C6133" s="362" t="s">
        <v>18374</v>
      </c>
      <c r="D6133" s="362" t="s">
        <v>8619</v>
      </c>
      <c r="E6133" s="363" t="s">
        <v>13360</v>
      </c>
    </row>
    <row r="6134" spans="1:5" x14ac:dyDescent="0.25">
      <c r="A6134" s="246" t="str">
        <f t="shared" si="95"/>
        <v>100750</v>
      </c>
      <c r="B6134" s="362" t="s">
        <v>5803</v>
      </c>
      <c r="C6134" s="362" t="s">
        <v>11650</v>
      </c>
      <c r="D6134" s="362" t="s">
        <v>8619</v>
      </c>
      <c r="E6134" s="363" t="s">
        <v>15465</v>
      </c>
    </row>
    <row r="6135" spans="1:5" x14ac:dyDescent="0.25">
      <c r="A6135" s="246" t="str">
        <f t="shared" si="95"/>
        <v>100751</v>
      </c>
      <c r="B6135" s="362" t="s">
        <v>5804</v>
      </c>
      <c r="C6135" s="362" t="s">
        <v>18375</v>
      </c>
      <c r="D6135" s="362" t="s">
        <v>8619</v>
      </c>
      <c r="E6135" s="363" t="s">
        <v>32895</v>
      </c>
    </row>
    <row r="6136" spans="1:5" x14ac:dyDescent="0.25">
      <c r="A6136" s="246" t="str">
        <f t="shared" si="95"/>
        <v>100752</v>
      </c>
      <c r="B6136" s="362" t="s">
        <v>5805</v>
      </c>
      <c r="C6136" s="362" t="s">
        <v>11651</v>
      </c>
      <c r="D6136" s="362" t="s">
        <v>8619</v>
      </c>
      <c r="E6136" s="363" t="s">
        <v>27651</v>
      </c>
    </row>
    <row r="6137" spans="1:5" x14ac:dyDescent="0.25">
      <c r="A6137" s="246" t="str">
        <f t="shared" si="95"/>
        <v>100753</v>
      </c>
      <c r="B6137" s="362" t="s">
        <v>5806</v>
      </c>
      <c r="C6137" s="362" t="s">
        <v>18376</v>
      </c>
      <c r="D6137" s="362" t="s">
        <v>8619</v>
      </c>
      <c r="E6137" s="363" t="s">
        <v>20177</v>
      </c>
    </row>
    <row r="6138" spans="1:5" x14ac:dyDescent="0.25">
      <c r="A6138" s="246" t="str">
        <f t="shared" si="95"/>
        <v>100754</v>
      </c>
      <c r="B6138" s="362" t="s">
        <v>5807</v>
      </c>
      <c r="C6138" s="362" t="s">
        <v>11652</v>
      </c>
      <c r="D6138" s="362" t="s">
        <v>8619</v>
      </c>
      <c r="E6138" s="363" t="s">
        <v>32896</v>
      </c>
    </row>
    <row r="6139" spans="1:5" x14ac:dyDescent="0.25">
      <c r="A6139" s="246" t="str">
        <f t="shared" si="95"/>
        <v>100757</v>
      </c>
      <c r="B6139" s="362" t="s">
        <v>5808</v>
      </c>
      <c r="C6139" s="362" t="s">
        <v>18377</v>
      </c>
      <c r="D6139" s="362" t="s">
        <v>8619</v>
      </c>
      <c r="E6139" s="363" t="s">
        <v>32897</v>
      </c>
    </row>
    <row r="6140" spans="1:5" x14ac:dyDescent="0.25">
      <c r="A6140" s="246" t="str">
        <f t="shared" si="95"/>
        <v>100758</v>
      </c>
      <c r="B6140" s="362" t="s">
        <v>5809</v>
      </c>
      <c r="C6140" s="362" t="s">
        <v>11654</v>
      </c>
      <c r="D6140" s="362" t="s">
        <v>8619</v>
      </c>
      <c r="E6140" s="363" t="s">
        <v>16121</v>
      </c>
    </row>
    <row r="6141" spans="1:5" x14ac:dyDescent="0.25">
      <c r="A6141" s="246" t="str">
        <f t="shared" si="95"/>
        <v>100759</v>
      </c>
      <c r="B6141" s="362" t="s">
        <v>5810</v>
      </c>
      <c r="C6141" s="362" t="s">
        <v>18379</v>
      </c>
      <c r="D6141" s="362" t="s">
        <v>8619</v>
      </c>
      <c r="E6141" s="363" t="s">
        <v>20069</v>
      </c>
    </row>
    <row r="6142" spans="1:5" x14ac:dyDescent="0.25">
      <c r="A6142" s="246" t="str">
        <f t="shared" si="95"/>
        <v>100760</v>
      </c>
      <c r="B6142" s="362" t="s">
        <v>5811</v>
      </c>
      <c r="C6142" s="362" t="s">
        <v>11655</v>
      </c>
      <c r="D6142" s="362" t="s">
        <v>8619</v>
      </c>
      <c r="E6142" s="363" t="s">
        <v>21289</v>
      </c>
    </row>
    <row r="6143" spans="1:5" x14ac:dyDescent="0.25">
      <c r="A6143" s="246" t="str">
        <f t="shared" si="95"/>
        <v>100761</v>
      </c>
      <c r="B6143" s="362" t="s">
        <v>5812</v>
      </c>
      <c r="C6143" s="362" t="s">
        <v>18380</v>
      </c>
      <c r="D6143" s="362" t="s">
        <v>8619</v>
      </c>
      <c r="E6143" s="363" t="s">
        <v>21276</v>
      </c>
    </row>
    <row r="6144" spans="1:5" x14ac:dyDescent="0.25">
      <c r="A6144" s="246" t="str">
        <f t="shared" si="95"/>
        <v>100762</v>
      </c>
      <c r="B6144" s="362" t="s">
        <v>5813</v>
      </c>
      <c r="C6144" s="362" t="s">
        <v>11656</v>
      </c>
      <c r="D6144" s="362" t="s">
        <v>8619</v>
      </c>
      <c r="E6144" s="363" t="s">
        <v>29636</v>
      </c>
    </row>
    <row r="6145" spans="1:5" x14ac:dyDescent="0.25">
      <c r="A6145" s="246" t="str">
        <f t="shared" si="95"/>
        <v>102488</v>
      </c>
      <c r="B6145" s="362" t="s">
        <v>13209</v>
      </c>
      <c r="C6145" s="362" t="s">
        <v>13210</v>
      </c>
      <c r="D6145" s="362" t="s">
        <v>8619</v>
      </c>
      <c r="E6145" s="363" t="s">
        <v>32898</v>
      </c>
    </row>
    <row r="6146" spans="1:5" x14ac:dyDescent="0.25">
      <c r="A6146" s="246" t="str">
        <f t="shared" si="95"/>
        <v>102489</v>
      </c>
      <c r="B6146" s="362" t="s">
        <v>13211</v>
      </c>
      <c r="C6146" s="362" t="s">
        <v>13212</v>
      </c>
      <c r="D6146" s="362" t="s">
        <v>8619</v>
      </c>
      <c r="E6146" s="363" t="s">
        <v>24756</v>
      </c>
    </row>
    <row r="6147" spans="1:5" x14ac:dyDescent="0.25">
      <c r="A6147" s="246" t="str">
        <f t="shared" ref="A6147:A6210" si="96">B6147</f>
        <v>102491</v>
      </c>
      <c r="B6147" s="362" t="s">
        <v>13213</v>
      </c>
      <c r="C6147" s="362" t="s">
        <v>13214</v>
      </c>
      <c r="D6147" s="362" t="s">
        <v>8619</v>
      </c>
      <c r="E6147" s="363" t="s">
        <v>8204</v>
      </c>
    </row>
    <row r="6148" spans="1:5" x14ac:dyDescent="0.25">
      <c r="A6148" s="246" t="str">
        <f t="shared" si="96"/>
        <v>102492</v>
      </c>
      <c r="B6148" s="362" t="s">
        <v>13215</v>
      </c>
      <c r="C6148" s="362" t="s">
        <v>13216</v>
      </c>
      <c r="D6148" s="362" t="s">
        <v>8619</v>
      </c>
      <c r="E6148" s="363" t="s">
        <v>15040</v>
      </c>
    </row>
    <row r="6149" spans="1:5" x14ac:dyDescent="0.25">
      <c r="A6149" s="246" t="str">
        <f t="shared" si="96"/>
        <v>102494</v>
      </c>
      <c r="B6149" s="362" t="s">
        <v>13217</v>
      </c>
      <c r="C6149" s="362" t="s">
        <v>13218</v>
      </c>
      <c r="D6149" s="362" t="s">
        <v>8619</v>
      </c>
      <c r="E6149" s="363" t="s">
        <v>14153</v>
      </c>
    </row>
    <row r="6150" spans="1:5" x14ac:dyDescent="0.25">
      <c r="A6150" s="246" t="str">
        <f t="shared" si="96"/>
        <v>102496</v>
      </c>
      <c r="B6150" s="362" t="s">
        <v>13219</v>
      </c>
      <c r="C6150" s="362" t="s">
        <v>13220</v>
      </c>
      <c r="D6150" s="362" t="s">
        <v>8399</v>
      </c>
      <c r="E6150" s="363" t="s">
        <v>10136</v>
      </c>
    </row>
    <row r="6151" spans="1:5" x14ac:dyDescent="0.25">
      <c r="A6151" s="246" t="str">
        <f t="shared" si="96"/>
        <v>102497</v>
      </c>
      <c r="B6151" s="362" t="s">
        <v>13221</v>
      </c>
      <c r="C6151" s="362" t="s">
        <v>13222</v>
      </c>
      <c r="D6151" s="362" t="s">
        <v>8399</v>
      </c>
      <c r="E6151" s="363" t="s">
        <v>15591</v>
      </c>
    </row>
    <row r="6152" spans="1:5" x14ac:dyDescent="0.25">
      <c r="A6152" s="246" t="str">
        <f t="shared" si="96"/>
        <v>102498</v>
      </c>
      <c r="B6152" s="362" t="s">
        <v>13223</v>
      </c>
      <c r="C6152" s="362" t="s">
        <v>13224</v>
      </c>
      <c r="D6152" s="362" t="s">
        <v>8399</v>
      </c>
      <c r="E6152" s="363" t="s">
        <v>8118</v>
      </c>
    </row>
    <row r="6153" spans="1:5" x14ac:dyDescent="0.25">
      <c r="A6153" s="246" t="str">
        <f t="shared" si="96"/>
        <v>102499</v>
      </c>
      <c r="B6153" s="362" t="s">
        <v>13225</v>
      </c>
      <c r="C6153" s="362" t="s">
        <v>13226</v>
      </c>
      <c r="D6153" s="362" t="s">
        <v>8619</v>
      </c>
      <c r="E6153" s="363" t="s">
        <v>8157</v>
      </c>
    </row>
    <row r="6154" spans="1:5" x14ac:dyDescent="0.25">
      <c r="A6154" s="246" t="str">
        <f t="shared" si="96"/>
        <v>102500</v>
      </c>
      <c r="B6154" s="362" t="s">
        <v>13227</v>
      </c>
      <c r="C6154" s="362" t="s">
        <v>13228</v>
      </c>
      <c r="D6154" s="362" t="s">
        <v>8399</v>
      </c>
      <c r="E6154" s="363" t="s">
        <v>9206</v>
      </c>
    </row>
    <row r="6155" spans="1:5" x14ac:dyDescent="0.25">
      <c r="A6155" s="246" t="str">
        <f t="shared" si="96"/>
        <v>102501</v>
      </c>
      <c r="B6155" s="362" t="s">
        <v>13229</v>
      </c>
      <c r="C6155" s="362" t="s">
        <v>13230</v>
      </c>
      <c r="D6155" s="362" t="s">
        <v>8619</v>
      </c>
      <c r="E6155" s="363" t="s">
        <v>14157</v>
      </c>
    </row>
    <row r="6156" spans="1:5" x14ac:dyDescent="0.25">
      <c r="A6156" s="246" t="str">
        <f t="shared" si="96"/>
        <v>102504</v>
      </c>
      <c r="B6156" s="362" t="s">
        <v>13231</v>
      </c>
      <c r="C6156" s="362" t="s">
        <v>13232</v>
      </c>
      <c r="D6156" s="362" t="s">
        <v>8399</v>
      </c>
      <c r="E6156" s="363" t="s">
        <v>10135</v>
      </c>
    </row>
    <row r="6157" spans="1:5" x14ac:dyDescent="0.25">
      <c r="A6157" s="246" t="str">
        <f t="shared" si="96"/>
        <v>102505</v>
      </c>
      <c r="B6157" s="362" t="s">
        <v>13233</v>
      </c>
      <c r="C6157" s="362" t="s">
        <v>13234</v>
      </c>
      <c r="D6157" s="362" t="s">
        <v>8399</v>
      </c>
      <c r="E6157" s="363" t="s">
        <v>23691</v>
      </c>
    </row>
    <row r="6158" spans="1:5" x14ac:dyDescent="0.25">
      <c r="A6158" s="246" t="str">
        <f t="shared" si="96"/>
        <v>102506</v>
      </c>
      <c r="B6158" s="362" t="s">
        <v>13235</v>
      </c>
      <c r="C6158" s="362" t="s">
        <v>13236</v>
      </c>
      <c r="D6158" s="362" t="s">
        <v>8399</v>
      </c>
      <c r="E6158" s="363" t="s">
        <v>9104</v>
      </c>
    </row>
    <row r="6159" spans="1:5" x14ac:dyDescent="0.25">
      <c r="A6159" s="246" t="str">
        <f t="shared" si="96"/>
        <v>102507</v>
      </c>
      <c r="B6159" s="362" t="s">
        <v>13237</v>
      </c>
      <c r="C6159" s="362" t="s">
        <v>13238</v>
      </c>
      <c r="D6159" s="362" t="s">
        <v>8399</v>
      </c>
      <c r="E6159" s="363" t="s">
        <v>12654</v>
      </c>
    </row>
    <row r="6160" spans="1:5" x14ac:dyDescent="0.25">
      <c r="A6160" s="246" t="str">
        <f t="shared" si="96"/>
        <v>102508</v>
      </c>
      <c r="B6160" s="362" t="s">
        <v>13239</v>
      </c>
      <c r="C6160" s="362" t="s">
        <v>13240</v>
      </c>
      <c r="D6160" s="362" t="s">
        <v>8619</v>
      </c>
      <c r="E6160" s="363" t="s">
        <v>13344</v>
      </c>
    </row>
    <row r="6161" spans="1:5" x14ac:dyDescent="0.25">
      <c r="A6161" s="246" t="str">
        <f t="shared" si="96"/>
        <v>102509</v>
      </c>
      <c r="B6161" s="362" t="s">
        <v>13241</v>
      </c>
      <c r="C6161" s="362" t="s">
        <v>13242</v>
      </c>
      <c r="D6161" s="362" t="s">
        <v>8619</v>
      </c>
      <c r="E6161" s="363" t="s">
        <v>12687</v>
      </c>
    </row>
    <row r="6162" spans="1:5" x14ac:dyDescent="0.25">
      <c r="A6162" s="246" t="str">
        <f t="shared" si="96"/>
        <v>102512</v>
      </c>
      <c r="B6162" s="362" t="s">
        <v>13243</v>
      </c>
      <c r="C6162" s="362" t="s">
        <v>13244</v>
      </c>
      <c r="D6162" s="362" t="s">
        <v>8399</v>
      </c>
      <c r="E6162" s="363" t="s">
        <v>15461</v>
      </c>
    </row>
    <row r="6163" spans="1:5" x14ac:dyDescent="0.25">
      <c r="A6163" s="246" t="str">
        <f t="shared" si="96"/>
        <v>102513</v>
      </c>
      <c r="B6163" s="362" t="s">
        <v>13245</v>
      </c>
      <c r="C6163" s="362" t="s">
        <v>13246</v>
      </c>
      <c r="D6163" s="362" t="s">
        <v>8619</v>
      </c>
      <c r="E6163" s="363" t="s">
        <v>32899</v>
      </c>
    </row>
    <row r="6164" spans="1:5" x14ac:dyDescent="0.25">
      <c r="A6164" s="246" t="str">
        <f t="shared" si="96"/>
        <v>102520</v>
      </c>
      <c r="B6164" s="362" t="s">
        <v>13247</v>
      </c>
      <c r="C6164" s="362" t="s">
        <v>13248</v>
      </c>
      <c r="D6164" s="362" t="s">
        <v>8619</v>
      </c>
      <c r="E6164" s="363" t="s">
        <v>19919</v>
      </c>
    </row>
    <row r="6165" spans="1:5" x14ac:dyDescent="0.25">
      <c r="A6165" s="246" t="str">
        <f t="shared" si="96"/>
        <v>101749</v>
      </c>
      <c r="B6165" s="362" t="s">
        <v>7280</v>
      </c>
      <c r="C6165" s="362" t="s">
        <v>11657</v>
      </c>
      <c r="D6165" s="362" t="s">
        <v>8619</v>
      </c>
      <c r="E6165" s="363" t="s">
        <v>20869</v>
      </c>
    </row>
    <row r="6166" spans="1:5" x14ac:dyDescent="0.25">
      <c r="A6166" s="246" t="str">
        <f t="shared" si="96"/>
        <v>101750</v>
      </c>
      <c r="B6166" s="362" t="s">
        <v>7281</v>
      </c>
      <c r="C6166" s="362" t="s">
        <v>11658</v>
      </c>
      <c r="D6166" s="362" t="s">
        <v>8619</v>
      </c>
      <c r="E6166" s="363" t="s">
        <v>32900</v>
      </c>
    </row>
    <row r="6167" spans="1:5" x14ac:dyDescent="0.25">
      <c r="A6167" s="246" t="str">
        <f t="shared" si="96"/>
        <v>101729</v>
      </c>
      <c r="B6167" s="362" t="s">
        <v>7264</v>
      </c>
      <c r="C6167" s="362" t="s">
        <v>11659</v>
      </c>
      <c r="D6167" s="362" t="s">
        <v>8619</v>
      </c>
      <c r="E6167" s="363" t="s">
        <v>29432</v>
      </c>
    </row>
    <row r="6168" spans="1:5" x14ac:dyDescent="0.25">
      <c r="A6168" s="246" t="str">
        <f t="shared" si="96"/>
        <v>101746</v>
      </c>
      <c r="B6168" s="362" t="s">
        <v>7277</v>
      </c>
      <c r="C6168" s="362" t="s">
        <v>11660</v>
      </c>
      <c r="D6168" s="362" t="s">
        <v>8619</v>
      </c>
      <c r="E6168" s="363" t="s">
        <v>32901</v>
      </c>
    </row>
    <row r="6169" spans="1:5" x14ac:dyDescent="0.25">
      <c r="A6169" s="246" t="str">
        <f t="shared" si="96"/>
        <v>101751</v>
      </c>
      <c r="B6169" s="362" t="s">
        <v>7282</v>
      </c>
      <c r="C6169" s="362" t="s">
        <v>11661</v>
      </c>
      <c r="D6169" s="362" t="s">
        <v>8619</v>
      </c>
      <c r="E6169" s="363" t="s">
        <v>20769</v>
      </c>
    </row>
    <row r="6170" spans="1:5" x14ac:dyDescent="0.25">
      <c r="A6170" s="246" t="str">
        <f t="shared" si="96"/>
        <v>87246</v>
      </c>
      <c r="B6170" s="362" t="s">
        <v>747</v>
      </c>
      <c r="C6170" s="362" t="s">
        <v>20079</v>
      </c>
      <c r="D6170" s="362" t="s">
        <v>8619</v>
      </c>
      <c r="E6170" s="363" t="s">
        <v>32902</v>
      </c>
    </row>
    <row r="6171" spans="1:5" x14ac:dyDescent="0.25">
      <c r="A6171" s="246" t="str">
        <f t="shared" si="96"/>
        <v>87247</v>
      </c>
      <c r="B6171" s="362" t="s">
        <v>748</v>
      </c>
      <c r="C6171" s="362" t="s">
        <v>20080</v>
      </c>
      <c r="D6171" s="362" t="s">
        <v>8619</v>
      </c>
      <c r="E6171" s="363" t="s">
        <v>30023</v>
      </c>
    </row>
    <row r="6172" spans="1:5" x14ac:dyDescent="0.25">
      <c r="A6172" s="246" t="str">
        <f t="shared" si="96"/>
        <v>87248</v>
      </c>
      <c r="B6172" s="362" t="s">
        <v>749</v>
      </c>
      <c r="C6172" s="362" t="s">
        <v>20082</v>
      </c>
      <c r="D6172" s="362" t="s">
        <v>8619</v>
      </c>
      <c r="E6172" s="363" t="s">
        <v>32903</v>
      </c>
    </row>
    <row r="6173" spans="1:5" x14ac:dyDescent="0.25">
      <c r="A6173" s="246" t="str">
        <f t="shared" si="96"/>
        <v>87249</v>
      </c>
      <c r="B6173" s="362" t="s">
        <v>750</v>
      </c>
      <c r="C6173" s="362" t="s">
        <v>20083</v>
      </c>
      <c r="D6173" s="362" t="s">
        <v>8619</v>
      </c>
      <c r="E6173" s="363" t="s">
        <v>32904</v>
      </c>
    </row>
    <row r="6174" spans="1:5" x14ac:dyDescent="0.25">
      <c r="A6174" s="246" t="str">
        <f t="shared" si="96"/>
        <v>87250</v>
      </c>
      <c r="B6174" s="362" t="s">
        <v>751</v>
      </c>
      <c r="C6174" s="362" t="s">
        <v>20085</v>
      </c>
      <c r="D6174" s="362" t="s">
        <v>8619</v>
      </c>
      <c r="E6174" s="363" t="s">
        <v>20278</v>
      </c>
    </row>
    <row r="6175" spans="1:5" x14ac:dyDescent="0.25">
      <c r="A6175" s="246" t="str">
        <f t="shared" si="96"/>
        <v>87251</v>
      </c>
      <c r="B6175" s="362" t="s">
        <v>752</v>
      </c>
      <c r="C6175" s="362" t="s">
        <v>20087</v>
      </c>
      <c r="D6175" s="362" t="s">
        <v>8619</v>
      </c>
      <c r="E6175" s="363" t="s">
        <v>32905</v>
      </c>
    </row>
    <row r="6176" spans="1:5" x14ac:dyDescent="0.25">
      <c r="A6176" s="246" t="str">
        <f t="shared" si="96"/>
        <v>87255</v>
      </c>
      <c r="B6176" s="362" t="s">
        <v>753</v>
      </c>
      <c r="C6176" s="362" t="s">
        <v>20088</v>
      </c>
      <c r="D6176" s="362" t="s">
        <v>8619</v>
      </c>
      <c r="E6176" s="363" t="s">
        <v>21180</v>
      </c>
    </row>
    <row r="6177" spans="1:5" x14ac:dyDescent="0.25">
      <c r="A6177" s="246" t="str">
        <f t="shared" si="96"/>
        <v>87256</v>
      </c>
      <c r="B6177" s="362" t="s">
        <v>754</v>
      </c>
      <c r="C6177" s="362" t="s">
        <v>20089</v>
      </c>
      <c r="D6177" s="362" t="s">
        <v>8619</v>
      </c>
      <c r="E6177" s="363" t="s">
        <v>32906</v>
      </c>
    </row>
    <row r="6178" spans="1:5" x14ac:dyDescent="0.25">
      <c r="A6178" s="246" t="str">
        <f t="shared" si="96"/>
        <v>87257</v>
      </c>
      <c r="B6178" s="362" t="s">
        <v>755</v>
      </c>
      <c r="C6178" s="362" t="s">
        <v>20091</v>
      </c>
      <c r="D6178" s="362" t="s">
        <v>8619</v>
      </c>
      <c r="E6178" s="363" t="s">
        <v>32907</v>
      </c>
    </row>
    <row r="6179" spans="1:5" x14ac:dyDescent="0.25">
      <c r="A6179" s="246" t="str">
        <f t="shared" si="96"/>
        <v>87258</v>
      </c>
      <c r="B6179" s="362" t="s">
        <v>756</v>
      </c>
      <c r="C6179" s="362" t="s">
        <v>20092</v>
      </c>
      <c r="D6179" s="362" t="s">
        <v>8619</v>
      </c>
      <c r="E6179" s="363" t="s">
        <v>32908</v>
      </c>
    </row>
    <row r="6180" spans="1:5" x14ac:dyDescent="0.25">
      <c r="A6180" s="246" t="str">
        <f t="shared" si="96"/>
        <v>87259</v>
      </c>
      <c r="B6180" s="362" t="s">
        <v>757</v>
      </c>
      <c r="C6180" s="362" t="s">
        <v>20093</v>
      </c>
      <c r="D6180" s="362" t="s">
        <v>8619</v>
      </c>
      <c r="E6180" s="363" t="s">
        <v>21410</v>
      </c>
    </row>
    <row r="6181" spans="1:5" x14ac:dyDescent="0.25">
      <c r="A6181" s="246" t="str">
        <f t="shared" si="96"/>
        <v>87260</v>
      </c>
      <c r="B6181" s="362" t="s">
        <v>758</v>
      </c>
      <c r="C6181" s="362" t="s">
        <v>20094</v>
      </c>
      <c r="D6181" s="362" t="s">
        <v>8619</v>
      </c>
      <c r="E6181" s="363" t="s">
        <v>32909</v>
      </c>
    </row>
    <row r="6182" spans="1:5" x14ac:dyDescent="0.25">
      <c r="A6182" s="246" t="str">
        <f t="shared" si="96"/>
        <v>87261</v>
      </c>
      <c r="B6182" s="362" t="s">
        <v>759</v>
      </c>
      <c r="C6182" s="362" t="s">
        <v>20095</v>
      </c>
      <c r="D6182" s="362" t="s">
        <v>8619</v>
      </c>
      <c r="E6182" s="363" t="s">
        <v>32910</v>
      </c>
    </row>
    <row r="6183" spans="1:5" x14ac:dyDescent="0.25">
      <c r="A6183" s="246" t="str">
        <f t="shared" si="96"/>
        <v>87262</v>
      </c>
      <c r="B6183" s="362" t="s">
        <v>760</v>
      </c>
      <c r="C6183" s="362" t="s">
        <v>20096</v>
      </c>
      <c r="D6183" s="362" t="s">
        <v>8619</v>
      </c>
      <c r="E6183" s="363" t="s">
        <v>32911</v>
      </c>
    </row>
    <row r="6184" spans="1:5" x14ac:dyDescent="0.25">
      <c r="A6184" s="246" t="str">
        <f t="shared" si="96"/>
        <v>87263</v>
      </c>
      <c r="B6184" s="362" t="s">
        <v>761</v>
      </c>
      <c r="C6184" s="362" t="s">
        <v>20097</v>
      </c>
      <c r="D6184" s="362" t="s">
        <v>8619</v>
      </c>
      <c r="E6184" s="363" t="s">
        <v>32912</v>
      </c>
    </row>
    <row r="6185" spans="1:5" x14ac:dyDescent="0.25">
      <c r="A6185" s="246" t="str">
        <f t="shared" si="96"/>
        <v>89046</v>
      </c>
      <c r="B6185" s="362" t="s">
        <v>1271</v>
      </c>
      <c r="C6185" s="362" t="s">
        <v>11662</v>
      </c>
      <c r="D6185" s="362" t="s">
        <v>8619</v>
      </c>
      <c r="E6185" s="363" t="s">
        <v>32913</v>
      </c>
    </row>
    <row r="6186" spans="1:5" x14ac:dyDescent="0.25">
      <c r="A6186" s="246" t="str">
        <f t="shared" si="96"/>
        <v>89171</v>
      </c>
      <c r="B6186" s="362" t="s">
        <v>1279</v>
      </c>
      <c r="C6186" s="362" t="s">
        <v>11663</v>
      </c>
      <c r="D6186" s="362" t="s">
        <v>8619</v>
      </c>
      <c r="E6186" s="363" t="s">
        <v>24172</v>
      </c>
    </row>
    <row r="6187" spans="1:5" x14ac:dyDescent="0.25">
      <c r="A6187" s="246" t="str">
        <f t="shared" si="96"/>
        <v>93389</v>
      </c>
      <c r="B6187" s="362" t="s">
        <v>3324</v>
      </c>
      <c r="C6187" s="362" t="s">
        <v>20577</v>
      </c>
      <c r="D6187" s="362" t="s">
        <v>8619</v>
      </c>
      <c r="E6187" s="363" t="s">
        <v>32914</v>
      </c>
    </row>
    <row r="6188" spans="1:5" x14ac:dyDescent="0.25">
      <c r="A6188" s="246" t="str">
        <f t="shared" si="96"/>
        <v>93390</v>
      </c>
      <c r="B6188" s="362" t="s">
        <v>3325</v>
      </c>
      <c r="C6188" s="362" t="s">
        <v>20578</v>
      </c>
      <c r="D6188" s="362" t="s">
        <v>8619</v>
      </c>
      <c r="E6188" s="363" t="s">
        <v>20821</v>
      </c>
    </row>
    <row r="6189" spans="1:5" x14ac:dyDescent="0.25">
      <c r="A6189" s="246" t="str">
        <f t="shared" si="96"/>
        <v>93391</v>
      </c>
      <c r="B6189" s="362" t="s">
        <v>3326</v>
      </c>
      <c r="C6189" s="362" t="s">
        <v>20580</v>
      </c>
      <c r="D6189" s="362" t="s">
        <v>8619</v>
      </c>
      <c r="E6189" s="363" t="s">
        <v>30197</v>
      </c>
    </row>
    <row r="6190" spans="1:5" x14ac:dyDescent="0.25">
      <c r="A6190" s="246" t="str">
        <f t="shared" si="96"/>
        <v>104593</v>
      </c>
      <c r="B6190" s="362" t="s">
        <v>20981</v>
      </c>
      <c r="C6190" s="362" t="s">
        <v>20982</v>
      </c>
      <c r="D6190" s="362" t="s">
        <v>8619</v>
      </c>
      <c r="E6190" s="363" t="s">
        <v>32915</v>
      </c>
    </row>
    <row r="6191" spans="1:5" x14ac:dyDescent="0.25">
      <c r="A6191" s="246" t="str">
        <f t="shared" si="96"/>
        <v>104594</v>
      </c>
      <c r="B6191" s="362" t="s">
        <v>20983</v>
      </c>
      <c r="C6191" s="362" t="s">
        <v>20984</v>
      </c>
      <c r="D6191" s="362" t="s">
        <v>8619</v>
      </c>
      <c r="E6191" s="363" t="s">
        <v>32916</v>
      </c>
    </row>
    <row r="6192" spans="1:5" x14ac:dyDescent="0.25">
      <c r="A6192" s="246" t="str">
        <f t="shared" si="96"/>
        <v>104595</v>
      </c>
      <c r="B6192" s="362" t="s">
        <v>20985</v>
      </c>
      <c r="C6192" s="362" t="s">
        <v>20986</v>
      </c>
      <c r="D6192" s="362" t="s">
        <v>8619</v>
      </c>
      <c r="E6192" s="363" t="s">
        <v>32917</v>
      </c>
    </row>
    <row r="6193" spans="1:5" x14ac:dyDescent="0.25">
      <c r="A6193" s="246" t="str">
        <f t="shared" si="96"/>
        <v>104596</v>
      </c>
      <c r="B6193" s="362" t="s">
        <v>20988</v>
      </c>
      <c r="C6193" s="362" t="s">
        <v>20989</v>
      </c>
      <c r="D6193" s="362" t="s">
        <v>8619</v>
      </c>
      <c r="E6193" s="363" t="s">
        <v>32918</v>
      </c>
    </row>
    <row r="6194" spans="1:5" x14ac:dyDescent="0.25">
      <c r="A6194" s="246" t="str">
        <f t="shared" si="96"/>
        <v>104597</v>
      </c>
      <c r="B6194" s="362" t="s">
        <v>20990</v>
      </c>
      <c r="C6194" s="362" t="s">
        <v>20991</v>
      </c>
      <c r="D6194" s="362" t="s">
        <v>8619</v>
      </c>
      <c r="E6194" s="363" t="s">
        <v>32919</v>
      </c>
    </row>
    <row r="6195" spans="1:5" x14ac:dyDescent="0.25">
      <c r="A6195" s="246" t="str">
        <f t="shared" si="96"/>
        <v>104598</v>
      </c>
      <c r="B6195" s="362" t="s">
        <v>20992</v>
      </c>
      <c r="C6195" s="362" t="s">
        <v>20993</v>
      </c>
      <c r="D6195" s="362" t="s">
        <v>8619</v>
      </c>
      <c r="E6195" s="363" t="s">
        <v>29606</v>
      </c>
    </row>
    <row r="6196" spans="1:5" x14ac:dyDescent="0.25">
      <c r="A6196" s="246" t="str">
        <f t="shared" si="96"/>
        <v>104599</v>
      </c>
      <c r="B6196" s="362" t="s">
        <v>20994</v>
      </c>
      <c r="C6196" s="362" t="s">
        <v>20995</v>
      </c>
      <c r="D6196" s="362" t="s">
        <v>8619</v>
      </c>
      <c r="E6196" s="363" t="s">
        <v>20151</v>
      </c>
    </row>
    <row r="6197" spans="1:5" x14ac:dyDescent="0.25">
      <c r="A6197" s="246" t="str">
        <f t="shared" si="96"/>
        <v>104600</v>
      </c>
      <c r="B6197" s="362" t="s">
        <v>20996</v>
      </c>
      <c r="C6197" s="362" t="s">
        <v>20997</v>
      </c>
      <c r="D6197" s="362" t="s">
        <v>8619</v>
      </c>
      <c r="E6197" s="363" t="s">
        <v>18581</v>
      </c>
    </row>
    <row r="6198" spans="1:5" x14ac:dyDescent="0.25">
      <c r="A6198" s="246" t="str">
        <f t="shared" si="96"/>
        <v>104601</v>
      </c>
      <c r="B6198" s="362" t="s">
        <v>20999</v>
      </c>
      <c r="C6198" s="362" t="s">
        <v>21000</v>
      </c>
      <c r="D6198" s="362" t="s">
        <v>8619</v>
      </c>
      <c r="E6198" s="363" t="s">
        <v>21262</v>
      </c>
    </row>
    <row r="6199" spans="1:5" x14ac:dyDescent="0.25">
      <c r="A6199" s="246" t="str">
        <f t="shared" si="96"/>
        <v>104602</v>
      </c>
      <c r="B6199" s="362" t="s">
        <v>21001</v>
      </c>
      <c r="C6199" s="362" t="s">
        <v>21002</v>
      </c>
      <c r="D6199" s="362" t="s">
        <v>8619</v>
      </c>
      <c r="E6199" s="363" t="s">
        <v>27340</v>
      </c>
    </row>
    <row r="6200" spans="1:5" x14ac:dyDescent="0.25">
      <c r="A6200" s="246" t="str">
        <f t="shared" si="96"/>
        <v>104603</v>
      </c>
      <c r="B6200" s="362" t="s">
        <v>21004</v>
      </c>
      <c r="C6200" s="362" t="s">
        <v>21005</v>
      </c>
      <c r="D6200" s="362" t="s">
        <v>8619</v>
      </c>
      <c r="E6200" s="363" t="s">
        <v>21347</v>
      </c>
    </row>
    <row r="6201" spans="1:5" x14ac:dyDescent="0.25">
      <c r="A6201" s="246" t="str">
        <f t="shared" si="96"/>
        <v>104604</v>
      </c>
      <c r="B6201" s="362" t="s">
        <v>21006</v>
      </c>
      <c r="C6201" s="362" t="s">
        <v>21007</v>
      </c>
      <c r="D6201" s="362" t="s">
        <v>8619</v>
      </c>
      <c r="E6201" s="363" t="s">
        <v>32920</v>
      </c>
    </row>
    <row r="6202" spans="1:5" x14ac:dyDescent="0.25">
      <c r="A6202" s="246" t="str">
        <f t="shared" si="96"/>
        <v>104605</v>
      </c>
      <c r="B6202" s="362" t="s">
        <v>21008</v>
      </c>
      <c r="C6202" s="362" t="s">
        <v>21009</v>
      </c>
      <c r="D6202" s="362" t="s">
        <v>8619</v>
      </c>
      <c r="E6202" s="363" t="s">
        <v>21407</v>
      </c>
    </row>
    <row r="6203" spans="1:5" x14ac:dyDescent="0.25">
      <c r="A6203" s="246" t="str">
        <f t="shared" si="96"/>
        <v>104606</v>
      </c>
      <c r="B6203" s="362" t="s">
        <v>21010</v>
      </c>
      <c r="C6203" s="362" t="s">
        <v>21011</v>
      </c>
      <c r="D6203" s="362" t="s">
        <v>8619</v>
      </c>
      <c r="E6203" s="363" t="s">
        <v>13638</v>
      </c>
    </row>
    <row r="6204" spans="1:5" x14ac:dyDescent="0.25">
      <c r="A6204" s="246" t="str">
        <f t="shared" si="96"/>
        <v>104607</v>
      </c>
      <c r="B6204" s="362" t="s">
        <v>21012</v>
      </c>
      <c r="C6204" s="362" t="s">
        <v>21013</v>
      </c>
      <c r="D6204" s="362" t="s">
        <v>8619</v>
      </c>
      <c r="E6204" s="363" t="s">
        <v>32921</v>
      </c>
    </row>
    <row r="6205" spans="1:5" x14ac:dyDescent="0.25">
      <c r="A6205" s="246" t="str">
        <f t="shared" si="96"/>
        <v>104608</v>
      </c>
      <c r="B6205" s="362" t="s">
        <v>21015</v>
      </c>
      <c r="C6205" s="362" t="s">
        <v>21016</v>
      </c>
      <c r="D6205" s="362" t="s">
        <v>8619</v>
      </c>
      <c r="E6205" s="363" t="s">
        <v>32922</v>
      </c>
    </row>
    <row r="6206" spans="1:5" x14ac:dyDescent="0.25">
      <c r="A6206" s="246" t="str">
        <f t="shared" si="96"/>
        <v>104609</v>
      </c>
      <c r="B6206" s="362" t="s">
        <v>21017</v>
      </c>
      <c r="C6206" s="362" t="s">
        <v>21018</v>
      </c>
      <c r="D6206" s="362" t="s">
        <v>8619</v>
      </c>
      <c r="E6206" s="363" t="s">
        <v>20640</v>
      </c>
    </row>
    <row r="6207" spans="1:5" x14ac:dyDescent="0.25">
      <c r="A6207" s="246" t="str">
        <f t="shared" si="96"/>
        <v>104610</v>
      </c>
      <c r="B6207" s="362" t="s">
        <v>21019</v>
      </c>
      <c r="C6207" s="362" t="s">
        <v>21020</v>
      </c>
      <c r="D6207" s="362" t="s">
        <v>8619</v>
      </c>
      <c r="E6207" s="363" t="s">
        <v>32923</v>
      </c>
    </row>
    <row r="6208" spans="1:5" x14ac:dyDescent="0.25">
      <c r="A6208" s="246" t="str">
        <f t="shared" si="96"/>
        <v>98671</v>
      </c>
      <c r="B6208" s="362" t="s">
        <v>5096</v>
      </c>
      <c r="C6208" s="362" t="s">
        <v>11664</v>
      </c>
      <c r="D6208" s="362" t="s">
        <v>8619</v>
      </c>
      <c r="E6208" s="363" t="s">
        <v>32924</v>
      </c>
    </row>
    <row r="6209" spans="1:5" x14ac:dyDescent="0.25">
      <c r="A6209" s="246" t="str">
        <f t="shared" si="96"/>
        <v>98672</v>
      </c>
      <c r="B6209" s="362" t="s">
        <v>5097</v>
      </c>
      <c r="C6209" s="362" t="s">
        <v>11665</v>
      </c>
      <c r="D6209" s="362" t="s">
        <v>8619</v>
      </c>
      <c r="E6209" s="363" t="s">
        <v>32925</v>
      </c>
    </row>
    <row r="6210" spans="1:5" x14ac:dyDescent="0.25">
      <c r="A6210" s="246" t="str">
        <f t="shared" si="96"/>
        <v>98678</v>
      </c>
      <c r="B6210" s="362" t="s">
        <v>7186</v>
      </c>
      <c r="C6210" s="362" t="s">
        <v>11666</v>
      </c>
      <c r="D6210" s="362" t="s">
        <v>8619</v>
      </c>
      <c r="E6210" s="363" t="s">
        <v>32926</v>
      </c>
    </row>
    <row r="6211" spans="1:5" x14ac:dyDescent="0.25">
      <c r="A6211" s="246" t="str">
        <f t="shared" ref="A6211:A6274" si="97">B6211</f>
        <v>98679</v>
      </c>
      <c r="B6211" s="362" t="s">
        <v>5098</v>
      </c>
      <c r="C6211" s="362" t="s">
        <v>11667</v>
      </c>
      <c r="D6211" s="362" t="s">
        <v>8619</v>
      </c>
      <c r="E6211" s="363" t="s">
        <v>21120</v>
      </c>
    </row>
    <row r="6212" spans="1:5" x14ac:dyDescent="0.25">
      <c r="A6212" s="246" t="str">
        <f t="shared" si="97"/>
        <v>98680</v>
      </c>
      <c r="B6212" s="362" t="s">
        <v>5099</v>
      </c>
      <c r="C6212" s="362" t="s">
        <v>11668</v>
      </c>
      <c r="D6212" s="362" t="s">
        <v>8619</v>
      </c>
      <c r="E6212" s="363" t="s">
        <v>29906</v>
      </c>
    </row>
    <row r="6213" spans="1:5" x14ac:dyDescent="0.25">
      <c r="A6213" s="246" t="str">
        <f t="shared" si="97"/>
        <v>98681</v>
      </c>
      <c r="B6213" s="362" t="s">
        <v>5100</v>
      </c>
      <c r="C6213" s="362" t="s">
        <v>11669</v>
      </c>
      <c r="D6213" s="362" t="s">
        <v>8619</v>
      </c>
      <c r="E6213" s="363" t="s">
        <v>15673</v>
      </c>
    </row>
    <row r="6214" spans="1:5" x14ac:dyDescent="0.25">
      <c r="A6214" s="246" t="str">
        <f t="shared" si="97"/>
        <v>98682</v>
      </c>
      <c r="B6214" s="362" t="s">
        <v>5101</v>
      </c>
      <c r="C6214" s="362" t="s">
        <v>11670</v>
      </c>
      <c r="D6214" s="362" t="s">
        <v>8619</v>
      </c>
      <c r="E6214" s="363" t="s">
        <v>19948</v>
      </c>
    </row>
    <row r="6215" spans="1:5" x14ac:dyDescent="0.25">
      <c r="A6215" s="246" t="str">
        <f t="shared" si="97"/>
        <v>98685</v>
      </c>
      <c r="B6215" s="362" t="s">
        <v>5102</v>
      </c>
      <c r="C6215" s="362" t="s">
        <v>11671</v>
      </c>
      <c r="D6215" s="362" t="s">
        <v>8399</v>
      </c>
      <c r="E6215" s="363" t="s">
        <v>25579</v>
      </c>
    </row>
    <row r="6216" spans="1:5" x14ac:dyDescent="0.25">
      <c r="A6216" s="246" t="str">
        <f t="shared" si="97"/>
        <v>98686</v>
      </c>
      <c r="B6216" s="362" t="s">
        <v>5103</v>
      </c>
      <c r="C6216" s="362" t="s">
        <v>11672</v>
      </c>
      <c r="D6216" s="362" t="s">
        <v>8399</v>
      </c>
      <c r="E6216" s="363" t="s">
        <v>14165</v>
      </c>
    </row>
    <row r="6217" spans="1:5" x14ac:dyDescent="0.25">
      <c r="A6217" s="246" t="str">
        <f t="shared" si="97"/>
        <v>98688</v>
      </c>
      <c r="B6217" s="362" t="s">
        <v>5104</v>
      </c>
      <c r="C6217" s="362" t="s">
        <v>11673</v>
      </c>
      <c r="D6217" s="362" t="s">
        <v>8399</v>
      </c>
      <c r="E6217" s="363" t="s">
        <v>32927</v>
      </c>
    </row>
    <row r="6218" spans="1:5" x14ac:dyDescent="0.25">
      <c r="A6218" s="246" t="str">
        <f t="shared" si="97"/>
        <v>98689</v>
      </c>
      <c r="B6218" s="362" t="s">
        <v>5105</v>
      </c>
      <c r="C6218" s="362" t="s">
        <v>11674</v>
      </c>
      <c r="D6218" s="362" t="s">
        <v>8399</v>
      </c>
      <c r="E6218" s="363" t="s">
        <v>18174</v>
      </c>
    </row>
    <row r="6219" spans="1:5" x14ac:dyDescent="0.25">
      <c r="A6219" s="246" t="str">
        <f t="shared" si="97"/>
        <v>101090</v>
      </c>
      <c r="B6219" s="362" t="s">
        <v>5883</v>
      </c>
      <c r="C6219" s="362" t="s">
        <v>11675</v>
      </c>
      <c r="D6219" s="362" t="s">
        <v>8619</v>
      </c>
      <c r="E6219" s="363" t="s">
        <v>31733</v>
      </c>
    </row>
    <row r="6220" spans="1:5" x14ac:dyDescent="0.25">
      <c r="A6220" s="246" t="str">
        <f t="shared" si="97"/>
        <v>101091</v>
      </c>
      <c r="B6220" s="362" t="s">
        <v>5884</v>
      </c>
      <c r="C6220" s="362" t="s">
        <v>11676</v>
      </c>
      <c r="D6220" s="362" t="s">
        <v>8619</v>
      </c>
      <c r="E6220" s="363" t="s">
        <v>20275</v>
      </c>
    </row>
    <row r="6221" spans="1:5" x14ac:dyDescent="0.25">
      <c r="A6221" s="246" t="str">
        <f t="shared" si="97"/>
        <v>101725</v>
      </c>
      <c r="B6221" s="362" t="s">
        <v>7261</v>
      </c>
      <c r="C6221" s="362" t="s">
        <v>11677</v>
      </c>
      <c r="D6221" s="362" t="s">
        <v>8619</v>
      </c>
      <c r="E6221" s="363" t="s">
        <v>32928</v>
      </c>
    </row>
    <row r="6222" spans="1:5" x14ac:dyDescent="0.25">
      <c r="A6222" s="246" t="str">
        <f t="shared" si="97"/>
        <v>101726</v>
      </c>
      <c r="B6222" s="362" t="s">
        <v>7262</v>
      </c>
      <c r="C6222" s="362" t="s">
        <v>11678</v>
      </c>
      <c r="D6222" s="362" t="s">
        <v>8619</v>
      </c>
      <c r="E6222" s="363" t="s">
        <v>32929</v>
      </c>
    </row>
    <row r="6223" spans="1:5" x14ac:dyDescent="0.25">
      <c r="A6223" s="246" t="str">
        <f t="shared" si="97"/>
        <v>101731</v>
      </c>
      <c r="B6223" s="362" t="s">
        <v>7265</v>
      </c>
      <c r="C6223" s="362" t="s">
        <v>11679</v>
      </c>
      <c r="D6223" s="362" t="s">
        <v>8619</v>
      </c>
      <c r="E6223" s="363" t="s">
        <v>32930</v>
      </c>
    </row>
    <row r="6224" spans="1:5" x14ac:dyDescent="0.25">
      <c r="A6224" s="246" t="str">
        <f t="shared" si="97"/>
        <v>101732</v>
      </c>
      <c r="B6224" s="362" t="s">
        <v>7266</v>
      </c>
      <c r="C6224" s="362" t="s">
        <v>11680</v>
      </c>
      <c r="D6224" s="362" t="s">
        <v>8619</v>
      </c>
      <c r="E6224" s="363" t="s">
        <v>32907</v>
      </c>
    </row>
    <row r="6225" spans="1:5" x14ac:dyDescent="0.25">
      <c r="A6225" s="246" t="str">
        <f t="shared" si="97"/>
        <v>101094</v>
      </c>
      <c r="B6225" s="362" t="s">
        <v>5887</v>
      </c>
      <c r="C6225" s="362" t="s">
        <v>18401</v>
      </c>
      <c r="D6225" s="362" t="s">
        <v>8399</v>
      </c>
      <c r="E6225" s="363" t="s">
        <v>32931</v>
      </c>
    </row>
    <row r="6226" spans="1:5" x14ac:dyDescent="0.25">
      <c r="A6226" s="246" t="str">
        <f t="shared" si="97"/>
        <v>101727</v>
      </c>
      <c r="B6226" s="362" t="s">
        <v>7263</v>
      </c>
      <c r="C6226" s="362" t="s">
        <v>11681</v>
      </c>
      <c r="D6226" s="362" t="s">
        <v>8619</v>
      </c>
      <c r="E6226" s="363" t="s">
        <v>21258</v>
      </c>
    </row>
    <row r="6227" spans="1:5" x14ac:dyDescent="0.25">
      <c r="A6227" s="246" t="str">
        <f t="shared" si="97"/>
        <v>101733</v>
      </c>
      <c r="B6227" s="362" t="s">
        <v>7267</v>
      </c>
      <c r="C6227" s="362" t="s">
        <v>11682</v>
      </c>
      <c r="D6227" s="362" t="s">
        <v>8619</v>
      </c>
      <c r="E6227" s="363" t="s">
        <v>32932</v>
      </c>
    </row>
    <row r="6228" spans="1:5" x14ac:dyDescent="0.25">
      <c r="A6228" s="246" t="str">
        <f t="shared" si="97"/>
        <v>101734</v>
      </c>
      <c r="B6228" s="362" t="s">
        <v>7268</v>
      </c>
      <c r="C6228" s="362" t="s">
        <v>11683</v>
      </c>
      <c r="D6228" s="362" t="s">
        <v>8619</v>
      </c>
      <c r="E6228" s="363" t="s">
        <v>32933</v>
      </c>
    </row>
    <row r="6229" spans="1:5" x14ac:dyDescent="0.25">
      <c r="A6229" s="246" t="str">
        <f t="shared" si="97"/>
        <v>101735</v>
      </c>
      <c r="B6229" s="362" t="s">
        <v>7269</v>
      </c>
      <c r="C6229" s="362" t="s">
        <v>11684</v>
      </c>
      <c r="D6229" s="362" t="s">
        <v>8619</v>
      </c>
      <c r="E6229" s="363" t="s">
        <v>32934</v>
      </c>
    </row>
    <row r="6230" spans="1:5" x14ac:dyDescent="0.25">
      <c r="A6230" s="246" t="str">
        <f t="shared" si="97"/>
        <v>101736</v>
      </c>
      <c r="B6230" s="362" t="s">
        <v>7270</v>
      </c>
      <c r="C6230" s="362" t="s">
        <v>11685</v>
      </c>
      <c r="D6230" s="362" t="s">
        <v>8619</v>
      </c>
      <c r="E6230" s="363" t="s">
        <v>32935</v>
      </c>
    </row>
    <row r="6231" spans="1:5" x14ac:dyDescent="0.25">
      <c r="A6231" s="246" t="str">
        <f t="shared" si="97"/>
        <v>101737</v>
      </c>
      <c r="B6231" s="362" t="s">
        <v>7271</v>
      </c>
      <c r="C6231" s="362" t="s">
        <v>11686</v>
      </c>
      <c r="D6231" s="362" t="s">
        <v>8619</v>
      </c>
      <c r="E6231" s="363" t="s">
        <v>32936</v>
      </c>
    </row>
    <row r="6232" spans="1:5" x14ac:dyDescent="0.25">
      <c r="A6232" s="246" t="str">
        <f t="shared" si="97"/>
        <v>101748</v>
      </c>
      <c r="B6232" s="362" t="s">
        <v>7279</v>
      </c>
      <c r="C6232" s="362" t="s">
        <v>11687</v>
      </c>
      <c r="D6232" s="362" t="s">
        <v>8619</v>
      </c>
      <c r="E6232" s="363" t="s">
        <v>32937</v>
      </c>
    </row>
    <row r="6233" spans="1:5" x14ac:dyDescent="0.25">
      <c r="A6233" s="246" t="str">
        <f t="shared" si="97"/>
        <v>104162</v>
      </c>
      <c r="B6233" s="362" t="s">
        <v>19135</v>
      </c>
      <c r="C6233" s="362" t="s">
        <v>19136</v>
      </c>
      <c r="D6233" s="362" t="s">
        <v>8619</v>
      </c>
      <c r="E6233" s="363" t="s">
        <v>19920</v>
      </c>
    </row>
    <row r="6234" spans="1:5" x14ac:dyDescent="0.25">
      <c r="A6234" s="246" t="str">
        <f t="shared" si="97"/>
        <v>101092</v>
      </c>
      <c r="B6234" s="362" t="s">
        <v>5885</v>
      </c>
      <c r="C6234" s="362" t="s">
        <v>11688</v>
      </c>
      <c r="D6234" s="362" t="s">
        <v>8619</v>
      </c>
      <c r="E6234" s="363" t="s">
        <v>32938</v>
      </c>
    </row>
    <row r="6235" spans="1:5" x14ac:dyDescent="0.25">
      <c r="A6235" s="246" t="str">
        <f t="shared" si="97"/>
        <v>101093</v>
      </c>
      <c r="B6235" s="362" t="s">
        <v>5886</v>
      </c>
      <c r="C6235" s="362" t="s">
        <v>11689</v>
      </c>
      <c r="D6235" s="362" t="s">
        <v>8619</v>
      </c>
      <c r="E6235" s="363" t="s">
        <v>32939</v>
      </c>
    </row>
    <row r="6236" spans="1:5" x14ac:dyDescent="0.25">
      <c r="A6236" s="246" t="str">
        <f t="shared" si="97"/>
        <v>98695</v>
      </c>
      <c r="B6236" s="362" t="s">
        <v>5106</v>
      </c>
      <c r="C6236" s="362" t="s">
        <v>11690</v>
      </c>
      <c r="D6236" s="362" t="s">
        <v>8399</v>
      </c>
      <c r="E6236" s="363" t="s">
        <v>32940</v>
      </c>
    </row>
    <row r="6237" spans="1:5" x14ac:dyDescent="0.25">
      <c r="A6237" s="246" t="str">
        <f t="shared" si="97"/>
        <v>98697</v>
      </c>
      <c r="B6237" s="362" t="s">
        <v>5107</v>
      </c>
      <c r="C6237" s="362" t="s">
        <v>11691</v>
      </c>
      <c r="D6237" s="362" t="s">
        <v>8399</v>
      </c>
      <c r="E6237" s="363" t="s">
        <v>17123</v>
      </c>
    </row>
    <row r="6238" spans="1:5" x14ac:dyDescent="0.25">
      <c r="A6238" s="246" t="str">
        <f t="shared" si="97"/>
        <v>101738</v>
      </c>
      <c r="B6238" s="362" t="s">
        <v>7272</v>
      </c>
      <c r="C6238" s="362" t="s">
        <v>11692</v>
      </c>
      <c r="D6238" s="362" t="s">
        <v>8399</v>
      </c>
      <c r="E6238" s="363" t="s">
        <v>31147</v>
      </c>
    </row>
    <row r="6239" spans="1:5" x14ac:dyDescent="0.25">
      <c r="A6239" s="246" t="str">
        <f t="shared" si="97"/>
        <v>101739</v>
      </c>
      <c r="B6239" s="362" t="s">
        <v>7273</v>
      </c>
      <c r="C6239" s="362" t="s">
        <v>11693</v>
      </c>
      <c r="D6239" s="362" t="s">
        <v>8399</v>
      </c>
      <c r="E6239" s="363" t="s">
        <v>13613</v>
      </c>
    </row>
    <row r="6240" spans="1:5" x14ac:dyDescent="0.25">
      <c r="A6240" s="246" t="str">
        <f t="shared" si="97"/>
        <v>88648</v>
      </c>
      <c r="B6240" s="362" t="s">
        <v>1204</v>
      </c>
      <c r="C6240" s="362" t="s">
        <v>20145</v>
      </c>
      <c r="D6240" s="362" t="s">
        <v>8399</v>
      </c>
      <c r="E6240" s="363" t="s">
        <v>7784</v>
      </c>
    </row>
    <row r="6241" spans="1:5" x14ac:dyDescent="0.25">
      <c r="A6241" s="246" t="str">
        <f t="shared" si="97"/>
        <v>88649</v>
      </c>
      <c r="B6241" s="362" t="s">
        <v>1205</v>
      </c>
      <c r="C6241" s="362" t="s">
        <v>20146</v>
      </c>
      <c r="D6241" s="362" t="s">
        <v>8399</v>
      </c>
      <c r="E6241" s="363" t="s">
        <v>16681</v>
      </c>
    </row>
    <row r="6242" spans="1:5" x14ac:dyDescent="0.25">
      <c r="A6242" s="246" t="str">
        <f t="shared" si="97"/>
        <v>88650</v>
      </c>
      <c r="B6242" s="362" t="s">
        <v>1206</v>
      </c>
      <c r="C6242" s="362" t="s">
        <v>20148</v>
      </c>
      <c r="D6242" s="362" t="s">
        <v>8399</v>
      </c>
      <c r="E6242" s="363" t="s">
        <v>8381</v>
      </c>
    </row>
    <row r="6243" spans="1:5" x14ac:dyDescent="0.25">
      <c r="A6243" s="246" t="str">
        <f t="shared" si="97"/>
        <v>96467</v>
      </c>
      <c r="B6243" s="362" t="s">
        <v>4216</v>
      </c>
      <c r="C6243" s="362" t="s">
        <v>20659</v>
      </c>
      <c r="D6243" s="362" t="s">
        <v>8399</v>
      </c>
      <c r="E6243" s="363" t="s">
        <v>15462</v>
      </c>
    </row>
    <row r="6244" spans="1:5" x14ac:dyDescent="0.25">
      <c r="A6244" s="246" t="str">
        <f t="shared" si="97"/>
        <v>101740</v>
      </c>
      <c r="B6244" s="362" t="s">
        <v>7274</v>
      </c>
      <c r="C6244" s="362" t="s">
        <v>11695</v>
      </c>
      <c r="D6244" s="362" t="s">
        <v>8399</v>
      </c>
      <c r="E6244" s="363" t="s">
        <v>13719</v>
      </c>
    </row>
    <row r="6245" spans="1:5" x14ac:dyDescent="0.25">
      <c r="A6245" s="246" t="str">
        <f t="shared" si="97"/>
        <v>101741</v>
      </c>
      <c r="B6245" s="362" t="s">
        <v>7275</v>
      </c>
      <c r="C6245" s="362" t="s">
        <v>11696</v>
      </c>
      <c r="D6245" s="362" t="s">
        <v>8399</v>
      </c>
      <c r="E6245" s="363" t="s">
        <v>16092</v>
      </c>
    </row>
    <row r="6246" spans="1:5" x14ac:dyDescent="0.25">
      <c r="A6246" s="246" t="str">
        <f t="shared" si="97"/>
        <v>94990</v>
      </c>
      <c r="B6246" s="362" t="s">
        <v>3760</v>
      </c>
      <c r="C6246" s="362" t="s">
        <v>17933</v>
      </c>
      <c r="D6246" s="362" t="s">
        <v>9485</v>
      </c>
      <c r="E6246" s="363" t="s">
        <v>32941</v>
      </c>
    </row>
    <row r="6247" spans="1:5" x14ac:dyDescent="0.25">
      <c r="A6247" s="246" t="str">
        <f t="shared" si="97"/>
        <v>94991</v>
      </c>
      <c r="B6247" s="362" t="s">
        <v>3761</v>
      </c>
      <c r="C6247" s="362" t="s">
        <v>20632</v>
      </c>
      <c r="D6247" s="362" t="s">
        <v>9485</v>
      </c>
      <c r="E6247" s="363" t="s">
        <v>32942</v>
      </c>
    </row>
    <row r="6248" spans="1:5" x14ac:dyDescent="0.25">
      <c r="A6248" s="246" t="str">
        <f t="shared" si="97"/>
        <v>94992</v>
      </c>
      <c r="B6248" s="362" t="s">
        <v>3762</v>
      </c>
      <c r="C6248" s="362" t="s">
        <v>17934</v>
      </c>
      <c r="D6248" s="362" t="s">
        <v>8619</v>
      </c>
      <c r="E6248" s="363" t="s">
        <v>30053</v>
      </c>
    </row>
    <row r="6249" spans="1:5" x14ac:dyDescent="0.25">
      <c r="A6249" s="246" t="str">
        <f t="shared" si="97"/>
        <v>94993</v>
      </c>
      <c r="B6249" s="362" t="s">
        <v>3763</v>
      </c>
      <c r="C6249" s="362" t="s">
        <v>17935</v>
      </c>
      <c r="D6249" s="362" t="s">
        <v>8619</v>
      </c>
      <c r="E6249" s="363" t="s">
        <v>20128</v>
      </c>
    </row>
    <row r="6250" spans="1:5" x14ac:dyDescent="0.25">
      <c r="A6250" s="246" t="str">
        <f t="shared" si="97"/>
        <v>94994</v>
      </c>
      <c r="B6250" s="362" t="s">
        <v>3764</v>
      </c>
      <c r="C6250" s="362" t="s">
        <v>17936</v>
      </c>
      <c r="D6250" s="362" t="s">
        <v>8619</v>
      </c>
      <c r="E6250" s="363" t="s">
        <v>32943</v>
      </c>
    </row>
    <row r="6251" spans="1:5" x14ac:dyDescent="0.25">
      <c r="A6251" s="246" t="str">
        <f t="shared" si="97"/>
        <v>94995</v>
      </c>
      <c r="B6251" s="362" t="s">
        <v>3765</v>
      </c>
      <c r="C6251" s="362" t="s">
        <v>17937</v>
      </c>
      <c r="D6251" s="362" t="s">
        <v>8619</v>
      </c>
      <c r="E6251" s="363" t="s">
        <v>29591</v>
      </c>
    </row>
    <row r="6252" spans="1:5" x14ac:dyDescent="0.25">
      <c r="A6252" s="246" t="str">
        <f t="shared" si="97"/>
        <v>101747</v>
      </c>
      <c r="B6252" s="362" t="s">
        <v>7278</v>
      </c>
      <c r="C6252" s="362" t="s">
        <v>11697</v>
      </c>
      <c r="D6252" s="362" t="s">
        <v>8619</v>
      </c>
      <c r="E6252" s="363" t="s">
        <v>32944</v>
      </c>
    </row>
    <row r="6253" spans="1:5" x14ac:dyDescent="0.25">
      <c r="A6253" s="246" t="str">
        <f t="shared" si="97"/>
        <v>104626</v>
      </c>
      <c r="B6253" s="362" t="s">
        <v>21040</v>
      </c>
      <c r="C6253" s="362" t="s">
        <v>21041</v>
      </c>
      <c r="D6253" s="362" t="s">
        <v>9485</v>
      </c>
      <c r="E6253" s="363" t="s">
        <v>32945</v>
      </c>
    </row>
    <row r="6254" spans="1:5" x14ac:dyDescent="0.25">
      <c r="A6254" s="246" t="str">
        <f t="shared" si="97"/>
        <v>104658</v>
      </c>
      <c r="B6254" s="362" t="s">
        <v>32946</v>
      </c>
      <c r="C6254" s="362" t="s">
        <v>32947</v>
      </c>
      <c r="D6254" s="362" t="s">
        <v>8619</v>
      </c>
      <c r="E6254" s="363" t="s">
        <v>32948</v>
      </c>
    </row>
    <row r="6255" spans="1:5" x14ac:dyDescent="0.25">
      <c r="A6255" s="246" t="str">
        <f t="shared" si="97"/>
        <v>87620</v>
      </c>
      <c r="B6255" s="362" t="s">
        <v>926</v>
      </c>
      <c r="C6255" s="362" t="s">
        <v>13972</v>
      </c>
      <c r="D6255" s="362" t="s">
        <v>8619</v>
      </c>
      <c r="E6255" s="363" t="s">
        <v>13364</v>
      </c>
    </row>
    <row r="6256" spans="1:5" x14ac:dyDescent="0.25">
      <c r="A6256" s="246" t="str">
        <f t="shared" si="97"/>
        <v>87622</v>
      </c>
      <c r="B6256" s="362" t="s">
        <v>927</v>
      </c>
      <c r="C6256" s="362" t="s">
        <v>13973</v>
      </c>
      <c r="D6256" s="362" t="s">
        <v>8619</v>
      </c>
      <c r="E6256" s="363" t="s">
        <v>19847</v>
      </c>
    </row>
    <row r="6257" spans="1:5" x14ac:dyDescent="0.25">
      <c r="A6257" s="246" t="str">
        <f t="shared" si="97"/>
        <v>87623</v>
      </c>
      <c r="B6257" s="362" t="s">
        <v>928</v>
      </c>
      <c r="C6257" s="362" t="s">
        <v>13974</v>
      </c>
      <c r="D6257" s="362" t="s">
        <v>8619</v>
      </c>
      <c r="E6257" s="363" t="s">
        <v>32949</v>
      </c>
    </row>
    <row r="6258" spans="1:5" x14ac:dyDescent="0.25">
      <c r="A6258" s="246" t="str">
        <f t="shared" si="97"/>
        <v>87624</v>
      </c>
      <c r="B6258" s="362" t="s">
        <v>929</v>
      </c>
      <c r="C6258" s="362" t="s">
        <v>13974</v>
      </c>
      <c r="D6258" s="362" t="s">
        <v>8619</v>
      </c>
      <c r="E6258" s="363" t="s">
        <v>18487</v>
      </c>
    </row>
    <row r="6259" spans="1:5" x14ac:dyDescent="0.25">
      <c r="A6259" s="246" t="str">
        <f t="shared" si="97"/>
        <v>87630</v>
      </c>
      <c r="B6259" s="362" t="s">
        <v>930</v>
      </c>
      <c r="C6259" s="362" t="s">
        <v>13975</v>
      </c>
      <c r="D6259" s="362" t="s">
        <v>8619</v>
      </c>
      <c r="E6259" s="363" t="s">
        <v>32950</v>
      </c>
    </row>
    <row r="6260" spans="1:5" x14ac:dyDescent="0.25">
      <c r="A6260" s="246" t="str">
        <f t="shared" si="97"/>
        <v>87632</v>
      </c>
      <c r="B6260" s="362" t="s">
        <v>931</v>
      </c>
      <c r="C6260" s="362" t="s">
        <v>13977</v>
      </c>
      <c r="D6260" s="362" t="s">
        <v>8619</v>
      </c>
      <c r="E6260" s="363" t="s">
        <v>32951</v>
      </c>
    </row>
    <row r="6261" spans="1:5" x14ac:dyDescent="0.25">
      <c r="A6261" s="246" t="str">
        <f t="shared" si="97"/>
        <v>87633</v>
      </c>
      <c r="B6261" s="362" t="s">
        <v>932</v>
      </c>
      <c r="C6261" s="362" t="s">
        <v>13978</v>
      </c>
      <c r="D6261" s="362" t="s">
        <v>8619</v>
      </c>
      <c r="E6261" s="363" t="s">
        <v>21483</v>
      </c>
    </row>
    <row r="6262" spans="1:5" x14ac:dyDescent="0.25">
      <c r="A6262" s="246" t="str">
        <f t="shared" si="97"/>
        <v>87634</v>
      </c>
      <c r="B6262" s="362" t="s">
        <v>933</v>
      </c>
      <c r="C6262" s="362" t="s">
        <v>13979</v>
      </c>
      <c r="D6262" s="362" t="s">
        <v>8619</v>
      </c>
      <c r="E6262" s="363" t="s">
        <v>26713</v>
      </c>
    </row>
    <row r="6263" spans="1:5" x14ac:dyDescent="0.25">
      <c r="A6263" s="246" t="str">
        <f t="shared" si="97"/>
        <v>87640</v>
      </c>
      <c r="B6263" s="362" t="s">
        <v>934</v>
      </c>
      <c r="C6263" s="362" t="s">
        <v>13980</v>
      </c>
      <c r="D6263" s="362" t="s">
        <v>8619</v>
      </c>
      <c r="E6263" s="363" t="s">
        <v>19911</v>
      </c>
    </row>
    <row r="6264" spans="1:5" x14ac:dyDescent="0.25">
      <c r="A6264" s="246" t="str">
        <f t="shared" si="97"/>
        <v>87642</v>
      </c>
      <c r="B6264" s="362" t="s">
        <v>935</v>
      </c>
      <c r="C6264" s="362" t="s">
        <v>13981</v>
      </c>
      <c r="D6264" s="362" t="s">
        <v>8619</v>
      </c>
      <c r="E6264" s="363" t="s">
        <v>31932</v>
      </c>
    </row>
    <row r="6265" spans="1:5" x14ac:dyDescent="0.25">
      <c r="A6265" s="246" t="str">
        <f t="shared" si="97"/>
        <v>87643</v>
      </c>
      <c r="B6265" s="362" t="s">
        <v>936</v>
      </c>
      <c r="C6265" s="362" t="s">
        <v>13982</v>
      </c>
      <c r="D6265" s="362" t="s">
        <v>8619</v>
      </c>
      <c r="E6265" s="363" t="s">
        <v>32952</v>
      </c>
    </row>
    <row r="6266" spans="1:5" x14ac:dyDescent="0.25">
      <c r="A6266" s="246" t="str">
        <f t="shared" si="97"/>
        <v>87644</v>
      </c>
      <c r="B6266" s="362" t="s">
        <v>937</v>
      </c>
      <c r="C6266" s="362" t="s">
        <v>13983</v>
      </c>
      <c r="D6266" s="362" t="s">
        <v>8619</v>
      </c>
      <c r="E6266" s="363" t="s">
        <v>32923</v>
      </c>
    </row>
    <row r="6267" spans="1:5" x14ac:dyDescent="0.25">
      <c r="A6267" s="246" t="str">
        <f t="shared" si="97"/>
        <v>87680</v>
      </c>
      <c r="B6267" s="362" t="s">
        <v>938</v>
      </c>
      <c r="C6267" s="362" t="s">
        <v>13984</v>
      </c>
      <c r="D6267" s="362" t="s">
        <v>8619</v>
      </c>
      <c r="E6267" s="363" t="s">
        <v>20593</v>
      </c>
    </row>
    <row r="6268" spans="1:5" x14ac:dyDescent="0.25">
      <c r="A6268" s="246" t="str">
        <f t="shared" si="97"/>
        <v>87682</v>
      </c>
      <c r="B6268" s="362" t="s">
        <v>939</v>
      </c>
      <c r="C6268" s="362" t="s">
        <v>13985</v>
      </c>
      <c r="D6268" s="362" t="s">
        <v>8619</v>
      </c>
      <c r="E6268" s="363" t="s">
        <v>32953</v>
      </c>
    </row>
    <row r="6269" spans="1:5" x14ac:dyDescent="0.25">
      <c r="A6269" s="246" t="str">
        <f t="shared" si="97"/>
        <v>87683</v>
      </c>
      <c r="B6269" s="362" t="s">
        <v>940</v>
      </c>
      <c r="C6269" s="362" t="s">
        <v>13986</v>
      </c>
      <c r="D6269" s="362" t="s">
        <v>8619</v>
      </c>
      <c r="E6269" s="363" t="s">
        <v>32954</v>
      </c>
    </row>
    <row r="6270" spans="1:5" x14ac:dyDescent="0.25">
      <c r="A6270" s="246" t="str">
        <f t="shared" si="97"/>
        <v>87684</v>
      </c>
      <c r="B6270" s="362" t="s">
        <v>941</v>
      </c>
      <c r="C6270" s="362" t="s">
        <v>13987</v>
      </c>
      <c r="D6270" s="362" t="s">
        <v>8619</v>
      </c>
      <c r="E6270" s="363" t="s">
        <v>21404</v>
      </c>
    </row>
    <row r="6271" spans="1:5" x14ac:dyDescent="0.25">
      <c r="A6271" s="246" t="str">
        <f t="shared" si="97"/>
        <v>87690</v>
      </c>
      <c r="B6271" s="362" t="s">
        <v>942</v>
      </c>
      <c r="C6271" s="362" t="s">
        <v>13988</v>
      </c>
      <c r="D6271" s="362" t="s">
        <v>8619</v>
      </c>
      <c r="E6271" s="363" t="s">
        <v>31621</v>
      </c>
    </row>
    <row r="6272" spans="1:5" x14ac:dyDescent="0.25">
      <c r="A6272" s="246" t="str">
        <f t="shared" si="97"/>
        <v>87692</v>
      </c>
      <c r="B6272" s="362" t="s">
        <v>943</v>
      </c>
      <c r="C6272" s="362" t="s">
        <v>13989</v>
      </c>
      <c r="D6272" s="362" t="s">
        <v>8619</v>
      </c>
      <c r="E6272" s="363" t="s">
        <v>20061</v>
      </c>
    </row>
    <row r="6273" spans="1:5" x14ac:dyDescent="0.25">
      <c r="A6273" s="246" t="str">
        <f t="shared" si="97"/>
        <v>87693</v>
      </c>
      <c r="B6273" s="362" t="s">
        <v>944</v>
      </c>
      <c r="C6273" s="362" t="s">
        <v>13990</v>
      </c>
      <c r="D6273" s="362" t="s">
        <v>8619</v>
      </c>
      <c r="E6273" s="363" t="s">
        <v>20075</v>
      </c>
    </row>
    <row r="6274" spans="1:5" x14ac:dyDescent="0.25">
      <c r="A6274" s="246" t="str">
        <f t="shared" si="97"/>
        <v>87694</v>
      </c>
      <c r="B6274" s="362" t="s">
        <v>945</v>
      </c>
      <c r="C6274" s="362" t="s">
        <v>13991</v>
      </c>
      <c r="D6274" s="362" t="s">
        <v>8619</v>
      </c>
      <c r="E6274" s="363" t="s">
        <v>32955</v>
      </c>
    </row>
    <row r="6275" spans="1:5" x14ac:dyDescent="0.25">
      <c r="A6275" s="246" t="str">
        <f t="shared" ref="A6275:A6338" si="98">B6275</f>
        <v>87700</v>
      </c>
      <c r="B6275" s="362" t="s">
        <v>946</v>
      </c>
      <c r="C6275" s="362" t="s">
        <v>13992</v>
      </c>
      <c r="D6275" s="362" t="s">
        <v>8619</v>
      </c>
      <c r="E6275" s="363" t="s">
        <v>15661</v>
      </c>
    </row>
    <row r="6276" spans="1:5" x14ac:dyDescent="0.25">
      <c r="A6276" s="246" t="str">
        <f t="shared" si="98"/>
        <v>87702</v>
      </c>
      <c r="B6276" s="362" t="s">
        <v>947</v>
      </c>
      <c r="C6276" s="362" t="s">
        <v>13993</v>
      </c>
      <c r="D6276" s="362" t="s">
        <v>8619</v>
      </c>
      <c r="E6276" s="363" t="s">
        <v>14190</v>
      </c>
    </row>
    <row r="6277" spans="1:5" x14ac:dyDescent="0.25">
      <c r="A6277" s="246" t="str">
        <f t="shared" si="98"/>
        <v>87703</v>
      </c>
      <c r="B6277" s="362" t="s">
        <v>948</v>
      </c>
      <c r="C6277" s="362" t="s">
        <v>13994</v>
      </c>
      <c r="D6277" s="362" t="s">
        <v>8619</v>
      </c>
      <c r="E6277" s="363" t="s">
        <v>32956</v>
      </c>
    </row>
    <row r="6278" spans="1:5" x14ac:dyDescent="0.25">
      <c r="A6278" s="246" t="str">
        <f t="shared" si="98"/>
        <v>87704</v>
      </c>
      <c r="B6278" s="362" t="s">
        <v>949</v>
      </c>
      <c r="C6278" s="362" t="s">
        <v>13995</v>
      </c>
      <c r="D6278" s="362" t="s">
        <v>8619</v>
      </c>
      <c r="E6278" s="363" t="s">
        <v>32957</v>
      </c>
    </row>
    <row r="6279" spans="1:5" x14ac:dyDescent="0.25">
      <c r="A6279" s="246" t="str">
        <f t="shared" si="98"/>
        <v>87735</v>
      </c>
      <c r="B6279" s="362" t="s">
        <v>950</v>
      </c>
      <c r="C6279" s="362" t="s">
        <v>13996</v>
      </c>
      <c r="D6279" s="362" t="s">
        <v>8619</v>
      </c>
      <c r="E6279" s="363" t="s">
        <v>32958</v>
      </c>
    </row>
    <row r="6280" spans="1:5" x14ac:dyDescent="0.25">
      <c r="A6280" s="246" t="str">
        <f t="shared" si="98"/>
        <v>87737</v>
      </c>
      <c r="B6280" s="362" t="s">
        <v>951</v>
      </c>
      <c r="C6280" s="362" t="s">
        <v>13997</v>
      </c>
      <c r="D6280" s="362" t="s">
        <v>8619</v>
      </c>
      <c r="E6280" s="363" t="s">
        <v>16637</v>
      </c>
    </row>
    <row r="6281" spans="1:5" x14ac:dyDescent="0.25">
      <c r="A6281" s="246" t="str">
        <f t="shared" si="98"/>
        <v>87738</v>
      </c>
      <c r="B6281" s="362" t="s">
        <v>952</v>
      </c>
      <c r="C6281" s="362" t="s">
        <v>13998</v>
      </c>
      <c r="D6281" s="362" t="s">
        <v>8619</v>
      </c>
      <c r="E6281" s="363" t="s">
        <v>31712</v>
      </c>
    </row>
    <row r="6282" spans="1:5" x14ac:dyDescent="0.25">
      <c r="A6282" s="246" t="str">
        <f t="shared" si="98"/>
        <v>87739</v>
      </c>
      <c r="B6282" s="362" t="s">
        <v>953</v>
      </c>
      <c r="C6282" s="362" t="s">
        <v>13999</v>
      </c>
      <c r="D6282" s="362" t="s">
        <v>8619</v>
      </c>
      <c r="E6282" s="363" t="s">
        <v>21346</v>
      </c>
    </row>
    <row r="6283" spans="1:5" x14ac:dyDescent="0.25">
      <c r="A6283" s="246" t="str">
        <f t="shared" si="98"/>
        <v>87745</v>
      </c>
      <c r="B6283" s="362" t="s">
        <v>954</v>
      </c>
      <c r="C6283" s="362" t="s">
        <v>14000</v>
      </c>
      <c r="D6283" s="362" t="s">
        <v>8619</v>
      </c>
      <c r="E6283" s="363" t="s">
        <v>19932</v>
      </c>
    </row>
    <row r="6284" spans="1:5" x14ac:dyDescent="0.25">
      <c r="A6284" s="246" t="str">
        <f t="shared" si="98"/>
        <v>87747</v>
      </c>
      <c r="B6284" s="362" t="s">
        <v>955</v>
      </c>
      <c r="C6284" s="362" t="s">
        <v>14001</v>
      </c>
      <c r="D6284" s="362" t="s">
        <v>8619</v>
      </c>
      <c r="E6284" s="363" t="s">
        <v>17708</v>
      </c>
    </row>
    <row r="6285" spans="1:5" x14ac:dyDescent="0.25">
      <c r="A6285" s="246" t="str">
        <f t="shared" si="98"/>
        <v>87748</v>
      </c>
      <c r="B6285" s="362" t="s">
        <v>956</v>
      </c>
      <c r="C6285" s="362" t="s">
        <v>14002</v>
      </c>
      <c r="D6285" s="362" t="s">
        <v>8619</v>
      </c>
      <c r="E6285" s="363" t="s">
        <v>32959</v>
      </c>
    </row>
    <row r="6286" spans="1:5" x14ac:dyDescent="0.25">
      <c r="A6286" s="246" t="str">
        <f t="shared" si="98"/>
        <v>87749</v>
      </c>
      <c r="B6286" s="362" t="s">
        <v>957</v>
      </c>
      <c r="C6286" s="362" t="s">
        <v>14003</v>
      </c>
      <c r="D6286" s="362" t="s">
        <v>8619</v>
      </c>
      <c r="E6286" s="363" t="s">
        <v>32960</v>
      </c>
    </row>
    <row r="6287" spans="1:5" x14ac:dyDescent="0.25">
      <c r="A6287" s="246" t="str">
        <f t="shared" si="98"/>
        <v>87755</v>
      </c>
      <c r="B6287" s="362" t="s">
        <v>958</v>
      </c>
      <c r="C6287" s="362" t="s">
        <v>14004</v>
      </c>
      <c r="D6287" s="362" t="s">
        <v>8619</v>
      </c>
      <c r="E6287" s="363" t="s">
        <v>32961</v>
      </c>
    </row>
    <row r="6288" spans="1:5" x14ac:dyDescent="0.25">
      <c r="A6288" s="246" t="str">
        <f t="shared" si="98"/>
        <v>87757</v>
      </c>
      <c r="B6288" s="362" t="s">
        <v>959</v>
      </c>
      <c r="C6288" s="362" t="s">
        <v>14005</v>
      </c>
      <c r="D6288" s="362" t="s">
        <v>8619</v>
      </c>
      <c r="E6288" s="363" t="s">
        <v>19941</v>
      </c>
    </row>
    <row r="6289" spans="1:5" x14ac:dyDescent="0.25">
      <c r="A6289" s="246" t="str">
        <f t="shared" si="98"/>
        <v>87758</v>
      </c>
      <c r="B6289" s="362" t="s">
        <v>960</v>
      </c>
      <c r="C6289" s="362" t="s">
        <v>14006</v>
      </c>
      <c r="D6289" s="362" t="s">
        <v>8619</v>
      </c>
      <c r="E6289" s="363" t="s">
        <v>18342</v>
      </c>
    </row>
    <row r="6290" spans="1:5" x14ac:dyDescent="0.25">
      <c r="A6290" s="246" t="str">
        <f t="shared" si="98"/>
        <v>87759</v>
      </c>
      <c r="B6290" s="362" t="s">
        <v>961</v>
      </c>
      <c r="C6290" s="362" t="s">
        <v>14007</v>
      </c>
      <c r="D6290" s="362" t="s">
        <v>8619</v>
      </c>
      <c r="E6290" s="363" t="s">
        <v>32962</v>
      </c>
    </row>
    <row r="6291" spans="1:5" x14ac:dyDescent="0.25">
      <c r="A6291" s="246" t="str">
        <f t="shared" si="98"/>
        <v>87765</v>
      </c>
      <c r="B6291" s="362" t="s">
        <v>962</v>
      </c>
      <c r="C6291" s="362" t="s">
        <v>14008</v>
      </c>
      <c r="D6291" s="362" t="s">
        <v>8619</v>
      </c>
      <c r="E6291" s="363" t="s">
        <v>32963</v>
      </c>
    </row>
    <row r="6292" spans="1:5" x14ac:dyDescent="0.25">
      <c r="A6292" s="246" t="str">
        <f t="shared" si="98"/>
        <v>87767</v>
      </c>
      <c r="B6292" s="362" t="s">
        <v>963</v>
      </c>
      <c r="C6292" s="362" t="s">
        <v>14009</v>
      </c>
      <c r="D6292" s="362" t="s">
        <v>8619</v>
      </c>
      <c r="E6292" s="363" t="s">
        <v>32964</v>
      </c>
    </row>
    <row r="6293" spans="1:5" x14ac:dyDescent="0.25">
      <c r="A6293" s="246" t="str">
        <f t="shared" si="98"/>
        <v>87768</v>
      </c>
      <c r="B6293" s="362" t="s">
        <v>964</v>
      </c>
      <c r="C6293" s="362" t="s">
        <v>14010</v>
      </c>
      <c r="D6293" s="362" t="s">
        <v>8619</v>
      </c>
      <c r="E6293" s="363" t="s">
        <v>32965</v>
      </c>
    </row>
    <row r="6294" spans="1:5" x14ac:dyDescent="0.25">
      <c r="A6294" s="246" t="str">
        <f t="shared" si="98"/>
        <v>87769</v>
      </c>
      <c r="B6294" s="362" t="s">
        <v>965</v>
      </c>
      <c r="C6294" s="362" t="s">
        <v>14011</v>
      </c>
      <c r="D6294" s="362" t="s">
        <v>8619</v>
      </c>
      <c r="E6294" s="363" t="s">
        <v>32966</v>
      </c>
    </row>
    <row r="6295" spans="1:5" x14ac:dyDescent="0.25">
      <c r="A6295" s="246" t="str">
        <f t="shared" si="98"/>
        <v>88470</v>
      </c>
      <c r="B6295" s="362" t="s">
        <v>1181</v>
      </c>
      <c r="C6295" s="362" t="s">
        <v>14012</v>
      </c>
      <c r="D6295" s="362" t="s">
        <v>8619</v>
      </c>
      <c r="E6295" s="363" t="s">
        <v>17940</v>
      </c>
    </row>
    <row r="6296" spans="1:5" x14ac:dyDescent="0.25">
      <c r="A6296" s="246" t="str">
        <f t="shared" si="98"/>
        <v>88471</v>
      </c>
      <c r="B6296" s="362" t="s">
        <v>1182</v>
      </c>
      <c r="C6296" s="362" t="s">
        <v>14013</v>
      </c>
      <c r="D6296" s="362" t="s">
        <v>8619</v>
      </c>
      <c r="E6296" s="363" t="s">
        <v>32967</v>
      </c>
    </row>
    <row r="6297" spans="1:5" x14ac:dyDescent="0.25">
      <c r="A6297" s="246" t="str">
        <f t="shared" si="98"/>
        <v>88472</v>
      </c>
      <c r="B6297" s="362" t="s">
        <v>1183</v>
      </c>
      <c r="C6297" s="362" t="s">
        <v>14014</v>
      </c>
      <c r="D6297" s="362" t="s">
        <v>8619</v>
      </c>
      <c r="E6297" s="363" t="s">
        <v>29808</v>
      </c>
    </row>
    <row r="6298" spans="1:5" x14ac:dyDescent="0.25">
      <c r="A6298" s="246" t="str">
        <f t="shared" si="98"/>
        <v>88476</v>
      </c>
      <c r="B6298" s="362" t="s">
        <v>1184</v>
      </c>
      <c r="C6298" s="362" t="s">
        <v>14015</v>
      </c>
      <c r="D6298" s="362" t="s">
        <v>8619</v>
      </c>
      <c r="E6298" s="363" t="s">
        <v>15063</v>
      </c>
    </row>
    <row r="6299" spans="1:5" x14ac:dyDescent="0.25">
      <c r="A6299" s="246" t="str">
        <f t="shared" si="98"/>
        <v>88477</v>
      </c>
      <c r="B6299" s="362" t="s">
        <v>1185</v>
      </c>
      <c r="C6299" s="362" t="s">
        <v>14016</v>
      </c>
      <c r="D6299" s="362" t="s">
        <v>8619</v>
      </c>
      <c r="E6299" s="363" t="s">
        <v>32968</v>
      </c>
    </row>
    <row r="6300" spans="1:5" x14ac:dyDescent="0.25">
      <c r="A6300" s="246" t="str">
        <f t="shared" si="98"/>
        <v>88478</v>
      </c>
      <c r="B6300" s="362" t="s">
        <v>1186</v>
      </c>
      <c r="C6300" s="362" t="s">
        <v>14017</v>
      </c>
      <c r="D6300" s="362" t="s">
        <v>8619</v>
      </c>
      <c r="E6300" s="363" t="s">
        <v>20782</v>
      </c>
    </row>
    <row r="6301" spans="1:5" x14ac:dyDescent="0.25">
      <c r="A6301" s="246" t="str">
        <f t="shared" si="98"/>
        <v>90930</v>
      </c>
      <c r="B6301" s="362" t="s">
        <v>2061</v>
      </c>
      <c r="C6301" s="362" t="s">
        <v>14018</v>
      </c>
      <c r="D6301" s="362" t="s">
        <v>8619</v>
      </c>
      <c r="E6301" s="363" t="s">
        <v>20500</v>
      </c>
    </row>
    <row r="6302" spans="1:5" x14ac:dyDescent="0.25">
      <c r="A6302" s="246" t="str">
        <f t="shared" si="98"/>
        <v>90932</v>
      </c>
      <c r="B6302" s="362" t="s">
        <v>2062</v>
      </c>
      <c r="C6302" s="362" t="s">
        <v>14019</v>
      </c>
      <c r="D6302" s="362" t="s">
        <v>8619</v>
      </c>
      <c r="E6302" s="363" t="s">
        <v>16706</v>
      </c>
    </row>
    <row r="6303" spans="1:5" x14ac:dyDescent="0.25">
      <c r="A6303" s="246" t="str">
        <f t="shared" si="98"/>
        <v>90933</v>
      </c>
      <c r="B6303" s="362" t="s">
        <v>2063</v>
      </c>
      <c r="C6303" s="362" t="s">
        <v>14020</v>
      </c>
      <c r="D6303" s="362" t="s">
        <v>8619</v>
      </c>
      <c r="E6303" s="363" t="s">
        <v>32969</v>
      </c>
    </row>
    <row r="6304" spans="1:5" x14ac:dyDescent="0.25">
      <c r="A6304" s="246" t="str">
        <f t="shared" si="98"/>
        <v>90934</v>
      </c>
      <c r="B6304" s="362" t="s">
        <v>2064</v>
      </c>
      <c r="C6304" s="362" t="s">
        <v>14021</v>
      </c>
      <c r="D6304" s="362" t="s">
        <v>8619</v>
      </c>
      <c r="E6304" s="363" t="s">
        <v>32970</v>
      </c>
    </row>
    <row r="6305" spans="1:5" x14ac:dyDescent="0.25">
      <c r="A6305" s="246" t="str">
        <f t="shared" si="98"/>
        <v>90940</v>
      </c>
      <c r="B6305" s="362" t="s">
        <v>2065</v>
      </c>
      <c r="C6305" s="362" t="s">
        <v>14022</v>
      </c>
      <c r="D6305" s="362" t="s">
        <v>8619</v>
      </c>
      <c r="E6305" s="363" t="s">
        <v>32971</v>
      </c>
    </row>
    <row r="6306" spans="1:5" x14ac:dyDescent="0.25">
      <c r="A6306" s="246" t="str">
        <f t="shared" si="98"/>
        <v>90942</v>
      </c>
      <c r="B6306" s="362" t="s">
        <v>2066</v>
      </c>
      <c r="C6306" s="362" t="s">
        <v>14023</v>
      </c>
      <c r="D6306" s="362" t="s">
        <v>8619</v>
      </c>
      <c r="E6306" s="363" t="s">
        <v>17226</v>
      </c>
    </row>
    <row r="6307" spans="1:5" x14ac:dyDescent="0.25">
      <c r="A6307" s="246" t="str">
        <f t="shared" si="98"/>
        <v>90943</v>
      </c>
      <c r="B6307" s="362" t="s">
        <v>2067</v>
      </c>
      <c r="C6307" s="362" t="s">
        <v>14024</v>
      </c>
      <c r="D6307" s="362" t="s">
        <v>8619</v>
      </c>
      <c r="E6307" s="363" t="s">
        <v>32972</v>
      </c>
    </row>
    <row r="6308" spans="1:5" x14ac:dyDescent="0.25">
      <c r="A6308" s="246" t="str">
        <f t="shared" si="98"/>
        <v>90944</v>
      </c>
      <c r="B6308" s="362" t="s">
        <v>2068</v>
      </c>
      <c r="C6308" s="362" t="s">
        <v>14025</v>
      </c>
      <c r="D6308" s="362" t="s">
        <v>8619</v>
      </c>
      <c r="E6308" s="363" t="s">
        <v>32973</v>
      </c>
    </row>
    <row r="6309" spans="1:5" x14ac:dyDescent="0.25">
      <c r="A6309" s="246" t="str">
        <f t="shared" si="98"/>
        <v>90950</v>
      </c>
      <c r="B6309" s="362" t="s">
        <v>2069</v>
      </c>
      <c r="C6309" s="362" t="s">
        <v>14026</v>
      </c>
      <c r="D6309" s="362" t="s">
        <v>8619</v>
      </c>
      <c r="E6309" s="363" t="s">
        <v>20660</v>
      </c>
    </row>
    <row r="6310" spans="1:5" x14ac:dyDescent="0.25">
      <c r="A6310" s="246" t="str">
        <f t="shared" si="98"/>
        <v>90952</v>
      </c>
      <c r="B6310" s="362" t="s">
        <v>2070</v>
      </c>
      <c r="C6310" s="362" t="s">
        <v>14027</v>
      </c>
      <c r="D6310" s="362" t="s">
        <v>8619</v>
      </c>
      <c r="E6310" s="363" t="s">
        <v>32974</v>
      </c>
    </row>
    <row r="6311" spans="1:5" x14ac:dyDescent="0.25">
      <c r="A6311" s="246" t="str">
        <f t="shared" si="98"/>
        <v>90953</v>
      </c>
      <c r="B6311" s="362" t="s">
        <v>2071</v>
      </c>
      <c r="C6311" s="362" t="s">
        <v>14028</v>
      </c>
      <c r="D6311" s="362" t="s">
        <v>8619</v>
      </c>
      <c r="E6311" s="363" t="s">
        <v>32975</v>
      </c>
    </row>
    <row r="6312" spans="1:5" x14ac:dyDescent="0.25">
      <c r="A6312" s="246" t="str">
        <f t="shared" si="98"/>
        <v>90954</v>
      </c>
      <c r="B6312" s="362" t="s">
        <v>2072</v>
      </c>
      <c r="C6312" s="362" t="s">
        <v>14029</v>
      </c>
      <c r="D6312" s="362" t="s">
        <v>8619</v>
      </c>
      <c r="E6312" s="363" t="s">
        <v>32976</v>
      </c>
    </row>
    <row r="6313" spans="1:5" x14ac:dyDescent="0.25">
      <c r="A6313" s="246" t="str">
        <f t="shared" si="98"/>
        <v>94438</v>
      </c>
      <c r="B6313" s="362" t="s">
        <v>3536</v>
      </c>
      <c r="C6313" s="362" t="s">
        <v>11698</v>
      </c>
      <c r="D6313" s="362" t="s">
        <v>8619</v>
      </c>
      <c r="E6313" s="363" t="s">
        <v>32977</v>
      </c>
    </row>
    <row r="6314" spans="1:5" x14ac:dyDescent="0.25">
      <c r="A6314" s="246" t="str">
        <f t="shared" si="98"/>
        <v>94439</v>
      </c>
      <c r="B6314" s="362" t="s">
        <v>3537</v>
      </c>
      <c r="C6314" s="362" t="s">
        <v>15105</v>
      </c>
      <c r="D6314" s="362" t="s">
        <v>8619</v>
      </c>
      <c r="E6314" s="363" t="s">
        <v>32978</v>
      </c>
    </row>
    <row r="6315" spans="1:5" x14ac:dyDescent="0.25">
      <c r="A6315" s="246" t="str">
        <f t="shared" si="98"/>
        <v>94779</v>
      </c>
      <c r="B6315" s="362" t="s">
        <v>3717</v>
      </c>
      <c r="C6315" s="362" t="s">
        <v>11699</v>
      </c>
      <c r="D6315" s="362" t="s">
        <v>8619</v>
      </c>
      <c r="E6315" s="363" t="s">
        <v>15115</v>
      </c>
    </row>
    <row r="6316" spans="1:5" x14ac:dyDescent="0.25">
      <c r="A6316" s="246" t="str">
        <f t="shared" si="98"/>
        <v>94782</v>
      </c>
      <c r="B6316" s="362" t="s">
        <v>3718</v>
      </c>
      <c r="C6316" s="362" t="s">
        <v>15113</v>
      </c>
      <c r="D6316" s="362" t="s">
        <v>8619</v>
      </c>
      <c r="E6316" s="363" t="s">
        <v>15952</v>
      </c>
    </row>
    <row r="6317" spans="1:5" x14ac:dyDescent="0.25">
      <c r="A6317" s="246" t="str">
        <f t="shared" si="98"/>
        <v>102803</v>
      </c>
      <c r="B6317" s="362" t="s">
        <v>14030</v>
      </c>
      <c r="C6317" s="362" t="s">
        <v>14031</v>
      </c>
      <c r="D6317" s="362" t="s">
        <v>8619</v>
      </c>
      <c r="E6317" s="363" t="s">
        <v>16652</v>
      </c>
    </row>
    <row r="6318" spans="1:5" x14ac:dyDescent="0.25">
      <c r="A6318" s="246" t="str">
        <f t="shared" si="98"/>
        <v>101742</v>
      </c>
      <c r="B6318" s="362" t="s">
        <v>7276</v>
      </c>
      <c r="C6318" s="362" t="s">
        <v>11700</v>
      </c>
      <c r="D6318" s="362" t="s">
        <v>8399</v>
      </c>
      <c r="E6318" s="363" t="s">
        <v>19937</v>
      </c>
    </row>
    <row r="6319" spans="1:5" x14ac:dyDescent="0.25">
      <c r="A6319" s="246" t="str">
        <f t="shared" si="98"/>
        <v>87878</v>
      </c>
      <c r="B6319" s="362" t="s">
        <v>1034</v>
      </c>
      <c r="C6319" s="362" t="s">
        <v>17081</v>
      </c>
      <c r="D6319" s="362" t="s">
        <v>8619</v>
      </c>
      <c r="E6319" s="363" t="s">
        <v>21698</v>
      </c>
    </row>
    <row r="6320" spans="1:5" x14ac:dyDescent="0.25">
      <c r="A6320" s="246" t="str">
        <f t="shared" si="98"/>
        <v>87879</v>
      </c>
      <c r="B6320" s="362" t="s">
        <v>1035</v>
      </c>
      <c r="C6320" s="362" t="s">
        <v>17083</v>
      </c>
      <c r="D6320" s="362" t="s">
        <v>8619</v>
      </c>
      <c r="E6320" s="363" t="s">
        <v>14121</v>
      </c>
    </row>
    <row r="6321" spans="1:5" x14ac:dyDescent="0.25">
      <c r="A6321" s="246" t="str">
        <f t="shared" si="98"/>
        <v>87881</v>
      </c>
      <c r="B6321" s="362" t="s">
        <v>1036</v>
      </c>
      <c r="C6321" s="362" t="s">
        <v>17084</v>
      </c>
      <c r="D6321" s="362" t="s">
        <v>8619</v>
      </c>
      <c r="E6321" s="363" t="s">
        <v>20147</v>
      </c>
    </row>
    <row r="6322" spans="1:5" x14ac:dyDescent="0.25">
      <c r="A6322" s="246" t="str">
        <f t="shared" si="98"/>
        <v>87882</v>
      </c>
      <c r="B6322" s="362" t="s">
        <v>1037</v>
      </c>
      <c r="C6322" s="362" t="s">
        <v>17085</v>
      </c>
      <c r="D6322" s="362" t="s">
        <v>8619</v>
      </c>
      <c r="E6322" s="363" t="s">
        <v>12987</v>
      </c>
    </row>
    <row r="6323" spans="1:5" x14ac:dyDescent="0.25">
      <c r="A6323" s="246" t="str">
        <f t="shared" si="98"/>
        <v>87884</v>
      </c>
      <c r="B6323" s="362" t="s">
        <v>1038</v>
      </c>
      <c r="C6323" s="362" t="s">
        <v>17086</v>
      </c>
      <c r="D6323" s="362" t="s">
        <v>8619</v>
      </c>
      <c r="E6323" s="363" t="s">
        <v>15936</v>
      </c>
    </row>
    <row r="6324" spans="1:5" x14ac:dyDescent="0.25">
      <c r="A6324" s="246" t="str">
        <f t="shared" si="98"/>
        <v>87885</v>
      </c>
      <c r="B6324" s="362" t="s">
        <v>1039</v>
      </c>
      <c r="C6324" s="362" t="s">
        <v>17087</v>
      </c>
      <c r="D6324" s="362" t="s">
        <v>8619</v>
      </c>
      <c r="E6324" s="363" t="s">
        <v>23577</v>
      </c>
    </row>
    <row r="6325" spans="1:5" x14ac:dyDescent="0.25">
      <c r="A6325" s="246" t="str">
        <f t="shared" si="98"/>
        <v>87886</v>
      </c>
      <c r="B6325" s="362" t="s">
        <v>1040</v>
      </c>
      <c r="C6325" s="362" t="s">
        <v>17089</v>
      </c>
      <c r="D6325" s="362" t="s">
        <v>8619</v>
      </c>
      <c r="E6325" s="363" t="s">
        <v>8010</v>
      </c>
    </row>
    <row r="6326" spans="1:5" x14ac:dyDescent="0.25">
      <c r="A6326" s="246" t="str">
        <f t="shared" si="98"/>
        <v>87887</v>
      </c>
      <c r="B6326" s="362" t="s">
        <v>1041</v>
      </c>
      <c r="C6326" s="362" t="s">
        <v>17090</v>
      </c>
      <c r="D6326" s="362" t="s">
        <v>8619</v>
      </c>
      <c r="E6326" s="363" t="s">
        <v>8308</v>
      </c>
    </row>
    <row r="6327" spans="1:5" x14ac:dyDescent="0.25">
      <c r="A6327" s="246" t="str">
        <f t="shared" si="98"/>
        <v>87888</v>
      </c>
      <c r="B6327" s="362" t="s">
        <v>1042</v>
      </c>
      <c r="C6327" s="362" t="s">
        <v>17091</v>
      </c>
      <c r="D6327" s="362" t="s">
        <v>8619</v>
      </c>
      <c r="E6327" s="363" t="s">
        <v>15529</v>
      </c>
    </row>
    <row r="6328" spans="1:5" x14ac:dyDescent="0.25">
      <c r="A6328" s="246" t="str">
        <f t="shared" si="98"/>
        <v>87889</v>
      </c>
      <c r="B6328" s="362" t="s">
        <v>1043</v>
      </c>
      <c r="C6328" s="362" t="s">
        <v>17092</v>
      </c>
      <c r="D6328" s="362" t="s">
        <v>8619</v>
      </c>
      <c r="E6328" s="363" t="s">
        <v>14143</v>
      </c>
    </row>
    <row r="6329" spans="1:5" x14ac:dyDescent="0.25">
      <c r="A6329" s="246" t="str">
        <f t="shared" si="98"/>
        <v>87891</v>
      </c>
      <c r="B6329" s="362" t="s">
        <v>1044</v>
      </c>
      <c r="C6329" s="362" t="s">
        <v>17093</v>
      </c>
      <c r="D6329" s="362" t="s">
        <v>8619</v>
      </c>
      <c r="E6329" s="363" t="s">
        <v>15614</v>
      </c>
    </row>
    <row r="6330" spans="1:5" x14ac:dyDescent="0.25">
      <c r="A6330" s="246" t="str">
        <f t="shared" si="98"/>
        <v>87892</v>
      </c>
      <c r="B6330" s="362" t="s">
        <v>1045</v>
      </c>
      <c r="C6330" s="362" t="s">
        <v>17094</v>
      </c>
      <c r="D6330" s="362" t="s">
        <v>8619</v>
      </c>
      <c r="E6330" s="363" t="s">
        <v>10703</v>
      </c>
    </row>
    <row r="6331" spans="1:5" x14ac:dyDescent="0.25">
      <c r="A6331" s="246" t="str">
        <f t="shared" si="98"/>
        <v>87893</v>
      </c>
      <c r="B6331" s="362" t="s">
        <v>1046</v>
      </c>
      <c r="C6331" s="362" t="s">
        <v>17095</v>
      </c>
      <c r="D6331" s="362" t="s">
        <v>8619</v>
      </c>
      <c r="E6331" s="363" t="s">
        <v>23568</v>
      </c>
    </row>
    <row r="6332" spans="1:5" x14ac:dyDescent="0.25">
      <c r="A6332" s="246" t="str">
        <f t="shared" si="98"/>
        <v>87894</v>
      </c>
      <c r="B6332" s="362" t="s">
        <v>1047</v>
      </c>
      <c r="C6332" s="362" t="s">
        <v>17096</v>
      </c>
      <c r="D6332" s="362" t="s">
        <v>8619</v>
      </c>
      <c r="E6332" s="363" t="s">
        <v>7961</v>
      </c>
    </row>
    <row r="6333" spans="1:5" x14ac:dyDescent="0.25">
      <c r="A6333" s="246" t="str">
        <f t="shared" si="98"/>
        <v>87896</v>
      </c>
      <c r="B6333" s="362" t="s">
        <v>1048</v>
      </c>
      <c r="C6333" s="362" t="s">
        <v>17097</v>
      </c>
      <c r="D6333" s="362" t="s">
        <v>8619</v>
      </c>
      <c r="E6333" s="363" t="s">
        <v>31610</v>
      </c>
    </row>
    <row r="6334" spans="1:5" x14ac:dyDescent="0.25">
      <c r="A6334" s="246" t="str">
        <f t="shared" si="98"/>
        <v>87897</v>
      </c>
      <c r="B6334" s="362" t="s">
        <v>1049</v>
      </c>
      <c r="C6334" s="362" t="s">
        <v>17098</v>
      </c>
      <c r="D6334" s="362" t="s">
        <v>8619</v>
      </c>
      <c r="E6334" s="363" t="s">
        <v>8338</v>
      </c>
    </row>
    <row r="6335" spans="1:5" x14ac:dyDescent="0.25">
      <c r="A6335" s="246" t="str">
        <f t="shared" si="98"/>
        <v>87899</v>
      </c>
      <c r="B6335" s="362" t="s">
        <v>1050</v>
      </c>
      <c r="C6335" s="362" t="s">
        <v>17099</v>
      </c>
      <c r="D6335" s="362" t="s">
        <v>8619</v>
      </c>
      <c r="E6335" s="363" t="s">
        <v>8036</v>
      </c>
    </row>
    <row r="6336" spans="1:5" x14ac:dyDescent="0.25">
      <c r="A6336" s="246" t="str">
        <f t="shared" si="98"/>
        <v>87900</v>
      </c>
      <c r="B6336" s="362" t="s">
        <v>1051</v>
      </c>
      <c r="C6336" s="362" t="s">
        <v>17100</v>
      </c>
      <c r="D6336" s="362" t="s">
        <v>8619</v>
      </c>
      <c r="E6336" s="363" t="s">
        <v>15046</v>
      </c>
    </row>
    <row r="6337" spans="1:5" x14ac:dyDescent="0.25">
      <c r="A6337" s="246" t="str">
        <f t="shared" si="98"/>
        <v>87902</v>
      </c>
      <c r="B6337" s="362" t="s">
        <v>1052</v>
      </c>
      <c r="C6337" s="362" t="s">
        <v>17101</v>
      </c>
      <c r="D6337" s="362" t="s">
        <v>8619</v>
      </c>
      <c r="E6337" s="363" t="s">
        <v>8044</v>
      </c>
    </row>
    <row r="6338" spans="1:5" x14ac:dyDescent="0.25">
      <c r="A6338" s="246" t="str">
        <f t="shared" si="98"/>
        <v>87903</v>
      </c>
      <c r="B6338" s="362" t="s">
        <v>1053</v>
      </c>
      <c r="C6338" s="362" t="s">
        <v>17102</v>
      </c>
      <c r="D6338" s="362" t="s">
        <v>8619</v>
      </c>
      <c r="E6338" s="363" t="s">
        <v>14658</v>
      </c>
    </row>
    <row r="6339" spans="1:5" x14ac:dyDescent="0.25">
      <c r="A6339" s="246" t="str">
        <f t="shared" ref="A6339:A6402" si="99">B6339</f>
        <v>87904</v>
      </c>
      <c r="B6339" s="362" t="s">
        <v>1054</v>
      </c>
      <c r="C6339" s="362" t="s">
        <v>17103</v>
      </c>
      <c r="D6339" s="362" t="s">
        <v>8619</v>
      </c>
      <c r="E6339" s="363" t="s">
        <v>32979</v>
      </c>
    </row>
    <row r="6340" spans="1:5" x14ac:dyDescent="0.25">
      <c r="A6340" s="246" t="str">
        <f t="shared" si="99"/>
        <v>87905</v>
      </c>
      <c r="B6340" s="362" t="s">
        <v>1055</v>
      </c>
      <c r="C6340" s="362" t="s">
        <v>17104</v>
      </c>
      <c r="D6340" s="362" t="s">
        <v>8619</v>
      </c>
      <c r="E6340" s="363" t="s">
        <v>32980</v>
      </c>
    </row>
    <row r="6341" spans="1:5" x14ac:dyDescent="0.25">
      <c r="A6341" s="246" t="str">
        <f t="shared" si="99"/>
        <v>87907</v>
      </c>
      <c r="B6341" s="362" t="s">
        <v>1056</v>
      </c>
      <c r="C6341" s="362" t="s">
        <v>17105</v>
      </c>
      <c r="D6341" s="362" t="s">
        <v>8619</v>
      </c>
      <c r="E6341" s="363" t="s">
        <v>15037</v>
      </c>
    </row>
    <row r="6342" spans="1:5" x14ac:dyDescent="0.25">
      <c r="A6342" s="246" t="str">
        <f t="shared" si="99"/>
        <v>87908</v>
      </c>
      <c r="B6342" s="362" t="s">
        <v>1057</v>
      </c>
      <c r="C6342" s="362" t="s">
        <v>17106</v>
      </c>
      <c r="D6342" s="362" t="s">
        <v>8619</v>
      </c>
      <c r="E6342" s="363" t="s">
        <v>8310</v>
      </c>
    </row>
    <row r="6343" spans="1:5" x14ac:dyDescent="0.25">
      <c r="A6343" s="246" t="str">
        <f t="shared" si="99"/>
        <v>87910</v>
      </c>
      <c r="B6343" s="362" t="s">
        <v>1058</v>
      </c>
      <c r="C6343" s="362" t="s">
        <v>17107</v>
      </c>
      <c r="D6343" s="362" t="s">
        <v>8619</v>
      </c>
      <c r="E6343" s="363" t="s">
        <v>20178</v>
      </c>
    </row>
    <row r="6344" spans="1:5" x14ac:dyDescent="0.25">
      <c r="A6344" s="246" t="str">
        <f t="shared" si="99"/>
        <v>87911</v>
      </c>
      <c r="B6344" s="362" t="s">
        <v>1059</v>
      </c>
      <c r="C6344" s="362" t="s">
        <v>17108</v>
      </c>
      <c r="D6344" s="362" t="s">
        <v>8619</v>
      </c>
      <c r="E6344" s="363" t="s">
        <v>16413</v>
      </c>
    </row>
    <row r="6345" spans="1:5" x14ac:dyDescent="0.25">
      <c r="A6345" s="246" t="str">
        <f t="shared" si="99"/>
        <v>104410</v>
      </c>
      <c r="B6345" s="362" t="s">
        <v>19411</v>
      </c>
      <c r="C6345" s="362" t="s">
        <v>19412</v>
      </c>
      <c r="D6345" s="362" t="s">
        <v>8619</v>
      </c>
      <c r="E6345" s="363" t="s">
        <v>32981</v>
      </c>
    </row>
    <row r="6346" spans="1:5" x14ac:dyDescent="0.25">
      <c r="A6346" s="246" t="str">
        <f t="shared" si="99"/>
        <v>104411</v>
      </c>
      <c r="B6346" s="362" t="s">
        <v>19413</v>
      </c>
      <c r="C6346" s="362" t="s">
        <v>19414</v>
      </c>
      <c r="D6346" s="362" t="s">
        <v>8619</v>
      </c>
      <c r="E6346" s="363" t="s">
        <v>32981</v>
      </c>
    </row>
    <row r="6347" spans="1:5" x14ac:dyDescent="0.25">
      <c r="A6347" s="246" t="str">
        <f t="shared" si="99"/>
        <v>87411</v>
      </c>
      <c r="B6347" s="362" t="s">
        <v>879</v>
      </c>
      <c r="C6347" s="362" t="s">
        <v>20111</v>
      </c>
      <c r="D6347" s="362" t="s">
        <v>8619</v>
      </c>
      <c r="E6347" s="363" t="s">
        <v>17686</v>
      </c>
    </row>
    <row r="6348" spans="1:5" x14ac:dyDescent="0.25">
      <c r="A6348" s="246" t="str">
        <f t="shared" si="99"/>
        <v>87412</v>
      </c>
      <c r="B6348" s="362" t="s">
        <v>880</v>
      </c>
      <c r="C6348" s="362" t="s">
        <v>20112</v>
      </c>
      <c r="D6348" s="362" t="s">
        <v>8619</v>
      </c>
      <c r="E6348" s="363" t="s">
        <v>15616</v>
      </c>
    </row>
    <row r="6349" spans="1:5" x14ac:dyDescent="0.25">
      <c r="A6349" s="246" t="str">
        <f t="shared" si="99"/>
        <v>87413</v>
      </c>
      <c r="B6349" s="362" t="s">
        <v>881</v>
      </c>
      <c r="C6349" s="362" t="s">
        <v>20113</v>
      </c>
      <c r="D6349" s="362" t="s">
        <v>8619</v>
      </c>
      <c r="E6349" s="363" t="s">
        <v>16438</v>
      </c>
    </row>
    <row r="6350" spans="1:5" x14ac:dyDescent="0.25">
      <c r="A6350" s="246" t="str">
        <f t="shared" si="99"/>
        <v>87414</v>
      </c>
      <c r="B6350" s="362" t="s">
        <v>882</v>
      </c>
      <c r="C6350" s="362" t="s">
        <v>20114</v>
      </c>
      <c r="D6350" s="362" t="s">
        <v>8619</v>
      </c>
      <c r="E6350" s="363" t="s">
        <v>14193</v>
      </c>
    </row>
    <row r="6351" spans="1:5" x14ac:dyDescent="0.25">
      <c r="A6351" s="246" t="str">
        <f t="shared" si="99"/>
        <v>87415</v>
      </c>
      <c r="B6351" s="362" t="s">
        <v>883</v>
      </c>
      <c r="C6351" s="362" t="s">
        <v>20115</v>
      </c>
      <c r="D6351" s="362" t="s">
        <v>8619</v>
      </c>
      <c r="E6351" s="363" t="s">
        <v>32968</v>
      </c>
    </row>
    <row r="6352" spans="1:5" x14ac:dyDescent="0.25">
      <c r="A6352" s="246" t="str">
        <f t="shared" si="99"/>
        <v>87416</v>
      </c>
      <c r="B6352" s="362" t="s">
        <v>884</v>
      </c>
      <c r="C6352" s="362" t="s">
        <v>20116</v>
      </c>
      <c r="D6352" s="362" t="s">
        <v>8619</v>
      </c>
      <c r="E6352" s="363" t="s">
        <v>17025</v>
      </c>
    </row>
    <row r="6353" spans="1:5" x14ac:dyDescent="0.25">
      <c r="A6353" s="246" t="str">
        <f t="shared" si="99"/>
        <v>87418</v>
      </c>
      <c r="B6353" s="362" t="s">
        <v>885</v>
      </c>
      <c r="C6353" s="362" t="s">
        <v>20117</v>
      </c>
      <c r="D6353" s="362" t="s">
        <v>8619</v>
      </c>
      <c r="E6353" s="363" t="s">
        <v>16585</v>
      </c>
    </row>
    <row r="6354" spans="1:5" x14ac:dyDescent="0.25">
      <c r="A6354" s="246" t="str">
        <f t="shared" si="99"/>
        <v>87421</v>
      </c>
      <c r="B6354" s="362" t="s">
        <v>886</v>
      </c>
      <c r="C6354" s="362" t="s">
        <v>20118</v>
      </c>
      <c r="D6354" s="362" t="s">
        <v>8619</v>
      </c>
      <c r="E6354" s="363" t="s">
        <v>30018</v>
      </c>
    </row>
    <row r="6355" spans="1:5" x14ac:dyDescent="0.25">
      <c r="A6355" s="246" t="str">
        <f t="shared" si="99"/>
        <v>87424</v>
      </c>
      <c r="B6355" s="362" t="s">
        <v>887</v>
      </c>
      <c r="C6355" s="362" t="s">
        <v>20119</v>
      </c>
      <c r="D6355" s="362" t="s">
        <v>8619</v>
      </c>
      <c r="E6355" s="363" t="s">
        <v>32982</v>
      </c>
    </row>
    <row r="6356" spans="1:5" x14ac:dyDescent="0.25">
      <c r="A6356" s="246" t="str">
        <f t="shared" si="99"/>
        <v>87427</v>
      </c>
      <c r="B6356" s="362" t="s">
        <v>888</v>
      </c>
      <c r="C6356" s="362" t="s">
        <v>20121</v>
      </c>
      <c r="D6356" s="362" t="s">
        <v>8619</v>
      </c>
      <c r="E6356" s="363" t="s">
        <v>21091</v>
      </c>
    </row>
    <row r="6357" spans="1:5" x14ac:dyDescent="0.25">
      <c r="A6357" s="246" t="str">
        <f t="shared" si="99"/>
        <v>87430</v>
      </c>
      <c r="B6357" s="362" t="s">
        <v>889</v>
      </c>
      <c r="C6357" s="362" t="s">
        <v>20122</v>
      </c>
      <c r="D6357" s="362" t="s">
        <v>8619</v>
      </c>
      <c r="E6357" s="363" t="s">
        <v>15973</v>
      </c>
    </row>
    <row r="6358" spans="1:5" x14ac:dyDescent="0.25">
      <c r="A6358" s="246" t="str">
        <f t="shared" si="99"/>
        <v>87433</v>
      </c>
      <c r="B6358" s="362" t="s">
        <v>890</v>
      </c>
      <c r="C6358" s="362" t="s">
        <v>20123</v>
      </c>
      <c r="D6358" s="362" t="s">
        <v>8619</v>
      </c>
      <c r="E6358" s="363" t="s">
        <v>20225</v>
      </c>
    </row>
    <row r="6359" spans="1:5" x14ac:dyDescent="0.25">
      <c r="A6359" s="246" t="str">
        <f t="shared" si="99"/>
        <v>87436</v>
      </c>
      <c r="B6359" s="362" t="s">
        <v>891</v>
      </c>
      <c r="C6359" s="362" t="s">
        <v>20124</v>
      </c>
      <c r="D6359" s="362" t="s">
        <v>8619</v>
      </c>
      <c r="E6359" s="363" t="s">
        <v>20157</v>
      </c>
    </row>
    <row r="6360" spans="1:5" x14ac:dyDescent="0.25">
      <c r="A6360" s="246" t="str">
        <f t="shared" si="99"/>
        <v>87439</v>
      </c>
      <c r="B6360" s="362" t="s">
        <v>892</v>
      </c>
      <c r="C6360" s="362" t="s">
        <v>20125</v>
      </c>
      <c r="D6360" s="362" t="s">
        <v>8619</v>
      </c>
      <c r="E6360" s="363" t="s">
        <v>32983</v>
      </c>
    </row>
    <row r="6361" spans="1:5" x14ac:dyDescent="0.25">
      <c r="A6361" s="246" t="str">
        <f t="shared" si="99"/>
        <v>87527</v>
      </c>
      <c r="B6361" s="362" t="s">
        <v>899</v>
      </c>
      <c r="C6361" s="362" t="s">
        <v>11704</v>
      </c>
      <c r="D6361" s="362" t="s">
        <v>8619</v>
      </c>
      <c r="E6361" s="363" t="s">
        <v>12996</v>
      </c>
    </row>
    <row r="6362" spans="1:5" x14ac:dyDescent="0.25">
      <c r="A6362" s="246" t="str">
        <f t="shared" si="99"/>
        <v>87528</v>
      </c>
      <c r="B6362" s="362" t="s">
        <v>900</v>
      </c>
      <c r="C6362" s="362" t="s">
        <v>11705</v>
      </c>
      <c r="D6362" s="362" t="s">
        <v>8619</v>
      </c>
      <c r="E6362" s="363" t="s">
        <v>32897</v>
      </c>
    </row>
    <row r="6363" spans="1:5" x14ac:dyDescent="0.25">
      <c r="A6363" s="246" t="str">
        <f t="shared" si="99"/>
        <v>87529</v>
      </c>
      <c r="B6363" s="362" t="s">
        <v>901</v>
      </c>
      <c r="C6363" s="362" t="s">
        <v>11706</v>
      </c>
      <c r="D6363" s="362" t="s">
        <v>8619</v>
      </c>
      <c r="E6363" s="363" t="s">
        <v>29907</v>
      </c>
    </row>
    <row r="6364" spans="1:5" x14ac:dyDescent="0.25">
      <c r="A6364" s="246" t="str">
        <f t="shared" si="99"/>
        <v>87530</v>
      </c>
      <c r="B6364" s="362" t="s">
        <v>902</v>
      </c>
      <c r="C6364" s="362" t="s">
        <v>11707</v>
      </c>
      <c r="D6364" s="362" t="s">
        <v>8619</v>
      </c>
      <c r="E6364" s="363" t="s">
        <v>7978</v>
      </c>
    </row>
    <row r="6365" spans="1:5" x14ac:dyDescent="0.25">
      <c r="A6365" s="246" t="str">
        <f t="shared" si="99"/>
        <v>87531</v>
      </c>
      <c r="B6365" s="362" t="s">
        <v>903</v>
      </c>
      <c r="C6365" s="362" t="s">
        <v>904</v>
      </c>
      <c r="D6365" s="362" t="s">
        <v>8619</v>
      </c>
      <c r="E6365" s="363" t="s">
        <v>16447</v>
      </c>
    </row>
    <row r="6366" spans="1:5" x14ac:dyDescent="0.25">
      <c r="A6366" s="246" t="str">
        <f t="shared" si="99"/>
        <v>87532</v>
      </c>
      <c r="B6366" s="362" t="s">
        <v>905</v>
      </c>
      <c r="C6366" s="362" t="s">
        <v>11708</v>
      </c>
      <c r="D6366" s="362" t="s">
        <v>8619</v>
      </c>
      <c r="E6366" s="363" t="s">
        <v>32950</v>
      </c>
    </row>
    <row r="6367" spans="1:5" x14ac:dyDescent="0.25">
      <c r="A6367" s="246" t="str">
        <f t="shared" si="99"/>
        <v>87535</v>
      </c>
      <c r="B6367" s="362" t="s">
        <v>906</v>
      </c>
      <c r="C6367" s="362" t="s">
        <v>11709</v>
      </c>
      <c r="D6367" s="362" t="s">
        <v>8619</v>
      </c>
      <c r="E6367" s="363" t="s">
        <v>15597</v>
      </c>
    </row>
    <row r="6368" spans="1:5" x14ac:dyDescent="0.25">
      <c r="A6368" s="246" t="str">
        <f t="shared" si="99"/>
        <v>87536</v>
      </c>
      <c r="B6368" s="362" t="s">
        <v>907</v>
      </c>
      <c r="C6368" s="362" t="s">
        <v>11710</v>
      </c>
      <c r="D6368" s="362" t="s">
        <v>8619</v>
      </c>
      <c r="E6368" s="363" t="s">
        <v>32313</v>
      </c>
    </row>
    <row r="6369" spans="1:5" x14ac:dyDescent="0.25">
      <c r="A6369" s="246" t="str">
        <f t="shared" si="99"/>
        <v>87537</v>
      </c>
      <c r="B6369" s="362" t="s">
        <v>908</v>
      </c>
      <c r="C6369" s="362" t="s">
        <v>11711</v>
      </c>
      <c r="D6369" s="362" t="s">
        <v>8619</v>
      </c>
      <c r="E6369" s="363" t="s">
        <v>32984</v>
      </c>
    </row>
    <row r="6370" spans="1:5" x14ac:dyDescent="0.25">
      <c r="A6370" s="246" t="str">
        <f t="shared" si="99"/>
        <v>87538</v>
      </c>
      <c r="B6370" s="362" t="s">
        <v>909</v>
      </c>
      <c r="C6370" s="362" t="s">
        <v>11712</v>
      </c>
      <c r="D6370" s="362" t="s">
        <v>8619</v>
      </c>
      <c r="E6370" s="363" t="s">
        <v>32985</v>
      </c>
    </row>
    <row r="6371" spans="1:5" x14ac:dyDescent="0.25">
      <c r="A6371" s="246" t="str">
        <f t="shared" si="99"/>
        <v>87539</v>
      </c>
      <c r="B6371" s="362" t="s">
        <v>910</v>
      </c>
      <c r="C6371" s="362" t="s">
        <v>11713</v>
      </c>
      <c r="D6371" s="362" t="s">
        <v>8619</v>
      </c>
      <c r="E6371" s="363" t="s">
        <v>32986</v>
      </c>
    </row>
    <row r="6372" spans="1:5" x14ac:dyDescent="0.25">
      <c r="A6372" s="246" t="str">
        <f t="shared" si="99"/>
        <v>87541</v>
      </c>
      <c r="B6372" s="362" t="s">
        <v>911</v>
      </c>
      <c r="C6372" s="362" t="s">
        <v>11714</v>
      </c>
      <c r="D6372" s="362" t="s">
        <v>8619</v>
      </c>
      <c r="E6372" s="363" t="s">
        <v>19878</v>
      </c>
    </row>
    <row r="6373" spans="1:5" x14ac:dyDescent="0.25">
      <c r="A6373" s="246" t="str">
        <f t="shared" si="99"/>
        <v>87543</v>
      </c>
      <c r="B6373" s="362" t="s">
        <v>912</v>
      </c>
      <c r="C6373" s="362" t="s">
        <v>11715</v>
      </c>
      <c r="D6373" s="362" t="s">
        <v>8619</v>
      </c>
      <c r="E6373" s="363" t="s">
        <v>29664</v>
      </c>
    </row>
    <row r="6374" spans="1:5" x14ac:dyDescent="0.25">
      <c r="A6374" s="246" t="str">
        <f t="shared" si="99"/>
        <v>87545</v>
      </c>
      <c r="B6374" s="362" t="s">
        <v>913</v>
      </c>
      <c r="C6374" s="362" t="s">
        <v>11716</v>
      </c>
      <c r="D6374" s="362" t="s">
        <v>8619</v>
      </c>
      <c r="E6374" s="363" t="s">
        <v>13201</v>
      </c>
    </row>
    <row r="6375" spans="1:5" x14ac:dyDescent="0.25">
      <c r="A6375" s="246" t="str">
        <f t="shared" si="99"/>
        <v>87546</v>
      </c>
      <c r="B6375" s="362" t="s">
        <v>914</v>
      </c>
      <c r="C6375" s="362" t="s">
        <v>11717</v>
      </c>
      <c r="D6375" s="362" t="s">
        <v>8619</v>
      </c>
      <c r="E6375" s="363" t="s">
        <v>32987</v>
      </c>
    </row>
    <row r="6376" spans="1:5" x14ac:dyDescent="0.25">
      <c r="A6376" s="246" t="str">
        <f t="shared" si="99"/>
        <v>87547</v>
      </c>
      <c r="B6376" s="362" t="s">
        <v>915</v>
      </c>
      <c r="C6376" s="362" t="s">
        <v>11718</v>
      </c>
      <c r="D6376" s="362" t="s">
        <v>8619</v>
      </c>
      <c r="E6376" s="363" t="s">
        <v>25931</v>
      </c>
    </row>
    <row r="6377" spans="1:5" x14ac:dyDescent="0.25">
      <c r="A6377" s="246" t="str">
        <f t="shared" si="99"/>
        <v>87548</v>
      </c>
      <c r="B6377" s="362" t="s">
        <v>916</v>
      </c>
      <c r="C6377" s="362" t="s">
        <v>11719</v>
      </c>
      <c r="D6377" s="362" t="s">
        <v>8619</v>
      </c>
      <c r="E6377" s="363" t="s">
        <v>14159</v>
      </c>
    </row>
    <row r="6378" spans="1:5" x14ac:dyDescent="0.25">
      <c r="A6378" s="246" t="str">
        <f t="shared" si="99"/>
        <v>87549</v>
      </c>
      <c r="B6378" s="362" t="s">
        <v>917</v>
      </c>
      <c r="C6378" s="362" t="s">
        <v>11720</v>
      </c>
      <c r="D6378" s="362" t="s">
        <v>8619</v>
      </c>
      <c r="E6378" s="363" t="s">
        <v>14184</v>
      </c>
    </row>
    <row r="6379" spans="1:5" x14ac:dyDescent="0.25">
      <c r="A6379" s="246" t="str">
        <f t="shared" si="99"/>
        <v>87550</v>
      </c>
      <c r="B6379" s="362" t="s">
        <v>918</v>
      </c>
      <c r="C6379" s="362" t="s">
        <v>11721</v>
      </c>
      <c r="D6379" s="362" t="s">
        <v>8619</v>
      </c>
      <c r="E6379" s="363" t="s">
        <v>32988</v>
      </c>
    </row>
    <row r="6380" spans="1:5" x14ac:dyDescent="0.25">
      <c r="A6380" s="246" t="str">
        <f t="shared" si="99"/>
        <v>87553</v>
      </c>
      <c r="B6380" s="362" t="s">
        <v>919</v>
      </c>
      <c r="C6380" s="362" t="s">
        <v>11722</v>
      </c>
      <c r="D6380" s="362" t="s">
        <v>8619</v>
      </c>
      <c r="E6380" s="363" t="s">
        <v>8924</v>
      </c>
    </row>
    <row r="6381" spans="1:5" x14ac:dyDescent="0.25">
      <c r="A6381" s="246" t="str">
        <f t="shared" si="99"/>
        <v>87554</v>
      </c>
      <c r="B6381" s="362" t="s">
        <v>920</v>
      </c>
      <c r="C6381" s="362" t="s">
        <v>11723</v>
      </c>
      <c r="D6381" s="362" t="s">
        <v>8619</v>
      </c>
      <c r="E6381" s="363" t="s">
        <v>14163</v>
      </c>
    </row>
    <row r="6382" spans="1:5" x14ac:dyDescent="0.25">
      <c r="A6382" s="246" t="str">
        <f t="shared" si="99"/>
        <v>87555</v>
      </c>
      <c r="B6382" s="362" t="s">
        <v>921</v>
      </c>
      <c r="C6382" s="362" t="s">
        <v>11725</v>
      </c>
      <c r="D6382" s="362" t="s">
        <v>8619</v>
      </c>
      <c r="E6382" s="363" t="s">
        <v>32989</v>
      </c>
    </row>
    <row r="6383" spans="1:5" x14ac:dyDescent="0.25">
      <c r="A6383" s="246" t="str">
        <f t="shared" si="99"/>
        <v>87556</v>
      </c>
      <c r="B6383" s="362" t="s">
        <v>922</v>
      </c>
      <c r="C6383" s="362" t="s">
        <v>11726</v>
      </c>
      <c r="D6383" s="362" t="s">
        <v>8619</v>
      </c>
      <c r="E6383" s="363" t="s">
        <v>18162</v>
      </c>
    </row>
    <row r="6384" spans="1:5" x14ac:dyDescent="0.25">
      <c r="A6384" s="246" t="str">
        <f t="shared" si="99"/>
        <v>87557</v>
      </c>
      <c r="B6384" s="362" t="s">
        <v>923</v>
      </c>
      <c r="C6384" s="362" t="s">
        <v>11727</v>
      </c>
      <c r="D6384" s="362" t="s">
        <v>8619</v>
      </c>
      <c r="E6384" s="363" t="s">
        <v>16666</v>
      </c>
    </row>
    <row r="6385" spans="1:5" x14ac:dyDescent="0.25">
      <c r="A6385" s="246" t="str">
        <f t="shared" si="99"/>
        <v>87559</v>
      </c>
      <c r="B6385" s="362" t="s">
        <v>924</v>
      </c>
      <c r="C6385" s="362" t="s">
        <v>11728</v>
      </c>
      <c r="D6385" s="362" t="s">
        <v>8619</v>
      </c>
      <c r="E6385" s="363" t="s">
        <v>20069</v>
      </c>
    </row>
    <row r="6386" spans="1:5" x14ac:dyDescent="0.25">
      <c r="A6386" s="246" t="str">
        <f t="shared" si="99"/>
        <v>87561</v>
      </c>
      <c r="B6386" s="362" t="s">
        <v>925</v>
      </c>
      <c r="C6386" s="362" t="s">
        <v>11729</v>
      </c>
      <c r="D6386" s="362" t="s">
        <v>8619</v>
      </c>
      <c r="E6386" s="363" t="s">
        <v>32990</v>
      </c>
    </row>
    <row r="6387" spans="1:5" x14ac:dyDescent="0.25">
      <c r="A6387" s="246" t="str">
        <f t="shared" si="99"/>
        <v>87775</v>
      </c>
      <c r="B6387" s="362" t="s">
        <v>966</v>
      </c>
      <c r="C6387" s="362" t="s">
        <v>17038</v>
      </c>
      <c r="D6387" s="362" t="s">
        <v>8619</v>
      </c>
      <c r="E6387" s="363" t="s">
        <v>14661</v>
      </c>
    </row>
    <row r="6388" spans="1:5" x14ac:dyDescent="0.25">
      <c r="A6388" s="246" t="str">
        <f t="shared" si="99"/>
        <v>87777</v>
      </c>
      <c r="B6388" s="362" t="s">
        <v>967</v>
      </c>
      <c r="C6388" s="362" t="s">
        <v>17039</v>
      </c>
      <c r="D6388" s="362" t="s">
        <v>8619</v>
      </c>
      <c r="E6388" s="363" t="s">
        <v>32991</v>
      </c>
    </row>
    <row r="6389" spans="1:5" x14ac:dyDescent="0.25">
      <c r="A6389" s="246" t="str">
        <f t="shared" si="99"/>
        <v>87778</v>
      </c>
      <c r="B6389" s="362" t="s">
        <v>968</v>
      </c>
      <c r="C6389" s="362" t="s">
        <v>17040</v>
      </c>
      <c r="D6389" s="362" t="s">
        <v>8619</v>
      </c>
      <c r="E6389" s="363" t="s">
        <v>32992</v>
      </c>
    </row>
    <row r="6390" spans="1:5" x14ac:dyDescent="0.25">
      <c r="A6390" s="246" t="str">
        <f t="shared" si="99"/>
        <v>87779</v>
      </c>
      <c r="B6390" s="362" t="s">
        <v>969</v>
      </c>
      <c r="C6390" s="362" t="s">
        <v>17041</v>
      </c>
      <c r="D6390" s="362" t="s">
        <v>8619</v>
      </c>
      <c r="E6390" s="363" t="s">
        <v>25401</v>
      </c>
    </row>
    <row r="6391" spans="1:5" x14ac:dyDescent="0.25">
      <c r="A6391" s="246" t="str">
        <f t="shared" si="99"/>
        <v>87781</v>
      </c>
      <c r="B6391" s="362" t="s">
        <v>970</v>
      </c>
      <c r="C6391" s="362" t="s">
        <v>17042</v>
      </c>
      <c r="D6391" s="362" t="s">
        <v>8619</v>
      </c>
      <c r="E6391" s="363" t="s">
        <v>21528</v>
      </c>
    </row>
    <row r="6392" spans="1:5" x14ac:dyDescent="0.25">
      <c r="A6392" s="246" t="str">
        <f t="shared" si="99"/>
        <v>87783</v>
      </c>
      <c r="B6392" s="362" t="s">
        <v>971</v>
      </c>
      <c r="C6392" s="362" t="s">
        <v>17044</v>
      </c>
      <c r="D6392" s="362" t="s">
        <v>8619</v>
      </c>
      <c r="E6392" s="363" t="s">
        <v>32993</v>
      </c>
    </row>
    <row r="6393" spans="1:5" x14ac:dyDescent="0.25">
      <c r="A6393" s="246" t="str">
        <f t="shared" si="99"/>
        <v>87784</v>
      </c>
      <c r="B6393" s="362" t="s">
        <v>972</v>
      </c>
      <c r="C6393" s="362" t="s">
        <v>17045</v>
      </c>
      <c r="D6393" s="362" t="s">
        <v>8619</v>
      </c>
      <c r="E6393" s="363" t="s">
        <v>21361</v>
      </c>
    </row>
    <row r="6394" spans="1:5" x14ac:dyDescent="0.25">
      <c r="A6394" s="246" t="str">
        <f t="shared" si="99"/>
        <v>87786</v>
      </c>
      <c r="B6394" s="362" t="s">
        <v>973</v>
      </c>
      <c r="C6394" s="362" t="s">
        <v>17046</v>
      </c>
      <c r="D6394" s="362" t="s">
        <v>8619</v>
      </c>
      <c r="E6394" s="363" t="s">
        <v>18179</v>
      </c>
    </row>
    <row r="6395" spans="1:5" x14ac:dyDescent="0.25">
      <c r="A6395" s="246" t="str">
        <f t="shared" si="99"/>
        <v>87787</v>
      </c>
      <c r="B6395" s="362" t="s">
        <v>974</v>
      </c>
      <c r="C6395" s="362" t="s">
        <v>17047</v>
      </c>
      <c r="D6395" s="362" t="s">
        <v>8619</v>
      </c>
      <c r="E6395" s="363" t="s">
        <v>32994</v>
      </c>
    </row>
    <row r="6396" spans="1:5" x14ac:dyDescent="0.25">
      <c r="A6396" s="246" t="str">
        <f t="shared" si="99"/>
        <v>87788</v>
      </c>
      <c r="B6396" s="362" t="s">
        <v>975</v>
      </c>
      <c r="C6396" s="362" t="s">
        <v>17048</v>
      </c>
      <c r="D6396" s="362" t="s">
        <v>8619</v>
      </c>
      <c r="E6396" s="363" t="s">
        <v>32995</v>
      </c>
    </row>
    <row r="6397" spans="1:5" x14ac:dyDescent="0.25">
      <c r="A6397" s="246" t="str">
        <f t="shared" si="99"/>
        <v>87790</v>
      </c>
      <c r="B6397" s="362" t="s">
        <v>976</v>
      </c>
      <c r="C6397" s="362" t="s">
        <v>11730</v>
      </c>
      <c r="D6397" s="362" t="s">
        <v>8619</v>
      </c>
      <c r="E6397" s="363" t="s">
        <v>32996</v>
      </c>
    </row>
    <row r="6398" spans="1:5" x14ac:dyDescent="0.25">
      <c r="A6398" s="246" t="str">
        <f t="shared" si="99"/>
        <v>87791</v>
      </c>
      <c r="B6398" s="362" t="s">
        <v>977</v>
      </c>
      <c r="C6398" s="362" t="s">
        <v>17049</v>
      </c>
      <c r="D6398" s="362" t="s">
        <v>8619</v>
      </c>
      <c r="E6398" s="363" t="s">
        <v>29229</v>
      </c>
    </row>
    <row r="6399" spans="1:5" x14ac:dyDescent="0.25">
      <c r="A6399" s="246" t="str">
        <f t="shared" si="99"/>
        <v>87792</v>
      </c>
      <c r="B6399" s="362" t="s">
        <v>978</v>
      </c>
      <c r="C6399" s="362" t="s">
        <v>17050</v>
      </c>
      <c r="D6399" s="362" t="s">
        <v>8619</v>
      </c>
      <c r="E6399" s="363" t="s">
        <v>26421</v>
      </c>
    </row>
    <row r="6400" spans="1:5" x14ac:dyDescent="0.25">
      <c r="A6400" s="246" t="str">
        <f t="shared" si="99"/>
        <v>87794</v>
      </c>
      <c r="B6400" s="362" t="s">
        <v>979</v>
      </c>
      <c r="C6400" s="362" t="s">
        <v>17051</v>
      </c>
      <c r="D6400" s="362" t="s">
        <v>8619</v>
      </c>
      <c r="E6400" s="363" t="s">
        <v>14918</v>
      </c>
    </row>
    <row r="6401" spans="1:5" x14ac:dyDescent="0.25">
      <c r="A6401" s="246" t="str">
        <f t="shared" si="99"/>
        <v>87795</v>
      </c>
      <c r="B6401" s="362" t="s">
        <v>980</v>
      </c>
      <c r="C6401" s="362" t="s">
        <v>17052</v>
      </c>
      <c r="D6401" s="362" t="s">
        <v>8619</v>
      </c>
      <c r="E6401" s="363" t="s">
        <v>20925</v>
      </c>
    </row>
    <row r="6402" spans="1:5" x14ac:dyDescent="0.25">
      <c r="A6402" s="246" t="str">
        <f t="shared" si="99"/>
        <v>87797</v>
      </c>
      <c r="B6402" s="362" t="s">
        <v>981</v>
      </c>
      <c r="C6402" s="362" t="s">
        <v>17053</v>
      </c>
      <c r="D6402" s="362" t="s">
        <v>8619</v>
      </c>
      <c r="E6402" s="363" t="s">
        <v>25331</v>
      </c>
    </row>
    <row r="6403" spans="1:5" x14ac:dyDescent="0.25">
      <c r="A6403" s="246" t="str">
        <f t="shared" ref="A6403:A6466" si="100">B6403</f>
        <v>87799</v>
      </c>
      <c r="B6403" s="362" t="s">
        <v>982</v>
      </c>
      <c r="C6403" s="362" t="s">
        <v>17054</v>
      </c>
      <c r="D6403" s="362" t="s">
        <v>8619</v>
      </c>
      <c r="E6403" s="363" t="s">
        <v>14636</v>
      </c>
    </row>
    <row r="6404" spans="1:5" x14ac:dyDescent="0.25">
      <c r="A6404" s="246" t="str">
        <f t="shared" si="100"/>
        <v>87800</v>
      </c>
      <c r="B6404" s="362" t="s">
        <v>983</v>
      </c>
      <c r="C6404" s="362" t="s">
        <v>17055</v>
      </c>
      <c r="D6404" s="362" t="s">
        <v>8619</v>
      </c>
      <c r="E6404" s="363" t="s">
        <v>32997</v>
      </c>
    </row>
    <row r="6405" spans="1:5" x14ac:dyDescent="0.25">
      <c r="A6405" s="246" t="str">
        <f t="shared" si="100"/>
        <v>87801</v>
      </c>
      <c r="B6405" s="362" t="s">
        <v>984</v>
      </c>
      <c r="C6405" s="362" t="s">
        <v>17057</v>
      </c>
      <c r="D6405" s="362" t="s">
        <v>8619</v>
      </c>
      <c r="E6405" s="363" t="s">
        <v>21808</v>
      </c>
    </row>
    <row r="6406" spans="1:5" x14ac:dyDescent="0.25">
      <c r="A6406" s="246" t="str">
        <f t="shared" si="100"/>
        <v>87803</v>
      </c>
      <c r="B6406" s="362" t="s">
        <v>985</v>
      </c>
      <c r="C6406" s="362" t="s">
        <v>17058</v>
      </c>
      <c r="D6406" s="362" t="s">
        <v>8619</v>
      </c>
      <c r="E6406" s="363" t="s">
        <v>32998</v>
      </c>
    </row>
    <row r="6407" spans="1:5" x14ac:dyDescent="0.25">
      <c r="A6407" s="246" t="str">
        <f t="shared" si="100"/>
        <v>87804</v>
      </c>
      <c r="B6407" s="362" t="s">
        <v>986</v>
      </c>
      <c r="C6407" s="362" t="s">
        <v>17059</v>
      </c>
      <c r="D6407" s="362" t="s">
        <v>8619</v>
      </c>
      <c r="E6407" s="363" t="s">
        <v>32999</v>
      </c>
    </row>
    <row r="6408" spans="1:5" x14ac:dyDescent="0.25">
      <c r="A6408" s="246" t="str">
        <f t="shared" si="100"/>
        <v>87805</v>
      </c>
      <c r="B6408" s="362" t="s">
        <v>987</v>
      </c>
      <c r="C6408" s="362" t="s">
        <v>17060</v>
      </c>
      <c r="D6408" s="362" t="s">
        <v>8619</v>
      </c>
      <c r="E6408" s="363" t="s">
        <v>33000</v>
      </c>
    </row>
    <row r="6409" spans="1:5" x14ac:dyDescent="0.25">
      <c r="A6409" s="246" t="str">
        <f t="shared" si="100"/>
        <v>87807</v>
      </c>
      <c r="B6409" s="362" t="s">
        <v>988</v>
      </c>
      <c r="C6409" s="362" t="s">
        <v>17061</v>
      </c>
      <c r="D6409" s="362" t="s">
        <v>8619</v>
      </c>
      <c r="E6409" s="363" t="s">
        <v>33001</v>
      </c>
    </row>
    <row r="6410" spans="1:5" x14ac:dyDescent="0.25">
      <c r="A6410" s="246" t="str">
        <f t="shared" si="100"/>
        <v>87808</v>
      </c>
      <c r="B6410" s="362" t="s">
        <v>989</v>
      </c>
      <c r="C6410" s="362" t="s">
        <v>17062</v>
      </c>
      <c r="D6410" s="362" t="s">
        <v>8619</v>
      </c>
      <c r="E6410" s="363" t="s">
        <v>33002</v>
      </c>
    </row>
    <row r="6411" spans="1:5" x14ac:dyDescent="0.25">
      <c r="A6411" s="246" t="str">
        <f t="shared" si="100"/>
        <v>87809</v>
      </c>
      <c r="B6411" s="362" t="s">
        <v>990</v>
      </c>
      <c r="C6411" s="362" t="s">
        <v>17063</v>
      </c>
      <c r="D6411" s="362" t="s">
        <v>8619</v>
      </c>
      <c r="E6411" s="363" t="s">
        <v>15602</v>
      </c>
    </row>
    <row r="6412" spans="1:5" x14ac:dyDescent="0.25">
      <c r="A6412" s="246" t="str">
        <f t="shared" si="100"/>
        <v>87811</v>
      </c>
      <c r="B6412" s="362" t="s">
        <v>991</v>
      </c>
      <c r="C6412" s="362" t="s">
        <v>17064</v>
      </c>
      <c r="D6412" s="362" t="s">
        <v>8619</v>
      </c>
      <c r="E6412" s="363" t="s">
        <v>20493</v>
      </c>
    </row>
    <row r="6413" spans="1:5" x14ac:dyDescent="0.25">
      <c r="A6413" s="246" t="str">
        <f t="shared" si="100"/>
        <v>87812</v>
      </c>
      <c r="B6413" s="362" t="s">
        <v>992</v>
      </c>
      <c r="C6413" s="362" t="s">
        <v>17065</v>
      </c>
      <c r="D6413" s="362" t="s">
        <v>8619</v>
      </c>
      <c r="E6413" s="363" t="s">
        <v>33003</v>
      </c>
    </row>
    <row r="6414" spans="1:5" x14ac:dyDescent="0.25">
      <c r="A6414" s="246" t="str">
        <f t="shared" si="100"/>
        <v>87813</v>
      </c>
      <c r="B6414" s="362" t="s">
        <v>993</v>
      </c>
      <c r="C6414" s="362" t="s">
        <v>17066</v>
      </c>
      <c r="D6414" s="362" t="s">
        <v>8619</v>
      </c>
      <c r="E6414" s="363" t="s">
        <v>33004</v>
      </c>
    </row>
    <row r="6415" spans="1:5" x14ac:dyDescent="0.25">
      <c r="A6415" s="246" t="str">
        <f t="shared" si="100"/>
        <v>87815</v>
      </c>
      <c r="B6415" s="362" t="s">
        <v>994</v>
      </c>
      <c r="C6415" s="362" t="s">
        <v>17067</v>
      </c>
      <c r="D6415" s="362" t="s">
        <v>8619</v>
      </c>
      <c r="E6415" s="363" t="s">
        <v>21295</v>
      </c>
    </row>
    <row r="6416" spans="1:5" x14ac:dyDescent="0.25">
      <c r="A6416" s="246" t="str">
        <f t="shared" si="100"/>
        <v>87816</v>
      </c>
      <c r="B6416" s="362" t="s">
        <v>995</v>
      </c>
      <c r="C6416" s="362" t="s">
        <v>17068</v>
      </c>
      <c r="D6416" s="362" t="s">
        <v>8619</v>
      </c>
      <c r="E6416" s="363" t="s">
        <v>33005</v>
      </c>
    </row>
    <row r="6417" spans="1:5" x14ac:dyDescent="0.25">
      <c r="A6417" s="246" t="str">
        <f t="shared" si="100"/>
        <v>87817</v>
      </c>
      <c r="B6417" s="362" t="s">
        <v>996</v>
      </c>
      <c r="C6417" s="362" t="s">
        <v>17069</v>
      </c>
      <c r="D6417" s="362" t="s">
        <v>8619</v>
      </c>
      <c r="E6417" s="363" t="s">
        <v>33006</v>
      </c>
    </row>
    <row r="6418" spans="1:5" x14ac:dyDescent="0.25">
      <c r="A6418" s="246" t="str">
        <f t="shared" si="100"/>
        <v>87819</v>
      </c>
      <c r="B6418" s="362" t="s">
        <v>997</v>
      </c>
      <c r="C6418" s="362" t="s">
        <v>17070</v>
      </c>
      <c r="D6418" s="362" t="s">
        <v>8619</v>
      </c>
      <c r="E6418" s="363" t="s">
        <v>33007</v>
      </c>
    </row>
    <row r="6419" spans="1:5" x14ac:dyDescent="0.25">
      <c r="A6419" s="246" t="str">
        <f t="shared" si="100"/>
        <v>87820</v>
      </c>
      <c r="B6419" s="362" t="s">
        <v>998</v>
      </c>
      <c r="C6419" s="362" t="s">
        <v>17071</v>
      </c>
      <c r="D6419" s="362" t="s">
        <v>8619</v>
      </c>
      <c r="E6419" s="363" t="s">
        <v>20098</v>
      </c>
    </row>
    <row r="6420" spans="1:5" x14ac:dyDescent="0.25">
      <c r="A6420" s="246" t="str">
        <f t="shared" si="100"/>
        <v>87821</v>
      </c>
      <c r="B6420" s="362" t="s">
        <v>999</v>
      </c>
      <c r="C6420" s="362" t="s">
        <v>17072</v>
      </c>
      <c r="D6420" s="362" t="s">
        <v>8619</v>
      </c>
      <c r="E6420" s="363" t="s">
        <v>33008</v>
      </c>
    </row>
    <row r="6421" spans="1:5" x14ac:dyDescent="0.25">
      <c r="A6421" s="246" t="str">
        <f t="shared" si="100"/>
        <v>87823</v>
      </c>
      <c r="B6421" s="362" t="s">
        <v>1000</v>
      </c>
      <c r="C6421" s="362" t="s">
        <v>33009</v>
      </c>
      <c r="D6421" s="362" t="s">
        <v>8619</v>
      </c>
      <c r="E6421" s="363" t="s">
        <v>33010</v>
      </c>
    </row>
    <row r="6422" spans="1:5" x14ac:dyDescent="0.25">
      <c r="A6422" s="246" t="str">
        <f t="shared" si="100"/>
        <v>87824</v>
      </c>
      <c r="B6422" s="362" t="s">
        <v>1001</v>
      </c>
      <c r="C6422" s="362" t="s">
        <v>17073</v>
      </c>
      <c r="D6422" s="362" t="s">
        <v>8619</v>
      </c>
      <c r="E6422" s="363" t="s">
        <v>33011</v>
      </c>
    </row>
    <row r="6423" spans="1:5" x14ac:dyDescent="0.25">
      <c r="A6423" s="246" t="str">
        <f t="shared" si="100"/>
        <v>87825</v>
      </c>
      <c r="B6423" s="362" t="s">
        <v>1002</v>
      </c>
      <c r="C6423" s="362" t="s">
        <v>17074</v>
      </c>
      <c r="D6423" s="362" t="s">
        <v>8619</v>
      </c>
      <c r="E6423" s="363" t="s">
        <v>33012</v>
      </c>
    </row>
    <row r="6424" spans="1:5" x14ac:dyDescent="0.25">
      <c r="A6424" s="246" t="str">
        <f t="shared" si="100"/>
        <v>87827</v>
      </c>
      <c r="B6424" s="362" t="s">
        <v>1003</v>
      </c>
      <c r="C6424" s="362" t="s">
        <v>17075</v>
      </c>
      <c r="D6424" s="362" t="s">
        <v>8619</v>
      </c>
      <c r="E6424" s="363" t="s">
        <v>33013</v>
      </c>
    </row>
    <row r="6425" spans="1:5" x14ac:dyDescent="0.25">
      <c r="A6425" s="246" t="str">
        <f t="shared" si="100"/>
        <v>87828</v>
      </c>
      <c r="B6425" s="362" t="s">
        <v>1004</v>
      </c>
      <c r="C6425" s="362" t="s">
        <v>17076</v>
      </c>
      <c r="D6425" s="362" t="s">
        <v>8619</v>
      </c>
      <c r="E6425" s="363" t="s">
        <v>33014</v>
      </c>
    </row>
    <row r="6426" spans="1:5" x14ac:dyDescent="0.25">
      <c r="A6426" s="246" t="str">
        <f t="shared" si="100"/>
        <v>87829</v>
      </c>
      <c r="B6426" s="362" t="s">
        <v>1005</v>
      </c>
      <c r="C6426" s="362" t="s">
        <v>17077</v>
      </c>
      <c r="D6426" s="362" t="s">
        <v>8619</v>
      </c>
      <c r="E6426" s="363" t="s">
        <v>21393</v>
      </c>
    </row>
    <row r="6427" spans="1:5" x14ac:dyDescent="0.25">
      <c r="A6427" s="246" t="str">
        <f t="shared" si="100"/>
        <v>87831</v>
      </c>
      <c r="B6427" s="362" t="s">
        <v>1006</v>
      </c>
      <c r="C6427" s="362" t="s">
        <v>17078</v>
      </c>
      <c r="D6427" s="362" t="s">
        <v>8619</v>
      </c>
      <c r="E6427" s="363" t="s">
        <v>33015</v>
      </c>
    </row>
    <row r="6428" spans="1:5" x14ac:dyDescent="0.25">
      <c r="A6428" s="246" t="str">
        <f t="shared" si="100"/>
        <v>87832</v>
      </c>
      <c r="B6428" s="362" t="s">
        <v>1007</v>
      </c>
      <c r="C6428" s="362" t="s">
        <v>17079</v>
      </c>
      <c r="D6428" s="362" t="s">
        <v>8619</v>
      </c>
      <c r="E6428" s="363" t="s">
        <v>21178</v>
      </c>
    </row>
    <row r="6429" spans="1:5" x14ac:dyDescent="0.25">
      <c r="A6429" s="246" t="str">
        <f t="shared" si="100"/>
        <v>87834</v>
      </c>
      <c r="B6429" s="362" t="s">
        <v>1008</v>
      </c>
      <c r="C6429" s="362" t="s">
        <v>11731</v>
      </c>
      <c r="D6429" s="362" t="s">
        <v>8619</v>
      </c>
      <c r="E6429" s="363" t="s">
        <v>33016</v>
      </c>
    </row>
    <row r="6430" spans="1:5" x14ac:dyDescent="0.25">
      <c r="A6430" s="246" t="str">
        <f t="shared" si="100"/>
        <v>87835</v>
      </c>
      <c r="B6430" s="362" t="s">
        <v>1009</v>
      </c>
      <c r="C6430" s="362" t="s">
        <v>11732</v>
      </c>
      <c r="D6430" s="362" t="s">
        <v>8619</v>
      </c>
      <c r="E6430" s="363" t="s">
        <v>33017</v>
      </c>
    </row>
    <row r="6431" spans="1:5" x14ac:dyDescent="0.25">
      <c r="A6431" s="246" t="str">
        <f t="shared" si="100"/>
        <v>87836</v>
      </c>
      <c r="B6431" s="362" t="s">
        <v>1010</v>
      </c>
      <c r="C6431" s="362" t="s">
        <v>11733</v>
      </c>
      <c r="D6431" s="362" t="s">
        <v>8619</v>
      </c>
      <c r="E6431" s="363" t="s">
        <v>33018</v>
      </c>
    </row>
    <row r="6432" spans="1:5" x14ac:dyDescent="0.25">
      <c r="A6432" s="246" t="str">
        <f t="shared" si="100"/>
        <v>87837</v>
      </c>
      <c r="B6432" s="362" t="s">
        <v>1011</v>
      </c>
      <c r="C6432" s="362" t="s">
        <v>11734</v>
      </c>
      <c r="D6432" s="362" t="s">
        <v>8619</v>
      </c>
      <c r="E6432" s="363" t="s">
        <v>33019</v>
      </c>
    </row>
    <row r="6433" spans="1:5" x14ac:dyDescent="0.25">
      <c r="A6433" s="246" t="str">
        <f t="shared" si="100"/>
        <v>87838</v>
      </c>
      <c r="B6433" s="362" t="s">
        <v>1012</v>
      </c>
      <c r="C6433" s="362" t="s">
        <v>11735</v>
      </c>
      <c r="D6433" s="362" t="s">
        <v>8619</v>
      </c>
      <c r="E6433" s="363" t="s">
        <v>33020</v>
      </c>
    </row>
    <row r="6434" spans="1:5" x14ac:dyDescent="0.25">
      <c r="A6434" s="246" t="str">
        <f t="shared" si="100"/>
        <v>87839</v>
      </c>
      <c r="B6434" s="362" t="s">
        <v>1013</v>
      </c>
      <c r="C6434" s="362" t="s">
        <v>11736</v>
      </c>
      <c r="D6434" s="362" t="s">
        <v>8619</v>
      </c>
      <c r="E6434" s="363" t="s">
        <v>33021</v>
      </c>
    </row>
    <row r="6435" spans="1:5" x14ac:dyDescent="0.25">
      <c r="A6435" s="246" t="str">
        <f t="shared" si="100"/>
        <v>87840</v>
      </c>
      <c r="B6435" s="362" t="s">
        <v>1014</v>
      </c>
      <c r="C6435" s="362" t="s">
        <v>11737</v>
      </c>
      <c r="D6435" s="362" t="s">
        <v>8619</v>
      </c>
      <c r="E6435" s="363" t="s">
        <v>33022</v>
      </c>
    </row>
    <row r="6436" spans="1:5" x14ac:dyDescent="0.25">
      <c r="A6436" s="246" t="str">
        <f t="shared" si="100"/>
        <v>87841</v>
      </c>
      <c r="B6436" s="362" t="s">
        <v>1015</v>
      </c>
      <c r="C6436" s="362" t="s">
        <v>11738</v>
      </c>
      <c r="D6436" s="362" t="s">
        <v>8619</v>
      </c>
      <c r="E6436" s="363" t="s">
        <v>33023</v>
      </c>
    </row>
    <row r="6437" spans="1:5" x14ac:dyDescent="0.25">
      <c r="A6437" s="246" t="str">
        <f t="shared" si="100"/>
        <v>87842</v>
      </c>
      <c r="B6437" s="362" t="s">
        <v>1016</v>
      </c>
      <c r="C6437" s="362" t="s">
        <v>11739</v>
      </c>
      <c r="D6437" s="362" t="s">
        <v>8619</v>
      </c>
      <c r="E6437" s="363" t="s">
        <v>33024</v>
      </c>
    </row>
    <row r="6438" spans="1:5" x14ac:dyDescent="0.25">
      <c r="A6438" s="246" t="str">
        <f t="shared" si="100"/>
        <v>87843</v>
      </c>
      <c r="B6438" s="362" t="s">
        <v>1017</v>
      </c>
      <c r="C6438" s="362" t="s">
        <v>11740</v>
      </c>
      <c r="D6438" s="362" t="s">
        <v>8619</v>
      </c>
      <c r="E6438" s="363" t="s">
        <v>33025</v>
      </c>
    </row>
    <row r="6439" spans="1:5" x14ac:dyDescent="0.25">
      <c r="A6439" s="246" t="str">
        <f t="shared" si="100"/>
        <v>87844</v>
      </c>
      <c r="B6439" s="362" t="s">
        <v>1018</v>
      </c>
      <c r="C6439" s="362" t="s">
        <v>11741</v>
      </c>
      <c r="D6439" s="362" t="s">
        <v>8619</v>
      </c>
      <c r="E6439" s="363" t="s">
        <v>33026</v>
      </c>
    </row>
    <row r="6440" spans="1:5" x14ac:dyDescent="0.25">
      <c r="A6440" s="246" t="str">
        <f t="shared" si="100"/>
        <v>87845</v>
      </c>
      <c r="B6440" s="362" t="s">
        <v>1019</v>
      </c>
      <c r="C6440" s="362" t="s">
        <v>11742</v>
      </c>
      <c r="D6440" s="362" t="s">
        <v>8619</v>
      </c>
      <c r="E6440" s="363" t="s">
        <v>17755</v>
      </c>
    </row>
    <row r="6441" spans="1:5" x14ac:dyDescent="0.25">
      <c r="A6441" s="246" t="str">
        <f t="shared" si="100"/>
        <v>87846</v>
      </c>
      <c r="B6441" s="362" t="s">
        <v>1020</v>
      </c>
      <c r="C6441" s="362" t="s">
        <v>11743</v>
      </c>
      <c r="D6441" s="362" t="s">
        <v>8619</v>
      </c>
      <c r="E6441" s="363" t="s">
        <v>33027</v>
      </c>
    </row>
    <row r="6442" spans="1:5" x14ac:dyDescent="0.25">
      <c r="A6442" s="246" t="str">
        <f t="shared" si="100"/>
        <v>87847</v>
      </c>
      <c r="B6442" s="362" t="s">
        <v>1021</v>
      </c>
      <c r="C6442" s="362" t="s">
        <v>11744</v>
      </c>
      <c r="D6442" s="362" t="s">
        <v>8619</v>
      </c>
      <c r="E6442" s="363" t="s">
        <v>33028</v>
      </c>
    </row>
    <row r="6443" spans="1:5" x14ac:dyDescent="0.25">
      <c r="A6443" s="246" t="str">
        <f t="shared" si="100"/>
        <v>87848</v>
      </c>
      <c r="B6443" s="362" t="s">
        <v>1022</v>
      </c>
      <c r="C6443" s="362" t="s">
        <v>11745</v>
      </c>
      <c r="D6443" s="362" t="s">
        <v>8619</v>
      </c>
      <c r="E6443" s="363" t="s">
        <v>33029</v>
      </c>
    </row>
    <row r="6444" spans="1:5" x14ac:dyDescent="0.25">
      <c r="A6444" s="246" t="str">
        <f t="shared" si="100"/>
        <v>87849</v>
      </c>
      <c r="B6444" s="362" t="s">
        <v>1023</v>
      </c>
      <c r="C6444" s="362" t="s">
        <v>11746</v>
      </c>
      <c r="D6444" s="362" t="s">
        <v>8619</v>
      </c>
      <c r="E6444" s="363" t="s">
        <v>33030</v>
      </c>
    </row>
    <row r="6445" spans="1:5" x14ac:dyDescent="0.25">
      <c r="A6445" s="246" t="str">
        <f t="shared" si="100"/>
        <v>87850</v>
      </c>
      <c r="B6445" s="362" t="s">
        <v>1024</v>
      </c>
      <c r="C6445" s="362" t="s">
        <v>11747</v>
      </c>
      <c r="D6445" s="362" t="s">
        <v>8619</v>
      </c>
      <c r="E6445" s="363" t="s">
        <v>33031</v>
      </c>
    </row>
    <row r="6446" spans="1:5" x14ac:dyDescent="0.25">
      <c r="A6446" s="246" t="str">
        <f t="shared" si="100"/>
        <v>87851</v>
      </c>
      <c r="B6446" s="362" t="s">
        <v>1025</v>
      </c>
      <c r="C6446" s="362" t="s">
        <v>11748</v>
      </c>
      <c r="D6446" s="362" t="s">
        <v>8619</v>
      </c>
      <c r="E6446" s="363" t="s">
        <v>33032</v>
      </c>
    </row>
    <row r="6447" spans="1:5" x14ac:dyDescent="0.25">
      <c r="A6447" s="246" t="str">
        <f t="shared" si="100"/>
        <v>87852</v>
      </c>
      <c r="B6447" s="362" t="s">
        <v>1026</v>
      </c>
      <c r="C6447" s="362" t="s">
        <v>11749</v>
      </c>
      <c r="D6447" s="362" t="s">
        <v>8619</v>
      </c>
      <c r="E6447" s="363" t="s">
        <v>33033</v>
      </c>
    </row>
    <row r="6448" spans="1:5" x14ac:dyDescent="0.25">
      <c r="A6448" s="246" t="str">
        <f t="shared" si="100"/>
        <v>87853</v>
      </c>
      <c r="B6448" s="362" t="s">
        <v>1027</v>
      </c>
      <c r="C6448" s="362" t="s">
        <v>11750</v>
      </c>
      <c r="D6448" s="362" t="s">
        <v>8619</v>
      </c>
      <c r="E6448" s="363" t="s">
        <v>20881</v>
      </c>
    </row>
    <row r="6449" spans="1:5" x14ac:dyDescent="0.25">
      <c r="A6449" s="246" t="str">
        <f t="shared" si="100"/>
        <v>87854</v>
      </c>
      <c r="B6449" s="362" t="s">
        <v>1028</v>
      </c>
      <c r="C6449" s="362" t="s">
        <v>11751</v>
      </c>
      <c r="D6449" s="362" t="s">
        <v>8619</v>
      </c>
      <c r="E6449" s="363" t="s">
        <v>33034</v>
      </c>
    </row>
    <row r="6450" spans="1:5" x14ac:dyDescent="0.25">
      <c r="A6450" s="246" t="str">
        <f t="shared" si="100"/>
        <v>87855</v>
      </c>
      <c r="B6450" s="362" t="s">
        <v>1029</v>
      </c>
      <c r="C6450" s="362" t="s">
        <v>11752</v>
      </c>
      <c r="D6450" s="362" t="s">
        <v>8619</v>
      </c>
      <c r="E6450" s="363" t="s">
        <v>33035</v>
      </c>
    </row>
    <row r="6451" spans="1:5" x14ac:dyDescent="0.25">
      <c r="A6451" s="246" t="str">
        <f t="shared" si="100"/>
        <v>87856</v>
      </c>
      <c r="B6451" s="362" t="s">
        <v>1030</v>
      </c>
      <c r="C6451" s="362" t="s">
        <v>11753</v>
      </c>
      <c r="D6451" s="362" t="s">
        <v>8619</v>
      </c>
      <c r="E6451" s="363" t="s">
        <v>20848</v>
      </c>
    </row>
    <row r="6452" spans="1:5" x14ac:dyDescent="0.25">
      <c r="A6452" s="246" t="str">
        <f t="shared" si="100"/>
        <v>87857</v>
      </c>
      <c r="B6452" s="362" t="s">
        <v>1031</v>
      </c>
      <c r="C6452" s="362" t="s">
        <v>11754</v>
      </c>
      <c r="D6452" s="362" t="s">
        <v>8619</v>
      </c>
      <c r="E6452" s="363" t="s">
        <v>32762</v>
      </c>
    </row>
    <row r="6453" spans="1:5" x14ac:dyDescent="0.25">
      <c r="A6453" s="246" t="str">
        <f t="shared" si="100"/>
        <v>87858</v>
      </c>
      <c r="B6453" s="362" t="s">
        <v>1032</v>
      </c>
      <c r="C6453" s="362" t="s">
        <v>11755</v>
      </c>
      <c r="D6453" s="362" t="s">
        <v>8619</v>
      </c>
      <c r="E6453" s="363" t="s">
        <v>33036</v>
      </c>
    </row>
    <row r="6454" spans="1:5" x14ac:dyDescent="0.25">
      <c r="A6454" s="246" t="str">
        <f t="shared" si="100"/>
        <v>87859</v>
      </c>
      <c r="B6454" s="362" t="s">
        <v>1033</v>
      </c>
      <c r="C6454" s="362" t="s">
        <v>11756</v>
      </c>
      <c r="D6454" s="362" t="s">
        <v>8619</v>
      </c>
      <c r="E6454" s="363" t="s">
        <v>33037</v>
      </c>
    </row>
    <row r="6455" spans="1:5" x14ac:dyDescent="0.25">
      <c r="A6455" s="246" t="str">
        <f t="shared" si="100"/>
        <v>89048</v>
      </c>
      <c r="B6455" s="362" t="s">
        <v>1272</v>
      </c>
      <c r="C6455" s="362" t="s">
        <v>11757</v>
      </c>
      <c r="D6455" s="362" t="s">
        <v>8619</v>
      </c>
      <c r="E6455" s="363" t="s">
        <v>11215</v>
      </c>
    </row>
    <row r="6456" spans="1:5" x14ac:dyDescent="0.25">
      <c r="A6456" s="246" t="str">
        <f t="shared" si="100"/>
        <v>89049</v>
      </c>
      <c r="B6456" s="362" t="s">
        <v>1273</v>
      </c>
      <c r="C6456" s="362" t="s">
        <v>11758</v>
      </c>
      <c r="D6456" s="362" t="s">
        <v>8619</v>
      </c>
      <c r="E6456" s="363" t="s">
        <v>21305</v>
      </c>
    </row>
    <row r="6457" spans="1:5" x14ac:dyDescent="0.25">
      <c r="A6457" s="246" t="str">
        <f t="shared" si="100"/>
        <v>89173</v>
      </c>
      <c r="B6457" s="362" t="s">
        <v>1280</v>
      </c>
      <c r="C6457" s="362" t="s">
        <v>11759</v>
      </c>
      <c r="D6457" s="362" t="s">
        <v>8619</v>
      </c>
      <c r="E6457" s="363" t="s">
        <v>15104</v>
      </c>
    </row>
    <row r="6458" spans="1:5" x14ac:dyDescent="0.25">
      <c r="A6458" s="246" t="str">
        <f t="shared" si="100"/>
        <v>90406</v>
      </c>
      <c r="B6458" s="362" t="s">
        <v>1870</v>
      </c>
      <c r="C6458" s="362" t="s">
        <v>11760</v>
      </c>
      <c r="D6458" s="362" t="s">
        <v>8619</v>
      </c>
      <c r="E6458" s="363" t="s">
        <v>33038</v>
      </c>
    </row>
    <row r="6459" spans="1:5" x14ac:dyDescent="0.25">
      <c r="A6459" s="246" t="str">
        <f t="shared" si="100"/>
        <v>90407</v>
      </c>
      <c r="B6459" s="362" t="s">
        <v>1871</v>
      </c>
      <c r="C6459" s="362" t="s">
        <v>11761</v>
      </c>
      <c r="D6459" s="362" t="s">
        <v>8619</v>
      </c>
      <c r="E6459" s="363" t="s">
        <v>21390</v>
      </c>
    </row>
    <row r="6460" spans="1:5" x14ac:dyDescent="0.25">
      <c r="A6460" s="246" t="str">
        <f t="shared" si="100"/>
        <v>90408</v>
      </c>
      <c r="B6460" s="362" t="s">
        <v>1872</v>
      </c>
      <c r="C6460" s="362" t="s">
        <v>11762</v>
      </c>
      <c r="D6460" s="362" t="s">
        <v>8619</v>
      </c>
      <c r="E6460" s="363" t="s">
        <v>14032</v>
      </c>
    </row>
    <row r="6461" spans="1:5" x14ac:dyDescent="0.25">
      <c r="A6461" s="246" t="str">
        <f t="shared" si="100"/>
        <v>90409</v>
      </c>
      <c r="B6461" s="362" t="s">
        <v>1873</v>
      </c>
      <c r="C6461" s="362" t="s">
        <v>11763</v>
      </c>
      <c r="D6461" s="362" t="s">
        <v>8619</v>
      </c>
      <c r="E6461" s="363" t="s">
        <v>21266</v>
      </c>
    </row>
    <row r="6462" spans="1:5" x14ac:dyDescent="0.25">
      <c r="A6462" s="246" t="str">
        <f t="shared" si="100"/>
        <v>104203</v>
      </c>
      <c r="B6462" s="362" t="s">
        <v>19198</v>
      </c>
      <c r="C6462" s="362" t="s">
        <v>19199</v>
      </c>
      <c r="D6462" s="362" t="s">
        <v>8619</v>
      </c>
      <c r="E6462" s="363" t="s">
        <v>15653</v>
      </c>
    </row>
    <row r="6463" spans="1:5" x14ac:dyDescent="0.25">
      <c r="A6463" s="246" t="str">
        <f t="shared" si="100"/>
        <v>104204</v>
      </c>
      <c r="B6463" s="362" t="s">
        <v>19200</v>
      </c>
      <c r="C6463" s="362" t="s">
        <v>19201</v>
      </c>
      <c r="D6463" s="362" t="s">
        <v>8619</v>
      </c>
      <c r="E6463" s="363" t="s">
        <v>33039</v>
      </c>
    </row>
    <row r="6464" spans="1:5" x14ac:dyDescent="0.25">
      <c r="A6464" s="246" t="str">
        <f t="shared" si="100"/>
        <v>104205</v>
      </c>
      <c r="B6464" s="362" t="s">
        <v>19202</v>
      </c>
      <c r="C6464" s="362" t="s">
        <v>19203</v>
      </c>
      <c r="D6464" s="362" t="s">
        <v>8619</v>
      </c>
      <c r="E6464" s="363" t="s">
        <v>16714</v>
      </c>
    </row>
    <row r="6465" spans="1:5" x14ac:dyDescent="0.25">
      <c r="A6465" s="246" t="str">
        <f t="shared" si="100"/>
        <v>104206</v>
      </c>
      <c r="B6465" s="362" t="s">
        <v>19204</v>
      </c>
      <c r="C6465" s="362" t="s">
        <v>19205</v>
      </c>
      <c r="D6465" s="362" t="s">
        <v>8619</v>
      </c>
      <c r="E6465" s="363" t="s">
        <v>33040</v>
      </c>
    </row>
    <row r="6466" spans="1:5" x14ac:dyDescent="0.25">
      <c r="A6466" s="246" t="str">
        <f t="shared" si="100"/>
        <v>104207</v>
      </c>
      <c r="B6466" s="362" t="s">
        <v>19206</v>
      </c>
      <c r="C6466" s="362" t="s">
        <v>19207</v>
      </c>
      <c r="D6466" s="362" t="s">
        <v>8619</v>
      </c>
      <c r="E6466" s="363" t="s">
        <v>14147</v>
      </c>
    </row>
    <row r="6467" spans="1:5" x14ac:dyDescent="0.25">
      <c r="A6467" s="246" t="str">
        <f t="shared" ref="A6467:A6530" si="101">B6467</f>
        <v>104208</v>
      </c>
      <c r="B6467" s="362" t="s">
        <v>19208</v>
      </c>
      <c r="C6467" s="362" t="s">
        <v>19209</v>
      </c>
      <c r="D6467" s="362" t="s">
        <v>8619</v>
      </c>
      <c r="E6467" s="363" t="s">
        <v>23128</v>
      </c>
    </row>
    <row r="6468" spans="1:5" x14ac:dyDescent="0.25">
      <c r="A6468" s="246" t="str">
        <f t="shared" si="101"/>
        <v>104209</v>
      </c>
      <c r="B6468" s="362" t="s">
        <v>19210</v>
      </c>
      <c r="C6468" s="362" t="s">
        <v>19211</v>
      </c>
      <c r="D6468" s="362" t="s">
        <v>8619</v>
      </c>
      <c r="E6468" s="363" t="s">
        <v>33041</v>
      </c>
    </row>
    <row r="6469" spans="1:5" x14ac:dyDescent="0.25">
      <c r="A6469" s="246" t="str">
        <f t="shared" si="101"/>
        <v>104210</v>
      </c>
      <c r="B6469" s="362" t="s">
        <v>19212</v>
      </c>
      <c r="C6469" s="362" t="s">
        <v>19213</v>
      </c>
      <c r="D6469" s="362" t="s">
        <v>8619</v>
      </c>
      <c r="E6469" s="363" t="s">
        <v>14673</v>
      </c>
    </row>
    <row r="6470" spans="1:5" x14ac:dyDescent="0.25">
      <c r="A6470" s="246" t="str">
        <f t="shared" si="101"/>
        <v>104211</v>
      </c>
      <c r="B6470" s="362" t="s">
        <v>19214</v>
      </c>
      <c r="C6470" s="362" t="s">
        <v>19215</v>
      </c>
      <c r="D6470" s="362" t="s">
        <v>8619</v>
      </c>
      <c r="E6470" s="363" t="s">
        <v>21196</v>
      </c>
    </row>
    <row r="6471" spans="1:5" x14ac:dyDescent="0.25">
      <c r="A6471" s="246" t="str">
        <f t="shared" si="101"/>
        <v>104212</v>
      </c>
      <c r="B6471" s="362" t="s">
        <v>19216</v>
      </c>
      <c r="C6471" s="362" t="s">
        <v>19217</v>
      </c>
      <c r="D6471" s="362" t="s">
        <v>8619</v>
      </c>
      <c r="E6471" s="363" t="s">
        <v>16405</v>
      </c>
    </row>
    <row r="6472" spans="1:5" x14ac:dyDescent="0.25">
      <c r="A6472" s="246" t="str">
        <f t="shared" si="101"/>
        <v>104213</v>
      </c>
      <c r="B6472" s="362" t="s">
        <v>19218</v>
      </c>
      <c r="C6472" s="362" t="s">
        <v>19219</v>
      </c>
      <c r="D6472" s="362" t="s">
        <v>8619</v>
      </c>
      <c r="E6472" s="363" t="s">
        <v>33042</v>
      </c>
    </row>
    <row r="6473" spans="1:5" x14ac:dyDescent="0.25">
      <c r="A6473" s="246" t="str">
        <f t="shared" si="101"/>
        <v>104214</v>
      </c>
      <c r="B6473" s="362" t="s">
        <v>19220</v>
      </c>
      <c r="C6473" s="362" t="s">
        <v>19221</v>
      </c>
      <c r="D6473" s="362" t="s">
        <v>8619</v>
      </c>
      <c r="E6473" s="363" t="s">
        <v>33043</v>
      </c>
    </row>
    <row r="6474" spans="1:5" x14ac:dyDescent="0.25">
      <c r="A6474" s="246" t="str">
        <f t="shared" si="101"/>
        <v>104215</v>
      </c>
      <c r="B6474" s="362" t="s">
        <v>19222</v>
      </c>
      <c r="C6474" s="362" t="s">
        <v>19223</v>
      </c>
      <c r="D6474" s="362" t="s">
        <v>8619</v>
      </c>
      <c r="E6474" s="363" t="s">
        <v>32697</v>
      </c>
    </row>
    <row r="6475" spans="1:5" x14ac:dyDescent="0.25">
      <c r="A6475" s="246" t="str">
        <f t="shared" si="101"/>
        <v>104216</v>
      </c>
      <c r="B6475" s="362" t="s">
        <v>19224</v>
      </c>
      <c r="C6475" s="362" t="s">
        <v>19225</v>
      </c>
      <c r="D6475" s="362" t="s">
        <v>8619</v>
      </c>
      <c r="E6475" s="363" t="s">
        <v>33044</v>
      </c>
    </row>
    <row r="6476" spans="1:5" x14ac:dyDescent="0.25">
      <c r="A6476" s="246" t="str">
        <f t="shared" si="101"/>
        <v>104217</v>
      </c>
      <c r="B6476" s="362" t="s">
        <v>19226</v>
      </c>
      <c r="C6476" s="362" t="s">
        <v>19227</v>
      </c>
      <c r="D6476" s="362" t="s">
        <v>8619</v>
      </c>
      <c r="E6476" s="363" t="s">
        <v>29202</v>
      </c>
    </row>
    <row r="6477" spans="1:5" x14ac:dyDescent="0.25">
      <c r="A6477" s="246" t="str">
        <f t="shared" si="101"/>
        <v>104218</v>
      </c>
      <c r="B6477" s="362" t="s">
        <v>19228</v>
      </c>
      <c r="C6477" s="362" t="s">
        <v>19229</v>
      </c>
      <c r="D6477" s="362" t="s">
        <v>8619</v>
      </c>
      <c r="E6477" s="363" t="s">
        <v>19906</v>
      </c>
    </row>
    <row r="6478" spans="1:5" x14ac:dyDescent="0.25">
      <c r="A6478" s="246" t="str">
        <f t="shared" si="101"/>
        <v>104219</v>
      </c>
      <c r="B6478" s="362" t="s">
        <v>19230</v>
      </c>
      <c r="C6478" s="362" t="s">
        <v>19231</v>
      </c>
      <c r="D6478" s="362" t="s">
        <v>8619</v>
      </c>
      <c r="E6478" s="363" t="s">
        <v>22817</v>
      </c>
    </row>
    <row r="6479" spans="1:5" x14ac:dyDescent="0.25">
      <c r="A6479" s="246" t="str">
        <f t="shared" si="101"/>
        <v>104220</v>
      </c>
      <c r="B6479" s="362" t="s">
        <v>19232</v>
      </c>
      <c r="C6479" s="362" t="s">
        <v>19233</v>
      </c>
      <c r="D6479" s="362" t="s">
        <v>8619</v>
      </c>
      <c r="E6479" s="363" t="s">
        <v>33045</v>
      </c>
    </row>
    <row r="6480" spans="1:5" x14ac:dyDescent="0.25">
      <c r="A6480" s="246" t="str">
        <f t="shared" si="101"/>
        <v>104221</v>
      </c>
      <c r="B6480" s="362" t="s">
        <v>19234</v>
      </c>
      <c r="C6480" s="362" t="s">
        <v>19235</v>
      </c>
      <c r="D6480" s="362" t="s">
        <v>8619</v>
      </c>
      <c r="E6480" s="363" t="s">
        <v>33046</v>
      </c>
    </row>
    <row r="6481" spans="1:5" x14ac:dyDescent="0.25">
      <c r="A6481" s="246" t="str">
        <f t="shared" si="101"/>
        <v>104222</v>
      </c>
      <c r="B6481" s="362" t="s">
        <v>19236</v>
      </c>
      <c r="C6481" s="362" t="s">
        <v>19237</v>
      </c>
      <c r="D6481" s="362" t="s">
        <v>8619</v>
      </c>
      <c r="E6481" s="363" t="s">
        <v>20499</v>
      </c>
    </row>
    <row r="6482" spans="1:5" x14ac:dyDescent="0.25">
      <c r="A6482" s="246" t="str">
        <f t="shared" si="101"/>
        <v>104223</v>
      </c>
      <c r="B6482" s="362" t="s">
        <v>19238</v>
      </c>
      <c r="C6482" s="362" t="s">
        <v>19239</v>
      </c>
      <c r="D6482" s="362" t="s">
        <v>8619</v>
      </c>
      <c r="E6482" s="363" t="s">
        <v>33047</v>
      </c>
    </row>
    <row r="6483" spans="1:5" x14ac:dyDescent="0.25">
      <c r="A6483" s="246" t="str">
        <f t="shared" si="101"/>
        <v>104224</v>
      </c>
      <c r="B6483" s="362" t="s">
        <v>19241</v>
      </c>
      <c r="C6483" s="362" t="s">
        <v>19242</v>
      </c>
      <c r="D6483" s="362" t="s">
        <v>8619</v>
      </c>
      <c r="E6483" s="363" t="s">
        <v>33048</v>
      </c>
    </row>
    <row r="6484" spans="1:5" x14ac:dyDescent="0.25">
      <c r="A6484" s="246" t="str">
        <f t="shared" si="101"/>
        <v>104225</v>
      </c>
      <c r="B6484" s="362" t="s">
        <v>19243</v>
      </c>
      <c r="C6484" s="362" t="s">
        <v>19244</v>
      </c>
      <c r="D6484" s="362" t="s">
        <v>8619</v>
      </c>
      <c r="E6484" s="363" t="s">
        <v>32826</v>
      </c>
    </row>
    <row r="6485" spans="1:5" x14ac:dyDescent="0.25">
      <c r="A6485" s="246" t="str">
        <f t="shared" si="101"/>
        <v>104226</v>
      </c>
      <c r="B6485" s="362" t="s">
        <v>19245</v>
      </c>
      <c r="C6485" s="362" t="s">
        <v>19246</v>
      </c>
      <c r="D6485" s="362" t="s">
        <v>8619</v>
      </c>
      <c r="E6485" s="363" t="s">
        <v>33049</v>
      </c>
    </row>
    <row r="6486" spans="1:5" x14ac:dyDescent="0.25">
      <c r="A6486" s="246" t="str">
        <f t="shared" si="101"/>
        <v>104227</v>
      </c>
      <c r="B6486" s="362" t="s">
        <v>19247</v>
      </c>
      <c r="C6486" s="362" t="s">
        <v>19248</v>
      </c>
      <c r="D6486" s="362" t="s">
        <v>8619</v>
      </c>
      <c r="E6486" s="363" t="s">
        <v>33050</v>
      </c>
    </row>
    <row r="6487" spans="1:5" x14ac:dyDescent="0.25">
      <c r="A6487" s="246" t="str">
        <f t="shared" si="101"/>
        <v>104228</v>
      </c>
      <c r="B6487" s="362" t="s">
        <v>19249</v>
      </c>
      <c r="C6487" s="362" t="s">
        <v>19250</v>
      </c>
      <c r="D6487" s="362" t="s">
        <v>8619</v>
      </c>
      <c r="E6487" s="363" t="s">
        <v>17674</v>
      </c>
    </row>
    <row r="6488" spans="1:5" x14ac:dyDescent="0.25">
      <c r="A6488" s="246" t="str">
        <f t="shared" si="101"/>
        <v>104229</v>
      </c>
      <c r="B6488" s="362" t="s">
        <v>19251</v>
      </c>
      <c r="C6488" s="362" t="s">
        <v>19252</v>
      </c>
      <c r="D6488" s="362" t="s">
        <v>8619</v>
      </c>
      <c r="E6488" s="363" t="s">
        <v>20128</v>
      </c>
    </row>
    <row r="6489" spans="1:5" x14ac:dyDescent="0.25">
      <c r="A6489" s="246" t="str">
        <f t="shared" si="101"/>
        <v>104230</v>
      </c>
      <c r="B6489" s="362" t="s">
        <v>19253</v>
      </c>
      <c r="C6489" s="362" t="s">
        <v>19254</v>
      </c>
      <c r="D6489" s="362" t="s">
        <v>8619</v>
      </c>
      <c r="E6489" s="363" t="s">
        <v>33051</v>
      </c>
    </row>
    <row r="6490" spans="1:5" x14ac:dyDescent="0.25">
      <c r="A6490" s="246" t="str">
        <f t="shared" si="101"/>
        <v>104231</v>
      </c>
      <c r="B6490" s="362" t="s">
        <v>19255</v>
      </c>
      <c r="C6490" s="362" t="s">
        <v>19256</v>
      </c>
      <c r="D6490" s="362" t="s">
        <v>8619</v>
      </c>
      <c r="E6490" s="363" t="s">
        <v>33052</v>
      </c>
    </row>
    <row r="6491" spans="1:5" x14ac:dyDescent="0.25">
      <c r="A6491" s="246" t="str">
        <f t="shared" si="101"/>
        <v>104232</v>
      </c>
      <c r="B6491" s="362" t="s">
        <v>19257</v>
      </c>
      <c r="C6491" s="362" t="s">
        <v>19258</v>
      </c>
      <c r="D6491" s="362" t="s">
        <v>8619</v>
      </c>
      <c r="E6491" s="363" t="s">
        <v>21095</v>
      </c>
    </row>
    <row r="6492" spans="1:5" x14ac:dyDescent="0.25">
      <c r="A6492" s="246" t="str">
        <f t="shared" si="101"/>
        <v>104233</v>
      </c>
      <c r="B6492" s="362" t="s">
        <v>19260</v>
      </c>
      <c r="C6492" s="362" t="s">
        <v>19261</v>
      </c>
      <c r="D6492" s="362" t="s">
        <v>8619</v>
      </c>
      <c r="E6492" s="363" t="s">
        <v>33053</v>
      </c>
    </row>
    <row r="6493" spans="1:5" x14ac:dyDescent="0.25">
      <c r="A6493" s="246" t="str">
        <f t="shared" si="101"/>
        <v>104234</v>
      </c>
      <c r="B6493" s="362" t="s">
        <v>19263</v>
      </c>
      <c r="C6493" s="362" t="s">
        <v>19264</v>
      </c>
      <c r="D6493" s="362" t="s">
        <v>8619</v>
      </c>
      <c r="E6493" s="363" t="s">
        <v>21058</v>
      </c>
    </row>
    <row r="6494" spans="1:5" x14ac:dyDescent="0.25">
      <c r="A6494" s="246" t="str">
        <f t="shared" si="101"/>
        <v>104235</v>
      </c>
      <c r="B6494" s="362" t="s">
        <v>19265</v>
      </c>
      <c r="C6494" s="362" t="s">
        <v>19266</v>
      </c>
      <c r="D6494" s="362" t="s">
        <v>8619</v>
      </c>
      <c r="E6494" s="363" t="s">
        <v>27550</v>
      </c>
    </row>
    <row r="6495" spans="1:5" x14ac:dyDescent="0.25">
      <c r="A6495" s="246" t="str">
        <f t="shared" si="101"/>
        <v>104236</v>
      </c>
      <c r="B6495" s="362" t="s">
        <v>19267</v>
      </c>
      <c r="C6495" s="362" t="s">
        <v>19268</v>
      </c>
      <c r="D6495" s="362" t="s">
        <v>8619</v>
      </c>
      <c r="E6495" s="363" t="s">
        <v>15682</v>
      </c>
    </row>
    <row r="6496" spans="1:5" x14ac:dyDescent="0.25">
      <c r="A6496" s="246" t="str">
        <f t="shared" si="101"/>
        <v>104237</v>
      </c>
      <c r="B6496" s="362" t="s">
        <v>19269</v>
      </c>
      <c r="C6496" s="362" t="s">
        <v>19270</v>
      </c>
      <c r="D6496" s="362" t="s">
        <v>8619</v>
      </c>
      <c r="E6496" s="363" t="s">
        <v>12671</v>
      </c>
    </row>
    <row r="6497" spans="1:5" x14ac:dyDescent="0.25">
      <c r="A6497" s="246" t="str">
        <f t="shared" si="101"/>
        <v>104238</v>
      </c>
      <c r="B6497" s="362" t="s">
        <v>19271</v>
      </c>
      <c r="C6497" s="362" t="s">
        <v>19272</v>
      </c>
      <c r="D6497" s="362" t="s">
        <v>8619</v>
      </c>
      <c r="E6497" s="363" t="s">
        <v>18142</v>
      </c>
    </row>
    <row r="6498" spans="1:5" x14ac:dyDescent="0.25">
      <c r="A6498" s="246" t="str">
        <f t="shared" si="101"/>
        <v>104239</v>
      </c>
      <c r="B6498" s="362" t="s">
        <v>19273</v>
      </c>
      <c r="C6498" s="362" t="s">
        <v>19274</v>
      </c>
      <c r="D6498" s="362" t="s">
        <v>8619</v>
      </c>
      <c r="E6498" s="363" t="s">
        <v>16119</v>
      </c>
    </row>
    <row r="6499" spans="1:5" x14ac:dyDescent="0.25">
      <c r="A6499" s="246" t="str">
        <f t="shared" si="101"/>
        <v>104240</v>
      </c>
      <c r="B6499" s="362" t="s">
        <v>19275</v>
      </c>
      <c r="C6499" s="362" t="s">
        <v>19276</v>
      </c>
      <c r="D6499" s="362" t="s">
        <v>8619</v>
      </c>
      <c r="E6499" s="363" t="s">
        <v>33054</v>
      </c>
    </row>
    <row r="6500" spans="1:5" x14ac:dyDescent="0.25">
      <c r="A6500" s="246" t="str">
        <f t="shared" si="101"/>
        <v>104241</v>
      </c>
      <c r="B6500" s="362" t="s">
        <v>19277</v>
      </c>
      <c r="C6500" s="362" t="s">
        <v>19278</v>
      </c>
      <c r="D6500" s="362" t="s">
        <v>8619</v>
      </c>
      <c r="E6500" s="363" t="s">
        <v>20672</v>
      </c>
    </row>
    <row r="6501" spans="1:5" x14ac:dyDescent="0.25">
      <c r="A6501" s="246" t="str">
        <f t="shared" si="101"/>
        <v>104242</v>
      </c>
      <c r="B6501" s="362" t="s">
        <v>19279</v>
      </c>
      <c r="C6501" s="362" t="s">
        <v>19280</v>
      </c>
      <c r="D6501" s="362" t="s">
        <v>8619</v>
      </c>
      <c r="E6501" s="363" t="s">
        <v>17883</v>
      </c>
    </row>
    <row r="6502" spans="1:5" x14ac:dyDescent="0.25">
      <c r="A6502" s="246" t="str">
        <f t="shared" si="101"/>
        <v>104243</v>
      </c>
      <c r="B6502" s="362" t="s">
        <v>19281</v>
      </c>
      <c r="C6502" s="362" t="s">
        <v>19282</v>
      </c>
      <c r="D6502" s="362" t="s">
        <v>8619</v>
      </c>
      <c r="E6502" s="363" t="s">
        <v>19970</v>
      </c>
    </row>
    <row r="6503" spans="1:5" x14ac:dyDescent="0.25">
      <c r="A6503" s="246" t="str">
        <f t="shared" si="101"/>
        <v>104244</v>
      </c>
      <c r="B6503" s="362" t="s">
        <v>19283</v>
      </c>
      <c r="C6503" s="362" t="s">
        <v>19284</v>
      </c>
      <c r="D6503" s="362" t="s">
        <v>8619</v>
      </c>
      <c r="E6503" s="363" t="s">
        <v>14197</v>
      </c>
    </row>
    <row r="6504" spans="1:5" x14ac:dyDescent="0.25">
      <c r="A6504" s="246" t="str">
        <f t="shared" si="101"/>
        <v>104245</v>
      </c>
      <c r="B6504" s="362" t="s">
        <v>19285</v>
      </c>
      <c r="C6504" s="362" t="s">
        <v>19286</v>
      </c>
      <c r="D6504" s="362" t="s">
        <v>8619</v>
      </c>
      <c r="E6504" s="363" t="s">
        <v>19860</v>
      </c>
    </row>
    <row r="6505" spans="1:5" x14ac:dyDescent="0.25">
      <c r="A6505" s="246" t="str">
        <f t="shared" si="101"/>
        <v>104246</v>
      </c>
      <c r="B6505" s="362" t="s">
        <v>19287</v>
      </c>
      <c r="C6505" s="362" t="s">
        <v>19288</v>
      </c>
      <c r="D6505" s="362" t="s">
        <v>8619</v>
      </c>
      <c r="E6505" s="363" t="s">
        <v>31769</v>
      </c>
    </row>
    <row r="6506" spans="1:5" x14ac:dyDescent="0.25">
      <c r="A6506" s="246" t="str">
        <f t="shared" si="101"/>
        <v>104247</v>
      </c>
      <c r="B6506" s="362" t="s">
        <v>19289</v>
      </c>
      <c r="C6506" s="362" t="s">
        <v>19290</v>
      </c>
      <c r="D6506" s="362" t="s">
        <v>8619</v>
      </c>
      <c r="E6506" s="363" t="s">
        <v>33055</v>
      </c>
    </row>
    <row r="6507" spans="1:5" x14ac:dyDescent="0.25">
      <c r="A6507" s="246" t="str">
        <f t="shared" si="101"/>
        <v>104248</v>
      </c>
      <c r="B6507" s="362" t="s">
        <v>19291</v>
      </c>
      <c r="C6507" s="362" t="s">
        <v>19292</v>
      </c>
      <c r="D6507" s="362" t="s">
        <v>8619</v>
      </c>
      <c r="E6507" s="363" t="s">
        <v>33056</v>
      </c>
    </row>
    <row r="6508" spans="1:5" x14ac:dyDescent="0.25">
      <c r="A6508" s="246" t="str">
        <f t="shared" si="101"/>
        <v>104249</v>
      </c>
      <c r="B6508" s="362" t="s">
        <v>19293</v>
      </c>
      <c r="C6508" s="362" t="s">
        <v>19294</v>
      </c>
      <c r="D6508" s="362" t="s">
        <v>8619</v>
      </c>
      <c r="E6508" s="363" t="s">
        <v>26489</v>
      </c>
    </row>
    <row r="6509" spans="1:5" x14ac:dyDescent="0.25">
      <c r="A6509" s="246" t="str">
        <f t="shared" si="101"/>
        <v>104250</v>
      </c>
      <c r="B6509" s="362" t="s">
        <v>19295</v>
      </c>
      <c r="C6509" s="362" t="s">
        <v>19296</v>
      </c>
      <c r="D6509" s="362" t="s">
        <v>8619</v>
      </c>
      <c r="E6509" s="363" t="s">
        <v>28342</v>
      </c>
    </row>
    <row r="6510" spans="1:5" x14ac:dyDescent="0.25">
      <c r="A6510" s="246" t="str">
        <f t="shared" si="101"/>
        <v>104251</v>
      </c>
      <c r="B6510" s="362" t="s">
        <v>19298</v>
      </c>
      <c r="C6510" s="362" t="s">
        <v>19299</v>
      </c>
      <c r="D6510" s="362" t="s">
        <v>8619</v>
      </c>
      <c r="E6510" s="363" t="s">
        <v>33057</v>
      </c>
    </row>
    <row r="6511" spans="1:5" x14ac:dyDescent="0.25">
      <c r="A6511" s="246" t="str">
        <f t="shared" si="101"/>
        <v>104252</v>
      </c>
      <c r="B6511" s="362" t="s">
        <v>19300</v>
      </c>
      <c r="C6511" s="362" t="s">
        <v>19301</v>
      </c>
      <c r="D6511" s="362" t="s">
        <v>8619</v>
      </c>
      <c r="E6511" s="363" t="s">
        <v>31077</v>
      </c>
    </row>
    <row r="6512" spans="1:5" x14ac:dyDescent="0.25">
      <c r="A6512" s="246" t="str">
        <f t="shared" si="101"/>
        <v>104253</v>
      </c>
      <c r="B6512" s="362" t="s">
        <v>19302</v>
      </c>
      <c r="C6512" s="362" t="s">
        <v>19303</v>
      </c>
      <c r="D6512" s="362" t="s">
        <v>8619</v>
      </c>
      <c r="E6512" s="363" t="s">
        <v>33058</v>
      </c>
    </row>
    <row r="6513" spans="1:5" x14ac:dyDescent="0.25">
      <c r="A6513" s="246" t="str">
        <f t="shared" si="101"/>
        <v>104254</v>
      </c>
      <c r="B6513" s="362" t="s">
        <v>19304</v>
      </c>
      <c r="C6513" s="362" t="s">
        <v>19305</v>
      </c>
      <c r="D6513" s="362" t="s">
        <v>8619</v>
      </c>
      <c r="E6513" s="363" t="s">
        <v>18176</v>
      </c>
    </row>
    <row r="6514" spans="1:5" x14ac:dyDescent="0.25">
      <c r="A6514" s="246" t="str">
        <f t="shared" si="101"/>
        <v>104255</v>
      </c>
      <c r="B6514" s="362" t="s">
        <v>19306</v>
      </c>
      <c r="C6514" s="362" t="s">
        <v>19307</v>
      </c>
      <c r="D6514" s="362" t="s">
        <v>8619</v>
      </c>
      <c r="E6514" s="363" t="s">
        <v>33059</v>
      </c>
    </row>
    <row r="6515" spans="1:5" x14ac:dyDescent="0.25">
      <c r="A6515" s="246" t="str">
        <f t="shared" si="101"/>
        <v>104256</v>
      </c>
      <c r="B6515" s="362" t="s">
        <v>19308</v>
      </c>
      <c r="C6515" s="362" t="s">
        <v>19309</v>
      </c>
      <c r="D6515" s="362" t="s">
        <v>8619</v>
      </c>
      <c r="E6515" s="363" t="s">
        <v>33060</v>
      </c>
    </row>
    <row r="6516" spans="1:5" x14ac:dyDescent="0.25">
      <c r="A6516" s="246" t="str">
        <f t="shared" si="101"/>
        <v>104257</v>
      </c>
      <c r="B6516" s="362" t="s">
        <v>19311</v>
      </c>
      <c r="C6516" s="362" t="s">
        <v>19312</v>
      </c>
      <c r="D6516" s="362" t="s">
        <v>8619</v>
      </c>
      <c r="E6516" s="363" t="s">
        <v>21376</v>
      </c>
    </row>
    <row r="6517" spans="1:5" x14ac:dyDescent="0.25">
      <c r="A6517" s="246" t="str">
        <f t="shared" si="101"/>
        <v>104258</v>
      </c>
      <c r="B6517" s="362" t="s">
        <v>19313</v>
      </c>
      <c r="C6517" s="362" t="s">
        <v>19314</v>
      </c>
      <c r="D6517" s="362" t="s">
        <v>8619</v>
      </c>
      <c r="E6517" s="363" t="s">
        <v>18352</v>
      </c>
    </row>
    <row r="6518" spans="1:5" x14ac:dyDescent="0.25">
      <c r="A6518" s="246" t="str">
        <f t="shared" si="101"/>
        <v>104259</v>
      </c>
      <c r="B6518" s="362" t="s">
        <v>19315</v>
      </c>
      <c r="C6518" s="362" t="s">
        <v>19316</v>
      </c>
      <c r="D6518" s="362" t="s">
        <v>8619</v>
      </c>
      <c r="E6518" s="363" t="s">
        <v>33061</v>
      </c>
    </row>
    <row r="6519" spans="1:5" x14ac:dyDescent="0.25">
      <c r="A6519" s="246" t="str">
        <f t="shared" si="101"/>
        <v>104260</v>
      </c>
      <c r="B6519" s="362" t="s">
        <v>19317</v>
      </c>
      <c r="C6519" s="362" t="s">
        <v>19318</v>
      </c>
      <c r="D6519" s="362" t="s">
        <v>8619</v>
      </c>
      <c r="E6519" s="363" t="s">
        <v>33062</v>
      </c>
    </row>
    <row r="6520" spans="1:5" x14ac:dyDescent="0.25">
      <c r="A6520" s="246" t="str">
        <f t="shared" si="101"/>
        <v>104261</v>
      </c>
      <c r="B6520" s="362" t="s">
        <v>19319</v>
      </c>
      <c r="C6520" s="362" t="s">
        <v>19320</v>
      </c>
      <c r="D6520" s="362" t="s">
        <v>8619</v>
      </c>
      <c r="E6520" s="363" t="s">
        <v>20559</v>
      </c>
    </row>
    <row r="6521" spans="1:5" x14ac:dyDescent="0.25">
      <c r="A6521" s="246" t="str">
        <f t="shared" si="101"/>
        <v>104262</v>
      </c>
      <c r="B6521" s="362" t="s">
        <v>19321</v>
      </c>
      <c r="C6521" s="362" t="s">
        <v>19322</v>
      </c>
      <c r="D6521" s="362" t="s">
        <v>8619</v>
      </c>
      <c r="E6521" s="363" t="s">
        <v>33063</v>
      </c>
    </row>
    <row r="6522" spans="1:5" x14ac:dyDescent="0.25">
      <c r="A6522" s="246" t="str">
        <f t="shared" si="101"/>
        <v>104263</v>
      </c>
      <c r="B6522" s="362" t="s">
        <v>19323</v>
      </c>
      <c r="C6522" s="362" t="s">
        <v>19324</v>
      </c>
      <c r="D6522" s="362" t="s">
        <v>8619</v>
      </c>
      <c r="E6522" s="363" t="s">
        <v>33064</v>
      </c>
    </row>
    <row r="6523" spans="1:5" x14ac:dyDescent="0.25">
      <c r="A6523" s="246" t="str">
        <f t="shared" si="101"/>
        <v>104264</v>
      </c>
      <c r="B6523" s="362" t="s">
        <v>19325</v>
      </c>
      <c r="C6523" s="362" t="s">
        <v>19326</v>
      </c>
      <c r="D6523" s="362" t="s">
        <v>8619</v>
      </c>
      <c r="E6523" s="363" t="s">
        <v>33065</v>
      </c>
    </row>
    <row r="6524" spans="1:5" x14ac:dyDescent="0.25">
      <c r="A6524" s="246" t="str">
        <f t="shared" si="101"/>
        <v>104627</v>
      </c>
      <c r="B6524" s="362" t="s">
        <v>21042</v>
      </c>
      <c r="C6524" s="362" t="s">
        <v>21043</v>
      </c>
      <c r="D6524" s="362" t="s">
        <v>8619</v>
      </c>
      <c r="E6524" s="363" t="s">
        <v>27418</v>
      </c>
    </row>
    <row r="6525" spans="1:5" x14ac:dyDescent="0.25">
      <c r="A6525" s="246" t="str">
        <f t="shared" si="101"/>
        <v>104628</v>
      </c>
      <c r="B6525" s="362" t="s">
        <v>21044</v>
      </c>
      <c r="C6525" s="362" t="s">
        <v>21045</v>
      </c>
      <c r="D6525" s="362" t="s">
        <v>8619</v>
      </c>
      <c r="E6525" s="363" t="s">
        <v>17940</v>
      </c>
    </row>
    <row r="6526" spans="1:5" x14ac:dyDescent="0.25">
      <c r="A6526" s="246" t="str">
        <f t="shared" si="101"/>
        <v>104629</v>
      </c>
      <c r="B6526" s="362" t="s">
        <v>21046</v>
      </c>
      <c r="C6526" s="362" t="s">
        <v>21047</v>
      </c>
      <c r="D6526" s="362" t="s">
        <v>8619</v>
      </c>
      <c r="E6526" s="363" t="s">
        <v>14675</v>
      </c>
    </row>
    <row r="6527" spans="1:5" x14ac:dyDescent="0.25">
      <c r="A6527" s="246" t="str">
        <f t="shared" si="101"/>
        <v>104630</v>
      </c>
      <c r="B6527" s="362" t="s">
        <v>21048</v>
      </c>
      <c r="C6527" s="362" t="s">
        <v>21049</v>
      </c>
      <c r="D6527" s="362" t="s">
        <v>8619</v>
      </c>
      <c r="E6527" s="363" t="s">
        <v>15518</v>
      </c>
    </row>
    <row r="6528" spans="1:5" x14ac:dyDescent="0.25">
      <c r="A6528" s="246" t="str">
        <f t="shared" si="101"/>
        <v>104631</v>
      </c>
      <c r="B6528" s="362" t="s">
        <v>21050</v>
      </c>
      <c r="C6528" s="362" t="s">
        <v>21051</v>
      </c>
      <c r="D6528" s="362" t="s">
        <v>8619</v>
      </c>
      <c r="E6528" s="363" t="s">
        <v>7978</v>
      </c>
    </row>
    <row r="6529" spans="1:5" x14ac:dyDescent="0.25">
      <c r="A6529" s="246" t="str">
        <f t="shared" si="101"/>
        <v>104632</v>
      </c>
      <c r="B6529" s="362" t="s">
        <v>21052</v>
      </c>
      <c r="C6529" s="362" t="s">
        <v>21053</v>
      </c>
      <c r="D6529" s="362" t="s">
        <v>8619</v>
      </c>
      <c r="E6529" s="363" t="s">
        <v>17024</v>
      </c>
    </row>
    <row r="6530" spans="1:5" x14ac:dyDescent="0.25">
      <c r="A6530" s="246" t="str">
        <f t="shared" si="101"/>
        <v>104633</v>
      </c>
      <c r="B6530" s="362" t="s">
        <v>21054</v>
      </c>
      <c r="C6530" s="362" t="s">
        <v>21055</v>
      </c>
      <c r="D6530" s="362" t="s">
        <v>8619</v>
      </c>
      <c r="E6530" s="363" t="s">
        <v>14662</v>
      </c>
    </row>
    <row r="6531" spans="1:5" x14ac:dyDescent="0.25">
      <c r="A6531" s="246" t="str">
        <f t="shared" ref="A6531:A6594" si="102">B6531</f>
        <v>104634</v>
      </c>
      <c r="B6531" s="362" t="s">
        <v>21056</v>
      </c>
      <c r="C6531" s="362" t="s">
        <v>21057</v>
      </c>
      <c r="D6531" s="362" t="s">
        <v>8619</v>
      </c>
      <c r="E6531" s="363" t="s">
        <v>15625</v>
      </c>
    </row>
    <row r="6532" spans="1:5" x14ac:dyDescent="0.25">
      <c r="A6532" s="246" t="str">
        <f t="shared" si="102"/>
        <v>104635</v>
      </c>
      <c r="B6532" s="362" t="s">
        <v>21059</v>
      </c>
      <c r="C6532" s="362" t="s">
        <v>21060</v>
      </c>
      <c r="D6532" s="362" t="s">
        <v>8619</v>
      </c>
      <c r="E6532" s="363" t="s">
        <v>23428</v>
      </c>
    </row>
    <row r="6533" spans="1:5" x14ac:dyDescent="0.25">
      <c r="A6533" s="246" t="str">
        <f t="shared" si="102"/>
        <v>104636</v>
      </c>
      <c r="B6533" s="362" t="s">
        <v>21061</v>
      </c>
      <c r="C6533" s="362" t="s">
        <v>21062</v>
      </c>
      <c r="D6533" s="362" t="s">
        <v>8619</v>
      </c>
      <c r="E6533" s="363" t="s">
        <v>33066</v>
      </c>
    </row>
    <row r="6534" spans="1:5" x14ac:dyDescent="0.25">
      <c r="A6534" s="246" t="str">
        <f t="shared" si="102"/>
        <v>87244</v>
      </c>
      <c r="B6534" s="362" t="s">
        <v>745</v>
      </c>
      <c r="C6534" s="362" t="s">
        <v>20077</v>
      </c>
      <c r="D6534" s="362" t="s">
        <v>8619</v>
      </c>
      <c r="E6534" s="363" t="s">
        <v>33067</v>
      </c>
    </row>
    <row r="6535" spans="1:5" x14ac:dyDescent="0.25">
      <c r="A6535" s="246" t="str">
        <f t="shared" si="102"/>
        <v>87245</v>
      </c>
      <c r="B6535" s="362" t="s">
        <v>746</v>
      </c>
      <c r="C6535" s="362" t="s">
        <v>20078</v>
      </c>
      <c r="D6535" s="362" t="s">
        <v>8619</v>
      </c>
      <c r="E6535" s="363" t="s">
        <v>33068</v>
      </c>
    </row>
    <row r="6536" spans="1:5" x14ac:dyDescent="0.25">
      <c r="A6536" s="246" t="str">
        <f t="shared" si="102"/>
        <v>87265</v>
      </c>
      <c r="B6536" s="362" t="s">
        <v>762</v>
      </c>
      <c r="C6536" s="362" t="s">
        <v>20099</v>
      </c>
      <c r="D6536" s="362" t="s">
        <v>8619</v>
      </c>
      <c r="E6536" s="363" t="s">
        <v>29568</v>
      </c>
    </row>
    <row r="6537" spans="1:5" x14ac:dyDescent="0.25">
      <c r="A6537" s="246" t="str">
        <f t="shared" si="102"/>
        <v>87267</v>
      </c>
      <c r="B6537" s="362" t="s">
        <v>763</v>
      </c>
      <c r="C6537" s="362" t="s">
        <v>20100</v>
      </c>
      <c r="D6537" s="362" t="s">
        <v>8619</v>
      </c>
      <c r="E6537" s="363" t="s">
        <v>33069</v>
      </c>
    </row>
    <row r="6538" spans="1:5" x14ac:dyDescent="0.25">
      <c r="A6538" s="246" t="str">
        <f t="shared" si="102"/>
        <v>87269</v>
      </c>
      <c r="B6538" s="362" t="s">
        <v>764</v>
      </c>
      <c r="C6538" s="362" t="s">
        <v>20102</v>
      </c>
      <c r="D6538" s="362" t="s">
        <v>8619</v>
      </c>
      <c r="E6538" s="363" t="s">
        <v>17878</v>
      </c>
    </row>
    <row r="6539" spans="1:5" x14ac:dyDescent="0.25">
      <c r="A6539" s="246" t="str">
        <f t="shared" si="102"/>
        <v>87271</v>
      </c>
      <c r="B6539" s="362" t="s">
        <v>765</v>
      </c>
      <c r="C6539" s="362" t="s">
        <v>20104</v>
      </c>
      <c r="D6539" s="362" t="s">
        <v>8619</v>
      </c>
      <c r="E6539" s="363" t="s">
        <v>33070</v>
      </c>
    </row>
    <row r="6540" spans="1:5" x14ac:dyDescent="0.25">
      <c r="A6540" s="246" t="str">
        <f t="shared" si="102"/>
        <v>87273</v>
      </c>
      <c r="B6540" s="362" t="s">
        <v>766</v>
      </c>
      <c r="C6540" s="362" t="s">
        <v>20105</v>
      </c>
      <c r="D6540" s="362" t="s">
        <v>8619</v>
      </c>
      <c r="E6540" s="363" t="s">
        <v>21794</v>
      </c>
    </row>
    <row r="6541" spans="1:5" x14ac:dyDescent="0.25">
      <c r="A6541" s="246" t="str">
        <f t="shared" si="102"/>
        <v>87275</v>
      </c>
      <c r="B6541" s="362" t="s">
        <v>767</v>
      </c>
      <c r="C6541" s="362" t="s">
        <v>20106</v>
      </c>
      <c r="D6541" s="362" t="s">
        <v>8619</v>
      </c>
      <c r="E6541" s="363" t="s">
        <v>33071</v>
      </c>
    </row>
    <row r="6542" spans="1:5" x14ac:dyDescent="0.25">
      <c r="A6542" s="246" t="str">
        <f t="shared" si="102"/>
        <v>88788</v>
      </c>
      <c r="B6542" s="362" t="s">
        <v>1208</v>
      </c>
      <c r="C6542" s="362" t="s">
        <v>20149</v>
      </c>
      <c r="D6542" s="362" t="s">
        <v>8619</v>
      </c>
      <c r="E6542" s="363" t="s">
        <v>33072</v>
      </c>
    </row>
    <row r="6543" spans="1:5" x14ac:dyDescent="0.25">
      <c r="A6543" s="246" t="str">
        <f t="shared" si="102"/>
        <v>88789</v>
      </c>
      <c r="B6543" s="362" t="s">
        <v>1209</v>
      </c>
      <c r="C6543" s="362" t="s">
        <v>20150</v>
      </c>
      <c r="D6543" s="362" t="s">
        <v>8619</v>
      </c>
      <c r="E6543" s="363" t="s">
        <v>33073</v>
      </c>
    </row>
    <row r="6544" spans="1:5" x14ac:dyDescent="0.25">
      <c r="A6544" s="246" t="str">
        <f t="shared" si="102"/>
        <v>89045</v>
      </c>
      <c r="B6544" s="362" t="s">
        <v>1270</v>
      </c>
      <c r="C6544" s="362" t="s">
        <v>11764</v>
      </c>
      <c r="D6544" s="362" t="s">
        <v>8619</v>
      </c>
      <c r="E6544" s="363" t="s">
        <v>17883</v>
      </c>
    </row>
    <row r="6545" spans="1:5" x14ac:dyDescent="0.25">
      <c r="A6545" s="246" t="str">
        <f t="shared" si="102"/>
        <v>89170</v>
      </c>
      <c r="B6545" s="362" t="s">
        <v>1278</v>
      </c>
      <c r="C6545" s="362" t="s">
        <v>15066</v>
      </c>
      <c r="D6545" s="362" t="s">
        <v>8619</v>
      </c>
      <c r="E6545" s="363" t="s">
        <v>17883</v>
      </c>
    </row>
    <row r="6546" spans="1:5" x14ac:dyDescent="0.25">
      <c r="A6546" s="246" t="str">
        <f t="shared" si="102"/>
        <v>93393</v>
      </c>
      <c r="B6546" s="362" t="s">
        <v>3327</v>
      </c>
      <c r="C6546" s="362" t="s">
        <v>20581</v>
      </c>
      <c r="D6546" s="362" t="s">
        <v>8619</v>
      </c>
      <c r="E6546" s="363" t="s">
        <v>16083</v>
      </c>
    </row>
    <row r="6547" spans="1:5" x14ac:dyDescent="0.25">
      <c r="A6547" s="246" t="str">
        <f t="shared" si="102"/>
        <v>93395</v>
      </c>
      <c r="B6547" s="362" t="s">
        <v>3328</v>
      </c>
      <c r="C6547" s="362" t="s">
        <v>20582</v>
      </c>
      <c r="D6547" s="362" t="s">
        <v>8619</v>
      </c>
      <c r="E6547" s="363" t="s">
        <v>25941</v>
      </c>
    </row>
    <row r="6548" spans="1:5" x14ac:dyDescent="0.25">
      <c r="A6548" s="246" t="str">
        <f t="shared" si="102"/>
        <v>99195</v>
      </c>
      <c r="B6548" s="362" t="s">
        <v>5128</v>
      </c>
      <c r="C6548" s="362" t="s">
        <v>20812</v>
      </c>
      <c r="D6548" s="362" t="s">
        <v>8619</v>
      </c>
      <c r="E6548" s="363" t="s">
        <v>16061</v>
      </c>
    </row>
    <row r="6549" spans="1:5" x14ac:dyDescent="0.25">
      <c r="A6549" s="246" t="str">
        <f t="shared" si="102"/>
        <v>99198</v>
      </c>
      <c r="B6549" s="362" t="s">
        <v>5129</v>
      </c>
      <c r="C6549" s="362" t="s">
        <v>20813</v>
      </c>
      <c r="D6549" s="362" t="s">
        <v>8619</v>
      </c>
      <c r="E6549" s="363" t="s">
        <v>20459</v>
      </c>
    </row>
    <row r="6550" spans="1:5" x14ac:dyDescent="0.25">
      <c r="A6550" s="246" t="str">
        <f t="shared" si="102"/>
        <v>104611</v>
      </c>
      <c r="B6550" s="362" t="s">
        <v>21021</v>
      </c>
      <c r="C6550" s="362" t="s">
        <v>21022</v>
      </c>
      <c r="D6550" s="362" t="s">
        <v>8619</v>
      </c>
      <c r="E6550" s="363" t="s">
        <v>33074</v>
      </c>
    </row>
    <row r="6551" spans="1:5" x14ac:dyDescent="0.25">
      <c r="A6551" s="246" t="str">
        <f t="shared" si="102"/>
        <v>104612</v>
      </c>
      <c r="B6551" s="362" t="s">
        <v>21023</v>
      </c>
      <c r="C6551" s="362" t="s">
        <v>21024</v>
      </c>
      <c r="D6551" s="362" t="s">
        <v>8619</v>
      </c>
      <c r="E6551" s="363" t="s">
        <v>33075</v>
      </c>
    </row>
    <row r="6552" spans="1:5" x14ac:dyDescent="0.25">
      <c r="A6552" s="246" t="str">
        <f t="shared" si="102"/>
        <v>104613</v>
      </c>
      <c r="B6552" s="362" t="s">
        <v>21026</v>
      </c>
      <c r="C6552" s="362" t="s">
        <v>21027</v>
      </c>
      <c r="D6552" s="362" t="s">
        <v>8619</v>
      </c>
      <c r="E6552" s="363" t="s">
        <v>31185</v>
      </c>
    </row>
    <row r="6553" spans="1:5" x14ac:dyDescent="0.25">
      <c r="A6553" s="246" t="str">
        <f t="shared" si="102"/>
        <v>104614</v>
      </c>
      <c r="B6553" s="362" t="s">
        <v>21028</v>
      </c>
      <c r="C6553" s="362" t="s">
        <v>21029</v>
      </c>
      <c r="D6553" s="362" t="s">
        <v>8619</v>
      </c>
      <c r="E6553" s="363" t="s">
        <v>33076</v>
      </c>
    </row>
    <row r="6554" spans="1:5" x14ac:dyDescent="0.25">
      <c r="A6554" s="246" t="str">
        <f t="shared" si="102"/>
        <v>104615</v>
      </c>
      <c r="B6554" s="362" t="s">
        <v>21030</v>
      </c>
      <c r="C6554" s="362" t="s">
        <v>21031</v>
      </c>
      <c r="D6554" s="362" t="s">
        <v>8619</v>
      </c>
      <c r="E6554" s="363" t="s">
        <v>33077</v>
      </c>
    </row>
    <row r="6555" spans="1:5" x14ac:dyDescent="0.25">
      <c r="A6555" s="246" t="str">
        <f t="shared" si="102"/>
        <v>104616</v>
      </c>
      <c r="B6555" s="362" t="s">
        <v>21032</v>
      </c>
      <c r="C6555" s="362" t="s">
        <v>21033</v>
      </c>
      <c r="D6555" s="362" t="s">
        <v>8619</v>
      </c>
      <c r="E6555" s="363" t="s">
        <v>33078</v>
      </c>
    </row>
    <row r="6556" spans="1:5" x14ac:dyDescent="0.25">
      <c r="A6556" s="246" t="str">
        <f t="shared" si="102"/>
        <v>104617</v>
      </c>
      <c r="B6556" s="362" t="s">
        <v>21034</v>
      </c>
      <c r="C6556" s="362" t="s">
        <v>21035</v>
      </c>
      <c r="D6556" s="362" t="s">
        <v>8619</v>
      </c>
      <c r="E6556" s="363" t="s">
        <v>31589</v>
      </c>
    </row>
    <row r="6557" spans="1:5" x14ac:dyDescent="0.25">
      <c r="A6557" s="246" t="str">
        <f t="shared" si="102"/>
        <v>104618</v>
      </c>
      <c r="B6557" s="362" t="s">
        <v>21036</v>
      </c>
      <c r="C6557" s="362" t="s">
        <v>21037</v>
      </c>
      <c r="D6557" s="362" t="s">
        <v>8619</v>
      </c>
      <c r="E6557" s="363" t="s">
        <v>33079</v>
      </c>
    </row>
    <row r="6558" spans="1:5" x14ac:dyDescent="0.25">
      <c r="A6558" s="246" t="str">
        <f t="shared" si="102"/>
        <v>104619</v>
      </c>
      <c r="B6558" s="362" t="s">
        <v>21038</v>
      </c>
      <c r="C6558" s="362" t="s">
        <v>21039</v>
      </c>
      <c r="D6558" s="362" t="s">
        <v>8399</v>
      </c>
      <c r="E6558" s="363" t="s">
        <v>14921</v>
      </c>
    </row>
    <row r="6559" spans="1:5" x14ac:dyDescent="0.25">
      <c r="A6559" s="246" t="str">
        <f t="shared" si="102"/>
        <v>101965</v>
      </c>
      <c r="B6559" s="362" t="s">
        <v>7600</v>
      </c>
      <c r="C6559" s="362" t="s">
        <v>11765</v>
      </c>
      <c r="D6559" s="362" t="s">
        <v>8399</v>
      </c>
      <c r="E6559" s="363" t="s">
        <v>33080</v>
      </c>
    </row>
    <row r="6560" spans="1:5" x14ac:dyDescent="0.25">
      <c r="A6560" s="246" t="str">
        <f t="shared" si="102"/>
        <v>101966</v>
      </c>
      <c r="B6560" s="362" t="s">
        <v>7601</v>
      </c>
      <c r="C6560" s="362" t="s">
        <v>11766</v>
      </c>
      <c r="D6560" s="362" t="s">
        <v>8399</v>
      </c>
      <c r="E6560" s="363" t="s">
        <v>33081</v>
      </c>
    </row>
    <row r="6561" spans="1:5" x14ac:dyDescent="0.25">
      <c r="A6561" s="246" t="str">
        <f t="shared" si="102"/>
        <v>101979</v>
      </c>
      <c r="B6561" s="362" t="s">
        <v>7608</v>
      </c>
      <c r="C6561" s="362" t="s">
        <v>11767</v>
      </c>
      <c r="D6561" s="362" t="s">
        <v>8399</v>
      </c>
      <c r="E6561" s="363" t="s">
        <v>33082</v>
      </c>
    </row>
    <row r="6562" spans="1:5" x14ac:dyDescent="0.25">
      <c r="A6562" s="246" t="str">
        <f t="shared" si="102"/>
        <v>96112</v>
      </c>
      <c r="B6562" s="362" t="s">
        <v>4147</v>
      </c>
      <c r="C6562" s="362" t="s">
        <v>33083</v>
      </c>
      <c r="D6562" s="362" t="s">
        <v>8619</v>
      </c>
      <c r="E6562" s="363" t="s">
        <v>33084</v>
      </c>
    </row>
    <row r="6563" spans="1:5" x14ac:dyDescent="0.25">
      <c r="A6563" s="246" t="str">
        <f t="shared" si="102"/>
        <v>96122</v>
      </c>
      <c r="B6563" s="362" t="s">
        <v>4153</v>
      </c>
      <c r="C6563" s="362" t="s">
        <v>33085</v>
      </c>
      <c r="D6563" s="362" t="s">
        <v>8399</v>
      </c>
      <c r="E6563" s="363" t="s">
        <v>31621</v>
      </c>
    </row>
    <row r="6564" spans="1:5" x14ac:dyDescent="0.25">
      <c r="A6564" s="246" t="str">
        <f t="shared" si="102"/>
        <v>104756</v>
      </c>
      <c r="B6564" s="362" t="s">
        <v>33086</v>
      </c>
      <c r="C6564" s="362" t="s">
        <v>33087</v>
      </c>
      <c r="D6564" s="362" t="s">
        <v>8619</v>
      </c>
      <c r="E6564" s="363" t="s">
        <v>33088</v>
      </c>
    </row>
    <row r="6565" spans="1:5" x14ac:dyDescent="0.25">
      <c r="A6565" s="246" t="str">
        <f t="shared" si="102"/>
        <v>96109</v>
      </c>
      <c r="B6565" s="362" t="s">
        <v>4144</v>
      </c>
      <c r="C6565" s="362" t="s">
        <v>33089</v>
      </c>
      <c r="D6565" s="362" t="s">
        <v>8619</v>
      </c>
      <c r="E6565" s="363" t="s">
        <v>21945</v>
      </c>
    </row>
    <row r="6566" spans="1:5" x14ac:dyDescent="0.25">
      <c r="A6566" s="246" t="str">
        <f t="shared" si="102"/>
        <v>96110</v>
      </c>
      <c r="B6566" s="362" t="s">
        <v>4145</v>
      </c>
      <c r="C6566" s="362" t="s">
        <v>33090</v>
      </c>
      <c r="D6566" s="362" t="s">
        <v>8619</v>
      </c>
      <c r="E6566" s="363" t="s">
        <v>33091</v>
      </c>
    </row>
    <row r="6567" spans="1:5" x14ac:dyDescent="0.25">
      <c r="A6567" s="246" t="str">
        <f t="shared" si="102"/>
        <v>96113</v>
      </c>
      <c r="B6567" s="362" t="s">
        <v>4148</v>
      </c>
      <c r="C6567" s="362" t="s">
        <v>33092</v>
      </c>
      <c r="D6567" s="362" t="s">
        <v>8619</v>
      </c>
      <c r="E6567" s="363" t="s">
        <v>33093</v>
      </c>
    </row>
    <row r="6568" spans="1:5" x14ac:dyDescent="0.25">
      <c r="A6568" s="246" t="str">
        <f t="shared" si="102"/>
        <v>96114</v>
      </c>
      <c r="B6568" s="362" t="s">
        <v>4149</v>
      </c>
      <c r="C6568" s="362" t="s">
        <v>33094</v>
      </c>
      <c r="D6568" s="362" t="s">
        <v>8619</v>
      </c>
      <c r="E6568" s="363" t="s">
        <v>33095</v>
      </c>
    </row>
    <row r="6569" spans="1:5" x14ac:dyDescent="0.25">
      <c r="A6569" s="246" t="str">
        <f t="shared" si="102"/>
        <v>96120</v>
      </c>
      <c r="B6569" s="362" t="s">
        <v>4151</v>
      </c>
      <c r="C6569" s="362" t="s">
        <v>33096</v>
      </c>
      <c r="D6569" s="362" t="s">
        <v>8399</v>
      </c>
      <c r="E6569" s="363" t="s">
        <v>24694</v>
      </c>
    </row>
    <row r="6570" spans="1:5" x14ac:dyDescent="0.25">
      <c r="A6570" s="246" t="str">
        <f t="shared" si="102"/>
        <v>96123</v>
      </c>
      <c r="B6570" s="362" t="s">
        <v>4154</v>
      </c>
      <c r="C6570" s="362" t="s">
        <v>33097</v>
      </c>
      <c r="D6570" s="362" t="s">
        <v>8399</v>
      </c>
      <c r="E6570" s="363" t="s">
        <v>8352</v>
      </c>
    </row>
    <row r="6571" spans="1:5" x14ac:dyDescent="0.25">
      <c r="A6571" s="246" t="str">
        <f t="shared" si="102"/>
        <v>99054</v>
      </c>
      <c r="B6571" s="362" t="s">
        <v>5120</v>
      </c>
      <c r="C6571" s="362" t="s">
        <v>33098</v>
      </c>
      <c r="D6571" s="362" t="s">
        <v>8619</v>
      </c>
      <c r="E6571" s="363" t="s">
        <v>17118</v>
      </c>
    </row>
    <row r="6572" spans="1:5" x14ac:dyDescent="0.25">
      <c r="A6572" s="246" t="str">
        <f t="shared" si="102"/>
        <v>96111</v>
      </c>
      <c r="B6572" s="362" t="s">
        <v>4146</v>
      </c>
      <c r="C6572" s="362" t="s">
        <v>33099</v>
      </c>
      <c r="D6572" s="362" t="s">
        <v>8619</v>
      </c>
      <c r="E6572" s="363" t="s">
        <v>19862</v>
      </c>
    </row>
    <row r="6573" spans="1:5" x14ac:dyDescent="0.25">
      <c r="A6573" s="246" t="str">
        <f t="shared" si="102"/>
        <v>96116</v>
      </c>
      <c r="B6573" s="362" t="s">
        <v>4150</v>
      </c>
      <c r="C6573" s="362" t="s">
        <v>33100</v>
      </c>
      <c r="D6573" s="362" t="s">
        <v>8619</v>
      </c>
      <c r="E6573" s="363" t="s">
        <v>14854</v>
      </c>
    </row>
    <row r="6574" spans="1:5" x14ac:dyDescent="0.25">
      <c r="A6574" s="246" t="str">
        <f t="shared" si="102"/>
        <v>96121</v>
      </c>
      <c r="B6574" s="362" t="s">
        <v>4152</v>
      </c>
      <c r="C6574" s="362" t="s">
        <v>33101</v>
      </c>
      <c r="D6574" s="362" t="s">
        <v>8399</v>
      </c>
      <c r="E6574" s="363" t="s">
        <v>8025</v>
      </c>
    </row>
    <row r="6575" spans="1:5" x14ac:dyDescent="0.25">
      <c r="A6575" s="246" t="str">
        <f t="shared" si="102"/>
        <v>96485</v>
      </c>
      <c r="B6575" s="362" t="s">
        <v>4217</v>
      </c>
      <c r="C6575" s="362" t="s">
        <v>33102</v>
      </c>
      <c r="D6575" s="362" t="s">
        <v>8619</v>
      </c>
      <c r="E6575" s="363" t="s">
        <v>33103</v>
      </c>
    </row>
    <row r="6576" spans="1:5" x14ac:dyDescent="0.25">
      <c r="A6576" s="246" t="str">
        <f t="shared" si="102"/>
        <v>96486</v>
      </c>
      <c r="B6576" s="362" t="s">
        <v>4218</v>
      </c>
      <c r="C6576" s="362" t="s">
        <v>33104</v>
      </c>
      <c r="D6576" s="362" t="s">
        <v>8619</v>
      </c>
      <c r="E6576" s="363" t="s">
        <v>21282</v>
      </c>
    </row>
    <row r="6577" spans="1:5" x14ac:dyDescent="0.25">
      <c r="A6577" s="246" t="str">
        <f t="shared" si="102"/>
        <v>91515</v>
      </c>
      <c r="B6577" s="362" t="s">
        <v>2251</v>
      </c>
      <c r="C6577" s="362" t="s">
        <v>17618</v>
      </c>
      <c r="D6577" s="362" t="s">
        <v>8619</v>
      </c>
      <c r="E6577" s="363" t="s">
        <v>16552</v>
      </c>
    </row>
    <row r="6578" spans="1:5" x14ac:dyDescent="0.25">
      <c r="A6578" s="246" t="str">
        <f t="shared" si="102"/>
        <v>91519</v>
      </c>
      <c r="B6578" s="362" t="s">
        <v>2252</v>
      </c>
      <c r="C6578" s="362" t="s">
        <v>17619</v>
      </c>
      <c r="D6578" s="362" t="s">
        <v>8619</v>
      </c>
      <c r="E6578" s="363" t="s">
        <v>10881</v>
      </c>
    </row>
    <row r="6579" spans="1:5" x14ac:dyDescent="0.25">
      <c r="A6579" s="246" t="str">
        <f t="shared" si="102"/>
        <v>91520</v>
      </c>
      <c r="B6579" s="362" t="s">
        <v>2253</v>
      </c>
      <c r="C6579" s="362" t="s">
        <v>17620</v>
      </c>
      <c r="D6579" s="362" t="s">
        <v>8619</v>
      </c>
      <c r="E6579" s="363" t="s">
        <v>7876</v>
      </c>
    </row>
    <row r="6580" spans="1:5" x14ac:dyDescent="0.25">
      <c r="A6580" s="246" t="str">
        <f t="shared" si="102"/>
        <v>91522</v>
      </c>
      <c r="B6580" s="362" t="s">
        <v>2254</v>
      </c>
      <c r="C6580" s="362" t="s">
        <v>17621</v>
      </c>
      <c r="D6580" s="362" t="s">
        <v>8619</v>
      </c>
      <c r="E6580" s="363" t="s">
        <v>14339</v>
      </c>
    </row>
    <row r="6581" spans="1:5" x14ac:dyDescent="0.25">
      <c r="A6581" s="246" t="str">
        <f t="shared" si="102"/>
        <v>91525</v>
      </c>
      <c r="B6581" s="362" t="s">
        <v>2255</v>
      </c>
      <c r="C6581" s="362" t="s">
        <v>17622</v>
      </c>
      <c r="D6581" s="362" t="s">
        <v>8619</v>
      </c>
      <c r="E6581" s="363" t="s">
        <v>11026</v>
      </c>
    </row>
    <row r="6582" spans="1:5" x14ac:dyDescent="0.25">
      <c r="A6582" s="246" t="str">
        <f t="shared" si="102"/>
        <v>104412</v>
      </c>
      <c r="B6582" s="362" t="s">
        <v>19415</v>
      </c>
      <c r="C6582" s="362" t="s">
        <v>19416</v>
      </c>
      <c r="D6582" s="362" t="s">
        <v>8619</v>
      </c>
      <c r="E6582" s="363" t="s">
        <v>11315</v>
      </c>
    </row>
    <row r="6583" spans="1:5" x14ac:dyDescent="0.25">
      <c r="A6583" s="246" t="str">
        <f t="shared" si="102"/>
        <v>104413</v>
      </c>
      <c r="B6583" s="362" t="s">
        <v>19417</v>
      </c>
      <c r="C6583" s="362" t="s">
        <v>19418</v>
      </c>
      <c r="D6583" s="362" t="s">
        <v>8619</v>
      </c>
      <c r="E6583" s="363" t="s">
        <v>14135</v>
      </c>
    </row>
    <row r="6584" spans="1:5" x14ac:dyDescent="0.25">
      <c r="A6584" s="246" t="str">
        <f t="shared" si="102"/>
        <v>104414</v>
      </c>
      <c r="B6584" s="362" t="s">
        <v>19419</v>
      </c>
      <c r="C6584" s="362" t="s">
        <v>19420</v>
      </c>
      <c r="D6584" s="362" t="s">
        <v>8619</v>
      </c>
      <c r="E6584" s="363" t="s">
        <v>15462</v>
      </c>
    </row>
    <row r="6585" spans="1:5" x14ac:dyDescent="0.25">
      <c r="A6585" s="246" t="str">
        <f t="shared" si="102"/>
        <v>104415</v>
      </c>
      <c r="B6585" s="362" t="s">
        <v>19421</v>
      </c>
      <c r="C6585" s="362" t="s">
        <v>19422</v>
      </c>
      <c r="D6585" s="362" t="s">
        <v>8619</v>
      </c>
      <c r="E6585" s="363" t="s">
        <v>21368</v>
      </c>
    </row>
    <row r="6586" spans="1:5" x14ac:dyDescent="0.25">
      <c r="A6586" s="246" t="str">
        <f t="shared" si="102"/>
        <v>104416</v>
      </c>
      <c r="B6586" s="362" t="s">
        <v>19423</v>
      </c>
      <c r="C6586" s="362" t="s">
        <v>19424</v>
      </c>
      <c r="D6586" s="362" t="s">
        <v>8619</v>
      </c>
      <c r="E6586" s="363" t="s">
        <v>7931</v>
      </c>
    </row>
    <row r="6587" spans="1:5" x14ac:dyDescent="0.25">
      <c r="A6587" s="246" t="str">
        <f t="shared" si="102"/>
        <v>104417</v>
      </c>
      <c r="B6587" s="362" t="s">
        <v>19425</v>
      </c>
      <c r="C6587" s="362" t="s">
        <v>19426</v>
      </c>
      <c r="D6587" s="362" t="s">
        <v>8619</v>
      </c>
      <c r="E6587" s="363" t="s">
        <v>17610</v>
      </c>
    </row>
    <row r="6588" spans="1:5" x14ac:dyDescent="0.25">
      <c r="A6588" s="246" t="str">
        <f t="shared" si="102"/>
        <v>104418</v>
      </c>
      <c r="B6588" s="362" t="s">
        <v>19427</v>
      </c>
      <c r="C6588" s="362" t="s">
        <v>19428</v>
      </c>
      <c r="D6588" s="362" t="s">
        <v>8619</v>
      </c>
      <c r="E6588" s="363" t="s">
        <v>16553</v>
      </c>
    </row>
    <row r="6589" spans="1:5" x14ac:dyDescent="0.25">
      <c r="A6589" s="246" t="str">
        <f t="shared" si="102"/>
        <v>104419</v>
      </c>
      <c r="B6589" s="362" t="s">
        <v>19429</v>
      </c>
      <c r="C6589" s="362" t="s">
        <v>19430</v>
      </c>
      <c r="D6589" s="362" t="s">
        <v>8619</v>
      </c>
      <c r="E6589" s="363" t="s">
        <v>11404</v>
      </c>
    </row>
    <row r="6590" spans="1:5" x14ac:dyDescent="0.25">
      <c r="A6590" s="246" t="str">
        <f t="shared" si="102"/>
        <v>104420</v>
      </c>
      <c r="B6590" s="362" t="s">
        <v>19431</v>
      </c>
      <c r="C6590" s="362" t="s">
        <v>19432</v>
      </c>
      <c r="D6590" s="362" t="s">
        <v>8619</v>
      </c>
      <c r="E6590" s="363" t="s">
        <v>8307</v>
      </c>
    </row>
    <row r="6591" spans="1:5" x14ac:dyDescent="0.25">
      <c r="A6591" s="246" t="str">
        <f t="shared" si="102"/>
        <v>104421</v>
      </c>
      <c r="B6591" s="362" t="s">
        <v>19433</v>
      </c>
      <c r="C6591" s="362" t="s">
        <v>19434</v>
      </c>
      <c r="D6591" s="362" t="s">
        <v>8619</v>
      </c>
      <c r="E6591" s="363" t="s">
        <v>8382</v>
      </c>
    </row>
    <row r="6592" spans="1:5" x14ac:dyDescent="0.25">
      <c r="A6592" s="246" t="str">
        <f t="shared" si="102"/>
        <v>104422</v>
      </c>
      <c r="B6592" s="362" t="s">
        <v>19435</v>
      </c>
      <c r="C6592" s="362" t="s">
        <v>19436</v>
      </c>
      <c r="D6592" s="362" t="s">
        <v>8619</v>
      </c>
      <c r="E6592" s="363" t="s">
        <v>12799</v>
      </c>
    </row>
    <row r="6593" spans="1:5" x14ac:dyDescent="0.25">
      <c r="A6593" s="246" t="str">
        <f t="shared" si="102"/>
        <v>104423</v>
      </c>
      <c r="B6593" s="362" t="s">
        <v>19437</v>
      </c>
      <c r="C6593" s="362" t="s">
        <v>19438</v>
      </c>
      <c r="D6593" s="362" t="s">
        <v>8619</v>
      </c>
      <c r="E6593" s="363" t="s">
        <v>24323</v>
      </c>
    </row>
    <row r="6594" spans="1:5" x14ac:dyDescent="0.25">
      <c r="A6594" s="246" t="str">
        <f t="shared" si="102"/>
        <v>104424</v>
      </c>
      <c r="B6594" s="362" t="s">
        <v>19439</v>
      </c>
      <c r="C6594" s="362" t="s">
        <v>19440</v>
      </c>
      <c r="D6594" s="362" t="s">
        <v>8619</v>
      </c>
      <c r="E6594" s="363" t="s">
        <v>12162</v>
      </c>
    </row>
    <row r="6595" spans="1:5" x14ac:dyDescent="0.25">
      <c r="A6595" s="246" t="str">
        <f t="shared" ref="A6595:A6658" si="103">B6595</f>
        <v>104425</v>
      </c>
      <c r="B6595" s="362" t="s">
        <v>19441</v>
      </c>
      <c r="C6595" s="362" t="s">
        <v>19442</v>
      </c>
      <c r="D6595" s="362" t="s">
        <v>8619</v>
      </c>
      <c r="E6595" s="363" t="s">
        <v>8034</v>
      </c>
    </row>
    <row r="6596" spans="1:5" x14ac:dyDescent="0.25">
      <c r="A6596" s="246" t="str">
        <f t="shared" si="103"/>
        <v>87280</v>
      </c>
      <c r="B6596" s="362" t="s">
        <v>768</v>
      </c>
      <c r="C6596" s="362" t="s">
        <v>11769</v>
      </c>
      <c r="D6596" s="362" t="s">
        <v>9485</v>
      </c>
      <c r="E6596" s="363" t="s">
        <v>26624</v>
      </c>
    </row>
    <row r="6597" spans="1:5" x14ac:dyDescent="0.25">
      <c r="A6597" s="246" t="str">
        <f t="shared" si="103"/>
        <v>87281</v>
      </c>
      <c r="B6597" s="362" t="s">
        <v>769</v>
      </c>
      <c r="C6597" s="362" t="s">
        <v>11770</v>
      </c>
      <c r="D6597" s="362" t="s">
        <v>9485</v>
      </c>
      <c r="E6597" s="363" t="s">
        <v>33105</v>
      </c>
    </row>
    <row r="6598" spans="1:5" x14ac:dyDescent="0.25">
      <c r="A6598" s="246" t="str">
        <f t="shared" si="103"/>
        <v>87283</v>
      </c>
      <c r="B6598" s="362" t="s">
        <v>770</v>
      </c>
      <c r="C6598" s="362" t="s">
        <v>11771</v>
      </c>
      <c r="D6598" s="362" t="s">
        <v>9485</v>
      </c>
      <c r="E6598" s="363" t="s">
        <v>33106</v>
      </c>
    </row>
    <row r="6599" spans="1:5" x14ac:dyDescent="0.25">
      <c r="A6599" s="246" t="str">
        <f t="shared" si="103"/>
        <v>87284</v>
      </c>
      <c r="B6599" s="362" t="s">
        <v>771</v>
      </c>
      <c r="C6599" s="362" t="s">
        <v>11772</v>
      </c>
      <c r="D6599" s="362" t="s">
        <v>9485</v>
      </c>
      <c r="E6599" s="363" t="s">
        <v>33107</v>
      </c>
    </row>
    <row r="6600" spans="1:5" x14ac:dyDescent="0.25">
      <c r="A6600" s="246" t="str">
        <f t="shared" si="103"/>
        <v>87286</v>
      </c>
      <c r="B6600" s="362" t="s">
        <v>772</v>
      </c>
      <c r="C6600" s="362" t="s">
        <v>11773</v>
      </c>
      <c r="D6600" s="362" t="s">
        <v>9485</v>
      </c>
      <c r="E6600" s="363" t="s">
        <v>33108</v>
      </c>
    </row>
    <row r="6601" spans="1:5" x14ac:dyDescent="0.25">
      <c r="A6601" s="246" t="str">
        <f t="shared" si="103"/>
        <v>87287</v>
      </c>
      <c r="B6601" s="362" t="s">
        <v>773</v>
      </c>
      <c r="C6601" s="362" t="s">
        <v>11774</v>
      </c>
      <c r="D6601" s="362" t="s">
        <v>9485</v>
      </c>
      <c r="E6601" s="363" t="s">
        <v>33109</v>
      </c>
    </row>
    <row r="6602" spans="1:5" x14ac:dyDescent="0.25">
      <c r="A6602" s="246" t="str">
        <f t="shared" si="103"/>
        <v>87289</v>
      </c>
      <c r="B6602" s="362" t="s">
        <v>774</v>
      </c>
      <c r="C6602" s="362" t="s">
        <v>11775</v>
      </c>
      <c r="D6602" s="362" t="s">
        <v>9485</v>
      </c>
      <c r="E6602" s="363" t="s">
        <v>33110</v>
      </c>
    </row>
    <row r="6603" spans="1:5" x14ac:dyDescent="0.25">
      <c r="A6603" s="246" t="str">
        <f t="shared" si="103"/>
        <v>87290</v>
      </c>
      <c r="B6603" s="362" t="s">
        <v>775</v>
      </c>
      <c r="C6603" s="362" t="s">
        <v>11776</v>
      </c>
      <c r="D6603" s="362" t="s">
        <v>9485</v>
      </c>
      <c r="E6603" s="363" t="s">
        <v>33111</v>
      </c>
    </row>
    <row r="6604" spans="1:5" x14ac:dyDescent="0.25">
      <c r="A6604" s="246" t="str">
        <f t="shared" si="103"/>
        <v>87292</v>
      </c>
      <c r="B6604" s="362" t="s">
        <v>776</v>
      </c>
      <c r="C6604" s="362" t="s">
        <v>11777</v>
      </c>
      <c r="D6604" s="362" t="s">
        <v>9485</v>
      </c>
      <c r="E6604" s="363" t="s">
        <v>33112</v>
      </c>
    </row>
    <row r="6605" spans="1:5" x14ac:dyDescent="0.25">
      <c r="A6605" s="246" t="str">
        <f t="shared" si="103"/>
        <v>87294</v>
      </c>
      <c r="B6605" s="362" t="s">
        <v>777</v>
      </c>
      <c r="C6605" s="362" t="s">
        <v>11778</v>
      </c>
      <c r="D6605" s="362" t="s">
        <v>9485</v>
      </c>
      <c r="E6605" s="363" t="s">
        <v>33113</v>
      </c>
    </row>
    <row r="6606" spans="1:5" x14ac:dyDescent="0.25">
      <c r="A6606" s="246" t="str">
        <f t="shared" si="103"/>
        <v>87295</v>
      </c>
      <c r="B6606" s="362" t="s">
        <v>778</v>
      </c>
      <c r="C6606" s="362" t="s">
        <v>11779</v>
      </c>
      <c r="D6606" s="362" t="s">
        <v>9485</v>
      </c>
      <c r="E6606" s="363" t="s">
        <v>33114</v>
      </c>
    </row>
    <row r="6607" spans="1:5" x14ac:dyDescent="0.25">
      <c r="A6607" s="246" t="str">
        <f t="shared" si="103"/>
        <v>87296</v>
      </c>
      <c r="B6607" s="362" t="s">
        <v>779</v>
      </c>
      <c r="C6607" s="362" t="s">
        <v>11780</v>
      </c>
      <c r="D6607" s="362" t="s">
        <v>9485</v>
      </c>
      <c r="E6607" s="363" t="s">
        <v>33115</v>
      </c>
    </row>
    <row r="6608" spans="1:5" x14ac:dyDescent="0.25">
      <c r="A6608" s="246" t="str">
        <f t="shared" si="103"/>
        <v>87298</v>
      </c>
      <c r="B6608" s="362" t="s">
        <v>780</v>
      </c>
      <c r="C6608" s="362" t="s">
        <v>11781</v>
      </c>
      <c r="D6608" s="362" t="s">
        <v>9485</v>
      </c>
      <c r="E6608" s="363" t="s">
        <v>33116</v>
      </c>
    </row>
    <row r="6609" spans="1:5" x14ac:dyDescent="0.25">
      <c r="A6609" s="246" t="str">
        <f t="shared" si="103"/>
        <v>87299</v>
      </c>
      <c r="B6609" s="362" t="s">
        <v>781</v>
      </c>
      <c r="C6609" s="362" t="s">
        <v>11782</v>
      </c>
      <c r="D6609" s="362" t="s">
        <v>9485</v>
      </c>
      <c r="E6609" s="363" t="s">
        <v>33117</v>
      </c>
    </row>
    <row r="6610" spans="1:5" x14ac:dyDescent="0.25">
      <c r="A6610" s="246" t="str">
        <f t="shared" si="103"/>
        <v>87301</v>
      </c>
      <c r="B6610" s="362" t="s">
        <v>782</v>
      </c>
      <c r="C6610" s="362" t="s">
        <v>11783</v>
      </c>
      <c r="D6610" s="362" t="s">
        <v>9485</v>
      </c>
      <c r="E6610" s="363" t="s">
        <v>33118</v>
      </c>
    </row>
    <row r="6611" spans="1:5" x14ac:dyDescent="0.25">
      <c r="A6611" s="246" t="str">
        <f t="shared" si="103"/>
        <v>87302</v>
      </c>
      <c r="B6611" s="362" t="s">
        <v>783</v>
      </c>
      <c r="C6611" s="362" t="s">
        <v>11784</v>
      </c>
      <c r="D6611" s="362" t="s">
        <v>9485</v>
      </c>
      <c r="E6611" s="363" t="s">
        <v>33119</v>
      </c>
    </row>
    <row r="6612" spans="1:5" x14ac:dyDescent="0.25">
      <c r="A6612" s="246" t="str">
        <f t="shared" si="103"/>
        <v>87304</v>
      </c>
      <c r="B6612" s="362" t="s">
        <v>784</v>
      </c>
      <c r="C6612" s="362" t="s">
        <v>11785</v>
      </c>
      <c r="D6612" s="362" t="s">
        <v>9485</v>
      </c>
      <c r="E6612" s="363" t="s">
        <v>20107</v>
      </c>
    </row>
    <row r="6613" spans="1:5" x14ac:dyDescent="0.25">
      <c r="A6613" s="246" t="str">
        <f t="shared" si="103"/>
        <v>87305</v>
      </c>
      <c r="B6613" s="362" t="s">
        <v>785</v>
      </c>
      <c r="C6613" s="362" t="s">
        <v>11786</v>
      </c>
      <c r="D6613" s="362" t="s">
        <v>9485</v>
      </c>
      <c r="E6613" s="363" t="s">
        <v>33120</v>
      </c>
    </row>
    <row r="6614" spans="1:5" x14ac:dyDescent="0.25">
      <c r="A6614" s="246" t="str">
        <f t="shared" si="103"/>
        <v>87307</v>
      </c>
      <c r="B6614" s="362" t="s">
        <v>786</v>
      </c>
      <c r="C6614" s="362" t="s">
        <v>11787</v>
      </c>
      <c r="D6614" s="362" t="s">
        <v>9485</v>
      </c>
      <c r="E6614" s="363" t="s">
        <v>33121</v>
      </c>
    </row>
    <row r="6615" spans="1:5" x14ac:dyDescent="0.25">
      <c r="A6615" s="246" t="str">
        <f t="shared" si="103"/>
        <v>87308</v>
      </c>
      <c r="B6615" s="362" t="s">
        <v>787</v>
      </c>
      <c r="C6615" s="362" t="s">
        <v>11788</v>
      </c>
      <c r="D6615" s="362" t="s">
        <v>9485</v>
      </c>
      <c r="E6615" s="363" t="s">
        <v>33122</v>
      </c>
    </row>
    <row r="6616" spans="1:5" x14ac:dyDescent="0.25">
      <c r="A6616" s="246" t="str">
        <f t="shared" si="103"/>
        <v>87310</v>
      </c>
      <c r="B6616" s="362" t="s">
        <v>788</v>
      </c>
      <c r="C6616" s="362" t="s">
        <v>11789</v>
      </c>
      <c r="D6616" s="362" t="s">
        <v>9485</v>
      </c>
      <c r="E6616" s="363" t="s">
        <v>33123</v>
      </c>
    </row>
    <row r="6617" spans="1:5" x14ac:dyDescent="0.25">
      <c r="A6617" s="246" t="str">
        <f t="shared" si="103"/>
        <v>87311</v>
      </c>
      <c r="B6617" s="362" t="s">
        <v>789</v>
      </c>
      <c r="C6617" s="362" t="s">
        <v>11790</v>
      </c>
      <c r="D6617" s="362" t="s">
        <v>9485</v>
      </c>
      <c r="E6617" s="363" t="s">
        <v>33124</v>
      </c>
    </row>
    <row r="6618" spans="1:5" x14ac:dyDescent="0.25">
      <c r="A6618" s="246" t="str">
        <f t="shared" si="103"/>
        <v>87313</v>
      </c>
      <c r="B6618" s="362" t="s">
        <v>790</v>
      </c>
      <c r="C6618" s="362" t="s">
        <v>11791</v>
      </c>
      <c r="D6618" s="362" t="s">
        <v>9485</v>
      </c>
      <c r="E6618" s="363" t="s">
        <v>33125</v>
      </c>
    </row>
    <row r="6619" spans="1:5" x14ac:dyDescent="0.25">
      <c r="A6619" s="246" t="str">
        <f t="shared" si="103"/>
        <v>87314</v>
      </c>
      <c r="B6619" s="362" t="s">
        <v>791</v>
      </c>
      <c r="C6619" s="362" t="s">
        <v>11792</v>
      </c>
      <c r="D6619" s="362" t="s">
        <v>9485</v>
      </c>
      <c r="E6619" s="363" t="s">
        <v>33126</v>
      </c>
    </row>
    <row r="6620" spans="1:5" x14ac:dyDescent="0.25">
      <c r="A6620" s="246" t="str">
        <f t="shared" si="103"/>
        <v>87316</v>
      </c>
      <c r="B6620" s="362" t="s">
        <v>792</v>
      </c>
      <c r="C6620" s="362" t="s">
        <v>11793</v>
      </c>
      <c r="D6620" s="362" t="s">
        <v>9485</v>
      </c>
      <c r="E6620" s="363" t="s">
        <v>33127</v>
      </c>
    </row>
    <row r="6621" spans="1:5" x14ac:dyDescent="0.25">
      <c r="A6621" s="246" t="str">
        <f t="shared" si="103"/>
        <v>87317</v>
      </c>
      <c r="B6621" s="362" t="s">
        <v>793</v>
      </c>
      <c r="C6621" s="362" t="s">
        <v>11794</v>
      </c>
      <c r="D6621" s="362" t="s">
        <v>9485</v>
      </c>
      <c r="E6621" s="363" t="s">
        <v>33128</v>
      </c>
    </row>
    <row r="6622" spans="1:5" x14ac:dyDescent="0.25">
      <c r="A6622" s="246" t="str">
        <f t="shared" si="103"/>
        <v>87319</v>
      </c>
      <c r="B6622" s="362" t="s">
        <v>794</v>
      </c>
      <c r="C6622" s="362" t="s">
        <v>11795</v>
      </c>
      <c r="D6622" s="362" t="s">
        <v>9485</v>
      </c>
      <c r="E6622" s="363" t="s">
        <v>33129</v>
      </c>
    </row>
    <row r="6623" spans="1:5" x14ac:dyDescent="0.25">
      <c r="A6623" s="246" t="str">
        <f t="shared" si="103"/>
        <v>87320</v>
      </c>
      <c r="B6623" s="362" t="s">
        <v>795</v>
      </c>
      <c r="C6623" s="362" t="s">
        <v>11796</v>
      </c>
      <c r="D6623" s="362" t="s">
        <v>9485</v>
      </c>
      <c r="E6623" s="363" t="s">
        <v>33130</v>
      </c>
    </row>
    <row r="6624" spans="1:5" x14ac:dyDescent="0.25">
      <c r="A6624" s="246" t="str">
        <f t="shared" si="103"/>
        <v>87322</v>
      </c>
      <c r="B6624" s="362" t="s">
        <v>796</v>
      </c>
      <c r="C6624" s="362" t="s">
        <v>11797</v>
      </c>
      <c r="D6624" s="362" t="s">
        <v>9485</v>
      </c>
      <c r="E6624" s="363" t="s">
        <v>33131</v>
      </c>
    </row>
    <row r="6625" spans="1:5" x14ac:dyDescent="0.25">
      <c r="A6625" s="246" t="str">
        <f t="shared" si="103"/>
        <v>87323</v>
      </c>
      <c r="B6625" s="362" t="s">
        <v>797</v>
      </c>
      <c r="C6625" s="362" t="s">
        <v>11798</v>
      </c>
      <c r="D6625" s="362" t="s">
        <v>9485</v>
      </c>
      <c r="E6625" s="363" t="s">
        <v>33132</v>
      </c>
    </row>
    <row r="6626" spans="1:5" x14ac:dyDescent="0.25">
      <c r="A6626" s="246" t="str">
        <f t="shared" si="103"/>
        <v>87325</v>
      </c>
      <c r="B6626" s="362" t="s">
        <v>798</v>
      </c>
      <c r="C6626" s="362" t="s">
        <v>11799</v>
      </c>
      <c r="D6626" s="362" t="s">
        <v>9485</v>
      </c>
      <c r="E6626" s="363" t="s">
        <v>33133</v>
      </c>
    </row>
    <row r="6627" spans="1:5" x14ac:dyDescent="0.25">
      <c r="A6627" s="246" t="str">
        <f t="shared" si="103"/>
        <v>87326</v>
      </c>
      <c r="B6627" s="362" t="s">
        <v>799</v>
      </c>
      <c r="C6627" s="362" t="s">
        <v>11800</v>
      </c>
      <c r="D6627" s="362" t="s">
        <v>9485</v>
      </c>
      <c r="E6627" s="363" t="s">
        <v>33134</v>
      </c>
    </row>
    <row r="6628" spans="1:5" x14ac:dyDescent="0.25">
      <c r="A6628" s="246" t="str">
        <f t="shared" si="103"/>
        <v>87327</v>
      </c>
      <c r="B6628" s="362" t="s">
        <v>800</v>
      </c>
      <c r="C6628" s="362" t="s">
        <v>11801</v>
      </c>
      <c r="D6628" s="362" t="s">
        <v>9485</v>
      </c>
      <c r="E6628" s="363" t="s">
        <v>33135</v>
      </c>
    </row>
    <row r="6629" spans="1:5" x14ac:dyDescent="0.25">
      <c r="A6629" s="246" t="str">
        <f t="shared" si="103"/>
        <v>87328</v>
      </c>
      <c r="B6629" s="362" t="s">
        <v>801</v>
      </c>
      <c r="C6629" s="362" t="s">
        <v>11802</v>
      </c>
      <c r="D6629" s="362" t="s">
        <v>9485</v>
      </c>
      <c r="E6629" s="363" t="s">
        <v>33136</v>
      </c>
    </row>
    <row r="6630" spans="1:5" x14ac:dyDescent="0.25">
      <c r="A6630" s="246" t="str">
        <f t="shared" si="103"/>
        <v>87329</v>
      </c>
      <c r="B6630" s="362" t="s">
        <v>802</v>
      </c>
      <c r="C6630" s="362" t="s">
        <v>11803</v>
      </c>
      <c r="D6630" s="362" t="s">
        <v>9485</v>
      </c>
      <c r="E6630" s="363" t="s">
        <v>20108</v>
      </c>
    </row>
    <row r="6631" spans="1:5" x14ac:dyDescent="0.25">
      <c r="A6631" s="246" t="str">
        <f t="shared" si="103"/>
        <v>87330</v>
      </c>
      <c r="B6631" s="362" t="s">
        <v>803</v>
      </c>
      <c r="C6631" s="362" t="s">
        <v>11804</v>
      </c>
      <c r="D6631" s="362" t="s">
        <v>9485</v>
      </c>
      <c r="E6631" s="363" t="s">
        <v>33137</v>
      </c>
    </row>
    <row r="6632" spans="1:5" x14ac:dyDescent="0.25">
      <c r="A6632" s="246" t="str">
        <f t="shared" si="103"/>
        <v>87331</v>
      </c>
      <c r="B6632" s="362" t="s">
        <v>804</v>
      </c>
      <c r="C6632" s="362" t="s">
        <v>11805</v>
      </c>
      <c r="D6632" s="362" t="s">
        <v>9485</v>
      </c>
      <c r="E6632" s="363" t="s">
        <v>33138</v>
      </c>
    </row>
    <row r="6633" spans="1:5" x14ac:dyDescent="0.25">
      <c r="A6633" s="246" t="str">
        <f t="shared" si="103"/>
        <v>87332</v>
      </c>
      <c r="B6633" s="362" t="s">
        <v>805</v>
      </c>
      <c r="C6633" s="362" t="s">
        <v>11806</v>
      </c>
      <c r="D6633" s="362" t="s">
        <v>9485</v>
      </c>
      <c r="E6633" s="363" t="s">
        <v>33139</v>
      </c>
    </row>
    <row r="6634" spans="1:5" x14ac:dyDescent="0.25">
      <c r="A6634" s="246" t="str">
        <f t="shared" si="103"/>
        <v>87333</v>
      </c>
      <c r="B6634" s="362" t="s">
        <v>806</v>
      </c>
      <c r="C6634" s="362" t="s">
        <v>11807</v>
      </c>
      <c r="D6634" s="362" t="s">
        <v>9485</v>
      </c>
      <c r="E6634" s="363" t="s">
        <v>33140</v>
      </c>
    </row>
    <row r="6635" spans="1:5" x14ac:dyDescent="0.25">
      <c r="A6635" s="246" t="str">
        <f t="shared" si="103"/>
        <v>87334</v>
      </c>
      <c r="B6635" s="362" t="s">
        <v>807</v>
      </c>
      <c r="C6635" s="362" t="s">
        <v>11808</v>
      </c>
      <c r="D6635" s="362" t="s">
        <v>9485</v>
      </c>
      <c r="E6635" s="363" t="s">
        <v>33141</v>
      </c>
    </row>
    <row r="6636" spans="1:5" x14ac:dyDescent="0.25">
      <c r="A6636" s="246" t="str">
        <f t="shared" si="103"/>
        <v>87335</v>
      </c>
      <c r="B6636" s="362" t="s">
        <v>808</v>
      </c>
      <c r="C6636" s="362" t="s">
        <v>11809</v>
      </c>
      <c r="D6636" s="362" t="s">
        <v>9485</v>
      </c>
      <c r="E6636" s="363" t="s">
        <v>33142</v>
      </c>
    </row>
    <row r="6637" spans="1:5" x14ac:dyDescent="0.25">
      <c r="A6637" s="246" t="str">
        <f t="shared" si="103"/>
        <v>87336</v>
      </c>
      <c r="B6637" s="362" t="s">
        <v>809</v>
      </c>
      <c r="C6637" s="362" t="s">
        <v>11810</v>
      </c>
      <c r="D6637" s="362" t="s">
        <v>9485</v>
      </c>
      <c r="E6637" s="363" t="s">
        <v>33143</v>
      </c>
    </row>
    <row r="6638" spans="1:5" x14ac:dyDescent="0.25">
      <c r="A6638" s="246" t="str">
        <f t="shared" si="103"/>
        <v>87337</v>
      </c>
      <c r="B6638" s="362" t="s">
        <v>810</v>
      </c>
      <c r="C6638" s="362" t="s">
        <v>11811</v>
      </c>
      <c r="D6638" s="362" t="s">
        <v>9485</v>
      </c>
      <c r="E6638" s="363" t="s">
        <v>33144</v>
      </c>
    </row>
    <row r="6639" spans="1:5" x14ac:dyDescent="0.25">
      <c r="A6639" s="246" t="str">
        <f t="shared" si="103"/>
        <v>87338</v>
      </c>
      <c r="B6639" s="362" t="s">
        <v>811</v>
      </c>
      <c r="C6639" s="362" t="s">
        <v>11812</v>
      </c>
      <c r="D6639" s="362" t="s">
        <v>9485</v>
      </c>
      <c r="E6639" s="363" t="s">
        <v>33145</v>
      </c>
    </row>
    <row r="6640" spans="1:5" x14ac:dyDescent="0.25">
      <c r="A6640" s="246" t="str">
        <f t="shared" si="103"/>
        <v>87339</v>
      </c>
      <c r="B6640" s="362" t="s">
        <v>812</v>
      </c>
      <c r="C6640" s="362" t="s">
        <v>11813</v>
      </c>
      <c r="D6640" s="362" t="s">
        <v>9485</v>
      </c>
      <c r="E6640" s="363" t="s">
        <v>33146</v>
      </c>
    </row>
    <row r="6641" spans="1:5" x14ac:dyDescent="0.25">
      <c r="A6641" s="246" t="str">
        <f t="shared" si="103"/>
        <v>87340</v>
      </c>
      <c r="B6641" s="362" t="s">
        <v>813</v>
      </c>
      <c r="C6641" s="362" t="s">
        <v>11814</v>
      </c>
      <c r="D6641" s="362" t="s">
        <v>9485</v>
      </c>
      <c r="E6641" s="363" t="s">
        <v>33147</v>
      </c>
    </row>
    <row r="6642" spans="1:5" x14ac:dyDescent="0.25">
      <c r="A6642" s="246" t="str">
        <f t="shared" si="103"/>
        <v>87341</v>
      </c>
      <c r="B6642" s="362" t="s">
        <v>814</v>
      </c>
      <c r="C6642" s="362" t="s">
        <v>11815</v>
      </c>
      <c r="D6642" s="362" t="s">
        <v>9485</v>
      </c>
      <c r="E6642" s="363" t="s">
        <v>33148</v>
      </c>
    </row>
    <row r="6643" spans="1:5" x14ac:dyDescent="0.25">
      <c r="A6643" s="246" t="str">
        <f t="shared" si="103"/>
        <v>87342</v>
      </c>
      <c r="B6643" s="362" t="s">
        <v>815</v>
      </c>
      <c r="C6643" s="362" t="s">
        <v>11816</v>
      </c>
      <c r="D6643" s="362" t="s">
        <v>9485</v>
      </c>
      <c r="E6643" s="363" t="s">
        <v>33149</v>
      </c>
    </row>
    <row r="6644" spans="1:5" x14ac:dyDescent="0.25">
      <c r="A6644" s="246" t="str">
        <f t="shared" si="103"/>
        <v>87343</v>
      </c>
      <c r="B6644" s="362" t="s">
        <v>816</v>
      </c>
      <c r="C6644" s="362" t="s">
        <v>11817</v>
      </c>
      <c r="D6644" s="362" t="s">
        <v>9485</v>
      </c>
      <c r="E6644" s="363" t="s">
        <v>33150</v>
      </c>
    </row>
    <row r="6645" spans="1:5" x14ac:dyDescent="0.25">
      <c r="A6645" s="246" t="str">
        <f t="shared" si="103"/>
        <v>87344</v>
      </c>
      <c r="B6645" s="362" t="s">
        <v>817</v>
      </c>
      <c r="C6645" s="362" t="s">
        <v>11818</v>
      </c>
      <c r="D6645" s="362" t="s">
        <v>9485</v>
      </c>
      <c r="E6645" s="363" t="s">
        <v>30894</v>
      </c>
    </row>
    <row r="6646" spans="1:5" x14ac:dyDescent="0.25">
      <c r="A6646" s="246" t="str">
        <f t="shared" si="103"/>
        <v>87345</v>
      </c>
      <c r="B6646" s="362" t="s">
        <v>818</v>
      </c>
      <c r="C6646" s="362" t="s">
        <v>11819</v>
      </c>
      <c r="D6646" s="362" t="s">
        <v>9485</v>
      </c>
      <c r="E6646" s="363" t="s">
        <v>33151</v>
      </c>
    </row>
    <row r="6647" spans="1:5" x14ac:dyDescent="0.25">
      <c r="A6647" s="246" t="str">
        <f t="shared" si="103"/>
        <v>87346</v>
      </c>
      <c r="B6647" s="362" t="s">
        <v>819</v>
      </c>
      <c r="C6647" s="362" t="s">
        <v>11820</v>
      </c>
      <c r="D6647" s="362" t="s">
        <v>9485</v>
      </c>
      <c r="E6647" s="363" t="s">
        <v>33152</v>
      </c>
    </row>
    <row r="6648" spans="1:5" x14ac:dyDescent="0.25">
      <c r="A6648" s="246" t="str">
        <f t="shared" si="103"/>
        <v>87347</v>
      </c>
      <c r="B6648" s="362" t="s">
        <v>820</v>
      </c>
      <c r="C6648" s="362" t="s">
        <v>11821</v>
      </c>
      <c r="D6648" s="362" t="s">
        <v>9485</v>
      </c>
      <c r="E6648" s="363" t="s">
        <v>33153</v>
      </c>
    </row>
    <row r="6649" spans="1:5" x14ac:dyDescent="0.25">
      <c r="A6649" s="246" t="str">
        <f t="shared" si="103"/>
        <v>87348</v>
      </c>
      <c r="B6649" s="362" t="s">
        <v>821</v>
      </c>
      <c r="C6649" s="362" t="s">
        <v>11822</v>
      </c>
      <c r="D6649" s="362" t="s">
        <v>9485</v>
      </c>
      <c r="E6649" s="363" t="s">
        <v>21108</v>
      </c>
    </row>
    <row r="6650" spans="1:5" x14ac:dyDescent="0.25">
      <c r="A6650" s="246" t="str">
        <f t="shared" si="103"/>
        <v>87349</v>
      </c>
      <c r="B6650" s="362" t="s">
        <v>822</v>
      </c>
      <c r="C6650" s="362" t="s">
        <v>11823</v>
      </c>
      <c r="D6650" s="362" t="s">
        <v>9485</v>
      </c>
      <c r="E6650" s="363" t="s">
        <v>33154</v>
      </c>
    </row>
    <row r="6651" spans="1:5" x14ac:dyDescent="0.25">
      <c r="A6651" s="246" t="str">
        <f t="shared" si="103"/>
        <v>87350</v>
      </c>
      <c r="B6651" s="362" t="s">
        <v>823</v>
      </c>
      <c r="C6651" s="362" t="s">
        <v>11824</v>
      </c>
      <c r="D6651" s="362" t="s">
        <v>9485</v>
      </c>
      <c r="E6651" s="363" t="s">
        <v>33155</v>
      </c>
    </row>
    <row r="6652" spans="1:5" x14ac:dyDescent="0.25">
      <c r="A6652" s="246" t="str">
        <f t="shared" si="103"/>
        <v>87351</v>
      </c>
      <c r="B6652" s="362" t="s">
        <v>824</v>
      </c>
      <c r="C6652" s="362" t="s">
        <v>11825</v>
      </c>
      <c r="D6652" s="362" t="s">
        <v>9485</v>
      </c>
      <c r="E6652" s="363" t="s">
        <v>33156</v>
      </c>
    </row>
    <row r="6653" spans="1:5" x14ac:dyDescent="0.25">
      <c r="A6653" s="246" t="str">
        <f t="shared" si="103"/>
        <v>87352</v>
      </c>
      <c r="B6653" s="362" t="s">
        <v>825</v>
      </c>
      <c r="C6653" s="362" t="s">
        <v>11826</v>
      </c>
      <c r="D6653" s="362" t="s">
        <v>9485</v>
      </c>
      <c r="E6653" s="363" t="s">
        <v>33157</v>
      </c>
    </row>
    <row r="6654" spans="1:5" x14ac:dyDescent="0.25">
      <c r="A6654" s="246" t="str">
        <f t="shared" si="103"/>
        <v>87353</v>
      </c>
      <c r="B6654" s="362" t="s">
        <v>826</v>
      </c>
      <c r="C6654" s="362" t="s">
        <v>11827</v>
      </c>
      <c r="D6654" s="362" t="s">
        <v>9485</v>
      </c>
      <c r="E6654" s="363" t="s">
        <v>33158</v>
      </c>
    </row>
    <row r="6655" spans="1:5" x14ac:dyDescent="0.25">
      <c r="A6655" s="246" t="str">
        <f t="shared" si="103"/>
        <v>87354</v>
      </c>
      <c r="B6655" s="362" t="s">
        <v>827</v>
      </c>
      <c r="C6655" s="362" t="s">
        <v>11828</v>
      </c>
      <c r="D6655" s="362" t="s">
        <v>9485</v>
      </c>
      <c r="E6655" s="363" t="s">
        <v>33159</v>
      </c>
    </row>
    <row r="6656" spans="1:5" x14ac:dyDescent="0.25">
      <c r="A6656" s="246" t="str">
        <f t="shared" si="103"/>
        <v>87355</v>
      </c>
      <c r="B6656" s="362" t="s">
        <v>828</v>
      </c>
      <c r="C6656" s="362" t="s">
        <v>11829</v>
      </c>
      <c r="D6656" s="362" t="s">
        <v>9485</v>
      </c>
      <c r="E6656" s="363" t="s">
        <v>33160</v>
      </c>
    </row>
    <row r="6657" spans="1:5" x14ac:dyDescent="0.25">
      <c r="A6657" s="246" t="str">
        <f t="shared" si="103"/>
        <v>87356</v>
      </c>
      <c r="B6657" s="362" t="s">
        <v>829</v>
      </c>
      <c r="C6657" s="362" t="s">
        <v>11830</v>
      </c>
      <c r="D6657" s="362" t="s">
        <v>9485</v>
      </c>
      <c r="E6657" s="363" t="s">
        <v>20886</v>
      </c>
    </row>
    <row r="6658" spans="1:5" x14ac:dyDescent="0.25">
      <c r="A6658" s="246" t="str">
        <f t="shared" si="103"/>
        <v>87357</v>
      </c>
      <c r="B6658" s="362" t="s">
        <v>830</v>
      </c>
      <c r="C6658" s="362" t="s">
        <v>11831</v>
      </c>
      <c r="D6658" s="362" t="s">
        <v>9485</v>
      </c>
      <c r="E6658" s="363" t="s">
        <v>33161</v>
      </c>
    </row>
    <row r="6659" spans="1:5" x14ac:dyDescent="0.25">
      <c r="A6659" s="246" t="str">
        <f t="shared" ref="A6659:A6722" si="104">B6659</f>
        <v>87358</v>
      </c>
      <c r="B6659" s="362" t="s">
        <v>831</v>
      </c>
      <c r="C6659" s="362" t="s">
        <v>11832</v>
      </c>
      <c r="D6659" s="362" t="s">
        <v>9485</v>
      </c>
      <c r="E6659" s="363" t="s">
        <v>33162</v>
      </c>
    </row>
    <row r="6660" spans="1:5" x14ac:dyDescent="0.25">
      <c r="A6660" s="246" t="str">
        <f t="shared" si="104"/>
        <v>87359</v>
      </c>
      <c r="B6660" s="362" t="s">
        <v>832</v>
      </c>
      <c r="C6660" s="362" t="s">
        <v>11833</v>
      </c>
      <c r="D6660" s="362" t="s">
        <v>9485</v>
      </c>
      <c r="E6660" s="363" t="s">
        <v>33163</v>
      </c>
    </row>
    <row r="6661" spans="1:5" x14ac:dyDescent="0.25">
      <c r="A6661" s="246" t="str">
        <f t="shared" si="104"/>
        <v>87360</v>
      </c>
      <c r="B6661" s="362" t="s">
        <v>833</v>
      </c>
      <c r="C6661" s="362" t="s">
        <v>11834</v>
      </c>
      <c r="D6661" s="362" t="s">
        <v>9485</v>
      </c>
      <c r="E6661" s="363" t="s">
        <v>33164</v>
      </c>
    </row>
    <row r="6662" spans="1:5" x14ac:dyDescent="0.25">
      <c r="A6662" s="246" t="str">
        <f t="shared" si="104"/>
        <v>87361</v>
      </c>
      <c r="B6662" s="362" t="s">
        <v>834</v>
      </c>
      <c r="C6662" s="362" t="s">
        <v>11835</v>
      </c>
      <c r="D6662" s="362" t="s">
        <v>9485</v>
      </c>
      <c r="E6662" s="363" t="s">
        <v>33165</v>
      </c>
    </row>
    <row r="6663" spans="1:5" x14ac:dyDescent="0.25">
      <c r="A6663" s="246" t="str">
        <f t="shared" si="104"/>
        <v>87362</v>
      </c>
      <c r="B6663" s="362" t="s">
        <v>835</v>
      </c>
      <c r="C6663" s="362" t="s">
        <v>11836</v>
      </c>
      <c r="D6663" s="362" t="s">
        <v>9485</v>
      </c>
      <c r="E6663" s="363" t="s">
        <v>33166</v>
      </c>
    </row>
    <row r="6664" spans="1:5" x14ac:dyDescent="0.25">
      <c r="A6664" s="246" t="str">
        <f t="shared" si="104"/>
        <v>87363</v>
      </c>
      <c r="B6664" s="362" t="s">
        <v>836</v>
      </c>
      <c r="C6664" s="362" t="s">
        <v>11837</v>
      </c>
      <c r="D6664" s="362" t="s">
        <v>9485</v>
      </c>
      <c r="E6664" s="363" t="s">
        <v>33167</v>
      </c>
    </row>
    <row r="6665" spans="1:5" x14ac:dyDescent="0.25">
      <c r="A6665" s="246" t="str">
        <f t="shared" si="104"/>
        <v>87364</v>
      </c>
      <c r="B6665" s="362" t="s">
        <v>837</v>
      </c>
      <c r="C6665" s="362" t="s">
        <v>11838</v>
      </c>
      <c r="D6665" s="362" t="s">
        <v>9485</v>
      </c>
      <c r="E6665" s="363" t="s">
        <v>33168</v>
      </c>
    </row>
    <row r="6666" spans="1:5" x14ac:dyDescent="0.25">
      <c r="A6666" s="246" t="str">
        <f t="shared" si="104"/>
        <v>87365</v>
      </c>
      <c r="B6666" s="362" t="s">
        <v>838</v>
      </c>
      <c r="C6666" s="362" t="s">
        <v>11839</v>
      </c>
      <c r="D6666" s="362" t="s">
        <v>9485</v>
      </c>
      <c r="E6666" s="363" t="s">
        <v>33169</v>
      </c>
    </row>
    <row r="6667" spans="1:5" x14ac:dyDescent="0.25">
      <c r="A6667" s="246" t="str">
        <f t="shared" si="104"/>
        <v>87366</v>
      </c>
      <c r="B6667" s="362" t="s">
        <v>839</v>
      </c>
      <c r="C6667" s="362" t="s">
        <v>11840</v>
      </c>
      <c r="D6667" s="362" t="s">
        <v>9485</v>
      </c>
      <c r="E6667" s="363" t="s">
        <v>33170</v>
      </c>
    </row>
    <row r="6668" spans="1:5" x14ac:dyDescent="0.25">
      <c r="A6668" s="246" t="str">
        <f t="shared" si="104"/>
        <v>87367</v>
      </c>
      <c r="B6668" s="362" t="s">
        <v>840</v>
      </c>
      <c r="C6668" s="362" t="s">
        <v>11841</v>
      </c>
      <c r="D6668" s="362" t="s">
        <v>9485</v>
      </c>
      <c r="E6668" s="363" t="s">
        <v>33171</v>
      </c>
    </row>
    <row r="6669" spans="1:5" x14ac:dyDescent="0.25">
      <c r="A6669" s="246" t="str">
        <f t="shared" si="104"/>
        <v>87368</v>
      </c>
      <c r="B6669" s="362" t="s">
        <v>841</v>
      </c>
      <c r="C6669" s="362" t="s">
        <v>11842</v>
      </c>
      <c r="D6669" s="362" t="s">
        <v>9485</v>
      </c>
      <c r="E6669" s="363" t="s">
        <v>33172</v>
      </c>
    </row>
    <row r="6670" spans="1:5" x14ac:dyDescent="0.25">
      <c r="A6670" s="246" t="str">
        <f t="shared" si="104"/>
        <v>87369</v>
      </c>
      <c r="B6670" s="362" t="s">
        <v>842</v>
      </c>
      <c r="C6670" s="362" t="s">
        <v>11843</v>
      </c>
      <c r="D6670" s="362" t="s">
        <v>9485</v>
      </c>
      <c r="E6670" s="363" t="s">
        <v>20808</v>
      </c>
    </row>
    <row r="6671" spans="1:5" x14ac:dyDescent="0.25">
      <c r="A6671" s="246" t="str">
        <f t="shared" si="104"/>
        <v>87370</v>
      </c>
      <c r="B6671" s="362" t="s">
        <v>843</v>
      </c>
      <c r="C6671" s="362" t="s">
        <v>11844</v>
      </c>
      <c r="D6671" s="362" t="s">
        <v>9485</v>
      </c>
      <c r="E6671" s="363" t="s">
        <v>33173</v>
      </c>
    </row>
    <row r="6672" spans="1:5" x14ac:dyDescent="0.25">
      <c r="A6672" s="246" t="str">
        <f t="shared" si="104"/>
        <v>87371</v>
      </c>
      <c r="B6672" s="362" t="s">
        <v>844</v>
      </c>
      <c r="C6672" s="362" t="s">
        <v>11845</v>
      </c>
      <c r="D6672" s="362" t="s">
        <v>9485</v>
      </c>
      <c r="E6672" s="363" t="s">
        <v>33174</v>
      </c>
    </row>
    <row r="6673" spans="1:5" x14ac:dyDescent="0.25">
      <c r="A6673" s="246" t="str">
        <f t="shared" si="104"/>
        <v>87372</v>
      </c>
      <c r="B6673" s="362" t="s">
        <v>845</v>
      </c>
      <c r="C6673" s="362" t="s">
        <v>11846</v>
      </c>
      <c r="D6673" s="362" t="s">
        <v>9485</v>
      </c>
      <c r="E6673" s="363" t="s">
        <v>33175</v>
      </c>
    </row>
    <row r="6674" spans="1:5" x14ac:dyDescent="0.25">
      <c r="A6674" s="246" t="str">
        <f t="shared" si="104"/>
        <v>87373</v>
      </c>
      <c r="B6674" s="362" t="s">
        <v>846</v>
      </c>
      <c r="C6674" s="362" t="s">
        <v>11847</v>
      </c>
      <c r="D6674" s="362" t="s">
        <v>9485</v>
      </c>
      <c r="E6674" s="363" t="s">
        <v>33176</v>
      </c>
    </row>
    <row r="6675" spans="1:5" x14ac:dyDescent="0.25">
      <c r="A6675" s="246" t="str">
        <f t="shared" si="104"/>
        <v>87374</v>
      </c>
      <c r="B6675" s="362" t="s">
        <v>847</v>
      </c>
      <c r="C6675" s="362" t="s">
        <v>11848</v>
      </c>
      <c r="D6675" s="362" t="s">
        <v>9485</v>
      </c>
      <c r="E6675" s="363" t="s">
        <v>33177</v>
      </c>
    </row>
    <row r="6676" spans="1:5" x14ac:dyDescent="0.25">
      <c r="A6676" s="246" t="str">
        <f t="shared" si="104"/>
        <v>87375</v>
      </c>
      <c r="B6676" s="362" t="s">
        <v>848</v>
      </c>
      <c r="C6676" s="362" t="s">
        <v>11849</v>
      </c>
      <c r="D6676" s="362" t="s">
        <v>9485</v>
      </c>
      <c r="E6676" s="363" t="s">
        <v>33178</v>
      </c>
    </row>
    <row r="6677" spans="1:5" x14ac:dyDescent="0.25">
      <c r="A6677" s="246" t="str">
        <f t="shared" si="104"/>
        <v>87376</v>
      </c>
      <c r="B6677" s="362" t="s">
        <v>849</v>
      </c>
      <c r="C6677" s="362" t="s">
        <v>11850</v>
      </c>
      <c r="D6677" s="362" t="s">
        <v>9485</v>
      </c>
      <c r="E6677" s="363" t="s">
        <v>33179</v>
      </c>
    </row>
    <row r="6678" spans="1:5" x14ac:dyDescent="0.25">
      <c r="A6678" s="246" t="str">
        <f t="shared" si="104"/>
        <v>87377</v>
      </c>
      <c r="B6678" s="362" t="s">
        <v>850</v>
      </c>
      <c r="C6678" s="362" t="s">
        <v>11851</v>
      </c>
      <c r="D6678" s="362" t="s">
        <v>9485</v>
      </c>
      <c r="E6678" s="363" t="s">
        <v>33180</v>
      </c>
    </row>
    <row r="6679" spans="1:5" x14ac:dyDescent="0.25">
      <c r="A6679" s="246" t="str">
        <f t="shared" si="104"/>
        <v>87378</v>
      </c>
      <c r="B6679" s="362" t="s">
        <v>851</v>
      </c>
      <c r="C6679" s="362" t="s">
        <v>11852</v>
      </c>
      <c r="D6679" s="362" t="s">
        <v>9485</v>
      </c>
      <c r="E6679" s="363" t="s">
        <v>33181</v>
      </c>
    </row>
    <row r="6680" spans="1:5" x14ac:dyDescent="0.25">
      <c r="A6680" s="246" t="str">
        <f t="shared" si="104"/>
        <v>87379</v>
      </c>
      <c r="B6680" s="362" t="s">
        <v>852</v>
      </c>
      <c r="C6680" s="362" t="s">
        <v>11853</v>
      </c>
      <c r="D6680" s="362" t="s">
        <v>9485</v>
      </c>
      <c r="E6680" s="363" t="s">
        <v>33182</v>
      </c>
    </row>
    <row r="6681" spans="1:5" x14ac:dyDescent="0.25">
      <c r="A6681" s="246" t="str">
        <f t="shared" si="104"/>
        <v>87380</v>
      </c>
      <c r="B6681" s="362" t="s">
        <v>853</v>
      </c>
      <c r="C6681" s="362" t="s">
        <v>11854</v>
      </c>
      <c r="D6681" s="362" t="s">
        <v>9485</v>
      </c>
      <c r="E6681" s="363" t="s">
        <v>33183</v>
      </c>
    </row>
    <row r="6682" spans="1:5" x14ac:dyDescent="0.25">
      <c r="A6682" s="246" t="str">
        <f t="shared" si="104"/>
        <v>87381</v>
      </c>
      <c r="B6682" s="362" t="s">
        <v>854</v>
      </c>
      <c r="C6682" s="362" t="s">
        <v>11855</v>
      </c>
      <c r="D6682" s="362" t="s">
        <v>9485</v>
      </c>
      <c r="E6682" s="363" t="s">
        <v>33184</v>
      </c>
    </row>
    <row r="6683" spans="1:5" x14ac:dyDescent="0.25">
      <c r="A6683" s="246" t="str">
        <f t="shared" si="104"/>
        <v>87382</v>
      </c>
      <c r="B6683" s="362" t="s">
        <v>855</v>
      </c>
      <c r="C6683" s="362" t="s">
        <v>11856</v>
      </c>
      <c r="D6683" s="362" t="s">
        <v>9485</v>
      </c>
      <c r="E6683" s="363" t="s">
        <v>33185</v>
      </c>
    </row>
    <row r="6684" spans="1:5" x14ac:dyDescent="0.25">
      <c r="A6684" s="246" t="str">
        <f t="shared" si="104"/>
        <v>87383</v>
      </c>
      <c r="B6684" s="362" t="s">
        <v>856</v>
      </c>
      <c r="C6684" s="362" t="s">
        <v>11857</v>
      </c>
      <c r="D6684" s="362" t="s">
        <v>9485</v>
      </c>
      <c r="E6684" s="363" t="s">
        <v>33186</v>
      </c>
    </row>
    <row r="6685" spans="1:5" x14ac:dyDescent="0.25">
      <c r="A6685" s="246" t="str">
        <f t="shared" si="104"/>
        <v>87384</v>
      </c>
      <c r="B6685" s="362" t="s">
        <v>857</v>
      </c>
      <c r="C6685" s="362" t="s">
        <v>11858</v>
      </c>
      <c r="D6685" s="362" t="s">
        <v>9485</v>
      </c>
      <c r="E6685" s="363" t="s">
        <v>33187</v>
      </c>
    </row>
    <row r="6686" spans="1:5" x14ac:dyDescent="0.25">
      <c r="A6686" s="246" t="str">
        <f t="shared" si="104"/>
        <v>87385</v>
      </c>
      <c r="B6686" s="362" t="s">
        <v>858</v>
      </c>
      <c r="C6686" s="362" t="s">
        <v>11859</v>
      </c>
      <c r="D6686" s="362" t="s">
        <v>9485</v>
      </c>
      <c r="E6686" s="363" t="s">
        <v>33188</v>
      </c>
    </row>
    <row r="6687" spans="1:5" x14ac:dyDescent="0.25">
      <c r="A6687" s="246" t="str">
        <f t="shared" si="104"/>
        <v>87386</v>
      </c>
      <c r="B6687" s="362" t="s">
        <v>859</v>
      </c>
      <c r="C6687" s="362" t="s">
        <v>11860</v>
      </c>
      <c r="D6687" s="362" t="s">
        <v>9485</v>
      </c>
      <c r="E6687" s="363" t="s">
        <v>33189</v>
      </c>
    </row>
    <row r="6688" spans="1:5" x14ac:dyDescent="0.25">
      <c r="A6688" s="246" t="str">
        <f t="shared" si="104"/>
        <v>87387</v>
      </c>
      <c r="B6688" s="362" t="s">
        <v>860</v>
      </c>
      <c r="C6688" s="362" t="s">
        <v>11861</v>
      </c>
      <c r="D6688" s="362" t="s">
        <v>9485</v>
      </c>
      <c r="E6688" s="363" t="s">
        <v>33190</v>
      </c>
    </row>
    <row r="6689" spans="1:5" x14ac:dyDescent="0.25">
      <c r="A6689" s="246" t="str">
        <f t="shared" si="104"/>
        <v>87388</v>
      </c>
      <c r="B6689" s="362" t="s">
        <v>861</v>
      </c>
      <c r="C6689" s="362" t="s">
        <v>11862</v>
      </c>
      <c r="D6689" s="362" t="s">
        <v>9485</v>
      </c>
      <c r="E6689" s="363" t="s">
        <v>33191</v>
      </c>
    </row>
    <row r="6690" spans="1:5" x14ac:dyDescent="0.25">
      <c r="A6690" s="246" t="str">
        <f t="shared" si="104"/>
        <v>87389</v>
      </c>
      <c r="B6690" s="362" t="s">
        <v>862</v>
      </c>
      <c r="C6690" s="362" t="s">
        <v>11863</v>
      </c>
      <c r="D6690" s="362" t="s">
        <v>9485</v>
      </c>
      <c r="E6690" s="363" t="s">
        <v>33192</v>
      </c>
    </row>
    <row r="6691" spans="1:5" x14ac:dyDescent="0.25">
      <c r="A6691" s="246" t="str">
        <f t="shared" si="104"/>
        <v>87390</v>
      </c>
      <c r="B6691" s="362" t="s">
        <v>863</v>
      </c>
      <c r="C6691" s="362" t="s">
        <v>11864</v>
      </c>
      <c r="D6691" s="362" t="s">
        <v>9485</v>
      </c>
      <c r="E6691" s="363" t="s">
        <v>33193</v>
      </c>
    </row>
    <row r="6692" spans="1:5" x14ac:dyDescent="0.25">
      <c r="A6692" s="246" t="str">
        <f t="shared" si="104"/>
        <v>87391</v>
      </c>
      <c r="B6692" s="362" t="s">
        <v>864</v>
      </c>
      <c r="C6692" s="362" t="s">
        <v>11865</v>
      </c>
      <c r="D6692" s="362" t="s">
        <v>9485</v>
      </c>
      <c r="E6692" s="363" t="s">
        <v>33194</v>
      </c>
    </row>
    <row r="6693" spans="1:5" x14ac:dyDescent="0.25">
      <c r="A6693" s="246" t="str">
        <f t="shared" si="104"/>
        <v>87393</v>
      </c>
      <c r="B6693" s="362" t="s">
        <v>865</v>
      </c>
      <c r="C6693" s="362" t="s">
        <v>11866</v>
      </c>
      <c r="D6693" s="362" t="s">
        <v>9485</v>
      </c>
      <c r="E6693" s="363" t="s">
        <v>33195</v>
      </c>
    </row>
    <row r="6694" spans="1:5" x14ac:dyDescent="0.25">
      <c r="A6694" s="246" t="str">
        <f t="shared" si="104"/>
        <v>87394</v>
      </c>
      <c r="B6694" s="362" t="s">
        <v>866</v>
      </c>
      <c r="C6694" s="362" t="s">
        <v>11867</v>
      </c>
      <c r="D6694" s="362" t="s">
        <v>9485</v>
      </c>
      <c r="E6694" s="363" t="s">
        <v>33196</v>
      </c>
    </row>
    <row r="6695" spans="1:5" x14ac:dyDescent="0.25">
      <c r="A6695" s="246" t="str">
        <f t="shared" si="104"/>
        <v>87395</v>
      </c>
      <c r="B6695" s="362" t="s">
        <v>867</v>
      </c>
      <c r="C6695" s="362" t="s">
        <v>11868</v>
      </c>
      <c r="D6695" s="362" t="s">
        <v>9485</v>
      </c>
      <c r="E6695" s="363" t="s">
        <v>33197</v>
      </c>
    </row>
    <row r="6696" spans="1:5" x14ac:dyDescent="0.25">
      <c r="A6696" s="246" t="str">
        <f t="shared" si="104"/>
        <v>87396</v>
      </c>
      <c r="B6696" s="362" t="s">
        <v>868</v>
      </c>
      <c r="C6696" s="362" t="s">
        <v>11869</v>
      </c>
      <c r="D6696" s="362" t="s">
        <v>9485</v>
      </c>
      <c r="E6696" s="363" t="s">
        <v>33198</v>
      </c>
    </row>
    <row r="6697" spans="1:5" x14ac:dyDescent="0.25">
      <c r="A6697" s="246" t="str">
        <f t="shared" si="104"/>
        <v>87397</v>
      </c>
      <c r="B6697" s="362" t="s">
        <v>869</v>
      </c>
      <c r="C6697" s="362" t="s">
        <v>11870</v>
      </c>
      <c r="D6697" s="362" t="s">
        <v>9485</v>
      </c>
      <c r="E6697" s="363" t="s">
        <v>33199</v>
      </c>
    </row>
    <row r="6698" spans="1:5" x14ac:dyDescent="0.25">
      <c r="A6698" s="246" t="str">
        <f t="shared" si="104"/>
        <v>87398</v>
      </c>
      <c r="B6698" s="362" t="s">
        <v>870</v>
      </c>
      <c r="C6698" s="362" t="s">
        <v>11871</v>
      </c>
      <c r="D6698" s="362" t="s">
        <v>9485</v>
      </c>
      <c r="E6698" s="363" t="s">
        <v>33200</v>
      </c>
    </row>
    <row r="6699" spans="1:5" x14ac:dyDescent="0.25">
      <c r="A6699" s="246" t="str">
        <f t="shared" si="104"/>
        <v>87399</v>
      </c>
      <c r="B6699" s="362" t="s">
        <v>871</v>
      </c>
      <c r="C6699" s="362" t="s">
        <v>11872</v>
      </c>
      <c r="D6699" s="362" t="s">
        <v>9485</v>
      </c>
      <c r="E6699" s="363" t="s">
        <v>33201</v>
      </c>
    </row>
    <row r="6700" spans="1:5" x14ac:dyDescent="0.25">
      <c r="A6700" s="246" t="str">
        <f t="shared" si="104"/>
        <v>87401</v>
      </c>
      <c r="B6700" s="362" t="s">
        <v>872</v>
      </c>
      <c r="C6700" s="362" t="s">
        <v>11873</v>
      </c>
      <c r="D6700" s="362" t="s">
        <v>9485</v>
      </c>
      <c r="E6700" s="363" t="s">
        <v>33202</v>
      </c>
    </row>
    <row r="6701" spans="1:5" x14ac:dyDescent="0.25">
      <c r="A6701" s="246" t="str">
        <f t="shared" si="104"/>
        <v>87402</v>
      </c>
      <c r="B6701" s="362" t="s">
        <v>873</v>
      </c>
      <c r="C6701" s="362" t="s">
        <v>11874</v>
      </c>
      <c r="D6701" s="362" t="s">
        <v>9485</v>
      </c>
      <c r="E6701" s="363" t="s">
        <v>33203</v>
      </c>
    </row>
    <row r="6702" spans="1:5" x14ac:dyDescent="0.25">
      <c r="A6702" s="246" t="str">
        <f t="shared" si="104"/>
        <v>87404</v>
      </c>
      <c r="B6702" s="362" t="s">
        <v>874</v>
      </c>
      <c r="C6702" s="362" t="s">
        <v>11875</v>
      </c>
      <c r="D6702" s="362" t="s">
        <v>9485</v>
      </c>
      <c r="E6702" s="363" t="s">
        <v>33204</v>
      </c>
    </row>
    <row r="6703" spans="1:5" x14ac:dyDescent="0.25">
      <c r="A6703" s="246" t="str">
        <f t="shared" si="104"/>
        <v>87405</v>
      </c>
      <c r="B6703" s="362" t="s">
        <v>875</v>
      </c>
      <c r="C6703" s="362" t="s">
        <v>11876</v>
      </c>
      <c r="D6703" s="362" t="s">
        <v>9485</v>
      </c>
      <c r="E6703" s="363" t="s">
        <v>33205</v>
      </c>
    </row>
    <row r="6704" spans="1:5" x14ac:dyDescent="0.25">
      <c r="A6704" s="246" t="str">
        <f t="shared" si="104"/>
        <v>87407</v>
      </c>
      <c r="B6704" s="362" t="s">
        <v>876</v>
      </c>
      <c r="C6704" s="362" t="s">
        <v>11877</v>
      </c>
      <c r="D6704" s="362" t="s">
        <v>9485</v>
      </c>
      <c r="E6704" s="363" t="s">
        <v>33206</v>
      </c>
    </row>
    <row r="6705" spans="1:5" x14ac:dyDescent="0.25">
      <c r="A6705" s="246" t="str">
        <f t="shared" si="104"/>
        <v>87408</v>
      </c>
      <c r="B6705" s="362" t="s">
        <v>877</v>
      </c>
      <c r="C6705" s="362" t="s">
        <v>11878</v>
      </c>
      <c r="D6705" s="362" t="s">
        <v>9485</v>
      </c>
      <c r="E6705" s="363" t="s">
        <v>33207</v>
      </c>
    </row>
    <row r="6706" spans="1:5" x14ac:dyDescent="0.25">
      <c r="A6706" s="246" t="str">
        <f t="shared" si="104"/>
        <v>87410</v>
      </c>
      <c r="B6706" s="362" t="s">
        <v>878</v>
      </c>
      <c r="C6706" s="362" t="s">
        <v>11879</v>
      </c>
      <c r="D6706" s="362" t="s">
        <v>9485</v>
      </c>
      <c r="E6706" s="363" t="s">
        <v>33208</v>
      </c>
    </row>
    <row r="6707" spans="1:5" x14ac:dyDescent="0.25">
      <c r="A6707" s="246" t="str">
        <f t="shared" si="104"/>
        <v>88626</v>
      </c>
      <c r="B6707" s="362" t="s">
        <v>1198</v>
      </c>
      <c r="C6707" s="362" t="s">
        <v>11880</v>
      </c>
      <c r="D6707" s="362" t="s">
        <v>9485</v>
      </c>
      <c r="E6707" s="363" t="s">
        <v>33209</v>
      </c>
    </row>
    <row r="6708" spans="1:5" x14ac:dyDescent="0.25">
      <c r="A6708" s="246" t="str">
        <f t="shared" si="104"/>
        <v>88627</v>
      </c>
      <c r="B6708" s="362" t="s">
        <v>1199</v>
      </c>
      <c r="C6708" s="362" t="s">
        <v>11881</v>
      </c>
      <c r="D6708" s="362" t="s">
        <v>9485</v>
      </c>
      <c r="E6708" s="363" t="s">
        <v>33210</v>
      </c>
    </row>
    <row r="6709" spans="1:5" x14ac:dyDescent="0.25">
      <c r="A6709" s="246" t="str">
        <f t="shared" si="104"/>
        <v>88628</v>
      </c>
      <c r="B6709" s="362" t="s">
        <v>1200</v>
      </c>
      <c r="C6709" s="362" t="s">
        <v>11882</v>
      </c>
      <c r="D6709" s="362" t="s">
        <v>9485</v>
      </c>
      <c r="E6709" s="363" t="s">
        <v>33211</v>
      </c>
    </row>
    <row r="6710" spans="1:5" x14ac:dyDescent="0.25">
      <c r="A6710" s="246" t="str">
        <f t="shared" si="104"/>
        <v>88629</v>
      </c>
      <c r="B6710" s="362" t="s">
        <v>1201</v>
      </c>
      <c r="C6710" s="362" t="s">
        <v>11883</v>
      </c>
      <c r="D6710" s="362" t="s">
        <v>9485</v>
      </c>
      <c r="E6710" s="363" t="s">
        <v>33212</v>
      </c>
    </row>
    <row r="6711" spans="1:5" x14ac:dyDescent="0.25">
      <c r="A6711" s="246" t="str">
        <f t="shared" si="104"/>
        <v>88630</v>
      </c>
      <c r="B6711" s="362" t="s">
        <v>1202</v>
      </c>
      <c r="C6711" s="362" t="s">
        <v>11884</v>
      </c>
      <c r="D6711" s="362" t="s">
        <v>9485</v>
      </c>
      <c r="E6711" s="363" t="s">
        <v>33213</v>
      </c>
    </row>
    <row r="6712" spans="1:5" x14ac:dyDescent="0.25">
      <c r="A6712" s="246" t="str">
        <f t="shared" si="104"/>
        <v>88631</v>
      </c>
      <c r="B6712" s="362" t="s">
        <v>1203</v>
      </c>
      <c r="C6712" s="362" t="s">
        <v>11885</v>
      </c>
      <c r="D6712" s="362" t="s">
        <v>9485</v>
      </c>
      <c r="E6712" s="363" t="s">
        <v>33214</v>
      </c>
    </row>
    <row r="6713" spans="1:5" x14ac:dyDescent="0.25">
      <c r="A6713" s="246" t="str">
        <f t="shared" si="104"/>
        <v>88715</v>
      </c>
      <c r="B6713" s="362" t="s">
        <v>1207</v>
      </c>
      <c r="C6713" s="362" t="s">
        <v>11886</v>
      </c>
      <c r="D6713" s="362" t="s">
        <v>9485</v>
      </c>
      <c r="E6713" s="363" t="s">
        <v>33215</v>
      </c>
    </row>
    <row r="6714" spans="1:5" x14ac:dyDescent="0.25">
      <c r="A6714" s="246" t="str">
        <f t="shared" si="104"/>
        <v>95563</v>
      </c>
      <c r="B6714" s="362" t="s">
        <v>3968</v>
      </c>
      <c r="C6714" s="362" t="s">
        <v>11887</v>
      </c>
      <c r="D6714" s="362" t="s">
        <v>9485</v>
      </c>
      <c r="E6714" s="363" t="s">
        <v>33216</v>
      </c>
    </row>
    <row r="6715" spans="1:5" x14ac:dyDescent="0.25">
      <c r="A6715" s="246" t="str">
        <f t="shared" si="104"/>
        <v>100464</v>
      </c>
      <c r="B6715" s="362" t="s">
        <v>5614</v>
      </c>
      <c r="C6715" s="362" t="s">
        <v>11888</v>
      </c>
      <c r="D6715" s="362" t="s">
        <v>9485</v>
      </c>
      <c r="E6715" s="363" t="s">
        <v>33217</v>
      </c>
    </row>
    <row r="6716" spans="1:5" x14ac:dyDescent="0.25">
      <c r="A6716" s="246" t="str">
        <f t="shared" si="104"/>
        <v>100465</v>
      </c>
      <c r="B6716" s="362" t="s">
        <v>5615</v>
      </c>
      <c r="C6716" s="362" t="s">
        <v>11889</v>
      </c>
      <c r="D6716" s="362" t="s">
        <v>9485</v>
      </c>
      <c r="E6716" s="363" t="s">
        <v>33218</v>
      </c>
    </row>
    <row r="6717" spans="1:5" x14ac:dyDescent="0.25">
      <c r="A6717" s="246" t="str">
        <f t="shared" si="104"/>
        <v>100466</v>
      </c>
      <c r="B6717" s="362" t="s">
        <v>5616</v>
      </c>
      <c r="C6717" s="362" t="s">
        <v>11890</v>
      </c>
      <c r="D6717" s="362" t="s">
        <v>9485</v>
      </c>
      <c r="E6717" s="363" t="s">
        <v>33219</v>
      </c>
    </row>
    <row r="6718" spans="1:5" x14ac:dyDescent="0.25">
      <c r="A6718" s="246" t="str">
        <f t="shared" si="104"/>
        <v>100468</v>
      </c>
      <c r="B6718" s="362" t="s">
        <v>5617</v>
      </c>
      <c r="C6718" s="362" t="s">
        <v>11891</v>
      </c>
      <c r="D6718" s="362" t="s">
        <v>9485</v>
      </c>
      <c r="E6718" s="363" t="s">
        <v>33220</v>
      </c>
    </row>
    <row r="6719" spans="1:5" x14ac:dyDescent="0.25">
      <c r="A6719" s="246" t="str">
        <f t="shared" si="104"/>
        <v>100469</v>
      </c>
      <c r="B6719" s="362" t="s">
        <v>5618</v>
      </c>
      <c r="C6719" s="362" t="s">
        <v>11892</v>
      </c>
      <c r="D6719" s="362" t="s">
        <v>9485</v>
      </c>
      <c r="E6719" s="363" t="s">
        <v>33221</v>
      </c>
    </row>
    <row r="6720" spans="1:5" x14ac:dyDescent="0.25">
      <c r="A6720" s="246" t="str">
        <f t="shared" si="104"/>
        <v>100470</v>
      </c>
      <c r="B6720" s="362" t="s">
        <v>5619</v>
      </c>
      <c r="C6720" s="362" t="s">
        <v>11893</v>
      </c>
      <c r="D6720" s="362" t="s">
        <v>9485</v>
      </c>
      <c r="E6720" s="363" t="s">
        <v>33222</v>
      </c>
    </row>
    <row r="6721" spans="1:5" x14ac:dyDescent="0.25">
      <c r="A6721" s="246" t="str">
        <f t="shared" si="104"/>
        <v>100472</v>
      </c>
      <c r="B6721" s="362" t="s">
        <v>5620</v>
      </c>
      <c r="C6721" s="362" t="s">
        <v>11894</v>
      </c>
      <c r="D6721" s="362" t="s">
        <v>9485</v>
      </c>
      <c r="E6721" s="363" t="s">
        <v>29684</v>
      </c>
    </row>
    <row r="6722" spans="1:5" x14ac:dyDescent="0.25">
      <c r="A6722" s="246" t="str">
        <f t="shared" si="104"/>
        <v>100473</v>
      </c>
      <c r="B6722" s="362" t="s">
        <v>5621</v>
      </c>
      <c r="C6722" s="362" t="s">
        <v>11895</v>
      </c>
      <c r="D6722" s="362" t="s">
        <v>9485</v>
      </c>
      <c r="E6722" s="363" t="s">
        <v>33223</v>
      </c>
    </row>
    <row r="6723" spans="1:5" x14ac:dyDescent="0.25">
      <c r="A6723" s="246" t="str">
        <f t="shared" ref="A6723:A6786" si="105">B6723</f>
        <v>100474</v>
      </c>
      <c r="B6723" s="362" t="s">
        <v>5622</v>
      </c>
      <c r="C6723" s="362" t="s">
        <v>11896</v>
      </c>
      <c r="D6723" s="362" t="s">
        <v>9485</v>
      </c>
      <c r="E6723" s="363" t="s">
        <v>33224</v>
      </c>
    </row>
    <row r="6724" spans="1:5" x14ac:dyDescent="0.25">
      <c r="A6724" s="246" t="str">
        <f t="shared" si="105"/>
        <v>100475</v>
      </c>
      <c r="B6724" s="362" t="s">
        <v>5623</v>
      </c>
      <c r="C6724" s="362" t="s">
        <v>11897</v>
      </c>
      <c r="D6724" s="362" t="s">
        <v>9485</v>
      </c>
      <c r="E6724" s="363" t="s">
        <v>33225</v>
      </c>
    </row>
    <row r="6725" spans="1:5" x14ac:dyDescent="0.25">
      <c r="A6725" s="246" t="str">
        <f t="shared" si="105"/>
        <v>100477</v>
      </c>
      <c r="B6725" s="362" t="s">
        <v>5624</v>
      </c>
      <c r="C6725" s="362" t="s">
        <v>11898</v>
      </c>
      <c r="D6725" s="362" t="s">
        <v>9485</v>
      </c>
      <c r="E6725" s="363" t="s">
        <v>33226</v>
      </c>
    </row>
    <row r="6726" spans="1:5" x14ac:dyDescent="0.25">
      <c r="A6726" s="246" t="str">
        <f t="shared" si="105"/>
        <v>100478</v>
      </c>
      <c r="B6726" s="362" t="s">
        <v>5625</v>
      </c>
      <c r="C6726" s="362" t="s">
        <v>11899</v>
      </c>
      <c r="D6726" s="362" t="s">
        <v>9485</v>
      </c>
      <c r="E6726" s="363" t="s">
        <v>33227</v>
      </c>
    </row>
    <row r="6727" spans="1:5" x14ac:dyDescent="0.25">
      <c r="A6727" s="246" t="str">
        <f t="shared" si="105"/>
        <v>100479</v>
      </c>
      <c r="B6727" s="362" t="s">
        <v>5626</v>
      </c>
      <c r="C6727" s="362" t="s">
        <v>11900</v>
      </c>
      <c r="D6727" s="362" t="s">
        <v>9485</v>
      </c>
      <c r="E6727" s="363" t="s">
        <v>33228</v>
      </c>
    </row>
    <row r="6728" spans="1:5" x14ac:dyDescent="0.25">
      <c r="A6728" s="246" t="str">
        <f t="shared" si="105"/>
        <v>100480</v>
      </c>
      <c r="B6728" s="362" t="s">
        <v>5627</v>
      </c>
      <c r="C6728" s="362" t="s">
        <v>11901</v>
      </c>
      <c r="D6728" s="362" t="s">
        <v>9485</v>
      </c>
      <c r="E6728" s="363" t="s">
        <v>33229</v>
      </c>
    </row>
    <row r="6729" spans="1:5" x14ac:dyDescent="0.25">
      <c r="A6729" s="246" t="str">
        <f t="shared" si="105"/>
        <v>100481</v>
      </c>
      <c r="B6729" s="362" t="s">
        <v>5628</v>
      </c>
      <c r="C6729" s="362" t="s">
        <v>11902</v>
      </c>
      <c r="D6729" s="362" t="s">
        <v>9485</v>
      </c>
      <c r="E6729" s="363" t="s">
        <v>33230</v>
      </c>
    </row>
    <row r="6730" spans="1:5" x14ac:dyDescent="0.25">
      <c r="A6730" s="246" t="str">
        <f t="shared" si="105"/>
        <v>100483</v>
      </c>
      <c r="B6730" s="362" t="s">
        <v>5629</v>
      </c>
      <c r="C6730" s="362" t="s">
        <v>11903</v>
      </c>
      <c r="D6730" s="362" t="s">
        <v>9485</v>
      </c>
      <c r="E6730" s="363" t="s">
        <v>33231</v>
      </c>
    </row>
    <row r="6731" spans="1:5" x14ac:dyDescent="0.25">
      <c r="A6731" s="246" t="str">
        <f t="shared" si="105"/>
        <v>100484</v>
      </c>
      <c r="B6731" s="362" t="s">
        <v>5630</v>
      </c>
      <c r="C6731" s="362" t="s">
        <v>11904</v>
      </c>
      <c r="D6731" s="362" t="s">
        <v>9485</v>
      </c>
      <c r="E6731" s="363" t="s">
        <v>33232</v>
      </c>
    </row>
    <row r="6732" spans="1:5" x14ac:dyDescent="0.25">
      <c r="A6732" s="246" t="str">
        <f t="shared" si="105"/>
        <v>100485</v>
      </c>
      <c r="B6732" s="362" t="s">
        <v>5631</v>
      </c>
      <c r="C6732" s="362" t="s">
        <v>11905</v>
      </c>
      <c r="D6732" s="362" t="s">
        <v>9485</v>
      </c>
      <c r="E6732" s="363" t="s">
        <v>33233</v>
      </c>
    </row>
    <row r="6733" spans="1:5" x14ac:dyDescent="0.25">
      <c r="A6733" s="246" t="str">
        <f t="shared" si="105"/>
        <v>100486</v>
      </c>
      <c r="B6733" s="362" t="s">
        <v>5632</v>
      </c>
      <c r="C6733" s="362" t="s">
        <v>11906</v>
      </c>
      <c r="D6733" s="362" t="s">
        <v>9485</v>
      </c>
      <c r="E6733" s="363" t="s">
        <v>33234</v>
      </c>
    </row>
    <row r="6734" spans="1:5" x14ac:dyDescent="0.25">
      <c r="A6734" s="246" t="str">
        <f t="shared" si="105"/>
        <v>100487</v>
      </c>
      <c r="B6734" s="362" t="s">
        <v>5633</v>
      </c>
      <c r="C6734" s="362" t="s">
        <v>11907</v>
      </c>
      <c r="D6734" s="362" t="s">
        <v>9485</v>
      </c>
      <c r="E6734" s="363" t="s">
        <v>33235</v>
      </c>
    </row>
    <row r="6735" spans="1:5" x14ac:dyDescent="0.25">
      <c r="A6735" s="246" t="str">
        <f t="shared" si="105"/>
        <v>100488</v>
      </c>
      <c r="B6735" s="362" t="s">
        <v>5634</v>
      </c>
      <c r="C6735" s="362" t="s">
        <v>11908</v>
      </c>
      <c r="D6735" s="362" t="s">
        <v>9485</v>
      </c>
      <c r="E6735" s="363" t="s">
        <v>33236</v>
      </c>
    </row>
    <row r="6736" spans="1:5" x14ac:dyDescent="0.25">
      <c r="A6736" s="246" t="str">
        <f t="shared" si="105"/>
        <v>100489</v>
      </c>
      <c r="B6736" s="362" t="s">
        <v>5635</v>
      </c>
      <c r="C6736" s="362" t="s">
        <v>11909</v>
      </c>
      <c r="D6736" s="362" t="s">
        <v>9485</v>
      </c>
      <c r="E6736" s="363" t="s">
        <v>33237</v>
      </c>
    </row>
    <row r="6737" spans="1:5" x14ac:dyDescent="0.25">
      <c r="A6737" s="246" t="str">
        <f t="shared" si="105"/>
        <v>100490</v>
      </c>
      <c r="B6737" s="362" t="s">
        <v>5636</v>
      </c>
      <c r="C6737" s="362" t="s">
        <v>11910</v>
      </c>
      <c r="D6737" s="362" t="s">
        <v>9485</v>
      </c>
      <c r="E6737" s="363" t="s">
        <v>33238</v>
      </c>
    </row>
    <row r="6738" spans="1:5" x14ac:dyDescent="0.25">
      <c r="A6738" s="246" t="str">
        <f t="shared" si="105"/>
        <v>100491</v>
      </c>
      <c r="B6738" s="362" t="s">
        <v>5637</v>
      </c>
      <c r="C6738" s="362" t="s">
        <v>11911</v>
      </c>
      <c r="D6738" s="362" t="s">
        <v>9485</v>
      </c>
      <c r="E6738" s="363" t="s">
        <v>33239</v>
      </c>
    </row>
    <row r="6739" spans="1:5" x14ac:dyDescent="0.25">
      <c r="A6739" s="246" t="str">
        <f t="shared" si="105"/>
        <v>100492</v>
      </c>
      <c r="B6739" s="362" t="s">
        <v>5638</v>
      </c>
      <c r="C6739" s="362" t="s">
        <v>11912</v>
      </c>
      <c r="D6739" s="362" t="s">
        <v>9485</v>
      </c>
      <c r="E6739" s="363" t="s">
        <v>33240</v>
      </c>
    </row>
    <row r="6740" spans="1:5" x14ac:dyDescent="0.25">
      <c r="A6740" s="246" t="str">
        <f t="shared" si="105"/>
        <v>92121</v>
      </c>
      <c r="B6740" s="362" t="s">
        <v>2512</v>
      </c>
      <c r="C6740" s="362" t="s">
        <v>11913</v>
      </c>
      <c r="D6740" s="362" t="s">
        <v>9485</v>
      </c>
      <c r="E6740" s="363" t="s">
        <v>15120</v>
      </c>
    </row>
    <row r="6741" spans="1:5" x14ac:dyDescent="0.25">
      <c r="A6741" s="246" t="str">
        <f t="shared" si="105"/>
        <v>92122</v>
      </c>
      <c r="B6741" s="362" t="s">
        <v>2513</v>
      </c>
      <c r="C6741" s="362" t="s">
        <v>11914</v>
      </c>
      <c r="D6741" s="362" t="s">
        <v>9485</v>
      </c>
      <c r="E6741" s="363" t="s">
        <v>31667</v>
      </c>
    </row>
    <row r="6742" spans="1:5" x14ac:dyDescent="0.25">
      <c r="A6742" s="246" t="str">
        <f t="shared" si="105"/>
        <v>92123</v>
      </c>
      <c r="B6742" s="362" t="s">
        <v>2514</v>
      </c>
      <c r="C6742" s="362" t="s">
        <v>11915</v>
      </c>
      <c r="D6742" s="362" t="s">
        <v>9485</v>
      </c>
      <c r="E6742" s="363" t="s">
        <v>32920</v>
      </c>
    </row>
    <row r="6743" spans="1:5" x14ac:dyDescent="0.25">
      <c r="A6743" s="246" t="str">
        <f t="shared" si="105"/>
        <v>100195</v>
      </c>
      <c r="B6743" s="362" t="s">
        <v>5281</v>
      </c>
      <c r="C6743" s="362" t="s">
        <v>5282</v>
      </c>
      <c r="D6743" s="362" t="s">
        <v>11916</v>
      </c>
      <c r="E6743" s="363" t="s">
        <v>17614</v>
      </c>
    </row>
    <row r="6744" spans="1:5" x14ac:dyDescent="0.25">
      <c r="A6744" s="246" t="str">
        <f t="shared" si="105"/>
        <v>100196</v>
      </c>
      <c r="B6744" s="362" t="s">
        <v>5283</v>
      </c>
      <c r="C6744" s="362" t="s">
        <v>5284</v>
      </c>
      <c r="D6744" s="362" t="s">
        <v>11916</v>
      </c>
      <c r="E6744" s="363" t="s">
        <v>23042</v>
      </c>
    </row>
    <row r="6745" spans="1:5" x14ac:dyDescent="0.25">
      <c r="A6745" s="246" t="str">
        <f t="shared" si="105"/>
        <v>100197</v>
      </c>
      <c r="B6745" s="362" t="s">
        <v>5285</v>
      </c>
      <c r="C6745" s="362" t="s">
        <v>5286</v>
      </c>
      <c r="D6745" s="362" t="s">
        <v>11916</v>
      </c>
      <c r="E6745" s="363" t="s">
        <v>13598</v>
      </c>
    </row>
    <row r="6746" spans="1:5" x14ac:dyDescent="0.25">
      <c r="A6746" s="246" t="str">
        <f t="shared" si="105"/>
        <v>100198</v>
      </c>
      <c r="B6746" s="362" t="s">
        <v>5287</v>
      </c>
      <c r="C6746" s="362" t="s">
        <v>5288</v>
      </c>
      <c r="D6746" s="362" t="s">
        <v>11916</v>
      </c>
      <c r="E6746" s="363" t="s">
        <v>7884</v>
      </c>
    </row>
    <row r="6747" spans="1:5" x14ac:dyDescent="0.25">
      <c r="A6747" s="246" t="str">
        <f t="shared" si="105"/>
        <v>100199</v>
      </c>
      <c r="B6747" s="362" t="s">
        <v>5289</v>
      </c>
      <c r="C6747" s="362" t="s">
        <v>5290</v>
      </c>
      <c r="D6747" s="362" t="s">
        <v>11916</v>
      </c>
      <c r="E6747" s="363" t="s">
        <v>9025</v>
      </c>
    </row>
    <row r="6748" spans="1:5" x14ac:dyDescent="0.25">
      <c r="A6748" s="246" t="str">
        <f t="shared" si="105"/>
        <v>100200</v>
      </c>
      <c r="B6748" s="362" t="s">
        <v>5291</v>
      </c>
      <c r="C6748" s="362" t="s">
        <v>5292</v>
      </c>
      <c r="D6748" s="362" t="s">
        <v>11916</v>
      </c>
      <c r="E6748" s="363" t="s">
        <v>9169</v>
      </c>
    </row>
    <row r="6749" spans="1:5" x14ac:dyDescent="0.25">
      <c r="A6749" s="246" t="str">
        <f t="shared" si="105"/>
        <v>100201</v>
      </c>
      <c r="B6749" s="362" t="s">
        <v>5293</v>
      </c>
      <c r="C6749" s="362" t="s">
        <v>5294</v>
      </c>
      <c r="D6749" s="362" t="s">
        <v>11916</v>
      </c>
      <c r="E6749" s="363" t="s">
        <v>7846</v>
      </c>
    </row>
    <row r="6750" spans="1:5" x14ac:dyDescent="0.25">
      <c r="A6750" s="246" t="str">
        <f t="shared" si="105"/>
        <v>100202</v>
      </c>
      <c r="B6750" s="362" t="s">
        <v>5295</v>
      </c>
      <c r="C6750" s="362" t="s">
        <v>5296</v>
      </c>
      <c r="D6750" s="362" t="s">
        <v>11916</v>
      </c>
      <c r="E6750" s="363" t="s">
        <v>9223</v>
      </c>
    </row>
    <row r="6751" spans="1:5" x14ac:dyDescent="0.25">
      <c r="A6751" s="246" t="str">
        <f t="shared" si="105"/>
        <v>100203</v>
      </c>
      <c r="B6751" s="362" t="s">
        <v>5297</v>
      </c>
      <c r="C6751" s="362" t="s">
        <v>5298</v>
      </c>
      <c r="D6751" s="362" t="s">
        <v>11916</v>
      </c>
      <c r="E6751" s="363" t="s">
        <v>24453</v>
      </c>
    </row>
    <row r="6752" spans="1:5" x14ac:dyDescent="0.25">
      <c r="A6752" s="246" t="str">
        <f t="shared" si="105"/>
        <v>100204</v>
      </c>
      <c r="B6752" s="362" t="s">
        <v>5299</v>
      </c>
      <c r="C6752" s="362" t="s">
        <v>5300</v>
      </c>
      <c r="D6752" s="362" t="s">
        <v>11916</v>
      </c>
      <c r="E6752" s="363" t="s">
        <v>7763</v>
      </c>
    </row>
    <row r="6753" spans="1:5" x14ac:dyDescent="0.25">
      <c r="A6753" s="246" t="str">
        <f t="shared" si="105"/>
        <v>100205</v>
      </c>
      <c r="B6753" s="362" t="s">
        <v>5301</v>
      </c>
      <c r="C6753" s="362" t="s">
        <v>5302</v>
      </c>
      <c r="D6753" s="362" t="s">
        <v>11917</v>
      </c>
      <c r="E6753" s="363" t="s">
        <v>33241</v>
      </c>
    </row>
    <row r="6754" spans="1:5" x14ac:dyDescent="0.25">
      <c r="A6754" s="246" t="str">
        <f t="shared" si="105"/>
        <v>100206</v>
      </c>
      <c r="B6754" s="362" t="s">
        <v>5303</v>
      </c>
      <c r="C6754" s="362" t="s">
        <v>5304</v>
      </c>
      <c r="D6754" s="362" t="s">
        <v>11917</v>
      </c>
      <c r="E6754" s="363" t="s">
        <v>33242</v>
      </c>
    </row>
    <row r="6755" spans="1:5" x14ac:dyDescent="0.25">
      <c r="A6755" s="246" t="str">
        <f t="shared" si="105"/>
        <v>100207</v>
      </c>
      <c r="B6755" s="362" t="s">
        <v>5305</v>
      </c>
      <c r="C6755" s="362" t="s">
        <v>5306</v>
      </c>
      <c r="D6755" s="362" t="s">
        <v>11917</v>
      </c>
      <c r="E6755" s="363" t="s">
        <v>33243</v>
      </c>
    </row>
    <row r="6756" spans="1:5" x14ac:dyDescent="0.25">
      <c r="A6756" s="246" t="str">
        <f t="shared" si="105"/>
        <v>100208</v>
      </c>
      <c r="B6756" s="362" t="s">
        <v>5307</v>
      </c>
      <c r="C6756" s="362" t="s">
        <v>5308</v>
      </c>
      <c r="D6756" s="362" t="s">
        <v>11918</v>
      </c>
      <c r="E6756" s="363" t="s">
        <v>10884</v>
      </c>
    </row>
    <row r="6757" spans="1:5" x14ac:dyDescent="0.25">
      <c r="A6757" s="246" t="str">
        <f t="shared" si="105"/>
        <v>100209</v>
      </c>
      <c r="B6757" s="362" t="s">
        <v>5309</v>
      </c>
      <c r="C6757" s="362" t="s">
        <v>5310</v>
      </c>
      <c r="D6757" s="362" t="s">
        <v>11918</v>
      </c>
      <c r="E6757" s="363" t="s">
        <v>11922</v>
      </c>
    </row>
    <row r="6758" spans="1:5" x14ac:dyDescent="0.25">
      <c r="A6758" s="246" t="str">
        <f t="shared" si="105"/>
        <v>100210</v>
      </c>
      <c r="B6758" s="362" t="s">
        <v>5311</v>
      </c>
      <c r="C6758" s="362" t="s">
        <v>5312</v>
      </c>
      <c r="D6758" s="362" t="s">
        <v>11918</v>
      </c>
      <c r="E6758" s="363" t="s">
        <v>12626</v>
      </c>
    </row>
    <row r="6759" spans="1:5" x14ac:dyDescent="0.25">
      <c r="A6759" s="246" t="str">
        <f t="shared" si="105"/>
        <v>100211</v>
      </c>
      <c r="B6759" s="362" t="s">
        <v>5313</v>
      </c>
      <c r="C6759" s="362" t="s">
        <v>5314</v>
      </c>
      <c r="D6759" s="362" t="s">
        <v>11918</v>
      </c>
      <c r="E6759" s="363" t="s">
        <v>23560</v>
      </c>
    </row>
    <row r="6760" spans="1:5" x14ac:dyDescent="0.25">
      <c r="A6760" s="246" t="str">
        <f t="shared" si="105"/>
        <v>100212</v>
      </c>
      <c r="B6760" s="362" t="s">
        <v>5315</v>
      </c>
      <c r="C6760" s="362" t="s">
        <v>5316</v>
      </c>
      <c r="D6760" s="362" t="s">
        <v>11918</v>
      </c>
      <c r="E6760" s="363" t="s">
        <v>8081</v>
      </c>
    </row>
    <row r="6761" spans="1:5" x14ac:dyDescent="0.25">
      <c r="A6761" s="246" t="str">
        <f t="shared" si="105"/>
        <v>100213</v>
      </c>
      <c r="B6761" s="362" t="s">
        <v>5317</v>
      </c>
      <c r="C6761" s="362" t="s">
        <v>5318</v>
      </c>
      <c r="D6761" s="362" t="s">
        <v>11918</v>
      </c>
      <c r="E6761" s="363" t="s">
        <v>9087</v>
      </c>
    </row>
    <row r="6762" spans="1:5" x14ac:dyDescent="0.25">
      <c r="A6762" s="246" t="str">
        <f t="shared" si="105"/>
        <v>100214</v>
      </c>
      <c r="B6762" s="362" t="s">
        <v>5319</v>
      </c>
      <c r="C6762" s="362" t="s">
        <v>5320</v>
      </c>
      <c r="D6762" s="362" t="s">
        <v>11918</v>
      </c>
      <c r="E6762" s="363" t="s">
        <v>13642</v>
      </c>
    </row>
    <row r="6763" spans="1:5" x14ac:dyDescent="0.25">
      <c r="A6763" s="246" t="str">
        <f t="shared" si="105"/>
        <v>100215</v>
      </c>
      <c r="B6763" s="362" t="s">
        <v>5321</v>
      </c>
      <c r="C6763" s="362" t="s">
        <v>5322</v>
      </c>
      <c r="D6763" s="362" t="s">
        <v>11918</v>
      </c>
      <c r="E6763" s="363" t="s">
        <v>15486</v>
      </c>
    </row>
    <row r="6764" spans="1:5" x14ac:dyDescent="0.25">
      <c r="A6764" s="246" t="str">
        <f t="shared" si="105"/>
        <v>100216</v>
      </c>
      <c r="B6764" s="362" t="s">
        <v>5323</v>
      </c>
      <c r="C6764" s="362" t="s">
        <v>5324</v>
      </c>
      <c r="D6764" s="362" t="s">
        <v>11918</v>
      </c>
      <c r="E6764" s="363" t="s">
        <v>7861</v>
      </c>
    </row>
    <row r="6765" spans="1:5" x14ac:dyDescent="0.25">
      <c r="A6765" s="246" t="str">
        <f t="shared" si="105"/>
        <v>100217</v>
      </c>
      <c r="B6765" s="362" t="s">
        <v>5325</v>
      </c>
      <c r="C6765" s="362" t="s">
        <v>5326</v>
      </c>
      <c r="D6765" s="362" t="s">
        <v>11918</v>
      </c>
      <c r="E6765" s="363" t="s">
        <v>7919</v>
      </c>
    </row>
    <row r="6766" spans="1:5" x14ac:dyDescent="0.25">
      <c r="A6766" s="246" t="str">
        <f t="shared" si="105"/>
        <v>100218</v>
      </c>
      <c r="B6766" s="362" t="s">
        <v>5327</v>
      </c>
      <c r="C6766" s="362" t="s">
        <v>5328</v>
      </c>
      <c r="D6766" s="362" t="s">
        <v>11918</v>
      </c>
      <c r="E6766" s="363" t="s">
        <v>24385</v>
      </c>
    </row>
    <row r="6767" spans="1:5" x14ac:dyDescent="0.25">
      <c r="A6767" s="246" t="str">
        <f t="shared" si="105"/>
        <v>100219</v>
      </c>
      <c r="B6767" s="362" t="s">
        <v>5329</v>
      </c>
      <c r="C6767" s="362" t="s">
        <v>5330</v>
      </c>
      <c r="D6767" s="362" t="s">
        <v>11918</v>
      </c>
      <c r="E6767" s="363" t="s">
        <v>7756</v>
      </c>
    </row>
    <row r="6768" spans="1:5" x14ac:dyDescent="0.25">
      <c r="A6768" s="246" t="str">
        <f t="shared" si="105"/>
        <v>100220</v>
      </c>
      <c r="B6768" s="362" t="s">
        <v>5331</v>
      </c>
      <c r="C6768" s="362" t="s">
        <v>5332</v>
      </c>
      <c r="D6768" s="362" t="s">
        <v>11920</v>
      </c>
      <c r="E6768" s="363" t="s">
        <v>15971</v>
      </c>
    </row>
    <row r="6769" spans="1:5" x14ac:dyDescent="0.25">
      <c r="A6769" s="246" t="str">
        <f t="shared" si="105"/>
        <v>100221</v>
      </c>
      <c r="B6769" s="362" t="s">
        <v>5333</v>
      </c>
      <c r="C6769" s="362" t="s">
        <v>5334</v>
      </c>
      <c r="D6769" s="362" t="s">
        <v>11920</v>
      </c>
      <c r="E6769" s="363" t="s">
        <v>19852</v>
      </c>
    </row>
    <row r="6770" spans="1:5" x14ac:dyDescent="0.25">
      <c r="A6770" s="246" t="str">
        <f t="shared" si="105"/>
        <v>100222</v>
      </c>
      <c r="B6770" s="362" t="s">
        <v>5335</v>
      </c>
      <c r="C6770" s="362" t="s">
        <v>5336</v>
      </c>
      <c r="D6770" s="362" t="s">
        <v>11920</v>
      </c>
      <c r="E6770" s="363" t="s">
        <v>16424</v>
      </c>
    </row>
    <row r="6771" spans="1:5" x14ac:dyDescent="0.25">
      <c r="A6771" s="246" t="str">
        <f t="shared" si="105"/>
        <v>100223</v>
      </c>
      <c r="B6771" s="362" t="s">
        <v>5337</v>
      </c>
      <c r="C6771" s="362" t="s">
        <v>5338</v>
      </c>
      <c r="D6771" s="362" t="s">
        <v>11920</v>
      </c>
      <c r="E6771" s="363" t="s">
        <v>20247</v>
      </c>
    </row>
    <row r="6772" spans="1:5" x14ac:dyDescent="0.25">
      <c r="A6772" s="246" t="str">
        <f t="shared" si="105"/>
        <v>100224</v>
      </c>
      <c r="B6772" s="362" t="s">
        <v>5339</v>
      </c>
      <c r="C6772" s="362" t="s">
        <v>5340</v>
      </c>
      <c r="D6772" s="362" t="s">
        <v>11920</v>
      </c>
      <c r="E6772" s="363" t="s">
        <v>7919</v>
      </c>
    </row>
    <row r="6773" spans="1:5" x14ac:dyDescent="0.25">
      <c r="A6773" s="246" t="str">
        <f t="shared" si="105"/>
        <v>100225</v>
      </c>
      <c r="B6773" s="362" t="s">
        <v>5341</v>
      </c>
      <c r="C6773" s="362" t="s">
        <v>5342</v>
      </c>
      <c r="D6773" s="362" t="s">
        <v>11923</v>
      </c>
      <c r="E6773" s="363" t="s">
        <v>14936</v>
      </c>
    </row>
    <row r="6774" spans="1:5" x14ac:dyDescent="0.25">
      <c r="A6774" s="246" t="str">
        <f t="shared" si="105"/>
        <v>100226</v>
      </c>
      <c r="B6774" s="362" t="s">
        <v>5343</v>
      </c>
      <c r="C6774" s="362" t="s">
        <v>5344</v>
      </c>
      <c r="D6774" s="362" t="s">
        <v>11923</v>
      </c>
      <c r="E6774" s="363" t="s">
        <v>8090</v>
      </c>
    </row>
    <row r="6775" spans="1:5" x14ac:dyDescent="0.25">
      <c r="A6775" s="246" t="str">
        <f t="shared" si="105"/>
        <v>100227</v>
      </c>
      <c r="B6775" s="362" t="s">
        <v>5345</v>
      </c>
      <c r="C6775" s="362" t="s">
        <v>5346</v>
      </c>
      <c r="D6775" s="362" t="s">
        <v>11923</v>
      </c>
      <c r="E6775" s="363" t="s">
        <v>26428</v>
      </c>
    </row>
    <row r="6776" spans="1:5" x14ac:dyDescent="0.25">
      <c r="A6776" s="246" t="str">
        <f t="shared" si="105"/>
        <v>100228</v>
      </c>
      <c r="B6776" s="362" t="s">
        <v>5347</v>
      </c>
      <c r="C6776" s="362" t="s">
        <v>5348</v>
      </c>
      <c r="D6776" s="362" t="s">
        <v>11923</v>
      </c>
      <c r="E6776" s="363" t="s">
        <v>9025</v>
      </c>
    </row>
    <row r="6777" spans="1:5" x14ac:dyDescent="0.25">
      <c r="A6777" s="246" t="str">
        <f t="shared" si="105"/>
        <v>100229</v>
      </c>
      <c r="B6777" s="362" t="s">
        <v>5349</v>
      </c>
      <c r="C6777" s="362" t="s">
        <v>5350</v>
      </c>
      <c r="D6777" s="362" t="s">
        <v>9468</v>
      </c>
      <c r="E6777" s="363" t="s">
        <v>8107</v>
      </c>
    </row>
    <row r="6778" spans="1:5" x14ac:dyDescent="0.25">
      <c r="A6778" s="246" t="str">
        <f t="shared" si="105"/>
        <v>100230</v>
      </c>
      <c r="B6778" s="362" t="s">
        <v>5351</v>
      </c>
      <c r="C6778" s="362" t="s">
        <v>5352</v>
      </c>
      <c r="D6778" s="362" t="s">
        <v>9468</v>
      </c>
      <c r="E6778" s="363" t="s">
        <v>8264</v>
      </c>
    </row>
    <row r="6779" spans="1:5" x14ac:dyDescent="0.25">
      <c r="A6779" s="246" t="str">
        <f t="shared" si="105"/>
        <v>100231</v>
      </c>
      <c r="B6779" s="362" t="s">
        <v>5353</v>
      </c>
      <c r="C6779" s="362" t="s">
        <v>5354</v>
      </c>
      <c r="D6779" s="362" t="s">
        <v>9468</v>
      </c>
      <c r="E6779" s="363" t="s">
        <v>9024</v>
      </c>
    </row>
    <row r="6780" spans="1:5" x14ac:dyDescent="0.25">
      <c r="A6780" s="246" t="str">
        <f t="shared" si="105"/>
        <v>100232</v>
      </c>
      <c r="B6780" s="362" t="s">
        <v>5355</v>
      </c>
      <c r="C6780" s="362" t="s">
        <v>5356</v>
      </c>
      <c r="D6780" s="362" t="s">
        <v>8471</v>
      </c>
      <c r="E6780" s="363" t="s">
        <v>8875</v>
      </c>
    </row>
    <row r="6781" spans="1:5" x14ac:dyDescent="0.25">
      <c r="A6781" s="246" t="str">
        <f t="shared" si="105"/>
        <v>100233</v>
      </c>
      <c r="B6781" s="362" t="s">
        <v>5357</v>
      </c>
      <c r="C6781" s="362" t="s">
        <v>5358</v>
      </c>
      <c r="D6781" s="362" t="s">
        <v>8471</v>
      </c>
      <c r="E6781" s="363" t="s">
        <v>8273</v>
      </c>
    </row>
    <row r="6782" spans="1:5" x14ac:dyDescent="0.25">
      <c r="A6782" s="246" t="str">
        <f t="shared" si="105"/>
        <v>100234</v>
      </c>
      <c r="B6782" s="362" t="s">
        <v>5359</v>
      </c>
      <c r="C6782" s="362" t="s">
        <v>5360</v>
      </c>
      <c r="D6782" s="362" t="s">
        <v>8619</v>
      </c>
      <c r="E6782" s="363" t="s">
        <v>7778</v>
      </c>
    </row>
    <row r="6783" spans="1:5" x14ac:dyDescent="0.25">
      <c r="A6783" s="246" t="str">
        <f t="shared" si="105"/>
        <v>100235</v>
      </c>
      <c r="B6783" s="362" t="s">
        <v>5361</v>
      </c>
      <c r="C6783" s="362" t="s">
        <v>5362</v>
      </c>
      <c r="D6783" s="362" t="s">
        <v>11924</v>
      </c>
      <c r="E6783" s="363" t="s">
        <v>9024</v>
      </c>
    </row>
    <row r="6784" spans="1:5" x14ac:dyDescent="0.25">
      <c r="A6784" s="246" t="str">
        <f t="shared" si="105"/>
        <v>100236</v>
      </c>
      <c r="B6784" s="362" t="s">
        <v>5363</v>
      </c>
      <c r="C6784" s="362" t="s">
        <v>5364</v>
      </c>
      <c r="D6784" s="362" t="s">
        <v>11925</v>
      </c>
      <c r="E6784" s="363" t="s">
        <v>33244</v>
      </c>
    </row>
    <row r="6785" spans="1:5" x14ac:dyDescent="0.25">
      <c r="A6785" s="246" t="str">
        <f t="shared" si="105"/>
        <v>100237</v>
      </c>
      <c r="B6785" s="362" t="s">
        <v>5365</v>
      </c>
      <c r="C6785" s="362" t="s">
        <v>5366</v>
      </c>
      <c r="D6785" s="362" t="s">
        <v>11925</v>
      </c>
      <c r="E6785" s="363" t="s">
        <v>8077</v>
      </c>
    </row>
    <row r="6786" spans="1:5" x14ac:dyDescent="0.25">
      <c r="A6786" s="246" t="str">
        <f t="shared" si="105"/>
        <v>100238</v>
      </c>
      <c r="B6786" s="362" t="s">
        <v>5367</v>
      </c>
      <c r="C6786" s="362" t="s">
        <v>5368</v>
      </c>
      <c r="D6786" s="362" t="s">
        <v>11925</v>
      </c>
      <c r="E6786" s="363" t="s">
        <v>8224</v>
      </c>
    </row>
    <row r="6787" spans="1:5" x14ac:dyDescent="0.25">
      <c r="A6787" s="246" t="str">
        <f t="shared" ref="A6787:A6850" si="106">B6787</f>
        <v>100239</v>
      </c>
      <c r="B6787" s="362" t="s">
        <v>5369</v>
      </c>
      <c r="C6787" s="362" t="s">
        <v>5370</v>
      </c>
      <c r="D6787" s="362" t="s">
        <v>11925</v>
      </c>
      <c r="E6787" s="363" t="s">
        <v>15601</v>
      </c>
    </row>
    <row r="6788" spans="1:5" x14ac:dyDescent="0.25">
      <c r="A6788" s="246" t="str">
        <f t="shared" si="106"/>
        <v>100240</v>
      </c>
      <c r="B6788" s="362" t="s">
        <v>5371</v>
      </c>
      <c r="C6788" s="362" t="s">
        <v>5372</v>
      </c>
      <c r="D6788" s="362" t="s">
        <v>11925</v>
      </c>
      <c r="E6788" s="363" t="s">
        <v>22635</v>
      </c>
    </row>
    <row r="6789" spans="1:5" x14ac:dyDescent="0.25">
      <c r="A6789" s="246" t="str">
        <f t="shared" si="106"/>
        <v>100241</v>
      </c>
      <c r="B6789" s="362" t="s">
        <v>5373</v>
      </c>
      <c r="C6789" s="362" t="s">
        <v>5374</v>
      </c>
      <c r="D6789" s="362" t="s">
        <v>11925</v>
      </c>
      <c r="E6789" s="363" t="s">
        <v>15601</v>
      </c>
    </row>
    <row r="6790" spans="1:5" x14ac:dyDescent="0.25">
      <c r="A6790" s="246" t="str">
        <f t="shared" si="106"/>
        <v>100242</v>
      </c>
      <c r="B6790" s="362" t="s">
        <v>5375</v>
      </c>
      <c r="C6790" s="362" t="s">
        <v>5376</v>
      </c>
      <c r="D6790" s="362" t="s">
        <v>11925</v>
      </c>
      <c r="E6790" s="363" t="s">
        <v>8277</v>
      </c>
    </row>
    <row r="6791" spans="1:5" x14ac:dyDescent="0.25">
      <c r="A6791" s="246" t="str">
        <f t="shared" si="106"/>
        <v>100243</v>
      </c>
      <c r="B6791" s="362" t="s">
        <v>5377</v>
      </c>
      <c r="C6791" s="362" t="s">
        <v>5378</v>
      </c>
      <c r="D6791" s="362" t="s">
        <v>11925</v>
      </c>
      <c r="E6791" s="363" t="s">
        <v>14339</v>
      </c>
    </row>
    <row r="6792" spans="1:5" x14ac:dyDescent="0.25">
      <c r="A6792" s="246" t="str">
        <f t="shared" si="106"/>
        <v>100244</v>
      </c>
      <c r="B6792" s="362" t="s">
        <v>5379</v>
      </c>
      <c r="C6792" s="362" t="s">
        <v>5380</v>
      </c>
      <c r="D6792" s="362" t="s">
        <v>11925</v>
      </c>
      <c r="E6792" s="363" t="s">
        <v>22635</v>
      </c>
    </row>
    <row r="6793" spans="1:5" x14ac:dyDescent="0.25">
      <c r="A6793" s="246" t="str">
        <f t="shared" si="106"/>
        <v>100245</v>
      </c>
      <c r="B6793" s="362" t="s">
        <v>5381</v>
      </c>
      <c r="C6793" s="362" t="s">
        <v>5382</v>
      </c>
      <c r="D6793" s="362" t="s">
        <v>11925</v>
      </c>
      <c r="E6793" s="363" t="s">
        <v>29294</v>
      </c>
    </row>
    <row r="6794" spans="1:5" x14ac:dyDescent="0.25">
      <c r="A6794" s="246" t="str">
        <f t="shared" si="106"/>
        <v>100246</v>
      </c>
      <c r="B6794" s="362" t="s">
        <v>5383</v>
      </c>
      <c r="C6794" s="362" t="s">
        <v>5384</v>
      </c>
      <c r="D6794" s="362" t="s">
        <v>11925</v>
      </c>
      <c r="E6794" s="363" t="s">
        <v>7880</v>
      </c>
    </row>
    <row r="6795" spans="1:5" x14ac:dyDescent="0.25">
      <c r="A6795" s="246" t="str">
        <f t="shared" si="106"/>
        <v>100247</v>
      </c>
      <c r="B6795" s="362" t="s">
        <v>5385</v>
      </c>
      <c r="C6795" s="362" t="s">
        <v>5386</v>
      </c>
      <c r="D6795" s="362" t="s">
        <v>11925</v>
      </c>
      <c r="E6795" s="363" t="s">
        <v>8077</v>
      </c>
    </row>
    <row r="6796" spans="1:5" x14ac:dyDescent="0.25">
      <c r="A6796" s="246" t="str">
        <f t="shared" si="106"/>
        <v>100248</v>
      </c>
      <c r="B6796" s="362" t="s">
        <v>5387</v>
      </c>
      <c r="C6796" s="362" t="s">
        <v>5388</v>
      </c>
      <c r="D6796" s="362" t="s">
        <v>11925</v>
      </c>
      <c r="E6796" s="363" t="s">
        <v>15496</v>
      </c>
    </row>
    <row r="6797" spans="1:5" x14ac:dyDescent="0.25">
      <c r="A6797" s="246" t="str">
        <f t="shared" si="106"/>
        <v>100249</v>
      </c>
      <c r="B6797" s="362" t="s">
        <v>5389</v>
      </c>
      <c r="C6797" s="362" t="s">
        <v>5390</v>
      </c>
      <c r="D6797" s="362" t="s">
        <v>11925</v>
      </c>
      <c r="E6797" s="363" t="s">
        <v>7880</v>
      </c>
    </row>
    <row r="6798" spans="1:5" x14ac:dyDescent="0.25">
      <c r="A6798" s="246" t="str">
        <f t="shared" si="106"/>
        <v>100250</v>
      </c>
      <c r="B6798" s="362" t="s">
        <v>5391</v>
      </c>
      <c r="C6798" s="362" t="s">
        <v>5392</v>
      </c>
      <c r="D6798" s="362" t="s">
        <v>11925</v>
      </c>
      <c r="E6798" s="363" t="s">
        <v>7781</v>
      </c>
    </row>
    <row r="6799" spans="1:5" x14ac:dyDescent="0.25">
      <c r="A6799" s="246" t="str">
        <f t="shared" si="106"/>
        <v>100251</v>
      </c>
      <c r="B6799" s="362" t="s">
        <v>5393</v>
      </c>
      <c r="C6799" s="362" t="s">
        <v>5394</v>
      </c>
      <c r="D6799" s="362" t="s">
        <v>11925</v>
      </c>
      <c r="E6799" s="363" t="s">
        <v>15496</v>
      </c>
    </row>
    <row r="6800" spans="1:5" x14ac:dyDescent="0.25">
      <c r="A6800" s="246" t="str">
        <f t="shared" si="106"/>
        <v>100252</v>
      </c>
      <c r="B6800" s="362" t="s">
        <v>5395</v>
      </c>
      <c r="C6800" s="362" t="s">
        <v>5396</v>
      </c>
      <c r="D6800" s="362" t="s">
        <v>11925</v>
      </c>
      <c r="E6800" s="363" t="s">
        <v>8277</v>
      </c>
    </row>
    <row r="6801" spans="1:5" x14ac:dyDescent="0.25">
      <c r="A6801" s="246" t="str">
        <f t="shared" si="106"/>
        <v>100253</v>
      </c>
      <c r="B6801" s="362" t="s">
        <v>5397</v>
      </c>
      <c r="C6801" s="362" t="s">
        <v>5398</v>
      </c>
      <c r="D6801" s="362" t="s">
        <v>11925</v>
      </c>
      <c r="E6801" s="363" t="s">
        <v>16084</v>
      </c>
    </row>
    <row r="6802" spans="1:5" x14ac:dyDescent="0.25">
      <c r="A6802" s="246" t="str">
        <f t="shared" si="106"/>
        <v>100254</v>
      </c>
      <c r="B6802" s="362" t="s">
        <v>5399</v>
      </c>
      <c r="C6802" s="362" t="s">
        <v>5400</v>
      </c>
      <c r="D6802" s="362" t="s">
        <v>11925</v>
      </c>
      <c r="E6802" s="363" t="s">
        <v>7857</v>
      </c>
    </row>
    <row r="6803" spans="1:5" x14ac:dyDescent="0.25">
      <c r="A6803" s="246" t="str">
        <f t="shared" si="106"/>
        <v>100255</v>
      </c>
      <c r="B6803" s="362" t="s">
        <v>5401</v>
      </c>
      <c r="C6803" s="362" t="s">
        <v>5402</v>
      </c>
      <c r="D6803" s="362" t="s">
        <v>11925</v>
      </c>
      <c r="E6803" s="363" t="s">
        <v>23280</v>
      </c>
    </row>
    <row r="6804" spans="1:5" x14ac:dyDescent="0.25">
      <c r="A6804" s="246" t="str">
        <f t="shared" si="106"/>
        <v>100256</v>
      </c>
      <c r="B6804" s="362" t="s">
        <v>5403</v>
      </c>
      <c r="C6804" s="362" t="s">
        <v>5404</v>
      </c>
      <c r="D6804" s="362" t="s">
        <v>11925</v>
      </c>
      <c r="E6804" s="363" t="s">
        <v>21137</v>
      </c>
    </row>
    <row r="6805" spans="1:5" x14ac:dyDescent="0.25">
      <c r="A6805" s="246" t="str">
        <f t="shared" si="106"/>
        <v>100257</v>
      </c>
      <c r="B6805" s="362" t="s">
        <v>5405</v>
      </c>
      <c r="C6805" s="362" t="s">
        <v>5406</v>
      </c>
      <c r="D6805" s="362" t="s">
        <v>11925</v>
      </c>
      <c r="E6805" s="363" t="s">
        <v>8224</v>
      </c>
    </row>
    <row r="6806" spans="1:5" x14ac:dyDescent="0.25">
      <c r="A6806" s="246" t="str">
        <f t="shared" si="106"/>
        <v>100258</v>
      </c>
      <c r="B6806" s="362" t="s">
        <v>5407</v>
      </c>
      <c r="C6806" s="362" t="s">
        <v>5408</v>
      </c>
      <c r="D6806" s="362" t="s">
        <v>11925</v>
      </c>
      <c r="E6806" s="363" t="s">
        <v>23280</v>
      </c>
    </row>
    <row r="6807" spans="1:5" x14ac:dyDescent="0.25">
      <c r="A6807" s="246" t="str">
        <f t="shared" si="106"/>
        <v>100259</v>
      </c>
      <c r="B6807" s="362" t="s">
        <v>5409</v>
      </c>
      <c r="C6807" s="362" t="s">
        <v>5410</v>
      </c>
      <c r="D6807" s="362" t="s">
        <v>11925</v>
      </c>
      <c r="E6807" s="363" t="s">
        <v>16084</v>
      </c>
    </row>
    <row r="6808" spans="1:5" x14ac:dyDescent="0.25">
      <c r="A6808" s="246" t="str">
        <f t="shared" si="106"/>
        <v>100260</v>
      </c>
      <c r="B6808" s="362" t="s">
        <v>5411</v>
      </c>
      <c r="C6808" s="362" t="s">
        <v>5412</v>
      </c>
      <c r="D6808" s="362" t="s">
        <v>11916</v>
      </c>
      <c r="E6808" s="363" t="s">
        <v>10228</v>
      </c>
    </row>
    <row r="6809" spans="1:5" x14ac:dyDescent="0.25">
      <c r="A6809" s="246" t="str">
        <f t="shared" si="106"/>
        <v>100261</v>
      </c>
      <c r="B6809" s="362" t="s">
        <v>5413</v>
      </c>
      <c r="C6809" s="362" t="s">
        <v>5414</v>
      </c>
      <c r="D6809" s="362" t="s">
        <v>11916</v>
      </c>
      <c r="E6809" s="363" t="s">
        <v>8137</v>
      </c>
    </row>
    <row r="6810" spans="1:5" x14ac:dyDescent="0.25">
      <c r="A6810" s="246" t="str">
        <f t="shared" si="106"/>
        <v>100262</v>
      </c>
      <c r="B6810" s="362" t="s">
        <v>5415</v>
      </c>
      <c r="C6810" s="362" t="s">
        <v>5416</v>
      </c>
      <c r="D6810" s="362" t="s">
        <v>11916</v>
      </c>
      <c r="E6810" s="363" t="s">
        <v>8160</v>
      </c>
    </row>
    <row r="6811" spans="1:5" x14ac:dyDescent="0.25">
      <c r="A6811" s="246" t="str">
        <f t="shared" si="106"/>
        <v>100263</v>
      </c>
      <c r="B6811" s="362" t="s">
        <v>5417</v>
      </c>
      <c r="C6811" s="362" t="s">
        <v>5418</v>
      </c>
      <c r="D6811" s="362" t="s">
        <v>11916</v>
      </c>
      <c r="E6811" s="363" t="s">
        <v>8229</v>
      </c>
    </row>
    <row r="6812" spans="1:5" x14ac:dyDescent="0.25">
      <c r="A6812" s="246" t="str">
        <f t="shared" si="106"/>
        <v>100264</v>
      </c>
      <c r="B6812" s="362" t="s">
        <v>5419</v>
      </c>
      <c r="C6812" s="362" t="s">
        <v>5420</v>
      </c>
      <c r="D6812" s="362" t="s">
        <v>11920</v>
      </c>
      <c r="E6812" s="363" t="s">
        <v>17120</v>
      </c>
    </row>
    <row r="6813" spans="1:5" x14ac:dyDescent="0.25">
      <c r="A6813" s="246" t="str">
        <f t="shared" si="106"/>
        <v>100265</v>
      </c>
      <c r="B6813" s="362" t="s">
        <v>5421</v>
      </c>
      <c r="C6813" s="362" t="s">
        <v>5422</v>
      </c>
      <c r="D6813" s="362" t="s">
        <v>8619</v>
      </c>
      <c r="E6813" s="363" t="s">
        <v>7777</v>
      </c>
    </row>
    <row r="6814" spans="1:5" x14ac:dyDescent="0.25">
      <c r="A6814" s="246" t="str">
        <f t="shared" si="106"/>
        <v>100266</v>
      </c>
      <c r="B6814" s="362" t="s">
        <v>5423</v>
      </c>
      <c r="C6814" s="362" t="s">
        <v>5424</v>
      </c>
      <c r="D6814" s="362" t="s">
        <v>11918</v>
      </c>
      <c r="E6814" s="363" t="s">
        <v>33245</v>
      </c>
    </row>
    <row r="6815" spans="1:5" x14ac:dyDescent="0.25">
      <c r="A6815" s="246" t="str">
        <f t="shared" si="106"/>
        <v>100267</v>
      </c>
      <c r="B6815" s="362" t="s">
        <v>5425</v>
      </c>
      <c r="C6815" s="362" t="s">
        <v>5426</v>
      </c>
      <c r="D6815" s="362" t="s">
        <v>8471</v>
      </c>
      <c r="E6815" s="363" t="s">
        <v>31408</v>
      </c>
    </row>
    <row r="6816" spans="1:5" x14ac:dyDescent="0.25">
      <c r="A6816" s="246" t="str">
        <f t="shared" si="106"/>
        <v>100268</v>
      </c>
      <c r="B6816" s="362" t="s">
        <v>5427</v>
      </c>
      <c r="C6816" s="362" t="s">
        <v>5428</v>
      </c>
      <c r="D6816" s="362" t="s">
        <v>11918</v>
      </c>
      <c r="E6816" s="363" t="s">
        <v>33245</v>
      </c>
    </row>
    <row r="6817" spans="1:5" x14ac:dyDescent="0.25">
      <c r="A6817" s="246" t="str">
        <f t="shared" si="106"/>
        <v>100269</v>
      </c>
      <c r="B6817" s="362" t="s">
        <v>5429</v>
      </c>
      <c r="C6817" s="362" t="s">
        <v>5430</v>
      </c>
      <c r="D6817" s="362" t="s">
        <v>8471</v>
      </c>
      <c r="E6817" s="363" t="s">
        <v>31408</v>
      </c>
    </row>
    <row r="6818" spans="1:5" x14ac:dyDescent="0.25">
      <c r="A6818" s="246" t="str">
        <f t="shared" si="106"/>
        <v>100270</v>
      </c>
      <c r="B6818" s="362" t="s">
        <v>5431</v>
      </c>
      <c r="C6818" s="362" t="s">
        <v>5432</v>
      </c>
      <c r="D6818" s="362" t="s">
        <v>11918</v>
      </c>
      <c r="E6818" s="363" t="s">
        <v>20496</v>
      </c>
    </row>
    <row r="6819" spans="1:5" x14ac:dyDescent="0.25">
      <c r="A6819" s="246" t="str">
        <f t="shared" si="106"/>
        <v>100271</v>
      </c>
      <c r="B6819" s="362" t="s">
        <v>5433</v>
      </c>
      <c r="C6819" s="362" t="s">
        <v>5434</v>
      </c>
      <c r="D6819" s="362" t="s">
        <v>11920</v>
      </c>
      <c r="E6819" s="363" t="s">
        <v>33246</v>
      </c>
    </row>
    <row r="6820" spans="1:5" x14ac:dyDescent="0.25">
      <c r="A6820" s="246" t="str">
        <f t="shared" si="106"/>
        <v>100272</v>
      </c>
      <c r="B6820" s="362" t="s">
        <v>5435</v>
      </c>
      <c r="C6820" s="362" t="s">
        <v>5436</v>
      </c>
      <c r="D6820" s="362" t="s">
        <v>8619</v>
      </c>
      <c r="E6820" s="363" t="s">
        <v>7792</v>
      </c>
    </row>
    <row r="6821" spans="1:5" x14ac:dyDescent="0.25">
      <c r="A6821" s="246" t="str">
        <f t="shared" si="106"/>
        <v>100273</v>
      </c>
      <c r="B6821" s="362" t="s">
        <v>5437</v>
      </c>
      <c r="C6821" s="362" t="s">
        <v>5438</v>
      </c>
      <c r="D6821" s="362" t="s">
        <v>11916</v>
      </c>
      <c r="E6821" s="363" t="s">
        <v>16513</v>
      </c>
    </row>
    <row r="6822" spans="1:5" x14ac:dyDescent="0.25">
      <c r="A6822" s="246" t="str">
        <f t="shared" si="106"/>
        <v>100274</v>
      </c>
      <c r="B6822" s="362" t="s">
        <v>5439</v>
      </c>
      <c r="C6822" s="362" t="s">
        <v>5440</v>
      </c>
      <c r="D6822" s="362" t="s">
        <v>11920</v>
      </c>
      <c r="E6822" s="363" t="s">
        <v>14159</v>
      </c>
    </row>
    <row r="6823" spans="1:5" x14ac:dyDescent="0.25">
      <c r="A6823" s="246" t="str">
        <f t="shared" si="106"/>
        <v>100275</v>
      </c>
      <c r="B6823" s="362" t="s">
        <v>5441</v>
      </c>
      <c r="C6823" s="362" t="s">
        <v>5442</v>
      </c>
      <c r="D6823" s="362" t="s">
        <v>11920</v>
      </c>
      <c r="E6823" s="363" t="s">
        <v>15512</v>
      </c>
    </row>
    <row r="6824" spans="1:5" x14ac:dyDescent="0.25">
      <c r="A6824" s="246" t="str">
        <f t="shared" si="106"/>
        <v>100276</v>
      </c>
      <c r="B6824" s="362" t="s">
        <v>5443</v>
      </c>
      <c r="C6824" s="362" t="s">
        <v>5444</v>
      </c>
      <c r="D6824" s="362" t="s">
        <v>11920</v>
      </c>
      <c r="E6824" s="363" t="s">
        <v>31489</v>
      </c>
    </row>
    <row r="6825" spans="1:5" x14ac:dyDescent="0.25">
      <c r="A6825" s="246" t="str">
        <f t="shared" si="106"/>
        <v>100277</v>
      </c>
      <c r="B6825" s="362" t="s">
        <v>5445</v>
      </c>
      <c r="C6825" s="362" t="s">
        <v>5446</v>
      </c>
      <c r="D6825" s="362" t="s">
        <v>11920</v>
      </c>
      <c r="E6825" s="363" t="s">
        <v>15627</v>
      </c>
    </row>
    <row r="6826" spans="1:5" x14ac:dyDescent="0.25">
      <c r="A6826" s="246" t="str">
        <f t="shared" si="106"/>
        <v>100278</v>
      </c>
      <c r="B6826" s="362" t="s">
        <v>5447</v>
      </c>
      <c r="C6826" s="362" t="s">
        <v>5448</v>
      </c>
      <c r="D6826" s="362" t="s">
        <v>11918</v>
      </c>
      <c r="E6826" s="363" t="s">
        <v>33247</v>
      </c>
    </row>
    <row r="6827" spans="1:5" x14ac:dyDescent="0.25">
      <c r="A6827" s="246" t="str">
        <f t="shared" si="106"/>
        <v>100279</v>
      </c>
      <c r="B6827" s="362" t="s">
        <v>5449</v>
      </c>
      <c r="C6827" s="362" t="s">
        <v>5450</v>
      </c>
      <c r="D6827" s="362" t="s">
        <v>8471</v>
      </c>
      <c r="E6827" s="363" t="s">
        <v>7775</v>
      </c>
    </row>
    <row r="6828" spans="1:5" x14ac:dyDescent="0.25">
      <c r="A6828" s="246" t="str">
        <f t="shared" si="106"/>
        <v>100280</v>
      </c>
      <c r="B6828" s="362" t="s">
        <v>5451</v>
      </c>
      <c r="C6828" s="362" t="s">
        <v>5452</v>
      </c>
      <c r="D6828" s="362" t="s">
        <v>11918</v>
      </c>
      <c r="E6828" s="363" t="s">
        <v>14117</v>
      </c>
    </row>
    <row r="6829" spans="1:5" x14ac:dyDescent="0.25">
      <c r="A6829" s="246" t="str">
        <f t="shared" si="106"/>
        <v>100281</v>
      </c>
      <c r="B6829" s="362" t="s">
        <v>5453</v>
      </c>
      <c r="C6829" s="362" t="s">
        <v>5454</v>
      </c>
      <c r="D6829" s="362" t="s">
        <v>11918</v>
      </c>
      <c r="E6829" s="363" t="s">
        <v>7896</v>
      </c>
    </row>
    <row r="6830" spans="1:5" x14ac:dyDescent="0.25">
      <c r="A6830" s="246" t="str">
        <f t="shared" si="106"/>
        <v>100282</v>
      </c>
      <c r="B6830" s="362" t="s">
        <v>5455</v>
      </c>
      <c r="C6830" s="362" t="s">
        <v>5456</v>
      </c>
      <c r="D6830" s="362" t="s">
        <v>11920</v>
      </c>
      <c r="E6830" s="363" t="s">
        <v>33052</v>
      </c>
    </row>
    <row r="6831" spans="1:5" x14ac:dyDescent="0.25">
      <c r="A6831" s="246" t="str">
        <f t="shared" si="106"/>
        <v>100283</v>
      </c>
      <c r="B6831" s="362" t="s">
        <v>5457</v>
      </c>
      <c r="C6831" s="362" t="s">
        <v>5458</v>
      </c>
      <c r="D6831" s="362" t="s">
        <v>11920</v>
      </c>
      <c r="E6831" s="363" t="s">
        <v>16715</v>
      </c>
    </row>
    <row r="6832" spans="1:5" x14ac:dyDescent="0.25">
      <c r="A6832" s="246" t="str">
        <f t="shared" si="106"/>
        <v>100284</v>
      </c>
      <c r="B6832" s="362" t="s">
        <v>5459</v>
      </c>
      <c r="C6832" s="362" t="s">
        <v>5460</v>
      </c>
      <c r="D6832" s="362" t="s">
        <v>11920</v>
      </c>
      <c r="E6832" s="363" t="s">
        <v>16424</v>
      </c>
    </row>
    <row r="6833" spans="1:5" x14ac:dyDescent="0.25">
      <c r="A6833" s="246" t="str">
        <f t="shared" si="106"/>
        <v>100285</v>
      </c>
      <c r="B6833" s="362" t="s">
        <v>5461</v>
      </c>
      <c r="C6833" s="362" t="s">
        <v>5462</v>
      </c>
      <c r="D6833" s="362" t="s">
        <v>11925</v>
      </c>
      <c r="E6833" s="363" t="s">
        <v>14194</v>
      </c>
    </row>
    <row r="6834" spans="1:5" x14ac:dyDescent="0.25">
      <c r="A6834" s="246" t="str">
        <f t="shared" si="106"/>
        <v>100286</v>
      </c>
      <c r="B6834" s="362" t="s">
        <v>5463</v>
      </c>
      <c r="C6834" s="362" t="s">
        <v>5464</v>
      </c>
      <c r="D6834" s="362" t="s">
        <v>11925</v>
      </c>
      <c r="E6834" s="363" t="s">
        <v>8212</v>
      </c>
    </row>
    <row r="6835" spans="1:5" x14ac:dyDescent="0.25">
      <c r="A6835" s="246" t="str">
        <f t="shared" si="106"/>
        <v>100287</v>
      </c>
      <c r="B6835" s="362" t="s">
        <v>5465</v>
      </c>
      <c r="C6835" s="362" t="s">
        <v>11928</v>
      </c>
      <c r="D6835" s="362" t="s">
        <v>11925</v>
      </c>
      <c r="E6835" s="363" t="s">
        <v>15496</v>
      </c>
    </row>
    <row r="6836" spans="1:5" x14ac:dyDescent="0.25">
      <c r="A6836" s="246" t="str">
        <f t="shared" si="106"/>
        <v>99802</v>
      </c>
      <c r="B6836" s="362" t="s">
        <v>5238</v>
      </c>
      <c r="C6836" s="362" t="s">
        <v>5239</v>
      </c>
      <c r="D6836" s="362" t="s">
        <v>8619</v>
      </c>
      <c r="E6836" s="363" t="s">
        <v>8892</v>
      </c>
    </row>
    <row r="6837" spans="1:5" x14ac:dyDescent="0.25">
      <c r="A6837" s="246" t="str">
        <f t="shared" si="106"/>
        <v>99803</v>
      </c>
      <c r="B6837" s="362" t="s">
        <v>5240</v>
      </c>
      <c r="C6837" s="362" t="s">
        <v>5241</v>
      </c>
      <c r="D6837" s="362" t="s">
        <v>8619</v>
      </c>
      <c r="E6837" s="363" t="s">
        <v>9403</v>
      </c>
    </row>
    <row r="6838" spans="1:5" x14ac:dyDescent="0.25">
      <c r="A6838" s="246" t="str">
        <f t="shared" si="106"/>
        <v>99804</v>
      </c>
      <c r="B6838" s="362" t="s">
        <v>14604</v>
      </c>
      <c r="C6838" s="362" t="s">
        <v>14605</v>
      </c>
      <c r="D6838" s="362" t="s">
        <v>8619</v>
      </c>
      <c r="E6838" s="363" t="s">
        <v>14141</v>
      </c>
    </row>
    <row r="6839" spans="1:5" x14ac:dyDescent="0.25">
      <c r="A6839" s="246" t="str">
        <f t="shared" si="106"/>
        <v>99805</v>
      </c>
      <c r="B6839" s="362" t="s">
        <v>5242</v>
      </c>
      <c r="C6839" s="362" t="s">
        <v>5243</v>
      </c>
      <c r="D6839" s="362" t="s">
        <v>8619</v>
      </c>
      <c r="E6839" s="363" t="s">
        <v>27356</v>
      </c>
    </row>
    <row r="6840" spans="1:5" x14ac:dyDescent="0.25">
      <c r="A6840" s="246" t="str">
        <f t="shared" si="106"/>
        <v>99806</v>
      </c>
      <c r="B6840" s="362" t="s">
        <v>5244</v>
      </c>
      <c r="C6840" s="362" t="s">
        <v>5245</v>
      </c>
      <c r="D6840" s="362" t="s">
        <v>8619</v>
      </c>
      <c r="E6840" s="363" t="s">
        <v>8499</v>
      </c>
    </row>
    <row r="6841" spans="1:5" x14ac:dyDescent="0.25">
      <c r="A6841" s="246" t="str">
        <f t="shared" si="106"/>
        <v>99807</v>
      </c>
      <c r="B6841" s="362" t="s">
        <v>14606</v>
      </c>
      <c r="C6841" s="362" t="s">
        <v>14607</v>
      </c>
      <c r="D6841" s="362" t="s">
        <v>8619</v>
      </c>
      <c r="E6841" s="363" t="s">
        <v>8133</v>
      </c>
    </row>
    <row r="6842" spans="1:5" x14ac:dyDescent="0.25">
      <c r="A6842" s="246" t="str">
        <f t="shared" si="106"/>
        <v>99808</v>
      </c>
      <c r="B6842" s="362" t="s">
        <v>5246</v>
      </c>
      <c r="C6842" s="362" t="s">
        <v>5247</v>
      </c>
      <c r="D6842" s="362" t="s">
        <v>8619</v>
      </c>
      <c r="E6842" s="363" t="s">
        <v>20249</v>
      </c>
    </row>
    <row r="6843" spans="1:5" x14ac:dyDescent="0.25">
      <c r="A6843" s="246" t="str">
        <f t="shared" si="106"/>
        <v>99809</v>
      </c>
      <c r="B6843" s="362" t="s">
        <v>5248</v>
      </c>
      <c r="C6843" s="362" t="s">
        <v>5249</v>
      </c>
      <c r="D6843" s="362" t="s">
        <v>8619</v>
      </c>
      <c r="E6843" s="363" t="s">
        <v>8993</v>
      </c>
    </row>
    <row r="6844" spans="1:5" x14ac:dyDescent="0.25">
      <c r="A6844" s="246" t="str">
        <f t="shared" si="106"/>
        <v>99810</v>
      </c>
      <c r="B6844" s="362" t="s">
        <v>14608</v>
      </c>
      <c r="C6844" s="362" t="s">
        <v>14609</v>
      </c>
      <c r="D6844" s="362" t="s">
        <v>8619</v>
      </c>
      <c r="E6844" s="363" t="s">
        <v>32008</v>
      </c>
    </row>
    <row r="6845" spans="1:5" x14ac:dyDescent="0.25">
      <c r="A6845" s="246" t="str">
        <f t="shared" si="106"/>
        <v>99811</v>
      </c>
      <c r="B6845" s="362" t="s">
        <v>5250</v>
      </c>
      <c r="C6845" s="362" t="s">
        <v>5251</v>
      </c>
      <c r="D6845" s="362" t="s">
        <v>8619</v>
      </c>
      <c r="E6845" s="363" t="s">
        <v>20141</v>
      </c>
    </row>
    <row r="6846" spans="1:5" x14ac:dyDescent="0.25">
      <c r="A6846" s="246" t="str">
        <f t="shared" si="106"/>
        <v>99812</v>
      </c>
      <c r="B6846" s="362" t="s">
        <v>5252</v>
      </c>
      <c r="C6846" s="362" t="s">
        <v>5253</v>
      </c>
      <c r="D6846" s="362" t="s">
        <v>8619</v>
      </c>
      <c r="E6846" s="363" t="s">
        <v>9431</v>
      </c>
    </row>
    <row r="6847" spans="1:5" x14ac:dyDescent="0.25">
      <c r="A6847" s="246" t="str">
        <f t="shared" si="106"/>
        <v>99813</v>
      </c>
      <c r="B6847" s="362" t="s">
        <v>14610</v>
      </c>
      <c r="C6847" s="362" t="s">
        <v>14611</v>
      </c>
      <c r="D6847" s="362" t="s">
        <v>8619</v>
      </c>
      <c r="E6847" s="363" t="s">
        <v>7810</v>
      </c>
    </row>
    <row r="6848" spans="1:5" x14ac:dyDescent="0.25">
      <c r="A6848" s="246" t="str">
        <f t="shared" si="106"/>
        <v>99814</v>
      </c>
      <c r="B6848" s="362" t="s">
        <v>5254</v>
      </c>
      <c r="C6848" s="362" t="s">
        <v>5255</v>
      </c>
      <c r="D6848" s="362" t="s">
        <v>8619</v>
      </c>
      <c r="E6848" s="363" t="s">
        <v>26054</v>
      </c>
    </row>
    <row r="6849" spans="1:5" x14ac:dyDescent="0.25">
      <c r="A6849" s="246" t="str">
        <f t="shared" si="106"/>
        <v>99815</v>
      </c>
      <c r="B6849" s="362" t="s">
        <v>14612</v>
      </c>
      <c r="C6849" s="362" t="s">
        <v>14613</v>
      </c>
      <c r="D6849" s="362" t="s">
        <v>8471</v>
      </c>
      <c r="E6849" s="363" t="s">
        <v>8041</v>
      </c>
    </row>
    <row r="6850" spans="1:5" x14ac:dyDescent="0.25">
      <c r="A6850" s="246" t="str">
        <f t="shared" si="106"/>
        <v>99816</v>
      </c>
      <c r="B6850" s="362" t="s">
        <v>14614</v>
      </c>
      <c r="C6850" s="362" t="s">
        <v>14615</v>
      </c>
      <c r="D6850" s="362" t="s">
        <v>8471</v>
      </c>
      <c r="E6850" s="363" t="s">
        <v>12613</v>
      </c>
    </row>
    <row r="6851" spans="1:5" x14ac:dyDescent="0.25">
      <c r="A6851" s="246" t="str">
        <f t="shared" ref="A6851:A6914" si="107">B6851</f>
        <v>99817</v>
      </c>
      <c r="B6851" s="362" t="s">
        <v>14616</v>
      </c>
      <c r="C6851" s="362" t="s">
        <v>14617</v>
      </c>
      <c r="D6851" s="362" t="s">
        <v>8471</v>
      </c>
      <c r="E6851" s="363" t="s">
        <v>8224</v>
      </c>
    </row>
    <row r="6852" spans="1:5" x14ac:dyDescent="0.25">
      <c r="A6852" s="246" t="str">
        <f t="shared" si="107"/>
        <v>99818</v>
      </c>
      <c r="B6852" s="362" t="s">
        <v>14618</v>
      </c>
      <c r="C6852" s="362" t="s">
        <v>14619</v>
      </c>
      <c r="D6852" s="362" t="s">
        <v>8471</v>
      </c>
      <c r="E6852" s="363" t="s">
        <v>8224</v>
      </c>
    </row>
    <row r="6853" spans="1:5" x14ac:dyDescent="0.25">
      <c r="A6853" s="246" t="str">
        <f t="shared" si="107"/>
        <v>99819</v>
      </c>
      <c r="B6853" s="362" t="s">
        <v>14620</v>
      </c>
      <c r="C6853" s="362" t="s">
        <v>14621</v>
      </c>
      <c r="D6853" s="362" t="s">
        <v>8619</v>
      </c>
      <c r="E6853" s="363" t="s">
        <v>12801</v>
      </c>
    </row>
    <row r="6854" spans="1:5" x14ac:dyDescent="0.25">
      <c r="A6854" s="246" t="str">
        <f t="shared" si="107"/>
        <v>99820</v>
      </c>
      <c r="B6854" s="362" t="s">
        <v>14622</v>
      </c>
      <c r="C6854" s="362" t="s">
        <v>14623</v>
      </c>
      <c r="D6854" s="362" t="s">
        <v>8619</v>
      </c>
      <c r="E6854" s="363" t="s">
        <v>7770</v>
      </c>
    </row>
    <row r="6855" spans="1:5" x14ac:dyDescent="0.25">
      <c r="A6855" s="246" t="str">
        <f t="shared" si="107"/>
        <v>99821</v>
      </c>
      <c r="B6855" s="362" t="s">
        <v>14624</v>
      </c>
      <c r="C6855" s="362" t="s">
        <v>14625</v>
      </c>
      <c r="D6855" s="362" t="s">
        <v>8619</v>
      </c>
      <c r="E6855" s="363" t="s">
        <v>7862</v>
      </c>
    </row>
    <row r="6856" spans="1:5" x14ac:dyDescent="0.25">
      <c r="A6856" s="246" t="str">
        <f t="shared" si="107"/>
        <v>99822</v>
      </c>
      <c r="B6856" s="362" t="s">
        <v>5256</v>
      </c>
      <c r="C6856" s="362" t="s">
        <v>5257</v>
      </c>
      <c r="D6856" s="362" t="s">
        <v>8619</v>
      </c>
      <c r="E6856" s="363" t="s">
        <v>22128</v>
      </c>
    </row>
    <row r="6857" spans="1:5" x14ac:dyDescent="0.25">
      <c r="A6857" s="246" t="str">
        <f t="shared" si="107"/>
        <v>99823</v>
      </c>
      <c r="B6857" s="362" t="s">
        <v>14626</v>
      </c>
      <c r="C6857" s="362" t="s">
        <v>14627</v>
      </c>
      <c r="D6857" s="362" t="s">
        <v>8619</v>
      </c>
      <c r="E6857" s="363" t="s">
        <v>32838</v>
      </c>
    </row>
    <row r="6858" spans="1:5" x14ac:dyDescent="0.25">
      <c r="A6858" s="246" t="str">
        <f t="shared" si="107"/>
        <v>99824</v>
      </c>
      <c r="B6858" s="362" t="s">
        <v>14628</v>
      </c>
      <c r="C6858" s="362" t="s">
        <v>14629</v>
      </c>
      <c r="D6858" s="362" t="s">
        <v>8619</v>
      </c>
      <c r="E6858" s="363" t="s">
        <v>8842</v>
      </c>
    </row>
    <row r="6859" spans="1:5" x14ac:dyDescent="0.25">
      <c r="A6859" s="246" t="str">
        <f t="shared" si="107"/>
        <v>99825</v>
      </c>
      <c r="B6859" s="362" t="s">
        <v>14630</v>
      </c>
      <c r="C6859" s="362" t="s">
        <v>14631</v>
      </c>
      <c r="D6859" s="362" t="s">
        <v>8619</v>
      </c>
      <c r="E6859" s="363" t="s">
        <v>7984</v>
      </c>
    </row>
    <row r="6860" spans="1:5" x14ac:dyDescent="0.25">
      <c r="A6860" s="246" t="str">
        <f t="shared" si="107"/>
        <v>99826</v>
      </c>
      <c r="B6860" s="362" t="s">
        <v>5258</v>
      </c>
      <c r="C6860" s="362" t="s">
        <v>5259</v>
      </c>
      <c r="D6860" s="362" t="s">
        <v>8619</v>
      </c>
      <c r="E6860" s="363" t="s">
        <v>8076</v>
      </c>
    </row>
    <row r="6861" spans="1:5" x14ac:dyDescent="0.25">
      <c r="A6861" s="246" t="str">
        <f t="shared" si="107"/>
        <v>97010</v>
      </c>
      <c r="B6861" s="362" t="s">
        <v>4483</v>
      </c>
      <c r="C6861" s="362" t="s">
        <v>11929</v>
      </c>
      <c r="D6861" s="362" t="s">
        <v>8399</v>
      </c>
      <c r="E6861" s="363" t="s">
        <v>30660</v>
      </c>
    </row>
    <row r="6862" spans="1:5" x14ac:dyDescent="0.25">
      <c r="A6862" s="246" t="str">
        <f t="shared" si="107"/>
        <v>97011</v>
      </c>
      <c r="B6862" s="362" t="s">
        <v>4484</v>
      </c>
      <c r="C6862" s="362" t="s">
        <v>11930</v>
      </c>
      <c r="D6862" s="362" t="s">
        <v>8399</v>
      </c>
      <c r="E6862" s="363" t="s">
        <v>20851</v>
      </c>
    </row>
    <row r="6863" spans="1:5" x14ac:dyDescent="0.25">
      <c r="A6863" s="246" t="str">
        <f t="shared" si="107"/>
        <v>97012</v>
      </c>
      <c r="B6863" s="362" t="s">
        <v>4485</v>
      </c>
      <c r="C6863" s="362" t="s">
        <v>11931</v>
      </c>
      <c r="D6863" s="362" t="s">
        <v>8399</v>
      </c>
      <c r="E6863" s="363" t="s">
        <v>17256</v>
      </c>
    </row>
    <row r="6864" spans="1:5" x14ac:dyDescent="0.25">
      <c r="A6864" s="246" t="str">
        <f t="shared" si="107"/>
        <v>97013</v>
      </c>
      <c r="B6864" s="362" t="s">
        <v>4486</v>
      </c>
      <c r="C6864" s="362" t="s">
        <v>11932</v>
      </c>
      <c r="D6864" s="362" t="s">
        <v>8399</v>
      </c>
      <c r="E6864" s="363" t="s">
        <v>33248</v>
      </c>
    </row>
    <row r="6865" spans="1:5" x14ac:dyDescent="0.25">
      <c r="A6865" s="246" t="str">
        <f t="shared" si="107"/>
        <v>97014</v>
      </c>
      <c r="B6865" s="362" t="s">
        <v>4487</v>
      </c>
      <c r="C6865" s="362" t="s">
        <v>11933</v>
      </c>
      <c r="D6865" s="362" t="s">
        <v>8399</v>
      </c>
      <c r="E6865" s="363" t="s">
        <v>33249</v>
      </c>
    </row>
    <row r="6866" spans="1:5" x14ac:dyDescent="0.25">
      <c r="A6866" s="246" t="str">
        <f t="shared" si="107"/>
        <v>97015</v>
      </c>
      <c r="B6866" s="362" t="s">
        <v>4488</v>
      </c>
      <c r="C6866" s="362" t="s">
        <v>11934</v>
      </c>
      <c r="D6866" s="362" t="s">
        <v>8399</v>
      </c>
      <c r="E6866" s="363" t="s">
        <v>33250</v>
      </c>
    </row>
    <row r="6867" spans="1:5" x14ac:dyDescent="0.25">
      <c r="A6867" s="246" t="str">
        <f t="shared" si="107"/>
        <v>97016</v>
      </c>
      <c r="B6867" s="362" t="s">
        <v>4489</v>
      </c>
      <c r="C6867" s="362" t="s">
        <v>11935</v>
      </c>
      <c r="D6867" s="362" t="s">
        <v>8399</v>
      </c>
      <c r="E6867" s="363" t="s">
        <v>29565</v>
      </c>
    </row>
    <row r="6868" spans="1:5" x14ac:dyDescent="0.25">
      <c r="A6868" s="246" t="str">
        <f t="shared" si="107"/>
        <v>97017</v>
      </c>
      <c r="B6868" s="362" t="s">
        <v>4490</v>
      </c>
      <c r="C6868" s="362" t="s">
        <v>11936</v>
      </c>
      <c r="D6868" s="362" t="s">
        <v>8399</v>
      </c>
      <c r="E6868" s="363" t="s">
        <v>33251</v>
      </c>
    </row>
    <row r="6869" spans="1:5" x14ac:dyDescent="0.25">
      <c r="A6869" s="246" t="str">
        <f t="shared" si="107"/>
        <v>97018</v>
      </c>
      <c r="B6869" s="362" t="s">
        <v>4491</v>
      </c>
      <c r="C6869" s="362" t="s">
        <v>11937</v>
      </c>
      <c r="D6869" s="362" t="s">
        <v>8399</v>
      </c>
      <c r="E6869" s="363" t="s">
        <v>33252</v>
      </c>
    </row>
    <row r="6870" spans="1:5" x14ac:dyDescent="0.25">
      <c r="A6870" s="246" t="str">
        <f t="shared" si="107"/>
        <v>97031</v>
      </c>
      <c r="B6870" s="362" t="s">
        <v>4492</v>
      </c>
      <c r="C6870" s="362" t="s">
        <v>11939</v>
      </c>
      <c r="D6870" s="362" t="s">
        <v>8399</v>
      </c>
      <c r="E6870" s="363" t="s">
        <v>31243</v>
      </c>
    </row>
    <row r="6871" spans="1:5" x14ac:dyDescent="0.25">
      <c r="A6871" s="246" t="str">
        <f t="shared" si="107"/>
        <v>97032</v>
      </c>
      <c r="B6871" s="362" t="s">
        <v>4493</v>
      </c>
      <c r="C6871" s="362" t="s">
        <v>11940</v>
      </c>
      <c r="D6871" s="362" t="s">
        <v>8399</v>
      </c>
      <c r="E6871" s="363" t="s">
        <v>16416</v>
      </c>
    </row>
    <row r="6872" spans="1:5" x14ac:dyDescent="0.25">
      <c r="A6872" s="246" t="str">
        <f t="shared" si="107"/>
        <v>97033</v>
      </c>
      <c r="B6872" s="362" t="s">
        <v>4494</v>
      </c>
      <c r="C6872" s="362" t="s">
        <v>11941</v>
      </c>
      <c r="D6872" s="362" t="s">
        <v>8399</v>
      </c>
      <c r="E6872" s="363" t="s">
        <v>24438</v>
      </c>
    </row>
    <row r="6873" spans="1:5" x14ac:dyDescent="0.25">
      <c r="A6873" s="246" t="str">
        <f t="shared" si="107"/>
        <v>97034</v>
      </c>
      <c r="B6873" s="362" t="s">
        <v>4495</v>
      </c>
      <c r="C6873" s="362" t="s">
        <v>11942</v>
      </c>
      <c r="D6873" s="362" t="s">
        <v>8399</v>
      </c>
      <c r="E6873" s="363" t="s">
        <v>33253</v>
      </c>
    </row>
    <row r="6874" spans="1:5" x14ac:dyDescent="0.25">
      <c r="A6874" s="246" t="str">
        <f t="shared" si="107"/>
        <v>97039</v>
      </c>
      <c r="B6874" s="362" t="s">
        <v>4496</v>
      </c>
      <c r="C6874" s="362" t="s">
        <v>11943</v>
      </c>
      <c r="D6874" s="362" t="s">
        <v>8619</v>
      </c>
      <c r="E6874" s="363" t="s">
        <v>33254</v>
      </c>
    </row>
    <row r="6875" spans="1:5" x14ac:dyDescent="0.25">
      <c r="A6875" s="246" t="str">
        <f t="shared" si="107"/>
        <v>97040</v>
      </c>
      <c r="B6875" s="362" t="s">
        <v>4497</v>
      </c>
      <c r="C6875" s="362" t="s">
        <v>11944</v>
      </c>
      <c r="D6875" s="362" t="s">
        <v>8619</v>
      </c>
      <c r="E6875" s="363" t="s">
        <v>14926</v>
      </c>
    </row>
    <row r="6876" spans="1:5" x14ac:dyDescent="0.25">
      <c r="A6876" s="246" t="str">
        <f t="shared" si="107"/>
        <v>97041</v>
      </c>
      <c r="B6876" s="362" t="s">
        <v>4498</v>
      </c>
      <c r="C6876" s="362" t="s">
        <v>11945</v>
      </c>
      <c r="D6876" s="362" t="s">
        <v>8619</v>
      </c>
      <c r="E6876" s="363" t="s">
        <v>33255</v>
      </c>
    </row>
    <row r="6877" spans="1:5" x14ac:dyDescent="0.25">
      <c r="A6877" s="246" t="str">
        <f t="shared" si="107"/>
        <v>97046</v>
      </c>
      <c r="B6877" s="362" t="s">
        <v>4499</v>
      </c>
      <c r="C6877" s="362" t="s">
        <v>11946</v>
      </c>
      <c r="D6877" s="362" t="s">
        <v>8619</v>
      </c>
      <c r="E6877" s="363" t="s">
        <v>9138</v>
      </c>
    </row>
    <row r="6878" spans="1:5" x14ac:dyDescent="0.25">
      <c r="A6878" s="246" t="str">
        <f t="shared" si="107"/>
        <v>97047</v>
      </c>
      <c r="B6878" s="362" t="s">
        <v>4500</v>
      </c>
      <c r="C6878" s="362" t="s">
        <v>11947</v>
      </c>
      <c r="D6878" s="362" t="s">
        <v>8619</v>
      </c>
      <c r="E6878" s="363" t="s">
        <v>7764</v>
      </c>
    </row>
    <row r="6879" spans="1:5" x14ac:dyDescent="0.25">
      <c r="A6879" s="246" t="str">
        <f t="shared" si="107"/>
        <v>97048</v>
      </c>
      <c r="B6879" s="362" t="s">
        <v>4501</v>
      </c>
      <c r="C6879" s="362" t="s">
        <v>11948</v>
      </c>
      <c r="D6879" s="362" t="s">
        <v>8619</v>
      </c>
      <c r="E6879" s="363" t="s">
        <v>8267</v>
      </c>
    </row>
    <row r="6880" spans="1:5" x14ac:dyDescent="0.25">
      <c r="A6880" s="246" t="str">
        <f t="shared" si="107"/>
        <v>97054</v>
      </c>
      <c r="B6880" s="362" t="s">
        <v>6917</v>
      </c>
      <c r="C6880" s="362" t="s">
        <v>11949</v>
      </c>
      <c r="D6880" s="362" t="s">
        <v>8471</v>
      </c>
      <c r="E6880" s="363" t="s">
        <v>18135</v>
      </c>
    </row>
    <row r="6881" spans="1:5" x14ac:dyDescent="0.25">
      <c r="A6881" s="246" t="str">
        <f t="shared" si="107"/>
        <v>97062</v>
      </c>
      <c r="B6881" s="362" t="s">
        <v>4502</v>
      </c>
      <c r="C6881" s="362" t="s">
        <v>11950</v>
      </c>
      <c r="D6881" s="362" t="s">
        <v>8619</v>
      </c>
      <c r="E6881" s="363" t="s">
        <v>8339</v>
      </c>
    </row>
    <row r="6882" spans="1:5" x14ac:dyDescent="0.25">
      <c r="A6882" s="246" t="str">
        <f t="shared" si="107"/>
        <v>97063</v>
      </c>
      <c r="B6882" s="362" t="s">
        <v>4503</v>
      </c>
      <c r="C6882" s="362" t="s">
        <v>11951</v>
      </c>
      <c r="D6882" s="362" t="s">
        <v>8619</v>
      </c>
      <c r="E6882" s="363" t="s">
        <v>33256</v>
      </c>
    </row>
    <row r="6883" spans="1:5" x14ac:dyDescent="0.25">
      <c r="A6883" s="246" t="str">
        <f t="shared" si="107"/>
        <v>97064</v>
      </c>
      <c r="B6883" s="362" t="s">
        <v>4504</v>
      </c>
      <c r="C6883" s="362" t="s">
        <v>11952</v>
      </c>
      <c r="D6883" s="362" t="s">
        <v>8399</v>
      </c>
      <c r="E6883" s="363" t="s">
        <v>12952</v>
      </c>
    </row>
    <row r="6884" spans="1:5" x14ac:dyDescent="0.25">
      <c r="A6884" s="246" t="str">
        <f t="shared" si="107"/>
        <v>97065</v>
      </c>
      <c r="B6884" s="362" t="s">
        <v>4505</v>
      </c>
      <c r="C6884" s="362" t="s">
        <v>11953</v>
      </c>
      <c r="D6884" s="362" t="s">
        <v>9485</v>
      </c>
      <c r="E6884" s="363" t="s">
        <v>15695</v>
      </c>
    </row>
    <row r="6885" spans="1:5" x14ac:dyDescent="0.25">
      <c r="A6885" s="246" t="str">
        <f t="shared" si="107"/>
        <v>97066</v>
      </c>
      <c r="B6885" s="362" t="s">
        <v>4506</v>
      </c>
      <c r="C6885" s="362" t="s">
        <v>11954</v>
      </c>
      <c r="D6885" s="362" t="s">
        <v>8619</v>
      </c>
      <c r="E6885" s="363" t="s">
        <v>32530</v>
      </c>
    </row>
    <row r="6886" spans="1:5" x14ac:dyDescent="0.25">
      <c r="A6886" s="246" t="str">
        <f t="shared" si="107"/>
        <v>97067</v>
      </c>
      <c r="B6886" s="362" t="s">
        <v>4507</v>
      </c>
      <c r="C6886" s="362" t="s">
        <v>11955</v>
      </c>
      <c r="D6886" s="362" t="s">
        <v>8399</v>
      </c>
      <c r="E6886" s="363" t="s">
        <v>33257</v>
      </c>
    </row>
    <row r="6887" spans="1:5" x14ac:dyDescent="0.25">
      <c r="A6887" s="246" t="str">
        <f t="shared" si="107"/>
        <v>97621</v>
      </c>
      <c r="B6887" s="362" t="s">
        <v>4761</v>
      </c>
      <c r="C6887" s="362" t="s">
        <v>33258</v>
      </c>
      <c r="D6887" s="362" t="s">
        <v>9485</v>
      </c>
      <c r="E6887" s="363" t="s">
        <v>22628</v>
      </c>
    </row>
    <row r="6888" spans="1:5" x14ac:dyDescent="0.25">
      <c r="A6888" s="246" t="str">
        <f t="shared" si="107"/>
        <v>97622</v>
      </c>
      <c r="B6888" s="362" t="s">
        <v>4762</v>
      </c>
      <c r="C6888" s="362" t="s">
        <v>33259</v>
      </c>
      <c r="D6888" s="362" t="s">
        <v>9485</v>
      </c>
      <c r="E6888" s="363" t="s">
        <v>16635</v>
      </c>
    </row>
    <row r="6889" spans="1:5" x14ac:dyDescent="0.25">
      <c r="A6889" s="246" t="str">
        <f t="shared" si="107"/>
        <v>97623</v>
      </c>
      <c r="B6889" s="362" t="s">
        <v>4763</v>
      </c>
      <c r="C6889" s="362" t="s">
        <v>33260</v>
      </c>
      <c r="D6889" s="362" t="s">
        <v>9485</v>
      </c>
      <c r="E6889" s="363" t="s">
        <v>31000</v>
      </c>
    </row>
    <row r="6890" spans="1:5" x14ac:dyDescent="0.25">
      <c r="A6890" s="246" t="str">
        <f t="shared" si="107"/>
        <v>97624</v>
      </c>
      <c r="B6890" s="362" t="s">
        <v>4764</v>
      </c>
      <c r="C6890" s="362" t="s">
        <v>33261</v>
      </c>
      <c r="D6890" s="362" t="s">
        <v>9485</v>
      </c>
      <c r="E6890" s="363" t="s">
        <v>33262</v>
      </c>
    </row>
    <row r="6891" spans="1:5" x14ac:dyDescent="0.25">
      <c r="A6891" s="246" t="str">
        <f t="shared" si="107"/>
        <v>97625</v>
      </c>
      <c r="B6891" s="362" t="s">
        <v>4765</v>
      </c>
      <c r="C6891" s="362" t="s">
        <v>33263</v>
      </c>
      <c r="D6891" s="362" t="s">
        <v>9485</v>
      </c>
      <c r="E6891" s="363" t="s">
        <v>33264</v>
      </c>
    </row>
    <row r="6892" spans="1:5" x14ac:dyDescent="0.25">
      <c r="A6892" s="246" t="str">
        <f t="shared" si="107"/>
        <v>97626</v>
      </c>
      <c r="B6892" s="362" t="s">
        <v>4766</v>
      </c>
      <c r="C6892" s="362" t="s">
        <v>33265</v>
      </c>
      <c r="D6892" s="362" t="s">
        <v>9485</v>
      </c>
      <c r="E6892" s="363" t="s">
        <v>33266</v>
      </c>
    </row>
    <row r="6893" spans="1:5" x14ac:dyDescent="0.25">
      <c r="A6893" s="246" t="str">
        <f t="shared" si="107"/>
        <v>97627</v>
      </c>
      <c r="B6893" s="362" t="s">
        <v>4767</v>
      </c>
      <c r="C6893" s="362" t="s">
        <v>33267</v>
      </c>
      <c r="D6893" s="362" t="s">
        <v>9485</v>
      </c>
      <c r="E6893" s="363" t="s">
        <v>33268</v>
      </c>
    </row>
    <row r="6894" spans="1:5" x14ac:dyDescent="0.25">
      <c r="A6894" s="246" t="str">
        <f t="shared" si="107"/>
        <v>97628</v>
      </c>
      <c r="B6894" s="362" t="s">
        <v>4768</v>
      </c>
      <c r="C6894" s="362" t="s">
        <v>33269</v>
      </c>
      <c r="D6894" s="362" t="s">
        <v>9485</v>
      </c>
      <c r="E6894" s="363" t="s">
        <v>33270</v>
      </c>
    </row>
    <row r="6895" spans="1:5" x14ac:dyDescent="0.25">
      <c r="A6895" s="246" t="str">
        <f t="shared" si="107"/>
        <v>97629</v>
      </c>
      <c r="B6895" s="362" t="s">
        <v>4769</v>
      </c>
      <c r="C6895" s="362" t="s">
        <v>33271</v>
      </c>
      <c r="D6895" s="362" t="s">
        <v>9485</v>
      </c>
      <c r="E6895" s="363" t="s">
        <v>33272</v>
      </c>
    </row>
    <row r="6896" spans="1:5" x14ac:dyDescent="0.25">
      <c r="A6896" s="246" t="str">
        <f t="shared" si="107"/>
        <v>97631</v>
      </c>
      <c r="B6896" s="362" t="s">
        <v>4770</v>
      </c>
      <c r="C6896" s="362" t="s">
        <v>33273</v>
      </c>
      <c r="D6896" s="362" t="s">
        <v>8619</v>
      </c>
      <c r="E6896" s="363" t="s">
        <v>30886</v>
      </c>
    </row>
    <row r="6897" spans="1:5" x14ac:dyDescent="0.25">
      <c r="A6897" s="246" t="str">
        <f t="shared" si="107"/>
        <v>97632</v>
      </c>
      <c r="B6897" s="362" t="s">
        <v>4771</v>
      </c>
      <c r="C6897" s="362" t="s">
        <v>33274</v>
      </c>
      <c r="D6897" s="362" t="s">
        <v>8399</v>
      </c>
      <c r="E6897" s="363" t="s">
        <v>20635</v>
      </c>
    </row>
    <row r="6898" spans="1:5" x14ac:dyDescent="0.25">
      <c r="A6898" s="246" t="str">
        <f t="shared" si="107"/>
        <v>97633</v>
      </c>
      <c r="B6898" s="362" t="s">
        <v>4772</v>
      </c>
      <c r="C6898" s="362" t="s">
        <v>33275</v>
      </c>
      <c r="D6898" s="362" t="s">
        <v>8619</v>
      </c>
      <c r="E6898" s="363" t="s">
        <v>7933</v>
      </c>
    </row>
    <row r="6899" spans="1:5" x14ac:dyDescent="0.25">
      <c r="A6899" s="246" t="str">
        <f t="shared" si="107"/>
        <v>97634</v>
      </c>
      <c r="B6899" s="362" t="s">
        <v>4773</v>
      </c>
      <c r="C6899" s="362" t="s">
        <v>33276</v>
      </c>
      <c r="D6899" s="362" t="s">
        <v>8619</v>
      </c>
      <c r="E6899" s="363" t="s">
        <v>11927</v>
      </c>
    </row>
    <row r="6900" spans="1:5" x14ac:dyDescent="0.25">
      <c r="A6900" s="246" t="str">
        <f t="shared" si="107"/>
        <v>97635</v>
      </c>
      <c r="B6900" s="362" t="s">
        <v>4774</v>
      </c>
      <c r="C6900" s="362" t="s">
        <v>33277</v>
      </c>
      <c r="D6900" s="362" t="s">
        <v>8619</v>
      </c>
      <c r="E6900" s="363" t="s">
        <v>20342</v>
      </c>
    </row>
    <row r="6901" spans="1:5" x14ac:dyDescent="0.25">
      <c r="A6901" s="246" t="str">
        <f t="shared" si="107"/>
        <v>97636</v>
      </c>
      <c r="B6901" s="362" t="s">
        <v>175</v>
      </c>
      <c r="C6901" s="362" t="s">
        <v>33278</v>
      </c>
      <c r="D6901" s="362" t="s">
        <v>8619</v>
      </c>
      <c r="E6901" s="363" t="s">
        <v>15021</v>
      </c>
    </row>
    <row r="6902" spans="1:5" x14ac:dyDescent="0.25">
      <c r="A6902" s="246" t="str">
        <f t="shared" si="107"/>
        <v>97637</v>
      </c>
      <c r="B6902" s="362" t="s">
        <v>4775</v>
      </c>
      <c r="C6902" s="362" t="s">
        <v>33279</v>
      </c>
      <c r="D6902" s="362" t="s">
        <v>8619</v>
      </c>
      <c r="E6902" s="363" t="s">
        <v>7821</v>
      </c>
    </row>
    <row r="6903" spans="1:5" x14ac:dyDescent="0.25">
      <c r="A6903" s="246" t="str">
        <f t="shared" si="107"/>
        <v>97638</v>
      </c>
      <c r="B6903" s="362" t="s">
        <v>4776</v>
      </c>
      <c r="C6903" s="362" t="s">
        <v>33280</v>
      </c>
      <c r="D6903" s="362" t="s">
        <v>8619</v>
      </c>
      <c r="E6903" s="363" t="s">
        <v>16525</v>
      </c>
    </row>
    <row r="6904" spans="1:5" x14ac:dyDescent="0.25">
      <c r="A6904" s="246" t="str">
        <f t="shared" si="107"/>
        <v>97639</v>
      </c>
      <c r="B6904" s="362" t="s">
        <v>4777</v>
      </c>
      <c r="C6904" s="362" t="s">
        <v>33281</v>
      </c>
      <c r="D6904" s="362" t="s">
        <v>8619</v>
      </c>
      <c r="E6904" s="363" t="s">
        <v>14596</v>
      </c>
    </row>
    <row r="6905" spans="1:5" x14ac:dyDescent="0.25">
      <c r="A6905" s="246" t="str">
        <f t="shared" si="107"/>
        <v>97640</v>
      </c>
      <c r="B6905" s="362" t="s">
        <v>4778</v>
      </c>
      <c r="C6905" s="362" t="s">
        <v>33282</v>
      </c>
      <c r="D6905" s="362" t="s">
        <v>8619</v>
      </c>
      <c r="E6905" s="363" t="s">
        <v>15052</v>
      </c>
    </row>
    <row r="6906" spans="1:5" x14ac:dyDescent="0.25">
      <c r="A6906" s="246" t="str">
        <f t="shared" si="107"/>
        <v>97641</v>
      </c>
      <c r="B6906" s="362" t="s">
        <v>4779</v>
      </c>
      <c r="C6906" s="362" t="s">
        <v>33283</v>
      </c>
      <c r="D6906" s="362" t="s">
        <v>8619</v>
      </c>
      <c r="E6906" s="363" t="s">
        <v>24534</v>
      </c>
    </row>
    <row r="6907" spans="1:5" x14ac:dyDescent="0.25">
      <c r="A6907" s="246" t="str">
        <f t="shared" si="107"/>
        <v>97642</v>
      </c>
      <c r="B6907" s="362" t="s">
        <v>4780</v>
      </c>
      <c r="C6907" s="362" t="s">
        <v>33284</v>
      </c>
      <c r="D6907" s="362" t="s">
        <v>8619</v>
      </c>
      <c r="E6907" s="363" t="s">
        <v>15055</v>
      </c>
    </row>
    <row r="6908" spans="1:5" x14ac:dyDescent="0.25">
      <c r="A6908" s="246" t="str">
        <f t="shared" si="107"/>
        <v>97643</v>
      </c>
      <c r="B6908" s="362" t="s">
        <v>4781</v>
      </c>
      <c r="C6908" s="362" t="s">
        <v>33285</v>
      </c>
      <c r="D6908" s="362" t="s">
        <v>8619</v>
      </c>
      <c r="E6908" s="363" t="s">
        <v>33286</v>
      </c>
    </row>
    <row r="6909" spans="1:5" x14ac:dyDescent="0.25">
      <c r="A6909" s="246" t="str">
        <f t="shared" si="107"/>
        <v>97644</v>
      </c>
      <c r="B6909" s="362" t="s">
        <v>4782</v>
      </c>
      <c r="C6909" s="362" t="s">
        <v>33287</v>
      </c>
      <c r="D6909" s="362" t="s">
        <v>8619</v>
      </c>
      <c r="E6909" s="363" t="s">
        <v>19846</v>
      </c>
    </row>
    <row r="6910" spans="1:5" x14ac:dyDescent="0.25">
      <c r="A6910" s="246" t="str">
        <f t="shared" si="107"/>
        <v>97645</v>
      </c>
      <c r="B6910" s="362" t="s">
        <v>4783</v>
      </c>
      <c r="C6910" s="362" t="s">
        <v>33288</v>
      </c>
      <c r="D6910" s="362" t="s">
        <v>8619</v>
      </c>
      <c r="E6910" s="363" t="s">
        <v>13341</v>
      </c>
    </row>
    <row r="6911" spans="1:5" x14ac:dyDescent="0.25">
      <c r="A6911" s="246" t="str">
        <f t="shared" si="107"/>
        <v>97647</v>
      </c>
      <c r="B6911" s="362" t="s">
        <v>4784</v>
      </c>
      <c r="C6911" s="362" t="s">
        <v>33289</v>
      </c>
      <c r="D6911" s="362" t="s">
        <v>8619</v>
      </c>
      <c r="E6911" s="363" t="s">
        <v>20141</v>
      </c>
    </row>
    <row r="6912" spans="1:5" x14ac:dyDescent="0.25">
      <c r="A6912" s="246" t="str">
        <f t="shared" si="107"/>
        <v>97648</v>
      </c>
      <c r="B6912" s="362" t="s">
        <v>4785</v>
      </c>
      <c r="C6912" s="362" t="s">
        <v>33290</v>
      </c>
      <c r="D6912" s="362" t="s">
        <v>8619</v>
      </c>
      <c r="E6912" s="363" t="s">
        <v>7987</v>
      </c>
    </row>
    <row r="6913" spans="1:5" x14ac:dyDescent="0.25">
      <c r="A6913" s="246" t="str">
        <f t="shared" si="107"/>
        <v>97649</v>
      </c>
      <c r="B6913" s="362" t="s">
        <v>4786</v>
      </c>
      <c r="C6913" s="362" t="s">
        <v>33291</v>
      </c>
      <c r="D6913" s="362" t="s">
        <v>8619</v>
      </c>
      <c r="E6913" s="363" t="s">
        <v>13004</v>
      </c>
    </row>
    <row r="6914" spans="1:5" x14ac:dyDescent="0.25">
      <c r="A6914" s="246" t="str">
        <f t="shared" si="107"/>
        <v>97650</v>
      </c>
      <c r="B6914" s="362" t="s">
        <v>4787</v>
      </c>
      <c r="C6914" s="362" t="s">
        <v>33292</v>
      </c>
      <c r="D6914" s="362" t="s">
        <v>8619</v>
      </c>
      <c r="E6914" s="363" t="s">
        <v>25204</v>
      </c>
    </row>
    <row r="6915" spans="1:5" x14ac:dyDescent="0.25">
      <c r="A6915" s="246" t="str">
        <f t="shared" ref="A6915:A6978" si="108">B6915</f>
        <v>97651</v>
      </c>
      <c r="B6915" s="362" t="s">
        <v>4788</v>
      </c>
      <c r="C6915" s="362" t="s">
        <v>33293</v>
      </c>
      <c r="D6915" s="362" t="s">
        <v>8471</v>
      </c>
      <c r="E6915" s="363" t="s">
        <v>33294</v>
      </c>
    </row>
    <row r="6916" spans="1:5" x14ac:dyDescent="0.25">
      <c r="A6916" s="246" t="str">
        <f t="shared" si="108"/>
        <v>97652</v>
      </c>
      <c r="B6916" s="362" t="s">
        <v>4789</v>
      </c>
      <c r="C6916" s="362" t="s">
        <v>33295</v>
      </c>
      <c r="D6916" s="362" t="s">
        <v>8471</v>
      </c>
      <c r="E6916" s="363" t="s">
        <v>33296</v>
      </c>
    </row>
    <row r="6917" spans="1:5" x14ac:dyDescent="0.25">
      <c r="A6917" s="246" t="str">
        <f t="shared" si="108"/>
        <v>97653</v>
      </c>
      <c r="B6917" s="362" t="s">
        <v>4790</v>
      </c>
      <c r="C6917" s="362" t="s">
        <v>33297</v>
      </c>
      <c r="D6917" s="362" t="s">
        <v>8471</v>
      </c>
      <c r="E6917" s="363" t="s">
        <v>18582</v>
      </c>
    </row>
    <row r="6918" spans="1:5" x14ac:dyDescent="0.25">
      <c r="A6918" s="246" t="str">
        <f t="shared" si="108"/>
        <v>97654</v>
      </c>
      <c r="B6918" s="362" t="s">
        <v>4791</v>
      </c>
      <c r="C6918" s="362" t="s">
        <v>33298</v>
      </c>
      <c r="D6918" s="362" t="s">
        <v>8471</v>
      </c>
      <c r="E6918" s="363" t="s">
        <v>33299</v>
      </c>
    </row>
    <row r="6919" spans="1:5" x14ac:dyDescent="0.25">
      <c r="A6919" s="246" t="str">
        <f t="shared" si="108"/>
        <v>97655</v>
      </c>
      <c r="B6919" s="362" t="s">
        <v>4792</v>
      </c>
      <c r="C6919" s="362" t="s">
        <v>33300</v>
      </c>
      <c r="D6919" s="362" t="s">
        <v>8619</v>
      </c>
      <c r="E6919" s="363" t="s">
        <v>10227</v>
      </c>
    </row>
    <row r="6920" spans="1:5" x14ac:dyDescent="0.25">
      <c r="A6920" s="246" t="str">
        <f t="shared" si="108"/>
        <v>97656</v>
      </c>
      <c r="B6920" s="362" t="s">
        <v>4793</v>
      </c>
      <c r="C6920" s="362" t="s">
        <v>33301</v>
      </c>
      <c r="D6920" s="362" t="s">
        <v>8471</v>
      </c>
      <c r="E6920" s="363" t="s">
        <v>33302</v>
      </c>
    </row>
    <row r="6921" spans="1:5" x14ac:dyDescent="0.25">
      <c r="A6921" s="246" t="str">
        <f t="shared" si="108"/>
        <v>97657</v>
      </c>
      <c r="B6921" s="362" t="s">
        <v>4794</v>
      </c>
      <c r="C6921" s="362" t="s">
        <v>33303</v>
      </c>
      <c r="D6921" s="362" t="s">
        <v>8471</v>
      </c>
      <c r="E6921" s="363" t="s">
        <v>33304</v>
      </c>
    </row>
    <row r="6922" spans="1:5" x14ac:dyDescent="0.25">
      <c r="A6922" s="246" t="str">
        <f t="shared" si="108"/>
        <v>97658</v>
      </c>
      <c r="B6922" s="362" t="s">
        <v>4795</v>
      </c>
      <c r="C6922" s="362" t="s">
        <v>33305</v>
      </c>
      <c r="D6922" s="362" t="s">
        <v>8471</v>
      </c>
      <c r="E6922" s="363" t="s">
        <v>33306</v>
      </c>
    </row>
    <row r="6923" spans="1:5" x14ac:dyDescent="0.25">
      <c r="A6923" s="246" t="str">
        <f t="shared" si="108"/>
        <v>97659</v>
      </c>
      <c r="B6923" s="362" t="s">
        <v>4796</v>
      </c>
      <c r="C6923" s="362" t="s">
        <v>33307</v>
      </c>
      <c r="D6923" s="362" t="s">
        <v>8471</v>
      </c>
      <c r="E6923" s="363" t="s">
        <v>33308</v>
      </c>
    </row>
    <row r="6924" spans="1:5" x14ac:dyDescent="0.25">
      <c r="A6924" s="246" t="str">
        <f t="shared" si="108"/>
        <v>97660</v>
      </c>
      <c r="B6924" s="362" t="s">
        <v>4797</v>
      </c>
      <c r="C6924" s="362" t="s">
        <v>33309</v>
      </c>
      <c r="D6924" s="362" t="s">
        <v>8471</v>
      </c>
      <c r="E6924" s="363" t="s">
        <v>7865</v>
      </c>
    </row>
    <row r="6925" spans="1:5" x14ac:dyDescent="0.25">
      <c r="A6925" s="246" t="str">
        <f t="shared" si="108"/>
        <v>97661</v>
      </c>
      <c r="B6925" s="362" t="s">
        <v>4798</v>
      </c>
      <c r="C6925" s="362" t="s">
        <v>33310</v>
      </c>
      <c r="D6925" s="362" t="s">
        <v>8399</v>
      </c>
      <c r="E6925" s="363" t="s">
        <v>7885</v>
      </c>
    </row>
    <row r="6926" spans="1:5" x14ac:dyDescent="0.25">
      <c r="A6926" s="246" t="str">
        <f t="shared" si="108"/>
        <v>97662</v>
      </c>
      <c r="B6926" s="362" t="s">
        <v>4799</v>
      </c>
      <c r="C6926" s="362" t="s">
        <v>33311</v>
      </c>
      <c r="D6926" s="362" t="s">
        <v>8399</v>
      </c>
      <c r="E6926" s="363" t="s">
        <v>7756</v>
      </c>
    </row>
    <row r="6927" spans="1:5" x14ac:dyDescent="0.25">
      <c r="A6927" s="246" t="str">
        <f t="shared" si="108"/>
        <v>97663</v>
      </c>
      <c r="B6927" s="362" t="s">
        <v>4800</v>
      </c>
      <c r="C6927" s="362" t="s">
        <v>33312</v>
      </c>
      <c r="D6927" s="362" t="s">
        <v>8471</v>
      </c>
      <c r="E6927" s="363" t="s">
        <v>8013</v>
      </c>
    </row>
    <row r="6928" spans="1:5" x14ac:dyDescent="0.25">
      <c r="A6928" s="246" t="str">
        <f t="shared" si="108"/>
        <v>97664</v>
      </c>
      <c r="B6928" s="362" t="s">
        <v>4801</v>
      </c>
      <c r="C6928" s="362" t="s">
        <v>33313</v>
      </c>
      <c r="D6928" s="362" t="s">
        <v>8471</v>
      </c>
      <c r="E6928" s="363" t="s">
        <v>7925</v>
      </c>
    </row>
    <row r="6929" spans="1:5" x14ac:dyDescent="0.25">
      <c r="A6929" s="246" t="str">
        <f t="shared" si="108"/>
        <v>97665</v>
      </c>
      <c r="B6929" s="362" t="s">
        <v>4802</v>
      </c>
      <c r="C6929" s="362" t="s">
        <v>33314</v>
      </c>
      <c r="D6929" s="362" t="s">
        <v>8471</v>
      </c>
      <c r="E6929" s="363" t="s">
        <v>8163</v>
      </c>
    </row>
    <row r="6930" spans="1:5" x14ac:dyDescent="0.25">
      <c r="A6930" s="246" t="str">
        <f t="shared" si="108"/>
        <v>97666</v>
      </c>
      <c r="B6930" s="362" t="s">
        <v>4803</v>
      </c>
      <c r="C6930" s="362" t="s">
        <v>33315</v>
      </c>
      <c r="D6930" s="362" t="s">
        <v>8471</v>
      </c>
      <c r="E6930" s="363" t="s">
        <v>8057</v>
      </c>
    </row>
    <row r="6931" spans="1:5" x14ac:dyDescent="0.25">
      <c r="A6931" s="246" t="str">
        <f t="shared" si="108"/>
        <v>104789</v>
      </c>
      <c r="B6931" s="362" t="s">
        <v>33316</v>
      </c>
      <c r="C6931" s="362" t="s">
        <v>33317</v>
      </c>
      <c r="D6931" s="362" t="s">
        <v>9485</v>
      </c>
      <c r="E6931" s="363" t="s">
        <v>33318</v>
      </c>
    </row>
    <row r="6932" spans="1:5" x14ac:dyDescent="0.25">
      <c r="A6932" s="246" t="str">
        <f t="shared" si="108"/>
        <v>104790</v>
      </c>
      <c r="B6932" s="362" t="s">
        <v>33319</v>
      </c>
      <c r="C6932" s="362" t="s">
        <v>33320</v>
      </c>
      <c r="D6932" s="362" t="s">
        <v>9485</v>
      </c>
      <c r="E6932" s="363" t="s">
        <v>33321</v>
      </c>
    </row>
    <row r="6933" spans="1:5" x14ac:dyDescent="0.25">
      <c r="A6933" s="246" t="str">
        <f t="shared" si="108"/>
        <v>104791</v>
      </c>
      <c r="B6933" s="362" t="s">
        <v>33322</v>
      </c>
      <c r="C6933" s="362" t="s">
        <v>33323</v>
      </c>
      <c r="D6933" s="362" t="s">
        <v>8619</v>
      </c>
      <c r="E6933" s="363" t="s">
        <v>20246</v>
      </c>
    </row>
    <row r="6934" spans="1:5" x14ac:dyDescent="0.25">
      <c r="A6934" s="246" t="str">
        <f t="shared" si="108"/>
        <v>104792</v>
      </c>
      <c r="B6934" s="362" t="s">
        <v>33324</v>
      </c>
      <c r="C6934" s="362" t="s">
        <v>33325</v>
      </c>
      <c r="D6934" s="362" t="s">
        <v>8399</v>
      </c>
      <c r="E6934" s="363" t="s">
        <v>9138</v>
      </c>
    </row>
    <row r="6935" spans="1:5" x14ac:dyDescent="0.25">
      <c r="A6935" s="246" t="str">
        <f t="shared" si="108"/>
        <v>104793</v>
      </c>
      <c r="B6935" s="362" t="s">
        <v>33326</v>
      </c>
      <c r="C6935" s="362" t="s">
        <v>33327</v>
      </c>
      <c r="D6935" s="362" t="s">
        <v>8399</v>
      </c>
      <c r="E6935" s="363" t="s">
        <v>8892</v>
      </c>
    </row>
    <row r="6936" spans="1:5" x14ac:dyDescent="0.25">
      <c r="A6936" s="246" t="str">
        <f t="shared" si="108"/>
        <v>104794</v>
      </c>
      <c r="B6936" s="362" t="s">
        <v>33328</v>
      </c>
      <c r="C6936" s="362" t="s">
        <v>33329</v>
      </c>
      <c r="D6936" s="362" t="s">
        <v>8399</v>
      </c>
      <c r="E6936" s="363" t="s">
        <v>7810</v>
      </c>
    </row>
    <row r="6937" spans="1:5" x14ac:dyDescent="0.25">
      <c r="A6937" s="246" t="str">
        <f t="shared" si="108"/>
        <v>104795</v>
      </c>
      <c r="B6937" s="362" t="s">
        <v>33330</v>
      </c>
      <c r="C6937" s="362" t="s">
        <v>33331</v>
      </c>
      <c r="D6937" s="362" t="s">
        <v>8399</v>
      </c>
      <c r="E6937" s="363" t="s">
        <v>8351</v>
      </c>
    </row>
    <row r="6938" spans="1:5" x14ac:dyDescent="0.25">
      <c r="A6938" s="246" t="str">
        <f t="shared" si="108"/>
        <v>104796</v>
      </c>
      <c r="B6938" s="362" t="s">
        <v>33332</v>
      </c>
      <c r="C6938" s="362" t="s">
        <v>33333</v>
      </c>
      <c r="D6938" s="362" t="s">
        <v>8399</v>
      </c>
      <c r="E6938" s="363" t="s">
        <v>20182</v>
      </c>
    </row>
    <row r="6939" spans="1:5" x14ac:dyDescent="0.25">
      <c r="A6939" s="246" t="str">
        <f t="shared" si="108"/>
        <v>104797</v>
      </c>
      <c r="B6939" s="362" t="s">
        <v>33334</v>
      </c>
      <c r="C6939" s="362" t="s">
        <v>33335</v>
      </c>
      <c r="D6939" s="362" t="s">
        <v>8399</v>
      </c>
      <c r="E6939" s="363" t="s">
        <v>12604</v>
      </c>
    </row>
    <row r="6940" spans="1:5" x14ac:dyDescent="0.25">
      <c r="A6940" s="246" t="str">
        <f t="shared" si="108"/>
        <v>104798</v>
      </c>
      <c r="B6940" s="362" t="s">
        <v>33336</v>
      </c>
      <c r="C6940" s="362" t="s">
        <v>33337</v>
      </c>
      <c r="D6940" s="362" t="s">
        <v>8471</v>
      </c>
      <c r="E6940" s="363" t="s">
        <v>11919</v>
      </c>
    </row>
    <row r="6941" spans="1:5" x14ac:dyDescent="0.25">
      <c r="A6941" s="246" t="str">
        <f t="shared" si="108"/>
        <v>104799</v>
      </c>
      <c r="B6941" s="362" t="s">
        <v>33338</v>
      </c>
      <c r="C6941" s="362" t="s">
        <v>33339</v>
      </c>
      <c r="D6941" s="362" t="s">
        <v>8619</v>
      </c>
      <c r="E6941" s="363" t="s">
        <v>8332</v>
      </c>
    </row>
    <row r="6942" spans="1:5" x14ac:dyDescent="0.25">
      <c r="A6942" s="246" t="str">
        <f t="shared" si="108"/>
        <v>104800</v>
      </c>
      <c r="B6942" s="362" t="s">
        <v>33340</v>
      </c>
      <c r="C6942" s="362" t="s">
        <v>33341</v>
      </c>
      <c r="D6942" s="362" t="s">
        <v>8399</v>
      </c>
      <c r="E6942" s="363" t="s">
        <v>8357</v>
      </c>
    </row>
    <row r="6943" spans="1:5" x14ac:dyDescent="0.25">
      <c r="A6943" s="246" t="str">
        <f t="shared" si="108"/>
        <v>104801</v>
      </c>
      <c r="B6943" s="362" t="s">
        <v>33342</v>
      </c>
      <c r="C6943" s="362" t="s">
        <v>33343</v>
      </c>
      <c r="D6943" s="362" t="s">
        <v>8619</v>
      </c>
      <c r="E6943" s="363" t="s">
        <v>8200</v>
      </c>
    </row>
    <row r="6944" spans="1:5" x14ac:dyDescent="0.25">
      <c r="A6944" s="246" t="str">
        <f t="shared" si="108"/>
        <v>104802</v>
      </c>
      <c r="B6944" s="362" t="s">
        <v>33344</v>
      </c>
      <c r="C6944" s="362" t="s">
        <v>33345</v>
      </c>
      <c r="D6944" s="362" t="s">
        <v>8619</v>
      </c>
      <c r="E6944" s="363" t="s">
        <v>13372</v>
      </c>
    </row>
    <row r="6945" spans="1:5" x14ac:dyDescent="0.25">
      <c r="A6945" s="246" t="str">
        <f t="shared" si="108"/>
        <v>104803</v>
      </c>
      <c r="B6945" s="362" t="s">
        <v>33346</v>
      </c>
      <c r="C6945" s="362" t="s">
        <v>33347</v>
      </c>
      <c r="D6945" s="362" t="s">
        <v>8399</v>
      </c>
      <c r="E6945" s="363" t="s">
        <v>13004</v>
      </c>
    </row>
    <row r="6946" spans="1:5" x14ac:dyDescent="0.25">
      <c r="A6946" s="246" t="str">
        <f t="shared" si="108"/>
        <v>95967</v>
      </c>
      <c r="B6946" s="362" t="s">
        <v>4108</v>
      </c>
      <c r="C6946" s="362" t="s">
        <v>11957</v>
      </c>
      <c r="D6946" s="362" t="s">
        <v>8915</v>
      </c>
      <c r="E6946" s="363" t="s">
        <v>33348</v>
      </c>
    </row>
    <row r="6947" spans="1:5" x14ac:dyDescent="0.25">
      <c r="A6947" s="246" t="str">
        <f t="shared" si="108"/>
        <v>99058</v>
      </c>
      <c r="B6947" s="362" t="s">
        <v>5121</v>
      </c>
      <c r="C6947" s="362" t="s">
        <v>11958</v>
      </c>
      <c r="D6947" s="362" t="s">
        <v>8471</v>
      </c>
      <c r="E6947" s="363" t="s">
        <v>8057</v>
      </c>
    </row>
    <row r="6948" spans="1:5" x14ac:dyDescent="0.25">
      <c r="A6948" s="246" t="str">
        <f t="shared" si="108"/>
        <v>99059</v>
      </c>
      <c r="B6948" s="362" t="s">
        <v>5122</v>
      </c>
      <c r="C6948" s="362" t="s">
        <v>11959</v>
      </c>
      <c r="D6948" s="362" t="s">
        <v>8399</v>
      </c>
      <c r="E6948" s="363" t="s">
        <v>21118</v>
      </c>
    </row>
    <row r="6949" spans="1:5" x14ac:dyDescent="0.25">
      <c r="A6949" s="246" t="str">
        <f t="shared" si="108"/>
        <v>99060</v>
      </c>
      <c r="B6949" s="362" t="s">
        <v>5123</v>
      </c>
      <c r="C6949" s="362" t="s">
        <v>11960</v>
      </c>
      <c r="D6949" s="362" t="s">
        <v>8471</v>
      </c>
      <c r="E6949" s="363" t="s">
        <v>33349</v>
      </c>
    </row>
    <row r="6950" spans="1:5" x14ac:dyDescent="0.25">
      <c r="A6950" s="246" t="str">
        <f t="shared" si="108"/>
        <v>99061</v>
      </c>
      <c r="B6950" s="362" t="s">
        <v>5124</v>
      </c>
      <c r="C6950" s="362" t="s">
        <v>11961</v>
      </c>
      <c r="D6950" s="362" t="s">
        <v>8471</v>
      </c>
      <c r="E6950" s="363" t="s">
        <v>33350</v>
      </c>
    </row>
    <row r="6951" spans="1:5" x14ac:dyDescent="0.25">
      <c r="A6951" s="246" t="str">
        <f t="shared" si="108"/>
        <v>99062</v>
      </c>
      <c r="B6951" s="362" t="s">
        <v>5125</v>
      </c>
      <c r="C6951" s="362" t="s">
        <v>11962</v>
      </c>
      <c r="D6951" s="362" t="s">
        <v>8471</v>
      </c>
      <c r="E6951" s="363" t="s">
        <v>14915</v>
      </c>
    </row>
    <row r="6952" spans="1:5" x14ac:dyDescent="0.25">
      <c r="A6952" s="246" t="str">
        <f t="shared" si="108"/>
        <v>99063</v>
      </c>
      <c r="B6952" s="362" t="s">
        <v>5126</v>
      </c>
      <c r="C6952" s="362" t="s">
        <v>11963</v>
      </c>
      <c r="D6952" s="362" t="s">
        <v>8399</v>
      </c>
      <c r="E6952" s="363" t="s">
        <v>12658</v>
      </c>
    </row>
    <row r="6953" spans="1:5" x14ac:dyDescent="0.25">
      <c r="A6953" s="246" t="str">
        <f t="shared" si="108"/>
        <v>99064</v>
      </c>
      <c r="B6953" s="362" t="s">
        <v>5127</v>
      </c>
      <c r="C6953" s="362" t="s">
        <v>11964</v>
      </c>
      <c r="D6953" s="362" t="s">
        <v>8399</v>
      </c>
      <c r="E6953" s="363" t="s">
        <v>7893</v>
      </c>
    </row>
    <row r="6954" spans="1:5" x14ac:dyDescent="0.25">
      <c r="A6954" s="246" t="str">
        <f t="shared" si="108"/>
        <v>93588</v>
      </c>
      <c r="B6954" s="362" t="s">
        <v>3394</v>
      </c>
      <c r="C6954" s="362" t="s">
        <v>11965</v>
      </c>
      <c r="D6954" s="362" t="s">
        <v>11917</v>
      </c>
      <c r="E6954" s="363" t="s">
        <v>22962</v>
      </c>
    </row>
    <row r="6955" spans="1:5" x14ac:dyDescent="0.25">
      <c r="A6955" s="246" t="str">
        <f t="shared" si="108"/>
        <v>93589</v>
      </c>
      <c r="B6955" s="362" t="s">
        <v>3395</v>
      </c>
      <c r="C6955" s="362" t="s">
        <v>11966</v>
      </c>
      <c r="D6955" s="362" t="s">
        <v>11917</v>
      </c>
      <c r="E6955" s="363" t="s">
        <v>33351</v>
      </c>
    </row>
    <row r="6956" spans="1:5" x14ac:dyDescent="0.25">
      <c r="A6956" s="246" t="str">
        <f t="shared" si="108"/>
        <v>93590</v>
      </c>
      <c r="B6956" s="362" t="s">
        <v>3396</v>
      </c>
      <c r="C6956" s="362" t="s">
        <v>11967</v>
      </c>
      <c r="D6956" s="362" t="s">
        <v>11917</v>
      </c>
      <c r="E6956" s="363" t="s">
        <v>8120</v>
      </c>
    </row>
    <row r="6957" spans="1:5" x14ac:dyDescent="0.25">
      <c r="A6957" s="246" t="str">
        <f t="shared" si="108"/>
        <v>93591</v>
      </c>
      <c r="B6957" s="362" t="s">
        <v>3397</v>
      </c>
      <c r="C6957" s="362" t="s">
        <v>11968</v>
      </c>
      <c r="D6957" s="362" t="s">
        <v>11917</v>
      </c>
      <c r="E6957" s="363" t="s">
        <v>7937</v>
      </c>
    </row>
    <row r="6958" spans="1:5" x14ac:dyDescent="0.25">
      <c r="A6958" s="246" t="str">
        <f t="shared" si="108"/>
        <v>93592</v>
      </c>
      <c r="B6958" s="362" t="s">
        <v>3398</v>
      </c>
      <c r="C6958" s="362" t="s">
        <v>11969</v>
      </c>
      <c r="D6958" s="362" t="s">
        <v>11917</v>
      </c>
      <c r="E6958" s="363" t="s">
        <v>8080</v>
      </c>
    </row>
    <row r="6959" spans="1:5" x14ac:dyDescent="0.25">
      <c r="A6959" s="246" t="str">
        <f t="shared" si="108"/>
        <v>93593</v>
      </c>
      <c r="B6959" s="362" t="s">
        <v>187</v>
      </c>
      <c r="C6959" s="362" t="s">
        <v>11970</v>
      </c>
      <c r="D6959" s="362" t="s">
        <v>11917</v>
      </c>
      <c r="E6959" s="363" t="s">
        <v>7861</v>
      </c>
    </row>
    <row r="6960" spans="1:5" x14ac:dyDescent="0.25">
      <c r="A6960" s="246" t="str">
        <f t="shared" si="108"/>
        <v>93594</v>
      </c>
      <c r="B6960" s="362" t="s">
        <v>3399</v>
      </c>
      <c r="C6960" s="362" t="s">
        <v>11971</v>
      </c>
      <c r="D6960" s="362" t="s">
        <v>11414</v>
      </c>
      <c r="E6960" s="363" t="s">
        <v>20840</v>
      </c>
    </row>
    <row r="6961" spans="1:5" x14ac:dyDescent="0.25">
      <c r="A6961" s="246" t="str">
        <f t="shared" si="108"/>
        <v>93595</v>
      </c>
      <c r="B6961" s="362" t="s">
        <v>3400</v>
      </c>
      <c r="C6961" s="362" t="s">
        <v>11972</v>
      </c>
      <c r="D6961" s="362" t="s">
        <v>11414</v>
      </c>
      <c r="E6961" s="363" t="s">
        <v>8156</v>
      </c>
    </row>
    <row r="6962" spans="1:5" x14ac:dyDescent="0.25">
      <c r="A6962" s="246" t="str">
        <f t="shared" si="108"/>
        <v>93596</v>
      </c>
      <c r="B6962" s="362" t="s">
        <v>3401</v>
      </c>
      <c r="C6962" s="362" t="s">
        <v>11974</v>
      </c>
      <c r="D6962" s="362" t="s">
        <v>11414</v>
      </c>
      <c r="E6962" s="363" t="s">
        <v>24478</v>
      </c>
    </row>
    <row r="6963" spans="1:5" x14ac:dyDescent="0.25">
      <c r="A6963" s="246" t="str">
        <f t="shared" si="108"/>
        <v>93597</v>
      </c>
      <c r="B6963" s="362" t="s">
        <v>3402</v>
      </c>
      <c r="C6963" s="362" t="s">
        <v>11975</v>
      </c>
      <c r="D6963" s="362" t="s">
        <v>11414</v>
      </c>
      <c r="E6963" s="363" t="s">
        <v>8374</v>
      </c>
    </row>
    <row r="6964" spans="1:5" x14ac:dyDescent="0.25">
      <c r="A6964" s="246" t="str">
        <f t="shared" si="108"/>
        <v>93598</v>
      </c>
      <c r="B6964" s="362" t="s">
        <v>3403</v>
      </c>
      <c r="C6964" s="362" t="s">
        <v>11976</v>
      </c>
      <c r="D6964" s="362" t="s">
        <v>11414</v>
      </c>
      <c r="E6964" s="363" t="s">
        <v>33352</v>
      </c>
    </row>
    <row r="6965" spans="1:5" x14ac:dyDescent="0.25">
      <c r="A6965" s="246" t="str">
        <f t="shared" si="108"/>
        <v>93599</v>
      </c>
      <c r="B6965" s="362" t="s">
        <v>3404</v>
      </c>
      <c r="C6965" s="362" t="s">
        <v>11977</v>
      </c>
      <c r="D6965" s="362" t="s">
        <v>11414</v>
      </c>
      <c r="E6965" s="363" t="s">
        <v>7835</v>
      </c>
    </row>
    <row r="6966" spans="1:5" x14ac:dyDescent="0.25">
      <c r="A6966" s="246" t="str">
        <f t="shared" si="108"/>
        <v>95425</v>
      </c>
      <c r="B6966" s="362" t="s">
        <v>3950</v>
      </c>
      <c r="C6966" s="362" t="s">
        <v>11978</v>
      </c>
      <c r="D6966" s="362" t="s">
        <v>11917</v>
      </c>
      <c r="E6966" s="363" t="s">
        <v>16567</v>
      </c>
    </row>
    <row r="6967" spans="1:5" x14ac:dyDescent="0.25">
      <c r="A6967" s="246" t="str">
        <f t="shared" si="108"/>
        <v>95426</v>
      </c>
      <c r="B6967" s="362" t="s">
        <v>3951</v>
      </c>
      <c r="C6967" s="362" t="s">
        <v>11979</v>
      </c>
      <c r="D6967" s="362" t="s">
        <v>11917</v>
      </c>
      <c r="E6967" s="363" t="s">
        <v>24546</v>
      </c>
    </row>
    <row r="6968" spans="1:5" x14ac:dyDescent="0.25">
      <c r="A6968" s="246" t="str">
        <f t="shared" si="108"/>
        <v>95427</v>
      </c>
      <c r="B6968" s="362" t="s">
        <v>3952</v>
      </c>
      <c r="C6968" s="362" t="s">
        <v>11980</v>
      </c>
      <c r="D6968" s="362" t="s">
        <v>11917</v>
      </c>
      <c r="E6968" s="363" t="s">
        <v>8866</v>
      </c>
    </row>
    <row r="6969" spans="1:5" x14ac:dyDescent="0.25">
      <c r="A6969" s="246" t="str">
        <f t="shared" si="108"/>
        <v>95428</v>
      </c>
      <c r="B6969" s="362" t="s">
        <v>3953</v>
      </c>
      <c r="C6969" s="362" t="s">
        <v>11981</v>
      </c>
      <c r="D6969" s="362" t="s">
        <v>11414</v>
      </c>
      <c r="E6969" s="363" t="s">
        <v>18044</v>
      </c>
    </row>
    <row r="6970" spans="1:5" x14ac:dyDescent="0.25">
      <c r="A6970" s="246" t="str">
        <f t="shared" si="108"/>
        <v>95429</v>
      </c>
      <c r="B6970" s="362" t="s">
        <v>3954</v>
      </c>
      <c r="C6970" s="362" t="s">
        <v>11982</v>
      </c>
      <c r="D6970" s="362" t="s">
        <v>11414</v>
      </c>
      <c r="E6970" s="363" t="s">
        <v>7841</v>
      </c>
    </row>
    <row r="6971" spans="1:5" x14ac:dyDescent="0.25">
      <c r="A6971" s="246" t="str">
        <f t="shared" si="108"/>
        <v>95430</v>
      </c>
      <c r="B6971" s="362" t="s">
        <v>3955</v>
      </c>
      <c r="C6971" s="362" t="s">
        <v>11983</v>
      </c>
      <c r="D6971" s="362" t="s">
        <v>11414</v>
      </c>
      <c r="E6971" s="363" t="s">
        <v>8892</v>
      </c>
    </row>
    <row r="6972" spans="1:5" x14ac:dyDescent="0.25">
      <c r="A6972" s="246" t="str">
        <f t="shared" si="108"/>
        <v>95875</v>
      </c>
      <c r="B6972" s="362" t="s">
        <v>198</v>
      </c>
      <c r="C6972" s="362" t="s">
        <v>11984</v>
      </c>
      <c r="D6972" s="362" t="s">
        <v>11917</v>
      </c>
      <c r="E6972" s="363" t="s">
        <v>9327</v>
      </c>
    </row>
    <row r="6973" spans="1:5" x14ac:dyDescent="0.25">
      <c r="A6973" s="246" t="str">
        <f t="shared" si="108"/>
        <v>95876</v>
      </c>
      <c r="B6973" s="362" t="s">
        <v>156</v>
      </c>
      <c r="C6973" s="362" t="s">
        <v>11985</v>
      </c>
      <c r="D6973" s="362" t="s">
        <v>11917</v>
      </c>
      <c r="E6973" s="363" t="s">
        <v>13590</v>
      </c>
    </row>
    <row r="6974" spans="1:5" x14ac:dyDescent="0.25">
      <c r="A6974" s="246" t="str">
        <f t="shared" si="108"/>
        <v>95877</v>
      </c>
      <c r="B6974" s="362" t="s">
        <v>4099</v>
      </c>
      <c r="C6974" s="362" t="s">
        <v>11987</v>
      </c>
      <c r="D6974" s="362" t="s">
        <v>11917</v>
      </c>
      <c r="E6974" s="363" t="s">
        <v>15052</v>
      </c>
    </row>
    <row r="6975" spans="1:5" x14ac:dyDescent="0.25">
      <c r="A6975" s="246" t="str">
        <f t="shared" si="108"/>
        <v>95878</v>
      </c>
      <c r="B6975" s="362" t="s">
        <v>4100</v>
      </c>
      <c r="C6975" s="362" t="s">
        <v>11988</v>
      </c>
      <c r="D6975" s="362" t="s">
        <v>11414</v>
      </c>
      <c r="E6975" s="363" t="s">
        <v>9427</v>
      </c>
    </row>
    <row r="6976" spans="1:5" x14ac:dyDescent="0.25">
      <c r="A6976" s="246" t="str">
        <f t="shared" si="108"/>
        <v>95879</v>
      </c>
      <c r="B6976" s="362" t="s">
        <v>162</v>
      </c>
      <c r="C6976" s="362" t="s">
        <v>11989</v>
      </c>
      <c r="D6976" s="362" t="s">
        <v>11414</v>
      </c>
      <c r="E6976" s="363" t="s">
        <v>9419</v>
      </c>
    </row>
    <row r="6977" spans="1:5" x14ac:dyDescent="0.25">
      <c r="A6977" s="246" t="str">
        <f t="shared" si="108"/>
        <v>95880</v>
      </c>
      <c r="B6977" s="362" t="s">
        <v>4101</v>
      </c>
      <c r="C6977" s="362" t="s">
        <v>11990</v>
      </c>
      <c r="D6977" s="362" t="s">
        <v>11414</v>
      </c>
      <c r="E6977" s="363" t="s">
        <v>8108</v>
      </c>
    </row>
    <row r="6978" spans="1:5" x14ac:dyDescent="0.25">
      <c r="A6978" s="246" t="str">
        <f t="shared" si="108"/>
        <v>97912</v>
      </c>
      <c r="B6978" s="362" t="s">
        <v>4836</v>
      </c>
      <c r="C6978" s="362" t="s">
        <v>11991</v>
      </c>
      <c r="D6978" s="362" t="s">
        <v>11917</v>
      </c>
      <c r="E6978" s="363" t="s">
        <v>22643</v>
      </c>
    </row>
    <row r="6979" spans="1:5" x14ac:dyDescent="0.25">
      <c r="A6979" s="246" t="str">
        <f t="shared" ref="A6979:A7042" si="109">B6979</f>
        <v>97913</v>
      </c>
      <c r="B6979" s="362" t="s">
        <v>4837</v>
      </c>
      <c r="C6979" s="362" t="s">
        <v>11992</v>
      </c>
      <c r="D6979" s="362" t="s">
        <v>11917</v>
      </c>
      <c r="E6979" s="363" t="s">
        <v>9236</v>
      </c>
    </row>
    <row r="6980" spans="1:5" x14ac:dyDescent="0.25">
      <c r="A6980" s="246" t="str">
        <f t="shared" si="109"/>
        <v>97914</v>
      </c>
      <c r="B6980" s="362" t="s">
        <v>4838</v>
      </c>
      <c r="C6980" s="362" t="s">
        <v>11994</v>
      </c>
      <c r="D6980" s="362" t="s">
        <v>11917</v>
      </c>
      <c r="E6980" s="363" t="s">
        <v>24694</v>
      </c>
    </row>
    <row r="6981" spans="1:5" x14ac:dyDescent="0.25">
      <c r="A6981" s="246" t="str">
        <f t="shared" si="109"/>
        <v>97915</v>
      </c>
      <c r="B6981" s="362" t="s">
        <v>4839</v>
      </c>
      <c r="C6981" s="362" t="s">
        <v>11995</v>
      </c>
      <c r="D6981" s="362" t="s">
        <v>11917</v>
      </c>
      <c r="E6981" s="363" t="s">
        <v>25527</v>
      </c>
    </row>
    <row r="6982" spans="1:5" x14ac:dyDescent="0.25">
      <c r="A6982" s="246" t="str">
        <f t="shared" si="109"/>
        <v>100937</v>
      </c>
      <c r="B6982" s="362" t="s">
        <v>6921</v>
      </c>
      <c r="C6982" s="362" t="s">
        <v>11996</v>
      </c>
      <c r="D6982" s="362" t="s">
        <v>11917</v>
      </c>
      <c r="E6982" s="363" t="s">
        <v>7969</v>
      </c>
    </row>
    <row r="6983" spans="1:5" x14ac:dyDescent="0.25">
      <c r="A6983" s="246" t="str">
        <f t="shared" si="109"/>
        <v>100938</v>
      </c>
      <c r="B6983" s="362" t="s">
        <v>6922</v>
      </c>
      <c r="C6983" s="362" t="s">
        <v>11997</v>
      </c>
      <c r="D6983" s="362" t="s">
        <v>11917</v>
      </c>
      <c r="E6983" s="363" t="s">
        <v>8285</v>
      </c>
    </row>
    <row r="6984" spans="1:5" x14ac:dyDescent="0.25">
      <c r="A6984" s="246" t="str">
        <f t="shared" si="109"/>
        <v>100939</v>
      </c>
      <c r="B6984" s="362" t="s">
        <v>6923</v>
      </c>
      <c r="C6984" s="362" t="s">
        <v>11998</v>
      </c>
      <c r="D6984" s="362" t="s">
        <v>11917</v>
      </c>
      <c r="E6984" s="363" t="s">
        <v>7917</v>
      </c>
    </row>
    <row r="6985" spans="1:5" x14ac:dyDescent="0.25">
      <c r="A6985" s="246" t="str">
        <f t="shared" si="109"/>
        <v>100940</v>
      </c>
      <c r="B6985" s="362" t="s">
        <v>6924</v>
      </c>
      <c r="C6985" s="362" t="s">
        <v>11999</v>
      </c>
      <c r="D6985" s="362" t="s">
        <v>11917</v>
      </c>
      <c r="E6985" s="363" t="s">
        <v>8097</v>
      </c>
    </row>
    <row r="6986" spans="1:5" x14ac:dyDescent="0.25">
      <c r="A6986" s="246" t="str">
        <f t="shared" si="109"/>
        <v>100941</v>
      </c>
      <c r="B6986" s="362" t="s">
        <v>6925</v>
      </c>
      <c r="C6986" s="362" t="s">
        <v>12000</v>
      </c>
      <c r="D6986" s="362" t="s">
        <v>11414</v>
      </c>
      <c r="E6986" s="363" t="s">
        <v>8248</v>
      </c>
    </row>
    <row r="6987" spans="1:5" x14ac:dyDescent="0.25">
      <c r="A6987" s="246" t="str">
        <f t="shared" si="109"/>
        <v>100942</v>
      </c>
      <c r="B6987" s="362" t="s">
        <v>6926</v>
      </c>
      <c r="C6987" s="362" t="s">
        <v>12002</v>
      </c>
      <c r="D6987" s="362" t="s">
        <v>11414</v>
      </c>
      <c r="E6987" s="363" t="s">
        <v>8056</v>
      </c>
    </row>
    <row r="6988" spans="1:5" x14ac:dyDescent="0.25">
      <c r="A6988" s="246" t="str">
        <f t="shared" si="109"/>
        <v>100943</v>
      </c>
      <c r="B6988" s="362" t="s">
        <v>6927</v>
      </c>
      <c r="C6988" s="362" t="s">
        <v>12003</v>
      </c>
      <c r="D6988" s="362" t="s">
        <v>11414</v>
      </c>
      <c r="E6988" s="363" t="s">
        <v>25266</v>
      </c>
    </row>
    <row r="6989" spans="1:5" x14ac:dyDescent="0.25">
      <c r="A6989" s="246" t="str">
        <f t="shared" si="109"/>
        <v>100944</v>
      </c>
      <c r="B6989" s="362" t="s">
        <v>6928</v>
      </c>
      <c r="C6989" s="362" t="s">
        <v>12004</v>
      </c>
      <c r="D6989" s="362" t="s">
        <v>11414</v>
      </c>
      <c r="E6989" s="363" t="s">
        <v>9026</v>
      </c>
    </row>
    <row r="6990" spans="1:5" x14ac:dyDescent="0.25">
      <c r="A6990" s="246" t="str">
        <f t="shared" si="109"/>
        <v>100945</v>
      </c>
      <c r="B6990" s="362" t="s">
        <v>6929</v>
      </c>
      <c r="C6990" s="362" t="s">
        <v>12005</v>
      </c>
      <c r="D6990" s="362" t="s">
        <v>11414</v>
      </c>
      <c r="E6990" s="363" t="s">
        <v>7868</v>
      </c>
    </row>
    <row r="6991" spans="1:5" x14ac:dyDescent="0.25">
      <c r="A6991" s="246" t="str">
        <f t="shared" si="109"/>
        <v>100946</v>
      </c>
      <c r="B6991" s="362" t="s">
        <v>6930</v>
      </c>
      <c r="C6991" s="362" t="s">
        <v>12006</v>
      </c>
      <c r="D6991" s="362" t="s">
        <v>11414</v>
      </c>
      <c r="E6991" s="363" t="s">
        <v>22832</v>
      </c>
    </row>
    <row r="6992" spans="1:5" x14ac:dyDescent="0.25">
      <c r="A6992" s="246" t="str">
        <f t="shared" si="109"/>
        <v>100947</v>
      </c>
      <c r="B6992" s="362" t="s">
        <v>6931</v>
      </c>
      <c r="C6992" s="362" t="s">
        <v>12007</v>
      </c>
      <c r="D6992" s="362" t="s">
        <v>11414</v>
      </c>
      <c r="E6992" s="363" t="s">
        <v>20588</v>
      </c>
    </row>
    <row r="6993" spans="1:5" x14ac:dyDescent="0.25">
      <c r="A6993" s="246" t="str">
        <f t="shared" si="109"/>
        <v>100948</v>
      </c>
      <c r="B6993" s="362" t="s">
        <v>6932</v>
      </c>
      <c r="C6993" s="362" t="s">
        <v>12008</v>
      </c>
      <c r="D6993" s="362" t="s">
        <v>11414</v>
      </c>
      <c r="E6993" s="363" t="s">
        <v>7923</v>
      </c>
    </row>
    <row r="6994" spans="1:5" x14ac:dyDescent="0.25">
      <c r="A6994" s="246" t="str">
        <f t="shared" si="109"/>
        <v>100949</v>
      </c>
      <c r="B6994" s="362" t="s">
        <v>6933</v>
      </c>
      <c r="C6994" s="362" t="s">
        <v>12009</v>
      </c>
      <c r="D6994" s="362" t="s">
        <v>11414</v>
      </c>
      <c r="E6994" s="363" t="s">
        <v>8279</v>
      </c>
    </row>
    <row r="6995" spans="1:5" x14ac:dyDescent="0.25">
      <c r="A6995" s="246" t="str">
        <f t="shared" si="109"/>
        <v>100950</v>
      </c>
      <c r="B6995" s="362" t="s">
        <v>6934</v>
      </c>
      <c r="C6995" s="362" t="s">
        <v>12010</v>
      </c>
      <c r="D6995" s="362" t="s">
        <v>11414</v>
      </c>
      <c r="E6995" s="363" t="s">
        <v>12666</v>
      </c>
    </row>
    <row r="6996" spans="1:5" x14ac:dyDescent="0.25">
      <c r="A6996" s="246" t="str">
        <f t="shared" si="109"/>
        <v>100951</v>
      </c>
      <c r="B6996" s="362" t="s">
        <v>6935</v>
      </c>
      <c r="C6996" s="362" t="s">
        <v>12011</v>
      </c>
      <c r="D6996" s="362" t="s">
        <v>11414</v>
      </c>
      <c r="E6996" s="363" t="s">
        <v>11313</v>
      </c>
    </row>
    <row r="6997" spans="1:5" x14ac:dyDescent="0.25">
      <c r="A6997" s="246" t="str">
        <f t="shared" si="109"/>
        <v>100952</v>
      </c>
      <c r="B6997" s="362" t="s">
        <v>6936</v>
      </c>
      <c r="C6997" s="362" t="s">
        <v>12012</v>
      </c>
      <c r="D6997" s="362" t="s">
        <v>11414</v>
      </c>
      <c r="E6997" s="363" t="s">
        <v>15598</v>
      </c>
    </row>
    <row r="6998" spans="1:5" x14ac:dyDescent="0.25">
      <c r="A6998" s="246" t="str">
        <f t="shared" si="109"/>
        <v>100953</v>
      </c>
      <c r="B6998" s="362" t="s">
        <v>6937</v>
      </c>
      <c r="C6998" s="362" t="s">
        <v>12013</v>
      </c>
      <c r="D6998" s="362" t="s">
        <v>11414</v>
      </c>
      <c r="E6998" s="363" t="s">
        <v>7792</v>
      </c>
    </row>
    <row r="6999" spans="1:5" x14ac:dyDescent="0.25">
      <c r="A6999" s="246" t="str">
        <f t="shared" si="109"/>
        <v>100954</v>
      </c>
      <c r="B6999" s="362" t="s">
        <v>6938</v>
      </c>
      <c r="C6999" s="362" t="s">
        <v>12014</v>
      </c>
      <c r="D6999" s="362" t="s">
        <v>11414</v>
      </c>
      <c r="E6999" s="363" t="s">
        <v>8153</v>
      </c>
    </row>
    <row r="7000" spans="1:5" x14ac:dyDescent="0.25">
      <c r="A7000" s="246" t="str">
        <f t="shared" si="109"/>
        <v>100955</v>
      </c>
      <c r="B7000" s="362" t="s">
        <v>6939</v>
      </c>
      <c r="C7000" s="362" t="s">
        <v>12015</v>
      </c>
      <c r="D7000" s="362" t="s">
        <v>11917</v>
      </c>
      <c r="E7000" s="363" t="s">
        <v>25426</v>
      </c>
    </row>
    <row r="7001" spans="1:5" x14ac:dyDescent="0.25">
      <c r="A7001" s="246" t="str">
        <f t="shared" si="109"/>
        <v>100956</v>
      </c>
      <c r="B7001" s="362" t="s">
        <v>6940</v>
      </c>
      <c r="C7001" s="362" t="s">
        <v>12016</v>
      </c>
      <c r="D7001" s="362" t="s">
        <v>11917</v>
      </c>
      <c r="E7001" s="363" t="s">
        <v>33353</v>
      </c>
    </row>
    <row r="7002" spans="1:5" x14ac:dyDescent="0.25">
      <c r="A7002" s="246" t="str">
        <f t="shared" si="109"/>
        <v>100957</v>
      </c>
      <c r="B7002" s="362" t="s">
        <v>6941</v>
      </c>
      <c r="C7002" s="362" t="s">
        <v>12017</v>
      </c>
      <c r="D7002" s="362" t="s">
        <v>11917</v>
      </c>
      <c r="E7002" s="363" t="s">
        <v>17606</v>
      </c>
    </row>
    <row r="7003" spans="1:5" x14ac:dyDescent="0.25">
      <c r="A7003" s="246" t="str">
        <f t="shared" si="109"/>
        <v>100958</v>
      </c>
      <c r="B7003" s="362" t="s">
        <v>6942</v>
      </c>
      <c r="C7003" s="362" t="s">
        <v>12018</v>
      </c>
      <c r="D7003" s="362" t="s">
        <v>11917</v>
      </c>
      <c r="E7003" s="363" t="s">
        <v>8079</v>
      </c>
    </row>
    <row r="7004" spans="1:5" x14ac:dyDescent="0.25">
      <c r="A7004" s="246" t="str">
        <f t="shared" si="109"/>
        <v>100959</v>
      </c>
      <c r="B7004" s="362" t="s">
        <v>6943</v>
      </c>
      <c r="C7004" s="362" t="s">
        <v>12019</v>
      </c>
      <c r="D7004" s="362" t="s">
        <v>11917</v>
      </c>
      <c r="E7004" s="363" t="s">
        <v>7899</v>
      </c>
    </row>
    <row r="7005" spans="1:5" x14ac:dyDescent="0.25">
      <c r="A7005" s="246" t="str">
        <f t="shared" si="109"/>
        <v>100960</v>
      </c>
      <c r="B7005" s="362" t="s">
        <v>6944</v>
      </c>
      <c r="C7005" s="362" t="s">
        <v>12020</v>
      </c>
      <c r="D7005" s="362" t="s">
        <v>11917</v>
      </c>
      <c r="E7005" s="363" t="s">
        <v>15951</v>
      </c>
    </row>
    <row r="7006" spans="1:5" x14ac:dyDescent="0.25">
      <c r="A7006" s="246" t="str">
        <f t="shared" si="109"/>
        <v>100961</v>
      </c>
      <c r="B7006" s="362" t="s">
        <v>6945</v>
      </c>
      <c r="C7006" s="362" t="s">
        <v>12021</v>
      </c>
      <c r="D7006" s="362" t="s">
        <v>11917</v>
      </c>
      <c r="E7006" s="363" t="s">
        <v>7892</v>
      </c>
    </row>
    <row r="7007" spans="1:5" x14ac:dyDescent="0.25">
      <c r="A7007" s="246" t="str">
        <f t="shared" si="109"/>
        <v>100962</v>
      </c>
      <c r="B7007" s="362" t="s">
        <v>6946</v>
      </c>
      <c r="C7007" s="362" t="s">
        <v>12022</v>
      </c>
      <c r="D7007" s="362" t="s">
        <v>11917</v>
      </c>
      <c r="E7007" s="363" t="s">
        <v>24875</v>
      </c>
    </row>
    <row r="7008" spans="1:5" x14ac:dyDescent="0.25">
      <c r="A7008" s="246" t="str">
        <f t="shared" si="109"/>
        <v>100963</v>
      </c>
      <c r="B7008" s="362" t="s">
        <v>6947</v>
      </c>
      <c r="C7008" s="362" t="s">
        <v>12023</v>
      </c>
      <c r="D7008" s="362" t="s">
        <v>11917</v>
      </c>
      <c r="E7008" s="363" t="s">
        <v>12955</v>
      </c>
    </row>
    <row r="7009" spans="1:5" x14ac:dyDescent="0.25">
      <c r="A7009" s="246" t="str">
        <f t="shared" si="109"/>
        <v>100964</v>
      </c>
      <c r="B7009" s="362" t="s">
        <v>6948</v>
      </c>
      <c r="C7009" s="362" t="s">
        <v>12024</v>
      </c>
      <c r="D7009" s="362" t="s">
        <v>11917</v>
      </c>
      <c r="E7009" s="363" t="s">
        <v>19861</v>
      </c>
    </row>
    <row r="7010" spans="1:5" x14ac:dyDescent="0.25">
      <c r="A7010" s="246" t="str">
        <f t="shared" si="109"/>
        <v>100973</v>
      </c>
      <c r="B7010" s="362" t="s">
        <v>6953</v>
      </c>
      <c r="C7010" s="362" t="s">
        <v>12025</v>
      </c>
      <c r="D7010" s="362" t="s">
        <v>9485</v>
      </c>
      <c r="E7010" s="363" t="s">
        <v>21709</v>
      </c>
    </row>
    <row r="7011" spans="1:5" x14ac:dyDescent="0.25">
      <c r="A7011" s="246" t="str">
        <f t="shared" si="109"/>
        <v>100974</v>
      </c>
      <c r="B7011" s="362" t="s">
        <v>6954</v>
      </c>
      <c r="C7011" s="362" t="s">
        <v>12026</v>
      </c>
      <c r="D7011" s="362" t="s">
        <v>9485</v>
      </c>
      <c r="E7011" s="363" t="s">
        <v>33354</v>
      </c>
    </row>
    <row r="7012" spans="1:5" x14ac:dyDescent="0.25">
      <c r="A7012" s="246" t="str">
        <f t="shared" si="109"/>
        <v>100975</v>
      </c>
      <c r="B7012" s="362" t="s">
        <v>6955</v>
      </c>
      <c r="C7012" s="362" t="s">
        <v>12027</v>
      </c>
      <c r="D7012" s="362" t="s">
        <v>9485</v>
      </c>
      <c r="E7012" s="363" t="s">
        <v>15539</v>
      </c>
    </row>
    <row r="7013" spans="1:5" x14ac:dyDescent="0.25">
      <c r="A7013" s="246" t="str">
        <f t="shared" si="109"/>
        <v>100965</v>
      </c>
      <c r="B7013" s="362" t="s">
        <v>6949</v>
      </c>
      <c r="C7013" s="362" t="s">
        <v>12028</v>
      </c>
      <c r="D7013" s="362" t="s">
        <v>11414</v>
      </c>
      <c r="E7013" s="363" t="s">
        <v>23625</v>
      </c>
    </row>
    <row r="7014" spans="1:5" x14ac:dyDescent="0.25">
      <c r="A7014" s="246" t="str">
        <f t="shared" si="109"/>
        <v>100966</v>
      </c>
      <c r="B7014" s="362" t="s">
        <v>6950</v>
      </c>
      <c r="C7014" s="362" t="s">
        <v>12029</v>
      </c>
      <c r="D7014" s="362" t="s">
        <v>11414</v>
      </c>
      <c r="E7014" s="363" t="s">
        <v>8079</v>
      </c>
    </row>
    <row r="7015" spans="1:5" x14ac:dyDescent="0.25">
      <c r="A7015" s="246" t="str">
        <f t="shared" si="109"/>
        <v>100969</v>
      </c>
      <c r="B7015" s="362" t="s">
        <v>6951</v>
      </c>
      <c r="C7015" s="362" t="s">
        <v>12032</v>
      </c>
      <c r="D7015" s="362" t="s">
        <v>11414</v>
      </c>
      <c r="E7015" s="363" t="s">
        <v>12995</v>
      </c>
    </row>
    <row r="7016" spans="1:5" x14ac:dyDescent="0.25">
      <c r="A7016" s="246" t="str">
        <f t="shared" si="109"/>
        <v>100970</v>
      </c>
      <c r="B7016" s="362" t="s">
        <v>6952</v>
      </c>
      <c r="C7016" s="362" t="s">
        <v>12033</v>
      </c>
      <c r="D7016" s="362" t="s">
        <v>11414</v>
      </c>
      <c r="E7016" s="363" t="s">
        <v>8266</v>
      </c>
    </row>
    <row r="7017" spans="1:5" x14ac:dyDescent="0.25">
      <c r="A7017" s="246" t="str">
        <f t="shared" si="109"/>
        <v>102330</v>
      </c>
      <c r="B7017" s="362" t="s">
        <v>12921</v>
      </c>
      <c r="C7017" s="362" t="s">
        <v>12030</v>
      </c>
      <c r="D7017" s="362" t="s">
        <v>11414</v>
      </c>
      <c r="E7017" s="363" t="s">
        <v>8118</v>
      </c>
    </row>
    <row r="7018" spans="1:5" x14ac:dyDescent="0.25">
      <c r="A7018" s="246" t="str">
        <f t="shared" si="109"/>
        <v>102331</v>
      </c>
      <c r="B7018" s="362" t="s">
        <v>12922</v>
      </c>
      <c r="C7018" s="362" t="s">
        <v>12031</v>
      </c>
      <c r="D7018" s="362" t="s">
        <v>11414</v>
      </c>
      <c r="E7018" s="363" t="s">
        <v>8087</v>
      </c>
    </row>
    <row r="7019" spans="1:5" x14ac:dyDescent="0.25">
      <c r="A7019" s="246" t="str">
        <f t="shared" si="109"/>
        <v>102332</v>
      </c>
      <c r="B7019" s="362" t="s">
        <v>12923</v>
      </c>
      <c r="C7019" s="362" t="s">
        <v>12034</v>
      </c>
      <c r="D7019" s="362" t="s">
        <v>11414</v>
      </c>
      <c r="E7019" s="363" t="s">
        <v>9403</v>
      </c>
    </row>
    <row r="7020" spans="1:5" x14ac:dyDescent="0.25">
      <c r="A7020" s="246" t="str">
        <f t="shared" si="109"/>
        <v>102333</v>
      </c>
      <c r="B7020" s="362" t="s">
        <v>12924</v>
      </c>
      <c r="C7020" s="362" t="s">
        <v>12035</v>
      </c>
      <c r="D7020" s="362" t="s">
        <v>11414</v>
      </c>
      <c r="E7020" s="363" t="s">
        <v>7864</v>
      </c>
    </row>
    <row r="7021" spans="1:5" x14ac:dyDescent="0.25">
      <c r="A7021" s="246" t="str">
        <f t="shared" si="109"/>
        <v>101019</v>
      </c>
      <c r="B7021" s="362" t="s">
        <v>6997</v>
      </c>
      <c r="C7021" s="362" t="s">
        <v>12036</v>
      </c>
      <c r="D7021" s="362" t="s">
        <v>11542</v>
      </c>
      <c r="E7021" s="363" t="s">
        <v>33355</v>
      </c>
    </row>
    <row r="7022" spans="1:5" x14ac:dyDescent="0.25">
      <c r="A7022" s="246" t="str">
        <f t="shared" si="109"/>
        <v>101479</v>
      </c>
      <c r="B7022" s="362" t="s">
        <v>7054</v>
      </c>
      <c r="C7022" s="362" t="s">
        <v>12037</v>
      </c>
      <c r="D7022" s="362" t="s">
        <v>11542</v>
      </c>
      <c r="E7022" s="363" t="s">
        <v>33356</v>
      </c>
    </row>
    <row r="7023" spans="1:5" x14ac:dyDescent="0.25">
      <c r="A7023" s="246" t="str">
        <f t="shared" si="109"/>
        <v>102568</v>
      </c>
      <c r="B7023" s="362" t="s">
        <v>14033</v>
      </c>
      <c r="C7023" s="362" t="s">
        <v>14034</v>
      </c>
      <c r="D7023" s="362" t="s">
        <v>11542</v>
      </c>
      <c r="E7023" s="363" t="s">
        <v>33357</v>
      </c>
    </row>
    <row r="7024" spans="1:5" x14ac:dyDescent="0.25">
      <c r="A7024" s="246" t="str">
        <f t="shared" si="109"/>
        <v>100976</v>
      </c>
      <c r="B7024" s="362" t="s">
        <v>6956</v>
      </c>
      <c r="C7024" s="362" t="s">
        <v>12038</v>
      </c>
      <c r="D7024" s="362" t="s">
        <v>9485</v>
      </c>
      <c r="E7024" s="363" t="s">
        <v>8153</v>
      </c>
    </row>
    <row r="7025" spans="1:5" x14ac:dyDescent="0.25">
      <c r="A7025" s="246" t="str">
        <f t="shared" si="109"/>
        <v>100977</v>
      </c>
      <c r="B7025" s="362" t="s">
        <v>6957</v>
      </c>
      <c r="C7025" s="362" t="s">
        <v>12039</v>
      </c>
      <c r="D7025" s="362" t="s">
        <v>9485</v>
      </c>
      <c r="E7025" s="363" t="s">
        <v>8206</v>
      </c>
    </row>
    <row r="7026" spans="1:5" x14ac:dyDescent="0.25">
      <c r="A7026" s="246" t="str">
        <f t="shared" si="109"/>
        <v>100978</v>
      </c>
      <c r="B7026" s="362" t="s">
        <v>6958</v>
      </c>
      <c r="C7026" s="362" t="s">
        <v>12040</v>
      </c>
      <c r="D7026" s="362" t="s">
        <v>9485</v>
      </c>
      <c r="E7026" s="363" t="s">
        <v>8138</v>
      </c>
    </row>
    <row r="7027" spans="1:5" x14ac:dyDescent="0.25">
      <c r="A7027" s="246" t="str">
        <f t="shared" si="109"/>
        <v>100979</v>
      </c>
      <c r="B7027" s="362" t="s">
        <v>6959</v>
      </c>
      <c r="C7027" s="362" t="s">
        <v>12042</v>
      </c>
      <c r="D7027" s="362" t="s">
        <v>9485</v>
      </c>
      <c r="E7027" s="363" t="s">
        <v>16638</v>
      </c>
    </row>
    <row r="7028" spans="1:5" x14ac:dyDescent="0.25">
      <c r="A7028" s="246" t="str">
        <f t="shared" si="109"/>
        <v>100980</v>
      </c>
      <c r="B7028" s="362" t="s">
        <v>6960</v>
      </c>
      <c r="C7028" s="362" t="s">
        <v>12043</v>
      </c>
      <c r="D7028" s="362" t="s">
        <v>9485</v>
      </c>
      <c r="E7028" s="363" t="s">
        <v>9063</v>
      </c>
    </row>
    <row r="7029" spans="1:5" x14ac:dyDescent="0.25">
      <c r="A7029" s="246" t="str">
        <f t="shared" si="109"/>
        <v>100981</v>
      </c>
      <c r="B7029" s="362" t="s">
        <v>6961</v>
      </c>
      <c r="C7029" s="362" t="s">
        <v>12044</v>
      </c>
      <c r="D7029" s="362" t="s">
        <v>9485</v>
      </c>
      <c r="E7029" s="363" t="s">
        <v>16406</v>
      </c>
    </row>
    <row r="7030" spans="1:5" x14ac:dyDescent="0.25">
      <c r="A7030" s="246" t="str">
        <f t="shared" si="109"/>
        <v>100982</v>
      </c>
      <c r="B7030" s="362" t="s">
        <v>6962</v>
      </c>
      <c r="C7030" s="362" t="s">
        <v>12045</v>
      </c>
      <c r="D7030" s="362" t="s">
        <v>9485</v>
      </c>
      <c r="E7030" s="363" t="s">
        <v>7990</v>
      </c>
    </row>
    <row r="7031" spans="1:5" x14ac:dyDescent="0.25">
      <c r="A7031" s="246" t="str">
        <f t="shared" si="109"/>
        <v>100983</v>
      </c>
      <c r="B7031" s="362" t="s">
        <v>6963</v>
      </c>
      <c r="C7031" s="362" t="s">
        <v>12046</v>
      </c>
      <c r="D7031" s="362" t="s">
        <v>9485</v>
      </c>
      <c r="E7031" s="363" t="s">
        <v>13362</v>
      </c>
    </row>
    <row r="7032" spans="1:5" x14ac:dyDescent="0.25">
      <c r="A7032" s="246" t="str">
        <f t="shared" si="109"/>
        <v>100984</v>
      </c>
      <c r="B7032" s="362" t="s">
        <v>6964</v>
      </c>
      <c r="C7032" s="362" t="s">
        <v>12047</v>
      </c>
      <c r="D7032" s="362" t="s">
        <v>9485</v>
      </c>
      <c r="E7032" s="363" t="s">
        <v>11922</v>
      </c>
    </row>
    <row r="7033" spans="1:5" x14ac:dyDescent="0.25">
      <c r="A7033" s="246" t="str">
        <f t="shared" si="109"/>
        <v>100985</v>
      </c>
      <c r="B7033" s="362" t="s">
        <v>6965</v>
      </c>
      <c r="C7033" s="362" t="s">
        <v>12048</v>
      </c>
      <c r="D7033" s="362" t="s">
        <v>9485</v>
      </c>
      <c r="E7033" s="363" t="s">
        <v>29444</v>
      </c>
    </row>
    <row r="7034" spans="1:5" x14ac:dyDescent="0.25">
      <c r="A7034" s="246" t="str">
        <f t="shared" si="109"/>
        <v>100986</v>
      </c>
      <c r="B7034" s="362" t="s">
        <v>6966</v>
      </c>
      <c r="C7034" s="362" t="s">
        <v>12049</v>
      </c>
      <c r="D7034" s="362" t="s">
        <v>9485</v>
      </c>
      <c r="E7034" s="363" t="s">
        <v>7785</v>
      </c>
    </row>
    <row r="7035" spans="1:5" x14ac:dyDescent="0.25">
      <c r="A7035" s="246" t="str">
        <f t="shared" si="109"/>
        <v>100987</v>
      </c>
      <c r="B7035" s="362" t="s">
        <v>6967</v>
      </c>
      <c r="C7035" s="362" t="s">
        <v>12050</v>
      </c>
      <c r="D7035" s="362" t="s">
        <v>9485</v>
      </c>
      <c r="E7035" s="363" t="s">
        <v>16537</v>
      </c>
    </row>
    <row r="7036" spans="1:5" x14ac:dyDescent="0.25">
      <c r="A7036" s="246" t="str">
        <f t="shared" si="109"/>
        <v>100988</v>
      </c>
      <c r="B7036" s="362" t="s">
        <v>6968</v>
      </c>
      <c r="C7036" s="362" t="s">
        <v>12051</v>
      </c>
      <c r="D7036" s="362" t="s">
        <v>9485</v>
      </c>
      <c r="E7036" s="363" t="s">
        <v>12348</v>
      </c>
    </row>
    <row r="7037" spans="1:5" x14ac:dyDescent="0.25">
      <c r="A7037" s="246" t="str">
        <f t="shared" si="109"/>
        <v>100989</v>
      </c>
      <c r="B7037" s="362" t="s">
        <v>6969</v>
      </c>
      <c r="C7037" s="362" t="s">
        <v>12052</v>
      </c>
      <c r="D7037" s="362" t="s">
        <v>11542</v>
      </c>
      <c r="E7037" s="363" t="s">
        <v>7771</v>
      </c>
    </row>
    <row r="7038" spans="1:5" x14ac:dyDescent="0.25">
      <c r="A7038" s="246" t="str">
        <f t="shared" si="109"/>
        <v>100990</v>
      </c>
      <c r="B7038" s="362" t="s">
        <v>6970</v>
      </c>
      <c r="C7038" s="362" t="s">
        <v>12053</v>
      </c>
      <c r="D7038" s="362" t="s">
        <v>11542</v>
      </c>
      <c r="E7038" s="363" t="s">
        <v>7804</v>
      </c>
    </row>
    <row r="7039" spans="1:5" x14ac:dyDescent="0.25">
      <c r="A7039" s="246" t="str">
        <f t="shared" si="109"/>
        <v>100991</v>
      </c>
      <c r="B7039" s="362" t="s">
        <v>6971</v>
      </c>
      <c r="C7039" s="362" t="s">
        <v>12054</v>
      </c>
      <c r="D7039" s="362" t="s">
        <v>11542</v>
      </c>
      <c r="E7039" s="363" t="s">
        <v>20253</v>
      </c>
    </row>
    <row r="7040" spans="1:5" x14ac:dyDescent="0.25">
      <c r="A7040" s="246" t="str">
        <f t="shared" si="109"/>
        <v>100992</v>
      </c>
      <c r="B7040" s="362" t="s">
        <v>6972</v>
      </c>
      <c r="C7040" s="362" t="s">
        <v>12055</v>
      </c>
      <c r="D7040" s="362" t="s">
        <v>11542</v>
      </c>
      <c r="E7040" s="363" t="s">
        <v>9295</v>
      </c>
    </row>
    <row r="7041" spans="1:5" x14ac:dyDescent="0.25">
      <c r="A7041" s="246" t="str">
        <f t="shared" si="109"/>
        <v>100993</v>
      </c>
      <c r="B7041" s="362" t="s">
        <v>6973</v>
      </c>
      <c r="C7041" s="362" t="s">
        <v>12057</v>
      </c>
      <c r="D7041" s="362" t="s">
        <v>11542</v>
      </c>
      <c r="E7041" s="363" t="s">
        <v>22766</v>
      </c>
    </row>
    <row r="7042" spans="1:5" x14ac:dyDescent="0.25">
      <c r="A7042" s="246" t="str">
        <f t="shared" si="109"/>
        <v>100994</v>
      </c>
      <c r="B7042" s="362" t="s">
        <v>6974</v>
      </c>
      <c r="C7042" s="362" t="s">
        <v>12058</v>
      </c>
      <c r="D7042" s="362" t="s">
        <v>11542</v>
      </c>
      <c r="E7042" s="363" t="s">
        <v>8198</v>
      </c>
    </row>
    <row r="7043" spans="1:5" x14ac:dyDescent="0.25">
      <c r="A7043" s="246" t="str">
        <f t="shared" ref="A7043:A7106" si="110">B7043</f>
        <v>100995</v>
      </c>
      <c r="B7043" s="362" t="s">
        <v>6975</v>
      </c>
      <c r="C7043" s="362" t="s">
        <v>12059</v>
      </c>
      <c r="D7043" s="362" t="s">
        <v>11542</v>
      </c>
      <c r="E7043" s="363" t="s">
        <v>21698</v>
      </c>
    </row>
    <row r="7044" spans="1:5" x14ac:dyDescent="0.25">
      <c r="A7044" s="246" t="str">
        <f t="shared" si="110"/>
        <v>100996</v>
      </c>
      <c r="B7044" s="362" t="s">
        <v>6976</v>
      </c>
      <c r="C7044" s="362" t="s">
        <v>12060</v>
      </c>
      <c r="D7044" s="362" t="s">
        <v>11542</v>
      </c>
      <c r="E7044" s="363" t="s">
        <v>15540</v>
      </c>
    </row>
    <row r="7045" spans="1:5" x14ac:dyDescent="0.25">
      <c r="A7045" s="246" t="str">
        <f t="shared" si="110"/>
        <v>100997</v>
      </c>
      <c r="B7045" s="362" t="s">
        <v>6977</v>
      </c>
      <c r="C7045" s="362" t="s">
        <v>12061</v>
      </c>
      <c r="D7045" s="362" t="s">
        <v>11542</v>
      </c>
      <c r="E7045" s="363" t="s">
        <v>8086</v>
      </c>
    </row>
    <row r="7046" spans="1:5" x14ac:dyDescent="0.25">
      <c r="A7046" s="246" t="str">
        <f t="shared" si="110"/>
        <v>100998</v>
      </c>
      <c r="B7046" s="362" t="s">
        <v>6978</v>
      </c>
      <c r="C7046" s="362" t="s">
        <v>12062</v>
      </c>
      <c r="D7046" s="362" t="s">
        <v>11542</v>
      </c>
      <c r="E7046" s="363" t="s">
        <v>11009</v>
      </c>
    </row>
    <row r="7047" spans="1:5" x14ac:dyDescent="0.25">
      <c r="A7047" s="246" t="str">
        <f t="shared" si="110"/>
        <v>100999</v>
      </c>
      <c r="B7047" s="362" t="s">
        <v>6979</v>
      </c>
      <c r="C7047" s="362" t="s">
        <v>12063</v>
      </c>
      <c r="D7047" s="362" t="s">
        <v>11542</v>
      </c>
      <c r="E7047" s="363" t="s">
        <v>20067</v>
      </c>
    </row>
    <row r="7048" spans="1:5" x14ac:dyDescent="0.25">
      <c r="A7048" s="246" t="str">
        <f t="shared" si="110"/>
        <v>101000</v>
      </c>
      <c r="B7048" s="362" t="s">
        <v>6980</v>
      </c>
      <c r="C7048" s="362" t="s">
        <v>12064</v>
      </c>
      <c r="D7048" s="362" t="s">
        <v>11542</v>
      </c>
      <c r="E7048" s="363" t="s">
        <v>12846</v>
      </c>
    </row>
    <row r="7049" spans="1:5" x14ac:dyDescent="0.25">
      <c r="A7049" s="246" t="str">
        <f t="shared" si="110"/>
        <v>101001</v>
      </c>
      <c r="B7049" s="362" t="s">
        <v>6981</v>
      </c>
      <c r="C7049" s="362" t="s">
        <v>12065</v>
      </c>
      <c r="D7049" s="362" t="s">
        <v>11542</v>
      </c>
      <c r="E7049" s="363" t="s">
        <v>8137</v>
      </c>
    </row>
    <row r="7050" spans="1:5" x14ac:dyDescent="0.25">
      <c r="A7050" s="246" t="str">
        <f t="shared" si="110"/>
        <v>101002</v>
      </c>
      <c r="B7050" s="362" t="s">
        <v>6982</v>
      </c>
      <c r="C7050" s="362" t="s">
        <v>12066</v>
      </c>
      <c r="D7050" s="362" t="s">
        <v>11542</v>
      </c>
      <c r="E7050" s="363" t="s">
        <v>9918</v>
      </c>
    </row>
    <row r="7051" spans="1:5" x14ac:dyDescent="0.25">
      <c r="A7051" s="246" t="str">
        <f t="shared" si="110"/>
        <v>101003</v>
      </c>
      <c r="B7051" s="362" t="s">
        <v>6983</v>
      </c>
      <c r="C7051" s="362" t="s">
        <v>12067</v>
      </c>
      <c r="D7051" s="362" t="s">
        <v>11542</v>
      </c>
      <c r="E7051" s="363" t="s">
        <v>25821</v>
      </c>
    </row>
    <row r="7052" spans="1:5" x14ac:dyDescent="0.25">
      <c r="A7052" s="246" t="str">
        <f t="shared" si="110"/>
        <v>101004</v>
      </c>
      <c r="B7052" s="362" t="s">
        <v>6984</v>
      </c>
      <c r="C7052" s="362" t="s">
        <v>12068</v>
      </c>
      <c r="D7052" s="362" t="s">
        <v>11542</v>
      </c>
      <c r="E7052" s="363" t="s">
        <v>23224</v>
      </c>
    </row>
    <row r="7053" spans="1:5" x14ac:dyDescent="0.25">
      <c r="A7053" s="246" t="str">
        <f t="shared" si="110"/>
        <v>101005</v>
      </c>
      <c r="B7053" s="362" t="s">
        <v>6985</v>
      </c>
      <c r="C7053" s="362" t="s">
        <v>12069</v>
      </c>
      <c r="D7053" s="362" t="s">
        <v>9485</v>
      </c>
      <c r="E7053" s="363" t="s">
        <v>13604</v>
      </c>
    </row>
    <row r="7054" spans="1:5" x14ac:dyDescent="0.25">
      <c r="A7054" s="246" t="str">
        <f t="shared" si="110"/>
        <v>101006</v>
      </c>
      <c r="B7054" s="362" t="s">
        <v>6986</v>
      </c>
      <c r="C7054" s="362" t="s">
        <v>12070</v>
      </c>
      <c r="D7054" s="362" t="s">
        <v>9485</v>
      </c>
      <c r="E7054" s="363" t="s">
        <v>30888</v>
      </c>
    </row>
    <row r="7055" spans="1:5" x14ac:dyDescent="0.25">
      <c r="A7055" s="246" t="str">
        <f t="shared" si="110"/>
        <v>101007</v>
      </c>
      <c r="B7055" s="362" t="s">
        <v>6987</v>
      </c>
      <c r="C7055" s="362" t="s">
        <v>12071</v>
      </c>
      <c r="D7055" s="362" t="s">
        <v>9485</v>
      </c>
      <c r="E7055" s="363" t="s">
        <v>20173</v>
      </c>
    </row>
    <row r="7056" spans="1:5" x14ac:dyDescent="0.25">
      <c r="A7056" s="246" t="str">
        <f t="shared" si="110"/>
        <v>101008</v>
      </c>
      <c r="B7056" s="362" t="s">
        <v>6988</v>
      </c>
      <c r="C7056" s="362" t="s">
        <v>12072</v>
      </c>
      <c r="D7056" s="362" t="s">
        <v>9485</v>
      </c>
      <c r="E7056" s="363" t="s">
        <v>8055</v>
      </c>
    </row>
    <row r="7057" spans="1:5" x14ac:dyDescent="0.25">
      <c r="A7057" s="246" t="str">
        <f t="shared" si="110"/>
        <v>101009</v>
      </c>
      <c r="B7057" s="362" t="s">
        <v>6989</v>
      </c>
      <c r="C7057" s="362" t="s">
        <v>12073</v>
      </c>
      <c r="D7057" s="362" t="s">
        <v>11542</v>
      </c>
      <c r="E7057" s="363" t="s">
        <v>17728</v>
      </c>
    </row>
    <row r="7058" spans="1:5" x14ac:dyDescent="0.25">
      <c r="A7058" s="246" t="str">
        <f t="shared" si="110"/>
        <v>101010</v>
      </c>
      <c r="B7058" s="362" t="s">
        <v>6990</v>
      </c>
      <c r="C7058" s="362" t="s">
        <v>12074</v>
      </c>
      <c r="D7058" s="362" t="s">
        <v>11542</v>
      </c>
      <c r="E7058" s="363" t="s">
        <v>12984</v>
      </c>
    </row>
    <row r="7059" spans="1:5" x14ac:dyDescent="0.25">
      <c r="A7059" s="246" t="str">
        <f t="shared" si="110"/>
        <v>101013</v>
      </c>
      <c r="B7059" s="362" t="s">
        <v>6991</v>
      </c>
      <c r="C7059" s="362" t="s">
        <v>12075</v>
      </c>
      <c r="D7059" s="362" t="s">
        <v>11542</v>
      </c>
      <c r="E7059" s="363" t="s">
        <v>20564</v>
      </c>
    </row>
    <row r="7060" spans="1:5" x14ac:dyDescent="0.25">
      <c r="A7060" s="246" t="str">
        <f t="shared" si="110"/>
        <v>101014</v>
      </c>
      <c r="B7060" s="362" t="s">
        <v>6992</v>
      </c>
      <c r="C7060" s="362" t="s">
        <v>12076</v>
      </c>
      <c r="D7060" s="362" t="s">
        <v>11542</v>
      </c>
      <c r="E7060" s="363" t="s">
        <v>33082</v>
      </c>
    </row>
    <row r="7061" spans="1:5" x14ac:dyDescent="0.25">
      <c r="A7061" s="246" t="str">
        <f t="shared" si="110"/>
        <v>101015</v>
      </c>
      <c r="B7061" s="362" t="s">
        <v>6993</v>
      </c>
      <c r="C7061" s="362" t="s">
        <v>12077</v>
      </c>
      <c r="D7061" s="362" t="s">
        <v>11542</v>
      </c>
      <c r="E7061" s="363" t="s">
        <v>16123</v>
      </c>
    </row>
    <row r="7062" spans="1:5" x14ac:dyDescent="0.25">
      <c r="A7062" s="246" t="str">
        <f t="shared" si="110"/>
        <v>101016</v>
      </c>
      <c r="B7062" s="362" t="s">
        <v>6994</v>
      </c>
      <c r="C7062" s="362" t="s">
        <v>12078</v>
      </c>
      <c r="D7062" s="362" t="s">
        <v>11542</v>
      </c>
      <c r="E7062" s="363" t="s">
        <v>21308</v>
      </c>
    </row>
    <row r="7063" spans="1:5" x14ac:dyDescent="0.25">
      <c r="A7063" s="246" t="str">
        <f t="shared" si="110"/>
        <v>101017</v>
      </c>
      <c r="B7063" s="362" t="s">
        <v>6995</v>
      </c>
      <c r="C7063" s="362" t="s">
        <v>12079</v>
      </c>
      <c r="D7063" s="362" t="s">
        <v>11542</v>
      </c>
      <c r="E7063" s="363" t="s">
        <v>15654</v>
      </c>
    </row>
    <row r="7064" spans="1:5" x14ac:dyDescent="0.25">
      <c r="A7064" s="246" t="str">
        <f t="shared" si="110"/>
        <v>101018</v>
      </c>
      <c r="B7064" s="362" t="s">
        <v>6996</v>
      </c>
      <c r="C7064" s="362" t="s">
        <v>12080</v>
      </c>
      <c r="D7064" s="362" t="s">
        <v>11542</v>
      </c>
      <c r="E7064" s="363" t="s">
        <v>13345</v>
      </c>
    </row>
    <row r="7065" spans="1:5" x14ac:dyDescent="0.25">
      <c r="A7065" s="246" t="str">
        <f t="shared" si="110"/>
        <v>101463</v>
      </c>
      <c r="B7065" s="362" t="s">
        <v>7038</v>
      </c>
      <c r="C7065" s="362" t="s">
        <v>12081</v>
      </c>
      <c r="D7065" s="362" t="s">
        <v>11542</v>
      </c>
      <c r="E7065" s="363" t="s">
        <v>33358</v>
      </c>
    </row>
    <row r="7066" spans="1:5" x14ac:dyDescent="0.25">
      <c r="A7066" s="246" t="str">
        <f t="shared" si="110"/>
        <v>101464</v>
      </c>
      <c r="B7066" s="362" t="s">
        <v>7039</v>
      </c>
      <c r="C7066" s="362" t="s">
        <v>12082</v>
      </c>
      <c r="D7066" s="362" t="s">
        <v>11542</v>
      </c>
      <c r="E7066" s="363" t="s">
        <v>12674</v>
      </c>
    </row>
    <row r="7067" spans="1:5" x14ac:dyDescent="0.25">
      <c r="A7067" s="246" t="str">
        <f t="shared" si="110"/>
        <v>101465</v>
      </c>
      <c r="B7067" s="362" t="s">
        <v>7040</v>
      </c>
      <c r="C7067" s="362" t="s">
        <v>12083</v>
      </c>
      <c r="D7067" s="362" t="s">
        <v>11542</v>
      </c>
      <c r="E7067" s="363" t="s">
        <v>15507</v>
      </c>
    </row>
    <row r="7068" spans="1:5" x14ac:dyDescent="0.25">
      <c r="A7068" s="246" t="str">
        <f t="shared" si="110"/>
        <v>101466</v>
      </c>
      <c r="B7068" s="362" t="s">
        <v>7041</v>
      </c>
      <c r="C7068" s="362" t="s">
        <v>12084</v>
      </c>
      <c r="D7068" s="362" t="s">
        <v>11542</v>
      </c>
      <c r="E7068" s="363" t="s">
        <v>12656</v>
      </c>
    </row>
    <row r="7069" spans="1:5" x14ac:dyDescent="0.25">
      <c r="A7069" s="246" t="str">
        <f t="shared" si="110"/>
        <v>101467</v>
      </c>
      <c r="B7069" s="362" t="s">
        <v>7042</v>
      </c>
      <c r="C7069" s="362" t="s">
        <v>12085</v>
      </c>
      <c r="D7069" s="362" t="s">
        <v>11542</v>
      </c>
      <c r="E7069" s="363" t="s">
        <v>12601</v>
      </c>
    </row>
    <row r="7070" spans="1:5" x14ac:dyDescent="0.25">
      <c r="A7070" s="246" t="str">
        <f t="shared" si="110"/>
        <v>101468</v>
      </c>
      <c r="B7070" s="362" t="s">
        <v>7043</v>
      </c>
      <c r="C7070" s="362" t="s">
        <v>12086</v>
      </c>
      <c r="D7070" s="362" t="s">
        <v>11542</v>
      </c>
      <c r="E7070" s="363" t="s">
        <v>8299</v>
      </c>
    </row>
    <row r="7071" spans="1:5" x14ac:dyDescent="0.25">
      <c r="A7071" s="246" t="str">
        <f t="shared" si="110"/>
        <v>101469</v>
      </c>
      <c r="B7071" s="362" t="s">
        <v>7044</v>
      </c>
      <c r="C7071" s="362" t="s">
        <v>12087</v>
      </c>
      <c r="D7071" s="362" t="s">
        <v>11542</v>
      </c>
      <c r="E7071" s="363" t="s">
        <v>31978</v>
      </c>
    </row>
    <row r="7072" spans="1:5" x14ac:dyDescent="0.25">
      <c r="A7072" s="246" t="str">
        <f t="shared" si="110"/>
        <v>101470</v>
      </c>
      <c r="B7072" s="362" t="s">
        <v>7045</v>
      </c>
      <c r="C7072" s="362" t="s">
        <v>12088</v>
      </c>
      <c r="D7072" s="362" t="s">
        <v>11542</v>
      </c>
      <c r="E7072" s="363" t="s">
        <v>28230</v>
      </c>
    </row>
    <row r="7073" spans="1:5" x14ac:dyDescent="0.25">
      <c r="A7073" s="246" t="str">
        <f t="shared" si="110"/>
        <v>101471</v>
      </c>
      <c r="B7073" s="362" t="s">
        <v>7046</v>
      </c>
      <c r="C7073" s="362" t="s">
        <v>12089</v>
      </c>
      <c r="D7073" s="362" t="s">
        <v>11542</v>
      </c>
      <c r="E7073" s="363" t="s">
        <v>13896</v>
      </c>
    </row>
    <row r="7074" spans="1:5" x14ac:dyDescent="0.25">
      <c r="A7074" s="246" t="str">
        <f t="shared" si="110"/>
        <v>101472</v>
      </c>
      <c r="B7074" s="362" t="s">
        <v>7047</v>
      </c>
      <c r="C7074" s="362" t="s">
        <v>12090</v>
      </c>
      <c r="D7074" s="362" t="s">
        <v>11542</v>
      </c>
      <c r="E7074" s="363" t="s">
        <v>25524</v>
      </c>
    </row>
    <row r="7075" spans="1:5" x14ac:dyDescent="0.25">
      <c r="A7075" s="246" t="str">
        <f t="shared" si="110"/>
        <v>101473</v>
      </c>
      <c r="B7075" s="362" t="s">
        <v>7048</v>
      </c>
      <c r="C7075" s="362" t="s">
        <v>12091</v>
      </c>
      <c r="D7075" s="362" t="s">
        <v>11542</v>
      </c>
      <c r="E7075" s="363" t="s">
        <v>33359</v>
      </c>
    </row>
    <row r="7076" spans="1:5" x14ac:dyDescent="0.25">
      <c r="A7076" s="246" t="str">
        <f t="shared" si="110"/>
        <v>101474</v>
      </c>
      <c r="B7076" s="362" t="s">
        <v>7049</v>
      </c>
      <c r="C7076" s="362" t="s">
        <v>12093</v>
      </c>
      <c r="D7076" s="362" t="s">
        <v>11542</v>
      </c>
      <c r="E7076" s="363" t="s">
        <v>12854</v>
      </c>
    </row>
    <row r="7077" spans="1:5" x14ac:dyDescent="0.25">
      <c r="A7077" s="246" t="str">
        <f t="shared" si="110"/>
        <v>101475</v>
      </c>
      <c r="B7077" s="362" t="s">
        <v>7050</v>
      </c>
      <c r="C7077" s="362" t="s">
        <v>12094</v>
      </c>
      <c r="D7077" s="362" t="s">
        <v>11542</v>
      </c>
      <c r="E7077" s="363" t="s">
        <v>33360</v>
      </c>
    </row>
    <row r="7078" spans="1:5" x14ac:dyDescent="0.25">
      <c r="A7078" s="246" t="str">
        <f t="shared" si="110"/>
        <v>101476</v>
      </c>
      <c r="B7078" s="362" t="s">
        <v>7051</v>
      </c>
      <c r="C7078" s="362" t="s">
        <v>12095</v>
      </c>
      <c r="D7078" s="362" t="s">
        <v>11542</v>
      </c>
      <c r="E7078" s="363" t="s">
        <v>8354</v>
      </c>
    </row>
    <row r="7079" spans="1:5" x14ac:dyDescent="0.25">
      <c r="A7079" s="246" t="str">
        <f t="shared" si="110"/>
        <v>101477</v>
      </c>
      <c r="B7079" s="362" t="s">
        <v>7052</v>
      </c>
      <c r="C7079" s="362" t="s">
        <v>12096</v>
      </c>
      <c r="D7079" s="362" t="s">
        <v>11542</v>
      </c>
      <c r="E7079" s="363" t="s">
        <v>14178</v>
      </c>
    </row>
    <row r="7080" spans="1:5" x14ac:dyDescent="0.25">
      <c r="A7080" s="246" t="str">
        <f t="shared" si="110"/>
        <v>101478</v>
      </c>
      <c r="B7080" s="362" t="s">
        <v>7053</v>
      </c>
      <c r="C7080" s="362" t="s">
        <v>12097</v>
      </c>
      <c r="D7080" s="362" t="s">
        <v>11542</v>
      </c>
      <c r="E7080" s="363" t="s">
        <v>8324</v>
      </c>
    </row>
    <row r="7081" spans="1:5" x14ac:dyDescent="0.25">
      <c r="A7081" s="246" t="str">
        <f t="shared" si="110"/>
        <v>101480</v>
      </c>
      <c r="B7081" s="362" t="s">
        <v>7055</v>
      </c>
      <c r="C7081" s="362" t="s">
        <v>12098</v>
      </c>
      <c r="D7081" s="362" t="s">
        <v>11542</v>
      </c>
      <c r="E7081" s="363" t="s">
        <v>33361</v>
      </c>
    </row>
    <row r="7082" spans="1:5" x14ac:dyDescent="0.25">
      <c r="A7082" s="246" t="str">
        <f t="shared" si="110"/>
        <v>101481</v>
      </c>
      <c r="B7082" s="362" t="s">
        <v>7056</v>
      </c>
      <c r="C7082" s="362" t="s">
        <v>12099</v>
      </c>
      <c r="D7082" s="362" t="s">
        <v>11542</v>
      </c>
      <c r="E7082" s="363" t="s">
        <v>26350</v>
      </c>
    </row>
    <row r="7083" spans="1:5" x14ac:dyDescent="0.25">
      <c r="A7083" s="246" t="str">
        <f t="shared" si="110"/>
        <v>101482</v>
      </c>
      <c r="B7083" s="362" t="s">
        <v>7057</v>
      </c>
      <c r="C7083" s="362" t="s">
        <v>14634</v>
      </c>
      <c r="D7083" s="362" t="s">
        <v>11542</v>
      </c>
      <c r="E7083" s="363" t="s">
        <v>20502</v>
      </c>
    </row>
    <row r="7084" spans="1:5" x14ac:dyDescent="0.25">
      <c r="A7084" s="246" t="str">
        <f t="shared" si="110"/>
        <v>101483</v>
      </c>
      <c r="B7084" s="362" t="s">
        <v>7058</v>
      </c>
      <c r="C7084" s="362" t="s">
        <v>12100</v>
      </c>
      <c r="D7084" s="362" t="s">
        <v>11542</v>
      </c>
      <c r="E7084" s="363" t="s">
        <v>19962</v>
      </c>
    </row>
    <row r="7085" spans="1:5" x14ac:dyDescent="0.25">
      <c r="A7085" s="246" t="str">
        <f t="shared" si="110"/>
        <v>101484</v>
      </c>
      <c r="B7085" s="362" t="s">
        <v>7059</v>
      </c>
      <c r="C7085" s="362" t="s">
        <v>12101</v>
      </c>
      <c r="D7085" s="362" t="s">
        <v>11542</v>
      </c>
      <c r="E7085" s="363" t="s">
        <v>21127</v>
      </c>
    </row>
    <row r="7086" spans="1:5" x14ac:dyDescent="0.25">
      <c r="A7086" s="246" t="str">
        <f t="shared" si="110"/>
        <v>101485</v>
      </c>
      <c r="B7086" s="362" t="s">
        <v>7060</v>
      </c>
      <c r="C7086" s="362" t="s">
        <v>12102</v>
      </c>
      <c r="D7086" s="362" t="s">
        <v>11542</v>
      </c>
      <c r="E7086" s="363" t="s">
        <v>33362</v>
      </c>
    </row>
    <row r="7087" spans="1:5" x14ac:dyDescent="0.25">
      <c r="A7087" s="246" t="str">
        <f t="shared" si="110"/>
        <v>101486</v>
      </c>
      <c r="B7087" s="362" t="s">
        <v>7061</v>
      </c>
      <c r="C7087" s="362" t="s">
        <v>12103</v>
      </c>
      <c r="D7087" s="362" t="s">
        <v>11542</v>
      </c>
      <c r="E7087" s="363" t="s">
        <v>33363</v>
      </c>
    </row>
    <row r="7088" spans="1:5" x14ac:dyDescent="0.25">
      <c r="A7088" s="246" t="str">
        <f t="shared" si="110"/>
        <v>101487</v>
      </c>
      <c r="B7088" s="362" t="s">
        <v>7062</v>
      </c>
      <c r="C7088" s="362" t="s">
        <v>12104</v>
      </c>
      <c r="D7088" s="362" t="s">
        <v>11542</v>
      </c>
      <c r="E7088" s="363" t="s">
        <v>32715</v>
      </c>
    </row>
    <row r="7089" spans="1:5" x14ac:dyDescent="0.25">
      <c r="A7089" s="246" t="str">
        <f t="shared" si="110"/>
        <v>101488</v>
      </c>
      <c r="B7089" s="362" t="s">
        <v>7063</v>
      </c>
      <c r="C7089" s="362" t="s">
        <v>12105</v>
      </c>
      <c r="D7089" s="362" t="s">
        <v>11542</v>
      </c>
      <c r="E7089" s="363" t="s">
        <v>33364</v>
      </c>
    </row>
    <row r="7090" spans="1:5" x14ac:dyDescent="0.25">
      <c r="A7090" s="246" t="str">
        <f t="shared" si="110"/>
        <v>101188</v>
      </c>
      <c r="B7090" s="362" t="s">
        <v>5924</v>
      </c>
      <c r="C7090" s="362" t="s">
        <v>12106</v>
      </c>
      <c r="D7090" s="362" t="s">
        <v>8399</v>
      </c>
      <c r="E7090" s="363" t="s">
        <v>13371</v>
      </c>
    </row>
    <row r="7091" spans="1:5" x14ac:dyDescent="0.25">
      <c r="A7091" s="246" t="str">
        <f t="shared" si="110"/>
        <v>101189</v>
      </c>
      <c r="B7091" s="362" t="s">
        <v>5925</v>
      </c>
      <c r="C7091" s="362" t="s">
        <v>12107</v>
      </c>
      <c r="D7091" s="362" t="s">
        <v>8399</v>
      </c>
      <c r="E7091" s="363" t="s">
        <v>26493</v>
      </c>
    </row>
    <row r="7092" spans="1:5" x14ac:dyDescent="0.25">
      <c r="A7092" s="246" t="str">
        <f t="shared" si="110"/>
        <v>101190</v>
      </c>
      <c r="B7092" s="362" t="s">
        <v>5926</v>
      </c>
      <c r="C7092" s="362" t="s">
        <v>12108</v>
      </c>
      <c r="D7092" s="362" t="s">
        <v>8399</v>
      </c>
      <c r="E7092" s="363" t="s">
        <v>15611</v>
      </c>
    </row>
    <row r="7093" spans="1:5" x14ac:dyDescent="0.25">
      <c r="A7093" s="246" t="str">
        <f t="shared" si="110"/>
        <v>101191</v>
      </c>
      <c r="B7093" s="362" t="s">
        <v>5927</v>
      </c>
      <c r="C7093" s="362" t="s">
        <v>12109</v>
      </c>
      <c r="D7093" s="362" t="s">
        <v>8399</v>
      </c>
      <c r="E7093" s="363" t="s">
        <v>31638</v>
      </c>
    </row>
    <row r="7094" spans="1:5" x14ac:dyDescent="0.25">
      <c r="A7094" s="246" t="str">
        <f t="shared" si="110"/>
        <v>101192</v>
      </c>
      <c r="B7094" s="362" t="s">
        <v>5928</v>
      </c>
      <c r="C7094" s="362" t="s">
        <v>12110</v>
      </c>
      <c r="D7094" s="362" t="s">
        <v>8399</v>
      </c>
      <c r="E7094" s="363" t="s">
        <v>33365</v>
      </c>
    </row>
    <row r="7095" spans="1:5" x14ac:dyDescent="0.25">
      <c r="A7095" s="246" t="str">
        <f t="shared" si="110"/>
        <v>101193</v>
      </c>
      <c r="B7095" s="362" t="s">
        <v>5929</v>
      </c>
      <c r="C7095" s="362" t="s">
        <v>12111</v>
      </c>
      <c r="D7095" s="362" t="s">
        <v>8399</v>
      </c>
      <c r="E7095" s="363" t="s">
        <v>33366</v>
      </c>
    </row>
    <row r="7096" spans="1:5" x14ac:dyDescent="0.25">
      <c r="A7096" s="246" t="str">
        <f t="shared" si="110"/>
        <v>101194</v>
      </c>
      <c r="B7096" s="362" t="s">
        <v>5930</v>
      </c>
      <c r="C7096" s="362" t="s">
        <v>12112</v>
      </c>
      <c r="D7096" s="362" t="s">
        <v>8399</v>
      </c>
      <c r="E7096" s="363" t="s">
        <v>14636</v>
      </c>
    </row>
    <row r="7097" spans="1:5" x14ac:dyDescent="0.25">
      <c r="A7097" s="246" t="str">
        <f t="shared" si="110"/>
        <v>101197</v>
      </c>
      <c r="B7097" s="362" t="s">
        <v>5931</v>
      </c>
      <c r="C7097" s="362" t="s">
        <v>12113</v>
      </c>
      <c r="D7097" s="362" t="s">
        <v>8399</v>
      </c>
      <c r="E7097" s="363" t="s">
        <v>33367</v>
      </c>
    </row>
    <row r="7098" spans="1:5" x14ac:dyDescent="0.25">
      <c r="A7098" s="246" t="str">
        <f t="shared" si="110"/>
        <v>101198</v>
      </c>
      <c r="B7098" s="362" t="s">
        <v>5932</v>
      </c>
      <c r="C7098" s="362" t="s">
        <v>12114</v>
      </c>
      <c r="D7098" s="362" t="s">
        <v>8399</v>
      </c>
      <c r="E7098" s="363" t="s">
        <v>33368</v>
      </c>
    </row>
    <row r="7099" spans="1:5" x14ac:dyDescent="0.25">
      <c r="A7099" s="246" t="str">
        <f t="shared" si="110"/>
        <v>101199</v>
      </c>
      <c r="B7099" s="362" t="s">
        <v>5933</v>
      </c>
      <c r="C7099" s="362" t="s">
        <v>12115</v>
      </c>
      <c r="D7099" s="362" t="s">
        <v>8399</v>
      </c>
      <c r="E7099" s="363" t="s">
        <v>33369</v>
      </c>
    </row>
    <row r="7100" spans="1:5" x14ac:dyDescent="0.25">
      <c r="A7100" s="246" t="str">
        <f t="shared" si="110"/>
        <v>101200</v>
      </c>
      <c r="B7100" s="362" t="s">
        <v>5934</v>
      </c>
      <c r="C7100" s="362" t="s">
        <v>12116</v>
      </c>
      <c r="D7100" s="362" t="s">
        <v>8399</v>
      </c>
      <c r="E7100" s="363" t="s">
        <v>33370</v>
      </c>
    </row>
    <row r="7101" spans="1:5" x14ac:dyDescent="0.25">
      <c r="A7101" s="246" t="str">
        <f t="shared" si="110"/>
        <v>101201</v>
      </c>
      <c r="B7101" s="362" t="s">
        <v>5935</v>
      </c>
      <c r="C7101" s="362" t="s">
        <v>12117</v>
      </c>
      <c r="D7101" s="362" t="s">
        <v>8399</v>
      </c>
      <c r="E7101" s="363" t="s">
        <v>33371</v>
      </c>
    </row>
    <row r="7102" spans="1:5" x14ac:dyDescent="0.25">
      <c r="A7102" s="246" t="str">
        <f t="shared" si="110"/>
        <v>101202</v>
      </c>
      <c r="B7102" s="362" t="s">
        <v>5936</v>
      </c>
      <c r="C7102" s="362" t="s">
        <v>12118</v>
      </c>
      <c r="D7102" s="362" t="s">
        <v>8399</v>
      </c>
      <c r="E7102" s="363" t="s">
        <v>21209</v>
      </c>
    </row>
    <row r="7103" spans="1:5" x14ac:dyDescent="0.25">
      <c r="A7103" s="246" t="str">
        <f t="shared" si="110"/>
        <v>101203</v>
      </c>
      <c r="B7103" s="362" t="s">
        <v>5937</v>
      </c>
      <c r="C7103" s="362" t="s">
        <v>12119</v>
      </c>
      <c r="D7103" s="362" t="s">
        <v>8399</v>
      </c>
      <c r="E7103" s="363" t="s">
        <v>31991</v>
      </c>
    </row>
    <row r="7104" spans="1:5" x14ac:dyDescent="0.25">
      <c r="A7104" s="246" t="str">
        <f t="shared" si="110"/>
        <v>101204</v>
      </c>
      <c r="B7104" s="362" t="s">
        <v>5938</v>
      </c>
      <c r="C7104" s="362" t="s">
        <v>12120</v>
      </c>
      <c r="D7104" s="362" t="s">
        <v>8399</v>
      </c>
      <c r="E7104" s="363" t="s">
        <v>20979</v>
      </c>
    </row>
    <row r="7105" spans="1:5" x14ac:dyDescent="0.25">
      <c r="A7105" s="246" t="str">
        <f t="shared" si="110"/>
        <v>101205</v>
      </c>
      <c r="B7105" s="362" t="s">
        <v>5939</v>
      </c>
      <c r="C7105" s="362" t="s">
        <v>12121</v>
      </c>
      <c r="D7105" s="362" t="s">
        <v>8399</v>
      </c>
      <c r="E7105" s="363" t="s">
        <v>21209</v>
      </c>
    </row>
    <row r="7106" spans="1:5" x14ac:dyDescent="0.25">
      <c r="A7106" s="246" t="str">
        <f t="shared" si="110"/>
        <v>102362</v>
      </c>
      <c r="B7106" s="362" t="s">
        <v>12926</v>
      </c>
      <c r="C7106" s="362" t="s">
        <v>12927</v>
      </c>
      <c r="D7106" s="362" t="s">
        <v>8619</v>
      </c>
      <c r="E7106" s="363" t="s">
        <v>33372</v>
      </c>
    </row>
    <row r="7107" spans="1:5" x14ac:dyDescent="0.25">
      <c r="A7107" s="246" t="str">
        <f t="shared" ref="A7107:A7170" si="111">B7107</f>
        <v>102363</v>
      </c>
      <c r="B7107" s="362" t="s">
        <v>12928</v>
      </c>
      <c r="C7107" s="362" t="s">
        <v>12929</v>
      </c>
      <c r="D7107" s="362" t="s">
        <v>8619</v>
      </c>
      <c r="E7107" s="363" t="s">
        <v>33373</v>
      </c>
    </row>
    <row r="7108" spans="1:5" x14ac:dyDescent="0.25">
      <c r="A7108" s="246" t="str">
        <f t="shared" si="111"/>
        <v>102364</v>
      </c>
      <c r="B7108" s="362" t="s">
        <v>12930</v>
      </c>
      <c r="C7108" s="362" t="s">
        <v>12931</v>
      </c>
      <c r="D7108" s="362" t="s">
        <v>8619</v>
      </c>
      <c r="E7108" s="363" t="s">
        <v>33374</v>
      </c>
    </row>
    <row r="7109" spans="1:5" x14ac:dyDescent="0.25">
      <c r="A7109" s="246" t="str">
        <f t="shared" si="111"/>
        <v>98509</v>
      </c>
      <c r="B7109" s="362" t="s">
        <v>5035</v>
      </c>
      <c r="C7109" s="362" t="s">
        <v>12122</v>
      </c>
      <c r="D7109" s="362" t="s">
        <v>8471</v>
      </c>
      <c r="E7109" s="363" t="s">
        <v>33375</v>
      </c>
    </row>
    <row r="7110" spans="1:5" x14ac:dyDescent="0.25">
      <c r="A7110" s="246" t="str">
        <f t="shared" si="111"/>
        <v>98510</v>
      </c>
      <c r="B7110" s="362" t="s">
        <v>5036</v>
      </c>
      <c r="C7110" s="362" t="s">
        <v>12124</v>
      </c>
      <c r="D7110" s="362" t="s">
        <v>8471</v>
      </c>
      <c r="E7110" s="363" t="s">
        <v>33376</v>
      </c>
    </row>
    <row r="7111" spans="1:5" x14ac:dyDescent="0.25">
      <c r="A7111" s="246" t="str">
        <f t="shared" si="111"/>
        <v>98511</v>
      </c>
      <c r="B7111" s="362" t="s">
        <v>5037</v>
      </c>
      <c r="C7111" s="362" t="s">
        <v>12125</v>
      </c>
      <c r="D7111" s="362" t="s">
        <v>8471</v>
      </c>
      <c r="E7111" s="363" t="s">
        <v>33377</v>
      </c>
    </row>
    <row r="7112" spans="1:5" x14ac:dyDescent="0.25">
      <c r="A7112" s="246" t="str">
        <f t="shared" si="111"/>
        <v>98516</v>
      </c>
      <c r="B7112" s="362" t="s">
        <v>5038</v>
      </c>
      <c r="C7112" s="362" t="s">
        <v>12126</v>
      </c>
      <c r="D7112" s="362" t="s">
        <v>8471</v>
      </c>
      <c r="E7112" s="363" t="s">
        <v>21493</v>
      </c>
    </row>
    <row r="7113" spans="1:5" x14ac:dyDescent="0.25">
      <c r="A7113" s="246" t="str">
        <f t="shared" si="111"/>
        <v>98519</v>
      </c>
      <c r="B7113" s="362" t="s">
        <v>5039</v>
      </c>
      <c r="C7113" s="362" t="s">
        <v>12127</v>
      </c>
      <c r="D7113" s="362" t="s">
        <v>8619</v>
      </c>
      <c r="E7113" s="363" t="s">
        <v>13644</v>
      </c>
    </row>
    <row r="7114" spans="1:5" x14ac:dyDescent="0.25">
      <c r="A7114" s="246" t="str">
        <f t="shared" si="111"/>
        <v>98520</v>
      </c>
      <c r="B7114" s="362" t="s">
        <v>5040</v>
      </c>
      <c r="C7114" s="362" t="s">
        <v>12128</v>
      </c>
      <c r="D7114" s="362" t="s">
        <v>8619</v>
      </c>
      <c r="E7114" s="363" t="s">
        <v>20179</v>
      </c>
    </row>
    <row r="7115" spans="1:5" x14ac:dyDescent="0.25">
      <c r="A7115" s="246" t="str">
        <f t="shared" si="111"/>
        <v>98521</v>
      </c>
      <c r="B7115" s="362" t="s">
        <v>5041</v>
      </c>
      <c r="C7115" s="362" t="s">
        <v>12129</v>
      </c>
      <c r="D7115" s="362" t="s">
        <v>8619</v>
      </c>
      <c r="E7115" s="363" t="s">
        <v>8135</v>
      </c>
    </row>
    <row r="7116" spans="1:5" x14ac:dyDescent="0.25">
      <c r="A7116" s="246" t="str">
        <f t="shared" si="111"/>
        <v>98522</v>
      </c>
      <c r="B7116" s="362" t="s">
        <v>5042</v>
      </c>
      <c r="C7116" s="362" t="s">
        <v>12130</v>
      </c>
      <c r="D7116" s="362" t="s">
        <v>8399</v>
      </c>
      <c r="E7116" s="363" t="s">
        <v>33378</v>
      </c>
    </row>
    <row r="7117" spans="1:5" x14ac:dyDescent="0.25">
      <c r="A7117" s="246" t="str">
        <f t="shared" si="111"/>
        <v>98524</v>
      </c>
      <c r="B7117" s="362" t="s">
        <v>5043</v>
      </c>
      <c r="C7117" s="362" t="s">
        <v>12131</v>
      </c>
      <c r="D7117" s="362" t="s">
        <v>8619</v>
      </c>
      <c r="E7117" s="363" t="s">
        <v>8160</v>
      </c>
    </row>
    <row r="7118" spans="1:5" x14ac:dyDescent="0.25">
      <c r="A7118" s="246" t="str">
        <f t="shared" si="111"/>
        <v>98503</v>
      </c>
      <c r="B7118" s="362" t="s">
        <v>5032</v>
      </c>
      <c r="C7118" s="362" t="s">
        <v>12132</v>
      </c>
      <c r="D7118" s="362" t="s">
        <v>8619</v>
      </c>
      <c r="E7118" s="363" t="s">
        <v>13312</v>
      </c>
    </row>
    <row r="7119" spans="1:5" x14ac:dyDescent="0.25">
      <c r="A7119" s="246" t="str">
        <f t="shared" si="111"/>
        <v>98504</v>
      </c>
      <c r="B7119" s="362" t="s">
        <v>5033</v>
      </c>
      <c r="C7119" s="362" t="s">
        <v>18285</v>
      </c>
      <c r="D7119" s="362" t="s">
        <v>8619</v>
      </c>
      <c r="E7119" s="363" t="s">
        <v>10500</v>
      </c>
    </row>
    <row r="7120" spans="1:5" x14ac:dyDescent="0.25">
      <c r="A7120" s="246" t="str">
        <f t="shared" si="111"/>
        <v>98505</v>
      </c>
      <c r="B7120" s="362" t="s">
        <v>5034</v>
      </c>
      <c r="C7120" s="362" t="s">
        <v>12133</v>
      </c>
      <c r="D7120" s="362" t="s">
        <v>8619</v>
      </c>
      <c r="E7120" s="363" t="s">
        <v>33379</v>
      </c>
    </row>
    <row r="7121" spans="1:5" x14ac:dyDescent="0.25">
      <c r="A7121" s="246" t="str">
        <f t="shared" si="111"/>
        <v>103946</v>
      </c>
      <c r="B7121" s="362" t="s">
        <v>18855</v>
      </c>
      <c r="C7121" s="362" t="s">
        <v>18856</v>
      </c>
      <c r="D7121" s="362" t="s">
        <v>8619</v>
      </c>
      <c r="E7121" s="363" t="s">
        <v>15596</v>
      </c>
    </row>
    <row r="7122" spans="1:5" x14ac:dyDescent="0.25">
      <c r="A7122" s="246" t="str">
        <f t="shared" si="111"/>
        <v>103185</v>
      </c>
      <c r="B7122" s="362" t="s">
        <v>15249</v>
      </c>
      <c r="C7122" s="362" t="s">
        <v>15250</v>
      </c>
      <c r="D7122" s="362" t="s">
        <v>8471</v>
      </c>
      <c r="E7122" s="363" t="s">
        <v>33380</v>
      </c>
    </row>
    <row r="7123" spans="1:5" x14ac:dyDescent="0.25">
      <c r="A7123" s="246" t="str">
        <f t="shared" si="111"/>
        <v>103186</v>
      </c>
      <c r="B7123" s="362" t="s">
        <v>15251</v>
      </c>
      <c r="C7123" s="362" t="s">
        <v>15252</v>
      </c>
      <c r="D7123" s="362" t="s">
        <v>8471</v>
      </c>
      <c r="E7123" s="363" t="s">
        <v>33381</v>
      </c>
    </row>
    <row r="7124" spans="1:5" x14ac:dyDescent="0.25">
      <c r="A7124" s="246" t="str">
        <f t="shared" si="111"/>
        <v>103187</v>
      </c>
      <c r="B7124" s="362" t="s">
        <v>15253</v>
      </c>
      <c r="C7124" s="362" t="s">
        <v>15254</v>
      </c>
      <c r="D7124" s="362" t="s">
        <v>8471</v>
      </c>
      <c r="E7124" s="363" t="s">
        <v>33382</v>
      </c>
    </row>
    <row r="7125" spans="1:5" x14ac:dyDescent="0.25">
      <c r="A7125" s="246" t="str">
        <f t="shared" si="111"/>
        <v>103188</v>
      </c>
      <c r="B7125" s="362" t="s">
        <v>15255</v>
      </c>
      <c r="C7125" s="362" t="s">
        <v>15256</v>
      </c>
      <c r="D7125" s="362" t="s">
        <v>8471</v>
      </c>
      <c r="E7125" s="363" t="s">
        <v>33383</v>
      </c>
    </row>
    <row r="7126" spans="1:5" x14ac:dyDescent="0.25">
      <c r="A7126" s="246" t="str">
        <f t="shared" si="111"/>
        <v>103189</v>
      </c>
      <c r="B7126" s="362" t="s">
        <v>15257</v>
      </c>
      <c r="C7126" s="362" t="s">
        <v>15258</v>
      </c>
      <c r="D7126" s="362" t="s">
        <v>8471</v>
      </c>
      <c r="E7126" s="363" t="s">
        <v>33384</v>
      </c>
    </row>
    <row r="7127" spans="1:5" x14ac:dyDescent="0.25">
      <c r="A7127" s="246" t="str">
        <f t="shared" si="111"/>
        <v>103190</v>
      </c>
      <c r="B7127" s="362" t="s">
        <v>15259</v>
      </c>
      <c r="C7127" s="362" t="s">
        <v>15260</v>
      </c>
      <c r="D7127" s="362" t="s">
        <v>8471</v>
      </c>
      <c r="E7127" s="363" t="s">
        <v>33385</v>
      </c>
    </row>
    <row r="7128" spans="1:5" x14ac:dyDescent="0.25">
      <c r="A7128" s="246" t="str">
        <f t="shared" si="111"/>
        <v>103191</v>
      </c>
      <c r="B7128" s="362" t="s">
        <v>15261</v>
      </c>
      <c r="C7128" s="362" t="s">
        <v>15262</v>
      </c>
      <c r="D7128" s="362" t="s">
        <v>8471</v>
      </c>
      <c r="E7128" s="363" t="s">
        <v>33386</v>
      </c>
    </row>
    <row r="7129" spans="1:5" x14ac:dyDescent="0.25">
      <c r="A7129" s="246" t="str">
        <f t="shared" si="111"/>
        <v>103192</v>
      </c>
      <c r="B7129" s="362" t="s">
        <v>15263</v>
      </c>
      <c r="C7129" s="362" t="s">
        <v>15264</v>
      </c>
      <c r="D7129" s="362" t="s">
        <v>8471</v>
      </c>
      <c r="E7129" s="363" t="s">
        <v>33387</v>
      </c>
    </row>
    <row r="7130" spans="1:5" x14ac:dyDescent="0.25">
      <c r="A7130" s="246" t="str">
        <f t="shared" si="111"/>
        <v>103193</v>
      </c>
      <c r="B7130" s="362" t="s">
        <v>15265</v>
      </c>
      <c r="C7130" s="362" t="s">
        <v>15266</v>
      </c>
      <c r="D7130" s="362" t="s">
        <v>8471</v>
      </c>
      <c r="E7130" s="363" t="s">
        <v>33388</v>
      </c>
    </row>
    <row r="7131" spans="1:5" x14ac:dyDescent="0.25">
      <c r="A7131" s="246" t="str">
        <f t="shared" si="111"/>
        <v>103194</v>
      </c>
      <c r="B7131" s="362" t="s">
        <v>15267</v>
      </c>
      <c r="C7131" s="362" t="s">
        <v>15268</v>
      </c>
      <c r="D7131" s="362" t="s">
        <v>8471</v>
      </c>
      <c r="E7131" s="363" t="s">
        <v>33389</v>
      </c>
    </row>
    <row r="7132" spans="1:5" x14ac:dyDescent="0.25">
      <c r="A7132" s="246" t="str">
        <f t="shared" si="111"/>
        <v>103195</v>
      </c>
      <c r="B7132" s="362" t="s">
        <v>15269</v>
      </c>
      <c r="C7132" s="362" t="s">
        <v>15270</v>
      </c>
      <c r="D7132" s="362" t="s">
        <v>8471</v>
      </c>
      <c r="E7132" s="363" t="s">
        <v>33390</v>
      </c>
    </row>
    <row r="7133" spans="1:5" x14ac:dyDescent="0.25">
      <c r="A7133" s="246" t="str">
        <f t="shared" si="111"/>
        <v>103205</v>
      </c>
      <c r="B7133" s="362" t="s">
        <v>15271</v>
      </c>
      <c r="C7133" s="362" t="s">
        <v>15272</v>
      </c>
      <c r="D7133" s="362" t="s">
        <v>8471</v>
      </c>
      <c r="E7133" s="363" t="s">
        <v>33391</v>
      </c>
    </row>
    <row r="7134" spans="1:5" x14ac:dyDescent="0.25">
      <c r="A7134" s="246" t="str">
        <f t="shared" si="111"/>
        <v>103206</v>
      </c>
      <c r="B7134" s="362" t="s">
        <v>15273</v>
      </c>
      <c r="C7134" s="362" t="s">
        <v>15274</v>
      </c>
      <c r="D7134" s="362" t="s">
        <v>8471</v>
      </c>
      <c r="E7134" s="363" t="s">
        <v>33392</v>
      </c>
    </row>
    <row r="7135" spans="1:5" x14ac:dyDescent="0.25">
      <c r="A7135" s="246" t="str">
        <f t="shared" si="111"/>
        <v>103207</v>
      </c>
      <c r="B7135" s="362" t="s">
        <v>15275</v>
      </c>
      <c r="C7135" s="362" t="s">
        <v>15276</v>
      </c>
      <c r="D7135" s="362" t="s">
        <v>8471</v>
      </c>
      <c r="E7135" s="363" t="s">
        <v>33393</v>
      </c>
    </row>
    <row r="7136" spans="1:5" x14ac:dyDescent="0.25">
      <c r="A7136" s="246" t="str">
        <f t="shared" si="111"/>
        <v>103208</v>
      </c>
      <c r="B7136" s="362" t="s">
        <v>15277</v>
      </c>
      <c r="C7136" s="362" t="s">
        <v>15278</v>
      </c>
      <c r="D7136" s="362" t="s">
        <v>8471</v>
      </c>
      <c r="E7136" s="363" t="s">
        <v>33394</v>
      </c>
    </row>
    <row r="7137" spans="1:5" x14ac:dyDescent="0.25">
      <c r="A7137" s="246" t="str">
        <f t="shared" si="111"/>
        <v>103209</v>
      </c>
      <c r="B7137" s="362" t="s">
        <v>15279</v>
      </c>
      <c r="C7137" s="362" t="s">
        <v>15280</v>
      </c>
      <c r="D7137" s="362" t="s">
        <v>8471</v>
      </c>
      <c r="E7137" s="363" t="s">
        <v>33395</v>
      </c>
    </row>
    <row r="7138" spans="1:5" x14ac:dyDescent="0.25">
      <c r="A7138" s="246" t="str">
        <f t="shared" si="111"/>
        <v>103210</v>
      </c>
      <c r="B7138" s="362" t="s">
        <v>15281</v>
      </c>
      <c r="C7138" s="362" t="s">
        <v>15282</v>
      </c>
      <c r="D7138" s="362" t="s">
        <v>8471</v>
      </c>
      <c r="E7138" s="363" t="s">
        <v>33396</v>
      </c>
    </row>
    <row r="7139" spans="1:5" x14ac:dyDescent="0.25">
      <c r="A7139" s="246" t="str">
        <f t="shared" si="111"/>
        <v>103304</v>
      </c>
      <c r="B7139" s="362" t="s">
        <v>15332</v>
      </c>
      <c r="C7139" s="362" t="s">
        <v>15333</v>
      </c>
      <c r="D7139" s="362" t="s">
        <v>8471</v>
      </c>
      <c r="E7139" s="363" t="s">
        <v>33397</v>
      </c>
    </row>
    <row r="7140" spans="1:5" x14ac:dyDescent="0.25">
      <c r="A7140" s="246" t="str">
        <f t="shared" si="111"/>
        <v>103307</v>
      </c>
      <c r="B7140" s="362" t="s">
        <v>15334</v>
      </c>
      <c r="C7140" s="362" t="s">
        <v>15335</v>
      </c>
      <c r="D7140" s="362" t="s">
        <v>8471</v>
      </c>
      <c r="E7140" s="363" t="s">
        <v>33398</v>
      </c>
    </row>
    <row r="7141" spans="1:5" x14ac:dyDescent="0.25">
      <c r="A7141" s="246" t="str">
        <f t="shared" si="111"/>
        <v>103310</v>
      </c>
      <c r="B7141" s="362" t="s">
        <v>15336</v>
      </c>
      <c r="C7141" s="362" t="s">
        <v>15337</v>
      </c>
      <c r="D7141" s="362" t="s">
        <v>8471</v>
      </c>
      <c r="E7141" s="363" t="s">
        <v>33399</v>
      </c>
    </row>
    <row r="7142" spans="1:5" x14ac:dyDescent="0.25">
      <c r="A7142" s="246" t="str">
        <f t="shared" si="111"/>
        <v>103314</v>
      </c>
      <c r="B7142" s="362" t="s">
        <v>15338</v>
      </c>
      <c r="C7142" s="362" t="s">
        <v>15339</v>
      </c>
      <c r="D7142" s="362" t="s">
        <v>8619</v>
      </c>
      <c r="E7142" s="363" t="s">
        <v>33400</v>
      </c>
    </row>
    <row r="7143" spans="1:5" x14ac:dyDescent="0.25">
      <c r="A7143" s="246" t="str">
        <f t="shared" si="111"/>
        <v>103315</v>
      </c>
      <c r="B7143" s="362" t="s">
        <v>15340</v>
      </c>
      <c r="C7143" s="362" t="s">
        <v>15341</v>
      </c>
      <c r="D7143" s="362" t="s">
        <v>8619</v>
      </c>
      <c r="E7143" s="363" t="s">
        <v>33401</v>
      </c>
    </row>
    <row r="7144" spans="1:5" x14ac:dyDescent="0.25">
      <c r="A7144" s="246" t="str">
        <f t="shared" si="111"/>
        <v>103769</v>
      </c>
      <c r="B7144" s="362" t="s">
        <v>16235</v>
      </c>
      <c r="C7144" s="362" t="s">
        <v>16236</v>
      </c>
      <c r="D7144" s="362" t="s">
        <v>8471</v>
      </c>
      <c r="E7144" s="363" t="s">
        <v>33402</v>
      </c>
    </row>
    <row r="7145" spans="1:5" x14ac:dyDescent="0.25">
      <c r="A7145" s="246" t="str">
        <f t="shared" si="111"/>
        <v>98525</v>
      </c>
      <c r="B7145" s="362" t="s">
        <v>5044</v>
      </c>
      <c r="C7145" s="362" t="s">
        <v>12134</v>
      </c>
      <c r="D7145" s="362" t="s">
        <v>8619</v>
      </c>
      <c r="E7145" s="363" t="s">
        <v>17635</v>
      </c>
    </row>
    <row r="7146" spans="1:5" x14ac:dyDescent="0.25">
      <c r="A7146" s="246" t="str">
        <f t="shared" si="111"/>
        <v>98526</v>
      </c>
      <c r="B7146" s="362" t="s">
        <v>5045</v>
      </c>
      <c r="C7146" s="362" t="s">
        <v>12135</v>
      </c>
      <c r="D7146" s="362" t="s">
        <v>8471</v>
      </c>
      <c r="E7146" s="363" t="s">
        <v>33403</v>
      </c>
    </row>
    <row r="7147" spans="1:5" x14ac:dyDescent="0.25">
      <c r="A7147" s="246" t="str">
        <f t="shared" si="111"/>
        <v>98527</v>
      </c>
      <c r="B7147" s="362" t="s">
        <v>5046</v>
      </c>
      <c r="C7147" s="362" t="s">
        <v>12136</v>
      </c>
      <c r="D7147" s="362" t="s">
        <v>8471</v>
      </c>
      <c r="E7147" s="363" t="s">
        <v>33404</v>
      </c>
    </row>
    <row r="7148" spans="1:5" x14ac:dyDescent="0.25">
      <c r="A7148" s="246" t="str">
        <f t="shared" si="111"/>
        <v>98528</v>
      </c>
      <c r="B7148" s="362" t="s">
        <v>5047</v>
      </c>
      <c r="C7148" s="362" t="s">
        <v>12137</v>
      </c>
      <c r="D7148" s="362" t="s">
        <v>8471</v>
      </c>
      <c r="E7148" s="363" t="s">
        <v>33405</v>
      </c>
    </row>
    <row r="7149" spans="1:5" x14ac:dyDescent="0.25">
      <c r="A7149" s="246" t="str">
        <f t="shared" si="111"/>
        <v>98529</v>
      </c>
      <c r="B7149" s="362" t="s">
        <v>5048</v>
      </c>
      <c r="C7149" s="362" t="s">
        <v>12138</v>
      </c>
      <c r="D7149" s="362" t="s">
        <v>8471</v>
      </c>
      <c r="E7149" s="363" t="s">
        <v>33406</v>
      </c>
    </row>
    <row r="7150" spans="1:5" x14ac:dyDescent="0.25">
      <c r="A7150" s="246" t="str">
        <f t="shared" si="111"/>
        <v>98530</v>
      </c>
      <c r="B7150" s="362" t="s">
        <v>5049</v>
      </c>
      <c r="C7150" s="362" t="s">
        <v>12139</v>
      </c>
      <c r="D7150" s="362" t="s">
        <v>8471</v>
      </c>
      <c r="E7150" s="363" t="s">
        <v>21389</v>
      </c>
    </row>
    <row r="7151" spans="1:5" x14ac:dyDescent="0.25">
      <c r="A7151" s="246" t="str">
        <f t="shared" si="111"/>
        <v>98531</v>
      </c>
      <c r="B7151" s="362" t="s">
        <v>5050</v>
      </c>
      <c r="C7151" s="362" t="s">
        <v>12140</v>
      </c>
      <c r="D7151" s="362" t="s">
        <v>8471</v>
      </c>
      <c r="E7151" s="363" t="s">
        <v>33407</v>
      </c>
    </row>
    <row r="7152" spans="1:5" x14ac:dyDescent="0.25">
      <c r="A7152" s="246" t="str">
        <f t="shared" si="111"/>
        <v>98532</v>
      </c>
      <c r="B7152" s="362" t="s">
        <v>5051</v>
      </c>
      <c r="C7152" s="362" t="s">
        <v>12141</v>
      </c>
      <c r="D7152" s="362" t="s">
        <v>8471</v>
      </c>
      <c r="E7152" s="363" t="s">
        <v>32954</v>
      </c>
    </row>
    <row r="7153" spans="1:5" x14ac:dyDescent="0.25">
      <c r="A7153" s="246" t="str">
        <f t="shared" si="111"/>
        <v>98533</v>
      </c>
      <c r="B7153" s="362" t="s">
        <v>5052</v>
      </c>
      <c r="C7153" s="362" t="s">
        <v>12142</v>
      </c>
      <c r="D7153" s="362" t="s">
        <v>8471</v>
      </c>
      <c r="E7153" s="363" t="s">
        <v>33408</v>
      </c>
    </row>
    <row r="7154" spans="1:5" x14ac:dyDescent="0.25">
      <c r="A7154" s="246" t="str">
        <f t="shared" si="111"/>
        <v>98534</v>
      </c>
      <c r="B7154" s="362" t="s">
        <v>5053</v>
      </c>
      <c r="C7154" s="362" t="s">
        <v>12143</v>
      </c>
      <c r="D7154" s="362" t="s">
        <v>8471</v>
      </c>
      <c r="E7154" s="363" t="s">
        <v>33409</v>
      </c>
    </row>
    <row r="7155" spans="1:5" x14ac:dyDescent="0.25">
      <c r="A7155" s="246" t="str">
        <f t="shared" si="111"/>
        <v>98535</v>
      </c>
      <c r="B7155" s="362" t="s">
        <v>5054</v>
      </c>
      <c r="C7155" s="362" t="s">
        <v>12144</v>
      </c>
      <c r="D7155" s="362" t="s">
        <v>8471</v>
      </c>
      <c r="E7155" s="363" t="s">
        <v>33410</v>
      </c>
    </row>
    <row r="7156" spans="1:5" x14ac:dyDescent="0.25">
      <c r="A7156" s="246" t="str">
        <f t="shared" si="111"/>
        <v>88238</v>
      </c>
      <c r="B7156" s="362" t="s">
        <v>1060</v>
      </c>
      <c r="C7156" s="362" t="s">
        <v>12145</v>
      </c>
      <c r="D7156" s="362" t="s">
        <v>8915</v>
      </c>
      <c r="E7156" s="363" t="s">
        <v>27011</v>
      </c>
    </row>
    <row r="7157" spans="1:5" x14ac:dyDescent="0.25">
      <c r="A7157" s="246" t="str">
        <f t="shared" si="111"/>
        <v>88239</v>
      </c>
      <c r="B7157" s="362" t="s">
        <v>1061</v>
      </c>
      <c r="C7157" s="362" t="s">
        <v>12146</v>
      </c>
      <c r="D7157" s="362" t="s">
        <v>8915</v>
      </c>
      <c r="E7157" s="363" t="s">
        <v>8376</v>
      </c>
    </row>
    <row r="7158" spans="1:5" x14ac:dyDescent="0.25">
      <c r="A7158" s="246" t="str">
        <f t="shared" si="111"/>
        <v>88240</v>
      </c>
      <c r="B7158" s="362" t="s">
        <v>1062</v>
      </c>
      <c r="C7158" s="362" t="s">
        <v>12147</v>
      </c>
      <c r="D7158" s="362" t="s">
        <v>8915</v>
      </c>
      <c r="E7158" s="363" t="s">
        <v>14882</v>
      </c>
    </row>
    <row r="7159" spans="1:5" x14ac:dyDescent="0.25">
      <c r="A7159" s="246" t="str">
        <f t="shared" si="111"/>
        <v>88241</v>
      </c>
      <c r="B7159" s="362" t="s">
        <v>1063</v>
      </c>
      <c r="C7159" s="362" t="s">
        <v>12148</v>
      </c>
      <c r="D7159" s="362" t="s">
        <v>8915</v>
      </c>
      <c r="E7159" s="363" t="s">
        <v>14633</v>
      </c>
    </row>
    <row r="7160" spans="1:5" x14ac:dyDescent="0.25">
      <c r="A7160" s="246" t="str">
        <f t="shared" si="111"/>
        <v>88242</v>
      </c>
      <c r="B7160" s="362" t="s">
        <v>1064</v>
      </c>
      <c r="C7160" s="362" t="s">
        <v>12149</v>
      </c>
      <c r="D7160" s="362" t="s">
        <v>8915</v>
      </c>
      <c r="E7160" s="363" t="s">
        <v>9257</v>
      </c>
    </row>
    <row r="7161" spans="1:5" x14ac:dyDescent="0.25">
      <c r="A7161" s="246" t="str">
        <f t="shared" si="111"/>
        <v>88243</v>
      </c>
      <c r="B7161" s="362" t="s">
        <v>1065</v>
      </c>
      <c r="C7161" s="362" t="s">
        <v>12150</v>
      </c>
      <c r="D7161" s="362" t="s">
        <v>8915</v>
      </c>
      <c r="E7161" s="363" t="s">
        <v>8166</v>
      </c>
    </row>
    <row r="7162" spans="1:5" x14ac:dyDescent="0.25">
      <c r="A7162" s="246" t="str">
        <f t="shared" si="111"/>
        <v>88245</v>
      </c>
      <c r="B7162" s="362" t="s">
        <v>1066</v>
      </c>
      <c r="C7162" s="362" t="s">
        <v>12151</v>
      </c>
      <c r="D7162" s="362" t="s">
        <v>8915</v>
      </c>
      <c r="E7162" s="363" t="s">
        <v>14880</v>
      </c>
    </row>
    <row r="7163" spans="1:5" x14ac:dyDescent="0.25">
      <c r="A7163" s="246" t="str">
        <f t="shared" si="111"/>
        <v>88246</v>
      </c>
      <c r="B7163" s="362" t="s">
        <v>1067</v>
      </c>
      <c r="C7163" s="362" t="s">
        <v>12152</v>
      </c>
      <c r="D7163" s="362" t="s">
        <v>8915</v>
      </c>
      <c r="E7163" s="363" t="s">
        <v>16515</v>
      </c>
    </row>
    <row r="7164" spans="1:5" x14ac:dyDescent="0.25">
      <c r="A7164" s="246" t="str">
        <f t="shared" si="111"/>
        <v>88247</v>
      </c>
      <c r="B7164" s="362" t="s">
        <v>1068</v>
      </c>
      <c r="C7164" s="362" t="s">
        <v>12153</v>
      </c>
      <c r="D7164" s="362" t="s">
        <v>8915</v>
      </c>
      <c r="E7164" s="363" t="s">
        <v>13618</v>
      </c>
    </row>
    <row r="7165" spans="1:5" x14ac:dyDescent="0.25">
      <c r="A7165" s="246" t="str">
        <f t="shared" si="111"/>
        <v>88248</v>
      </c>
      <c r="B7165" s="362" t="s">
        <v>1069</v>
      </c>
      <c r="C7165" s="362" t="s">
        <v>12154</v>
      </c>
      <c r="D7165" s="362" t="s">
        <v>8915</v>
      </c>
      <c r="E7165" s="363" t="s">
        <v>12184</v>
      </c>
    </row>
    <row r="7166" spans="1:5" x14ac:dyDescent="0.25">
      <c r="A7166" s="246" t="str">
        <f t="shared" si="111"/>
        <v>88249</v>
      </c>
      <c r="B7166" s="362" t="s">
        <v>1070</v>
      </c>
      <c r="C7166" s="362" t="s">
        <v>12155</v>
      </c>
      <c r="D7166" s="362" t="s">
        <v>8915</v>
      </c>
      <c r="E7166" s="363" t="s">
        <v>13304</v>
      </c>
    </row>
    <row r="7167" spans="1:5" x14ac:dyDescent="0.25">
      <c r="A7167" s="246" t="str">
        <f t="shared" si="111"/>
        <v>88250</v>
      </c>
      <c r="B7167" s="362" t="s">
        <v>1071</v>
      </c>
      <c r="C7167" s="362" t="s">
        <v>12156</v>
      </c>
      <c r="D7167" s="362" t="s">
        <v>8915</v>
      </c>
      <c r="E7167" s="363" t="s">
        <v>14882</v>
      </c>
    </row>
    <row r="7168" spans="1:5" x14ac:dyDescent="0.25">
      <c r="A7168" s="246" t="str">
        <f t="shared" si="111"/>
        <v>88251</v>
      </c>
      <c r="B7168" s="362" t="s">
        <v>1072</v>
      </c>
      <c r="C7168" s="362" t="s">
        <v>12157</v>
      </c>
      <c r="D7168" s="362" t="s">
        <v>8915</v>
      </c>
      <c r="E7168" s="363" t="s">
        <v>27011</v>
      </c>
    </row>
    <row r="7169" spans="1:5" x14ac:dyDescent="0.25">
      <c r="A7169" s="246" t="str">
        <f t="shared" si="111"/>
        <v>88252</v>
      </c>
      <c r="B7169" s="362" t="s">
        <v>1073</v>
      </c>
      <c r="C7169" s="362" t="s">
        <v>12158</v>
      </c>
      <c r="D7169" s="362" t="s">
        <v>8915</v>
      </c>
      <c r="E7169" s="363" t="s">
        <v>26733</v>
      </c>
    </row>
    <row r="7170" spans="1:5" x14ac:dyDescent="0.25">
      <c r="A7170" s="246" t="str">
        <f t="shared" si="111"/>
        <v>88253</v>
      </c>
      <c r="B7170" s="362" t="s">
        <v>10</v>
      </c>
      <c r="C7170" s="362" t="s">
        <v>12159</v>
      </c>
      <c r="D7170" s="362" t="s">
        <v>8915</v>
      </c>
      <c r="E7170" s="363" t="s">
        <v>9456</v>
      </c>
    </row>
    <row r="7171" spans="1:5" x14ac:dyDescent="0.25">
      <c r="A7171" s="246" t="str">
        <f t="shared" ref="A7171:A7234" si="112">B7171</f>
        <v>88255</v>
      </c>
      <c r="B7171" s="362" t="s">
        <v>1074</v>
      </c>
      <c r="C7171" s="362" t="s">
        <v>12160</v>
      </c>
      <c r="D7171" s="362" t="s">
        <v>8915</v>
      </c>
      <c r="E7171" s="363" t="s">
        <v>12209</v>
      </c>
    </row>
    <row r="7172" spans="1:5" x14ac:dyDescent="0.25">
      <c r="A7172" s="246" t="str">
        <f t="shared" si="112"/>
        <v>88256</v>
      </c>
      <c r="B7172" s="362" t="s">
        <v>1075</v>
      </c>
      <c r="C7172" s="362" t="s">
        <v>12161</v>
      </c>
      <c r="D7172" s="362" t="s">
        <v>8915</v>
      </c>
      <c r="E7172" s="363" t="s">
        <v>31977</v>
      </c>
    </row>
    <row r="7173" spans="1:5" x14ac:dyDescent="0.25">
      <c r="A7173" s="246" t="str">
        <f t="shared" si="112"/>
        <v>88257</v>
      </c>
      <c r="B7173" s="362" t="s">
        <v>1076</v>
      </c>
      <c r="C7173" s="362" t="s">
        <v>12163</v>
      </c>
      <c r="D7173" s="362" t="s">
        <v>8915</v>
      </c>
      <c r="E7173" s="363" t="s">
        <v>32264</v>
      </c>
    </row>
    <row r="7174" spans="1:5" x14ac:dyDescent="0.25">
      <c r="A7174" s="246" t="str">
        <f t="shared" si="112"/>
        <v>88258</v>
      </c>
      <c r="B7174" s="362" t="s">
        <v>1077</v>
      </c>
      <c r="C7174" s="362" t="s">
        <v>12164</v>
      </c>
      <c r="D7174" s="362" t="s">
        <v>8915</v>
      </c>
      <c r="E7174" s="363" t="s">
        <v>14127</v>
      </c>
    </row>
    <row r="7175" spans="1:5" x14ac:dyDescent="0.25">
      <c r="A7175" s="246" t="str">
        <f t="shared" si="112"/>
        <v>88260</v>
      </c>
      <c r="B7175" s="362" t="s">
        <v>1078</v>
      </c>
      <c r="C7175" s="362" t="s">
        <v>12165</v>
      </c>
      <c r="D7175" s="362" t="s">
        <v>8915</v>
      </c>
      <c r="E7175" s="363" t="s">
        <v>33411</v>
      </c>
    </row>
    <row r="7176" spans="1:5" x14ac:dyDescent="0.25">
      <c r="A7176" s="246" t="str">
        <f t="shared" si="112"/>
        <v>88261</v>
      </c>
      <c r="B7176" s="362" t="s">
        <v>1079</v>
      </c>
      <c r="C7176" s="362" t="s">
        <v>12166</v>
      </c>
      <c r="D7176" s="362" t="s">
        <v>8915</v>
      </c>
      <c r="E7176" s="363" t="s">
        <v>14414</v>
      </c>
    </row>
    <row r="7177" spans="1:5" x14ac:dyDescent="0.25">
      <c r="A7177" s="246" t="str">
        <f t="shared" si="112"/>
        <v>88262</v>
      </c>
      <c r="B7177" s="362" t="s">
        <v>1080</v>
      </c>
      <c r="C7177" s="362" t="s">
        <v>12167</v>
      </c>
      <c r="D7177" s="362" t="s">
        <v>8915</v>
      </c>
      <c r="E7177" s="363" t="s">
        <v>10235</v>
      </c>
    </row>
    <row r="7178" spans="1:5" x14ac:dyDescent="0.25">
      <c r="A7178" s="246" t="str">
        <f t="shared" si="112"/>
        <v>88263</v>
      </c>
      <c r="B7178" s="362" t="s">
        <v>1081</v>
      </c>
      <c r="C7178" s="362" t="s">
        <v>12168</v>
      </c>
      <c r="D7178" s="362" t="s">
        <v>8915</v>
      </c>
      <c r="E7178" s="363" t="s">
        <v>13310</v>
      </c>
    </row>
    <row r="7179" spans="1:5" x14ac:dyDescent="0.25">
      <c r="A7179" s="246" t="str">
        <f t="shared" si="112"/>
        <v>88264</v>
      </c>
      <c r="B7179" s="362" t="s">
        <v>1082</v>
      </c>
      <c r="C7179" s="362" t="s">
        <v>12169</v>
      </c>
      <c r="D7179" s="362" t="s">
        <v>8915</v>
      </c>
      <c r="E7179" s="363" t="s">
        <v>13895</v>
      </c>
    </row>
    <row r="7180" spans="1:5" x14ac:dyDescent="0.25">
      <c r="A7180" s="246" t="str">
        <f t="shared" si="112"/>
        <v>88265</v>
      </c>
      <c r="B7180" s="362" t="s">
        <v>1083</v>
      </c>
      <c r="C7180" s="362" t="s">
        <v>12170</v>
      </c>
      <c r="D7180" s="362" t="s">
        <v>8915</v>
      </c>
      <c r="E7180" s="363" t="s">
        <v>31804</v>
      </c>
    </row>
    <row r="7181" spans="1:5" x14ac:dyDescent="0.25">
      <c r="A7181" s="246" t="str">
        <f t="shared" si="112"/>
        <v>88266</v>
      </c>
      <c r="B7181" s="362" t="s">
        <v>1084</v>
      </c>
      <c r="C7181" s="362" t="s">
        <v>12171</v>
      </c>
      <c r="D7181" s="362" t="s">
        <v>8915</v>
      </c>
      <c r="E7181" s="363" t="s">
        <v>16616</v>
      </c>
    </row>
    <row r="7182" spans="1:5" x14ac:dyDescent="0.25">
      <c r="A7182" s="246" t="str">
        <f t="shared" si="112"/>
        <v>88267</v>
      </c>
      <c r="B7182" s="362" t="s">
        <v>1085</v>
      </c>
      <c r="C7182" s="362" t="s">
        <v>12172</v>
      </c>
      <c r="D7182" s="362" t="s">
        <v>8915</v>
      </c>
      <c r="E7182" s="363" t="s">
        <v>13555</v>
      </c>
    </row>
    <row r="7183" spans="1:5" x14ac:dyDescent="0.25">
      <c r="A7183" s="246" t="str">
        <f t="shared" si="112"/>
        <v>88269</v>
      </c>
      <c r="B7183" s="362" t="s">
        <v>1086</v>
      </c>
      <c r="C7183" s="362" t="s">
        <v>12173</v>
      </c>
      <c r="D7183" s="362" t="s">
        <v>8915</v>
      </c>
      <c r="E7183" s="363" t="s">
        <v>16600</v>
      </c>
    </row>
    <row r="7184" spans="1:5" x14ac:dyDescent="0.25">
      <c r="A7184" s="246" t="str">
        <f t="shared" si="112"/>
        <v>88270</v>
      </c>
      <c r="B7184" s="362" t="s">
        <v>1087</v>
      </c>
      <c r="C7184" s="362" t="s">
        <v>12174</v>
      </c>
      <c r="D7184" s="362" t="s">
        <v>8915</v>
      </c>
      <c r="E7184" s="363" t="s">
        <v>17114</v>
      </c>
    </row>
    <row r="7185" spans="1:5" x14ac:dyDescent="0.25">
      <c r="A7185" s="246" t="str">
        <f t="shared" si="112"/>
        <v>88272</v>
      </c>
      <c r="B7185" s="362" t="s">
        <v>1088</v>
      </c>
      <c r="C7185" s="362" t="s">
        <v>12175</v>
      </c>
      <c r="D7185" s="362" t="s">
        <v>8915</v>
      </c>
      <c r="E7185" s="363" t="s">
        <v>8380</v>
      </c>
    </row>
    <row r="7186" spans="1:5" x14ac:dyDescent="0.25">
      <c r="A7186" s="246" t="str">
        <f t="shared" si="112"/>
        <v>88273</v>
      </c>
      <c r="B7186" s="362" t="s">
        <v>1089</v>
      </c>
      <c r="C7186" s="362" t="s">
        <v>12176</v>
      </c>
      <c r="D7186" s="362" t="s">
        <v>8915</v>
      </c>
      <c r="E7186" s="363" t="s">
        <v>16452</v>
      </c>
    </row>
    <row r="7187" spans="1:5" x14ac:dyDescent="0.25">
      <c r="A7187" s="246" t="str">
        <f t="shared" si="112"/>
        <v>88274</v>
      </c>
      <c r="B7187" s="362" t="s">
        <v>1090</v>
      </c>
      <c r="C7187" s="362" t="s">
        <v>12177</v>
      </c>
      <c r="D7187" s="362" t="s">
        <v>8915</v>
      </c>
      <c r="E7187" s="363" t="s">
        <v>31977</v>
      </c>
    </row>
    <row r="7188" spans="1:5" x14ac:dyDescent="0.25">
      <c r="A7188" s="246" t="str">
        <f t="shared" si="112"/>
        <v>88275</v>
      </c>
      <c r="B7188" s="362" t="s">
        <v>1091</v>
      </c>
      <c r="C7188" s="362" t="s">
        <v>12178</v>
      </c>
      <c r="D7188" s="362" t="s">
        <v>8915</v>
      </c>
      <c r="E7188" s="363" t="s">
        <v>14924</v>
      </c>
    </row>
    <row r="7189" spans="1:5" x14ac:dyDescent="0.25">
      <c r="A7189" s="246" t="str">
        <f t="shared" si="112"/>
        <v>88277</v>
      </c>
      <c r="B7189" s="362" t="s">
        <v>1092</v>
      </c>
      <c r="C7189" s="362" t="s">
        <v>12179</v>
      </c>
      <c r="D7189" s="362" t="s">
        <v>8915</v>
      </c>
      <c r="E7189" s="363" t="s">
        <v>17111</v>
      </c>
    </row>
    <row r="7190" spans="1:5" x14ac:dyDescent="0.25">
      <c r="A7190" s="246" t="str">
        <f t="shared" si="112"/>
        <v>88278</v>
      </c>
      <c r="B7190" s="362" t="s">
        <v>1093</v>
      </c>
      <c r="C7190" s="362" t="s">
        <v>12180</v>
      </c>
      <c r="D7190" s="362" t="s">
        <v>8915</v>
      </c>
      <c r="E7190" s="363" t="s">
        <v>33412</v>
      </c>
    </row>
    <row r="7191" spans="1:5" x14ac:dyDescent="0.25">
      <c r="A7191" s="246" t="str">
        <f t="shared" si="112"/>
        <v>88279</v>
      </c>
      <c r="B7191" s="362" t="s">
        <v>1094</v>
      </c>
      <c r="C7191" s="362" t="s">
        <v>12181</v>
      </c>
      <c r="D7191" s="362" t="s">
        <v>8915</v>
      </c>
      <c r="E7191" s="363" t="s">
        <v>33413</v>
      </c>
    </row>
    <row r="7192" spans="1:5" x14ac:dyDescent="0.25">
      <c r="A7192" s="246" t="str">
        <f t="shared" si="112"/>
        <v>88281</v>
      </c>
      <c r="B7192" s="362" t="s">
        <v>1095</v>
      </c>
      <c r="C7192" s="362" t="s">
        <v>12182</v>
      </c>
      <c r="D7192" s="362" t="s">
        <v>8915</v>
      </c>
      <c r="E7192" s="363" t="s">
        <v>11045</v>
      </c>
    </row>
    <row r="7193" spans="1:5" x14ac:dyDescent="0.25">
      <c r="A7193" s="246" t="str">
        <f t="shared" si="112"/>
        <v>88282</v>
      </c>
      <c r="B7193" s="362" t="s">
        <v>1096</v>
      </c>
      <c r="C7193" s="362" t="s">
        <v>12183</v>
      </c>
      <c r="D7193" s="362" t="s">
        <v>8915</v>
      </c>
      <c r="E7193" s="363" t="s">
        <v>22300</v>
      </c>
    </row>
    <row r="7194" spans="1:5" x14ac:dyDescent="0.25">
      <c r="A7194" s="246" t="str">
        <f t="shared" si="112"/>
        <v>88283</v>
      </c>
      <c r="B7194" s="362" t="s">
        <v>1097</v>
      </c>
      <c r="C7194" s="362" t="s">
        <v>12185</v>
      </c>
      <c r="D7194" s="362" t="s">
        <v>8915</v>
      </c>
      <c r="E7194" s="363" t="s">
        <v>15970</v>
      </c>
    </row>
    <row r="7195" spans="1:5" x14ac:dyDescent="0.25">
      <c r="A7195" s="246" t="str">
        <f t="shared" si="112"/>
        <v>88284</v>
      </c>
      <c r="B7195" s="362" t="s">
        <v>1098</v>
      </c>
      <c r="C7195" s="362" t="s">
        <v>33414</v>
      </c>
      <c r="D7195" s="362" t="s">
        <v>8915</v>
      </c>
      <c r="E7195" s="363" t="s">
        <v>7911</v>
      </c>
    </row>
    <row r="7196" spans="1:5" x14ac:dyDescent="0.25">
      <c r="A7196" s="246" t="str">
        <f t="shared" si="112"/>
        <v>88286</v>
      </c>
      <c r="B7196" s="362" t="s">
        <v>1099</v>
      </c>
      <c r="C7196" s="362" t="s">
        <v>12186</v>
      </c>
      <c r="D7196" s="362" t="s">
        <v>8915</v>
      </c>
      <c r="E7196" s="363" t="s">
        <v>33415</v>
      </c>
    </row>
    <row r="7197" spans="1:5" x14ac:dyDescent="0.25">
      <c r="A7197" s="246" t="str">
        <f t="shared" si="112"/>
        <v>88288</v>
      </c>
      <c r="B7197" s="362" t="s">
        <v>1100</v>
      </c>
      <c r="C7197" s="362" t="s">
        <v>12187</v>
      </c>
      <c r="D7197" s="362" t="s">
        <v>8915</v>
      </c>
      <c r="E7197" s="363" t="s">
        <v>20617</v>
      </c>
    </row>
    <row r="7198" spans="1:5" x14ac:dyDescent="0.25">
      <c r="A7198" s="246" t="str">
        <f t="shared" si="112"/>
        <v>88291</v>
      </c>
      <c r="B7198" s="362" t="s">
        <v>1101</v>
      </c>
      <c r="C7198" s="362" t="s">
        <v>12188</v>
      </c>
      <c r="D7198" s="362" t="s">
        <v>8915</v>
      </c>
      <c r="E7198" s="363" t="s">
        <v>20698</v>
      </c>
    </row>
    <row r="7199" spans="1:5" x14ac:dyDescent="0.25">
      <c r="A7199" s="246" t="str">
        <f t="shared" si="112"/>
        <v>88292</v>
      </c>
      <c r="B7199" s="362" t="s">
        <v>1102</v>
      </c>
      <c r="C7199" s="362" t="s">
        <v>12190</v>
      </c>
      <c r="D7199" s="362" t="s">
        <v>8915</v>
      </c>
      <c r="E7199" s="363" t="s">
        <v>17756</v>
      </c>
    </row>
    <row r="7200" spans="1:5" x14ac:dyDescent="0.25">
      <c r="A7200" s="246" t="str">
        <f t="shared" si="112"/>
        <v>88293</v>
      </c>
      <c r="B7200" s="362" t="s">
        <v>1103</v>
      </c>
      <c r="C7200" s="362" t="s">
        <v>12191</v>
      </c>
      <c r="D7200" s="362" t="s">
        <v>8915</v>
      </c>
      <c r="E7200" s="363" t="s">
        <v>20698</v>
      </c>
    </row>
    <row r="7201" spans="1:5" x14ac:dyDescent="0.25">
      <c r="A7201" s="246" t="str">
        <f t="shared" si="112"/>
        <v>88294</v>
      </c>
      <c r="B7201" s="362" t="s">
        <v>1104</v>
      </c>
      <c r="C7201" s="362" t="s">
        <v>12192</v>
      </c>
      <c r="D7201" s="362" t="s">
        <v>8915</v>
      </c>
      <c r="E7201" s="363" t="s">
        <v>14873</v>
      </c>
    </row>
    <row r="7202" spans="1:5" x14ac:dyDescent="0.25">
      <c r="A7202" s="246" t="str">
        <f t="shared" si="112"/>
        <v>88295</v>
      </c>
      <c r="B7202" s="362" t="s">
        <v>1105</v>
      </c>
      <c r="C7202" s="362" t="s">
        <v>12193</v>
      </c>
      <c r="D7202" s="362" t="s">
        <v>8915</v>
      </c>
      <c r="E7202" s="363" t="s">
        <v>14134</v>
      </c>
    </row>
    <row r="7203" spans="1:5" x14ac:dyDescent="0.25">
      <c r="A7203" s="246" t="str">
        <f t="shared" si="112"/>
        <v>88296</v>
      </c>
      <c r="B7203" s="362" t="s">
        <v>1106</v>
      </c>
      <c r="C7203" s="362" t="s">
        <v>12194</v>
      </c>
      <c r="D7203" s="362" t="s">
        <v>8915</v>
      </c>
      <c r="E7203" s="363" t="s">
        <v>14090</v>
      </c>
    </row>
    <row r="7204" spans="1:5" x14ac:dyDescent="0.25">
      <c r="A7204" s="246" t="str">
        <f t="shared" si="112"/>
        <v>88297</v>
      </c>
      <c r="B7204" s="362" t="s">
        <v>1107</v>
      </c>
      <c r="C7204" s="362" t="s">
        <v>12195</v>
      </c>
      <c r="D7204" s="362" t="s">
        <v>8915</v>
      </c>
      <c r="E7204" s="363" t="s">
        <v>20977</v>
      </c>
    </row>
    <row r="7205" spans="1:5" x14ac:dyDescent="0.25">
      <c r="A7205" s="246" t="str">
        <f t="shared" si="112"/>
        <v>88298</v>
      </c>
      <c r="B7205" s="362" t="s">
        <v>1108</v>
      </c>
      <c r="C7205" s="362" t="s">
        <v>12196</v>
      </c>
      <c r="D7205" s="362" t="s">
        <v>8915</v>
      </c>
      <c r="E7205" s="363" t="s">
        <v>33416</v>
      </c>
    </row>
    <row r="7206" spans="1:5" x14ac:dyDescent="0.25">
      <c r="A7206" s="246" t="str">
        <f t="shared" si="112"/>
        <v>88299</v>
      </c>
      <c r="B7206" s="362" t="s">
        <v>1109</v>
      </c>
      <c r="C7206" s="362" t="s">
        <v>12197</v>
      </c>
      <c r="D7206" s="362" t="s">
        <v>8915</v>
      </c>
      <c r="E7206" s="363" t="s">
        <v>14672</v>
      </c>
    </row>
    <row r="7207" spans="1:5" x14ac:dyDescent="0.25">
      <c r="A7207" s="246" t="str">
        <f t="shared" si="112"/>
        <v>88300</v>
      </c>
      <c r="B7207" s="362" t="s">
        <v>1110</v>
      </c>
      <c r="C7207" s="362" t="s">
        <v>12198</v>
      </c>
      <c r="D7207" s="362" t="s">
        <v>8915</v>
      </c>
      <c r="E7207" s="363" t="s">
        <v>14672</v>
      </c>
    </row>
    <row r="7208" spans="1:5" x14ac:dyDescent="0.25">
      <c r="A7208" s="246" t="str">
        <f t="shared" si="112"/>
        <v>88301</v>
      </c>
      <c r="B7208" s="362" t="s">
        <v>1111</v>
      </c>
      <c r="C7208" s="362" t="s">
        <v>12199</v>
      </c>
      <c r="D7208" s="362" t="s">
        <v>8915</v>
      </c>
      <c r="E7208" s="363" t="s">
        <v>20698</v>
      </c>
    </row>
    <row r="7209" spans="1:5" x14ac:dyDescent="0.25">
      <c r="A7209" s="246" t="str">
        <f t="shared" si="112"/>
        <v>88302</v>
      </c>
      <c r="B7209" s="362" t="s">
        <v>1112</v>
      </c>
      <c r="C7209" s="362" t="s">
        <v>12200</v>
      </c>
      <c r="D7209" s="362" t="s">
        <v>8915</v>
      </c>
      <c r="E7209" s="363" t="s">
        <v>20698</v>
      </c>
    </row>
    <row r="7210" spans="1:5" x14ac:dyDescent="0.25">
      <c r="A7210" s="246" t="str">
        <f t="shared" si="112"/>
        <v>88303</v>
      </c>
      <c r="B7210" s="362" t="s">
        <v>1113</v>
      </c>
      <c r="C7210" s="362" t="s">
        <v>12201</v>
      </c>
      <c r="D7210" s="362" t="s">
        <v>8915</v>
      </c>
      <c r="E7210" s="363" t="s">
        <v>13311</v>
      </c>
    </row>
    <row r="7211" spans="1:5" x14ac:dyDescent="0.25">
      <c r="A7211" s="246" t="str">
        <f t="shared" si="112"/>
        <v>88304</v>
      </c>
      <c r="B7211" s="362" t="s">
        <v>1114</v>
      </c>
      <c r="C7211" s="362" t="s">
        <v>12202</v>
      </c>
      <c r="D7211" s="362" t="s">
        <v>8915</v>
      </c>
      <c r="E7211" s="363" t="s">
        <v>14672</v>
      </c>
    </row>
    <row r="7212" spans="1:5" x14ac:dyDescent="0.25">
      <c r="A7212" s="246" t="str">
        <f t="shared" si="112"/>
        <v>88306</v>
      </c>
      <c r="B7212" s="362" t="s">
        <v>1115</v>
      </c>
      <c r="C7212" s="362" t="s">
        <v>12203</v>
      </c>
      <c r="D7212" s="362" t="s">
        <v>8915</v>
      </c>
      <c r="E7212" s="363" t="s">
        <v>16716</v>
      </c>
    </row>
    <row r="7213" spans="1:5" x14ac:dyDescent="0.25">
      <c r="A7213" s="246" t="str">
        <f t="shared" si="112"/>
        <v>88307</v>
      </c>
      <c r="B7213" s="362" t="s">
        <v>1116</v>
      </c>
      <c r="C7213" s="362" t="s">
        <v>12204</v>
      </c>
      <c r="D7213" s="362" t="s">
        <v>8915</v>
      </c>
      <c r="E7213" s="363" t="s">
        <v>13599</v>
      </c>
    </row>
    <row r="7214" spans="1:5" x14ac:dyDescent="0.25">
      <c r="A7214" s="246" t="str">
        <f t="shared" si="112"/>
        <v>88308</v>
      </c>
      <c r="B7214" s="362" t="s">
        <v>1117</v>
      </c>
      <c r="C7214" s="362" t="s">
        <v>12205</v>
      </c>
      <c r="D7214" s="362" t="s">
        <v>8915</v>
      </c>
      <c r="E7214" s="363" t="s">
        <v>31977</v>
      </c>
    </row>
    <row r="7215" spans="1:5" x14ac:dyDescent="0.25">
      <c r="A7215" s="246" t="str">
        <f t="shared" si="112"/>
        <v>88309</v>
      </c>
      <c r="B7215" s="362" t="s">
        <v>1118</v>
      </c>
      <c r="C7215" s="362" t="s">
        <v>12206</v>
      </c>
      <c r="D7215" s="362" t="s">
        <v>8915</v>
      </c>
      <c r="E7215" s="363" t="s">
        <v>17539</v>
      </c>
    </row>
    <row r="7216" spans="1:5" x14ac:dyDescent="0.25">
      <c r="A7216" s="246" t="str">
        <f t="shared" si="112"/>
        <v>88310</v>
      </c>
      <c r="B7216" s="362" t="s">
        <v>1119</v>
      </c>
      <c r="C7216" s="362" t="s">
        <v>12207</v>
      </c>
      <c r="D7216" s="362" t="s">
        <v>8915</v>
      </c>
      <c r="E7216" s="363" t="s">
        <v>15545</v>
      </c>
    </row>
    <row r="7217" spans="1:5" x14ac:dyDescent="0.25">
      <c r="A7217" s="246" t="str">
        <f t="shared" si="112"/>
        <v>88311</v>
      </c>
      <c r="B7217" s="362" t="s">
        <v>1120</v>
      </c>
      <c r="C7217" s="362" t="s">
        <v>12208</v>
      </c>
      <c r="D7217" s="362" t="s">
        <v>8915</v>
      </c>
      <c r="E7217" s="363" t="s">
        <v>15480</v>
      </c>
    </row>
    <row r="7218" spans="1:5" x14ac:dyDescent="0.25">
      <c r="A7218" s="246" t="str">
        <f t="shared" si="112"/>
        <v>88312</v>
      </c>
      <c r="B7218" s="362" t="s">
        <v>1121</v>
      </c>
      <c r="C7218" s="362" t="s">
        <v>12210</v>
      </c>
      <c r="D7218" s="362" t="s">
        <v>8915</v>
      </c>
      <c r="E7218" s="363" t="s">
        <v>15545</v>
      </c>
    </row>
    <row r="7219" spans="1:5" x14ac:dyDescent="0.25">
      <c r="A7219" s="246" t="str">
        <f t="shared" si="112"/>
        <v>88313</v>
      </c>
      <c r="B7219" s="362" t="s">
        <v>1122</v>
      </c>
      <c r="C7219" s="362" t="s">
        <v>12211</v>
      </c>
      <c r="D7219" s="362" t="s">
        <v>8915</v>
      </c>
      <c r="E7219" s="363" t="s">
        <v>15629</v>
      </c>
    </row>
    <row r="7220" spans="1:5" x14ac:dyDescent="0.25">
      <c r="A7220" s="246" t="str">
        <f t="shared" si="112"/>
        <v>88314</v>
      </c>
      <c r="B7220" s="362" t="s">
        <v>1123</v>
      </c>
      <c r="C7220" s="362" t="s">
        <v>12212</v>
      </c>
      <c r="D7220" s="362" t="s">
        <v>8915</v>
      </c>
      <c r="E7220" s="363" t="s">
        <v>24675</v>
      </c>
    </row>
    <row r="7221" spans="1:5" x14ac:dyDescent="0.25">
      <c r="A7221" s="246" t="str">
        <f t="shared" si="112"/>
        <v>88315</v>
      </c>
      <c r="B7221" s="362" t="s">
        <v>1124</v>
      </c>
      <c r="C7221" s="362" t="s">
        <v>12213</v>
      </c>
      <c r="D7221" s="362" t="s">
        <v>8915</v>
      </c>
      <c r="E7221" s="363" t="s">
        <v>16694</v>
      </c>
    </row>
    <row r="7222" spans="1:5" x14ac:dyDescent="0.25">
      <c r="A7222" s="246" t="str">
        <f t="shared" si="112"/>
        <v>88316</v>
      </c>
      <c r="B7222" s="362" t="s">
        <v>1125</v>
      </c>
      <c r="C7222" s="362" t="s">
        <v>12214</v>
      </c>
      <c r="D7222" s="362" t="s">
        <v>8915</v>
      </c>
      <c r="E7222" s="363" t="s">
        <v>15600</v>
      </c>
    </row>
    <row r="7223" spans="1:5" x14ac:dyDescent="0.25">
      <c r="A7223" s="246" t="str">
        <f t="shared" si="112"/>
        <v>88317</v>
      </c>
      <c r="B7223" s="362" t="s">
        <v>1126</v>
      </c>
      <c r="C7223" s="362" t="s">
        <v>12215</v>
      </c>
      <c r="D7223" s="362" t="s">
        <v>8915</v>
      </c>
      <c r="E7223" s="363" t="s">
        <v>33417</v>
      </c>
    </row>
    <row r="7224" spans="1:5" x14ac:dyDescent="0.25">
      <c r="A7224" s="246" t="str">
        <f t="shared" si="112"/>
        <v>88318</v>
      </c>
      <c r="B7224" s="362" t="s">
        <v>1127</v>
      </c>
      <c r="C7224" s="362" t="s">
        <v>12216</v>
      </c>
      <c r="D7224" s="362" t="s">
        <v>8915</v>
      </c>
      <c r="E7224" s="363" t="s">
        <v>33418</v>
      </c>
    </row>
    <row r="7225" spans="1:5" x14ac:dyDescent="0.25">
      <c r="A7225" s="246" t="str">
        <f t="shared" si="112"/>
        <v>88320</v>
      </c>
      <c r="B7225" s="362" t="s">
        <v>1128</v>
      </c>
      <c r="C7225" s="362" t="s">
        <v>12217</v>
      </c>
      <c r="D7225" s="362" t="s">
        <v>8915</v>
      </c>
      <c r="E7225" s="363" t="s">
        <v>10235</v>
      </c>
    </row>
    <row r="7226" spans="1:5" x14ac:dyDescent="0.25">
      <c r="A7226" s="246" t="str">
        <f t="shared" si="112"/>
        <v>88321</v>
      </c>
      <c r="B7226" s="362" t="s">
        <v>137</v>
      </c>
      <c r="C7226" s="362" t="s">
        <v>12218</v>
      </c>
      <c r="D7226" s="362" t="s">
        <v>8915</v>
      </c>
      <c r="E7226" s="363" t="s">
        <v>33419</v>
      </c>
    </row>
    <row r="7227" spans="1:5" x14ac:dyDescent="0.25">
      <c r="A7227" s="246" t="str">
        <f t="shared" si="112"/>
        <v>88322</v>
      </c>
      <c r="B7227" s="362" t="s">
        <v>1129</v>
      </c>
      <c r="C7227" s="362" t="s">
        <v>12219</v>
      </c>
      <c r="D7227" s="362" t="s">
        <v>8915</v>
      </c>
      <c r="E7227" s="363" t="s">
        <v>33420</v>
      </c>
    </row>
    <row r="7228" spans="1:5" x14ac:dyDescent="0.25">
      <c r="A7228" s="246" t="str">
        <f t="shared" si="112"/>
        <v>88323</v>
      </c>
      <c r="B7228" s="362" t="s">
        <v>1130</v>
      </c>
      <c r="C7228" s="362" t="s">
        <v>12220</v>
      </c>
      <c r="D7228" s="362" t="s">
        <v>8915</v>
      </c>
      <c r="E7228" s="363" t="s">
        <v>11297</v>
      </c>
    </row>
    <row r="7229" spans="1:5" x14ac:dyDescent="0.25">
      <c r="A7229" s="246" t="str">
        <f t="shared" si="112"/>
        <v>88324</v>
      </c>
      <c r="B7229" s="362" t="s">
        <v>1131</v>
      </c>
      <c r="C7229" s="362" t="s">
        <v>12221</v>
      </c>
      <c r="D7229" s="362" t="s">
        <v>8915</v>
      </c>
      <c r="E7229" s="363" t="s">
        <v>20977</v>
      </c>
    </row>
    <row r="7230" spans="1:5" x14ac:dyDescent="0.25">
      <c r="A7230" s="246" t="str">
        <f t="shared" si="112"/>
        <v>88325</v>
      </c>
      <c r="B7230" s="362" t="s">
        <v>1132</v>
      </c>
      <c r="C7230" s="362" t="s">
        <v>12222</v>
      </c>
      <c r="D7230" s="362" t="s">
        <v>8915</v>
      </c>
      <c r="E7230" s="363" t="s">
        <v>23759</v>
      </c>
    </row>
    <row r="7231" spans="1:5" x14ac:dyDescent="0.25">
      <c r="A7231" s="246" t="str">
        <f t="shared" si="112"/>
        <v>88326</v>
      </c>
      <c r="B7231" s="362" t="s">
        <v>6</v>
      </c>
      <c r="C7231" s="362" t="s">
        <v>12223</v>
      </c>
      <c r="D7231" s="362" t="s">
        <v>8915</v>
      </c>
      <c r="E7231" s="363" t="s">
        <v>33421</v>
      </c>
    </row>
    <row r="7232" spans="1:5" x14ac:dyDescent="0.25">
      <c r="A7232" s="246" t="str">
        <f t="shared" si="112"/>
        <v>88377</v>
      </c>
      <c r="B7232" s="362" t="s">
        <v>1133</v>
      </c>
      <c r="C7232" s="362" t="s">
        <v>12224</v>
      </c>
      <c r="D7232" s="362" t="s">
        <v>8915</v>
      </c>
      <c r="E7232" s="363" t="s">
        <v>22101</v>
      </c>
    </row>
    <row r="7233" spans="1:5" x14ac:dyDescent="0.25">
      <c r="A7233" s="246" t="str">
        <f t="shared" si="112"/>
        <v>88441</v>
      </c>
      <c r="B7233" s="362" t="s">
        <v>1180</v>
      </c>
      <c r="C7233" s="362" t="s">
        <v>12225</v>
      </c>
      <c r="D7233" s="362" t="s">
        <v>8915</v>
      </c>
      <c r="E7233" s="363" t="s">
        <v>15514</v>
      </c>
    </row>
    <row r="7234" spans="1:5" x14ac:dyDescent="0.25">
      <c r="A7234" s="246" t="str">
        <f t="shared" si="112"/>
        <v>88597</v>
      </c>
      <c r="B7234" s="362" t="s">
        <v>1197</v>
      </c>
      <c r="C7234" s="362" t="s">
        <v>12226</v>
      </c>
      <c r="D7234" s="362" t="s">
        <v>8915</v>
      </c>
      <c r="E7234" s="363" t="s">
        <v>13898</v>
      </c>
    </row>
    <row r="7235" spans="1:5" x14ac:dyDescent="0.25">
      <c r="A7235" s="246" t="str">
        <f t="shared" ref="A7235:A7298" si="113">B7235</f>
        <v>90766</v>
      </c>
      <c r="B7235" s="362" t="s">
        <v>2019</v>
      </c>
      <c r="C7235" s="362" t="s">
        <v>12227</v>
      </c>
      <c r="D7235" s="362" t="s">
        <v>8915</v>
      </c>
      <c r="E7235" s="363" t="s">
        <v>13343</v>
      </c>
    </row>
    <row r="7236" spans="1:5" x14ac:dyDescent="0.25">
      <c r="A7236" s="246" t="str">
        <f t="shared" si="113"/>
        <v>90767</v>
      </c>
      <c r="B7236" s="362" t="s">
        <v>2020</v>
      </c>
      <c r="C7236" s="362" t="s">
        <v>12228</v>
      </c>
      <c r="D7236" s="362" t="s">
        <v>8915</v>
      </c>
      <c r="E7236" s="363" t="s">
        <v>8340</v>
      </c>
    </row>
    <row r="7237" spans="1:5" x14ac:dyDescent="0.25">
      <c r="A7237" s="246" t="str">
        <f t="shared" si="113"/>
        <v>90768</v>
      </c>
      <c r="B7237" s="362" t="s">
        <v>2021</v>
      </c>
      <c r="C7237" s="362" t="s">
        <v>12229</v>
      </c>
      <c r="D7237" s="362" t="s">
        <v>8915</v>
      </c>
      <c r="E7237" s="363" t="s">
        <v>33422</v>
      </c>
    </row>
    <row r="7238" spans="1:5" x14ac:dyDescent="0.25">
      <c r="A7238" s="246" t="str">
        <f t="shared" si="113"/>
        <v>90769</v>
      </c>
      <c r="B7238" s="362" t="s">
        <v>2022</v>
      </c>
      <c r="C7238" s="362" t="s">
        <v>12230</v>
      </c>
      <c r="D7238" s="362" t="s">
        <v>8915</v>
      </c>
      <c r="E7238" s="363" t="s">
        <v>23612</v>
      </c>
    </row>
    <row r="7239" spans="1:5" x14ac:dyDescent="0.25">
      <c r="A7239" s="246" t="str">
        <f t="shared" si="113"/>
        <v>90770</v>
      </c>
      <c r="B7239" s="362" t="s">
        <v>2023</v>
      </c>
      <c r="C7239" s="362" t="s">
        <v>12231</v>
      </c>
      <c r="D7239" s="362" t="s">
        <v>8915</v>
      </c>
      <c r="E7239" s="363" t="s">
        <v>33423</v>
      </c>
    </row>
    <row r="7240" spans="1:5" x14ac:dyDescent="0.25">
      <c r="A7240" s="246" t="str">
        <f t="shared" si="113"/>
        <v>90771</v>
      </c>
      <c r="B7240" s="362" t="s">
        <v>2024</v>
      </c>
      <c r="C7240" s="362" t="s">
        <v>12232</v>
      </c>
      <c r="D7240" s="362" t="s">
        <v>8915</v>
      </c>
      <c r="E7240" s="363" t="s">
        <v>21796</v>
      </c>
    </row>
    <row r="7241" spans="1:5" x14ac:dyDescent="0.25">
      <c r="A7241" s="246" t="str">
        <f t="shared" si="113"/>
        <v>90772</v>
      </c>
      <c r="B7241" s="362" t="s">
        <v>2025</v>
      </c>
      <c r="C7241" s="362" t="s">
        <v>12233</v>
      </c>
      <c r="D7241" s="362" t="s">
        <v>8915</v>
      </c>
      <c r="E7241" s="363" t="s">
        <v>13596</v>
      </c>
    </row>
    <row r="7242" spans="1:5" x14ac:dyDescent="0.25">
      <c r="A7242" s="246" t="str">
        <f t="shared" si="113"/>
        <v>90773</v>
      </c>
      <c r="B7242" s="362" t="s">
        <v>2026</v>
      </c>
      <c r="C7242" s="362" t="s">
        <v>12235</v>
      </c>
      <c r="D7242" s="362" t="s">
        <v>8915</v>
      </c>
      <c r="E7242" s="363" t="s">
        <v>8044</v>
      </c>
    </row>
    <row r="7243" spans="1:5" x14ac:dyDescent="0.25">
      <c r="A7243" s="246" t="str">
        <f t="shared" si="113"/>
        <v>90775</v>
      </c>
      <c r="B7243" s="362" t="s">
        <v>2027</v>
      </c>
      <c r="C7243" s="362" t="s">
        <v>12236</v>
      </c>
      <c r="D7243" s="362" t="s">
        <v>8915</v>
      </c>
      <c r="E7243" s="363" t="s">
        <v>15510</v>
      </c>
    </row>
    <row r="7244" spans="1:5" x14ac:dyDescent="0.25">
      <c r="A7244" s="246" t="str">
        <f t="shared" si="113"/>
        <v>90776</v>
      </c>
      <c r="B7244" s="362" t="s">
        <v>155</v>
      </c>
      <c r="C7244" s="362" t="s">
        <v>12238</v>
      </c>
      <c r="D7244" s="362" t="s">
        <v>8915</v>
      </c>
      <c r="E7244" s="363" t="s">
        <v>16217</v>
      </c>
    </row>
    <row r="7245" spans="1:5" x14ac:dyDescent="0.25">
      <c r="A7245" s="246" t="str">
        <f t="shared" si="113"/>
        <v>90777</v>
      </c>
      <c r="B7245" s="362" t="s">
        <v>2028</v>
      </c>
      <c r="C7245" s="362" t="s">
        <v>12239</v>
      </c>
      <c r="D7245" s="362" t="s">
        <v>8915</v>
      </c>
      <c r="E7245" s="363" t="s">
        <v>33424</v>
      </c>
    </row>
    <row r="7246" spans="1:5" x14ac:dyDescent="0.25">
      <c r="A7246" s="246" t="str">
        <f t="shared" si="113"/>
        <v>90778</v>
      </c>
      <c r="B7246" s="362" t="s">
        <v>8</v>
      </c>
      <c r="C7246" s="362" t="s">
        <v>12240</v>
      </c>
      <c r="D7246" s="362" t="s">
        <v>8915</v>
      </c>
      <c r="E7246" s="363" t="s">
        <v>21132</v>
      </c>
    </row>
    <row r="7247" spans="1:5" x14ac:dyDescent="0.25">
      <c r="A7247" s="246" t="str">
        <f t="shared" si="113"/>
        <v>90779</v>
      </c>
      <c r="B7247" s="362" t="s">
        <v>2029</v>
      </c>
      <c r="C7247" s="362" t="s">
        <v>12241</v>
      </c>
      <c r="D7247" s="362" t="s">
        <v>8915</v>
      </c>
      <c r="E7247" s="363" t="s">
        <v>21447</v>
      </c>
    </row>
    <row r="7248" spans="1:5" x14ac:dyDescent="0.25">
      <c r="A7248" s="246" t="str">
        <f t="shared" si="113"/>
        <v>90780</v>
      </c>
      <c r="B7248" s="362" t="s">
        <v>2030</v>
      </c>
      <c r="C7248" s="362" t="s">
        <v>12242</v>
      </c>
      <c r="D7248" s="362" t="s">
        <v>8915</v>
      </c>
      <c r="E7248" s="363" t="s">
        <v>14942</v>
      </c>
    </row>
    <row r="7249" spans="1:5" x14ac:dyDescent="0.25">
      <c r="A7249" s="246" t="str">
        <f t="shared" si="113"/>
        <v>90781</v>
      </c>
      <c r="B7249" s="362" t="s">
        <v>9</v>
      </c>
      <c r="C7249" s="362" t="s">
        <v>12243</v>
      </c>
      <c r="D7249" s="362" t="s">
        <v>8915</v>
      </c>
      <c r="E7249" s="363" t="s">
        <v>14162</v>
      </c>
    </row>
    <row r="7250" spans="1:5" x14ac:dyDescent="0.25">
      <c r="A7250" s="246" t="str">
        <f t="shared" si="113"/>
        <v>93558</v>
      </c>
      <c r="B7250" s="362" t="s">
        <v>3375</v>
      </c>
      <c r="C7250" s="362" t="s">
        <v>12244</v>
      </c>
      <c r="D7250" s="362" t="s">
        <v>12245</v>
      </c>
      <c r="E7250" s="363" t="s">
        <v>33425</v>
      </c>
    </row>
    <row r="7251" spans="1:5" x14ac:dyDescent="0.25">
      <c r="A7251" s="246" t="str">
        <f t="shared" si="113"/>
        <v>93559</v>
      </c>
      <c r="B7251" s="362" t="s">
        <v>3376</v>
      </c>
      <c r="C7251" s="362" t="s">
        <v>12226</v>
      </c>
      <c r="D7251" s="362" t="s">
        <v>12245</v>
      </c>
      <c r="E7251" s="363" t="s">
        <v>33426</v>
      </c>
    </row>
    <row r="7252" spans="1:5" x14ac:dyDescent="0.25">
      <c r="A7252" s="246" t="str">
        <f t="shared" si="113"/>
        <v>93560</v>
      </c>
      <c r="B7252" s="362" t="s">
        <v>3377</v>
      </c>
      <c r="C7252" s="362" t="s">
        <v>12235</v>
      </c>
      <c r="D7252" s="362" t="s">
        <v>12245</v>
      </c>
      <c r="E7252" s="363" t="s">
        <v>20815</v>
      </c>
    </row>
    <row r="7253" spans="1:5" x14ac:dyDescent="0.25">
      <c r="A7253" s="246" t="str">
        <f t="shared" si="113"/>
        <v>93561</v>
      </c>
      <c r="B7253" s="362" t="s">
        <v>3378</v>
      </c>
      <c r="C7253" s="362" t="s">
        <v>12236</v>
      </c>
      <c r="D7253" s="362" t="s">
        <v>12245</v>
      </c>
      <c r="E7253" s="363" t="s">
        <v>33427</v>
      </c>
    </row>
    <row r="7254" spans="1:5" x14ac:dyDescent="0.25">
      <c r="A7254" s="246" t="str">
        <f t="shared" si="113"/>
        <v>93562</v>
      </c>
      <c r="B7254" s="362" t="s">
        <v>3379</v>
      </c>
      <c r="C7254" s="362" t="s">
        <v>12232</v>
      </c>
      <c r="D7254" s="362" t="s">
        <v>12245</v>
      </c>
      <c r="E7254" s="363" t="s">
        <v>33428</v>
      </c>
    </row>
    <row r="7255" spans="1:5" x14ac:dyDescent="0.25">
      <c r="A7255" s="246" t="str">
        <f t="shared" si="113"/>
        <v>93563</v>
      </c>
      <c r="B7255" s="362" t="s">
        <v>3380</v>
      </c>
      <c r="C7255" s="362" t="s">
        <v>12227</v>
      </c>
      <c r="D7255" s="362" t="s">
        <v>12245</v>
      </c>
      <c r="E7255" s="363" t="s">
        <v>33429</v>
      </c>
    </row>
    <row r="7256" spans="1:5" x14ac:dyDescent="0.25">
      <c r="A7256" s="246" t="str">
        <f t="shared" si="113"/>
        <v>93564</v>
      </c>
      <c r="B7256" s="362" t="s">
        <v>3381</v>
      </c>
      <c r="C7256" s="362" t="s">
        <v>12228</v>
      </c>
      <c r="D7256" s="362" t="s">
        <v>12245</v>
      </c>
      <c r="E7256" s="363" t="s">
        <v>33430</v>
      </c>
    </row>
    <row r="7257" spans="1:5" x14ac:dyDescent="0.25">
      <c r="A7257" s="246" t="str">
        <f t="shared" si="113"/>
        <v>93565</v>
      </c>
      <c r="B7257" s="362" t="s">
        <v>3382</v>
      </c>
      <c r="C7257" s="362" t="s">
        <v>12239</v>
      </c>
      <c r="D7257" s="362" t="s">
        <v>12245</v>
      </c>
      <c r="E7257" s="363" t="s">
        <v>33431</v>
      </c>
    </row>
    <row r="7258" spans="1:5" x14ac:dyDescent="0.25">
      <c r="A7258" s="246" t="str">
        <f t="shared" si="113"/>
        <v>93566</v>
      </c>
      <c r="B7258" s="362" t="s">
        <v>3383</v>
      </c>
      <c r="C7258" s="362" t="s">
        <v>12233</v>
      </c>
      <c r="D7258" s="362" t="s">
        <v>12245</v>
      </c>
      <c r="E7258" s="363" t="s">
        <v>33432</v>
      </c>
    </row>
    <row r="7259" spans="1:5" x14ac:dyDescent="0.25">
      <c r="A7259" s="246" t="str">
        <f t="shared" si="113"/>
        <v>93567</v>
      </c>
      <c r="B7259" s="362" t="s">
        <v>3384</v>
      </c>
      <c r="C7259" s="362" t="s">
        <v>12240</v>
      </c>
      <c r="D7259" s="362" t="s">
        <v>12245</v>
      </c>
      <c r="E7259" s="363" t="s">
        <v>33433</v>
      </c>
    </row>
    <row r="7260" spans="1:5" x14ac:dyDescent="0.25">
      <c r="A7260" s="246" t="str">
        <f t="shared" si="113"/>
        <v>93568</v>
      </c>
      <c r="B7260" s="362" t="s">
        <v>3385</v>
      </c>
      <c r="C7260" s="362" t="s">
        <v>12241</v>
      </c>
      <c r="D7260" s="362" t="s">
        <v>12245</v>
      </c>
      <c r="E7260" s="363" t="s">
        <v>33434</v>
      </c>
    </row>
    <row r="7261" spans="1:5" x14ac:dyDescent="0.25">
      <c r="A7261" s="246" t="str">
        <f t="shared" si="113"/>
        <v>93569</v>
      </c>
      <c r="B7261" s="362" t="s">
        <v>3386</v>
      </c>
      <c r="C7261" s="362" t="s">
        <v>12246</v>
      </c>
      <c r="D7261" s="362" t="s">
        <v>12245</v>
      </c>
      <c r="E7261" s="363" t="s">
        <v>33435</v>
      </c>
    </row>
    <row r="7262" spans="1:5" x14ac:dyDescent="0.25">
      <c r="A7262" s="246" t="str">
        <f t="shared" si="113"/>
        <v>93570</v>
      </c>
      <c r="B7262" s="362" t="s">
        <v>3387</v>
      </c>
      <c r="C7262" s="362" t="s">
        <v>12247</v>
      </c>
      <c r="D7262" s="362" t="s">
        <v>12245</v>
      </c>
      <c r="E7262" s="363" t="s">
        <v>33436</v>
      </c>
    </row>
    <row r="7263" spans="1:5" x14ac:dyDescent="0.25">
      <c r="A7263" s="246" t="str">
        <f t="shared" si="113"/>
        <v>93571</v>
      </c>
      <c r="B7263" s="362" t="s">
        <v>3388</v>
      </c>
      <c r="C7263" s="362" t="s">
        <v>12248</v>
      </c>
      <c r="D7263" s="362" t="s">
        <v>12245</v>
      </c>
      <c r="E7263" s="363" t="s">
        <v>33437</v>
      </c>
    </row>
    <row r="7264" spans="1:5" x14ac:dyDescent="0.25">
      <c r="A7264" s="246" t="str">
        <f t="shared" si="113"/>
        <v>93572</v>
      </c>
      <c r="B7264" s="362" t="s">
        <v>3389</v>
      </c>
      <c r="C7264" s="362" t="s">
        <v>12249</v>
      </c>
      <c r="D7264" s="362" t="s">
        <v>12245</v>
      </c>
      <c r="E7264" s="363" t="s">
        <v>33438</v>
      </c>
    </row>
    <row r="7265" spans="1:5" x14ac:dyDescent="0.25">
      <c r="A7265" s="246" t="str">
        <f t="shared" si="113"/>
        <v>94295</v>
      </c>
      <c r="B7265" s="362" t="s">
        <v>3522</v>
      </c>
      <c r="C7265" s="362" t="s">
        <v>12242</v>
      </c>
      <c r="D7265" s="362" t="s">
        <v>12245</v>
      </c>
      <c r="E7265" s="363" t="s">
        <v>33439</v>
      </c>
    </row>
    <row r="7266" spans="1:5" x14ac:dyDescent="0.25">
      <c r="A7266" s="246" t="str">
        <f t="shared" si="113"/>
        <v>94296</v>
      </c>
      <c r="B7266" s="362" t="s">
        <v>3523</v>
      </c>
      <c r="C7266" s="362" t="s">
        <v>12243</v>
      </c>
      <c r="D7266" s="362" t="s">
        <v>12245</v>
      </c>
      <c r="E7266" s="363" t="s">
        <v>33440</v>
      </c>
    </row>
    <row r="7267" spans="1:5" x14ac:dyDescent="0.25">
      <c r="A7267" s="246" t="str">
        <f t="shared" si="113"/>
        <v>95308</v>
      </c>
      <c r="B7267" s="362" t="s">
        <v>3839</v>
      </c>
      <c r="C7267" s="362" t="s">
        <v>12250</v>
      </c>
      <c r="D7267" s="362" t="s">
        <v>8915</v>
      </c>
      <c r="E7267" s="363" t="s">
        <v>9289</v>
      </c>
    </row>
    <row r="7268" spans="1:5" x14ac:dyDescent="0.25">
      <c r="A7268" s="246" t="str">
        <f t="shared" si="113"/>
        <v>95309</v>
      </c>
      <c r="B7268" s="362" t="s">
        <v>3840</v>
      </c>
      <c r="C7268" s="362" t="s">
        <v>12251</v>
      </c>
      <c r="D7268" s="362" t="s">
        <v>8915</v>
      </c>
      <c r="E7268" s="363" t="s">
        <v>8881</v>
      </c>
    </row>
    <row r="7269" spans="1:5" x14ac:dyDescent="0.25">
      <c r="A7269" s="246" t="str">
        <f t="shared" si="113"/>
        <v>95310</v>
      </c>
      <c r="B7269" s="362" t="s">
        <v>3841</v>
      </c>
      <c r="C7269" s="362" t="s">
        <v>12252</v>
      </c>
      <c r="D7269" s="362" t="s">
        <v>8915</v>
      </c>
      <c r="E7269" s="363" t="s">
        <v>9289</v>
      </c>
    </row>
    <row r="7270" spans="1:5" x14ac:dyDescent="0.25">
      <c r="A7270" s="246" t="str">
        <f t="shared" si="113"/>
        <v>95311</v>
      </c>
      <c r="B7270" s="362" t="s">
        <v>3842</v>
      </c>
      <c r="C7270" s="362" t="s">
        <v>12253</v>
      </c>
      <c r="D7270" s="362" t="s">
        <v>8915</v>
      </c>
      <c r="E7270" s="363" t="s">
        <v>8735</v>
      </c>
    </row>
    <row r="7271" spans="1:5" x14ac:dyDescent="0.25">
      <c r="A7271" s="246" t="str">
        <f t="shared" si="113"/>
        <v>95312</v>
      </c>
      <c r="B7271" s="362" t="s">
        <v>3843</v>
      </c>
      <c r="C7271" s="362" t="s">
        <v>12254</v>
      </c>
      <c r="D7271" s="362" t="s">
        <v>8915</v>
      </c>
      <c r="E7271" s="363" t="s">
        <v>8881</v>
      </c>
    </row>
    <row r="7272" spans="1:5" x14ac:dyDescent="0.25">
      <c r="A7272" s="246" t="str">
        <f t="shared" si="113"/>
        <v>95313</v>
      </c>
      <c r="B7272" s="362" t="s">
        <v>3844</v>
      </c>
      <c r="C7272" s="362" t="s">
        <v>12255</v>
      </c>
      <c r="D7272" s="362" t="s">
        <v>8915</v>
      </c>
      <c r="E7272" s="363" t="s">
        <v>8735</v>
      </c>
    </row>
    <row r="7273" spans="1:5" x14ac:dyDescent="0.25">
      <c r="A7273" s="246" t="str">
        <f t="shared" si="113"/>
        <v>95314</v>
      </c>
      <c r="B7273" s="362" t="s">
        <v>3845</v>
      </c>
      <c r="C7273" s="362" t="s">
        <v>12256</v>
      </c>
      <c r="D7273" s="362" t="s">
        <v>8915</v>
      </c>
      <c r="E7273" s="363" t="s">
        <v>8881</v>
      </c>
    </row>
    <row r="7274" spans="1:5" x14ac:dyDescent="0.25">
      <c r="A7274" s="246" t="str">
        <f t="shared" si="113"/>
        <v>95315</v>
      </c>
      <c r="B7274" s="362" t="s">
        <v>3846</v>
      </c>
      <c r="C7274" s="362" t="s">
        <v>12257</v>
      </c>
      <c r="D7274" s="362" t="s">
        <v>8915</v>
      </c>
      <c r="E7274" s="363" t="s">
        <v>8265</v>
      </c>
    </row>
    <row r="7275" spans="1:5" x14ac:dyDescent="0.25">
      <c r="A7275" s="246" t="str">
        <f t="shared" si="113"/>
        <v>95316</v>
      </c>
      <c r="B7275" s="362" t="s">
        <v>3847</v>
      </c>
      <c r="C7275" s="362" t="s">
        <v>12258</v>
      </c>
      <c r="D7275" s="362" t="s">
        <v>8915</v>
      </c>
      <c r="E7275" s="363" t="s">
        <v>29545</v>
      </c>
    </row>
    <row r="7276" spans="1:5" x14ac:dyDescent="0.25">
      <c r="A7276" s="246" t="str">
        <f t="shared" si="113"/>
        <v>95317</v>
      </c>
      <c r="B7276" s="362" t="s">
        <v>3848</v>
      </c>
      <c r="C7276" s="362" t="s">
        <v>12259</v>
      </c>
      <c r="D7276" s="362" t="s">
        <v>8915</v>
      </c>
      <c r="E7276" s="363" t="s">
        <v>9051</v>
      </c>
    </row>
    <row r="7277" spans="1:5" x14ac:dyDescent="0.25">
      <c r="A7277" s="246" t="str">
        <f t="shared" si="113"/>
        <v>95318</v>
      </c>
      <c r="B7277" s="362" t="s">
        <v>3849</v>
      </c>
      <c r="C7277" s="362" t="s">
        <v>12260</v>
      </c>
      <c r="D7277" s="362" t="s">
        <v>8915</v>
      </c>
      <c r="E7277" s="363" t="s">
        <v>8274</v>
      </c>
    </row>
    <row r="7278" spans="1:5" x14ac:dyDescent="0.25">
      <c r="A7278" s="246" t="str">
        <f t="shared" si="113"/>
        <v>95319</v>
      </c>
      <c r="B7278" s="362" t="s">
        <v>3850</v>
      </c>
      <c r="C7278" s="362" t="s">
        <v>12261</v>
      </c>
      <c r="D7278" s="362" t="s">
        <v>8915</v>
      </c>
      <c r="E7278" s="363" t="s">
        <v>9289</v>
      </c>
    </row>
    <row r="7279" spans="1:5" x14ac:dyDescent="0.25">
      <c r="A7279" s="246" t="str">
        <f t="shared" si="113"/>
        <v>95320</v>
      </c>
      <c r="B7279" s="362" t="s">
        <v>3851</v>
      </c>
      <c r="C7279" s="362" t="s">
        <v>12262</v>
      </c>
      <c r="D7279" s="362" t="s">
        <v>8915</v>
      </c>
      <c r="E7279" s="363" t="s">
        <v>9289</v>
      </c>
    </row>
    <row r="7280" spans="1:5" x14ac:dyDescent="0.25">
      <c r="A7280" s="246" t="str">
        <f t="shared" si="113"/>
        <v>95321</v>
      </c>
      <c r="B7280" s="362" t="s">
        <v>3852</v>
      </c>
      <c r="C7280" s="362" t="s">
        <v>12263</v>
      </c>
      <c r="D7280" s="362" t="s">
        <v>8915</v>
      </c>
      <c r="E7280" s="363" t="s">
        <v>8735</v>
      </c>
    </row>
    <row r="7281" spans="1:5" x14ac:dyDescent="0.25">
      <c r="A7281" s="246" t="str">
        <f t="shared" si="113"/>
        <v>95322</v>
      </c>
      <c r="B7281" s="362" t="s">
        <v>3853</v>
      </c>
      <c r="C7281" s="362" t="s">
        <v>12264</v>
      </c>
      <c r="D7281" s="362" t="s">
        <v>8915</v>
      </c>
      <c r="E7281" s="363" t="s">
        <v>8268</v>
      </c>
    </row>
    <row r="7282" spans="1:5" x14ac:dyDescent="0.25">
      <c r="A7282" s="246" t="str">
        <f t="shared" si="113"/>
        <v>95323</v>
      </c>
      <c r="B7282" s="362" t="s">
        <v>3854</v>
      </c>
      <c r="C7282" s="362" t="s">
        <v>12265</v>
      </c>
      <c r="D7282" s="362" t="s">
        <v>8915</v>
      </c>
      <c r="E7282" s="363" t="s">
        <v>8870</v>
      </c>
    </row>
    <row r="7283" spans="1:5" x14ac:dyDescent="0.25">
      <c r="A7283" s="246" t="str">
        <f t="shared" si="113"/>
        <v>95324</v>
      </c>
      <c r="B7283" s="362" t="s">
        <v>3855</v>
      </c>
      <c r="C7283" s="362" t="s">
        <v>12266</v>
      </c>
      <c r="D7283" s="362" t="s">
        <v>8915</v>
      </c>
      <c r="E7283" s="363" t="s">
        <v>7888</v>
      </c>
    </row>
    <row r="7284" spans="1:5" x14ac:dyDescent="0.25">
      <c r="A7284" s="246" t="str">
        <f t="shared" si="113"/>
        <v>95325</v>
      </c>
      <c r="B7284" s="362" t="s">
        <v>3856</v>
      </c>
      <c r="C7284" s="362" t="s">
        <v>12267</v>
      </c>
      <c r="D7284" s="362" t="s">
        <v>8915</v>
      </c>
      <c r="E7284" s="363" t="s">
        <v>9366</v>
      </c>
    </row>
    <row r="7285" spans="1:5" x14ac:dyDescent="0.25">
      <c r="A7285" s="246" t="str">
        <f t="shared" si="113"/>
        <v>95326</v>
      </c>
      <c r="B7285" s="362" t="s">
        <v>3857</v>
      </c>
      <c r="C7285" s="362" t="s">
        <v>12268</v>
      </c>
      <c r="D7285" s="362" t="s">
        <v>8915</v>
      </c>
      <c r="E7285" s="363" t="s">
        <v>7955</v>
      </c>
    </row>
    <row r="7286" spans="1:5" x14ac:dyDescent="0.25">
      <c r="A7286" s="246" t="str">
        <f t="shared" si="113"/>
        <v>95328</v>
      </c>
      <c r="B7286" s="362" t="s">
        <v>3858</v>
      </c>
      <c r="C7286" s="362" t="s">
        <v>12269</v>
      </c>
      <c r="D7286" s="362" t="s">
        <v>8915</v>
      </c>
      <c r="E7286" s="363" t="s">
        <v>8265</v>
      </c>
    </row>
    <row r="7287" spans="1:5" x14ac:dyDescent="0.25">
      <c r="A7287" s="246" t="str">
        <f t="shared" si="113"/>
        <v>95329</v>
      </c>
      <c r="B7287" s="362" t="s">
        <v>3859</v>
      </c>
      <c r="C7287" s="362" t="s">
        <v>12270</v>
      </c>
      <c r="D7287" s="362" t="s">
        <v>8915</v>
      </c>
      <c r="E7287" s="363" t="s">
        <v>9051</v>
      </c>
    </row>
    <row r="7288" spans="1:5" x14ac:dyDescent="0.25">
      <c r="A7288" s="246" t="str">
        <f t="shared" si="113"/>
        <v>95330</v>
      </c>
      <c r="B7288" s="362" t="s">
        <v>3860</v>
      </c>
      <c r="C7288" s="362" t="s">
        <v>12271</v>
      </c>
      <c r="D7288" s="362" t="s">
        <v>8915</v>
      </c>
      <c r="E7288" s="363" t="s">
        <v>8881</v>
      </c>
    </row>
    <row r="7289" spans="1:5" x14ac:dyDescent="0.25">
      <c r="A7289" s="246" t="str">
        <f t="shared" si="113"/>
        <v>95331</v>
      </c>
      <c r="B7289" s="362" t="s">
        <v>3861</v>
      </c>
      <c r="C7289" s="362" t="s">
        <v>12272</v>
      </c>
      <c r="D7289" s="362" t="s">
        <v>8915</v>
      </c>
      <c r="E7289" s="363" t="s">
        <v>8265</v>
      </c>
    </row>
    <row r="7290" spans="1:5" x14ac:dyDescent="0.25">
      <c r="A7290" s="246" t="str">
        <f t="shared" si="113"/>
        <v>95332</v>
      </c>
      <c r="B7290" s="362" t="s">
        <v>3862</v>
      </c>
      <c r="C7290" s="362" t="s">
        <v>12273</v>
      </c>
      <c r="D7290" s="362" t="s">
        <v>8915</v>
      </c>
      <c r="E7290" s="363" t="s">
        <v>7846</v>
      </c>
    </row>
    <row r="7291" spans="1:5" x14ac:dyDescent="0.25">
      <c r="A7291" s="246" t="str">
        <f t="shared" si="113"/>
        <v>95333</v>
      </c>
      <c r="B7291" s="362" t="s">
        <v>3863</v>
      </c>
      <c r="C7291" s="362" t="s">
        <v>12274</v>
      </c>
      <c r="D7291" s="362" t="s">
        <v>8915</v>
      </c>
      <c r="E7291" s="363" t="s">
        <v>7765</v>
      </c>
    </row>
    <row r="7292" spans="1:5" x14ac:dyDescent="0.25">
      <c r="A7292" s="246" t="str">
        <f t="shared" si="113"/>
        <v>95334</v>
      </c>
      <c r="B7292" s="362" t="s">
        <v>3864</v>
      </c>
      <c r="C7292" s="362" t="s">
        <v>12275</v>
      </c>
      <c r="D7292" s="362" t="s">
        <v>8915</v>
      </c>
      <c r="E7292" s="363" t="s">
        <v>7922</v>
      </c>
    </row>
    <row r="7293" spans="1:5" x14ac:dyDescent="0.25">
      <c r="A7293" s="246" t="str">
        <f t="shared" si="113"/>
        <v>95335</v>
      </c>
      <c r="B7293" s="362" t="s">
        <v>3865</v>
      </c>
      <c r="C7293" s="362" t="s">
        <v>12276</v>
      </c>
      <c r="D7293" s="362" t="s">
        <v>8915</v>
      </c>
      <c r="E7293" s="363" t="s">
        <v>8135</v>
      </c>
    </row>
    <row r="7294" spans="1:5" x14ac:dyDescent="0.25">
      <c r="A7294" s="246" t="str">
        <f t="shared" si="113"/>
        <v>95337</v>
      </c>
      <c r="B7294" s="362" t="s">
        <v>3866</v>
      </c>
      <c r="C7294" s="362" t="s">
        <v>12277</v>
      </c>
      <c r="D7294" s="362" t="s">
        <v>8915</v>
      </c>
      <c r="E7294" s="363" t="s">
        <v>7884</v>
      </c>
    </row>
    <row r="7295" spans="1:5" x14ac:dyDescent="0.25">
      <c r="A7295" s="246" t="str">
        <f t="shared" si="113"/>
        <v>95338</v>
      </c>
      <c r="B7295" s="362" t="s">
        <v>3867</v>
      </c>
      <c r="C7295" s="362" t="s">
        <v>12278</v>
      </c>
      <c r="D7295" s="362" t="s">
        <v>8915</v>
      </c>
      <c r="E7295" s="363" t="s">
        <v>7920</v>
      </c>
    </row>
    <row r="7296" spans="1:5" x14ac:dyDescent="0.25">
      <c r="A7296" s="246" t="str">
        <f t="shared" si="113"/>
        <v>95339</v>
      </c>
      <c r="B7296" s="362" t="s">
        <v>3868</v>
      </c>
      <c r="C7296" s="362" t="s">
        <v>12279</v>
      </c>
      <c r="D7296" s="362" t="s">
        <v>8915</v>
      </c>
      <c r="E7296" s="363" t="s">
        <v>9138</v>
      </c>
    </row>
    <row r="7297" spans="1:5" x14ac:dyDescent="0.25">
      <c r="A7297" s="246" t="str">
        <f t="shared" si="113"/>
        <v>95340</v>
      </c>
      <c r="B7297" s="362" t="s">
        <v>3869</v>
      </c>
      <c r="C7297" s="362" t="s">
        <v>12280</v>
      </c>
      <c r="D7297" s="362" t="s">
        <v>8915</v>
      </c>
      <c r="E7297" s="363" t="s">
        <v>8825</v>
      </c>
    </row>
    <row r="7298" spans="1:5" x14ac:dyDescent="0.25">
      <c r="A7298" s="246" t="str">
        <f t="shared" si="113"/>
        <v>95341</v>
      </c>
      <c r="B7298" s="362" t="s">
        <v>3870</v>
      </c>
      <c r="C7298" s="362" t="s">
        <v>12281</v>
      </c>
      <c r="D7298" s="362" t="s">
        <v>8915</v>
      </c>
      <c r="E7298" s="363" t="s">
        <v>7888</v>
      </c>
    </row>
    <row r="7299" spans="1:5" x14ac:dyDescent="0.25">
      <c r="A7299" s="246" t="str">
        <f t="shared" ref="A7299:A7362" si="114">B7299</f>
        <v>95342</v>
      </c>
      <c r="B7299" s="362" t="s">
        <v>3871</v>
      </c>
      <c r="C7299" s="362" t="s">
        <v>12282</v>
      </c>
      <c r="D7299" s="362" t="s">
        <v>8915</v>
      </c>
      <c r="E7299" s="363" t="s">
        <v>8825</v>
      </c>
    </row>
    <row r="7300" spans="1:5" x14ac:dyDescent="0.25">
      <c r="A7300" s="246" t="str">
        <f t="shared" si="114"/>
        <v>95343</v>
      </c>
      <c r="B7300" s="362" t="s">
        <v>3872</v>
      </c>
      <c r="C7300" s="362" t="s">
        <v>12283</v>
      </c>
      <c r="D7300" s="362" t="s">
        <v>8915</v>
      </c>
      <c r="E7300" s="363" t="s">
        <v>8276</v>
      </c>
    </row>
    <row r="7301" spans="1:5" x14ac:dyDescent="0.25">
      <c r="A7301" s="246" t="str">
        <f t="shared" si="114"/>
        <v>95344</v>
      </c>
      <c r="B7301" s="362" t="s">
        <v>3873</v>
      </c>
      <c r="C7301" s="362" t="s">
        <v>12284</v>
      </c>
      <c r="D7301" s="362" t="s">
        <v>8915</v>
      </c>
      <c r="E7301" s="363" t="s">
        <v>9051</v>
      </c>
    </row>
    <row r="7302" spans="1:5" x14ac:dyDescent="0.25">
      <c r="A7302" s="246" t="str">
        <f t="shared" si="114"/>
        <v>95345</v>
      </c>
      <c r="B7302" s="362" t="s">
        <v>3874</v>
      </c>
      <c r="C7302" s="362" t="s">
        <v>12285</v>
      </c>
      <c r="D7302" s="362" t="s">
        <v>8915</v>
      </c>
      <c r="E7302" s="363" t="s">
        <v>8499</v>
      </c>
    </row>
    <row r="7303" spans="1:5" x14ac:dyDescent="0.25">
      <c r="A7303" s="246" t="str">
        <f t="shared" si="114"/>
        <v>95346</v>
      </c>
      <c r="B7303" s="362" t="s">
        <v>3875</v>
      </c>
      <c r="C7303" s="362" t="s">
        <v>12286</v>
      </c>
      <c r="D7303" s="362" t="s">
        <v>8915</v>
      </c>
      <c r="E7303" s="363" t="s">
        <v>8267</v>
      </c>
    </row>
    <row r="7304" spans="1:5" x14ac:dyDescent="0.25">
      <c r="A7304" s="246" t="str">
        <f t="shared" si="114"/>
        <v>95347</v>
      </c>
      <c r="B7304" s="362" t="s">
        <v>3876</v>
      </c>
      <c r="C7304" s="362" t="s">
        <v>12287</v>
      </c>
      <c r="D7304" s="362" t="s">
        <v>8915</v>
      </c>
      <c r="E7304" s="363" t="s">
        <v>8267</v>
      </c>
    </row>
    <row r="7305" spans="1:5" x14ac:dyDescent="0.25">
      <c r="A7305" s="246" t="str">
        <f t="shared" si="114"/>
        <v>95348</v>
      </c>
      <c r="B7305" s="362" t="s">
        <v>3877</v>
      </c>
      <c r="C7305" s="362" t="s">
        <v>12288</v>
      </c>
      <c r="D7305" s="362" t="s">
        <v>8915</v>
      </c>
      <c r="E7305" s="363" t="s">
        <v>8262</v>
      </c>
    </row>
    <row r="7306" spans="1:5" x14ac:dyDescent="0.25">
      <c r="A7306" s="246" t="str">
        <f t="shared" si="114"/>
        <v>95349</v>
      </c>
      <c r="B7306" s="362" t="s">
        <v>3878</v>
      </c>
      <c r="C7306" s="362" t="s">
        <v>12289</v>
      </c>
      <c r="D7306" s="362" t="s">
        <v>8915</v>
      </c>
      <c r="E7306" s="363" t="s">
        <v>8268</v>
      </c>
    </row>
    <row r="7307" spans="1:5" x14ac:dyDescent="0.25">
      <c r="A7307" s="246" t="str">
        <f t="shared" si="114"/>
        <v>95351</v>
      </c>
      <c r="B7307" s="362" t="s">
        <v>3879</v>
      </c>
      <c r="C7307" s="362" t="s">
        <v>12290</v>
      </c>
      <c r="D7307" s="362" t="s">
        <v>8915</v>
      </c>
      <c r="E7307" s="363" t="s">
        <v>9366</v>
      </c>
    </row>
    <row r="7308" spans="1:5" x14ac:dyDescent="0.25">
      <c r="A7308" s="246" t="str">
        <f t="shared" si="114"/>
        <v>95352</v>
      </c>
      <c r="B7308" s="362" t="s">
        <v>3880</v>
      </c>
      <c r="C7308" s="362" t="s">
        <v>12291</v>
      </c>
      <c r="D7308" s="362" t="s">
        <v>8915</v>
      </c>
      <c r="E7308" s="363" t="s">
        <v>8262</v>
      </c>
    </row>
    <row r="7309" spans="1:5" x14ac:dyDescent="0.25">
      <c r="A7309" s="246" t="str">
        <f t="shared" si="114"/>
        <v>95354</v>
      </c>
      <c r="B7309" s="362" t="s">
        <v>3881</v>
      </c>
      <c r="C7309" s="362" t="s">
        <v>12292</v>
      </c>
      <c r="D7309" s="362" t="s">
        <v>8915</v>
      </c>
      <c r="E7309" s="363" t="s">
        <v>8870</v>
      </c>
    </row>
    <row r="7310" spans="1:5" x14ac:dyDescent="0.25">
      <c r="A7310" s="246" t="str">
        <f t="shared" si="114"/>
        <v>95355</v>
      </c>
      <c r="B7310" s="362" t="s">
        <v>3882</v>
      </c>
      <c r="C7310" s="362" t="s">
        <v>12293</v>
      </c>
      <c r="D7310" s="362" t="s">
        <v>8915</v>
      </c>
      <c r="E7310" s="363" t="s">
        <v>9281</v>
      </c>
    </row>
    <row r="7311" spans="1:5" x14ac:dyDescent="0.25">
      <c r="A7311" s="246" t="str">
        <f t="shared" si="114"/>
        <v>95356</v>
      </c>
      <c r="B7311" s="362" t="s">
        <v>3883</v>
      </c>
      <c r="C7311" s="362" t="s">
        <v>12294</v>
      </c>
      <c r="D7311" s="362" t="s">
        <v>8915</v>
      </c>
      <c r="E7311" s="363" t="s">
        <v>8870</v>
      </c>
    </row>
    <row r="7312" spans="1:5" x14ac:dyDescent="0.25">
      <c r="A7312" s="246" t="str">
        <f t="shared" si="114"/>
        <v>95357</v>
      </c>
      <c r="B7312" s="362" t="s">
        <v>3884</v>
      </c>
      <c r="C7312" s="362" t="s">
        <v>12295</v>
      </c>
      <c r="D7312" s="362" t="s">
        <v>8915</v>
      </c>
      <c r="E7312" s="363" t="s">
        <v>8276</v>
      </c>
    </row>
    <row r="7313" spans="1:5" x14ac:dyDescent="0.25">
      <c r="A7313" s="246" t="str">
        <f t="shared" si="114"/>
        <v>95358</v>
      </c>
      <c r="B7313" s="362" t="s">
        <v>3885</v>
      </c>
      <c r="C7313" s="362" t="s">
        <v>12296</v>
      </c>
      <c r="D7313" s="362" t="s">
        <v>8915</v>
      </c>
      <c r="E7313" s="363" t="s">
        <v>9138</v>
      </c>
    </row>
    <row r="7314" spans="1:5" x14ac:dyDescent="0.25">
      <c r="A7314" s="246" t="str">
        <f t="shared" si="114"/>
        <v>95359</v>
      </c>
      <c r="B7314" s="362" t="s">
        <v>3886</v>
      </c>
      <c r="C7314" s="362" t="s">
        <v>12297</v>
      </c>
      <c r="D7314" s="362" t="s">
        <v>8915</v>
      </c>
      <c r="E7314" s="363" t="s">
        <v>7844</v>
      </c>
    </row>
    <row r="7315" spans="1:5" x14ac:dyDescent="0.25">
      <c r="A7315" s="246" t="str">
        <f t="shared" si="114"/>
        <v>95360</v>
      </c>
      <c r="B7315" s="362" t="s">
        <v>3887</v>
      </c>
      <c r="C7315" s="362" t="s">
        <v>12298</v>
      </c>
      <c r="D7315" s="362" t="s">
        <v>8915</v>
      </c>
      <c r="E7315" s="363" t="s">
        <v>9051</v>
      </c>
    </row>
    <row r="7316" spans="1:5" x14ac:dyDescent="0.25">
      <c r="A7316" s="246" t="str">
        <f t="shared" si="114"/>
        <v>95361</v>
      </c>
      <c r="B7316" s="362" t="s">
        <v>3888</v>
      </c>
      <c r="C7316" s="362" t="s">
        <v>12299</v>
      </c>
      <c r="D7316" s="362" t="s">
        <v>8915</v>
      </c>
      <c r="E7316" s="363" t="s">
        <v>8273</v>
      </c>
    </row>
    <row r="7317" spans="1:5" x14ac:dyDescent="0.25">
      <c r="A7317" s="246" t="str">
        <f t="shared" si="114"/>
        <v>95362</v>
      </c>
      <c r="B7317" s="362" t="s">
        <v>3889</v>
      </c>
      <c r="C7317" s="362" t="s">
        <v>12300</v>
      </c>
      <c r="D7317" s="362" t="s">
        <v>8915</v>
      </c>
      <c r="E7317" s="363" t="s">
        <v>7888</v>
      </c>
    </row>
    <row r="7318" spans="1:5" x14ac:dyDescent="0.25">
      <c r="A7318" s="246" t="str">
        <f t="shared" si="114"/>
        <v>95363</v>
      </c>
      <c r="B7318" s="362" t="s">
        <v>3890</v>
      </c>
      <c r="C7318" s="362" t="s">
        <v>12301</v>
      </c>
      <c r="D7318" s="362" t="s">
        <v>8915</v>
      </c>
      <c r="E7318" s="363" t="s">
        <v>7888</v>
      </c>
    </row>
    <row r="7319" spans="1:5" x14ac:dyDescent="0.25">
      <c r="A7319" s="246" t="str">
        <f t="shared" si="114"/>
        <v>95364</v>
      </c>
      <c r="B7319" s="362" t="s">
        <v>3891</v>
      </c>
      <c r="C7319" s="362" t="s">
        <v>12302</v>
      </c>
      <c r="D7319" s="362" t="s">
        <v>8915</v>
      </c>
      <c r="E7319" s="363" t="s">
        <v>8870</v>
      </c>
    </row>
    <row r="7320" spans="1:5" x14ac:dyDescent="0.25">
      <c r="A7320" s="246" t="str">
        <f t="shared" si="114"/>
        <v>95365</v>
      </c>
      <c r="B7320" s="362" t="s">
        <v>3892</v>
      </c>
      <c r="C7320" s="362" t="s">
        <v>12303</v>
      </c>
      <c r="D7320" s="362" t="s">
        <v>8915</v>
      </c>
      <c r="E7320" s="363" t="s">
        <v>8870</v>
      </c>
    </row>
    <row r="7321" spans="1:5" x14ac:dyDescent="0.25">
      <c r="A7321" s="246" t="str">
        <f t="shared" si="114"/>
        <v>95366</v>
      </c>
      <c r="B7321" s="362" t="s">
        <v>3893</v>
      </c>
      <c r="C7321" s="362" t="s">
        <v>12304</v>
      </c>
      <c r="D7321" s="362" t="s">
        <v>8915</v>
      </c>
      <c r="E7321" s="363" t="s">
        <v>9289</v>
      </c>
    </row>
    <row r="7322" spans="1:5" x14ac:dyDescent="0.25">
      <c r="A7322" s="246" t="str">
        <f t="shared" si="114"/>
        <v>95367</v>
      </c>
      <c r="B7322" s="362" t="s">
        <v>3894</v>
      </c>
      <c r="C7322" s="362" t="s">
        <v>12305</v>
      </c>
      <c r="D7322" s="362" t="s">
        <v>8915</v>
      </c>
      <c r="E7322" s="363" t="s">
        <v>7888</v>
      </c>
    </row>
    <row r="7323" spans="1:5" x14ac:dyDescent="0.25">
      <c r="A7323" s="246" t="str">
        <f t="shared" si="114"/>
        <v>95368</v>
      </c>
      <c r="B7323" s="362" t="s">
        <v>3895</v>
      </c>
      <c r="C7323" s="362" t="s">
        <v>12306</v>
      </c>
      <c r="D7323" s="362" t="s">
        <v>8915</v>
      </c>
      <c r="E7323" s="363" t="s">
        <v>8881</v>
      </c>
    </row>
    <row r="7324" spans="1:5" x14ac:dyDescent="0.25">
      <c r="A7324" s="246" t="str">
        <f t="shared" si="114"/>
        <v>95369</v>
      </c>
      <c r="B7324" s="362" t="s">
        <v>3896</v>
      </c>
      <c r="C7324" s="362" t="s">
        <v>12307</v>
      </c>
      <c r="D7324" s="362" t="s">
        <v>8915</v>
      </c>
      <c r="E7324" s="363" t="s">
        <v>8735</v>
      </c>
    </row>
    <row r="7325" spans="1:5" x14ac:dyDescent="0.25">
      <c r="A7325" s="246" t="str">
        <f t="shared" si="114"/>
        <v>95370</v>
      </c>
      <c r="B7325" s="362" t="s">
        <v>3897</v>
      </c>
      <c r="C7325" s="362" t="s">
        <v>12308</v>
      </c>
      <c r="D7325" s="362" t="s">
        <v>8915</v>
      </c>
      <c r="E7325" s="363" t="s">
        <v>7888</v>
      </c>
    </row>
    <row r="7326" spans="1:5" x14ac:dyDescent="0.25">
      <c r="A7326" s="246" t="str">
        <f t="shared" si="114"/>
        <v>95371</v>
      </c>
      <c r="B7326" s="362" t="s">
        <v>3898</v>
      </c>
      <c r="C7326" s="362" t="s">
        <v>12309</v>
      </c>
      <c r="D7326" s="362" t="s">
        <v>8915</v>
      </c>
      <c r="E7326" s="363" t="s">
        <v>7920</v>
      </c>
    </row>
    <row r="7327" spans="1:5" x14ac:dyDescent="0.25">
      <c r="A7327" s="246" t="str">
        <f t="shared" si="114"/>
        <v>95372</v>
      </c>
      <c r="B7327" s="362" t="s">
        <v>3899</v>
      </c>
      <c r="C7327" s="362" t="s">
        <v>12310</v>
      </c>
      <c r="D7327" s="362" t="s">
        <v>8915</v>
      </c>
      <c r="E7327" s="363" t="s">
        <v>7888</v>
      </c>
    </row>
    <row r="7328" spans="1:5" x14ac:dyDescent="0.25">
      <c r="A7328" s="246" t="str">
        <f t="shared" si="114"/>
        <v>95373</v>
      </c>
      <c r="B7328" s="362" t="s">
        <v>3900</v>
      </c>
      <c r="C7328" s="362" t="s">
        <v>12311</v>
      </c>
      <c r="D7328" s="362" t="s">
        <v>8915</v>
      </c>
      <c r="E7328" s="363" t="s">
        <v>8105</v>
      </c>
    </row>
    <row r="7329" spans="1:5" x14ac:dyDescent="0.25">
      <c r="A7329" s="246" t="str">
        <f t="shared" si="114"/>
        <v>95374</v>
      </c>
      <c r="B7329" s="362" t="s">
        <v>3901</v>
      </c>
      <c r="C7329" s="362" t="s">
        <v>12312</v>
      </c>
      <c r="D7329" s="362" t="s">
        <v>8915</v>
      </c>
      <c r="E7329" s="363" t="s">
        <v>7888</v>
      </c>
    </row>
    <row r="7330" spans="1:5" x14ac:dyDescent="0.25">
      <c r="A7330" s="246" t="str">
        <f t="shared" si="114"/>
        <v>95375</v>
      </c>
      <c r="B7330" s="362" t="s">
        <v>3902</v>
      </c>
      <c r="C7330" s="362" t="s">
        <v>12313</v>
      </c>
      <c r="D7330" s="362" t="s">
        <v>8915</v>
      </c>
      <c r="E7330" s="363" t="s">
        <v>7986</v>
      </c>
    </row>
    <row r="7331" spans="1:5" x14ac:dyDescent="0.25">
      <c r="A7331" s="246" t="str">
        <f t="shared" si="114"/>
        <v>95376</v>
      </c>
      <c r="B7331" s="362" t="s">
        <v>3903</v>
      </c>
      <c r="C7331" s="362" t="s">
        <v>12314</v>
      </c>
      <c r="D7331" s="362" t="s">
        <v>8915</v>
      </c>
      <c r="E7331" s="363" t="s">
        <v>8268</v>
      </c>
    </row>
    <row r="7332" spans="1:5" x14ac:dyDescent="0.25">
      <c r="A7332" s="246" t="str">
        <f t="shared" si="114"/>
        <v>95377</v>
      </c>
      <c r="B7332" s="362" t="s">
        <v>3904</v>
      </c>
      <c r="C7332" s="362" t="s">
        <v>12315</v>
      </c>
      <c r="D7332" s="362" t="s">
        <v>8915</v>
      </c>
      <c r="E7332" s="363" t="s">
        <v>8095</v>
      </c>
    </row>
    <row r="7333" spans="1:5" x14ac:dyDescent="0.25">
      <c r="A7333" s="246" t="str">
        <f t="shared" si="114"/>
        <v>95378</v>
      </c>
      <c r="B7333" s="362" t="s">
        <v>3905</v>
      </c>
      <c r="C7333" s="362" t="s">
        <v>12316</v>
      </c>
      <c r="D7333" s="362" t="s">
        <v>8915</v>
      </c>
      <c r="E7333" s="363" t="s">
        <v>8276</v>
      </c>
    </row>
    <row r="7334" spans="1:5" x14ac:dyDescent="0.25">
      <c r="A7334" s="246" t="str">
        <f t="shared" si="114"/>
        <v>95379</v>
      </c>
      <c r="B7334" s="362" t="s">
        <v>3906</v>
      </c>
      <c r="C7334" s="362" t="s">
        <v>12317</v>
      </c>
      <c r="D7334" s="362" t="s">
        <v>8915</v>
      </c>
      <c r="E7334" s="363" t="s">
        <v>8095</v>
      </c>
    </row>
    <row r="7335" spans="1:5" x14ac:dyDescent="0.25">
      <c r="A7335" s="246" t="str">
        <f t="shared" si="114"/>
        <v>95380</v>
      </c>
      <c r="B7335" s="362" t="s">
        <v>3907</v>
      </c>
      <c r="C7335" s="362" t="s">
        <v>12318</v>
      </c>
      <c r="D7335" s="362" t="s">
        <v>8915</v>
      </c>
      <c r="E7335" s="363" t="s">
        <v>9051</v>
      </c>
    </row>
    <row r="7336" spans="1:5" x14ac:dyDescent="0.25">
      <c r="A7336" s="246" t="str">
        <f t="shared" si="114"/>
        <v>95382</v>
      </c>
      <c r="B7336" s="362" t="s">
        <v>3908</v>
      </c>
      <c r="C7336" s="362" t="s">
        <v>12319</v>
      </c>
      <c r="D7336" s="362" t="s">
        <v>8915</v>
      </c>
      <c r="E7336" s="363" t="s">
        <v>8881</v>
      </c>
    </row>
    <row r="7337" spans="1:5" x14ac:dyDescent="0.25">
      <c r="A7337" s="246" t="str">
        <f t="shared" si="114"/>
        <v>95383</v>
      </c>
      <c r="B7337" s="362" t="s">
        <v>3909</v>
      </c>
      <c r="C7337" s="362" t="s">
        <v>12320</v>
      </c>
      <c r="D7337" s="362" t="s">
        <v>8915</v>
      </c>
      <c r="E7337" s="363" t="s">
        <v>7884</v>
      </c>
    </row>
    <row r="7338" spans="1:5" x14ac:dyDescent="0.25">
      <c r="A7338" s="246" t="str">
        <f t="shared" si="114"/>
        <v>95384</v>
      </c>
      <c r="B7338" s="362" t="s">
        <v>3910</v>
      </c>
      <c r="C7338" s="362" t="s">
        <v>12321</v>
      </c>
      <c r="D7338" s="362" t="s">
        <v>8915</v>
      </c>
      <c r="E7338" s="363" t="s">
        <v>7834</v>
      </c>
    </row>
    <row r="7339" spans="1:5" x14ac:dyDescent="0.25">
      <c r="A7339" s="246" t="str">
        <f t="shared" si="114"/>
        <v>95385</v>
      </c>
      <c r="B7339" s="362" t="s">
        <v>3911</v>
      </c>
      <c r="C7339" s="362" t="s">
        <v>12322</v>
      </c>
      <c r="D7339" s="362" t="s">
        <v>8915</v>
      </c>
      <c r="E7339" s="363" t="s">
        <v>8881</v>
      </c>
    </row>
    <row r="7340" spans="1:5" x14ac:dyDescent="0.25">
      <c r="A7340" s="246" t="str">
        <f t="shared" si="114"/>
        <v>95386</v>
      </c>
      <c r="B7340" s="362" t="s">
        <v>3912</v>
      </c>
      <c r="C7340" s="362" t="s">
        <v>12323</v>
      </c>
      <c r="D7340" s="362" t="s">
        <v>8915</v>
      </c>
      <c r="E7340" s="363" t="s">
        <v>9051</v>
      </c>
    </row>
    <row r="7341" spans="1:5" x14ac:dyDescent="0.25">
      <c r="A7341" s="246" t="str">
        <f t="shared" si="114"/>
        <v>95387</v>
      </c>
      <c r="B7341" s="362" t="s">
        <v>3913</v>
      </c>
      <c r="C7341" s="362" t="s">
        <v>12324</v>
      </c>
      <c r="D7341" s="362" t="s">
        <v>8915</v>
      </c>
      <c r="E7341" s="363" t="s">
        <v>7884</v>
      </c>
    </row>
    <row r="7342" spans="1:5" x14ac:dyDescent="0.25">
      <c r="A7342" s="246" t="str">
        <f t="shared" si="114"/>
        <v>95388</v>
      </c>
      <c r="B7342" s="362" t="s">
        <v>3914</v>
      </c>
      <c r="C7342" s="362" t="s">
        <v>12325</v>
      </c>
      <c r="D7342" s="362" t="s">
        <v>8915</v>
      </c>
      <c r="E7342" s="363" t="s">
        <v>8267</v>
      </c>
    </row>
    <row r="7343" spans="1:5" x14ac:dyDescent="0.25">
      <c r="A7343" s="246" t="str">
        <f t="shared" si="114"/>
        <v>95389</v>
      </c>
      <c r="B7343" s="362" t="s">
        <v>3915</v>
      </c>
      <c r="C7343" s="362" t="s">
        <v>12326</v>
      </c>
      <c r="D7343" s="362" t="s">
        <v>8915</v>
      </c>
      <c r="E7343" s="363" t="s">
        <v>9289</v>
      </c>
    </row>
    <row r="7344" spans="1:5" x14ac:dyDescent="0.25">
      <c r="A7344" s="246" t="str">
        <f t="shared" si="114"/>
        <v>95390</v>
      </c>
      <c r="B7344" s="362" t="s">
        <v>3916</v>
      </c>
      <c r="C7344" s="362" t="s">
        <v>12327</v>
      </c>
      <c r="D7344" s="362" t="s">
        <v>8915</v>
      </c>
      <c r="E7344" s="363" t="s">
        <v>8268</v>
      </c>
    </row>
    <row r="7345" spans="1:5" x14ac:dyDescent="0.25">
      <c r="A7345" s="246" t="str">
        <f t="shared" si="114"/>
        <v>95391</v>
      </c>
      <c r="B7345" s="362" t="s">
        <v>3917</v>
      </c>
      <c r="C7345" s="362" t="s">
        <v>12328</v>
      </c>
      <c r="D7345" s="362" t="s">
        <v>8915</v>
      </c>
      <c r="E7345" s="363" t="s">
        <v>7763</v>
      </c>
    </row>
    <row r="7346" spans="1:5" x14ac:dyDescent="0.25">
      <c r="A7346" s="246" t="str">
        <f t="shared" si="114"/>
        <v>95392</v>
      </c>
      <c r="B7346" s="362" t="s">
        <v>3918</v>
      </c>
      <c r="C7346" s="362" t="s">
        <v>12329</v>
      </c>
      <c r="D7346" s="362" t="s">
        <v>8915</v>
      </c>
      <c r="E7346" s="363" t="s">
        <v>8267</v>
      </c>
    </row>
    <row r="7347" spans="1:5" x14ac:dyDescent="0.25">
      <c r="A7347" s="246" t="str">
        <f t="shared" si="114"/>
        <v>95393</v>
      </c>
      <c r="B7347" s="362" t="s">
        <v>3919</v>
      </c>
      <c r="C7347" s="362" t="s">
        <v>12330</v>
      </c>
      <c r="D7347" s="362" t="s">
        <v>8915</v>
      </c>
      <c r="E7347" s="363" t="s">
        <v>7920</v>
      </c>
    </row>
    <row r="7348" spans="1:5" x14ac:dyDescent="0.25">
      <c r="A7348" s="246" t="str">
        <f t="shared" si="114"/>
        <v>95394</v>
      </c>
      <c r="B7348" s="362" t="s">
        <v>3920</v>
      </c>
      <c r="C7348" s="362" t="s">
        <v>12331</v>
      </c>
      <c r="D7348" s="362" t="s">
        <v>8915</v>
      </c>
      <c r="E7348" s="363" t="s">
        <v>8089</v>
      </c>
    </row>
    <row r="7349" spans="1:5" x14ac:dyDescent="0.25">
      <c r="A7349" s="246" t="str">
        <f t="shared" si="114"/>
        <v>95395</v>
      </c>
      <c r="B7349" s="362" t="s">
        <v>3921</v>
      </c>
      <c r="C7349" s="362" t="s">
        <v>12332</v>
      </c>
      <c r="D7349" s="362" t="s">
        <v>8915</v>
      </c>
      <c r="E7349" s="363" t="s">
        <v>8120</v>
      </c>
    </row>
    <row r="7350" spans="1:5" x14ac:dyDescent="0.25">
      <c r="A7350" s="246" t="str">
        <f t="shared" si="114"/>
        <v>95396</v>
      </c>
      <c r="B7350" s="362" t="s">
        <v>3922</v>
      </c>
      <c r="C7350" s="362" t="s">
        <v>12333</v>
      </c>
      <c r="D7350" s="362" t="s">
        <v>8915</v>
      </c>
      <c r="E7350" s="363" t="s">
        <v>9431</v>
      </c>
    </row>
    <row r="7351" spans="1:5" x14ac:dyDescent="0.25">
      <c r="A7351" s="246" t="str">
        <f t="shared" si="114"/>
        <v>95397</v>
      </c>
      <c r="B7351" s="362" t="s">
        <v>3923</v>
      </c>
      <c r="C7351" s="362" t="s">
        <v>12334</v>
      </c>
      <c r="D7351" s="362" t="s">
        <v>8915</v>
      </c>
      <c r="E7351" s="363" t="s">
        <v>7886</v>
      </c>
    </row>
    <row r="7352" spans="1:5" x14ac:dyDescent="0.25">
      <c r="A7352" s="246" t="str">
        <f t="shared" si="114"/>
        <v>95398</v>
      </c>
      <c r="B7352" s="362" t="s">
        <v>3924</v>
      </c>
      <c r="C7352" s="362" t="s">
        <v>12335</v>
      </c>
      <c r="D7352" s="362" t="s">
        <v>8915</v>
      </c>
      <c r="E7352" s="363" t="s">
        <v>7955</v>
      </c>
    </row>
    <row r="7353" spans="1:5" x14ac:dyDescent="0.25">
      <c r="A7353" s="246" t="str">
        <f t="shared" si="114"/>
        <v>95399</v>
      </c>
      <c r="B7353" s="362" t="s">
        <v>3925</v>
      </c>
      <c r="C7353" s="362" t="s">
        <v>12336</v>
      </c>
      <c r="D7353" s="362" t="s">
        <v>8915</v>
      </c>
      <c r="E7353" s="363" t="s">
        <v>9267</v>
      </c>
    </row>
    <row r="7354" spans="1:5" x14ac:dyDescent="0.25">
      <c r="A7354" s="246" t="str">
        <f t="shared" si="114"/>
        <v>95400</v>
      </c>
      <c r="B7354" s="362" t="s">
        <v>3926</v>
      </c>
      <c r="C7354" s="362" t="s">
        <v>12337</v>
      </c>
      <c r="D7354" s="362" t="s">
        <v>8915</v>
      </c>
      <c r="E7354" s="363" t="s">
        <v>7955</v>
      </c>
    </row>
    <row r="7355" spans="1:5" x14ac:dyDescent="0.25">
      <c r="A7355" s="246" t="str">
        <f t="shared" si="114"/>
        <v>95401</v>
      </c>
      <c r="B7355" s="362" t="s">
        <v>3927</v>
      </c>
      <c r="C7355" s="362" t="s">
        <v>12338</v>
      </c>
      <c r="D7355" s="362" t="s">
        <v>8915</v>
      </c>
      <c r="E7355" s="363" t="s">
        <v>29545</v>
      </c>
    </row>
    <row r="7356" spans="1:5" x14ac:dyDescent="0.25">
      <c r="A7356" s="246" t="str">
        <f t="shared" si="114"/>
        <v>95402</v>
      </c>
      <c r="B7356" s="362" t="s">
        <v>3928</v>
      </c>
      <c r="C7356" s="362" t="s">
        <v>12339</v>
      </c>
      <c r="D7356" s="362" t="s">
        <v>8915</v>
      </c>
      <c r="E7356" s="363" t="s">
        <v>8226</v>
      </c>
    </row>
    <row r="7357" spans="1:5" x14ac:dyDescent="0.25">
      <c r="A7357" s="246" t="str">
        <f t="shared" si="114"/>
        <v>95403</v>
      </c>
      <c r="B7357" s="362" t="s">
        <v>3929</v>
      </c>
      <c r="C7357" s="362" t="s">
        <v>12340</v>
      </c>
      <c r="D7357" s="362" t="s">
        <v>8915</v>
      </c>
      <c r="E7357" s="363" t="s">
        <v>20271</v>
      </c>
    </row>
    <row r="7358" spans="1:5" x14ac:dyDescent="0.25">
      <c r="A7358" s="246" t="str">
        <f t="shared" si="114"/>
        <v>95404</v>
      </c>
      <c r="B7358" s="362" t="s">
        <v>3930</v>
      </c>
      <c r="C7358" s="362" t="s">
        <v>12341</v>
      </c>
      <c r="D7358" s="362" t="s">
        <v>8915</v>
      </c>
      <c r="E7358" s="363" t="s">
        <v>7876</v>
      </c>
    </row>
    <row r="7359" spans="1:5" x14ac:dyDescent="0.25">
      <c r="A7359" s="246" t="str">
        <f t="shared" si="114"/>
        <v>95405</v>
      </c>
      <c r="B7359" s="362" t="s">
        <v>3931</v>
      </c>
      <c r="C7359" s="362" t="s">
        <v>12342</v>
      </c>
      <c r="D7359" s="362" t="s">
        <v>8915</v>
      </c>
      <c r="E7359" s="363" t="s">
        <v>7846</v>
      </c>
    </row>
    <row r="7360" spans="1:5" x14ac:dyDescent="0.25">
      <c r="A7360" s="246" t="str">
        <f t="shared" si="114"/>
        <v>95406</v>
      </c>
      <c r="B7360" s="362" t="s">
        <v>3932</v>
      </c>
      <c r="C7360" s="362" t="s">
        <v>12343</v>
      </c>
      <c r="D7360" s="362" t="s">
        <v>8915</v>
      </c>
      <c r="E7360" s="363" t="s">
        <v>8265</v>
      </c>
    </row>
    <row r="7361" spans="1:5" x14ac:dyDescent="0.25">
      <c r="A7361" s="246" t="str">
        <f t="shared" si="114"/>
        <v>95408</v>
      </c>
      <c r="B7361" s="362" t="s">
        <v>3933</v>
      </c>
      <c r="C7361" s="362" t="s">
        <v>12344</v>
      </c>
      <c r="D7361" s="362" t="s">
        <v>12245</v>
      </c>
      <c r="E7361" s="363" t="s">
        <v>16549</v>
      </c>
    </row>
    <row r="7362" spans="1:5" x14ac:dyDescent="0.25">
      <c r="A7362" s="246" t="str">
        <f t="shared" si="114"/>
        <v>95409</v>
      </c>
      <c r="B7362" s="362" t="s">
        <v>3934</v>
      </c>
      <c r="C7362" s="362" t="s">
        <v>12346</v>
      </c>
      <c r="D7362" s="362" t="s">
        <v>12245</v>
      </c>
      <c r="E7362" s="363" t="s">
        <v>14664</v>
      </c>
    </row>
    <row r="7363" spans="1:5" x14ac:dyDescent="0.25">
      <c r="A7363" s="246" t="str">
        <f t="shared" ref="A7363:A7426" si="115">B7363</f>
        <v>95410</v>
      </c>
      <c r="B7363" s="362" t="s">
        <v>3935</v>
      </c>
      <c r="C7363" s="362" t="s">
        <v>12347</v>
      </c>
      <c r="D7363" s="362" t="s">
        <v>12245</v>
      </c>
      <c r="E7363" s="363" t="s">
        <v>22805</v>
      </c>
    </row>
    <row r="7364" spans="1:5" x14ac:dyDescent="0.25">
      <c r="A7364" s="246" t="str">
        <f t="shared" si="115"/>
        <v>95411</v>
      </c>
      <c r="B7364" s="362" t="s">
        <v>3936</v>
      </c>
      <c r="C7364" s="362" t="s">
        <v>12349</v>
      </c>
      <c r="D7364" s="362" t="s">
        <v>12245</v>
      </c>
      <c r="E7364" s="363" t="s">
        <v>8014</v>
      </c>
    </row>
    <row r="7365" spans="1:5" x14ac:dyDescent="0.25">
      <c r="A7365" s="246" t="str">
        <f t="shared" si="115"/>
        <v>95412</v>
      </c>
      <c r="B7365" s="362" t="s">
        <v>3937</v>
      </c>
      <c r="C7365" s="362" t="s">
        <v>12350</v>
      </c>
      <c r="D7365" s="362" t="s">
        <v>12245</v>
      </c>
      <c r="E7365" s="363" t="s">
        <v>30886</v>
      </c>
    </row>
    <row r="7366" spans="1:5" x14ac:dyDescent="0.25">
      <c r="A7366" s="246" t="str">
        <f t="shared" si="115"/>
        <v>95413</v>
      </c>
      <c r="B7366" s="362" t="s">
        <v>3938</v>
      </c>
      <c r="C7366" s="362" t="s">
        <v>12351</v>
      </c>
      <c r="D7366" s="362" t="s">
        <v>12245</v>
      </c>
      <c r="E7366" s="363" t="s">
        <v>7993</v>
      </c>
    </row>
    <row r="7367" spans="1:5" x14ac:dyDescent="0.25">
      <c r="A7367" s="246" t="str">
        <f t="shared" si="115"/>
        <v>95414</v>
      </c>
      <c r="B7367" s="362" t="s">
        <v>3939</v>
      </c>
      <c r="C7367" s="362" t="s">
        <v>12352</v>
      </c>
      <c r="D7367" s="362" t="s">
        <v>12245</v>
      </c>
      <c r="E7367" s="363" t="s">
        <v>17037</v>
      </c>
    </row>
    <row r="7368" spans="1:5" x14ac:dyDescent="0.25">
      <c r="A7368" s="246" t="str">
        <f t="shared" si="115"/>
        <v>95415</v>
      </c>
      <c r="B7368" s="362" t="s">
        <v>3940</v>
      </c>
      <c r="C7368" s="362" t="s">
        <v>12353</v>
      </c>
      <c r="D7368" s="362" t="s">
        <v>12245</v>
      </c>
      <c r="E7368" s="363" t="s">
        <v>33441</v>
      </c>
    </row>
    <row r="7369" spans="1:5" x14ac:dyDescent="0.25">
      <c r="A7369" s="246" t="str">
        <f t="shared" si="115"/>
        <v>95416</v>
      </c>
      <c r="B7369" s="362" t="s">
        <v>3941</v>
      </c>
      <c r="C7369" s="362" t="s">
        <v>12354</v>
      </c>
      <c r="D7369" s="362" t="s">
        <v>12245</v>
      </c>
      <c r="E7369" s="363" t="s">
        <v>10238</v>
      </c>
    </row>
    <row r="7370" spans="1:5" x14ac:dyDescent="0.25">
      <c r="A7370" s="246" t="str">
        <f t="shared" si="115"/>
        <v>95417</v>
      </c>
      <c r="B7370" s="362" t="s">
        <v>3942</v>
      </c>
      <c r="C7370" s="362" t="s">
        <v>12355</v>
      </c>
      <c r="D7370" s="362" t="s">
        <v>12245</v>
      </c>
      <c r="E7370" s="363" t="s">
        <v>33442</v>
      </c>
    </row>
    <row r="7371" spans="1:5" x14ac:dyDescent="0.25">
      <c r="A7371" s="246" t="str">
        <f t="shared" si="115"/>
        <v>95418</v>
      </c>
      <c r="B7371" s="362" t="s">
        <v>3943</v>
      </c>
      <c r="C7371" s="362" t="s">
        <v>12356</v>
      </c>
      <c r="D7371" s="362" t="s">
        <v>12245</v>
      </c>
      <c r="E7371" s="363" t="s">
        <v>33443</v>
      </c>
    </row>
    <row r="7372" spans="1:5" x14ac:dyDescent="0.25">
      <c r="A7372" s="246" t="str">
        <f t="shared" si="115"/>
        <v>95419</v>
      </c>
      <c r="B7372" s="362" t="s">
        <v>3944</v>
      </c>
      <c r="C7372" s="362" t="s">
        <v>12357</v>
      </c>
      <c r="D7372" s="362" t="s">
        <v>12245</v>
      </c>
      <c r="E7372" s="363" t="s">
        <v>33444</v>
      </c>
    </row>
    <row r="7373" spans="1:5" x14ac:dyDescent="0.25">
      <c r="A7373" s="246" t="str">
        <f t="shared" si="115"/>
        <v>95420</v>
      </c>
      <c r="B7373" s="362" t="s">
        <v>3945</v>
      </c>
      <c r="C7373" s="362" t="s">
        <v>12358</v>
      </c>
      <c r="D7373" s="362" t="s">
        <v>12245</v>
      </c>
      <c r="E7373" s="363" t="s">
        <v>33445</v>
      </c>
    </row>
    <row r="7374" spans="1:5" x14ac:dyDescent="0.25">
      <c r="A7374" s="246" t="str">
        <f t="shared" si="115"/>
        <v>95421</v>
      </c>
      <c r="B7374" s="362" t="s">
        <v>3946</v>
      </c>
      <c r="C7374" s="362" t="s">
        <v>12359</v>
      </c>
      <c r="D7374" s="362" t="s">
        <v>12245</v>
      </c>
      <c r="E7374" s="363" t="s">
        <v>33446</v>
      </c>
    </row>
    <row r="7375" spans="1:5" x14ac:dyDescent="0.25">
      <c r="A7375" s="246" t="str">
        <f t="shared" si="115"/>
        <v>95422</v>
      </c>
      <c r="B7375" s="362" t="s">
        <v>3947</v>
      </c>
      <c r="C7375" s="362" t="s">
        <v>12360</v>
      </c>
      <c r="D7375" s="362" t="s">
        <v>12245</v>
      </c>
      <c r="E7375" s="363" t="s">
        <v>20585</v>
      </c>
    </row>
    <row r="7376" spans="1:5" x14ac:dyDescent="0.25">
      <c r="A7376" s="246" t="str">
        <f t="shared" si="115"/>
        <v>95423</v>
      </c>
      <c r="B7376" s="362" t="s">
        <v>3948</v>
      </c>
      <c r="C7376" s="362" t="s">
        <v>12361</v>
      </c>
      <c r="D7376" s="362" t="s">
        <v>12245</v>
      </c>
      <c r="E7376" s="363" t="s">
        <v>20959</v>
      </c>
    </row>
    <row r="7377" spans="1:5" x14ac:dyDescent="0.25">
      <c r="A7377" s="246" t="str">
        <f t="shared" si="115"/>
        <v>95424</v>
      </c>
      <c r="B7377" s="362" t="s">
        <v>3949</v>
      </c>
      <c r="C7377" s="362" t="s">
        <v>12362</v>
      </c>
      <c r="D7377" s="362" t="s">
        <v>12245</v>
      </c>
      <c r="E7377" s="363" t="s">
        <v>15507</v>
      </c>
    </row>
    <row r="7378" spans="1:5" x14ac:dyDescent="0.25">
      <c r="A7378" s="246" t="str">
        <f t="shared" si="115"/>
        <v>100288</v>
      </c>
      <c r="B7378" s="362" t="s">
        <v>5466</v>
      </c>
      <c r="C7378" s="362" t="s">
        <v>5467</v>
      </c>
      <c r="D7378" s="362" t="s">
        <v>8915</v>
      </c>
      <c r="E7378" s="363" t="s">
        <v>7886</v>
      </c>
    </row>
    <row r="7379" spans="1:5" x14ac:dyDescent="0.25">
      <c r="A7379" s="246" t="str">
        <f t="shared" si="115"/>
        <v>100289</v>
      </c>
      <c r="B7379" s="362" t="s">
        <v>5468</v>
      </c>
      <c r="C7379" s="362" t="s">
        <v>5469</v>
      </c>
      <c r="D7379" s="362" t="s">
        <v>8915</v>
      </c>
      <c r="E7379" s="363" t="s">
        <v>13607</v>
      </c>
    </row>
    <row r="7380" spans="1:5" x14ac:dyDescent="0.25">
      <c r="A7380" s="246" t="str">
        <f t="shared" si="115"/>
        <v>100290</v>
      </c>
      <c r="B7380" s="362" t="s">
        <v>5470</v>
      </c>
      <c r="C7380" s="362" t="s">
        <v>5471</v>
      </c>
      <c r="D7380" s="362" t="s">
        <v>8915</v>
      </c>
      <c r="E7380" s="363" t="s">
        <v>7955</v>
      </c>
    </row>
    <row r="7381" spans="1:5" x14ac:dyDescent="0.25">
      <c r="A7381" s="246" t="str">
        <f t="shared" si="115"/>
        <v>100291</v>
      </c>
      <c r="B7381" s="362" t="s">
        <v>5472</v>
      </c>
      <c r="C7381" s="362" t="s">
        <v>5473</v>
      </c>
      <c r="D7381" s="362" t="s">
        <v>8915</v>
      </c>
      <c r="E7381" s="363" t="s">
        <v>8881</v>
      </c>
    </row>
    <row r="7382" spans="1:5" x14ac:dyDescent="0.25">
      <c r="A7382" s="246" t="str">
        <f t="shared" si="115"/>
        <v>100293</v>
      </c>
      <c r="B7382" s="362" t="s">
        <v>5474</v>
      </c>
      <c r="C7382" s="362" t="s">
        <v>5475</v>
      </c>
      <c r="D7382" s="362" t="s">
        <v>8915</v>
      </c>
      <c r="E7382" s="363" t="s">
        <v>8274</v>
      </c>
    </row>
    <row r="7383" spans="1:5" x14ac:dyDescent="0.25">
      <c r="A7383" s="246" t="str">
        <f t="shared" si="115"/>
        <v>100295</v>
      </c>
      <c r="B7383" s="362" t="s">
        <v>5476</v>
      </c>
      <c r="C7383" s="362" t="s">
        <v>5477</v>
      </c>
      <c r="D7383" s="362" t="s">
        <v>8915</v>
      </c>
      <c r="E7383" s="363" t="s">
        <v>22185</v>
      </c>
    </row>
    <row r="7384" spans="1:5" x14ac:dyDescent="0.25">
      <c r="A7384" s="246" t="str">
        <f t="shared" si="115"/>
        <v>100298</v>
      </c>
      <c r="B7384" s="362" t="s">
        <v>5478</v>
      </c>
      <c r="C7384" s="362" t="s">
        <v>5479</v>
      </c>
      <c r="D7384" s="362" t="s">
        <v>8915</v>
      </c>
      <c r="E7384" s="363" t="s">
        <v>7983</v>
      </c>
    </row>
    <row r="7385" spans="1:5" x14ac:dyDescent="0.25">
      <c r="A7385" s="246" t="str">
        <f t="shared" si="115"/>
        <v>100299</v>
      </c>
      <c r="B7385" s="362" t="s">
        <v>5480</v>
      </c>
      <c r="C7385" s="362" t="s">
        <v>5481</v>
      </c>
      <c r="D7385" s="362" t="s">
        <v>8915</v>
      </c>
      <c r="E7385" s="363" t="s">
        <v>8093</v>
      </c>
    </row>
    <row r="7386" spans="1:5" x14ac:dyDescent="0.25">
      <c r="A7386" s="246" t="str">
        <f t="shared" si="115"/>
        <v>100300</v>
      </c>
      <c r="B7386" s="362" t="s">
        <v>5482</v>
      </c>
      <c r="C7386" s="362" t="s">
        <v>5483</v>
      </c>
      <c r="D7386" s="362" t="s">
        <v>8915</v>
      </c>
      <c r="E7386" s="363" t="s">
        <v>22807</v>
      </c>
    </row>
    <row r="7387" spans="1:5" x14ac:dyDescent="0.25">
      <c r="A7387" s="246" t="str">
        <f t="shared" si="115"/>
        <v>100301</v>
      </c>
      <c r="B7387" s="362" t="s">
        <v>5484</v>
      </c>
      <c r="C7387" s="362" t="s">
        <v>5485</v>
      </c>
      <c r="D7387" s="362" t="s">
        <v>8915</v>
      </c>
      <c r="E7387" s="363" t="s">
        <v>17663</v>
      </c>
    </row>
    <row r="7388" spans="1:5" x14ac:dyDescent="0.25">
      <c r="A7388" s="246" t="str">
        <f t="shared" si="115"/>
        <v>100303</v>
      </c>
      <c r="B7388" s="362" t="s">
        <v>5486</v>
      </c>
      <c r="C7388" s="362" t="s">
        <v>5487</v>
      </c>
      <c r="D7388" s="362" t="s">
        <v>8915</v>
      </c>
      <c r="E7388" s="363" t="s">
        <v>8204</v>
      </c>
    </row>
    <row r="7389" spans="1:5" x14ac:dyDescent="0.25">
      <c r="A7389" s="246" t="str">
        <f t="shared" si="115"/>
        <v>100307</v>
      </c>
      <c r="B7389" s="362" t="s">
        <v>5488</v>
      </c>
      <c r="C7389" s="362" t="s">
        <v>5489</v>
      </c>
      <c r="D7389" s="362" t="s">
        <v>8915</v>
      </c>
      <c r="E7389" s="363" t="s">
        <v>15476</v>
      </c>
    </row>
    <row r="7390" spans="1:5" x14ac:dyDescent="0.25">
      <c r="A7390" s="246" t="str">
        <f t="shared" si="115"/>
        <v>100308</v>
      </c>
      <c r="B7390" s="362" t="s">
        <v>5490</v>
      </c>
      <c r="C7390" s="362" t="s">
        <v>5491</v>
      </c>
      <c r="D7390" s="362" t="s">
        <v>8915</v>
      </c>
      <c r="E7390" s="363" t="s">
        <v>33447</v>
      </c>
    </row>
    <row r="7391" spans="1:5" x14ac:dyDescent="0.25">
      <c r="A7391" s="246" t="str">
        <f t="shared" si="115"/>
        <v>100309</v>
      </c>
      <c r="B7391" s="362" t="s">
        <v>5492</v>
      </c>
      <c r="C7391" s="362" t="s">
        <v>5493</v>
      </c>
      <c r="D7391" s="362" t="s">
        <v>8915</v>
      </c>
      <c r="E7391" s="363" t="s">
        <v>28760</v>
      </c>
    </row>
    <row r="7392" spans="1:5" x14ac:dyDescent="0.25">
      <c r="A7392" s="246" t="str">
        <f t="shared" si="115"/>
        <v>100310</v>
      </c>
      <c r="B7392" s="362" t="s">
        <v>5494</v>
      </c>
      <c r="C7392" s="362" t="s">
        <v>5495</v>
      </c>
      <c r="D7392" s="362" t="s">
        <v>12245</v>
      </c>
      <c r="E7392" s="363" t="s">
        <v>24399</v>
      </c>
    </row>
    <row r="7393" spans="1:5" x14ac:dyDescent="0.25">
      <c r="A7393" s="246" t="str">
        <f t="shared" si="115"/>
        <v>100315</v>
      </c>
      <c r="B7393" s="362" t="s">
        <v>5496</v>
      </c>
      <c r="C7393" s="362" t="s">
        <v>5497</v>
      </c>
      <c r="D7393" s="362" t="s">
        <v>12245</v>
      </c>
      <c r="E7393" s="363" t="s">
        <v>33448</v>
      </c>
    </row>
    <row r="7394" spans="1:5" x14ac:dyDescent="0.25">
      <c r="A7394" s="246" t="str">
        <f t="shared" si="115"/>
        <v>100316</v>
      </c>
      <c r="B7394" s="362" t="s">
        <v>5498</v>
      </c>
      <c r="C7394" s="362" t="s">
        <v>5483</v>
      </c>
      <c r="D7394" s="362" t="s">
        <v>12245</v>
      </c>
      <c r="E7394" s="363" t="s">
        <v>33449</v>
      </c>
    </row>
    <row r="7395" spans="1:5" x14ac:dyDescent="0.25">
      <c r="A7395" s="246" t="str">
        <f t="shared" si="115"/>
        <v>100321</v>
      </c>
      <c r="B7395" s="362" t="s">
        <v>5499</v>
      </c>
      <c r="C7395" s="362" t="s">
        <v>5493</v>
      </c>
      <c r="D7395" s="362" t="s">
        <v>12245</v>
      </c>
      <c r="E7395" s="363" t="s">
        <v>33450</v>
      </c>
    </row>
    <row r="7396" spans="1:5" x14ac:dyDescent="0.25">
      <c r="A7396" s="246" t="str">
        <f t="shared" si="115"/>
        <v>100533</v>
      </c>
      <c r="B7396" s="362" t="s">
        <v>5639</v>
      </c>
      <c r="C7396" s="362" t="s">
        <v>12364</v>
      </c>
      <c r="D7396" s="362" t="s">
        <v>8915</v>
      </c>
      <c r="E7396" s="363" t="s">
        <v>14910</v>
      </c>
    </row>
    <row r="7397" spans="1:5" x14ac:dyDescent="0.25">
      <c r="A7397" s="246" t="str">
        <f t="shared" si="115"/>
        <v>100534</v>
      </c>
      <c r="B7397" s="362" t="s">
        <v>5640</v>
      </c>
      <c r="C7397" s="362" t="s">
        <v>12364</v>
      </c>
      <c r="D7397" s="362" t="s">
        <v>12245</v>
      </c>
      <c r="E7397" s="363" t="s">
        <v>33451</v>
      </c>
    </row>
    <row r="7398" spans="1:5" x14ac:dyDescent="0.25">
      <c r="A7398" s="246" t="str">
        <f t="shared" si="115"/>
        <v>100535</v>
      </c>
      <c r="B7398" s="362" t="s">
        <v>5641</v>
      </c>
      <c r="C7398" s="362" t="s">
        <v>12365</v>
      </c>
      <c r="D7398" s="362" t="s">
        <v>8915</v>
      </c>
      <c r="E7398" s="363" t="s">
        <v>9366</v>
      </c>
    </row>
    <row r="7399" spans="1:5" x14ac:dyDescent="0.25">
      <c r="A7399" s="246" t="str">
        <f t="shared" si="115"/>
        <v>100536</v>
      </c>
      <c r="B7399" s="362" t="s">
        <v>5642</v>
      </c>
      <c r="C7399" s="362" t="s">
        <v>12366</v>
      </c>
      <c r="D7399" s="362" t="s">
        <v>12245</v>
      </c>
      <c r="E7399" s="363" t="s">
        <v>33452</v>
      </c>
    </row>
    <row r="7400" spans="1:5" x14ac:dyDescent="0.25">
      <c r="A7400" s="246" t="str">
        <f t="shared" si="115"/>
        <v>101286</v>
      </c>
      <c r="B7400" s="362" t="s">
        <v>6012</v>
      </c>
      <c r="C7400" s="362" t="s">
        <v>12367</v>
      </c>
      <c r="D7400" s="362" t="s">
        <v>12245</v>
      </c>
      <c r="E7400" s="363" t="s">
        <v>14167</v>
      </c>
    </row>
    <row r="7401" spans="1:5" x14ac:dyDescent="0.25">
      <c r="A7401" s="246" t="str">
        <f t="shared" si="115"/>
        <v>101287</v>
      </c>
      <c r="B7401" s="362" t="s">
        <v>6013</v>
      </c>
      <c r="C7401" s="362" t="s">
        <v>12368</v>
      </c>
      <c r="D7401" s="362" t="s">
        <v>12245</v>
      </c>
      <c r="E7401" s="363" t="s">
        <v>33453</v>
      </c>
    </row>
    <row r="7402" spans="1:5" x14ac:dyDescent="0.25">
      <c r="A7402" s="246" t="str">
        <f t="shared" si="115"/>
        <v>101288</v>
      </c>
      <c r="B7402" s="362" t="s">
        <v>6014</v>
      </c>
      <c r="C7402" s="362" t="s">
        <v>12369</v>
      </c>
      <c r="D7402" s="362" t="s">
        <v>12245</v>
      </c>
      <c r="E7402" s="363" t="s">
        <v>14167</v>
      </c>
    </row>
    <row r="7403" spans="1:5" x14ac:dyDescent="0.25">
      <c r="A7403" s="246" t="str">
        <f t="shared" si="115"/>
        <v>101289</v>
      </c>
      <c r="B7403" s="362" t="s">
        <v>6015</v>
      </c>
      <c r="C7403" s="362" t="s">
        <v>12370</v>
      </c>
      <c r="D7403" s="362" t="s">
        <v>12245</v>
      </c>
      <c r="E7403" s="363" t="s">
        <v>21526</v>
      </c>
    </row>
    <row r="7404" spans="1:5" x14ac:dyDescent="0.25">
      <c r="A7404" s="246" t="str">
        <f t="shared" si="115"/>
        <v>101290</v>
      </c>
      <c r="B7404" s="362" t="s">
        <v>6016</v>
      </c>
      <c r="C7404" s="362" t="s">
        <v>12371</v>
      </c>
      <c r="D7404" s="362" t="s">
        <v>12245</v>
      </c>
      <c r="E7404" s="363" t="s">
        <v>33454</v>
      </c>
    </row>
    <row r="7405" spans="1:5" x14ac:dyDescent="0.25">
      <c r="A7405" s="246" t="str">
        <f t="shared" si="115"/>
        <v>101291</v>
      </c>
      <c r="B7405" s="362" t="s">
        <v>6017</v>
      </c>
      <c r="C7405" s="362" t="s">
        <v>12372</v>
      </c>
      <c r="D7405" s="362" t="s">
        <v>12245</v>
      </c>
      <c r="E7405" s="363" t="s">
        <v>14167</v>
      </c>
    </row>
    <row r="7406" spans="1:5" x14ac:dyDescent="0.25">
      <c r="A7406" s="246" t="str">
        <f t="shared" si="115"/>
        <v>101292</v>
      </c>
      <c r="B7406" s="362" t="s">
        <v>6018</v>
      </c>
      <c r="C7406" s="362" t="s">
        <v>12373</v>
      </c>
      <c r="D7406" s="362" t="s">
        <v>12245</v>
      </c>
      <c r="E7406" s="363" t="s">
        <v>21526</v>
      </c>
    </row>
    <row r="7407" spans="1:5" x14ac:dyDescent="0.25">
      <c r="A7407" s="246" t="str">
        <f t="shared" si="115"/>
        <v>101293</v>
      </c>
      <c r="B7407" s="362" t="s">
        <v>6019</v>
      </c>
      <c r="C7407" s="362" t="s">
        <v>12374</v>
      </c>
      <c r="D7407" s="362" t="s">
        <v>12245</v>
      </c>
      <c r="E7407" s="363" t="s">
        <v>14176</v>
      </c>
    </row>
    <row r="7408" spans="1:5" x14ac:dyDescent="0.25">
      <c r="A7408" s="246" t="str">
        <f t="shared" si="115"/>
        <v>101294</v>
      </c>
      <c r="B7408" s="362" t="s">
        <v>6020</v>
      </c>
      <c r="C7408" s="362" t="s">
        <v>12375</v>
      </c>
      <c r="D7408" s="362" t="s">
        <v>12245</v>
      </c>
      <c r="E7408" s="363" t="s">
        <v>23537</v>
      </c>
    </row>
    <row r="7409" spans="1:5" x14ac:dyDescent="0.25">
      <c r="A7409" s="246" t="str">
        <f t="shared" si="115"/>
        <v>101295</v>
      </c>
      <c r="B7409" s="362" t="s">
        <v>6021</v>
      </c>
      <c r="C7409" s="362" t="s">
        <v>12376</v>
      </c>
      <c r="D7409" s="362" t="s">
        <v>12245</v>
      </c>
      <c r="E7409" s="363" t="s">
        <v>33455</v>
      </c>
    </row>
    <row r="7410" spans="1:5" x14ac:dyDescent="0.25">
      <c r="A7410" s="246" t="str">
        <f t="shared" si="115"/>
        <v>101296</v>
      </c>
      <c r="B7410" s="362" t="s">
        <v>6022</v>
      </c>
      <c r="C7410" s="362" t="s">
        <v>12377</v>
      </c>
      <c r="D7410" s="362" t="s">
        <v>12245</v>
      </c>
      <c r="E7410" s="363" t="s">
        <v>29717</v>
      </c>
    </row>
    <row r="7411" spans="1:5" x14ac:dyDescent="0.25">
      <c r="A7411" s="246" t="str">
        <f t="shared" si="115"/>
        <v>101297</v>
      </c>
      <c r="B7411" s="362" t="s">
        <v>6023</v>
      </c>
      <c r="C7411" s="362" t="s">
        <v>12378</v>
      </c>
      <c r="D7411" s="362" t="s">
        <v>12245</v>
      </c>
      <c r="E7411" s="363" t="s">
        <v>23778</v>
      </c>
    </row>
    <row r="7412" spans="1:5" x14ac:dyDescent="0.25">
      <c r="A7412" s="246" t="str">
        <f t="shared" si="115"/>
        <v>101298</v>
      </c>
      <c r="B7412" s="362" t="s">
        <v>6024</v>
      </c>
      <c r="C7412" s="362" t="s">
        <v>12379</v>
      </c>
      <c r="D7412" s="362" t="s">
        <v>12245</v>
      </c>
      <c r="E7412" s="363" t="s">
        <v>14167</v>
      </c>
    </row>
    <row r="7413" spans="1:5" x14ac:dyDescent="0.25">
      <c r="A7413" s="246" t="str">
        <f t="shared" si="115"/>
        <v>101299</v>
      </c>
      <c r="B7413" s="362" t="s">
        <v>6025</v>
      </c>
      <c r="C7413" s="362" t="s">
        <v>12380</v>
      </c>
      <c r="D7413" s="362" t="s">
        <v>12245</v>
      </c>
      <c r="E7413" s="363" t="s">
        <v>33454</v>
      </c>
    </row>
    <row r="7414" spans="1:5" x14ac:dyDescent="0.25">
      <c r="A7414" s="246" t="str">
        <f t="shared" si="115"/>
        <v>101300</v>
      </c>
      <c r="B7414" s="362" t="s">
        <v>6026</v>
      </c>
      <c r="C7414" s="362" t="s">
        <v>12381</v>
      </c>
      <c r="D7414" s="362" t="s">
        <v>12245</v>
      </c>
      <c r="E7414" s="363" t="s">
        <v>29813</v>
      </c>
    </row>
    <row r="7415" spans="1:5" x14ac:dyDescent="0.25">
      <c r="A7415" s="246" t="str">
        <f t="shared" si="115"/>
        <v>101301</v>
      </c>
      <c r="B7415" s="362" t="s">
        <v>6027</v>
      </c>
      <c r="C7415" s="362" t="s">
        <v>12383</v>
      </c>
      <c r="D7415" s="362" t="s">
        <v>12245</v>
      </c>
      <c r="E7415" s="363" t="s">
        <v>16120</v>
      </c>
    </row>
    <row r="7416" spans="1:5" x14ac:dyDescent="0.25">
      <c r="A7416" s="246" t="str">
        <f t="shared" si="115"/>
        <v>101302</v>
      </c>
      <c r="B7416" s="362" t="s">
        <v>6028</v>
      </c>
      <c r="C7416" s="362" t="s">
        <v>12384</v>
      </c>
      <c r="D7416" s="362" t="s">
        <v>12245</v>
      </c>
      <c r="E7416" s="363" t="s">
        <v>11433</v>
      </c>
    </row>
    <row r="7417" spans="1:5" x14ac:dyDescent="0.25">
      <c r="A7417" s="246" t="str">
        <f t="shared" si="115"/>
        <v>101303</v>
      </c>
      <c r="B7417" s="362" t="s">
        <v>6029</v>
      </c>
      <c r="C7417" s="362" t="s">
        <v>12385</v>
      </c>
      <c r="D7417" s="362" t="s">
        <v>12245</v>
      </c>
      <c r="E7417" s="363" t="s">
        <v>33456</v>
      </c>
    </row>
    <row r="7418" spans="1:5" x14ac:dyDescent="0.25">
      <c r="A7418" s="246" t="str">
        <f t="shared" si="115"/>
        <v>101304</v>
      </c>
      <c r="B7418" s="362" t="s">
        <v>6030</v>
      </c>
      <c r="C7418" s="362" t="s">
        <v>12386</v>
      </c>
      <c r="D7418" s="362" t="s">
        <v>12245</v>
      </c>
      <c r="E7418" s="363" t="s">
        <v>32880</v>
      </c>
    </row>
    <row r="7419" spans="1:5" x14ac:dyDescent="0.25">
      <c r="A7419" s="246" t="str">
        <f t="shared" si="115"/>
        <v>101305</v>
      </c>
      <c r="B7419" s="362" t="s">
        <v>6031</v>
      </c>
      <c r="C7419" s="362" t="s">
        <v>12387</v>
      </c>
      <c r="D7419" s="362" t="s">
        <v>12245</v>
      </c>
      <c r="E7419" s="363" t="s">
        <v>17823</v>
      </c>
    </row>
    <row r="7420" spans="1:5" x14ac:dyDescent="0.25">
      <c r="A7420" s="246" t="str">
        <f t="shared" si="115"/>
        <v>101307</v>
      </c>
      <c r="B7420" s="362" t="s">
        <v>6032</v>
      </c>
      <c r="C7420" s="362" t="s">
        <v>12389</v>
      </c>
      <c r="D7420" s="362" t="s">
        <v>12245</v>
      </c>
      <c r="E7420" s="363" t="s">
        <v>9371</v>
      </c>
    </row>
    <row r="7421" spans="1:5" x14ac:dyDescent="0.25">
      <c r="A7421" s="246" t="str">
        <f t="shared" si="115"/>
        <v>101308</v>
      </c>
      <c r="B7421" s="362" t="s">
        <v>6033</v>
      </c>
      <c r="C7421" s="362" t="s">
        <v>12390</v>
      </c>
      <c r="D7421" s="362" t="s">
        <v>12245</v>
      </c>
      <c r="E7421" s="363" t="s">
        <v>21488</v>
      </c>
    </row>
    <row r="7422" spans="1:5" x14ac:dyDescent="0.25">
      <c r="A7422" s="246" t="str">
        <f t="shared" si="115"/>
        <v>101309</v>
      </c>
      <c r="B7422" s="362" t="s">
        <v>6034</v>
      </c>
      <c r="C7422" s="362" t="s">
        <v>12391</v>
      </c>
      <c r="D7422" s="362" t="s">
        <v>12245</v>
      </c>
      <c r="E7422" s="363" t="s">
        <v>33454</v>
      </c>
    </row>
    <row r="7423" spans="1:5" x14ac:dyDescent="0.25">
      <c r="A7423" s="246" t="str">
        <f t="shared" si="115"/>
        <v>101310</v>
      </c>
      <c r="B7423" s="362" t="s">
        <v>6035</v>
      </c>
      <c r="C7423" s="362" t="s">
        <v>12392</v>
      </c>
      <c r="D7423" s="362" t="s">
        <v>12245</v>
      </c>
      <c r="E7423" s="363" t="s">
        <v>17671</v>
      </c>
    </row>
    <row r="7424" spans="1:5" x14ac:dyDescent="0.25">
      <c r="A7424" s="246" t="str">
        <f t="shared" si="115"/>
        <v>101311</v>
      </c>
      <c r="B7424" s="362" t="s">
        <v>6036</v>
      </c>
      <c r="C7424" s="362" t="s">
        <v>12393</v>
      </c>
      <c r="D7424" s="362" t="s">
        <v>12245</v>
      </c>
      <c r="E7424" s="363" t="s">
        <v>14176</v>
      </c>
    </row>
    <row r="7425" spans="1:5" x14ac:dyDescent="0.25">
      <c r="A7425" s="246" t="str">
        <f t="shared" si="115"/>
        <v>101312</v>
      </c>
      <c r="B7425" s="362" t="s">
        <v>6037</v>
      </c>
      <c r="C7425" s="362" t="s">
        <v>12394</v>
      </c>
      <c r="D7425" s="362" t="s">
        <v>12245</v>
      </c>
      <c r="E7425" s="363" t="s">
        <v>31663</v>
      </c>
    </row>
    <row r="7426" spans="1:5" x14ac:dyDescent="0.25">
      <c r="A7426" s="246" t="str">
        <f t="shared" si="115"/>
        <v>101313</v>
      </c>
      <c r="B7426" s="362" t="s">
        <v>6038</v>
      </c>
      <c r="C7426" s="362" t="s">
        <v>12395</v>
      </c>
      <c r="D7426" s="362" t="s">
        <v>12245</v>
      </c>
      <c r="E7426" s="363" t="s">
        <v>21224</v>
      </c>
    </row>
    <row r="7427" spans="1:5" x14ac:dyDescent="0.25">
      <c r="A7427" s="246" t="str">
        <f t="shared" ref="A7427:A7490" si="116">B7427</f>
        <v>101314</v>
      </c>
      <c r="B7427" s="362" t="s">
        <v>6039</v>
      </c>
      <c r="C7427" s="362" t="s">
        <v>12396</v>
      </c>
      <c r="D7427" s="362" t="s">
        <v>12245</v>
      </c>
      <c r="E7427" s="363" t="s">
        <v>33457</v>
      </c>
    </row>
    <row r="7428" spans="1:5" x14ac:dyDescent="0.25">
      <c r="A7428" s="246" t="str">
        <f t="shared" si="116"/>
        <v>101315</v>
      </c>
      <c r="B7428" s="362" t="s">
        <v>6040</v>
      </c>
      <c r="C7428" s="362" t="s">
        <v>12397</v>
      </c>
      <c r="D7428" s="362" t="s">
        <v>12245</v>
      </c>
      <c r="E7428" s="363" t="s">
        <v>33458</v>
      </c>
    </row>
    <row r="7429" spans="1:5" x14ac:dyDescent="0.25">
      <c r="A7429" s="246" t="str">
        <f t="shared" si="116"/>
        <v>101316</v>
      </c>
      <c r="B7429" s="362" t="s">
        <v>6041</v>
      </c>
      <c r="C7429" s="362" t="s">
        <v>12398</v>
      </c>
      <c r="D7429" s="362" t="s">
        <v>12245</v>
      </c>
      <c r="E7429" s="363" t="s">
        <v>33459</v>
      </c>
    </row>
    <row r="7430" spans="1:5" x14ac:dyDescent="0.25">
      <c r="A7430" s="246" t="str">
        <f t="shared" si="116"/>
        <v>101320</v>
      </c>
      <c r="B7430" s="362" t="s">
        <v>6042</v>
      </c>
      <c r="C7430" s="362" t="s">
        <v>12399</v>
      </c>
      <c r="D7430" s="362" t="s">
        <v>12245</v>
      </c>
      <c r="E7430" s="363" t="s">
        <v>14901</v>
      </c>
    </row>
    <row r="7431" spans="1:5" x14ac:dyDescent="0.25">
      <c r="A7431" s="246" t="str">
        <f t="shared" si="116"/>
        <v>101322</v>
      </c>
      <c r="B7431" s="362" t="s">
        <v>6043</v>
      </c>
      <c r="C7431" s="362" t="s">
        <v>12400</v>
      </c>
      <c r="D7431" s="362" t="s">
        <v>12245</v>
      </c>
      <c r="E7431" s="363" t="s">
        <v>33460</v>
      </c>
    </row>
    <row r="7432" spans="1:5" x14ac:dyDescent="0.25">
      <c r="A7432" s="246" t="str">
        <f t="shared" si="116"/>
        <v>101323</v>
      </c>
      <c r="B7432" s="362" t="s">
        <v>6044</v>
      </c>
      <c r="C7432" s="362" t="s">
        <v>12401</v>
      </c>
      <c r="D7432" s="362" t="s">
        <v>12245</v>
      </c>
      <c r="E7432" s="363" t="s">
        <v>17037</v>
      </c>
    </row>
    <row r="7433" spans="1:5" x14ac:dyDescent="0.25">
      <c r="A7433" s="246" t="str">
        <f t="shared" si="116"/>
        <v>101324</v>
      </c>
      <c r="B7433" s="362" t="s">
        <v>6045</v>
      </c>
      <c r="C7433" s="362" t="s">
        <v>12402</v>
      </c>
      <c r="D7433" s="362" t="s">
        <v>12245</v>
      </c>
      <c r="E7433" s="363" t="s">
        <v>8256</v>
      </c>
    </row>
    <row r="7434" spans="1:5" x14ac:dyDescent="0.25">
      <c r="A7434" s="246" t="str">
        <f t="shared" si="116"/>
        <v>101325</v>
      </c>
      <c r="B7434" s="362" t="s">
        <v>6046</v>
      </c>
      <c r="C7434" s="362" t="s">
        <v>12404</v>
      </c>
      <c r="D7434" s="362" t="s">
        <v>12245</v>
      </c>
      <c r="E7434" s="363" t="s">
        <v>29720</v>
      </c>
    </row>
    <row r="7435" spans="1:5" x14ac:dyDescent="0.25">
      <c r="A7435" s="246" t="str">
        <f t="shared" si="116"/>
        <v>101326</v>
      </c>
      <c r="B7435" s="362" t="s">
        <v>6047</v>
      </c>
      <c r="C7435" s="362" t="s">
        <v>12405</v>
      </c>
      <c r="D7435" s="362" t="s">
        <v>12245</v>
      </c>
      <c r="E7435" s="363" t="s">
        <v>31112</v>
      </c>
    </row>
    <row r="7436" spans="1:5" x14ac:dyDescent="0.25">
      <c r="A7436" s="246" t="str">
        <f t="shared" si="116"/>
        <v>101327</v>
      </c>
      <c r="B7436" s="362" t="s">
        <v>6048</v>
      </c>
      <c r="C7436" s="362" t="s">
        <v>12406</v>
      </c>
      <c r="D7436" s="362" t="s">
        <v>12245</v>
      </c>
      <c r="E7436" s="363" t="s">
        <v>12622</v>
      </c>
    </row>
    <row r="7437" spans="1:5" x14ac:dyDescent="0.25">
      <c r="A7437" s="246" t="str">
        <f t="shared" si="116"/>
        <v>101328</v>
      </c>
      <c r="B7437" s="362" t="s">
        <v>6049</v>
      </c>
      <c r="C7437" s="362" t="s">
        <v>12407</v>
      </c>
      <c r="D7437" s="362" t="s">
        <v>12245</v>
      </c>
      <c r="E7437" s="363" t="s">
        <v>19864</v>
      </c>
    </row>
    <row r="7438" spans="1:5" x14ac:dyDescent="0.25">
      <c r="A7438" s="246" t="str">
        <f t="shared" si="116"/>
        <v>101329</v>
      </c>
      <c r="B7438" s="362" t="s">
        <v>6050</v>
      </c>
      <c r="C7438" s="362" t="s">
        <v>12408</v>
      </c>
      <c r="D7438" s="362" t="s">
        <v>12245</v>
      </c>
      <c r="E7438" s="363" t="s">
        <v>20525</v>
      </c>
    </row>
    <row r="7439" spans="1:5" x14ac:dyDescent="0.25">
      <c r="A7439" s="246" t="str">
        <f t="shared" si="116"/>
        <v>101330</v>
      </c>
      <c r="B7439" s="362" t="s">
        <v>6051</v>
      </c>
      <c r="C7439" s="362" t="s">
        <v>12409</v>
      </c>
      <c r="D7439" s="362" t="s">
        <v>12245</v>
      </c>
      <c r="E7439" s="363" t="s">
        <v>27292</v>
      </c>
    </row>
    <row r="7440" spans="1:5" x14ac:dyDescent="0.25">
      <c r="A7440" s="246" t="str">
        <f t="shared" si="116"/>
        <v>101331</v>
      </c>
      <c r="B7440" s="362" t="s">
        <v>6052</v>
      </c>
      <c r="C7440" s="362" t="s">
        <v>12410</v>
      </c>
      <c r="D7440" s="362" t="s">
        <v>12245</v>
      </c>
      <c r="E7440" s="363" t="s">
        <v>32880</v>
      </c>
    </row>
    <row r="7441" spans="1:5" x14ac:dyDescent="0.25">
      <c r="A7441" s="246" t="str">
        <f t="shared" si="116"/>
        <v>101332</v>
      </c>
      <c r="B7441" s="362" t="s">
        <v>6053</v>
      </c>
      <c r="C7441" s="362" t="s">
        <v>12411</v>
      </c>
      <c r="D7441" s="362" t="s">
        <v>12245</v>
      </c>
      <c r="E7441" s="363" t="s">
        <v>8309</v>
      </c>
    </row>
    <row r="7442" spans="1:5" x14ac:dyDescent="0.25">
      <c r="A7442" s="246" t="str">
        <f t="shared" si="116"/>
        <v>101333</v>
      </c>
      <c r="B7442" s="362" t="s">
        <v>6054</v>
      </c>
      <c r="C7442" s="362" t="s">
        <v>12412</v>
      </c>
      <c r="D7442" s="362" t="s">
        <v>12245</v>
      </c>
      <c r="E7442" s="363" t="s">
        <v>33461</v>
      </c>
    </row>
    <row r="7443" spans="1:5" x14ac:dyDescent="0.25">
      <c r="A7443" s="246" t="str">
        <f t="shared" si="116"/>
        <v>101334</v>
      </c>
      <c r="B7443" s="362" t="s">
        <v>6055</v>
      </c>
      <c r="C7443" s="362" t="s">
        <v>12413</v>
      </c>
      <c r="D7443" s="362" t="s">
        <v>12245</v>
      </c>
      <c r="E7443" s="363" t="s">
        <v>20599</v>
      </c>
    </row>
    <row r="7444" spans="1:5" x14ac:dyDescent="0.25">
      <c r="A7444" s="246" t="str">
        <f t="shared" si="116"/>
        <v>101336</v>
      </c>
      <c r="B7444" s="362" t="s">
        <v>6056</v>
      </c>
      <c r="C7444" s="362" t="s">
        <v>12414</v>
      </c>
      <c r="D7444" s="362" t="s">
        <v>12245</v>
      </c>
      <c r="E7444" s="363" t="s">
        <v>33462</v>
      </c>
    </row>
    <row r="7445" spans="1:5" x14ac:dyDescent="0.25">
      <c r="A7445" s="246" t="str">
        <f t="shared" si="116"/>
        <v>101337</v>
      </c>
      <c r="B7445" s="362" t="s">
        <v>6057</v>
      </c>
      <c r="C7445" s="362" t="s">
        <v>12415</v>
      </c>
      <c r="D7445" s="362" t="s">
        <v>12245</v>
      </c>
      <c r="E7445" s="363" t="s">
        <v>8219</v>
      </c>
    </row>
    <row r="7446" spans="1:5" x14ac:dyDescent="0.25">
      <c r="A7446" s="246" t="str">
        <f t="shared" si="116"/>
        <v>101338</v>
      </c>
      <c r="B7446" s="362" t="s">
        <v>6058</v>
      </c>
      <c r="C7446" s="362" t="s">
        <v>12416</v>
      </c>
      <c r="D7446" s="362" t="s">
        <v>12245</v>
      </c>
      <c r="E7446" s="363" t="s">
        <v>16603</v>
      </c>
    </row>
    <row r="7447" spans="1:5" x14ac:dyDescent="0.25">
      <c r="A7447" s="246" t="str">
        <f t="shared" si="116"/>
        <v>101339</v>
      </c>
      <c r="B7447" s="362" t="s">
        <v>6059</v>
      </c>
      <c r="C7447" s="362" t="s">
        <v>12417</v>
      </c>
      <c r="D7447" s="362" t="s">
        <v>12245</v>
      </c>
      <c r="E7447" s="363" t="s">
        <v>12803</v>
      </c>
    </row>
    <row r="7448" spans="1:5" x14ac:dyDescent="0.25">
      <c r="A7448" s="246" t="str">
        <f t="shared" si="116"/>
        <v>101340</v>
      </c>
      <c r="B7448" s="362" t="s">
        <v>6060</v>
      </c>
      <c r="C7448" s="362" t="s">
        <v>12418</v>
      </c>
      <c r="D7448" s="362" t="s">
        <v>12245</v>
      </c>
      <c r="E7448" s="363" t="s">
        <v>16142</v>
      </c>
    </row>
    <row r="7449" spans="1:5" x14ac:dyDescent="0.25">
      <c r="A7449" s="246" t="str">
        <f t="shared" si="116"/>
        <v>101341</v>
      </c>
      <c r="B7449" s="362" t="s">
        <v>6061</v>
      </c>
      <c r="C7449" s="362" t="s">
        <v>12419</v>
      </c>
      <c r="D7449" s="362" t="s">
        <v>12245</v>
      </c>
      <c r="E7449" s="363" t="s">
        <v>16034</v>
      </c>
    </row>
    <row r="7450" spans="1:5" x14ac:dyDescent="0.25">
      <c r="A7450" s="246" t="str">
        <f t="shared" si="116"/>
        <v>101342</v>
      </c>
      <c r="B7450" s="362" t="s">
        <v>6062</v>
      </c>
      <c r="C7450" s="362" t="s">
        <v>12420</v>
      </c>
      <c r="D7450" s="362" t="s">
        <v>12245</v>
      </c>
      <c r="E7450" s="363" t="s">
        <v>12803</v>
      </c>
    </row>
    <row r="7451" spans="1:5" x14ac:dyDescent="0.25">
      <c r="A7451" s="246" t="str">
        <f t="shared" si="116"/>
        <v>101343</v>
      </c>
      <c r="B7451" s="362" t="s">
        <v>6063</v>
      </c>
      <c r="C7451" s="362" t="s">
        <v>12421</v>
      </c>
      <c r="D7451" s="362" t="s">
        <v>12245</v>
      </c>
      <c r="E7451" s="363" t="s">
        <v>33463</v>
      </c>
    </row>
    <row r="7452" spans="1:5" x14ac:dyDescent="0.25">
      <c r="A7452" s="246" t="str">
        <f t="shared" si="116"/>
        <v>101344</v>
      </c>
      <c r="B7452" s="362" t="s">
        <v>6064</v>
      </c>
      <c r="C7452" s="362" t="s">
        <v>12422</v>
      </c>
      <c r="D7452" s="362" t="s">
        <v>12245</v>
      </c>
      <c r="E7452" s="363" t="s">
        <v>33464</v>
      </c>
    </row>
    <row r="7453" spans="1:5" x14ac:dyDescent="0.25">
      <c r="A7453" s="246" t="str">
        <f t="shared" si="116"/>
        <v>101345</v>
      </c>
      <c r="B7453" s="362" t="s">
        <v>6065</v>
      </c>
      <c r="C7453" s="362" t="s">
        <v>12423</v>
      </c>
      <c r="D7453" s="362" t="s">
        <v>12245</v>
      </c>
      <c r="E7453" s="363" t="s">
        <v>15041</v>
      </c>
    </row>
    <row r="7454" spans="1:5" x14ac:dyDescent="0.25">
      <c r="A7454" s="246" t="str">
        <f t="shared" si="116"/>
        <v>101346</v>
      </c>
      <c r="B7454" s="362" t="s">
        <v>6066</v>
      </c>
      <c r="C7454" s="362" t="s">
        <v>12424</v>
      </c>
      <c r="D7454" s="362" t="s">
        <v>12245</v>
      </c>
      <c r="E7454" s="363" t="s">
        <v>33465</v>
      </c>
    </row>
    <row r="7455" spans="1:5" x14ac:dyDescent="0.25">
      <c r="A7455" s="246" t="str">
        <f t="shared" si="116"/>
        <v>101347</v>
      </c>
      <c r="B7455" s="362" t="s">
        <v>6067</v>
      </c>
      <c r="C7455" s="362" t="s">
        <v>12425</v>
      </c>
      <c r="D7455" s="362" t="s">
        <v>12245</v>
      </c>
      <c r="E7455" s="363" t="s">
        <v>33466</v>
      </c>
    </row>
    <row r="7456" spans="1:5" x14ac:dyDescent="0.25">
      <c r="A7456" s="246" t="str">
        <f t="shared" si="116"/>
        <v>101348</v>
      </c>
      <c r="B7456" s="362" t="s">
        <v>6068</v>
      </c>
      <c r="C7456" s="362" t="s">
        <v>12426</v>
      </c>
      <c r="D7456" s="362" t="s">
        <v>12245</v>
      </c>
      <c r="E7456" s="363" t="s">
        <v>31493</v>
      </c>
    </row>
    <row r="7457" spans="1:5" x14ac:dyDescent="0.25">
      <c r="A7457" s="246" t="str">
        <f t="shared" si="116"/>
        <v>101349</v>
      </c>
      <c r="B7457" s="362" t="s">
        <v>6069</v>
      </c>
      <c r="C7457" s="362" t="s">
        <v>12427</v>
      </c>
      <c r="D7457" s="362" t="s">
        <v>12245</v>
      </c>
      <c r="E7457" s="363" t="s">
        <v>21511</v>
      </c>
    </row>
    <row r="7458" spans="1:5" x14ac:dyDescent="0.25">
      <c r="A7458" s="246" t="str">
        <f t="shared" si="116"/>
        <v>101350</v>
      </c>
      <c r="B7458" s="362" t="s">
        <v>6070</v>
      </c>
      <c r="C7458" s="362" t="s">
        <v>12428</v>
      </c>
      <c r="D7458" s="362" t="s">
        <v>12245</v>
      </c>
      <c r="E7458" s="363" t="s">
        <v>21511</v>
      </c>
    </row>
    <row r="7459" spans="1:5" x14ac:dyDescent="0.25">
      <c r="A7459" s="246" t="str">
        <f t="shared" si="116"/>
        <v>101351</v>
      </c>
      <c r="B7459" s="362" t="s">
        <v>6071</v>
      </c>
      <c r="C7459" s="362" t="s">
        <v>12429</v>
      </c>
      <c r="D7459" s="362" t="s">
        <v>12245</v>
      </c>
      <c r="E7459" s="363" t="s">
        <v>12803</v>
      </c>
    </row>
    <row r="7460" spans="1:5" x14ac:dyDescent="0.25">
      <c r="A7460" s="246" t="str">
        <f t="shared" si="116"/>
        <v>101352</v>
      </c>
      <c r="B7460" s="362" t="s">
        <v>6072</v>
      </c>
      <c r="C7460" s="362" t="s">
        <v>12430</v>
      </c>
      <c r="D7460" s="362" t="s">
        <v>12245</v>
      </c>
      <c r="E7460" s="363" t="s">
        <v>12803</v>
      </c>
    </row>
    <row r="7461" spans="1:5" x14ac:dyDescent="0.25">
      <c r="A7461" s="246" t="str">
        <f t="shared" si="116"/>
        <v>101353</v>
      </c>
      <c r="B7461" s="362" t="s">
        <v>6073</v>
      </c>
      <c r="C7461" s="362" t="s">
        <v>12431</v>
      </c>
      <c r="D7461" s="362" t="s">
        <v>12245</v>
      </c>
      <c r="E7461" s="363" t="s">
        <v>10021</v>
      </c>
    </row>
    <row r="7462" spans="1:5" x14ac:dyDescent="0.25">
      <c r="A7462" s="246" t="str">
        <f t="shared" si="116"/>
        <v>101355</v>
      </c>
      <c r="B7462" s="362" t="s">
        <v>6074</v>
      </c>
      <c r="C7462" s="362" t="s">
        <v>12432</v>
      </c>
      <c r="D7462" s="362" t="s">
        <v>12245</v>
      </c>
      <c r="E7462" s="363" t="s">
        <v>21511</v>
      </c>
    </row>
    <row r="7463" spans="1:5" x14ac:dyDescent="0.25">
      <c r="A7463" s="246" t="str">
        <f t="shared" si="116"/>
        <v>101356</v>
      </c>
      <c r="B7463" s="362" t="s">
        <v>6075</v>
      </c>
      <c r="C7463" s="362" t="s">
        <v>12433</v>
      </c>
      <c r="D7463" s="362" t="s">
        <v>12245</v>
      </c>
      <c r="E7463" s="363" t="s">
        <v>32880</v>
      </c>
    </row>
    <row r="7464" spans="1:5" x14ac:dyDescent="0.25">
      <c r="A7464" s="246" t="str">
        <f t="shared" si="116"/>
        <v>101357</v>
      </c>
      <c r="B7464" s="362" t="s">
        <v>6076</v>
      </c>
      <c r="C7464" s="362" t="s">
        <v>12434</v>
      </c>
      <c r="D7464" s="362" t="s">
        <v>12245</v>
      </c>
      <c r="E7464" s="363" t="s">
        <v>13550</v>
      </c>
    </row>
    <row r="7465" spans="1:5" x14ac:dyDescent="0.25">
      <c r="A7465" s="246" t="str">
        <f t="shared" si="116"/>
        <v>101358</v>
      </c>
      <c r="B7465" s="362" t="s">
        <v>6077</v>
      </c>
      <c r="C7465" s="362" t="s">
        <v>12436</v>
      </c>
      <c r="D7465" s="362" t="s">
        <v>12245</v>
      </c>
      <c r="E7465" s="363" t="s">
        <v>32880</v>
      </c>
    </row>
    <row r="7466" spans="1:5" x14ac:dyDescent="0.25">
      <c r="A7466" s="246" t="str">
        <f t="shared" si="116"/>
        <v>101359</v>
      </c>
      <c r="B7466" s="362" t="s">
        <v>6078</v>
      </c>
      <c r="C7466" s="362" t="s">
        <v>12437</v>
      </c>
      <c r="D7466" s="362" t="s">
        <v>12245</v>
      </c>
      <c r="E7466" s="363" t="s">
        <v>18341</v>
      </c>
    </row>
    <row r="7467" spans="1:5" x14ac:dyDescent="0.25">
      <c r="A7467" s="246" t="str">
        <f t="shared" si="116"/>
        <v>101360</v>
      </c>
      <c r="B7467" s="362" t="s">
        <v>6079</v>
      </c>
      <c r="C7467" s="362" t="s">
        <v>12438</v>
      </c>
      <c r="D7467" s="362" t="s">
        <v>12245</v>
      </c>
      <c r="E7467" s="363" t="s">
        <v>32880</v>
      </c>
    </row>
    <row r="7468" spans="1:5" x14ac:dyDescent="0.25">
      <c r="A7468" s="246" t="str">
        <f t="shared" si="116"/>
        <v>101361</v>
      </c>
      <c r="B7468" s="362" t="s">
        <v>6080</v>
      </c>
      <c r="C7468" s="362" t="s">
        <v>12439</v>
      </c>
      <c r="D7468" s="362" t="s">
        <v>12245</v>
      </c>
      <c r="E7468" s="363" t="s">
        <v>21490</v>
      </c>
    </row>
    <row r="7469" spans="1:5" x14ac:dyDescent="0.25">
      <c r="A7469" s="246" t="str">
        <f t="shared" si="116"/>
        <v>101363</v>
      </c>
      <c r="B7469" s="362" t="s">
        <v>6081</v>
      </c>
      <c r="C7469" s="362" t="s">
        <v>12440</v>
      </c>
      <c r="D7469" s="362" t="s">
        <v>12245</v>
      </c>
      <c r="E7469" s="363" t="s">
        <v>33467</v>
      </c>
    </row>
    <row r="7470" spans="1:5" x14ac:dyDescent="0.25">
      <c r="A7470" s="246" t="str">
        <f t="shared" si="116"/>
        <v>101364</v>
      </c>
      <c r="B7470" s="362" t="s">
        <v>6082</v>
      </c>
      <c r="C7470" s="362" t="s">
        <v>12441</v>
      </c>
      <c r="D7470" s="362" t="s">
        <v>12245</v>
      </c>
      <c r="E7470" s="363" t="s">
        <v>14122</v>
      </c>
    </row>
    <row r="7471" spans="1:5" x14ac:dyDescent="0.25">
      <c r="A7471" s="246" t="str">
        <f t="shared" si="116"/>
        <v>101365</v>
      </c>
      <c r="B7471" s="362" t="s">
        <v>6083</v>
      </c>
      <c r="C7471" s="362" t="s">
        <v>12442</v>
      </c>
      <c r="D7471" s="362" t="s">
        <v>12245</v>
      </c>
      <c r="E7471" s="363" t="s">
        <v>33419</v>
      </c>
    </row>
    <row r="7472" spans="1:5" x14ac:dyDescent="0.25">
      <c r="A7472" s="246" t="str">
        <f t="shared" si="116"/>
        <v>101366</v>
      </c>
      <c r="B7472" s="362" t="s">
        <v>6084</v>
      </c>
      <c r="C7472" s="362" t="s">
        <v>12443</v>
      </c>
      <c r="D7472" s="362" t="s">
        <v>12245</v>
      </c>
      <c r="E7472" s="363" t="s">
        <v>31553</v>
      </c>
    </row>
    <row r="7473" spans="1:5" x14ac:dyDescent="0.25">
      <c r="A7473" s="246" t="str">
        <f t="shared" si="116"/>
        <v>101367</v>
      </c>
      <c r="B7473" s="362" t="s">
        <v>6085</v>
      </c>
      <c r="C7473" s="362" t="s">
        <v>12444</v>
      </c>
      <c r="D7473" s="362" t="s">
        <v>12245</v>
      </c>
      <c r="E7473" s="363" t="s">
        <v>14176</v>
      </c>
    </row>
    <row r="7474" spans="1:5" x14ac:dyDescent="0.25">
      <c r="A7474" s="246" t="str">
        <f t="shared" si="116"/>
        <v>101368</v>
      </c>
      <c r="B7474" s="362" t="s">
        <v>6086</v>
      </c>
      <c r="C7474" s="362" t="s">
        <v>12445</v>
      </c>
      <c r="D7474" s="362" t="s">
        <v>12245</v>
      </c>
      <c r="E7474" s="363" t="s">
        <v>16022</v>
      </c>
    </row>
    <row r="7475" spans="1:5" x14ac:dyDescent="0.25">
      <c r="A7475" s="246" t="str">
        <f t="shared" si="116"/>
        <v>101369</v>
      </c>
      <c r="B7475" s="362" t="s">
        <v>6087</v>
      </c>
      <c r="C7475" s="362" t="s">
        <v>12446</v>
      </c>
      <c r="D7475" s="362" t="s">
        <v>12245</v>
      </c>
      <c r="E7475" s="363" t="s">
        <v>33468</v>
      </c>
    </row>
    <row r="7476" spans="1:5" x14ac:dyDescent="0.25">
      <c r="A7476" s="246" t="str">
        <f t="shared" si="116"/>
        <v>101370</v>
      </c>
      <c r="B7476" s="362" t="s">
        <v>6088</v>
      </c>
      <c r="C7476" s="362" t="s">
        <v>12447</v>
      </c>
      <c r="D7476" s="362" t="s">
        <v>12245</v>
      </c>
      <c r="E7476" s="363" t="s">
        <v>30018</v>
      </c>
    </row>
    <row r="7477" spans="1:5" x14ac:dyDescent="0.25">
      <c r="A7477" s="246" t="str">
        <f t="shared" si="116"/>
        <v>101371</v>
      </c>
      <c r="B7477" s="362" t="s">
        <v>6089</v>
      </c>
      <c r="C7477" s="362" t="s">
        <v>12448</v>
      </c>
      <c r="D7477" s="362" t="s">
        <v>12245</v>
      </c>
      <c r="E7477" s="363" t="s">
        <v>27378</v>
      </c>
    </row>
    <row r="7478" spans="1:5" x14ac:dyDescent="0.25">
      <c r="A7478" s="246" t="str">
        <f t="shared" si="116"/>
        <v>101372</v>
      </c>
      <c r="B7478" s="362" t="s">
        <v>6090</v>
      </c>
      <c r="C7478" s="362" t="s">
        <v>12449</v>
      </c>
      <c r="D7478" s="362" t="s">
        <v>12245</v>
      </c>
      <c r="E7478" s="363" t="s">
        <v>25731</v>
      </c>
    </row>
    <row r="7479" spans="1:5" x14ac:dyDescent="0.25">
      <c r="A7479" s="246" t="str">
        <f t="shared" si="116"/>
        <v>101374</v>
      </c>
      <c r="B7479" s="362" t="s">
        <v>6091</v>
      </c>
      <c r="C7479" s="362" t="s">
        <v>12145</v>
      </c>
      <c r="D7479" s="362" t="s">
        <v>12245</v>
      </c>
      <c r="E7479" s="363" t="s">
        <v>33469</v>
      </c>
    </row>
    <row r="7480" spans="1:5" x14ac:dyDescent="0.25">
      <c r="A7480" s="246" t="str">
        <f t="shared" si="116"/>
        <v>101375</v>
      </c>
      <c r="B7480" s="362" t="s">
        <v>6092</v>
      </c>
      <c r="C7480" s="362" t="s">
        <v>12450</v>
      </c>
      <c r="D7480" s="362" t="s">
        <v>12245</v>
      </c>
      <c r="E7480" s="363" t="s">
        <v>33470</v>
      </c>
    </row>
    <row r="7481" spans="1:5" x14ac:dyDescent="0.25">
      <c r="A7481" s="246" t="str">
        <f t="shared" si="116"/>
        <v>101376</v>
      </c>
      <c r="B7481" s="362" t="s">
        <v>6093</v>
      </c>
      <c r="C7481" s="362" t="s">
        <v>12451</v>
      </c>
      <c r="D7481" s="362" t="s">
        <v>12245</v>
      </c>
      <c r="E7481" s="363" t="s">
        <v>33471</v>
      </c>
    </row>
    <row r="7482" spans="1:5" x14ac:dyDescent="0.25">
      <c r="A7482" s="246" t="str">
        <f t="shared" si="116"/>
        <v>101377</v>
      </c>
      <c r="B7482" s="362" t="s">
        <v>6094</v>
      </c>
      <c r="C7482" s="362" t="s">
        <v>12148</v>
      </c>
      <c r="D7482" s="362" t="s">
        <v>12245</v>
      </c>
      <c r="E7482" s="363" t="s">
        <v>33472</v>
      </c>
    </row>
    <row r="7483" spans="1:5" x14ac:dyDescent="0.25">
      <c r="A7483" s="246" t="str">
        <f t="shared" si="116"/>
        <v>101378</v>
      </c>
      <c r="B7483" s="362" t="s">
        <v>6095</v>
      </c>
      <c r="C7483" s="362" t="s">
        <v>5485</v>
      </c>
      <c r="D7483" s="362" t="s">
        <v>12245</v>
      </c>
      <c r="E7483" s="363" t="s">
        <v>33473</v>
      </c>
    </row>
    <row r="7484" spans="1:5" x14ac:dyDescent="0.25">
      <c r="A7484" s="246" t="str">
        <f t="shared" si="116"/>
        <v>101379</v>
      </c>
      <c r="B7484" s="362" t="s">
        <v>6096</v>
      </c>
      <c r="C7484" s="362" t="s">
        <v>12452</v>
      </c>
      <c r="D7484" s="362" t="s">
        <v>12245</v>
      </c>
      <c r="E7484" s="363" t="s">
        <v>33469</v>
      </c>
    </row>
    <row r="7485" spans="1:5" x14ac:dyDescent="0.25">
      <c r="A7485" s="246" t="str">
        <f t="shared" si="116"/>
        <v>101380</v>
      </c>
      <c r="B7485" s="362" t="s">
        <v>6097</v>
      </c>
      <c r="C7485" s="362" t="s">
        <v>12150</v>
      </c>
      <c r="D7485" s="362" t="s">
        <v>12245</v>
      </c>
      <c r="E7485" s="363" t="s">
        <v>33474</v>
      </c>
    </row>
    <row r="7486" spans="1:5" x14ac:dyDescent="0.25">
      <c r="A7486" s="246" t="str">
        <f t="shared" si="116"/>
        <v>101381</v>
      </c>
      <c r="B7486" s="362" t="s">
        <v>6098</v>
      </c>
      <c r="C7486" s="362" t="s">
        <v>12151</v>
      </c>
      <c r="D7486" s="362" t="s">
        <v>12245</v>
      </c>
      <c r="E7486" s="363" t="s">
        <v>33475</v>
      </c>
    </row>
    <row r="7487" spans="1:5" x14ac:dyDescent="0.25">
      <c r="A7487" s="246" t="str">
        <f t="shared" si="116"/>
        <v>101382</v>
      </c>
      <c r="B7487" s="362" t="s">
        <v>6099</v>
      </c>
      <c r="C7487" s="362" t="s">
        <v>12453</v>
      </c>
      <c r="D7487" s="362" t="s">
        <v>12245</v>
      </c>
      <c r="E7487" s="363" t="s">
        <v>33476</v>
      </c>
    </row>
    <row r="7488" spans="1:5" x14ac:dyDescent="0.25">
      <c r="A7488" s="246" t="str">
        <f t="shared" si="116"/>
        <v>101383</v>
      </c>
      <c r="B7488" s="362" t="s">
        <v>6100</v>
      </c>
      <c r="C7488" s="362" t="s">
        <v>5487</v>
      </c>
      <c r="D7488" s="362" t="s">
        <v>12245</v>
      </c>
      <c r="E7488" s="363" t="s">
        <v>33477</v>
      </c>
    </row>
    <row r="7489" spans="1:5" x14ac:dyDescent="0.25">
      <c r="A7489" s="246" t="str">
        <f t="shared" si="116"/>
        <v>101384</v>
      </c>
      <c r="B7489" s="362" t="s">
        <v>6101</v>
      </c>
      <c r="C7489" s="362" t="s">
        <v>12154</v>
      </c>
      <c r="D7489" s="362" t="s">
        <v>12245</v>
      </c>
      <c r="E7489" s="363" t="s">
        <v>33478</v>
      </c>
    </row>
    <row r="7490" spans="1:5" x14ac:dyDescent="0.25">
      <c r="A7490" s="246" t="str">
        <f t="shared" si="116"/>
        <v>101385</v>
      </c>
      <c r="B7490" s="362" t="s">
        <v>6102</v>
      </c>
      <c r="C7490" s="362" t="s">
        <v>12454</v>
      </c>
      <c r="D7490" s="362" t="s">
        <v>12245</v>
      </c>
      <c r="E7490" s="363" t="s">
        <v>33479</v>
      </c>
    </row>
    <row r="7491" spans="1:5" x14ac:dyDescent="0.25">
      <c r="A7491" s="246" t="str">
        <f t="shared" ref="A7491:A7554" si="117">B7491</f>
        <v>101386</v>
      </c>
      <c r="B7491" s="362" t="s">
        <v>6103</v>
      </c>
      <c r="C7491" s="362" t="s">
        <v>12156</v>
      </c>
      <c r="D7491" s="362" t="s">
        <v>12245</v>
      </c>
      <c r="E7491" s="363" t="s">
        <v>33471</v>
      </c>
    </row>
    <row r="7492" spans="1:5" x14ac:dyDescent="0.25">
      <c r="A7492" s="246" t="str">
        <f t="shared" si="117"/>
        <v>101387</v>
      </c>
      <c r="B7492" s="362" t="s">
        <v>6104</v>
      </c>
      <c r="C7492" s="362" t="s">
        <v>12455</v>
      </c>
      <c r="D7492" s="362" t="s">
        <v>12245</v>
      </c>
      <c r="E7492" s="363" t="s">
        <v>33480</v>
      </c>
    </row>
    <row r="7493" spans="1:5" x14ac:dyDescent="0.25">
      <c r="A7493" s="246" t="str">
        <f t="shared" si="117"/>
        <v>101388</v>
      </c>
      <c r="B7493" s="362" t="s">
        <v>6105</v>
      </c>
      <c r="C7493" s="362" t="s">
        <v>12158</v>
      </c>
      <c r="D7493" s="362" t="s">
        <v>12245</v>
      </c>
      <c r="E7493" s="363" t="s">
        <v>33481</v>
      </c>
    </row>
    <row r="7494" spans="1:5" x14ac:dyDescent="0.25">
      <c r="A7494" s="246" t="str">
        <f t="shared" si="117"/>
        <v>101389</v>
      </c>
      <c r="B7494" s="362" t="s">
        <v>6106</v>
      </c>
      <c r="C7494" s="362" t="s">
        <v>12159</v>
      </c>
      <c r="D7494" s="362" t="s">
        <v>12245</v>
      </c>
      <c r="E7494" s="363" t="s">
        <v>33482</v>
      </c>
    </row>
    <row r="7495" spans="1:5" x14ac:dyDescent="0.25">
      <c r="A7495" s="246" t="str">
        <f t="shared" si="117"/>
        <v>101390</v>
      </c>
      <c r="B7495" s="362" t="s">
        <v>6107</v>
      </c>
      <c r="C7495" s="362" t="s">
        <v>12456</v>
      </c>
      <c r="D7495" s="362" t="s">
        <v>12245</v>
      </c>
      <c r="E7495" s="363" t="s">
        <v>33483</v>
      </c>
    </row>
    <row r="7496" spans="1:5" x14ac:dyDescent="0.25">
      <c r="A7496" s="246" t="str">
        <f t="shared" si="117"/>
        <v>101391</v>
      </c>
      <c r="B7496" s="362" t="s">
        <v>6108</v>
      </c>
      <c r="C7496" s="362" t="s">
        <v>12457</v>
      </c>
      <c r="D7496" s="362" t="s">
        <v>12245</v>
      </c>
      <c r="E7496" s="363" t="s">
        <v>33484</v>
      </c>
    </row>
    <row r="7497" spans="1:5" x14ac:dyDescent="0.25">
      <c r="A7497" s="246" t="str">
        <f t="shared" si="117"/>
        <v>101392</v>
      </c>
      <c r="B7497" s="362" t="s">
        <v>6109</v>
      </c>
      <c r="C7497" s="362" t="s">
        <v>12458</v>
      </c>
      <c r="D7497" s="362" t="s">
        <v>12245</v>
      </c>
      <c r="E7497" s="363" t="s">
        <v>33485</v>
      </c>
    </row>
    <row r="7498" spans="1:5" x14ac:dyDescent="0.25">
      <c r="A7498" s="246" t="str">
        <f t="shared" si="117"/>
        <v>101394</v>
      </c>
      <c r="B7498" s="362" t="s">
        <v>6110</v>
      </c>
      <c r="C7498" s="362" t="s">
        <v>12165</v>
      </c>
      <c r="D7498" s="362" t="s">
        <v>12245</v>
      </c>
      <c r="E7498" s="363" t="s">
        <v>33486</v>
      </c>
    </row>
    <row r="7499" spans="1:5" x14ac:dyDescent="0.25">
      <c r="A7499" s="246" t="str">
        <f t="shared" si="117"/>
        <v>101395</v>
      </c>
      <c r="B7499" s="362" t="s">
        <v>6111</v>
      </c>
      <c r="C7499" s="362" t="s">
        <v>12459</v>
      </c>
      <c r="D7499" s="362" t="s">
        <v>12245</v>
      </c>
      <c r="E7499" s="363" t="s">
        <v>33487</v>
      </c>
    </row>
    <row r="7500" spans="1:5" x14ac:dyDescent="0.25">
      <c r="A7500" s="246" t="str">
        <f t="shared" si="117"/>
        <v>101396</v>
      </c>
      <c r="B7500" s="362" t="s">
        <v>6112</v>
      </c>
      <c r="C7500" s="362" t="s">
        <v>12460</v>
      </c>
      <c r="D7500" s="362" t="s">
        <v>12245</v>
      </c>
      <c r="E7500" s="363" t="s">
        <v>33488</v>
      </c>
    </row>
    <row r="7501" spans="1:5" x14ac:dyDescent="0.25">
      <c r="A7501" s="246" t="str">
        <f t="shared" si="117"/>
        <v>101397</v>
      </c>
      <c r="B7501" s="362" t="s">
        <v>6113</v>
      </c>
      <c r="C7501" s="362" t="s">
        <v>12167</v>
      </c>
      <c r="D7501" s="362" t="s">
        <v>12245</v>
      </c>
      <c r="E7501" s="363" t="s">
        <v>33489</v>
      </c>
    </row>
    <row r="7502" spans="1:5" x14ac:dyDescent="0.25">
      <c r="A7502" s="246" t="str">
        <f t="shared" si="117"/>
        <v>101398</v>
      </c>
      <c r="B7502" s="362" t="s">
        <v>6114</v>
      </c>
      <c r="C7502" s="362" t="s">
        <v>12461</v>
      </c>
      <c r="D7502" s="362" t="s">
        <v>12245</v>
      </c>
      <c r="E7502" s="363" t="s">
        <v>33490</v>
      </c>
    </row>
    <row r="7503" spans="1:5" x14ac:dyDescent="0.25">
      <c r="A7503" s="246" t="str">
        <f t="shared" si="117"/>
        <v>101399</v>
      </c>
      <c r="B7503" s="362" t="s">
        <v>6115</v>
      </c>
      <c r="C7503" s="362" t="s">
        <v>12169</v>
      </c>
      <c r="D7503" s="362" t="s">
        <v>12245</v>
      </c>
      <c r="E7503" s="363" t="s">
        <v>33491</v>
      </c>
    </row>
    <row r="7504" spans="1:5" x14ac:dyDescent="0.25">
      <c r="A7504" s="246" t="str">
        <f t="shared" si="117"/>
        <v>101400</v>
      </c>
      <c r="B7504" s="362" t="s">
        <v>6116</v>
      </c>
      <c r="C7504" s="362" t="s">
        <v>12462</v>
      </c>
      <c r="D7504" s="362" t="s">
        <v>12245</v>
      </c>
      <c r="E7504" s="363" t="s">
        <v>33492</v>
      </c>
    </row>
    <row r="7505" spans="1:5" x14ac:dyDescent="0.25">
      <c r="A7505" s="246" t="str">
        <f t="shared" si="117"/>
        <v>101401</v>
      </c>
      <c r="B7505" s="362" t="s">
        <v>6117</v>
      </c>
      <c r="C7505" s="362" t="s">
        <v>12171</v>
      </c>
      <c r="D7505" s="362" t="s">
        <v>12245</v>
      </c>
      <c r="E7505" s="363" t="s">
        <v>33493</v>
      </c>
    </row>
    <row r="7506" spans="1:5" x14ac:dyDescent="0.25">
      <c r="A7506" s="246" t="str">
        <f t="shared" si="117"/>
        <v>101402</v>
      </c>
      <c r="B7506" s="362" t="s">
        <v>6118</v>
      </c>
      <c r="C7506" s="362" t="s">
        <v>12172</v>
      </c>
      <c r="D7506" s="362" t="s">
        <v>12245</v>
      </c>
      <c r="E7506" s="363" t="s">
        <v>33494</v>
      </c>
    </row>
    <row r="7507" spans="1:5" x14ac:dyDescent="0.25">
      <c r="A7507" s="246" t="str">
        <f t="shared" si="117"/>
        <v>101407</v>
      </c>
      <c r="B7507" s="362" t="s">
        <v>6119</v>
      </c>
      <c r="C7507" s="362" t="s">
        <v>12173</v>
      </c>
      <c r="D7507" s="362" t="s">
        <v>12245</v>
      </c>
      <c r="E7507" s="363" t="s">
        <v>33495</v>
      </c>
    </row>
    <row r="7508" spans="1:5" x14ac:dyDescent="0.25">
      <c r="A7508" s="246" t="str">
        <f t="shared" si="117"/>
        <v>101408</v>
      </c>
      <c r="B7508" s="362" t="s">
        <v>6120</v>
      </c>
      <c r="C7508" s="362" t="s">
        <v>12174</v>
      </c>
      <c r="D7508" s="362" t="s">
        <v>12245</v>
      </c>
      <c r="E7508" s="363" t="s">
        <v>33496</v>
      </c>
    </row>
    <row r="7509" spans="1:5" x14ac:dyDescent="0.25">
      <c r="A7509" s="246" t="str">
        <f t="shared" si="117"/>
        <v>101409</v>
      </c>
      <c r="B7509" s="362" t="s">
        <v>6121</v>
      </c>
      <c r="C7509" s="362" t="s">
        <v>12463</v>
      </c>
      <c r="D7509" s="362" t="s">
        <v>12245</v>
      </c>
      <c r="E7509" s="363" t="s">
        <v>33497</v>
      </c>
    </row>
    <row r="7510" spans="1:5" x14ac:dyDescent="0.25">
      <c r="A7510" s="246" t="str">
        <f t="shared" si="117"/>
        <v>101410</v>
      </c>
      <c r="B7510" s="362" t="s">
        <v>6122</v>
      </c>
      <c r="C7510" s="362" t="s">
        <v>12225</v>
      </c>
      <c r="D7510" s="362" t="s">
        <v>12245</v>
      </c>
      <c r="E7510" s="363" t="s">
        <v>33498</v>
      </c>
    </row>
    <row r="7511" spans="1:5" x14ac:dyDescent="0.25">
      <c r="A7511" s="246" t="str">
        <f t="shared" si="117"/>
        <v>101411</v>
      </c>
      <c r="B7511" s="362" t="s">
        <v>6123</v>
      </c>
      <c r="C7511" s="362" t="s">
        <v>12464</v>
      </c>
      <c r="D7511" s="362" t="s">
        <v>12245</v>
      </c>
      <c r="E7511" s="363" t="s">
        <v>33499</v>
      </c>
    </row>
    <row r="7512" spans="1:5" x14ac:dyDescent="0.25">
      <c r="A7512" s="246" t="str">
        <f t="shared" si="117"/>
        <v>101412</v>
      </c>
      <c r="B7512" s="362" t="s">
        <v>6124</v>
      </c>
      <c r="C7512" s="362" t="s">
        <v>12465</v>
      </c>
      <c r="D7512" s="362" t="s">
        <v>12245</v>
      </c>
      <c r="E7512" s="363" t="s">
        <v>33500</v>
      </c>
    </row>
    <row r="7513" spans="1:5" x14ac:dyDescent="0.25">
      <c r="A7513" s="246" t="str">
        <f t="shared" si="117"/>
        <v>101413</v>
      </c>
      <c r="B7513" s="362" t="s">
        <v>6125</v>
      </c>
      <c r="C7513" s="362" t="s">
        <v>12176</v>
      </c>
      <c r="D7513" s="362" t="s">
        <v>12245</v>
      </c>
      <c r="E7513" s="363" t="s">
        <v>33501</v>
      </c>
    </row>
    <row r="7514" spans="1:5" x14ac:dyDescent="0.25">
      <c r="A7514" s="246" t="str">
        <f t="shared" si="117"/>
        <v>101414</v>
      </c>
      <c r="B7514" s="362" t="s">
        <v>6126</v>
      </c>
      <c r="C7514" s="362" t="s">
        <v>12466</v>
      </c>
      <c r="D7514" s="362" t="s">
        <v>12245</v>
      </c>
      <c r="E7514" s="363" t="s">
        <v>33484</v>
      </c>
    </row>
    <row r="7515" spans="1:5" x14ac:dyDescent="0.25">
      <c r="A7515" s="246" t="str">
        <f t="shared" si="117"/>
        <v>101415</v>
      </c>
      <c r="B7515" s="362" t="s">
        <v>6127</v>
      </c>
      <c r="C7515" s="362" t="s">
        <v>12467</v>
      </c>
      <c r="D7515" s="362" t="s">
        <v>12245</v>
      </c>
      <c r="E7515" s="363" t="s">
        <v>33502</v>
      </c>
    </row>
    <row r="7516" spans="1:5" x14ac:dyDescent="0.25">
      <c r="A7516" s="246" t="str">
        <f t="shared" si="117"/>
        <v>101416</v>
      </c>
      <c r="B7516" s="362" t="s">
        <v>6128</v>
      </c>
      <c r="C7516" s="362" t="s">
        <v>5491</v>
      </c>
      <c r="D7516" s="362" t="s">
        <v>12245</v>
      </c>
      <c r="E7516" s="363" t="s">
        <v>33503</v>
      </c>
    </row>
    <row r="7517" spans="1:5" x14ac:dyDescent="0.25">
      <c r="A7517" s="246" t="str">
        <f t="shared" si="117"/>
        <v>101417</v>
      </c>
      <c r="B7517" s="362" t="s">
        <v>6129</v>
      </c>
      <c r="C7517" s="362" t="s">
        <v>12468</v>
      </c>
      <c r="D7517" s="362" t="s">
        <v>12245</v>
      </c>
      <c r="E7517" s="363" t="s">
        <v>33504</v>
      </c>
    </row>
    <row r="7518" spans="1:5" x14ac:dyDescent="0.25">
      <c r="A7518" s="246" t="str">
        <f t="shared" si="117"/>
        <v>101418</v>
      </c>
      <c r="B7518" s="362" t="s">
        <v>6130</v>
      </c>
      <c r="C7518" s="362" t="s">
        <v>12469</v>
      </c>
      <c r="D7518" s="362" t="s">
        <v>12245</v>
      </c>
      <c r="E7518" s="363" t="s">
        <v>33505</v>
      </c>
    </row>
    <row r="7519" spans="1:5" x14ac:dyDescent="0.25">
      <c r="A7519" s="246" t="str">
        <f t="shared" si="117"/>
        <v>101419</v>
      </c>
      <c r="B7519" s="362" t="s">
        <v>6131</v>
      </c>
      <c r="C7519" s="362" t="s">
        <v>12470</v>
      </c>
      <c r="D7519" s="362" t="s">
        <v>12245</v>
      </c>
      <c r="E7519" s="363" t="s">
        <v>33506</v>
      </c>
    </row>
    <row r="7520" spans="1:5" x14ac:dyDescent="0.25">
      <c r="A7520" s="246" t="str">
        <f t="shared" si="117"/>
        <v>101420</v>
      </c>
      <c r="B7520" s="362" t="s">
        <v>6132</v>
      </c>
      <c r="C7520" s="362" t="s">
        <v>12471</v>
      </c>
      <c r="D7520" s="362" t="s">
        <v>12245</v>
      </c>
      <c r="E7520" s="363" t="s">
        <v>33507</v>
      </c>
    </row>
    <row r="7521" spans="1:5" x14ac:dyDescent="0.25">
      <c r="A7521" s="246" t="str">
        <f t="shared" si="117"/>
        <v>101421</v>
      </c>
      <c r="B7521" s="362" t="s">
        <v>6133</v>
      </c>
      <c r="C7521" s="362" t="s">
        <v>12472</v>
      </c>
      <c r="D7521" s="362" t="s">
        <v>12245</v>
      </c>
      <c r="E7521" s="363" t="s">
        <v>33508</v>
      </c>
    </row>
    <row r="7522" spans="1:5" x14ac:dyDescent="0.25">
      <c r="A7522" s="246" t="str">
        <f t="shared" si="117"/>
        <v>101422</v>
      </c>
      <c r="B7522" s="362" t="s">
        <v>6134</v>
      </c>
      <c r="C7522" s="362" t="s">
        <v>12473</v>
      </c>
      <c r="D7522" s="362" t="s">
        <v>12245</v>
      </c>
      <c r="E7522" s="363" t="s">
        <v>33509</v>
      </c>
    </row>
    <row r="7523" spans="1:5" x14ac:dyDescent="0.25">
      <c r="A7523" s="246" t="str">
        <f t="shared" si="117"/>
        <v>101424</v>
      </c>
      <c r="B7523" s="362" t="s">
        <v>6135</v>
      </c>
      <c r="C7523" s="362" t="s">
        <v>12474</v>
      </c>
      <c r="D7523" s="362" t="s">
        <v>12245</v>
      </c>
      <c r="E7523" s="363" t="s">
        <v>33510</v>
      </c>
    </row>
    <row r="7524" spans="1:5" x14ac:dyDescent="0.25">
      <c r="A7524" s="246" t="str">
        <f t="shared" si="117"/>
        <v>101425</v>
      </c>
      <c r="B7524" s="362" t="s">
        <v>6136</v>
      </c>
      <c r="C7524" s="362" t="s">
        <v>12475</v>
      </c>
      <c r="D7524" s="362" t="s">
        <v>12245</v>
      </c>
      <c r="E7524" s="363" t="s">
        <v>33511</v>
      </c>
    </row>
    <row r="7525" spans="1:5" x14ac:dyDescent="0.25">
      <c r="A7525" s="246" t="str">
        <f t="shared" si="117"/>
        <v>101426</v>
      </c>
      <c r="B7525" s="362" t="s">
        <v>6137</v>
      </c>
      <c r="C7525" s="362" t="s">
        <v>12476</v>
      </c>
      <c r="D7525" s="362" t="s">
        <v>12245</v>
      </c>
      <c r="E7525" s="363" t="s">
        <v>33512</v>
      </c>
    </row>
    <row r="7526" spans="1:5" x14ac:dyDescent="0.25">
      <c r="A7526" s="246" t="str">
        <f t="shared" si="117"/>
        <v>101427</v>
      </c>
      <c r="B7526" s="362" t="s">
        <v>6138</v>
      </c>
      <c r="C7526" s="362" t="s">
        <v>12188</v>
      </c>
      <c r="D7526" s="362" t="s">
        <v>12245</v>
      </c>
      <c r="E7526" s="363" t="s">
        <v>33513</v>
      </c>
    </row>
    <row r="7527" spans="1:5" x14ac:dyDescent="0.25">
      <c r="A7527" s="246" t="str">
        <f t="shared" si="117"/>
        <v>101428</v>
      </c>
      <c r="B7527" s="362" t="s">
        <v>6139</v>
      </c>
      <c r="C7527" s="362" t="s">
        <v>12477</v>
      </c>
      <c r="D7527" s="362" t="s">
        <v>12245</v>
      </c>
      <c r="E7527" s="363" t="s">
        <v>33514</v>
      </c>
    </row>
    <row r="7528" spans="1:5" x14ac:dyDescent="0.25">
      <c r="A7528" s="246" t="str">
        <f t="shared" si="117"/>
        <v>101429</v>
      </c>
      <c r="B7528" s="362" t="s">
        <v>6140</v>
      </c>
      <c r="C7528" s="362" t="s">
        <v>12478</v>
      </c>
      <c r="D7528" s="362" t="s">
        <v>12245</v>
      </c>
      <c r="E7528" s="363" t="s">
        <v>33515</v>
      </c>
    </row>
    <row r="7529" spans="1:5" x14ac:dyDescent="0.25">
      <c r="A7529" s="246" t="str">
        <f t="shared" si="117"/>
        <v>101430</v>
      </c>
      <c r="B7529" s="362" t="s">
        <v>6141</v>
      </c>
      <c r="C7529" s="362" t="s">
        <v>12479</v>
      </c>
      <c r="D7529" s="362" t="s">
        <v>12245</v>
      </c>
      <c r="E7529" s="363" t="s">
        <v>33513</v>
      </c>
    </row>
    <row r="7530" spans="1:5" x14ac:dyDescent="0.25">
      <c r="A7530" s="246" t="str">
        <f t="shared" si="117"/>
        <v>101431</v>
      </c>
      <c r="B7530" s="362" t="s">
        <v>6142</v>
      </c>
      <c r="C7530" s="362" t="s">
        <v>12192</v>
      </c>
      <c r="D7530" s="362" t="s">
        <v>12245</v>
      </c>
      <c r="E7530" s="363" t="s">
        <v>33516</v>
      </c>
    </row>
    <row r="7531" spans="1:5" x14ac:dyDescent="0.25">
      <c r="A7531" s="246" t="str">
        <f t="shared" si="117"/>
        <v>101432</v>
      </c>
      <c r="B7531" s="362" t="s">
        <v>6143</v>
      </c>
      <c r="C7531" s="362" t="s">
        <v>12480</v>
      </c>
      <c r="D7531" s="362" t="s">
        <v>12245</v>
      </c>
      <c r="E7531" s="363" t="s">
        <v>33517</v>
      </c>
    </row>
    <row r="7532" spans="1:5" x14ac:dyDescent="0.25">
      <c r="A7532" s="246" t="str">
        <f t="shared" si="117"/>
        <v>101433</v>
      </c>
      <c r="B7532" s="362" t="s">
        <v>6144</v>
      </c>
      <c r="C7532" s="362" t="s">
        <v>12194</v>
      </c>
      <c r="D7532" s="362" t="s">
        <v>12245</v>
      </c>
      <c r="E7532" s="363" t="s">
        <v>33518</v>
      </c>
    </row>
    <row r="7533" spans="1:5" x14ac:dyDescent="0.25">
      <c r="A7533" s="246" t="str">
        <f t="shared" si="117"/>
        <v>101434</v>
      </c>
      <c r="B7533" s="362" t="s">
        <v>6145</v>
      </c>
      <c r="C7533" s="362" t="s">
        <v>12481</v>
      </c>
      <c r="D7533" s="362" t="s">
        <v>12245</v>
      </c>
      <c r="E7533" s="363" t="s">
        <v>33519</v>
      </c>
    </row>
    <row r="7534" spans="1:5" x14ac:dyDescent="0.25">
      <c r="A7534" s="246" t="str">
        <f t="shared" si="117"/>
        <v>101435</v>
      </c>
      <c r="B7534" s="362" t="s">
        <v>6146</v>
      </c>
      <c r="C7534" s="362" t="s">
        <v>12482</v>
      </c>
      <c r="D7534" s="362" t="s">
        <v>12245</v>
      </c>
      <c r="E7534" s="363" t="s">
        <v>33520</v>
      </c>
    </row>
    <row r="7535" spans="1:5" x14ac:dyDescent="0.25">
      <c r="A7535" s="246" t="str">
        <f t="shared" si="117"/>
        <v>101436</v>
      </c>
      <c r="B7535" s="362" t="s">
        <v>6147</v>
      </c>
      <c r="C7535" s="362" t="s">
        <v>12196</v>
      </c>
      <c r="D7535" s="362" t="s">
        <v>12245</v>
      </c>
      <c r="E7535" s="363" t="s">
        <v>33521</v>
      </c>
    </row>
    <row r="7536" spans="1:5" x14ac:dyDescent="0.25">
      <c r="A7536" s="246" t="str">
        <f t="shared" si="117"/>
        <v>101437</v>
      </c>
      <c r="B7536" s="362" t="s">
        <v>6148</v>
      </c>
      <c r="C7536" s="362" t="s">
        <v>12483</v>
      </c>
      <c r="D7536" s="362" t="s">
        <v>12245</v>
      </c>
      <c r="E7536" s="363" t="s">
        <v>33522</v>
      </c>
    </row>
    <row r="7537" spans="1:5" x14ac:dyDescent="0.25">
      <c r="A7537" s="246" t="str">
        <f t="shared" si="117"/>
        <v>101438</v>
      </c>
      <c r="B7537" s="362" t="s">
        <v>6149</v>
      </c>
      <c r="C7537" s="362" t="s">
        <v>12198</v>
      </c>
      <c r="D7537" s="362" t="s">
        <v>12245</v>
      </c>
      <c r="E7537" s="363" t="s">
        <v>33522</v>
      </c>
    </row>
    <row r="7538" spans="1:5" x14ac:dyDescent="0.25">
      <c r="A7538" s="246" t="str">
        <f t="shared" si="117"/>
        <v>101439</v>
      </c>
      <c r="B7538" s="362" t="s">
        <v>6150</v>
      </c>
      <c r="C7538" s="362" t="s">
        <v>12199</v>
      </c>
      <c r="D7538" s="362" t="s">
        <v>12245</v>
      </c>
      <c r="E7538" s="363" t="s">
        <v>33513</v>
      </c>
    </row>
    <row r="7539" spans="1:5" x14ac:dyDescent="0.25">
      <c r="A7539" s="246" t="str">
        <f t="shared" si="117"/>
        <v>101440</v>
      </c>
      <c r="B7539" s="362" t="s">
        <v>6151</v>
      </c>
      <c r="C7539" s="362" t="s">
        <v>12484</v>
      </c>
      <c r="D7539" s="362" t="s">
        <v>12245</v>
      </c>
      <c r="E7539" s="363" t="s">
        <v>33513</v>
      </c>
    </row>
    <row r="7540" spans="1:5" x14ac:dyDescent="0.25">
      <c r="A7540" s="246" t="str">
        <f t="shared" si="117"/>
        <v>101441</v>
      </c>
      <c r="B7540" s="362" t="s">
        <v>6152</v>
      </c>
      <c r="C7540" s="362" t="s">
        <v>12201</v>
      </c>
      <c r="D7540" s="362" t="s">
        <v>12245</v>
      </c>
      <c r="E7540" s="363" t="s">
        <v>33523</v>
      </c>
    </row>
    <row r="7541" spans="1:5" x14ac:dyDescent="0.25">
      <c r="A7541" s="246" t="str">
        <f t="shared" si="117"/>
        <v>101443</v>
      </c>
      <c r="B7541" s="362" t="s">
        <v>6153</v>
      </c>
      <c r="C7541" s="362" t="s">
        <v>12202</v>
      </c>
      <c r="D7541" s="362" t="s">
        <v>12245</v>
      </c>
      <c r="E7541" s="363" t="s">
        <v>33522</v>
      </c>
    </row>
    <row r="7542" spans="1:5" x14ac:dyDescent="0.25">
      <c r="A7542" s="246" t="str">
        <f t="shared" si="117"/>
        <v>101444</v>
      </c>
      <c r="B7542" s="362" t="s">
        <v>6154</v>
      </c>
      <c r="C7542" s="362" t="s">
        <v>12205</v>
      </c>
      <c r="D7542" s="362" t="s">
        <v>12245</v>
      </c>
      <c r="E7542" s="363" t="s">
        <v>33484</v>
      </c>
    </row>
    <row r="7543" spans="1:5" x14ac:dyDescent="0.25">
      <c r="A7543" s="246" t="str">
        <f t="shared" si="117"/>
        <v>101445</v>
      </c>
      <c r="B7543" s="362" t="s">
        <v>6155</v>
      </c>
      <c r="C7543" s="362" t="s">
        <v>12206</v>
      </c>
      <c r="D7543" s="362" t="s">
        <v>12245</v>
      </c>
      <c r="E7543" s="363" t="s">
        <v>33524</v>
      </c>
    </row>
    <row r="7544" spans="1:5" x14ac:dyDescent="0.25">
      <c r="A7544" s="246" t="str">
        <f t="shared" si="117"/>
        <v>101446</v>
      </c>
      <c r="B7544" s="362" t="s">
        <v>6156</v>
      </c>
      <c r="C7544" s="362" t="s">
        <v>12207</v>
      </c>
      <c r="D7544" s="362" t="s">
        <v>12245</v>
      </c>
      <c r="E7544" s="363" t="s">
        <v>33525</v>
      </c>
    </row>
    <row r="7545" spans="1:5" x14ac:dyDescent="0.25">
      <c r="A7545" s="246" t="str">
        <f t="shared" si="117"/>
        <v>101447</v>
      </c>
      <c r="B7545" s="362" t="s">
        <v>6157</v>
      </c>
      <c r="C7545" s="362" t="s">
        <v>12208</v>
      </c>
      <c r="D7545" s="362" t="s">
        <v>12245</v>
      </c>
      <c r="E7545" s="363" t="s">
        <v>33526</v>
      </c>
    </row>
    <row r="7546" spans="1:5" x14ac:dyDescent="0.25">
      <c r="A7546" s="246" t="str">
        <f t="shared" si="117"/>
        <v>101448</v>
      </c>
      <c r="B7546" s="362" t="s">
        <v>6158</v>
      </c>
      <c r="C7546" s="362" t="s">
        <v>12210</v>
      </c>
      <c r="D7546" s="362" t="s">
        <v>12245</v>
      </c>
      <c r="E7546" s="363" t="s">
        <v>33525</v>
      </c>
    </row>
    <row r="7547" spans="1:5" x14ac:dyDescent="0.25">
      <c r="A7547" s="246" t="str">
        <f t="shared" si="117"/>
        <v>101449</v>
      </c>
      <c r="B7547" s="362" t="s">
        <v>6159</v>
      </c>
      <c r="C7547" s="362" t="s">
        <v>12485</v>
      </c>
      <c r="D7547" s="362" t="s">
        <v>12245</v>
      </c>
      <c r="E7547" s="363" t="s">
        <v>33527</v>
      </c>
    </row>
    <row r="7548" spans="1:5" x14ac:dyDescent="0.25">
      <c r="A7548" s="246" t="str">
        <f t="shared" si="117"/>
        <v>101451</v>
      </c>
      <c r="B7548" s="362" t="s">
        <v>6160</v>
      </c>
      <c r="C7548" s="362" t="s">
        <v>12213</v>
      </c>
      <c r="D7548" s="362" t="s">
        <v>12245</v>
      </c>
      <c r="E7548" s="363" t="s">
        <v>33528</v>
      </c>
    </row>
    <row r="7549" spans="1:5" x14ac:dyDescent="0.25">
      <c r="A7549" s="246" t="str">
        <f t="shared" si="117"/>
        <v>101452</v>
      </c>
      <c r="B7549" s="362" t="s">
        <v>6161</v>
      </c>
      <c r="C7549" s="362" t="s">
        <v>12486</v>
      </c>
      <c r="D7549" s="362" t="s">
        <v>12245</v>
      </c>
      <c r="E7549" s="363" t="s">
        <v>33529</v>
      </c>
    </row>
    <row r="7550" spans="1:5" x14ac:dyDescent="0.25">
      <c r="A7550" s="246" t="str">
        <f t="shared" si="117"/>
        <v>101453</v>
      </c>
      <c r="B7550" s="362" t="s">
        <v>6162</v>
      </c>
      <c r="C7550" s="362" t="s">
        <v>12215</v>
      </c>
      <c r="D7550" s="362" t="s">
        <v>12245</v>
      </c>
      <c r="E7550" s="363" t="s">
        <v>33530</v>
      </c>
    </row>
    <row r="7551" spans="1:5" x14ac:dyDescent="0.25">
      <c r="A7551" s="246" t="str">
        <f t="shared" si="117"/>
        <v>101454</v>
      </c>
      <c r="B7551" s="362" t="s">
        <v>6163</v>
      </c>
      <c r="C7551" s="362" t="s">
        <v>12487</v>
      </c>
      <c r="D7551" s="362" t="s">
        <v>12245</v>
      </c>
      <c r="E7551" s="363" t="s">
        <v>33531</v>
      </c>
    </row>
    <row r="7552" spans="1:5" x14ac:dyDescent="0.25">
      <c r="A7552" s="246" t="str">
        <f t="shared" si="117"/>
        <v>101455</v>
      </c>
      <c r="B7552" s="362" t="s">
        <v>6164</v>
      </c>
      <c r="C7552" s="362" t="s">
        <v>12217</v>
      </c>
      <c r="D7552" s="362" t="s">
        <v>12245</v>
      </c>
      <c r="E7552" s="363" t="s">
        <v>33489</v>
      </c>
    </row>
    <row r="7553" spans="1:8" x14ac:dyDescent="0.25">
      <c r="A7553" s="246" t="str">
        <f t="shared" si="117"/>
        <v>101456</v>
      </c>
      <c r="B7553" s="362" t="s">
        <v>6165</v>
      </c>
      <c r="C7553" s="362" t="s">
        <v>12488</v>
      </c>
      <c r="D7553" s="362" t="s">
        <v>12245</v>
      </c>
      <c r="E7553" s="363" t="s">
        <v>33532</v>
      </c>
    </row>
    <row r="7554" spans="1:8" x14ac:dyDescent="0.25">
      <c r="A7554" s="246" t="str">
        <f t="shared" si="117"/>
        <v>101457</v>
      </c>
      <c r="B7554" s="362" t="s">
        <v>6166</v>
      </c>
      <c r="C7554" s="362" t="s">
        <v>12489</v>
      </c>
      <c r="D7554" s="362" t="s">
        <v>12245</v>
      </c>
      <c r="E7554" s="363" t="s">
        <v>33533</v>
      </c>
    </row>
    <row r="7555" spans="1:8" x14ac:dyDescent="0.25">
      <c r="A7555" s="246" t="str">
        <f t="shared" ref="A7555:A7618" si="118">B7555</f>
        <v>101458</v>
      </c>
      <c r="B7555" s="362" t="s">
        <v>6167</v>
      </c>
      <c r="C7555" s="362" t="s">
        <v>12490</v>
      </c>
      <c r="D7555" s="362" t="s">
        <v>12245</v>
      </c>
      <c r="E7555" s="363" t="s">
        <v>33534</v>
      </c>
    </row>
    <row r="7556" spans="1:8" x14ac:dyDescent="0.25">
      <c r="A7556" s="246" t="str">
        <f t="shared" si="118"/>
        <v>101459</v>
      </c>
      <c r="B7556" s="362" t="s">
        <v>6168</v>
      </c>
      <c r="C7556" s="362" t="s">
        <v>12222</v>
      </c>
      <c r="D7556" s="362" t="s">
        <v>12245</v>
      </c>
      <c r="E7556" s="363" t="s">
        <v>33535</v>
      </c>
    </row>
    <row r="7557" spans="1:8" x14ac:dyDescent="0.25">
      <c r="A7557" s="246" t="str">
        <f t="shared" si="118"/>
        <v>101460</v>
      </c>
      <c r="B7557" s="362" t="s">
        <v>6169</v>
      </c>
      <c r="C7557" s="362" t="s">
        <v>5469</v>
      </c>
      <c r="D7557" s="362" t="s">
        <v>12245</v>
      </c>
      <c r="E7557" s="363" t="s">
        <v>33536</v>
      </c>
    </row>
    <row r="7558" spans="1:8" x14ac:dyDescent="0.25">
      <c r="A7558" s="246" t="str">
        <f t="shared" si="118"/>
        <v>IUP30048</v>
      </c>
      <c r="B7558" s="364" t="s">
        <v>6718</v>
      </c>
      <c r="C7558" s="364" t="s">
        <v>6719</v>
      </c>
      <c r="D7558" s="364" t="s">
        <v>351</v>
      </c>
      <c r="E7558" s="365">
        <v>17.809999999999999</v>
      </c>
      <c r="F7558" s="364" t="s">
        <v>15342</v>
      </c>
      <c r="G7558" s="364" t="s">
        <v>14947</v>
      </c>
      <c r="H7558" s="364" t="s">
        <v>29016</v>
      </c>
    </row>
    <row r="7559" spans="1:8" x14ac:dyDescent="0.25">
      <c r="A7559" s="246" t="str">
        <f t="shared" si="118"/>
        <v>IUP30052</v>
      </c>
      <c r="B7559" s="364" t="s">
        <v>6724</v>
      </c>
      <c r="C7559" s="364" t="s">
        <v>6725</v>
      </c>
      <c r="D7559" s="364" t="s">
        <v>3</v>
      </c>
      <c r="E7559" s="365">
        <v>122.34</v>
      </c>
      <c r="F7559" s="364" t="s">
        <v>15342</v>
      </c>
      <c r="G7559" s="364" t="s">
        <v>14947</v>
      </c>
      <c r="H7559" s="364" t="s">
        <v>29016</v>
      </c>
    </row>
    <row r="7560" spans="1:8" x14ac:dyDescent="0.25">
      <c r="A7560" s="246" t="str">
        <f t="shared" si="118"/>
        <v>IUC10014</v>
      </c>
      <c r="B7560" s="364" t="s">
        <v>6204</v>
      </c>
      <c r="C7560" s="364" t="s">
        <v>7166</v>
      </c>
      <c r="D7560" s="364" t="s">
        <v>4</v>
      </c>
      <c r="E7560" s="365">
        <v>1017.52</v>
      </c>
      <c r="F7560" s="364" t="s">
        <v>15342</v>
      </c>
      <c r="G7560" s="364" t="s">
        <v>14947</v>
      </c>
      <c r="H7560" s="364" t="s">
        <v>29016</v>
      </c>
    </row>
    <row r="7561" spans="1:8" x14ac:dyDescent="0.25">
      <c r="A7561" s="246" t="str">
        <f t="shared" si="118"/>
        <v>IUP30046</v>
      </c>
      <c r="B7561" s="364" t="s">
        <v>6715</v>
      </c>
      <c r="C7561" s="364" t="s">
        <v>33537</v>
      </c>
      <c r="D7561" s="364" t="s">
        <v>4</v>
      </c>
      <c r="E7561" s="365">
        <v>274.67</v>
      </c>
      <c r="F7561" s="364" t="s">
        <v>15342</v>
      </c>
      <c r="G7561" s="364" t="s">
        <v>14947</v>
      </c>
      <c r="H7561" s="364" t="s">
        <v>29016</v>
      </c>
    </row>
    <row r="7562" spans="1:8" x14ac:dyDescent="0.25">
      <c r="A7562" s="246" t="str">
        <f t="shared" si="118"/>
        <v>IUS20012</v>
      </c>
      <c r="B7562" s="364" t="s">
        <v>6824</v>
      </c>
      <c r="C7562" s="364" t="s">
        <v>6825</v>
      </c>
      <c r="D7562" s="364" t="s">
        <v>1</v>
      </c>
      <c r="E7562" s="365">
        <v>77.510000000000005</v>
      </c>
      <c r="F7562" s="364" t="s">
        <v>15342</v>
      </c>
      <c r="G7562" s="364" t="s">
        <v>14947</v>
      </c>
      <c r="H7562" s="364" t="s">
        <v>29016</v>
      </c>
    </row>
    <row r="7563" spans="1:8" x14ac:dyDescent="0.25">
      <c r="A7563" s="246" t="str">
        <f t="shared" si="118"/>
        <v>IUC10011</v>
      </c>
      <c r="B7563" s="364" t="s">
        <v>6198</v>
      </c>
      <c r="C7563" s="364" t="s">
        <v>6199</v>
      </c>
      <c r="D7563" s="364" t="s">
        <v>3</v>
      </c>
      <c r="E7563" s="365">
        <v>71.36</v>
      </c>
      <c r="F7563" s="364" t="s">
        <v>15342</v>
      </c>
      <c r="G7563" s="364" t="s">
        <v>14947</v>
      </c>
      <c r="H7563" s="364" t="s">
        <v>29016</v>
      </c>
    </row>
    <row r="7564" spans="1:8" x14ac:dyDescent="0.25">
      <c r="A7564" s="246" t="str">
        <f t="shared" si="118"/>
        <v>IUD20095</v>
      </c>
      <c r="B7564" s="364" t="s">
        <v>6394</v>
      </c>
      <c r="C7564" s="364" t="s">
        <v>6395</v>
      </c>
      <c r="D7564" s="364" t="s">
        <v>1</v>
      </c>
      <c r="E7564" s="365">
        <v>1154.01</v>
      </c>
      <c r="F7564" s="364" t="s">
        <v>15342</v>
      </c>
      <c r="G7564" s="364" t="s">
        <v>14947</v>
      </c>
      <c r="H7564" s="364" t="s">
        <v>29016</v>
      </c>
    </row>
    <row r="7565" spans="1:8" x14ac:dyDescent="0.25">
      <c r="A7565" s="246" t="str">
        <f t="shared" si="118"/>
        <v>IUP30058</v>
      </c>
      <c r="B7565" s="364" t="s">
        <v>6734</v>
      </c>
      <c r="C7565" s="364" t="s">
        <v>33538</v>
      </c>
      <c r="D7565" s="364" t="s">
        <v>2</v>
      </c>
      <c r="E7565" s="365">
        <v>64.510000000000005</v>
      </c>
      <c r="F7565" s="364" t="s">
        <v>15342</v>
      </c>
      <c r="G7565" s="364" t="s">
        <v>14947</v>
      </c>
      <c r="H7565" s="364" t="s">
        <v>29016</v>
      </c>
    </row>
    <row r="7566" spans="1:8" x14ac:dyDescent="0.25">
      <c r="A7566" s="246" t="str">
        <f t="shared" si="118"/>
        <v>IUP30060</v>
      </c>
      <c r="B7566" s="364" t="s">
        <v>6737</v>
      </c>
      <c r="C7566" s="364" t="s">
        <v>6738</v>
      </c>
      <c r="D7566" s="364" t="s">
        <v>2</v>
      </c>
      <c r="E7566" s="365">
        <v>40.119999999999997</v>
      </c>
      <c r="F7566" s="364" t="s">
        <v>15342</v>
      </c>
      <c r="G7566" s="364" t="s">
        <v>14947</v>
      </c>
      <c r="H7566" s="364" t="s">
        <v>29016</v>
      </c>
    </row>
    <row r="7567" spans="1:8" x14ac:dyDescent="0.25">
      <c r="A7567" s="246" t="str">
        <f t="shared" si="118"/>
        <v>IUC10019</v>
      </c>
      <c r="B7567" s="364" t="s">
        <v>6213</v>
      </c>
      <c r="C7567" s="364" t="s">
        <v>6214</v>
      </c>
      <c r="D7567" s="364" t="s">
        <v>4</v>
      </c>
      <c r="E7567" s="365">
        <v>506.89</v>
      </c>
      <c r="F7567" s="364" t="s">
        <v>15342</v>
      </c>
      <c r="G7567" s="364" t="s">
        <v>14947</v>
      </c>
      <c r="H7567" s="364" t="s">
        <v>29016</v>
      </c>
    </row>
    <row r="7568" spans="1:8" x14ac:dyDescent="0.25">
      <c r="A7568" s="246" t="str">
        <f t="shared" si="118"/>
        <v>IUC10016</v>
      </c>
      <c r="B7568" s="364" t="s">
        <v>6208</v>
      </c>
      <c r="C7568" s="364" t="s">
        <v>6209</v>
      </c>
      <c r="D7568" s="364" t="s">
        <v>1</v>
      </c>
      <c r="E7568" s="365">
        <v>309.58999999999997</v>
      </c>
      <c r="F7568" s="364" t="s">
        <v>15342</v>
      </c>
      <c r="G7568" s="364" t="s">
        <v>14947</v>
      </c>
      <c r="H7568" s="364" t="s">
        <v>29016</v>
      </c>
    </row>
    <row r="7569" spans="1:8" x14ac:dyDescent="0.25">
      <c r="A7569" s="246" t="str">
        <f t="shared" si="118"/>
        <v>IUC10012</v>
      </c>
      <c r="B7569" s="364" t="s">
        <v>6200</v>
      </c>
      <c r="C7569" s="364" t="s">
        <v>6201</v>
      </c>
      <c r="D7569" s="364" t="s">
        <v>3</v>
      </c>
      <c r="E7569" s="365">
        <v>18.77</v>
      </c>
      <c r="F7569" s="364" t="s">
        <v>15342</v>
      </c>
      <c r="G7569" s="364" t="s">
        <v>14947</v>
      </c>
      <c r="H7569" s="364" t="s">
        <v>29016</v>
      </c>
    </row>
    <row r="7570" spans="1:8" x14ac:dyDescent="0.25">
      <c r="A7570" s="246" t="str">
        <f t="shared" si="118"/>
        <v>IUC10015</v>
      </c>
      <c r="B7570" s="364" t="s">
        <v>6206</v>
      </c>
      <c r="C7570" s="364" t="s">
        <v>6207</v>
      </c>
      <c r="D7570" s="364" t="s">
        <v>3</v>
      </c>
      <c r="E7570" s="365">
        <v>118.99</v>
      </c>
      <c r="F7570" s="364" t="s">
        <v>15342</v>
      </c>
      <c r="G7570" s="364" t="s">
        <v>14947</v>
      </c>
      <c r="H7570" s="364" t="s">
        <v>29016</v>
      </c>
    </row>
    <row r="7571" spans="1:8" x14ac:dyDescent="0.25">
      <c r="A7571" s="246" t="str">
        <f t="shared" si="118"/>
        <v>IUC10017</v>
      </c>
      <c r="B7571" s="364" t="s">
        <v>6210</v>
      </c>
      <c r="C7571" s="364" t="s">
        <v>6211</v>
      </c>
      <c r="D7571" s="364" t="s">
        <v>5</v>
      </c>
      <c r="E7571" s="365">
        <v>4.3600000000000003</v>
      </c>
      <c r="F7571" s="364" t="s">
        <v>15342</v>
      </c>
      <c r="G7571" s="364" t="s">
        <v>14947</v>
      </c>
      <c r="H7571" s="364" t="s">
        <v>29016</v>
      </c>
    </row>
    <row r="7572" spans="1:8" x14ac:dyDescent="0.25">
      <c r="A7572" s="246" t="str">
        <f t="shared" si="118"/>
        <v>IUP30059</v>
      </c>
      <c r="B7572" s="364" t="s">
        <v>6735</v>
      </c>
      <c r="C7572" s="364" t="s">
        <v>6736</v>
      </c>
      <c r="D7572" s="364" t="s">
        <v>3</v>
      </c>
      <c r="E7572" s="365">
        <v>139.15</v>
      </c>
      <c r="F7572" s="364" t="s">
        <v>15342</v>
      </c>
      <c r="G7572" s="364" t="s">
        <v>14947</v>
      </c>
      <c r="H7572" s="364" t="s">
        <v>29016</v>
      </c>
    </row>
    <row r="7573" spans="1:8" x14ac:dyDescent="0.25">
      <c r="A7573" s="246" t="str">
        <f t="shared" si="118"/>
        <v>IUP30061</v>
      </c>
      <c r="B7573" s="364" t="s">
        <v>16359</v>
      </c>
      <c r="C7573" s="364" t="s">
        <v>16360</v>
      </c>
      <c r="D7573" s="364" t="s">
        <v>2</v>
      </c>
      <c r="E7573" s="365">
        <v>56.62</v>
      </c>
      <c r="F7573" s="364" t="s">
        <v>15342</v>
      </c>
      <c r="G7573" s="364" t="s">
        <v>14947</v>
      </c>
      <c r="H7573" s="364" t="s">
        <v>29016</v>
      </c>
    </row>
    <row r="7574" spans="1:8" x14ac:dyDescent="0.25">
      <c r="A7574" s="246" t="str">
        <f t="shared" si="118"/>
        <v>IUP30054</v>
      </c>
      <c r="B7574" s="364" t="s">
        <v>6728</v>
      </c>
      <c r="C7574" s="364" t="s">
        <v>33539</v>
      </c>
      <c r="D7574" s="364" t="s">
        <v>4</v>
      </c>
      <c r="E7574" s="365">
        <v>45.81</v>
      </c>
      <c r="F7574" s="364" t="s">
        <v>15342</v>
      </c>
      <c r="G7574" s="364" t="s">
        <v>14947</v>
      </c>
      <c r="H7574" s="364" t="s">
        <v>29016</v>
      </c>
    </row>
    <row r="7575" spans="1:8" x14ac:dyDescent="0.25">
      <c r="A7575" s="246" t="str">
        <f t="shared" si="118"/>
        <v>IUTR1004</v>
      </c>
      <c r="B7575" s="364" t="s">
        <v>19758</v>
      </c>
      <c r="C7575" s="364" t="s">
        <v>19759</v>
      </c>
      <c r="D7575" s="364" t="s">
        <v>138</v>
      </c>
      <c r="E7575" s="365">
        <v>0</v>
      </c>
      <c r="F7575" s="364" t="s">
        <v>15342</v>
      </c>
      <c r="G7575" s="364" t="s">
        <v>14947</v>
      </c>
      <c r="H7575" s="364" t="s">
        <v>29016</v>
      </c>
    </row>
    <row r="7576" spans="1:8" x14ac:dyDescent="0.25">
      <c r="A7576" s="246" t="str">
        <f t="shared" si="118"/>
        <v>IUP30045</v>
      </c>
      <c r="B7576" s="364" t="s">
        <v>6713</v>
      </c>
      <c r="C7576" s="364" t="s">
        <v>6714</v>
      </c>
      <c r="D7576" s="364" t="s">
        <v>1</v>
      </c>
      <c r="E7576" s="365">
        <v>3.43</v>
      </c>
      <c r="F7576" s="364" t="s">
        <v>15342</v>
      </c>
      <c r="G7576" s="364" t="s">
        <v>14947</v>
      </c>
      <c r="H7576" s="364" t="s">
        <v>29016</v>
      </c>
    </row>
    <row r="7577" spans="1:8" x14ac:dyDescent="0.25">
      <c r="A7577" s="246" t="str">
        <f t="shared" si="118"/>
        <v>IUP30047</v>
      </c>
      <c r="B7577" s="364" t="s">
        <v>6716</v>
      </c>
      <c r="C7577" s="364" t="s">
        <v>6717</v>
      </c>
      <c r="D7577" s="364" t="s">
        <v>3</v>
      </c>
      <c r="E7577" s="365">
        <v>88.9</v>
      </c>
      <c r="F7577" s="364" t="s">
        <v>15342</v>
      </c>
      <c r="G7577" s="364" t="s">
        <v>14947</v>
      </c>
      <c r="H7577" s="364" t="s">
        <v>29016</v>
      </c>
    </row>
    <row r="7578" spans="1:8" x14ac:dyDescent="0.25">
      <c r="A7578" s="246" t="str">
        <f t="shared" si="118"/>
        <v>IUP30051</v>
      </c>
      <c r="B7578" s="364" t="s">
        <v>6722</v>
      </c>
      <c r="C7578" s="364" t="s">
        <v>6723</v>
      </c>
      <c r="D7578" s="364" t="s">
        <v>3</v>
      </c>
      <c r="E7578" s="365">
        <v>105.02</v>
      </c>
      <c r="F7578" s="364" t="s">
        <v>15342</v>
      </c>
      <c r="G7578" s="364" t="s">
        <v>14947</v>
      </c>
      <c r="H7578" s="364" t="s">
        <v>29016</v>
      </c>
    </row>
    <row r="7579" spans="1:8" x14ac:dyDescent="0.25">
      <c r="A7579" s="246" t="str">
        <f t="shared" si="118"/>
        <v>IUD20083</v>
      </c>
      <c r="B7579" s="364" t="s">
        <v>6375</v>
      </c>
      <c r="C7579" s="364" t="s">
        <v>15355</v>
      </c>
      <c r="D7579" s="364" t="s">
        <v>4</v>
      </c>
      <c r="E7579" s="365">
        <v>549.72</v>
      </c>
      <c r="F7579" s="364" t="s">
        <v>15342</v>
      </c>
      <c r="G7579" s="364" t="s">
        <v>14947</v>
      </c>
      <c r="H7579" s="364" t="s">
        <v>29016</v>
      </c>
    </row>
    <row r="7580" spans="1:8" x14ac:dyDescent="0.25">
      <c r="A7580" s="246" t="str">
        <f t="shared" si="118"/>
        <v>IUD20086</v>
      </c>
      <c r="B7580" s="364" t="s">
        <v>6379</v>
      </c>
      <c r="C7580" s="364" t="s">
        <v>6380</v>
      </c>
      <c r="D7580" s="364" t="s">
        <v>4</v>
      </c>
      <c r="E7580" s="365">
        <v>538.16</v>
      </c>
      <c r="F7580" s="364" t="s">
        <v>15342</v>
      </c>
      <c r="G7580" s="364" t="s">
        <v>14947</v>
      </c>
      <c r="H7580" s="364" t="s">
        <v>29016</v>
      </c>
    </row>
    <row r="7581" spans="1:8" x14ac:dyDescent="0.25">
      <c r="A7581" s="246" t="str">
        <f t="shared" si="118"/>
        <v>IUS20013</v>
      </c>
      <c r="B7581" s="364" t="s">
        <v>6826</v>
      </c>
      <c r="C7581" s="364" t="s">
        <v>6827</v>
      </c>
      <c r="D7581" s="364" t="s">
        <v>1</v>
      </c>
      <c r="E7581" s="365">
        <v>10927.02</v>
      </c>
      <c r="F7581" s="364" t="s">
        <v>15342</v>
      </c>
      <c r="G7581" s="364" t="s">
        <v>14947</v>
      </c>
      <c r="H7581" s="364" t="s">
        <v>29016</v>
      </c>
    </row>
    <row r="7582" spans="1:8" x14ac:dyDescent="0.25">
      <c r="A7582" s="246" t="str">
        <f t="shared" si="118"/>
        <v>IUD20092</v>
      </c>
      <c r="B7582" s="364" t="s">
        <v>6388</v>
      </c>
      <c r="C7582" s="364" t="s">
        <v>6389</v>
      </c>
      <c r="D7582" s="364" t="s">
        <v>1</v>
      </c>
      <c r="E7582" s="365">
        <v>5932.29</v>
      </c>
      <c r="F7582" s="364" t="s">
        <v>15342</v>
      </c>
      <c r="G7582" s="364" t="s">
        <v>14947</v>
      </c>
      <c r="H7582" s="364" t="s">
        <v>29016</v>
      </c>
    </row>
    <row r="7583" spans="1:8" x14ac:dyDescent="0.25">
      <c r="A7583" s="246" t="str">
        <f t="shared" si="118"/>
        <v>IUC10013</v>
      </c>
      <c r="B7583" s="364" t="s">
        <v>6202</v>
      </c>
      <c r="C7583" s="364" t="s">
        <v>6203</v>
      </c>
      <c r="D7583" s="364" t="s">
        <v>3</v>
      </c>
      <c r="E7583" s="365">
        <v>109.78</v>
      </c>
      <c r="F7583" s="364" t="s">
        <v>15342</v>
      </c>
      <c r="G7583" s="364" t="s">
        <v>14947</v>
      </c>
      <c r="H7583" s="364" t="s">
        <v>29016</v>
      </c>
    </row>
    <row r="7584" spans="1:8" x14ac:dyDescent="0.25">
      <c r="A7584" s="246" t="str">
        <f t="shared" si="118"/>
        <v>IUC10018</v>
      </c>
      <c r="B7584" s="364" t="s">
        <v>6212</v>
      </c>
      <c r="C7584" s="364" t="s">
        <v>33540</v>
      </c>
      <c r="D7584" s="364" t="s">
        <v>1</v>
      </c>
      <c r="E7584" s="365">
        <v>0</v>
      </c>
      <c r="F7584" s="364" t="s">
        <v>15342</v>
      </c>
      <c r="G7584" s="364" t="s">
        <v>14947</v>
      </c>
      <c r="H7584" s="364" t="s">
        <v>29016</v>
      </c>
    </row>
    <row r="7585" spans="1:8" x14ac:dyDescent="0.25">
      <c r="A7585" s="246" t="str">
        <f t="shared" si="118"/>
        <v>IUD20090</v>
      </c>
      <c r="B7585" s="364" t="s">
        <v>6386</v>
      </c>
      <c r="C7585" s="364" t="s">
        <v>6387</v>
      </c>
      <c r="D7585" s="364" t="s">
        <v>1</v>
      </c>
      <c r="E7585" s="365">
        <v>3741.04</v>
      </c>
      <c r="F7585" s="364" t="s">
        <v>15342</v>
      </c>
      <c r="G7585" s="364" t="s">
        <v>14947</v>
      </c>
      <c r="H7585" s="364" t="s">
        <v>29016</v>
      </c>
    </row>
    <row r="7586" spans="1:8" x14ac:dyDescent="0.25">
      <c r="A7586" s="246" t="str">
        <f t="shared" si="118"/>
        <v>IUD30003</v>
      </c>
      <c r="B7586" s="364" t="s">
        <v>12498</v>
      </c>
      <c r="C7586" s="364" t="s">
        <v>12499</v>
      </c>
      <c r="D7586" s="364" t="s">
        <v>2</v>
      </c>
      <c r="E7586" s="365">
        <v>5249.86</v>
      </c>
      <c r="F7586" s="364" t="s">
        <v>15342</v>
      </c>
      <c r="G7586" s="364" t="s">
        <v>14947</v>
      </c>
      <c r="H7586" s="364" t="s">
        <v>29016</v>
      </c>
    </row>
    <row r="7587" spans="1:8" x14ac:dyDescent="0.25">
      <c r="A7587" s="246" t="str">
        <f t="shared" si="118"/>
        <v>IUP20001</v>
      </c>
      <c r="B7587" s="364" t="s">
        <v>16355</v>
      </c>
      <c r="C7587" s="364" t="s">
        <v>19681</v>
      </c>
      <c r="D7587" s="364" t="s">
        <v>351</v>
      </c>
      <c r="E7587" s="365">
        <v>0</v>
      </c>
      <c r="F7587" s="364" t="s">
        <v>15342</v>
      </c>
      <c r="G7587" s="364" t="s">
        <v>14947</v>
      </c>
      <c r="H7587" s="364" t="s">
        <v>29016</v>
      </c>
    </row>
    <row r="7588" spans="1:8" x14ac:dyDescent="0.25">
      <c r="A7588" s="246" t="str">
        <f t="shared" si="118"/>
        <v>IUP30049</v>
      </c>
      <c r="B7588" s="364" t="s">
        <v>6720</v>
      </c>
      <c r="C7588" s="364" t="s">
        <v>33541</v>
      </c>
      <c r="D7588" s="364" t="s">
        <v>2</v>
      </c>
      <c r="E7588" s="365">
        <v>49.1</v>
      </c>
      <c r="F7588" s="364" t="s">
        <v>15342</v>
      </c>
      <c r="G7588" s="364" t="s">
        <v>14947</v>
      </c>
      <c r="H7588" s="364" t="s">
        <v>29016</v>
      </c>
    </row>
    <row r="7589" spans="1:8" x14ac:dyDescent="0.25">
      <c r="A7589" s="246" t="str">
        <f t="shared" si="118"/>
        <v>IUD20082</v>
      </c>
      <c r="B7589" s="364" t="s">
        <v>6373</v>
      </c>
      <c r="C7589" s="364" t="s">
        <v>6374</v>
      </c>
      <c r="D7589" s="364" t="s">
        <v>2</v>
      </c>
      <c r="E7589" s="365">
        <v>134</v>
      </c>
      <c r="F7589" s="364" t="s">
        <v>15342</v>
      </c>
      <c r="G7589" s="364" t="s">
        <v>14947</v>
      </c>
      <c r="H7589" s="364" t="s">
        <v>29016</v>
      </c>
    </row>
    <row r="7590" spans="1:8" x14ac:dyDescent="0.25">
      <c r="A7590" s="246" t="str">
        <f t="shared" si="118"/>
        <v>IUD20085</v>
      </c>
      <c r="B7590" s="364" t="s">
        <v>6377</v>
      </c>
      <c r="C7590" s="364" t="s">
        <v>6378</v>
      </c>
      <c r="D7590" s="364" t="s">
        <v>4</v>
      </c>
      <c r="E7590" s="365">
        <v>5.51</v>
      </c>
      <c r="F7590" s="364" t="s">
        <v>15342</v>
      </c>
      <c r="G7590" s="364" t="s">
        <v>14947</v>
      </c>
      <c r="H7590" s="364" t="s">
        <v>29016</v>
      </c>
    </row>
    <row r="7591" spans="1:8" x14ac:dyDescent="0.25">
      <c r="A7591" s="246" t="str">
        <f t="shared" si="118"/>
        <v>IUD20094</v>
      </c>
      <c r="B7591" s="364" t="s">
        <v>6392</v>
      </c>
      <c r="C7591" s="364" t="s">
        <v>6393</v>
      </c>
      <c r="D7591" s="364" t="s">
        <v>1</v>
      </c>
      <c r="E7591" s="365">
        <v>930.11</v>
      </c>
      <c r="F7591" s="364" t="s">
        <v>15342</v>
      </c>
      <c r="G7591" s="364" t="s">
        <v>14947</v>
      </c>
      <c r="H7591" s="364" t="s">
        <v>29016</v>
      </c>
    </row>
    <row r="7592" spans="1:8" x14ac:dyDescent="0.25">
      <c r="A7592" s="246" t="str">
        <f t="shared" si="118"/>
        <v>IUD20087</v>
      </c>
      <c r="B7592" s="364" t="s">
        <v>182</v>
      </c>
      <c r="C7592" s="364" t="s">
        <v>214</v>
      </c>
      <c r="D7592" s="364" t="s">
        <v>1</v>
      </c>
      <c r="E7592" s="365">
        <v>5288.72</v>
      </c>
      <c r="F7592" s="364" t="s">
        <v>15342</v>
      </c>
      <c r="G7592" s="364" t="s">
        <v>14947</v>
      </c>
      <c r="H7592" s="364" t="s">
        <v>29016</v>
      </c>
    </row>
    <row r="7593" spans="1:8" x14ac:dyDescent="0.25">
      <c r="A7593" s="246" t="str">
        <f t="shared" si="118"/>
        <v>IUS20016</v>
      </c>
      <c r="B7593" s="364" t="s">
        <v>6832</v>
      </c>
      <c r="C7593" s="364" t="s">
        <v>6833</v>
      </c>
      <c r="D7593" s="364" t="s">
        <v>3</v>
      </c>
      <c r="E7593" s="365">
        <v>634.51</v>
      </c>
      <c r="F7593" s="364" t="s">
        <v>15342</v>
      </c>
      <c r="G7593" s="364" t="s">
        <v>14947</v>
      </c>
      <c r="H7593" s="364" t="s">
        <v>29016</v>
      </c>
    </row>
    <row r="7594" spans="1:8" x14ac:dyDescent="0.25">
      <c r="A7594" s="246" t="str">
        <f t="shared" si="118"/>
        <v>IUP30050</v>
      </c>
      <c r="B7594" s="364" t="s">
        <v>6721</v>
      </c>
      <c r="C7594" s="364" t="s">
        <v>33542</v>
      </c>
      <c r="D7594" s="364" t="s">
        <v>2</v>
      </c>
      <c r="E7594" s="365">
        <v>60.95</v>
      </c>
      <c r="F7594" s="364" t="s">
        <v>15342</v>
      </c>
      <c r="G7594" s="364" t="s">
        <v>14947</v>
      </c>
      <c r="H7594" s="364" t="s">
        <v>29016</v>
      </c>
    </row>
    <row r="7595" spans="1:8" x14ac:dyDescent="0.25">
      <c r="A7595" s="246" t="str">
        <f t="shared" si="118"/>
        <v>IUTR1003</v>
      </c>
      <c r="B7595" s="364" t="s">
        <v>6902</v>
      </c>
      <c r="C7595" s="364" t="s">
        <v>6903</v>
      </c>
      <c r="D7595" s="364" t="s">
        <v>7</v>
      </c>
      <c r="E7595" s="365">
        <v>1.1599999999999999</v>
      </c>
      <c r="F7595" s="364" t="s">
        <v>15342</v>
      </c>
      <c r="G7595" s="364" t="s">
        <v>14947</v>
      </c>
      <c r="H7595" s="364" t="s">
        <v>29016</v>
      </c>
    </row>
    <row r="7596" spans="1:8" x14ac:dyDescent="0.25">
      <c r="A7596" s="246" t="str">
        <f t="shared" si="118"/>
        <v>IUD20088</v>
      </c>
      <c r="B7596" s="364" t="s">
        <v>6382</v>
      </c>
      <c r="C7596" s="364" t="s">
        <v>6383</v>
      </c>
      <c r="D7596" s="364" t="s">
        <v>1</v>
      </c>
      <c r="E7596" s="365">
        <v>1443.22</v>
      </c>
      <c r="F7596" s="364" t="s">
        <v>15342</v>
      </c>
      <c r="G7596" s="364" t="s">
        <v>14947</v>
      </c>
      <c r="H7596" s="364" t="s">
        <v>29016</v>
      </c>
    </row>
    <row r="7597" spans="1:8" x14ac:dyDescent="0.25">
      <c r="A7597" s="246" t="str">
        <f t="shared" si="118"/>
        <v>IUD20089</v>
      </c>
      <c r="B7597" s="364" t="s">
        <v>6384</v>
      </c>
      <c r="C7597" s="364" t="s">
        <v>6385</v>
      </c>
      <c r="D7597" s="364" t="s">
        <v>1</v>
      </c>
      <c r="E7597" s="365">
        <v>2593.39</v>
      </c>
      <c r="F7597" s="364" t="s">
        <v>15342</v>
      </c>
      <c r="G7597" s="364" t="s">
        <v>14947</v>
      </c>
      <c r="H7597" s="364" t="s">
        <v>29016</v>
      </c>
    </row>
    <row r="7598" spans="1:8" x14ac:dyDescent="0.25">
      <c r="A7598" s="246" t="str">
        <f t="shared" si="118"/>
        <v>IUD20084</v>
      </c>
      <c r="B7598" s="364" t="s">
        <v>6376</v>
      </c>
      <c r="C7598" s="364" t="s">
        <v>15356</v>
      </c>
      <c r="D7598" s="364" t="s">
        <v>4</v>
      </c>
      <c r="E7598" s="365">
        <v>592.36</v>
      </c>
      <c r="F7598" s="364" t="s">
        <v>15342</v>
      </c>
      <c r="G7598" s="364" t="s">
        <v>14947</v>
      </c>
      <c r="H7598" s="364" t="s">
        <v>29016</v>
      </c>
    </row>
    <row r="7599" spans="1:8" x14ac:dyDescent="0.25">
      <c r="A7599" s="246" t="str">
        <f t="shared" si="118"/>
        <v>IUS20014</v>
      </c>
      <c r="B7599" s="364" t="s">
        <v>6828</v>
      </c>
      <c r="C7599" s="364" t="s">
        <v>6829</v>
      </c>
      <c r="D7599" s="364" t="s">
        <v>1</v>
      </c>
      <c r="E7599" s="365">
        <v>6630.3</v>
      </c>
      <c r="F7599" s="364" t="s">
        <v>15342</v>
      </c>
      <c r="G7599" s="364" t="s">
        <v>14947</v>
      </c>
      <c r="H7599" s="364" t="s">
        <v>29016</v>
      </c>
    </row>
    <row r="7600" spans="1:8" x14ac:dyDescent="0.25">
      <c r="A7600" s="246" t="str">
        <f t="shared" si="118"/>
        <v>IUS20015</v>
      </c>
      <c r="B7600" s="364" t="s">
        <v>6830</v>
      </c>
      <c r="C7600" s="364" t="s">
        <v>6831</v>
      </c>
      <c r="D7600" s="364" t="s">
        <v>1</v>
      </c>
      <c r="E7600" s="365">
        <v>649.41</v>
      </c>
      <c r="F7600" s="364" t="s">
        <v>15342</v>
      </c>
      <c r="G7600" s="364" t="s">
        <v>14947</v>
      </c>
      <c r="H7600" s="364" t="s">
        <v>29016</v>
      </c>
    </row>
    <row r="7601" spans="1:8" x14ac:dyDescent="0.25">
      <c r="A7601" s="246" t="str">
        <f t="shared" si="118"/>
        <v>IUP30057</v>
      </c>
      <c r="B7601" s="364" t="s">
        <v>6733</v>
      </c>
      <c r="C7601" s="364" t="s">
        <v>33543</v>
      </c>
      <c r="D7601" s="364" t="s">
        <v>2</v>
      </c>
      <c r="E7601" s="365">
        <v>51.92</v>
      </c>
      <c r="F7601" s="364" t="s">
        <v>15342</v>
      </c>
      <c r="G7601" s="364" t="s">
        <v>14947</v>
      </c>
      <c r="H7601" s="364" t="s">
        <v>29016</v>
      </c>
    </row>
    <row r="7602" spans="1:8" x14ac:dyDescent="0.25">
      <c r="A7602" s="246" t="str">
        <f t="shared" si="118"/>
        <v>IUD20097</v>
      </c>
      <c r="B7602" s="364" t="s">
        <v>6396</v>
      </c>
      <c r="C7602" s="364" t="s">
        <v>6397</v>
      </c>
      <c r="D7602" s="364" t="s">
        <v>2</v>
      </c>
      <c r="E7602" s="365">
        <v>270.13</v>
      </c>
      <c r="F7602" s="364" t="s">
        <v>15342</v>
      </c>
      <c r="G7602" s="364" t="s">
        <v>14947</v>
      </c>
      <c r="H7602" s="364" t="s">
        <v>29016</v>
      </c>
    </row>
    <row r="7603" spans="1:8" x14ac:dyDescent="0.25">
      <c r="A7603" s="246" t="str">
        <f t="shared" si="118"/>
        <v>IUC10010</v>
      </c>
      <c r="B7603" s="364" t="s">
        <v>6196</v>
      </c>
      <c r="C7603" s="364" t="s">
        <v>6197</v>
      </c>
      <c r="D7603" s="364" t="s">
        <v>3</v>
      </c>
      <c r="E7603" s="365">
        <v>102.39</v>
      </c>
      <c r="F7603" s="364" t="s">
        <v>15342</v>
      </c>
      <c r="G7603" s="364" t="s">
        <v>14947</v>
      </c>
      <c r="H7603" s="364" t="s">
        <v>29016</v>
      </c>
    </row>
    <row r="7604" spans="1:8" x14ac:dyDescent="0.25">
      <c r="A7604" s="246" t="str">
        <f t="shared" si="118"/>
        <v>IUP30053</v>
      </c>
      <c r="B7604" s="364" t="s">
        <v>6726</v>
      </c>
      <c r="C7604" s="364" t="s">
        <v>6727</v>
      </c>
      <c r="D7604" s="364" t="s">
        <v>2</v>
      </c>
      <c r="E7604" s="365">
        <v>37.04</v>
      </c>
      <c r="F7604" s="364" t="s">
        <v>15342</v>
      </c>
      <c r="G7604" s="364" t="s">
        <v>14947</v>
      </c>
      <c r="H7604" s="364" t="s">
        <v>29016</v>
      </c>
    </row>
    <row r="7605" spans="1:8" x14ac:dyDescent="0.25">
      <c r="A7605" s="246" t="str">
        <f t="shared" si="118"/>
        <v>IUD20093</v>
      </c>
      <c r="B7605" s="364" t="s">
        <v>6390</v>
      </c>
      <c r="C7605" s="364" t="s">
        <v>6391</v>
      </c>
      <c r="D7605" s="364" t="s">
        <v>1</v>
      </c>
      <c r="E7605" s="365">
        <v>5226.3500000000004</v>
      </c>
      <c r="F7605" s="364" t="s">
        <v>15342</v>
      </c>
      <c r="G7605" s="364" t="s">
        <v>14947</v>
      </c>
      <c r="H7605" s="364" t="s">
        <v>29016</v>
      </c>
    </row>
    <row r="7606" spans="1:8" x14ac:dyDescent="0.25">
      <c r="A7606" s="246" t="str">
        <f t="shared" si="118"/>
        <v>IUP30055</v>
      </c>
      <c r="B7606" s="364" t="s">
        <v>6729</v>
      </c>
      <c r="C7606" s="364" t="s">
        <v>6730</v>
      </c>
      <c r="D7606" s="364" t="s">
        <v>3</v>
      </c>
      <c r="E7606" s="365">
        <v>4</v>
      </c>
      <c r="F7606" s="364" t="s">
        <v>15342</v>
      </c>
      <c r="G7606" s="364" t="s">
        <v>14947</v>
      </c>
      <c r="H7606" s="364" t="s">
        <v>29016</v>
      </c>
    </row>
    <row r="7607" spans="1:8" x14ac:dyDescent="0.25">
      <c r="A7607" s="246" t="str">
        <f t="shared" si="118"/>
        <v>IUP30056</v>
      </c>
      <c r="B7607" s="364" t="s">
        <v>6731</v>
      </c>
      <c r="C7607" s="364" t="s">
        <v>6732</v>
      </c>
      <c r="D7607" s="364" t="s">
        <v>2</v>
      </c>
      <c r="E7607" s="365">
        <v>56.79</v>
      </c>
      <c r="F7607" s="364" t="s">
        <v>15342</v>
      </c>
      <c r="G7607" s="364" t="s">
        <v>14947</v>
      </c>
      <c r="H7607" s="364" t="s">
        <v>29016</v>
      </c>
    </row>
    <row r="7608" spans="1:8" x14ac:dyDescent="0.25">
      <c r="A7608" s="246" t="str">
        <f t="shared" si="118"/>
        <v>PIU0002</v>
      </c>
      <c r="B7608" s="364" t="s">
        <v>12567</v>
      </c>
      <c r="C7608" s="364" t="s">
        <v>12568</v>
      </c>
      <c r="D7608" s="364" t="s">
        <v>7146</v>
      </c>
      <c r="E7608" s="365">
        <v>5629.97</v>
      </c>
      <c r="F7608" s="364" t="s">
        <v>15342</v>
      </c>
      <c r="G7608" s="364" t="s">
        <v>14947</v>
      </c>
      <c r="H7608" s="364" t="s">
        <v>29016</v>
      </c>
    </row>
    <row r="7609" spans="1:8" x14ac:dyDescent="0.25">
      <c r="A7609" s="246" t="str">
        <f t="shared" si="118"/>
        <v>PIU0001</v>
      </c>
      <c r="B7609" s="364" t="s">
        <v>12566</v>
      </c>
      <c r="C7609" s="364" t="s">
        <v>33544</v>
      </c>
      <c r="D7609" s="364" t="s">
        <v>3</v>
      </c>
      <c r="E7609" s="365">
        <v>3.11</v>
      </c>
      <c r="F7609" s="364" t="s">
        <v>15342</v>
      </c>
      <c r="G7609" s="364" t="s">
        <v>14947</v>
      </c>
      <c r="H7609" s="364" t="s">
        <v>29016</v>
      </c>
    </row>
    <row r="7610" spans="1:8" x14ac:dyDescent="0.25">
      <c r="A7610" s="246" t="str">
        <f t="shared" si="118"/>
        <v>ETG0001</v>
      </c>
      <c r="B7610" s="364" t="s">
        <v>7168</v>
      </c>
      <c r="C7610" s="364" t="s">
        <v>12962</v>
      </c>
      <c r="D7610" s="364" t="s">
        <v>2</v>
      </c>
      <c r="E7610" s="365">
        <v>10.199999999999999</v>
      </c>
      <c r="F7610" s="364" t="s">
        <v>15342</v>
      </c>
      <c r="G7610" s="364" t="s">
        <v>14947</v>
      </c>
      <c r="H7610" s="364" t="s">
        <v>29016</v>
      </c>
    </row>
    <row r="7611" spans="1:8" x14ac:dyDescent="0.25">
      <c r="A7611" s="246" t="str">
        <f t="shared" si="118"/>
        <v>PFIU001</v>
      </c>
      <c r="B7611" s="364" t="s">
        <v>12561</v>
      </c>
      <c r="C7611" s="364" t="s">
        <v>12562</v>
      </c>
      <c r="D7611" s="364" t="s">
        <v>3</v>
      </c>
      <c r="E7611" s="365">
        <v>0.66</v>
      </c>
      <c r="F7611" s="364" t="s">
        <v>15342</v>
      </c>
      <c r="G7611" s="364" t="s">
        <v>14947</v>
      </c>
      <c r="H7611" s="364" t="s">
        <v>29016</v>
      </c>
    </row>
    <row r="7612" spans="1:8" x14ac:dyDescent="0.25">
      <c r="A7612" s="246" t="str">
        <f t="shared" si="118"/>
        <v>PRIU001</v>
      </c>
      <c r="B7612" s="364" t="s">
        <v>12595</v>
      </c>
      <c r="C7612" s="364" t="s">
        <v>12596</v>
      </c>
      <c r="D7612" s="364" t="s">
        <v>3</v>
      </c>
      <c r="E7612" s="365">
        <v>1.47</v>
      </c>
      <c r="F7612" s="364" t="s">
        <v>15342</v>
      </c>
      <c r="G7612" s="364" t="s">
        <v>14947</v>
      </c>
      <c r="H7612" s="364" t="s">
        <v>29016</v>
      </c>
    </row>
    <row r="7613" spans="1:8" x14ac:dyDescent="0.25">
      <c r="A7613" s="246" t="str">
        <f t="shared" si="118"/>
        <v>IUD20032</v>
      </c>
      <c r="B7613" s="364" t="s">
        <v>6300</v>
      </c>
      <c r="C7613" s="364" t="s">
        <v>6301</v>
      </c>
      <c r="D7613" s="364" t="s">
        <v>1</v>
      </c>
      <c r="E7613" s="365">
        <v>4016.61</v>
      </c>
      <c r="F7613" s="364" t="s">
        <v>15342</v>
      </c>
      <c r="G7613" s="364" t="s">
        <v>14947</v>
      </c>
      <c r="H7613" s="364" t="s">
        <v>29016</v>
      </c>
    </row>
    <row r="7614" spans="1:8" x14ac:dyDescent="0.25">
      <c r="A7614" s="246" t="str">
        <f t="shared" si="118"/>
        <v>IUD20033</v>
      </c>
      <c r="B7614" s="364" t="s">
        <v>6302</v>
      </c>
      <c r="C7614" s="364" t="s">
        <v>6303</v>
      </c>
      <c r="D7614" s="364" t="s">
        <v>1</v>
      </c>
      <c r="E7614" s="365">
        <v>3003.8</v>
      </c>
      <c r="F7614" s="364" t="s">
        <v>15342</v>
      </c>
      <c r="G7614" s="364" t="s">
        <v>14947</v>
      </c>
      <c r="H7614" s="364" t="s">
        <v>29016</v>
      </c>
    </row>
    <row r="7615" spans="1:8" x14ac:dyDescent="0.25">
      <c r="A7615" s="246" t="str">
        <f t="shared" si="118"/>
        <v>IUD20034</v>
      </c>
      <c r="B7615" s="364" t="s">
        <v>6304</v>
      </c>
      <c r="C7615" s="364" t="s">
        <v>6305</v>
      </c>
      <c r="D7615" s="364" t="s">
        <v>2</v>
      </c>
      <c r="E7615" s="365">
        <v>898.32</v>
      </c>
      <c r="F7615" s="364" t="s">
        <v>15342</v>
      </c>
      <c r="G7615" s="364" t="s">
        <v>14947</v>
      </c>
      <c r="H7615" s="364" t="s">
        <v>29016</v>
      </c>
    </row>
    <row r="7616" spans="1:8" x14ac:dyDescent="0.25">
      <c r="A7616" s="246" t="str">
        <f t="shared" si="118"/>
        <v>IUD20035</v>
      </c>
      <c r="B7616" s="364" t="s">
        <v>6306</v>
      </c>
      <c r="C7616" s="364" t="s">
        <v>6307</v>
      </c>
      <c r="D7616" s="364" t="s">
        <v>1</v>
      </c>
      <c r="E7616" s="365">
        <v>6357.29</v>
      </c>
      <c r="F7616" s="364" t="s">
        <v>15342</v>
      </c>
      <c r="G7616" s="364" t="s">
        <v>14947</v>
      </c>
      <c r="H7616" s="364" t="s">
        <v>29016</v>
      </c>
    </row>
    <row r="7617" spans="1:8" x14ac:dyDescent="0.25">
      <c r="A7617" s="246" t="str">
        <f t="shared" si="118"/>
        <v>IUP30008</v>
      </c>
      <c r="B7617" s="364" t="s">
        <v>200</v>
      </c>
      <c r="C7617" s="364" t="s">
        <v>219</v>
      </c>
      <c r="D7617" s="364" t="s">
        <v>2</v>
      </c>
      <c r="E7617" s="365">
        <v>25.5</v>
      </c>
      <c r="F7617" s="364" t="s">
        <v>15342</v>
      </c>
      <c r="G7617" s="364" t="s">
        <v>14947</v>
      </c>
      <c r="H7617" s="364" t="s">
        <v>29016</v>
      </c>
    </row>
    <row r="7618" spans="1:8" x14ac:dyDescent="0.25">
      <c r="A7618" s="246" t="str">
        <f t="shared" si="118"/>
        <v>PIU0004</v>
      </c>
      <c r="B7618" s="364" t="s">
        <v>12569</v>
      </c>
      <c r="C7618" s="364" t="s">
        <v>12570</v>
      </c>
      <c r="D7618" s="364" t="s">
        <v>2</v>
      </c>
      <c r="E7618" s="365">
        <v>7.93</v>
      </c>
      <c r="F7618" s="364" t="s">
        <v>15342</v>
      </c>
      <c r="G7618" s="364" t="s">
        <v>14947</v>
      </c>
      <c r="H7618" s="364" t="s">
        <v>29016</v>
      </c>
    </row>
    <row r="7619" spans="1:8" x14ac:dyDescent="0.25">
      <c r="A7619" s="246" t="str">
        <f t="shared" ref="A7619:A7682" si="119">B7619</f>
        <v>PRIU002</v>
      </c>
      <c r="B7619" s="364" t="s">
        <v>12597</v>
      </c>
      <c r="C7619" s="364" t="s">
        <v>33545</v>
      </c>
      <c r="D7619" s="364" t="s">
        <v>3</v>
      </c>
      <c r="E7619" s="365">
        <v>1.28</v>
      </c>
      <c r="F7619" s="364" t="s">
        <v>15342</v>
      </c>
      <c r="G7619" s="364" t="s">
        <v>14947</v>
      </c>
      <c r="H7619" s="364" t="s">
        <v>29016</v>
      </c>
    </row>
    <row r="7620" spans="1:8" x14ac:dyDescent="0.25">
      <c r="A7620" s="246" t="str">
        <f t="shared" si="119"/>
        <v>IUS20004</v>
      </c>
      <c r="B7620" s="364" t="s">
        <v>6809</v>
      </c>
      <c r="C7620" s="364" t="s">
        <v>6810</v>
      </c>
      <c r="D7620" s="364" t="s">
        <v>1</v>
      </c>
      <c r="E7620" s="365">
        <v>251.2</v>
      </c>
      <c r="F7620" s="364" t="s">
        <v>15342</v>
      </c>
      <c r="G7620" s="364" t="s">
        <v>14947</v>
      </c>
      <c r="H7620" s="364" t="s">
        <v>29016</v>
      </c>
    </row>
    <row r="7621" spans="1:8" x14ac:dyDescent="0.25">
      <c r="A7621" s="246" t="str">
        <f t="shared" si="119"/>
        <v>IUP30013</v>
      </c>
      <c r="B7621" s="364" t="s">
        <v>6665</v>
      </c>
      <c r="C7621" s="364" t="s">
        <v>6666</v>
      </c>
      <c r="D7621" s="364" t="s">
        <v>4</v>
      </c>
      <c r="E7621" s="365">
        <v>505.75</v>
      </c>
      <c r="F7621" s="364" t="s">
        <v>15342</v>
      </c>
      <c r="G7621" s="364" t="s">
        <v>14947</v>
      </c>
      <c r="H7621" s="364" t="s">
        <v>29016</v>
      </c>
    </row>
    <row r="7622" spans="1:8" x14ac:dyDescent="0.25">
      <c r="A7622" s="246" t="str">
        <f t="shared" si="119"/>
        <v>IUTR1001</v>
      </c>
      <c r="B7622" s="364" t="s">
        <v>6900</v>
      </c>
      <c r="C7622" s="364" t="s">
        <v>6901</v>
      </c>
      <c r="D7622" s="364" t="s">
        <v>7</v>
      </c>
      <c r="E7622" s="365">
        <v>1.26</v>
      </c>
      <c r="F7622" s="364" t="s">
        <v>15342</v>
      </c>
      <c r="G7622" s="364" t="s">
        <v>14947</v>
      </c>
      <c r="H7622" s="364" t="s">
        <v>29016</v>
      </c>
    </row>
    <row r="7623" spans="1:8" x14ac:dyDescent="0.25">
      <c r="A7623" s="246" t="str">
        <f t="shared" si="119"/>
        <v>IUD20046</v>
      </c>
      <c r="B7623" s="364" t="s">
        <v>6322</v>
      </c>
      <c r="C7623" s="364" t="s">
        <v>6323</v>
      </c>
      <c r="D7623" s="364" t="s">
        <v>1</v>
      </c>
      <c r="E7623" s="365">
        <v>9395.51</v>
      </c>
      <c r="F7623" s="364" t="s">
        <v>15342</v>
      </c>
      <c r="G7623" s="364" t="s">
        <v>14947</v>
      </c>
      <c r="H7623" s="364" t="s">
        <v>29016</v>
      </c>
    </row>
    <row r="7624" spans="1:8" x14ac:dyDescent="0.25">
      <c r="A7624" s="246" t="str">
        <f t="shared" si="119"/>
        <v>IUC10002</v>
      </c>
      <c r="B7624" s="364" t="s">
        <v>6180</v>
      </c>
      <c r="C7624" s="364" t="s">
        <v>6181</v>
      </c>
      <c r="D7624" s="364" t="s">
        <v>1</v>
      </c>
      <c r="E7624" s="365">
        <v>618.20000000000005</v>
      </c>
      <c r="F7624" s="364" t="s">
        <v>15342</v>
      </c>
      <c r="G7624" s="364" t="s">
        <v>14947</v>
      </c>
      <c r="H7624" s="364" t="s">
        <v>29016</v>
      </c>
    </row>
    <row r="7625" spans="1:8" x14ac:dyDescent="0.25">
      <c r="A7625" s="246" t="str">
        <f t="shared" si="119"/>
        <v>IUD20052</v>
      </c>
      <c r="B7625" s="364" t="s">
        <v>6332</v>
      </c>
      <c r="C7625" s="364" t="s">
        <v>19593</v>
      </c>
      <c r="D7625" s="364" t="s">
        <v>1</v>
      </c>
      <c r="E7625" s="365">
        <v>9311.7800000000007</v>
      </c>
      <c r="F7625" s="364" t="s">
        <v>15342</v>
      </c>
      <c r="G7625" s="364" t="s">
        <v>14947</v>
      </c>
      <c r="H7625" s="364" t="s">
        <v>29016</v>
      </c>
    </row>
    <row r="7626" spans="1:8" x14ac:dyDescent="0.25">
      <c r="A7626" s="246" t="str">
        <f t="shared" si="119"/>
        <v>IUS20011</v>
      </c>
      <c r="B7626" s="364" t="s">
        <v>6822</v>
      </c>
      <c r="C7626" s="364" t="s">
        <v>6823</v>
      </c>
      <c r="D7626" s="364" t="s">
        <v>3</v>
      </c>
      <c r="E7626" s="365">
        <v>330.37</v>
      </c>
      <c r="F7626" s="364" t="s">
        <v>15342</v>
      </c>
      <c r="G7626" s="364" t="s">
        <v>14947</v>
      </c>
      <c r="H7626" s="364" t="s">
        <v>29016</v>
      </c>
    </row>
    <row r="7627" spans="1:8" x14ac:dyDescent="0.25">
      <c r="A7627" s="246" t="str">
        <f t="shared" si="119"/>
        <v>IUD20051</v>
      </c>
      <c r="B7627" s="364" t="s">
        <v>6330</v>
      </c>
      <c r="C7627" s="364" t="s">
        <v>6331</v>
      </c>
      <c r="D7627" s="364" t="s">
        <v>1</v>
      </c>
      <c r="E7627" s="365">
        <v>5021.51</v>
      </c>
      <c r="F7627" s="364" t="s">
        <v>15342</v>
      </c>
      <c r="G7627" s="364" t="s">
        <v>14947</v>
      </c>
      <c r="H7627" s="364" t="s">
        <v>29016</v>
      </c>
    </row>
    <row r="7628" spans="1:8" x14ac:dyDescent="0.25">
      <c r="A7628" s="246" t="str">
        <f t="shared" si="119"/>
        <v>IUC10001</v>
      </c>
      <c r="B7628" s="364" t="s">
        <v>6178</v>
      </c>
      <c r="C7628" s="364" t="s">
        <v>6179</v>
      </c>
      <c r="D7628" s="364" t="s">
        <v>2</v>
      </c>
      <c r="E7628" s="365">
        <v>463.19</v>
      </c>
      <c r="F7628" s="364" t="s">
        <v>15342</v>
      </c>
      <c r="G7628" s="364" t="s">
        <v>14947</v>
      </c>
      <c r="H7628" s="364" t="s">
        <v>29016</v>
      </c>
    </row>
    <row r="7629" spans="1:8" x14ac:dyDescent="0.25">
      <c r="A7629" s="246" t="str">
        <f t="shared" si="119"/>
        <v>IUP30014</v>
      </c>
      <c r="B7629" s="364" t="s">
        <v>6667</v>
      </c>
      <c r="C7629" s="364" t="s">
        <v>6668</v>
      </c>
      <c r="D7629" s="364" t="s">
        <v>1</v>
      </c>
      <c r="E7629" s="365">
        <v>858.16</v>
      </c>
      <c r="F7629" s="364" t="s">
        <v>15342</v>
      </c>
      <c r="G7629" s="364" t="s">
        <v>14947</v>
      </c>
      <c r="H7629" s="364" t="s">
        <v>29016</v>
      </c>
    </row>
    <row r="7630" spans="1:8" x14ac:dyDescent="0.25">
      <c r="A7630" s="246" t="str">
        <f t="shared" si="119"/>
        <v>IUS20010</v>
      </c>
      <c r="B7630" s="364" t="s">
        <v>6820</v>
      </c>
      <c r="C7630" s="364" t="s">
        <v>6821</v>
      </c>
      <c r="D7630" s="364" t="s">
        <v>3</v>
      </c>
      <c r="E7630" s="365">
        <v>76.19</v>
      </c>
      <c r="F7630" s="364" t="s">
        <v>15342</v>
      </c>
      <c r="G7630" s="364" t="s">
        <v>14947</v>
      </c>
      <c r="H7630" s="364" t="s">
        <v>29016</v>
      </c>
    </row>
    <row r="7631" spans="1:8" x14ac:dyDescent="0.25">
      <c r="A7631" s="246" t="str">
        <f t="shared" si="119"/>
        <v>IUS20005</v>
      </c>
      <c r="B7631" s="364" t="s">
        <v>6811</v>
      </c>
      <c r="C7631" s="364" t="s">
        <v>6808</v>
      </c>
      <c r="D7631" s="364" t="s">
        <v>1</v>
      </c>
      <c r="E7631" s="365">
        <v>139.22999999999999</v>
      </c>
      <c r="F7631" s="364" t="s">
        <v>15342</v>
      </c>
      <c r="G7631" s="364" t="s">
        <v>14947</v>
      </c>
      <c r="H7631" s="364" t="s">
        <v>29016</v>
      </c>
    </row>
    <row r="7632" spans="1:8" x14ac:dyDescent="0.25">
      <c r="A7632" s="246" t="str">
        <f t="shared" si="119"/>
        <v>IUS20009</v>
      </c>
      <c r="B7632" s="364" t="s">
        <v>6818</v>
      </c>
      <c r="C7632" s="364" t="s">
        <v>6819</v>
      </c>
      <c r="D7632" s="364" t="s">
        <v>3</v>
      </c>
      <c r="E7632" s="365">
        <v>870.32</v>
      </c>
      <c r="F7632" s="364" t="s">
        <v>15342</v>
      </c>
      <c r="G7632" s="364" t="s">
        <v>14947</v>
      </c>
      <c r="H7632" s="364" t="s">
        <v>29016</v>
      </c>
    </row>
    <row r="7633" spans="1:8" x14ac:dyDescent="0.25">
      <c r="A7633" s="246" t="str">
        <f t="shared" si="119"/>
        <v>IUD20009</v>
      </c>
      <c r="B7633" s="364" t="s">
        <v>6265</v>
      </c>
      <c r="C7633" s="364" t="s">
        <v>6266</v>
      </c>
      <c r="D7633" s="364" t="s">
        <v>4</v>
      </c>
      <c r="E7633" s="365">
        <v>713.4</v>
      </c>
      <c r="F7633" s="364" t="s">
        <v>15342</v>
      </c>
      <c r="G7633" s="364" t="s">
        <v>14947</v>
      </c>
      <c r="H7633" s="364" t="s">
        <v>29016</v>
      </c>
    </row>
    <row r="7634" spans="1:8" x14ac:dyDescent="0.25">
      <c r="A7634" s="246" t="str">
        <f t="shared" si="119"/>
        <v>IUD20010</v>
      </c>
      <c r="B7634" s="364" t="s">
        <v>6267</v>
      </c>
      <c r="C7634" s="364" t="s">
        <v>6268</v>
      </c>
      <c r="D7634" s="364" t="s">
        <v>3</v>
      </c>
      <c r="E7634" s="365">
        <v>273.2</v>
      </c>
      <c r="F7634" s="364" t="s">
        <v>15342</v>
      </c>
      <c r="G7634" s="364" t="s">
        <v>14947</v>
      </c>
      <c r="H7634" s="364" t="s">
        <v>29016</v>
      </c>
    </row>
    <row r="7635" spans="1:8" x14ac:dyDescent="0.25">
      <c r="A7635" s="246" t="str">
        <f t="shared" si="119"/>
        <v>IUD20011</v>
      </c>
      <c r="B7635" s="364" t="s">
        <v>6269</v>
      </c>
      <c r="C7635" s="364" t="s">
        <v>6270</v>
      </c>
      <c r="D7635" s="364" t="s">
        <v>4</v>
      </c>
      <c r="E7635" s="365">
        <v>626.80999999999995</v>
      </c>
      <c r="F7635" s="364" t="s">
        <v>15342</v>
      </c>
      <c r="G7635" s="364" t="s">
        <v>14947</v>
      </c>
      <c r="H7635" s="364" t="s">
        <v>29016</v>
      </c>
    </row>
    <row r="7636" spans="1:8" x14ac:dyDescent="0.25">
      <c r="A7636" s="246" t="str">
        <f t="shared" si="119"/>
        <v>IUD20012</v>
      </c>
      <c r="B7636" s="364" t="s">
        <v>6271</v>
      </c>
      <c r="C7636" s="364" t="s">
        <v>6272</v>
      </c>
      <c r="D7636" s="364" t="s">
        <v>4</v>
      </c>
      <c r="E7636" s="365">
        <v>124.22</v>
      </c>
      <c r="F7636" s="364" t="s">
        <v>15342</v>
      </c>
      <c r="G7636" s="364" t="s">
        <v>14947</v>
      </c>
      <c r="H7636" s="364" t="s">
        <v>29016</v>
      </c>
    </row>
    <row r="7637" spans="1:8" x14ac:dyDescent="0.25">
      <c r="A7637" s="246" t="str">
        <f t="shared" si="119"/>
        <v>IUI00003</v>
      </c>
      <c r="B7637" s="364" t="s">
        <v>174</v>
      </c>
      <c r="C7637" s="364" t="s">
        <v>33546</v>
      </c>
      <c r="D7637" s="364" t="s">
        <v>1</v>
      </c>
      <c r="E7637" s="365">
        <v>983.05</v>
      </c>
      <c r="F7637" s="364" t="s">
        <v>15342</v>
      </c>
      <c r="G7637" s="364" t="s">
        <v>14947</v>
      </c>
      <c r="H7637" s="364" t="s">
        <v>29016</v>
      </c>
    </row>
    <row r="7638" spans="1:8" x14ac:dyDescent="0.25">
      <c r="A7638" s="246" t="str">
        <f t="shared" si="119"/>
        <v>IUP20002</v>
      </c>
      <c r="B7638" s="364" t="s">
        <v>19682</v>
      </c>
      <c r="C7638" s="364" t="s">
        <v>19683</v>
      </c>
      <c r="D7638" s="364" t="s">
        <v>351</v>
      </c>
      <c r="E7638" s="365">
        <v>0</v>
      </c>
      <c r="F7638" s="364" t="s">
        <v>15342</v>
      </c>
      <c r="G7638" s="364" t="s">
        <v>14947</v>
      </c>
      <c r="H7638" s="364" t="s">
        <v>29016</v>
      </c>
    </row>
    <row r="7639" spans="1:8" x14ac:dyDescent="0.25">
      <c r="A7639" s="246" t="str">
        <f t="shared" si="119"/>
        <v>IUD20025</v>
      </c>
      <c r="B7639" s="364" t="s">
        <v>6289</v>
      </c>
      <c r="C7639" s="364" t="s">
        <v>33547</v>
      </c>
      <c r="D7639" s="364" t="s">
        <v>1</v>
      </c>
      <c r="E7639" s="365">
        <v>9829.84</v>
      </c>
      <c r="F7639" s="364" t="s">
        <v>15342</v>
      </c>
      <c r="G7639" s="364" t="s">
        <v>14947</v>
      </c>
      <c r="H7639" s="364" t="s">
        <v>29016</v>
      </c>
    </row>
    <row r="7640" spans="1:8" x14ac:dyDescent="0.25">
      <c r="A7640" s="246" t="str">
        <f t="shared" si="119"/>
        <v>IUP30010</v>
      </c>
      <c r="B7640" s="364" t="s">
        <v>6659</v>
      </c>
      <c r="C7640" s="364" t="s">
        <v>6660</v>
      </c>
      <c r="D7640" s="364" t="s">
        <v>3</v>
      </c>
      <c r="E7640" s="365">
        <v>17.09</v>
      </c>
      <c r="F7640" s="364" t="s">
        <v>15342</v>
      </c>
      <c r="G7640" s="364" t="s">
        <v>14947</v>
      </c>
      <c r="H7640" s="364" t="s">
        <v>29016</v>
      </c>
    </row>
    <row r="7641" spans="1:8" x14ac:dyDescent="0.25">
      <c r="A7641" s="246" t="str">
        <f t="shared" si="119"/>
        <v>IUP30002</v>
      </c>
      <c r="B7641" s="364" t="s">
        <v>6651</v>
      </c>
      <c r="C7641" s="364" t="s">
        <v>6652</v>
      </c>
      <c r="D7641" s="364" t="s">
        <v>2</v>
      </c>
      <c r="E7641" s="365">
        <v>3.27</v>
      </c>
      <c r="F7641" s="364" t="s">
        <v>15342</v>
      </c>
      <c r="G7641" s="364" t="s">
        <v>14947</v>
      </c>
      <c r="H7641" s="364" t="s">
        <v>29016</v>
      </c>
    </row>
    <row r="7642" spans="1:8" x14ac:dyDescent="0.25">
      <c r="A7642" s="246" t="str">
        <f t="shared" si="119"/>
        <v>IUD20008</v>
      </c>
      <c r="B7642" s="364" t="s">
        <v>186</v>
      </c>
      <c r="C7642" s="364" t="s">
        <v>21065</v>
      </c>
      <c r="D7642" s="364" t="s">
        <v>1</v>
      </c>
      <c r="E7642" s="365">
        <v>4526.8900000000003</v>
      </c>
      <c r="F7642" s="364" t="s">
        <v>15342</v>
      </c>
      <c r="G7642" s="364" t="s">
        <v>14947</v>
      </c>
      <c r="H7642" s="364" t="s">
        <v>29016</v>
      </c>
    </row>
    <row r="7643" spans="1:8" x14ac:dyDescent="0.25">
      <c r="A7643" s="246" t="str">
        <f t="shared" si="119"/>
        <v>IUD20013</v>
      </c>
      <c r="B7643" s="364" t="s">
        <v>6273</v>
      </c>
      <c r="C7643" s="364" t="s">
        <v>6256</v>
      </c>
      <c r="D7643" s="364" t="s">
        <v>1</v>
      </c>
      <c r="E7643" s="365">
        <v>6105.93</v>
      </c>
      <c r="F7643" s="364" t="s">
        <v>15342</v>
      </c>
      <c r="G7643" s="364" t="s">
        <v>14947</v>
      </c>
      <c r="H7643" s="364" t="s">
        <v>29016</v>
      </c>
    </row>
    <row r="7644" spans="1:8" x14ac:dyDescent="0.25">
      <c r="A7644" s="246" t="str">
        <f t="shared" si="119"/>
        <v>IUS20003</v>
      </c>
      <c r="B7644" s="364" t="s">
        <v>6807</v>
      </c>
      <c r="C7644" s="364" t="s">
        <v>16374</v>
      </c>
      <c r="D7644" s="364" t="s">
        <v>1</v>
      </c>
      <c r="E7644" s="365">
        <v>133.37</v>
      </c>
      <c r="F7644" s="364" t="s">
        <v>15342</v>
      </c>
      <c r="G7644" s="364" t="s">
        <v>14947</v>
      </c>
      <c r="H7644" s="364" t="s">
        <v>29016</v>
      </c>
    </row>
    <row r="7645" spans="1:8" x14ac:dyDescent="0.25">
      <c r="A7645" s="246" t="str">
        <f t="shared" si="119"/>
        <v>IUP40003</v>
      </c>
      <c r="B7645" s="364" t="s">
        <v>6790</v>
      </c>
      <c r="C7645" s="364" t="s">
        <v>6791</v>
      </c>
      <c r="D7645" s="364" t="s">
        <v>1</v>
      </c>
      <c r="E7645" s="365">
        <v>6.93</v>
      </c>
      <c r="F7645" s="364" t="s">
        <v>15342</v>
      </c>
      <c r="G7645" s="364" t="s">
        <v>14947</v>
      </c>
      <c r="H7645" s="364" t="s">
        <v>29016</v>
      </c>
    </row>
    <row r="7646" spans="1:8" x14ac:dyDescent="0.25">
      <c r="A7646" s="246" t="str">
        <f t="shared" si="119"/>
        <v>IUD20031</v>
      </c>
      <c r="B7646" s="364" t="s">
        <v>6298</v>
      </c>
      <c r="C7646" s="364" t="s">
        <v>6299</v>
      </c>
      <c r="D7646" s="364" t="s">
        <v>1</v>
      </c>
      <c r="E7646" s="365">
        <v>5714.6</v>
      </c>
      <c r="F7646" s="364" t="s">
        <v>15342</v>
      </c>
      <c r="G7646" s="364" t="s">
        <v>14947</v>
      </c>
      <c r="H7646" s="364" t="s">
        <v>29016</v>
      </c>
    </row>
    <row r="7647" spans="1:8" x14ac:dyDescent="0.25">
      <c r="A7647" s="246" t="str">
        <f t="shared" si="119"/>
        <v>IUD20037</v>
      </c>
      <c r="B7647" s="364" t="s">
        <v>6309</v>
      </c>
      <c r="C7647" s="364" t="s">
        <v>6310</v>
      </c>
      <c r="D7647" s="364" t="s">
        <v>1</v>
      </c>
      <c r="E7647" s="365">
        <v>5229.4799999999996</v>
      </c>
      <c r="F7647" s="364" t="s">
        <v>15342</v>
      </c>
      <c r="G7647" s="364" t="s">
        <v>14947</v>
      </c>
      <c r="H7647" s="364" t="s">
        <v>29016</v>
      </c>
    </row>
    <row r="7648" spans="1:8" x14ac:dyDescent="0.25">
      <c r="A7648" s="246" t="str">
        <f t="shared" si="119"/>
        <v>IUD20038</v>
      </c>
      <c r="B7648" s="364" t="s">
        <v>6311</v>
      </c>
      <c r="C7648" s="364" t="s">
        <v>6312</v>
      </c>
      <c r="D7648" s="364" t="s">
        <v>1</v>
      </c>
      <c r="E7648" s="365">
        <v>197.86</v>
      </c>
      <c r="F7648" s="364" t="s">
        <v>15342</v>
      </c>
      <c r="G7648" s="364" t="s">
        <v>14947</v>
      </c>
      <c r="H7648" s="364" t="s">
        <v>29016</v>
      </c>
    </row>
    <row r="7649" spans="1:8" x14ac:dyDescent="0.25">
      <c r="A7649" s="246" t="str">
        <f t="shared" si="119"/>
        <v>IUP30009</v>
      </c>
      <c r="B7649" s="364" t="s">
        <v>6658</v>
      </c>
      <c r="C7649" s="364" t="s">
        <v>33548</v>
      </c>
      <c r="D7649" s="364" t="s">
        <v>2</v>
      </c>
      <c r="E7649" s="365">
        <v>28.81</v>
      </c>
      <c r="F7649" s="364" t="s">
        <v>15342</v>
      </c>
      <c r="G7649" s="364" t="s">
        <v>14947</v>
      </c>
      <c r="H7649" s="364" t="s">
        <v>29016</v>
      </c>
    </row>
    <row r="7650" spans="1:8" x14ac:dyDescent="0.25">
      <c r="A7650" s="246" t="str">
        <f t="shared" si="119"/>
        <v>PEPC001</v>
      </c>
      <c r="B7650" s="364" t="s">
        <v>16389</v>
      </c>
      <c r="C7650" s="364" t="s">
        <v>33549</v>
      </c>
      <c r="D7650" s="364" t="s">
        <v>3</v>
      </c>
      <c r="E7650" s="365">
        <v>190.74</v>
      </c>
      <c r="F7650" s="364" t="s">
        <v>15342</v>
      </c>
      <c r="G7650" s="364" t="s">
        <v>14947</v>
      </c>
      <c r="H7650" s="364" t="s">
        <v>29016</v>
      </c>
    </row>
    <row r="7651" spans="1:8" x14ac:dyDescent="0.25">
      <c r="A7651" s="246" t="str">
        <f t="shared" si="119"/>
        <v>IUD20006</v>
      </c>
      <c r="B7651" s="364" t="s">
        <v>184</v>
      </c>
      <c r="C7651" s="364" t="s">
        <v>14071</v>
      </c>
      <c r="D7651" s="364" t="s">
        <v>1</v>
      </c>
      <c r="E7651" s="365">
        <v>1658.95</v>
      </c>
      <c r="F7651" s="364" t="s">
        <v>15342</v>
      </c>
      <c r="G7651" s="364" t="s">
        <v>14947</v>
      </c>
      <c r="H7651" s="364" t="s">
        <v>29016</v>
      </c>
    </row>
    <row r="7652" spans="1:8" x14ac:dyDescent="0.25">
      <c r="A7652" s="246" t="str">
        <f t="shared" si="119"/>
        <v>IUD20024</v>
      </c>
      <c r="B7652" s="364" t="s">
        <v>6288</v>
      </c>
      <c r="C7652" s="364" t="s">
        <v>33550</v>
      </c>
      <c r="D7652" s="364" t="s">
        <v>1</v>
      </c>
      <c r="E7652" s="365">
        <v>4701.8500000000004</v>
      </c>
      <c r="F7652" s="364" t="s">
        <v>15342</v>
      </c>
      <c r="G7652" s="364" t="s">
        <v>14947</v>
      </c>
      <c r="H7652" s="364" t="s">
        <v>29016</v>
      </c>
    </row>
    <row r="7653" spans="1:8" x14ac:dyDescent="0.25">
      <c r="A7653" s="246" t="str">
        <f t="shared" si="119"/>
        <v>IUD20026</v>
      </c>
      <c r="B7653" s="364" t="s">
        <v>6290</v>
      </c>
      <c r="C7653" s="364" t="s">
        <v>6291</v>
      </c>
      <c r="D7653" s="364" t="s">
        <v>1</v>
      </c>
      <c r="E7653" s="365">
        <v>1789.04</v>
      </c>
      <c r="F7653" s="364" t="s">
        <v>15342</v>
      </c>
      <c r="G7653" s="364" t="s">
        <v>14947</v>
      </c>
      <c r="H7653" s="364" t="s">
        <v>29016</v>
      </c>
    </row>
    <row r="7654" spans="1:8" x14ac:dyDescent="0.25">
      <c r="A7654" s="246" t="str">
        <f t="shared" si="119"/>
        <v>IUD20036</v>
      </c>
      <c r="B7654" s="364" t="s">
        <v>6308</v>
      </c>
      <c r="C7654" s="364" t="s">
        <v>12493</v>
      </c>
      <c r="D7654" s="364" t="s">
        <v>1</v>
      </c>
      <c r="E7654" s="365">
        <v>11615.12</v>
      </c>
      <c r="F7654" s="364" t="s">
        <v>15342</v>
      </c>
      <c r="G7654" s="364" t="s">
        <v>14947</v>
      </c>
      <c r="H7654" s="364" t="s">
        <v>29016</v>
      </c>
    </row>
    <row r="7655" spans="1:8" x14ac:dyDescent="0.25">
      <c r="A7655" s="246" t="str">
        <f t="shared" si="119"/>
        <v>IUD20040</v>
      </c>
      <c r="B7655" s="364" t="s">
        <v>6315</v>
      </c>
      <c r="C7655" s="364" t="s">
        <v>13253</v>
      </c>
      <c r="D7655" s="364" t="s">
        <v>1</v>
      </c>
      <c r="E7655" s="365">
        <v>1665.81</v>
      </c>
      <c r="F7655" s="364" t="s">
        <v>15342</v>
      </c>
      <c r="G7655" s="364" t="s">
        <v>14947</v>
      </c>
      <c r="H7655" s="364" t="s">
        <v>29016</v>
      </c>
    </row>
    <row r="7656" spans="1:8" x14ac:dyDescent="0.25">
      <c r="A7656" s="246" t="str">
        <f t="shared" si="119"/>
        <v>IUD20041</v>
      </c>
      <c r="B7656" s="364" t="s">
        <v>6316</v>
      </c>
      <c r="C7656" s="364" t="s">
        <v>21066</v>
      </c>
      <c r="D7656" s="364" t="s">
        <v>1</v>
      </c>
      <c r="E7656" s="365">
        <v>3110.5</v>
      </c>
      <c r="F7656" s="364" t="s">
        <v>15342</v>
      </c>
      <c r="G7656" s="364" t="s">
        <v>14947</v>
      </c>
      <c r="H7656" s="364" t="s">
        <v>29016</v>
      </c>
    </row>
    <row r="7657" spans="1:8" x14ac:dyDescent="0.25">
      <c r="A7657" s="246" t="str">
        <f t="shared" si="119"/>
        <v>IUS20006</v>
      </c>
      <c r="B7657" s="364" t="s">
        <v>6812</v>
      </c>
      <c r="C7657" s="364" t="s">
        <v>7139</v>
      </c>
      <c r="D7657" s="364" t="s">
        <v>1</v>
      </c>
      <c r="E7657" s="365">
        <v>75.81</v>
      </c>
      <c r="F7657" s="364" t="s">
        <v>15342</v>
      </c>
      <c r="G7657" s="364" t="s">
        <v>14947</v>
      </c>
      <c r="H7657" s="364" t="s">
        <v>29016</v>
      </c>
    </row>
    <row r="7658" spans="1:8" x14ac:dyDescent="0.25">
      <c r="A7658" s="246" t="str">
        <f t="shared" si="119"/>
        <v>IUP30001</v>
      </c>
      <c r="B7658" s="364" t="s">
        <v>196</v>
      </c>
      <c r="C7658" s="364" t="s">
        <v>33551</v>
      </c>
      <c r="D7658" s="364" t="s">
        <v>2</v>
      </c>
      <c r="E7658" s="365">
        <v>56.46</v>
      </c>
      <c r="F7658" s="364" t="s">
        <v>15342</v>
      </c>
      <c r="G7658" s="364" t="s">
        <v>14947</v>
      </c>
      <c r="H7658" s="364" t="s">
        <v>29016</v>
      </c>
    </row>
    <row r="7659" spans="1:8" x14ac:dyDescent="0.25">
      <c r="A7659" s="246" t="str">
        <f t="shared" si="119"/>
        <v>IUP30004</v>
      </c>
      <c r="B7659" s="364" t="s">
        <v>6653</v>
      </c>
      <c r="C7659" s="364" t="s">
        <v>33552</v>
      </c>
      <c r="D7659" s="364" t="s">
        <v>4</v>
      </c>
      <c r="E7659" s="365">
        <v>21.95</v>
      </c>
      <c r="F7659" s="364" t="s">
        <v>15342</v>
      </c>
      <c r="G7659" s="364" t="s">
        <v>14947</v>
      </c>
      <c r="H7659" s="364" t="s">
        <v>29016</v>
      </c>
    </row>
    <row r="7660" spans="1:8" x14ac:dyDescent="0.25">
      <c r="A7660" s="246" t="str">
        <f t="shared" si="119"/>
        <v>IUD20017</v>
      </c>
      <c r="B7660" s="364" t="s">
        <v>6278</v>
      </c>
      <c r="C7660" s="364" t="s">
        <v>6279</v>
      </c>
      <c r="D7660" s="364" t="s">
        <v>1</v>
      </c>
      <c r="E7660" s="365">
        <v>483.68</v>
      </c>
      <c r="F7660" s="364" t="s">
        <v>15342</v>
      </c>
      <c r="G7660" s="364" t="s">
        <v>14947</v>
      </c>
      <c r="H7660" s="364" t="s">
        <v>29016</v>
      </c>
    </row>
    <row r="7661" spans="1:8" x14ac:dyDescent="0.25">
      <c r="A7661" s="246" t="str">
        <f t="shared" si="119"/>
        <v>IUD20021</v>
      </c>
      <c r="B7661" s="364" t="s">
        <v>6284</v>
      </c>
      <c r="C7661" s="364" t="s">
        <v>7292</v>
      </c>
      <c r="D7661" s="364" t="s">
        <v>1</v>
      </c>
      <c r="E7661" s="365">
        <v>63800.29</v>
      </c>
      <c r="F7661" s="364" t="s">
        <v>15342</v>
      </c>
      <c r="G7661" s="364" t="s">
        <v>14947</v>
      </c>
      <c r="H7661" s="364" t="s">
        <v>29016</v>
      </c>
    </row>
    <row r="7662" spans="1:8" x14ac:dyDescent="0.25">
      <c r="A7662" s="246" t="str">
        <f t="shared" si="119"/>
        <v>IUD20028</v>
      </c>
      <c r="B7662" s="364" t="s">
        <v>6294</v>
      </c>
      <c r="C7662" s="364" t="s">
        <v>6295</v>
      </c>
      <c r="D7662" s="364" t="s">
        <v>1</v>
      </c>
      <c r="E7662" s="365">
        <v>29842.66</v>
      </c>
      <c r="F7662" s="364" t="s">
        <v>15342</v>
      </c>
      <c r="G7662" s="364" t="s">
        <v>14947</v>
      </c>
      <c r="H7662" s="364" t="s">
        <v>29016</v>
      </c>
    </row>
    <row r="7663" spans="1:8" x14ac:dyDescent="0.25">
      <c r="A7663" s="246" t="str">
        <f t="shared" si="119"/>
        <v>PFIU002</v>
      </c>
      <c r="B7663" s="364" t="s">
        <v>12563</v>
      </c>
      <c r="C7663" s="364" t="s">
        <v>12562</v>
      </c>
      <c r="D7663" s="364" t="s">
        <v>398</v>
      </c>
      <c r="E7663" s="365">
        <v>3463.04</v>
      </c>
      <c r="F7663" s="364" t="s">
        <v>15342</v>
      </c>
      <c r="G7663" s="364" t="s">
        <v>14947</v>
      </c>
      <c r="H7663" s="364" t="s">
        <v>29016</v>
      </c>
    </row>
    <row r="7664" spans="1:8" x14ac:dyDescent="0.25">
      <c r="A7664" s="246" t="str">
        <f t="shared" si="119"/>
        <v>EHAU001</v>
      </c>
      <c r="B7664" s="364" t="s">
        <v>7171</v>
      </c>
      <c r="C7664" s="364" t="s">
        <v>7172</v>
      </c>
      <c r="D7664" s="364" t="s">
        <v>7146</v>
      </c>
      <c r="E7664" s="365">
        <v>20.98</v>
      </c>
      <c r="F7664" s="364" t="s">
        <v>15342</v>
      </c>
      <c r="G7664" s="364" t="s">
        <v>14947</v>
      </c>
      <c r="H7664" s="364" t="s">
        <v>29016</v>
      </c>
    </row>
    <row r="7665" spans="1:8" ht="23.25" x14ac:dyDescent="0.25">
      <c r="A7665" s="246" t="str">
        <f t="shared" si="119"/>
        <v>IUD20022</v>
      </c>
      <c r="B7665" s="364" t="s">
        <v>6285</v>
      </c>
      <c r="C7665" s="366" t="s">
        <v>19590</v>
      </c>
      <c r="D7665" s="364" t="s">
        <v>1</v>
      </c>
      <c r="E7665" s="365">
        <v>2712.69</v>
      </c>
      <c r="F7665" s="364" t="s">
        <v>15342</v>
      </c>
      <c r="G7665" s="364" t="s">
        <v>14947</v>
      </c>
      <c r="H7665" s="364" t="s">
        <v>29016</v>
      </c>
    </row>
    <row r="7666" spans="1:8" x14ac:dyDescent="0.25">
      <c r="A7666" s="246" t="str">
        <f t="shared" si="119"/>
        <v>IUP30006</v>
      </c>
      <c r="B7666" s="364" t="s">
        <v>6656</v>
      </c>
      <c r="C7666" s="364" t="s">
        <v>33553</v>
      </c>
      <c r="D7666" s="364" t="s">
        <v>2</v>
      </c>
      <c r="E7666" s="365">
        <v>31.77</v>
      </c>
      <c r="F7666" s="364" t="s">
        <v>15342</v>
      </c>
      <c r="G7666" s="364" t="s">
        <v>14947</v>
      </c>
      <c r="H7666" s="364" t="s">
        <v>29016</v>
      </c>
    </row>
    <row r="7667" spans="1:8" x14ac:dyDescent="0.25">
      <c r="A7667" s="246" t="str">
        <f t="shared" si="119"/>
        <v>IUD20039</v>
      </c>
      <c r="B7667" s="364" t="s">
        <v>6313</v>
      </c>
      <c r="C7667" s="364" t="s">
        <v>6314</v>
      </c>
      <c r="D7667" s="364" t="s">
        <v>1</v>
      </c>
      <c r="E7667" s="365">
        <v>2251.4</v>
      </c>
      <c r="F7667" s="364" t="s">
        <v>15342</v>
      </c>
      <c r="G7667" s="364" t="s">
        <v>14947</v>
      </c>
      <c r="H7667" s="364" t="s">
        <v>29016</v>
      </c>
    </row>
    <row r="7668" spans="1:8" x14ac:dyDescent="0.25">
      <c r="A7668" s="246" t="str">
        <f t="shared" si="119"/>
        <v>PIU0005</v>
      </c>
      <c r="B7668" s="364" t="s">
        <v>12571</v>
      </c>
      <c r="C7668" s="364" t="s">
        <v>12572</v>
      </c>
      <c r="D7668" s="364" t="s">
        <v>4</v>
      </c>
      <c r="E7668" s="365">
        <v>190.8</v>
      </c>
      <c r="F7668" s="364" t="s">
        <v>15342</v>
      </c>
      <c r="G7668" s="364" t="s">
        <v>14947</v>
      </c>
      <c r="H7668" s="364" t="s">
        <v>29016</v>
      </c>
    </row>
    <row r="7669" spans="1:8" x14ac:dyDescent="0.25">
      <c r="A7669" s="246" t="str">
        <f t="shared" si="119"/>
        <v>IUD20045</v>
      </c>
      <c r="B7669" s="364" t="s">
        <v>6320</v>
      </c>
      <c r="C7669" s="364" t="s">
        <v>6321</v>
      </c>
      <c r="D7669" s="364" t="s">
        <v>1</v>
      </c>
      <c r="E7669" s="365">
        <v>11567.19</v>
      </c>
      <c r="F7669" s="364" t="s">
        <v>15342</v>
      </c>
      <c r="G7669" s="364" t="s">
        <v>14947</v>
      </c>
      <c r="H7669" s="364" t="s">
        <v>29016</v>
      </c>
    </row>
    <row r="7670" spans="1:8" x14ac:dyDescent="0.25">
      <c r="A7670" s="246" t="str">
        <f t="shared" si="119"/>
        <v>IUD20049</v>
      </c>
      <c r="B7670" s="364" t="s">
        <v>6326</v>
      </c>
      <c r="C7670" s="364" t="s">
        <v>6327</v>
      </c>
      <c r="D7670" s="364" t="s">
        <v>2</v>
      </c>
      <c r="E7670" s="365">
        <v>124.11</v>
      </c>
      <c r="F7670" s="364" t="s">
        <v>15342</v>
      </c>
      <c r="G7670" s="364" t="s">
        <v>14947</v>
      </c>
      <c r="H7670" s="364" t="s">
        <v>29016</v>
      </c>
    </row>
    <row r="7671" spans="1:8" x14ac:dyDescent="0.25">
      <c r="A7671" s="246" t="str">
        <f t="shared" si="119"/>
        <v>IUP30011</v>
      </c>
      <c r="B7671" s="364" t="s">
        <v>6661</v>
      </c>
      <c r="C7671" s="364" t="s">
        <v>6662</v>
      </c>
      <c r="D7671" s="364" t="s">
        <v>3</v>
      </c>
      <c r="E7671" s="365">
        <v>21.14</v>
      </c>
      <c r="F7671" s="364" t="s">
        <v>15342</v>
      </c>
      <c r="G7671" s="364" t="s">
        <v>14947</v>
      </c>
      <c r="H7671" s="364" t="s">
        <v>29016</v>
      </c>
    </row>
    <row r="7672" spans="1:8" x14ac:dyDescent="0.25">
      <c r="A7672" s="246" t="str">
        <f t="shared" si="119"/>
        <v>IUD20042</v>
      </c>
      <c r="B7672" s="364" t="s">
        <v>6317</v>
      </c>
      <c r="C7672" s="364" t="s">
        <v>21067</v>
      </c>
      <c r="D7672" s="364" t="s">
        <v>1</v>
      </c>
      <c r="E7672" s="365">
        <v>4483.8599999999997</v>
      </c>
      <c r="F7672" s="364" t="s">
        <v>15342</v>
      </c>
      <c r="G7672" s="364" t="s">
        <v>14947</v>
      </c>
      <c r="H7672" s="364" t="s">
        <v>29016</v>
      </c>
    </row>
    <row r="7673" spans="1:8" x14ac:dyDescent="0.25">
      <c r="A7673" s="246" t="str">
        <f t="shared" si="119"/>
        <v>IUD20044</v>
      </c>
      <c r="B7673" s="364" t="s">
        <v>6318</v>
      </c>
      <c r="C7673" s="364" t="s">
        <v>6319</v>
      </c>
      <c r="D7673" s="364" t="s">
        <v>1</v>
      </c>
      <c r="E7673" s="365">
        <v>1711.13</v>
      </c>
      <c r="F7673" s="364" t="s">
        <v>15342</v>
      </c>
      <c r="G7673" s="364" t="s">
        <v>14947</v>
      </c>
      <c r="H7673" s="364" t="s">
        <v>29016</v>
      </c>
    </row>
    <row r="7674" spans="1:8" x14ac:dyDescent="0.25">
      <c r="A7674" s="246" t="str">
        <f t="shared" si="119"/>
        <v>IUP30012</v>
      </c>
      <c r="B7674" s="364" t="s">
        <v>6663</v>
      </c>
      <c r="C7674" s="364" t="s">
        <v>6664</v>
      </c>
      <c r="D7674" s="364" t="s">
        <v>4</v>
      </c>
      <c r="E7674" s="365">
        <v>279.27</v>
      </c>
      <c r="F7674" s="364" t="s">
        <v>15342</v>
      </c>
      <c r="G7674" s="364" t="s">
        <v>14947</v>
      </c>
      <c r="H7674" s="364" t="s">
        <v>29016</v>
      </c>
    </row>
    <row r="7675" spans="1:8" x14ac:dyDescent="0.25">
      <c r="A7675" s="246" t="str">
        <f t="shared" si="119"/>
        <v>IUD20047</v>
      </c>
      <c r="B7675" s="364" t="s">
        <v>6324</v>
      </c>
      <c r="C7675" s="364" t="s">
        <v>19591</v>
      </c>
      <c r="D7675" s="364" t="s">
        <v>1</v>
      </c>
      <c r="E7675" s="365">
        <v>1799.85</v>
      </c>
      <c r="F7675" s="364" t="s">
        <v>15342</v>
      </c>
      <c r="G7675" s="364" t="s">
        <v>14947</v>
      </c>
      <c r="H7675" s="364" t="s">
        <v>29016</v>
      </c>
    </row>
    <row r="7676" spans="1:8" x14ac:dyDescent="0.25">
      <c r="A7676" s="246" t="str">
        <f t="shared" si="119"/>
        <v>IUS20007</v>
      </c>
      <c r="B7676" s="364" t="s">
        <v>6814</v>
      </c>
      <c r="C7676" s="364" t="s">
        <v>6815</v>
      </c>
      <c r="D7676" s="364" t="s">
        <v>1</v>
      </c>
      <c r="E7676" s="365">
        <v>26.29</v>
      </c>
      <c r="F7676" s="364" t="s">
        <v>15342</v>
      </c>
      <c r="G7676" s="364" t="s">
        <v>14947</v>
      </c>
      <c r="H7676" s="364" t="s">
        <v>29016</v>
      </c>
    </row>
    <row r="7677" spans="1:8" x14ac:dyDescent="0.25">
      <c r="A7677" s="246" t="str">
        <f t="shared" si="119"/>
        <v>IUS20008</v>
      </c>
      <c r="B7677" s="364" t="s">
        <v>6816</v>
      </c>
      <c r="C7677" s="364" t="s">
        <v>6817</v>
      </c>
      <c r="D7677" s="364" t="s">
        <v>1</v>
      </c>
      <c r="E7677" s="365">
        <v>30.39</v>
      </c>
      <c r="F7677" s="364" t="s">
        <v>15342</v>
      </c>
      <c r="G7677" s="364" t="s">
        <v>14947</v>
      </c>
      <c r="H7677" s="364" t="s">
        <v>29016</v>
      </c>
    </row>
    <row r="7678" spans="1:8" x14ac:dyDescent="0.25">
      <c r="A7678" s="246" t="str">
        <f t="shared" si="119"/>
        <v>IUD20048</v>
      </c>
      <c r="B7678" s="364" t="s">
        <v>6325</v>
      </c>
      <c r="C7678" s="364" t="s">
        <v>19592</v>
      </c>
      <c r="D7678" s="364" t="s">
        <v>1</v>
      </c>
      <c r="E7678" s="365">
        <v>103.82</v>
      </c>
      <c r="F7678" s="364" t="s">
        <v>15342</v>
      </c>
      <c r="G7678" s="364" t="s">
        <v>14947</v>
      </c>
      <c r="H7678" s="364" t="s">
        <v>29016</v>
      </c>
    </row>
    <row r="7679" spans="1:8" x14ac:dyDescent="0.25">
      <c r="A7679" s="246" t="str">
        <f t="shared" si="119"/>
        <v>IUD20050</v>
      </c>
      <c r="B7679" s="364" t="s">
        <v>6328</v>
      </c>
      <c r="C7679" s="364" t="s">
        <v>6329</v>
      </c>
      <c r="D7679" s="364" t="s">
        <v>1</v>
      </c>
      <c r="E7679" s="365">
        <v>8233.4</v>
      </c>
      <c r="F7679" s="364" t="s">
        <v>15342</v>
      </c>
      <c r="G7679" s="364" t="s">
        <v>14947</v>
      </c>
      <c r="H7679" s="364" t="s">
        <v>29016</v>
      </c>
    </row>
    <row r="7680" spans="1:8" x14ac:dyDescent="0.25">
      <c r="A7680" s="246" t="str">
        <f t="shared" si="119"/>
        <v>PIU0006</v>
      </c>
      <c r="B7680" s="364" t="s">
        <v>12573</v>
      </c>
      <c r="C7680" s="364" t="s">
        <v>12574</v>
      </c>
      <c r="D7680" s="364" t="s">
        <v>3</v>
      </c>
      <c r="E7680" s="365">
        <v>2.59</v>
      </c>
      <c r="F7680" s="364" t="s">
        <v>15342</v>
      </c>
      <c r="G7680" s="364" t="s">
        <v>14947</v>
      </c>
      <c r="H7680" s="364" t="s">
        <v>29016</v>
      </c>
    </row>
    <row r="7681" spans="1:8" x14ac:dyDescent="0.25">
      <c r="A7681" s="246" t="str">
        <f t="shared" si="119"/>
        <v>IUD20007</v>
      </c>
      <c r="B7681" s="364" t="s">
        <v>185</v>
      </c>
      <c r="C7681" s="364" t="s">
        <v>21064</v>
      </c>
      <c r="D7681" s="364" t="s">
        <v>1</v>
      </c>
      <c r="E7681" s="365">
        <v>3090.9</v>
      </c>
      <c r="F7681" s="364" t="s">
        <v>15342</v>
      </c>
      <c r="G7681" s="364" t="s">
        <v>14947</v>
      </c>
      <c r="H7681" s="364" t="s">
        <v>29016</v>
      </c>
    </row>
    <row r="7682" spans="1:8" x14ac:dyDescent="0.25">
      <c r="A7682" s="246" t="str">
        <f t="shared" si="119"/>
        <v>IUP10002</v>
      </c>
      <c r="B7682" s="364" t="s">
        <v>6650</v>
      </c>
      <c r="C7682" s="364" t="s">
        <v>6649</v>
      </c>
      <c r="D7682" s="364" t="s">
        <v>4</v>
      </c>
      <c r="E7682" s="365">
        <v>6.11</v>
      </c>
      <c r="F7682" s="364" t="s">
        <v>15342</v>
      </c>
      <c r="G7682" s="364" t="s">
        <v>14947</v>
      </c>
      <c r="H7682" s="364" t="s">
        <v>29016</v>
      </c>
    </row>
    <row r="7683" spans="1:8" x14ac:dyDescent="0.25">
      <c r="A7683" s="246" t="str">
        <f t="shared" ref="A7683:A7746" si="120">B7683</f>
        <v>IUP30003</v>
      </c>
      <c r="B7683" s="364" t="s">
        <v>197</v>
      </c>
      <c r="C7683" s="364" t="s">
        <v>218</v>
      </c>
      <c r="D7683" s="364" t="s">
        <v>2</v>
      </c>
      <c r="E7683" s="365">
        <v>32.4</v>
      </c>
      <c r="F7683" s="364" t="s">
        <v>15342</v>
      </c>
      <c r="G7683" s="364" t="s">
        <v>14947</v>
      </c>
      <c r="H7683" s="364" t="s">
        <v>29016</v>
      </c>
    </row>
    <row r="7684" spans="1:8" x14ac:dyDescent="0.25">
      <c r="A7684" s="246" t="str">
        <f t="shared" si="120"/>
        <v>IUD20014</v>
      </c>
      <c r="B7684" s="364" t="s">
        <v>6274</v>
      </c>
      <c r="C7684" s="364" t="s">
        <v>14095</v>
      </c>
      <c r="D7684" s="364" t="s">
        <v>4</v>
      </c>
      <c r="E7684" s="365">
        <v>50.27</v>
      </c>
      <c r="F7684" s="364" t="s">
        <v>15342</v>
      </c>
      <c r="G7684" s="364" t="s">
        <v>14947</v>
      </c>
      <c r="H7684" s="364" t="s">
        <v>29016</v>
      </c>
    </row>
    <row r="7685" spans="1:8" x14ac:dyDescent="0.25">
      <c r="A7685" s="246" t="str">
        <f t="shared" si="120"/>
        <v>IUD20015</v>
      </c>
      <c r="B7685" s="364" t="s">
        <v>6275</v>
      </c>
      <c r="C7685" s="364" t="s">
        <v>7149</v>
      </c>
      <c r="D7685" s="364" t="s">
        <v>1</v>
      </c>
      <c r="E7685" s="365">
        <v>7088.92</v>
      </c>
      <c r="F7685" s="364" t="s">
        <v>15342</v>
      </c>
      <c r="G7685" s="364" t="s">
        <v>14947</v>
      </c>
      <c r="H7685" s="364" t="s">
        <v>29016</v>
      </c>
    </row>
    <row r="7686" spans="1:8" x14ac:dyDescent="0.25">
      <c r="A7686" s="246" t="str">
        <f t="shared" si="120"/>
        <v>IUP40002</v>
      </c>
      <c r="B7686" s="364" t="s">
        <v>6789</v>
      </c>
      <c r="C7686" s="364" t="s">
        <v>21080</v>
      </c>
      <c r="D7686" s="364" t="s">
        <v>2</v>
      </c>
      <c r="E7686" s="365">
        <v>11.27</v>
      </c>
      <c r="F7686" s="364" t="s">
        <v>15342</v>
      </c>
      <c r="G7686" s="364" t="s">
        <v>14947</v>
      </c>
      <c r="H7686" s="364" t="s">
        <v>29016</v>
      </c>
    </row>
    <row r="7687" spans="1:8" x14ac:dyDescent="0.25">
      <c r="A7687" s="246" t="str">
        <f t="shared" si="120"/>
        <v>IUS20001</v>
      </c>
      <c r="B7687" s="364" t="s">
        <v>201</v>
      </c>
      <c r="C7687" s="364" t="s">
        <v>220</v>
      </c>
      <c r="D7687" s="364" t="s">
        <v>1</v>
      </c>
      <c r="E7687" s="365">
        <v>363.2</v>
      </c>
      <c r="F7687" s="364" t="s">
        <v>15342</v>
      </c>
      <c r="G7687" s="364" t="s">
        <v>14947</v>
      </c>
      <c r="H7687" s="364" t="s">
        <v>29016</v>
      </c>
    </row>
    <row r="7688" spans="1:8" x14ac:dyDescent="0.25">
      <c r="A7688" s="246" t="str">
        <f t="shared" si="120"/>
        <v>IUP30005</v>
      </c>
      <c r="B7688" s="364" t="s">
        <v>6654</v>
      </c>
      <c r="C7688" s="364" t="s">
        <v>6655</v>
      </c>
      <c r="D7688" s="364" t="s">
        <v>4</v>
      </c>
      <c r="E7688" s="365">
        <v>18.37</v>
      </c>
      <c r="F7688" s="364" t="s">
        <v>15342</v>
      </c>
      <c r="G7688" s="364" t="s">
        <v>14947</v>
      </c>
      <c r="H7688" s="364" t="s">
        <v>29016</v>
      </c>
    </row>
    <row r="7689" spans="1:8" x14ac:dyDescent="0.25">
      <c r="A7689" s="246" t="str">
        <f t="shared" si="120"/>
        <v>IUD20016</v>
      </c>
      <c r="B7689" s="364" t="s">
        <v>6277</v>
      </c>
      <c r="C7689" s="364" t="s">
        <v>33554</v>
      </c>
      <c r="D7689" s="364" t="s">
        <v>1</v>
      </c>
      <c r="E7689" s="365">
        <v>6076.02</v>
      </c>
      <c r="F7689" s="364" t="s">
        <v>15342</v>
      </c>
      <c r="G7689" s="364" t="s">
        <v>14947</v>
      </c>
      <c r="H7689" s="364" t="s">
        <v>29016</v>
      </c>
    </row>
    <row r="7690" spans="1:8" x14ac:dyDescent="0.25">
      <c r="A7690" s="246" t="str">
        <f t="shared" si="120"/>
        <v>IUD20018</v>
      </c>
      <c r="B7690" s="364" t="s">
        <v>6280</v>
      </c>
      <c r="C7690" s="364" t="s">
        <v>33555</v>
      </c>
      <c r="D7690" s="364" t="s">
        <v>1</v>
      </c>
      <c r="E7690" s="365">
        <v>0</v>
      </c>
      <c r="F7690" s="364" t="s">
        <v>15342</v>
      </c>
      <c r="G7690" s="364" t="s">
        <v>14947</v>
      </c>
      <c r="H7690" s="364" t="s">
        <v>29016</v>
      </c>
    </row>
    <row r="7691" spans="1:8" x14ac:dyDescent="0.25">
      <c r="A7691" s="246" t="str">
        <f t="shared" si="120"/>
        <v>IUD20019</v>
      </c>
      <c r="B7691" s="364" t="s">
        <v>6281</v>
      </c>
      <c r="C7691" s="364" t="s">
        <v>33556</v>
      </c>
      <c r="D7691" s="364" t="s">
        <v>1</v>
      </c>
      <c r="E7691" s="365">
        <v>7236.18</v>
      </c>
      <c r="F7691" s="364" t="s">
        <v>15342</v>
      </c>
      <c r="G7691" s="364" t="s">
        <v>14947</v>
      </c>
      <c r="H7691" s="364" t="s">
        <v>29016</v>
      </c>
    </row>
    <row r="7692" spans="1:8" x14ac:dyDescent="0.25">
      <c r="A7692" s="246" t="str">
        <f t="shared" si="120"/>
        <v>IUD20020</v>
      </c>
      <c r="B7692" s="364" t="s">
        <v>6282</v>
      </c>
      <c r="C7692" s="364" t="s">
        <v>6283</v>
      </c>
      <c r="D7692" s="364" t="s">
        <v>1</v>
      </c>
      <c r="E7692" s="365">
        <v>6559.47</v>
      </c>
      <c r="F7692" s="364" t="s">
        <v>15342</v>
      </c>
      <c r="G7692" s="364" t="s">
        <v>14947</v>
      </c>
      <c r="H7692" s="364" t="s">
        <v>29016</v>
      </c>
    </row>
    <row r="7693" spans="1:8" x14ac:dyDescent="0.25">
      <c r="A7693" s="246" t="str">
        <f t="shared" si="120"/>
        <v>IUD20023</v>
      </c>
      <c r="B7693" s="364" t="s">
        <v>6286</v>
      </c>
      <c r="C7693" s="364" t="s">
        <v>6287</v>
      </c>
      <c r="D7693" s="364" t="s">
        <v>1</v>
      </c>
      <c r="E7693" s="365">
        <v>17928.98</v>
      </c>
      <c r="F7693" s="364" t="s">
        <v>15342</v>
      </c>
      <c r="G7693" s="364" t="s">
        <v>14947</v>
      </c>
      <c r="H7693" s="364" t="s">
        <v>29016</v>
      </c>
    </row>
    <row r="7694" spans="1:8" x14ac:dyDescent="0.25">
      <c r="A7694" s="246" t="str">
        <f t="shared" si="120"/>
        <v>IUD20027</v>
      </c>
      <c r="B7694" s="364" t="s">
        <v>6292</v>
      </c>
      <c r="C7694" s="364" t="s">
        <v>6293</v>
      </c>
      <c r="D7694" s="364" t="s">
        <v>1</v>
      </c>
      <c r="E7694" s="365">
        <v>22236.14</v>
      </c>
      <c r="F7694" s="364" t="s">
        <v>15342</v>
      </c>
      <c r="G7694" s="364" t="s">
        <v>14947</v>
      </c>
      <c r="H7694" s="364" t="s">
        <v>29016</v>
      </c>
    </row>
    <row r="7695" spans="1:8" x14ac:dyDescent="0.25">
      <c r="A7695" s="246" t="str">
        <f t="shared" si="120"/>
        <v>IUD20029</v>
      </c>
      <c r="B7695" s="364" t="s">
        <v>6296</v>
      </c>
      <c r="C7695" s="364" t="s">
        <v>6297</v>
      </c>
      <c r="D7695" s="364" t="s">
        <v>2</v>
      </c>
      <c r="E7695" s="365">
        <v>909.81</v>
      </c>
      <c r="F7695" s="364" t="s">
        <v>15342</v>
      </c>
      <c r="G7695" s="364" t="s">
        <v>14947</v>
      </c>
      <c r="H7695" s="364" t="s">
        <v>29016</v>
      </c>
    </row>
    <row r="7696" spans="1:8" x14ac:dyDescent="0.25">
      <c r="A7696" s="246" t="str">
        <f t="shared" si="120"/>
        <v>IUP30007</v>
      </c>
      <c r="B7696" s="364" t="s">
        <v>6657</v>
      </c>
      <c r="C7696" s="364" t="s">
        <v>33557</v>
      </c>
      <c r="D7696" s="364" t="s">
        <v>2</v>
      </c>
      <c r="E7696" s="365">
        <v>52.82</v>
      </c>
      <c r="F7696" s="364" t="s">
        <v>15342</v>
      </c>
      <c r="G7696" s="364" t="s">
        <v>14947</v>
      </c>
      <c r="H7696" s="364" t="s">
        <v>29016</v>
      </c>
    </row>
    <row r="7697" spans="1:8" x14ac:dyDescent="0.25">
      <c r="A7697" s="246" t="str">
        <f t="shared" si="120"/>
        <v>IUP30020</v>
      </c>
      <c r="B7697" s="364" t="s">
        <v>6677</v>
      </c>
      <c r="C7697" s="364" t="s">
        <v>7138</v>
      </c>
      <c r="D7697" s="364" t="s">
        <v>4</v>
      </c>
      <c r="E7697" s="365">
        <v>449.11</v>
      </c>
      <c r="F7697" s="364" t="s">
        <v>15342</v>
      </c>
      <c r="G7697" s="364" t="s">
        <v>14947</v>
      </c>
      <c r="H7697" s="364" t="s">
        <v>29016</v>
      </c>
    </row>
    <row r="7698" spans="1:8" x14ac:dyDescent="0.25">
      <c r="A7698" s="246" t="str">
        <f t="shared" si="120"/>
        <v>IUD20055</v>
      </c>
      <c r="B7698" s="364" t="s">
        <v>6336</v>
      </c>
      <c r="C7698" s="364" t="s">
        <v>6337</v>
      </c>
      <c r="D7698" s="364" t="s">
        <v>2</v>
      </c>
      <c r="E7698" s="365">
        <v>78.5</v>
      </c>
      <c r="F7698" s="364" t="s">
        <v>15342</v>
      </c>
      <c r="G7698" s="364" t="s">
        <v>14947</v>
      </c>
      <c r="H7698" s="364" t="s">
        <v>29016</v>
      </c>
    </row>
    <row r="7699" spans="1:8" x14ac:dyDescent="0.25">
      <c r="A7699" s="246" t="str">
        <f t="shared" si="120"/>
        <v>IUD20076</v>
      </c>
      <c r="B7699" s="364" t="s">
        <v>6364</v>
      </c>
      <c r="C7699" s="364" t="s">
        <v>6365</v>
      </c>
      <c r="D7699" s="364" t="s">
        <v>1</v>
      </c>
      <c r="E7699" s="365">
        <v>15888.48</v>
      </c>
      <c r="F7699" s="364" t="s">
        <v>15342</v>
      </c>
      <c r="G7699" s="364" t="s">
        <v>14947</v>
      </c>
      <c r="H7699" s="364" t="s">
        <v>29016</v>
      </c>
    </row>
    <row r="7700" spans="1:8" x14ac:dyDescent="0.25">
      <c r="A7700" s="246" t="str">
        <f t="shared" si="120"/>
        <v>IUD20057</v>
      </c>
      <c r="B7700" s="364" t="s">
        <v>6340</v>
      </c>
      <c r="C7700" s="364" t="s">
        <v>6341</v>
      </c>
      <c r="D7700" s="364" t="s">
        <v>4</v>
      </c>
      <c r="E7700" s="365">
        <v>29.85</v>
      </c>
      <c r="F7700" s="364" t="s">
        <v>15342</v>
      </c>
      <c r="G7700" s="364" t="s">
        <v>14947</v>
      </c>
      <c r="H7700" s="364" t="s">
        <v>29016</v>
      </c>
    </row>
    <row r="7701" spans="1:8" x14ac:dyDescent="0.25">
      <c r="A7701" s="246" t="str">
        <f t="shared" si="120"/>
        <v>IUD20078</v>
      </c>
      <c r="B7701" s="364" t="s">
        <v>7147</v>
      </c>
      <c r="C7701" s="364" t="s">
        <v>7148</v>
      </c>
      <c r="D7701" s="364" t="s">
        <v>1</v>
      </c>
      <c r="E7701" s="365">
        <v>1944.76</v>
      </c>
      <c r="F7701" s="364" t="s">
        <v>15342</v>
      </c>
      <c r="G7701" s="364" t="s">
        <v>14947</v>
      </c>
      <c r="H7701" s="364" t="s">
        <v>29016</v>
      </c>
    </row>
    <row r="7702" spans="1:8" x14ac:dyDescent="0.25">
      <c r="A7702" s="246" t="str">
        <f t="shared" si="120"/>
        <v>IUD20053</v>
      </c>
      <c r="B7702" s="364" t="s">
        <v>6333</v>
      </c>
      <c r="C7702" s="364" t="s">
        <v>33558</v>
      </c>
      <c r="D7702" s="364" t="s">
        <v>2</v>
      </c>
      <c r="E7702" s="365">
        <v>0</v>
      </c>
      <c r="F7702" s="364" t="s">
        <v>15342</v>
      </c>
      <c r="G7702" s="364" t="s">
        <v>14947</v>
      </c>
      <c r="H7702" s="364" t="s">
        <v>29016</v>
      </c>
    </row>
    <row r="7703" spans="1:8" x14ac:dyDescent="0.25">
      <c r="A7703" s="246" t="str">
        <f t="shared" si="120"/>
        <v>IUD20054</v>
      </c>
      <c r="B7703" s="364" t="s">
        <v>6334</v>
      </c>
      <c r="C7703" s="364" t="s">
        <v>6335</v>
      </c>
      <c r="D7703" s="364" t="s">
        <v>1</v>
      </c>
      <c r="E7703" s="365">
        <v>8827.0499999999993</v>
      </c>
      <c r="F7703" s="364" t="s">
        <v>15342</v>
      </c>
      <c r="G7703" s="364" t="s">
        <v>14947</v>
      </c>
      <c r="H7703" s="364" t="s">
        <v>29016</v>
      </c>
    </row>
    <row r="7704" spans="1:8" x14ac:dyDescent="0.25">
      <c r="A7704" s="246" t="str">
        <f t="shared" si="120"/>
        <v>IUP30016</v>
      </c>
      <c r="B7704" s="364" t="s">
        <v>6670</v>
      </c>
      <c r="C7704" s="364" t="s">
        <v>6671</v>
      </c>
      <c r="D7704" s="364" t="s">
        <v>221</v>
      </c>
      <c r="E7704" s="365">
        <v>13.96</v>
      </c>
      <c r="F7704" s="364" t="s">
        <v>15342</v>
      </c>
      <c r="G7704" s="364" t="s">
        <v>14947</v>
      </c>
      <c r="H7704" s="364" t="s">
        <v>29016</v>
      </c>
    </row>
    <row r="7705" spans="1:8" x14ac:dyDescent="0.25">
      <c r="A7705" s="246" t="str">
        <f t="shared" si="120"/>
        <v>IUD20065</v>
      </c>
      <c r="B7705" s="364" t="s">
        <v>6350</v>
      </c>
      <c r="C7705" s="364" t="s">
        <v>6351</v>
      </c>
      <c r="D7705" s="364" t="s">
        <v>1</v>
      </c>
      <c r="E7705" s="365">
        <v>2679.56</v>
      </c>
      <c r="F7705" s="364" t="s">
        <v>15342</v>
      </c>
      <c r="G7705" s="364" t="s">
        <v>14947</v>
      </c>
      <c r="H7705" s="364" t="s">
        <v>29016</v>
      </c>
    </row>
    <row r="7706" spans="1:8" x14ac:dyDescent="0.25">
      <c r="A7706" s="246" t="str">
        <f t="shared" si="120"/>
        <v>IUP30021</v>
      </c>
      <c r="B7706" s="364" t="s">
        <v>6679</v>
      </c>
      <c r="C7706" s="364" t="s">
        <v>6272</v>
      </c>
      <c r="D7706" s="364" t="s">
        <v>4</v>
      </c>
      <c r="E7706" s="365">
        <v>125.28</v>
      </c>
      <c r="F7706" s="364" t="s">
        <v>15342</v>
      </c>
      <c r="G7706" s="364" t="s">
        <v>14947</v>
      </c>
      <c r="H7706" s="364" t="s">
        <v>29016</v>
      </c>
    </row>
    <row r="7707" spans="1:8" x14ac:dyDescent="0.25">
      <c r="A7707" s="246" t="str">
        <f t="shared" si="120"/>
        <v>IUP30023</v>
      </c>
      <c r="B7707" s="364" t="s">
        <v>6682</v>
      </c>
      <c r="C7707" s="364" t="s">
        <v>6683</v>
      </c>
      <c r="D7707" s="364" t="s">
        <v>4</v>
      </c>
      <c r="E7707" s="365">
        <v>2.34</v>
      </c>
      <c r="F7707" s="364" t="s">
        <v>15342</v>
      </c>
      <c r="G7707" s="364" t="s">
        <v>14947</v>
      </c>
      <c r="H7707" s="364" t="s">
        <v>29016</v>
      </c>
    </row>
    <row r="7708" spans="1:8" x14ac:dyDescent="0.25">
      <c r="A7708" s="246" t="str">
        <f t="shared" si="120"/>
        <v>IUP30030</v>
      </c>
      <c r="B7708" s="364" t="s">
        <v>6689</v>
      </c>
      <c r="C7708" s="364" t="s">
        <v>6690</v>
      </c>
      <c r="D7708" s="364" t="s">
        <v>4</v>
      </c>
      <c r="E7708" s="365">
        <v>230.99</v>
      </c>
      <c r="F7708" s="364" t="s">
        <v>15342</v>
      </c>
      <c r="G7708" s="364" t="s">
        <v>14947</v>
      </c>
      <c r="H7708" s="364" t="s">
        <v>29016</v>
      </c>
    </row>
    <row r="7709" spans="1:8" x14ac:dyDescent="0.25">
      <c r="A7709" s="246" t="str">
        <f t="shared" si="120"/>
        <v>IUP30031</v>
      </c>
      <c r="B7709" s="364" t="s">
        <v>6691</v>
      </c>
      <c r="C7709" s="364" t="s">
        <v>6692</v>
      </c>
      <c r="D7709" s="364" t="s">
        <v>4</v>
      </c>
      <c r="E7709" s="365">
        <v>157.13</v>
      </c>
      <c r="F7709" s="364" t="s">
        <v>15342</v>
      </c>
      <c r="G7709" s="364" t="s">
        <v>14947</v>
      </c>
      <c r="H7709" s="364" t="s">
        <v>29016</v>
      </c>
    </row>
    <row r="7710" spans="1:8" x14ac:dyDescent="0.25">
      <c r="A7710" s="246" t="str">
        <f t="shared" si="120"/>
        <v>IUP30033</v>
      </c>
      <c r="B7710" s="364" t="s">
        <v>6695</v>
      </c>
      <c r="C7710" s="364" t="s">
        <v>6696</v>
      </c>
      <c r="D7710" s="364" t="s">
        <v>351</v>
      </c>
      <c r="E7710" s="365">
        <v>15.19</v>
      </c>
      <c r="F7710" s="364" t="s">
        <v>15342</v>
      </c>
      <c r="G7710" s="364" t="s">
        <v>14947</v>
      </c>
      <c r="H7710" s="364" t="s">
        <v>29016</v>
      </c>
    </row>
    <row r="7711" spans="1:8" x14ac:dyDescent="0.25">
      <c r="A7711" s="246" t="str">
        <f t="shared" si="120"/>
        <v>ET0002</v>
      </c>
      <c r="B7711" s="364" t="s">
        <v>7176</v>
      </c>
      <c r="C7711" s="364" t="s">
        <v>7177</v>
      </c>
      <c r="D7711" s="364" t="s">
        <v>3</v>
      </c>
      <c r="E7711" s="365">
        <v>1</v>
      </c>
      <c r="F7711" s="364" t="s">
        <v>15342</v>
      </c>
      <c r="G7711" s="364" t="s">
        <v>14947</v>
      </c>
      <c r="H7711" s="364" t="s">
        <v>29016</v>
      </c>
    </row>
    <row r="7712" spans="1:8" x14ac:dyDescent="0.25">
      <c r="A7712" s="246" t="str">
        <f t="shared" si="120"/>
        <v>IUD20069</v>
      </c>
      <c r="B7712" s="364" t="s">
        <v>6355</v>
      </c>
      <c r="C7712" s="364" t="s">
        <v>6356</v>
      </c>
      <c r="D7712" s="364" t="s">
        <v>3</v>
      </c>
      <c r="E7712" s="365">
        <v>23.43</v>
      </c>
      <c r="F7712" s="364" t="s">
        <v>15342</v>
      </c>
      <c r="G7712" s="364" t="s">
        <v>14947</v>
      </c>
      <c r="H7712" s="364" t="s">
        <v>29016</v>
      </c>
    </row>
    <row r="7713" spans="1:8" x14ac:dyDescent="0.25">
      <c r="A7713" s="246" t="str">
        <f t="shared" si="120"/>
        <v>IUD20004</v>
      </c>
      <c r="B7713" s="364" t="s">
        <v>6261</v>
      </c>
      <c r="C7713" s="364" t="s">
        <v>6262</v>
      </c>
      <c r="D7713" s="364" t="s">
        <v>1</v>
      </c>
      <c r="E7713" s="365">
        <v>2601.15</v>
      </c>
      <c r="F7713" s="364" t="s">
        <v>15342</v>
      </c>
      <c r="G7713" s="364" t="s">
        <v>14947</v>
      </c>
      <c r="H7713" s="364" t="s">
        <v>29016</v>
      </c>
    </row>
    <row r="7714" spans="1:8" x14ac:dyDescent="0.25">
      <c r="A7714" s="246" t="str">
        <f t="shared" si="120"/>
        <v>IUD20070</v>
      </c>
      <c r="B7714" s="364" t="s">
        <v>6357</v>
      </c>
      <c r="C7714" s="364" t="s">
        <v>33559</v>
      </c>
      <c r="D7714" s="364" t="s">
        <v>2</v>
      </c>
      <c r="E7714" s="365">
        <v>0</v>
      </c>
      <c r="F7714" s="364" t="s">
        <v>15342</v>
      </c>
      <c r="G7714" s="364" t="s">
        <v>14947</v>
      </c>
      <c r="H7714" s="364" t="s">
        <v>29016</v>
      </c>
    </row>
    <row r="7715" spans="1:8" x14ac:dyDescent="0.25">
      <c r="A7715" s="246" t="str">
        <f t="shared" si="120"/>
        <v>IUD20073</v>
      </c>
      <c r="B7715" s="364" t="s">
        <v>6359</v>
      </c>
      <c r="C7715" s="364" t="s">
        <v>19594</v>
      </c>
      <c r="D7715" s="364" t="s">
        <v>1</v>
      </c>
      <c r="E7715" s="365">
        <v>3592.3</v>
      </c>
      <c r="F7715" s="364" t="s">
        <v>15342</v>
      </c>
      <c r="G7715" s="364" t="s">
        <v>14947</v>
      </c>
      <c r="H7715" s="364" t="s">
        <v>29016</v>
      </c>
    </row>
    <row r="7716" spans="1:8" x14ac:dyDescent="0.25">
      <c r="A7716" s="246" t="str">
        <f t="shared" si="120"/>
        <v>IUC10003</v>
      </c>
      <c r="B7716" s="364" t="s">
        <v>6182</v>
      </c>
      <c r="C7716" s="364" t="s">
        <v>6183</v>
      </c>
      <c r="D7716" s="364" t="s">
        <v>4</v>
      </c>
      <c r="E7716" s="365">
        <v>430.39</v>
      </c>
      <c r="F7716" s="364" t="s">
        <v>15342</v>
      </c>
      <c r="G7716" s="364" t="s">
        <v>14947</v>
      </c>
      <c r="H7716" s="364" t="s">
        <v>29016</v>
      </c>
    </row>
    <row r="7717" spans="1:8" x14ac:dyDescent="0.25">
      <c r="A7717" s="246" t="str">
        <f t="shared" si="120"/>
        <v>IUP30040</v>
      </c>
      <c r="B7717" s="364" t="s">
        <v>6703</v>
      </c>
      <c r="C7717" s="364" t="s">
        <v>6704</v>
      </c>
      <c r="D7717" s="364" t="s">
        <v>3</v>
      </c>
      <c r="E7717" s="365">
        <v>56.08</v>
      </c>
      <c r="F7717" s="364" t="s">
        <v>15342</v>
      </c>
      <c r="G7717" s="364" t="s">
        <v>14947</v>
      </c>
      <c r="H7717" s="364" t="s">
        <v>29016</v>
      </c>
    </row>
    <row r="7718" spans="1:8" x14ac:dyDescent="0.25">
      <c r="A7718" s="246" t="str">
        <f t="shared" si="120"/>
        <v>EG0002</v>
      </c>
      <c r="B7718" s="364" t="s">
        <v>7174</v>
      </c>
      <c r="C7718" s="364" t="s">
        <v>7175</v>
      </c>
      <c r="D7718" s="364" t="s">
        <v>1</v>
      </c>
      <c r="E7718" s="365">
        <v>17524.2</v>
      </c>
      <c r="F7718" s="364" t="s">
        <v>15342</v>
      </c>
      <c r="G7718" s="364" t="s">
        <v>14947</v>
      </c>
      <c r="H7718" s="364" t="s">
        <v>29016</v>
      </c>
    </row>
    <row r="7719" spans="1:8" x14ac:dyDescent="0.25">
      <c r="A7719" s="246" t="str">
        <f t="shared" si="120"/>
        <v>IUP30015</v>
      </c>
      <c r="B7719" s="364" t="s">
        <v>6669</v>
      </c>
      <c r="C7719" s="364" t="s">
        <v>33560</v>
      </c>
      <c r="D7719" s="364" t="s">
        <v>4</v>
      </c>
      <c r="E7719" s="365">
        <v>117.37</v>
      </c>
      <c r="F7719" s="364" t="s">
        <v>15342</v>
      </c>
      <c r="G7719" s="364" t="s">
        <v>14947</v>
      </c>
      <c r="H7719" s="364" t="s">
        <v>29016</v>
      </c>
    </row>
    <row r="7720" spans="1:8" x14ac:dyDescent="0.25">
      <c r="A7720" s="246" t="str">
        <f t="shared" si="120"/>
        <v>IUD20056</v>
      </c>
      <c r="B7720" s="364" t="s">
        <v>6338</v>
      </c>
      <c r="C7720" s="364" t="s">
        <v>6339</v>
      </c>
      <c r="D7720" s="364" t="s">
        <v>1</v>
      </c>
      <c r="E7720" s="365">
        <v>833.1</v>
      </c>
      <c r="F7720" s="364" t="s">
        <v>15342</v>
      </c>
      <c r="G7720" s="364" t="s">
        <v>14947</v>
      </c>
      <c r="H7720" s="364" t="s">
        <v>29016</v>
      </c>
    </row>
    <row r="7721" spans="1:8" x14ac:dyDescent="0.25">
      <c r="A7721" s="246" t="str">
        <f t="shared" si="120"/>
        <v>IUD20059</v>
      </c>
      <c r="B7721" s="364" t="s">
        <v>6344</v>
      </c>
      <c r="C7721" s="364" t="s">
        <v>6345</v>
      </c>
      <c r="D7721" s="364" t="s">
        <v>1</v>
      </c>
      <c r="E7721" s="365">
        <v>584.17999999999995</v>
      </c>
      <c r="F7721" s="364" t="s">
        <v>15342</v>
      </c>
      <c r="G7721" s="364" t="s">
        <v>14947</v>
      </c>
      <c r="H7721" s="364" t="s">
        <v>29016</v>
      </c>
    </row>
    <row r="7722" spans="1:8" x14ac:dyDescent="0.25">
      <c r="A7722" s="246" t="str">
        <f t="shared" si="120"/>
        <v>IUD20060</v>
      </c>
      <c r="B7722" s="364" t="s">
        <v>6346</v>
      </c>
      <c r="C7722" s="364" t="s">
        <v>6347</v>
      </c>
      <c r="D7722" s="364" t="s">
        <v>1</v>
      </c>
      <c r="E7722" s="365">
        <v>593.38</v>
      </c>
      <c r="F7722" s="364" t="s">
        <v>15342</v>
      </c>
      <c r="G7722" s="364" t="s">
        <v>14947</v>
      </c>
      <c r="H7722" s="364" t="s">
        <v>29016</v>
      </c>
    </row>
    <row r="7723" spans="1:8" x14ac:dyDescent="0.25">
      <c r="A7723" s="246" t="str">
        <f t="shared" si="120"/>
        <v>IUD20061</v>
      </c>
      <c r="B7723" s="364" t="s">
        <v>6348</v>
      </c>
      <c r="C7723" s="364" t="s">
        <v>6349</v>
      </c>
      <c r="D7723" s="364" t="s">
        <v>1</v>
      </c>
      <c r="E7723" s="365">
        <v>597.98</v>
      </c>
      <c r="F7723" s="364" t="s">
        <v>15342</v>
      </c>
      <c r="G7723" s="364" t="s">
        <v>14947</v>
      </c>
      <c r="H7723" s="364" t="s">
        <v>29016</v>
      </c>
    </row>
    <row r="7724" spans="1:8" x14ac:dyDescent="0.25">
      <c r="A7724" s="246" t="str">
        <f t="shared" si="120"/>
        <v>IUP30019</v>
      </c>
      <c r="B7724" s="364" t="s">
        <v>6675</v>
      </c>
      <c r="C7724" s="364" t="s">
        <v>6676</v>
      </c>
      <c r="D7724" s="364" t="s">
        <v>4</v>
      </c>
      <c r="E7724" s="365">
        <v>353.5</v>
      </c>
      <c r="F7724" s="364" t="s">
        <v>15342</v>
      </c>
      <c r="G7724" s="364" t="s">
        <v>14947</v>
      </c>
      <c r="H7724" s="364" t="s">
        <v>29016</v>
      </c>
    </row>
    <row r="7725" spans="1:8" x14ac:dyDescent="0.25">
      <c r="A7725" s="246" t="str">
        <f t="shared" si="120"/>
        <v>IUC10004</v>
      </c>
      <c r="B7725" s="364" t="s">
        <v>6184</v>
      </c>
      <c r="C7725" s="364" t="s">
        <v>6185</v>
      </c>
      <c r="D7725" s="364" t="s">
        <v>4</v>
      </c>
      <c r="E7725" s="365">
        <v>144.5</v>
      </c>
      <c r="F7725" s="364" t="s">
        <v>15342</v>
      </c>
      <c r="G7725" s="364" t="s">
        <v>14947</v>
      </c>
      <c r="H7725" s="364" t="s">
        <v>29016</v>
      </c>
    </row>
    <row r="7726" spans="1:8" x14ac:dyDescent="0.25">
      <c r="A7726" s="246" t="str">
        <f t="shared" si="120"/>
        <v>IUP30018</v>
      </c>
      <c r="B7726" s="364" t="s">
        <v>6673</v>
      </c>
      <c r="C7726" s="364" t="s">
        <v>6674</v>
      </c>
      <c r="D7726" s="364" t="s">
        <v>3</v>
      </c>
      <c r="E7726" s="365">
        <v>3.03</v>
      </c>
      <c r="F7726" s="364" t="s">
        <v>15342</v>
      </c>
      <c r="G7726" s="364" t="s">
        <v>14947</v>
      </c>
      <c r="H7726" s="364" t="s">
        <v>29016</v>
      </c>
    </row>
    <row r="7727" spans="1:8" x14ac:dyDescent="0.25">
      <c r="A7727" s="246" t="str">
        <f t="shared" si="120"/>
        <v>IUP30022</v>
      </c>
      <c r="B7727" s="364" t="s">
        <v>6680</v>
      </c>
      <c r="C7727" s="364" t="s">
        <v>6681</v>
      </c>
      <c r="D7727" s="364" t="s">
        <v>4</v>
      </c>
      <c r="E7727" s="365">
        <v>3.2</v>
      </c>
      <c r="F7727" s="364" t="s">
        <v>15342</v>
      </c>
      <c r="G7727" s="364" t="s">
        <v>14947</v>
      </c>
      <c r="H7727" s="364" t="s">
        <v>29016</v>
      </c>
    </row>
    <row r="7728" spans="1:8" x14ac:dyDescent="0.25">
      <c r="A7728" s="246" t="str">
        <f t="shared" si="120"/>
        <v>ET0001</v>
      </c>
      <c r="B7728" s="364" t="s">
        <v>7180</v>
      </c>
      <c r="C7728" s="364" t="s">
        <v>33561</v>
      </c>
      <c r="D7728" s="364" t="s">
        <v>7146</v>
      </c>
      <c r="E7728" s="365">
        <v>149.53</v>
      </c>
      <c r="F7728" s="364" t="s">
        <v>15342</v>
      </c>
      <c r="G7728" s="364" t="s">
        <v>14947</v>
      </c>
      <c r="H7728" s="364" t="s">
        <v>29016</v>
      </c>
    </row>
    <row r="7729" spans="1:8" x14ac:dyDescent="0.25">
      <c r="A7729" s="246" t="str">
        <f t="shared" si="120"/>
        <v>EG0001</v>
      </c>
      <c r="B7729" s="364" t="s">
        <v>7178</v>
      </c>
      <c r="C7729" s="364" t="s">
        <v>7179</v>
      </c>
      <c r="D7729" s="364" t="s">
        <v>1</v>
      </c>
      <c r="E7729" s="365">
        <v>986.01</v>
      </c>
      <c r="F7729" s="364" t="s">
        <v>15342</v>
      </c>
      <c r="G7729" s="364" t="s">
        <v>14947</v>
      </c>
      <c r="H7729" s="364" t="s">
        <v>29016</v>
      </c>
    </row>
    <row r="7730" spans="1:8" x14ac:dyDescent="0.25">
      <c r="A7730" s="246" t="str">
        <f t="shared" si="120"/>
        <v>IUD20058</v>
      </c>
      <c r="B7730" s="364" t="s">
        <v>6342</v>
      </c>
      <c r="C7730" s="364" t="s">
        <v>6343</v>
      </c>
      <c r="D7730" s="364" t="s">
        <v>4</v>
      </c>
      <c r="E7730" s="365">
        <v>25.85</v>
      </c>
      <c r="F7730" s="364" t="s">
        <v>15342</v>
      </c>
      <c r="G7730" s="364" t="s">
        <v>14947</v>
      </c>
      <c r="H7730" s="364" t="s">
        <v>29016</v>
      </c>
    </row>
    <row r="7731" spans="1:8" x14ac:dyDescent="0.25">
      <c r="A7731" s="246" t="str">
        <f t="shared" si="120"/>
        <v>PIU0007</v>
      </c>
      <c r="B7731" s="364" t="s">
        <v>12575</v>
      </c>
      <c r="C7731" s="364" t="s">
        <v>12576</v>
      </c>
      <c r="D7731" s="364" t="s">
        <v>2</v>
      </c>
      <c r="E7731" s="365">
        <v>38.79</v>
      </c>
      <c r="F7731" s="364" t="s">
        <v>15342</v>
      </c>
      <c r="G7731" s="364" t="s">
        <v>14947</v>
      </c>
      <c r="H7731" s="364" t="s">
        <v>29016</v>
      </c>
    </row>
    <row r="7732" spans="1:8" x14ac:dyDescent="0.25">
      <c r="A7732" s="246" t="str">
        <f t="shared" si="120"/>
        <v>IUP30017</v>
      </c>
      <c r="B7732" s="364" t="s">
        <v>6672</v>
      </c>
      <c r="C7732" s="364" t="s">
        <v>33562</v>
      </c>
      <c r="D7732" s="364" t="s">
        <v>4</v>
      </c>
      <c r="E7732" s="365">
        <v>11.93</v>
      </c>
      <c r="F7732" s="364" t="s">
        <v>15342</v>
      </c>
      <c r="G7732" s="364" t="s">
        <v>14947</v>
      </c>
      <c r="H7732" s="364" t="s">
        <v>29016</v>
      </c>
    </row>
    <row r="7733" spans="1:8" x14ac:dyDescent="0.25">
      <c r="A7733" s="246" t="str">
        <f t="shared" si="120"/>
        <v>IUP30026</v>
      </c>
      <c r="B7733" s="364" t="s">
        <v>6684</v>
      </c>
      <c r="C7733" s="364" t="s">
        <v>6685</v>
      </c>
      <c r="D7733" s="364" t="s">
        <v>3</v>
      </c>
      <c r="E7733" s="365">
        <v>7.7</v>
      </c>
      <c r="F7733" s="364" t="s">
        <v>15342</v>
      </c>
      <c r="G7733" s="364" t="s">
        <v>14947</v>
      </c>
      <c r="H7733" s="364" t="s">
        <v>29016</v>
      </c>
    </row>
    <row r="7734" spans="1:8" x14ac:dyDescent="0.25">
      <c r="A7734" s="246" t="str">
        <f t="shared" si="120"/>
        <v>IUP30027</v>
      </c>
      <c r="B7734" s="364" t="s">
        <v>6686</v>
      </c>
      <c r="C7734" s="364" t="s">
        <v>6687</v>
      </c>
      <c r="D7734" s="364" t="s">
        <v>4</v>
      </c>
      <c r="E7734" s="365">
        <v>293.42</v>
      </c>
      <c r="F7734" s="364" t="s">
        <v>15342</v>
      </c>
      <c r="G7734" s="364" t="s">
        <v>14947</v>
      </c>
      <c r="H7734" s="364" t="s">
        <v>29016</v>
      </c>
    </row>
    <row r="7735" spans="1:8" x14ac:dyDescent="0.25">
      <c r="A7735" s="246" t="str">
        <f t="shared" si="120"/>
        <v>IUC10006</v>
      </c>
      <c r="B7735" s="364" t="s">
        <v>6188</v>
      </c>
      <c r="C7735" s="364" t="s">
        <v>6189</v>
      </c>
      <c r="D7735" s="364" t="s">
        <v>3</v>
      </c>
      <c r="E7735" s="365">
        <v>35.01</v>
      </c>
      <c r="F7735" s="364" t="s">
        <v>15342</v>
      </c>
      <c r="G7735" s="364" t="s">
        <v>14947</v>
      </c>
      <c r="H7735" s="364" t="s">
        <v>29016</v>
      </c>
    </row>
    <row r="7736" spans="1:8" x14ac:dyDescent="0.25">
      <c r="A7736" s="246" t="str">
        <f t="shared" si="120"/>
        <v>IUC10007</v>
      </c>
      <c r="B7736" s="364" t="s">
        <v>6190</v>
      </c>
      <c r="C7736" s="364" t="s">
        <v>6191</v>
      </c>
      <c r="D7736" s="364" t="s">
        <v>3</v>
      </c>
      <c r="E7736" s="365">
        <v>33.99</v>
      </c>
      <c r="F7736" s="364" t="s">
        <v>15342</v>
      </c>
      <c r="G7736" s="364" t="s">
        <v>14947</v>
      </c>
      <c r="H7736" s="364" t="s">
        <v>29016</v>
      </c>
    </row>
    <row r="7737" spans="1:8" x14ac:dyDescent="0.25">
      <c r="A7737" s="246" t="str">
        <f t="shared" si="120"/>
        <v>IUD20077</v>
      </c>
      <c r="B7737" s="364" t="s">
        <v>6366</v>
      </c>
      <c r="C7737" s="364" t="s">
        <v>33563</v>
      </c>
      <c r="D7737" s="364" t="s">
        <v>2</v>
      </c>
      <c r="E7737" s="365">
        <v>0</v>
      </c>
      <c r="F7737" s="364" t="s">
        <v>15342</v>
      </c>
      <c r="G7737" s="364" t="s">
        <v>14947</v>
      </c>
      <c r="H7737" s="364" t="s">
        <v>29016</v>
      </c>
    </row>
    <row r="7738" spans="1:8" x14ac:dyDescent="0.25">
      <c r="A7738" s="246" t="str">
        <f t="shared" si="120"/>
        <v>IUSP00002</v>
      </c>
      <c r="B7738" s="364" t="s">
        <v>6894</v>
      </c>
      <c r="C7738" s="364" t="s">
        <v>6895</v>
      </c>
      <c r="D7738" s="364" t="s">
        <v>1</v>
      </c>
      <c r="E7738" s="365">
        <v>2164.12</v>
      </c>
      <c r="F7738" s="364" t="s">
        <v>15342</v>
      </c>
      <c r="G7738" s="364" t="s">
        <v>14947</v>
      </c>
      <c r="H7738" s="364" t="s">
        <v>29016</v>
      </c>
    </row>
    <row r="7739" spans="1:8" x14ac:dyDescent="0.25">
      <c r="A7739" s="246" t="str">
        <f t="shared" si="120"/>
        <v>IUP30032</v>
      </c>
      <c r="B7739" s="364" t="s">
        <v>6693</v>
      </c>
      <c r="C7739" s="364" t="s">
        <v>6694</v>
      </c>
      <c r="D7739" s="364" t="s">
        <v>4</v>
      </c>
      <c r="E7739" s="365">
        <v>88.53</v>
      </c>
      <c r="F7739" s="364" t="s">
        <v>15342</v>
      </c>
      <c r="G7739" s="364" t="s">
        <v>14947</v>
      </c>
      <c r="H7739" s="364" t="s">
        <v>29016</v>
      </c>
    </row>
    <row r="7740" spans="1:8" x14ac:dyDescent="0.25">
      <c r="A7740" s="246" t="str">
        <f t="shared" si="120"/>
        <v>IUSP00001</v>
      </c>
      <c r="B7740" s="364" t="s">
        <v>6892</v>
      </c>
      <c r="C7740" s="364" t="s">
        <v>7137</v>
      </c>
      <c r="D7740" s="364" t="s">
        <v>3</v>
      </c>
      <c r="E7740" s="365">
        <v>666.42</v>
      </c>
      <c r="F7740" s="364" t="s">
        <v>15342</v>
      </c>
      <c r="G7740" s="364" t="s">
        <v>14947</v>
      </c>
      <c r="H7740" s="364" t="s">
        <v>29016</v>
      </c>
    </row>
    <row r="7741" spans="1:8" x14ac:dyDescent="0.25">
      <c r="A7741" s="246" t="str">
        <f t="shared" si="120"/>
        <v>EG0005</v>
      </c>
      <c r="B7741" s="364" t="s">
        <v>7156</v>
      </c>
      <c r="C7741" s="364" t="s">
        <v>7157</v>
      </c>
      <c r="D7741" s="364" t="s">
        <v>398</v>
      </c>
      <c r="E7741" s="365">
        <v>15.71</v>
      </c>
      <c r="F7741" s="364" t="s">
        <v>15342</v>
      </c>
      <c r="G7741" s="364" t="s">
        <v>14947</v>
      </c>
      <c r="H7741" s="364" t="s">
        <v>29016</v>
      </c>
    </row>
    <row r="7742" spans="1:8" x14ac:dyDescent="0.25">
      <c r="A7742" s="246" t="str">
        <f t="shared" si="120"/>
        <v>EG0007</v>
      </c>
      <c r="B7742" s="364" t="s">
        <v>7163</v>
      </c>
      <c r="C7742" s="364" t="s">
        <v>7164</v>
      </c>
      <c r="D7742" s="364" t="s">
        <v>2</v>
      </c>
      <c r="E7742" s="365">
        <v>156.82</v>
      </c>
      <c r="F7742" s="364" t="s">
        <v>15342</v>
      </c>
      <c r="G7742" s="364" t="s">
        <v>14947</v>
      </c>
      <c r="H7742" s="364" t="s">
        <v>29016</v>
      </c>
    </row>
    <row r="7743" spans="1:8" x14ac:dyDescent="0.25">
      <c r="A7743" s="246" t="str">
        <f t="shared" si="120"/>
        <v>IUP30028</v>
      </c>
      <c r="B7743" s="364" t="s">
        <v>6688</v>
      </c>
      <c r="C7743" s="364" t="s">
        <v>33564</v>
      </c>
      <c r="D7743" s="364" t="s">
        <v>4</v>
      </c>
      <c r="E7743" s="365">
        <v>102.75</v>
      </c>
      <c r="F7743" s="364" t="s">
        <v>15342</v>
      </c>
      <c r="G7743" s="364" t="s">
        <v>14947</v>
      </c>
      <c r="H7743" s="364" t="s">
        <v>29016</v>
      </c>
    </row>
    <row r="7744" spans="1:8" x14ac:dyDescent="0.25">
      <c r="A7744" s="246" t="str">
        <f t="shared" si="120"/>
        <v>IUD20066</v>
      </c>
      <c r="B7744" s="364" t="s">
        <v>6352</v>
      </c>
      <c r="C7744" s="364" t="s">
        <v>33565</v>
      </c>
      <c r="D7744" s="364" t="s">
        <v>1</v>
      </c>
      <c r="E7744" s="365">
        <v>5251.84</v>
      </c>
      <c r="F7744" s="364" t="s">
        <v>15342</v>
      </c>
      <c r="G7744" s="364" t="s">
        <v>14947</v>
      </c>
      <c r="H7744" s="364" t="s">
        <v>29016</v>
      </c>
    </row>
    <row r="7745" spans="1:8" x14ac:dyDescent="0.25">
      <c r="A7745" s="246" t="str">
        <f t="shared" si="120"/>
        <v>IUP30039</v>
      </c>
      <c r="B7745" s="364" t="s">
        <v>19684</v>
      </c>
      <c r="C7745" s="364" t="s">
        <v>19685</v>
      </c>
      <c r="D7745" s="364" t="s">
        <v>3</v>
      </c>
      <c r="E7745" s="365">
        <v>0</v>
      </c>
      <c r="F7745" s="364" t="s">
        <v>15342</v>
      </c>
      <c r="G7745" s="364" t="s">
        <v>14947</v>
      </c>
      <c r="H7745" s="364" t="s">
        <v>29016</v>
      </c>
    </row>
    <row r="7746" spans="1:8" x14ac:dyDescent="0.25">
      <c r="A7746" s="246" t="str">
        <f t="shared" si="120"/>
        <v>IUP30042</v>
      </c>
      <c r="B7746" s="364" t="s">
        <v>6707</v>
      </c>
      <c r="C7746" s="364" t="s">
        <v>6708</v>
      </c>
      <c r="D7746" s="364" t="s">
        <v>3</v>
      </c>
      <c r="E7746" s="365">
        <v>136.83000000000001</v>
      </c>
      <c r="F7746" s="364" t="s">
        <v>15342</v>
      </c>
      <c r="G7746" s="364" t="s">
        <v>14947</v>
      </c>
      <c r="H7746" s="364" t="s">
        <v>29016</v>
      </c>
    </row>
    <row r="7747" spans="1:8" x14ac:dyDescent="0.25">
      <c r="A7747" s="246" t="str">
        <f t="shared" ref="A7747:A7810" si="121">B7747</f>
        <v>IUD20072</v>
      </c>
      <c r="B7747" s="364" t="s">
        <v>13254</v>
      </c>
      <c r="C7747" s="364" t="s">
        <v>13255</v>
      </c>
      <c r="D7747" s="364" t="s">
        <v>4</v>
      </c>
      <c r="E7747" s="365">
        <v>96.5</v>
      </c>
      <c r="F7747" s="364" t="s">
        <v>15342</v>
      </c>
      <c r="G7747" s="364" t="s">
        <v>14947</v>
      </c>
      <c r="H7747" s="364" t="s">
        <v>29016</v>
      </c>
    </row>
    <row r="7748" spans="1:8" x14ac:dyDescent="0.25">
      <c r="A7748" s="246" t="str">
        <f t="shared" si="121"/>
        <v>IUP30034</v>
      </c>
      <c r="B7748" s="364" t="s">
        <v>6697</v>
      </c>
      <c r="C7748" s="364" t="s">
        <v>6698</v>
      </c>
      <c r="D7748" s="364" t="s">
        <v>4</v>
      </c>
      <c r="E7748" s="365">
        <v>488.68</v>
      </c>
      <c r="F7748" s="364" t="s">
        <v>15342</v>
      </c>
      <c r="G7748" s="364" t="s">
        <v>14947</v>
      </c>
      <c r="H7748" s="364" t="s">
        <v>29016</v>
      </c>
    </row>
    <row r="7749" spans="1:8" x14ac:dyDescent="0.25">
      <c r="A7749" s="246" t="str">
        <f t="shared" si="121"/>
        <v>EG0006</v>
      </c>
      <c r="B7749" s="364" t="s">
        <v>7181</v>
      </c>
      <c r="C7749" s="364" t="s">
        <v>7182</v>
      </c>
      <c r="D7749" s="364" t="s">
        <v>1</v>
      </c>
      <c r="E7749" s="365">
        <v>146.12</v>
      </c>
      <c r="F7749" s="364" t="s">
        <v>15342</v>
      </c>
      <c r="G7749" s="364" t="s">
        <v>14947</v>
      </c>
      <c r="H7749" s="364" t="s">
        <v>29016</v>
      </c>
    </row>
    <row r="7750" spans="1:8" x14ac:dyDescent="0.25">
      <c r="A7750" s="246" t="str">
        <f t="shared" si="121"/>
        <v>IUD20068</v>
      </c>
      <c r="B7750" s="364" t="s">
        <v>6353</v>
      </c>
      <c r="C7750" s="364" t="s">
        <v>7165</v>
      </c>
      <c r="D7750" s="364" t="s">
        <v>3</v>
      </c>
      <c r="E7750" s="365">
        <v>202.24</v>
      </c>
      <c r="F7750" s="364" t="s">
        <v>15342</v>
      </c>
      <c r="G7750" s="364" t="s">
        <v>14947</v>
      </c>
      <c r="H7750" s="364" t="s">
        <v>29016</v>
      </c>
    </row>
    <row r="7751" spans="1:8" x14ac:dyDescent="0.25">
      <c r="A7751" s="246" t="str">
        <f t="shared" si="121"/>
        <v>IUD20074</v>
      </c>
      <c r="B7751" s="364" t="s">
        <v>6360</v>
      </c>
      <c r="C7751" s="364" t="s">
        <v>6361</v>
      </c>
      <c r="D7751" s="364" t="s">
        <v>1</v>
      </c>
      <c r="E7751" s="365">
        <v>647.75</v>
      </c>
      <c r="F7751" s="364" t="s">
        <v>15342</v>
      </c>
      <c r="G7751" s="364" t="s">
        <v>14947</v>
      </c>
      <c r="H7751" s="364" t="s">
        <v>29016</v>
      </c>
    </row>
    <row r="7752" spans="1:8" x14ac:dyDescent="0.25">
      <c r="A7752" s="246" t="str">
        <f t="shared" si="121"/>
        <v>IUC10005</v>
      </c>
      <c r="B7752" s="364" t="s">
        <v>6186</v>
      </c>
      <c r="C7752" s="364" t="s">
        <v>6187</v>
      </c>
      <c r="D7752" s="364" t="s">
        <v>4</v>
      </c>
      <c r="E7752" s="365">
        <v>532.91999999999996</v>
      </c>
      <c r="F7752" s="364" t="s">
        <v>15342</v>
      </c>
      <c r="G7752" s="364" t="s">
        <v>14947</v>
      </c>
      <c r="H7752" s="364" t="s">
        <v>29016</v>
      </c>
    </row>
    <row r="7753" spans="1:8" x14ac:dyDescent="0.25">
      <c r="A7753" s="246" t="str">
        <f t="shared" si="121"/>
        <v>IUD20075</v>
      </c>
      <c r="B7753" s="364" t="s">
        <v>6362</v>
      </c>
      <c r="C7753" s="364" t="s">
        <v>6363</v>
      </c>
      <c r="D7753" s="364" t="s">
        <v>3</v>
      </c>
      <c r="E7753" s="365">
        <v>6.61</v>
      </c>
      <c r="F7753" s="364" t="s">
        <v>15342</v>
      </c>
      <c r="G7753" s="364" t="s">
        <v>14947</v>
      </c>
      <c r="H7753" s="364" t="s">
        <v>29016</v>
      </c>
    </row>
    <row r="7754" spans="1:8" x14ac:dyDescent="0.25">
      <c r="A7754" s="246" t="str">
        <f t="shared" si="121"/>
        <v>IUD20071</v>
      </c>
      <c r="B7754" s="364" t="s">
        <v>6358</v>
      </c>
      <c r="C7754" s="364" t="s">
        <v>33566</v>
      </c>
      <c r="D7754" s="364" t="s">
        <v>1</v>
      </c>
      <c r="E7754" s="365">
        <v>32788.980000000003</v>
      </c>
      <c r="F7754" s="364" t="s">
        <v>15342</v>
      </c>
      <c r="G7754" s="364" t="s">
        <v>14947</v>
      </c>
      <c r="H7754" s="364" t="s">
        <v>29016</v>
      </c>
    </row>
    <row r="7755" spans="1:8" x14ac:dyDescent="0.25">
      <c r="A7755" s="246" t="str">
        <f t="shared" si="121"/>
        <v>IUP30038</v>
      </c>
      <c r="B7755" s="364" t="s">
        <v>6701</v>
      </c>
      <c r="C7755" s="364" t="s">
        <v>7173</v>
      </c>
      <c r="D7755" s="364" t="s">
        <v>3</v>
      </c>
      <c r="E7755" s="365">
        <v>1.57</v>
      </c>
      <c r="F7755" s="364" t="s">
        <v>15342</v>
      </c>
      <c r="G7755" s="364" t="s">
        <v>14947</v>
      </c>
      <c r="H7755" s="364" t="s">
        <v>29016</v>
      </c>
    </row>
    <row r="7756" spans="1:8" x14ac:dyDescent="0.25">
      <c r="A7756" s="246" t="str">
        <f t="shared" si="121"/>
        <v>IUP30037</v>
      </c>
      <c r="B7756" s="364" t="s">
        <v>6699</v>
      </c>
      <c r="C7756" s="364" t="s">
        <v>6700</v>
      </c>
      <c r="D7756" s="364" t="s">
        <v>2</v>
      </c>
      <c r="E7756" s="365">
        <v>36.81</v>
      </c>
      <c r="F7756" s="364" t="s">
        <v>15342</v>
      </c>
      <c r="G7756" s="364" t="s">
        <v>14947</v>
      </c>
      <c r="H7756" s="364" t="s">
        <v>29016</v>
      </c>
    </row>
    <row r="7757" spans="1:8" x14ac:dyDescent="0.25">
      <c r="A7757" s="246" t="str">
        <f t="shared" si="121"/>
        <v>IUP30041</v>
      </c>
      <c r="B7757" s="364" t="s">
        <v>6705</v>
      </c>
      <c r="C7757" s="364" t="s">
        <v>6706</v>
      </c>
      <c r="D7757" s="364" t="s">
        <v>3</v>
      </c>
      <c r="E7757" s="365">
        <v>79.040000000000006</v>
      </c>
      <c r="F7757" s="364" t="s">
        <v>15342</v>
      </c>
      <c r="G7757" s="364" t="s">
        <v>14947</v>
      </c>
      <c r="H7757" s="364" t="s">
        <v>29016</v>
      </c>
    </row>
    <row r="7758" spans="1:8" x14ac:dyDescent="0.25">
      <c r="A7758" s="246" t="str">
        <f t="shared" si="121"/>
        <v>IUD20079</v>
      </c>
      <c r="B7758" s="364" t="s">
        <v>6367</v>
      </c>
      <c r="C7758" s="364" t="s">
        <v>6368</v>
      </c>
      <c r="D7758" s="364" t="s">
        <v>3</v>
      </c>
      <c r="E7758" s="365">
        <v>96.2</v>
      </c>
      <c r="F7758" s="364" t="s">
        <v>15342</v>
      </c>
      <c r="G7758" s="364" t="s">
        <v>14947</v>
      </c>
      <c r="H7758" s="364" t="s">
        <v>29016</v>
      </c>
    </row>
    <row r="7759" spans="1:8" x14ac:dyDescent="0.25">
      <c r="A7759" s="246" t="str">
        <f t="shared" si="121"/>
        <v>IUD20081</v>
      </c>
      <c r="B7759" s="364" t="s">
        <v>6371</v>
      </c>
      <c r="C7759" s="364" t="s">
        <v>6372</v>
      </c>
      <c r="D7759" s="364" t="s">
        <v>3</v>
      </c>
      <c r="E7759" s="365">
        <v>422.06</v>
      </c>
      <c r="F7759" s="364" t="s">
        <v>15342</v>
      </c>
      <c r="G7759" s="364" t="s">
        <v>14947</v>
      </c>
      <c r="H7759" s="364" t="s">
        <v>29016</v>
      </c>
    </row>
    <row r="7760" spans="1:8" x14ac:dyDescent="0.25">
      <c r="A7760" s="246" t="str">
        <f t="shared" si="121"/>
        <v>IUP30043</v>
      </c>
      <c r="B7760" s="364" t="s">
        <v>6709</v>
      </c>
      <c r="C7760" s="364" t="s">
        <v>6710</v>
      </c>
      <c r="D7760" s="364" t="s">
        <v>3</v>
      </c>
      <c r="E7760" s="365">
        <v>86.83</v>
      </c>
      <c r="F7760" s="364" t="s">
        <v>15342</v>
      </c>
      <c r="G7760" s="364" t="s">
        <v>14947</v>
      </c>
      <c r="H7760" s="364" t="s">
        <v>29016</v>
      </c>
    </row>
    <row r="7761" spans="1:8" x14ac:dyDescent="0.25">
      <c r="A7761" s="246" t="str">
        <f t="shared" si="121"/>
        <v>IUC10008</v>
      </c>
      <c r="B7761" s="364" t="s">
        <v>6192</v>
      </c>
      <c r="C7761" s="364" t="s">
        <v>6193</v>
      </c>
      <c r="D7761" s="364" t="s">
        <v>1</v>
      </c>
      <c r="E7761" s="365">
        <v>1293.8599999999999</v>
      </c>
      <c r="F7761" s="364" t="s">
        <v>15342</v>
      </c>
      <c r="G7761" s="364" t="s">
        <v>14947</v>
      </c>
      <c r="H7761" s="364" t="s">
        <v>29016</v>
      </c>
    </row>
    <row r="7762" spans="1:8" x14ac:dyDescent="0.25">
      <c r="A7762" s="246" t="str">
        <f t="shared" si="121"/>
        <v>IUD30009</v>
      </c>
      <c r="B7762" s="364" t="s">
        <v>6415</v>
      </c>
      <c r="C7762" s="364" t="s">
        <v>6416</v>
      </c>
      <c r="D7762" s="364" t="s">
        <v>1</v>
      </c>
      <c r="E7762" s="365">
        <v>68.19</v>
      </c>
      <c r="F7762" s="364" t="s">
        <v>15342</v>
      </c>
      <c r="G7762" s="364" t="s">
        <v>14947</v>
      </c>
      <c r="H7762" s="364" t="s">
        <v>29016</v>
      </c>
    </row>
    <row r="7763" spans="1:8" x14ac:dyDescent="0.25">
      <c r="A7763" s="246" t="str">
        <f t="shared" si="121"/>
        <v>IUC10009</v>
      </c>
      <c r="B7763" s="364" t="s">
        <v>6194</v>
      </c>
      <c r="C7763" s="364" t="s">
        <v>6195</v>
      </c>
      <c r="D7763" s="364" t="s">
        <v>3</v>
      </c>
      <c r="E7763" s="365">
        <v>8.81</v>
      </c>
      <c r="F7763" s="364" t="s">
        <v>15342</v>
      </c>
      <c r="G7763" s="364" t="s">
        <v>14947</v>
      </c>
      <c r="H7763" s="364" t="s">
        <v>29016</v>
      </c>
    </row>
    <row r="7764" spans="1:8" x14ac:dyDescent="0.25">
      <c r="A7764" s="246" t="str">
        <f t="shared" si="121"/>
        <v>IUP30044</v>
      </c>
      <c r="B7764" s="364" t="s">
        <v>6711</v>
      </c>
      <c r="C7764" s="364" t="s">
        <v>6712</v>
      </c>
      <c r="D7764" s="364" t="s">
        <v>2</v>
      </c>
      <c r="E7764" s="365">
        <v>15.38</v>
      </c>
      <c r="F7764" s="364" t="s">
        <v>15342</v>
      </c>
      <c r="G7764" s="364" t="s">
        <v>14947</v>
      </c>
      <c r="H7764" s="364" t="s">
        <v>29016</v>
      </c>
    </row>
    <row r="7765" spans="1:8" x14ac:dyDescent="0.25">
      <c r="A7765" s="246" t="str">
        <f t="shared" si="121"/>
        <v>IUD20080</v>
      </c>
      <c r="B7765" s="364" t="s">
        <v>6369</v>
      </c>
      <c r="C7765" s="364" t="s">
        <v>6370</v>
      </c>
      <c r="D7765" s="364" t="s">
        <v>4</v>
      </c>
      <c r="E7765" s="365">
        <v>39.5</v>
      </c>
      <c r="F7765" s="364" t="s">
        <v>15342</v>
      </c>
      <c r="G7765" s="364" t="s">
        <v>14947</v>
      </c>
      <c r="H7765" s="364" t="s">
        <v>29016</v>
      </c>
    </row>
    <row r="7766" spans="1:8" x14ac:dyDescent="0.25">
      <c r="A7766" s="246" t="str">
        <f t="shared" si="121"/>
        <v>IUD20098</v>
      </c>
      <c r="B7766" s="364" t="s">
        <v>6398</v>
      </c>
      <c r="C7766" s="364" t="s">
        <v>6399</v>
      </c>
      <c r="D7766" s="364" t="s">
        <v>2</v>
      </c>
      <c r="E7766" s="365">
        <v>38.19</v>
      </c>
      <c r="F7766" s="364" t="s">
        <v>15342</v>
      </c>
      <c r="G7766" s="364" t="s">
        <v>14947</v>
      </c>
      <c r="H7766" s="364" t="s">
        <v>29016</v>
      </c>
    </row>
    <row r="7767" spans="1:8" x14ac:dyDescent="0.25">
      <c r="A7767" s="246" t="str">
        <f t="shared" si="121"/>
        <v>IUC10020</v>
      </c>
      <c r="B7767" s="364" t="s">
        <v>6215</v>
      </c>
      <c r="C7767" s="364" t="s">
        <v>6216</v>
      </c>
      <c r="D7767" s="364" t="s">
        <v>3</v>
      </c>
      <c r="E7767" s="365">
        <v>85.97</v>
      </c>
      <c r="F7767" s="364" t="s">
        <v>15342</v>
      </c>
      <c r="G7767" s="364" t="s">
        <v>14947</v>
      </c>
      <c r="H7767" s="364" t="s">
        <v>29016</v>
      </c>
    </row>
    <row r="7768" spans="1:8" x14ac:dyDescent="0.25">
      <c r="A7768" s="246" t="str">
        <f t="shared" si="121"/>
        <v>EG0014</v>
      </c>
      <c r="B7768" s="364" t="s">
        <v>7161</v>
      </c>
      <c r="C7768" s="364" t="s">
        <v>7162</v>
      </c>
      <c r="D7768" s="364" t="s">
        <v>1</v>
      </c>
      <c r="E7768" s="365">
        <v>921.41</v>
      </c>
      <c r="F7768" s="364" t="s">
        <v>15342</v>
      </c>
      <c r="G7768" s="364" t="s">
        <v>14947</v>
      </c>
      <c r="H7768" s="364" t="s">
        <v>29016</v>
      </c>
    </row>
    <row r="7769" spans="1:8" x14ac:dyDescent="0.25">
      <c r="A7769" s="246" t="str">
        <f t="shared" si="121"/>
        <v>PIU0008</v>
      </c>
      <c r="B7769" s="364" t="s">
        <v>12577</v>
      </c>
      <c r="C7769" s="364" t="s">
        <v>12578</v>
      </c>
      <c r="D7769" s="364" t="s">
        <v>7146</v>
      </c>
      <c r="E7769" s="365">
        <v>4044.13</v>
      </c>
      <c r="F7769" s="364" t="s">
        <v>15342</v>
      </c>
      <c r="G7769" s="364" t="s">
        <v>14947</v>
      </c>
      <c r="H7769" s="364" t="s">
        <v>29016</v>
      </c>
    </row>
    <row r="7770" spans="1:8" x14ac:dyDescent="0.25">
      <c r="A7770" s="246" t="str">
        <f t="shared" si="121"/>
        <v>IUC10021</v>
      </c>
      <c r="B7770" s="364" t="s">
        <v>6217</v>
      </c>
      <c r="C7770" s="364" t="s">
        <v>7167</v>
      </c>
      <c r="D7770" s="364" t="s">
        <v>1</v>
      </c>
      <c r="E7770" s="365">
        <v>93.34</v>
      </c>
      <c r="F7770" s="364" t="s">
        <v>15342</v>
      </c>
      <c r="G7770" s="364" t="s">
        <v>14947</v>
      </c>
      <c r="H7770" s="364" t="s">
        <v>29016</v>
      </c>
    </row>
    <row r="7771" spans="1:8" x14ac:dyDescent="0.25">
      <c r="A7771" s="246" t="str">
        <f t="shared" si="121"/>
        <v>IUD20099</v>
      </c>
      <c r="B7771" s="364" t="s">
        <v>6400</v>
      </c>
      <c r="C7771" s="364" t="s">
        <v>6401</v>
      </c>
      <c r="D7771" s="364" t="s">
        <v>1</v>
      </c>
      <c r="E7771" s="365">
        <v>3732.88</v>
      </c>
      <c r="F7771" s="364" t="s">
        <v>15342</v>
      </c>
      <c r="G7771" s="364" t="s">
        <v>14947</v>
      </c>
      <c r="H7771" s="364" t="s">
        <v>29016</v>
      </c>
    </row>
    <row r="7772" spans="1:8" x14ac:dyDescent="0.25">
      <c r="A7772" s="246" t="str">
        <f t="shared" si="121"/>
        <v>IUP30062</v>
      </c>
      <c r="B7772" s="364" t="s">
        <v>19686</v>
      </c>
      <c r="C7772" s="364" t="s">
        <v>19687</v>
      </c>
      <c r="D7772" s="364" t="s">
        <v>351</v>
      </c>
      <c r="E7772" s="365">
        <v>0</v>
      </c>
      <c r="F7772" s="364" t="s">
        <v>15342</v>
      </c>
      <c r="G7772" s="364" t="s">
        <v>14947</v>
      </c>
      <c r="H7772" s="364" t="s">
        <v>29016</v>
      </c>
    </row>
    <row r="7773" spans="1:8" x14ac:dyDescent="0.25">
      <c r="A7773" s="246" t="str">
        <f t="shared" si="121"/>
        <v>IUP30063</v>
      </c>
      <c r="B7773" s="364" t="s">
        <v>6739</v>
      </c>
      <c r="C7773" s="364" t="s">
        <v>33567</v>
      </c>
      <c r="D7773" s="364" t="s">
        <v>4</v>
      </c>
      <c r="E7773" s="365">
        <v>19.100000000000001</v>
      </c>
      <c r="F7773" s="364" t="s">
        <v>15342</v>
      </c>
      <c r="G7773" s="364" t="s">
        <v>14947</v>
      </c>
      <c r="H7773" s="364" t="s">
        <v>29016</v>
      </c>
    </row>
    <row r="7774" spans="1:8" x14ac:dyDescent="0.25">
      <c r="A7774" s="246" t="str">
        <f t="shared" si="121"/>
        <v>IUP30066</v>
      </c>
      <c r="B7774" s="364" t="s">
        <v>6742</v>
      </c>
      <c r="C7774" s="364" t="s">
        <v>6743</v>
      </c>
      <c r="D7774" s="364" t="s">
        <v>3</v>
      </c>
      <c r="E7774" s="365">
        <v>3.27</v>
      </c>
      <c r="F7774" s="364" t="s">
        <v>15342</v>
      </c>
      <c r="G7774" s="364" t="s">
        <v>14947</v>
      </c>
      <c r="H7774" s="364" t="s">
        <v>29016</v>
      </c>
    </row>
    <row r="7775" spans="1:8" x14ac:dyDescent="0.25">
      <c r="A7775" s="246" t="str">
        <f t="shared" si="121"/>
        <v>IUP30069</v>
      </c>
      <c r="B7775" s="364" t="s">
        <v>6748</v>
      </c>
      <c r="C7775" s="364" t="s">
        <v>33568</v>
      </c>
      <c r="D7775" s="364" t="s">
        <v>4</v>
      </c>
      <c r="E7775" s="365">
        <v>134.43</v>
      </c>
      <c r="F7775" s="364" t="s">
        <v>15342</v>
      </c>
      <c r="G7775" s="364" t="s">
        <v>14947</v>
      </c>
      <c r="H7775" s="364" t="s">
        <v>29016</v>
      </c>
    </row>
    <row r="7776" spans="1:8" x14ac:dyDescent="0.25">
      <c r="A7776" s="246" t="str">
        <f t="shared" si="121"/>
        <v>IUD30005</v>
      </c>
      <c r="B7776" s="364" t="s">
        <v>6408</v>
      </c>
      <c r="C7776" s="364" t="s">
        <v>19605</v>
      </c>
      <c r="D7776" s="364" t="s">
        <v>1</v>
      </c>
      <c r="E7776" s="365">
        <v>5044.46</v>
      </c>
      <c r="F7776" s="364" t="s">
        <v>15342</v>
      </c>
      <c r="G7776" s="364" t="s">
        <v>14947</v>
      </c>
      <c r="H7776" s="364" t="s">
        <v>29016</v>
      </c>
    </row>
    <row r="7777" spans="1:8" x14ac:dyDescent="0.25">
      <c r="A7777" s="246" t="str">
        <f t="shared" si="121"/>
        <v>IUS20018</v>
      </c>
      <c r="B7777" s="364" t="s">
        <v>19729</v>
      </c>
      <c r="C7777" s="364" t="s">
        <v>19730</v>
      </c>
      <c r="D7777" s="364" t="s">
        <v>3</v>
      </c>
      <c r="E7777" s="365">
        <v>0</v>
      </c>
      <c r="F7777" s="364" t="s">
        <v>15342</v>
      </c>
      <c r="G7777" s="364" t="s">
        <v>14947</v>
      </c>
      <c r="H7777" s="364" t="s">
        <v>29016</v>
      </c>
    </row>
    <row r="7778" spans="1:8" x14ac:dyDescent="0.25">
      <c r="A7778" s="246" t="str">
        <f t="shared" si="121"/>
        <v>IUD30012</v>
      </c>
      <c r="B7778" s="364" t="s">
        <v>6420</v>
      </c>
      <c r="C7778" s="364" t="s">
        <v>6421</v>
      </c>
      <c r="D7778" s="364" t="s">
        <v>1</v>
      </c>
      <c r="E7778" s="365">
        <v>4960.03</v>
      </c>
      <c r="F7778" s="364" t="s">
        <v>15342</v>
      </c>
      <c r="G7778" s="364" t="s">
        <v>14947</v>
      </c>
      <c r="H7778" s="364" t="s">
        <v>29016</v>
      </c>
    </row>
    <row r="7779" spans="1:8" x14ac:dyDescent="0.25">
      <c r="A7779" s="246" t="str">
        <f t="shared" si="121"/>
        <v>IUD30000</v>
      </c>
      <c r="B7779" s="364" t="s">
        <v>6402</v>
      </c>
      <c r="C7779" s="364" t="s">
        <v>7169</v>
      </c>
      <c r="D7779" s="364" t="s">
        <v>4</v>
      </c>
      <c r="E7779" s="365">
        <v>22.55</v>
      </c>
      <c r="F7779" s="364" t="s">
        <v>15342</v>
      </c>
      <c r="G7779" s="364" t="s">
        <v>14947</v>
      </c>
      <c r="H7779" s="364" t="s">
        <v>29016</v>
      </c>
    </row>
    <row r="7780" spans="1:8" x14ac:dyDescent="0.25">
      <c r="A7780" s="246" t="str">
        <f t="shared" si="121"/>
        <v>IUP30070</v>
      </c>
      <c r="B7780" s="364" t="s">
        <v>6749</v>
      </c>
      <c r="C7780" s="364" t="s">
        <v>6750</v>
      </c>
      <c r="D7780" s="364" t="s">
        <v>3</v>
      </c>
      <c r="E7780" s="365">
        <v>21.92</v>
      </c>
      <c r="F7780" s="364" t="s">
        <v>15342</v>
      </c>
      <c r="G7780" s="364" t="s">
        <v>14947</v>
      </c>
      <c r="H7780" s="364" t="s">
        <v>29016</v>
      </c>
    </row>
    <row r="7781" spans="1:8" x14ac:dyDescent="0.25">
      <c r="A7781" s="246" t="str">
        <f t="shared" si="121"/>
        <v>IUD30016</v>
      </c>
      <c r="B7781" s="364" t="s">
        <v>6428</v>
      </c>
      <c r="C7781" s="364" t="s">
        <v>6429</v>
      </c>
      <c r="D7781" s="364" t="s">
        <v>1</v>
      </c>
      <c r="E7781" s="365">
        <v>2891.49</v>
      </c>
      <c r="F7781" s="364" t="s">
        <v>15342</v>
      </c>
      <c r="G7781" s="364" t="s">
        <v>14947</v>
      </c>
      <c r="H7781" s="364" t="s">
        <v>29016</v>
      </c>
    </row>
    <row r="7782" spans="1:8" x14ac:dyDescent="0.25">
      <c r="A7782" s="246" t="str">
        <f t="shared" si="121"/>
        <v>IUP30064</v>
      </c>
      <c r="B7782" s="364" t="s">
        <v>19688</v>
      </c>
      <c r="C7782" s="364" t="s">
        <v>19689</v>
      </c>
      <c r="D7782" s="364" t="s">
        <v>351</v>
      </c>
      <c r="E7782" s="365">
        <v>0</v>
      </c>
      <c r="F7782" s="364" t="s">
        <v>15342</v>
      </c>
      <c r="G7782" s="364" t="s">
        <v>14947</v>
      </c>
      <c r="H7782" s="364" t="s">
        <v>29016</v>
      </c>
    </row>
    <row r="7783" spans="1:8" x14ac:dyDescent="0.25">
      <c r="A7783" s="246" t="str">
        <f t="shared" si="121"/>
        <v>IUP30067</v>
      </c>
      <c r="B7783" s="364" t="s">
        <v>6744</v>
      </c>
      <c r="C7783" s="364" t="s">
        <v>6745</v>
      </c>
      <c r="D7783" s="364" t="s">
        <v>398</v>
      </c>
      <c r="E7783" s="365">
        <v>87.63</v>
      </c>
      <c r="F7783" s="364" t="s">
        <v>15342</v>
      </c>
      <c r="G7783" s="364" t="s">
        <v>14947</v>
      </c>
      <c r="H7783" s="364" t="s">
        <v>29016</v>
      </c>
    </row>
    <row r="7784" spans="1:8" x14ac:dyDescent="0.25">
      <c r="A7784" s="246" t="str">
        <f t="shared" si="121"/>
        <v>IUD30001</v>
      </c>
      <c r="B7784" s="364" t="s">
        <v>6404</v>
      </c>
      <c r="C7784" s="364" t="s">
        <v>6405</v>
      </c>
      <c r="D7784" s="364" t="s">
        <v>1</v>
      </c>
      <c r="E7784" s="365">
        <v>4879.9799999999996</v>
      </c>
      <c r="F7784" s="364" t="s">
        <v>15342</v>
      </c>
      <c r="G7784" s="364" t="s">
        <v>14947</v>
      </c>
      <c r="H7784" s="364" t="s">
        <v>29016</v>
      </c>
    </row>
    <row r="7785" spans="1:8" x14ac:dyDescent="0.25">
      <c r="A7785" s="246" t="str">
        <f t="shared" si="121"/>
        <v>IUD30011</v>
      </c>
      <c r="B7785" s="364" t="s">
        <v>6418</v>
      </c>
      <c r="C7785" s="364" t="s">
        <v>6419</v>
      </c>
      <c r="D7785" s="364" t="s">
        <v>2</v>
      </c>
      <c r="E7785" s="365">
        <v>282.29000000000002</v>
      </c>
      <c r="F7785" s="364" t="s">
        <v>15342</v>
      </c>
      <c r="G7785" s="364" t="s">
        <v>14947</v>
      </c>
      <c r="H7785" s="364" t="s">
        <v>29016</v>
      </c>
    </row>
    <row r="7786" spans="1:8" x14ac:dyDescent="0.25">
      <c r="A7786" s="246" t="str">
        <f t="shared" si="121"/>
        <v>IUC10025</v>
      </c>
      <c r="B7786" s="364" t="s">
        <v>6219</v>
      </c>
      <c r="C7786" s="364" t="s">
        <v>6220</v>
      </c>
      <c r="D7786" s="364" t="s">
        <v>2</v>
      </c>
      <c r="E7786" s="365">
        <v>246.46</v>
      </c>
      <c r="F7786" s="364" t="s">
        <v>15342</v>
      </c>
      <c r="G7786" s="364" t="s">
        <v>14947</v>
      </c>
      <c r="H7786" s="364" t="s">
        <v>29016</v>
      </c>
    </row>
    <row r="7787" spans="1:8" ht="23.25" x14ac:dyDescent="0.25">
      <c r="A7787" s="246" t="str">
        <f t="shared" si="121"/>
        <v>IUS20017</v>
      </c>
      <c r="B7787" s="364" t="s">
        <v>6834</v>
      </c>
      <c r="C7787" s="366" t="s">
        <v>19728</v>
      </c>
      <c r="D7787" s="364" t="s">
        <v>227</v>
      </c>
      <c r="E7787" s="365">
        <v>245.33</v>
      </c>
      <c r="F7787" s="364" t="s">
        <v>15342</v>
      </c>
      <c r="G7787" s="364" t="s">
        <v>14947</v>
      </c>
      <c r="H7787" s="364" t="s">
        <v>29016</v>
      </c>
    </row>
    <row r="7788" spans="1:8" x14ac:dyDescent="0.25">
      <c r="A7788" s="246" t="str">
        <f t="shared" si="121"/>
        <v>IUD30006</v>
      </c>
      <c r="B7788" s="364" t="s">
        <v>6409</v>
      </c>
      <c r="C7788" s="364" t="s">
        <v>6410</v>
      </c>
      <c r="D7788" s="364" t="s">
        <v>1</v>
      </c>
      <c r="E7788" s="365">
        <v>17207.07</v>
      </c>
      <c r="F7788" s="364" t="s">
        <v>15342</v>
      </c>
      <c r="G7788" s="364" t="s">
        <v>14947</v>
      </c>
      <c r="H7788" s="364" t="s">
        <v>29016</v>
      </c>
    </row>
    <row r="7789" spans="1:8" x14ac:dyDescent="0.25">
      <c r="A7789" s="246" t="str">
        <f t="shared" si="121"/>
        <v>IUD30007</v>
      </c>
      <c r="B7789" s="364" t="s">
        <v>6411</v>
      </c>
      <c r="C7789" s="364" t="s">
        <v>6412</v>
      </c>
      <c r="D7789" s="364" t="s">
        <v>2</v>
      </c>
      <c r="E7789" s="365">
        <v>216.52</v>
      </c>
      <c r="F7789" s="364" t="s">
        <v>15342</v>
      </c>
      <c r="G7789" s="364" t="s">
        <v>14947</v>
      </c>
      <c r="H7789" s="364" t="s">
        <v>29016</v>
      </c>
    </row>
    <row r="7790" spans="1:8" x14ac:dyDescent="0.25">
      <c r="A7790" s="246" t="str">
        <f t="shared" si="121"/>
        <v>IUD30010</v>
      </c>
      <c r="B7790" s="364" t="s">
        <v>6417</v>
      </c>
      <c r="C7790" s="364" t="s">
        <v>12956</v>
      </c>
      <c r="D7790" s="364" t="s">
        <v>1</v>
      </c>
      <c r="E7790" s="365">
        <v>577.91999999999996</v>
      </c>
      <c r="F7790" s="364" t="s">
        <v>15342</v>
      </c>
      <c r="G7790" s="364" t="s">
        <v>14947</v>
      </c>
      <c r="H7790" s="364" t="s">
        <v>29016</v>
      </c>
    </row>
    <row r="7791" spans="1:8" x14ac:dyDescent="0.25">
      <c r="A7791" s="246" t="str">
        <f t="shared" si="121"/>
        <v>IUP30065</v>
      </c>
      <c r="B7791" s="364" t="s">
        <v>6740</v>
      </c>
      <c r="C7791" s="364" t="s">
        <v>6741</v>
      </c>
      <c r="D7791" s="364" t="s">
        <v>4</v>
      </c>
      <c r="E7791" s="365">
        <v>1103.01</v>
      </c>
      <c r="F7791" s="364" t="s">
        <v>15342</v>
      </c>
      <c r="G7791" s="364" t="s">
        <v>14947</v>
      </c>
      <c r="H7791" s="364" t="s">
        <v>29016</v>
      </c>
    </row>
    <row r="7792" spans="1:8" x14ac:dyDescent="0.25">
      <c r="A7792" s="246" t="str">
        <f t="shared" si="121"/>
        <v>IUP30068</v>
      </c>
      <c r="B7792" s="364" t="s">
        <v>6746</v>
      </c>
      <c r="C7792" s="364" t="s">
        <v>6747</v>
      </c>
      <c r="D7792" s="364" t="s">
        <v>1</v>
      </c>
      <c r="E7792" s="365">
        <v>334878.78999999998</v>
      </c>
      <c r="F7792" s="364" t="s">
        <v>15342</v>
      </c>
      <c r="G7792" s="364" t="s">
        <v>14947</v>
      </c>
      <c r="H7792" s="364" t="s">
        <v>29016</v>
      </c>
    </row>
    <row r="7793" spans="1:8" x14ac:dyDescent="0.25">
      <c r="A7793" s="246" t="str">
        <f t="shared" si="121"/>
        <v>IUD30002</v>
      </c>
      <c r="B7793" s="364" t="s">
        <v>6406</v>
      </c>
      <c r="C7793" s="364" t="s">
        <v>6407</v>
      </c>
      <c r="D7793" s="364" t="s">
        <v>1</v>
      </c>
      <c r="E7793" s="365">
        <v>5404.92</v>
      </c>
      <c r="F7793" s="364" t="s">
        <v>15342</v>
      </c>
      <c r="G7793" s="364" t="s">
        <v>14947</v>
      </c>
      <c r="H7793" s="364" t="s">
        <v>29016</v>
      </c>
    </row>
    <row r="7794" spans="1:8" x14ac:dyDescent="0.25">
      <c r="A7794" s="246" t="str">
        <f t="shared" si="121"/>
        <v>EG0011</v>
      </c>
      <c r="B7794" s="364" t="s">
        <v>7159</v>
      </c>
      <c r="C7794" s="364" t="s">
        <v>7160</v>
      </c>
      <c r="D7794" s="364" t="s">
        <v>1</v>
      </c>
      <c r="E7794" s="365">
        <v>19216.72</v>
      </c>
      <c r="F7794" s="364" t="s">
        <v>15342</v>
      </c>
      <c r="G7794" s="364" t="s">
        <v>14947</v>
      </c>
      <c r="H7794" s="364" t="s">
        <v>29016</v>
      </c>
    </row>
    <row r="7795" spans="1:8" x14ac:dyDescent="0.25">
      <c r="A7795" s="246" t="str">
        <f t="shared" si="121"/>
        <v>IUS20019</v>
      </c>
      <c r="B7795" s="364" t="s">
        <v>165</v>
      </c>
      <c r="C7795" s="364" t="s">
        <v>172</v>
      </c>
      <c r="D7795" s="364" t="s">
        <v>1</v>
      </c>
      <c r="E7795" s="365">
        <v>39.11</v>
      </c>
      <c r="F7795" s="364" t="s">
        <v>15342</v>
      </c>
      <c r="G7795" s="364" t="s">
        <v>14947</v>
      </c>
      <c r="H7795" s="364" t="s">
        <v>29016</v>
      </c>
    </row>
    <row r="7796" spans="1:8" x14ac:dyDescent="0.25">
      <c r="A7796" s="246" t="str">
        <f t="shared" si="121"/>
        <v>IUD30008</v>
      </c>
      <c r="B7796" s="364" t="s">
        <v>6413</v>
      </c>
      <c r="C7796" s="364" t="s">
        <v>6414</v>
      </c>
      <c r="D7796" s="364" t="s">
        <v>1</v>
      </c>
      <c r="E7796" s="365">
        <v>3186.25</v>
      </c>
      <c r="F7796" s="364" t="s">
        <v>15342</v>
      </c>
      <c r="G7796" s="364" t="s">
        <v>14947</v>
      </c>
      <c r="H7796" s="364" t="s">
        <v>29016</v>
      </c>
    </row>
    <row r="7797" spans="1:8" x14ac:dyDescent="0.25">
      <c r="A7797" s="246" t="str">
        <f t="shared" si="121"/>
        <v>IUD30013</v>
      </c>
      <c r="B7797" s="364" t="s">
        <v>6422</v>
      </c>
      <c r="C7797" s="364" t="s">
        <v>6423</v>
      </c>
      <c r="D7797" s="364" t="s">
        <v>1</v>
      </c>
      <c r="E7797" s="365">
        <v>2058.02</v>
      </c>
      <c r="F7797" s="364" t="s">
        <v>15342</v>
      </c>
      <c r="G7797" s="364" t="s">
        <v>14947</v>
      </c>
      <c r="H7797" s="364" t="s">
        <v>29016</v>
      </c>
    </row>
    <row r="7798" spans="1:8" x14ac:dyDescent="0.25">
      <c r="A7798" s="246" t="str">
        <f t="shared" si="121"/>
        <v>IUD30014</v>
      </c>
      <c r="B7798" s="364" t="s">
        <v>6424</v>
      </c>
      <c r="C7798" s="364" t="s">
        <v>6425</v>
      </c>
      <c r="D7798" s="364" t="s">
        <v>2</v>
      </c>
      <c r="E7798" s="365">
        <v>1277.3699999999999</v>
      </c>
      <c r="F7798" s="364" t="s">
        <v>15342</v>
      </c>
      <c r="G7798" s="364" t="s">
        <v>14947</v>
      </c>
      <c r="H7798" s="364" t="s">
        <v>29016</v>
      </c>
    </row>
    <row r="7799" spans="1:8" x14ac:dyDescent="0.25">
      <c r="A7799" s="246" t="str">
        <f t="shared" si="121"/>
        <v>IUC10026</v>
      </c>
      <c r="B7799" s="364" t="s">
        <v>176</v>
      </c>
      <c r="C7799" s="364" t="s">
        <v>209</v>
      </c>
      <c r="D7799" s="364" t="s">
        <v>4</v>
      </c>
      <c r="E7799" s="365">
        <v>288.95999999999998</v>
      </c>
      <c r="F7799" s="364" t="s">
        <v>15342</v>
      </c>
      <c r="G7799" s="364" t="s">
        <v>14947</v>
      </c>
      <c r="H7799" s="364" t="s">
        <v>29016</v>
      </c>
    </row>
    <row r="7800" spans="1:8" x14ac:dyDescent="0.25">
      <c r="A7800" s="246" t="str">
        <f t="shared" si="121"/>
        <v>IUP30071</v>
      </c>
      <c r="B7800" s="364" t="s">
        <v>6751</v>
      </c>
      <c r="C7800" s="364" t="s">
        <v>33569</v>
      </c>
      <c r="D7800" s="364" t="s">
        <v>4</v>
      </c>
      <c r="E7800" s="365">
        <v>17.09</v>
      </c>
      <c r="F7800" s="364" t="s">
        <v>15342</v>
      </c>
      <c r="G7800" s="364" t="s">
        <v>14947</v>
      </c>
      <c r="H7800" s="364" t="s">
        <v>29016</v>
      </c>
    </row>
    <row r="7801" spans="1:8" x14ac:dyDescent="0.25">
      <c r="A7801" s="246" t="str">
        <f t="shared" si="121"/>
        <v>IUD30015</v>
      </c>
      <c r="B7801" s="364" t="s">
        <v>6426</v>
      </c>
      <c r="C7801" s="364" t="s">
        <v>6427</v>
      </c>
      <c r="D7801" s="364" t="s">
        <v>1</v>
      </c>
      <c r="E7801" s="365">
        <v>1903.16</v>
      </c>
      <c r="F7801" s="364" t="s">
        <v>15342</v>
      </c>
      <c r="G7801" s="364" t="s">
        <v>14947</v>
      </c>
      <c r="H7801" s="364" t="s">
        <v>29016</v>
      </c>
    </row>
    <row r="7802" spans="1:8" x14ac:dyDescent="0.25">
      <c r="A7802" s="246" t="str">
        <f t="shared" si="121"/>
        <v>IUD30390</v>
      </c>
      <c r="B7802" s="364" t="s">
        <v>33570</v>
      </c>
      <c r="C7802" s="364" t="s">
        <v>33571</v>
      </c>
      <c r="D7802" s="364" t="s">
        <v>2</v>
      </c>
      <c r="E7802" s="365">
        <v>3.71</v>
      </c>
      <c r="F7802" s="364" t="s">
        <v>15342</v>
      </c>
      <c r="G7802" s="364" t="s">
        <v>14947</v>
      </c>
      <c r="H7802" s="364" t="s">
        <v>29016</v>
      </c>
    </row>
    <row r="7803" spans="1:8" x14ac:dyDescent="0.25">
      <c r="A7803" s="246" t="str">
        <f t="shared" si="121"/>
        <v>IUC10255</v>
      </c>
      <c r="B7803" s="364" t="s">
        <v>33572</v>
      </c>
      <c r="C7803" s="364" t="s">
        <v>33573</v>
      </c>
      <c r="D7803" s="364" t="s">
        <v>4</v>
      </c>
      <c r="E7803" s="365">
        <v>6583.86</v>
      </c>
      <c r="F7803" s="364" t="s">
        <v>15342</v>
      </c>
      <c r="G7803" s="364" t="s">
        <v>14947</v>
      </c>
      <c r="H7803" s="364" t="s">
        <v>29016</v>
      </c>
    </row>
    <row r="7804" spans="1:8" x14ac:dyDescent="0.25">
      <c r="A7804" s="246" t="str">
        <f t="shared" si="121"/>
        <v>IUC20174</v>
      </c>
      <c r="B7804" s="364" t="s">
        <v>33574</v>
      </c>
      <c r="C7804" s="364" t="s">
        <v>33575</v>
      </c>
      <c r="D7804" s="364" t="s">
        <v>2</v>
      </c>
      <c r="E7804" s="365">
        <v>996.63</v>
      </c>
      <c r="F7804" s="364" t="s">
        <v>15342</v>
      </c>
      <c r="G7804" s="364" t="s">
        <v>14947</v>
      </c>
      <c r="H7804" s="364" t="s">
        <v>29016</v>
      </c>
    </row>
    <row r="7805" spans="1:8" x14ac:dyDescent="0.25">
      <c r="A7805" s="246" t="str">
        <f t="shared" si="121"/>
        <v>IUC20177</v>
      </c>
      <c r="B7805" s="364" t="s">
        <v>33576</v>
      </c>
      <c r="C7805" s="364" t="s">
        <v>33577</v>
      </c>
      <c r="D7805" s="364" t="s">
        <v>398</v>
      </c>
      <c r="E7805" s="365">
        <v>45.17</v>
      </c>
      <c r="F7805" s="364" t="s">
        <v>15342</v>
      </c>
      <c r="G7805" s="364" t="s">
        <v>14947</v>
      </c>
      <c r="H7805" s="364" t="s">
        <v>29016</v>
      </c>
    </row>
    <row r="7806" spans="1:8" x14ac:dyDescent="0.25">
      <c r="A7806" s="246" t="str">
        <f t="shared" si="121"/>
        <v>PIU00021</v>
      </c>
      <c r="B7806" s="364" t="s">
        <v>33578</v>
      </c>
      <c r="C7806" s="364" t="s">
        <v>33579</v>
      </c>
      <c r="D7806" s="364" t="s">
        <v>398</v>
      </c>
      <c r="E7806" s="365">
        <v>1370.74</v>
      </c>
      <c r="F7806" s="364" t="s">
        <v>15342</v>
      </c>
      <c r="G7806" s="364" t="s">
        <v>14947</v>
      </c>
      <c r="H7806" s="364" t="s">
        <v>29016</v>
      </c>
    </row>
    <row r="7807" spans="1:8" x14ac:dyDescent="0.25">
      <c r="A7807" s="246" t="str">
        <f t="shared" si="121"/>
        <v>IUD30751</v>
      </c>
      <c r="B7807" s="364" t="s">
        <v>33580</v>
      </c>
      <c r="C7807" s="364" t="s">
        <v>33581</v>
      </c>
      <c r="D7807" s="364" t="s">
        <v>2</v>
      </c>
      <c r="E7807" s="365">
        <v>2149.88</v>
      </c>
      <c r="F7807" s="364" t="s">
        <v>15342</v>
      </c>
      <c r="G7807" s="364" t="s">
        <v>14947</v>
      </c>
      <c r="H7807" s="364" t="s">
        <v>29016</v>
      </c>
    </row>
    <row r="7808" spans="1:8" x14ac:dyDescent="0.25">
      <c r="A7808" s="246" t="str">
        <f t="shared" si="121"/>
        <v>IUC10256</v>
      </c>
      <c r="B7808" s="364" t="s">
        <v>33582</v>
      </c>
      <c r="C7808" s="364" t="s">
        <v>29073</v>
      </c>
      <c r="D7808" s="364" t="s">
        <v>4</v>
      </c>
      <c r="E7808" s="365">
        <v>3804.26</v>
      </c>
      <c r="F7808" s="364" t="s">
        <v>15342</v>
      </c>
      <c r="G7808" s="364" t="s">
        <v>14947</v>
      </c>
      <c r="H7808" s="364" t="s">
        <v>29016</v>
      </c>
    </row>
    <row r="7809" spans="1:8" x14ac:dyDescent="0.25">
      <c r="A7809" s="246" t="str">
        <f t="shared" si="121"/>
        <v>IUP30354</v>
      </c>
      <c r="B7809" s="364" t="s">
        <v>33583</v>
      </c>
      <c r="C7809" s="364" t="s">
        <v>33584</v>
      </c>
      <c r="D7809" s="364" t="s">
        <v>4</v>
      </c>
      <c r="E7809" s="365">
        <v>25.3</v>
      </c>
      <c r="F7809" s="364" t="s">
        <v>15342</v>
      </c>
      <c r="G7809" s="364" t="s">
        <v>14947</v>
      </c>
      <c r="H7809" s="364" t="s">
        <v>29016</v>
      </c>
    </row>
    <row r="7810" spans="1:8" x14ac:dyDescent="0.25">
      <c r="A7810" s="246" t="str">
        <f t="shared" si="121"/>
        <v>IUD30391</v>
      </c>
      <c r="B7810" s="364" t="s">
        <v>33585</v>
      </c>
      <c r="C7810" s="364" t="s">
        <v>33586</v>
      </c>
      <c r="D7810" s="364" t="s">
        <v>2</v>
      </c>
      <c r="E7810" s="365">
        <v>4.22</v>
      </c>
      <c r="F7810" s="364" t="s">
        <v>15342</v>
      </c>
      <c r="G7810" s="364" t="s">
        <v>14947</v>
      </c>
      <c r="H7810" s="364" t="s">
        <v>29016</v>
      </c>
    </row>
    <row r="7811" spans="1:8" x14ac:dyDescent="0.25">
      <c r="A7811" s="246" t="str">
        <f t="shared" ref="A7811:A7874" si="122">B7811</f>
        <v>IUD30392</v>
      </c>
      <c r="B7811" s="364" t="s">
        <v>33587</v>
      </c>
      <c r="C7811" s="364" t="s">
        <v>33588</v>
      </c>
      <c r="D7811" s="364" t="s">
        <v>2</v>
      </c>
      <c r="E7811" s="365">
        <v>4.75</v>
      </c>
      <c r="F7811" s="364" t="s">
        <v>15342</v>
      </c>
      <c r="G7811" s="364" t="s">
        <v>14947</v>
      </c>
      <c r="H7811" s="364" t="s">
        <v>29016</v>
      </c>
    </row>
    <row r="7812" spans="1:8" x14ac:dyDescent="0.25">
      <c r="A7812" s="246" t="str">
        <f t="shared" si="122"/>
        <v>IUD30398</v>
      </c>
      <c r="B7812" s="364" t="s">
        <v>33589</v>
      </c>
      <c r="C7812" s="364" t="s">
        <v>33590</v>
      </c>
      <c r="D7812" s="364" t="s">
        <v>2</v>
      </c>
      <c r="E7812" s="365">
        <v>27.31</v>
      </c>
      <c r="F7812" s="364" t="s">
        <v>15342</v>
      </c>
      <c r="G7812" s="364" t="s">
        <v>14947</v>
      </c>
      <c r="H7812" s="364" t="s">
        <v>29016</v>
      </c>
    </row>
    <row r="7813" spans="1:8" x14ac:dyDescent="0.25">
      <c r="A7813" s="246" t="str">
        <f t="shared" si="122"/>
        <v>IUD30400</v>
      </c>
      <c r="B7813" s="364" t="s">
        <v>33591</v>
      </c>
      <c r="C7813" s="364" t="s">
        <v>33592</v>
      </c>
      <c r="D7813" s="364" t="s">
        <v>2</v>
      </c>
      <c r="E7813" s="365">
        <v>41.08</v>
      </c>
      <c r="F7813" s="364" t="s">
        <v>15342</v>
      </c>
      <c r="G7813" s="364" t="s">
        <v>14947</v>
      </c>
      <c r="H7813" s="364" t="s">
        <v>29016</v>
      </c>
    </row>
    <row r="7814" spans="1:8" x14ac:dyDescent="0.25">
      <c r="A7814" s="246" t="str">
        <f t="shared" si="122"/>
        <v>IUD30401</v>
      </c>
      <c r="B7814" s="364" t="s">
        <v>33593</v>
      </c>
      <c r="C7814" s="364" t="s">
        <v>33594</v>
      </c>
      <c r="D7814" s="364" t="s">
        <v>2</v>
      </c>
      <c r="E7814" s="365">
        <v>47.52</v>
      </c>
      <c r="F7814" s="364" t="s">
        <v>15342</v>
      </c>
      <c r="G7814" s="364" t="s">
        <v>14947</v>
      </c>
      <c r="H7814" s="364" t="s">
        <v>29016</v>
      </c>
    </row>
    <row r="7815" spans="1:8" x14ac:dyDescent="0.25">
      <c r="A7815" s="246" t="str">
        <f t="shared" si="122"/>
        <v>IUS87018</v>
      </c>
      <c r="B7815" s="364" t="s">
        <v>33595</v>
      </c>
      <c r="C7815" s="364" t="s">
        <v>33596</v>
      </c>
      <c r="D7815" s="364" t="s">
        <v>3</v>
      </c>
      <c r="E7815" s="365">
        <v>423.8</v>
      </c>
      <c r="F7815" s="364" t="s">
        <v>15342</v>
      </c>
      <c r="G7815" s="364" t="s">
        <v>14947</v>
      </c>
      <c r="H7815" s="364" t="s">
        <v>29016</v>
      </c>
    </row>
    <row r="7816" spans="1:8" x14ac:dyDescent="0.25">
      <c r="A7816" s="246" t="str">
        <f t="shared" si="122"/>
        <v>IUS87019</v>
      </c>
      <c r="B7816" s="364" t="s">
        <v>33597</v>
      </c>
      <c r="C7816" s="364" t="s">
        <v>33598</v>
      </c>
      <c r="D7816" s="364" t="s">
        <v>3</v>
      </c>
      <c r="E7816" s="365">
        <v>516.39</v>
      </c>
      <c r="F7816" s="364" t="s">
        <v>15342</v>
      </c>
      <c r="G7816" s="364" t="s">
        <v>14947</v>
      </c>
      <c r="H7816" s="364" t="s">
        <v>29016</v>
      </c>
    </row>
    <row r="7817" spans="1:8" x14ac:dyDescent="0.25">
      <c r="A7817" s="246" t="str">
        <f t="shared" si="122"/>
        <v>IUS87020</v>
      </c>
      <c r="B7817" s="364" t="s">
        <v>33599</v>
      </c>
      <c r="C7817" s="364" t="s">
        <v>33600</v>
      </c>
      <c r="D7817" s="364" t="s">
        <v>3</v>
      </c>
      <c r="E7817" s="365">
        <v>193.94</v>
      </c>
      <c r="F7817" s="364" t="s">
        <v>15342</v>
      </c>
      <c r="G7817" s="364" t="s">
        <v>14947</v>
      </c>
      <c r="H7817" s="364" t="s">
        <v>29016</v>
      </c>
    </row>
    <row r="7818" spans="1:8" x14ac:dyDescent="0.25">
      <c r="A7818" s="246" t="str">
        <f t="shared" si="122"/>
        <v>IUD30411</v>
      </c>
      <c r="B7818" s="364" t="s">
        <v>33601</v>
      </c>
      <c r="C7818" s="364" t="s">
        <v>33602</v>
      </c>
      <c r="D7818" s="364" t="s">
        <v>1</v>
      </c>
      <c r="E7818" s="365">
        <v>5055.67</v>
      </c>
      <c r="F7818" s="364" t="s">
        <v>15342</v>
      </c>
      <c r="G7818" s="364" t="s">
        <v>14947</v>
      </c>
      <c r="H7818" s="364" t="s">
        <v>29016</v>
      </c>
    </row>
    <row r="7819" spans="1:8" x14ac:dyDescent="0.25">
      <c r="A7819" s="246" t="str">
        <f t="shared" si="122"/>
        <v>IUD30412</v>
      </c>
      <c r="B7819" s="364" t="s">
        <v>33603</v>
      </c>
      <c r="C7819" s="364" t="s">
        <v>33604</v>
      </c>
      <c r="D7819" s="364" t="s">
        <v>1</v>
      </c>
      <c r="E7819" s="365">
        <v>7323.41</v>
      </c>
      <c r="F7819" s="364" t="s">
        <v>15342</v>
      </c>
      <c r="G7819" s="364" t="s">
        <v>14947</v>
      </c>
      <c r="H7819" s="364" t="s">
        <v>29016</v>
      </c>
    </row>
    <row r="7820" spans="1:8" x14ac:dyDescent="0.25">
      <c r="A7820" s="246" t="str">
        <f t="shared" si="122"/>
        <v>IUD30413</v>
      </c>
      <c r="B7820" s="364" t="s">
        <v>33605</v>
      </c>
      <c r="C7820" s="364" t="s">
        <v>33606</v>
      </c>
      <c r="D7820" s="364" t="s">
        <v>1</v>
      </c>
      <c r="E7820" s="365">
        <v>5160.66</v>
      </c>
      <c r="F7820" s="364" t="s">
        <v>15342</v>
      </c>
      <c r="G7820" s="364" t="s">
        <v>14947</v>
      </c>
      <c r="H7820" s="364" t="s">
        <v>29016</v>
      </c>
    </row>
    <row r="7821" spans="1:8" x14ac:dyDescent="0.25">
      <c r="A7821" s="246" t="str">
        <f t="shared" si="122"/>
        <v>IUD30419</v>
      </c>
      <c r="B7821" s="364" t="s">
        <v>33607</v>
      </c>
      <c r="C7821" s="364" t="s">
        <v>33608</v>
      </c>
      <c r="D7821" s="364" t="s">
        <v>1</v>
      </c>
      <c r="E7821" s="365">
        <v>257.39999999999998</v>
      </c>
      <c r="F7821" s="364" t="s">
        <v>15342</v>
      </c>
      <c r="G7821" s="364" t="s">
        <v>14947</v>
      </c>
      <c r="H7821" s="364" t="s">
        <v>29016</v>
      </c>
    </row>
    <row r="7822" spans="1:8" x14ac:dyDescent="0.25">
      <c r="A7822" s="246" t="str">
        <f t="shared" si="122"/>
        <v>IUC10231</v>
      </c>
      <c r="B7822" s="364" t="s">
        <v>19547</v>
      </c>
      <c r="C7822" s="364" t="s">
        <v>19548</v>
      </c>
      <c r="D7822" s="364" t="s">
        <v>1</v>
      </c>
      <c r="E7822" s="365">
        <v>3309.5</v>
      </c>
      <c r="F7822" s="364" t="s">
        <v>15342</v>
      </c>
      <c r="G7822" s="364" t="s">
        <v>14947</v>
      </c>
      <c r="H7822" s="364" t="s">
        <v>29016</v>
      </c>
    </row>
    <row r="7823" spans="1:8" x14ac:dyDescent="0.25">
      <c r="A7823" s="246" t="str">
        <f t="shared" si="122"/>
        <v>IUP40013</v>
      </c>
      <c r="B7823" s="364" t="s">
        <v>21081</v>
      </c>
      <c r="C7823" s="364" t="s">
        <v>21082</v>
      </c>
      <c r="D7823" s="364" t="s">
        <v>2</v>
      </c>
      <c r="E7823" s="365">
        <v>57.51</v>
      </c>
      <c r="F7823" s="364" t="s">
        <v>15342</v>
      </c>
      <c r="G7823" s="364" t="s">
        <v>14947</v>
      </c>
      <c r="H7823" s="364" t="s">
        <v>29016</v>
      </c>
    </row>
    <row r="7824" spans="1:8" x14ac:dyDescent="0.25">
      <c r="A7824" s="246" t="str">
        <f t="shared" si="122"/>
        <v>IUC10227</v>
      </c>
      <c r="B7824" s="364" t="s">
        <v>19539</v>
      </c>
      <c r="C7824" s="364" t="s">
        <v>19540</v>
      </c>
      <c r="D7824" s="364" t="s">
        <v>1</v>
      </c>
      <c r="E7824" s="365">
        <v>1464.58</v>
      </c>
      <c r="F7824" s="364" t="s">
        <v>15342</v>
      </c>
      <c r="G7824" s="364" t="s">
        <v>14947</v>
      </c>
      <c r="H7824" s="364" t="s">
        <v>29016</v>
      </c>
    </row>
    <row r="7825" spans="1:8" x14ac:dyDescent="0.25">
      <c r="A7825" s="246" t="str">
        <f t="shared" si="122"/>
        <v>IUD30415</v>
      </c>
      <c r="B7825" s="364" t="s">
        <v>19646</v>
      </c>
      <c r="C7825" s="364" t="s">
        <v>19647</v>
      </c>
      <c r="D7825" s="364" t="s">
        <v>1</v>
      </c>
      <c r="E7825" s="365">
        <v>9635.41</v>
      </c>
      <c r="F7825" s="364" t="s">
        <v>15342</v>
      </c>
      <c r="G7825" s="364" t="s">
        <v>14947</v>
      </c>
      <c r="H7825" s="364" t="s">
        <v>29016</v>
      </c>
    </row>
    <row r="7826" spans="1:8" x14ac:dyDescent="0.25">
      <c r="A7826" s="246" t="str">
        <f t="shared" si="122"/>
        <v>IUD30211</v>
      </c>
      <c r="B7826" s="364" t="s">
        <v>19634</v>
      </c>
      <c r="C7826" s="364" t="s">
        <v>19635</v>
      </c>
      <c r="D7826" s="364" t="s">
        <v>5</v>
      </c>
      <c r="E7826" s="365">
        <v>21.53</v>
      </c>
      <c r="F7826" s="364" t="s">
        <v>15342</v>
      </c>
      <c r="G7826" s="364" t="s">
        <v>14947</v>
      </c>
      <c r="H7826" s="364" t="s">
        <v>29016</v>
      </c>
    </row>
    <row r="7827" spans="1:8" x14ac:dyDescent="0.25">
      <c r="A7827" s="246" t="str">
        <f t="shared" si="122"/>
        <v>IUS87015</v>
      </c>
      <c r="B7827" s="364" t="s">
        <v>19750</v>
      </c>
      <c r="C7827" s="364" t="s">
        <v>19751</v>
      </c>
      <c r="D7827" s="364" t="s">
        <v>3</v>
      </c>
      <c r="E7827" s="365">
        <v>29.66</v>
      </c>
      <c r="F7827" s="364" t="s">
        <v>15342</v>
      </c>
      <c r="G7827" s="364" t="s">
        <v>14947</v>
      </c>
      <c r="H7827" s="364" t="s">
        <v>29016</v>
      </c>
    </row>
    <row r="7828" spans="1:8" x14ac:dyDescent="0.25">
      <c r="A7828" s="246" t="str">
        <f t="shared" si="122"/>
        <v>IUS87017</v>
      </c>
      <c r="B7828" s="364" t="s">
        <v>19754</v>
      </c>
      <c r="C7828" s="364" t="s">
        <v>19755</v>
      </c>
      <c r="D7828" s="364" t="s">
        <v>3</v>
      </c>
      <c r="E7828" s="365">
        <v>453.14</v>
      </c>
      <c r="F7828" s="364" t="s">
        <v>15342</v>
      </c>
      <c r="G7828" s="364" t="s">
        <v>14947</v>
      </c>
      <c r="H7828" s="364" t="s">
        <v>29016</v>
      </c>
    </row>
    <row r="7829" spans="1:8" x14ac:dyDescent="0.25">
      <c r="A7829" s="246" t="str">
        <f t="shared" si="122"/>
        <v>IUP30139</v>
      </c>
      <c r="B7829" s="364" t="s">
        <v>19767</v>
      </c>
      <c r="C7829" s="364" t="s">
        <v>21077</v>
      </c>
      <c r="D7829" s="364" t="s">
        <v>3</v>
      </c>
      <c r="E7829" s="365">
        <v>13.41</v>
      </c>
      <c r="F7829" s="364" t="s">
        <v>15342</v>
      </c>
      <c r="G7829" s="364" t="s">
        <v>14947</v>
      </c>
      <c r="H7829" s="364" t="s">
        <v>29016</v>
      </c>
    </row>
    <row r="7830" spans="1:8" x14ac:dyDescent="0.25">
      <c r="A7830" s="246" t="str">
        <f t="shared" si="122"/>
        <v>IUD30188</v>
      </c>
      <c r="B7830" s="364" t="s">
        <v>19770</v>
      </c>
      <c r="C7830" s="364" t="s">
        <v>19771</v>
      </c>
      <c r="D7830" s="364" t="s">
        <v>4</v>
      </c>
      <c r="E7830" s="365">
        <v>477.9</v>
      </c>
      <c r="F7830" s="364" t="s">
        <v>15342</v>
      </c>
      <c r="G7830" s="364" t="s">
        <v>14947</v>
      </c>
      <c r="H7830" s="364" t="s">
        <v>29016</v>
      </c>
    </row>
    <row r="7831" spans="1:8" x14ac:dyDescent="0.25">
      <c r="A7831" s="246" t="str">
        <f t="shared" si="122"/>
        <v>IUP30140</v>
      </c>
      <c r="B7831" s="364" t="s">
        <v>19772</v>
      </c>
      <c r="C7831" s="364" t="s">
        <v>19773</v>
      </c>
      <c r="D7831" s="364" t="s">
        <v>351</v>
      </c>
      <c r="E7831" s="365">
        <v>524.65</v>
      </c>
      <c r="F7831" s="364" t="s">
        <v>15342</v>
      </c>
      <c r="G7831" s="364" t="s">
        <v>14947</v>
      </c>
      <c r="H7831" s="364" t="s">
        <v>29016</v>
      </c>
    </row>
    <row r="7832" spans="1:8" x14ac:dyDescent="0.25">
      <c r="A7832" s="246" t="str">
        <f t="shared" si="122"/>
        <v>IUP30141</v>
      </c>
      <c r="B7832" s="364" t="s">
        <v>19774</v>
      </c>
      <c r="C7832" s="364" t="s">
        <v>19775</v>
      </c>
      <c r="D7832" s="364" t="s">
        <v>4</v>
      </c>
      <c r="E7832" s="365">
        <v>224.68</v>
      </c>
      <c r="F7832" s="364" t="s">
        <v>15342</v>
      </c>
      <c r="G7832" s="364" t="s">
        <v>14947</v>
      </c>
      <c r="H7832" s="364" t="s">
        <v>29016</v>
      </c>
    </row>
    <row r="7833" spans="1:8" x14ac:dyDescent="0.25">
      <c r="A7833" s="246" t="str">
        <f t="shared" si="122"/>
        <v>IUP30143</v>
      </c>
      <c r="B7833" s="364" t="s">
        <v>19778</v>
      </c>
      <c r="C7833" s="364" t="s">
        <v>19779</v>
      </c>
      <c r="D7833" s="364" t="s">
        <v>3</v>
      </c>
      <c r="E7833" s="365">
        <v>5.18</v>
      </c>
      <c r="F7833" s="364" t="s">
        <v>15342</v>
      </c>
      <c r="G7833" s="364" t="s">
        <v>14947</v>
      </c>
      <c r="H7833" s="364" t="s">
        <v>29016</v>
      </c>
    </row>
    <row r="7834" spans="1:8" x14ac:dyDescent="0.25">
      <c r="A7834" s="246" t="str">
        <f t="shared" si="122"/>
        <v>IUP30145</v>
      </c>
      <c r="B7834" s="364" t="s">
        <v>21078</v>
      </c>
      <c r="C7834" s="364" t="s">
        <v>21079</v>
      </c>
      <c r="D7834" s="364" t="s">
        <v>3</v>
      </c>
      <c r="E7834" s="365">
        <v>7.79</v>
      </c>
      <c r="F7834" s="364" t="s">
        <v>15342</v>
      </c>
      <c r="G7834" s="364" t="s">
        <v>14947</v>
      </c>
      <c r="H7834" s="364" t="s">
        <v>29016</v>
      </c>
    </row>
    <row r="7835" spans="1:8" x14ac:dyDescent="0.25">
      <c r="A7835" s="246" t="str">
        <f t="shared" si="122"/>
        <v>IUD30337</v>
      </c>
      <c r="B7835" s="364" t="s">
        <v>19644</v>
      </c>
      <c r="C7835" s="364" t="s">
        <v>19645</v>
      </c>
      <c r="D7835" s="364" t="s">
        <v>3</v>
      </c>
      <c r="E7835" s="365">
        <v>15.6</v>
      </c>
      <c r="F7835" s="364" t="s">
        <v>15342</v>
      </c>
      <c r="G7835" s="364" t="s">
        <v>14947</v>
      </c>
      <c r="H7835" s="364" t="s">
        <v>29016</v>
      </c>
    </row>
    <row r="7836" spans="1:8" x14ac:dyDescent="0.25">
      <c r="A7836" s="246" t="str">
        <f t="shared" si="122"/>
        <v>IUD30641</v>
      </c>
      <c r="B7836" s="364" t="s">
        <v>19673</v>
      </c>
      <c r="C7836" s="364" t="s">
        <v>19674</v>
      </c>
      <c r="D7836" s="364" t="s">
        <v>2</v>
      </c>
      <c r="E7836" s="365">
        <v>50.46</v>
      </c>
      <c r="F7836" s="364" t="s">
        <v>15342</v>
      </c>
      <c r="G7836" s="364" t="s">
        <v>14947</v>
      </c>
      <c r="H7836" s="364" t="s">
        <v>29016</v>
      </c>
    </row>
    <row r="7837" spans="1:8" x14ac:dyDescent="0.25">
      <c r="A7837" s="246" t="str">
        <f t="shared" si="122"/>
        <v>IUD30644</v>
      </c>
      <c r="B7837" s="364" t="s">
        <v>21075</v>
      </c>
      <c r="C7837" s="364" t="s">
        <v>21076</v>
      </c>
      <c r="D7837" s="364" t="s">
        <v>1</v>
      </c>
      <c r="E7837" s="365">
        <v>5261.58</v>
      </c>
      <c r="F7837" s="364" t="s">
        <v>15342</v>
      </c>
      <c r="G7837" s="364" t="s">
        <v>14947</v>
      </c>
      <c r="H7837" s="364" t="s">
        <v>29016</v>
      </c>
    </row>
    <row r="7838" spans="1:8" x14ac:dyDescent="0.25">
      <c r="A7838" s="246" t="str">
        <f t="shared" si="122"/>
        <v>IUP30146</v>
      </c>
      <c r="B7838" s="364" t="s">
        <v>33609</v>
      </c>
      <c r="C7838" s="364" t="s">
        <v>33610</v>
      </c>
      <c r="D7838" s="364" t="s">
        <v>4</v>
      </c>
      <c r="E7838" s="365">
        <v>14.69</v>
      </c>
      <c r="F7838" s="364" t="s">
        <v>15342</v>
      </c>
      <c r="G7838" s="364" t="s">
        <v>14947</v>
      </c>
      <c r="H7838" s="364" t="s">
        <v>29016</v>
      </c>
    </row>
    <row r="7839" spans="1:8" x14ac:dyDescent="0.25">
      <c r="A7839" s="246" t="str">
        <f t="shared" si="122"/>
        <v>IUC10024</v>
      </c>
      <c r="B7839" s="364" t="s">
        <v>33611</v>
      </c>
      <c r="C7839" s="364" t="s">
        <v>33612</v>
      </c>
      <c r="D7839" s="364" t="s">
        <v>2</v>
      </c>
      <c r="E7839" s="365">
        <v>31.72</v>
      </c>
      <c r="F7839" s="364" t="s">
        <v>15342</v>
      </c>
      <c r="G7839" s="364" t="s">
        <v>14947</v>
      </c>
      <c r="H7839" s="364" t="s">
        <v>29016</v>
      </c>
    </row>
    <row r="7840" spans="1:8" x14ac:dyDescent="0.25">
      <c r="A7840" s="246" t="str">
        <f t="shared" si="122"/>
        <v>IUC10247</v>
      </c>
      <c r="B7840" s="364" t="s">
        <v>33613</v>
      </c>
      <c r="C7840" s="364" t="s">
        <v>33614</v>
      </c>
      <c r="D7840" s="364" t="s">
        <v>256</v>
      </c>
      <c r="E7840" s="365">
        <v>12.81</v>
      </c>
      <c r="F7840" s="364" t="s">
        <v>15342</v>
      </c>
      <c r="G7840" s="364" t="s">
        <v>14947</v>
      </c>
      <c r="H7840" s="364" t="s">
        <v>29016</v>
      </c>
    </row>
    <row r="7841" spans="1:8" x14ac:dyDescent="0.25">
      <c r="A7841" s="246" t="str">
        <f t="shared" si="122"/>
        <v>IUD30184</v>
      </c>
      <c r="B7841" s="364" t="s">
        <v>19615</v>
      </c>
      <c r="C7841" s="364" t="s">
        <v>19616</v>
      </c>
      <c r="D7841" s="364" t="s">
        <v>2</v>
      </c>
      <c r="E7841" s="365">
        <v>6338.84</v>
      </c>
      <c r="F7841" s="364" t="s">
        <v>15342</v>
      </c>
      <c r="G7841" s="364" t="s">
        <v>14947</v>
      </c>
      <c r="H7841" s="364" t="s">
        <v>29016</v>
      </c>
    </row>
    <row r="7842" spans="1:8" x14ac:dyDescent="0.25">
      <c r="A7842" s="246" t="str">
        <f t="shared" si="122"/>
        <v>IUP30210</v>
      </c>
      <c r="B7842" s="364" t="s">
        <v>19716</v>
      </c>
      <c r="C7842" s="364" t="s">
        <v>19713</v>
      </c>
      <c r="D7842" s="364" t="s">
        <v>351</v>
      </c>
      <c r="E7842" s="365">
        <v>498.21</v>
      </c>
      <c r="F7842" s="364" t="s">
        <v>15342</v>
      </c>
      <c r="G7842" s="364" t="s">
        <v>14947</v>
      </c>
      <c r="H7842" s="364" t="s">
        <v>29016</v>
      </c>
    </row>
    <row r="7843" spans="1:8" x14ac:dyDescent="0.25">
      <c r="A7843" s="246" t="str">
        <f t="shared" si="122"/>
        <v>IUD30202</v>
      </c>
      <c r="B7843" s="364" t="s">
        <v>19630</v>
      </c>
      <c r="C7843" s="364" t="s">
        <v>19631</v>
      </c>
      <c r="D7843" s="364" t="s">
        <v>4</v>
      </c>
      <c r="E7843" s="365">
        <v>70.34</v>
      </c>
      <c r="F7843" s="364" t="s">
        <v>15342</v>
      </c>
      <c r="G7843" s="364" t="s">
        <v>14947</v>
      </c>
      <c r="H7843" s="364" t="s">
        <v>29016</v>
      </c>
    </row>
    <row r="7844" spans="1:8" x14ac:dyDescent="0.25">
      <c r="A7844" s="246" t="str">
        <f t="shared" si="122"/>
        <v>IUD30203</v>
      </c>
      <c r="B7844" s="364" t="s">
        <v>19632</v>
      </c>
      <c r="C7844" s="364" t="s">
        <v>19633</v>
      </c>
      <c r="D7844" s="364" t="s">
        <v>4</v>
      </c>
      <c r="E7844" s="365">
        <v>52.93</v>
      </c>
      <c r="F7844" s="364" t="s">
        <v>15342</v>
      </c>
      <c r="G7844" s="364" t="s">
        <v>14947</v>
      </c>
      <c r="H7844" s="364" t="s">
        <v>29016</v>
      </c>
    </row>
    <row r="7845" spans="1:8" x14ac:dyDescent="0.25">
      <c r="A7845" s="246" t="str">
        <f t="shared" si="122"/>
        <v>IUP30352</v>
      </c>
      <c r="B7845" s="364" t="s">
        <v>19719</v>
      </c>
      <c r="C7845" s="364" t="s">
        <v>19720</v>
      </c>
      <c r="D7845" s="364" t="s">
        <v>4</v>
      </c>
      <c r="E7845" s="365">
        <v>84.44</v>
      </c>
      <c r="F7845" s="364" t="s">
        <v>15342</v>
      </c>
      <c r="G7845" s="364" t="s">
        <v>14947</v>
      </c>
      <c r="H7845" s="364" t="s">
        <v>29016</v>
      </c>
    </row>
    <row r="7846" spans="1:8" x14ac:dyDescent="0.25">
      <c r="A7846" s="246" t="str">
        <f t="shared" si="122"/>
        <v>EHAU002</v>
      </c>
      <c r="B7846" s="364" t="s">
        <v>33615</v>
      </c>
      <c r="C7846" s="364" t="s">
        <v>33616</v>
      </c>
      <c r="D7846" s="364" t="s">
        <v>7146</v>
      </c>
      <c r="E7846" s="365">
        <v>0</v>
      </c>
      <c r="F7846" s="364" t="s">
        <v>15342</v>
      </c>
      <c r="G7846" s="364" t="s">
        <v>14947</v>
      </c>
      <c r="H7846" s="364" t="s">
        <v>29016</v>
      </c>
    </row>
    <row r="7847" spans="1:8" x14ac:dyDescent="0.25">
      <c r="A7847" s="246" t="str">
        <f t="shared" si="122"/>
        <v>PEP00002</v>
      </c>
      <c r="B7847" s="364" t="s">
        <v>33617</v>
      </c>
      <c r="C7847" s="364" t="s">
        <v>33618</v>
      </c>
      <c r="D7847" s="364" t="s">
        <v>3</v>
      </c>
      <c r="E7847" s="365">
        <v>151.12</v>
      </c>
      <c r="F7847" s="364" t="s">
        <v>15342</v>
      </c>
      <c r="G7847" s="364" t="s">
        <v>14947</v>
      </c>
      <c r="H7847" s="364" t="s">
        <v>29016</v>
      </c>
    </row>
    <row r="7848" spans="1:8" x14ac:dyDescent="0.25">
      <c r="A7848" s="246" t="str">
        <f t="shared" si="122"/>
        <v>PIU00022</v>
      </c>
      <c r="B7848" s="364" t="s">
        <v>33619</v>
      </c>
      <c r="C7848" s="364" t="s">
        <v>33620</v>
      </c>
      <c r="D7848" s="364" t="s">
        <v>398</v>
      </c>
      <c r="E7848" s="365">
        <v>7964.37</v>
      </c>
      <c r="F7848" s="364" t="s">
        <v>15342</v>
      </c>
      <c r="G7848" s="364" t="s">
        <v>14947</v>
      </c>
      <c r="H7848" s="364" t="s">
        <v>29016</v>
      </c>
    </row>
    <row r="7849" spans="1:8" x14ac:dyDescent="0.25">
      <c r="A7849" s="246" t="str">
        <f t="shared" si="122"/>
        <v>PIU00023</v>
      </c>
      <c r="B7849" s="364" t="s">
        <v>33621</v>
      </c>
      <c r="C7849" s="364" t="s">
        <v>33622</v>
      </c>
      <c r="D7849" s="364" t="s">
        <v>1</v>
      </c>
      <c r="E7849" s="365">
        <v>27099.56</v>
      </c>
      <c r="F7849" s="364" t="s">
        <v>15342</v>
      </c>
      <c r="G7849" s="364" t="s">
        <v>14947</v>
      </c>
      <c r="H7849" s="364" t="s">
        <v>29016</v>
      </c>
    </row>
    <row r="7850" spans="1:8" x14ac:dyDescent="0.25">
      <c r="A7850" s="246" t="str">
        <f t="shared" si="122"/>
        <v>IUD30225</v>
      </c>
      <c r="B7850" s="364" t="s">
        <v>33623</v>
      </c>
      <c r="C7850" s="364" t="s">
        <v>33624</v>
      </c>
      <c r="D7850" s="364" t="s">
        <v>2</v>
      </c>
      <c r="E7850" s="365">
        <v>111.62</v>
      </c>
      <c r="F7850" s="364" t="s">
        <v>15342</v>
      </c>
      <c r="G7850" s="364" t="s">
        <v>14947</v>
      </c>
      <c r="H7850" s="364" t="s">
        <v>29016</v>
      </c>
    </row>
    <row r="7851" spans="1:8" x14ac:dyDescent="0.25">
      <c r="A7851" s="246" t="str">
        <f t="shared" si="122"/>
        <v>CTIU0003</v>
      </c>
      <c r="B7851" s="364" t="s">
        <v>33625</v>
      </c>
      <c r="C7851" s="364" t="s">
        <v>33626</v>
      </c>
      <c r="D7851" s="364" t="s">
        <v>1</v>
      </c>
      <c r="E7851" s="365">
        <v>0</v>
      </c>
      <c r="F7851" s="364" t="s">
        <v>15342</v>
      </c>
      <c r="G7851" s="364" t="s">
        <v>14947</v>
      </c>
      <c r="H7851" s="364" t="s">
        <v>29016</v>
      </c>
    </row>
    <row r="7852" spans="1:8" x14ac:dyDescent="0.25">
      <c r="A7852" s="246" t="str">
        <f t="shared" si="122"/>
        <v>CTIU0006</v>
      </c>
      <c r="B7852" s="364" t="s">
        <v>33627</v>
      </c>
      <c r="C7852" s="364" t="s">
        <v>33628</v>
      </c>
      <c r="D7852" s="364" t="s">
        <v>1</v>
      </c>
      <c r="E7852" s="365">
        <v>0</v>
      </c>
      <c r="F7852" s="364" t="s">
        <v>15342</v>
      </c>
      <c r="G7852" s="364" t="s">
        <v>14947</v>
      </c>
      <c r="H7852" s="364" t="s">
        <v>29016</v>
      </c>
    </row>
    <row r="7853" spans="1:8" x14ac:dyDescent="0.25">
      <c r="A7853" s="246" t="str">
        <f t="shared" si="122"/>
        <v>IUC20154</v>
      </c>
      <c r="B7853" s="364" t="s">
        <v>19565</v>
      </c>
      <c r="C7853" s="364" t="s">
        <v>19566</v>
      </c>
      <c r="D7853" s="364" t="s">
        <v>4</v>
      </c>
      <c r="E7853" s="365">
        <v>160.07</v>
      </c>
      <c r="F7853" s="364" t="s">
        <v>15342</v>
      </c>
      <c r="G7853" s="364" t="s">
        <v>14947</v>
      </c>
      <c r="H7853" s="364" t="s">
        <v>29016</v>
      </c>
    </row>
    <row r="7854" spans="1:8" x14ac:dyDescent="0.25">
      <c r="A7854" s="246" t="str">
        <f t="shared" si="122"/>
        <v>IUS20058</v>
      </c>
      <c r="B7854" s="364" t="s">
        <v>19735</v>
      </c>
      <c r="C7854" s="364" t="s">
        <v>19736</v>
      </c>
      <c r="D7854" s="364" t="s">
        <v>3</v>
      </c>
      <c r="E7854" s="365">
        <v>188.83</v>
      </c>
      <c r="F7854" s="364" t="s">
        <v>15342</v>
      </c>
      <c r="G7854" s="364" t="s">
        <v>14947</v>
      </c>
      <c r="H7854" s="364" t="s">
        <v>29016</v>
      </c>
    </row>
    <row r="7855" spans="1:8" x14ac:dyDescent="0.25">
      <c r="A7855" s="246" t="str">
        <f t="shared" si="122"/>
        <v>IUS20060</v>
      </c>
      <c r="B7855" s="364" t="s">
        <v>19739</v>
      </c>
      <c r="C7855" s="364" t="s">
        <v>19740</v>
      </c>
      <c r="D7855" s="364" t="s">
        <v>3</v>
      </c>
      <c r="E7855" s="365">
        <v>161.97999999999999</v>
      </c>
      <c r="F7855" s="364" t="s">
        <v>15342</v>
      </c>
      <c r="G7855" s="364" t="s">
        <v>14947</v>
      </c>
      <c r="H7855" s="364" t="s">
        <v>29016</v>
      </c>
    </row>
    <row r="7856" spans="1:8" x14ac:dyDescent="0.25">
      <c r="A7856" s="246" t="str">
        <f t="shared" si="122"/>
        <v>IUS20061</v>
      </c>
      <c r="B7856" s="364" t="s">
        <v>19741</v>
      </c>
      <c r="C7856" s="364" t="s">
        <v>19742</v>
      </c>
      <c r="D7856" s="364" t="s">
        <v>3</v>
      </c>
      <c r="E7856" s="365">
        <v>254.87</v>
      </c>
      <c r="F7856" s="364" t="s">
        <v>15342</v>
      </c>
      <c r="G7856" s="364" t="s">
        <v>14947</v>
      </c>
      <c r="H7856" s="364" t="s">
        <v>29016</v>
      </c>
    </row>
    <row r="7857" spans="1:8" x14ac:dyDescent="0.25">
      <c r="A7857" s="246" t="str">
        <f t="shared" si="122"/>
        <v>IUS87012</v>
      </c>
      <c r="B7857" s="364" t="s">
        <v>19745</v>
      </c>
      <c r="C7857" s="364" t="s">
        <v>19746</v>
      </c>
      <c r="D7857" s="364" t="s">
        <v>1</v>
      </c>
      <c r="E7857" s="365">
        <v>325.16000000000003</v>
      </c>
      <c r="F7857" s="364" t="s">
        <v>15342</v>
      </c>
      <c r="G7857" s="364" t="s">
        <v>14947</v>
      </c>
      <c r="H7857" s="364" t="s">
        <v>29016</v>
      </c>
    </row>
    <row r="7858" spans="1:8" x14ac:dyDescent="0.25">
      <c r="A7858" s="246" t="str">
        <f t="shared" si="122"/>
        <v>IUS87016</v>
      </c>
      <c r="B7858" s="364" t="s">
        <v>19752</v>
      </c>
      <c r="C7858" s="364" t="s">
        <v>19753</v>
      </c>
      <c r="D7858" s="364" t="s">
        <v>2</v>
      </c>
      <c r="E7858" s="365">
        <v>117.63</v>
      </c>
      <c r="F7858" s="364" t="s">
        <v>15342</v>
      </c>
      <c r="G7858" s="364" t="s">
        <v>14947</v>
      </c>
      <c r="H7858" s="364" t="s">
        <v>29016</v>
      </c>
    </row>
    <row r="7859" spans="1:8" x14ac:dyDescent="0.25">
      <c r="A7859" s="246" t="str">
        <f t="shared" si="122"/>
        <v>IUD30252</v>
      </c>
      <c r="B7859" s="364" t="s">
        <v>19642</v>
      </c>
      <c r="C7859" s="364" t="s">
        <v>19643</v>
      </c>
      <c r="D7859" s="364" t="s">
        <v>4</v>
      </c>
      <c r="E7859" s="365">
        <v>963.33</v>
      </c>
      <c r="F7859" s="364" t="s">
        <v>15342</v>
      </c>
      <c r="G7859" s="364" t="s">
        <v>14947</v>
      </c>
      <c r="H7859" s="364" t="s">
        <v>29016</v>
      </c>
    </row>
    <row r="7860" spans="1:8" x14ac:dyDescent="0.25">
      <c r="A7860" s="246" t="str">
        <f t="shared" si="122"/>
        <v>IUP30137</v>
      </c>
      <c r="B7860" s="364" t="s">
        <v>19714</v>
      </c>
      <c r="C7860" s="364" t="s">
        <v>33629</v>
      </c>
      <c r="D7860" s="364" t="s">
        <v>2</v>
      </c>
      <c r="E7860" s="365">
        <v>66.12</v>
      </c>
      <c r="F7860" s="364" t="s">
        <v>15342</v>
      </c>
      <c r="G7860" s="364" t="s">
        <v>14947</v>
      </c>
      <c r="H7860" s="364" t="s">
        <v>29016</v>
      </c>
    </row>
    <row r="7861" spans="1:8" x14ac:dyDescent="0.25">
      <c r="A7861" s="246" t="str">
        <f t="shared" si="122"/>
        <v>IUP30138</v>
      </c>
      <c r="B7861" s="364" t="s">
        <v>19715</v>
      </c>
      <c r="C7861" s="364" t="s">
        <v>33630</v>
      </c>
      <c r="D7861" s="364" t="s">
        <v>2</v>
      </c>
      <c r="E7861" s="365">
        <v>38.68</v>
      </c>
      <c r="F7861" s="364" t="s">
        <v>15342</v>
      </c>
      <c r="G7861" s="364" t="s">
        <v>14947</v>
      </c>
      <c r="H7861" s="364" t="s">
        <v>29016</v>
      </c>
    </row>
    <row r="7862" spans="1:8" x14ac:dyDescent="0.25">
      <c r="A7862" s="246" t="str">
        <f t="shared" si="122"/>
        <v>IUD30133</v>
      </c>
      <c r="B7862" s="364" t="s">
        <v>33631</v>
      </c>
      <c r="C7862" s="364" t="s">
        <v>33632</v>
      </c>
      <c r="D7862" s="364" t="s">
        <v>1</v>
      </c>
      <c r="E7862" s="365">
        <v>5830.73</v>
      </c>
      <c r="F7862" s="364" t="s">
        <v>15342</v>
      </c>
      <c r="G7862" s="364" t="s">
        <v>14947</v>
      </c>
      <c r="H7862" s="364" t="s">
        <v>29016</v>
      </c>
    </row>
    <row r="7863" spans="1:8" x14ac:dyDescent="0.25">
      <c r="A7863" s="246" t="str">
        <f t="shared" si="122"/>
        <v>IUP30088</v>
      </c>
      <c r="B7863" s="364" t="s">
        <v>19692</v>
      </c>
      <c r="C7863" s="364" t="s">
        <v>19693</v>
      </c>
      <c r="D7863" s="364" t="s">
        <v>2</v>
      </c>
      <c r="E7863" s="365">
        <v>51.82</v>
      </c>
      <c r="F7863" s="364" t="s">
        <v>15342</v>
      </c>
      <c r="G7863" s="364" t="s">
        <v>14947</v>
      </c>
      <c r="H7863" s="364" t="s">
        <v>29016</v>
      </c>
    </row>
    <row r="7864" spans="1:8" x14ac:dyDescent="0.25">
      <c r="A7864" s="246" t="str">
        <f t="shared" si="122"/>
        <v>IUP30142</v>
      </c>
      <c r="B7864" s="364" t="s">
        <v>19776</v>
      </c>
      <c r="C7864" s="364" t="s">
        <v>19777</v>
      </c>
      <c r="D7864" s="364" t="s">
        <v>4</v>
      </c>
      <c r="E7864" s="365">
        <v>125.09</v>
      </c>
      <c r="F7864" s="364" t="s">
        <v>15342</v>
      </c>
      <c r="G7864" s="364" t="s">
        <v>14947</v>
      </c>
      <c r="H7864" s="364" t="s">
        <v>29016</v>
      </c>
    </row>
    <row r="7865" spans="1:8" x14ac:dyDescent="0.25">
      <c r="A7865" s="246" t="str">
        <f t="shared" si="122"/>
        <v>IUC10023</v>
      </c>
      <c r="B7865" s="364" t="s">
        <v>19819</v>
      </c>
      <c r="C7865" s="364" t="s">
        <v>21063</v>
      </c>
      <c r="D7865" s="364" t="s">
        <v>4</v>
      </c>
      <c r="E7865" s="365">
        <v>767.86</v>
      </c>
      <c r="F7865" s="364" t="s">
        <v>15342</v>
      </c>
      <c r="G7865" s="364" t="s">
        <v>14947</v>
      </c>
      <c r="H7865" s="364" t="s">
        <v>29016</v>
      </c>
    </row>
    <row r="7866" spans="1:8" ht="34.5" x14ac:dyDescent="0.25">
      <c r="A7866" s="246" t="str">
        <f t="shared" si="122"/>
        <v>IUD30186</v>
      </c>
      <c r="B7866" s="364" t="s">
        <v>19619</v>
      </c>
      <c r="C7866" s="366" t="s">
        <v>21069</v>
      </c>
      <c r="D7866" s="364" t="s">
        <v>2</v>
      </c>
      <c r="E7866" s="365">
        <v>3779.67</v>
      </c>
      <c r="F7866" s="364" t="s">
        <v>15342</v>
      </c>
      <c r="G7866" s="364" t="s">
        <v>14947</v>
      </c>
      <c r="H7866" s="364" t="s">
        <v>29016</v>
      </c>
    </row>
    <row r="7867" spans="1:8" x14ac:dyDescent="0.25">
      <c r="A7867" s="246" t="str">
        <f t="shared" si="122"/>
        <v>IUP30301</v>
      </c>
      <c r="B7867" s="364" t="s">
        <v>19717</v>
      </c>
      <c r="C7867" s="364" t="s">
        <v>19718</v>
      </c>
      <c r="D7867" s="364" t="s">
        <v>3</v>
      </c>
      <c r="E7867" s="365">
        <v>0.3</v>
      </c>
      <c r="F7867" s="364" t="s">
        <v>15342</v>
      </c>
      <c r="G7867" s="364" t="s">
        <v>14947</v>
      </c>
      <c r="H7867" s="364" t="s">
        <v>29016</v>
      </c>
    </row>
    <row r="7868" spans="1:8" x14ac:dyDescent="0.25">
      <c r="A7868" s="246" t="str">
        <f t="shared" si="122"/>
        <v>IUP30147</v>
      </c>
      <c r="B7868" s="364" t="s">
        <v>33633</v>
      </c>
      <c r="C7868" s="364" t="s">
        <v>33634</v>
      </c>
      <c r="D7868" s="364" t="s">
        <v>4</v>
      </c>
      <c r="E7868" s="365">
        <v>4.5199999999999996</v>
      </c>
      <c r="F7868" s="364" t="s">
        <v>15342</v>
      </c>
      <c r="G7868" s="364" t="s">
        <v>14947</v>
      </c>
      <c r="H7868" s="364" t="s">
        <v>29016</v>
      </c>
    </row>
    <row r="7869" spans="1:8" x14ac:dyDescent="0.25">
      <c r="A7869" s="246" t="str">
        <f t="shared" si="122"/>
        <v>IUP40014</v>
      </c>
      <c r="B7869" s="364" t="s">
        <v>33635</v>
      </c>
      <c r="C7869" s="364" t="s">
        <v>33636</v>
      </c>
      <c r="D7869" s="364" t="s">
        <v>3</v>
      </c>
      <c r="E7869" s="365">
        <v>173.57</v>
      </c>
      <c r="F7869" s="364" t="s">
        <v>15342</v>
      </c>
      <c r="G7869" s="364" t="s">
        <v>14947</v>
      </c>
      <c r="H7869" s="364" t="s">
        <v>29016</v>
      </c>
    </row>
    <row r="7870" spans="1:8" x14ac:dyDescent="0.25">
      <c r="A7870" s="246" t="str">
        <f t="shared" si="122"/>
        <v>IUD30394</v>
      </c>
      <c r="B7870" s="364" t="s">
        <v>33637</v>
      </c>
      <c r="C7870" s="364" t="s">
        <v>33638</v>
      </c>
      <c r="D7870" s="364" t="s">
        <v>2</v>
      </c>
      <c r="E7870" s="365">
        <v>5.78</v>
      </c>
      <c r="F7870" s="364" t="s">
        <v>15342</v>
      </c>
      <c r="G7870" s="364" t="s">
        <v>14947</v>
      </c>
      <c r="H7870" s="364" t="s">
        <v>29016</v>
      </c>
    </row>
    <row r="7871" spans="1:8" x14ac:dyDescent="0.25">
      <c r="A7871" s="246" t="str">
        <f t="shared" si="122"/>
        <v>IUC10233</v>
      </c>
      <c r="B7871" s="364" t="s">
        <v>19764</v>
      </c>
      <c r="C7871" s="364" t="s">
        <v>19765</v>
      </c>
      <c r="D7871" s="364" t="s">
        <v>1</v>
      </c>
      <c r="E7871" s="365">
        <v>48886.14</v>
      </c>
      <c r="F7871" s="364" t="s">
        <v>15342</v>
      </c>
      <c r="G7871" s="364" t="s">
        <v>14947</v>
      </c>
      <c r="H7871" s="364" t="s">
        <v>29016</v>
      </c>
    </row>
    <row r="7872" spans="1:8" x14ac:dyDescent="0.25">
      <c r="A7872" s="246" t="str">
        <f t="shared" si="122"/>
        <v>IUD30510</v>
      </c>
      <c r="B7872" s="364" t="s">
        <v>21070</v>
      </c>
      <c r="C7872" s="364" t="s">
        <v>21071</v>
      </c>
      <c r="D7872" s="364" t="s">
        <v>1</v>
      </c>
      <c r="E7872" s="365">
        <v>3912.27</v>
      </c>
      <c r="F7872" s="364" t="s">
        <v>15342</v>
      </c>
      <c r="G7872" s="364" t="s">
        <v>14947</v>
      </c>
      <c r="H7872" s="364" t="s">
        <v>29016</v>
      </c>
    </row>
    <row r="7873" spans="1:8" x14ac:dyDescent="0.25">
      <c r="A7873" s="246" t="str">
        <f t="shared" si="122"/>
        <v>IUD30642</v>
      </c>
      <c r="B7873" s="364" t="s">
        <v>21072</v>
      </c>
      <c r="C7873" s="364" t="s">
        <v>33639</v>
      </c>
      <c r="D7873" s="364" t="s">
        <v>2</v>
      </c>
      <c r="E7873" s="365">
        <v>2155.34</v>
      </c>
      <c r="F7873" s="364" t="s">
        <v>15342</v>
      </c>
      <c r="G7873" s="364" t="s">
        <v>14947</v>
      </c>
      <c r="H7873" s="364" t="s">
        <v>29016</v>
      </c>
    </row>
    <row r="7874" spans="1:8" x14ac:dyDescent="0.25">
      <c r="A7874" s="246" t="str">
        <f t="shared" si="122"/>
        <v>IUD30403</v>
      </c>
      <c r="B7874" s="364" t="s">
        <v>33640</v>
      </c>
      <c r="C7874" s="364" t="s">
        <v>33641</v>
      </c>
      <c r="D7874" s="364" t="s">
        <v>2</v>
      </c>
      <c r="E7874" s="365">
        <v>15.87</v>
      </c>
      <c r="F7874" s="364" t="s">
        <v>15342</v>
      </c>
      <c r="G7874" s="364" t="s">
        <v>14947</v>
      </c>
      <c r="H7874" s="364" t="s">
        <v>29016</v>
      </c>
    </row>
    <row r="7875" spans="1:8" x14ac:dyDescent="0.25">
      <c r="A7875" s="246" t="str">
        <f t="shared" ref="A7875:A7938" si="123">B7875</f>
        <v>IUD30404</v>
      </c>
      <c r="B7875" s="364" t="s">
        <v>33642</v>
      </c>
      <c r="C7875" s="364" t="s">
        <v>33643</v>
      </c>
      <c r="D7875" s="364" t="s">
        <v>2</v>
      </c>
      <c r="E7875" s="365">
        <v>60.56</v>
      </c>
      <c r="F7875" s="364" t="s">
        <v>15342</v>
      </c>
      <c r="G7875" s="364" t="s">
        <v>14947</v>
      </c>
      <c r="H7875" s="364" t="s">
        <v>29016</v>
      </c>
    </row>
    <row r="7876" spans="1:8" x14ac:dyDescent="0.25">
      <c r="A7876" s="246" t="str">
        <f t="shared" si="123"/>
        <v>CTIU0004</v>
      </c>
      <c r="B7876" s="364" t="s">
        <v>33644</v>
      </c>
      <c r="C7876" s="364" t="s">
        <v>33645</v>
      </c>
      <c r="D7876" s="364" t="s">
        <v>1</v>
      </c>
      <c r="E7876" s="365">
        <v>0</v>
      </c>
      <c r="F7876" s="364" t="s">
        <v>15342</v>
      </c>
      <c r="G7876" s="364" t="s">
        <v>14947</v>
      </c>
      <c r="H7876" s="364" t="s">
        <v>29016</v>
      </c>
    </row>
    <row r="7877" spans="1:8" x14ac:dyDescent="0.25">
      <c r="A7877" s="246" t="str">
        <f t="shared" si="123"/>
        <v>CTIU0007</v>
      </c>
      <c r="B7877" s="364" t="s">
        <v>33646</v>
      </c>
      <c r="C7877" s="364" t="s">
        <v>33647</v>
      </c>
      <c r="D7877" s="364" t="s">
        <v>1</v>
      </c>
      <c r="E7877" s="365">
        <v>0</v>
      </c>
      <c r="F7877" s="364" t="s">
        <v>15342</v>
      </c>
      <c r="G7877" s="364" t="s">
        <v>14947</v>
      </c>
      <c r="H7877" s="364" t="s">
        <v>29016</v>
      </c>
    </row>
    <row r="7878" spans="1:8" x14ac:dyDescent="0.25">
      <c r="A7878" s="246" t="str">
        <f t="shared" si="123"/>
        <v>CTIU0008</v>
      </c>
      <c r="B7878" s="364" t="s">
        <v>33648</v>
      </c>
      <c r="C7878" s="364" t="s">
        <v>33649</v>
      </c>
      <c r="D7878" s="364" t="s">
        <v>1</v>
      </c>
      <c r="E7878" s="365">
        <v>0</v>
      </c>
      <c r="F7878" s="364" t="s">
        <v>15342</v>
      </c>
      <c r="G7878" s="364" t="s">
        <v>14947</v>
      </c>
      <c r="H7878" s="364" t="s">
        <v>29016</v>
      </c>
    </row>
    <row r="7879" spans="1:8" x14ac:dyDescent="0.25">
      <c r="A7879" s="246" t="str">
        <f t="shared" si="123"/>
        <v>IUS86002</v>
      </c>
      <c r="B7879" s="364" t="s">
        <v>19766</v>
      </c>
      <c r="C7879" s="364" t="s">
        <v>33650</v>
      </c>
      <c r="D7879" s="364" t="s">
        <v>3</v>
      </c>
      <c r="E7879" s="365">
        <v>0</v>
      </c>
      <c r="F7879" s="364" t="s">
        <v>15342</v>
      </c>
      <c r="G7879" s="364" t="s">
        <v>14947</v>
      </c>
      <c r="H7879" s="364" t="s">
        <v>29016</v>
      </c>
    </row>
    <row r="7880" spans="1:8" x14ac:dyDescent="0.25">
      <c r="A7880" s="246" t="str">
        <f t="shared" si="123"/>
        <v>IUC10252</v>
      </c>
      <c r="B7880" s="364" t="s">
        <v>33651</v>
      </c>
      <c r="C7880" s="364" t="s">
        <v>33652</v>
      </c>
      <c r="D7880" s="364" t="s">
        <v>4</v>
      </c>
      <c r="E7880" s="365">
        <v>4328.13</v>
      </c>
      <c r="F7880" s="364" t="s">
        <v>15342</v>
      </c>
      <c r="G7880" s="364" t="s">
        <v>14947</v>
      </c>
      <c r="H7880" s="364" t="s">
        <v>29016</v>
      </c>
    </row>
    <row r="7881" spans="1:8" x14ac:dyDescent="0.25">
      <c r="A7881" s="246" t="str">
        <f t="shared" si="123"/>
        <v>IUC10254</v>
      </c>
      <c r="B7881" s="364" t="s">
        <v>33653</v>
      </c>
      <c r="C7881" s="364" t="s">
        <v>33654</v>
      </c>
      <c r="D7881" s="364" t="s">
        <v>4</v>
      </c>
      <c r="E7881" s="365">
        <v>4328.13</v>
      </c>
      <c r="F7881" s="364" t="s">
        <v>15342</v>
      </c>
      <c r="G7881" s="364" t="s">
        <v>14947</v>
      </c>
      <c r="H7881" s="364" t="s">
        <v>29016</v>
      </c>
    </row>
    <row r="7882" spans="1:8" x14ac:dyDescent="0.25">
      <c r="A7882" s="246" t="str">
        <f t="shared" si="123"/>
        <v>CTIU0009</v>
      </c>
      <c r="B7882" s="364" t="s">
        <v>33655</v>
      </c>
      <c r="C7882" s="364" t="s">
        <v>33656</v>
      </c>
      <c r="D7882" s="364" t="s">
        <v>1</v>
      </c>
      <c r="E7882" s="365">
        <v>0</v>
      </c>
      <c r="F7882" s="364" t="s">
        <v>15342</v>
      </c>
      <c r="G7882" s="364" t="s">
        <v>14947</v>
      </c>
      <c r="H7882" s="364" t="s">
        <v>29016</v>
      </c>
    </row>
    <row r="7883" spans="1:8" x14ac:dyDescent="0.25">
      <c r="A7883" s="246" t="str">
        <f t="shared" si="123"/>
        <v>IUP30144</v>
      </c>
      <c r="B7883" s="364" t="s">
        <v>19780</v>
      </c>
      <c r="C7883" s="364" t="s">
        <v>19781</v>
      </c>
      <c r="D7883" s="364" t="s">
        <v>351</v>
      </c>
      <c r="E7883" s="365">
        <v>199.75</v>
      </c>
      <c r="F7883" s="364" t="s">
        <v>15342</v>
      </c>
      <c r="G7883" s="364" t="s">
        <v>14947</v>
      </c>
      <c r="H7883" s="364" t="s">
        <v>29016</v>
      </c>
    </row>
    <row r="7884" spans="1:8" x14ac:dyDescent="0.25">
      <c r="A7884" s="246" t="str">
        <f t="shared" si="123"/>
        <v>IUD30643</v>
      </c>
      <c r="B7884" s="364" t="s">
        <v>21073</v>
      </c>
      <c r="C7884" s="364" t="s">
        <v>21074</v>
      </c>
      <c r="D7884" s="364" t="s">
        <v>1</v>
      </c>
      <c r="E7884" s="365">
        <v>2016.16</v>
      </c>
      <c r="F7884" s="364" t="s">
        <v>15342</v>
      </c>
      <c r="G7884" s="364" t="s">
        <v>14947</v>
      </c>
      <c r="H7884" s="364" t="s">
        <v>29016</v>
      </c>
    </row>
    <row r="7885" spans="1:8" x14ac:dyDescent="0.25">
      <c r="A7885" s="246" t="str">
        <f t="shared" si="123"/>
        <v>IUC10251</v>
      </c>
      <c r="B7885" s="364" t="s">
        <v>33657</v>
      </c>
      <c r="C7885" s="364" t="s">
        <v>33658</v>
      </c>
      <c r="D7885" s="364" t="s">
        <v>1</v>
      </c>
      <c r="E7885" s="365">
        <v>450.35</v>
      </c>
      <c r="F7885" s="364" t="s">
        <v>15342</v>
      </c>
      <c r="G7885" s="364" t="s">
        <v>14947</v>
      </c>
      <c r="H7885" s="364" t="s">
        <v>29016</v>
      </c>
    </row>
    <row r="7886" spans="1:8" x14ac:dyDescent="0.25">
      <c r="A7886" s="246" t="str">
        <f t="shared" si="123"/>
        <v>IUD30187</v>
      </c>
      <c r="B7886" s="364" t="s">
        <v>19768</v>
      </c>
      <c r="C7886" s="364" t="s">
        <v>19769</v>
      </c>
      <c r="D7886" s="364" t="s">
        <v>4</v>
      </c>
      <c r="E7886" s="365">
        <v>70.8</v>
      </c>
      <c r="F7886" s="364" t="s">
        <v>15342</v>
      </c>
      <c r="G7886" s="364" t="s">
        <v>14947</v>
      </c>
      <c r="H7886" s="364" t="s">
        <v>29016</v>
      </c>
    </row>
    <row r="7887" spans="1:8" x14ac:dyDescent="0.25">
      <c r="A7887" s="246" t="str">
        <f t="shared" si="123"/>
        <v>IUC10253</v>
      </c>
      <c r="B7887" s="364" t="s">
        <v>33659</v>
      </c>
      <c r="C7887" s="364" t="s">
        <v>33660</v>
      </c>
      <c r="D7887" s="364" t="s">
        <v>4</v>
      </c>
      <c r="E7887" s="365">
        <v>6592.2</v>
      </c>
      <c r="F7887" s="364" t="s">
        <v>15342</v>
      </c>
      <c r="G7887" s="364" t="s">
        <v>14947</v>
      </c>
      <c r="H7887" s="364" t="s">
        <v>29016</v>
      </c>
    </row>
    <row r="7888" spans="1:8" x14ac:dyDescent="0.25">
      <c r="A7888" s="246" t="str">
        <f t="shared" si="123"/>
        <v>CTIU0002</v>
      </c>
      <c r="B7888" s="364" t="s">
        <v>33661</v>
      </c>
      <c r="C7888" s="364" t="s">
        <v>33662</v>
      </c>
      <c r="D7888" s="364" t="s">
        <v>1</v>
      </c>
      <c r="E7888" s="365">
        <v>0</v>
      </c>
      <c r="F7888" s="364" t="s">
        <v>15342</v>
      </c>
      <c r="G7888" s="364" t="s">
        <v>14947</v>
      </c>
      <c r="H7888" s="364" t="s">
        <v>29016</v>
      </c>
    </row>
    <row r="7889" spans="1:8" x14ac:dyDescent="0.25">
      <c r="A7889" s="246" t="str">
        <f t="shared" si="123"/>
        <v>IUD30212</v>
      </c>
      <c r="B7889" s="364" t="s">
        <v>33663</v>
      </c>
      <c r="C7889" s="364" t="s">
        <v>33664</v>
      </c>
      <c r="D7889" s="364" t="s">
        <v>4</v>
      </c>
      <c r="E7889" s="365">
        <v>59.25</v>
      </c>
      <c r="F7889" s="364" t="s">
        <v>15342</v>
      </c>
      <c r="G7889" s="364" t="s">
        <v>14947</v>
      </c>
      <c r="H7889" s="364" t="s">
        <v>29016</v>
      </c>
    </row>
    <row r="7890" spans="1:8" x14ac:dyDescent="0.25">
      <c r="A7890" s="246" t="str">
        <f t="shared" si="123"/>
        <v>IUD30134</v>
      </c>
      <c r="B7890" s="364" t="s">
        <v>33665</v>
      </c>
      <c r="C7890" s="364" t="s">
        <v>33666</v>
      </c>
      <c r="D7890" s="364" t="s">
        <v>2</v>
      </c>
      <c r="E7890" s="365">
        <v>2133.3000000000002</v>
      </c>
      <c r="F7890" s="364" t="s">
        <v>15342</v>
      </c>
      <c r="G7890" s="364" t="s">
        <v>14947</v>
      </c>
      <c r="H7890" s="364" t="s">
        <v>29016</v>
      </c>
    </row>
    <row r="7891" spans="1:8" x14ac:dyDescent="0.25">
      <c r="A7891" s="246" t="str">
        <f t="shared" si="123"/>
        <v>IUC10246</v>
      </c>
      <c r="B7891" s="364" t="s">
        <v>33667</v>
      </c>
      <c r="C7891" s="364" t="s">
        <v>33668</v>
      </c>
      <c r="D7891" s="364" t="s">
        <v>351</v>
      </c>
      <c r="E7891" s="365">
        <v>61.75</v>
      </c>
      <c r="F7891" s="364" t="s">
        <v>15342</v>
      </c>
      <c r="G7891" s="364" t="s">
        <v>14947</v>
      </c>
      <c r="H7891" s="364" t="s">
        <v>29016</v>
      </c>
    </row>
    <row r="7892" spans="1:8" x14ac:dyDescent="0.25">
      <c r="A7892" s="246" t="str">
        <f t="shared" si="123"/>
        <v>IUC10248</v>
      </c>
      <c r="B7892" s="364" t="s">
        <v>33669</v>
      </c>
      <c r="C7892" s="364" t="s">
        <v>33670</v>
      </c>
      <c r="D7892" s="364" t="s">
        <v>1</v>
      </c>
      <c r="E7892" s="365">
        <v>1222.07</v>
      </c>
      <c r="F7892" s="364" t="s">
        <v>15342</v>
      </c>
      <c r="G7892" s="364" t="s">
        <v>14947</v>
      </c>
      <c r="H7892" s="364" t="s">
        <v>29016</v>
      </c>
    </row>
    <row r="7893" spans="1:8" x14ac:dyDescent="0.25">
      <c r="A7893" s="246" t="str">
        <f t="shared" si="123"/>
        <v>IUC10249</v>
      </c>
      <c r="B7893" s="364" t="s">
        <v>33671</v>
      </c>
      <c r="C7893" s="364" t="s">
        <v>33672</v>
      </c>
      <c r="D7893" s="364" t="s">
        <v>2</v>
      </c>
      <c r="E7893" s="365">
        <v>69.849999999999994</v>
      </c>
      <c r="F7893" s="364" t="s">
        <v>15342</v>
      </c>
      <c r="G7893" s="364" t="s">
        <v>14947</v>
      </c>
      <c r="H7893" s="364" t="s">
        <v>29016</v>
      </c>
    </row>
    <row r="7894" spans="1:8" x14ac:dyDescent="0.25">
      <c r="A7894" s="246" t="str">
        <f t="shared" si="123"/>
        <v>IUC20175</v>
      </c>
      <c r="B7894" s="364" t="s">
        <v>33673</v>
      </c>
      <c r="C7894" s="364" t="s">
        <v>33674</v>
      </c>
      <c r="D7894" s="364" t="s">
        <v>1</v>
      </c>
      <c r="E7894" s="365">
        <v>4177.41</v>
      </c>
      <c r="F7894" s="364" t="s">
        <v>15342</v>
      </c>
      <c r="G7894" s="364" t="s">
        <v>14947</v>
      </c>
      <c r="H7894" s="364" t="s">
        <v>29016</v>
      </c>
    </row>
    <row r="7895" spans="1:8" x14ac:dyDescent="0.25">
      <c r="A7895" s="246" t="str">
        <f t="shared" si="123"/>
        <v>IUC20176</v>
      </c>
      <c r="B7895" s="364" t="s">
        <v>33675</v>
      </c>
      <c r="C7895" s="364" t="s">
        <v>33676</v>
      </c>
      <c r="D7895" s="364" t="s">
        <v>1</v>
      </c>
      <c r="E7895" s="365">
        <v>3322.64</v>
      </c>
      <c r="F7895" s="364" t="s">
        <v>15342</v>
      </c>
      <c r="G7895" s="364" t="s">
        <v>14947</v>
      </c>
      <c r="H7895" s="364" t="s">
        <v>29016</v>
      </c>
    </row>
    <row r="7896" spans="1:8" x14ac:dyDescent="0.25">
      <c r="A7896" s="246" t="str">
        <f t="shared" si="123"/>
        <v>IUC20167</v>
      </c>
      <c r="B7896" s="364" t="s">
        <v>33677</v>
      </c>
      <c r="C7896" s="364" t="s">
        <v>33678</v>
      </c>
      <c r="D7896" s="364" t="s">
        <v>3</v>
      </c>
      <c r="E7896" s="365">
        <v>12.83</v>
      </c>
      <c r="F7896" s="364" t="s">
        <v>15342</v>
      </c>
      <c r="G7896" s="364" t="s">
        <v>14947</v>
      </c>
      <c r="H7896" s="364" t="s">
        <v>29016</v>
      </c>
    </row>
    <row r="7897" spans="1:8" x14ac:dyDescent="0.25">
      <c r="A7897" s="246" t="str">
        <f t="shared" si="123"/>
        <v>IUC10093</v>
      </c>
      <c r="B7897" s="364" t="s">
        <v>33679</v>
      </c>
      <c r="C7897" s="364" t="s">
        <v>33680</v>
      </c>
      <c r="D7897" s="364" t="s">
        <v>2</v>
      </c>
      <c r="E7897" s="365">
        <v>244.9</v>
      </c>
      <c r="F7897" s="364" t="s">
        <v>15342</v>
      </c>
      <c r="G7897" s="364" t="s">
        <v>14947</v>
      </c>
      <c r="H7897" s="364" t="s">
        <v>29016</v>
      </c>
    </row>
    <row r="7898" spans="1:8" x14ac:dyDescent="0.25">
      <c r="A7898" s="246" t="str">
        <f t="shared" si="123"/>
        <v>IUD30645</v>
      </c>
      <c r="B7898" s="364" t="s">
        <v>33681</v>
      </c>
      <c r="C7898" s="364" t="s">
        <v>33682</v>
      </c>
      <c r="D7898" s="364" t="s">
        <v>1</v>
      </c>
      <c r="E7898" s="365">
        <v>34412.6</v>
      </c>
      <c r="F7898" s="364" t="s">
        <v>15342</v>
      </c>
      <c r="G7898" s="364" t="s">
        <v>14947</v>
      </c>
      <c r="H7898" s="364" t="s">
        <v>29016</v>
      </c>
    </row>
    <row r="7899" spans="1:8" x14ac:dyDescent="0.25">
      <c r="A7899" s="246" t="str">
        <f t="shared" si="123"/>
        <v>IUD30253</v>
      </c>
      <c r="B7899" s="364" t="s">
        <v>33683</v>
      </c>
      <c r="C7899" s="364" t="s">
        <v>33684</v>
      </c>
      <c r="D7899" s="364" t="s">
        <v>4</v>
      </c>
      <c r="E7899" s="365">
        <v>726.13</v>
      </c>
      <c r="F7899" s="364" t="s">
        <v>15342</v>
      </c>
      <c r="G7899" s="364" t="s">
        <v>14947</v>
      </c>
      <c r="H7899" s="364" t="s">
        <v>29016</v>
      </c>
    </row>
    <row r="7900" spans="1:8" x14ac:dyDescent="0.25">
      <c r="A7900" s="246" t="str">
        <f t="shared" si="123"/>
        <v>CTIU0005</v>
      </c>
      <c r="B7900" s="364" t="s">
        <v>33685</v>
      </c>
      <c r="C7900" s="364" t="s">
        <v>33686</v>
      </c>
      <c r="D7900" s="364" t="s">
        <v>1</v>
      </c>
      <c r="E7900" s="365">
        <v>0</v>
      </c>
      <c r="F7900" s="364" t="s">
        <v>15342</v>
      </c>
      <c r="G7900" s="364" t="s">
        <v>14947</v>
      </c>
      <c r="H7900" s="364" t="s">
        <v>29016</v>
      </c>
    </row>
    <row r="7901" spans="1:8" x14ac:dyDescent="0.25">
      <c r="A7901" s="246" t="str">
        <f t="shared" si="123"/>
        <v>IUP30353</v>
      </c>
      <c r="B7901" s="364" t="s">
        <v>33687</v>
      </c>
      <c r="C7901" s="364" t="s">
        <v>33688</v>
      </c>
      <c r="D7901" s="364" t="s">
        <v>4</v>
      </c>
      <c r="E7901" s="365">
        <v>19.71</v>
      </c>
      <c r="F7901" s="364" t="s">
        <v>15342</v>
      </c>
      <c r="G7901" s="364" t="s">
        <v>14947</v>
      </c>
      <c r="H7901" s="364" t="s">
        <v>29016</v>
      </c>
    </row>
    <row r="7902" spans="1:8" x14ac:dyDescent="0.25">
      <c r="A7902" s="246" t="str">
        <f t="shared" si="123"/>
        <v>IUI00004</v>
      </c>
      <c r="B7902" s="364" t="s">
        <v>33689</v>
      </c>
      <c r="C7902" s="364" t="s">
        <v>33690</v>
      </c>
      <c r="D7902" s="364" t="s">
        <v>1</v>
      </c>
      <c r="E7902" s="365">
        <v>1055.4000000000001</v>
      </c>
      <c r="F7902" s="364" t="s">
        <v>15342</v>
      </c>
      <c r="G7902" s="364" t="s">
        <v>14947</v>
      </c>
      <c r="H7902" s="364" t="s">
        <v>29016</v>
      </c>
    </row>
    <row r="7903" spans="1:8" x14ac:dyDescent="0.25">
      <c r="A7903" s="246" t="str">
        <f t="shared" si="123"/>
        <v>IUD30393</v>
      </c>
      <c r="B7903" s="364" t="s">
        <v>33691</v>
      </c>
      <c r="C7903" s="364" t="s">
        <v>33692</v>
      </c>
      <c r="D7903" s="364" t="s">
        <v>2</v>
      </c>
      <c r="E7903" s="365">
        <v>5.27</v>
      </c>
      <c r="F7903" s="364" t="s">
        <v>15342</v>
      </c>
      <c r="G7903" s="364" t="s">
        <v>14947</v>
      </c>
      <c r="H7903" s="364" t="s">
        <v>29016</v>
      </c>
    </row>
    <row r="7904" spans="1:8" x14ac:dyDescent="0.25">
      <c r="A7904" s="246" t="str">
        <f t="shared" si="123"/>
        <v>IUD30396</v>
      </c>
      <c r="B7904" s="364" t="s">
        <v>33693</v>
      </c>
      <c r="C7904" s="364" t="s">
        <v>33694</v>
      </c>
      <c r="D7904" s="364" t="s">
        <v>2</v>
      </c>
      <c r="E7904" s="365">
        <v>3.03</v>
      </c>
      <c r="F7904" s="364" t="s">
        <v>15342</v>
      </c>
      <c r="G7904" s="364" t="s">
        <v>14947</v>
      </c>
      <c r="H7904" s="364" t="s">
        <v>29016</v>
      </c>
    </row>
    <row r="7905" spans="1:8" x14ac:dyDescent="0.25">
      <c r="A7905" s="246" t="str">
        <f t="shared" si="123"/>
        <v>IUC20166</v>
      </c>
      <c r="B7905" s="364" t="s">
        <v>19575</v>
      </c>
      <c r="C7905" s="364" t="s">
        <v>19576</v>
      </c>
      <c r="D7905" s="364" t="s">
        <v>3</v>
      </c>
      <c r="E7905" s="365">
        <v>0.33</v>
      </c>
      <c r="F7905" s="364" t="s">
        <v>15342</v>
      </c>
      <c r="G7905" s="364" t="s">
        <v>14947</v>
      </c>
      <c r="H7905" s="364" t="s">
        <v>29016</v>
      </c>
    </row>
    <row r="7906" spans="1:8" x14ac:dyDescent="0.25">
      <c r="A7906" s="246" t="str">
        <f t="shared" si="123"/>
        <v>IUD30232</v>
      </c>
      <c r="B7906" s="364" t="s">
        <v>19638</v>
      </c>
      <c r="C7906" s="364" t="s">
        <v>19639</v>
      </c>
      <c r="D7906" s="364" t="s">
        <v>4</v>
      </c>
      <c r="E7906" s="365">
        <v>468.71</v>
      </c>
      <c r="F7906" s="364" t="s">
        <v>15342</v>
      </c>
      <c r="G7906" s="364" t="s">
        <v>14947</v>
      </c>
      <c r="H7906" s="364" t="s">
        <v>29016</v>
      </c>
    </row>
    <row r="7907" spans="1:8" x14ac:dyDescent="0.25">
      <c r="A7907" s="246" t="str">
        <f t="shared" si="123"/>
        <v>IUD30700</v>
      </c>
      <c r="B7907" s="364" t="s">
        <v>19675</v>
      </c>
      <c r="C7907" s="364" t="s">
        <v>19676</v>
      </c>
      <c r="D7907" s="364" t="s">
        <v>1</v>
      </c>
      <c r="E7907" s="365">
        <v>768.48</v>
      </c>
      <c r="F7907" s="364" t="s">
        <v>15342</v>
      </c>
      <c r="G7907" s="364" t="s">
        <v>14947</v>
      </c>
      <c r="H7907" s="364" t="s">
        <v>29016</v>
      </c>
    </row>
    <row r="7908" spans="1:8" x14ac:dyDescent="0.25">
      <c r="A7908" s="246" t="str">
        <f t="shared" si="123"/>
        <v>IUD20119</v>
      </c>
      <c r="B7908" s="364" t="s">
        <v>33695</v>
      </c>
      <c r="C7908" s="364" t="s">
        <v>33696</v>
      </c>
      <c r="D7908" s="364" t="s">
        <v>2</v>
      </c>
      <c r="E7908" s="365">
        <v>114.82</v>
      </c>
      <c r="F7908" s="364" t="s">
        <v>15342</v>
      </c>
      <c r="G7908" s="364" t="s">
        <v>14947</v>
      </c>
      <c r="H7908" s="364" t="s">
        <v>29016</v>
      </c>
    </row>
    <row r="7909" spans="1:8" x14ac:dyDescent="0.25">
      <c r="A7909" s="246" t="str">
        <f t="shared" si="123"/>
        <v>IUD20120</v>
      </c>
      <c r="B7909" s="364" t="s">
        <v>33697</v>
      </c>
      <c r="C7909" s="364" t="s">
        <v>33698</v>
      </c>
      <c r="D7909" s="364" t="s">
        <v>2</v>
      </c>
      <c r="E7909" s="365">
        <v>135.29</v>
      </c>
      <c r="F7909" s="364" t="s">
        <v>15342</v>
      </c>
      <c r="G7909" s="364" t="s">
        <v>14947</v>
      </c>
      <c r="H7909" s="364" t="s">
        <v>29016</v>
      </c>
    </row>
    <row r="7910" spans="1:8" x14ac:dyDescent="0.25">
      <c r="A7910" s="246" t="str">
        <f t="shared" si="123"/>
        <v>IUD20121</v>
      </c>
      <c r="B7910" s="364" t="s">
        <v>33699</v>
      </c>
      <c r="C7910" s="364" t="s">
        <v>33700</v>
      </c>
      <c r="D7910" s="364" t="s">
        <v>2</v>
      </c>
      <c r="E7910" s="365">
        <v>163.61000000000001</v>
      </c>
      <c r="F7910" s="364" t="s">
        <v>15342</v>
      </c>
      <c r="G7910" s="364" t="s">
        <v>14947</v>
      </c>
      <c r="H7910" s="364" t="s">
        <v>29016</v>
      </c>
    </row>
    <row r="7911" spans="1:8" x14ac:dyDescent="0.25">
      <c r="A7911" s="246" t="str">
        <f t="shared" si="123"/>
        <v>IUD30213</v>
      </c>
      <c r="B7911" s="364" t="s">
        <v>33701</v>
      </c>
      <c r="C7911" s="364" t="s">
        <v>33702</v>
      </c>
      <c r="D7911" s="364" t="s">
        <v>2</v>
      </c>
      <c r="E7911" s="365">
        <v>19.829999999999998</v>
      </c>
      <c r="F7911" s="364" t="s">
        <v>15342</v>
      </c>
      <c r="G7911" s="364" t="s">
        <v>14947</v>
      </c>
      <c r="H7911" s="364" t="s">
        <v>29016</v>
      </c>
    </row>
    <row r="7912" spans="1:8" x14ac:dyDescent="0.25">
      <c r="A7912" s="246" t="str">
        <f t="shared" si="123"/>
        <v>IUD30214</v>
      </c>
      <c r="B7912" s="364" t="s">
        <v>33703</v>
      </c>
      <c r="C7912" s="364" t="s">
        <v>33704</v>
      </c>
      <c r="D7912" s="364" t="s">
        <v>2</v>
      </c>
      <c r="E7912" s="365">
        <v>66.33</v>
      </c>
      <c r="F7912" s="364" t="s">
        <v>15342</v>
      </c>
      <c r="G7912" s="364" t="s">
        <v>14947</v>
      </c>
      <c r="H7912" s="364" t="s">
        <v>29016</v>
      </c>
    </row>
    <row r="7913" spans="1:8" x14ac:dyDescent="0.25">
      <c r="A7913" s="246" t="str">
        <f t="shared" si="123"/>
        <v>IUC10257</v>
      </c>
      <c r="B7913" s="364" t="s">
        <v>33705</v>
      </c>
      <c r="C7913" s="364" t="s">
        <v>33706</v>
      </c>
      <c r="D7913" s="364" t="s">
        <v>351</v>
      </c>
      <c r="E7913" s="365">
        <v>270.08</v>
      </c>
      <c r="F7913" s="364" t="s">
        <v>15342</v>
      </c>
      <c r="G7913" s="364" t="s">
        <v>14947</v>
      </c>
      <c r="H7913" s="364" t="s">
        <v>29016</v>
      </c>
    </row>
    <row r="7914" spans="1:8" x14ac:dyDescent="0.25">
      <c r="A7914" s="246" t="str">
        <f t="shared" si="123"/>
        <v>IUC10229</v>
      </c>
      <c r="B7914" s="364" t="s">
        <v>19543</v>
      </c>
      <c r="C7914" s="364" t="s">
        <v>19544</v>
      </c>
      <c r="D7914" s="364" t="s">
        <v>1</v>
      </c>
      <c r="E7914" s="365">
        <v>259.94</v>
      </c>
      <c r="F7914" s="364" t="s">
        <v>15342</v>
      </c>
      <c r="G7914" s="364" t="s">
        <v>14947</v>
      </c>
      <c r="H7914" s="364" t="s">
        <v>29016</v>
      </c>
    </row>
    <row r="7915" spans="1:8" x14ac:dyDescent="0.25">
      <c r="A7915" s="246" t="str">
        <f t="shared" si="123"/>
        <v>IUC10230</v>
      </c>
      <c r="B7915" s="364" t="s">
        <v>19545</v>
      </c>
      <c r="C7915" s="364" t="s">
        <v>19546</v>
      </c>
      <c r="D7915" s="364" t="s">
        <v>1</v>
      </c>
      <c r="E7915" s="365">
        <v>19763.78</v>
      </c>
      <c r="F7915" s="364" t="s">
        <v>15342</v>
      </c>
      <c r="G7915" s="364" t="s">
        <v>14947</v>
      </c>
      <c r="H7915" s="364" t="s">
        <v>29016</v>
      </c>
    </row>
    <row r="7916" spans="1:8" x14ac:dyDescent="0.25">
      <c r="A7916" s="246" t="str">
        <f t="shared" si="123"/>
        <v>IUD30185</v>
      </c>
      <c r="B7916" s="364" t="s">
        <v>19617</v>
      </c>
      <c r="C7916" s="364" t="s">
        <v>19618</v>
      </c>
      <c r="D7916" s="364" t="s">
        <v>2</v>
      </c>
      <c r="E7916" s="365">
        <v>6338.84</v>
      </c>
      <c r="F7916" s="364" t="s">
        <v>15342</v>
      </c>
      <c r="G7916" s="364" t="s">
        <v>14947</v>
      </c>
      <c r="H7916" s="364" t="s">
        <v>29016</v>
      </c>
    </row>
    <row r="7917" spans="1:8" x14ac:dyDescent="0.25">
      <c r="A7917" s="246" t="str">
        <f t="shared" si="123"/>
        <v>IUS20059</v>
      </c>
      <c r="B7917" s="364" t="s">
        <v>19737</v>
      </c>
      <c r="C7917" s="364" t="s">
        <v>19738</v>
      </c>
      <c r="D7917" s="364" t="s">
        <v>3</v>
      </c>
      <c r="E7917" s="365">
        <v>48.87</v>
      </c>
      <c r="F7917" s="364" t="s">
        <v>15342</v>
      </c>
      <c r="G7917" s="364" t="s">
        <v>14947</v>
      </c>
      <c r="H7917" s="364" t="s">
        <v>29016</v>
      </c>
    </row>
    <row r="7918" spans="1:8" x14ac:dyDescent="0.25">
      <c r="A7918" s="246" t="str">
        <f t="shared" si="123"/>
        <v>IUI00023</v>
      </c>
      <c r="B7918" s="364" t="s">
        <v>19679</v>
      </c>
      <c r="C7918" s="364" t="s">
        <v>19680</v>
      </c>
      <c r="D7918" s="364" t="s">
        <v>1</v>
      </c>
      <c r="E7918" s="365">
        <v>368.62</v>
      </c>
      <c r="F7918" s="364" t="s">
        <v>15342</v>
      </c>
      <c r="G7918" s="364" t="s">
        <v>14947</v>
      </c>
      <c r="H7918" s="364" t="s">
        <v>29016</v>
      </c>
    </row>
    <row r="7919" spans="1:8" x14ac:dyDescent="0.25">
      <c r="A7919" s="246" t="str">
        <f t="shared" si="123"/>
        <v>IUS87013</v>
      </c>
      <c r="B7919" s="364" t="s">
        <v>19747</v>
      </c>
      <c r="C7919" s="364" t="s">
        <v>33707</v>
      </c>
      <c r="D7919" s="364" t="s">
        <v>3</v>
      </c>
      <c r="E7919" s="365">
        <v>316.07</v>
      </c>
      <c r="F7919" s="364" t="s">
        <v>15342</v>
      </c>
      <c r="G7919" s="364" t="s">
        <v>14947</v>
      </c>
      <c r="H7919" s="364" t="s">
        <v>29016</v>
      </c>
    </row>
    <row r="7920" spans="1:8" x14ac:dyDescent="0.25">
      <c r="A7920" s="246" t="str">
        <f t="shared" si="123"/>
        <v>IUS87014</v>
      </c>
      <c r="B7920" s="364" t="s">
        <v>19748</v>
      </c>
      <c r="C7920" s="364" t="s">
        <v>19749</v>
      </c>
      <c r="D7920" s="364" t="s">
        <v>3</v>
      </c>
      <c r="E7920" s="365">
        <v>490.21</v>
      </c>
      <c r="F7920" s="364" t="s">
        <v>15342</v>
      </c>
      <c r="G7920" s="364" t="s">
        <v>14947</v>
      </c>
      <c r="H7920" s="364" t="s">
        <v>29016</v>
      </c>
    </row>
    <row r="7921" spans="1:8" x14ac:dyDescent="0.25">
      <c r="A7921" s="246" t="str">
        <f t="shared" si="123"/>
        <v>IUD30640</v>
      </c>
      <c r="B7921" s="364" t="s">
        <v>19671</v>
      </c>
      <c r="C7921" s="364" t="s">
        <v>19672</v>
      </c>
      <c r="D7921" s="364" t="s">
        <v>1</v>
      </c>
      <c r="E7921" s="365">
        <v>4665.74</v>
      </c>
      <c r="F7921" s="364" t="s">
        <v>15342</v>
      </c>
      <c r="G7921" s="364" t="s">
        <v>14947</v>
      </c>
      <c r="H7921" s="364" t="s">
        <v>29016</v>
      </c>
    </row>
    <row r="7922" spans="1:8" x14ac:dyDescent="0.25">
      <c r="A7922" s="246" t="str">
        <f t="shared" si="123"/>
        <v>IUD30416</v>
      </c>
      <c r="B7922" s="364" t="s">
        <v>33708</v>
      </c>
      <c r="C7922" s="364" t="s">
        <v>33709</v>
      </c>
      <c r="D7922" s="364" t="s">
        <v>1</v>
      </c>
      <c r="E7922" s="365">
        <v>6415.17</v>
      </c>
      <c r="F7922" s="364" t="s">
        <v>15342</v>
      </c>
      <c r="G7922" s="364" t="s">
        <v>14947</v>
      </c>
      <c r="H7922" s="364" t="s">
        <v>29016</v>
      </c>
    </row>
    <row r="7923" spans="1:8" x14ac:dyDescent="0.25">
      <c r="A7923" s="246" t="str">
        <f t="shared" si="123"/>
        <v>IUD30417</v>
      </c>
      <c r="B7923" s="364" t="s">
        <v>33710</v>
      </c>
      <c r="C7923" s="364" t="s">
        <v>33711</v>
      </c>
      <c r="D7923" s="364" t="s">
        <v>1</v>
      </c>
      <c r="E7923" s="365">
        <v>8431.59</v>
      </c>
      <c r="F7923" s="364" t="s">
        <v>15342</v>
      </c>
      <c r="G7923" s="364" t="s">
        <v>14947</v>
      </c>
      <c r="H7923" s="364" t="s">
        <v>29016</v>
      </c>
    </row>
    <row r="7924" spans="1:8" x14ac:dyDescent="0.25">
      <c r="A7924" s="246" t="str">
        <f t="shared" si="123"/>
        <v>IUD30418</v>
      </c>
      <c r="B7924" s="364" t="s">
        <v>33712</v>
      </c>
      <c r="C7924" s="364" t="s">
        <v>33713</v>
      </c>
      <c r="D7924" s="364" t="s">
        <v>1</v>
      </c>
      <c r="E7924" s="365">
        <v>12700.72</v>
      </c>
      <c r="F7924" s="364" t="s">
        <v>15342</v>
      </c>
      <c r="G7924" s="364" t="s">
        <v>14947</v>
      </c>
      <c r="H7924" s="364" t="s">
        <v>29016</v>
      </c>
    </row>
    <row r="7925" spans="1:8" x14ac:dyDescent="0.25">
      <c r="A7925" s="246" t="str">
        <f t="shared" si="123"/>
        <v>IUD30420</v>
      </c>
      <c r="B7925" s="364" t="s">
        <v>33714</v>
      </c>
      <c r="C7925" s="364" t="s">
        <v>33715</v>
      </c>
      <c r="D7925" s="364" t="s">
        <v>1</v>
      </c>
      <c r="E7925" s="365">
        <v>364.86</v>
      </c>
      <c r="F7925" s="364" t="s">
        <v>15342</v>
      </c>
      <c r="G7925" s="364" t="s">
        <v>14947</v>
      </c>
      <c r="H7925" s="364" t="s">
        <v>29016</v>
      </c>
    </row>
    <row r="7926" spans="1:8" x14ac:dyDescent="0.25">
      <c r="A7926" s="246" t="str">
        <f t="shared" si="123"/>
        <v>IUC10228</v>
      </c>
      <c r="B7926" s="364" t="s">
        <v>19541</v>
      </c>
      <c r="C7926" s="364" t="s">
        <v>19542</v>
      </c>
      <c r="D7926" s="364" t="s">
        <v>1</v>
      </c>
      <c r="E7926" s="365">
        <v>1081.4000000000001</v>
      </c>
      <c r="F7926" s="364" t="s">
        <v>15342</v>
      </c>
      <c r="G7926" s="364" t="s">
        <v>14947</v>
      </c>
      <c r="H7926" s="364" t="s">
        <v>29016</v>
      </c>
    </row>
    <row r="7927" spans="1:8" x14ac:dyDescent="0.25">
      <c r="A7927" s="246" t="str">
        <f t="shared" si="123"/>
        <v>IUD30639</v>
      </c>
      <c r="B7927" s="364" t="s">
        <v>19669</v>
      </c>
      <c r="C7927" s="364" t="s">
        <v>19670</v>
      </c>
      <c r="D7927" s="364" t="s">
        <v>2</v>
      </c>
      <c r="E7927" s="365">
        <v>2250.9699999999998</v>
      </c>
      <c r="F7927" s="364" t="s">
        <v>15342</v>
      </c>
      <c r="G7927" s="364" t="s">
        <v>14947</v>
      </c>
      <c r="H7927" s="364" t="s">
        <v>29016</v>
      </c>
    </row>
    <row r="7928" spans="1:8" x14ac:dyDescent="0.25">
      <c r="A7928" s="246" t="str">
        <f t="shared" si="123"/>
        <v>IUC10232</v>
      </c>
      <c r="B7928" s="364" t="s">
        <v>19549</v>
      </c>
      <c r="C7928" s="364" t="s">
        <v>19550</v>
      </c>
      <c r="D7928" s="364" t="s">
        <v>1</v>
      </c>
      <c r="E7928" s="365">
        <v>103.14</v>
      </c>
      <c r="F7928" s="364" t="s">
        <v>15342</v>
      </c>
      <c r="G7928" s="364" t="s">
        <v>14947</v>
      </c>
      <c r="H7928" s="364" t="s">
        <v>29016</v>
      </c>
    </row>
    <row r="7929" spans="1:8" x14ac:dyDescent="0.25">
      <c r="A7929" s="246" t="str">
        <f t="shared" si="123"/>
        <v>IUD30395</v>
      </c>
      <c r="B7929" s="364" t="s">
        <v>33716</v>
      </c>
      <c r="C7929" s="364" t="s">
        <v>33717</v>
      </c>
      <c r="D7929" s="364" t="s">
        <v>2</v>
      </c>
      <c r="E7929" s="365">
        <v>9.6199999999999992</v>
      </c>
      <c r="F7929" s="364" t="s">
        <v>15342</v>
      </c>
      <c r="G7929" s="364" t="s">
        <v>14947</v>
      </c>
      <c r="H7929" s="364" t="s">
        <v>29016</v>
      </c>
    </row>
    <row r="7930" spans="1:8" x14ac:dyDescent="0.25">
      <c r="A7930" s="246" t="str">
        <f t="shared" si="123"/>
        <v>IUD30399</v>
      </c>
      <c r="B7930" s="364" t="s">
        <v>33718</v>
      </c>
      <c r="C7930" s="364" t="s">
        <v>33719</v>
      </c>
      <c r="D7930" s="364" t="s">
        <v>2</v>
      </c>
      <c r="E7930" s="365">
        <v>31.49</v>
      </c>
      <c r="F7930" s="364" t="s">
        <v>15342</v>
      </c>
      <c r="G7930" s="364" t="s">
        <v>14947</v>
      </c>
      <c r="H7930" s="364" t="s">
        <v>29016</v>
      </c>
    </row>
    <row r="7931" spans="1:8" x14ac:dyDescent="0.25">
      <c r="A7931" s="246" t="str">
        <f t="shared" si="123"/>
        <v>IUD30803</v>
      </c>
      <c r="B7931" s="364" t="s">
        <v>33720</v>
      </c>
      <c r="C7931" s="364" t="s">
        <v>33721</v>
      </c>
      <c r="D7931" s="364" t="s">
        <v>1</v>
      </c>
      <c r="E7931" s="365">
        <v>174.83</v>
      </c>
      <c r="F7931" s="364" t="s">
        <v>15342</v>
      </c>
      <c r="G7931" s="364" t="s">
        <v>14947</v>
      </c>
      <c r="H7931" s="364" t="s">
        <v>29016</v>
      </c>
    </row>
    <row r="7932" spans="1:8" x14ac:dyDescent="0.25">
      <c r="A7932" s="246" t="str">
        <f t="shared" si="123"/>
        <v>IUC10032</v>
      </c>
      <c r="B7932" s="364" t="s">
        <v>6227</v>
      </c>
      <c r="C7932" s="364" t="s">
        <v>6228</v>
      </c>
      <c r="D7932" s="364" t="s">
        <v>2</v>
      </c>
      <c r="E7932" s="365">
        <v>465.32</v>
      </c>
      <c r="F7932" s="364" t="s">
        <v>15342</v>
      </c>
      <c r="G7932" s="364" t="s">
        <v>14947</v>
      </c>
      <c r="H7932" s="364" t="s">
        <v>29016</v>
      </c>
    </row>
    <row r="7933" spans="1:8" x14ac:dyDescent="0.25">
      <c r="A7933" s="246" t="str">
        <f t="shared" si="123"/>
        <v>IUIL00004</v>
      </c>
      <c r="B7933" s="364" t="s">
        <v>6627</v>
      </c>
      <c r="C7933" s="364" t="s">
        <v>6628</v>
      </c>
      <c r="D7933" s="364" t="s">
        <v>1</v>
      </c>
      <c r="E7933" s="365">
        <v>15.9</v>
      </c>
      <c r="F7933" s="364" t="s">
        <v>15342</v>
      </c>
      <c r="G7933" s="364" t="s">
        <v>14947</v>
      </c>
      <c r="H7933" s="364" t="s">
        <v>29016</v>
      </c>
    </row>
    <row r="7934" spans="1:8" x14ac:dyDescent="0.25">
      <c r="A7934" s="246" t="str">
        <f t="shared" si="123"/>
        <v>IUIL00009</v>
      </c>
      <c r="B7934" s="364" t="s">
        <v>6635</v>
      </c>
      <c r="C7934" s="364" t="s">
        <v>6636</v>
      </c>
      <c r="D7934" s="364" t="s">
        <v>1</v>
      </c>
      <c r="E7934" s="365">
        <v>69.8</v>
      </c>
      <c r="F7934" s="364" t="s">
        <v>15342</v>
      </c>
      <c r="G7934" s="364" t="s">
        <v>14947</v>
      </c>
      <c r="H7934" s="364" t="s">
        <v>29016</v>
      </c>
    </row>
    <row r="7935" spans="1:8" x14ac:dyDescent="0.25">
      <c r="A7935" s="246" t="str">
        <f t="shared" si="123"/>
        <v>IUIL00010</v>
      </c>
      <c r="B7935" s="364" t="s">
        <v>16351</v>
      </c>
      <c r="C7935" s="364" t="s">
        <v>16352</v>
      </c>
      <c r="D7935" s="364" t="s">
        <v>1</v>
      </c>
      <c r="E7935" s="365">
        <v>66</v>
      </c>
      <c r="F7935" s="364" t="s">
        <v>15342</v>
      </c>
      <c r="G7935" s="364" t="s">
        <v>14947</v>
      </c>
      <c r="H7935" s="364" t="s">
        <v>29016</v>
      </c>
    </row>
    <row r="7936" spans="1:8" x14ac:dyDescent="0.25">
      <c r="A7936" s="246" t="str">
        <f t="shared" si="123"/>
        <v>PRADE001</v>
      </c>
      <c r="B7936" s="364" t="s">
        <v>12591</v>
      </c>
      <c r="C7936" s="364" t="s">
        <v>12592</v>
      </c>
      <c r="D7936" s="364" t="s">
        <v>1</v>
      </c>
      <c r="E7936" s="365">
        <v>23080.41</v>
      </c>
      <c r="F7936" s="364" t="s">
        <v>15342</v>
      </c>
      <c r="G7936" s="364" t="s">
        <v>14947</v>
      </c>
      <c r="H7936" s="364" t="s">
        <v>29016</v>
      </c>
    </row>
    <row r="7937" spans="1:8" x14ac:dyDescent="0.25">
      <c r="A7937" s="246" t="str">
        <f t="shared" si="123"/>
        <v>PRADE002</v>
      </c>
      <c r="B7937" s="364" t="s">
        <v>12593</v>
      </c>
      <c r="C7937" s="364" t="s">
        <v>12594</v>
      </c>
      <c r="D7937" s="364" t="s">
        <v>7146</v>
      </c>
      <c r="E7937" s="365">
        <v>26063.81</v>
      </c>
      <c r="F7937" s="364" t="s">
        <v>15342</v>
      </c>
      <c r="G7937" s="364" t="s">
        <v>14947</v>
      </c>
      <c r="H7937" s="364" t="s">
        <v>29016</v>
      </c>
    </row>
    <row r="7938" spans="1:8" x14ac:dyDescent="0.25">
      <c r="A7938" s="246" t="str">
        <f t="shared" si="123"/>
        <v>IUS20023</v>
      </c>
      <c r="B7938" s="364" t="s">
        <v>6837</v>
      </c>
      <c r="C7938" s="364" t="s">
        <v>6838</v>
      </c>
      <c r="D7938" s="364" t="s">
        <v>1</v>
      </c>
      <c r="E7938" s="365">
        <v>4089.25</v>
      </c>
      <c r="F7938" s="364" t="s">
        <v>15342</v>
      </c>
      <c r="G7938" s="364" t="s">
        <v>14947</v>
      </c>
      <c r="H7938" s="364" t="s">
        <v>29016</v>
      </c>
    </row>
    <row r="7939" spans="1:8" x14ac:dyDescent="0.25">
      <c r="A7939" s="246" t="str">
        <f t="shared" ref="A7939:A8002" si="124">B7939</f>
        <v>IUS20024</v>
      </c>
      <c r="B7939" s="364" t="s">
        <v>6839</v>
      </c>
      <c r="C7939" s="364" t="s">
        <v>6840</v>
      </c>
      <c r="D7939" s="364" t="s">
        <v>1</v>
      </c>
      <c r="E7939" s="365">
        <v>1176.98</v>
      </c>
      <c r="F7939" s="364" t="s">
        <v>15342</v>
      </c>
      <c r="G7939" s="364" t="s">
        <v>14947</v>
      </c>
      <c r="H7939" s="364" t="s">
        <v>29016</v>
      </c>
    </row>
    <row r="7940" spans="1:8" x14ac:dyDescent="0.25">
      <c r="A7940" s="246" t="str">
        <f t="shared" si="124"/>
        <v>IUS20028</v>
      </c>
      <c r="B7940" s="364" t="s">
        <v>6847</v>
      </c>
      <c r="C7940" s="364" t="s">
        <v>6848</v>
      </c>
      <c r="D7940" s="364" t="s">
        <v>1</v>
      </c>
      <c r="E7940" s="365">
        <v>1513.34</v>
      </c>
      <c r="F7940" s="364" t="s">
        <v>15342</v>
      </c>
      <c r="G7940" s="364" t="s">
        <v>14947</v>
      </c>
      <c r="H7940" s="364" t="s">
        <v>29016</v>
      </c>
    </row>
    <row r="7941" spans="1:8" x14ac:dyDescent="0.25">
      <c r="A7941" s="246" t="str">
        <f t="shared" si="124"/>
        <v>IUD30018</v>
      </c>
      <c r="B7941" s="364" t="s">
        <v>6430</v>
      </c>
      <c r="C7941" s="364" t="s">
        <v>6431</v>
      </c>
      <c r="D7941" s="364" t="s">
        <v>4</v>
      </c>
      <c r="E7941" s="365">
        <v>59.25</v>
      </c>
      <c r="F7941" s="364" t="s">
        <v>15342</v>
      </c>
      <c r="G7941" s="364" t="s">
        <v>14947</v>
      </c>
      <c r="H7941" s="364" t="s">
        <v>29016</v>
      </c>
    </row>
    <row r="7942" spans="1:8" x14ac:dyDescent="0.25">
      <c r="A7942" s="246" t="str">
        <f t="shared" si="124"/>
        <v>IUP30073</v>
      </c>
      <c r="B7942" s="364" t="s">
        <v>6754</v>
      </c>
      <c r="C7942" s="364" t="s">
        <v>6755</v>
      </c>
      <c r="D7942" s="364" t="s">
        <v>4</v>
      </c>
      <c r="E7942" s="365">
        <v>20.99</v>
      </c>
      <c r="F7942" s="364" t="s">
        <v>15342</v>
      </c>
      <c r="G7942" s="364" t="s">
        <v>14947</v>
      </c>
      <c r="H7942" s="364" t="s">
        <v>29016</v>
      </c>
    </row>
    <row r="7943" spans="1:8" x14ac:dyDescent="0.25">
      <c r="A7943" s="246" t="str">
        <f t="shared" si="124"/>
        <v>IUS20033</v>
      </c>
      <c r="B7943" s="364" t="s">
        <v>16375</v>
      </c>
      <c r="C7943" s="364" t="s">
        <v>16376</v>
      </c>
      <c r="D7943" s="364" t="s">
        <v>1</v>
      </c>
      <c r="E7943" s="365">
        <v>1924.91</v>
      </c>
      <c r="F7943" s="364" t="s">
        <v>15342</v>
      </c>
      <c r="G7943" s="364" t="s">
        <v>14947</v>
      </c>
      <c r="H7943" s="364" t="s">
        <v>29016</v>
      </c>
    </row>
    <row r="7944" spans="1:8" x14ac:dyDescent="0.25">
      <c r="A7944" s="246" t="str">
        <f t="shared" si="124"/>
        <v>IUD30021</v>
      </c>
      <c r="B7944" s="364" t="s">
        <v>6436</v>
      </c>
      <c r="C7944" s="364" t="s">
        <v>6437</v>
      </c>
      <c r="D7944" s="364" t="s">
        <v>4</v>
      </c>
      <c r="E7944" s="365">
        <v>132.26</v>
      </c>
      <c r="F7944" s="364" t="s">
        <v>15342</v>
      </c>
      <c r="G7944" s="364" t="s">
        <v>14947</v>
      </c>
      <c r="H7944" s="364" t="s">
        <v>29016</v>
      </c>
    </row>
    <row r="7945" spans="1:8" x14ac:dyDescent="0.25">
      <c r="A7945" s="246" t="str">
        <f t="shared" si="124"/>
        <v>IUD30023</v>
      </c>
      <c r="B7945" s="364" t="s">
        <v>6440</v>
      </c>
      <c r="C7945" s="364" t="s">
        <v>6441</v>
      </c>
      <c r="D7945" s="364" t="s">
        <v>2</v>
      </c>
      <c r="E7945" s="365">
        <v>68.010000000000005</v>
      </c>
      <c r="F7945" s="364" t="s">
        <v>15342</v>
      </c>
      <c r="G7945" s="364" t="s">
        <v>14947</v>
      </c>
      <c r="H7945" s="364" t="s">
        <v>29016</v>
      </c>
    </row>
    <row r="7946" spans="1:8" x14ac:dyDescent="0.25">
      <c r="A7946" s="246" t="str">
        <f t="shared" si="124"/>
        <v>IUD30024</v>
      </c>
      <c r="B7946" s="364" t="s">
        <v>6442</v>
      </c>
      <c r="C7946" s="364" t="s">
        <v>6443</v>
      </c>
      <c r="D7946" s="364" t="s">
        <v>2</v>
      </c>
      <c r="E7946" s="365">
        <v>69.41</v>
      </c>
      <c r="F7946" s="364" t="s">
        <v>15342</v>
      </c>
      <c r="G7946" s="364" t="s">
        <v>14947</v>
      </c>
      <c r="H7946" s="364" t="s">
        <v>29016</v>
      </c>
    </row>
    <row r="7947" spans="1:8" x14ac:dyDescent="0.25">
      <c r="A7947" s="246" t="str">
        <f t="shared" si="124"/>
        <v>IUD30025</v>
      </c>
      <c r="B7947" s="364" t="s">
        <v>6444</v>
      </c>
      <c r="C7947" s="364" t="s">
        <v>6445</v>
      </c>
      <c r="D7947" s="364" t="s">
        <v>1</v>
      </c>
      <c r="E7947" s="365">
        <v>9991.67</v>
      </c>
      <c r="F7947" s="364" t="s">
        <v>15342</v>
      </c>
      <c r="G7947" s="364" t="s">
        <v>14947</v>
      </c>
      <c r="H7947" s="364" t="s">
        <v>29016</v>
      </c>
    </row>
    <row r="7948" spans="1:8" x14ac:dyDescent="0.25">
      <c r="A7948" s="246" t="str">
        <f t="shared" si="124"/>
        <v>IUD30026</v>
      </c>
      <c r="B7948" s="364" t="s">
        <v>13256</v>
      </c>
      <c r="C7948" s="364" t="s">
        <v>13257</v>
      </c>
      <c r="D7948" s="364" t="s">
        <v>4</v>
      </c>
      <c r="E7948" s="365">
        <v>127.05</v>
      </c>
      <c r="F7948" s="364" t="s">
        <v>15342</v>
      </c>
      <c r="G7948" s="364" t="s">
        <v>14947</v>
      </c>
      <c r="H7948" s="364" t="s">
        <v>29016</v>
      </c>
    </row>
    <row r="7949" spans="1:8" x14ac:dyDescent="0.25">
      <c r="A7949" s="246" t="str">
        <f t="shared" si="124"/>
        <v>IUP30072</v>
      </c>
      <c r="B7949" s="364" t="s">
        <v>6752</v>
      </c>
      <c r="C7949" s="364" t="s">
        <v>6753</v>
      </c>
      <c r="D7949" s="364" t="s">
        <v>3</v>
      </c>
      <c r="E7949" s="365">
        <v>0.24</v>
      </c>
      <c r="F7949" s="364" t="s">
        <v>15342</v>
      </c>
      <c r="G7949" s="364" t="s">
        <v>14947</v>
      </c>
      <c r="H7949" s="364" t="s">
        <v>29016</v>
      </c>
    </row>
    <row r="7950" spans="1:8" x14ac:dyDescent="0.25">
      <c r="A7950" s="246" t="str">
        <f t="shared" si="124"/>
        <v>IUC10027</v>
      </c>
      <c r="B7950" s="364" t="s">
        <v>6221</v>
      </c>
      <c r="C7950" s="364" t="s">
        <v>6222</v>
      </c>
      <c r="D7950" s="364" t="s">
        <v>3</v>
      </c>
      <c r="E7950" s="365">
        <v>25.5</v>
      </c>
      <c r="F7950" s="364" t="s">
        <v>15342</v>
      </c>
      <c r="G7950" s="364" t="s">
        <v>14947</v>
      </c>
      <c r="H7950" s="364" t="s">
        <v>29016</v>
      </c>
    </row>
    <row r="7951" spans="1:8" x14ac:dyDescent="0.25">
      <c r="A7951" s="246" t="str">
        <f t="shared" si="124"/>
        <v>IUIL00002</v>
      </c>
      <c r="B7951" s="364" t="s">
        <v>16349</v>
      </c>
      <c r="C7951" s="364" t="s">
        <v>16350</v>
      </c>
      <c r="D7951" s="364" t="s">
        <v>1</v>
      </c>
      <c r="E7951" s="365">
        <v>440.71</v>
      </c>
      <c r="F7951" s="364" t="s">
        <v>15342</v>
      </c>
      <c r="G7951" s="364" t="s">
        <v>14947</v>
      </c>
      <c r="H7951" s="364" t="s">
        <v>29016</v>
      </c>
    </row>
    <row r="7952" spans="1:8" x14ac:dyDescent="0.25">
      <c r="A7952" s="246" t="str">
        <f t="shared" si="124"/>
        <v>IUIL00007</v>
      </c>
      <c r="B7952" s="364" t="s">
        <v>13498</v>
      </c>
      <c r="C7952" s="364" t="s">
        <v>13499</v>
      </c>
      <c r="D7952" s="364" t="s">
        <v>1</v>
      </c>
      <c r="E7952" s="365">
        <v>54.15</v>
      </c>
      <c r="F7952" s="364" t="s">
        <v>15342</v>
      </c>
      <c r="G7952" s="364" t="s">
        <v>14947</v>
      </c>
      <c r="H7952" s="364" t="s">
        <v>29016</v>
      </c>
    </row>
    <row r="7953" spans="1:8" x14ac:dyDescent="0.25">
      <c r="A7953" s="246" t="str">
        <f t="shared" si="124"/>
        <v>IUS20022</v>
      </c>
      <c r="B7953" s="364" t="s">
        <v>6835</v>
      </c>
      <c r="C7953" s="364" t="s">
        <v>6836</v>
      </c>
      <c r="D7953" s="364" t="s">
        <v>1</v>
      </c>
      <c r="E7953" s="365">
        <v>4881.25</v>
      </c>
      <c r="F7953" s="364" t="s">
        <v>15342</v>
      </c>
      <c r="G7953" s="364" t="s">
        <v>14947</v>
      </c>
      <c r="H7953" s="364" t="s">
        <v>29016</v>
      </c>
    </row>
    <row r="7954" spans="1:8" x14ac:dyDescent="0.25">
      <c r="A7954" s="246" t="str">
        <f t="shared" si="124"/>
        <v>IUS20026</v>
      </c>
      <c r="B7954" s="364" t="s">
        <v>6843</v>
      </c>
      <c r="C7954" s="364" t="s">
        <v>6844</v>
      </c>
      <c r="D7954" s="364" t="s">
        <v>2</v>
      </c>
      <c r="E7954" s="365">
        <v>17.3</v>
      </c>
      <c r="F7954" s="364" t="s">
        <v>15342</v>
      </c>
      <c r="G7954" s="364" t="s">
        <v>14947</v>
      </c>
      <c r="H7954" s="364" t="s">
        <v>29016</v>
      </c>
    </row>
    <row r="7955" spans="1:8" x14ac:dyDescent="0.25">
      <c r="A7955" s="246" t="str">
        <f t="shared" si="124"/>
        <v>IUS20029</v>
      </c>
      <c r="B7955" s="364" t="s">
        <v>6849</v>
      </c>
      <c r="C7955" s="364" t="s">
        <v>6850</v>
      </c>
      <c r="D7955" s="364" t="s">
        <v>1</v>
      </c>
      <c r="E7955" s="365">
        <v>39650.36</v>
      </c>
      <c r="F7955" s="364" t="s">
        <v>15342</v>
      </c>
      <c r="G7955" s="364" t="s">
        <v>14947</v>
      </c>
      <c r="H7955" s="364" t="s">
        <v>29016</v>
      </c>
    </row>
    <row r="7956" spans="1:8" x14ac:dyDescent="0.25">
      <c r="A7956" s="246" t="str">
        <f t="shared" si="124"/>
        <v>IUS20031</v>
      </c>
      <c r="B7956" s="364" t="s">
        <v>6853</v>
      </c>
      <c r="C7956" s="364" t="s">
        <v>6854</v>
      </c>
      <c r="D7956" s="364" t="s">
        <v>430</v>
      </c>
      <c r="E7956" s="365">
        <v>331.44</v>
      </c>
      <c r="F7956" s="364" t="s">
        <v>15342</v>
      </c>
      <c r="G7956" s="364" t="s">
        <v>14947</v>
      </c>
      <c r="H7956" s="364" t="s">
        <v>29016</v>
      </c>
    </row>
    <row r="7957" spans="1:8" x14ac:dyDescent="0.25">
      <c r="A7957" s="246" t="str">
        <f t="shared" si="124"/>
        <v>IUC10029</v>
      </c>
      <c r="B7957" s="364" t="s">
        <v>6223</v>
      </c>
      <c r="C7957" s="364" t="s">
        <v>6224</v>
      </c>
      <c r="D7957" s="364" t="s">
        <v>1</v>
      </c>
      <c r="E7957" s="365">
        <v>55.56</v>
      </c>
      <c r="F7957" s="364" t="s">
        <v>15342</v>
      </c>
      <c r="G7957" s="364" t="s">
        <v>14947</v>
      </c>
      <c r="H7957" s="364" t="s">
        <v>29016</v>
      </c>
    </row>
    <row r="7958" spans="1:8" x14ac:dyDescent="0.25">
      <c r="A7958" s="246" t="str">
        <f t="shared" si="124"/>
        <v>IUIL00001</v>
      </c>
      <c r="B7958" s="364" t="s">
        <v>16347</v>
      </c>
      <c r="C7958" s="364" t="s">
        <v>16348</v>
      </c>
      <c r="D7958" s="364" t="s">
        <v>1</v>
      </c>
      <c r="E7958" s="365">
        <v>636.28</v>
      </c>
      <c r="F7958" s="364" t="s">
        <v>15342</v>
      </c>
      <c r="G7958" s="364" t="s">
        <v>14947</v>
      </c>
      <c r="H7958" s="364" t="s">
        <v>29016</v>
      </c>
    </row>
    <row r="7959" spans="1:8" x14ac:dyDescent="0.25">
      <c r="A7959" s="246" t="str">
        <f t="shared" si="124"/>
        <v>IUIL00005</v>
      </c>
      <c r="B7959" s="364" t="s">
        <v>6629</v>
      </c>
      <c r="C7959" s="364" t="s">
        <v>6630</v>
      </c>
      <c r="D7959" s="364" t="s">
        <v>1</v>
      </c>
      <c r="E7959" s="365">
        <v>14.7</v>
      </c>
      <c r="F7959" s="364" t="s">
        <v>15342</v>
      </c>
      <c r="G7959" s="364" t="s">
        <v>14947</v>
      </c>
      <c r="H7959" s="364" t="s">
        <v>29016</v>
      </c>
    </row>
    <row r="7960" spans="1:8" x14ac:dyDescent="0.25">
      <c r="A7960" s="246" t="str">
        <f t="shared" si="124"/>
        <v>IUS20025</v>
      </c>
      <c r="B7960" s="364" t="s">
        <v>6841</v>
      </c>
      <c r="C7960" s="364" t="s">
        <v>6842</v>
      </c>
      <c r="D7960" s="364" t="s">
        <v>2</v>
      </c>
      <c r="E7960" s="365">
        <v>19.100000000000001</v>
      </c>
      <c r="F7960" s="364" t="s">
        <v>15342</v>
      </c>
      <c r="G7960" s="364" t="s">
        <v>14947</v>
      </c>
      <c r="H7960" s="364" t="s">
        <v>29016</v>
      </c>
    </row>
    <row r="7961" spans="1:8" x14ac:dyDescent="0.25">
      <c r="A7961" s="246" t="str">
        <f t="shared" si="124"/>
        <v>IUS20027</v>
      </c>
      <c r="B7961" s="364" t="s">
        <v>6845</v>
      </c>
      <c r="C7961" s="364" t="s">
        <v>6846</v>
      </c>
      <c r="D7961" s="364" t="s">
        <v>2</v>
      </c>
      <c r="E7961" s="365">
        <v>21.58</v>
      </c>
      <c r="F7961" s="364" t="s">
        <v>15342</v>
      </c>
      <c r="G7961" s="364" t="s">
        <v>14947</v>
      </c>
      <c r="H7961" s="364" t="s">
        <v>29016</v>
      </c>
    </row>
    <row r="7962" spans="1:8" x14ac:dyDescent="0.25">
      <c r="A7962" s="246" t="str">
        <f t="shared" si="124"/>
        <v>IUIL00012</v>
      </c>
      <c r="B7962" s="364" t="s">
        <v>6639</v>
      </c>
      <c r="C7962" s="364" t="s">
        <v>6640</v>
      </c>
      <c r="D7962" s="364" t="s">
        <v>1</v>
      </c>
      <c r="E7962" s="365">
        <v>339.23</v>
      </c>
      <c r="F7962" s="364" t="s">
        <v>15342</v>
      </c>
      <c r="G7962" s="364" t="s">
        <v>14947</v>
      </c>
      <c r="H7962" s="364" t="s">
        <v>29016</v>
      </c>
    </row>
    <row r="7963" spans="1:8" x14ac:dyDescent="0.25">
      <c r="A7963" s="246" t="str">
        <f t="shared" si="124"/>
        <v>IUS20034</v>
      </c>
      <c r="B7963" s="364" t="s">
        <v>6857</v>
      </c>
      <c r="C7963" s="364" t="s">
        <v>6858</v>
      </c>
      <c r="D7963" s="364" t="s">
        <v>1</v>
      </c>
      <c r="E7963" s="365">
        <v>11143.59</v>
      </c>
      <c r="F7963" s="364" t="s">
        <v>15342</v>
      </c>
      <c r="G7963" s="364" t="s">
        <v>14947</v>
      </c>
      <c r="H7963" s="364" t="s">
        <v>29016</v>
      </c>
    </row>
    <row r="7964" spans="1:8" x14ac:dyDescent="0.25">
      <c r="A7964" s="246" t="str">
        <f t="shared" si="124"/>
        <v>IUC10030</v>
      </c>
      <c r="B7964" s="364" t="s">
        <v>6225</v>
      </c>
      <c r="C7964" s="364" t="s">
        <v>6226</v>
      </c>
      <c r="D7964" s="364" t="s">
        <v>256</v>
      </c>
      <c r="E7964" s="365">
        <v>29.91</v>
      </c>
      <c r="F7964" s="364" t="s">
        <v>15342</v>
      </c>
      <c r="G7964" s="364" t="s">
        <v>14947</v>
      </c>
      <c r="H7964" s="364" t="s">
        <v>29016</v>
      </c>
    </row>
    <row r="7965" spans="1:8" x14ac:dyDescent="0.25">
      <c r="A7965" s="246" t="str">
        <f t="shared" si="124"/>
        <v>IUD30020</v>
      </c>
      <c r="B7965" s="364" t="s">
        <v>6434</v>
      </c>
      <c r="C7965" s="364" t="s">
        <v>6435</v>
      </c>
      <c r="D7965" s="364" t="s">
        <v>2</v>
      </c>
      <c r="E7965" s="365">
        <v>296.7</v>
      </c>
      <c r="F7965" s="364" t="s">
        <v>15342</v>
      </c>
      <c r="G7965" s="364" t="s">
        <v>14947</v>
      </c>
      <c r="H7965" s="364" t="s">
        <v>29016</v>
      </c>
    </row>
    <row r="7966" spans="1:8" x14ac:dyDescent="0.25">
      <c r="A7966" s="246" t="str">
        <f t="shared" si="124"/>
        <v>IUC10031</v>
      </c>
      <c r="B7966" s="364" t="s">
        <v>13258</v>
      </c>
      <c r="C7966" s="364" t="s">
        <v>13259</v>
      </c>
      <c r="D7966" s="364" t="s">
        <v>227</v>
      </c>
      <c r="E7966" s="365">
        <v>28.1</v>
      </c>
      <c r="F7966" s="364" t="s">
        <v>15342</v>
      </c>
      <c r="G7966" s="364" t="s">
        <v>14947</v>
      </c>
      <c r="H7966" s="364" t="s">
        <v>29016</v>
      </c>
    </row>
    <row r="7967" spans="1:8" x14ac:dyDescent="0.25">
      <c r="A7967" s="246" t="str">
        <f t="shared" si="124"/>
        <v>IUD30027</v>
      </c>
      <c r="B7967" s="364" t="s">
        <v>6446</v>
      </c>
      <c r="C7967" s="364" t="s">
        <v>6447</v>
      </c>
      <c r="D7967" s="364" t="s">
        <v>1</v>
      </c>
      <c r="E7967" s="365">
        <v>17952.490000000002</v>
      </c>
      <c r="F7967" s="364" t="s">
        <v>15342</v>
      </c>
      <c r="G7967" s="364" t="s">
        <v>14947</v>
      </c>
      <c r="H7967" s="364" t="s">
        <v>29016</v>
      </c>
    </row>
    <row r="7968" spans="1:8" x14ac:dyDescent="0.25">
      <c r="A7968" s="246" t="str">
        <f t="shared" si="124"/>
        <v>IUD30019</v>
      </c>
      <c r="B7968" s="364" t="s">
        <v>6432</v>
      </c>
      <c r="C7968" s="364" t="s">
        <v>6433</v>
      </c>
      <c r="D7968" s="364" t="s">
        <v>1</v>
      </c>
      <c r="E7968" s="365">
        <v>28200.01</v>
      </c>
      <c r="F7968" s="364" t="s">
        <v>15342</v>
      </c>
      <c r="G7968" s="364" t="s">
        <v>14947</v>
      </c>
      <c r="H7968" s="364" t="s">
        <v>29016</v>
      </c>
    </row>
    <row r="7969" spans="1:8" x14ac:dyDescent="0.25">
      <c r="A7969" s="246" t="str">
        <f t="shared" si="124"/>
        <v>IUS20030</v>
      </c>
      <c r="B7969" s="364" t="s">
        <v>6851</v>
      </c>
      <c r="C7969" s="364" t="s">
        <v>6852</v>
      </c>
      <c r="D7969" s="364" t="s">
        <v>1</v>
      </c>
      <c r="E7969" s="365">
        <v>352.54</v>
      </c>
      <c r="F7969" s="364" t="s">
        <v>15342</v>
      </c>
      <c r="G7969" s="364" t="s">
        <v>14947</v>
      </c>
      <c r="H7969" s="364" t="s">
        <v>29016</v>
      </c>
    </row>
    <row r="7970" spans="1:8" x14ac:dyDescent="0.25">
      <c r="A7970" s="246" t="str">
        <f t="shared" si="124"/>
        <v>IUS20032</v>
      </c>
      <c r="B7970" s="364" t="s">
        <v>6855</v>
      </c>
      <c r="C7970" s="364" t="s">
        <v>6856</v>
      </c>
      <c r="D7970" s="364" t="s">
        <v>2</v>
      </c>
      <c r="E7970" s="365">
        <v>78.34</v>
      </c>
      <c r="F7970" s="364" t="s">
        <v>15342</v>
      </c>
      <c r="G7970" s="364" t="s">
        <v>14947</v>
      </c>
      <c r="H7970" s="364" t="s">
        <v>29016</v>
      </c>
    </row>
    <row r="7971" spans="1:8" x14ac:dyDescent="0.25">
      <c r="A7971" s="246" t="str">
        <f t="shared" si="124"/>
        <v>IUD30022</v>
      </c>
      <c r="B7971" s="364" t="s">
        <v>6438</v>
      </c>
      <c r="C7971" s="364" t="s">
        <v>6439</v>
      </c>
      <c r="D7971" s="364" t="s">
        <v>4</v>
      </c>
      <c r="E7971" s="365">
        <v>121.57</v>
      </c>
      <c r="F7971" s="364" t="s">
        <v>15342</v>
      </c>
      <c r="G7971" s="364" t="s">
        <v>14947</v>
      </c>
      <c r="H7971" s="364" t="s">
        <v>29016</v>
      </c>
    </row>
    <row r="7972" spans="1:8" x14ac:dyDescent="0.25">
      <c r="A7972" s="246" t="str">
        <f t="shared" si="124"/>
        <v>IUIL00006</v>
      </c>
      <c r="B7972" s="364" t="s">
        <v>6631</v>
      </c>
      <c r="C7972" s="364" t="s">
        <v>6632</v>
      </c>
      <c r="D7972" s="364" t="s">
        <v>1</v>
      </c>
      <c r="E7972" s="365">
        <v>14.38</v>
      </c>
      <c r="F7972" s="364" t="s">
        <v>15342</v>
      </c>
      <c r="G7972" s="364" t="s">
        <v>14947</v>
      </c>
      <c r="H7972" s="364" t="s">
        <v>29016</v>
      </c>
    </row>
    <row r="7973" spans="1:8" x14ac:dyDescent="0.25">
      <c r="A7973" s="246" t="str">
        <f t="shared" si="124"/>
        <v>IUIL00008</v>
      </c>
      <c r="B7973" s="364" t="s">
        <v>6633</v>
      </c>
      <c r="C7973" s="364" t="s">
        <v>6634</v>
      </c>
      <c r="D7973" s="364" t="s">
        <v>1</v>
      </c>
      <c r="E7973" s="365">
        <v>23.75</v>
      </c>
      <c r="F7973" s="364" t="s">
        <v>15342</v>
      </c>
      <c r="G7973" s="364" t="s">
        <v>14947</v>
      </c>
      <c r="H7973" s="364" t="s">
        <v>29016</v>
      </c>
    </row>
    <row r="7974" spans="1:8" x14ac:dyDescent="0.25">
      <c r="A7974" s="246" t="str">
        <f t="shared" si="124"/>
        <v>IUIL00011</v>
      </c>
      <c r="B7974" s="364" t="s">
        <v>6637</v>
      </c>
      <c r="C7974" s="364" t="s">
        <v>6638</v>
      </c>
      <c r="D7974" s="364" t="s">
        <v>1</v>
      </c>
      <c r="E7974" s="365">
        <v>146.04</v>
      </c>
      <c r="F7974" s="364" t="s">
        <v>15342</v>
      </c>
      <c r="G7974" s="364" t="s">
        <v>14947</v>
      </c>
      <c r="H7974" s="364" t="s">
        <v>29016</v>
      </c>
    </row>
    <row r="7975" spans="1:8" x14ac:dyDescent="0.25">
      <c r="A7975" s="246" t="str">
        <f t="shared" si="124"/>
        <v>IUSC0003</v>
      </c>
      <c r="B7975" s="364" t="s">
        <v>7294</v>
      </c>
      <c r="C7975" s="364" t="s">
        <v>7295</v>
      </c>
      <c r="D7975" s="364" t="s">
        <v>2</v>
      </c>
      <c r="E7975" s="365">
        <v>44.22</v>
      </c>
      <c r="F7975" s="364" t="s">
        <v>15342</v>
      </c>
      <c r="G7975" s="364" t="s">
        <v>14947</v>
      </c>
      <c r="H7975" s="364" t="s">
        <v>29016</v>
      </c>
    </row>
    <row r="7976" spans="1:8" x14ac:dyDescent="0.25">
      <c r="A7976" s="246" t="str">
        <f t="shared" si="124"/>
        <v>IUP30097</v>
      </c>
      <c r="B7976" s="364" t="s">
        <v>7290</v>
      </c>
      <c r="C7976" s="364" t="s">
        <v>7291</v>
      </c>
      <c r="D7976" s="364" t="s">
        <v>4</v>
      </c>
      <c r="E7976" s="365">
        <v>53.74</v>
      </c>
      <c r="F7976" s="364" t="s">
        <v>15342</v>
      </c>
      <c r="G7976" s="364" t="s">
        <v>14947</v>
      </c>
      <c r="H7976" s="364" t="s">
        <v>29016</v>
      </c>
    </row>
    <row r="7977" spans="1:8" x14ac:dyDescent="0.25">
      <c r="A7977" s="246" t="str">
        <f t="shared" si="124"/>
        <v>IUD30059</v>
      </c>
      <c r="B7977" s="364" t="s">
        <v>6499</v>
      </c>
      <c r="C7977" s="364" t="s">
        <v>6500</v>
      </c>
      <c r="D7977" s="364" t="s">
        <v>4</v>
      </c>
      <c r="E7977" s="365">
        <v>141.66999999999999</v>
      </c>
      <c r="F7977" s="364" t="s">
        <v>15342</v>
      </c>
      <c r="G7977" s="364" t="s">
        <v>14947</v>
      </c>
      <c r="H7977" s="364" t="s">
        <v>29016</v>
      </c>
    </row>
    <row r="7978" spans="1:8" x14ac:dyDescent="0.25">
      <c r="A7978" s="246" t="str">
        <f t="shared" si="124"/>
        <v>CTIU0001</v>
      </c>
      <c r="B7978" s="364" t="s">
        <v>7152</v>
      </c>
      <c r="C7978" s="364" t="s">
        <v>7153</v>
      </c>
      <c r="D7978" s="364" t="s">
        <v>2</v>
      </c>
      <c r="E7978" s="365">
        <v>59.59</v>
      </c>
      <c r="F7978" s="364" t="s">
        <v>15342</v>
      </c>
      <c r="G7978" s="364" t="s">
        <v>14947</v>
      </c>
      <c r="H7978" s="364" t="s">
        <v>29016</v>
      </c>
    </row>
    <row r="7979" spans="1:8" x14ac:dyDescent="0.25">
      <c r="A7979" s="246" t="str">
        <f t="shared" si="124"/>
        <v>IUA0002</v>
      </c>
      <c r="B7979" s="364" t="s">
        <v>6172</v>
      </c>
      <c r="C7979" s="364" t="s">
        <v>6173</v>
      </c>
      <c r="D7979" s="364" t="s">
        <v>1</v>
      </c>
      <c r="E7979" s="365">
        <v>82.53</v>
      </c>
      <c r="F7979" s="364" t="s">
        <v>15342</v>
      </c>
      <c r="G7979" s="364" t="s">
        <v>14947</v>
      </c>
      <c r="H7979" s="364" t="s">
        <v>29016</v>
      </c>
    </row>
    <row r="7980" spans="1:8" x14ac:dyDescent="0.25">
      <c r="A7980" s="246" t="str">
        <f t="shared" si="124"/>
        <v>IUA0003</v>
      </c>
      <c r="B7980" s="364" t="s">
        <v>6174</v>
      </c>
      <c r="C7980" s="364" t="s">
        <v>6175</v>
      </c>
      <c r="D7980" s="364" t="s">
        <v>221</v>
      </c>
      <c r="E7980" s="365">
        <v>3.21</v>
      </c>
      <c r="F7980" s="364" t="s">
        <v>15342</v>
      </c>
      <c r="G7980" s="364" t="s">
        <v>14947</v>
      </c>
      <c r="H7980" s="364" t="s">
        <v>29016</v>
      </c>
    </row>
    <row r="7981" spans="1:8" x14ac:dyDescent="0.25">
      <c r="A7981" s="246" t="str">
        <f t="shared" si="124"/>
        <v>IUP30078</v>
      </c>
      <c r="B7981" s="364" t="s">
        <v>195</v>
      </c>
      <c r="C7981" s="364" t="s">
        <v>217</v>
      </c>
      <c r="D7981" s="364" t="s">
        <v>4</v>
      </c>
      <c r="E7981" s="365">
        <v>1616.3</v>
      </c>
      <c r="F7981" s="364" t="s">
        <v>15342</v>
      </c>
      <c r="G7981" s="364" t="s">
        <v>14947</v>
      </c>
      <c r="H7981" s="364" t="s">
        <v>29016</v>
      </c>
    </row>
    <row r="7982" spans="1:8" x14ac:dyDescent="0.25">
      <c r="A7982" s="246" t="str">
        <f t="shared" si="124"/>
        <v>IUP30079</v>
      </c>
      <c r="B7982" s="364" t="s">
        <v>6760</v>
      </c>
      <c r="C7982" s="364" t="s">
        <v>33722</v>
      </c>
      <c r="D7982" s="364" t="s">
        <v>2</v>
      </c>
      <c r="E7982" s="365">
        <v>49.2</v>
      </c>
      <c r="F7982" s="364" t="s">
        <v>15342</v>
      </c>
      <c r="G7982" s="364" t="s">
        <v>14947</v>
      </c>
      <c r="H7982" s="364" t="s">
        <v>29016</v>
      </c>
    </row>
    <row r="7983" spans="1:8" x14ac:dyDescent="0.25">
      <c r="A7983" s="246" t="str">
        <f t="shared" si="124"/>
        <v>IUP30098</v>
      </c>
      <c r="B7983" s="364" t="s">
        <v>7699</v>
      </c>
      <c r="C7983" s="364" t="s">
        <v>7700</v>
      </c>
      <c r="D7983" s="364" t="s">
        <v>4</v>
      </c>
      <c r="E7983" s="365">
        <v>68.739999999999995</v>
      </c>
      <c r="F7983" s="364" t="s">
        <v>15342</v>
      </c>
      <c r="G7983" s="364" t="s">
        <v>14947</v>
      </c>
      <c r="H7983" s="364" t="s">
        <v>29016</v>
      </c>
    </row>
    <row r="7984" spans="1:8" x14ac:dyDescent="0.25">
      <c r="A7984" s="246" t="str">
        <f t="shared" si="124"/>
        <v>IUSC0011</v>
      </c>
      <c r="B7984" s="364" t="s">
        <v>7715</v>
      </c>
      <c r="C7984" s="364" t="s">
        <v>7334</v>
      </c>
      <c r="D7984" s="364" t="s">
        <v>3</v>
      </c>
      <c r="E7984" s="365">
        <v>1250</v>
      </c>
      <c r="F7984" s="364" t="s">
        <v>15342</v>
      </c>
      <c r="G7984" s="364" t="s">
        <v>14947</v>
      </c>
      <c r="H7984" s="364" t="s">
        <v>29016</v>
      </c>
    </row>
    <row r="7985" spans="1:8" x14ac:dyDescent="0.25">
      <c r="A7985" s="246" t="str">
        <f t="shared" si="124"/>
        <v>IUSC0013</v>
      </c>
      <c r="B7985" s="364" t="s">
        <v>7718</v>
      </c>
      <c r="C7985" s="364" t="s">
        <v>7719</v>
      </c>
      <c r="D7985" s="364" t="s">
        <v>1</v>
      </c>
      <c r="E7985" s="365">
        <v>3762.65</v>
      </c>
      <c r="F7985" s="364" t="s">
        <v>15342</v>
      </c>
      <c r="G7985" s="364" t="s">
        <v>14947</v>
      </c>
      <c r="H7985" s="364" t="s">
        <v>29016</v>
      </c>
    </row>
    <row r="7986" spans="1:8" x14ac:dyDescent="0.25">
      <c r="A7986" s="246" t="str">
        <f t="shared" si="124"/>
        <v>IUSC00158</v>
      </c>
      <c r="B7986" s="364" t="s">
        <v>7723</v>
      </c>
      <c r="C7986" s="364" t="s">
        <v>19756</v>
      </c>
      <c r="D7986" s="364" t="s">
        <v>1</v>
      </c>
      <c r="E7986" s="365">
        <v>0</v>
      </c>
      <c r="F7986" s="364" t="s">
        <v>15342</v>
      </c>
      <c r="G7986" s="364" t="s">
        <v>14947</v>
      </c>
      <c r="H7986" s="364" t="s">
        <v>29016</v>
      </c>
    </row>
    <row r="7987" spans="1:8" x14ac:dyDescent="0.25">
      <c r="A7987" s="246" t="str">
        <f t="shared" si="124"/>
        <v>IUSC0015</v>
      </c>
      <c r="B7987" s="364" t="s">
        <v>7721</v>
      </c>
      <c r="C7987" s="364" t="s">
        <v>7722</v>
      </c>
      <c r="D7987" s="364" t="s">
        <v>1</v>
      </c>
      <c r="E7987" s="365">
        <v>15063.68</v>
      </c>
      <c r="F7987" s="364" t="s">
        <v>15342</v>
      </c>
      <c r="G7987" s="364" t="s">
        <v>14947</v>
      </c>
      <c r="H7987" s="364" t="s">
        <v>29016</v>
      </c>
    </row>
    <row r="7988" spans="1:8" x14ac:dyDescent="0.25">
      <c r="A7988" s="246" t="str">
        <f t="shared" si="124"/>
        <v>IUTR1007</v>
      </c>
      <c r="B7988" s="364" t="s">
        <v>7731</v>
      </c>
      <c r="C7988" s="364" t="s">
        <v>12941</v>
      </c>
      <c r="D7988" s="364" t="s">
        <v>351</v>
      </c>
      <c r="E7988" s="365">
        <v>26.53</v>
      </c>
      <c r="F7988" s="364" t="s">
        <v>15342</v>
      </c>
      <c r="G7988" s="364" t="s">
        <v>14947</v>
      </c>
      <c r="H7988" s="364" t="s">
        <v>29016</v>
      </c>
    </row>
    <row r="7989" spans="1:8" x14ac:dyDescent="0.25">
      <c r="A7989" s="246" t="str">
        <f t="shared" si="124"/>
        <v>PIU0014</v>
      </c>
      <c r="B7989" s="364" t="s">
        <v>12588</v>
      </c>
      <c r="C7989" s="364" t="s">
        <v>12589</v>
      </c>
      <c r="D7989" s="364" t="s">
        <v>1</v>
      </c>
      <c r="E7989" s="365">
        <v>401716.27</v>
      </c>
      <c r="F7989" s="364" t="s">
        <v>15342</v>
      </c>
      <c r="G7989" s="364" t="s">
        <v>14947</v>
      </c>
      <c r="H7989" s="364" t="s">
        <v>29016</v>
      </c>
    </row>
    <row r="7990" spans="1:8" x14ac:dyDescent="0.25">
      <c r="A7990" s="246" t="str">
        <f t="shared" si="124"/>
        <v>PIU0015</v>
      </c>
      <c r="B7990" s="364" t="s">
        <v>12590</v>
      </c>
      <c r="C7990" s="364" t="s">
        <v>33723</v>
      </c>
      <c r="D7990" s="364" t="s">
        <v>398</v>
      </c>
      <c r="E7990" s="365">
        <v>2498.6999999999998</v>
      </c>
      <c r="F7990" s="364" t="s">
        <v>15342</v>
      </c>
      <c r="G7990" s="364" t="s">
        <v>14947</v>
      </c>
      <c r="H7990" s="364" t="s">
        <v>29016</v>
      </c>
    </row>
    <row r="7991" spans="1:8" x14ac:dyDescent="0.25">
      <c r="A7991" s="246" t="str">
        <f t="shared" si="124"/>
        <v>ETG0002</v>
      </c>
      <c r="B7991" s="364" t="s">
        <v>7154</v>
      </c>
      <c r="C7991" s="364" t="s">
        <v>7155</v>
      </c>
      <c r="D7991" s="364" t="s">
        <v>2</v>
      </c>
      <c r="E7991" s="365">
        <v>12.65</v>
      </c>
      <c r="F7991" s="364" t="s">
        <v>15342</v>
      </c>
      <c r="G7991" s="364" t="s">
        <v>14947</v>
      </c>
      <c r="H7991" s="364" t="s">
        <v>29016</v>
      </c>
    </row>
    <row r="7992" spans="1:8" x14ac:dyDescent="0.25">
      <c r="A7992" s="246" t="str">
        <f t="shared" si="124"/>
        <v>IUC10046</v>
      </c>
      <c r="B7992" s="364" t="s">
        <v>6239</v>
      </c>
      <c r="C7992" s="364" t="s">
        <v>6240</v>
      </c>
      <c r="D7992" s="364" t="s">
        <v>3</v>
      </c>
      <c r="E7992" s="365">
        <v>267.18</v>
      </c>
      <c r="F7992" s="364" t="s">
        <v>15342</v>
      </c>
      <c r="G7992" s="364" t="s">
        <v>14947</v>
      </c>
      <c r="H7992" s="364" t="s">
        <v>29016</v>
      </c>
    </row>
    <row r="7993" spans="1:8" x14ac:dyDescent="0.25">
      <c r="A7993" s="246" t="str">
        <f t="shared" si="124"/>
        <v>IUD30063</v>
      </c>
      <c r="B7993" s="364" t="s">
        <v>6505</v>
      </c>
      <c r="C7993" s="364" t="s">
        <v>16334</v>
      </c>
      <c r="D7993" s="364" t="s">
        <v>1</v>
      </c>
      <c r="E7993" s="365">
        <v>184.04</v>
      </c>
      <c r="F7993" s="364" t="s">
        <v>15342</v>
      </c>
      <c r="G7993" s="364" t="s">
        <v>14947</v>
      </c>
      <c r="H7993" s="364" t="s">
        <v>29016</v>
      </c>
    </row>
    <row r="7994" spans="1:8" x14ac:dyDescent="0.25">
      <c r="A7994" s="246" t="str">
        <f t="shared" si="124"/>
        <v>IUD30066</v>
      </c>
      <c r="B7994" s="364" t="s">
        <v>6510</v>
      </c>
      <c r="C7994" s="364" t="s">
        <v>6511</v>
      </c>
      <c r="D7994" s="364" t="s">
        <v>2</v>
      </c>
      <c r="E7994" s="365">
        <v>182.56</v>
      </c>
      <c r="F7994" s="364" t="s">
        <v>15342</v>
      </c>
      <c r="G7994" s="364" t="s">
        <v>14947</v>
      </c>
      <c r="H7994" s="364" t="s">
        <v>29016</v>
      </c>
    </row>
    <row r="7995" spans="1:8" x14ac:dyDescent="0.25">
      <c r="A7995" s="246" t="str">
        <f t="shared" si="124"/>
        <v>IUD30073</v>
      </c>
      <c r="B7995" s="364" t="s">
        <v>6524</v>
      </c>
      <c r="C7995" s="364" t="s">
        <v>6525</v>
      </c>
      <c r="D7995" s="364" t="s">
        <v>1</v>
      </c>
      <c r="E7995" s="365">
        <v>336.72</v>
      </c>
      <c r="F7995" s="364" t="s">
        <v>15342</v>
      </c>
      <c r="G7995" s="364" t="s">
        <v>14947</v>
      </c>
      <c r="H7995" s="364" t="s">
        <v>29016</v>
      </c>
    </row>
    <row r="7996" spans="1:8" x14ac:dyDescent="0.25">
      <c r="A7996" s="246" t="str">
        <f t="shared" si="124"/>
        <v>IUD30075</v>
      </c>
      <c r="B7996" s="364" t="s">
        <v>6528</v>
      </c>
      <c r="C7996" s="364" t="s">
        <v>6529</v>
      </c>
      <c r="D7996" s="364" t="s">
        <v>1</v>
      </c>
      <c r="E7996" s="365">
        <v>495.98</v>
      </c>
      <c r="F7996" s="364" t="s">
        <v>15342</v>
      </c>
      <c r="G7996" s="364" t="s">
        <v>14947</v>
      </c>
      <c r="H7996" s="364" t="s">
        <v>29016</v>
      </c>
    </row>
    <row r="7997" spans="1:8" x14ac:dyDescent="0.25">
      <c r="A7997" s="246" t="str">
        <f t="shared" si="124"/>
        <v>IUD30076</v>
      </c>
      <c r="B7997" s="364" t="s">
        <v>6530</v>
      </c>
      <c r="C7997" s="364" t="s">
        <v>7142</v>
      </c>
      <c r="D7997" s="364" t="s">
        <v>1</v>
      </c>
      <c r="E7997" s="365">
        <v>1534.24</v>
      </c>
      <c r="F7997" s="364" t="s">
        <v>15342</v>
      </c>
      <c r="G7997" s="364" t="s">
        <v>14947</v>
      </c>
      <c r="H7997" s="364" t="s">
        <v>29016</v>
      </c>
    </row>
    <row r="7998" spans="1:8" x14ac:dyDescent="0.25">
      <c r="A7998" s="246" t="str">
        <f t="shared" si="124"/>
        <v>IUD30125</v>
      </c>
      <c r="B7998" s="364" t="s">
        <v>7696</v>
      </c>
      <c r="C7998" s="364" t="s">
        <v>7697</v>
      </c>
      <c r="D7998" s="364" t="s">
        <v>2</v>
      </c>
      <c r="E7998" s="365">
        <v>47.92</v>
      </c>
      <c r="F7998" s="364" t="s">
        <v>15342</v>
      </c>
      <c r="G7998" s="364" t="s">
        <v>14947</v>
      </c>
      <c r="H7998" s="364" t="s">
        <v>29016</v>
      </c>
    </row>
    <row r="7999" spans="1:8" x14ac:dyDescent="0.25">
      <c r="A7999" s="246" t="str">
        <f t="shared" si="124"/>
        <v>IUP30099</v>
      </c>
      <c r="B7999" s="364" t="s">
        <v>7701</v>
      </c>
      <c r="C7999" s="364" t="s">
        <v>7702</v>
      </c>
      <c r="D7999" s="364" t="s">
        <v>4</v>
      </c>
      <c r="E7999" s="365">
        <v>158.53</v>
      </c>
      <c r="F7999" s="364" t="s">
        <v>15342</v>
      </c>
      <c r="G7999" s="364" t="s">
        <v>14947</v>
      </c>
      <c r="H7999" s="364" t="s">
        <v>29016</v>
      </c>
    </row>
    <row r="8000" spans="1:8" x14ac:dyDescent="0.25">
      <c r="A8000" s="246" t="str">
        <f t="shared" si="124"/>
        <v>IUD30126</v>
      </c>
      <c r="B8000" s="364" t="s">
        <v>7698</v>
      </c>
      <c r="C8000" s="364" t="s">
        <v>15363</v>
      </c>
      <c r="D8000" s="364" t="s">
        <v>3</v>
      </c>
      <c r="E8000" s="365">
        <v>37.28</v>
      </c>
      <c r="F8000" s="364" t="s">
        <v>15342</v>
      </c>
      <c r="G8000" s="364" t="s">
        <v>14947</v>
      </c>
      <c r="H8000" s="364" t="s">
        <v>29016</v>
      </c>
    </row>
    <row r="8001" spans="1:8" x14ac:dyDescent="0.25">
      <c r="A8001" s="246" t="str">
        <f t="shared" si="124"/>
        <v>IUC10050</v>
      </c>
      <c r="B8001" s="364" t="s">
        <v>6247</v>
      </c>
      <c r="C8001" s="364" t="s">
        <v>6248</v>
      </c>
      <c r="D8001" s="364" t="s">
        <v>2</v>
      </c>
      <c r="E8001" s="365">
        <v>44.11</v>
      </c>
      <c r="F8001" s="364" t="s">
        <v>15342</v>
      </c>
      <c r="G8001" s="364" t="s">
        <v>14947</v>
      </c>
      <c r="H8001" s="364" t="s">
        <v>29016</v>
      </c>
    </row>
    <row r="8002" spans="1:8" x14ac:dyDescent="0.25">
      <c r="A8002" s="246" t="str">
        <f t="shared" si="124"/>
        <v>IUD30082</v>
      </c>
      <c r="B8002" s="364" t="s">
        <v>6542</v>
      </c>
      <c r="C8002" s="364" t="s">
        <v>33724</v>
      </c>
      <c r="D8002" s="364" t="s">
        <v>2</v>
      </c>
      <c r="E8002" s="365">
        <v>361.91</v>
      </c>
      <c r="F8002" s="364" t="s">
        <v>15342</v>
      </c>
      <c r="G8002" s="364" t="s">
        <v>14947</v>
      </c>
      <c r="H8002" s="364" t="s">
        <v>29016</v>
      </c>
    </row>
    <row r="8003" spans="1:8" x14ac:dyDescent="0.25">
      <c r="A8003" s="246" t="str">
        <f t="shared" ref="A8003:A8066" si="125">B8003</f>
        <v>IUD30146</v>
      </c>
      <c r="B8003" s="364" t="s">
        <v>12518</v>
      </c>
      <c r="C8003" s="364" t="s">
        <v>12519</v>
      </c>
      <c r="D8003" s="364" t="s">
        <v>1</v>
      </c>
      <c r="E8003" s="365">
        <v>2464.79</v>
      </c>
      <c r="F8003" s="364" t="s">
        <v>15342</v>
      </c>
      <c r="G8003" s="364" t="s">
        <v>14947</v>
      </c>
      <c r="H8003" s="364" t="s">
        <v>29016</v>
      </c>
    </row>
    <row r="8004" spans="1:8" x14ac:dyDescent="0.25">
      <c r="A8004" s="246" t="str">
        <f t="shared" si="125"/>
        <v>IUD30154</v>
      </c>
      <c r="B8004" s="364" t="s">
        <v>12524</v>
      </c>
      <c r="C8004" s="364" t="s">
        <v>12525</v>
      </c>
      <c r="D8004" s="364" t="s">
        <v>1</v>
      </c>
      <c r="E8004" s="365">
        <v>4014.94</v>
      </c>
      <c r="F8004" s="364" t="s">
        <v>15342</v>
      </c>
      <c r="G8004" s="364" t="s">
        <v>14947</v>
      </c>
      <c r="H8004" s="364" t="s">
        <v>29016</v>
      </c>
    </row>
    <row r="8005" spans="1:8" x14ac:dyDescent="0.25">
      <c r="A8005" s="246" t="str">
        <f t="shared" si="125"/>
        <v>IUP30102</v>
      </c>
      <c r="B8005" s="364" t="s">
        <v>12540</v>
      </c>
      <c r="C8005" s="364" t="s">
        <v>12541</v>
      </c>
      <c r="D8005" s="364" t="s">
        <v>4</v>
      </c>
      <c r="E8005" s="365">
        <v>111.62</v>
      </c>
      <c r="F8005" s="364" t="s">
        <v>15342</v>
      </c>
      <c r="G8005" s="364" t="s">
        <v>14947</v>
      </c>
      <c r="H8005" s="364" t="s">
        <v>29016</v>
      </c>
    </row>
    <row r="8006" spans="1:8" x14ac:dyDescent="0.25">
      <c r="A8006" s="246" t="str">
        <f t="shared" si="125"/>
        <v>IUS20040</v>
      </c>
      <c r="B8006" s="364" t="s">
        <v>6868</v>
      </c>
      <c r="C8006" s="364" t="s">
        <v>6869</v>
      </c>
      <c r="D8006" s="364" t="s">
        <v>5</v>
      </c>
      <c r="E8006" s="365">
        <v>0</v>
      </c>
      <c r="F8006" s="364" t="s">
        <v>15342</v>
      </c>
      <c r="G8006" s="364" t="s">
        <v>14947</v>
      </c>
      <c r="H8006" s="364" t="s">
        <v>29016</v>
      </c>
    </row>
    <row r="8007" spans="1:8" x14ac:dyDescent="0.25">
      <c r="A8007" s="246" t="str">
        <f t="shared" si="125"/>
        <v>IUS20042</v>
      </c>
      <c r="B8007" s="364" t="s">
        <v>6872</v>
      </c>
      <c r="C8007" s="364" t="s">
        <v>6873</v>
      </c>
      <c r="D8007" s="364" t="s">
        <v>5</v>
      </c>
      <c r="E8007" s="365">
        <v>34.299999999999997</v>
      </c>
      <c r="F8007" s="364" t="s">
        <v>15342</v>
      </c>
      <c r="G8007" s="364" t="s">
        <v>14947</v>
      </c>
      <c r="H8007" s="364" t="s">
        <v>29016</v>
      </c>
    </row>
    <row r="8008" spans="1:8" x14ac:dyDescent="0.25">
      <c r="A8008" s="246" t="str">
        <f t="shared" si="125"/>
        <v>IUD30084</v>
      </c>
      <c r="B8008" s="364" t="s">
        <v>6545</v>
      </c>
      <c r="C8008" s="364" t="s">
        <v>6546</v>
      </c>
      <c r="D8008" s="364" t="s">
        <v>2</v>
      </c>
      <c r="E8008" s="365">
        <v>290.89999999999998</v>
      </c>
      <c r="F8008" s="364" t="s">
        <v>15342</v>
      </c>
      <c r="G8008" s="364" t="s">
        <v>14947</v>
      </c>
      <c r="H8008" s="364" t="s">
        <v>29016</v>
      </c>
    </row>
    <row r="8009" spans="1:8" x14ac:dyDescent="0.25">
      <c r="A8009" s="246" t="str">
        <f t="shared" si="125"/>
        <v>IUD30085</v>
      </c>
      <c r="B8009" s="364" t="s">
        <v>6547</v>
      </c>
      <c r="C8009" s="364" t="s">
        <v>6548</v>
      </c>
      <c r="D8009" s="364" t="s">
        <v>1</v>
      </c>
      <c r="E8009" s="365">
        <v>680.73</v>
      </c>
      <c r="F8009" s="364" t="s">
        <v>15342</v>
      </c>
      <c r="G8009" s="364" t="s">
        <v>14947</v>
      </c>
      <c r="H8009" s="364" t="s">
        <v>29016</v>
      </c>
    </row>
    <row r="8010" spans="1:8" x14ac:dyDescent="0.25">
      <c r="A8010" s="246" t="str">
        <f t="shared" si="125"/>
        <v>IUD30089</v>
      </c>
      <c r="B8010" s="364" t="s">
        <v>6551</v>
      </c>
      <c r="C8010" s="364" t="s">
        <v>6552</v>
      </c>
      <c r="D8010" s="364" t="s">
        <v>1</v>
      </c>
      <c r="E8010" s="365">
        <v>179.58</v>
      </c>
      <c r="F8010" s="364" t="s">
        <v>15342</v>
      </c>
      <c r="G8010" s="364" t="s">
        <v>14947</v>
      </c>
      <c r="H8010" s="364" t="s">
        <v>29016</v>
      </c>
    </row>
    <row r="8011" spans="1:8" x14ac:dyDescent="0.25">
      <c r="A8011" s="246" t="str">
        <f t="shared" si="125"/>
        <v>IUD30090</v>
      </c>
      <c r="B8011" s="364" t="s">
        <v>6553</v>
      </c>
      <c r="C8011" s="364" t="s">
        <v>6554</v>
      </c>
      <c r="D8011" s="364" t="s">
        <v>1</v>
      </c>
      <c r="E8011" s="365">
        <v>869.79</v>
      </c>
      <c r="F8011" s="364" t="s">
        <v>15342</v>
      </c>
      <c r="G8011" s="364" t="s">
        <v>14947</v>
      </c>
      <c r="H8011" s="364" t="s">
        <v>29016</v>
      </c>
    </row>
    <row r="8012" spans="1:8" x14ac:dyDescent="0.25">
      <c r="A8012" s="246" t="str">
        <f t="shared" si="125"/>
        <v>IUP30089</v>
      </c>
      <c r="B8012" s="364" t="s">
        <v>6772</v>
      </c>
      <c r="C8012" s="364" t="s">
        <v>6773</v>
      </c>
      <c r="D8012" s="364" t="s">
        <v>4</v>
      </c>
      <c r="E8012" s="365">
        <v>1750.35</v>
      </c>
      <c r="F8012" s="364" t="s">
        <v>15342</v>
      </c>
      <c r="G8012" s="364" t="s">
        <v>14947</v>
      </c>
      <c r="H8012" s="364" t="s">
        <v>29016</v>
      </c>
    </row>
    <row r="8013" spans="1:8" x14ac:dyDescent="0.25">
      <c r="A8013" s="246" t="str">
        <f t="shared" si="125"/>
        <v>IUC10053</v>
      </c>
      <c r="B8013" s="364" t="s">
        <v>6251</v>
      </c>
      <c r="C8013" s="364" t="s">
        <v>19509</v>
      </c>
      <c r="D8013" s="364" t="s">
        <v>2</v>
      </c>
      <c r="E8013" s="365">
        <v>449.36</v>
      </c>
      <c r="F8013" s="364" t="s">
        <v>15342</v>
      </c>
      <c r="G8013" s="364" t="s">
        <v>14947</v>
      </c>
      <c r="H8013" s="364" t="s">
        <v>29016</v>
      </c>
    </row>
    <row r="8014" spans="1:8" x14ac:dyDescent="0.25">
      <c r="A8014" s="246" t="str">
        <f t="shared" si="125"/>
        <v>IUD30122</v>
      </c>
      <c r="B8014" s="364" t="s">
        <v>7288</v>
      </c>
      <c r="C8014" s="364" t="s">
        <v>7289</v>
      </c>
      <c r="D8014" s="364" t="s">
        <v>1</v>
      </c>
      <c r="E8014" s="365">
        <v>32150.67</v>
      </c>
      <c r="F8014" s="364" t="s">
        <v>15342</v>
      </c>
      <c r="G8014" s="364" t="s">
        <v>14947</v>
      </c>
      <c r="H8014" s="364" t="s">
        <v>29016</v>
      </c>
    </row>
    <row r="8015" spans="1:8" x14ac:dyDescent="0.25">
      <c r="A8015" s="246" t="str">
        <f t="shared" si="125"/>
        <v>IUD30128</v>
      </c>
      <c r="B8015" s="364" t="s">
        <v>12508</v>
      </c>
      <c r="C8015" s="364" t="s">
        <v>12509</v>
      </c>
      <c r="D8015" s="364" t="s">
        <v>1</v>
      </c>
      <c r="E8015" s="365">
        <v>4061.84</v>
      </c>
      <c r="F8015" s="364" t="s">
        <v>15342</v>
      </c>
      <c r="G8015" s="364" t="s">
        <v>14947</v>
      </c>
      <c r="H8015" s="364" t="s">
        <v>29016</v>
      </c>
    </row>
    <row r="8016" spans="1:8" x14ac:dyDescent="0.25">
      <c r="A8016" s="246" t="str">
        <f t="shared" si="125"/>
        <v>IUD30129</v>
      </c>
      <c r="B8016" s="364" t="s">
        <v>12510</v>
      </c>
      <c r="C8016" s="364" t="s">
        <v>12511</v>
      </c>
      <c r="D8016" s="364" t="s">
        <v>1</v>
      </c>
      <c r="E8016" s="365">
        <v>4661.3900000000003</v>
      </c>
      <c r="F8016" s="364" t="s">
        <v>15342</v>
      </c>
      <c r="G8016" s="364" t="s">
        <v>14947</v>
      </c>
      <c r="H8016" s="364" t="s">
        <v>29016</v>
      </c>
    </row>
    <row r="8017" spans="1:8" x14ac:dyDescent="0.25">
      <c r="A8017" s="246" t="str">
        <f t="shared" si="125"/>
        <v>IUD30130</v>
      </c>
      <c r="B8017" s="364" t="s">
        <v>12512</v>
      </c>
      <c r="C8017" s="364" t="s">
        <v>12513</v>
      </c>
      <c r="D8017" s="364" t="s">
        <v>1</v>
      </c>
      <c r="E8017" s="365">
        <v>5548.8</v>
      </c>
      <c r="F8017" s="364" t="s">
        <v>15342</v>
      </c>
      <c r="G8017" s="364" t="s">
        <v>14947</v>
      </c>
      <c r="H8017" s="364" t="s">
        <v>29016</v>
      </c>
    </row>
    <row r="8018" spans="1:8" x14ac:dyDescent="0.25">
      <c r="A8018" s="246" t="str">
        <f t="shared" si="125"/>
        <v>IUP30108</v>
      </c>
      <c r="B8018" s="364" t="s">
        <v>12542</v>
      </c>
      <c r="C8018" s="364" t="s">
        <v>12543</v>
      </c>
      <c r="D8018" s="364" t="s">
        <v>4</v>
      </c>
      <c r="E8018" s="365">
        <v>26.95</v>
      </c>
      <c r="F8018" s="364" t="s">
        <v>15342</v>
      </c>
      <c r="G8018" s="364" t="s">
        <v>14947</v>
      </c>
      <c r="H8018" s="364" t="s">
        <v>29016</v>
      </c>
    </row>
    <row r="8019" spans="1:8" x14ac:dyDescent="0.25">
      <c r="A8019" s="246" t="str">
        <f t="shared" si="125"/>
        <v>IUTR1008</v>
      </c>
      <c r="B8019" s="364" t="s">
        <v>12559</v>
      </c>
      <c r="C8019" s="364" t="s">
        <v>12560</v>
      </c>
      <c r="D8019" s="364" t="s">
        <v>351</v>
      </c>
      <c r="E8019" s="365">
        <v>14.21</v>
      </c>
      <c r="F8019" s="364" t="s">
        <v>15342</v>
      </c>
      <c r="G8019" s="364" t="s">
        <v>14947</v>
      </c>
      <c r="H8019" s="364" t="s">
        <v>29016</v>
      </c>
    </row>
    <row r="8020" spans="1:8" x14ac:dyDescent="0.25">
      <c r="A8020" s="246" t="str">
        <f t="shared" si="125"/>
        <v>IUP30103</v>
      </c>
      <c r="B8020" s="364" t="s">
        <v>16361</v>
      </c>
      <c r="C8020" s="364" t="s">
        <v>6741</v>
      </c>
      <c r="D8020" s="364" t="s">
        <v>4</v>
      </c>
      <c r="E8020" s="365">
        <v>1036.55</v>
      </c>
      <c r="F8020" s="364" t="s">
        <v>15342</v>
      </c>
      <c r="G8020" s="364" t="s">
        <v>14947</v>
      </c>
      <c r="H8020" s="364" t="s">
        <v>29016</v>
      </c>
    </row>
    <row r="8021" spans="1:8" x14ac:dyDescent="0.25">
      <c r="A8021" s="246" t="str">
        <f t="shared" si="125"/>
        <v>IUD30163</v>
      </c>
      <c r="B8021" s="364" t="s">
        <v>16335</v>
      </c>
      <c r="C8021" s="364" t="s">
        <v>16336</v>
      </c>
      <c r="D8021" s="364" t="s">
        <v>2</v>
      </c>
      <c r="E8021" s="365">
        <v>114.88</v>
      </c>
      <c r="F8021" s="364" t="s">
        <v>15342</v>
      </c>
      <c r="G8021" s="364" t="s">
        <v>14947</v>
      </c>
      <c r="H8021" s="364" t="s">
        <v>29016</v>
      </c>
    </row>
    <row r="8022" spans="1:8" x14ac:dyDescent="0.25">
      <c r="A8022" s="246" t="str">
        <f t="shared" si="125"/>
        <v>IUSP0006</v>
      </c>
      <c r="B8022" s="364" t="s">
        <v>12557</v>
      </c>
      <c r="C8022" s="364" t="s">
        <v>12558</v>
      </c>
      <c r="D8022" s="364" t="s">
        <v>1</v>
      </c>
      <c r="E8022" s="365">
        <v>332.38</v>
      </c>
      <c r="F8022" s="364" t="s">
        <v>15342</v>
      </c>
      <c r="G8022" s="364" t="s">
        <v>14947</v>
      </c>
      <c r="H8022" s="364" t="s">
        <v>29016</v>
      </c>
    </row>
    <row r="8023" spans="1:8" x14ac:dyDescent="0.25">
      <c r="A8023" s="246" t="str">
        <f t="shared" si="125"/>
        <v>IUC10043</v>
      </c>
      <c r="B8023" s="364" t="s">
        <v>6233</v>
      </c>
      <c r="C8023" s="364" t="s">
        <v>6234</v>
      </c>
      <c r="D8023" s="364" t="s">
        <v>2</v>
      </c>
      <c r="E8023" s="365">
        <v>0.69</v>
      </c>
      <c r="F8023" s="364" t="s">
        <v>15342</v>
      </c>
      <c r="G8023" s="364" t="s">
        <v>14947</v>
      </c>
      <c r="H8023" s="364" t="s">
        <v>29016</v>
      </c>
    </row>
    <row r="8024" spans="1:8" x14ac:dyDescent="0.25">
      <c r="A8024" s="246" t="str">
        <f t="shared" si="125"/>
        <v>IUS20045</v>
      </c>
      <c r="B8024" s="364" t="s">
        <v>6878</v>
      </c>
      <c r="C8024" s="364" t="s">
        <v>6879</v>
      </c>
      <c r="D8024" s="364" t="s">
        <v>1</v>
      </c>
      <c r="E8024" s="365">
        <v>42.18</v>
      </c>
      <c r="F8024" s="364" t="s">
        <v>15342</v>
      </c>
      <c r="G8024" s="364" t="s">
        <v>14947</v>
      </c>
      <c r="H8024" s="364" t="s">
        <v>29016</v>
      </c>
    </row>
    <row r="8025" spans="1:8" x14ac:dyDescent="0.25">
      <c r="A8025" s="246" t="str">
        <f t="shared" si="125"/>
        <v>IUC10033</v>
      </c>
      <c r="B8025" s="364" t="s">
        <v>13260</v>
      </c>
      <c r="C8025" s="364" t="s">
        <v>13261</v>
      </c>
      <c r="D8025" s="364" t="s">
        <v>227</v>
      </c>
      <c r="E8025" s="365">
        <v>393.72</v>
      </c>
      <c r="F8025" s="364" t="s">
        <v>15342</v>
      </c>
      <c r="G8025" s="364" t="s">
        <v>14947</v>
      </c>
      <c r="H8025" s="364" t="s">
        <v>29016</v>
      </c>
    </row>
    <row r="8026" spans="1:8" x14ac:dyDescent="0.25">
      <c r="A8026" s="246" t="str">
        <f t="shared" si="125"/>
        <v>IUD30077</v>
      </c>
      <c r="B8026" s="364" t="s">
        <v>6532</v>
      </c>
      <c r="C8026" s="364" t="s">
        <v>6533</v>
      </c>
      <c r="D8026" s="364" t="s">
        <v>1</v>
      </c>
      <c r="E8026" s="365">
        <v>2602.98</v>
      </c>
      <c r="F8026" s="364" t="s">
        <v>15342</v>
      </c>
      <c r="G8026" s="364" t="s">
        <v>14947</v>
      </c>
      <c r="H8026" s="364" t="s">
        <v>29016</v>
      </c>
    </row>
    <row r="8027" spans="1:8" x14ac:dyDescent="0.25">
      <c r="A8027" s="246" t="str">
        <f t="shared" si="125"/>
        <v>IUD30083</v>
      </c>
      <c r="B8027" s="364" t="s">
        <v>6543</v>
      </c>
      <c r="C8027" s="364" t="s">
        <v>6544</v>
      </c>
      <c r="D8027" s="364" t="s">
        <v>3</v>
      </c>
      <c r="E8027" s="365">
        <v>153.63999999999999</v>
      </c>
      <c r="F8027" s="364" t="s">
        <v>15342</v>
      </c>
      <c r="G8027" s="364" t="s">
        <v>14947</v>
      </c>
      <c r="H8027" s="364" t="s">
        <v>29016</v>
      </c>
    </row>
    <row r="8028" spans="1:8" x14ac:dyDescent="0.25">
      <c r="A8028" s="246" t="str">
        <f t="shared" si="125"/>
        <v>IUD30040</v>
      </c>
      <c r="B8028" s="364" t="s">
        <v>6465</v>
      </c>
      <c r="C8028" s="364" t="s">
        <v>6466</v>
      </c>
      <c r="D8028" s="364" t="s">
        <v>2</v>
      </c>
      <c r="E8028" s="365">
        <v>996.5</v>
      </c>
      <c r="F8028" s="364" t="s">
        <v>15342</v>
      </c>
      <c r="G8028" s="364" t="s">
        <v>14947</v>
      </c>
      <c r="H8028" s="364" t="s">
        <v>29016</v>
      </c>
    </row>
    <row r="8029" spans="1:8" x14ac:dyDescent="0.25">
      <c r="A8029" s="246" t="str">
        <f t="shared" si="125"/>
        <v>IUD30046</v>
      </c>
      <c r="B8029" s="364" t="s">
        <v>6477</v>
      </c>
      <c r="C8029" s="364" t="s">
        <v>6478</v>
      </c>
      <c r="D8029" s="364" t="s">
        <v>2</v>
      </c>
      <c r="E8029" s="365">
        <v>646.13</v>
      </c>
      <c r="F8029" s="364" t="s">
        <v>15342</v>
      </c>
      <c r="G8029" s="364" t="s">
        <v>14947</v>
      </c>
      <c r="H8029" s="364" t="s">
        <v>29016</v>
      </c>
    </row>
    <row r="8030" spans="1:8" x14ac:dyDescent="0.25">
      <c r="A8030" s="246" t="str">
        <f t="shared" si="125"/>
        <v>PIU0011</v>
      </c>
      <c r="B8030" s="364" t="s">
        <v>12583</v>
      </c>
      <c r="C8030" s="364" t="s">
        <v>33725</v>
      </c>
      <c r="D8030" s="364" t="s">
        <v>4</v>
      </c>
      <c r="E8030" s="365">
        <v>3.11</v>
      </c>
      <c r="F8030" s="364" t="s">
        <v>15342</v>
      </c>
      <c r="G8030" s="364" t="s">
        <v>14947</v>
      </c>
      <c r="H8030" s="364" t="s">
        <v>29016</v>
      </c>
    </row>
    <row r="8031" spans="1:8" x14ac:dyDescent="0.25">
      <c r="A8031" s="246" t="str">
        <f t="shared" si="125"/>
        <v>IUD30051</v>
      </c>
      <c r="B8031" s="364" t="s">
        <v>6487</v>
      </c>
      <c r="C8031" s="364" t="s">
        <v>6488</v>
      </c>
      <c r="D8031" s="364" t="s">
        <v>2</v>
      </c>
      <c r="E8031" s="365">
        <v>47.92</v>
      </c>
      <c r="F8031" s="364" t="s">
        <v>15342</v>
      </c>
      <c r="G8031" s="364" t="s">
        <v>14947</v>
      </c>
      <c r="H8031" s="364" t="s">
        <v>29016</v>
      </c>
    </row>
    <row r="8032" spans="1:8" x14ac:dyDescent="0.25">
      <c r="A8032" s="246" t="str">
        <f t="shared" si="125"/>
        <v>IUD30035</v>
      </c>
      <c r="B8032" s="364" t="s">
        <v>6458</v>
      </c>
      <c r="C8032" s="364" t="s">
        <v>33726</v>
      </c>
      <c r="D8032" s="364" t="s">
        <v>1</v>
      </c>
      <c r="E8032" s="365">
        <v>2625.9</v>
      </c>
      <c r="F8032" s="364" t="s">
        <v>15342</v>
      </c>
      <c r="G8032" s="364" t="s">
        <v>14947</v>
      </c>
      <c r="H8032" s="364" t="s">
        <v>29016</v>
      </c>
    </row>
    <row r="8033" spans="1:8" x14ac:dyDescent="0.25">
      <c r="A8033" s="246" t="str">
        <f t="shared" si="125"/>
        <v>IUD30047</v>
      </c>
      <c r="B8033" s="364" t="s">
        <v>6479</v>
      </c>
      <c r="C8033" s="364" t="s">
        <v>6480</v>
      </c>
      <c r="D8033" s="364" t="s">
        <v>2</v>
      </c>
      <c r="E8033" s="365">
        <v>927.03</v>
      </c>
      <c r="F8033" s="364" t="s">
        <v>15342</v>
      </c>
      <c r="G8033" s="364" t="s">
        <v>14947</v>
      </c>
      <c r="H8033" s="364" t="s">
        <v>29016</v>
      </c>
    </row>
    <row r="8034" spans="1:8" x14ac:dyDescent="0.25">
      <c r="A8034" s="246" t="str">
        <f t="shared" si="125"/>
        <v>IUD30048</v>
      </c>
      <c r="B8034" s="364" t="s">
        <v>6481</v>
      </c>
      <c r="C8034" s="364" t="s">
        <v>6482</v>
      </c>
      <c r="D8034" s="364" t="s">
        <v>2</v>
      </c>
      <c r="E8034" s="365">
        <v>1320.82</v>
      </c>
      <c r="F8034" s="364" t="s">
        <v>15342</v>
      </c>
      <c r="G8034" s="364" t="s">
        <v>14947</v>
      </c>
      <c r="H8034" s="364" t="s">
        <v>29016</v>
      </c>
    </row>
    <row r="8035" spans="1:8" x14ac:dyDescent="0.25">
      <c r="A8035" s="246" t="str">
        <f t="shared" si="125"/>
        <v>IUC10042</v>
      </c>
      <c r="B8035" s="364" t="s">
        <v>6231</v>
      </c>
      <c r="C8035" s="364" t="s">
        <v>6232</v>
      </c>
      <c r="D8035" s="364" t="s">
        <v>2</v>
      </c>
      <c r="E8035" s="365">
        <v>8.4499999999999993</v>
      </c>
      <c r="F8035" s="364" t="s">
        <v>15342</v>
      </c>
      <c r="G8035" s="364" t="s">
        <v>14947</v>
      </c>
      <c r="H8035" s="364" t="s">
        <v>29016</v>
      </c>
    </row>
    <row r="8036" spans="1:8" x14ac:dyDescent="0.25">
      <c r="A8036" s="246" t="str">
        <f t="shared" si="125"/>
        <v>IUD30028</v>
      </c>
      <c r="B8036" s="364" t="s">
        <v>6448</v>
      </c>
      <c r="C8036" s="364" t="s">
        <v>7158</v>
      </c>
      <c r="D8036" s="364" t="s">
        <v>4</v>
      </c>
      <c r="E8036" s="365">
        <v>116.1</v>
      </c>
      <c r="F8036" s="364" t="s">
        <v>15342</v>
      </c>
      <c r="G8036" s="364" t="s">
        <v>14947</v>
      </c>
      <c r="H8036" s="364" t="s">
        <v>29016</v>
      </c>
    </row>
    <row r="8037" spans="1:8" x14ac:dyDescent="0.25">
      <c r="A8037" s="246" t="str">
        <f t="shared" si="125"/>
        <v>PIU0009</v>
      </c>
      <c r="B8037" s="364" t="s">
        <v>12579</v>
      </c>
      <c r="C8037" s="364" t="s">
        <v>12580</v>
      </c>
      <c r="D8037" s="364" t="s">
        <v>1</v>
      </c>
      <c r="E8037" s="365">
        <v>20317.71</v>
      </c>
      <c r="F8037" s="364" t="s">
        <v>15342</v>
      </c>
      <c r="G8037" s="364" t="s">
        <v>14947</v>
      </c>
      <c r="H8037" s="364" t="s">
        <v>29016</v>
      </c>
    </row>
    <row r="8038" spans="1:8" x14ac:dyDescent="0.25">
      <c r="A8038" s="246" t="str">
        <f t="shared" si="125"/>
        <v>IUD30041</v>
      </c>
      <c r="B8038" s="364" t="s">
        <v>6467</v>
      </c>
      <c r="C8038" s="364" t="s">
        <v>6468</v>
      </c>
      <c r="D8038" s="364" t="s">
        <v>2</v>
      </c>
      <c r="E8038" s="365">
        <v>1251.48</v>
      </c>
      <c r="F8038" s="364" t="s">
        <v>15342</v>
      </c>
      <c r="G8038" s="364" t="s">
        <v>14947</v>
      </c>
      <c r="H8038" s="364" t="s">
        <v>29016</v>
      </c>
    </row>
    <row r="8039" spans="1:8" x14ac:dyDescent="0.25">
      <c r="A8039" s="246" t="str">
        <f t="shared" si="125"/>
        <v>IUD30096</v>
      </c>
      <c r="B8039" s="364" t="s">
        <v>6565</v>
      </c>
      <c r="C8039" s="364" t="s">
        <v>6566</v>
      </c>
      <c r="D8039" s="364" t="s">
        <v>6567</v>
      </c>
      <c r="E8039" s="365">
        <v>78.5</v>
      </c>
      <c r="F8039" s="364" t="s">
        <v>15342</v>
      </c>
      <c r="G8039" s="364" t="s">
        <v>14947</v>
      </c>
      <c r="H8039" s="364" t="s">
        <v>29016</v>
      </c>
    </row>
    <row r="8040" spans="1:8" x14ac:dyDescent="0.25">
      <c r="A8040" s="246" t="str">
        <f t="shared" si="125"/>
        <v>IUD30036</v>
      </c>
      <c r="B8040" s="364" t="s">
        <v>6459</v>
      </c>
      <c r="C8040" s="364" t="s">
        <v>6460</v>
      </c>
      <c r="D8040" s="364" t="s">
        <v>2</v>
      </c>
      <c r="E8040" s="365">
        <v>996.5</v>
      </c>
      <c r="F8040" s="364" t="s">
        <v>15342</v>
      </c>
      <c r="G8040" s="364" t="s">
        <v>14947</v>
      </c>
      <c r="H8040" s="364" t="s">
        <v>29016</v>
      </c>
    </row>
    <row r="8041" spans="1:8" x14ac:dyDescent="0.25">
      <c r="A8041" s="246" t="str">
        <f t="shared" si="125"/>
        <v>IUC10045</v>
      </c>
      <c r="B8041" s="364" t="s">
        <v>6237</v>
      </c>
      <c r="C8041" s="364" t="s">
        <v>6238</v>
      </c>
      <c r="D8041" s="364" t="s">
        <v>4</v>
      </c>
      <c r="E8041" s="365">
        <v>264.82</v>
      </c>
      <c r="F8041" s="364" t="s">
        <v>15342</v>
      </c>
      <c r="G8041" s="364" t="s">
        <v>14947</v>
      </c>
      <c r="H8041" s="364" t="s">
        <v>29016</v>
      </c>
    </row>
    <row r="8042" spans="1:8" x14ac:dyDescent="0.25">
      <c r="A8042" s="246" t="str">
        <f t="shared" si="125"/>
        <v>PFIU009</v>
      </c>
      <c r="B8042" s="364" t="s">
        <v>12564</v>
      </c>
      <c r="C8042" s="364" t="s">
        <v>12565</v>
      </c>
      <c r="D8042" s="364" t="s">
        <v>3</v>
      </c>
      <c r="E8042" s="365">
        <v>0.49</v>
      </c>
      <c r="F8042" s="364" t="s">
        <v>15342</v>
      </c>
      <c r="G8042" s="364" t="s">
        <v>14947</v>
      </c>
      <c r="H8042" s="364" t="s">
        <v>29016</v>
      </c>
    </row>
    <row r="8043" spans="1:8" x14ac:dyDescent="0.25">
      <c r="A8043" s="246" t="str">
        <f t="shared" si="125"/>
        <v>IUD30053</v>
      </c>
      <c r="B8043" s="364" t="s">
        <v>6489</v>
      </c>
      <c r="C8043" s="364" t="s">
        <v>7170</v>
      </c>
      <c r="D8043" s="364" t="s">
        <v>2</v>
      </c>
      <c r="E8043" s="365">
        <v>704.58</v>
      </c>
      <c r="F8043" s="364" t="s">
        <v>15342</v>
      </c>
      <c r="G8043" s="364" t="s">
        <v>14947</v>
      </c>
      <c r="H8043" s="364" t="s">
        <v>29016</v>
      </c>
    </row>
    <row r="8044" spans="1:8" x14ac:dyDescent="0.25">
      <c r="A8044" s="246" t="str">
        <f t="shared" si="125"/>
        <v>IUD30056</v>
      </c>
      <c r="B8044" s="364" t="s">
        <v>6494</v>
      </c>
      <c r="C8044" s="364" t="s">
        <v>7143</v>
      </c>
      <c r="D8044" s="364" t="s">
        <v>3</v>
      </c>
      <c r="E8044" s="365">
        <v>433.05</v>
      </c>
      <c r="F8044" s="364" t="s">
        <v>15342</v>
      </c>
      <c r="G8044" s="364" t="s">
        <v>14947</v>
      </c>
      <c r="H8044" s="364" t="s">
        <v>29016</v>
      </c>
    </row>
    <row r="8045" spans="1:8" x14ac:dyDescent="0.25">
      <c r="A8045" s="246" t="str">
        <f t="shared" si="125"/>
        <v>IUD30057</v>
      </c>
      <c r="B8045" s="364" t="s">
        <v>6495</v>
      </c>
      <c r="C8045" s="364" t="s">
        <v>6496</v>
      </c>
      <c r="D8045" s="364" t="s">
        <v>4</v>
      </c>
      <c r="E8045" s="365">
        <v>624.48</v>
      </c>
      <c r="F8045" s="364" t="s">
        <v>15342</v>
      </c>
      <c r="G8045" s="364" t="s">
        <v>14947</v>
      </c>
      <c r="H8045" s="364" t="s">
        <v>29016</v>
      </c>
    </row>
    <row r="8046" spans="1:8" x14ac:dyDescent="0.25">
      <c r="A8046" s="246" t="str">
        <f t="shared" si="125"/>
        <v>IUD30033</v>
      </c>
      <c r="B8046" s="364" t="s">
        <v>6456</v>
      </c>
      <c r="C8046" s="364" t="s">
        <v>6457</v>
      </c>
      <c r="D8046" s="364" t="s">
        <v>2</v>
      </c>
      <c r="E8046" s="365">
        <v>74.87</v>
      </c>
      <c r="F8046" s="364" t="s">
        <v>15342</v>
      </c>
      <c r="G8046" s="364" t="s">
        <v>14947</v>
      </c>
      <c r="H8046" s="364" t="s">
        <v>29016</v>
      </c>
    </row>
    <row r="8047" spans="1:8" x14ac:dyDescent="0.25">
      <c r="A8047" s="246" t="str">
        <f t="shared" si="125"/>
        <v>IUP30080</v>
      </c>
      <c r="B8047" s="364" t="s">
        <v>6761</v>
      </c>
      <c r="C8047" s="364" t="s">
        <v>6762</v>
      </c>
      <c r="D8047" s="364" t="s">
        <v>2</v>
      </c>
      <c r="E8047" s="365">
        <v>0.41</v>
      </c>
      <c r="F8047" s="364" t="s">
        <v>15342</v>
      </c>
      <c r="G8047" s="364" t="s">
        <v>14947</v>
      </c>
      <c r="H8047" s="364" t="s">
        <v>29016</v>
      </c>
    </row>
    <row r="8048" spans="1:8" x14ac:dyDescent="0.25">
      <c r="A8048" s="246" t="str">
        <f t="shared" si="125"/>
        <v>IUP30081</v>
      </c>
      <c r="B8048" s="364" t="s">
        <v>6763</v>
      </c>
      <c r="C8048" s="364" t="s">
        <v>12535</v>
      </c>
      <c r="D8048" s="364" t="s">
        <v>4</v>
      </c>
      <c r="E8048" s="365">
        <v>138.93</v>
      </c>
      <c r="F8048" s="364" t="s">
        <v>15342</v>
      </c>
      <c r="G8048" s="364" t="s">
        <v>14947</v>
      </c>
      <c r="H8048" s="364" t="s">
        <v>29016</v>
      </c>
    </row>
    <row r="8049" spans="1:8" x14ac:dyDescent="0.25">
      <c r="A8049" s="246" t="str">
        <f t="shared" si="125"/>
        <v>IUS20036</v>
      </c>
      <c r="B8049" s="364" t="s">
        <v>6861</v>
      </c>
      <c r="C8049" s="364" t="s">
        <v>6862</v>
      </c>
      <c r="D8049" s="364" t="s">
        <v>1</v>
      </c>
      <c r="E8049" s="365">
        <v>75.680000000000007</v>
      </c>
      <c r="F8049" s="364" t="s">
        <v>15342</v>
      </c>
      <c r="G8049" s="364" t="s">
        <v>14947</v>
      </c>
      <c r="H8049" s="364" t="s">
        <v>29016</v>
      </c>
    </row>
    <row r="8050" spans="1:8" x14ac:dyDescent="0.25">
      <c r="A8050" s="246" t="str">
        <f t="shared" si="125"/>
        <v>IUD30064</v>
      </c>
      <c r="B8050" s="364" t="s">
        <v>6506</v>
      </c>
      <c r="C8050" s="364" t="s">
        <v>6507</v>
      </c>
      <c r="D8050" s="364" t="s">
        <v>1</v>
      </c>
      <c r="E8050" s="365">
        <v>1467.05</v>
      </c>
      <c r="F8050" s="364" t="s">
        <v>15342</v>
      </c>
      <c r="G8050" s="364" t="s">
        <v>14947</v>
      </c>
      <c r="H8050" s="364" t="s">
        <v>29016</v>
      </c>
    </row>
    <row r="8051" spans="1:8" x14ac:dyDescent="0.25">
      <c r="A8051" s="246" t="str">
        <f t="shared" si="125"/>
        <v>IUD30068</v>
      </c>
      <c r="B8051" s="364" t="s">
        <v>6514</v>
      </c>
      <c r="C8051" s="364" t="s">
        <v>6515</v>
      </c>
      <c r="D8051" s="364" t="s">
        <v>2</v>
      </c>
      <c r="E8051" s="365">
        <v>136.85</v>
      </c>
      <c r="F8051" s="364" t="s">
        <v>15342</v>
      </c>
      <c r="G8051" s="364" t="s">
        <v>14947</v>
      </c>
      <c r="H8051" s="364" t="s">
        <v>29016</v>
      </c>
    </row>
    <row r="8052" spans="1:8" x14ac:dyDescent="0.25">
      <c r="A8052" s="246" t="str">
        <f t="shared" si="125"/>
        <v>IUD30104</v>
      </c>
      <c r="B8052" s="364" t="s">
        <v>6577</v>
      </c>
      <c r="C8052" s="364" t="s">
        <v>6578</v>
      </c>
      <c r="D8052" s="364" t="s">
        <v>2</v>
      </c>
      <c r="E8052" s="365">
        <v>46.83</v>
      </c>
      <c r="F8052" s="364" t="s">
        <v>15342</v>
      </c>
      <c r="G8052" s="364" t="s">
        <v>14947</v>
      </c>
      <c r="H8052" s="364" t="s">
        <v>29016</v>
      </c>
    </row>
    <row r="8053" spans="1:8" x14ac:dyDescent="0.25">
      <c r="A8053" s="246" t="str">
        <f t="shared" si="125"/>
        <v>IUD30106</v>
      </c>
      <c r="B8053" s="364" t="s">
        <v>6581</v>
      </c>
      <c r="C8053" s="364" t="s">
        <v>6582</v>
      </c>
      <c r="D8053" s="364" t="s">
        <v>4</v>
      </c>
      <c r="E8053" s="365">
        <v>289.06</v>
      </c>
      <c r="F8053" s="364" t="s">
        <v>15342</v>
      </c>
      <c r="G8053" s="364" t="s">
        <v>14947</v>
      </c>
      <c r="H8053" s="364" t="s">
        <v>29016</v>
      </c>
    </row>
    <row r="8054" spans="1:8" x14ac:dyDescent="0.25">
      <c r="A8054" s="246" t="str">
        <f t="shared" si="125"/>
        <v>IUD30107</v>
      </c>
      <c r="B8054" s="364" t="s">
        <v>205</v>
      </c>
      <c r="C8054" s="364" t="s">
        <v>210</v>
      </c>
      <c r="D8054" s="364" t="s">
        <v>3</v>
      </c>
      <c r="E8054" s="365">
        <v>5.87</v>
      </c>
      <c r="F8054" s="364" t="s">
        <v>15342</v>
      </c>
      <c r="G8054" s="364" t="s">
        <v>14947</v>
      </c>
      <c r="H8054" s="364" t="s">
        <v>29016</v>
      </c>
    </row>
    <row r="8055" spans="1:8" x14ac:dyDescent="0.25">
      <c r="A8055" s="246" t="str">
        <f t="shared" si="125"/>
        <v>IUD30108</v>
      </c>
      <c r="B8055" s="364" t="s">
        <v>6583</v>
      </c>
      <c r="C8055" s="364" t="s">
        <v>6584</v>
      </c>
      <c r="D8055" s="364" t="s">
        <v>3</v>
      </c>
      <c r="E8055" s="365">
        <v>1014.94</v>
      </c>
      <c r="F8055" s="364" t="s">
        <v>15342</v>
      </c>
      <c r="G8055" s="364" t="s">
        <v>14947</v>
      </c>
      <c r="H8055" s="364" t="s">
        <v>29016</v>
      </c>
    </row>
    <row r="8056" spans="1:8" x14ac:dyDescent="0.25">
      <c r="A8056" s="246" t="str">
        <f t="shared" si="125"/>
        <v>IUESM0002</v>
      </c>
      <c r="B8056" s="364" t="s">
        <v>6610</v>
      </c>
      <c r="C8056" s="364" t="s">
        <v>6611</v>
      </c>
      <c r="D8056" s="364" t="s">
        <v>256</v>
      </c>
      <c r="E8056" s="365">
        <v>17.27</v>
      </c>
      <c r="F8056" s="364" t="s">
        <v>15342</v>
      </c>
      <c r="G8056" s="364" t="s">
        <v>14947</v>
      </c>
      <c r="H8056" s="364" t="s">
        <v>29016</v>
      </c>
    </row>
    <row r="8057" spans="1:8" x14ac:dyDescent="0.25">
      <c r="A8057" s="246" t="str">
        <f t="shared" si="125"/>
        <v>IUSM0004</v>
      </c>
      <c r="B8057" s="364" t="s">
        <v>6890</v>
      </c>
      <c r="C8057" s="364" t="s">
        <v>6891</v>
      </c>
      <c r="D8057" s="364" t="s">
        <v>256</v>
      </c>
      <c r="E8057" s="365">
        <v>136.08000000000001</v>
      </c>
      <c r="F8057" s="364" t="s">
        <v>15342</v>
      </c>
      <c r="G8057" s="364" t="s">
        <v>14947</v>
      </c>
      <c r="H8057" s="364" t="s">
        <v>29016</v>
      </c>
    </row>
    <row r="8058" spans="1:8" x14ac:dyDescent="0.25">
      <c r="A8058" s="246" t="str">
        <f t="shared" si="125"/>
        <v>IUD30109</v>
      </c>
      <c r="B8058" s="364" t="s">
        <v>6585</v>
      </c>
      <c r="C8058" s="364" t="s">
        <v>6586</v>
      </c>
      <c r="D8058" s="364" t="s">
        <v>1</v>
      </c>
      <c r="E8058" s="365">
        <v>720.53</v>
      </c>
      <c r="F8058" s="364" t="s">
        <v>15342</v>
      </c>
      <c r="G8058" s="364" t="s">
        <v>14947</v>
      </c>
      <c r="H8058" s="364" t="s">
        <v>29016</v>
      </c>
    </row>
    <row r="8059" spans="1:8" x14ac:dyDescent="0.25">
      <c r="A8059" s="246" t="str">
        <f t="shared" si="125"/>
        <v>IUD30110</v>
      </c>
      <c r="B8059" s="364" t="s">
        <v>6587</v>
      </c>
      <c r="C8059" s="364" t="s">
        <v>6588</v>
      </c>
      <c r="D8059" s="364" t="s">
        <v>2</v>
      </c>
      <c r="E8059" s="365">
        <v>799.6</v>
      </c>
      <c r="F8059" s="364" t="s">
        <v>15342</v>
      </c>
      <c r="G8059" s="364" t="s">
        <v>14947</v>
      </c>
      <c r="H8059" s="364" t="s">
        <v>29016</v>
      </c>
    </row>
    <row r="8060" spans="1:8" x14ac:dyDescent="0.25">
      <c r="A8060" s="246" t="str">
        <f t="shared" si="125"/>
        <v>IUD30111</v>
      </c>
      <c r="B8060" s="364" t="s">
        <v>6589</v>
      </c>
      <c r="C8060" s="364" t="s">
        <v>6590</v>
      </c>
      <c r="D8060" s="364" t="s">
        <v>4</v>
      </c>
      <c r="E8060" s="365">
        <v>221.38</v>
      </c>
      <c r="F8060" s="364" t="s">
        <v>15342</v>
      </c>
      <c r="G8060" s="364" t="s">
        <v>14947</v>
      </c>
      <c r="H8060" s="364" t="s">
        <v>29016</v>
      </c>
    </row>
    <row r="8061" spans="1:8" x14ac:dyDescent="0.25">
      <c r="A8061" s="246" t="str">
        <f t="shared" si="125"/>
        <v>IUD30074</v>
      </c>
      <c r="B8061" s="364" t="s">
        <v>6526</v>
      </c>
      <c r="C8061" s="364" t="s">
        <v>6527</v>
      </c>
      <c r="D8061" s="364" t="s">
        <v>4</v>
      </c>
      <c r="E8061" s="365">
        <v>52.66</v>
      </c>
      <c r="F8061" s="364" t="s">
        <v>15342</v>
      </c>
      <c r="G8061" s="364" t="s">
        <v>14947</v>
      </c>
      <c r="H8061" s="364" t="s">
        <v>29016</v>
      </c>
    </row>
    <row r="8062" spans="1:8" x14ac:dyDescent="0.25">
      <c r="A8062" s="246" t="str">
        <f t="shared" si="125"/>
        <v>IUP30082</v>
      </c>
      <c r="B8062" s="364" t="s">
        <v>6764</v>
      </c>
      <c r="C8062" s="364" t="s">
        <v>33727</v>
      </c>
      <c r="D8062" s="364" t="s">
        <v>2</v>
      </c>
      <c r="E8062" s="365">
        <v>48.7</v>
      </c>
      <c r="F8062" s="364" t="s">
        <v>15342</v>
      </c>
      <c r="G8062" s="364" t="s">
        <v>14947</v>
      </c>
      <c r="H8062" s="364" t="s">
        <v>29016</v>
      </c>
    </row>
    <row r="8063" spans="1:8" x14ac:dyDescent="0.25">
      <c r="A8063" s="246" t="str">
        <f t="shared" si="125"/>
        <v>IUC10049</v>
      </c>
      <c r="B8063" s="364" t="s">
        <v>6245</v>
      </c>
      <c r="C8063" s="364" t="s">
        <v>6246</v>
      </c>
      <c r="D8063" s="364" t="s">
        <v>2</v>
      </c>
      <c r="E8063" s="365">
        <v>492.14</v>
      </c>
      <c r="F8063" s="364" t="s">
        <v>15342</v>
      </c>
      <c r="G8063" s="364" t="s">
        <v>14947</v>
      </c>
      <c r="H8063" s="364" t="s">
        <v>29016</v>
      </c>
    </row>
    <row r="8064" spans="1:8" x14ac:dyDescent="0.25">
      <c r="A8064" s="246" t="str">
        <f t="shared" si="125"/>
        <v>IUD30078</v>
      </c>
      <c r="B8064" s="364" t="s">
        <v>6534</v>
      </c>
      <c r="C8064" s="364" t="s">
        <v>6535</v>
      </c>
      <c r="D8064" s="364" t="s">
        <v>5</v>
      </c>
      <c r="E8064" s="365">
        <v>21.28</v>
      </c>
      <c r="F8064" s="364" t="s">
        <v>15342</v>
      </c>
      <c r="G8064" s="364" t="s">
        <v>14947</v>
      </c>
      <c r="H8064" s="364" t="s">
        <v>29016</v>
      </c>
    </row>
    <row r="8065" spans="1:8" x14ac:dyDescent="0.25">
      <c r="A8065" s="246" t="str">
        <f t="shared" si="125"/>
        <v>IUD30079</v>
      </c>
      <c r="B8065" s="364" t="s">
        <v>6536</v>
      </c>
      <c r="C8065" s="364" t="s">
        <v>6537</v>
      </c>
      <c r="D8065" s="364" t="s">
        <v>4</v>
      </c>
      <c r="E8065" s="365">
        <v>152.72</v>
      </c>
      <c r="F8065" s="364" t="s">
        <v>15342</v>
      </c>
      <c r="G8065" s="364" t="s">
        <v>14947</v>
      </c>
      <c r="H8065" s="364" t="s">
        <v>29016</v>
      </c>
    </row>
    <row r="8066" spans="1:8" x14ac:dyDescent="0.25">
      <c r="A8066" s="246" t="str">
        <f t="shared" si="125"/>
        <v>IUC10052</v>
      </c>
      <c r="B8066" s="364" t="s">
        <v>6249</v>
      </c>
      <c r="C8066" s="364" t="s">
        <v>6250</v>
      </c>
      <c r="D8066" s="364" t="s">
        <v>221</v>
      </c>
      <c r="E8066" s="365">
        <v>10.01</v>
      </c>
      <c r="F8066" s="364" t="s">
        <v>15342</v>
      </c>
      <c r="G8066" s="364" t="s">
        <v>14947</v>
      </c>
      <c r="H8066" s="364" t="s">
        <v>29016</v>
      </c>
    </row>
    <row r="8067" spans="1:8" x14ac:dyDescent="0.25">
      <c r="A8067" s="246" t="str">
        <f t="shared" ref="A8067:A8130" si="126">B8067</f>
        <v>IUD30086</v>
      </c>
      <c r="B8067" s="364" t="s">
        <v>13262</v>
      </c>
      <c r="C8067" s="364" t="s">
        <v>13263</v>
      </c>
      <c r="D8067" s="364" t="s">
        <v>3</v>
      </c>
      <c r="E8067" s="365">
        <v>27.29</v>
      </c>
      <c r="F8067" s="364" t="s">
        <v>15342</v>
      </c>
      <c r="G8067" s="364" t="s">
        <v>14947</v>
      </c>
      <c r="H8067" s="364" t="s">
        <v>29016</v>
      </c>
    </row>
    <row r="8068" spans="1:8" x14ac:dyDescent="0.25">
      <c r="A8068" s="246" t="str">
        <f t="shared" si="126"/>
        <v>IUD30088</v>
      </c>
      <c r="B8068" s="364" t="s">
        <v>6549</v>
      </c>
      <c r="C8068" s="364" t="s">
        <v>6550</v>
      </c>
      <c r="D8068" s="364" t="s">
        <v>2</v>
      </c>
      <c r="E8068" s="365">
        <v>585.61</v>
      </c>
      <c r="F8068" s="364" t="s">
        <v>15342</v>
      </c>
      <c r="G8068" s="364" t="s">
        <v>14947</v>
      </c>
      <c r="H8068" s="364" t="s">
        <v>29016</v>
      </c>
    </row>
    <row r="8069" spans="1:8" x14ac:dyDescent="0.25">
      <c r="A8069" s="246" t="str">
        <f t="shared" si="126"/>
        <v>IUIL00016</v>
      </c>
      <c r="B8069" s="364" t="s">
        <v>6645</v>
      </c>
      <c r="C8069" s="364" t="s">
        <v>6646</v>
      </c>
      <c r="D8069" s="364" t="s">
        <v>1</v>
      </c>
      <c r="E8069" s="365">
        <v>1007.5</v>
      </c>
      <c r="F8069" s="364" t="s">
        <v>15342</v>
      </c>
      <c r="G8069" s="364" t="s">
        <v>14947</v>
      </c>
      <c r="H8069" s="364" t="s">
        <v>29016</v>
      </c>
    </row>
    <row r="8070" spans="1:8" x14ac:dyDescent="0.25">
      <c r="A8070" s="246" t="str">
        <f t="shared" si="126"/>
        <v>IUD30095</v>
      </c>
      <c r="B8070" s="364" t="s">
        <v>6563</v>
      </c>
      <c r="C8070" s="364" t="s">
        <v>6564</v>
      </c>
      <c r="D8070" s="364" t="s">
        <v>2</v>
      </c>
      <c r="E8070" s="365">
        <v>217.45</v>
      </c>
      <c r="F8070" s="364" t="s">
        <v>15342</v>
      </c>
      <c r="G8070" s="364" t="s">
        <v>14947</v>
      </c>
      <c r="H8070" s="364" t="s">
        <v>29016</v>
      </c>
    </row>
    <row r="8071" spans="1:8" x14ac:dyDescent="0.25">
      <c r="A8071" s="246" t="str">
        <f t="shared" si="126"/>
        <v>IUSD0003</v>
      </c>
      <c r="B8071" s="364" t="s">
        <v>6888</v>
      </c>
      <c r="C8071" s="364" t="s">
        <v>6889</v>
      </c>
      <c r="D8071" s="364" t="s">
        <v>3</v>
      </c>
      <c r="E8071" s="365">
        <v>10.7</v>
      </c>
      <c r="F8071" s="364" t="s">
        <v>15342</v>
      </c>
      <c r="G8071" s="364" t="s">
        <v>14947</v>
      </c>
      <c r="H8071" s="364" t="s">
        <v>29016</v>
      </c>
    </row>
    <row r="8072" spans="1:8" x14ac:dyDescent="0.25">
      <c r="A8072" s="246" t="str">
        <f t="shared" si="126"/>
        <v>IUD30112</v>
      </c>
      <c r="B8072" s="364" t="s">
        <v>6591</v>
      </c>
      <c r="C8072" s="364" t="s">
        <v>6592</v>
      </c>
      <c r="D8072" s="364" t="s">
        <v>4</v>
      </c>
      <c r="E8072" s="365">
        <v>281.16000000000003</v>
      </c>
      <c r="F8072" s="364" t="s">
        <v>15342</v>
      </c>
      <c r="G8072" s="364" t="s">
        <v>14947</v>
      </c>
      <c r="H8072" s="364" t="s">
        <v>29016</v>
      </c>
    </row>
    <row r="8073" spans="1:8" x14ac:dyDescent="0.25">
      <c r="A8073" s="246" t="str">
        <f t="shared" si="126"/>
        <v>IUP30093</v>
      </c>
      <c r="B8073" s="364" t="s">
        <v>6780</v>
      </c>
      <c r="C8073" s="364" t="s">
        <v>6781</v>
      </c>
      <c r="D8073" s="364" t="s">
        <v>4</v>
      </c>
      <c r="E8073" s="365">
        <v>123.42</v>
      </c>
      <c r="F8073" s="364" t="s">
        <v>15342</v>
      </c>
      <c r="G8073" s="364" t="s">
        <v>14947</v>
      </c>
      <c r="H8073" s="364" t="s">
        <v>29016</v>
      </c>
    </row>
    <row r="8074" spans="1:8" x14ac:dyDescent="0.25">
      <c r="A8074" s="246" t="str">
        <f t="shared" si="126"/>
        <v>IUI00001</v>
      </c>
      <c r="B8074" s="364" t="s">
        <v>6624</v>
      </c>
      <c r="C8074" s="364" t="s">
        <v>33728</v>
      </c>
      <c r="D8074" s="364" t="s">
        <v>3</v>
      </c>
      <c r="E8074" s="365">
        <v>0</v>
      </c>
      <c r="F8074" s="364" t="s">
        <v>15342</v>
      </c>
      <c r="G8074" s="364" t="s">
        <v>14947</v>
      </c>
      <c r="H8074" s="364" t="s">
        <v>29016</v>
      </c>
    </row>
    <row r="8075" spans="1:8" x14ac:dyDescent="0.25">
      <c r="A8075" s="246" t="str">
        <f t="shared" si="126"/>
        <v>IUD30099</v>
      </c>
      <c r="B8075" s="364" t="s">
        <v>6572</v>
      </c>
      <c r="C8075" s="364" t="s">
        <v>6573</v>
      </c>
      <c r="D8075" s="364" t="s">
        <v>4</v>
      </c>
      <c r="E8075" s="365">
        <v>284.76</v>
      </c>
      <c r="F8075" s="364" t="s">
        <v>15342</v>
      </c>
      <c r="G8075" s="364" t="s">
        <v>14947</v>
      </c>
      <c r="H8075" s="364" t="s">
        <v>29016</v>
      </c>
    </row>
    <row r="8076" spans="1:8" x14ac:dyDescent="0.25">
      <c r="A8076" s="246" t="str">
        <f t="shared" si="126"/>
        <v>IUS20047</v>
      </c>
      <c r="B8076" s="364" t="s">
        <v>19731</v>
      </c>
      <c r="C8076" s="364" t="s">
        <v>19732</v>
      </c>
      <c r="D8076" s="364" t="s">
        <v>19733</v>
      </c>
      <c r="E8076" s="365">
        <v>0</v>
      </c>
      <c r="F8076" s="364" t="s">
        <v>15342</v>
      </c>
      <c r="G8076" s="364" t="s">
        <v>14947</v>
      </c>
      <c r="H8076" s="364" t="s">
        <v>29016</v>
      </c>
    </row>
    <row r="8077" spans="1:8" x14ac:dyDescent="0.25">
      <c r="A8077" s="246" t="str">
        <f t="shared" si="126"/>
        <v>IUD30101</v>
      </c>
      <c r="B8077" s="364" t="s">
        <v>12504</v>
      </c>
      <c r="C8077" s="364" t="s">
        <v>12505</v>
      </c>
      <c r="D8077" s="364" t="s">
        <v>2</v>
      </c>
      <c r="E8077" s="365">
        <v>3495.75</v>
      </c>
      <c r="F8077" s="364" t="s">
        <v>15342</v>
      </c>
      <c r="G8077" s="364" t="s">
        <v>14947</v>
      </c>
      <c r="H8077" s="364" t="s">
        <v>29016</v>
      </c>
    </row>
    <row r="8078" spans="1:8" x14ac:dyDescent="0.25">
      <c r="A8078" s="246" t="str">
        <f t="shared" si="126"/>
        <v>IUD30102</v>
      </c>
      <c r="B8078" s="364" t="s">
        <v>6574</v>
      </c>
      <c r="C8078" s="364" t="s">
        <v>6575</v>
      </c>
      <c r="D8078" s="364" t="s">
        <v>2</v>
      </c>
      <c r="E8078" s="365">
        <v>311.94</v>
      </c>
      <c r="F8078" s="364" t="s">
        <v>15342</v>
      </c>
      <c r="G8078" s="364" t="s">
        <v>14947</v>
      </c>
      <c r="H8078" s="364" t="s">
        <v>29016</v>
      </c>
    </row>
    <row r="8079" spans="1:8" x14ac:dyDescent="0.25">
      <c r="A8079" s="246" t="str">
        <f t="shared" si="126"/>
        <v>IUD30103</v>
      </c>
      <c r="B8079" s="364" t="s">
        <v>6576</v>
      </c>
      <c r="C8079" s="364" t="s">
        <v>19608</v>
      </c>
      <c r="D8079" s="364" t="s">
        <v>1</v>
      </c>
      <c r="E8079" s="365">
        <v>0</v>
      </c>
      <c r="F8079" s="364" t="s">
        <v>15342</v>
      </c>
      <c r="G8079" s="364" t="s">
        <v>14947</v>
      </c>
      <c r="H8079" s="364" t="s">
        <v>29016</v>
      </c>
    </row>
    <row r="8080" spans="1:8" x14ac:dyDescent="0.25">
      <c r="A8080" s="246" t="str">
        <f t="shared" si="126"/>
        <v>IUS0023</v>
      </c>
      <c r="B8080" s="364" t="s">
        <v>6792</v>
      </c>
      <c r="C8080" s="364" t="s">
        <v>6793</v>
      </c>
      <c r="D8080" s="364" t="s">
        <v>3</v>
      </c>
      <c r="E8080" s="365">
        <v>338.79</v>
      </c>
      <c r="F8080" s="364" t="s">
        <v>15342</v>
      </c>
      <c r="G8080" s="364" t="s">
        <v>14947</v>
      </c>
      <c r="H8080" s="364" t="s">
        <v>29016</v>
      </c>
    </row>
    <row r="8081" spans="1:8" x14ac:dyDescent="0.25">
      <c r="A8081" s="246" t="str">
        <f t="shared" si="126"/>
        <v>IUD30105</v>
      </c>
      <c r="B8081" s="364" t="s">
        <v>6579</v>
      </c>
      <c r="C8081" s="364" t="s">
        <v>6580</v>
      </c>
      <c r="D8081" s="364" t="s">
        <v>4</v>
      </c>
      <c r="E8081" s="365">
        <v>504.88</v>
      </c>
      <c r="F8081" s="364" t="s">
        <v>15342</v>
      </c>
      <c r="G8081" s="364" t="s">
        <v>14947</v>
      </c>
      <c r="H8081" s="364" t="s">
        <v>29016</v>
      </c>
    </row>
    <row r="8082" spans="1:8" x14ac:dyDescent="0.25">
      <c r="A8082" s="246" t="str">
        <f t="shared" si="126"/>
        <v>IUESM0001</v>
      </c>
      <c r="B8082" s="364" t="s">
        <v>6608</v>
      </c>
      <c r="C8082" s="364" t="s">
        <v>6609</v>
      </c>
      <c r="D8082" s="364" t="s">
        <v>221</v>
      </c>
      <c r="E8082" s="365">
        <v>10.15</v>
      </c>
      <c r="F8082" s="364" t="s">
        <v>15342</v>
      </c>
      <c r="G8082" s="364" t="s">
        <v>14947</v>
      </c>
      <c r="H8082" s="364" t="s">
        <v>29016</v>
      </c>
    </row>
    <row r="8083" spans="1:8" x14ac:dyDescent="0.25">
      <c r="A8083" s="246" t="str">
        <f t="shared" si="126"/>
        <v>IUSP0002</v>
      </c>
      <c r="B8083" s="364" t="s">
        <v>6896</v>
      </c>
      <c r="C8083" s="364" t="s">
        <v>6897</v>
      </c>
      <c r="D8083" s="364" t="s">
        <v>2</v>
      </c>
      <c r="E8083" s="365">
        <v>3.42</v>
      </c>
      <c r="F8083" s="364" t="s">
        <v>15342</v>
      </c>
      <c r="G8083" s="364" t="s">
        <v>14947</v>
      </c>
      <c r="H8083" s="364" t="s">
        <v>29016</v>
      </c>
    </row>
    <row r="8084" spans="1:8" x14ac:dyDescent="0.25">
      <c r="A8084" s="246" t="str">
        <f t="shared" si="126"/>
        <v>IUP30091</v>
      </c>
      <c r="B8084" s="364" t="s">
        <v>6776</v>
      </c>
      <c r="C8084" s="364" t="s">
        <v>6777</v>
      </c>
      <c r="D8084" s="364" t="s">
        <v>4</v>
      </c>
      <c r="E8084" s="365">
        <v>1634.64</v>
      </c>
      <c r="F8084" s="364" t="s">
        <v>15342</v>
      </c>
      <c r="G8084" s="364" t="s">
        <v>14947</v>
      </c>
      <c r="H8084" s="364" t="s">
        <v>29016</v>
      </c>
    </row>
    <row r="8085" spans="1:8" x14ac:dyDescent="0.25">
      <c r="A8085" s="246" t="str">
        <f t="shared" si="126"/>
        <v>IUESM0007</v>
      </c>
      <c r="B8085" s="364" t="s">
        <v>6621</v>
      </c>
      <c r="C8085" s="364" t="s">
        <v>6252</v>
      </c>
      <c r="D8085" s="364" t="s">
        <v>2</v>
      </c>
      <c r="E8085" s="365">
        <v>598.03</v>
      </c>
      <c r="F8085" s="364" t="s">
        <v>15342</v>
      </c>
      <c r="G8085" s="364" t="s">
        <v>14947</v>
      </c>
      <c r="H8085" s="364" t="s">
        <v>29016</v>
      </c>
    </row>
    <row r="8086" spans="1:8" x14ac:dyDescent="0.25">
      <c r="A8086" s="246" t="str">
        <f t="shared" si="126"/>
        <v>IUS0024</v>
      </c>
      <c r="B8086" s="364" t="s">
        <v>19723</v>
      </c>
      <c r="C8086" s="364" t="s">
        <v>19724</v>
      </c>
      <c r="D8086" s="364" t="s">
        <v>1</v>
      </c>
      <c r="E8086" s="365">
        <v>0</v>
      </c>
      <c r="F8086" s="364" t="s">
        <v>15342</v>
      </c>
      <c r="G8086" s="364" t="s">
        <v>14947</v>
      </c>
      <c r="H8086" s="364" t="s">
        <v>29016</v>
      </c>
    </row>
    <row r="8087" spans="1:8" x14ac:dyDescent="0.25">
      <c r="A8087" s="246" t="str">
        <f t="shared" si="126"/>
        <v>IUSD0002</v>
      </c>
      <c r="B8087" s="364" t="s">
        <v>16387</v>
      </c>
      <c r="C8087" s="364" t="s">
        <v>6887</v>
      </c>
      <c r="D8087" s="364" t="s">
        <v>1</v>
      </c>
      <c r="E8087" s="365">
        <v>26.66</v>
      </c>
      <c r="F8087" s="364" t="s">
        <v>15342</v>
      </c>
      <c r="G8087" s="364" t="s">
        <v>14947</v>
      </c>
      <c r="H8087" s="364" t="s">
        <v>29016</v>
      </c>
    </row>
    <row r="8088" spans="1:8" x14ac:dyDescent="0.25">
      <c r="A8088" s="246" t="str">
        <f t="shared" si="126"/>
        <v>IUS0025</v>
      </c>
      <c r="B8088" s="364" t="s">
        <v>6794</v>
      </c>
      <c r="C8088" s="364" t="s">
        <v>16371</v>
      </c>
      <c r="D8088" s="364" t="s">
        <v>1</v>
      </c>
      <c r="E8088" s="365">
        <v>90.8</v>
      </c>
      <c r="F8088" s="364" t="s">
        <v>15342</v>
      </c>
      <c r="G8088" s="364" t="s">
        <v>14947</v>
      </c>
      <c r="H8088" s="364" t="s">
        <v>29016</v>
      </c>
    </row>
    <row r="8089" spans="1:8" x14ac:dyDescent="0.25">
      <c r="A8089" s="246" t="str">
        <f t="shared" si="126"/>
        <v>IUS0026</v>
      </c>
      <c r="B8089" s="364" t="s">
        <v>6795</v>
      </c>
      <c r="C8089" s="364" t="s">
        <v>6796</v>
      </c>
      <c r="D8089" s="364" t="s">
        <v>1</v>
      </c>
      <c r="E8089" s="365">
        <v>6259.02</v>
      </c>
      <c r="F8089" s="364" t="s">
        <v>15342</v>
      </c>
      <c r="G8089" s="364" t="s">
        <v>14947</v>
      </c>
      <c r="H8089" s="364" t="s">
        <v>29016</v>
      </c>
    </row>
    <row r="8090" spans="1:8" x14ac:dyDescent="0.25">
      <c r="A8090" s="246" t="str">
        <f t="shared" si="126"/>
        <v>IUESM0008</v>
      </c>
      <c r="B8090" s="364" t="s">
        <v>6622</v>
      </c>
      <c r="C8090" s="364" t="s">
        <v>6623</v>
      </c>
      <c r="D8090" s="364" t="s">
        <v>221</v>
      </c>
      <c r="E8090" s="365">
        <v>58.49</v>
      </c>
      <c r="F8090" s="364" t="s">
        <v>15342</v>
      </c>
      <c r="G8090" s="364" t="s">
        <v>14947</v>
      </c>
      <c r="H8090" s="364" t="s">
        <v>29016</v>
      </c>
    </row>
    <row r="8091" spans="1:8" x14ac:dyDescent="0.25">
      <c r="A8091" s="246" t="str">
        <f t="shared" si="126"/>
        <v>IUD30113</v>
      </c>
      <c r="B8091" s="364" t="s">
        <v>6593</v>
      </c>
      <c r="C8091" s="364" t="s">
        <v>6594</v>
      </c>
      <c r="D8091" s="364" t="s">
        <v>2</v>
      </c>
      <c r="E8091" s="365">
        <v>158.69999999999999</v>
      </c>
      <c r="F8091" s="364" t="s">
        <v>15342</v>
      </c>
      <c r="G8091" s="364" t="s">
        <v>14947</v>
      </c>
      <c r="H8091" s="364" t="s">
        <v>29016</v>
      </c>
    </row>
    <row r="8092" spans="1:8" x14ac:dyDescent="0.25">
      <c r="A8092" s="246" t="str">
        <f t="shared" si="126"/>
        <v>IUSC0002</v>
      </c>
      <c r="B8092" s="364" t="s">
        <v>6883</v>
      </c>
      <c r="C8092" s="364" t="s">
        <v>6884</v>
      </c>
      <c r="D8092" s="364" t="s">
        <v>2</v>
      </c>
      <c r="E8092" s="365">
        <v>6.52</v>
      </c>
      <c r="F8092" s="364" t="s">
        <v>15342</v>
      </c>
      <c r="G8092" s="364" t="s">
        <v>14947</v>
      </c>
      <c r="H8092" s="364" t="s">
        <v>29016</v>
      </c>
    </row>
    <row r="8093" spans="1:8" x14ac:dyDescent="0.25">
      <c r="A8093" s="246" t="str">
        <f t="shared" si="126"/>
        <v>IUD30055</v>
      </c>
      <c r="B8093" s="364" t="s">
        <v>6493</v>
      </c>
      <c r="C8093" s="364" t="s">
        <v>12501</v>
      </c>
      <c r="D8093" s="364" t="s">
        <v>1</v>
      </c>
      <c r="E8093" s="365">
        <v>1979.64</v>
      </c>
      <c r="F8093" s="364" t="s">
        <v>15342</v>
      </c>
      <c r="G8093" s="364" t="s">
        <v>14947</v>
      </c>
      <c r="H8093" s="364" t="s">
        <v>29016</v>
      </c>
    </row>
    <row r="8094" spans="1:8" x14ac:dyDescent="0.25">
      <c r="A8094" s="246" t="str">
        <f t="shared" si="126"/>
        <v>IUD30058</v>
      </c>
      <c r="B8094" s="364" t="s">
        <v>6497</v>
      </c>
      <c r="C8094" s="364" t="s">
        <v>6498</v>
      </c>
      <c r="D8094" s="364" t="s">
        <v>3</v>
      </c>
      <c r="E8094" s="365">
        <v>248.15</v>
      </c>
      <c r="F8094" s="364" t="s">
        <v>15342</v>
      </c>
      <c r="G8094" s="364" t="s">
        <v>14947</v>
      </c>
      <c r="H8094" s="364" t="s">
        <v>29016</v>
      </c>
    </row>
    <row r="8095" spans="1:8" x14ac:dyDescent="0.25">
      <c r="A8095" s="246" t="str">
        <f t="shared" si="126"/>
        <v>IUD30114</v>
      </c>
      <c r="B8095" s="364" t="s">
        <v>6595</v>
      </c>
      <c r="C8095" s="364" t="s">
        <v>19609</v>
      </c>
      <c r="D8095" s="364" t="s">
        <v>3</v>
      </c>
      <c r="E8095" s="365">
        <v>347.37</v>
      </c>
      <c r="F8095" s="364" t="s">
        <v>15342</v>
      </c>
      <c r="G8095" s="364" t="s">
        <v>14947</v>
      </c>
      <c r="H8095" s="364" t="s">
        <v>29016</v>
      </c>
    </row>
    <row r="8096" spans="1:8" x14ac:dyDescent="0.25">
      <c r="A8096" s="246" t="str">
        <f t="shared" si="126"/>
        <v>IUS0027</v>
      </c>
      <c r="B8096" s="364" t="s">
        <v>6797</v>
      </c>
      <c r="C8096" s="364" t="s">
        <v>6798</v>
      </c>
      <c r="D8096" s="364" t="s">
        <v>3</v>
      </c>
      <c r="E8096" s="365">
        <v>91</v>
      </c>
      <c r="F8096" s="364" t="s">
        <v>15342</v>
      </c>
      <c r="G8096" s="364" t="s">
        <v>14947</v>
      </c>
      <c r="H8096" s="364" t="s">
        <v>29016</v>
      </c>
    </row>
    <row r="8097" spans="1:8" x14ac:dyDescent="0.25">
      <c r="A8097" s="246" t="str">
        <f t="shared" si="126"/>
        <v>IUS0028</v>
      </c>
      <c r="B8097" s="364" t="s">
        <v>6799</v>
      </c>
      <c r="C8097" s="364" t="s">
        <v>6800</v>
      </c>
      <c r="D8097" s="364" t="s">
        <v>3</v>
      </c>
      <c r="E8097" s="365">
        <v>15.54</v>
      </c>
      <c r="F8097" s="364" t="s">
        <v>15342</v>
      </c>
      <c r="G8097" s="364" t="s">
        <v>14947</v>
      </c>
      <c r="H8097" s="364" t="s">
        <v>29016</v>
      </c>
    </row>
    <row r="8098" spans="1:8" x14ac:dyDescent="0.25">
      <c r="A8098" s="246" t="str">
        <f t="shared" si="126"/>
        <v>IUD30115</v>
      </c>
      <c r="B8098" s="364" t="s">
        <v>6596</v>
      </c>
      <c r="C8098" s="364" t="s">
        <v>6597</v>
      </c>
      <c r="D8098" s="364" t="s">
        <v>1</v>
      </c>
      <c r="E8098" s="365">
        <v>1265.25</v>
      </c>
      <c r="F8098" s="364" t="s">
        <v>15342</v>
      </c>
      <c r="G8098" s="364" t="s">
        <v>14947</v>
      </c>
      <c r="H8098" s="364" t="s">
        <v>29016</v>
      </c>
    </row>
    <row r="8099" spans="1:8" x14ac:dyDescent="0.25">
      <c r="A8099" s="246" t="str">
        <f t="shared" si="126"/>
        <v>IUD30116</v>
      </c>
      <c r="B8099" s="364" t="s">
        <v>6598</v>
      </c>
      <c r="C8099" s="364" t="s">
        <v>6599</v>
      </c>
      <c r="D8099" s="364" t="s">
        <v>1</v>
      </c>
      <c r="E8099" s="365">
        <v>381.91</v>
      </c>
      <c r="F8099" s="364" t="s">
        <v>15342</v>
      </c>
      <c r="G8099" s="364" t="s">
        <v>14947</v>
      </c>
      <c r="H8099" s="364" t="s">
        <v>29016</v>
      </c>
    </row>
    <row r="8100" spans="1:8" x14ac:dyDescent="0.25">
      <c r="A8100" s="246" t="str">
        <f t="shared" si="126"/>
        <v>IUD30119</v>
      </c>
      <c r="B8100" s="364" t="s">
        <v>6603</v>
      </c>
      <c r="C8100" s="364" t="s">
        <v>6604</v>
      </c>
      <c r="D8100" s="364" t="s">
        <v>12939</v>
      </c>
      <c r="E8100" s="365">
        <v>131.37</v>
      </c>
      <c r="F8100" s="364" t="s">
        <v>15342</v>
      </c>
      <c r="G8100" s="364" t="s">
        <v>14947</v>
      </c>
      <c r="H8100" s="364" t="s">
        <v>29016</v>
      </c>
    </row>
    <row r="8101" spans="1:8" x14ac:dyDescent="0.25">
      <c r="A8101" s="246" t="str">
        <f t="shared" si="126"/>
        <v>IUD20001</v>
      </c>
      <c r="B8101" s="364" t="s">
        <v>6255</v>
      </c>
      <c r="C8101" s="364" t="s">
        <v>7140</v>
      </c>
      <c r="D8101" s="364" t="s">
        <v>1</v>
      </c>
      <c r="E8101" s="365">
        <v>5947.52</v>
      </c>
      <c r="F8101" s="364" t="s">
        <v>15342</v>
      </c>
      <c r="G8101" s="364" t="s">
        <v>14947</v>
      </c>
      <c r="H8101" s="364" t="s">
        <v>29016</v>
      </c>
    </row>
    <row r="8102" spans="1:8" x14ac:dyDescent="0.25">
      <c r="A8102" s="246" t="str">
        <f t="shared" si="126"/>
        <v>IUC10060</v>
      </c>
      <c r="B8102" s="364" t="s">
        <v>12491</v>
      </c>
      <c r="C8102" s="364" t="s">
        <v>12492</v>
      </c>
      <c r="D8102" s="364" t="s">
        <v>2</v>
      </c>
      <c r="E8102" s="365">
        <v>201.74</v>
      </c>
      <c r="F8102" s="364" t="s">
        <v>15342</v>
      </c>
      <c r="G8102" s="364" t="s">
        <v>14947</v>
      </c>
      <c r="H8102" s="364" t="s">
        <v>29016</v>
      </c>
    </row>
    <row r="8103" spans="1:8" x14ac:dyDescent="0.25">
      <c r="A8103" s="246" t="str">
        <f t="shared" si="126"/>
        <v>IUS87001</v>
      </c>
      <c r="B8103" s="364" t="s">
        <v>6881</v>
      </c>
      <c r="C8103" s="364" t="s">
        <v>6808</v>
      </c>
      <c r="D8103" s="364" t="s">
        <v>3</v>
      </c>
      <c r="E8103" s="365">
        <v>122.14</v>
      </c>
      <c r="F8103" s="364" t="s">
        <v>15342</v>
      </c>
      <c r="G8103" s="364" t="s">
        <v>14947</v>
      </c>
      <c r="H8103" s="364" t="s">
        <v>29016</v>
      </c>
    </row>
    <row r="8104" spans="1:8" x14ac:dyDescent="0.25">
      <c r="A8104" s="246" t="str">
        <f t="shared" si="126"/>
        <v>IUS86001</v>
      </c>
      <c r="B8104" s="364" t="s">
        <v>6880</v>
      </c>
      <c r="C8104" s="364" t="s">
        <v>33729</v>
      </c>
      <c r="D8104" s="364" t="s">
        <v>3</v>
      </c>
      <c r="E8104" s="365">
        <v>0</v>
      </c>
      <c r="F8104" s="364" t="s">
        <v>15342</v>
      </c>
      <c r="G8104" s="364" t="s">
        <v>14947</v>
      </c>
      <c r="H8104" s="364" t="s">
        <v>29016</v>
      </c>
    </row>
    <row r="8105" spans="1:8" x14ac:dyDescent="0.25">
      <c r="A8105" s="246" t="str">
        <f t="shared" si="126"/>
        <v>IUS20002</v>
      </c>
      <c r="B8105" s="364" t="s">
        <v>6806</v>
      </c>
      <c r="C8105" s="364" t="s">
        <v>33730</v>
      </c>
      <c r="D8105" s="364" t="s">
        <v>3</v>
      </c>
      <c r="E8105" s="365">
        <v>0</v>
      </c>
      <c r="F8105" s="364" t="s">
        <v>15342</v>
      </c>
      <c r="G8105" s="364" t="s">
        <v>14947</v>
      </c>
      <c r="H8105" s="364" t="s">
        <v>29016</v>
      </c>
    </row>
    <row r="8106" spans="1:8" x14ac:dyDescent="0.25">
      <c r="A8106" s="246" t="str">
        <f t="shared" si="126"/>
        <v>IUP30096</v>
      </c>
      <c r="B8106" s="364" t="s">
        <v>6786</v>
      </c>
      <c r="C8106" s="364" t="s">
        <v>19694</v>
      </c>
      <c r="D8106" s="364" t="s">
        <v>3</v>
      </c>
      <c r="E8106" s="365">
        <v>18.66</v>
      </c>
      <c r="F8106" s="364" t="s">
        <v>15342</v>
      </c>
      <c r="G8106" s="364" t="s">
        <v>14947</v>
      </c>
      <c r="H8106" s="364" t="s">
        <v>29016</v>
      </c>
    </row>
    <row r="8107" spans="1:8" x14ac:dyDescent="0.25">
      <c r="A8107" s="246" t="str">
        <f t="shared" si="126"/>
        <v>IUSC0001</v>
      </c>
      <c r="B8107" s="364" t="s">
        <v>6882</v>
      </c>
      <c r="C8107" s="364" t="s">
        <v>16386</v>
      </c>
      <c r="D8107" s="364" t="s">
        <v>2</v>
      </c>
      <c r="E8107" s="365">
        <v>124.58</v>
      </c>
      <c r="F8107" s="364" t="s">
        <v>15342</v>
      </c>
      <c r="G8107" s="364" t="s">
        <v>14947</v>
      </c>
      <c r="H8107" s="364" t="s">
        <v>29016</v>
      </c>
    </row>
    <row r="8108" spans="1:8" x14ac:dyDescent="0.25">
      <c r="A8108" s="246" t="str">
        <f t="shared" si="126"/>
        <v>IUD30117</v>
      </c>
      <c r="B8108" s="364" t="s">
        <v>6600</v>
      </c>
      <c r="C8108" s="364" t="s">
        <v>6601</v>
      </c>
      <c r="D8108" s="364" t="s">
        <v>1</v>
      </c>
      <c r="E8108" s="365">
        <v>6533.69</v>
      </c>
      <c r="F8108" s="364" t="s">
        <v>15342</v>
      </c>
      <c r="G8108" s="364" t="s">
        <v>14947</v>
      </c>
      <c r="H8108" s="364" t="s">
        <v>29016</v>
      </c>
    </row>
    <row r="8109" spans="1:8" x14ac:dyDescent="0.25">
      <c r="A8109" s="246" t="str">
        <f t="shared" si="126"/>
        <v>IUS0030</v>
      </c>
      <c r="B8109" s="364" t="s">
        <v>6803</v>
      </c>
      <c r="C8109" s="364" t="s">
        <v>439</v>
      </c>
      <c r="D8109" s="364" t="s">
        <v>1</v>
      </c>
      <c r="E8109" s="365">
        <v>549.97</v>
      </c>
      <c r="F8109" s="364" t="s">
        <v>15342</v>
      </c>
      <c r="G8109" s="364" t="s">
        <v>14947</v>
      </c>
      <c r="H8109" s="364" t="s">
        <v>29016</v>
      </c>
    </row>
    <row r="8110" spans="1:8" x14ac:dyDescent="0.25">
      <c r="A8110" s="246" t="str">
        <f t="shared" si="126"/>
        <v>IUD30120</v>
      </c>
      <c r="B8110" s="364" t="s">
        <v>6605</v>
      </c>
      <c r="C8110" s="364" t="s">
        <v>6606</v>
      </c>
      <c r="D8110" s="364" t="s">
        <v>3</v>
      </c>
      <c r="E8110" s="365">
        <v>7.9</v>
      </c>
      <c r="F8110" s="364" t="s">
        <v>15342</v>
      </c>
      <c r="G8110" s="364" t="s">
        <v>14947</v>
      </c>
      <c r="H8110" s="364" t="s">
        <v>29016</v>
      </c>
    </row>
    <row r="8111" spans="1:8" x14ac:dyDescent="0.25">
      <c r="A8111" s="246" t="str">
        <f t="shared" si="126"/>
        <v>IUC20027</v>
      </c>
      <c r="B8111" s="364" t="s">
        <v>19561</v>
      </c>
      <c r="C8111" s="364" t="s">
        <v>19562</v>
      </c>
      <c r="D8111" s="364" t="s">
        <v>3</v>
      </c>
      <c r="E8111" s="365">
        <v>0</v>
      </c>
      <c r="F8111" s="364" t="s">
        <v>15342</v>
      </c>
      <c r="G8111" s="364" t="s">
        <v>14947</v>
      </c>
      <c r="H8111" s="364" t="s">
        <v>29016</v>
      </c>
    </row>
    <row r="8112" spans="1:8" x14ac:dyDescent="0.25">
      <c r="A8112" s="246" t="str">
        <f t="shared" si="126"/>
        <v>IUD20003</v>
      </c>
      <c r="B8112" s="364" t="s">
        <v>6259</v>
      </c>
      <c r="C8112" s="364" t="s">
        <v>6260</v>
      </c>
      <c r="D8112" s="364" t="s">
        <v>1</v>
      </c>
      <c r="E8112" s="365">
        <v>2093.25</v>
      </c>
      <c r="F8112" s="364" t="s">
        <v>15342</v>
      </c>
      <c r="G8112" s="364" t="s">
        <v>14947</v>
      </c>
      <c r="H8112" s="364" t="s">
        <v>29016</v>
      </c>
    </row>
    <row r="8113" spans="1:8" x14ac:dyDescent="0.25">
      <c r="A8113" s="246" t="str">
        <f t="shared" si="126"/>
        <v>IUP40001</v>
      </c>
      <c r="B8113" s="364" t="s">
        <v>6787</v>
      </c>
      <c r="C8113" s="364" t="s">
        <v>6788</v>
      </c>
      <c r="D8113" s="364" t="s">
        <v>2</v>
      </c>
      <c r="E8113" s="365">
        <v>45.64</v>
      </c>
      <c r="F8113" s="364" t="s">
        <v>15342</v>
      </c>
      <c r="G8113" s="364" t="s">
        <v>14947</v>
      </c>
      <c r="H8113" s="364" t="s">
        <v>29016</v>
      </c>
    </row>
    <row r="8114" spans="1:8" x14ac:dyDescent="0.25">
      <c r="A8114" s="246" t="str">
        <f t="shared" si="126"/>
        <v>IUP30094</v>
      </c>
      <c r="B8114" s="364" t="s">
        <v>6782</v>
      </c>
      <c r="C8114" s="364" t="s">
        <v>6783</v>
      </c>
      <c r="D8114" s="364" t="s">
        <v>3</v>
      </c>
      <c r="E8114" s="365">
        <v>2.76</v>
      </c>
      <c r="F8114" s="364" t="s">
        <v>15342</v>
      </c>
      <c r="G8114" s="364" t="s">
        <v>14947</v>
      </c>
      <c r="H8114" s="364" t="s">
        <v>29016</v>
      </c>
    </row>
    <row r="8115" spans="1:8" x14ac:dyDescent="0.25">
      <c r="A8115" s="246" t="str">
        <f t="shared" si="126"/>
        <v>IUP30095</v>
      </c>
      <c r="B8115" s="364" t="s">
        <v>6784</v>
      </c>
      <c r="C8115" s="364" t="s">
        <v>6785</v>
      </c>
      <c r="D8115" s="364" t="s">
        <v>4</v>
      </c>
      <c r="E8115" s="365">
        <v>1567.89</v>
      </c>
      <c r="F8115" s="364" t="s">
        <v>15342</v>
      </c>
      <c r="G8115" s="364" t="s">
        <v>14947</v>
      </c>
      <c r="H8115" s="364" t="s">
        <v>29016</v>
      </c>
    </row>
    <row r="8116" spans="1:8" x14ac:dyDescent="0.25">
      <c r="A8116" s="246" t="str">
        <f t="shared" si="126"/>
        <v>IUC10057</v>
      </c>
      <c r="B8116" s="364" t="s">
        <v>13481</v>
      </c>
      <c r="C8116" s="364" t="s">
        <v>13482</v>
      </c>
      <c r="D8116" s="364" t="s">
        <v>3</v>
      </c>
      <c r="E8116" s="365">
        <v>237.43</v>
      </c>
      <c r="F8116" s="364" t="s">
        <v>15342</v>
      </c>
      <c r="G8116" s="364" t="s">
        <v>14947</v>
      </c>
      <c r="H8116" s="364" t="s">
        <v>29016</v>
      </c>
    </row>
    <row r="8117" spans="1:8" x14ac:dyDescent="0.25">
      <c r="A8117" s="246" t="str">
        <f t="shared" si="126"/>
        <v>IUP30109</v>
      </c>
      <c r="B8117" s="364" t="s">
        <v>13500</v>
      </c>
      <c r="C8117" s="364" t="s">
        <v>13501</v>
      </c>
      <c r="D8117" s="364" t="s">
        <v>4</v>
      </c>
      <c r="E8117" s="365">
        <v>69.39</v>
      </c>
      <c r="F8117" s="364" t="s">
        <v>15342</v>
      </c>
      <c r="G8117" s="364" t="s">
        <v>14947</v>
      </c>
      <c r="H8117" s="364" t="s">
        <v>29016</v>
      </c>
    </row>
    <row r="8118" spans="1:8" x14ac:dyDescent="0.25">
      <c r="A8118" s="246" t="str">
        <f t="shared" si="126"/>
        <v>IUD30222</v>
      </c>
      <c r="B8118" s="364" t="s">
        <v>13492</v>
      </c>
      <c r="C8118" s="364" t="s">
        <v>13493</v>
      </c>
      <c r="D8118" s="364" t="s">
        <v>4</v>
      </c>
      <c r="E8118" s="365">
        <v>106.55</v>
      </c>
      <c r="F8118" s="364" t="s">
        <v>15342</v>
      </c>
      <c r="G8118" s="364" t="s">
        <v>14947</v>
      </c>
      <c r="H8118" s="364" t="s">
        <v>29016</v>
      </c>
    </row>
    <row r="8119" spans="1:8" x14ac:dyDescent="0.25">
      <c r="A8119" s="246" t="str">
        <f t="shared" si="126"/>
        <v>IUD30230</v>
      </c>
      <c r="B8119" s="364" t="s">
        <v>13494</v>
      </c>
      <c r="C8119" s="364" t="s">
        <v>13495</v>
      </c>
      <c r="D8119" s="364" t="s">
        <v>4</v>
      </c>
      <c r="E8119" s="365">
        <v>378.47</v>
      </c>
      <c r="F8119" s="364" t="s">
        <v>15342</v>
      </c>
      <c r="G8119" s="364" t="s">
        <v>14947</v>
      </c>
      <c r="H8119" s="364" t="s">
        <v>29016</v>
      </c>
    </row>
    <row r="8120" spans="1:8" x14ac:dyDescent="0.25">
      <c r="A8120" s="246" t="str">
        <f t="shared" si="126"/>
        <v>IUP30110</v>
      </c>
      <c r="B8120" s="364" t="s">
        <v>13502</v>
      </c>
      <c r="C8120" s="364" t="s">
        <v>14063</v>
      </c>
      <c r="D8120" s="364" t="s">
        <v>3</v>
      </c>
      <c r="E8120" s="365">
        <v>80.56</v>
      </c>
      <c r="F8120" s="364" t="s">
        <v>15342</v>
      </c>
      <c r="G8120" s="364" t="s">
        <v>14947</v>
      </c>
      <c r="H8120" s="364" t="s">
        <v>29016</v>
      </c>
    </row>
    <row r="8121" spans="1:8" x14ac:dyDescent="0.25">
      <c r="A8121" s="246" t="str">
        <f t="shared" si="126"/>
        <v>IUD30240</v>
      </c>
      <c r="B8121" s="364" t="s">
        <v>13511</v>
      </c>
      <c r="C8121" s="364" t="s">
        <v>13512</v>
      </c>
      <c r="D8121" s="364" t="s">
        <v>2</v>
      </c>
      <c r="E8121" s="365">
        <v>49.67</v>
      </c>
      <c r="F8121" s="364" t="s">
        <v>15342</v>
      </c>
      <c r="G8121" s="364" t="s">
        <v>14947</v>
      </c>
      <c r="H8121" s="364" t="s">
        <v>29016</v>
      </c>
    </row>
    <row r="8122" spans="1:8" x14ac:dyDescent="0.25">
      <c r="A8122" s="246" t="str">
        <f t="shared" si="126"/>
        <v>IUD30062</v>
      </c>
      <c r="B8122" s="364" t="s">
        <v>13438</v>
      </c>
      <c r="C8122" s="364" t="s">
        <v>21068</v>
      </c>
      <c r="D8122" s="364" t="s">
        <v>4</v>
      </c>
      <c r="E8122" s="365">
        <v>478.06</v>
      </c>
      <c r="F8122" s="364" t="s">
        <v>15342</v>
      </c>
      <c r="G8122" s="364" t="s">
        <v>14947</v>
      </c>
      <c r="H8122" s="364" t="s">
        <v>29016</v>
      </c>
    </row>
    <row r="8123" spans="1:8" x14ac:dyDescent="0.25">
      <c r="A8123" s="246" t="str">
        <f t="shared" si="126"/>
        <v>IUTR1005</v>
      </c>
      <c r="B8123" s="364" t="s">
        <v>6904</v>
      </c>
      <c r="C8123" s="364" t="s">
        <v>19760</v>
      </c>
      <c r="D8123" s="364" t="s">
        <v>351</v>
      </c>
      <c r="E8123" s="365">
        <v>4.13</v>
      </c>
      <c r="F8123" s="364" t="s">
        <v>15342</v>
      </c>
      <c r="G8123" s="364" t="s">
        <v>14947</v>
      </c>
      <c r="H8123" s="364" t="s">
        <v>29016</v>
      </c>
    </row>
    <row r="8124" spans="1:8" x14ac:dyDescent="0.25">
      <c r="A8124" s="246" t="str">
        <f t="shared" si="126"/>
        <v>IUC10068</v>
      </c>
      <c r="B8124" s="364" t="s">
        <v>13513</v>
      </c>
      <c r="C8124" s="364" t="s">
        <v>14036</v>
      </c>
      <c r="D8124" s="364" t="s">
        <v>3</v>
      </c>
      <c r="E8124" s="365">
        <v>296.56</v>
      </c>
      <c r="F8124" s="364" t="s">
        <v>15342</v>
      </c>
      <c r="G8124" s="364" t="s">
        <v>14947</v>
      </c>
      <c r="H8124" s="364" t="s">
        <v>29016</v>
      </c>
    </row>
    <row r="8125" spans="1:8" x14ac:dyDescent="0.25">
      <c r="A8125" s="246" t="str">
        <f t="shared" si="126"/>
        <v>IUD30067</v>
      </c>
      <c r="B8125" s="364" t="s">
        <v>6512</v>
      </c>
      <c r="C8125" s="364" t="s">
        <v>6513</v>
      </c>
      <c r="D8125" s="364" t="s">
        <v>2</v>
      </c>
      <c r="E8125" s="365">
        <v>127.36</v>
      </c>
      <c r="F8125" s="364" t="s">
        <v>15342</v>
      </c>
      <c r="G8125" s="364" t="s">
        <v>14947</v>
      </c>
      <c r="H8125" s="364" t="s">
        <v>29016</v>
      </c>
    </row>
    <row r="8126" spans="1:8" x14ac:dyDescent="0.25">
      <c r="A8126" s="246" t="str">
        <f t="shared" si="126"/>
        <v>IUSP0004</v>
      </c>
      <c r="B8126" s="364" t="s">
        <v>7726</v>
      </c>
      <c r="C8126" s="364" t="s">
        <v>16388</v>
      </c>
      <c r="D8126" s="364" t="s">
        <v>173</v>
      </c>
      <c r="E8126" s="365">
        <v>2000</v>
      </c>
      <c r="F8126" s="364" t="s">
        <v>15342</v>
      </c>
      <c r="G8126" s="364" t="s">
        <v>14947</v>
      </c>
      <c r="H8126" s="364" t="s">
        <v>29016</v>
      </c>
    </row>
    <row r="8127" spans="1:8" x14ac:dyDescent="0.25">
      <c r="A8127" s="246" t="str">
        <f t="shared" si="126"/>
        <v>IUD30124</v>
      </c>
      <c r="B8127" s="364" t="s">
        <v>7695</v>
      </c>
      <c r="C8127" s="364" t="s">
        <v>19610</v>
      </c>
      <c r="D8127" s="364" t="s">
        <v>3</v>
      </c>
      <c r="E8127" s="365">
        <v>60.13</v>
      </c>
      <c r="F8127" s="364" t="s">
        <v>15342</v>
      </c>
      <c r="G8127" s="364" t="s">
        <v>14947</v>
      </c>
      <c r="H8127" s="364" t="s">
        <v>29016</v>
      </c>
    </row>
    <row r="8128" spans="1:8" x14ac:dyDescent="0.25">
      <c r="A8128" s="246" t="str">
        <f t="shared" si="126"/>
        <v>IUTR1006</v>
      </c>
      <c r="B8128" s="364" t="s">
        <v>7729</v>
      </c>
      <c r="C8128" s="364" t="s">
        <v>7730</v>
      </c>
      <c r="D8128" s="364" t="s">
        <v>351</v>
      </c>
      <c r="E8128" s="365">
        <v>32.06</v>
      </c>
      <c r="F8128" s="364" t="s">
        <v>15342</v>
      </c>
      <c r="G8128" s="364" t="s">
        <v>14947</v>
      </c>
      <c r="H8128" s="364" t="s">
        <v>29016</v>
      </c>
    </row>
    <row r="8129" spans="1:8" x14ac:dyDescent="0.25">
      <c r="A8129" s="246" t="str">
        <f t="shared" si="126"/>
        <v>IUC10070</v>
      </c>
      <c r="B8129" s="364" t="s">
        <v>7692</v>
      </c>
      <c r="C8129" s="364" t="s">
        <v>7693</v>
      </c>
      <c r="D8129" s="364" t="s">
        <v>4</v>
      </c>
      <c r="E8129" s="365">
        <v>164.97</v>
      </c>
      <c r="F8129" s="364" t="s">
        <v>15342</v>
      </c>
      <c r="G8129" s="364" t="s">
        <v>14947</v>
      </c>
      <c r="H8129" s="364" t="s">
        <v>29016</v>
      </c>
    </row>
    <row r="8130" spans="1:8" x14ac:dyDescent="0.25">
      <c r="A8130" s="246" t="str">
        <f t="shared" si="126"/>
        <v>IUSC0006</v>
      </c>
      <c r="B8130" s="364" t="s">
        <v>7707</v>
      </c>
      <c r="C8130" s="364" t="s">
        <v>7708</v>
      </c>
      <c r="D8130" s="364" t="s">
        <v>2</v>
      </c>
      <c r="E8130" s="365">
        <v>22.42</v>
      </c>
      <c r="F8130" s="364" t="s">
        <v>15342</v>
      </c>
      <c r="G8130" s="364" t="s">
        <v>14947</v>
      </c>
      <c r="H8130" s="364" t="s">
        <v>29016</v>
      </c>
    </row>
    <row r="8131" spans="1:8" x14ac:dyDescent="0.25">
      <c r="A8131" s="246" t="str">
        <f t="shared" ref="A8131:A8194" si="127">B8131</f>
        <v>IUSC0007</v>
      </c>
      <c r="B8131" s="364" t="s">
        <v>7709</v>
      </c>
      <c r="C8131" s="364" t="s">
        <v>7710</v>
      </c>
      <c r="D8131" s="364" t="s">
        <v>3</v>
      </c>
      <c r="E8131" s="365">
        <v>330.21</v>
      </c>
      <c r="F8131" s="364" t="s">
        <v>15342</v>
      </c>
      <c r="G8131" s="364" t="s">
        <v>14947</v>
      </c>
      <c r="H8131" s="364" t="s">
        <v>29016</v>
      </c>
    </row>
    <row r="8132" spans="1:8" x14ac:dyDescent="0.25">
      <c r="A8132" s="246" t="str">
        <f t="shared" si="127"/>
        <v>IUP30107</v>
      </c>
      <c r="B8132" s="364" t="s">
        <v>7703</v>
      </c>
      <c r="C8132" s="364" t="s">
        <v>7704</v>
      </c>
      <c r="D8132" s="364" t="s">
        <v>4</v>
      </c>
      <c r="E8132" s="365">
        <v>7.2</v>
      </c>
      <c r="F8132" s="364" t="s">
        <v>15342</v>
      </c>
      <c r="G8132" s="364" t="s">
        <v>14947</v>
      </c>
      <c r="H8132" s="364" t="s">
        <v>29016</v>
      </c>
    </row>
    <row r="8133" spans="1:8" x14ac:dyDescent="0.25">
      <c r="A8133" s="246" t="str">
        <f t="shared" si="127"/>
        <v>IUSC0010</v>
      </c>
      <c r="B8133" s="364" t="s">
        <v>7713</v>
      </c>
      <c r="C8133" s="364" t="s">
        <v>7714</v>
      </c>
      <c r="D8133" s="364" t="s">
        <v>1</v>
      </c>
      <c r="E8133" s="365">
        <v>3997.84</v>
      </c>
      <c r="F8133" s="364" t="s">
        <v>15342</v>
      </c>
      <c r="G8133" s="364" t="s">
        <v>14947</v>
      </c>
      <c r="H8133" s="364" t="s">
        <v>29016</v>
      </c>
    </row>
    <row r="8134" spans="1:8" x14ac:dyDescent="0.25">
      <c r="A8134" s="246" t="str">
        <f t="shared" si="127"/>
        <v>IUSC0009</v>
      </c>
      <c r="B8134" s="364" t="s">
        <v>7711</v>
      </c>
      <c r="C8134" s="364" t="s">
        <v>7712</v>
      </c>
      <c r="D8134" s="364" t="s">
        <v>1</v>
      </c>
      <c r="E8134" s="365">
        <v>1162.58</v>
      </c>
      <c r="F8134" s="364" t="s">
        <v>15342</v>
      </c>
      <c r="G8134" s="364" t="s">
        <v>14947</v>
      </c>
      <c r="H8134" s="364" t="s">
        <v>29016</v>
      </c>
    </row>
    <row r="8135" spans="1:8" x14ac:dyDescent="0.25">
      <c r="A8135" s="246" t="str">
        <f t="shared" si="127"/>
        <v>IUSC0012</v>
      </c>
      <c r="B8135" s="364" t="s">
        <v>7716</v>
      </c>
      <c r="C8135" s="364" t="s">
        <v>7717</v>
      </c>
      <c r="D8135" s="364" t="s">
        <v>1</v>
      </c>
      <c r="E8135" s="365">
        <v>108967.09</v>
      </c>
      <c r="F8135" s="364" t="s">
        <v>15342</v>
      </c>
      <c r="G8135" s="364" t="s">
        <v>14947</v>
      </c>
      <c r="H8135" s="364" t="s">
        <v>29016</v>
      </c>
    </row>
    <row r="8136" spans="1:8" x14ac:dyDescent="0.25">
      <c r="A8136" s="246" t="str">
        <f t="shared" si="127"/>
        <v>IUSC0014</v>
      </c>
      <c r="B8136" s="364" t="s">
        <v>7720</v>
      </c>
      <c r="C8136" s="364" t="s">
        <v>7336</v>
      </c>
      <c r="D8136" s="364" t="s">
        <v>1</v>
      </c>
      <c r="E8136" s="365">
        <v>42282.239999999998</v>
      </c>
      <c r="F8136" s="364" t="s">
        <v>15342</v>
      </c>
      <c r="G8136" s="364" t="s">
        <v>14947</v>
      </c>
      <c r="H8136" s="364" t="s">
        <v>29016</v>
      </c>
    </row>
    <row r="8137" spans="1:8" x14ac:dyDescent="0.25">
      <c r="A8137" s="246" t="str">
        <f t="shared" si="127"/>
        <v>IUSD0004</v>
      </c>
      <c r="B8137" s="364" t="s">
        <v>7724</v>
      </c>
      <c r="C8137" s="364" t="s">
        <v>7725</v>
      </c>
      <c r="D8137" s="364" t="s">
        <v>3</v>
      </c>
      <c r="E8137" s="365">
        <v>21.99</v>
      </c>
      <c r="F8137" s="364" t="s">
        <v>15342</v>
      </c>
      <c r="G8137" s="364" t="s">
        <v>14947</v>
      </c>
      <c r="H8137" s="364" t="s">
        <v>29016</v>
      </c>
    </row>
    <row r="8138" spans="1:8" x14ac:dyDescent="0.25">
      <c r="A8138" s="246" t="str">
        <f t="shared" si="127"/>
        <v>IUD30145</v>
      </c>
      <c r="B8138" s="364" t="s">
        <v>12516</v>
      </c>
      <c r="C8138" s="364" t="s">
        <v>12517</v>
      </c>
      <c r="D8138" s="364" t="s">
        <v>1</v>
      </c>
      <c r="E8138" s="365">
        <v>2142.36</v>
      </c>
      <c r="F8138" s="364" t="s">
        <v>15342</v>
      </c>
      <c r="G8138" s="364" t="s">
        <v>14947</v>
      </c>
      <c r="H8138" s="364" t="s">
        <v>29016</v>
      </c>
    </row>
    <row r="8139" spans="1:8" x14ac:dyDescent="0.25">
      <c r="A8139" s="246" t="str">
        <f t="shared" si="127"/>
        <v>IUD30150</v>
      </c>
      <c r="B8139" s="364" t="s">
        <v>12522</v>
      </c>
      <c r="C8139" s="364" t="s">
        <v>12523</v>
      </c>
      <c r="D8139" s="364" t="s">
        <v>1</v>
      </c>
      <c r="E8139" s="365">
        <v>2079.09</v>
      </c>
      <c r="F8139" s="364" t="s">
        <v>15342</v>
      </c>
      <c r="G8139" s="364" t="s">
        <v>14947</v>
      </c>
      <c r="H8139" s="364" t="s">
        <v>29016</v>
      </c>
    </row>
    <row r="8140" spans="1:8" x14ac:dyDescent="0.25">
      <c r="A8140" s="246" t="str">
        <f t="shared" si="127"/>
        <v>IUD30158</v>
      </c>
      <c r="B8140" s="364" t="s">
        <v>12526</v>
      </c>
      <c r="C8140" s="364" t="s">
        <v>12527</v>
      </c>
      <c r="D8140" s="364" t="s">
        <v>2</v>
      </c>
      <c r="E8140" s="365">
        <v>223.5</v>
      </c>
      <c r="F8140" s="364" t="s">
        <v>15342</v>
      </c>
      <c r="G8140" s="364" t="s">
        <v>14947</v>
      </c>
      <c r="H8140" s="364" t="s">
        <v>29016</v>
      </c>
    </row>
    <row r="8141" spans="1:8" x14ac:dyDescent="0.25">
      <c r="A8141" s="246" t="str">
        <f t="shared" si="127"/>
        <v>IUD30161</v>
      </c>
      <c r="B8141" s="364" t="s">
        <v>12528</v>
      </c>
      <c r="C8141" s="364" t="s">
        <v>12529</v>
      </c>
      <c r="D8141" s="364" t="s">
        <v>2</v>
      </c>
      <c r="E8141" s="365">
        <v>24.12</v>
      </c>
      <c r="F8141" s="364" t="s">
        <v>15342</v>
      </c>
      <c r="G8141" s="364" t="s">
        <v>14947</v>
      </c>
      <c r="H8141" s="364" t="s">
        <v>29016</v>
      </c>
    </row>
    <row r="8142" spans="1:8" x14ac:dyDescent="0.25">
      <c r="A8142" s="246" t="str">
        <f t="shared" si="127"/>
        <v>IUP30101</v>
      </c>
      <c r="B8142" s="364" t="s">
        <v>12538</v>
      </c>
      <c r="C8142" s="364" t="s">
        <v>12539</v>
      </c>
      <c r="D8142" s="364" t="s">
        <v>4</v>
      </c>
      <c r="E8142" s="365">
        <v>83.08</v>
      </c>
      <c r="F8142" s="364" t="s">
        <v>15342</v>
      </c>
      <c r="G8142" s="364" t="s">
        <v>14947</v>
      </c>
      <c r="H8142" s="364" t="s">
        <v>29016</v>
      </c>
    </row>
    <row r="8143" spans="1:8" x14ac:dyDescent="0.25">
      <c r="A8143" s="246" t="str">
        <f t="shared" si="127"/>
        <v>IUP30100</v>
      </c>
      <c r="B8143" s="364" t="s">
        <v>12536</v>
      </c>
      <c r="C8143" s="364" t="s">
        <v>12537</v>
      </c>
      <c r="D8143" s="364" t="s">
        <v>4</v>
      </c>
      <c r="E8143" s="365">
        <v>93.55</v>
      </c>
      <c r="F8143" s="364" t="s">
        <v>15342</v>
      </c>
      <c r="G8143" s="364" t="s">
        <v>14947</v>
      </c>
      <c r="H8143" s="364" t="s">
        <v>29016</v>
      </c>
    </row>
    <row r="8144" spans="1:8" x14ac:dyDescent="0.25">
      <c r="A8144" s="246" t="str">
        <f t="shared" si="127"/>
        <v>IUD20100</v>
      </c>
      <c r="B8144" s="364" t="s">
        <v>12494</v>
      </c>
      <c r="C8144" s="364" t="s">
        <v>33731</v>
      </c>
      <c r="D8144" s="364" t="s">
        <v>2</v>
      </c>
      <c r="E8144" s="365">
        <v>1685.25</v>
      </c>
      <c r="F8144" s="364" t="s">
        <v>15342</v>
      </c>
      <c r="G8144" s="364" t="s">
        <v>14947</v>
      </c>
      <c r="H8144" s="364" t="s">
        <v>29016</v>
      </c>
    </row>
    <row r="8145" spans="1:8" x14ac:dyDescent="0.25">
      <c r="A8145" s="246" t="str">
        <f t="shared" si="127"/>
        <v>IUD20101</v>
      </c>
      <c r="B8145" s="364" t="s">
        <v>12495</v>
      </c>
      <c r="C8145" s="364" t="s">
        <v>33732</v>
      </c>
      <c r="D8145" s="364" t="s">
        <v>2</v>
      </c>
      <c r="E8145" s="365">
        <v>1949.26</v>
      </c>
      <c r="F8145" s="364" t="s">
        <v>15342</v>
      </c>
      <c r="G8145" s="364" t="s">
        <v>14947</v>
      </c>
      <c r="H8145" s="364" t="s">
        <v>29016</v>
      </c>
    </row>
    <row r="8146" spans="1:8" x14ac:dyDescent="0.25">
      <c r="A8146" s="246" t="str">
        <f t="shared" si="127"/>
        <v>IUD30181</v>
      </c>
      <c r="B8146" s="364" t="s">
        <v>12533</v>
      </c>
      <c r="C8146" s="364" t="s">
        <v>12534</v>
      </c>
      <c r="D8146" s="364" t="s">
        <v>2</v>
      </c>
      <c r="E8146" s="365">
        <v>4145.28</v>
      </c>
      <c r="F8146" s="364" t="s">
        <v>15342</v>
      </c>
      <c r="G8146" s="364" t="s">
        <v>14947</v>
      </c>
      <c r="H8146" s="364" t="s">
        <v>29016</v>
      </c>
    </row>
    <row r="8147" spans="1:8" x14ac:dyDescent="0.25">
      <c r="A8147" s="246" t="str">
        <f t="shared" si="127"/>
        <v>IUD30180</v>
      </c>
      <c r="B8147" s="364" t="s">
        <v>12531</v>
      </c>
      <c r="C8147" s="364" t="s">
        <v>12532</v>
      </c>
      <c r="D8147" s="364" t="s">
        <v>4</v>
      </c>
      <c r="E8147" s="365">
        <v>6.23</v>
      </c>
      <c r="F8147" s="364" t="s">
        <v>15342</v>
      </c>
      <c r="G8147" s="364" t="s">
        <v>14947</v>
      </c>
      <c r="H8147" s="364" t="s">
        <v>29016</v>
      </c>
    </row>
    <row r="8148" spans="1:8" x14ac:dyDescent="0.25">
      <c r="A8148" s="246" t="str">
        <f t="shared" si="127"/>
        <v>IUS85001</v>
      </c>
      <c r="B8148" s="364" t="s">
        <v>12546</v>
      </c>
      <c r="C8148" s="364" t="s">
        <v>12547</v>
      </c>
      <c r="D8148" s="364" t="s">
        <v>5</v>
      </c>
      <c r="E8148" s="365">
        <v>19.75</v>
      </c>
      <c r="F8148" s="364" t="s">
        <v>15342</v>
      </c>
      <c r="G8148" s="364" t="s">
        <v>14947</v>
      </c>
      <c r="H8148" s="364" t="s">
        <v>29016</v>
      </c>
    </row>
    <row r="8149" spans="1:8" x14ac:dyDescent="0.25">
      <c r="A8149" s="246" t="str">
        <f t="shared" si="127"/>
        <v>IUS85002</v>
      </c>
      <c r="B8149" s="364" t="s">
        <v>12548</v>
      </c>
      <c r="C8149" s="364" t="s">
        <v>12549</v>
      </c>
      <c r="D8149" s="364" t="s">
        <v>1</v>
      </c>
      <c r="E8149" s="365">
        <v>129.4</v>
      </c>
      <c r="F8149" s="364" t="s">
        <v>15342</v>
      </c>
      <c r="G8149" s="364" t="s">
        <v>14947</v>
      </c>
      <c r="H8149" s="364" t="s">
        <v>29016</v>
      </c>
    </row>
    <row r="8150" spans="1:8" x14ac:dyDescent="0.25">
      <c r="A8150" s="246" t="str">
        <f t="shared" si="127"/>
        <v>IUS85003</v>
      </c>
      <c r="B8150" s="364" t="s">
        <v>12550</v>
      </c>
      <c r="C8150" s="364" t="s">
        <v>12551</v>
      </c>
      <c r="D8150" s="364" t="s">
        <v>1</v>
      </c>
      <c r="E8150" s="365">
        <v>30.51</v>
      </c>
      <c r="F8150" s="364" t="s">
        <v>15342</v>
      </c>
      <c r="G8150" s="364" t="s">
        <v>14947</v>
      </c>
      <c r="H8150" s="364" t="s">
        <v>29016</v>
      </c>
    </row>
    <row r="8151" spans="1:8" x14ac:dyDescent="0.25">
      <c r="A8151" s="246" t="str">
        <f t="shared" si="127"/>
        <v>IUS87002</v>
      </c>
      <c r="B8151" s="364" t="s">
        <v>12552</v>
      </c>
      <c r="C8151" s="364" t="s">
        <v>12553</v>
      </c>
      <c r="D8151" s="364" t="s">
        <v>1</v>
      </c>
      <c r="E8151" s="365">
        <v>123</v>
      </c>
      <c r="F8151" s="364" t="s">
        <v>15342</v>
      </c>
      <c r="G8151" s="364" t="s">
        <v>14947</v>
      </c>
      <c r="H8151" s="364" t="s">
        <v>29016</v>
      </c>
    </row>
    <row r="8152" spans="1:8" x14ac:dyDescent="0.25">
      <c r="A8152" s="246" t="str">
        <f t="shared" si="127"/>
        <v>IUS87003</v>
      </c>
      <c r="B8152" s="364" t="s">
        <v>12554</v>
      </c>
      <c r="C8152" s="364" t="s">
        <v>33733</v>
      </c>
      <c r="D8152" s="364" t="s">
        <v>3</v>
      </c>
      <c r="E8152" s="365">
        <v>576.08000000000004</v>
      </c>
      <c r="F8152" s="364" t="s">
        <v>15342</v>
      </c>
      <c r="G8152" s="364" t="s">
        <v>14947</v>
      </c>
      <c r="H8152" s="364" t="s">
        <v>29016</v>
      </c>
    </row>
    <row r="8153" spans="1:8" x14ac:dyDescent="0.25">
      <c r="A8153" s="246" t="str">
        <f t="shared" si="127"/>
        <v>IUSC0016</v>
      </c>
      <c r="B8153" s="364" t="s">
        <v>12555</v>
      </c>
      <c r="C8153" s="364" t="s">
        <v>12556</v>
      </c>
      <c r="D8153" s="364" t="s">
        <v>256</v>
      </c>
      <c r="E8153" s="365">
        <v>79.41</v>
      </c>
      <c r="F8153" s="364" t="s">
        <v>15342</v>
      </c>
      <c r="G8153" s="364" t="s">
        <v>14947</v>
      </c>
      <c r="H8153" s="364" t="s">
        <v>29016</v>
      </c>
    </row>
    <row r="8154" spans="1:8" x14ac:dyDescent="0.25">
      <c r="A8154" s="246" t="str">
        <f t="shared" si="127"/>
        <v>IUD30071</v>
      </c>
      <c r="B8154" s="364" t="s">
        <v>6520</v>
      </c>
      <c r="C8154" s="364" t="s">
        <v>6521</v>
      </c>
      <c r="D8154" s="364" t="s">
        <v>1</v>
      </c>
      <c r="E8154" s="365">
        <v>92.66</v>
      </c>
      <c r="F8154" s="364" t="s">
        <v>15342</v>
      </c>
      <c r="G8154" s="364" t="s">
        <v>14947</v>
      </c>
      <c r="H8154" s="364" t="s">
        <v>29016</v>
      </c>
    </row>
    <row r="8155" spans="1:8" x14ac:dyDescent="0.25">
      <c r="A8155" s="246" t="str">
        <f t="shared" si="127"/>
        <v>IUC10047</v>
      </c>
      <c r="B8155" s="364" t="s">
        <v>6241</v>
      </c>
      <c r="C8155" s="364" t="s">
        <v>6242</v>
      </c>
      <c r="D8155" s="364" t="s">
        <v>1</v>
      </c>
      <c r="E8155" s="365">
        <v>251.27</v>
      </c>
      <c r="F8155" s="364" t="s">
        <v>15342</v>
      </c>
      <c r="G8155" s="364" t="s">
        <v>14947</v>
      </c>
      <c r="H8155" s="364" t="s">
        <v>29016</v>
      </c>
    </row>
    <row r="8156" spans="1:8" x14ac:dyDescent="0.25">
      <c r="A8156" s="246" t="str">
        <f t="shared" si="127"/>
        <v>IUC10048</v>
      </c>
      <c r="B8156" s="364" t="s">
        <v>6243</v>
      </c>
      <c r="C8156" s="364" t="s">
        <v>6244</v>
      </c>
      <c r="D8156" s="364" t="s">
        <v>1</v>
      </c>
      <c r="E8156" s="365">
        <v>306.98</v>
      </c>
      <c r="F8156" s="364" t="s">
        <v>15342</v>
      </c>
      <c r="G8156" s="364" t="s">
        <v>14947</v>
      </c>
      <c r="H8156" s="364" t="s">
        <v>29016</v>
      </c>
    </row>
    <row r="8157" spans="1:8" x14ac:dyDescent="0.25">
      <c r="A8157" s="246" t="str">
        <f t="shared" si="127"/>
        <v>IUP30083</v>
      </c>
      <c r="B8157" s="364" t="s">
        <v>6765</v>
      </c>
      <c r="C8157" s="364" t="s">
        <v>19690</v>
      </c>
      <c r="D8157" s="364" t="s">
        <v>2</v>
      </c>
      <c r="E8157" s="365">
        <v>49.45</v>
      </c>
      <c r="F8157" s="364" t="s">
        <v>15342</v>
      </c>
      <c r="G8157" s="364" t="s">
        <v>14947</v>
      </c>
      <c r="H8157" s="364" t="s">
        <v>29016</v>
      </c>
    </row>
    <row r="8158" spans="1:8" x14ac:dyDescent="0.25">
      <c r="A8158" s="246" t="str">
        <f t="shared" si="127"/>
        <v>IUP30084</v>
      </c>
      <c r="B8158" s="364" t="s">
        <v>6766</v>
      </c>
      <c r="C8158" s="364" t="s">
        <v>19691</v>
      </c>
      <c r="D8158" s="364" t="s">
        <v>2</v>
      </c>
      <c r="E8158" s="365">
        <v>44.61</v>
      </c>
      <c r="F8158" s="364" t="s">
        <v>15342</v>
      </c>
      <c r="G8158" s="364" t="s">
        <v>14947</v>
      </c>
      <c r="H8158" s="364" t="s">
        <v>29016</v>
      </c>
    </row>
    <row r="8159" spans="1:8" x14ac:dyDescent="0.25">
      <c r="A8159" s="246" t="str">
        <f t="shared" si="127"/>
        <v>IUS20039</v>
      </c>
      <c r="B8159" s="364" t="s">
        <v>6866</v>
      </c>
      <c r="C8159" s="364" t="s">
        <v>6867</v>
      </c>
      <c r="D8159" s="364" t="s">
        <v>1</v>
      </c>
      <c r="E8159" s="365">
        <v>43.21</v>
      </c>
      <c r="F8159" s="364" t="s">
        <v>15342</v>
      </c>
      <c r="G8159" s="364" t="s">
        <v>14947</v>
      </c>
      <c r="H8159" s="364" t="s">
        <v>29016</v>
      </c>
    </row>
    <row r="8160" spans="1:8" x14ac:dyDescent="0.25">
      <c r="A8160" s="246" t="str">
        <f t="shared" si="127"/>
        <v>IUD20102</v>
      </c>
      <c r="B8160" s="364" t="s">
        <v>12496</v>
      </c>
      <c r="C8160" s="364" t="s">
        <v>12497</v>
      </c>
      <c r="D8160" s="364" t="s">
        <v>1</v>
      </c>
      <c r="E8160" s="365">
        <v>973.74</v>
      </c>
      <c r="F8160" s="364" t="s">
        <v>15342</v>
      </c>
      <c r="G8160" s="364" t="s">
        <v>14947</v>
      </c>
      <c r="H8160" s="364" t="s">
        <v>29016</v>
      </c>
    </row>
    <row r="8161" spans="1:8" x14ac:dyDescent="0.25">
      <c r="A8161" s="246" t="str">
        <f t="shared" si="127"/>
        <v>IUD30164</v>
      </c>
      <c r="B8161" s="364" t="s">
        <v>12530</v>
      </c>
      <c r="C8161" s="364" t="s">
        <v>7293</v>
      </c>
      <c r="D8161" s="364" t="s">
        <v>1</v>
      </c>
      <c r="E8161" s="365">
        <v>24084.06</v>
      </c>
      <c r="F8161" s="364" t="s">
        <v>15342</v>
      </c>
      <c r="G8161" s="364" t="s">
        <v>14947</v>
      </c>
      <c r="H8161" s="364" t="s">
        <v>29016</v>
      </c>
    </row>
    <row r="8162" spans="1:8" x14ac:dyDescent="0.25">
      <c r="A8162" s="246" t="str">
        <f t="shared" si="127"/>
        <v>IUP30085</v>
      </c>
      <c r="B8162" s="364" t="s">
        <v>6767</v>
      </c>
      <c r="C8162" s="364" t="s">
        <v>33734</v>
      </c>
      <c r="D8162" s="364" t="s">
        <v>2</v>
      </c>
      <c r="E8162" s="365">
        <v>45.97</v>
      </c>
      <c r="F8162" s="364" t="s">
        <v>15342</v>
      </c>
      <c r="G8162" s="364" t="s">
        <v>14947</v>
      </c>
      <c r="H8162" s="364" t="s">
        <v>29016</v>
      </c>
    </row>
    <row r="8163" spans="1:8" x14ac:dyDescent="0.25">
      <c r="A8163" s="246" t="str">
        <f t="shared" si="127"/>
        <v>IUC10061</v>
      </c>
      <c r="B8163" s="364" t="s">
        <v>12693</v>
      </c>
      <c r="C8163" s="364" t="s">
        <v>12694</v>
      </c>
      <c r="D8163" s="364" t="s">
        <v>4</v>
      </c>
      <c r="E8163" s="365">
        <v>125.88</v>
      </c>
      <c r="F8163" s="364" t="s">
        <v>15342</v>
      </c>
      <c r="G8163" s="364" t="s">
        <v>14947</v>
      </c>
      <c r="H8163" s="364" t="s">
        <v>29016</v>
      </c>
    </row>
    <row r="8164" spans="1:8" x14ac:dyDescent="0.25">
      <c r="A8164" s="246" t="str">
        <f t="shared" si="127"/>
        <v>IUD30165</v>
      </c>
      <c r="B8164" s="364" t="s">
        <v>12932</v>
      </c>
      <c r="C8164" s="364" t="s">
        <v>12957</v>
      </c>
      <c r="D8164" s="364" t="s">
        <v>1</v>
      </c>
      <c r="E8164" s="365">
        <v>17262.79</v>
      </c>
      <c r="F8164" s="364" t="s">
        <v>15342</v>
      </c>
      <c r="G8164" s="364" t="s">
        <v>14947</v>
      </c>
      <c r="H8164" s="364" t="s">
        <v>29016</v>
      </c>
    </row>
    <row r="8165" spans="1:8" x14ac:dyDescent="0.25">
      <c r="A8165" s="246" t="str">
        <f t="shared" si="127"/>
        <v>IUC20155</v>
      </c>
      <c r="B8165" s="364" t="s">
        <v>12715</v>
      </c>
      <c r="C8165" s="364" t="s">
        <v>12716</v>
      </c>
      <c r="D8165" s="364" t="s">
        <v>3</v>
      </c>
      <c r="E8165" s="365">
        <v>548.11</v>
      </c>
      <c r="F8165" s="364" t="s">
        <v>15342</v>
      </c>
      <c r="G8165" s="364" t="s">
        <v>14947</v>
      </c>
      <c r="H8165" s="364" t="s">
        <v>29016</v>
      </c>
    </row>
    <row r="8166" spans="1:8" x14ac:dyDescent="0.25">
      <c r="A8166" s="246" t="str">
        <f t="shared" si="127"/>
        <v>IUC20181</v>
      </c>
      <c r="B8166" s="364" t="s">
        <v>12719</v>
      </c>
      <c r="C8166" s="364" t="s">
        <v>12720</v>
      </c>
      <c r="D8166" s="364" t="s">
        <v>1</v>
      </c>
      <c r="E8166" s="365">
        <v>399.71</v>
      </c>
      <c r="F8166" s="364" t="s">
        <v>15342</v>
      </c>
      <c r="G8166" s="364" t="s">
        <v>14947</v>
      </c>
      <c r="H8166" s="364" t="s">
        <v>29016</v>
      </c>
    </row>
    <row r="8167" spans="1:8" x14ac:dyDescent="0.25">
      <c r="A8167" s="246" t="str">
        <f t="shared" si="127"/>
        <v>IUC20188</v>
      </c>
      <c r="B8167" s="364" t="s">
        <v>12726</v>
      </c>
      <c r="C8167" s="364" t="s">
        <v>12727</v>
      </c>
      <c r="D8167" s="364" t="s">
        <v>1</v>
      </c>
      <c r="E8167" s="365">
        <v>829.38</v>
      </c>
      <c r="F8167" s="364" t="s">
        <v>15342</v>
      </c>
      <c r="G8167" s="364" t="s">
        <v>14947</v>
      </c>
      <c r="H8167" s="364" t="s">
        <v>29016</v>
      </c>
    </row>
    <row r="8168" spans="1:8" x14ac:dyDescent="0.25">
      <c r="A8168" s="246" t="str">
        <f t="shared" si="127"/>
        <v>IUC20185</v>
      </c>
      <c r="B8168" s="364" t="s">
        <v>12729</v>
      </c>
      <c r="C8168" s="364" t="s">
        <v>12730</v>
      </c>
      <c r="D8168" s="364" t="s">
        <v>1</v>
      </c>
      <c r="E8168" s="365">
        <v>417.59</v>
      </c>
      <c r="F8168" s="364" t="s">
        <v>15342</v>
      </c>
      <c r="G8168" s="364" t="s">
        <v>14947</v>
      </c>
      <c r="H8168" s="364" t="s">
        <v>29016</v>
      </c>
    </row>
    <row r="8169" spans="1:8" x14ac:dyDescent="0.25">
      <c r="A8169" s="246" t="str">
        <f t="shared" si="127"/>
        <v>IUC20200</v>
      </c>
      <c r="B8169" s="364" t="s">
        <v>12739</v>
      </c>
      <c r="C8169" s="364" t="s">
        <v>12740</v>
      </c>
      <c r="D8169" s="364" t="s">
        <v>1</v>
      </c>
      <c r="E8169" s="365">
        <v>114.79</v>
      </c>
      <c r="F8169" s="364" t="s">
        <v>15342</v>
      </c>
      <c r="G8169" s="364" t="s">
        <v>14947</v>
      </c>
      <c r="H8169" s="364" t="s">
        <v>29016</v>
      </c>
    </row>
    <row r="8170" spans="1:8" x14ac:dyDescent="0.25">
      <c r="A8170" s="246" t="str">
        <f t="shared" si="127"/>
        <v>IUS85004</v>
      </c>
      <c r="B8170" s="364" t="s">
        <v>14069</v>
      </c>
      <c r="C8170" s="364" t="s">
        <v>14070</v>
      </c>
      <c r="D8170" s="364" t="s">
        <v>1</v>
      </c>
      <c r="E8170" s="365">
        <v>5022.22</v>
      </c>
      <c r="F8170" s="364" t="s">
        <v>15342</v>
      </c>
      <c r="G8170" s="364" t="s">
        <v>14947</v>
      </c>
      <c r="H8170" s="364" t="s">
        <v>29016</v>
      </c>
    </row>
    <row r="8171" spans="1:8" x14ac:dyDescent="0.25">
      <c r="A8171" s="246" t="str">
        <f t="shared" si="127"/>
        <v>IUS85005</v>
      </c>
      <c r="B8171" s="364" t="s">
        <v>14053</v>
      </c>
      <c r="C8171" s="364" t="s">
        <v>14054</v>
      </c>
      <c r="D8171" s="364" t="s">
        <v>1</v>
      </c>
      <c r="E8171" s="365">
        <v>5229.51</v>
      </c>
      <c r="F8171" s="364" t="s">
        <v>15342</v>
      </c>
      <c r="G8171" s="364" t="s">
        <v>14947</v>
      </c>
      <c r="H8171" s="364" t="s">
        <v>29016</v>
      </c>
    </row>
    <row r="8172" spans="1:8" x14ac:dyDescent="0.25">
      <c r="A8172" s="246" t="str">
        <f t="shared" si="127"/>
        <v>IUS85006</v>
      </c>
      <c r="B8172" s="364" t="s">
        <v>14065</v>
      </c>
      <c r="C8172" s="364" t="s">
        <v>14066</v>
      </c>
      <c r="D8172" s="364" t="s">
        <v>1</v>
      </c>
      <c r="E8172" s="365">
        <v>182.66</v>
      </c>
      <c r="F8172" s="364" t="s">
        <v>15342</v>
      </c>
      <c r="G8172" s="364" t="s">
        <v>14947</v>
      </c>
      <c r="H8172" s="364" t="s">
        <v>29016</v>
      </c>
    </row>
    <row r="8173" spans="1:8" x14ac:dyDescent="0.25">
      <c r="A8173" s="246" t="str">
        <f t="shared" si="127"/>
        <v>IUP30117</v>
      </c>
      <c r="B8173" s="364" t="s">
        <v>14041</v>
      </c>
      <c r="C8173" s="364" t="s">
        <v>14099</v>
      </c>
      <c r="D8173" s="364" t="s">
        <v>4</v>
      </c>
      <c r="E8173" s="365">
        <v>22.55</v>
      </c>
      <c r="F8173" s="364" t="s">
        <v>15342</v>
      </c>
      <c r="G8173" s="364" t="s">
        <v>14947</v>
      </c>
      <c r="H8173" s="364" t="s">
        <v>29016</v>
      </c>
    </row>
    <row r="8174" spans="1:8" x14ac:dyDescent="0.25">
      <c r="A8174" s="246" t="str">
        <f t="shared" si="127"/>
        <v>IUC20161</v>
      </c>
      <c r="B8174" s="364" t="s">
        <v>14043</v>
      </c>
      <c r="C8174" s="364" t="s">
        <v>14044</v>
      </c>
      <c r="D8174" s="364" t="s">
        <v>3</v>
      </c>
      <c r="E8174" s="365">
        <v>22.43</v>
      </c>
      <c r="F8174" s="364" t="s">
        <v>15342</v>
      </c>
      <c r="G8174" s="364" t="s">
        <v>14947</v>
      </c>
      <c r="H8174" s="364" t="s">
        <v>29016</v>
      </c>
    </row>
    <row r="8175" spans="1:8" x14ac:dyDescent="0.25">
      <c r="A8175" s="246" t="str">
        <f t="shared" si="127"/>
        <v>IUC10066</v>
      </c>
      <c r="B8175" s="364" t="s">
        <v>14058</v>
      </c>
      <c r="C8175" s="364" t="s">
        <v>14059</v>
      </c>
      <c r="D8175" s="364" t="s">
        <v>2</v>
      </c>
      <c r="E8175" s="365">
        <v>71.28</v>
      </c>
      <c r="F8175" s="364" t="s">
        <v>15342</v>
      </c>
      <c r="G8175" s="364" t="s">
        <v>14947</v>
      </c>
      <c r="H8175" s="364" t="s">
        <v>29016</v>
      </c>
    </row>
    <row r="8176" spans="1:8" x14ac:dyDescent="0.25">
      <c r="A8176" s="246" t="str">
        <f t="shared" si="127"/>
        <v>IUP30118</v>
      </c>
      <c r="B8176" s="364" t="s">
        <v>14096</v>
      </c>
      <c r="C8176" s="364" t="s">
        <v>14097</v>
      </c>
      <c r="D8176" s="364" t="s">
        <v>3</v>
      </c>
      <c r="E8176" s="365">
        <v>0.93</v>
      </c>
      <c r="F8176" s="364" t="s">
        <v>15342</v>
      </c>
      <c r="G8176" s="364" t="s">
        <v>14947</v>
      </c>
      <c r="H8176" s="364" t="s">
        <v>29016</v>
      </c>
    </row>
    <row r="8177" spans="1:8" x14ac:dyDescent="0.25">
      <c r="A8177" s="246" t="str">
        <f t="shared" si="127"/>
        <v>IUS20041</v>
      </c>
      <c r="B8177" s="364" t="s">
        <v>6870</v>
      </c>
      <c r="C8177" s="364" t="s">
        <v>6871</v>
      </c>
      <c r="D8177" s="364" t="s">
        <v>5</v>
      </c>
      <c r="E8177" s="365">
        <v>94.5</v>
      </c>
      <c r="F8177" s="364" t="s">
        <v>15342</v>
      </c>
      <c r="G8177" s="364" t="s">
        <v>14947</v>
      </c>
      <c r="H8177" s="364" t="s">
        <v>29016</v>
      </c>
    </row>
    <row r="8178" spans="1:8" x14ac:dyDescent="0.25">
      <c r="A8178" s="246" t="str">
        <f t="shared" si="127"/>
        <v>IUS20043</v>
      </c>
      <c r="B8178" s="364" t="s">
        <v>6874</v>
      </c>
      <c r="C8178" s="364" t="s">
        <v>6875</v>
      </c>
      <c r="D8178" s="364" t="s">
        <v>5</v>
      </c>
      <c r="E8178" s="365">
        <v>88.94</v>
      </c>
      <c r="F8178" s="364" t="s">
        <v>15342</v>
      </c>
      <c r="G8178" s="364" t="s">
        <v>14947</v>
      </c>
      <c r="H8178" s="364" t="s">
        <v>29016</v>
      </c>
    </row>
    <row r="8179" spans="1:8" x14ac:dyDescent="0.25">
      <c r="A8179" s="246" t="str">
        <f t="shared" si="127"/>
        <v>IUS20044</v>
      </c>
      <c r="B8179" s="364" t="s">
        <v>6876</v>
      </c>
      <c r="C8179" s="364" t="s">
        <v>6877</v>
      </c>
      <c r="D8179" s="364" t="s">
        <v>5</v>
      </c>
      <c r="E8179" s="365">
        <v>0</v>
      </c>
      <c r="F8179" s="364" t="s">
        <v>15342</v>
      </c>
      <c r="G8179" s="364" t="s">
        <v>14947</v>
      </c>
      <c r="H8179" s="364" t="s">
        <v>29016</v>
      </c>
    </row>
    <row r="8180" spans="1:8" x14ac:dyDescent="0.25">
      <c r="A8180" s="246" t="str">
        <f t="shared" si="127"/>
        <v>IUD30034</v>
      </c>
      <c r="B8180" s="364" t="s">
        <v>7150</v>
      </c>
      <c r="C8180" s="364" t="s">
        <v>7694</v>
      </c>
      <c r="D8180" s="364" t="s">
        <v>3</v>
      </c>
      <c r="E8180" s="365">
        <v>20.36</v>
      </c>
      <c r="F8180" s="364" t="s">
        <v>15342</v>
      </c>
      <c r="G8180" s="364" t="s">
        <v>14947</v>
      </c>
      <c r="H8180" s="364" t="s">
        <v>29016</v>
      </c>
    </row>
    <row r="8181" spans="1:8" x14ac:dyDescent="0.25">
      <c r="A8181" s="246" t="str">
        <f t="shared" si="127"/>
        <v>IUP30075</v>
      </c>
      <c r="B8181" s="364" t="s">
        <v>151</v>
      </c>
      <c r="C8181" s="364" t="s">
        <v>152</v>
      </c>
      <c r="D8181" s="364" t="s">
        <v>3</v>
      </c>
      <c r="E8181" s="365">
        <v>5.76</v>
      </c>
      <c r="F8181" s="364" t="s">
        <v>15342</v>
      </c>
      <c r="G8181" s="364" t="s">
        <v>14947</v>
      </c>
      <c r="H8181" s="364" t="s">
        <v>29016</v>
      </c>
    </row>
    <row r="8182" spans="1:8" x14ac:dyDescent="0.25">
      <c r="A8182" s="246" t="str">
        <f t="shared" si="127"/>
        <v>IUD30043</v>
      </c>
      <c r="B8182" s="364" t="s">
        <v>6471</v>
      </c>
      <c r="C8182" s="364" t="s">
        <v>7141</v>
      </c>
      <c r="D8182" s="364" t="s">
        <v>2</v>
      </c>
      <c r="E8182" s="365">
        <v>268.22000000000003</v>
      </c>
      <c r="F8182" s="364" t="s">
        <v>15342</v>
      </c>
      <c r="G8182" s="364" t="s">
        <v>14947</v>
      </c>
      <c r="H8182" s="364" t="s">
        <v>29016</v>
      </c>
    </row>
    <row r="8183" spans="1:8" x14ac:dyDescent="0.25">
      <c r="A8183" s="246" t="str">
        <f t="shared" si="127"/>
        <v>PIU0012</v>
      </c>
      <c r="B8183" s="364" t="s">
        <v>12584</v>
      </c>
      <c r="C8183" s="364" t="s">
        <v>12585</v>
      </c>
      <c r="D8183" s="364" t="s">
        <v>2</v>
      </c>
      <c r="E8183" s="365">
        <v>7.48</v>
      </c>
      <c r="F8183" s="364" t="s">
        <v>15342</v>
      </c>
      <c r="G8183" s="364" t="s">
        <v>14947</v>
      </c>
      <c r="H8183" s="364" t="s">
        <v>29016</v>
      </c>
    </row>
    <row r="8184" spans="1:8" x14ac:dyDescent="0.25">
      <c r="A8184" s="246" t="str">
        <f t="shared" si="127"/>
        <v>IUC10041</v>
      </c>
      <c r="B8184" s="364" t="s">
        <v>6229</v>
      </c>
      <c r="C8184" s="364" t="s">
        <v>6230</v>
      </c>
      <c r="D8184" s="364" t="s">
        <v>221</v>
      </c>
      <c r="E8184" s="365">
        <v>19.989999999999998</v>
      </c>
      <c r="F8184" s="364" t="s">
        <v>15342</v>
      </c>
      <c r="G8184" s="364" t="s">
        <v>14947</v>
      </c>
      <c r="H8184" s="364" t="s">
        <v>29016</v>
      </c>
    </row>
    <row r="8185" spans="1:8" x14ac:dyDescent="0.25">
      <c r="A8185" s="246" t="str">
        <f t="shared" si="127"/>
        <v>IUD30080</v>
      </c>
      <c r="B8185" s="364" t="s">
        <v>6538</v>
      </c>
      <c r="C8185" s="364" t="s">
        <v>6539</v>
      </c>
      <c r="D8185" s="364" t="s">
        <v>3</v>
      </c>
      <c r="E8185" s="365">
        <v>316.43</v>
      </c>
      <c r="F8185" s="364" t="s">
        <v>15342</v>
      </c>
      <c r="G8185" s="364" t="s">
        <v>14947</v>
      </c>
      <c r="H8185" s="364" t="s">
        <v>29016</v>
      </c>
    </row>
    <row r="8186" spans="1:8" x14ac:dyDescent="0.25">
      <c r="A8186" s="246" t="str">
        <f t="shared" si="127"/>
        <v>IUD30081</v>
      </c>
      <c r="B8186" s="364" t="s">
        <v>6540</v>
      </c>
      <c r="C8186" s="364" t="s">
        <v>6541</v>
      </c>
      <c r="D8186" s="364" t="s">
        <v>3</v>
      </c>
      <c r="E8186" s="365">
        <v>19.46</v>
      </c>
      <c r="F8186" s="364" t="s">
        <v>15342</v>
      </c>
      <c r="G8186" s="364" t="s">
        <v>14947</v>
      </c>
      <c r="H8186" s="364" t="s">
        <v>29016</v>
      </c>
    </row>
    <row r="8187" spans="1:8" x14ac:dyDescent="0.25">
      <c r="A8187" s="246" t="str">
        <f t="shared" si="127"/>
        <v>IUD30091</v>
      </c>
      <c r="B8187" s="364" t="s">
        <v>6555</v>
      </c>
      <c r="C8187" s="364" t="s">
        <v>6556</v>
      </c>
      <c r="D8187" s="364" t="s">
        <v>1</v>
      </c>
      <c r="E8187" s="365">
        <v>1484.63</v>
      </c>
      <c r="F8187" s="364" t="s">
        <v>15342</v>
      </c>
      <c r="G8187" s="364" t="s">
        <v>14947</v>
      </c>
      <c r="H8187" s="364" t="s">
        <v>29016</v>
      </c>
    </row>
    <row r="8188" spans="1:8" x14ac:dyDescent="0.25">
      <c r="A8188" s="246" t="str">
        <f t="shared" si="127"/>
        <v>IUD30092</v>
      </c>
      <c r="B8188" s="364" t="s">
        <v>6557</v>
      </c>
      <c r="C8188" s="364" t="s">
        <v>6558</v>
      </c>
      <c r="D8188" s="364" t="s">
        <v>1</v>
      </c>
      <c r="E8188" s="365">
        <v>2520.62</v>
      </c>
      <c r="F8188" s="364" t="s">
        <v>15342</v>
      </c>
      <c r="G8188" s="364" t="s">
        <v>14947</v>
      </c>
      <c r="H8188" s="364" t="s">
        <v>29016</v>
      </c>
    </row>
    <row r="8189" spans="1:8" x14ac:dyDescent="0.25">
      <c r="A8189" s="246" t="str">
        <f t="shared" si="127"/>
        <v>IUD30093</v>
      </c>
      <c r="B8189" s="364" t="s">
        <v>6559</v>
      </c>
      <c r="C8189" s="364" t="s">
        <v>6560</v>
      </c>
      <c r="D8189" s="364" t="s">
        <v>1</v>
      </c>
      <c r="E8189" s="365">
        <v>211.46</v>
      </c>
      <c r="F8189" s="364" t="s">
        <v>15342</v>
      </c>
      <c r="G8189" s="364" t="s">
        <v>14947</v>
      </c>
      <c r="H8189" s="364" t="s">
        <v>29016</v>
      </c>
    </row>
    <row r="8190" spans="1:8" x14ac:dyDescent="0.25">
      <c r="A8190" s="246" t="str">
        <f t="shared" si="127"/>
        <v>IUD30094</v>
      </c>
      <c r="B8190" s="364" t="s">
        <v>6561</v>
      </c>
      <c r="C8190" s="364" t="s">
        <v>6562</v>
      </c>
      <c r="D8190" s="364" t="s">
        <v>1</v>
      </c>
      <c r="E8190" s="365">
        <v>298.14999999999998</v>
      </c>
      <c r="F8190" s="364" t="s">
        <v>15342</v>
      </c>
      <c r="G8190" s="364" t="s">
        <v>14947</v>
      </c>
      <c r="H8190" s="364" t="s">
        <v>29016</v>
      </c>
    </row>
    <row r="8191" spans="1:8" x14ac:dyDescent="0.25">
      <c r="A8191" s="246" t="str">
        <f t="shared" si="127"/>
        <v>IUP40005</v>
      </c>
      <c r="B8191" s="364" t="s">
        <v>12544</v>
      </c>
      <c r="C8191" s="364" t="s">
        <v>12545</v>
      </c>
      <c r="D8191" s="364" t="s">
        <v>3</v>
      </c>
      <c r="E8191" s="365">
        <v>56.62</v>
      </c>
      <c r="F8191" s="364" t="s">
        <v>15342</v>
      </c>
      <c r="G8191" s="364" t="s">
        <v>14947</v>
      </c>
      <c r="H8191" s="364" t="s">
        <v>29016</v>
      </c>
    </row>
    <row r="8192" spans="1:8" x14ac:dyDescent="0.25">
      <c r="A8192" s="246" t="str">
        <f t="shared" si="127"/>
        <v>IUP40006</v>
      </c>
      <c r="B8192" s="364" t="s">
        <v>12695</v>
      </c>
      <c r="C8192" s="364" t="s">
        <v>12696</v>
      </c>
      <c r="D8192" s="364" t="s">
        <v>3</v>
      </c>
      <c r="E8192" s="365">
        <v>61.82</v>
      </c>
      <c r="F8192" s="364" t="s">
        <v>15342</v>
      </c>
      <c r="G8192" s="364" t="s">
        <v>14947</v>
      </c>
      <c r="H8192" s="364" t="s">
        <v>29016</v>
      </c>
    </row>
    <row r="8193" spans="1:8" x14ac:dyDescent="0.25">
      <c r="A8193" s="246" t="str">
        <f t="shared" si="127"/>
        <v>IUSC0017</v>
      </c>
      <c r="B8193" s="364" t="s">
        <v>12754</v>
      </c>
      <c r="C8193" s="364" t="s">
        <v>12755</v>
      </c>
      <c r="D8193" s="364" t="s">
        <v>2</v>
      </c>
      <c r="E8193" s="365">
        <v>251.27</v>
      </c>
      <c r="F8193" s="364" t="s">
        <v>15342</v>
      </c>
      <c r="G8193" s="364" t="s">
        <v>14947</v>
      </c>
      <c r="H8193" s="364" t="s">
        <v>29016</v>
      </c>
    </row>
    <row r="8194" spans="1:8" x14ac:dyDescent="0.25">
      <c r="A8194" s="246" t="str">
        <f t="shared" si="127"/>
        <v>IUSC0019</v>
      </c>
      <c r="B8194" s="364" t="s">
        <v>12758</v>
      </c>
      <c r="C8194" s="364" t="s">
        <v>12759</v>
      </c>
      <c r="D8194" s="364" t="s">
        <v>2</v>
      </c>
      <c r="E8194" s="365">
        <v>23.67</v>
      </c>
      <c r="F8194" s="364" t="s">
        <v>15342</v>
      </c>
      <c r="G8194" s="364" t="s">
        <v>14947</v>
      </c>
      <c r="H8194" s="364" t="s">
        <v>29016</v>
      </c>
    </row>
    <row r="8195" spans="1:8" x14ac:dyDescent="0.25">
      <c r="A8195" s="246" t="str">
        <f t="shared" ref="A8195:A8258" si="128">B8195</f>
        <v>IUSC0020</v>
      </c>
      <c r="B8195" s="364" t="s">
        <v>12760</v>
      </c>
      <c r="C8195" s="364" t="s">
        <v>12761</v>
      </c>
      <c r="D8195" s="364" t="s">
        <v>1</v>
      </c>
      <c r="E8195" s="365">
        <v>2208.67</v>
      </c>
      <c r="F8195" s="364" t="s">
        <v>15342</v>
      </c>
      <c r="G8195" s="364" t="s">
        <v>14947</v>
      </c>
      <c r="H8195" s="364" t="s">
        <v>29016</v>
      </c>
    </row>
    <row r="8196" spans="1:8" x14ac:dyDescent="0.25">
      <c r="A8196" s="246" t="str">
        <f t="shared" si="128"/>
        <v>IUSC0021</v>
      </c>
      <c r="B8196" s="364" t="s">
        <v>12762</v>
      </c>
      <c r="C8196" s="364" t="s">
        <v>12763</v>
      </c>
      <c r="D8196" s="364" t="s">
        <v>1</v>
      </c>
      <c r="E8196" s="365">
        <v>2778.04</v>
      </c>
      <c r="F8196" s="364" t="s">
        <v>15342</v>
      </c>
      <c r="G8196" s="364" t="s">
        <v>14947</v>
      </c>
      <c r="H8196" s="364" t="s">
        <v>29016</v>
      </c>
    </row>
    <row r="8197" spans="1:8" x14ac:dyDescent="0.25">
      <c r="A8197" s="246" t="str">
        <f t="shared" si="128"/>
        <v>IUSC0023</v>
      </c>
      <c r="B8197" s="364" t="s">
        <v>12766</v>
      </c>
      <c r="C8197" s="364" t="s">
        <v>12767</v>
      </c>
      <c r="D8197" s="364" t="s">
        <v>1</v>
      </c>
      <c r="E8197" s="365">
        <v>108.26</v>
      </c>
      <c r="F8197" s="364" t="s">
        <v>15342</v>
      </c>
      <c r="G8197" s="364" t="s">
        <v>14947</v>
      </c>
      <c r="H8197" s="364" t="s">
        <v>29016</v>
      </c>
    </row>
    <row r="8198" spans="1:8" x14ac:dyDescent="0.25">
      <c r="A8198" s="246" t="str">
        <f t="shared" si="128"/>
        <v>IUSC0024</v>
      </c>
      <c r="B8198" s="364" t="s">
        <v>12768</v>
      </c>
      <c r="C8198" s="364" t="s">
        <v>12769</v>
      </c>
      <c r="D8198" s="364" t="s">
        <v>3</v>
      </c>
      <c r="E8198" s="365">
        <v>315.43</v>
      </c>
      <c r="F8198" s="364" t="s">
        <v>15342</v>
      </c>
      <c r="G8198" s="364" t="s">
        <v>14947</v>
      </c>
      <c r="H8198" s="364" t="s">
        <v>29016</v>
      </c>
    </row>
    <row r="8199" spans="1:8" x14ac:dyDescent="0.25">
      <c r="A8199" s="246" t="str">
        <f t="shared" si="128"/>
        <v>IUSC0025</v>
      </c>
      <c r="B8199" s="364" t="s">
        <v>12770</v>
      </c>
      <c r="C8199" s="364" t="s">
        <v>12771</v>
      </c>
      <c r="D8199" s="364" t="s">
        <v>3</v>
      </c>
      <c r="E8199" s="365">
        <v>170.63</v>
      </c>
      <c r="F8199" s="364" t="s">
        <v>15342</v>
      </c>
      <c r="G8199" s="364" t="s">
        <v>14947</v>
      </c>
      <c r="H8199" s="364" t="s">
        <v>29016</v>
      </c>
    </row>
    <row r="8200" spans="1:8" x14ac:dyDescent="0.25">
      <c r="A8200" s="246" t="str">
        <f t="shared" si="128"/>
        <v>IUP30202</v>
      </c>
      <c r="B8200" s="364" t="s">
        <v>12782</v>
      </c>
      <c r="C8200" s="364" t="s">
        <v>12783</v>
      </c>
      <c r="D8200" s="364" t="s">
        <v>3</v>
      </c>
      <c r="E8200" s="365">
        <v>24.94</v>
      </c>
      <c r="F8200" s="364" t="s">
        <v>15342</v>
      </c>
      <c r="G8200" s="364" t="s">
        <v>14947</v>
      </c>
      <c r="H8200" s="364" t="s">
        <v>29016</v>
      </c>
    </row>
    <row r="8201" spans="1:8" x14ac:dyDescent="0.25">
      <c r="A8201" s="246" t="str">
        <f t="shared" si="128"/>
        <v>PCIU0001</v>
      </c>
      <c r="B8201" s="364" t="s">
        <v>12935</v>
      </c>
      <c r="C8201" s="364" t="s">
        <v>12936</v>
      </c>
      <c r="D8201" s="364" t="s">
        <v>3</v>
      </c>
      <c r="E8201" s="365">
        <v>85.17</v>
      </c>
      <c r="F8201" s="364" t="s">
        <v>15342</v>
      </c>
      <c r="G8201" s="364" t="s">
        <v>14947</v>
      </c>
      <c r="H8201" s="364" t="s">
        <v>29016</v>
      </c>
    </row>
    <row r="8202" spans="1:8" x14ac:dyDescent="0.25">
      <c r="A8202" s="246" t="str">
        <f t="shared" si="128"/>
        <v>IUD30210</v>
      </c>
      <c r="B8202" s="364" t="s">
        <v>12968</v>
      </c>
      <c r="C8202" s="364" t="s">
        <v>12969</v>
      </c>
      <c r="D8202" s="364" t="s">
        <v>5</v>
      </c>
      <c r="E8202" s="365">
        <v>438.08</v>
      </c>
      <c r="F8202" s="364" t="s">
        <v>15342</v>
      </c>
      <c r="G8202" s="364" t="s">
        <v>14947</v>
      </c>
      <c r="H8202" s="364" t="s">
        <v>29016</v>
      </c>
    </row>
    <row r="8203" spans="1:8" x14ac:dyDescent="0.25">
      <c r="A8203" s="246" t="str">
        <f t="shared" si="128"/>
        <v>IUD30162</v>
      </c>
      <c r="B8203" s="364" t="s">
        <v>13264</v>
      </c>
      <c r="C8203" s="364" t="s">
        <v>13265</v>
      </c>
      <c r="D8203" s="364" t="s">
        <v>2</v>
      </c>
      <c r="E8203" s="365">
        <v>159.57</v>
      </c>
      <c r="F8203" s="364" t="s">
        <v>15342</v>
      </c>
      <c r="G8203" s="364" t="s">
        <v>14947</v>
      </c>
      <c r="H8203" s="364" t="s">
        <v>29016</v>
      </c>
    </row>
    <row r="8204" spans="1:8" x14ac:dyDescent="0.25">
      <c r="A8204" s="246" t="str">
        <f t="shared" si="128"/>
        <v>IUD30037</v>
      </c>
      <c r="B8204" s="364" t="s">
        <v>6461</v>
      </c>
      <c r="C8204" s="364" t="s">
        <v>12500</v>
      </c>
      <c r="D8204" s="364" t="s">
        <v>2</v>
      </c>
      <c r="E8204" s="365">
        <v>1251.48</v>
      </c>
      <c r="F8204" s="364" t="s">
        <v>15342</v>
      </c>
      <c r="G8204" s="364" t="s">
        <v>14947</v>
      </c>
      <c r="H8204" s="364" t="s">
        <v>29016</v>
      </c>
    </row>
    <row r="8205" spans="1:8" x14ac:dyDescent="0.25">
      <c r="A8205" s="246" t="str">
        <f t="shared" si="128"/>
        <v>IUP30074</v>
      </c>
      <c r="B8205" s="364" t="s">
        <v>6756</v>
      </c>
      <c r="C8205" s="364" t="s">
        <v>33735</v>
      </c>
      <c r="D8205" s="364" t="s">
        <v>2</v>
      </c>
      <c r="E8205" s="365">
        <v>90.65</v>
      </c>
      <c r="F8205" s="364" t="s">
        <v>15342</v>
      </c>
      <c r="G8205" s="364" t="s">
        <v>14947</v>
      </c>
      <c r="H8205" s="364" t="s">
        <v>29016</v>
      </c>
    </row>
    <row r="8206" spans="1:8" x14ac:dyDescent="0.25">
      <c r="A8206" s="246" t="str">
        <f t="shared" si="128"/>
        <v>IUD20002</v>
      </c>
      <c r="B8206" s="364" t="s">
        <v>6257</v>
      </c>
      <c r="C8206" s="364" t="s">
        <v>6258</v>
      </c>
      <c r="D8206" s="364" t="s">
        <v>2</v>
      </c>
      <c r="E8206" s="365">
        <v>527.41999999999996</v>
      </c>
      <c r="F8206" s="364" t="s">
        <v>15342</v>
      </c>
      <c r="G8206" s="364" t="s">
        <v>14947</v>
      </c>
      <c r="H8206" s="364" t="s">
        <v>29016</v>
      </c>
    </row>
    <row r="8207" spans="1:8" x14ac:dyDescent="0.25">
      <c r="A8207" s="246" t="str">
        <f t="shared" si="128"/>
        <v>IUD30029</v>
      </c>
      <c r="B8207" s="364" t="s">
        <v>6450</v>
      </c>
      <c r="C8207" s="364" t="s">
        <v>7145</v>
      </c>
      <c r="D8207" s="364" t="s">
        <v>2</v>
      </c>
      <c r="E8207" s="365">
        <v>162.53</v>
      </c>
      <c r="F8207" s="364" t="s">
        <v>15342</v>
      </c>
      <c r="G8207" s="364" t="s">
        <v>14947</v>
      </c>
      <c r="H8207" s="364" t="s">
        <v>29016</v>
      </c>
    </row>
    <row r="8208" spans="1:8" x14ac:dyDescent="0.25">
      <c r="A8208" s="246" t="str">
        <f t="shared" si="128"/>
        <v>IUD30031</v>
      </c>
      <c r="B8208" s="364" t="s">
        <v>6454</v>
      </c>
      <c r="C8208" s="364" t="s">
        <v>6455</v>
      </c>
      <c r="D8208" s="364" t="s">
        <v>2</v>
      </c>
      <c r="E8208" s="365">
        <v>849.93</v>
      </c>
      <c r="F8208" s="364" t="s">
        <v>15342</v>
      </c>
      <c r="G8208" s="364" t="s">
        <v>14947</v>
      </c>
      <c r="H8208" s="364" t="s">
        <v>29016</v>
      </c>
    </row>
    <row r="8209" spans="1:8" x14ac:dyDescent="0.25">
      <c r="A8209" s="246" t="str">
        <f t="shared" si="128"/>
        <v>IUD30044</v>
      </c>
      <c r="B8209" s="364" t="s">
        <v>6473</v>
      </c>
      <c r="C8209" s="364" t="s">
        <v>6474</v>
      </c>
      <c r="D8209" s="364" t="s">
        <v>2</v>
      </c>
      <c r="E8209" s="365">
        <v>340.41</v>
      </c>
      <c r="F8209" s="364" t="s">
        <v>15342</v>
      </c>
      <c r="G8209" s="364" t="s">
        <v>14947</v>
      </c>
      <c r="H8209" s="364" t="s">
        <v>29016</v>
      </c>
    </row>
    <row r="8210" spans="1:8" x14ac:dyDescent="0.25">
      <c r="A8210" s="246" t="str">
        <f t="shared" si="128"/>
        <v>IUIL00014</v>
      </c>
      <c r="B8210" s="364" t="s">
        <v>6643</v>
      </c>
      <c r="C8210" s="364" t="s">
        <v>6644</v>
      </c>
      <c r="D8210" s="364" t="s">
        <v>1</v>
      </c>
      <c r="E8210" s="365">
        <v>73.73</v>
      </c>
      <c r="F8210" s="364" t="s">
        <v>15342</v>
      </c>
      <c r="G8210" s="364" t="s">
        <v>14947</v>
      </c>
      <c r="H8210" s="364" t="s">
        <v>29016</v>
      </c>
    </row>
    <row r="8211" spans="1:8" x14ac:dyDescent="0.25">
      <c r="A8211" s="246" t="str">
        <f t="shared" si="128"/>
        <v>IUIL00015</v>
      </c>
      <c r="B8211" s="364" t="s">
        <v>16353</v>
      </c>
      <c r="C8211" s="364" t="s">
        <v>16354</v>
      </c>
      <c r="D8211" s="364" t="s">
        <v>1</v>
      </c>
      <c r="E8211" s="365">
        <v>479.77</v>
      </c>
      <c r="F8211" s="364" t="s">
        <v>15342</v>
      </c>
      <c r="G8211" s="364" t="s">
        <v>14947</v>
      </c>
      <c r="H8211" s="364" t="s">
        <v>29016</v>
      </c>
    </row>
    <row r="8212" spans="1:8" x14ac:dyDescent="0.25">
      <c r="A8212" s="246" t="str">
        <f t="shared" si="128"/>
        <v>IUD30097</v>
      </c>
      <c r="B8212" s="364" t="s">
        <v>6568</v>
      </c>
      <c r="C8212" s="364" t="s">
        <v>6569</v>
      </c>
      <c r="D8212" s="364" t="s">
        <v>2</v>
      </c>
      <c r="E8212" s="365">
        <v>1761.26</v>
      </c>
      <c r="F8212" s="364" t="s">
        <v>15342</v>
      </c>
      <c r="G8212" s="364" t="s">
        <v>14947</v>
      </c>
      <c r="H8212" s="364" t="s">
        <v>29016</v>
      </c>
    </row>
    <row r="8213" spans="1:8" x14ac:dyDescent="0.25">
      <c r="A8213" s="246" t="str">
        <f t="shared" si="128"/>
        <v>IUD30098</v>
      </c>
      <c r="B8213" s="364" t="s">
        <v>6570</v>
      </c>
      <c r="C8213" s="364" t="s">
        <v>6571</v>
      </c>
      <c r="D8213" s="364" t="s">
        <v>2</v>
      </c>
      <c r="E8213" s="365">
        <v>2042.2</v>
      </c>
      <c r="F8213" s="364" t="s">
        <v>15342</v>
      </c>
      <c r="G8213" s="364" t="s">
        <v>14947</v>
      </c>
      <c r="H8213" s="364" t="s">
        <v>29016</v>
      </c>
    </row>
    <row r="8214" spans="1:8" x14ac:dyDescent="0.25">
      <c r="A8214" s="246" t="str">
        <f t="shared" si="128"/>
        <v>IUD30100</v>
      </c>
      <c r="B8214" s="364" t="s">
        <v>12502</v>
      </c>
      <c r="C8214" s="364" t="s">
        <v>12503</v>
      </c>
      <c r="D8214" s="364" t="s">
        <v>2</v>
      </c>
      <c r="E8214" s="365">
        <v>85.08</v>
      </c>
      <c r="F8214" s="364" t="s">
        <v>15342</v>
      </c>
      <c r="G8214" s="364" t="s">
        <v>14947</v>
      </c>
      <c r="H8214" s="364" t="s">
        <v>29016</v>
      </c>
    </row>
    <row r="8215" spans="1:8" x14ac:dyDescent="0.25">
      <c r="A8215" s="246" t="str">
        <f t="shared" si="128"/>
        <v>IUD30038</v>
      </c>
      <c r="B8215" s="364" t="s">
        <v>6462</v>
      </c>
      <c r="C8215" s="364" t="s">
        <v>33736</v>
      </c>
      <c r="D8215" s="364" t="s">
        <v>1</v>
      </c>
      <c r="E8215" s="365">
        <v>3851.65</v>
      </c>
      <c r="F8215" s="364" t="s">
        <v>15342</v>
      </c>
      <c r="G8215" s="364" t="s">
        <v>14947</v>
      </c>
      <c r="H8215" s="364" t="s">
        <v>29016</v>
      </c>
    </row>
    <row r="8216" spans="1:8" x14ac:dyDescent="0.25">
      <c r="A8216" s="246" t="str">
        <f t="shared" si="128"/>
        <v>IUP30201</v>
      </c>
      <c r="B8216" s="364" t="s">
        <v>12780</v>
      </c>
      <c r="C8216" s="364" t="s">
        <v>12781</v>
      </c>
      <c r="D8216" s="364" t="s">
        <v>3</v>
      </c>
      <c r="E8216" s="365">
        <v>18.239999999999998</v>
      </c>
      <c r="F8216" s="364" t="s">
        <v>15342</v>
      </c>
      <c r="G8216" s="364" t="s">
        <v>14947</v>
      </c>
      <c r="H8216" s="364" t="s">
        <v>29016</v>
      </c>
    </row>
    <row r="8217" spans="1:8" x14ac:dyDescent="0.25">
      <c r="A8217" s="246" t="str">
        <f t="shared" si="128"/>
        <v>IUD30049</v>
      </c>
      <c r="B8217" s="364" t="s">
        <v>6483</v>
      </c>
      <c r="C8217" s="364" t="s">
        <v>7151</v>
      </c>
      <c r="D8217" s="364" t="s">
        <v>3</v>
      </c>
      <c r="E8217" s="365">
        <v>57.48</v>
      </c>
      <c r="F8217" s="364" t="s">
        <v>15342</v>
      </c>
      <c r="G8217" s="364" t="s">
        <v>14947</v>
      </c>
      <c r="H8217" s="364" t="s">
        <v>29016</v>
      </c>
    </row>
    <row r="8218" spans="1:8" x14ac:dyDescent="0.25">
      <c r="A8218" s="246" t="str">
        <f t="shared" si="128"/>
        <v>PIU0013</v>
      </c>
      <c r="B8218" s="364" t="s">
        <v>12586</v>
      </c>
      <c r="C8218" s="364" t="s">
        <v>12587</v>
      </c>
      <c r="D8218" s="364" t="s">
        <v>3</v>
      </c>
      <c r="E8218" s="365">
        <v>1.27</v>
      </c>
      <c r="F8218" s="364" t="s">
        <v>15342</v>
      </c>
      <c r="G8218" s="364" t="s">
        <v>14947</v>
      </c>
      <c r="H8218" s="364" t="s">
        <v>29016</v>
      </c>
    </row>
    <row r="8219" spans="1:8" x14ac:dyDescent="0.25">
      <c r="A8219" s="246" t="str">
        <f t="shared" si="128"/>
        <v>IUC10044</v>
      </c>
      <c r="B8219" s="364" t="s">
        <v>6235</v>
      </c>
      <c r="C8219" s="364" t="s">
        <v>6236</v>
      </c>
      <c r="D8219" s="364" t="s">
        <v>3</v>
      </c>
      <c r="E8219" s="365">
        <v>2.06</v>
      </c>
      <c r="F8219" s="364" t="s">
        <v>15342</v>
      </c>
      <c r="G8219" s="364" t="s">
        <v>14947</v>
      </c>
      <c r="H8219" s="364" t="s">
        <v>29016</v>
      </c>
    </row>
    <row r="8220" spans="1:8" x14ac:dyDescent="0.25">
      <c r="A8220" s="246" t="str">
        <f t="shared" si="128"/>
        <v>IUP30077</v>
      </c>
      <c r="B8220" s="364" t="s">
        <v>6759</v>
      </c>
      <c r="C8220" s="364" t="s">
        <v>33737</v>
      </c>
      <c r="D8220" s="364" t="s">
        <v>2</v>
      </c>
      <c r="E8220" s="365">
        <v>78.760000000000005</v>
      </c>
      <c r="F8220" s="364" t="s">
        <v>15342</v>
      </c>
      <c r="G8220" s="364" t="s">
        <v>14947</v>
      </c>
      <c r="H8220" s="364" t="s">
        <v>29016</v>
      </c>
    </row>
    <row r="8221" spans="1:8" x14ac:dyDescent="0.25">
      <c r="A8221" s="246" t="str">
        <f t="shared" si="128"/>
        <v>IUESM0003</v>
      </c>
      <c r="B8221" s="364" t="s">
        <v>6612</v>
      </c>
      <c r="C8221" s="364" t="s">
        <v>6613</v>
      </c>
      <c r="D8221" s="364" t="s">
        <v>6614</v>
      </c>
      <c r="E8221" s="365">
        <v>1.25</v>
      </c>
      <c r="F8221" s="364" t="s">
        <v>15342</v>
      </c>
      <c r="G8221" s="364" t="s">
        <v>14947</v>
      </c>
      <c r="H8221" s="364" t="s">
        <v>29016</v>
      </c>
    </row>
    <row r="8222" spans="1:8" x14ac:dyDescent="0.25">
      <c r="A8222" s="246" t="str">
        <f t="shared" si="128"/>
        <v>IUD30042</v>
      </c>
      <c r="B8222" s="364" t="s">
        <v>6469</v>
      </c>
      <c r="C8222" s="364" t="s">
        <v>6470</v>
      </c>
      <c r="D8222" s="364" t="s">
        <v>2</v>
      </c>
      <c r="E8222" s="365">
        <v>172.56</v>
      </c>
      <c r="F8222" s="364" t="s">
        <v>15342</v>
      </c>
      <c r="G8222" s="364" t="s">
        <v>14947</v>
      </c>
      <c r="H8222" s="364" t="s">
        <v>29016</v>
      </c>
    </row>
    <row r="8223" spans="1:8" x14ac:dyDescent="0.25">
      <c r="A8223" s="246" t="str">
        <f t="shared" si="128"/>
        <v>IUD30045</v>
      </c>
      <c r="B8223" s="364" t="s">
        <v>6475</v>
      </c>
      <c r="C8223" s="364" t="s">
        <v>6476</v>
      </c>
      <c r="D8223" s="364" t="s">
        <v>2</v>
      </c>
      <c r="E8223" s="365">
        <v>538.42999999999995</v>
      </c>
      <c r="F8223" s="364" t="s">
        <v>15342</v>
      </c>
      <c r="G8223" s="364" t="s">
        <v>14947</v>
      </c>
      <c r="H8223" s="364" t="s">
        <v>29016</v>
      </c>
    </row>
    <row r="8224" spans="1:8" x14ac:dyDescent="0.25">
      <c r="A8224" s="246" t="str">
        <f t="shared" si="128"/>
        <v>IUP30076</v>
      </c>
      <c r="B8224" s="364" t="s">
        <v>6757</v>
      </c>
      <c r="C8224" s="364" t="s">
        <v>6758</v>
      </c>
      <c r="D8224" s="364" t="s">
        <v>3</v>
      </c>
      <c r="E8224" s="365">
        <v>19.16</v>
      </c>
      <c r="F8224" s="364" t="s">
        <v>15342</v>
      </c>
      <c r="G8224" s="364" t="s">
        <v>14947</v>
      </c>
      <c r="H8224" s="364" t="s">
        <v>29016</v>
      </c>
    </row>
    <row r="8225" spans="1:8" x14ac:dyDescent="0.25">
      <c r="A8225" s="246" t="str">
        <f t="shared" si="128"/>
        <v>IUS20035</v>
      </c>
      <c r="B8225" s="364" t="s">
        <v>6859</v>
      </c>
      <c r="C8225" s="364" t="s">
        <v>6860</v>
      </c>
      <c r="D8225" s="364" t="s">
        <v>3</v>
      </c>
      <c r="E8225" s="365">
        <v>57.62</v>
      </c>
      <c r="F8225" s="364" t="s">
        <v>15342</v>
      </c>
      <c r="G8225" s="364" t="s">
        <v>14947</v>
      </c>
      <c r="H8225" s="364" t="s">
        <v>29016</v>
      </c>
    </row>
    <row r="8226" spans="1:8" x14ac:dyDescent="0.25">
      <c r="A8226" s="246" t="str">
        <f t="shared" si="128"/>
        <v>IUD30118</v>
      </c>
      <c r="B8226" s="364" t="s">
        <v>6602</v>
      </c>
      <c r="C8226" s="364" t="s">
        <v>33738</v>
      </c>
      <c r="D8226" s="364" t="s">
        <v>1</v>
      </c>
      <c r="E8226" s="365">
        <v>6417.49</v>
      </c>
      <c r="F8226" s="364" t="s">
        <v>15342</v>
      </c>
      <c r="G8226" s="364" t="s">
        <v>14947</v>
      </c>
      <c r="H8226" s="364" t="s">
        <v>29016</v>
      </c>
    </row>
    <row r="8227" spans="1:8" x14ac:dyDescent="0.25">
      <c r="A8227" s="246" t="str">
        <f t="shared" si="128"/>
        <v>IUS0029</v>
      </c>
      <c r="B8227" s="364" t="s">
        <v>6801</v>
      </c>
      <c r="C8227" s="364" t="s">
        <v>6802</v>
      </c>
      <c r="D8227" s="364" t="s">
        <v>3</v>
      </c>
      <c r="E8227" s="365">
        <v>858</v>
      </c>
      <c r="F8227" s="364" t="s">
        <v>15342</v>
      </c>
      <c r="G8227" s="364" t="s">
        <v>14947</v>
      </c>
      <c r="H8227" s="364" t="s">
        <v>29016</v>
      </c>
    </row>
    <row r="8228" spans="1:8" x14ac:dyDescent="0.25">
      <c r="A8228" s="246" t="str">
        <f t="shared" si="128"/>
        <v>IUS11003</v>
      </c>
      <c r="B8228" s="364" t="s">
        <v>6805</v>
      </c>
      <c r="C8228" s="364" t="s">
        <v>19727</v>
      </c>
      <c r="D8228" s="364" t="s">
        <v>3</v>
      </c>
      <c r="E8228" s="365">
        <v>0</v>
      </c>
      <c r="F8228" s="364" t="s">
        <v>15342</v>
      </c>
      <c r="G8228" s="364" t="s">
        <v>14947</v>
      </c>
      <c r="H8228" s="364" t="s">
        <v>29016</v>
      </c>
    </row>
    <row r="8229" spans="1:8" x14ac:dyDescent="0.25">
      <c r="A8229" s="246" t="str">
        <f t="shared" si="128"/>
        <v>IUD30030</v>
      </c>
      <c r="B8229" s="364" t="s">
        <v>6452</v>
      </c>
      <c r="C8229" s="364" t="s">
        <v>6453</v>
      </c>
      <c r="D8229" s="364" t="s">
        <v>1</v>
      </c>
      <c r="E8229" s="365">
        <v>516.85</v>
      </c>
      <c r="F8229" s="364" t="s">
        <v>15342</v>
      </c>
      <c r="G8229" s="364" t="s">
        <v>14947</v>
      </c>
      <c r="H8229" s="364" t="s">
        <v>29016</v>
      </c>
    </row>
    <row r="8230" spans="1:8" x14ac:dyDescent="0.25">
      <c r="A8230" s="246" t="str">
        <f t="shared" si="128"/>
        <v>PIU0010</v>
      </c>
      <c r="B8230" s="364" t="s">
        <v>12581</v>
      </c>
      <c r="C8230" s="364" t="s">
        <v>12582</v>
      </c>
      <c r="D8230" s="364" t="s">
        <v>1</v>
      </c>
      <c r="E8230" s="365">
        <v>20291.11</v>
      </c>
      <c r="F8230" s="364" t="s">
        <v>15342</v>
      </c>
      <c r="G8230" s="364" t="s">
        <v>14947</v>
      </c>
      <c r="H8230" s="364" t="s">
        <v>29016</v>
      </c>
    </row>
    <row r="8231" spans="1:8" x14ac:dyDescent="0.25">
      <c r="A8231" s="246" t="str">
        <f t="shared" si="128"/>
        <v>IUD30039</v>
      </c>
      <c r="B8231" s="364" t="s">
        <v>6463</v>
      </c>
      <c r="C8231" s="364" t="s">
        <v>6464</v>
      </c>
      <c r="D8231" s="364" t="s">
        <v>2</v>
      </c>
      <c r="E8231" s="365">
        <v>296.7</v>
      </c>
      <c r="F8231" s="364" t="s">
        <v>15342</v>
      </c>
      <c r="G8231" s="364" t="s">
        <v>14947</v>
      </c>
      <c r="H8231" s="364" t="s">
        <v>29016</v>
      </c>
    </row>
    <row r="8232" spans="1:8" x14ac:dyDescent="0.25">
      <c r="A8232" s="246" t="str">
        <f t="shared" si="128"/>
        <v>IUIL00013</v>
      </c>
      <c r="B8232" s="364" t="s">
        <v>6641</v>
      </c>
      <c r="C8232" s="364" t="s">
        <v>6642</v>
      </c>
      <c r="D8232" s="364" t="s">
        <v>1</v>
      </c>
      <c r="E8232" s="365">
        <v>1669.24</v>
      </c>
      <c r="F8232" s="364" t="s">
        <v>15342</v>
      </c>
      <c r="G8232" s="364" t="s">
        <v>14947</v>
      </c>
      <c r="H8232" s="364" t="s">
        <v>29016</v>
      </c>
    </row>
    <row r="8233" spans="1:8" x14ac:dyDescent="0.25">
      <c r="A8233" s="246" t="str">
        <f t="shared" si="128"/>
        <v>IUESM0004</v>
      </c>
      <c r="B8233" s="364" t="s">
        <v>6615</v>
      </c>
      <c r="C8233" s="364" t="s">
        <v>6616</v>
      </c>
      <c r="D8233" s="364" t="s">
        <v>221</v>
      </c>
      <c r="E8233" s="365">
        <v>147.93</v>
      </c>
      <c r="F8233" s="364" t="s">
        <v>15342</v>
      </c>
      <c r="G8233" s="364" t="s">
        <v>14947</v>
      </c>
      <c r="H8233" s="364" t="s">
        <v>29016</v>
      </c>
    </row>
    <row r="8234" spans="1:8" x14ac:dyDescent="0.25">
      <c r="A8234" s="246" t="str">
        <f t="shared" si="128"/>
        <v>IUESM0005</v>
      </c>
      <c r="B8234" s="364" t="s">
        <v>6617</v>
      </c>
      <c r="C8234" s="364" t="s">
        <v>6618</v>
      </c>
      <c r="D8234" s="364" t="s">
        <v>221</v>
      </c>
      <c r="E8234" s="365">
        <v>22.17</v>
      </c>
      <c r="F8234" s="364" t="s">
        <v>15342</v>
      </c>
      <c r="G8234" s="364" t="s">
        <v>14947</v>
      </c>
      <c r="H8234" s="364" t="s">
        <v>29016</v>
      </c>
    </row>
    <row r="8235" spans="1:8" x14ac:dyDescent="0.25">
      <c r="A8235" s="246" t="str">
        <f t="shared" si="128"/>
        <v>IUS0001</v>
      </c>
      <c r="B8235" s="364" t="s">
        <v>222</v>
      </c>
      <c r="C8235" s="364" t="s">
        <v>33739</v>
      </c>
      <c r="D8235" s="364" t="s">
        <v>3</v>
      </c>
      <c r="E8235" s="365">
        <v>359.07</v>
      </c>
      <c r="F8235" s="364" t="s">
        <v>15342</v>
      </c>
      <c r="G8235" s="364" t="s">
        <v>14947</v>
      </c>
      <c r="H8235" s="364" t="s">
        <v>29016</v>
      </c>
    </row>
    <row r="8236" spans="1:8" x14ac:dyDescent="0.25">
      <c r="A8236" s="246" t="str">
        <f t="shared" si="128"/>
        <v>IUP30090</v>
      </c>
      <c r="B8236" s="364" t="s">
        <v>6774</v>
      </c>
      <c r="C8236" s="364" t="s">
        <v>6775</v>
      </c>
      <c r="D8236" s="364" t="s">
        <v>4</v>
      </c>
      <c r="E8236" s="365">
        <v>95.05</v>
      </c>
      <c r="F8236" s="364" t="s">
        <v>15342</v>
      </c>
      <c r="G8236" s="364" t="s">
        <v>14947</v>
      </c>
      <c r="H8236" s="364" t="s">
        <v>29016</v>
      </c>
    </row>
    <row r="8237" spans="1:8" x14ac:dyDescent="0.25">
      <c r="A8237" s="246" t="str">
        <f t="shared" si="128"/>
        <v>IUSD0001</v>
      </c>
      <c r="B8237" s="364" t="s">
        <v>6885</v>
      </c>
      <c r="C8237" s="364" t="s">
        <v>6887</v>
      </c>
      <c r="D8237" s="364" t="s">
        <v>1</v>
      </c>
      <c r="E8237" s="365">
        <v>26.66</v>
      </c>
      <c r="F8237" s="364" t="s">
        <v>15342</v>
      </c>
      <c r="G8237" s="364" t="s">
        <v>14947</v>
      </c>
      <c r="H8237" s="364" t="s">
        <v>29016</v>
      </c>
    </row>
    <row r="8238" spans="1:8" x14ac:dyDescent="0.25">
      <c r="A8238" s="246" t="str">
        <f t="shared" si="128"/>
        <v>IUD30050</v>
      </c>
      <c r="B8238" s="364" t="s">
        <v>6485</v>
      </c>
      <c r="C8238" s="364" t="s">
        <v>7144</v>
      </c>
      <c r="D8238" s="364" t="s">
        <v>4</v>
      </c>
      <c r="E8238" s="365">
        <v>181.47</v>
      </c>
      <c r="F8238" s="364" t="s">
        <v>15342</v>
      </c>
      <c r="G8238" s="364" t="s">
        <v>14947</v>
      </c>
      <c r="H8238" s="364" t="s">
        <v>29016</v>
      </c>
    </row>
    <row r="8239" spans="1:8" x14ac:dyDescent="0.25">
      <c r="A8239" s="246" t="str">
        <f t="shared" si="128"/>
        <v>IUD30060</v>
      </c>
      <c r="B8239" s="364" t="s">
        <v>6501</v>
      </c>
      <c r="C8239" s="364" t="s">
        <v>6502</v>
      </c>
      <c r="D8239" s="364" t="s">
        <v>2</v>
      </c>
      <c r="E8239" s="365">
        <v>74.819999999999993</v>
      </c>
      <c r="F8239" s="364" t="s">
        <v>15342</v>
      </c>
      <c r="G8239" s="364" t="s">
        <v>14947</v>
      </c>
      <c r="H8239" s="364" t="s">
        <v>29016</v>
      </c>
    </row>
    <row r="8240" spans="1:8" x14ac:dyDescent="0.25">
      <c r="A8240" s="246" t="str">
        <f t="shared" si="128"/>
        <v>IUD30061</v>
      </c>
      <c r="B8240" s="364" t="s">
        <v>6503</v>
      </c>
      <c r="C8240" s="364" t="s">
        <v>6504</v>
      </c>
      <c r="D8240" s="364" t="s">
        <v>3</v>
      </c>
      <c r="E8240" s="365">
        <v>284.88</v>
      </c>
      <c r="F8240" s="364" t="s">
        <v>15342</v>
      </c>
      <c r="G8240" s="364" t="s">
        <v>14947</v>
      </c>
      <c r="H8240" s="364" t="s">
        <v>29016</v>
      </c>
    </row>
    <row r="8241" spans="1:8" x14ac:dyDescent="0.25">
      <c r="A8241" s="246" t="str">
        <f t="shared" si="128"/>
        <v>IUA0001</v>
      </c>
      <c r="B8241" s="364" t="s">
        <v>6170</v>
      </c>
      <c r="C8241" s="364" t="s">
        <v>6171</v>
      </c>
      <c r="D8241" s="364" t="s">
        <v>1</v>
      </c>
      <c r="E8241" s="365">
        <v>71.569999999999993</v>
      </c>
      <c r="F8241" s="364" t="s">
        <v>15342</v>
      </c>
      <c r="G8241" s="364" t="s">
        <v>14947</v>
      </c>
      <c r="H8241" s="364" t="s">
        <v>29016</v>
      </c>
    </row>
    <row r="8242" spans="1:8" x14ac:dyDescent="0.25">
      <c r="A8242" s="246" t="str">
        <f t="shared" si="128"/>
        <v>IUA0004</v>
      </c>
      <c r="B8242" s="364" t="s">
        <v>6176</v>
      </c>
      <c r="C8242" s="364" t="s">
        <v>6177</v>
      </c>
      <c r="D8242" s="364" t="s">
        <v>221</v>
      </c>
      <c r="E8242" s="365">
        <v>5.72</v>
      </c>
      <c r="F8242" s="364" t="s">
        <v>15342</v>
      </c>
      <c r="G8242" s="364" t="s">
        <v>14947</v>
      </c>
      <c r="H8242" s="364" t="s">
        <v>29016</v>
      </c>
    </row>
    <row r="8243" spans="1:8" x14ac:dyDescent="0.25">
      <c r="A8243" s="246" t="str">
        <f t="shared" si="128"/>
        <v>IUD20005</v>
      </c>
      <c r="B8243" s="364" t="s">
        <v>6263</v>
      </c>
      <c r="C8243" s="364" t="s">
        <v>6264</v>
      </c>
      <c r="D8243" s="364" t="s">
        <v>1</v>
      </c>
      <c r="E8243" s="365">
        <v>4197.3500000000004</v>
      </c>
      <c r="F8243" s="364" t="s">
        <v>15342</v>
      </c>
      <c r="G8243" s="364" t="s">
        <v>14947</v>
      </c>
      <c r="H8243" s="364" t="s">
        <v>29016</v>
      </c>
    </row>
    <row r="8244" spans="1:8" x14ac:dyDescent="0.25">
      <c r="A8244" s="246" t="str">
        <f t="shared" si="128"/>
        <v>IUI00002</v>
      </c>
      <c r="B8244" s="364" t="s">
        <v>6625</v>
      </c>
      <c r="C8244" s="364" t="s">
        <v>6626</v>
      </c>
      <c r="D8244" s="364" t="s">
        <v>3</v>
      </c>
      <c r="E8244" s="365">
        <v>7.06</v>
      </c>
      <c r="F8244" s="364" t="s">
        <v>15342</v>
      </c>
      <c r="G8244" s="364" t="s">
        <v>14947</v>
      </c>
      <c r="H8244" s="364" t="s">
        <v>29016</v>
      </c>
    </row>
    <row r="8245" spans="1:8" x14ac:dyDescent="0.25">
      <c r="A8245" s="246" t="str">
        <f t="shared" si="128"/>
        <v>IUS10021</v>
      </c>
      <c r="B8245" s="364" t="s">
        <v>6804</v>
      </c>
      <c r="C8245" s="364" t="s">
        <v>14062</v>
      </c>
      <c r="D8245" s="364" t="s">
        <v>3</v>
      </c>
      <c r="E8245" s="365">
        <v>9.93</v>
      </c>
      <c r="F8245" s="364" t="s">
        <v>15342</v>
      </c>
      <c r="G8245" s="364" t="s">
        <v>14947</v>
      </c>
      <c r="H8245" s="364" t="s">
        <v>29016</v>
      </c>
    </row>
    <row r="8246" spans="1:8" x14ac:dyDescent="0.25">
      <c r="A8246" s="246" t="str">
        <f t="shared" si="128"/>
        <v>IUD30121</v>
      </c>
      <c r="B8246" s="364" t="s">
        <v>7184</v>
      </c>
      <c r="C8246" s="364" t="s">
        <v>7185</v>
      </c>
      <c r="D8246" s="364" t="s">
        <v>1</v>
      </c>
      <c r="E8246" s="365">
        <v>10576.5</v>
      </c>
      <c r="F8246" s="364" t="s">
        <v>15342</v>
      </c>
      <c r="G8246" s="364" t="s">
        <v>14947</v>
      </c>
      <c r="H8246" s="364" t="s">
        <v>29016</v>
      </c>
    </row>
    <row r="8247" spans="1:8" x14ac:dyDescent="0.25">
      <c r="A8247" s="246" t="str">
        <f t="shared" si="128"/>
        <v>IUD30054</v>
      </c>
      <c r="B8247" s="364" t="s">
        <v>6491</v>
      </c>
      <c r="C8247" s="364" t="s">
        <v>6492</v>
      </c>
      <c r="D8247" s="364" t="s">
        <v>2</v>
      </c>
      <c r="E8247" s="365">
        <v>980.1</v>
      </c>
      <c r="F8247" s="364" t="s">
        <v>15342</v>
      </c>
      <c r="G8247" s="364" t="s">
        <v>14947</v>
      </c>
      <c r="H8247" s="364" t="s">
        <v>29016</v>
      </c>
    </row>
    <row r="8248" spans="1:8" x14ac:dyDescent="0.25">
      <c r="A8248" s="246" t="str">
        <f t="shared" si="128"/>
        <v>IUSP0005</v>
      </c>
      <c r="B8248" s="364" t="s">
        <v>7727</v>
      </c>
      <c r="C8248" s="364" t="s">
        <v>7728</v>
      </c>
      <c r="D8248" s="364" t="s">
        <v>3</v>
      </c>
      <c r="E8248" s="365">
        <v>3.09</v>
      </c>
      <c r="F8248" s="364" t="s">
        <v>15342</v>
      </c>
      <c r="G8248" s="364" t="s">
        <v>14947</v>
      </c>
      <c r="H8248" s="364" t="s">
        <v>29016</v>
      </c>
    </row>
    <row r="8249" spans="1:8" x14ac:dyDescent="0.25">
      <c r="A8249" s="246" t="str">
        <f t="shared" si="128"/>
        <v>IUSC0004</v>
      </c>
      <c r="B8249" s="364" t="s">
        <v>7705</v>
      </c>
      <c r="C8249" s="364" t="s">
        <v>7706</v>
      </c>
      <c r="D8249" s="364" t="s">
        <v>1</v>
      </c>
      <c r="E8249" s="365">
        <v>0.45</v>
      </c>
      <c r="F8249" s="364" t="s">
        <v>15342</v>
      </c>
      <c r="G8249" s="364" t="s">
        <v>14947</v>
      </c>
      <c r="H8249" s="364" t="s">
        <v>29016</v>
      </c>
    </row>
    <row r="8250" spans="1:8" x14ac:dyDescent="0.25">
      <c r="A8250" s="246" t="str">
        <f t="shared" si="128"/>
        <v>IUD30131</v>
      </c>
      <c r="B8250" s="364" t="s">
        <v>12514</v>
      </c>
      <c r="C8250" s="364" t="s">
        <v>12515</v>
      </c>
      <c r="D8250" s="364" t="s">
        <v>1</v>
      </c>
      <c r="E8250" s="365">
        <v>6578.77</v>
      </c>
      <c r="F8250" s="364" t="s">
        <v>15342</v>
      </c>
      <c r="G8250" s="364" t="s">
        <v>14947</v>
      </c>
      <c r="H8250" s="364" t="s">
        <v>29016</v>
      </c>
    </row>
    <row r="8251" spans="1:8" x14ac:dyDescent="0.25">
      <c r="A8251" s="246" t="str">
        <f t="shared" si="128"/>
        <v>IUD30147</v>
      </c>
      <c r="B8251" s="364" t="s">
        <v>12520</v>
      </c>
      <c r="C8251" s="364" t="s">
        <v>12521</v>
      </c>
      <c r="D8251" s="364" t="s">
        <v>1</v>
      </c>
      <c r="E8251" s="365">
        <v>2785.27</v>
      </c>
      <c r="F8251" s="364" t="s">
        <v>15342</v>
      </c>
      <c r="G8251" s="364" t="s">
        <v>14947</v>
      </c>
      <c r="H8251" s="364" t="s">
        <v>29016</v>
      </c>
    </row>
    <row r="8252" spans="1:8" x14ac:dyDescent="0.25">
      <c r="A8252" s="246" t="str">
        <f t="shared" si="128"/>
        <v>IUD30127</v>
      </c>
      <c r="B8252" s="364" t="s">
        <v>12506</v>
      </c>
      <c r="C8252" s="364" t="s">
        <v>12507</v>
      </c>
      <c r="D8252" s="364" t="s">
        <v>1</v>
      </c>
      <c r="E8252" s="365">
        <v>128.94</v>
      </c>
      <c r="F8252" s="364" t="s">
        <v>15342</v>
      </c>
      <c r="G8252" s="364" t="s">
        <v>14947</v>
      </c>
      <c r="H8252" s="364" t="s">
        <v>29016</v>
      </c>
    </row>
    <row r="8253" spans="1:8" x14ac:dyDescent="0.25">
      <c r="A8253" s="246" t="str">
        <f t="shared" si="128"/>
        <v>IUD30065</v>
      </c>
      <c r="B8253" s="364" t="s">
        <v>6508</v>
      </c>
      <c r="C8253" s="364" t="s">
        <v>6509</v>
      </c>
      <c r="D8253" s="364" t="s">
        <v>1</v>
      </c>
      <c r="E8253" s="365">
        <v>125.78</v>
      </c>
      <c r="F8253" s="364" t="s">
        <v>15342</v>
      </c>
      <c r="G8253" s="364" t="s">
        <v>14947</v>
      </c>
      <c r="H8253" s="364" t="s">
        <v>29016</v>
      </c>
    </row>
    <row r="8254" spans="1:8" x14ac:dyDescent="0.25">
      <c r="A8254" s="246" t="str">
        <f t="shared" si="128"/>
        <v>IUD30069</v>
      </c>
      <c r="B8254" s="364" t="s">
        <v>6516</v>
      </c>
      <c r="C8254" s="364" t="s">
        <v>6517</v>
      </c>
      <c r="D8254" s="364" t="s">
        <v>2</v>
      </c>
      <c r="E8254" s="365">
        <v>676.12</v>
      </c>
      <c r="F8254" s="364" t="s">
        <v>15342</v>
      </c>
      <c r="G8254" s="364" t="s">
        <v>14947</v>
      </c>
      <c r="H8254" s="364" t="s">
        <v>29016</v>
      </c>
    </row>
    <row r="8255" spans="1:8" x14ac:dyDescent="0.25">
      <c r="A8255" s="246" t="str">
        <f t="shared" si="128"/>
        <v>IUD30070</v>
      </c>
      <c r="B8255" s="364" t="s">
        <v>6518</v>
      </c>
      <c r="C8255" s="364" t="s">
        <v>6519</v>
      </c>
      <c r="D8255" s="364" t="s">
        <v>1</v>
      </c>
      <c r="E8255" s="365">
        <v>5058.34</v>
      </c>
      <c r="F8255" s="364" t="s">
        <v>15342</v>
      </c>
      <c r="G8255" s="364" t="s">
        <v>14947</v>
      </c>
      <c r="H8255" s="364" t="s">
        <v>29016</v>
      </c>
    </row>
    <row r="8256" spans="1:8" x14ac:dyDescent="0.25">
      <c r="A8256" s="246" t="str">
        <f t="shared" si="128"/>
        <v>IUD30072</v>
      </c>
      <c r="B8256" s="364" t="s">
        <v>6522</v>
      </c>
      <c r="C8256" s="364" t="s">
        <v>6523</v>
      </c>
      <c r="D8256" s="364" t="s">
        <v>2</v>
      </c>
      <c r="E8256" s="365">
        <v>241.9</v>
      </c>
      <c r="F8256" s="364" t="s">
        <v>15342</v>
      </c>
      <c r="G8256" s="364" t="s">
        <v>14947</v>
      </c>
      <c r="H8256" s="364" t="s">
        <v>29016</v>
      </c>
    </row>
    <row r="8257" spans="1:8" x14ac:dyDescent="0.25">
      <c r="A8257" s="246" t="str">
        <f t="shared" si="128"/>
        <v>IUS20037</v>
      </c>
      <c r="B8257" s="364" t="s">
        <v>6863</v>
      </c>
      <c r="C8257" s="364" t="s">
        <v>6864</v>
      </c>
      <c r="D8257" s="364" t="s">
        <v>3</v>
      </c>
      <c r="E8257" s="365">
        <v>28.35</v>
      </c>
      <c r="F8257" s="364" t="s">
        <v>15342</v>
      </c>
      <c r="G8257" s="364" t="s">
        <v>14947</v>
      </c>
      <c r="H8257" s="364" t="s">
        <v>29016</v>
      </c>
    </row>
    <row r="8258" spans="1:8" x14ac:dyDescent="0.25">
      <c r="A8258" s="246" t="str">
        <f t="shared" si="128"/>
        <v>IUS20038</v>
      </c>
      <c r="B8258" s="364" t="s">
        <v>6865</v>
      </c>
      <c r="C8258" s="364" t="s">
        <v>33740</v>
      </c>
      <c r="D8258" s="364" t="s">
        <v>3</v>
      </c>
      <c r="E8258" s="365">
        <v>710.33</v>
      </c>
      <c r="F8258" s="364" t="s">
        <v>15342</v>
      </c>
      <c r="G8258" s="364" t="s">
        <v>14947</v>
      </c>
      <c r="H8258" s="364" t="s">
        <v>29016</v>
      </c>
    </row>
    <row r="8259" spans="1:8" x14ac:dyDescent="0.25">
      <c r="A8259" s="246" t="str">
        <f t="shared" ref="A8259:A8322" si="129">B8259</f>
        <v>IUP30086</v>
      </c>
      <c r="B8259" s="364" t="s">
        <v>6768</v>
      </c>
      <c r="C8259" s="364" t="s">
        <v>6769</v>
      </c>
      <c r="D8259" s="364" t="s">
        <v>4</v>
      </c>
      <c r="E8259" s="365">
        <v>5.41</v>
      </c>
      <c r="F8259" s="364" t="s">
        <v>15342</v>
      </c>
      <c r="G8259" s="364" t="s">
        <v>14947</v>
      </c>
      <c r="H8259" s="364" t="s">
        <v>29016</v>
      </c>
    </row>
    <row r="8260" spans="1:8" x14ac:dyDescent="0.25">
      <c r="A8260" s="246" t="str">
        <f t="shared" si="129"/>
        <v>IUSC0026</v>
      </c>
      <c r="B8260" s="364" t="s">
        <v>13266</v>
      </c>
      <c r="C8260" s="364" t="s">
        <v>13267</v>
      </c>
      <c r="D8260" s="364" t="s">
        <v>1</v>
      </c>
      <c r="E8260" s="365">
        <v>17.48</v>
      </c>
      <c r="F8260" s="364" t="s">
        <v>15342</v>
      </c>
      <c r="G8260" s="364" t="s">
        <v>14947</v>
      </c>
      <c r="H8260" s="364" t="s">
        <v>29016</v>
      </c>
    </row>
    <row r="8261" spans="1:8" x14ac:dyDescent="0.25">
      <c r="A8261" s="246" t="str">
        <f t="shared" si="129"/>
        <v>IUD300335</v>
      </c>
      <c r="B8261" s="364" t="s">
        <v>13268</v>
      </c>
      <c r="C8261" s="364" t="s">
        <v>19607</v>
      </c>
      <c r="D8261" s="364" t="s">
        <v>2</v>
      </c>
      <c r="E8261" s="365">
        <v>42.39</v>
      </c>
      <c r="F8261" s="364" t="s">
        <v>15342</v>
      </c>
      <c r="G8261" s="364" t="s">
        <v>14947</v>
      </c>
      <c r="H8261" s="364" t="s">
        <v>29016</v>
      </c>
    </row>
    <row r="8262" spans="1:8" x14ac:dyDescent="0.25">
      <c r="A8262" s="246" t="str">
        <f t="shared" si="129"/>
        <v>IUSC0028</v>
      </c>
      <c r="B8262" s="364" t="s">
        <v>13269</v>
      </c>
      <c r="C8262" s="364" t="s">
        <v>13270</v>
      </c>
      <c r="D8262" s="364" t="s">
        <v>4</v>
      </c>
      <c r="E8262" s="365">
        <v>130.62</v>
      </c>
      <c r="F8262" s="364" t="s">
        <v>15342</v>
      </c>
      <c r="G8262" s="364" t="s">
        <v>14947</v>
      </c>
      <c r="H8262" s="364" t="s">
        <v>29016</v>
      </c>
    </row>
    <row r="8263" spans="1:8" x14ac:dyDescent="0.25">
      <c r="A8263" s="246" t="str">
        <f t="shared" si="129"/>
        <v>IUP30087</v>
      </c>
      <c r="B8263" s="364" t="s">
        <v>6770</v>
      </c>
      <c r="C8263" s="364" t="s">
        <v>6771</v>
      </c>
      <c r="D8263" s="364" t="s">
        <v>3</v>
      </c>
      <c r="E8263" s="365">
        <v>19.39</v>
      </c>
      <c r="F8263" s="364" t="s">
        <v>15342</v>
      </c>
      <c r="G8263" s="364" t="s">
        <v>14947</v>
      </c>
      <c r="H8263" s="364" t="s">
        <v>29016</v>
      </c>
    </row>
    <row r="8264" spans="1:8" x14ac:dyDescent="0.25">
      <c r="A8264" s="246" t="str">
        <f t="shared" si="129"/>
        <v>IUC10054</v>
      </c>
      <c r="B8264" s="364" t="s">
        <v>6253</v>
      </c>
      <c r="C8264" s="364" t="s">
        <v>6254</v>
      </c>
      <c r="D8264" s="364" t="s">
        <v>221</v>
      </c>
      <c r="E8264" s="365">
        <v>12.68</v>
      </c>
      <c r="F8264" s="364" t="s">
        <v>15342</v>
      </c>
      <c r="G8264" s="364" t="s">
        <v>14947</v>
      </c>
      <c r="H8264" s="364" t="s">
        <v>29016</v>
      </c>
    </row>
    <row r="8265" spans="1:8" x14ac:dyDescent="0.25">
      <c r="A8265" s="246" t="str">
        <f t="shared" si="129"/>
        <v>IUD20104</v>
      </c>
      <c r="B8265" s="364" t="s">
        <v>13271</v>
      </c>
      <c r="C8265" s="364" t="s">
        <v>13272</v>
      </c>
      <c r="D8265" s="364" t="s">
        <v>1</v>
      </c>
      <c r="E8265" s="365">
        <v>1562.09</v>
      </c>
      <c r="F8265" s="364" t="s">
        <v>15342</v>
      </c>
      <c r="G8265" s="364" t="s">
        <v>14947</v>
      </c>
      <c r="H8265" s="364" t="s">
        <v>29016</v>
      </c>
    </row>
    <row r="8266" spans="1:8" x14ac:dyDescent="0.25">
      <c r="A8266" s="246" t="str">
        <f t="shared" si="129"/>
        <v>IUEPM0001</v>
      </c>
      <c r="B8266" s="364" t="s">
        <v>6607</v>
      </c>
      <c r="C8266" s="364" t="s">
        <v>33741</v>
      </c>
      <c r="D8266" s="364" t="s">
        <v>2</v>
      </c>
      <c r="E8266" s="365">
        <v>170.22</v>
      </c>
      <c r="F8266" s="364" t="s">
        <v>15342</v>
      </c>
      <c r="G8266" s="364" t="s">
        <v>14947</v>
      </c>
      <c r="H8266" s="364" t="s">
        <v>29016</v>
      </c>
    </row>
    <row r="8267" spans="1:8" x14ac:dyDescent="0.25">
      <c r="A8267" s="246" t="str">
        <f t="shared" si="129"/>
        <v>IUESM0006</v>
      </c>
      <c r="B8267" s="364" t="s">
        <v>6619</v>
      </c>
      <c r="C8267" s="364" t="s">
        <v>6620</v>
      </c>
      <c r="D8267" s="364" t="s">
        <v>3</v>
      </c>
      <c r="E8267" s="365">
        <v>32.61</v>
      </c>
      <c r="F8267" s="364" t="s">
        <v>15342</v>
      </c>
      <c r="G8267" s="364" t="s">
        <v>14947</v>
      </c>
      <c r="H8267" s="364" t="s">
        <v>29016</v>
      </c>
    </row>
    <row r="8268" spans="1:8" x14ac:dyDescent="0.25">
      <c r="A8268" s="246" t="str">
        <f t="shared" si="129"/>
        <v>IUIL00019</v>
      </c>
      <c r="B8268" s="364" t="s">
        <v>6647</v>
      </c>
      <c r="C8268" s="364" t="s">
        <v>6648</v>
      </c>
      <c r="D8268" s="364" t="s">
        <v>1</v>
      </c>
      <c r="E8268" s="365">
        <v>2474.09</v>
      </c>
      <c r="F8268" s="364" t="s">
        <v>15342</v>
      </c>
      <c r="G8268" s="364" t="s">
        <v>14947</v>
      </c>
      <c r="H8268" s="364" t="s">
        <v>29016</v>
      </c>
    </row>
    <row r="8269" spans="1:8" x14ac:dyDescent="0.25">
      <c r="A8269" s="246" t="str">
        <f t="shared" si="129"/>
        <v>IUP30092</v>
      </c>
      <c r="B8269" s="364" t="s">
        <v>6778</v>
      </c>
      <c r="C8269" s="364" t="s">
        <v>6779</v>
      </c>
      <c r="D8269" s="364" t="s">
        <v>4</v>
      </c>
      <c r="E8269" s="365">
        <v>1599.97</v>
      </c>
      <c r="F8269" s="364" t="s">
        <v>15342</v>
      </c>
      <c r="G8269" s="364" t="s">
        <v>14947</v>
      </c>
      <c r="H8269" s="364" t="s">
        <v>29016</v>
      </c>
    </row>
    <row r="8270" spans="1:8" x14ac:dyDescent="0.25">
      <c r="A8270" s="246" t="str">
        <f t="shared" si="129"/>
        <v>IUSP0003</v>
      </c>
      <c r="B8270" s="364" t="s">
        <v>6898</v>
      </c>
      <c r="C8270" s="364" t="s">
        <v>6899</v>
      </c>
      <c r="D8270" s="364" t="s">
        <v>2</v>
      </c>
      <c r="E8270" s="365">
        <v>11.02</v>
      </c>
      <c r="F8270" s="364" t="s">
        <v>15342</v>
      </c>
      <c r="G8270" s="364" t="s">
        <v>14947</v>
      </c>
      <c r="H8270" s="364" t="s">
        <v>29016</v>
      </c>
    </row>
    <row r="8271" spans="1:8" x14ac:dyDescent="0.25">
      <c r="A8271" s="246" t="str">
        <f t="shared" si="129"/>
        <v>IUD30123</v>
      </c>
      <c r="B8271" s="364" t="s">
        <v>7296</v>
      </c>
      <c r="C8271" s="364" t="s">
        <v>7297</v>
      </c>
      <c r="D8271" s="364" t="s">
        <v>1</v>
      </c>
      <c r="E8271" s="365">
        <v>52025.84</v>
      </c>
      <c r="F8271" s="364" t="s">
        <v>15342</v>
      </c>
      <c r="G8271" s="364" t="s">
        <v>14947</v>
      </c>
      <c r="H8271" s="364" t="s">
        <v>29016</v>
      </c>
    </row>
    <row r="8272" spans="1:8" x14ac:dyDescent="0.25">
      <c r="A8272" s="246" t="str">
        <f t="shared" si="129"/>
        <v>IUP30120</v>
      </c>
      <c r="B8272" s="364" t="s">
        <v>13273</v>
      </c>
      <c r="C8272" s="364" t="s">
        <v>33742</v>
      </c>
      <c r="D8272" s="364" t="s">
        <v>2</v>
      </c>
      <c r="E8272" s="365">
        <v>54.19</v>
      </c>
      <c r="F8272" s="364" t="s">
        <v>15342</v>
      </c>
      <c r="G8272" s="364" t="s">
        <v>14947</v>
      </c>
      <c r="H8272" s="364" t="s">
        <v>29016</v>
      </c>
    </row>
    <row r="8273" spans="1:8" x14ac:dyDescent="0.25">
      <c r="A8273" s="246" t="str">
        <f t="shared" si="129"/>
        <v>IUC10089</v>
      </c>
      <c r="B8273" s="364" t="s">
        <v>13430</v>
      </c>
      <c r="C8273" s="364" t="s">
        <v>13431</v>
      </c>
      <c r="D8273" s="364" t="s">
        <v>13421</v>
      </c>
      <c r="E8273" s="365">
        <v>4.75</v>
      </c>
      <c r="F8273" s="364" t="s">
        <v>15342</v>
      </c>
      <c r="G8273" s="364" t="s">
        <v>14947</v>
      </c>
      <c r="H8273" s="364" t="s">
        <v>29016</v>
      </c>
    </row>
    <row r="8274" spans="1:8" x14ac:dyDescent="0.25">
      <c r="A8274" s="246" t="str">
        <f t="shared" si="129"/>
        <v>IUC10081</v>
      </c>
      <c r="B8274" s="364" t="s">
        <v>13413</v>
      </c>
      <c r="C8274" s="364" t="s">
        <v>13414</v>
      </c>
      <c r="D8274" s="364" t="s">
        <v>351</v>
      </c>
      <c r="E8274" s="365">
        <v>22.1</v>
      </c>
      <c r="F8274" s="364" t="s">
        <v>15342</v>
      </c>
      <c r="G8274" s="364" t="s">
        <v>14947</v>
      </c>
      <c r="H8274" s="364" t="s">
        <v>29016</v>
      </c>
    </row>
    <row r="8275" spans="1:8" x14ac:dyDescent="0.25">
      <c r="A8275" s="246" t="str">
        <f t="shared" si="129"/>
        <v>IUC10091</v>
      </c>
      <c r="B8275" s="364" t="s">
        <v>13434</v>
      </c>
      <c r="C8275" s="364" t="s">
        <v>13435</v>
      </c>
      <c r="D8275" s="364" t="s">
        <v>1</v>
      </c>
      <c r="E8275" s="365">
        <v>2417.35</v>
      </c>
      <c r="F8275" s="364" t="s">
        <v>15342</v>
      </c>
      <c r="G8275" s="364" t="s">
        <v>14947</v>
      </c>
      <c r="H8275" s="364" t="s">
        <v>29016</v>
      </c>
    </row>
    <row r="8276" spans="1:8" x14ac:dyDescent="0.25">
      <c r="A8276" s="246" t="str">
        <f t="shared" si="129"/>
        <v>IUSC0031</v>
      </c>
      <c r="B8276" s="364" t="s">
        <v>13458</v>
      </c>
      <c r="C8276" s="364" t="s">
        <v>13459</v>
      </c>
      <c r="D8276" s="364" t="s">
        <v>1</v>
      </c>
      <c r="E8276" s="365">
        <v>519.85</v>
      </c>
      <c r="F8276" s="364" t="s">
        <v>15342</v>
      </c>
      <c r="G8276" s="364" t="s">
        <v>14947</v>
      </c>
      <c r="H8276" s="364" t="s">
        <v>29016</v>
      </c>
    </row>
    <row r="8277" spans="1:8" x14ac:dyDescent="0.25">
      <c r="A8277" s="246" t="str">
        <f t="shared" si="129"/>
        <v>IUSC0036</v>
      </c>
      <c r="B8277" s="364" t="s">
        <v>13468</v>
      </c>
      <c r="C8277" s="364" t="s">
        <v>13469</v>
      </c>
      <c r="D8277" s="364" t="s">
        <v>1</v>
      </c>
      <c r="E8277" s="365">
        <v>655.11</v>
      </c>
      <c r="F8277" s="364" t="s">
        <v>15342</v>
      </c>
      <c r="G8277" s="364" t="s">
        <v>14947</v>
      </c>
      <c r="H8277" s="364" t="s">
        <v>29016</v>
      </c>
    </row>
    <row r="8278" spans="1:8" x14ac:dyDescent="0.25">
      <c r="A8278" s="246" t="str">
        <f t="shared" si="129"/>
        <v>IUSC0038</v>
      </c>
      <c r="B8278" s="364" t="s">
        <v>13472</v>
      </c>
      <c r="C8278" s="364" t="s">
        <v>13473</v>
      </c>
      <c r="D8278" s="364" t="s">
        <v>1</v>
      </c>
      <c r="E8278" s="365">
        <v>1151.07</v>
      </c>
      <c r="F8278" s="364" t="s">
        <v>15342</v>
      </c>
      <c r="G8278" s="364" t="s">
        <v>14947</v>
      </c>
      <c r="H8278" s="364" t="s">
        <v>29016</v>
      </c>
    </row>
    <row r="8279" spans="1:8" x14ac:dyDescent="0.25">
      <c r="A8279" s="246" t="str">
        <f t="shared" si="129"/>
        <v>IUP30400</v>
      </c>
      <c r="B8279" s="364" t="s">
        <v>13442</v>
      </c>
      <c r="C8279" s="364" t="s">
        <v>33743</v>
      </c>
      <c r="D8279" s="364" t="s">
        <v>4</v>
      </c>
      <c r="E8279" s="365">
        <v>384.29</v>
      </c>
      <c r="F8279" s="364" t="s">
        <v>15342</v>
      </c>
      <c r="G8279" s="364" t="s">
        <v>14947</v>
      </c>
      <c r="H8279" s="364" t="s">
        <v>29016</v>
      </c>
    </row>
    <row r="8280" spans="1:8" x14ac:dyDescent="0.25">
      <c r="A8280" s="246" t="str">
        <f t="shared" si="129"/>
        <v>IUD20118</v>
      </c>
      <c r="B8280" s="364" t="s">
        <v>19603</v>
      </c>
      <c r="C8280" s="364" t="s">
        <v>19604</v>
      </c>
      <c r="D8280" s="364" t="s">
        <v>1</v>
      </c>
      <c r="E8280" s="365">
        <v>262.8</v>
      </c>
      <c r="F8280" s="364" t="s">
        <v>15342</v>
      </c>
      <c r="G8280" s="364" t="s">
        <v>14947</v>
      </c>
      <c r="H8280" s="364" t="s">
        <v>29016</v>
      </c>
    </row>
    <row r="8281" spans="1:8" x14ac:dyDescent="0.25">
      <c r="A8281" s="246" t="str">
        <f t="shared" si="129"/>
        <v>IUD30182</v>
      </c>
      <c r="B8281" s="364" t="s">
        <v>19611</v>
      </c>
      <c r="C8281" s="364" t="s">
        <v>19612</v>
      </c>
      <c r="D8281" s="364" t="s">
        <v>1</v>
      </c>
      <c r="E8281" s="365">
        <v>56049.27</v>
      </c>
      <c r="F8281" s="364" t="s">
        <v>15342</v>
      </c>
      <c r="G8281" s="364" t="s">
        <v>14947</v>
      </c>
      <c r="H8281" s="364" t="s">
        <v>29016</v>
      </c>
    </row>
    <row r="8282" spans="1:8" x14ac:dyDescent="0.25">
      <c r="A8282" s="246" t="str">
        <f t="shared" si="129"/>
        <v>IUC10218</v>
      </c>
      <c r="B8282" s="364" t="s">
        <v>19521</v>
      </c>
      <c r="C8282" s="364" t="s">
        <v>19522</v>
      </c>
      <c r="D8282" s="364" t="s">
        <v>1</v>
      </c>
      <c r="E8282" s="365">
        <v>1125.96</v>
      </c>
      <c r="F8282" s="364" t="s">
        <v>15342</v>
      </c>
      <c r="G8282" s="364" t="s">
        <v>14947</v>
      </c>
      <c r="H8282" s="364" t="s">
        <v>29016</v>
      </c>
    </row>
    <row r="8283" spans="1:8" x14ac:dyDescent="0.25">
      <c r="A8283" s="246" t="str">
        <f t="shared" si="129"/>
        <v>IUC10216</v>
      </c>
      <c r="B8283" s="364" t="s">
        <v>19517</v>
      </c>
      <c r="C8283" s="364" t="s">
        <v>19518</v>
      </c>
      <c r="D8283" s="364" t="s">
        <v>1</v>
      </c>
      <c r="E8283" s="365">
        <v>1386.03</v>
      </c>
      <c r="F8283" s="364" t="s">
        <v>15342</v>
      </c>
      <c r="G8283" s="364" t="s">
        <v>14947</v>
      </c>
      <c r="H8283" s="364" t="s">
        <v>29016</v>
      </c>
    </row>
    <row r="8284" spans="1:8" x14ac:dyDescent="0.25">
      <c r="A8284" s="246" t="str">
        <f t="shared" si="129"/>
        <v>IUC10222</v>
      </c>
      <c r="B8284" s="364" t="s">
        <v>19529</v>
      </c>
      <c r="C8284" s="364" t="s">
        <v>19530</v>
      </c>
      <c r="D8284" s="364" t="s">
        <v>3</v>
      </c>
      <c r="E8284" s="365">
        <v>169.91</v>
      </c>
      <c r="F8284" s="364" t="s">
        <v>15342</v>
      </c>
      <c r="G8284" s="364" t="s">
        <v>14947</v>
      </c>
      <c r="H8284" s="364" t="s">
        <v>29016</v>
      </c>
    </row>
    <row r="8285" spans="1:8" x14ac:dyDescent="0.25">
      <c r="A8285" s="246" t="str">
        <f t="shared" si="129"/>
        <v>IUC10223</v>
      </c>
      <c r="B8285" s="364" t="s">
        <v>19531</v>
      </c>
      <c r="C8285" s="364" t="s">
        <v>19532</v>
      </c>
      <c r="D8285" s="364" t="s">
        <v>3</v>
      </c>
      <c r="E8285" s="365">
        <v>80.45</v>
      </c>
      <c r="F8285" s="364" t="s">
        <v>15342</v>
      </c>
      <c r="G8285" s="364" t="s">
        <v>14947</v>
      </c>
      <c r="H8285" s="364" t="s">
        <v>29016</v>
      </c>
    </row>
    <row r="8286" spans="1:8" x14ac:dyDescent="0.25">
      <c r="A8286" s="246" t="str">
        <f t="shared" si="129"/>
        <v>IUC10224</v>
      </c>
      <c r="B8286" s="364" t="s">
        <v>19533</v>
      </c>
      <c r="C8286" s="364" t="s">
        <v>19534</v>
      </c>
      <c r="D8286" s="364" t="s">
        <v>1</v>
      </c>
      <c r="E8286" s="365">
        <v>9145.07</v>
      </c>
      <c r="F8286" s="364" t="s">
        <v>15342</v>
      </c>
      <c r="G8286" s="364" t="s">
        <v>14947</v>
      </c>
      <c r="H8286" s="364" t="s">
        <v>29016</v>
      </c>
    </row>
    <row r="8287" spans="1:8" x14ac:dyDescent="0.25">
      <c r="A8287" s="246" t="str">
        <f t="shared" si="129"/>
        <v>IUC10219</v>
      </c>
      <c r="B8287" s="364" t="s">
        <v>19523</v>
      </c>
      <c r="C8287" s="364" t="s">
        <v>19524</v>
      </c>
      <c r="D8287" s="364" t="s">
        <v>2</v>
      </c>
      <c r="E8287" s="365">
        <v>287.16000000000003</v>
      </c>
      <c r="F8287" s="364" t="s">
        <v>15342</v>
      </c>
      <c r="G8287" s="364" t="s">
        <v>14947</v>
      </c>
      <c r="H8287" s="364" t="s">
        <v>29016</v>
      </c>
    </row>
    <row r="8288" spans="1:8" x14ac:dyDescent="0.25">
      <c r="A8288" s="246" t="str">
        <f t="shared" si="129"/>
        <v>IUC30511</v>
      </c>
      <c r="B8288" s="364" t="s">
        <v>19588</v>
      </c>
      <c r="C8288" s="364" t="s">
        <v>19589</v>
      </c>
      <c r="D8288" s="364" t="s">
        <v>1</v>
      </c>
      <c r="E8288" s="365">
        <v>613.48</v>
      </c>
      <c r="F8288" s="364" t="s">
        <v>15342</v>
      </c>
      <c r="G8288" s="364" t="s">
        <v>14947</v>
      </c>
      <c r="H8288" s="364" t="s">
        <v>29016</v>
      </c>
    </row>
    <row r="8289" spans="1:8" x14ac:dyDescent="0.25">
      <c r="A8289" s="246" t="str">
        <f t="shared" si="129"/>
        <v>IUD30224</v>
      </c>
      <c r="B8289" s="364" t="s">
        <v>19636</v>
      </c>
      <c r="C8289" s="364" t="s">
        <v>19637</v>
      </c>
      <c r="D8289" s="364" t="s">
        <v>2</v>
      </c>
      <c r="E8289" s="365">
        <v>81.28</v>
      </c>
      <c r="F8289" s="364" t="s">
        <v>15342</v>
      </c>
      <c r="G8289" s="364" t="s">
        <v>14947</v>
      </c>
      <c r="H8289" s="364" t="s">
        <v>29016</v>
      </c>
    </row>
    <row r="8290" spans="1:8" x14ac:dyDescent="0.25">
      <c r="A8290" s="246" t="str">
        <f t="shared" si="129"/>
        <v>IUC10225</v>
      </c>
      <c r="B8290" s="364" t="s">
        <v>19535</v>
      </c>
      <c r="C8290" s="364" t="s">
        <v>19536</v>
      </c>
      <c r="D8290" s="364" t="s">
        <v>2</v>
      </c>
      <c r="E8290" s="365">
        <v>763.95</v>
      </c>
      <c r="F8290" s="364" t="s">
        <v>15342</v>
      </c>
      <c r="G8290" s="364" t="s">
        <v>14947</v>
      </c>
      <c r="H8290" s="364" t="s">
        <v>29016</v>
      </c>
    </row>
    <row r="8291" spans="1:8" x14ac:dyDescent="0.25">
      <c r="A8291" s="246" t="str">
        <f t="shared" si="129"/>
        <v>IUC10244</v>
      </c>
      <c r="B8291" s="364" t="s">
        <v>19559</v>
      </c>
      <c r="C8291" s="364" t="s">
        <v>16850</v>
      </c>
      <c r="D8291" s="364" t="s">
        <v>4</v>
      </c>
      <c r="E8291" s="365">
        <v>6801.83</v>
      </c>
      <c r="F8291" s="364" t="s">
        <v>15342</v>
      </c>
      <c r="G8291" s="364" t="s">
        <v>14947</v>
      </c>
      <c r="H8291" s="364" t="s">
        <v>29016</v>
      </c>
    </row>
    <row r="8292" spans="1:8" x14ac:dyDescent="0.25">
      <c r="A8292" s="246" t="str">
        <f t="shared" si="129"/>
        <v>IUC10245</v>
      </c>
      <c r="B8292" s="364" t="s">
        <v>19560</v>
      </c>
      <c r="C8292" s="364" t="s">
        <v>16852</v>
      </c>
      <c r="D8292" s="364" t="s">
        <v>4</v>
      </c>
      <c r="E8292" s="365">
        <v>7787.06</v>
      </c>
      <c r="F8292" s="364" t="s">
        <v>15342</v>
      </c>
      <c r="G8292" s="364" t="s">
        <v>14947</v>
      </c>
      <c r="H8292" s="364" t="s">
        <v>29016</v>
      </c>
    </row>
    <row r="8293" spans="1:8" x14ac:dyDescent="0.25">
      <c r="A8293" s="246" t="str">
        <f t="shared" si="129"/>
        <v>IUP30132</v>
      </c>
      <c r="B8293" s="364" t="s">
        <v>19704</v>
      </c>
      <c r="C8293" s="364" t="s">
        <v>19705</v>
      </c>
      <c r="D8293" s="364" t="s">
        <v>351</v>
      </c>
      <c r="E8293" s="365">
        <v>560.80999999999995</v>
      </c>
      <c r="F8293" s="364" t="s">
        <v>15342</v>
      </c>
      <c r="G8293" s="364" t="s">
        <v>14947</v>
      </c>
      <c r="H8293" s="364" t="s">
        <v>29016</v>
      </c>
    </row>
    <row r="8294" spans="1:8" x14ac:dyDescent="0.25">
      <c r="A8294" s="246" t="str">
        <f t="shared" si="129"/>
        <v>IUD30630</v>
      </c>
      <c r="B8294" s="364" t="s">
        <v>19652</v>
      </c>
      <c r="C8294" s="364" t="s">
        <v>19653</v>
      </c>
      <c r="D8294" s="364" t="s">
        <v>2</v>
      </c>
      <c r="E8294" s="365">
        <v>2816.75</v>
      </c>
      <c r="F8294" s="364" t="s">
        <v>15342</v>
      </c>
      <c r="G8294" s="364" t="s">
        <v>14947</v>
      </c>
      <c r="H8294" s="364" t="s">
        <v>29016</v>
      </c>
    </row>
    <row r="8295" spans="1:8" x14ac:dyDescent="0.25">
      <c r="A8295" s="246" t="str">
        <f t="shared" si="129"/>
        <v>IUD30632</v>
      </c>
      <c r="B8295" s="364" t="s">
        <v>19656</v>
      </c>
      <c r="C8295" s="364" t="s">
        <v>19657</v>
      </c>
      <c r="D8295" s="364" t="s">
        <v>1</v>
      </c>
      <c r="E8295" s="365">
        <v>2671.34</v>
      </c>
      <c r="F8295" s="364" t="s">
        <v>15342</v>
      </c>
      <c r="G8295" s="364" t="s">
        <v>14947</v>
      </c>
      <c r="H8295" s="364" t="s">
        <v>29016</v>
      </c>
    </row>
    <row r="8296" spans="1:8" x14ac:dyDescent="0.25">
      <c r="A8296" s="246" t="str">
        <f t="shared" si="129"/>
        <v>IUD30633</v>
      </c>
      <c r="B8296" s="364" t="s">
        <v>19658</v>
      </c>
      <c r="C8296" s="364" t="s">
        <v>33744</v>
      </c>
      <c r="D8296" s="364" t="s">
        <v>1</v>
      </c>
      <c r="E8296" s="365">
        <v>10444.34</v>
      </c>
      <c r="F8296" s="364" t="s">
        <v>15342</v>
      </c>
      <c r="G8296" s="364" t="s">
        <v>14947</v>
      </c>
      <c r="H8296" s="364" t="s">
        <v>29016</v>
      </c>
    </row>
    <row r="8297" spans="1:8" x14ac:dyDescent="0.25">
      <c r="A8297" s="246" t="str">
        <f t="shared" si="129"/>
        <v>IUP30106</v>
      </c>
      <c r="B8297" s="364" t="s">
        <v>13274</v>
      </c>
      <c r="C8297" s="364" t="s">
        <v>33745</v>
      </c>
      <c r="D8297" s="364" t="s">
        <v>3</v>
      </c>
      <c r="E8297" s="365">
        <v>35.99</v>
      </c>
      <c r="F8297" s="364" t="s">
        <v>15342</v>
      </c>
      <c r="G8297" s="364" t="s">
        <v>14947</v>
      </c>
      <c r="H8297" s="364" t="s">
        <v>29016</v>
      </c>
    </row>
    <row r="8298" spans="1:8" x14ac:dyDescent="0.25">
      <c r="A8298" s="246" t="str">
        <f t="shared" si="129"/>
        <v>IUS20048</v>
      </c>
      <c r="B8298" s="364" t="s">
        <v>13446</v>
      </c>
      <c r="C8298" s="364" t="s">
        <v>19734</v>
      </c>
      <c r="D8298" s="364" t="s">
        <v>3</v>
      </c>
      <c r="E8298" s="365">
        <v>6.87</v>
      </c>
      <c r="F8298" s="364" t="s">
        <v>15342</v>
      </c>
      <c r="G8298" s="364" t="s">
        <v>14947</v>
      </c>
      <c r="H8298" s="364" t="s">
        <v>29016</v>
      </c>
    </row>
    <row r="8299" spans="1:8" x14ac:dyDescent="0.25">
      <c r="A8299" s="246" t="str">
        <f t="shared" si="129"/>
        <v>IUD20108</v>
      </c>
      <c r="B8299" s="364" t="s">
        <v>15357</v>
      </c>
      <c r="C8299" s="364" t="s">
        <v>15358</v>
      </c>
      <c r="D8299" s="364" t="s">
        <v>2</v>
      </c>
      <c r="E8299" s="365">
        <v>1919.6</v>
      </c>
      <c r="F8299" s="364" t="s">
        <v>15342</v>
      </c>
      <c r="G8299" s="364" t="s">
        <v>14947</v>
      </c>
      <c r="H8299" s="364" t="s">
        <v>29016</v>
      </c>
    </row>
    <row r="8300" spans="1:8" x14ac:dyDescent="0.25">
      <c r="A8300" s="246" t="str">
        <f t="shared" si="129"/>
        <v>IUD30410</v>
      </c>
      <c r="B8300" s="364" t="s">
        <v>15366</v>
      </c>
      <c r="C8300" s="364" t="s">
        <v>15367</v>
      </c>
      <c r="D8300" s="364" t="s">
        <v>1</v>
      </c>
      <c r="E8300" s="365">
        <v>3915.27</v>
      </c>
      <c r="F8300" s="364" t="s">
        <v>15342</v>
      </c>
      <c r="G8300" s="364" t="s">
        <v>14947</v>
      </c>
      <c r="H8300" s="364" t="s">
        <v>29016</v>
      </c>
    </row>
    <row r="8301" spans="1:8" x14ac:dyDescent="0.25">
      <c r="A8301" s="246" t="str">
        <f t="shared" si="129"/>
        <v>IUP30251</v>
      </c>
      <c r="B8301" s="364" t="s">
        <v>15401</v>
      </c>
      <c r="C8301" s="364" t="s">
        <v>15402</v>
      </c>
      <c r="D8301" s="364" t="s">
        <v>4</v>
      </c>
      <c r="E8301" s="365">
        <v>108.6</v>
      </c>
      <c r="F8301" s="364" t="s">
        <v>15342</v>
      </c>
      <c r="G8301" s="364" t="s">
        <v>14947</v>
      </c>
      <c r="H8301" s="364" t="s">
        <v>29016</v>
      </c>
    </row>
    <row r="8302" spans="1:8" x14ac:dyDescent="0.25">
      <c r="A8302" s="246" t="str">
        <f t="shared" si="129"/>
        <v>IUC10215</v>
      </c>
      <c r="B8302" s="364" t="s">
        <v>16260</v>
      </c>
      <c r="C8302" s="364" t="s">
        <v>16261</v>
      </c>
      <c r="D8302" s="364" t="s">
        <v>1</v>
      </c>
      <c r="E8302" s="365">
        <v>308.02</v>
      </c>
      <c r="F8302" s="364" t="s">
        <v>15342</v>
      </c>
      <c r="G8302" s="364" t="s">
        <v>14947</v>
      </c>
      <c r="H8302" s="364" t="s">
        <v>29016</v>
      </c>
    </row>
    <row r="8303" spans="1:8" x14ac:dyDescent="0.25">
      <c r="A8303" s="246" t="str">
        <f t="shared" si="129"/>
        <v>IUC20160</v>
      </c>
      <c r="B8303" s="364" t="s">
        <v>12707</v>
      </c>
      <c r="C8303" s="364" t="s">
        <v>12708</v>
      </c>
      <c r="D8303" s="364" t="s">
        <v>3</v>
      </c>
      <c r="E8303" s="365">
        <v>3.42</v>
      </c>
      <c r="F8303" s="364" t="s">
        <v>15342</v>
      </c>
      <c r="G8303" s="364" t="s">
        <v>14947</v>
      </c>
      <c r="H8303" s="364" t="s">
        <v>29016</v>
      </c>
    </row>
    <row r="8304" spans="1:8" x14ac:dyDescent="0.25">
      <c r="A8304" s="246" t="str">
        <f t="shared" si="129"/>
        <v>IUC2018</v>
      </c>
      <c r="B8304" s="364" t="s">
        <v>12717</v>
      </c>
      <c r="C8304" s="364" t="s">
        <v>12718</v>
      </c>
      <c r="D8304" s="364" t="s">
        <v>1</v>
      </c>
      <c r="E8304" s="365">
        <v>108.02</v>
      </c>
      <c r="F8304" s="364" t="s">
        <v>15342</v>
      </c>
      <c r="G8304" s="364" t="s">
        <v>14947</v>
      </c>
      <c r="H8304" s="364" t="s">
        <v>29016</v>
      </c>
    </row>
    <row r="8305" spans="1:8" x14ac:dyDescent="0.25">
      <c r="A8305" s="246" t="str">
        <f t="shared" si="129"/>
        <v>IUC20201</v>
      </c>
      <c r="B8305" s="364" t="s">
        <v>12741</v>
      </c>
      <c r="C8305" s="364" t="s">
        <v>12742</v>
      </c>
      <c r="D8305" s="364" t="s">
        <v>1</v>
      </c>
      <c r="E8305" s="365">
        <v>642.88</v>
      </c>
      <c r="F8305" s="364" t="s">
        <v>15342</v>
      </c>
      <c r="G8305" s="364" t="s">
        <v>14947</v>
      </c>
      <c r="H8305" s="364" t="s">
        <v>29016</v>
      </c>
    </row>
    <row r="8306" spans="1:8" x14ac:dyDescent="0.25">
      <c r="A8306" s="246" t="str">
        <f t="shared" si="129"/>
        <v>IUD300310</v>
      </c>
      <c r="B8306" s="364" t="s">
        <v>12772</v>
      </c>
      <c r="C8306" s="364" t="s">
        <v>12773</v>
      </c>
      <c r="D8306" s="364" t="s">
        <v>2</v>
      </c>
      <c r="E8306" s="365">
        <v>323.93</v>
      </c>
      <c r="F8306" s="364" t="s">
        <v>15342</v>
      </c>
      <c r="G8306" s="364" t="s">
        <v>14947</v>
      </c>
      <c r="H8306" s="364" t="s">
        <v>29016</v>
      </c>
    </row>
    <row r="8307" spans="1:8" x14ac:dyDescent="0.25">
      <c r="A8307" s="246" t="str">
        <f t="shared" si="129"/>
        <v>IUD300331</v>
      </c>
      <c r="B8307" s="364" t="s">
        <v>13275</v>
      </c>
      <c r="C8307" s="364" t="s">
        <v>13276</v>
      </c>
      <c r="D8307" s="364" t="s">
        <v>3</v>
      </c>
      <c r="E8307" s="365">
        <v>62.83</v>
      </c>
      <c r="F8307" s="364" t="s">
        <v>15342</v>
      </c>
      <c r="G8307" s="364" t="s">
        <v>14947</v>
      </c>
      <c r="H8307" s="364" t="s">
        <v>29016</v>
      </c>
    </row>
    <row r="8308" spans="1:8" x14ac:dyDescent="0.25">
      <c r="A8308" s="246" t="str">
        <f t="shared" si="129"/>
        <v>IUP40008</v>
      </c>
      <c r="B8308" s="364" t="s">
        <v>13277</v>
      </c>
      <c r="C8308" s="364" t="s">
        <v>13506</v>
      </c>
      <c r="D8308" s="364" t="s">
        <v>3</v>
      </c>
      <c r="E8308" s="365">
        <v>122.48</v>
      </c>
      <c r="F8308" s="364" t="s">
        <v>15342</v>
      </c>
      <c r="G8308" s="364" t="s">
        <v>14947</v>
      </c>
      <c r="H8308" s="364" t="s">
        <v>29016</v>
      </c>
    </row>
    <row r="8309" spans="1:8" x14ac:dyDescent="0.25">
      <c r="A8309" s="246" t="str">
        <f t="shared" si="129"/>
        <v>IUC10088</v>
      </c>
      <c r="B8309" s="364" t="s">
        <v>13428</v>
      </c>
      <c r="C8309" s="364" t="s">
        <v>13429</v>
      </c>
      <c r="D8309" s="364" t="s">
        <v>351</v>
      </c>
      <c r="E8309" s="365">
        <v>59.36</v>
      </c>
      <c r="F8309" s="364" t="s">
        <v>15342</v>
      </c>
      <c r="G8309" s="364" t="s">
        <v>14947</v>
      </c>
      <c r="H8309" s="364" t="s">
        <v>29016</v>
      </c>
    </row>
    <row r="8310" spans="1:8" x14ac:dyDescent="0.25">
      <c r="A8310" s="246" t="str">
        <f t="shared" si="129"/>
        <v>IUD300329</v>
      </c>
      <c r="B8310" s="364" t="s">
        <v>13436</v>
      </c>
      <c r="C8310" s="364" t="s">
        <v>13437</v>
      </c>
      <c r="D8310" s="364" t="s">
        <v>3</v>
      </c>
      <c r="E8310" s="365">
        <v>66.31</v>
      </c>
      <c r="F8310" s="364" t="s">
        <v>15342</v>
      </c>
      <c r="G8310" s="364" t="s">
        <v>14947</v>
      </c>
      <c r="H8310" s="364" t="s">
        <v>29016</v>
      </c>
    </row>
    <row r="8311" spans="1:8" x14ac:dyDescent="0.25">
      <c r="A8311" s="246" t="str">
        <f t="shared" si="129"/>
        <v>IUC10058</v>
      </c>
      <c r="B8311" s="364" t="s">
        <v>13483</v>
      </c>
      <c r="C8311" s="364" t="s">
        <v>13484</v>
      </c>
      <c r="D8311" s="364" t="s">
        <v>2</v>
      </c>
      <c r="E8311" s="365">
        <v>124.94</v>
      </c>
      <c r="F8311" s="364" t="s">
        <v>15342</v>
      </c>
      <c r="G8311" s="364" t="s">
        <v>14947</v>
      </c>
      <c r="H8311" s="364" t="s">
        <v>29016</v>
      </c>
    </row>
    <row r="8312" spans="1:8" x14ac:dyDescent="0.25">
      <c r="A8312" s="246" t="str">
        <f t="shared" si="129"/>
        <v>PIU0016</v>
      </c>
      <c r="B8312" s="364" t="s">
        <v>13507</v>
      </c>
      <c r="C8312" s="364" t="s">
        <v>13508</v>
      </c>
      <c r="D8312" s="364" t="s">
        <v>7146</v>
      </c>
      <c r="E8312" s="365">
        <v>59007.91</v>
      </c>
      <c r="F8312" s="364" t="s">
        <v>15342</v>
      </c>
      <c r="G8312" s="364" t="s">
        <v>14947</v>
      </c>
      <c r="H8312" s="364" t="s">
        <v>29016</v>
      </c>
    </row>
    <row r="8313" spans="1:8" x14ac:dyDescent="0.25">
      <c r="A8313" s="246" t="str">
        <f t="shared" si="129"/>
        <v>IUC10063</v>
      </c>
      <c r="B8313" s="364" t="s">
        <v>13509</v>
      </c>
      <c r="C8313" s="364" t="s">
        <v>13510</v>
      </c>
      <c r="D8313" s="364" t="s">
        <v>2</v>
      </c>
      <c r="E8313" s="365">
        <v>453.96</v>
      </c>
      <c r="F8313" s="364" t="s">
        <v>15342</v>
      </c>
      <c r="G8313" s="364" t="s">
        <v>14947</v>
      </c>
      <c r="H8313" s="364" t="s">
        <v>29016</v>
      </c>
    </row>
    <row r="8314" spans="1:8" x14ac:dyDescent="0.25">
      <c r="A8314" s="246" t="str">
        <f t="shared" si="129"/>
        <v>IUC10210</v>
      </c>
      <c r="B8314" s="364" t="s">
        <v>14048</v>
      </c>
      <c r="C8314" s="364" t="s">
        <v>14049</v>
      </c>
      <c r="D8314" s="364" t="s">
        <v>2</v>
      </c>
      <c r="E8314" s="365">
        <v>14.05</v>
      </c>
      <c r="F8314" s="364" t="s">
        <v>15342</v>
      </c>
      <c r="G8314" s="364" t="s">
        <v>14947</v>
      </c>
      <c r="H8314" s="364" t="s">
        <v>29016</v>
      </c>
    </row>
    <row r="8315" spans="1:8" x14ac:dyDescent="0.25">
      <c r="A8315" s="246" t="str">
        <f t="shared" si="129"/>
        <v>IUC00043</v>
      </c>
      <c r="B8315" s="364" t="s">
        <v>15405</v>
      </c>
      <c r="C8315" s="364" t="s">
        <v>15406</v>
      </c>
      <c r="D8315" s="364" t="s">
        <v>1</v>
      </c>
      <c r="E8315" s="365">
        <v>8628.9</v>
      </c>
      <c r="F8315" s="364" t="s">
        <v>15342</v>
      </c>
      <c r="G8315" s="364" t="s">
        <v>14947</v>
      </c>
      <c r="H8315" s="364" t="s">
        <v>29016</v>
      </c>
    </row>
    <row r="8316" spans="1:8" x14ac:dyDescent="0.25">
      <c r="A8316" s="246" t="str">
        <f t="shared" si="129"/>
        <v>IUC10211</v>
      </c>
      <c r="B8316" s="364" t="s">
        <v>15407</v>
      </c>
      <c r="C8316" s="364" t="s">
        <v>15408</v>
      </c>
      <c r="D8316" s="364" t="s">
        <v>2</v>
      </c>
      <c r="E8316" s="365">
        <v>350.22</v>
      </c>
      <c r="F8316" s="364" t="s">
        <v>15342</v>
      </c>
      <c r="G8316" s="364" t="s">
        <v>14947</v>
      </c>
      <c r="H8316" s="364" t="s">
        <v>29016</v>
      </c>
    </row>
    <row r="8317" spans="1:8" x14ac:dyDescent="0.25">
      <c r="A8317" s="246" t="str">
        <f t="shared" si="129"/>
        <v>IUS00033</v>
      </c>
      <c r="B8317" s="364" t="s">
        <v>15424</v>
      </c>
      <c r="C8317" s="364" t="s">
        <v>16369</v>
      </c>
      <c r="D8317" s="364" t="s">
        <v>1</v>
      </c>
      <c r="E8317" s="365">
        <v>10473.73</v>
      </c>
      <c r="F8317" s="364" t="s">
        <v>15342</v>
      </c>
      <c r="G8317" s="364" t="s">
        <v>14947</v>
      </c>
      <c r="H8317" s="364" t="s">
        <v>29016</v>
      </c>
    </row>
    <row r="8318" spans="1:8" x14ac:dyDescent="0.25">
      <c r="A8318" s="246" t="str">
        <f t="shared" si="129"/>
        <v>IUC10250</v>
      </c>
      <c r="B8318" s="364" t="s">
        <v>16262</v>
      </c>
      <c r="C8318" s="364" t="s">
        <v>16263</v>
      </c>
      <c r="D8318" s="364" t="s">
        <v>2</v>
      </c>
      <c r="E8318" s="365">
        <v>98.34</v>
      </c>
      <c r="F8318" s="364" t="s">
        <v>15342</v>
      </c>
      <c r="G8318" s="364" t="s">
        <v>14947</v>
      </c>
      <c r="H8318" s="364" t="s">
        <v>29016</v>
      </c>
    </row>
    <row r="8319" spans="1:8" x14ac:dyDescent="0.25">
      <c r="A8319" s="246" t="str">
        <f t="shared" si="129"/>
        <v>iuc20110</v>
      </c>
      <c r="B8319" s="364" t="s">
        <v>12701</v>
      </c>
      <c r="C8319" s="364" t="s">
        <v>12702</v>
      </c>
      <c r="D8319" s="364" t="s">
        <v>3</v>
      </c>
      <c r="E8319" s="365">
        <v>28.03</v>
      </c>
      <c r="F8319" s="364" t="s">
        <v>15342</v>
      </c>
      <c r="G8319" s="364" t="s">
        <v>14947</v>
      </c>
      <c r="H8319" s="364" t="s">
        <v>29016</v>
      </c>
    </row>
    <row r="8320" spans="1:8" x14ac:dyDescent="0.25">
      <c r="A8320" s="246" t="str">
        <f t="shared" si="129"/>
        <v>IUC20120</v>
      </c>
      <c r="B8320" s="364" t="s">
        <v>12703</v>
      </c>
      <c r="C8320" s="364" t="s">
        <v>12704</v>
      </c>
      <c r="D8320" s="364" t="s">
        <v>3</v>
      </c>
      <c r="E8320" s="365">
        <v>17.78</v>
      </c>
      <c r="F8320" s="364" t="s">
        <v>15342</v>
      </c>
      <c r="G8320" s="364" t="s">
        <v>14947</v>
      </c>
      <c r="H8320" s="364" t="s">
        <v>29016</v>
      </c>
    </row>
    <row r="8321" spans="1:8" x14ac:dyDescent="0.25">
      <c r="A8321" s="246" t="str">
        <f t="shared" si="129"/>
        <v>IUC20182</v>
      </c>
      <c r="B8321" s="364" t="s">
        <v>12723</v>
      </c>
      <c r="C8321" s="364" t="s">
        <v>12724</v>
      </c>
      <c r="D8321" s="364" t="s">
        <v>1</v>
      </c>
      <c r="E8321" s="365">
        <v>121.05</v>
      </c>
      <c r="F8321" s="364" t="s">
        <v>15342</v>
      </c>
      <c r="G8321" s="364" t="s">
        <v>14947</v>
      </c>
      <c r="H8321" s="364" t="s">
        <v>29016</v>
      </c>
    </row>
    <row r="8322" spans="1:8" x14ac:dyDescent="0.25">
      <c r="A8322" s="246" t="str">
        <f t="shared" si="129"/>
        <v>IUSC0018</v>
      </c>
      <c r="B8322" s="364" t="s">
        <v>12756</v>
      </c>
      <c r="C8322" s="364" t="s">
        <v>12757</v>
      </c>
      <c r="D8322" s="364" t="s">
        <v>2</v>
      </c>
      <c r="E8322" s="365">
        <v>46.14</v>
      </c>
      <c r="F8322" s="364" t="s">
        <v>15342</v>
      </c>
      <c r="G8322" s="364" t="s">
        <v>14947</v>
      </c>
      <c r="H8322" s="364" t="s">
        <v>29016</v>
      </c>
    </row>
    <row r="8323" spans="1:8" x14ac:dyDescent="0.25">
      <c r="A8323" s="246" t="str">
        <f t="shared" ref="A8323:A8386" si="130">B8323</f>
        <v>IUP40007</v>
      </c>
      <c r="B8323" s="364" t="s">
        <v>13278</v>
      </c>
      <c r="C8323" s="364" t="s">
        <v>13279</v>
      </c>
      <c r="D8323" s="364" t="s">
        <v>2</v>
      </c>
      <c r="E8323" s="365">
        <v>31.69</v>
      </c>
      <c r="F8323" s="364" t="s">
        <v>15342</v>
      </c>
      <c r="G8323" s="364" t="s">
        <v>14947</v>
      </c>
      <c r="H8323" s="364" t="s">
        <v>29016</v>
      </c>
    </row>
    <row r="8324" spans="1:8" x14ac:dyDescent="0.25">
      <c r="A8324" s="246" t="str">
        <f t="shared" si="130"/>
        <v>IUS87007</v>
      </c>
      <c r="B8324" s="364" t="s">
        <v>13450</v>
      </c>
      <c r="C8324" s="364" t="s">
        <v>13451</v>
      </c>
      <c r="D8324" s="364" t="s">
        <v>1</v>
      </c>
      <c r="E8324" s="365">
        <v>1383.71</v>
      </c>
      <c r="F8324" s="364" t="s">
        <v>15342</v>
      </c>
      <c r="G8324" s="364" t="s">
        <v>14947</v>
      </c>
      <c r="H8324" s="364" t="s">
        <v>29016</v>
      </c>
    </row>
    <row r="8325" spans="1:8" x14ac:dyDescent="0.25">
      <c r="A8325" s="246" t="str">
        <f t="shared" si="130"/>
        <v>IUSC0005</v>
      </c>
      <c r="B8325" s="364" t="s">
        <v>13452</v>
      </c>
      <c r="C8325" s="364" t="s">
        <v>13453</v>
      </c>
      <c r="D8325" s="364" t="s">
        <v>3</v>
      </c>
      <c r="E8325" s="365">
        <v>1.6</v>
      </c>
      <c r="F8325" s="364" t="s">
        <v>15342</v>
      </c>
      <c r="G8325" s="364" t="s">
        <v>14947</v>
      </c>
      <c r="H8325" s="364" t="s">
        <v>29016</v>
      </c>
    </row>
    <row r="8326" spans="1:8" x14ac:dyDescent="0.25">
      <c r="A8326" s="246" t="str">
        <f t="shared" si="130"/>
        <v>IUSC0033</v>
      </c>
      <c r="B8326" s="364" t="s">
        <v>13462</v>
      </c>
      <c r="C8326" s="364" t="s">
        <v>13463</v>
      </c>
      <c r="D8326" s="364" t="s">
        <v>1</v>
      </c>
      <c r="E8326" s="365">
        <v>698.72</v>
      </c>
      <c r="F8326" s="364" t="s">
        <v>15342</v>
      </c>
      <c r="G8326" s="364" t="s">
        <v>14947</v>
      </c>
      <c r="H8326" s="364" t="s">
        <v>29016</v>
      </c>
    </row>
    <row r="8327" spans="1:8" x14ac:dyDescent="0.25">
      <c r="A8327" s="246" t="str">
        <f t="shared" si="130"/>
        <v>IUSC0034</v>
      </c>
      <c r="B8327" s="364" t="s">
        <v>13464</v>
      </c>
      <c r="C8327" s="364" t="s">
        <v>13465</v>
      </c>
      <c r="D8327" s="364" t="s">
        <v>1</v>
      </c>
      <c r="E8327" s="365">
        <v>1220.23</v>
      </c>
      <c r="F8327" s="364" t="s">
        <v>15342</v>
      </c>
      <c r="G8327" s="364" t="s">
        <v>14947</v>
      </c>
      <c r="H8327" s="364" t="s">
        <v>29016</v>
      </c>
    </row>
    <row r="8328" spans="1:8" x14ac:dyDescent="0.25">
      <c r="A8328" s="246" t="str">
        <f t="shared" si="130"/>
        <v>IUSC0035</v>
      </c>
      <c r="B8328" s="364" t="s">
        <v>13466</v>
      </c>
      <c r="C8328" s="364" t="s">
        <v>13467</v>
      </c>
      <c r="D8328" s="364" t="s">
        <v>1</v>
      </c>
      <c r="E8328" s="365">
        <v>1012.35</v>
      </c>
      <c r="F8328" s="364" t="s">
        <v>15342</v>
      </c>
      <c r="G8328" s="364" t="s">
        <v>14947</v>
      </c>
      <c r="H8328" s="364" t="s">
        <v>29016</v>
      </c>
    </row>
    <row r="8329" spans="1:8" x14ac:dyDescent="0.25">
      <c r="A8329" s="246" t="str">
        <f t="shared" si="130"/>
        <v>IUSC0037</v>
      </c>
      <c r="B8329" s="364" t="s">
        <v>13470</v>
      </c>
      <c r="C8329" s="364" t="s">
        <v>13471</v>
      </c>
      <c r="D8329" s="364" t="s">
        <v>1</v>
      </c>
      <c r="E8329" s="365">
        <v>599.26</v>
      </c>
      <c r="F8329" s="364" t="s">
        <v>15342</v>
      </c>
      <c r="G8329" s="364" t="s">
        <v>14947</v>
      </c>
      <c r="H8329" s="364" t="s">
        <v>29016</v>
      </c>
    </row>
    <row r="8330" spans="1:8" x14ac:dyDescent="0.25">
      <c r="A8330" s="246" t="str">
        <f t="shared" si="130"/>
        <v>IUD30231</v>
      </c>
      <c r="B8330" s="364" t="s">
        <v>13496</v>
      </c>
      <c r="C8330" s="364" t="s">
        <v>13497</v>
      </c>
      <c r="D8330" s="364" t="s">
        <v>3</v>
      </c>
      <c r="E8330" s="365">
        <v>19.75</v>
      </c>
      <c r="F8330" s="364" t="s">
        <v>15342</v>
      </c>
      <c r="G8330" s="364" t="s">
        <v>14947</v>
      </c>
      <c r="H8330" s="364" t="s">
        <v>29016</v>
      </c>
    </row>
    <row r="8331" spans="1:8" x14ac:dyDescent="0.25">
      <c r="A8331" s="246" t="str">
        <f t="shared" si="130"/>
        <v>IUC30007</v>
      </c>
      <c r="B8331" s="364" t="s">
        <v>14060</v>
      </c>
      <c r="C8331" s="364" t="s">
        <v>14061</v>
      </c>
      <c r="D8331" s="364" t="s">
        <v>5</v>
      </c>
      <c r="E8331" s="365">
        <v>29.86</v>
      </c>
      <c r="F8331" s="364" t="s">
        <v>15342</v>
      </c>
      <c r="G8331" s="364" t="s">
        <v>14947</v>
      </c>
      <c r="H8331" s="364" t="s">
        <v>29016</v>
      </c>
    </row>
    <row r="8332" spans="1:8" x14ac:dyDescent="0.25">
      <c r="A8332" s="246" t="str">
        <f t="shared" si="130"/>
        <v>IUD30192</v>
      </c>
      <c r="B8332" s="364" t="s">
        <v>14678</v>
      </c>
      <c r="C8332" s="364" t="s">
        <v>14679</v>
      </c>
      <c r="D8332" s="364" t="s">
        <v>1</v>
      </c>
      <c r="E8332" s="365">
        <v>808.04</v>
      </c>
      <c r="F8332" s="364" t="s">
        <v>15342</v>
      </c>
      <c r="G8332" s="364" t="s">
        <v>14947</v>
      </c>
      <c r="H8332" s="364" t="s">
        <v>29016</v>
      </c>
    </row>
    <row r="8333" spans="1:8" x14ac:dyDescent="0.25">
      <c r="A8333" s="246" t="str">
        <f t="shared" si="130"/>
        <v>IUP30119</v>
      </c>
      <c r="B8333" s="364" t="s">
        <v>15378</v>
      </c>
      <c r="C8333" s="364" t="s">
        <v>15379</v>
      </c>
      <c r="D8333" s="364" t="s">
        <v>2</v>
      </c>
      <c r="E8333" s="365">
        <v>43.3</v>
      </c>
      <c r="F8333" s="364" t="s">
        <v>15342</v>
      </c>
      <c r="G8333" s="364" t="s">
        <v>14947</v>
      </c>
      <c r="H8333" s="364" t="s">
        <v>29016</v>
      </c>
    </row>
    <row r="8334" spans="1:8" x14ac:dyDescent="0.25">
      <c r="A8334" s="246" t="str">
        <f t="shared" si="130"/>
        <v>ETG00003</v>
      </c>
      <c r="B8334" s="364" t="s">
        <v>15349</v>
      </c>
      <c r="C8334" s="364" t="s">
        <v>15350</v>
      </c>
      <c r="D8334" s="364" t="s">
        <v>398</v>
      </c>
      <c r="E8334" s="365">
        <v>11.66</v>
      </c>
      <c r="F8334" s="364" t="s">
        <v>15342</v>
      </c>
      <c r="G8334" s="364" t="s">
        <v>14947</v>
      </c>
      <c r="H8334" s="364" t="s">
        <v>29016</v>
      </c>
    </row>
    <row r="8335" spans="1:8" x14ac:dyDescent="0.25">
      <c r="A8335" s="246" t="str">
        <f t="shared" si="130"/>
        <v>PIU00019</v>
      </c>
      <c r="B8335" s="364" t="s">
        <v>15393</v>
      </c>
      <c r="C8335" s="364" t="s">
        <v>15394</v>
      </c>
      <c r="D8335" s="364" t="s">
        <v>1</v>
      </c>
      <c r="E8335" s="365">
        <v>6170.71</v>
      </c>
      <c r="F8335" s="364" t="s">
        <v>15342</v>
      </c>
      <c r="G8335" s="364" t="s">
        <v>14947</v>
      </c>
      <c r="H8335" s="364" t="s">
        <v>29016</v>
      </c>
    </row>
    <row r="8336" spans="1:8" x14ac:dyDescent="0.25">
      <c r="A8336" s="246" t="str">
        <f t="shared" si="130"/>
        <v>IUD30414</v>
      </c>
      <c r="B8336" s="364" t="s">
        <v>15368</v>
      </c>
      <c r="C8336" s="364" t="s">
        <v>15369</v>
      </c>
      <c r="D8336" s="364" t="s">
        <v>1</v>
      </c>
      <c r="E8336" s="365">
        <v>6743.11</v>
      </c>
      <c r="F8336" s="364" t="s">
        <v>15342</v>
      </c>
      <c r="G8336" s="364" t="s">
        <v>14947</v>
      </c>
      <c r="H8336" s="364" t="s">
        <v>29016</v>
      </c>
    </row>
    <row r="8337" spans="1:8" x14ac:dyDescent="0.25">
      <c r="A8337" s="246" t="str">
        <f t="shared" si="130"/>
        <v>IUD30500</v>
      </c>
      <c r="B8337" s="364" t="s">
        <v>15370</v>
      </c>
      <c r="C8337" s="364" t="s">
        <v>15371</v>
      </c>
      <c r="D8337" s="364" t="s">
        <v>1</v>
      </c>
      <c r="E8337" s="365">
        <v>1718.52</v>
      </c>
      <c r="F8337" s="364" t="s">
        <v>15342</v>
      </c>
      <c r="G8337" s="364" t="s">
        <v>14947</v>
      </c>
      <c r="H8337" s="364" t="s">
        <v>29016</v>
      </c>
    </row>
    <row r="8338" spans="1:8" x14ac:dyDescent="0.25">
      <c r="A8338" s="246" t="str">
        <f t="shared" si="130"/>
        <v>IUD30501</v>
      </c>
      <c r="B8338" s="364" t="s">
        <v>15372</v>
      </c>
      <c r="C8338" s="364" t="s">
        <v>15373</v>
      </c>
      <c r="D8338" s="364" t="s">
        <v>1</v>
      </c>
      <c r="E8338" s="365">
        <v>2597.12</v>
      </c>
      <c r="F8338" s="364" t="s">
        <v>15342</v>
      </c>
      <c r="G8338" s="364" t="s">
        <v>14947</v>
      </c>
      <c r="H8338" s="364" t="s">
        <v>29016</v>
      </c>
    </row>
    <row r="8339" spans="1:8" x14ac:dyDescent="0.25">
      <c r="A8339" s="246" t="str">
        <f t="shared" si="130"/>
        <v>IUS20057</v>
      </c>
      <c r="B8339" s="364" t="s">
        <v>15437</v>
      </c>
      <c r="C8339" s="364" t="s">
        <v>15438</v>
      </c>
      <c r="D8339" s="364" t="s">
        <v>3</v>
      </c>
      <c r="E8339" s="365">
        <v>494.59</v>
      </c>
      <c r="F8339" s="364" t="s">
        <v>15342</v>
      </c>
      <c r="G8339" s="364" t="s">
        <v>14947</v>
      </c>
      <c r="H8339" s="364" t="s">
        <v>29016</v>
      </c>
    </row>
    <row r="8340" spans="1:8" x14ac:dyDescent="0.25">
      <c r="A8340" s="246" t="str">
        <f t="shared" si="130"/>
        <v>IUC20162</v>
      </c>
      <c r="B8340" s="364" t="s">
        <v>16274</v>
      </c>
      <c r="C8340" s="364" t="s">
        <v>16275</v>
      </c>
      <c r="D8340" s="364" t="s">
        <v>3</v>
      </c>
      <c r="E8340" s="365">
        <v>21.73</v>
      </c>
      <c r="F8340" s="364" t="s">
        <v>15342</v>
      </c>
      <c r="G8340" s="364" t="s">
        <v>14947</v>
      </c>
      <c r="H8340" s="364" t="s">
        <v>29016</v>
      </c>
    </row>
    <row r="8341" spans="1:8" x14ac:dyDescent="0.25">
      <c r="A8341" s="246" t="str">
        <f t="shared" si="130"/>
        <v>IUC10073</v>
      </c>
      <c r="B8341" s="364" t="s">
        <v>16243</v>
      </c>
      <c r="C8341" s="364" t="s">
        <v>16244</v>
      </c>
      <c r="D8341" s="364" t="s">
        <v>1</v>
      </c>
      <c r="E8341" s="365">
        <v>322.26</v>
      </c>
      <c r="F8341" s="364" t="s">
        <v>15342</v>
      </c>
      <c r="G8341" s="364" t="s">
        <v>14947</v>
      </c>
      <c r="H8341" s="364" t="s">
        <v>29016</v>
      </c>
    </row>
    <row r="8342" spans="1:8" x14ac:dyDescent="0.25">
      <c r="A8342" s="246" t="str">
        <f t="shared" si="130"/>
        <v>IUC20211</v>
      </c>
      <c r="B8342" s="364" t="s">
        <v>16305</v>
      </c>
      <c r="C8342" s="364" t="s">
        <v>16306</v>
      </c>
      <c r="D8342" s="364" t="s">
        <v>1</v>
      </c>
      <c r="E8342" s="365">
        <v>123.58</v>
      </c>
      <c r="F8342" s="364" t="s">
        <v>15342</v>
      </c>
      <c r="G8342" s="364" t="s">
        <v>14947</v>
      </c>
      <c r="H8342" s="364" t="s">
        <v>29016</v>
      </c>
    </row>
    <row r="8343" spans="1:8" x14ac:dyDescent="0.25">
      <c r="A8343" s="246" t="str">
        <f t="shared" si="130"/>
        <v>IUC20212</v>
      </c>
      <c r="B8343" s="364" t="s">
        <v>16307</v>
      </c>
      <c r="C8343" s="364" t="s">
        <v>15804</v>
      </c>
      <c r="D8343" s="364" t="s">
        <v>1</v>
      </c>
      <c r="E8343" s="365">
        <v>61.61</v>
      </c>
      <c r="F8343" s="364" t="s">
        <v>15342</v>
      </c>
      <c r="G8343" s="364" t="s">
        <v>14947</v>
      </c>
      <c r="H8343" s="364" t="s">
        <v>29016</v>
      </c>
    </row>
    <row r="8344" spans="1:8" x14ac:dyDescent="0.25">
      <c r="A8344" s="246" t="str">
        <f t="shared" si="130"/>
        <v>IUSC0022</v>
      </c>
      <c r="B8344" s="364" t="s">
        <v>12764</v>
      </c>
      <c r="C8344" s="364" t="s">
        <v>12765</v>
      </c>
      <c r="D8344" s="364" t="s">
        <v>1</v>
      </c>
      <c r="E8344" s="365">
        <v>3197.68</v>
      </c>
      <c r="F8344" s="364" t="s">
        <v>15342</v>
      </c>
      <c r="G8344" s="364" t="s">
        <v>14947</v>
      </c>
      <c r="H8344" s="364" t="s">
        <v>29016</v>
      </c>
    </row>
    <row r="8345" spans="1:8" x14ac:dyDescent="0.25">
      <c r="A8345" s="246" t="str">
        <f t="shared" si="130"/>
        <v>EGD00008</v>
      </c>
      <c r="B8345" s="364" t="s">
        <v>15347</v>
      </c>
      <c r="C8345" s="364" t="s">
        <v>15348</v>
      </c>
      <c r="D8345" s="364" t="s">
        <v>398</v>
      </c>
      <c r="E8345" s="365">
        <v>47.84</v>
      </c>
      <c r="F8345" s="364" t="s">
        <v>15342</v>
      </c>
      <c r="G8345" s="364" t="s">
        <v>14947</v>
      </c>
      <c r="H8345" s="364" t="s">
        <v>29016</v>
      </c>
    </row>
    <row r="8346" spans="1:8" x14ac:dyDescent="0.25">
      <c r="A8346" s="246" t="str">
        <f t="shared" si="130"/>
        <v>EDV00001</v>
      </c>
      <c r="B8346" s="364" t="s">
        <v>15343</v>
      </c>
      <c r="C8346" s="364" t="s">
        <v>15344</v>
      </c>
      <c r="D8346" s="364" t="s">
        <v>1</v>
      </c>
      <c r="E8346" s="365">
        <v>829.36</v>
      </c>
      <c r="F8346" s="364" t="s">
        <v>15342</v>
      </c>
      <c r="G8346" s="364" t="s">
        <v>14947</v>
      </c>
      <c r="H8346" s="364" t="s">
        <v>29016</v>
      </c>
    </row>
    <row r="8347" spans="1:8" x14ac:dyDescent="0.25">
      <c r="A8347" s="246" t="str">
        <f t="shared" si="130"/>
        <v>EDV00050</v>
      </c>
      <c r="B8347" s="364" t="s">
        <v>15345</v>
      </c>
      <c r="C8347" s="364" t="s">
        <v>15346</v>
      </c>
      <c r="D8347" s="364" t="s">
        <v>398</v>
      </c>
      <c r="E8347" s="365">
        <v>12.99</v>
      </c>
      <c r="F8347" s="364" t="s">
        <v>15342</v>
      </c>
      <c r="G8347" s="364" t="s">
        <v>14947</v>
      </c>
      <c r="H8347" s="364" t="s">
        <v>29016</v>
      </c>
    </row>
    <row r="8348" spans="1:8" x14ac:dyDescent="0.25">
      <c r="A8348" s="246" t="str">
        <f t="shared" si="130"/>
        <v>PIU00017</v>
      </c>
      <c r="B8348" s="364" t="s">
        <v>15390</v>
      </c>
      <c r="C8348" s="364" t="s">
        <v>33746</v>
      </c>
      <c r="D8348" s="364" t="s">
        <v>4</v>
      </c>
      <c r="E8348" s="365">
        <v>2.4900000000000002</v>
      </c>
      <c r="F8348" s="364" t="s">
        <v>15342</v>
      </c>
      <c r="G8348" s="364" t="s">
        <v>14947</v>
      </c>
      <c r="H8348" s="364" t="s">
        <v>29016</v>
      </c>
    </row>
    <row r="8349" spans="1:8" x14ac:dyDescent="0.25">
      <c r="A8349" s="246" t="str">
        <f t="shared" si="130"/>
        <v>IUC10065</v>
      </c>
      <c r="B8349" s="364" t="s">
        <v>14037</v>
      </c>
      <c r="C8349" s="364" t="s">
        <v>14038</v>
      </c>
      <c r="D8349" s="364" t="s">
        <v>2</v>
      </c>
      <c r="E8349" s="365">
        <v>11.1</v>
      </c>
      <c r="F8349" s="364" t="s">
        <v>15342</v>
      </c>
      <c r="G8349" s="364" t="s">
        <v>14947</v>
      </c>
      <c r="H8349" s="364" t="s">
        <v>29016</v>
      </c>
    </row>
    <row r="8350" spans="1:8" x14ac:dyDescent="0.25">
      <c r="A8350" s="246" t="str">
        <f t="shared" si="130"/>
        <v>IUI00020</v>
      </c>
      <c r="B8350" s="364" t="s">
        <v>16343</v>
      </c>
      <c r="C8350" s="364" t="s">
        <v>16344</v>
      </c>
      <c r="D8350" s="364" t="s">
        <v>1</v>
      </c>
      <c r="E8350" s="365">
        <v>327.25</v>
      </c>
      <c r="F8350" s="364" t="s">
        <v>15342</v>
      </c>
      <c r="G8350" s="364" t="s">
        <v>14947</v>
      </c>
      <c r="H8350" s="364" t="s">
        <v>29016</v>
      </c>
    </row>
    <row r="8351" spans="1:8" x14ac:dyDescent="0.25">
      <c r="A8351" s="246" t="str">
        <f t="shared" si="130"/>
        <v>IUP30125</v>
      </c>
      <c r="B8351" s="364" t="s">
        <v>16362</v>
      </c>
      <c r="C8351" s="364" t="s">
        <v>16363</v>
      </c>
      <c r="D8351" s="364" t="s">
        <v>3</v>
      </c>
      <c r="E8351" s="365">
        <v>13.03</v>
      </c>
      <c r="F8351" s="364" t="s">
        <v>15342</v>
      </c>
      <c r="G8351" s="364" t="s">
        <v>14947</v>
      </c>
      <c r="H8351" s="364" t="s">
        <v>29016</v>
      </c>
    </row>
    <row r="8352" spans="1:8" x14ac:dyDescent="0.25">
      <c r="A8352" s="246" t="str">
        <f t="shared" si="130"/>
        <v>IUC20187</v>
      </c>
      <c r="B8352" s="364" t="s">
        <v>12731</v>
      </c>
      <c r="C8352" s="364" t="s">
        <v>12732</v>
      </c>
      <c r="D8352" s="364" t="s">
        <v>1</v>
      </c>
      <c r="E8352" s="365">
        <v>65.75</v>
      </c>
      <c r="F8352" s="364" t="s">
        <v>15342</v>
      </c>
      <c r="G8352" s="364" t="s">
        <v>14947</v>
      </c>
      <c r="H8352" s="364" t="s">
        <v>29016</v>
      </c>
    </row>
    <row r="8353" spans="1:8" x14ac:dyDescent="0.25">
      <c r="A8353" s="246" t="str">
        <f t="shared" si="130"/>
        <v>IUP30200</v>
      </c>
      <c r="B8353" s="364" t="s">
        <v>12778</v>
      </c>
      <c r="C8353" s="364" t="s">
        <v>12779</v>
      </c>
      <c r="D8353" s="364" t="s">
        <v>3</v>
      </c>
      <c r="E8353" s="365">
        <v>9.82</v>
      </c>
      <c r="F8353" s="364" t="s">
        <v>15342</v>
      </c>
      <c r="G8353" s="364" t="s">
        <v>14947</v>
      </c>
      <c r="H8353" s="364" t="s">
        <v>29016</v>
      </c>
    </row>
    <row r="8354" spans="1:8" x14ac:dyDescent="0.25">
      <c r="A8354" s="246" t="str">
        <f t="shared" si="130"/>
        <v>IUC10055</v>
      </c>
      <c r="B8354" s="364" t="s">
        <v>13280</v>
      </c>
      <c r="C8354" s="364" t="s">
        <v>13054</v>
      </c>
      <c r="D8354" s="364" t="s">
        <v>13281</v>
      </c>
      <c r="E8354" s="365">
        <v>63.52</v>
      </c>
      <c r="F8354" s="364" t="s">
        <v>15342</v>
      </c>
      <c r="G8354" s="364" t="s">
        <v>14947</v>
      </c>
      <c r="H8354" s="364" t="s">
        <v>29016</v>
      </c>
    </row>
    <row r="8355" spans="1:8" x14ac:dyDescent="0.25">
      <c r="A8355" s="246" t="str">
        <f t="shared" si="130"/>
        <v>IUP30250</v>
      </c>
      <c r="B8355" s="364" t="s">
        <v>13282</v>
      </c>
      <c r="C8355" s="364" t="s">
        <v>13283</v>
      </c>
      <c r="D8355" s="364" t="s">
        <v>4</v>
      </c>
      <c r="E8355" s="365">
        <v>29.08</v>
      </c>
      <c r="F8355" s="364" t="s">
        <v>15342</v>
      </c>
      <c r="G8355" s="364" t="s">
        <v>14947</v>
      </c>
      <c r="H8355" s="364" t="s">
        <v>29016</v>
      </c>
    </row>
    <row r="8356" spans="1:8" x14ac:dyDescent="0.25">
      <c r="A8356" s="246" t="str">
        <f t="shared" si="130"/>
        <v>IUS0031</v>
      </c>
      <c r="B8356" s="364" t="s">
        <v>13444</v>
      </c>
      <c r="C8356" s="364" t="s">
        <v>13445</v>
      </c>
      <c r="D8356" s="364" t="s">
        <v>3</v>
      </c>
      <c r="E8356" s="365">
        <v>1009.8</v>
      </c>
      <c r="F8356" s="364" t="s">
        <v>15342</v>
      </c>
      <c r="G8356" s="364" t="s">
        <v>14947</v>
      </c>
      <c r="H8356" s="364" t="s">
        <v>29016</v>
      </c>
    </row>
    <row r="8357" spans="1:8" x14ac:dyDescent="0.25">
      <c r="A8357" s="246" t="str">
        <f t="shared" si="130"/>
        <v>IUP40010</v>
      </c>
      <c r="B8357" s="364" t="s">
        <v>14638</v>
      </c>
      <c r="C8357" s="364" t="s">
        <v>14639</v>
      </c>
      <c r="D8357" s="364" t="s">
        <v>4</v>
      </c>
      <c r="E8357" s="365">
        <v>1293.3499999999999</v>
      </c>
      <c r="F8357" s="364" t="s">
        <v>15342</v>
      </c>
      <c r="G8357" s="364" t="s">
        <v>14947</v>
      </c>
      <c r="H8357" s="364" t="s">
        <v>29016</v>
      </c>
    </row>
    <row r="8358" spans="1:8" x14ac:dyDescent="0.25">
      <c r="A8358" s="246" t="str">
        <f t="shared" si="130"/>
        <v>IUP30126</v>
      </c>
      <c r="B8358" s="364" t="s">
        <v>16364</v>
      </c>
      <c r="C8358" s="364" t="s">
        <v>16365</v>
      </c>
      <c r="D8358" s="364" t="s">
        <v>3</v>
      </c>
      <c r="E8358" s="365">
        <v>35.99</v>
      </c>
      <c r="F8358" s="364" t="s">
        <v>15342</v>
      </c>
      <c r="G8358" s="364" t="s">
        <v>14947</v>
      </c>
      <c r="H8358" s="364" t="s">
        <v>29016</v>
      </c>
    </row>
    <row r="8359" spans="1:8" x14ac:dyDescent="0.25">
      <c r="A8359" s="246" t="str">
        <f t="shared" si="130"/>
        <v>IUP30127</v>
      </c>
      <c r="B8359" s="364" t="s">
        <v>16366</v>
      </c>
      <c r="C8359" s="364" t="s">
        <v>33747</v>
      </c>
      <c r="D8359" s="364" t="s">
        <v>3</v>
      </c>
      <c r="E8359" s="365">
        <v>51.73</v>
      </c>
      <c r="F8359" s="364" t="s">
        <v>15342</v>
      </c>
      <c r="G8359" s="364" t="s">
        <v>14947</v>
      </c>
      <c r="H8359" s="364" t="s">
        <v>29016</v>
      </c>
    </row>
    <row r="8360" spans="1:8" x14ac:dyDescent="0.25">
      <c r="A8360" s="246" t="str">
        <f t="shared" si="130"/>
        <v>IUC20150</v>
      </c>
      <c r="B8360" s="364" t="s">
        <v>12699</v>
      </c>
      <c r="C8360" s="364" t="s">
        <v>12700</v>
      </c>
      <c r="D8360" s="364" t="s">
        <v>3</v>
      </c>
      <c r="E8360" s="365">
        <v>169.33</v>
      </c>
      <c r="F8360" s="364" t="s">
        <v>15342</v>
      </c>
      <c r="G8360" s="364" t="s">
        <v>14947</v>
      </c>
      <c r="H8360" s="364" t="s">
        <v>29016</v>
      </c>
    </row>
    <row r="8361" spans="1:8" x14ac:dyDescent="0.25">
      <c r="A8361" s="246" t="str">
        <f t="shared" si="130"/>
        <v>IUC10059</v>
      </c>
      <c r="B8361" s="364" t="s">
        <v>12972</v>
      </c>
      <c r="C8361" s="364" t="s">
        <v>33748</v>
      </c>
      <c r="D8361" s="364" t="s">
        <v>1</v>
      </c>
      <c r="E8361" s="365">
        <v>1415.59</v>
      </c>
      <c r="F8361" s="364" t="s">
        <v>15342</v>
      </c>
      <c r="G8361" s="364" t="s">
        <v>14947</v>
      </c>
      <c r="H8361" s="364" t="s">
        <v>29016</v>
      </c>
    </row>
    <row r="8362" spans="1:8" x14ac:dyDescent="0.25">
      <c r="A8362" s="246" t="str">
        <f t="shared" si="130"/>
        <v>IUC30005</v>
      </c>
      <c r="B8362" s="364" t="s">
        <v>16308</v>
      </c>
      <c r="C8362" s="364" t="s">
        <v>14075</v>
      </c>
      <c r="D8362" s="364" t="s">
        <v>173</v>
      </c>
      <c r="E8362" s="365">
        <v>22103.67</v>
      </c>
      <c r="F8362" s="364" t="s">
        <v>15342</v>
      </c>
      <c r="G8362" s="364" t="s">
        <v>14947</v>
      </c>
      <c r="H8362" s="364" t="s">
        <v>29016</v>
      </c>
    </row>
    <row r="8363" spans="1:8" x14ac:dyDescent="0.25">
      <c r="A8363" s="246" t="str">
        <f t="shared" si="130"/>
        <v>IUC10083</v>
      </c>
      <c r="B8363" s="364" t="s">
        <v>13417</v>
      </c>
      <c r="C8363" s="364" t="s">
        <v>13418</v>
      </c>
      <c r="D8363" s="364" t="s">
        <v>351</v>
      </c>
      <c r="E8363" s="365">
        <v>12.61</v>
      </c>
      <c r="F8363" s="364" t="s">
        <v>15342</v>
      </c>
      <c r="G8363" s="364" t="s">
        <v>14947</v>
      </c>
      <c r="H8363" s="364" t="s">
        <v>29016</v>
      </c>
    </row>
    <row r="8364" spans="1:8" x14ac:dyDescent="0.25">
      <c r="A8364" s="246" t="str">
        <f t="shared" si="130"/>
        <v>IUC10084</v>
      </c>
      <c r="B8364" s="364" t="s">
        <v>13419</v>
      </c>
      <c r="C8364" s="364" t="s">
        <v>13420</v>
      </c>
      <c r="D8364" s="364" t="s">
        <v>13421</v>
      </c>
      <c r="E8364" s="365">
        <v>0.6</v>
      </c>
      <c r="F8364" s="364" t="s">
        <v>15342</v>
      </c>
      <c r="G8364" s="364" t="s">
        <v>14947</v>
      </c>
      <c r="H8364" s="364" t="s">
        <v>29016</v>
      </c>
    </row>
    <row r="8365" spans="1:8" x14ac:dyDescent="0.25">
      <c r="A8365" s="246" t="str">
        <f t="shared" si="130"/>
        <v>IUD30220</v>
      </c>
      <c r="B8365" s="364" t="s">
        <v>13489</v>
      </c>
      <c r="C8365" s="364" t="s">
        <v>14072</v>
      </c>
      <c r="D8365" s="364" t="s">
        <v>4</v>
      </c>
      <c r="E8365" s="365">
        <v>134.63999999999999</v>
      </c>
      <c r="F8365" s="364" t="s">
        <v>15342</v>
      </c>
      <c r="G8365" s="364" t="s">
        <v>14947</v>
      </c>
      <c r="H8365" s="364" t="s">
        <v>29016</v>
      </c>
    </row>
    <row r="8366" spans="1:8" x14ac:dyDescent="0.25">
      <c r="A8366" s="246" t="str">
        <f t="shared" si="130"/>
        <v>IUT01011</v>
      </c>
      <c r="B8366" s="364" t="s">
        <v>15388</v>
      </c>
      <c r="C8366" s="364" t="s">
        <v>15389</v>
      </c>
      <c r="D8366" s="364" t="s">
        <v>138</v>
      </c>
      <c r="E8366" s="365">
        <v>1.48</v>
      </c>
      <c r="F8366" s="364" t="s">
        <v>15342</v>
      </c>
      <c r="G8366" s="364" t="s">
        <v>14947</v>
      </c>
      <c r="H8366" s="364" t="s">
        <v>29016</v>
      </c>
    </row>
    <row r="8367" spans="1:8" x14ac:dyDescent="0.25">
      <c r="A8367" s="246" t="str">
        <f t="shared" si="130"/>
        <v>IUD30221</v>
      </c>
      <c r="B8367" s="364" t="s">
        <v>13490</v>
      </c>
      <c r="C8367" s="364" t="s">
        <v>13491</v>
      </c>
      <c r="D8367" s="364" t="s">
        <v>4</v>
      </c>
      <c r="E8367" s="365">
        <v>128.05000000000001</v>
      </c>
      <c r="F8367" s="364" t="s">
        <v>15342</v>
      </c>
      <c r="G8367" s="364" t="s">
        <v>14947</v>
      </c>
      <c r="H8367" s="364" t="s">
        <v>29016</v>
      </c>
    </row>
    <row r="8368" spans="1:8" x14ac:dyDescent="0.25">
      <c r="A8368" s="246" t="str">
        <f t="shared" si="130"/>
        <v>IUD20106</v>
      </c>
      <c r="B8368" s="364" t="s">
        <v>14104</v>
      </c>
      <c r="C8368" s="364" t="s">
        <v>14642</v>
      </c>
      <c r="D8368" s="364" t="s">
        <v>1</v>
      </c>
      <c r="E8368" s="365">
        <v>17396.580000000002</v>
      </c>
      <c r="F8368" s="364" t="s">
        <v>15342</v>
      </c>
      <c r="G8368" s="364" t="s">
        <v>14947</v>
      </c>
      <c r="H8368" s="364" t="s">
        <v>29016</v>
      </c>
    </row>
    <row r="8369" spans="1:8" x14ac:dyDescent="0.25">
      <c r="A8369" s="246" t="str">
        <f t="shared" si="130"/>
        <v>IUS20049</v>
      </c>
      <c r="B8369" s="364" t="s">
        <v>15383</v>
      </c>
      <c r="C8369" s="364" t="s">
        <v>15384</v>
      </c>
      <c r="D8369" s="364" t="s">
        <v>3</v>
      </c>
      <c r="E8369" s="365">
        <v>115.1</v>
      </c>
      <c r="F8369" s="364" t="s">
        <v>15342</v>
      </c>
      <c r="G8369" s="364" t="s">
        <v>14947</v>
      </c>
      <c r="H8369" s="364" t="s">
        <v>29016</v>
      </c>
    </row>
    <row r="8370" spans="1:8" x14ac:dyDescent="0.25">
      <c r="A8370" s="246" t="str">
        <f t="shared" si="130"/>
        <v>IUS00036</v>
      </c>
      <c r="B8370" s="364" t="s">
        <v>15427</v>
      </c>
      <c r="C8370" s="364" t="s">
        <v>15428</v>
      </c>
      <c r="D8370" s="364" t="s">
        <v>1</v>
      </c>
      <c r="E8370" s="365">
        <v>3020.05</v>
      </c>
      <c r="F8370" s="364" t="s">
        <v>15342</v>
      </c>
      <c r="G8370" s="364" t="s">
        <v>14947</v>
      </c>
      <c r="H8370" s="364" t="s">
        <v>29016</v>
      </c>
    </row>
    <row r="8371" spans="1:8" x14ac:dyDescent="0.25">
      <c r="A8371" s="246" t="str">
        <f t="shared" si="130"/>
        <v>IUS20051</v>
      </c>
      <c r="B8371" s="364" t="s">
        <v>15411</v>
      </c>
      <c r="C8371" s="364" t="s">
        <v>15412</v>
      </c>
      <c r="D8371" s="364" t="s">
        <v>2</v>
      </c>
      <c r="E8371" s="365">
        <v>30.52</v>
      </c>
      <c r="F8371" s="364" t="s">
        <v>15342</v>
      </c>
      <c r="G8371" s="364" t="s">
        <v>14947</v>
      </c>
      <c r="H8371" s="364" t="s">
        <v>29016</v>
      </c>
    </row>
    <row r="8372" spans="1:8" x14ac:dyDescent="0.25">
      <c r="A8372" s="246" t="str">
        <f t="shared" si="130"/>
        <v>IUC20170</v>
      </c>
      <c r="B8372" s="364" t="s">
        <v>16276</v>
      </c>
      <c r="C8372" s="364" t="s">
        <v>16277</v>
      </c>
      <c r="D8372" s="364" t="s">
        <v>4</v>
      </c>
      <c r="E8372" s="365">
        <v>731.4</v>
      </c>
      <c r="F8372" s="364" t="s">
        <v>15342</v>
      </c>
      <c r="G8372" s="364" t="s">
        <v>14947</v>
      </c>
      <c r="H8372" s="364" t="s">
        <v>29016</v>
      </c>
    </row>
    <row r="8373" spans="1:8" x14ac:dyDescent="0.25">
      <c r="A8373" s="246" t="str">
        <f t="shared" si="130"/>
        <v>IUS87009</v>
      </c>
      <c r="B8373" s="364" t="s">
        <v>16382</v>
      </c>
      <c r="C8373" s="364" t="s">
        <v>16383</v>
      </c>
      <c r="D8373" s="364" t="s">
        <v>1</v>
      </c>
      <c r="E8373" s="365">
        <v>303.47000000000003</v>
      </c>
      <c r="F8373" s="364" t="s">
        <v>15342</v>
      </c>
      <c r="G8373" s="364" t="s">
        <v>14947</v>
      </c>
      <c r="H8373" s="364" t="s">
        <v>29016</v>
      </c>
    </row>
    <row r="8374" spans="1:8" x14ac:dyDescent="0.25">
      <c r="A8374" s="246" t="str">
        <f t="shared" si="130"/>
        <v>IUC30503</v>
      </c>
      <c r="B8374" s="364" t="s">
        <v>16315</v>
      </c>
      <c r="C8374" s="364" t="s">
        <v>16316</v>
      </c>
      <c r="D8374" s="364" t="s">
        <v>1</v>
      </c>
      <c r="E8374" s="365">
        <v>142.69999999999999</v>
      </c>
      <c r="F8374" s="364" t="s">
        <v>15342</v>
      </c>
      <c r="G8374" s="364" t="s">
        <v>14947</v>
      </c>
      <c r="H8374" s="364" t="s">
        <v>29016</v>
      </c>
    </row>
    <row r="8375" spans="1:8" x14ac:dyDescent="0.25">
      <c r="A8375" s="246" t="str">
        <f t="shared" si="130"/>
        <v>IUC30505</v>
      </c>
      <c r="B8375" s="364" t="s">
        <v>16319</v>
      </c>
      <c r="C8375" s="364" t="s">
        <v>16320</v>
      </c>
      <c r="D8375" s="364" t="s">
        <v>1</v>
      </c>
      <c r="E8375" s="365">
        <v>58.04</v>
      </c>
      <c r="F8375" s="364" t="s">
        <v>15342</v>
      </c>
      <c r="G8375" s="364" t="s">
        <v>14947</v>
      </c>
      <c r="H8375" s="364" t="s">
        <v>29016</v>
      </c>
    </row>
    <row r="8376" spans="1:8" x14ac:dyDescent="0.25">
      <c r="A8376" s="246" t="str">
        <f t="shared" si="130"/>
        <v>IUP30124</v>
      </c>
      <c r="B8376" s="364" t="s">
        <v>15399</v>
      </c>
      <c r="C8376" s="364" t="s">
        <v>15400</v>
      </c>
      <c r="D8376" s="364" t="s">
        <v>2</v>
      </c>
      <c r="E8376" s="365">
        <v>89.22</v>
      </c>
      <c r="F8376" s="364" t="s">
        <v>15342</v>
      </c>
      <c r="G8376" s="364" t="s">
        <v>14947</v>
      </c>
      <c r="H8376" s="364" t="s">
        <v>29016</v>
      </c>
    </row>
    <row r="8377" spans="1:8" x14ac:dyDescent="0.25">
      <c r="A8377" s="246" t="str">
        <f t="shared" si="130"/>
        <v>IUC10212</v>
      </c>
      <c r="B8377" s="364" t="s">
        <v>15409</v>
      </c>
      <c r="C8377" s="364" t="s">
        <v>15410</v>
      </c>
      <c r="D8377" s="364" t="s">
        <v>2</v>
      </c>
      <c r="E8377" s="365">
        <v>403.12</v>
      </c>
      <c r="F8377" s="364" t="s">
        <v>15342</v>
      </c>
      <c r="G8377" s="364" t="s">
        <v>14947</v>
      </c>
      <c r="H8377" s="364" t="s">
        <v>29016</v>
      </c>
    </row>
    <row r="8378" spans="1:8" x14ac:dyDescent="0.25">
      <c r="A8378" s="246" t="str">
        <f t="shared" si="130"/>
        <v>IUS00032</v>
      </c>
      <c r="B8378" s="364" t="s">
        <v>15422</v>
      </c>
      <c r="C8378" s="364" t="s">
        <v>15423</v>
      </c>
      <c r="D8378" s="364" t="s">
        <v>1</v>
      </c>
      <c r="E8378" s="365">
        <v>16574.64</v>
      </c>
      <c r="F8378" s="364" t="s">
        <v>15342</v>
      </c>
      <c r="G8378" s="364" t="s">
        <v>14947</v>
      </c>
      <c r="H8378" s="364" t="s">
        <v>29016</v>
      </c>
    </row>
    <row r="8379" spans="1:8" x14ac:dyDescent="0.25">
      <c r="A8379" s="246" t="str">
        <f t="shared" si="130"/>
        <v>IUS00037</v>
      </c>
      <c r="B8379" s="364" t="s">
        <v>15429</v>
      </c>
      <c r="C8379" s="364" t="s">
        <v>15430</v>
      </c>
      <c r="D8379" s="364" t="s">
        <v>1</v>
      </c>
      <c r="E8379" s="365">
        <v>106510.72</v>
      </c>
      <c r="F8379" s="364" t="s">
        <v>15342</v>
      </c>
      <c r="G8379" s="364" t="s">
        <v>14947</v>
      </c>
      <c r="H8379" s="364" t="s">
        <v>29016</v>
      </c>
    </row>
    <row r="8380" spans="1:8" x14ac:dyDescent="0.25">
      <c r="A8380" s="246" t="str">
        <f t="shared" si="130"/>
        <v>IUS00039</v>
      </c>
      <c r="B8380" s="364" t="s">
        <v>15433</v>
      </c>
      <c r="C8380" s="364" t="s">
        <v>15434</v>
      </c>
      <c r="D8380" s="364" t="s">
        <v>1</v>
      </c>
      <c r="E8380" s="365">
        <v>3982.87</v>
      </c>
      <c r="F8380" s="364" t="s">
        <v>15342</v>
      </c>
      <c r="G8380" s="364" t="s">
        <v>14947</v>
      </c>
      <c r="H8380" s="364" t="s">
        <v>29016</v>
      </c>
    </row>
    <row r="8381" spans="1:8" x14ac:dyDescent="0.25">
      <c r="A8381" s="246" t="str">
        <f t="shared" si="130"/>
        <v>IUC20172</v>
      </c>
      <c r="B8381" s="364" t="s">
        <v>16280</v>
      </c>
      <c r="C8381" s="364" t="s">
        <v>16281</v>
      </c>
      <c r="D8381" s="364" t="s">
        <v>4</v>
      </c>
      <c r="E8381" s="365">
        <v>680.1</v>
      </c>
      <c r="F8381" s="364" t="s">
        <v>15342</v>
      </c>
      <c r="G8381" s="364" t="s">
        <v>14947</v>
      </c>
      <c r="H8381" s="364" t="s">
        <v>29016</v>
      </c>
    </row>
    <row r="8382" spans="1:8" x14ac:dyDescent="0.25">
      <c r="A8382" s="246" t="str">
        <f t="shared" si="130"/>
        <v>IUC10075</v>
      </c>
      <c r="B8382" s="364" t="s">
        <v>16247</v>
      </c>
      <c r="C8382" s="364" t="s">
        <v>16248</v>
      </c>
      <c r="D8382" s="364" t="s">
        <v>3</v>
      </c>
      <c r="E8382" s="365">
        <v>936.72</v>
      </c>
      <c r="F8382" s="364" t="s">
        <v>15342</v>
      </c>
      <c r="G8382" s="364" t="s">
        <v>14947</v>
      </c>
      <c r="H8382" s="364" t="s">
        <v>29016</v>
      </c>
    </row>
    <row r="8383" spans="1:8" x14ac:dyDescent="0.25">
      <c r="A8383" s="246" t="str">
        <f t="shared" si="130"/>
        <v>IUC10076</v>
      </c>
      <c r="B8383" s="364" t="s">
        <v>16249</v>
      </c>
      <c r="C8383" s="364" t="s">
        <v>16250</v>
      </c>
      <c r="D8383" s="364" t="s">
        <v>3</v>
      </c>
      <c r="E8383" s="365">
        <v>925.3</v>
      </c>
      <c r="F8383" s="364" t="s">
        <v>15342</v>
      </c>
      <c r="G8383" s="364" t="s">
        <v>14947</v>
      </c>
      <c r="H8383" s="364" t="s">
        <v>29016</v>
      </c>
    </row>
    <row r="8384" spans="1:8" x14ac:dyDescent="0.25">
      <c r="A8384" s="246" t="str">
        <f t="shared" si="130"/>
        <v>IUC20193</v>
      </c>
      <c r="B8384" s="364" t="s">
        <v>16283</v>
      </c>
      <c r="C8384" s="364" t="s">
        <v>16284</v>
      </c>
      <c r="D8384" s="364" t="s">
        <v>1</v>
      </c>
      <c r="E8384" s="365">
        <v>17.28</v>
      </c>
      <c r="F8384" s="364" t="s">
        <v>15342</v>
      </c>
      <c r="G8384" s="364" t="s">
        <v>14947</v>
      </c>
      <c r="H8384" s="364" t="s">
        <v>29016</v>
      </c>
    </row>
    <row r="8385" spans="1:8" x14ac:dyDescent="0.25">
      <c r="A8385" s="246" t="str">
        <f t="shared" si="130"/>
        <v>IUC20204</v>
      </c>
      <c r="B8385" s="364" t="s">
        <v>16291</v>
      </c>
      <c r="C8385" s="364" t="s">
        <v>16292</v>
      </c>
      <c r="D8385" s="364" t="s">
        <v>1</v>
      </c>
      <c r="E8385" s="365">
        <v>502.28</v>
      </c>
      <c r="F8385" s="364" t="s">
        <v>15342</v>
      </c>
      <c r="G8385" s="364" t="s">
        <v>14947</v>
      </c>
      <c r="H8385" s="364" t="s">
        <v>29016</v>
      </c>
    </row>
    <row r="8386" spans="1:8" x14ac:dyDescent="0.25">
      <c r="A8386" s="246" t="str">
        <f t="shared" si="130"/>
        <v>MIUC00301</v>
      </c>
      <c r="B8386" s="364" t="s">
        <v>15764</v>
      </c>
      <c r="C8386" s="364" t="s">
        <v>19761</v>
      </c>
      <c r="D8386" s="364" t="s">
        <v>1</v>
      </c>
      <c r="E8386" s="365">
        <v>0</v>
      </c>
      <c r="F8386" s="364" t="s">
        <v>15342</v>
      </c>
      <c r="G8386" s="364" t="s">
        <v>14947</v>
      </c>
      <c r="H8386" s="364" t="s">
        <v>29016</v>
      </c>
    </row>
    <row r="8387" spans="1:8" x14ac:dyDescent="0.25">
      <c r="A8387" s="246" t="str">
        <f t="shared" ref="A8387:A8450" si="131">B8387</f>
        <v>IUC20206</v>
      </c>
      <c r="B8387" s="364" t="s">
        <v>16295</v>
      </c>
      <c r="C8387" s="364" t="s">
        <v>16296</v>
      </c>
      <c r="D8387" s="364" t="s">
        <v>1</v>
      </c>
      <c r="E8387" s="365">
        <v>255.41</v>
      </c>
      <c r="F8387" s="364" t="s">
        <v>15342</v>
      </c>
      <c r="G8387" s="364" t="s">
        <v>14947</v>
      </c>
      <c r="H8387" s="364" t="s">
        <v>29016</v>
      </c>
    </row>
    <row r="8388" spans="1:8" x14ac:dyDescent="0.25">
      <c r="A8388" s="246" t="str">
        <f t="shared" si="131"/>
        <v>IUC20207</v>
      </c>
      <c r="B8388" s="364" t="s">
        <v>16297</v>
      </c>
      <c r="C8388" s="364" t="s">
        <v>16298</v>
      </c>
      <c r="D8388" s="364" t="s">
        <v>1</v>
      </c>
      <c r="E8388" s="365">
        <v>1.1499999999999999</v>
      </c>
      <c r="F8388" s="364" t="s">
        <v>15342</v>
      </c>
      <c r="G8388" s="364" t="s">
        <v>14947</v>
      </c>
      <c r="H8388" s="364" t="s">
        <v>29016</v>
      </c>
    </row>
    <row r="8389" spans="1:8" x14ac:dyDescent="0.25">
      <c r="A8389" s="246" t="str">
        <f t="shared" si="131"/>
        <v>IUC20210</v>
      </c>
      <c r="B8389" s="364" t="s">
        <v>16303</v>
      </c>
      <c r="C8389" s="364" t="s">
        <v>16304</v>
      </c>
      <c r="D8389" s="364" t="s">
        <v>1</v>
      </c>
      <c r="E8389" s="365">
        <v>2.17</v>
      </c>
      <c r="F8389" s="364" t="s">
        <v>15342</v>
      </c>
      <c r="G8389" s="364" t="s">
        <v>14947</v>
      </c>
      <c r="H8389" s="364" t="s">
        <v>29016</v>
      </c>
    </row>
    <row r="8390" spans="1:8" x14ac:dyDescent="0.25">
      <c r="A8390" s="246" t="str">
        <f t="shared" si="131"/>
        <v>IUP30128</v>
      </c>
      <c r="B8390" s="364" t="s">
        <v>19698</v>
      </c>
      <c r="C8390" s="364" t="s">
        <v>33749</v>
      </c>
      <c r="D8390" s="364" t="s">
        <v>2</v>
      </c>
      <c r="E8390" s="365">
        <v>31.13</v>
      </c>
      <c r="F8390" s="364" t="s">
        <v>15342</v>
      </c>
      <c r="G8390" s="364" t="s">
        <v>14947</v>
      </c>
      <c r="H8390" s="364" t="s">
        <v>29016</v>
      </c>
    </row>
    <row r="8391" spans="1:8" x14ac:dyDescent="0.25">
      <c r="A8391" s="246" t="str">
        <f t="shared" si="131"/>
        <v>IUC30507</v>
      </c>
      <c r="B8391" s="364" t="s">
        <v>16323</v>
      </c>
      <c r="C8391" s="364" t="s">
        <v>16324</v>
      </c>
      <c r="D8391" s="364" t="s">
        <v>1</v>
      </c>
      <c r="E8391" s="365">
        <v>220.12</v>
      </c>
      <c r="F8391" s="364" t="s">
        <v>15342</v>
      </c>
      <c r="G8391" s="364" t="s">
        <v>14947</v>
      </c>
      <c r="H8391" s="364" t="s">
        <v>29016</v>
      </c>
    </row>
    <row r="8392" spans="1:8" x14ac:dyDescent="0.25">
      <c r="A8392" s="246" t="str">
        <f t="shared" si="131"/>
        <v>IUC30510</v>
      </c>
      <c r="B8392" s="364" t="s">
        <v>16329</v>
      </c>
      <c r="C8392" s="364" t="s">
        <v>16330</v>
      </c>
      <c r="D8392" s="364" t="s">
        <v>1</v>
      </c>
      <c r="E8392" s="365">
        <v>963.43</v>
      </c>
      <c r="F8392" s="364" t="s">
        <v>15342</v>
      </c>
      <c r="G8392" s="364" t="s">
        <v>14947</v>
      </c>
      <c r="H8392" s="364" t="s">
        <v>29016</v>
      </c>
    </row>
    <row r="8393" spans="1:8" x14ac:dyDescent="0.25">
      <c r="A8393" s="246" t="str">
        <f t="shared" si="131"/>
        <v>IUC30501</v>
      </c>
      <c r="B8393" s="364" t="s">
        <v>16311</v>
      </c>
      <c r="C8393" s="364" t="s">
        <v>16312</v>
      </c>
      <c r="D8393" s="364" t="s">
        <v>1</v>
      </c>
      <c r="E8393" s="365">
        <v>643.45000000000005</v>
      </c>
      <c r="F8393" s="364" t="s">
        <v>15342</v>
      </c>
      <c r="G8393" s="364" t="s">
        <v>14947</v>
      </c>
      <c r="H8393" s="364" t="s">
        <v>29016</v>
      </c>
    </row>
    <row r="8394" spans="1:8" x14ac:dyDescent="0.25">
      <c r="A8394" s="246" t="str">
        <f t="shared" si="131"/>
        <v>IUC30502</v>
      </c>
      <c r="B8394" s="364" t="s">
        <v>16313</v>
      </c>
      <c r="C8394" s="364" t="s">
        <v>16314</v>
      </c>
      <c r="D8394" s="364" t="s">
        <v>1</v>
      </c>
      <c r="E8394" s="365">
        <v>4603.93</v>
      </c>
      <c r="F8394" s="364" t="s">
        <v>15342</v>
      </c>
      <c r="G8394" s="364" t="s">
        <v>14947</v>
      </c>
      <c r="H8394" s="364" t="s">
        <v>29016</v>
      </c>
    </row>
    <row r="8395" spans="1:8" x14ac:dyDescent="0.25">
      <c r="A8395" s="246" t="str">
        <f t="shared" si="131"/>
        <v>IUC30506</v>
      </c>
      <c r="B8395" s="364" t="s">
        <v>16321</v>
      </c>
      <c r="C8395" s="364" t="s">
        <v>16322</v>
      </c>
      <c r="D8395" s="364" t="s">
        <v>1</v>
      </c>
      <c r="E8395" s="365">
        <v>124.84</v>
      </c>
      <c r="F8395" s="364" t="s">
        <v>15342</v>
      </c>
      <c r="G8395" s="364" t="s">
        <v>14947</v>
      </c>
      <c r="H8395" s="364" t="s">
        <v>29016</v>
      </c>
    </row>
    <row r="8396" spans="1:8" x14ac:dyDescent="0.25">
      <c r="A8396" s="246" t="str">
        <f t="shared" si="131"/>
        <v>IUC30509</v>
      </c>
      <c r="B8396" s="364" t="s">
        <v>16327</v>
      </c>
      <c r="C8396" s="364" t="s">
        <v>16328</v>
      </c>
      <c r="D8396" s="364" t="s">
        <v>1</v>
      </c>
      <c r="E8396" s="365">
        <v>1519.04</v>
      </c>
      <c r="F8396" s="364" t="s">
        <v>15342</v>
      </c>
      <c r="G8396" s="364" t="s">
        <v>14947</v>
      </c>
      <c r="H8396" s="364" t="s">
        <v>29016</v>
      </c>
    </row>
    <row r="8397" spans="1:8" x14ac:dyDescent="0.25">
      <c r="A8397" s="246" t="str">
        <f t="shared" si="131"/>
        <v>IUC10201</v>
      </c>
      <c r="B8397" s="364" t="s">
        <v>19512</v>
      </c>
      <c r="C8397" s="364" t="s">
        <v>19513</v>
      </c>
      <c r="D8397" s="364" t="s">
        <v>3</v>
      </c>
      <c r="E8397" s="365">
        <v>15.15</v>
      </c>
      <c r="F8397" s="364" t="s">
        <v>15342</v>
      </c>
      <c r="G8397" s="364" t="s">
        <v>14947</v>
      </c>
      <c r="H8397" s="364" t="s">
        <v>29016</v>
      </c>
    </row>
    <row r="8398" spans="1:8" x14ac:dyDescent="0.25">
      <c r="A8398" s="246" t="str">
        <f t="shared" si="131"/>
        <v>IUC10202</v>
      </c>
      <c r="B8398" s="364" t="s">
        <v>19514</v>
      </c>
      <c r="C8398" s="364" t="s">
        <v>19515</v>
      </c>
      <c r="D8398" s="364" t="s">
        <v>5</v>
      </c>
      <c r="E8398" s="365">
        <v>19.75</v>
      </c>
      <c r="F8398" s="364" t="s">
        <v>15342</v>
      </c>
      <c r="G8398" s="364" t="s">
        <v>14947</v>
      </c>
      <c r="H8398" s="364" t="s">
        <v>29016</v>
      </c>
    </row>
    <row r="8399" spans="1:8" x14ac:dyDescent="0.25">
      <c r="A8399" s="246" t="str">
        <f t="shared" si="131"/>
        <v>IUS10022</v>
      </c>
      <c r="B8399" s="364" t="s">
        <v>16372</v>
      </c>
      <c r="C8399" s="364" t="s">
        <v>16373</v>
      </c>
      <c r="D8399" s="364" t="s">
        <v>3</v>
      </c>
      <c r="E8399" s="365">
        <v>11.69</v>
      </c>
      <c r="F8399" s="364" t="s">
        <v>15342</v>
      </c>
      <c r="G8399" s="364" t="s">
        <v>14947</v>
      </c>
      <c r="H8399" s="364" t="s">
        <v>29016</v>
      </c>
    </row>
    <row r="8400" spans="1:8" x14ac:dyDescent="0.25">
      <c r="A8400" s="246" t="str">
        <f t="shared" si="131"/>
        <v>IUS87010</v>
      </c>
      <c r="B8400" s="364" t="s">
        <v>16384</v>
      </c>
      <c r="C8400" s="364" t="s">
        <v>16385</v>
      </c>
      <c r="D8400" s="364" t="s">
        <v>1</v>
      </c>
      <c r="E8400" s="365">
        <v>276.41000000000003</v>
      </c>
      <c r="F8400" s="364" t="s">
        <v>15342</v>
      </c>
      <c r="G8400" s="364" t="s">
        <v>14947</v>
      </c>
      <c r="H8400" s="364" t="s">
        <v>29016</v>
      </c>
    </row>
    <row r="8401" spans="1:8" x14ac:dyDescent="0.25">
      <c r="A8401" s="246" t="str">
        <f t="shared" si="131"/>
        <v>IUD30313</v>
      </c>
      <c r="B8401" s="364" t="s">
        <v>16341</v>
      </c>
      <c r="C8401" s="364" t="s">
        <v>16342</v>
      </c>
      <c r="D8401" s="364" t="s">
        <v>2</v>
      </c>
      <c r="E8401" s="365">
        <v>1365.8</v>
      </c>
      <c r="F8401" s="364" t="s">
        <v>15342</v>
      </c>
      <c r="G8401" s="364" t="s">
        <v>14947</v>
      </c>
      <c r="H8401" s="364" t="s">
        <v>29016</v>
      </c>
    </row>
    <row r="8402" spans="1:8" x14ac:dyDescent="0.25">
      <c r="A8402" s="246" t="str">
        <f t="shared" si="131"/>
        <v>IUC10079</v>
      </c>
      <c r="B8402" s="364" t="s">
        <v>16255</v>
      </c>
      <c r="C8402" s="364" t="s">
        <v>16256</v>
      </c>
      <c r="D8402" s="364" t="s">
        <v>3</v>
      </c>
      <c r="E8402" s="365">
        <v>1067.9000000000001</v>
      </c>
      <c r="F8402" s="364" t="s">
        <v>15342</v>
      </c>
      <c r="G8402" s="364" t="s">
        <v>14947</v>
      </c>
      <c r="H8402" s="364" t="s">
        <v>29016</v>
      </c>
    </row>
    <row r="8403" spans="1:8" x14ac:dyDescent="0.25">
      <c r="A8403" s="246" t="str">
        <f t="shared" si="131"/>
        <v>IUC10241</v>
      </c>
      <c r="B8403" s="364" t="s">
        <v>19553</v>
      </c>
      <c r="C8403" s="364" t="s">
        <v>19554</v>
      </c>
      <c r="D8403" s="364" t="s">
        <v>3</v>
      </c>
      <c r="E8403" s="365">
        <v>145.11000000000001</v>
      </c>
      <c r="F8403" s="364" t="s">
        <v>15342</v>
      </c>
      <c r="G8403" s="364" t="s">
        <v>14947</v>
      </c>
      <c r="H8403" s="364" t="s">
        <v>29016</v>
      </c>
    </row>
    <row r="8404" spans="1:8" x14ac:dyDescent="0.25">
      <c r="A8404" s="246" t="str">
        <f t="shared" si="131"/>
        <v>IUC10243</v>
      </c>
      <c r="B8404" s="364" t="s">
        <v>19557</v>
      </c>
      <c r="C8404" s="364" t="s">
        <v>19558</v>
      </c>
      <c r="D8404" s="364" t="s">
        <v>1</v>
      </c>
      <c r="E8404" s="365">
        <v>3023.88</v>
      </c>
      <c r="F8404" s="364" t="s">
        <v>15342</v>
      </c>
      <c r="G8404" s="364" t="s">
        <v>14947</v>
      </c>
      <c r="H8404" s="364" t="s">
        <v>29016</v>
      </c>
    </row>
    <row r="8405" spans="1:8" x14ac:dyDescent="0.25">
      <c r="A8405" s="246" t="str">
        <f t="shared" si="131"/>
        <v>IUC20099</v>
      </c>
      <c r="B8405" s="364" t="s">
        <v>19563</v>
      </c>
      <c r="C8405" s="364" t="s">
        <v>19564</v>
      </c>
      <c r="D8405" s="364" t="s">
        <v>3</v>
      </c>
      <c r="E8405" s="365">
        <v>12.81</v>
      </c>
      <c r="F8405" s="364" t="s">
        <v>15342</v>
      </c>
      <c r="G8405" s="364" t="s">
        <v>14947</v>
      </c>
      <c r="H8405" s="364" t="s">
        <v>29016</v>
      </c>
    </row>
    <row r="8406" spans="1:8" x14ac:dyDescent="0.25">
      <c r="A8406" s="246" t="str">
        <f t="shared" si="131"/>
        <v>IUC20140</v>
      </c>
      <c r="B8406" s="364" t="s">
        <v>16266</v>
      </c>
      <c r="C8406" s="364" t="s">
        <v>16267</v>
      </c>
      <c r="D8406" s="364" t="s">
        <v>1</v>
      </c>
      <c r="E8406" s="365">
        <v>227.36</v>
      </c>
      <c r="F8406" s="364" t="s">
        <v>15342</v>
      </c>
      <c r="G8406" s="364" t="s">
        <v>14947</v>
      </c>
      <c r="H8406" s="364" t="s">
        <v>29016</v>
      </c>
    </row>
    <row r="8407" spans="1:8" x14ac:dyDescent="0.25">
      <c r="A8407" s="246" t="str">
        <f t="shared" si="131"/>
        <v>IUS85007</v>
      </c>
      <c r="B8407" s="364" t="s">
        <v>16378</v>
      </c>
      <c r="C8407" s="364" t="s">
        <v>16379</v>
      </c>
      <c r="D8407" s="364" t="s">
        <v>2</v>
      </c>
      <c r="E8407" s="365">
        <v>9.3000000000000007</v>
      </c>
      <c r="F8407" s="364" t="s">
        <v>15342</v>
      </c>
      <c r="G8407" s="364" t="s">
        <v>14947</v>
      </c>
      <c r="H8407" s="364" t="s">
        <v>29016</v>
      </c>
    </row>
    <row r="8408" spans="1:8" x14ac:dyDescent="0.25">
      <c r="A8408" s="246" t="str">
        <f t="shared" si="131"/>
        <v>IUC20156</v>
      </c>
      <c r="B8408" s="364" t="s">
        <v>16270</v>
      </c>
      <c r="C8408" s="364" t="s">
        <v>16271</v>
      </c>
      <c r="D8408" s="364" t="s">
        <v>3</v>
      </c>
      <c r="E8408" s="365">
        <v>411.93</v>
      </c>
      <c r="F8408" s="364" t="s">
        <v>15342</v>
      </c>
      <c r="G8408" s="364" t="s">
        <v>14947</v>
      </c>
      <c r="H8408" s="364" t="s">
        <v>29016</v>
      </c>
    </row>
    <row r="8409" spans="1:8" x14ac:dyDescent="0.25">
      <c r="A8409" s="246" t="str">
        <f t="shared" si="131"/>
        <v>IUC20157</v>
      </c>
      <c r="B8409" s="364" t="s">
        <v>16272</v>
      </c>
      <c r="C8409" s="364" t="s">
        <v>16273</v>
      </c>
      <c r="D8409" s="364" t="s">
        <v>3</v>
      </c>
      <c r="E8409" s="365">
        <v>220.37</v>
      </c>
      <c r="F8409" s="364" t="s">
        <v>15342</v>
      </c>
      <c r="G8409" s="364" t="s">
        <v>14947</v>
      </c>
      <c r="H8409" s="364" t="s">
        <v>29016</v>
      </c>
    </row>
    <row r="8410" spans="1:8" x14ac:dyDescent="0.25">
      <c r="A8410" s="246" t="str">
        <f t="shared" si="131"/>
        <v>IUP30129</v>
      </c>
      <c r="B8410" s="364" t="s">
        <v>19699</v>
      </c>
      <c r="C8410" s="364" t="s">
        <v>19700</v>
      </c>
      <c r="D8410" s="364" t="s">
        <v>4</v>
      </c>
      <c r="E8410" s="365">
        <v>16.12</v>
      </c>
      <c r="F8410" s="364" t="s">
        <v>15342</v>
      </c>
      <c r="G8410" s="364" t="s">
        <v>14947</v>
      </c>
      <c r="H8410" s="364" t="s">
        <v>29016</v>
      </c>
    </row>
    <row r="8411" spans="1:8" x14ac:dyDescent="0.25">
      <c r="A8411" s="246" t="str">
        <f t="shared" si="131"/>
        <v>IUI00022</v>
      </c>
      <c r="B8411" s="364" t="s">
        <v>19677</v>
      </c>
      <c r="C8411" s="364" t="s">
        <v>19678</v>
      </c>
      <c r="D8411" s="364" t="s">
        <v>1</v>
      </c>
      <c r="E8411" s="365">
        <v>809.43</v>
      </c>
      <c r="F8411" s="364" t="s">
        <v>15342</v>
      </c>
      <c r="G8411" s="364" t="s">
        <v>14947</v>
      </c>
      <c r="H8411" s="364" t="s">
        <v>29016</v>
      </c>
    </row>
    <row r="8412" spans="1:8" x14ac:dyDescent="0.25">
      <c r="A8412" s="246" t="str">
        <f t="shared" si="131"/>
        <v>IUP30130</v>
      </c>
      <c r="B8412" s="364" t="s">
        <v>19701</v>
      </c>
      <c r="C8412" s="364" t="s">
        <v>19702</v>
      </c>
      <c r="D8412" s="364" t="s">
        <v>3</v>
      </c>
      <c r="E8412" s="365">
        <v>0.78</v>
      </c>
      <c r="F8412" s="364" t="s">
        <v>15342</v>
      </c>
      <c r="G8412" s="364" t="s">
        <v>14947</v>
      </c>
      <c r="H8412" s="364" t="s">
        <v>29016</v>
      </c>
    </row>
    <row r="8413" spans="1:8" x14ac:dyDescent="0.25">
      <c r="A8413" s="246" t="str">
        <f t="shared" si="131"/>
        <v>IUD20117</v>
      </c>
      <c r="B8413" s="364" t="s">
        <v>19601</v>
      </c>
      <c r="C8413" s="364" t="s">
        <v>19602</v>
      </c>
      <c r="D8413" s="364" t="s">
        <v>3</v>
      </c>
      <c r="E8413" s="365">
        <v>25.01</v>
      </c>
      <c r="F8413" s="364" t="s">
        <v>15342</v>
      </c>
      <c r="G8413" s="364" t="s">
        <v>14947</v>
      </c>
      <c r="H8413" s="364" t="s">
        <v>29016</v>
      </c>
    </row>
    <row r="8414" spans="1:8" x14ac:dyDescent="0.25">
      <c r="A8414" s="246" t="str">
        <f t="shared" si="131"/>
        <v>IUC10213</v>
      </c>
      <c r="B8414" s="364" t="s">
        <v>16257</v>
      </c>
      <c r="C8414" s="364" t="s">
        <v>19516</v>
      </c>
      <c r="D8414" s="364" t="s">
        <v>1</v>
      </c>
      <c r="E8414" s="365">
        <v>669.22</v>
      </c>
      <c r="F8414" s="364" t="s">
        <v>15342</v>
      </c>
      <c r="G8414" s="364" t="s">
        <v>14947</v>
      </c>
      <c r="H8414" s="364" t="s">
        <v>29016</v>
      </c>
    </row>
    <row r="8415" spans="1:8" x14ac:dyDescent="0.25">
      <c r="A8415" s="246" t="str">
        <f t="shared" si="131"/>
        <v>IUC20163</v>
      </c>
      <c r="B8415" s="364" t="s">
        <v>19569</v>
      </c>
      <c r="C8415" s="364" t="s">
        <v>19570</v>
      </c>
      <c r="D8415" s="364" t="s">
        <v>1</v>
      </c>
      <c r="E8415" s="365">
        <v>399.82</v>
      </c>
      <c r="F8415" s="364" t="s">
        <v>15342</v>
      </c>
      <c r="G8415" s="364" t="s">
        <v>14947</v>
      </c>
      <c r="H8415" s="364" t="s">
        <v>29016</v>
      </c>
    </row>
    <row r="8416" spans="1:8" x14ac:dyDescent="0.25">
      <c r="A8416" s="246" t="str">
        <f t="shared" si="131"/>
        <v>IUC20214</v>
      </c>
      <c r="B8416" s="364" t="s">
        <v>19580</v>
      </c>
      <c r="C8416" s="364" t="s">
        <v>19581</v>
      </c>
      <c r="D8416" s="364" t="s">
        <v>430</v>
      </c>
      <c r="E8416" s="365">
        <v>1362.48</v>
      </c>
      <c r="F8416" s="364" t="s">
        <v>15342</v>
      </c>
      <c r="G8416" s="364" t="s">
        <v>14947</v>
      </c>
      <c r="H8416" s="364" t="s">
        <v>29016</v>
      </c>
    </row>
    <row r="8417" spans="1:8" x14ac:dyDescent="0.25">
      <c r="A8417" s="246" t="str">
        <f t="shared" si="131"/>
        <v>IUC20215</v>
      </c>
      <c r="B8417" s="364" t="s">
        <v>19582</v>
      </c>
      <c r="C8417" s="364" t="s">
        <v>19583</v>
      </c>
      <c r="D8417" s="364" t="s">
        <v>1</v>
      </c>
      <c r="E8417" s="365">
        <v>1728.24</v>
      </c>
      <c r="F8417" s="364" t="s">
        <v>15342</v>
      </c>
      <c r="G8417" s="364" t="s">
        <v>14947</v>
      </c>
      <c r="H8417" s="364" t="s">
        <v>29016</v>
      </c>
    </row>
    <row r="8418" spans="1:8" x14ac:dyDescent="0.25">
      <c r="A8418" s="246" t="str">
        <f t="shared" si="131"/>
        <v>IUC20217</v>
      </c>
      <c r="B8418" s="364" t="s">
        <v>19586</v>
      </c>
      <c r="C8418" s="364" t="s">
        <v>19587</v>
      </c>
      <c r="D8418" s="364" t="s">
        <v>1</v>
      </c>
      <c r="E8418" s="365">
        <v>4086.58</v>
      </c>
      <c r="F8418" s="364" t="s">
        <v>15342</v>
      </c>
      <c r="G8418" s="364" t="s">
        <v>14947</v>
      </c>
      <c r="H8418" s="364" t="s">
        <v>29016</v>
      </c>
    </row>
    <row r="8419" spans="1:8" x14ac:dyDescent="0.25">
      <c r="A8419" s="246" t="str">
        <f t="shared" si="131"/>
        <v>IUD30634</v>
      </c>
      <c r="B8419" s="364" t="s">
        <v>19659</v>
      </c>
      <c r="C8419" s="364" t="s">
        <v>19660</v>
      </c>
      <c r="D8419" s="364" t="s">
        <v>2</v>
      </c>
      <c r="E8419" s="365">
        <v>136.97</v>
      </c>
      <c r="F8419" s="364" t="s">
        <v>15342</v>
      </c>
      <c r="G8419" s="364" t="s">
        <v>14947</v>
      </c>
      <c r="H8419" s="364" t="s">
        <v>29016</v>
      </c>
    </row>
    <row r="8420" spans="1:8" x14ac:dyDescent="0.25">
      <c r="A8420" s="246" t="str">
        <f t="shared" si="131"/>
        <v>IUD30183</v>
      </c>
      <c r="B8420" s="364" t="s">
        <v>19613</v>
      </c>
      <c r="C8420" s="364" t="s">
        <v>19614</v>
      </c>
      <c r="D8420" s="364" t="s">
        <v>1</v>
      </c>
      <c r="E8420" s="365">
        <v>35098.28</v>
      </c>
      <c r="F8420" s="364" t="s">
        <v>15342</v>
      </c>
      <c r="G8420" s="364" t="s">
        <v>14947</v>
      </c>
      <c r="H8420" s="364" t="s">
        <v>29016</v>
      </c>
    </row>
    <row r="8421" spans="1:8" x14ac:dyDescent="0.25">
      <c r="A8421" s="246" t="str">
        <f t="shared" si="131"/>
        <v>IUD30638</v>
      </c>
      <c r="B8421" s="364" t="s">
        <v>19667</v>
      </c>
      <c r="C8421" s="364" t="s">
        <v>19668</v>
      </c>
      <c r="D8421" s="364" t="s">
        <v>1</v>
      </c>
      <c r="E8421" s="365">
        <v>6129.07</v>
      </c>
      <c r="F8421" s="364" t="s">
        <v>15342</v>
      </c>
      <c r="G8421" s="364" t="s">
        <v>14947</v>
      </c>
      <c r="H8421" s="364" t="s">
        <v>29016</v>
      </c>
    </row>
    <row r="8422" spans="1:8" x14ac:dyDescent="0.25">
      <c r="A8422" s="246" t="str">
        <f t="shared" si="131"/>
        <v>IUP30135</v>
      </c>
      <c r="B8422" s="364" t="s">
        <v>19710</v>
      </c>
      <c r="C8422" s="364" t="s">
        <v>19711</v>
      </c>
      <c r="D8422" s="364" t="s">
        <v>351</v>
      </c>
      <c r="E8422" s="365">
        <v>547.24</v>
      </c>
      <c r="F8422" s="364" t="s">
        <v>15342</v>
      </c>
      <c r="G8422" s="364" t="s">
        <v>14947</v>
      </c>
      <c r="H8422" s="364" t="s">
        <v>29016</v>
      </c>
    </row>
    <row r="8423" spans="1:8" x14ac:dyDescent="0.25">
      <c r="A8423" s="246" t="str">
        <f t="shared" si="131"/>
        <v>IUC10067</v>
      </c>
      <c r="B8423" s="364" t="s">
        <v>14102</v>
      </c>
      <c r="C8423" s="364" t="s">
        <v>14110</v>
      </c>
      <c r="D8423" s="364" t="s">
        <v>2</v>
      </c>
      <c r="E8423" s="365">
        <v>64.97</v>
      </c>
      <c r="F8423" s="364" t="s">
        <v>15342</v>
      </c>
      <c r="G8423" s="364" t="s">
        <v>14947</v>
      </c>
      <c r="H8423" s="364" t="s">
        <v>29016</v>
      </c>
    </row>
    <row r="8424" spans="1:8" x14ac:dyDescent="0.25">
      <c r="A8424" s="246" t="str">
        <f t="shared" si="131"/>
        <v>IUD30550</v>
      </c>
      <c r="B8424" s="364" t="s">
        <v>15395</v>
      </c>
      <c r="C8424" s="364" t="s">
        <v>15396</v>
      </c>
      <c r="D8424" s="364" t="s">
        <v>1</v>
      </c>
      <c r="E8424" s="365">
        <v>1737.16</v>
      </c>
      <c r="F8424" s="364" t="s">
        <v>15342</v>
      </c>
      <c r="G8424" s="364" t="s">
        <v>14947</v>
      </c>
      <c r="H8424" s="364" t="s">
        <v>29016</v>
      </c>
    </row>
    <row r="8425" spans="1:8" x14ac:dyDescent="0.25">
      <c r="A8425" s="246" t="str">
        <f t="shared" si="131"/>
        <v>IUC20205</v>
      </c>
      <c r="B8425" s="364" t="s">
        <v>16293</v>
      </c>
      <c r="C8425" s="364" t="s">
        <v>16294</v>
      </c>
      <c r="D8425" s="364" t="s">
        <v>1</v>
      </c>
      <c r="E8425" s="365">
        <v>185.68</v>
      </c>
      <c r="F8425" s="364" t="s">
        <v>15342</v>
      </c>
      <c r="G8425" s="364" t="s">
        <v>14947</v>
      </c>
      <c r="H8425" s="364" t="s">
        <v>29016</v>
      </c>
    </row>
    <row r="8426" spans="1:8" x14ac:dyDescent="0.25">
      <c r="A8426" s="246" t="str">
        <f t="shared" si="131"/>
        <v>IUC20190</v>
      </c>
      <c r="B8426" s="364" t="s">
        <v>12733</v>
      </c>
      <c r="C8426" s="364" t="s">
        <v>12734</v>
      </c>
      <c r="D8426" s="364" t="s">
        <v>1</v>
      </c>
      <c r="E8426" s="365">
        <v>141.94</v>
      </c>
      <c r="F8426" s="364" t="s">
        <v>15342</v>
      </c>
      <c r="G8426" s="364" t="s">
        <v>14947</v>
      </c>
      <c r="H8426" s="364" t="s">
        <v>29016</v>
      </c>
    </row>
    <row r="8427" spans="1:8" x14ac:dyDescent="0.25">
      <c r="A8427" s="246" t="str">
        <f t="shared" si="131"/>
        <v>IUD300311</v>
      </c>
      <c r="B8427" s="364" t="s">
        <v>12774</v>
      </c>
      <c r="C8427" s="364" t="s">
        <v>12775</v>
      </c>
      <c r="D8427" s="364" t="s">
        <v>2</v>
      </c>
      <c r="E8427" s="365">
        <v>477.72</v>
      </c>
      <c r="F8427" s="364" t="s">
        <v>15342</v>
      </c>
      <c r="G8427" s="364" t="s">
        <v>14947</v>
      </c>
      <c r="H8427" s="364" t="s">
        <v>29016</v>
      </c>
    </row>
    <row r="8428" spans="1:8" x14ac:dyDescent="0.25">
      <c r="A8428" s="246" t="str">
        <f t="shared" si="131"/>
        <v>IUD300312</v>
      </c>
      <c r="B8428" s="364" t="s">
        <v>12776</v>
      </c>
      <c r="C8428" s="364" t="s">
        <v>12777</v>
      </c>
      <c r="D8428" s="364" t="s">
        <v>2</v>
      </c>
      <c r="E8428" s="365">
        <v>676.26</v>
      </c>
      <c r="F8428" s="364" t="s">
        <v>15342</v>
      </c>
      <c r="G8428" s="364" t="s">
        <v>14947</v>
      </c>
      <c r="H8428" s="364" t="s">
        <v>29016</v>
      </c>
    </row>
    <row r="8429" spans="1:8" x14ac:dyDescent="0.25">
      <c r="A8429" s="246" t="str">
        <f t="shared" si="131"/>
        <v>IUD300333</v>
      </c>
      <c r="B8429" s="364" t="s">
        <v>13284</v>
      </c>
      <c r="C8429" s="364" t="s">
        <v>13285</v>
      </c>
      <c r="D8429" s="364" t="s">
        <v>3</v>
      </c>
      <c r="E8429" s="365">
        <v>55.67</v>
      </c>
      <c r="F8429" s="364" t="s">
        <v>15342</v>
      </c>
      <c r="G8429" s="364" t="s">
        <v>14947</v>
      </c>
      <c r="H8429" s="364" t="s">
        <v>29016</v>
      </c>
    </row>
    <row r="8430" spans="1:8" x14ac:dyDescent="0.25">
      <c r="A8430" s="246" t="str">
        <f t="shared" si="131"/>
        <v>IUP30350</v>
      </c>
      <c r="B8430" s="364" t="s">
        <v>13441</v>
      </c>
      <c r="C8430" s="364" t="s">
        <v>33750</v>
      </c>
      <c r="D8430" s="364" t="s">
        <v>4</v>
      </c>
      <c r="E8430" s="365">
        <v>72.06</v>
      </c>
      <c r="F8430" s="364" t="s">
        <v>15342</v>
      </c>
      <c r="G8430" s="364" t="s">
        <v>14947</v>
      </c>
      <c r="H8430" s="364" t="s">
        <v>29016</v>
      </c>
    </row>
    <row r="8431" spans="1:8" x14ac:dyDescent="0.25">
      <c r="A8431" s="246" t="str">
        <f t="shared" si="131"/>
        <v>IUS87006</v>
      </c>
      <c r="B8431" s="364" t="s">
        <v>13448</v>
      </c>
      <c r="C8431" s="364" t="s">
        <v>13449</v>
      </c>
      <c r="D8431" s="364" t="s">
        <v>1</v>
      </c>
      <c r="E8431" s="365">
        <v>431.67</v>
      </c>
      <c r="F8431" s="364" t="s">
        <v>15342</v>
      </c>
      <c r="G8431" s="364" t="s">
        <v>14947</v>
      </c>
      <c r="H8431" s="364" t="s">
        <v>29016</v>
      </c>
    </row>
    <row r="8432" spans="1:8" x14ac:dyDescent="0.25">
      <c r="A8432" s="246" t="str">
        <f t="shared" si="131"/>
        <v>IUP40009</v>
      </c>
      <c r="B8432" s="364" t="s">
        <v>13443</v>
      </c>
      <c r="C8432" s="364" t="s">
        <v>14073</v>
      </c>
      <c r="D8432" s="364" t="s">
        <v>4</v>
      </c>
      <c r="E8432" s="365">
        <v>1264.82</v>
      </c>
      <c r="F8432" s="364" t="s">
        <v>15342</v>
      </c>
      <c r="G8432" s="364" t="s">
        <v>14947</v>
      </c>
      <c r="H8432" s="364" t="s">
        <v>29016</v>
      </c>
    </row>
    <row r="8433" spans="1:8" x14ac:dyDescent="0.25">
      <c r="A8433" s="246" t="str">
        <f t="shared" si="131"/>
        <v>IUC10064</v>
      </c>
      <c r="B8433" s="364" t="s">
        <v>13514</v>
      </c>
      <c r="C8433" s="364" t="s">
        <v>13515</v>
      </c>
      <c r="D8433" s="364" t="s">
        <v>2</v>
      </c>
      <c r="E8433" s="365">
        <v>205.74</v>
      </c>
      <c r="F8433" s="364" t="s">
        <v>15342</v>
      </c>
      <c r="G8433" s="364" t="s">
        <v>14947</v>
      </c>
      <c r="H8433" s="364" t="s">
        <v>29016</v>
      </c>
    </row>
    <row r="8434" spans="1:8" x14ac:dyDescent="0.25">
      <c r="A8434" s="246" t="str">
        <f t="shared" si="131"/>
        <v>IUC00041</v>
      </c>
      <c r="B8434" s="364" t="s">
        <v>14100</v>
      </c>
      <c r="C8434" s="364" t="s">
        <v>14101</v>
      </c>
      <c r="D8434" s="364" t="s">
        <v>2</v>
      </c>
      <c r="E8434" s="365">
        <v>204.19</v>
      </c>
      <c r="F8434" s="364" t="s">
        <v>15342</v>
      </c>
      <c r="G8434" s="364" t="s">
        <v>14947</v>
      </c>
      <c r="H8434" s="364" t="s">
        <v>29016</v>
      </c>
    </row>
    <row r="8435" spans="1:8" x14ac:dyDescent="0.25">
      <c r="A8435" s="246" t="str">
        <f t="shared" si="131"/>
        <v>IUD20109</v>
      </c>
      <c r="B8435" s="364" t="s">
        <v>15359</v>
      </c>
      <c r="C8435" s="364" t="s">
        <v>15360</v>
      </c>
      <c r="D8435" s="364" t="s">
        <v>1</v>
      </c>
      <c r="E8435" s="365">
        <v>13891.06</v>
      </c>
      <c r="F8435" s="364" t="s">
        <v>15342</v>
      </c>
      <c r="G8435" s="364" t="s">
        <v>14947</v>
      </c>
      <c r="H8435" s="364" t="s">
        <v>29016</v>
      </c>
    </row>
    <row r="8436" spans="1:8" x14ac:dyDescent="0.25">
      <c r="A8436" s="246" t="str">
        <f t="shared" si="131"/>
        <v>IUS20050</v>
      </c>
      <c r="B8436" s="364" t="s">
        <v>15385</v>
      </c>
      <c r="C8436" s="364" t="s">
        <v>15386</v>
      </c>
      <c r="D8436" s="364" t="s">
        <v>3</v>
      </c>
      <c r="E8436" s="365">
        <v>48.88</v>
      </c>
      <c r="F8436" s="364" t="s">
        <v>15342</v>
      </c>
      <c r="G8436" s="364" t="s">
        <v>14947</v>
      </c>
      <c r="H8436" s="364" t="s">
        <v>29016</v>
      </c>
    </row>
    <row r="8437" spans="1:8" x14ac:dyDescent="0.25">
      <c r="A8437" s="246" t="str">
        <f t="shared" si="131"/>
        <v>IUS20055</v>
      </c>
      <c r="B8437" s="364" t="s">
        <v>15418</v>
      </c>
      <c r="C8437" s="364" t="s">
        <v>15419</v>
      </c>
      <c r="D8437" s="364" t="s">
        <v>1</v>
      </c>
      <c r="E8437" s="365">
        <v>585.82000000000005</v>
      </c>
      <c r="F8437" s="364" t="s">
        <v>15342</v>
      </c>
      <c r="G8437" s="364" t="s">
        <v>14947</v>
      </c>
      <c r="H8437" s="364" t="s">
        <v>29016</v>
      </c>
    </row>
    <row r="8438" spans="1:8" x14ac:dyDescent="0.25">
      <c r="A8438" s="246" t="str">
        <f t="shared" si="131"/>
        <v>IUS20056</v>
      </c>
      <c r="B8438" s="364" t="s">
        <v>15420</v>
      </c>
      <c r="C8438" s="364" t="s">
        <v>15421</v>
      </c>
      <c r="D8438" s="364" t="s">
        <v>1</v>
      </c>
      <c r="E8438" s="365">
        <v>181383.07</v>
      </c>
      <c r="F8438" s="364" t="s">
        <v>15342</v>
      </c>
      <c r="G8438" s="364" t="s">
        <v>14947</v>
      </c>
      <c r="H8438" s="364" t="s">
        <v>29016</v>
      </c>
    </row>
    <row r="8439" spans="1:8" x14ac:dyDescent="0.25">
      <c r="A8439" s="246" t="str">
        <f t="shared" si="131"/>
        <v>IUC20209</v>
      </c>
      <c r="B8439" s="364" t="s">
        <v>16301</v>
      </c>
      <c r="C8439" s="364" t="s">
        <v>16302</v>
      </c>
      <c r="D8439" s="364" t="s">
        <v>1</v>
      </c>
      <c r="E8439" s="365">
        <v>1.46</v>
      </c>
      <c r="F8439" s="364" t="s">
        <v>15342</v>
      </c>
      <c r="G8439" s="364" t="s">
        <v>14947</v>
      </c>
      <c r="H8439" s="364" t="s">
        <v>29016</v>
      </c>
    </row>
    <row r="8440" spans="1:8" x14ac:dyDescent="0.25">
      <c r="A8440" s="246" t="str">
        <f t="shared" si="131"/>
        <v>IUC20130</v>
      </c>
      <c r="B8440" s="364" t="s">
        <v>12705</v>
      </c>
      <c r="C8440" s="364" t="s">
        <v>12706</v>
      </c>
      <c r="D8440" s="364" t="s">
        <v>4</v>
      </c>
      <c r="E8440" s="365">
        <v>94.9</v>
      </c>
      <c r="F8440" s="364" t="s">
        <v>15342</v>
      </c>
      <c r="G8440" s="364" t="s">
        <v>14947</v>
      </c>
      <c r="H8440" s="364" t="s">
        <v>29016</v>
      </c>
    </row>
    <row r="8441" spans="1:8" x14ac:dyDescent="0.25">
      <c r="A8441" s="246" t="str">
        <f t="shared" si="131"/>
        <v>IUI00021</v>
      </c>
      <c r="B8441" s="364" t="s">
        <v>16345</v>
      </c>
      <c r="C8441" s="364" t="s">
        <v>16346</v>
      </c>
      <c r="D8441" s="364" t="s">
        <v>1</v>
      </c>
      <c r="E8441" s="365">
        <v>623.45000000000005</v>
      </c>
      <c r="F8441" s="364" t="s">
        <v>15342</v>
      </c>
      <c r="G8441" s="364" t="s">
        <v>14947</v>
      </c>
      <c r="H8441" s="364" t="s">
        <v>29016</v>
      </c>
    </row>
    <row r="8442" spans="1:8" x14ac:dyDescent="0.25">
      <c r="A8442" s="246" t="str">
        <f t="shared" si="131"/>
        <v>IUD20112</v>
      </c>
      <c r="B8442" s="364" t="s">
        <v>16331</v>
      </c>
      <c r="C8442" s="364" t="s">
        <v>33751</v>
      </c>
      <c r="D8442" s="364" t="s">
        <v>2</v>
      </c>
      <c r="E8442" s="365">
        <v>281.18</v>
      </c>
      <c r="F8442" s="364" t="s">
        <v>15342</v>
      </c>
      <c r="G8442" s="364" t="s">
        <v>14947</v>
      </c>
      <c r="H8442" s="364" t="s">
        <v>29016</v>
      </c>
    </row>
    <row r="8443" spans="1:8" x14ac:dyDescent="0.25">
      <c r="A8443" s="246" t="str">
        <f t="shared" si="131"/>
        <v>IUD30402</v>
      </c>
      <c r="B8443" s="364" t="s">
        <v>15364</v>
      </c>
      <c r="C8443" s="364" t="s">
        <v>15365</v>
      </c>
      <c r="D8443" s="364" t="s">
        <v>2</v>
      </c>
      <c r="E8443" s="365">
        <v>26.12</v>
      </c>
      <c r="F8443" s="364" t="s">
        <v>15342</v>
      </c>
      <c r="G8443" s="364" t="s">
        <v>14947</v>
      </c>
      <c r="H8443" s="364" t="s">
        <v>29016</v>
      </c>
    </row>
    <row r="8444" spans="1:8" x14ac:dyDescent="0.25">
      <c r="A8444" s="246" t="str">
        <f t="shared" si="131"/>
        <v>IUD20110</v>
      </c>
      <c r="B8444" s="364" t="s">
        <v>15361</v>
      </c>
      <c r="C8444" s="364" t="s">
        <v>15362</v>
      </c>
      <c r="D8444" s="364" t="s">
        <v>1</v>
      </c>
      <c r="E8444" s="365">
        <v>745.4</v>
      </c>
      <c r="F8444" s="364" t="s">
        <v>15342</v>
      </c>
      <c r="G8444" s="364" t="s">
        <v>14947</v>
      </c>
      <c r="H8444" s="364" t="s">
        <v>29016</v>
      </c>
    </row>
    <row r="8445" spans="1:8" x14ac:dyDescent="0.25">
      <c r="A8445" s="246" t="str">
        <f t="shared" si="131"/>
        <v>IUD30502</v>
      </c>
      <c r="B8445" s="364" t="s">
        <v>15374</v>
      </c>
      <c r="C8445" s="364" t="s">
        <v>15375</v>
      </c>
      <c r="D8445" s="364" t="s">
        <v>1</v>
      </c>
      <c r="E8445" s="365">
        <v>3650.39</v>
      </c>
      <c r="F8445" s="364" t="s">
        <v>15342</v>
      </c>
      <c r="G8445" s="364" t="s">
        <v>14947</v>
      </c>
      <c r="H8445" s="364" t="s">
        <v>29016</v>
      </c>
    </row>
    <row r="8446" spans="1:8" x14ac:dyDescent="0.25">
      <c r="A8446" s="246" t="str">
        <f t="shared" si="131"/>
        <v>IUD30503</v>
      </c>
      <c r="B8446" s="364" t="s">
        <v>15376</v>
      </c>
      <c r="C8446" s="364" t="s">
        <v>15377</v>
      </c>
      <c r="D8446" s="364" t="s">
        <v>1</v>
      </c>
      <c r="E8446" s="365">
        <v>7636.28</v>
      </c>
      <c r="F8446" s="364" t="s">
        <v>15342</v>
      </c>
      <c r="G8446" s="364" t="s">
        <v>14947</v>
      </c>
      <c r="H8446" s="364" t="s">
        <v>29016</v>
      </c>
    </row>
    <row r="8447" spans="1:8" x14ac:dyDescent="0.25">
      <c r="A8447" s="246" t="str">
        <f t="shared" si="131"/>
        <v>IUP30122</v>
      </c>
      <c r="B8447" s="364" t="s">
        <v>15397</v>
      </c>
      <c r="C8447" s="364" t="s">
        <v>19696</v>
      </c>
      <c r="D8447" s="364" t="s">
        <v>2</v>
      </c>
      <c r="E8447" s="365">
        <v>90.7</v>
      </c>
      <c r="F8447" s="364" t="s">
        <v>15342</v>
      </c>
      <c r="G8447" s="364" t="s">
        <v>14947</v>
      </c>
      <c r="H8447" s="364" t="s">
        <v>29016</v>
      </c>
    </row>
    <row r="8448" spans="1:8" x14ac:dyDescent="0.25">
      <c r="A8448" s="246" t="str">
        <f t="shared" si="131"/>
        <v>IUP30123</v>
      </c>
      <c r="B8448" s="364" t="s">
        <v>15398</v>
      </c>
      <c r="C8448" s="364" t="s">
        <v>19697</v>
      </c>
      <c r="D8448" s="364" t="s">
        <v>2</v>
      </c>
      <c r="E8448" s="365">
        <v>69.45</v>
      </c>
      <c r="F8448" s="364" t="s">
        <v>15342</v>
      </c>
      <c r="G8448" s="364" t="s">
        <v>14947</v>
      </c>
      <c r="H8448" s="364" t="s">
        <v>29016</v>
      </c>
    </row>
    <row r="8449" spans="1:8" x14ac:dyDescent="0.25">
      <c r="A8449" s="246" t="str">
        <f t="shared" si="131"/>
        <v>IUS00035</v>
      </c>
      <c r="B8449" s="364" t="s">
        <v>15426</v>
      </c>
      <c r="C8449" s="364" t="s">
        <v>16370</v>
      </c>
      <c r="D8449" s="364" t="s">
        <v>1</v>
      </c>
      <c r="E8449" s="365">
        <v>4089.25</v>
      </c>
      <c r="F8449" s="364" t="s">
        <v>15342</v>
      </c>
      <c r="G8449" s="364" t="s">
        <v>14947</v>
      </c>
      <c r="H8449" s="364" t="s">
        <v>29016</v>
      </c>
    </row>
    <row r="8450" spans="1:8" x14ac:dyDescent="0.25">
      <c r="A8450" s="246" t="str">
        <f t="shared" si="131"/>
        <v>IUS20052</v>
      </c>
      <c r="B8450" s="364" t="s">
        <v>15413</v>
      </c>
      <c r="C8450" s="364" t="s">
        <v>15414</v>
      </c>
      <c r="D8450" s="364" t="s">
        <v>2</v>
      </c>
      <c r="E8450" s="365">
        <v>13.46</v>
      </c>
      <c r="F8450" s="364" t="s">
        <v>15342</v>
      </c>
      <c r="G8450" s="364" t="s">
        <v>14947</v>
      </c>
      <c r="H8450" s="364" t="s">
        <v>29016</v>
      </c>
    </row>
    <row r="8451" spans="1:8" x14ac:dyDescent="0.25">
      <c r="A8451" s="246" t="str">
        <f t="shared" ref="A8451:A8514" si="132">B8451</f>
        <v>IUS00038</v>
      </c>
      <c r="B8451" s="364" t="s">
        <v>15431</v>
      </c>
      <c r="C8451" s="364" t="s">
        <v>15432</v>
      </c>
      <c r="D8451" s="364" t="s">
        <v>1</v>
      </c>
      <c r="E8451" s="365">
        <v>1850.54</v>
      </c>
      <c r="F8451" s="364" t="s">
        <v>15342</v>
      </c>
      <c r="G8451" s="364" t="s">
        <v>14947</v>
      </c>
      <c r="H8451" s="364" t="s">
        <v>29016</v>
      </c>
    </row>
    <row r="8452" spans="1:8" x14ac:dyDescent="0.25">
      <c r="A8452" s="246" t="str">
        <f t="shared" si="132"/>
        <v>IUC00044</v>
      </c>
      <c r="B8452" s="364" t="s">
        <v>15435</v>
      </c>
      <c r="C8452" s="364" t="s">
        <v>15436</v>
      </c>
      <c r="D8452" s="364" t="s">
        <v>3</v>
      </c>
      <c r="E8452" s="365">
        <v>59.07</v>
      </c>
      <c r="F8452" s="364" t="s">
        <v>15342</v>
      </c>
      <c r="G8452" s="364" t="s">
        <v>14947</v>
      </c>
      <c r="H8452" s="364" t="s">
        <v>29016</v>
      </c>
    </row>
    <row r="8453" spans="1:8" x14ac:dyDescent="0.25">
      <c r="A8453" s="246" t="str">
        <f t="shared" si="132"/>
        <v>IUD300332</v>
      </c>
      <c r="B8453" s="364" t="s">
        <v>13286</v>
      </c>
      <c r="C8453" s="364" t="s">
        <v>13287</v>
      </c>
      <c r="D8453" s="364" t="s">
        <v>3</v>
      </c>
      <c r="E8453" s="365">
        <v>28.79</v>
      </c>
      <c r="F8453" s="364" t="s">
        <v>15342</v>
      </c>
      <c r="G8453" s="364" t="s">
        <v>14947</v>
      </c>
      <c r="H8453" s="364" t="s">
        <v>29016</v>
      </c>
    </row>
    <row r="8454" spans="1:8" x14ac:dyDescent="0.25">
      <c r="A8454" s="246" t="str">
        <f t="shared" si="132"/>
        <v>IUC20202</v>
      </c>
      <c r="B8454" s="364" t="s">
        <v>16287</v>
      </c>
      <c r="C8454" s="364" t="s">
        <v>16288</v>
      </c>
      <c r="D8454" s="364" t="s">
        <v>1</v>
      </c>
      <c r="E8454" s="365">
        <v>1074.69</v>
      </c>
      <c r="F8454" s="364" t="s">
        <v>15342</v>
      </c>
      <c r="G8454" s="364" t="s">
        <v>14947</v>
      </c>
      <c r="H8454" s="364" t="s">
        <v>29016</v>
      </c>
    </row>
    <row r="8455" spans="1:8" x14ac:dyDescent="0.25">
      <c r="A8455" s="246" t="str">
        <f t="shared" si="132"/>
        <v>IUP30105</v>
      </c>
      <c r="B8455" s="364" t="s">
        <v>13288</v>
      </c>
      <c r="C8455" s="364" t="s">
        <v>13289</v>
      </c>
      <c r="D8455" s="364" t="s">
        <v>1</v>
      </c>
      <c r="E8455" s="365">
        <v>48.49</v>
      </c>
      <c r="F8455" s="364" t="s">
        <v>15342</v>
      </c>
      <c r="G8455" s="364" t="s">
        <v>14947</v>
      </c>
      <c r="H8455" s="364" t="s">
        <v>29016</v>
      </c>
    </row>
    <row r="8456" spans="1:8" x14ac:dyDescent="0.25">
      <c r="A8456" s="246" t="str">
        <f t="shared" si="132"/>
        <v>IUC20186</v>
      </c>
      <c r="B8456" s="364" t="s">
        <v>12721</v>
      </c>
      <c r="C8456" s="364" t="s">
        <v>12722</v>
      </c>
      <c r="D8456" s="364" t="s">
        <v>1</v>
      </c>
      <c r="E8456" s="365">
        <v>33.94</v>
      </c>
      <c r="F8456" s="364" t="s">
        <v>15342</v>
      </c>
      <c r="G8456" s="364" t="s">
        <v>14947</v>
      </c>
      <c r="H8456" s="364" t="s">
        <v>29016</v>
      </c>
    </row>
    <row r="8457" spans="1:8" x14ac:dyDescent="0.25">
      <c r="A8457" s="246" t="str">
        <f t="shared" si="132"/>
        <v>IUC20191</v>
      </c>
      <c r="B8457" s="364" t="s">
        <v>12735</v>
      </c>
      <c r="C8457" s="364" t="s">
        <v>12736</v>
      </c>
      <c r="D8457" s="364" t="s">
        <v>1</v>
      </c>
      <c r="E8457" s="365">
        <v>1987.5</v>
      </c>
      <c r="F8457" s="364" t="s">
        <v>15342</v>
      </c>
      <c r="G8457" s="364" t="s">
        <v>14947</v>
      </c>
      <c r="H8457" s="364" t="s">
        <v>29016</v>
      </c>
    </row>
    <row r="8458" spans="1:8" x14ac:dyDescent="0.25">
      <c r="A8458" s="246" t="str">
        <f t="shared" si="132"/>
        <v>IUC20192</v>
      </c>
      <c r="B8458" s="364" t="s">
        <v>12737</v>
      </c>
      <c r="C8458" s="364" t="s">
        <v>12738</v>
      </c>
      <c r="D8458" s="364" t="s">
        <v>1</v>
      </c>
      <c r="E8458" s="365">
        <v>34.86</v>
      </c>
      <c r="F8458" s="364" t="s">
        <v>15342</v>
      </c>
      <c r="G8458" s="364" t="s">
        <v>14947</v>
      </c>
      <c r="H8458" s="364" t="s">
        <v>29016</v>
      </c>
    </row>
    <row r="8459" spans="1:8" x14ac:dyDescent="0.25">
      <c r="A8459" s="246" t="str">
        <f t="shared" si="132"/>
        <v>IUD20103</v>
      </c>
      <c r="B8459" s="364" t="s">
        <v>12752</v>
      </c>
      <c r="C8459" s="364" t="s">
        <v>12753</v>
      </c>
      <c r="D8459" s="364" t="s">
        <v>3</v>
      </c>
      <c r="E8459" s="365">
        <v>355.22</v>
      </c>
      <c r="F8459" s="364" t="s">
        <v>15342</v>
      </c>
      <c r="G8459" s="364" t="s">
        <v>14947</v>
      </c>
      <c r="H8459" s="364" t="s">
        <v>29016</v>
      </c>
    </row>
    <row r="8460" spans="1:8" x14ac:dyDescent="0.25">
      <c r="A8460" s="246" t="str">
        <f t="shared" si="132"/>
        <v>IUD30200</v>
      </c>
      <c r="B8460" s="364" t="s">
        <v>12966</v>
      </c>
      <c r="C8460" s="364" t="s">
        <v>12967</v>
      </c>
      <c r="D8460" s="364" t="s">
        <v>4</v>
      </c>
      <c r="E8460" s="365">
        <v>195.1</v>
      </c>
      <c r="F8460" s="364" t="s">
        <v>15342</v>
      </c>
      <c r="G8460" s="364" t="s">
        <v>14947</v>
      </c>
      <c r="H8460" s="364" t="s">
        <v>29016</v>
      </c>
    </row>
    <row r="8461" spans="1:8" x14ac:dyDescent="0.25">
      <c r="A8461" s="246" t="str">
        <f t="shared" si="132"/>
        <v>IUD30170</v>
      </c>
      <c r="B8461" s="364" t="s">
        <v>13290</v>
      </c>
      <c r="C8461" s="364" t="s">
        <v>13291</v>
      </c>
      <c r="D8461" s="364" t="s">
        <v>1</v>
      </c>
      <c r="E8461" s="365">
        <v>37013.15</v>
      </c>
      <c r="F8461" s="364" t="s">
        <v>15342</v>
      </c>
      <c r="G8461" s="364" t="s">
        <v>14947</v>
      </c>
      <c r="H8461" s="364" t="s">
        <v>29016</v>
      </c>
    </row>
    <row r="8462" spans="1:8" x14ac:dyDescent="0.25">
      <c r="A8462" s="246" t="str">
        <f t="shared" si="132"/>
        <v>IUSC0027</v>
      </c>
      <c r="B8462" s="364" t="s">
        <v>13292</v>
      </c>
      <c r="C8462" s="364" t="s">
        <v>13293</v>
      </c>
      <c r="D8462" s="364" t="s">
        <v>1</v>
      </c>
      <c r="E8462" s="365">
        <v>57.78</v>
      </c>
      <c r="F8462" s="364" t="s">
        <v>15342</v>
      </c>
      <c r="G8462" s="364" t="s">
        <v>14947</v>
      </c>
      <c r="H8462" s="364" t="s">
        <v>29016</v>
      </c>
    </row>
    <row r="8463" spans="1:8" x14ac:dyDescent="0.25">
      <c r="A8463" s="246" t="str">
        <f t="shared" si="132"/>
        <v>IUSC0029</v>
      </c>
      <c r="B8463" s="364" t="s">
        <v>13454</v>
      </c>
      <c r="C8463" s="364" t="s">
        <v>13455</v>
      </c>
      <c r="D8463" s="364" t="s">
        <v>2</v>
      </c>
      <c r="E8463" s="365">
        <v>173.16</v>
      </c>
      <c r="F8463" s="364" t="s">
        <v>15342</v>
      </c>
      <c r="G8463" s="364" t="s">
        <v>14947</v>
      </c>
      <c r="H8463" s="364" t="s">
        <v>29016</v>
      </c>
    </row>
    <row r="8464" spans="1:8" x14ac:dyDescent="0.25">
      <c r="A8464" s="246" t="str">
        <f t="shared" si="132"/>
        <v>IUS87005</v>
      </c>
      <c r="B8464" s="364" t="s">
        <v>13447</v>
      </c>
      <c r="C8464" s="364" t="s">
        <v>14045</v>
      </c>
      <c r="D8464" s="364" t="s">
        <v>1</v>
      </c>
      <c r="E8464" s="365">
        <v>4.8099999999999996</v>
      </c>
      <c r="F8464" s="364" t="s">
        <v>15342</v>
      </c>
      <c r="G8464" s="364" t="s">
        <v>14947</v>
      </c>
      <c r="H8464" s="364" t="s">
        <v>29016</v>
      </c>
    </row>
    <row r="8465" spans="1:8" x14ac:dyDescent="0.25">
      <c r="A8465" s="246" t="str">
        <f t="shared" si="132"/>
        <v>IUC10090</v>
      </c>
      <c r="B8465" s="364" t="s">
        <v>13432</v>
      </c>
      <c r="C8465" s="364" t="s">
        <v>13433</v>
      </c>
      <c r="D8465" s="364" t="s">
        <v>13421</v>
      </c>
      <c r="E8465" s="365">
        <v>13.23</v>
      </c>
      <c r="F8465" s="364" t="s">
        <v>15342</v>
      </c>
      <c r="G8465" s="364" t="s">
        <v>14947</v>
      </c>
      <c r="H8465" s="364" t="s">
        <v>29016</v>
      </c>
    </row>
    <row r="8466" spans="1:8" x14ac:dyDescent="0.25">
      <c r="A8466" s="246" t="str">
        <f t="shared" si="132"/>
        <v>IUD30191</v>
      </c>
      <c r="B8466" s="364" t="s">
        <v>13439</v>
      </c>
      <c r="C8466" s="364" t="s">
        <v>13440</v>
      </c>
      <c r="D8466" s="364" t="s">
        <v>1</v>
      </c>
      <c r="E8466" s="365">
        <v>7074.43</v>
      </c>
      <c r="F8466" s="364" t="s">
        <v>15342</v>
      </c>
      <c r="G8466" s="364" t="s">
        <v>14947</v>
      </c>
      <c r="H8466" s="364" t="s">
        <v>29016</v>
      </c>
    </row>
    <row r="8467" spans="1:8" x14ac:dyDescent="0.25">
      <c r="A8467" s="246" t="str">
        <f t="shared" si="132"/>
        <v>IUC00039</v>
      </c>
      <c r="B8467" s="364" t="s">
        <v>13478</v>
      </c>
      <c r="C8467" s="364" t="s">
        <v>13479</v>
      </c>
      <c r="D8467" s="364" t="s">
        <v>1</v>
      </c>
      <c r="E8467" s="365">
        <v>698.12</v>
      </c>
      <c r="F8467" s="364" t="s">
        <v>15342</v>
      </c>
      <c r="G8467" s="364" t="s">
        <v>14947</v>
      </c>
      <c r="H8467" s="364" t="s">
        <v>29016</v>
      </c>
    </row>
    <row r="8468" spans="1:8" x14ac:dyDescent="0.25">
      <c r="A8468" s="246" t="str">
        <f t="shared" si="132"/>
        <v>IUC00040</v>
      </c>
      <c r="B8468" s="364" t="s">
        <v>13480</v>
      </c>
      <c r="C8468" s="364" t="s">
        <v>14050</v>
      </c>
      <c r="D8468" s="364" t="s">
        <v>2</v>
      </c>
      <c r="E8468" s="365">
        <v>652.65</v>
      </c>
      <c r="F8468" s="364" t="s">
        <v>15342</v>
      </c>
      <c r="G8468" s="364" t="s">
        <v>14947</v>
      </c>
      <c r="H8468" s="364" t="s">
        <v>29016</v>
      </c>
    </row>
    <row r="8469" spans="1:8" x14ac:dyDescent="0.25">
      <c r="A8469" s="246" t="str">
        <f t="shared" si="132"/>
        <v>IUP30115</v>
      </c>
      <c r="B8469" s="364" t="s">
        <v>14067</v>
      </c>
      <c r="C8469" s="364" t="s">
        <v>14068</v>
      </c>
      <c r="D8469" s="364" t="s">
        <v>3</v>
      </c>
      <c r="E8469" s="365">
        <v>29.86</v>
      </c>
      <c r="F8469" s="364" t="s">
        <v>15342</v>
      </c>
      <c r="G8469" s="364" t="s">
        <v>14947</v>
      </c>
      <c r="H8469" s="364" t="s">
        <v>29016</v>
      </c>
    </row>
    <row r="8470" spans="1:8" x14ac:dyDescent="0.25">
      <c r="A8470" s="246" t="str">
        <f t="shared" si="132"/>
        <v>IUD30343</v>
      </c>
      <c r="B8470" s="364" t="s">
        <v>12937</v>
      </c>
      <c r="C8470" s="364" t="s">
        <v>12938</v>
      </c>
      <c r="D8470" s="364" t="s">
        <v>2</v>
      </c>
      <c r="E8470" s="365">
        <v>254.36</v>
      </c>
      <c r="F8470" s="364" t="s">
        <v>15342</v>
      </c>
      <c r="G8470" s="364" t="s">
        <v>14947</v>
      </c>
      <c r="H8470" s="364" t="s">
        <v>29016</v>
      </c>
    </row>
    <row r="8471" spans="1:8" x14ac:dyDescent="0.25">
      <c r="A8471" s="246" t="str">
        <f t="shared" si="132"/>
        <v>PCIU0002</v>
      </c>
      <c r="B8471" s="364" t="s">
        <v>12958</v>
      </c>
      <c r="C8471" s="364" t="s">
        <v>12959</v>
      </c>
      <c r="D8471" s="364" t="s">
        <v>3</v>
      </c>
      <c r="E8471" s="365">
        <v>85.91</v>
      </c>
      <c r="F8471" s="364" t="s">
        <v>15342</v>
      </c>
      <c r="G8471" s="364" t="s">
        <v>14947</v>
      </c>
      <c r="H8471" s="364" t="s">
        <v>29016</v>
      </c>
    </row>
    <row r="8472" spans="1:8" x14ac:dyDescent="0.25">
      <c r="A8472" s="246" t="str">
        <f t="shared" si="132"/>
        <v>PCIU0003</v>
      </c>
      <c r="B8472" s="364" t="s">
        <v>12960</v>
      </c>
      <c r="C8472" s="364" t="s">
        <v>12961</v>
      </c>
      <c r="D8472" s="364" t="s">
        <v>3</v>
      </c>
      <c r="E8472" s="365">
        <v>72.11</v>
      </c>
      <c r="F8472" s="364" t="s">
        <v>15342</v>
      </c>
      <c r="G8472" s="364" t="s">
        <v>14947</v>
      </c>
      <c r="H8472" s="364" t="s">
        <v>29016</v>
      </c>
    </row>
    <row r="8473" spans="1:8" x14ac:dyDescent="0.25">
      <c r="A8473" s="246" t="str">
        <f t="shared" si="132"/>
        <v>IUC10071</v>
      </c>
      <c r="B8473" s="364" t="s">
        <v>12964</v>
      </c>
      <c r="C8473" s="364" t="s">
        <v>12965</v>
      </c>
      <c r="D8473" s="364" t="s">
        <v>4</v>
      </c>
      <c r="E8473" s="365">
        <v>209.53</v>
      </c>
      <c r="F8473" s="364" t="s">
        <v>15342</v>
      </c>
      <c r="G8473" s="364" t="s">
        <v>14947</v>
      </c>
      <c r="H8473" s="364" t="s">
        <v>29016</v>
      </c>
    </row>
    <row r="8474" spans="1:8" x14ac:dyDescent="0.25">
      <c r="A8474" s="246" t="str">
        <f t="shared" si="132"/>
        <v>IUP30104</v>
      </c>
      <c r="B8474" s="364" t="s">
        <v>12970</v>
      </c>
      <c r="C8474" s="364" t="s">
        <v>12971</v>
      </c>
      <c r="D8474" s="364" t="s">
        <v>4</v>
      </c>
      <c r="E8474" s="365">
        <v>15.76</v>
      </c>
      <c r="F8474" s="364" t="s">
        <v>15342</v>
      </c>
      <c r="G8474" s="364" t="s">
        <v>14947</v>
      </c>
      <c r="H8474" s="364" t="s">
        <v>29016</v>
      </c>
    </row>
    <row r="8475" spans="1:8" x14ac:dyDescent="0.25">
      <c r="A8475" s="246" t="str">
        <f t="shared" si="132"/>
        <v>IUD300330</v>
      </c>
      <c r="B8475" s="364" t="s">
        <v>13294</v>
      </c>
      <c r="C8475" s="364" t="s">
        <v>13295</v>
      </c>
      <c r="D8475" s="364" t="s">
        <v>3</v>
      </c>
      <c r="E8475" s="365">
        <v>60.82</v>
      </c>
      <c r="F8475" s="364" t="s">
        <v>15342</v>
      </c>
      <c r="G8475" s="364" t="s">
        <v>14947</v>
      </c>
      <c r="H8475" s="364" t="s">
        <v>29016</v>
      </c>
    </row>
    <row r="8476" spans="1:8" x14ac:dyDescent="0.25">
      <c r="A8476" s="246" t="str">
        <f t="shared" si="132"/>
        <v>IUD300334</v>
      </c>
      <c r="B8476" s="364" t="s">
        <v>13296</v>
      </c>
      <c r="C8476" s="364" t="s">
        <v>19606</v>
      </c>
      <c r="D8476" s="364" t="s">
        <v>2</v>
      </c>
      <c r="E8476" s="365">
        <v>25.19</v>
      </c>
      <c r="F8476" s="364" t="s">
        <v>15342</v>
      </c>
      <c r="G8476" s="364" t="s">
        <v>14947</v>
      </c>
      <c r="H8476" s="364" t="s">
        <v>29016</v>
      </c>
    </row>
    <row r="8477" spans="1:8" x14ac:dyDescent="0.25">
      <c r="A8477" s="246" t="str">
        <f t="shared" si="132"/>
        <v>IUS87004</v>
      </c>
      <c r="B8477" s="364" t="s">
        <v>13297</v>
      </c>
      <c r="C8477" s="364" t="s">
        <v>13298</v>
      </c>
      <c r="D8477" s="364" t="s">
        <v>1</v>
      </c>
      <c r="E8477" s="365">
        <v>42.02</v>
      </c>
      <c r="F8477" s="364" t="s">
        <v>15342</v>
      </c>
      <c r="G8477" s="364" t="s">
        <v>14947</v>
      </c>
      <c r="H8477" s="364" t="s">
        <v>29016</v>
      </c>
    </row>
    <row r="8478" spans="1:8" x14ac:dyDescent="0.25">
      <c r="A8478" s="246" t="str">
        <f t="shared" si="132"/>
        <v>IUC10082</v>
      </c>
      <c r="B8478" s="364" t="s">
        <v>13415</v>
      </c>
      <c r="C8478" s="364" t="s">
        <v>13416</v>
      </c>
      <c r="D8478" s="364" t="s">
        <v>351</v>
      </c>
      <c r="E8478" s="365">
        <v>25.31</v>
      </c>
      <c r="F8478" s="364" t="s">
        <v>15342</v>
      </c>
      <c r="G8478" s="364" t="s">
        <v>14947</v>
      </c>
      <c r="H8478" s="364" t="s">
        <v>29016</v>
      </c>
    </row>
    <row r="8479" spans="1:8" x14ac:dyDescent="0.25">
      <c r="A8479" s="246" t="str">
        <f t="shared" si="132"/>
        <v>IUC10086</v>
      </c>
      <c r="B8479" s="364" t="s">
        <v>13424</v>
      </c>
      <c r="C8479" s="364" t="s">
        <v>13425</v>
      </c>
      <c r="D8479" s="364" t="s">
        <v>13421</v>
      </c>
      <c r="E8479" s="365">
        <v>0.25</v>
      </c>
      <c r="F8479" s="364" t="s">
        <v>15342</v>
      </c>
      <c r="G8479" s="364" t="s">
        <v>14947</v>
      </c>
      <c r="H8479" s="364" t="s">
        <v>29016</v>
      </c>
    </row>
    <row r="8480" spans="1:8" x14ac:dyDescent="0.25">
      <c r="A8480" s="246" t="str">
        <f t="shared" si="132"/>
        <v>IUP30116</v>
      </c>
      <c r="B8480" s="364" t="s">
        <v>14039</v>
      </c>
      <c r="C8480" s="364" t="s">
        <v>14040</v>
      </c>
      <c r="D8480" s="364" t="s">
        <v>3</v>
      </c>
      <c r="E8480" s="365">
        <v>2.1800000000000002</v>
      </c>
      <c r="F8480" s="364" t="s">
        <v>15342</v>
      </c>
      <c r="G8480" s="364" t="s">
        <v>14947</v>
      </c>
      <c r="H8480" s="364" t="s">
        <v>29016</v>
      </c>
    </row>
    <row r="8481" spans="1:8" x14ac:dyDescent="0.25">
      <c r="A8481" s="246" t="str">
        <f t="shared" si="132"/>
        <v>IUD30132</v>
      </c>
      <c r="B8481" s="364" t="s">
        <v>14644</v>
      </c>
      <c r="C8481" s="364" t="s">
        <v>14645</v>
      </c>
      <c r="D8481" s="364" t="s">
        <v>1</v>
      </c>
      <c r="E8481" s="365">
        <v>5168.79</v>
      </c>
      <c r="F8481" s="364" t="s">
        <v>15342</v>
      </c>
      <c r="G8481" s="364" t="s">
        <v>14947</v>
      </c>
      <c r="H8481" s="364" t="s">
        <v>29016</v>
      </c>
    </row>
    <row r="8482" spans="1:8" x14ac:dyDescent="0.25">
      <c r="A8482" s="246" t="str">
        <f t="shared" si="132"/>
        <v>IUC10085</v>
      </c>
      <c r="B8482" s="364" t="s">
        <v>13422</v>
      </c>
      <c r="C8482" s="364" t="s">
        <v>13423</v>
      </c>
      <c r="D8482" s="364" t="s">
        <v>13421</v>
      </c>
      <c r="E8482" s="365">
        <v>0.25</v>
      </c>
      <c r="F8482" s="364" t="s">
        <v>15342</v>
      </c>
      <c r="G8482" s="364" t="s">
        <v>14947</v>
      </c>
      <c r="H8482" s="364" t="s">
        <v>29016</v>
      </c>
    </row>
    <row r="8483" spans="1:8" x14ac:dyDescent="0.25">
      <c r="A8483" s="246" t="str">
        <f t="shared" si="132"/>
        <v>IUC10080</v>
      </c>
      <c r="B8483" s="364" t="s">
        <v>13411</v>
      </c>
      <c r="C8483" s="364" t="s">
        <v>13412</v>
      </c>
      <c r="D8483" s="364" t="s">
        <v>398</v>
      </c>
      <c r="E8483" s="365">
        <v>17991.77</v>
      </c>
      <c r="F8483" s="364" t="s">
        <v>15342</v>
      </c>
      <c r="G8483" s="364" t="s">
        <v>14947</v>
      </c>
      <c r="H8483" s="364" t="s">
        <v>29016</v>
      </c>
    </row>
    <row r="8484" spans="1:8" x14ac:dyDescent="0.25">
      <c r="A8484" s="246" t="str">
        <f t="shared" si="132"/>
        <v>IUC10087</v>
      </c>
      <c r="B8484" s="364" t="s">
        <v>13426</v>
      </c>
      <c r="C8484" s="364" t="s">
        <v>13427</v>
      </c>
      <c r="D8484" s="364" t="s">
        <v>351</v>
      </c>
      <c r="E8484" s="365">
        <v>32.630000000000003</v>
      </c>
      <c r="F8484" s="364" t="s">
        <v>15342</v>
      </c>
      <c r="G8484" s="364" t="s">
        <v>14947</v>
      </c>
      <c r="H8484" s="364" t="s">
        <v>29016</v>
      </c>
    </row>
    <row r="8485" spans="1:8" x14ac:dyDescent="0.25">
      <c r="A8485" s="246" t="str">
        <f t="shared" si="132"/>
        <v>IUSC0030</v>
      </c>
      <c r="B8485" s="364" t="s">
        <v>13456</v>
      </c>
      <c r="C8485" s="364" t="s">
        <v>13457</v>
      </c>
      <c r="D8485" s="364" t="s">
        <v>1</v>
      </c>
      <c r="E8485" s="365">
        <v>161.55000000000001</v>
      </c>
      <c r="F8485" s="364" t="s">
        <v>15342</v>
      </c>
      <c r="G8485" s="364" t="s">
        <v>14947</v>
      </c>
      <c r="H8485" s="364" t="s">
        <v>29016</v>
      </c>
    </row>
    <row r="8486" spans="1:8" x14ac:dyDescent="0.25">
      <c r="A8486" s="246" t="str">
        <f t="shared" si="132"/>
        <v>IUC10056</v>
      </c>
      <c r="B8486" s="364" t="s">
        <v>13409</v>
      </c>
      <c r="C8486" s="364" t="s">
        <v>13410</v>
      </c>
      <c r="D8486" s="364" t="s">
        <v>2</v>
      </c>
      <c r="E8486" s="365">
        <v>25.08</v>
      </c>
      <c r="F8486" s="364" t="s">
        <v>15342</v>
      </c>
      <c r="G8486" s="364" t="s">
        <v>14947</v>
      </c>
      <c r="H8486" s="364" t="s">
        <v>29016</v>
      </c>
    </row>
    <row r="8487" spans="1:8" x14ac:dyDescent="0.25">
      <c r="A8487" s="246" t="str">
        <f t="shared" si="132"/>
        <v>IUTR1009</v>
      </c>
      <c r="B8487" s="364" t="s">
        <v>13474</v>
      </c>
      <c r="C8487" s="364" t="s">
        <v>14064</v>
      </c>
      <c r="D8487" s="364" t="s">
        <v>351</v>
      </c>
      <c r="E8487" s="365">
        <v>2.29</v>
      </c>
      <c r="F8487" s="364" t="s">
        <v>15342</v>
      </c>
      <c r="G8487" s="364" t="s">
        <v>14947</v>
      </c>
      <c r="H8487" s="364" t="s">
        <v>29016</v>
      </c>
    </row>
    <row r="8488" spans="1:8" x14ac:dyDescent="0.25">
      <c r="A8488" s="246" t="str">
        <f t="shared" si="132"/>
        <v>IUC20100</v>
      </c>
      <c r="B8488" s="364" t="s">
        <v>12697</v>
      </c>
      <c r="C8488" s="364" t="s">
        <v>12698</v>
      </c>
      <c r="D8488" s="364" t="s">
        <v>3</v>
      </c>
      <c r="E8488" s="365">
        <v>6.66</v>
      </c>
      <c r="F8488" s="364" t="s">
        <v>15342</v>
      </c>
      <c r="G8488" s="364" t="s">
        <v>14947</v>
      </c>
      <c r="H8488" s="364" t="s">
        <v>29016</v>
      </c>
    </row>
    <row r="8489" spans="1:8" x14ac:dyDescent="0.25">
      <c r="A8489" s="246" t="str">
        <f t="shared" si="132"/>
        <v>IUD30336</v>
      </c>
      <c r="B8489" s="364" t="s">
        <v>14106</v>
      </c>
      <c r="C8489" s="364" t="s">
        <v>14107</v>
      </c>
      <c r="D8489" s="364" t="s">
        <v>3</v>
      </c>
      <c r="E8489" s="365">
        <v>31.56</v>
      </c>
      <c r="F8489" s="364" t="s">
        <v>15342</v>
      </c>
      <c r="G8489" s="364" t="s">
        <v>14947</v>
      </c>
      <c r="H8489" s="364" t="s">
        <v>29016</v>
      </c>
    </row>
    <row r="8490" spans="1:8" x14ac:dyDescent="0.25">
      <c r="A8490" s="246" t="str">
        <f t="shared" si="132"/>
        <v>IUD20107</v>
      </c>
      <c r="B8490" s="364" t="s">
        <v>14105</v>
      </c>
      <c r="C8490" s="364" t="s">
        <v>14643</v>
      </c>
      <c r="D8490" s="364" t="s">
        <v>1</v>
      </c>
      <c r="E8490" s="365">
        <v>4858.88</v>
      </c>
      <c r="F8490" s="364" t="s">
        <v>15342</v>
      </c>
      <c r="G8490" s="364" t="s">
        <v>14947</v>
      </c>
      <c r="H8490" s="364" t="s">
        <v>29016</v>
      </c>
    </row>
    <row r="8491" spans="1:8" x14ac:dyDescent="0.25">
      <c r="A8491" s="246" t="str">
        <f t="shared" si="132"/>
        <v>IUP40011</v>
      </c>
      <c r="B8491" s="364" t="s">
        <v>14640</v>
      </c>
      <c r="C8491" s="364" t="s">
        <v>14641</v>
      </c>
      <c r="D8491" s="364" t="s">
        <v>4</v>
      </c>
      <c r="E8491" s="365">
        <v>1447.33</v>
      </c>
      <c r="F8491" s="364" t="s">
        <v>15342</v>
      </c>
      <c r="G8491" s="364" t="s">
        <v>14947</v>
      </c>
      <c r="H8491" s="364" t="s">
        <v>29016</v>
      </c>
    </row>
    <row r="8492" spans="1:8" x14ac:dyDescent="0.25">
      <c r="A8492" s="246" t="str">
        <f t="shared" si="132"/>
        <v>IUD30250</v>
      </c>
      <c r="B8492" s="364" t="s">
        <v>13516</v>
      </c>
      <c r="C8492" s="364" t="s">
        <v>13517</v>
      </c>
      <c r="D8492" s="364" t="s">
        <v>4</v>
      </c>
      <c r="E8492" s="365">
        <v>731.33</v>
      </c>
      <c r="F8492" s="364" t="s">
        <v>15342</v>
      </c>
      <c r="G8492" s="364" t="s">
        <v>14947</v>
      </c>
      <c r="H8492" s="364" t="s">
        <v>29016</v>
      </c>
    </row>
    <row r="8493" spans="1:8" x14ac:dyDescent="0.25">
      <c r="A8493" s="246" t="str">
        <f t="shared" si="132"/>
        <v>IUC30006</v>
      </c>
      <c r="B8493" s="364" t="s">
        <v>14074</v>
      </c>
      <c r="C8493" s="364" t="s">
        <v>14075</v>
      </c>
      <c r="D8493" s="364" t="s">
        <v>5</v>
      </c>
      <c r="E8493" s="365">
        <v>123.75</v>
      </c>
      <c r="F8493" s="364" t="s">
        <v>15342</v>
      </c>
      <c r="G8493" s="364" t="s">
        <v>14947</v>
      </c>
      <c r="H8493" s="364" t="s">
        <v>29016</v>
      </c>
    </row>
    <row r="8494" spans="1:8" x14ac:dyDescent="0.25">
      <c r="A8494" s="246" t="str">
        <f t="shared" si="132"/>
        <v>IUC10200</v>
      </c>
      <c r="B8494" s="364" t="s">
        <v>13487</v>
      </c>
      <c r="C8494" s="364" t="s">
        <v>13488</v>
      </c>
      <c r="D8494" s="364" t="s">
        <v>1</v>
      </c>
      <c r="E8494" s="365">
        <v>34905.14</v>
      </c>
      <c r="F8494" s="364" t="s">
        <v>15342</v>
      </c>
      <c r="G8494" s="364" t="s">
        <v>14947</v>
      </c>
      <c r="H8494" s="364" t="s">
        <v>29016</v>
      </c>
    </row>
    <row r="8495" spans="1:8" x14ac:dyDescent="0.25">
      <c r="A8495" s="246" t="str">
        <f t="shared" si="132"/>
        <v>IUP30111</v>
      </c>
      <c r="B8495" s="364" t="s">
        <v>13503</v>
      </c>
      <c r="C8495" s="364" t="s">
        <v>13504</v>
      </c>
      <c r="D8495" s="364" t="s">
        <v>3</v>
      </c>
      <c r="E8495" s="365">
        <v>124</v>
      </c>
      <c r="F8495" s="364" t="s">
        <v>15342</v>
      </c>
      <c r="G8495" s="364" t="s">
        <v>14947</v>
      </c>
      <c r="H8495" s="364" t="s">
        <v>29016</v>
      </c>
    </row>
    <row r="8496" spans="1:8" x14ac:dyDescent="0.25">
      <c r="A8496" s="246" t="str">
        <f t="shared" si="132"/>
        <v>IUP30112</v>
      </c>
      <c r="B8496" s="364" t="s">
        <v>13505</v>
      </c>
      <c r="C8496" s="364" t="s">
        <v>14057</v>
      </c>
      <c r="D8496" s="364" t="s">
        <v>4</v>
      </c>
      <c r="E8496" s="365">
        <v>1621.98</v>
      </c>
      <c r="F8496" s="364" t="s">
        <v>15342</v>
      </c>
      <c r="G8496" s="364" t="s">
        <v>14947</v>
      </c>
      <c r="H8496" s="364" t="s">
        <v>29016</v>
      </c>
    </row>
    <row r="8497" spans="1:8" x14ac:dyDescent="0.25">
      <c r="A8497" s="246" t="str">
        <f t="shared" si="132"/>
        <v>IUD30241</v>
      </c>
      <c r="B8497" s="364" t="s">
        <v>14046</v>
      </c>
      <c r="C8497" s="364" t="s">
        <v>14047</v>
      </c>
      <c r="D8497" s="364" t="s">
        <v>2</v>
      </c>
      <c r="E8497" s="365">
        <v>51.03</v>
      </c>
      <c r="F8497" s="364" t="s">
        <v>15342</v>
      </c>
      <c r="G8497" s="364" t="s">
        <v>14947</v>
      </c>
      <c r="H8497" s="364" t="s">
        <v>29016</v>
      </c>
    </row>
    <row r="8498" spans="1:8" x14ac:dyDescent="0.25">
      <c r="A8498" s="246" t="str">
        <f t="shared" si="132"/>
        <v>IUP30113</v>
      </c>
      <c r="B8498" s="364" t="s">
        <v>14055</v>
      </c>
      <c r="C8498" s="364" t="s">
        <v>14056</v>
      </c>
      <c r="D8498" s="364" t="s">
        <v>3</v>
      </c>
      <c r="E8498" s="365">
        <v>7.68</v>
      </c>
      <c r="F8498" s="364" t="s">
        <v>15342</v>
      </c>
      <c r="G8498" s="364" t="s">
        <v>14947</v>
      </c>
      <c r="H8498" s="364" t="s">
        <v>29016</v>
      </c>
    </row>
    <row r="8499" spans="1:8" x14ac:dyDescent="0.25">
      <c r="A8499" s="246" t="str">
        <f t="shared" si="132"/>
        <v>IUP30114</v>
      </c>
      <c r="B8499" s="364" t="s">
        <v>14042</v>
      </c>
      <c r="C8499" s="364" t="s">
        <v>19695</v>
      </c>
      <c r="D8499" s="364" t="s">
        <v>3</v>
      </c>
      <c r="E8499" s="365">
        <v>0.66</v>
      </c>
      <c r="F8499" s="364" t="s">
        <v>15342</v>
      </c>
      <c r="G8499" s="364" t="s">
        <v>14947</v>
      </c>
      <c r="H8499" s="364" t="s">
        <v>29016</v>
      </c>
    </row>
    <row r="8500" spans="1:8" x14ac:dyDescent="0.25">
      <c r="A8500" s="246" t="str">
        <f t="shared" si="132"/>
        <v>IUC20183</v>
      </c>
      <c r="B8500" s="364" t="s">
        <v>12725</v>
      </c>
      <c r="C8500" s="364" t="s">
        <v>12712</v>
      </c>
      <c r="D8500" s="364" t="s">
        <v>340</v>
      </c>
      <c r="E8500" s="365">
        <v>96.74</v>
      </c>
      <c r="F8500" s="364" t="s">
        <v>15342</v>
      </c>
      <c r="G8500" s="364" t="s">
        <v>14947</v>
      </c>
      <c r="H8500" s="364" t="s">
        <v>29016</v>
      </c>
    </row>
    <row r="8501" spans="1:8" x14ac:dyDescent="0.25">
      <c r="A8501" s="246" t="str">
        <f t="shared" si="132"/>
        <v>IUC20184</v>
      </c>
      <c r="B8501" s="364" t="s">
        <v>12728</v>
      </c>
      <c r="C8501" s="364" t="s">
        <v>12940</v>
      </c>
      <c r="D8501" s="364" t="s">
        <v>2</v>
      </c>
      <c r="E8501" s="365">
        <v>64.44</v>
      </c>
      <c r="F8501" s="364" t="s">
        <v>15342</v>
      </c>
      <c r="G8501" s="364" t="s">
        <v>14947</v>
      </c>
      <c r="H8501" s="364" t="s">
        <v>29016</v>
      </c>
    </row>
    <row r="8502" spans="1:8" x14ac:dyDescent="0.25">
      <c r="A8502" s="246" t="str">
        <f t="shared" si="132"/>
        <v>IUC10062</v>
      </c>
      <c r="B8502" s="364" t="s">
        <v>13485</v>
      </c>
      <c r="C8502" s="364" t="s">
        <v>13486</v>
      </c>
      <c r="D8502" s="364" t="s">
        <v>2</v>
      </c>
      <c r="E8502" s="365">
        <v>142.27000000000001</v>
      </c>
      <c r="F8502" s="364" t="s">
        <v>15342</v>
      </c>
      <c r="G8502" s="364" t="s">
        <v>14947</v>
      </c>
      <c r="H8502" s="364" t="s">
        <v>29016</v>
      </c>
    </row>
    <row r="8503" spans="1:8" x14ac:dyDescent="0.25">
      <c r="A8503" s="246" t="str">
        <f t="shared" si="132"/>
        <v>IUD20105</v>
      </c>
      <c r="B8503" s="364" t="s">
        <v>14051</v>
      </c>
      <c r="C8503" s="364" t="s">
        <v>14052</v>
      </c>
      <c r="D8503" s="364" t="s">
        <v>4</v>
      </c>
      <c r="E8503" s="365">
        <v>44</v>
      </c>
      <c r="F8503" s="364" t="s">
        <v>15342</v>
      </c>
      <c r="G8503" s="364" t="s">
        <v>14947</v>
      </c>
      <c r="H8503" s="364" t="s">
        <v>29016</v>
      </c>
    </row>
    <row r="8504" spans="1:8" x14ac:dyDescent="0.25">
      <c r="A8504" s="246" t="str">
        <f t="shared" si="132"/>
        <v>IUC00042</v>
      </c>
      <c r="B8504" s="364" t="s">
        <v>14108</v>
      </c>
      <c r="C8504" s="364" t="s">
        <v>14109</v>
      </c>
      <c r="D8504" s="364" t="s">
        <v>1</v>
      </c>
      <c r="E8504" s="365">
        <v>541.73</v>
      </c>
      <c r="F8504" s="364" t="s">
        <v>15342</v>
      </c>
      <c r="G8504" s="364" t="s">
        <v>14947</v>
      </c>
      <c r="H8504" s="364" t="s">
        <v>29016</v>
      </c>
    </row>
    <row r="8505" spans="1:8" x14ac:dyDescent="0.25">
      <c r="A8505" s="246" t="str">
        <f t="shared" si="132"/>
        <v>IUT01010</v>
      </c>
      <c r="B8505" s="364" t="s">
        <v>15387</v>
      </c>
      <c r="C8505" s="364" t="s">
        <v>19757</v>
      </c>
      <c r="D8505" s="364" t="s">
        <v>4</v>
      </c>
      <c r="E8505" s="365">
        <v>6.95</v>
      </c>
      <c r="F8505" s="364" t="s">
        <v>15342</v>
      </c>
      <c r="G8505" s="364" t="s">
        <v>14947</v>
      </c>
      <c r="H8505" s="364" t="s">
        <v>29016</v>
      </c>
    </row>
    <row r="8506" spans="1:8" x14ac:dyDescent="0.25">
      <c r="A8506" s="246" t="str">
        <f t="shared" si="132"/>
        <v>ETG00004</v>
      </c>
      <c r="B8506" s="364" t="s">
        <v>15351</v>
      </c>
      <c r="C8506" s="364" t="s">
        <v>15352</v>
      </c>
      <c r="D8506" s="364" t="s">
        <v>7146</v>
      </c>
      <c r="E8506" s="365">
        <v>9827.32</v>
      </c>
      <c r="F8506" s="364" t="s">
        <v>15342</v>
      </c>
      <c r="G8506" s="364" t="s">
        <v>14947</v>
      </c>
      <c r="H8506" s="364" t="s">
        <v>29016</v>
      </c>
    </row>
    <row r="8507" spans="1:8" x14ac:dyDescent="0.25">
      <c r="A8507" s="246" t="str">
        <f t="shared" si="132"/>
        <v>PIU00018</v>
      </c>
      <c r="B8507" s="364" t="s">
        <v>15391</v>
      </c>
      <c r="C8507" s="364" t="s">
        <v>15392</v>
      </c>
      <c r="D8507" s="364" t="s">
        <v>3</v>
      </c>
      <c r="E8507" s="365">
        <v>13.59</v>
      </c>
      <c r="F8507" s="364" t="s">
        <v>15342</v>
      </c>
      <c r="G8507" s="364" t="s">
        <v>14947</v>
      </c>
      <c r="H8507" s="364" t="s">
        <v>29016</v>
      </c>
    </row>
    <row r="8508" spans="1:8" x14ac:dyDescent="0.25">
      <c r="A8508" s="246" t="str">
        <f t="shared" si="132"/>
        <v>IUS00034</v>
      </c>
      <c r="B8508" s="364" t="s">
        <v>15425</v>
      </c>
      <c r="C8508" s="364" t="s">
        <v>16370</v>
      </c>
      <c r="D8508" s="364" t="s">
        <v>1</v>
      </c>
      <c r="E8508" s="365">
        <v>5237.6499999999996</v>
      </c>
      <c r="F8508" s="364" t="s">
        <v>15342</v>
      </c>
      <c r="G8508" s="364" t="s">
        <v>14947</v>
      </c>
      <c r="H8508" s="364" t="s">
        <v>29016</v>
      </c>
    </row>
    <row r="8509" spans="1:8" x14ac:dyDescent="0.25">
      <c r="A8509" s="246" t="str">
        <f t="shared" si="132"/>
        <v>IUC10074</v>
      </c>
      <c r="B8509" s="364" t="s">
        <v>16245</v>
      </c>
      <c r="C8509" s="364" t="s">
        <v>16246</v>
      </c>
      <c r="D8509" s="364" t="s">
        <v>3</v>
      </c>
      <c r="E8509" s="365">
        <v>505.75</v>
      </c>
      <c r="F8509" s="364" t="s">
        <v>15342</v>
      </c>
      <c r="G8509" s="364" t="s">
        <v>14947</v>
      </c>
      <c r="H8509" s="364" t="s">
        <v>29016</v>
      </c>
    </row>
    <row r="8510" spans="1:8" x14ac:dyDescent="0.25">
      <c r="A8510" s="246" t="str">
        <f t="shared" si="132"/>
        <v>IUC20194</v>
      </c>
      <c r="B8510" s="364" t="s">
        <v>16285</v>
      </c>
      <c r="C8510" s="364" t="s">
        <v>16286</v>
      </c>
      <c r="D8510" s="364" t="s">
        <v>1</v>
      </c>
      <c r="E8510" s="365">
        <v>18.059999999999999</v>
      </c>
      <c r="F8510" s="364" t="s">
        <v>15342</v>
      </c>
      <c r="G8510" s="364" t="s">
        <v>14947</v>
      </c>
      <c r="H8510" s="364" t="s">
        <v>29016</v>
      </c>
    </row>
    <row r="8511" spans="1:8" x14ac:dyDescent="0.25">
      <c r="A8511" s="246" t="str">
        <f t="shared" si="132"/>
        <v>IUC20203</v>
      </c>
      <c r="B8511" s="364" t="s">
        <v>16289</v>
      </c>
      <c r="C8511" s="364" t="s">
        <v>16290</v>
      </c>
      <c r="D8511" s="364" t="s">
        <v>1</v>
      </c>
      <c r="E8511" s="365">
        <v>305.85000000000002</v>
      </c>
      <c r="F8511" s="364" t="s">
        <v>15342</v>
      </c>
      <c r="G8511" s="364" t="s">
        <v>14947</v>
      </c>
      <c r="H8511" s="364" t="s">
        <v>29016</v>
      </c>
    </row>
    <row r="8512" spans="1:8" x14ac:dyDescent="0.25">
      <c r="A8512" s="246" t="str">
        <f t="shared" si="132"/>
        <v>IUC20208</v>
      </c>
      <c r="B8512" s="364" t="s">
        <v>16299</v>
      </c>
      <c r="C8512" s="364" t="s">
        <v>16300</v>
      </c>
      <c r="D8512" s="364" t="s">
        <v>1</v>
      </c>
      <c r="E8512" s="365">
        <v>1.3</v>
      </c>
      <c r="F8512" s="364" t="s">
        <v>15342</v>
      </c>
      <c r="G8512" s="364" t="s">
        <v>14947</v>
      </c>
      <c r="H8512" s="364" t="s">
        <v>29016</v>
      </c>
    </row>
    <row r="8513" spans="1:8" x14ac:dyDescent="0.25">
      <c r="A8513" s="246" t="str">
        <f t="shared" si="132"/>
        <v>IUP20005</v>
      </c>
      <c r="B8513" s="364" t="s">
        <v>16358</v>
      </c>
      <c r="C8513" s="364" t="s">
        <v>16357</v>
      </c>
      <c r="D8513" s="364" t="s">
        <v>351</v>
      </c>
      <c r="E8513" s="365">
        <v>48.29</v>
      </c>
      <c r="F8513" s="364" t="s">
        <v>15342</v>
      </c>
      <c r="G8513" s="364" t="s">
        <v>14947</v>
      </c>
      <c r="H8513" s="364" t="s">
        <v>29016</v>
      </c>
    </row>
    <row r="8514" spans="1:8" x14ac:dyDescent="0.25">
      <c r="A8514" s="246" t="str">
        <f t="shared" si="132"/>
        <v>IUP30351</v>
      </c>
      <c r="B8514" s="364" t="s">
        <v>15403</v>
      </c>
      <c r="C8514" s="364" t="s">
        <v>15404</v>
      </c>
      <c r="D8514" s="364" t="s">
        <v>4</v>
      </c>
      <c r="E8514" s="365">
        <v>117.23</v>
      </c>
      <c r="F8514" s="364" t="s">
        <v>15342</v>
      </c>
      <c r="G8514" s="364" t="s">
        <v>14947</v>
      </c>
      <c r="H8514" s="364" t="s">
        <v>29016</v>
      </c>
    </row>
    <row r="8515" spans="1:8" x14ac:dyDescent="0.25">
      <c r="A8515" s="246" t="str">
        <f t="shared" ref="A8515:A8572" si="133">B8515</f>
        <v>IUS20053</v>
      </c>
      <c r="B8515" s="364" t="s">
        <v>15415</v>
      </c>
      <c r="C8515" s="364" t="s">
        <v>15416</v>
      </c>
      <c r="D8515" s="364" t="s">
        <v>2</v>
      </c>
      <c r="E8515" s="365">
        <v>14.7</v>
      </c>
      <c r="F8515" s="364" t="s">
        <v>15342</v>
      </c>
      <c r="G8515" s="364" t="s">
        <v>14947</v>
      </c>
      <c r="H8515" s="364" t="s">
        <v>29016</v>
      </c>
    </row>
    <row r="8516" spans="1:8" x14ac:dyDescent="0.25">
      <c r="A8516" s="246" t="str">
        <f t="shared" si="133"/>
        <v>IUS20054</v>
      </c>
      <c r="B8516" s="364" t="s">
        <v>16377</v>
      </c>
      <c r="C8516" s="364" t="s">
        <v>15417</v>
      </c>
      <c r="D8516" s="364" t="s">
        <v>2</v>
      </c>
      <c r="E8516" s="365">
        <v>38.28</v>
      </c>
      <c r="F8516" s="364" t="s">
        <v>15342</v>
      </c>
      <c r="G8516" s="364" t="s">
        <v>14947</v>
      </c>
      <c r="H8516" s="364" t="s">
        <v>29016</v>
      </c>
    </row>
    <row r="8517" spans="1:8" x14ac:dyDescent="0.25">
      <c r="A8517" s="246" t="str">
        <f t="shared" si="133"/>
        <v>IUC20171</v>
      </c>
      <c r="B8517" s="364" t="s">
        <v>16278</v>
      </c>
      <c r="C8517" s="364" t="s">
        <v>16279</v>
      </c>
      <c r="D8517" s="364" t="s">
        <v>3</v>
      </c>
      <c r="E8517" s="365">
        <v>184.84</v>
      </c>
      <c r="F8517" s="364" t="s">
        <v>15342</v>
      </c>
      <c r="G8517" s="364" t="s">
        <v>14947</v>
      </c>
      <c r="H8517" s="364" t="s">
        <v>29016</v>
      </c>
    </row>
    <row r="8518" spans="1:8" x14ac:dyDescent="0.25">
      <c r="A8518" s="246" t="str">
        <f t="shared" si="133"/>
        <v>IUSC0032</v>
      </c>
      <c r="B8518" s="364" t="s">
        <v>13460</v>
      </c>
      <c r="C8518" s="364" t="s">
        <v>13461</v>
      </c>
      <c r="D8518" s="364" t="s">
        <v>1</v>
      </c>
      <c r="E8518" s="365">
        <v>237.9</v>
      </c>
      <c r="F8518" s="364" t="s">
        <v>15342</v>
      </c>
      <c r="G8518" s="364" t="s">
        <v>14947</v>
      </c>
      <c r="H8518" s="364" t="s">
        <v>29016</v>
      </c>
    </row>
    <row r="8519" spans="1:8" x14ac:dyDescent="0.25">
      <c r="A8519" s="246" t="str">
        <f t="shared" si="133"/>
        <v>IUC10069</v>
      </c>
      <c r="B8519" s="364" t="s">
        <v>15353</v>
      </c>
      <c r="C8519" s="364" t="s">
        <v>15354</v>
      </c>
      <c r="D8519" s="364" t="s">
        <v>3</v>
      </c>
      <c r="E8519" s="365">
        <v>12.89</v>
      </c>
      <c r="F8519" s="364" t="s">
        <v>15342</v>
      </c>
      <c r="G8519" s="364" t="s">
        <v>14947</v>
      </c>
      <c r="H8519" s="364" t="s">
        <v>29016</v>
      </c>
    </row>
    <row r="8520" spans="1:8" x14ac:dyDescent="0.25">
      <c r="A8520" s="246" t="str">
        <f t="shared" si="133"/>
        <v>IUC20189</v>
      </c>
      <c r="B8520" s="364" t="s">
        <v>12833</v>
      </c>
      <c r="C8520" s="364" t="s">
        <v>16282</v>
      </c>
      <c r="D8520" s="364" t="s">
        <v>1</v>
      </c>
      <c r="E8520" s="365">
        <v>52.13</v>
      </c>
      <c r="F8520" s="364" t="s">
        <v>15342</v>
      </c>
      <c r="G8520" s="364" t="s">
        <v>14947</v>
      </c>
      <c r="H8520" s="364" t="s">
        <v>29016</v>
      </c>
    </row>
    <row r="8521" spans="1:8" x14ac:dyDescent="0.25">
      <c r="A8521" s="246" t="str">
        <f t="shared" si="133"/>
        <v>IUC30508</v>
      </c>
      <c r="B8521" s="364" t="s">
        <v>16325</v>
      </c>
      <c r="C8521" s="364" t="s">
        <v>16326</v>
      </c>
      <c r="D8521" s="364" t="s">
        <v>1</v>
      </c>
      <c r="E8521" s="365">
        <v>33199.97</v>
      </c>
      <c r="F8521" s="364" t="s">
        <v>15342</v>
      </c>
      <c r="G8521" s="364" t="s">
        <v>14947</v>
      </c>
      <c r="H8521" s="364" t="s">
        <v>29016</v>
      </c>
    </row>
    <row r="8522" spans="1:8" x14ac:dyDescent="0.25">
      <c r="A8522" s="246" t="str">
        <f t="shared" si="133"/>
        <v>IUD30223</v>
      </c>
      <c r="B8522" s="364" t="s">
        <v>16339</v>
      </c>
      <c r="C8522" s="364" t="s">
        <v>16340</v>
      </c>
      <c r="D8522" s="364" t="s">
        <v>2</v>
      </c>
      <c r="E8522" s="365">
        <v>108.85</v>
      </c>
      <c r="F8522" s="364" t="s">
        <v>15342</v>
      </c>
      <c r="G8522" s="364" t="s">
        <v>14947</v>
      </c>
      <c r="H8522" s="364" t="s">
        <v>29016</v>
      </c>
    </row>
    <row r="8523" spans="1:8" x14ac:dyDescent="0.25">
      <c r="A8523" s="246" t="str">
        <f t="shared" si="133"/>
        <v>IUD30201</v>
      </c>
      <c r="B8523" s="364" t="s">
        <v>16337</v>
      </c>
      <c r="C8523" s="364" t="s">
        <v>16338</v>
      </c>
      <c r="D8523" s="364" t="s">
        <v>4</v>
      </c>
      <c r="E8523" s="365">
        <v>298.76</v>
      </c>
      <c r="F8523" s="364" t="s">
        <v>15342</v>
      </c>
      <c r="G8523" s="364" t="s">
        <v>14947</v>
      </c>
      <c r="H8523" s="364" t="s">
        <v>29016</v>
      </c>
    </row>
    <row r="8524" spans="1:8" x14ac:dyDescent="0.25">
      <c r="A8524" s="246" t="str">
        <f t="shared" si="133"/>
        <v>IUC20135</v>
      </c>
      <c r="B8524" s="364" t="s">
        <v>16264</v>
      </c>
      <c r="C8524" s="364" t="s">
        <v>16265</v>
      </c>
      <c r="D8524" s="364" t="s">
        <v>3</v>
      </c>
      <c r="E8524" s="365">
        <v>10.01</v>
      </c>
      <c r="F8524" s="364" t="s">
        <v>15342</v>
      </c>
      <c r="G8524" s="364" t="s">
        <v>14947</v>
      </c>
      <c r="H8524" s="364" t="s">
        <v>29016</v>
      </c>
    </row>
    <row r="8525" spans="1:8" x14ac:dyDescent="0.25">
      <c r="A8525" s="246" t="str">
        <f t="shared" si="133"/>
        <v>IUD30193</v>
      </c>
      <c r="B8525" s="364" t="s">
        <v>19620</v>
      </c>
      <c r="C8525" s="364" t="s">
        <v>19621</v>
      </c>
      <c r="D8525" s="364" t="s">
        <v>1</v>
      </c>
      <c r="E8525" s="365">
        <v>989.41</v>
      </c>
      <c r="F8525" s="364" t="s">
        <v>15342</v>
      </c>
      <c r="G8525" s="364" t="s">
        <v>14947</v>
      </c>
      <c r="H8525" s="364" t="s">
        <v>29016</v>
      </c>
    </row>
    <row r="8526" spans="1:8" x14ac:dyDescent="0.25">
      <c r="A8526" s="246" t="str">
        <f t="shared" si="133"/>
        <v>IUD30580</v>
      </c>
      <c r="B8526" s="364" t="s">
        <v>19648</v>
      </c>
      <c r="C8526" s="364" t="s">
        <v>19649</v>
      </c>
      <c r="D8526" s="364" t="s">
        <v>3</v>
      </c>
      <c r="E8526" s="365">
        <v>16.71</v>
      </c>
      <c r="F8526" s="364" t="s">
        <v>15342</v>
      </c>
      <c r="G8526" s="364" t="s">
        <v>14947</v>
      </c>
      <c r="H8526" s="364" t="s">
        <v>29016</v>
      </c>
    </row>
    <row r="8527" spans="1:8" x14ac:dyDescent="0.25">
      <c r="A8527" s="246" t="str">
        <f t="shared" si="133"/>
        <v>PIU0020</v>
      </c>
      <c r="B8527" s="364" t="s">
        <v>19762</v>
      </c>
      <c r="C8527" s="364" t="s">
        <v>19763</v>
      </c>
      <c r="D8527" s="364" t="s">
        <v>4</v>
      </c>
      <c r="E8527" s="365">
        <v>2.44</v>
      </c>
      <c r="F8527" s="364" t="s">
        <v>15342</v>
      </c>
      <c r="G8527" s="364" t="s">
        <v>14947</v>
      </c>
      <c r="H8527" s="364" t="s">
        <v>29016</v>
      </c>
    </row>
    <row r="8528" spans="1:8" x14ac:dyDescent="0.25">
      <c r="A8528" s="246" t="str">
        <f t="shared" si="133"/>
        <v>IUS10023</v>
      </c>
      <c r="B8528" s="364" t="s">
        <v>19725</v>
      </c>
      <c r="C8528" s="364" t="s">
        <v>19726</v>
      </c>
      <c r="D8528" s="364" t="s">
        <v>3</v>
      </c>
      <c r="E8528" s="365">
        <v>23.34</v>
      </c>
      <c r="F8528" s="364" t="s">
        <v>15342</v>
      </c>
      <c r="G8528" s="364" t="s">
        <v>14947</v>
      </c>
      <c r="H8528" s="364" t="s">
        <v>29016</v>
      </c>
    </row>
    <row r="8529" spans="1:8" x14ac:dyDescent="0.25">
      <c r="A8529" s="246" t="str">
        <f t="shared" si="133"/>
        <v>IUC10220</v>
      </c>
      <c r="B8529" s="364" t="s">
        <v>19525</v>
      </c>
      <c r="C8529" s="364" t="s">
        <v>19526</v>
      </c>
      <c r="D8529" s="364" t="s">
        <v>1</v>
      </c>
      <c r="E8529" s="365">
        <v>15.31</v>
      </c>
      <c r="F8529" s="364" t="s">
        <v>15342</v>
      </c>
      <c r="G8529" s="364" t="s">
        <v>14947</v>
      </c>
      <c r="H8529" s="364" t="s">
        <v>29016</v>
      </c>
    </row>
    <row r="8530" spans="1:8" x14ac:dyDescent="0.25">
      <c r="A8530" s="246" t="str">
        <f t="shared" si="133"/>
        <v>IUP30131</v>
      </c>
      <c r="B8530" s="364" t="s">
        <v>19703</v>
      </c>
      <c r="C8530" s="364" t="s">
        <v>33752</v>
      </c>
      <c r="D8530" s="364" t="s">
        <v>2</v>
      </c>
      <c r="E8530" s="365">
        <v>42.64</v>
      </c>
      <c r="F8530" s="364" t="s">
        <v>15342</v>
      </c>
      <c r="G8530" s="364" t="s">
        <v>14947</v>
      </c>
      <c r="H8530" s="364" t="s">
        <v>29016</v>
      </c>
    </row>
    <row r="8531" spans="1:8" x14ac:dyDescent="0.25">
      <c r="A8531" s="246" t="str">
        <f t="shared" si="133"/>
        <v>IUC10072</v>
      </c>
      <c r="B8531" s="364" t="s">
        <v>16241</v>
      </c>
      <c r="C8531" s="364" t="s">
        <v>16242</v>
      </c>
      <c r="D8531" s="364" t="s">
        <v>3</v>
      </c>
      <c r="E8531" s="365">
        <v>936.37</v>
      </c>
      <c r="F8531" s="364" t="s">
        <v>15342</v>
      </c>
      <c r="G8531" s="364" t="s">
        <v>14947</v>
      </c>
      <c r="H8531" s="364" t="s">
        <v>29016</v>
      </c>
    </row>
    <row r="8532" spans="1:8" x14ac:dyDescent="0.25">
      <c r="A8532" s="246" t="str">
        <f t="shared" si="133"/>
        <v>IUC10077</v>
      </c>
      <c r="B8532" s="364" t="s">
        <v>16251</v>
      </c>
      <c r="C8532" s="364" t="s">
        <v>16252</v>
      </c>
      <c r="D8532" s="364" t="s">
        <v>3</v>
      </c>
      <c r="E8532" s="365">
        <v>577.79</v>
      </c>
      <c r="F8532" s="364" t="s">
        <v>15342</v>
      </c>
      <c r="G8532" s="364" t="s">
        <v>14947</v>
      </c>
      <c r="H8532" s="364" t="s">
        <v>29016</v>
      </c>
    </row>
    <row r="8533" spans="1:8" x14ac:dyDescent="0.25">
      <c r="A8533" s="246" t="str">
        <f t="shared" si="133"/>
        <v>IUP20004</v>
      </c>
      <c r="B8533" s="364" t="s">
        <v>16356</v>
      </c>
      <c r="C8533" s="364" t="s">
        <v>16357</v>
      </c>
      <c r="D8533" s="364" t="s">
        <v>4</v>
      </c>
      <c r="E8533" s="365">
        <v>123.42</v>
      </c>
      <c r="F8533" s="364" t="s">
        <v>15342</v>
      </c>
      <c r="G8533" s="364" t="s">
        <v>14947</v>
      </c>
      <c r="H8533" s="364" t="s">
        <v>29016</v>
      </c>
    </row>
    <row r="8534" spans="1:8" x14ac:dyDescent="0.25">
      <c r="A8534" s="246" t="str">
        <f t="shared" si="133"/>
        <v>IUS87008</v>
      </c>
      <c r="B8534" s="364" t="s">
        <v>16380</v>
      </c>
      <c r="C8534" s="364" t="s">
        <v>16381</v>
      </c>
      <c r="D8534" s="364" t="s">
        <v>3</v>
      </c>
      <c r="E8534" s="365">
        <v>2505.96</v>
      </c>
      <c r="F8534" s="364" t="s">
        <v>15342</v>
      </c>
      <c r="G8534" s="364" t="s">
        <v>14947</v>
      </c>
      <c r="H8534" s="364" t="s">
        <v>29016</v>
      </c>
    </row>
    <row r="8535" spans="1:8" x14ac:dyDescent="0.25">
      <c r="A8535" s="246" t="str">
        <f t="shared" si="133"/>
        <v>IUC30500</v>
      </c>
      <c r="B8535" s="364" t="s">
        <v>16309</v>
      </c>
      <c r="C8535" s="364" t="s">
        <v>16310</v>
      </c>
      <c r="D8535" s="364" t="s">
        <v>1</v>
      </c>
      <c r="E8535" s="365">
        <v>1205.69</v>
      </c>
      <c r="F8535" s="364" t="s">
        <v>15342</v>
      </c>
      <c r="G8535" s="364" t="s">
        <v>14947</v>
      </c>
      <c r="H8535" s="364" t="s">
        <v>29016</v>
      </c>
    </row>
    <row r="8536" spans="1:8" x14ac:dyDescent="0.25">
      <c r="A8536" s="246" t="str">
        <f t="shared" si="133"/>
        <v>IUC30504</v>
      </c>
      <c r="B8536" s="364" t="s">
        <v>16317</v>
      </c>
      <c r="C8536" s="364" t="s">
        <v>16318</v>
      </c>
      <c r="D8536" s="364" t="s">
        <v>1</v>
      </c>
      <c r="E8536" s="365">
        <v>50.28</v>
      </c>
      <c r="F8536" s="364" t="s">
        <v>15342</v>
      </c>
      <c r="G8536" s="364" t="s">
        <v>14947</v>
      </c>
      <c r="H8536" s="364" t="s">
        <v>29016</v>
      </c>
    </row>
    <row r="8537" spans="1:8" x14ac:dyDescent="0.25">
      <c r="A8537" s="246" t="str">
        <f t="shared" si="133"/>
        <v>IUC10214</v>
      </c>
      <c r="B8537" s="364" t="s">
        <v>16258</v>
      </c>
      <c r="C8537" s="364" t="s">
        <v>16259</v>
      </c>
      <c r="D8537" s="364" t="s">
        <v>3</v>
      </c>
      <c r="E8537" s="365">
        <v>23.39</v>
      </c>
      <c r="F8537" s="364" t="s">
        <v>15342</v>
      </c>
      <c r="G8537" s="364" t="s">
        <v>14947</v>
      </c>
      <c r="H8537" s="364" t="s">
        <v>29016</v>
      </c>
    </row>
    <row r="8538" spans="1:8" x14ac:dyDescent="0.25">
      <c r="A8538" s="246" t="str">
        <f t="shared" si="133"/>
        <v>IUC20153</v>
      </c>
      <c r="B8538" s="364" t="s">
        <v>16268</v>
      </c>
      <c r="C8538" s="364" t="s">
        <v>16269</v>
      </c>
      <c r="D8538" s="364" t="s">
        <v>3</v>
      </c>
      <c r="E8538" s="365">
        <v>136.38</v>
      </c>
      <c r="F8538" s="364" t="s">
        <v>15342</v>
      </c>
      <c r="G8538" s="364" t="s">
        <v>14947</v>
      </c>
      <c r="H8538" s="364" t="s">
        <v>29016</v>
      </c>
    </row>
    <row r="8539" spans="1:8" x14ac:dyDescent="0.25">
      <c r="A8539" s="246" t="str">
        <f t="shared" si="133"/>
        <v>IUP30300</v>
      </c>
      <c r="B8539" s="364" t="s">
        <v>16367</v>
      </c>
      <c r="C8539" s="364" t="s">
        <v>16368</v>
      </c>
      <c r="D8539" s="364" t="s">
        <v>3</v>
      </c>
      <c r="E8539" s="365">
        <v>0.28000000000000003</v>
      </c>
      <c r="F8539" s="364" t="s">
        <v>15342</v>
      </c>
      <c r="G8539" s="364" t="s">
        <v>14947</v>
      </c>
      <c r="H8539" s="364" t="s">
        <v>29016</v>
      </c>
    </row>
    <row r="8540" spans="1:8" x14ac:dyDescent="0.25">
      <c r="A8540" s="246" t="str">
        <f t="shared" si="133"/>
        <v>IUC10226</v>
      </c>
      <c r="B8540" s="364" t="s">
        <v>19537</v>
      </c>
      <c r="C8540" s="364" t="s">
        <v>19538</v>
      </c>
      <c r="D8540" s="364" t="s">
        <v>2</v>
      </c>
      <c r="E8540" s="365">
        <v>25.9</v>
      </c>
      <c r="F8540" s="364" t="s">
        <v>15342</v>
      </c>
      <c r="G8540" s="364" t="s">
        <v>14947</v>
      </c>
      <c r="H8540" s="364" t="s">
        <v>29016</v>
      </c>
    </row>
    <row r="8541" spans="1:8" x14ac:dyDescent="0.25">
      <c r="A8541" s="246" t="str">
        <f t="shared" si="133"/>
        <v>IUC20216</v>
      </c>
      <c r="B8541" s="364" t="s">
        <v>19584</v>
      </c>
      <c r="C8541" s="364" t="s">
        <v>19585</v>
      </c>
      <c r="D8541" s="364" t="s">
        <v>1</v>
      </c>
      <c r="E8541" s="365">
        <v>6083.89</v>
      </c>
      <c r="F8541" s="364" t="s">
        <v>15342</v>
      </c>
      <c r="G8541" s="364" t="s">
        <v>14947</v>
      </c>
      <c r="H8541" s="364" t="s">
        <v>29016</v>
      </c>
    </row>
    <row r="8542" spans="1:8" x14ac:dyDescent="0.25">
      <c r="A8542" s="246" t="str">
        <f t="shared" si="133"/>
        <v>IUP40012</v>
      </c>
      <c r="B8542" s="364" t="s">
        <v>19721</v>
      </c>
      <c r="C8542" s="364" t="s">
        <v>19722</v>
      </c>
      <c r="D8542" s="364" t="s">
        <v>256</v>
      </c>
      <c r="E8542" s="365">
        <v>75.52</v>
      </c>
      <c r="F8542" s="364" t="s">
        <v>15342</v>
      </c>
      <c r="G8542" s="364" t="s">
        <v>14947</v>
      </c>
      <c r="H8542" s="364" t="s">
        <v>29016</v>
      </c>
    </row>
    <row r="8543" spans="1:8" x14ac:dyDescent="0.25">
      <c r="A8543" s="246" t="str">
        <f t="shared" si="133"/>
        <v>IUP30121</v>
      </c>
      <c r="B8543" s="364" t="s">
        <v>15380</v>
      </c>
      <c r="C8543" s="364" t="s">
        <v>15381</v>
      </c>
      <c r="D8543" s="364" t="s">
        <v>2</v>
      </c>
      <c r="E8543" s="365">
        <v>51.88</v>
      </c>
      <c r="F8543" s="364" t="s">
        <v>15342</v>
      </c>
      <c r="G8543" s="364" t="s">
        <v>14947</v>
      </c>
      <c r="H8543" s="364" t="s">
        <v>29016</v>
      </c>
    </row>
    <row r="8544" spans="1:8" x14ac:dyDescent="0.25">
      <c r="A8544" s="246" t="str">
        <f t="shared" si="133"/>
        <v>IUD20113</v>
      </c>
      <c r="B8544" s="364" t="s">
        <v>16332</v>
      </c>
      <c r="C8544" s="364" t="s">
        <v>16333</v>
      </c>
      <c r="D8544" s="364" t="s">
        <v>4</v>
      </c>
      <c r="E8544" s="365">
        <v>668.97</v>
      </c>
      <c r="F8544" s="364" t="s">
        <v>15342</v>
      </c>
      <c r="G8544" s="364" t="s">
        <v>14947</v>
      </c>
      <c r="H8544" s="364" t="s">
        <v>29016</v>
      </c>
    </row>
    <row r="8545" spans="1:8" x14ac:dyDescent="0.25">
      <c r="A8545" s="246" t="str">
        <f t="shared" si="133"/>
        <v>IUD20114</v>
      </c>
      <c r="B8545" s="364" t="s">
        <v>19595</v>
      </c>
      <c r="C8545" s="364" t="s">
        <v>19596</v>
      </c>
      <c r="D8545" s="364" t="s">
        <v>1</v>
      </c>
      <c r="E8545" s="365">
        <v>10604.65</v>
      </c>
      <c r="F8545" s="364" t="s">
        <v>15342</v>
      </c>
      <c r="G8545" s="364" t="s">
        <v>14947</v>
      </c>
      <c r="H8545" s="364" t="s">
        <v>29016</v>
      </c>
    </row>
    <row r="8546" spans="1:8" x14ac:dyDescent="0.25">
      <c r="A8546" s="246" t="str">
        <f t="shared" si="133"/>
        <v>IUD20115</v>
      </c>
      <c r="B8546" s="364" t="s">
        <v>19597</v>
      </c>
      <c r="C8546" s="364" t="s">
        <v>19598</v>
      </c>
      <c r="D8546" s="364" t="s">
        <v>1</v>
      </c>
      <c r="E8546" s="365">
        <v>221.48</v>
      </c>
      <c r="F8546" s="364" t="s">
        <v>15342</v>
      </c>
      <c r="G8546" s="364" t="s">
        <v>14947</v>
      </c>
      <c r="H8546" s="364" t="s">
        <v>29016</v>
      </c>
    </row>
    <row r="8547" spans="1:8" x14ac:dyDescent="0.25">
      <c r="A8547" s="246" t="str">
        <f t="shared" si="133"/>
        <v>IUC10078</v>
      </c>
      <c r="B8547" s="364" t="s">
        <v>16253</v>
      </c>
      <c r="C8547" s="364" t="s">
        <v>16254</v>
      </c>
      <c r="D8547" s="364" t="s">
        <v>3</v>
      </c>
      <c r="E8547" s="365">
        <v>52.11</v>
      </c>
      <c r="F8547" s="364" t="s">
        <v>15342</v>
      </c>
      <c r="G8547" s="364" t="s">
        <v>14947</v>
      </c>
      <c r="H8547" s="364" t="s">
        <v>29016</v>
      </c>
    </row>
    <row r="8548" spans="1:8" ht="13.5" customHeight="1" x14ac:dyDescent="0.25">
      <c r="A8548" s="246" t="str">
        <f t="shared" si="133"/>
        <v>IUC10240</v>
      </c>
      <c r="B8548" s="364" t="s">
        <v>19551</v>
      </c>
      <c r="C8548" s="364" t="s">
        <v>19552</v>
      </c>
      <c r="D8548" s="364" t="s">
        <v>1</v>
      </c>
      <c r="E8548" s="365">
        <v>1482.93</v>
      </c>
      <c r="F8548" s="364" t="s">
        <v>15342</v>
      </c>
      <c r="G8548" s="364" t="s">
        <v>14947</v>
      </c>
      <c r="H8548" s="364" t="s">
        <v>29016</v>
      </c>
    </row>
    <row r="8549" spans="1:8" x14ac:dyDescent="0.25">
      <c r="A8549" s="246" t="str">
        <f t="shared" si="133"/>
        <v>IUC10242</v>
      </c>
      <c r="B8549" s="364" t="s">
        <v>19555</v>
      </c>
      <c r="C8549" s="364" t="s">
        <v>19556</v>
      </c>
      <c r="D8549" s="364" t="s">
        <v>16816</v>
      </c>
      <c r="E8549" s="365">
        <v>90.82</v>
      </c>
      <c r="F8549" s="364" t="s">
        <v>15342</v>
      </c>
      <c r="G8549" s="364" t="s">
        <v>14947</v>
      </c>
      <c r="H8549" s="364" t="s">
        <v>29016</v>
      </c>
    </row>
    <row r="8550" spans="1:8" x14ac:dyDescent="0.25">
      <c r="A8550" s="246" t="str">
        <f t="shared" si="133"/>
        <v>IUS87011</v>
      </c>
      <c r="B8550" s="364" t="s">
        <v>19743</v>
      </c>
      <c r="C8550" s="364" t="s">
        <v>19744</v>
      </c>
      <c r="D8550" s="364" t="s">
        <v>1</v>
      </c>
      <c r="E8550" s="365">
        <v>3398.76</v>
      </c>
      <c r="F8550" s="364" t="s">
        <v>15342</v>
      </c>
      <c r="G8550" s="364" t="s">
        <v>14947</v>
      </c>
      <c r="H8550" s="364" t="s">
        <v>29016</v>
      </c>
    </row>
    <row r="8551" spans="1:8" x14ac:dyDescent="0.25">
      <c r="A8551" s="246" t="str">
        <f t="shared" si="133"/>
        <v>IUD20116</v>
      </c>
      <c r="B8551" s="364" t="s">
        <v>19599</v>
      </c>
      <c r="C8551" s="364" t="s">
        <v>19600</v>
      </c>
      <c r="D8551" s="364" t="s">
        <v>3</v>
      </c>
      <c r="E8551" s="365">
        <v>33.18</v>
      </c>
      <c r="F8551" s="364" t="s">
        <v>15342</v>
      </c>
      <c r="G8551" s="364" t="s">
        <v>14947</v>
      </c>
      <c r="H8551" s="364" t="s">
        <v>29016</v>
      </c>
    </row>
    <row r="8552" spans="1:8" x14ac:dyDescent="0.25">
      <c r="A8552" s="246" t="str">
        <f t="shared" si="133"/>
        <v>IUC10217</v>
      </c>
      <c r="B8552" s="364" t="s">
        <v>19519</v>
      </c>
      <c r="C8552" s="364" t="s">
        <v>19520</v>
      </c>
      <c r="D8552" s="364" t="s">
        <v>3</v>
      </c>
      <c r="E8552" s="365">
        <v>126.88</v>
      </c>
      <c r="F8552" s="364" t="s">
        <v>15342</v>
      </c>
      <c r="G8552" s="364" t="s">
        <v>14947</v>
      </c>
      <c r="H8552" s="364" t="s">
        <v>29016</v>
      </c>
    </row>
    <row r="8553" spans="1:8" x14ac:dyDescent="0.25">
      <c r="A8553" s="246" t="str">
        <f t="shared" si="133"/>
        <v>IUC10221</v>
      </c>
      <c r="B8553" s="364" t="s">
        <v>19527</v>
      </c>
      <c r="C8553" s="364" t="s">
        <v>19528</v>
      </c>
      <c r="D8553" s="364" t="s">
        <v>2</v>
      </c>
      <c r="E8553" s="365">
        <v>276.39</v>
      </c>
      <c r="F8553" s="364" t="s">
        <v>15342</v>
      </c>
      <c r="G8553" s="364" t="s">
        <v>14947</v>
      </c>
      <c r="H8553" s="364" t="s">
        <v>29016</v>
      </c>
    </row>
    <row r="8554" spans="1:8" x14ac:dyDescent="0.25">
      <c r="A8554" s="246" t="str">
        <f t="shared" si="133"/>
        <v>IUD30194</v>
      </c>
      <c r="B8554" s="364" t="s">
        <v>19622</v>
      </c>
      <c r="C8554" s="364" t="s">
        <v>19623</v>
      </c>
      <c r="D8554" s="364" t="s">
        <v>1</v>
      </c>
      <c r="E8554" s="365">
        <v>1592</v>
      </c>
      <c r="F8554" s="364" t="s">
        <v>15342</v>
      </c>
      <c r="G8554" s="364" t="s">
        <v>14947</v>
      </c>
      <c r="H8554" s="364" t="s">
        <v>29016</v>
      </c>
    </row>
    <row r="8555" spans="1:8" x14ac:dyDescent="0.25">
      <c r="A8555" s="246" t="str">
        <f t="shared" si="133"/>
        <v>IUD30195</v>
      </c>
      <c r="B8555" s="364" t="s">
        <v>19624</v>
      </c>
      <c r="C8555" s="364" t="s">
        <v>19625</v>
      </c>
      <c r="D8555" s="364" t="s">
        <v>1</v>
      </c>
      <c r="E8555" s="365">
        <v>9305.9500000000007</v>
      </c>
      <c r="F8555" s="364" t="s">
        <v>15342</v>
      </c>
      <c r="G8555" s="364" t="s">
        <v>14947</v>
      </c>
      <c r="H8555" s="364" t="s">
        <v>29016</v>
      </c>
    </row>
    <row r="8556" spans="1:8" x14ac:dyDescent="0.25">
      <c r="A8556" s="246" t="str">
        <f t="shared" si="133"/>
        <v>IUD30196</v>
      </c>
      <c r="B8556" s="364" t="s">
        <v>19626</v>
      </c>
      <c r="C8556" s="364" t="s">
        <v>19627</v>
      </c>
      <c r="D8556" s="364" t="s">
        <v>1</v>
      </c>
      <c r="E8556" s="365">
        <v>4128.91</v>
      </c>
      <c r="F8556" s="364" t="s">
        <v>15342</v>
      </c>
      <c r="G8556" s="364" t="s">
        <v>14947</v>
      </c>
      <c r="H8556" s="364" t="s">
        <v>29016</v>
      </c>
    </row>
    <row r="8557" spans="1:8" x14ac:dyDescent="0.25">
      <c r="A8557" s="246" t="str">
        <f t="shared" si="133"/>
        <v>IUD30197</v>
      </c>
      <c r="B8557" s="364" t="s">
        <v>19628</v>
      </c>
      <c r="C8557" s="364" t="s">
        <v>19629</v>
      </c>
      <c r="D8557" s="364" t="s">
        <v>1</v>
      </c>
      <c r="E8557" s="365">
        <v>5908.5</v>
      </c>
      <c r="F8557" s="364" t="s">
        <v>15342</v>
      </c>
      <c r="G8557" s="364" t="s">
        <v>14947</v>
      </c>
      <c r="H8557" s="364" t="s">
        <v>29016</v>
      </c>
    </row>
    <row r="8558" spans="1:8" x14ac:dyDescent="0.25">
      <c r="A8558" s="246" t="str">
        <f t="shared" si="133"/>
        <v>IUD30600</v>
      </c>
      <c r="B8558" s="364" t="s">
        <v>19650</v>
      </c>
      <c r="C8558" s="364" t="s">
        <v>19651</v>
      </c>
      <c r="D8558" s="364" t="s">
        <v>1</v>
      </c>
      <c r="E8558" s="365">
        <v>286.94</v>
      </c>
      <c r="F8558" s="364" t="s">
        <v>15342</v>
      </c>
      <c r="G8558" s="364" t="s">
        <v>14947</v>
      </c>
      <c r="H8558" s="364" t="s">
        <v>29016</v>
      </c>
    </row>
    <row r="8559" spans="1:8" x14ac:dyDescent="0.25">
      <c r="A8559" s="246" t="str">
        <f t="shared" si="133"/>
        <v>IUD30631</v>
      </c>
      <c r="B8559" s="364" t="s">
        <v>19654</v>
      </c>
      <c r="C8559" s="364" t="s">
        <v>19655</v>
      </c>
      <c r="D8559" s="364" t="s">
        <v>2</v>
      </c>
      <c r="E8559" s="365">
        <v>3420.23</v>
      </c>
      <c r="F8559" s="364" t="s">
        <v>15342</v>
      </c>
      <c r="G8559" s="364" t="s">
        <v>14947</v>
      </c>
      <c r="H8559" s="364" t="s">
        <v>29016</v>
      </c>
    </row>
    <row r="8560" spans="1:8" x14ac:dyDescent="0.25">
      <c r="A8560" s="246" t="str">
        <f t="shared" si="133"/>
        <v>IUC20213</v>
      </c>
      <c r="B8560" s="364" t="s">
        <v>19579</v>
      </c>
      <c r="C8560" s="364" t="s">
        <v>16779</v>
      </c>
      <c r="D8560" s="364" t="s">
        <v>1</v>
      </c>
      <c r="E8560" s="365">
        <v>97.62</v>
      </c>
      <c r="F8560" s="364" t="s">
        <v>15342</v>
      </c>
      <c r="G8560" s="364" t="s">
        <v>14947</v>
      </c>
      <c r="H8560" s="364" t="s">
        <v>29016</v>
      </c>
    </row>
    <row r="8561" spans="1:8" x14ac:dyDescent="0.25">
      <c r="A8561" s="246" t="str">
        <f t="shared" si="133"/>
        <v>IUC20165</v>
      </c>
      <c r="B8561" s="364" t="s">
        <v>19573</v>
      </c>
      <c r="C8561" s="364" t="s">
        <v>19574</v>
      </c>
      <c r="D8561" s="364" t="s">
        <v>3</v>
      </c>
      <c r="E8561" s="365">
        <v>14.11</v>
      </c>
      <c r="F8561" s="364" t="s">
        <v>15342</v>
      </c>
      <c r="G8561" s="364" t="s">
        <v>14947</v>
      </c>
      <c r="H8561" s="364" t="s">
        <v>29016</v>
      </c>
    </row>
    <row r="8562" spans="1:8" x14ac:dyDescent="0.25">
      <c r="A8562" s="246" t="str">
        <f t="shared" si="133"/>
        <v>IUD30635</v>
      </c>
      <c r="B8562" s="364" t="s">
        <v>19661</v>
      </c>
      <c r="C8562" s="364" t="s">
        <v>19662</v>
      </c>
      <c r="D8562" s="364" t="s">
        <v>2</v>
      </c>
      <c r="E8562" s="365">
        <v>138.38</v>
      </c>
      <c r="F8562" s="364" t="s">
        <v>15342</v>
      </c>
      <c r="G8562" s="364" t="s">
        <v>14947</v>
      </c>
      <c r="H8562" s="364" t="s">
        <v>29016</v>
      </c>
    </row>
    <row r="8563" spans="1:8" x14ac:dyDescent="0.25">
      <c r="A8563" s="246" t="str">
        <f t="shared" si="133"/>
        <v>IUD30636</v>
      </c>
      <c r="B8563" s="364" t="s">
        <v>19663</v>
      </c>
      <c r="C8563" s="364" t="s">
        <v>19664</v>
      </c>
      <c r="D8563" s="364" t="s">
        <v>1</v>
      </c>
      <c r="E8563" s="365">
        <v>2724.7</v>
      </c>
      <c r="F8563" s="364" t="s">
        <v>15342</v>
      </c>
      <c r="G8563" s="364" t="s">
        <v>14947</v>
      </c>
      <c r="H8563" s="364" t="s">
        <v>29016</v>
      </c>
    </row>
    <row r="8564" spans="1:8" x14ac:dyDescent="0.25">
      <c r="A8564" s="246" t="str">
        <f t="shared" si="133"/>
        <v>IUC10092</v>
      </c>
      <c r="B8564" s="364" t="s">
        <v>19510</v>
      </c>
      <c r="C8564" s="364" t="s">
        <v>19511</v>
      </c>
      <c r="D8564" s="364" t="s">
        <v>2</v>
      </c>
      <c r="E8564" s="365">
        <v>35.909999999999997</v>
      </c>
      <c r="F8564" s="364" t="s">
        <v>15342</v>
      </c>
      <c r="G8564" s="364" t="s">
        <v>14947</v>
      </c>
      <c r="H8564" s="364" t="s">
        <v>29016</v>
      </c>
    </row>
    <row r="8565" spans="1:8" x14ac:dyDescent="0.25">
      <c r="A8565" s="246" t="str">
        <f t="shared" si="133"/>
        <v>IUC20173</v>
      </c>
      <c r="B8565" s="364" t="s">
        <v>19577</v>
      </c>
      <c r="C8565" s="364" t="s">
        <v>19578</v>
      </c>
      <c r="D8565" s="364" t="s">
        <v>4</v>
      </c>
      <c r="E8565" s="365">
        <v>2.33</v>
      </c>
      <c r="F8565" s="364" t="s">
        <v>15342</v>
      </c>
      <c r="G8565" s="364" t="s">
        <v>14947</v>
      </c>
      <c r="H8565" s="364" t="s">
        <v>29016</v>
      </c>
    </row>
    <row r="8566" spans="1:8" x14ac:dyDescent="0.25">
      <c r="A8566" s="246" t="str">
        <f t="shared" si="133"/>
        <v>IUD30637</v>
      </c>
      <c r="B8566" s="364" t="s">
        <v>19665</v>
      </c>
      <c r="C8566" s="364" t="s">
        <v>19666</v>
      </c>
      <c r="D8566" s="364" t="s">
        <v>2</v>
      </c>
      <c r="E8566" s="365">
        <v>980.98</v>
      </c>
      <c r="F8566" s="364" t="s">
        <v>15342</v>
      </c>
      <c r="G8566" s="364" t="s">
        <v>14947</v>
      </c>
      <c r="H8566" s="364" t="s">
        <v>29016</v>
      </c>
    </row>
    <row r="8567" spans="1:8" x14ac:dyDescent="0.25">
      <c r="A8567" s="246" t="str">
        <f t="shared" si="133"/>
        <v>IUP30134</v>
      </c>
      <c r="B8567" s="364" t="s">
        <v>19708</v>
      </c>
      <c r="C8567" s="364" t="s">
        <v>19709</v>
      </c>
      <c r="D8567" s="364" t="s">
        <v>3</v>
      </c>
      <c r="E8567" s="365">
        <v>3.57</v>
      </c>
      <c r="F8567" s="364" t="s">
        <v>15342</v>
      </c>
      <c r="G8567" s="364" t="s">
        <v>14947</v>
      </c>
      <c r="H8567" s="364" t="s">
        <v>29016</v>
      </c>
    </row>
    <row r="8568" spans="1:8" x14ac:dyDescent="0.25">
      <c r="A8568" s="246" t="str">
        <f t="shared" si="133"/>
        <v>IUP30133</v>
      </c>
      <c r="B8568" s="364" t="s">
        <v>19706</v>
      </c>
      <c r="C8568" s="364" t="s">
        <v>19707</v>
      </c>
      <c r="D8568" s="364" t="s">
        <v>4</v>
      </c>
      <c r="E8568" s="365">
        <v>8.23</v>
      </c>
      <c r="F8568" s="364" t="s">
        <v>15342</v>
      </c>
      <c r="G8568" s="364" t="s">
        <v>14947</v>
      </c>
      <c r="H8568" s="364" t="s">
        <v>29016</v>
      </c>
    </row>
    <row r="8569" spans="1:8" x14ac:dyDescent="0.25">
      <c r="A8569" s="246" t="str">
        <f t="shared" si="133"/>
        <v>IUC20164</v>
      </c>
      <c r="B8569" s="364" t="s">
        <v>19571</v>
      </c>
      <c r="C8569" s="364" t="s">
        <v>19572</v>
      </c>
      <c r="D8569" s="364" t="s">
        <v>1</v>
      </c>
      <c r="E8569" s="365">
        <v>54.46</v>
      </c>
      <c r="F8569" s="364" t="s">
        <v>15342</v>
      </c>
      <c r="G8569" s="364" t="s">
        <v>14947</v>
      </c>
      <c r="H8569" s="364" t="s">
        <v>29016</v>
      </c>
    </row>
    <row r="8570" spans="1:8" x14ac:dyDescent="0.25">
      <c r="A8570" s="246" t="str">
        <f t="shared" si="133"/>
        <v>IUC20158</v>
      </c>
      <c r="B8570" s="364" t="s">
        <v>19567</v>
      </c>
      <c r="C8570" s="364" t="s">
        <v>19568</v>
      </c>
      <c r="D8570" s="364" t="s">
        <v>2</v>
      </c>
      <c r="E8570" s="365">
        <v>9.33</v>
      </c>
      <c r="F8570" s="364" t="s">
        <v>15342</v>
      </c>
      <c r="G8570" s="364" t="s">
        <v>14947</v>
      </c>
      <c r="H8570" s="364" t="s">
        <v>29016</v>
      </c>
    </row>
    <row r="8571" spans="1:8" x14ac:dyDescent="0.25">
      <c r="A8571" s="246" t="str">
        <f t="shared" si="133"/>
        <v>IUD30251</v>
      </c>
      <c r="B8571" s="364" t="s">
        <v>19640</v>
      </c>
      <c r="C8571" s="364" t="s">
        <v>19641</v>
      </c>
      <c r="D8571" s="364" t="s">
        <v>4</v>
      </c>
      <c r="E8571" s="365">
        <v>127.84</v>
      </c>
      <c r="F8571" s="364" t="s">
        <v>15342</v>
      </c>
      <c r="G8571" s="364" t="s">
        <v>14947</v>
      </c>
      <c r="H8571" s="364" t="s">
        <v>29016</v>
      </c>
    </row>
    <row r="8572" spans="1:8" x14ac:dyDescent="0.25">
      <c r="A8572" s="246" t="str">
        <f t="shared" si="133"/>
        <v>IUP30136</v>
      </c>
      <c r="B8572" s="364" t="s">
        <v>19712</v>
      </c>
      <c r="C8572" s="364" t="s">
        <v>19713</v>
      </c>
      <c r="D8572" s="364" t="s">
        <v>351</v>
      </c>
      <c r="E8572" s="365">
        <v>498.21</v>
      </c>
      <c r="F8572" s="364" t="s">
        <v>15342</v>
      </c>
      <c r="G8572" s="364" t="s">
        <v>14947</v>
      </c>
      <c r="H8572" s="364" t="s">
        <v>29016</v>
      </c>
    </row>
    <row r="8573" spans="1:8" x14ac:dyDescent="0.25">
      <c r="B8573"/>
      <c r="E8573"/>
    </row>
  </sheetData>
  <autoFilter ref="A1:E8007">
    <sortState ref="A2:E8007">
      <sortCondition ref="C1:C7985"/>
    </sortState>
  </autoFilter>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5542"/>
  <sheetViews>
    <sheetView workbookViewId="0"/>
  </sheetViews>
  <sheetFormatPr defaultRowHeight="15" x14ac:dyDescent="0.25"/>
  <cols>
    <col min="1" max="2" width="10.7109375" style="16" customWidth="1"/>
    <col min="3" max="3" width="116.140625" customWidth="1"/>
    <col min="4" max="4" width="10.85546875" style="16" customWidth="1"/>
    <col min="5" max="5" width="22.28515625" style="16" customWidth="1"/>
    <col min="6" max="6" width="12.140625" bestFit="1" customWidth="1"/>
    <col min="7" max="7" width="41" bestFit="1" customWidth="1"/>
    <col min="257" max="258" width="10.7109375" customWidth="1"/>
    <col min="259" max="259" width="116.140625" customWidth="1"/>
    <col min="260" max="260" width="10.85546875" customWidth="1"/>
    <col min="261" max="261" width="22.28515625" customWidth="1"/>
    <col min="262" max="262" width="12.140625" bestFit="1" customWidth="1"/>
    <col min="263" max="263" width="41" bestFit="1" customWidth="1"/>
    <col min="513" max="514" width="10.7109375" customWidth="1"/>
    <col min="515" max="515" width="116.140625" customWidth="1"/>
    <col min="516" max="516" width="10.85546875" customWidth="1"/>
    <col min="517" max="517" width="22.28515625" customWidth="1"/>
    <col min="518" max="518" width="12.140625" bestFit="1" customWidth="1"/>
    <col min="519" max="519" width="41" bestFit="1" customWidth="1"/>
    <col min="769" max="770" width="10.7109375" customWidth="1"/>
    <col min="771" max="771" width="116.140625" customWidth="1"/>
    <col min="772" max="772" width="10.85546875" customWidth="1"/>
    <col min="773" max="773" width="22.28515625" customWidth="1"/>
    <col min="774" max="774" width="12.140625" bestFit="1" customWidth="1"/>
    <col min="775" max="775" width="41" bestFit="1" customWidth="1"/>
    <col min="1025" max="1026" width="10.7109375" customWidth="1"/>
    <col min="1027" max="1027" width="116.140625" customWidth="1"/>
    <col min="1028" max="1028" width="10.85546875" customWidth="1"/>
    <col min="1029" max="1029" width="22.28515625" customWidth="1"/>
    <col min="1030" max="1030" width="12.140625" bestFit="1" customWidth="1"/>
    <col min="1031" max="1031" width="41" bestFit="1" customWidth="1"/>
    <col min="1281" max="1282" width="10.7109375" customWidth="1"/>
    <col min="1283" max="1283" width="116.140625" customWidth="1"/>
    <col min="1284" max="1284" width="10.85546875" customWidth="1"/>
    <col min="1285" max="1285" width="22.28515625" customWidth="1"/>
    <col min="1286" max="1286" width="12.140625" bestFit="1" customWidth="1"/>
    <col min="1287" max="1287" width="41" bestFit="1" customWidth="1"/>
    <col min="1537" max="1538" width="10.7109375" customWidth="1"/>
    <col min="1539" max="1539" width="116.140625" customWidth="1"/>
    <col min="1540" max="1540" width="10.85546875" customWidth="1"/>
    <col min="1541" max="1541" width="22.28515625" customWidth="1"/>
    <col min="1542" max="1542" width="12.140625" bestFit="1" customWidth="1"/>
    <col min="1543" max="1543" width="41" bestFit="1" customWidth="1"/>
    <col min="1793" max="1794" width="10.7109375" customWidth="1"/>
    <col min="1795" max="1795" width="116.140625" customWidth="1"/>
    <col min="1796" max="1796" width="10.85546875" customWidth="1"/>
    <col min="1797" max="1797" width="22.28515625" customWidth="1"/>
    <col min="1798" max="1798" width="12.140625" bestFit="1" customWidth="1"/>
    <col min="1799" max="1799" width="41" bestFit="1" customWidth="1"/>
    <col min="2049" max="2050" width="10.7109375" customWidth="1"/>
    <col min="2051" max="2051" width="116.140625" customWidth="1"/>
    <col min="2052" max="2052" width="10.85546875" customWidth="1"/>
    <col min="2053" max="2053" width="22.28515625" customWidth="1"/>
    <col min="2054" max="2054" width="12.140625" bestFit="1" customWidth="1"/>
    <col min="2055" max="2055" width="41" bestFit="1" customWidth="1"/>
    <col min="2305" max="2306" width="10.7109375" customWidth="1"/>
    <col min="2307" max="2307" width="116.140625" customWidth="1"/>
    <col min="2308" max="2308" width="10.85546875" customWidth="1"/>
    <col min="2309" max="2309" width="22.28515625" customWidth="1"/>
    <col min="2310" max="2310" width="12.140625" bestFit="1" customWidth="1"/>
    <col min="2311" max="2311" width="41" bestFit="1" customWidth="1"/>
    <col min="2561" max="2562" width="10.7109375" customWidth="1"/>
    <col min="2563" max="2563" width="116.140625" customWidth="1"/>
    <col min="2564" max="2564" width="10.85546875" customWidth="1"/>
    <col min="2565" max="2565" width="22.28515625" customWidth="1"/>
    <col min="2566" max="2566" width="12.140625" bestFit="1" customWidth="1"/>
    <col min="2567" max="2567" width="41" bestFit="1" customWidth="1"/>
    <col min="2817" max="2818" width="10.7109375" customWidth="1"/>
    <col min="2819" max="2819" width="116.140625" customWidth="1"/>
    <col min="2820" max="2820" width="10.85546875" customWidth="1"/>
    <col min="2821" max="2821" width="22.28515625" customWidth="1"/>
    <col min="2822" max="2822" width="12.140625" bestFit="1" customWidth="1"/>
    <col min="2823" max="2823" width="41" bestFit="1" customWidth="1"/>
    <col min="3073" max="3074" width="10.7109375" customWidth="1"/>
    <col min="3075" max="3075" width="116.140625" customWidth="1"/>
    <col min="3076" max="3076" width="10.85546875" customWidth="1"/>
    <col min="3077" max="3077" width="22.28515625" customWidth="1"/>
    <col min="3078" max="3078" width="12.140625" bestFit="1" customWidth="1"/>
    <col min="3079" max="3079" width="41" bestFit="1" customWidth="1"/>
    <col min="3329" max="3330" width="10.7109375" customWidth="1"/>
    <col min="3331" max="3331" width="116.140625" customWidth="1"/>
    <col min="3332" max="3332" width="10.85546875" customWidth="1"/>
    <col min="3333" max="3333" width="22.28515625" customWidth="1"/>
    <col min="3334" max="3334" width="12.140625" bestFit="1" customWidth="1"/>
    <col min="3335" max="3335" width="41" bestFit="1" customWidth="1"/>
    <col min="3585" max="3586" width="10.7109375" customWidth="1"/>
    <col min="3587" max="3587" width="116.140625" customWidth="1"/>
    <col min="3588" max="3588" width="10.85546875" customWidth="1"/>
    <col min="3589" max="3589" width="22.28515625" customWidth="1"/>
    <col min="3590" max="3590" width="12.140625" bestFit="1" customWidth="1"/>
    <col min="3591" max="3591" width="41" bestFit="1" customWidth="1"/>
    <col min="3841" max="3842" width="10.7109375" customWidth="1"/>
    <col min="3843" max="3843" width="116.140625" customWidth="1"/>
    <col min="3844" max="3844" width="10.85546875" customWidth="1"/>
    <col min="3845" max="3845" width="22.28515625" customWidth="1"/>
    <col min="3846" max="3846" width="12.140625" bestFit="1" customWidth="1"/>
    <col min="3847" max="3847" width="41" bestFit="1" customWidth="1"/>
    <col min="4097" max="4098" width="10.7109375" customWidth="1"/>
    <col min="4099" max="4099" width="116.140625" customWidth="1"/>
    <col min="4100" max="4100" width="10.85546875" customWidth="1"/>
    <col min="4101" max="4101" width="22.28515625" customWidth="1"/>
    <col min="4102" max="4102" width="12.140625" bestFit="1" customWidth="1"/>
    <col min="4103" max="4103" width="41" bestFit="1" customWidth="1"/>
    <col min="4353" max="4354" width="10.7109375" customWidth="1"/>
    <col min="4355" max="4355" width="116.140625" customWidth="1"/>
    <col min="4356" max="4356" width="10.85546875" customWidth="1"/>
    <col min="4357" max="4357" width="22.28515625" customWidth="1"/>
    <col min="4358" max="4358" width="12.140625" bestFit="1" customWidth="1"/>
    <col min="4359" max="4359" width="41" bestFit="1" customWidth="1"/>
    <col min="4609" max="4610" width="10.7109375" customWidth="1"/>
    <col min="4611" max="4611" width="116.140625" customWidth="1"/>
    <col min="4612" max="4612" width="10.85546875" customWidth="1"/>
    <col min="4613" max="4613" width="22.28515625" customWidth="1"/>
    <col min="4614" max="4614" width="12.140625" bestFit="1" customWidth="1"/>
    <col min="4615" max="4615" width="41" bestFit="1" customWidth="1"/>
    <col min="4865" max="4866" width="10.7109375" customWidth="1"/>
    <col min="4867" max="4867" width="116.140625" customWidth="1"/>
    <col min="4868" max="4868" width="10.85546875" customWidth="1"/>
    <col min="4869" max="4869" width="22.28515625" customWidth="1"/>
    <col min="4870" max="4870" width="12.140625" bestFit="1" customWidth="1"/>
    <col min="4871" max="4871" width="41" bestFit="1" customWidth="1"/>
    <col min="5121" max="5122" width="10.7109375" customWidth="1"/>
    <col min="5123" max="5123" width="116.140625" customWidth="1"/>
    <col min="5124" max="5124" width="10.85546875" customWidth="1"/>
    <col min="5125" max="5125" width="22.28515625" customWidth="1"/>
    <col min="5126" max="5126" width="12.140625" bestFit="1" customWidth="1"/>
    <col min="5127" max="5127" width="41" bestFit="1" customWidth="1"/>
    <col min="5377" max="5378" width="10.7109375" customWidth="1"/>
    <col min="5379" max="5379" width="116.140625" customWidth="1"/>
    <col min="5380" max="5380" width="10.85546875" customWidth="1"/>
    <col min="5381" max="5381" width="22.28515625" customWidth="1"/>
    <col min="5382" max="5382" width="12.140625" bestFit="1" customWidth="1"/>
    <col min="5383" max="5383" width="41" bestFit="1" customWidth="1"/>
    <col min="5633" max="5634" width="10.7109375" customWidth="1"/>
    <col min="5635" max="5635" width="116.140625" customWidth="1"/>
    <col min="5636" max="5636" width="10.85546875" customWidth="1"/>
    <col min="5637" max="5637" width="22.28515625" customWidth="1"/>
    <col min="5638" max="5638" width="12.140625" bestFit="1" customWidth="1"/>
    <col min="5639" max="5639" width="41" bestFit="1" customWidth="1"/>
    <col min="5889" max="5890" width="10.7109375" customWidth="1"/>
    <col min="5891" max="5891" width="116.140625" customWidth="1"/>
    <col min="5892" max="5892" width="10.85546875" customWidth="1"/>
    <col min="5893" max="5893" width="22.28515625" customWidth="1"/>
    <col min="5894" max="5894" width="12.140625" bestFit="1" customWidth="1"/>
    <col min="5895" max="5895" width="41" bestFit="1" customWidth="1"/>
    <col min="6145" max="6146" width="10.7109375" customWidth="1"/>
    <col min="6147" max="6147" width="116.140625" customWidth="1"/>
    <col min="6148" max="6148" width="10.85546875" customWidth="1"/>
    <col min="6149" max="6149" width="22.28515625" customWidth="1"/>
    <col min="6150" max="6150" width="12.140625" bestFit="1" customWidth="1"/>
    <col min="6151" max="6151" width="41" bestFit="1" customWidth="1"/>
    <col min="6401" max="6402" width="10.7109375" customWidth="1"/>
    <col min="6403" max="6403" width="116.140625" customWidth="1"/>
    <col min="6404" max="6404" width="10.85546875" customWidth="1"/>
    <col min="6405" max="6405" width="22.28515625" customWidth="1"/>
    <col min="6406" max="6406" width="12.140625" bestFit="1" customWidth="1"/>
    <col min="6407" max="6407" width="41" bestFit="1" customWidth="1"/>
    <col min="6657" max="6658" width="10.7109375" customWidth="1"/>
    <col min="6659" max="6659" width="116.140625" customWidth="1"/>
    <col min="6660" max="6660" width="10.85546875" customWidth="1"/>
    <col min="6661" max="6661" width="22.28515625" customWidth="1"/>
    <col min="6662" max="6662" width="12.140625" bestFit="1" customWidth="1"/>
    <col min="6663" max="6663" width="41" bestFit="1" customWidth="1"/>
    <col min="6913" max="6914" width="10.7109375" customWidth="1"/>
    <col min="6915" max="6915" width="116.140625" customWidth="1"/>
    <col min="6916" max="6916" width="10.85546875" customWidth="1"/>
    <col min="6917" max="6917" width="22.28515625" customWidth="1"/>
    <col min="6918" max="6918" width="12.140625" bestFit="1" customWidth="1"/>
    <col min="6919" max="6919" width="41" bestFit="1" customWidth="1"/>
    <col min="7169" max="7170" width="10.7109375" customWidth="1"/>
    <col min="7171" max="7171" width="116.140625" customWidth="1"/>
    <col min="7172" max="7172" width="10.85546875" customWidth="1"/>
    <col min="7173" max="7173" width="22.28515625" customWidth="1"/>
    <col min="7174" max="7174" width="12.140625" bestFit="1" customWidth="1"/>
    <col min="7175" max="7175" width="41" bestFit="1" customWidth="1"/>
    <col min="7425" max="7426" width="10.7109375" customWidth="1"/>
    <col min="7427" max="7427" width="116.140625" customWidth="1"/>
    <col min="7428" max="7428" width="10.85546875" customWidth="1"/>
    <col min="7429" max="7429" width="22.28515625" customWidth="1"/>
    <col min="7430" max="7430" width="12.140625" bestFit="1" customWidth="1"/>
    <col min="7431" max="7431" width="41" bestFit="1" customWidth="1"/>
    <col min="7681" max="7682" width="10.7109375" customWidth="1"/>
    <col min="7683" max="7683" width="116.140625" customWidth="1"/>
    <col min="7684" max="7684" width="10.85546875" customWidth="1"/>
    <col min="7685" max="7685" width="22.28515625" customWidth="1"/>
    <col min="7686" max="7686" width="12.140625" bestFit="1" customWidth="1"/>
    <col min="7687" max="7687" width="41" bestFit="1" customWidth="1"/>
    <col min="7937" max="7938" width="10.7109375" customWidth="1"/>
    <col min="7939" max="7939" width="116.140625" customWidth="1"/>
    <col min="7940" max="7940" width="10.85546875" customWidth="1"/>
    <col min="7941" max="7941" width="22.28515625" customWidth="1"/>
    <col min="7942" max="7942" width="12.140625" bestFit="1" customWidth="1"/>
    <col min="7943" max="7943" width="41" bestFit="1" customWidth="1"/>
    <col min="8193" max="8194" width="10.7109375" customWidth="1"/>
    <col min="8195" max="8195" width="116.140625" customWidth="1"/>
    <col min="8196" max="8196" width="10.85546875" customWidth="1"/>
    <col min="8197" max="8197" width="22.28515625" customWidth="1"/>
    <col min="8198" max="8198" width="12.140625" bestFit="1" customWidth="1"/>
    <col min="8199" max="8199" width="41" bestFit="1" customWidth="1"/>
    <col min="8449" max="8450" width="10.7109375" customWidth="1"/>
    <col min="8451" max="8451" width="116.140625" customWidth="1"/>
    <col min="8452" max="8452" width="10.85546875" customWidth="1"/>
    <col min="8453" max="8453" width="22.28515625" customWidth="1"/>
    <col min="8454" max="8454" width="12.140625" bestFit="1" customWidth="1"/>
    <col min="8455" max="8455" width="41" bestFit="1" customWidth="1"/>
    <col min="8705" max="8706" width="10.7109375" customWidth="1"/>
    <col min="8707" max="8707" width="116.140625" customWidth="1"/>
    <col min="8708" max="8708" width="10.85546875" customWidth="1"/>
    <col min="8709" max="8709" width="22.28515625" customWidth="1"/>
    <col min="8710" max="8710" width="12.140625" bestFit="1" customWidth="1"/>
    <col min="8711" max="8711" width="41" bestFit="1" customWidth="1"/>
    <col min="8961" max="8962" width="10.7109375" customWidth="1"/>
    <col min="8963" max="8963" width="116.140625" customWidth="1"/>
    <col min="8964" max="8964" width="10.85546875" customWidth="1"/>
    <col min="8965" max="8965" width="22.28515625" customWidth="1"/>
    <col min="8966" max="8966" width="12.140625" bestFit="1" customWidth="1"/>
    <col min="8967" max="8967" width="41" bestFit="1" customWidth="1"/>
    <col min="9217" max="9218" width="10.7109375" customWidth="1"/>
    <col min="9219" max="9219" width="116.140625" customWidth="1"/>
    <col min="9220" max="9220" width="10.85546875" customWidth="1"/>
    <col min="9221" max="9221" width="22.28515625" customWidth="1"/>
    <col min="9222" max="9222" width="12.140625" bestFit="1" customWidth="1"/>
    <col min="9223" max="9223" width="41" bestFit="1" customWidth="1"/>
    <col min="9473" max="9474" width="10.7109375" customWidth="1"/>
    <col min="9475" max="9475" width="116.140625" customWidth="1"/>
    <col min="9476" max="9476" width="10.85546875" customWidth="1"/>
    <col min="9477" max="9477" width="22.28515625" customWidth="1"/>
    <col min="9478" max="9478" width="12.140625" bestFit="1" customWidth="1"/>
    <col min="9479" max="9479" width="41" bestFit="1" customWidth="1"/>
    <col min="9729" max="9730" width="10.7109375" customWidth="1"/>
    <col min="9731" max="9731" width="116.140625" customWidth="1"/>
    <col min="9732" max="9732" width="10.85546875" customWidth="1"/>
    <col min="9733" max="9733" width="22.28515625" customWidth="1"/>
    <col min="9734" max="9734" width="12.140625" bestFit="1" customWidth="1"/>
    <col min="9735" max="9735" width="41" bestFit="1" customWidth="1"/>
    <col min="9985" max="9986" width="10.7109375" customWidth="1"/>
    <col min="9987" max="9987" width="116.140625" customWidth="1"/>
    <col min="9988" max="9988" width="10.85546875" customWidth="1"/>
    <col min="9989" max="9989" width="22.28515625" customWidth="1"/>
    <col min="9990" max="9990" width="12.140625" bestFit="1" customWidth="1"/>
    <col min="9991" max="9991" width="41" bestFit="1" customWidth="1"/>
    <col min="10241" max="10242" width="10.7109375" customWidth="1"/>
    <col min="10243" max="10243" width="116.140625" customWidth="1"/>
    <col min="10244" max="10244" width="10.85546875" customWidth="1"/>
    <col min="10245" max="10245" width="22.28515625" customWidth="1"/>
    <col min="10246" max="10246" width="12.140625" bestFit="1" customWidth="1"/>
    <col min="10247" max="10247" width="41" bestFit="1" customWidth="1"/>
    <col min="10497" max="10498" width="10.7109375" customWidth="1"/>
    <col min="10499" max="10499" width="116.140625" customWidth="1"/>
    <col min="10500" max="10500" width="10.85546875" customWidth="1"/>
    <col min="10501" max="10501" width="22.28515625" customWidth="1"/>
    <col min="10502" max="10502" width="12.140625" bestFit="1" customWidth="1"/>
    <col min="10503" max="10503" width="41" bestFit="1" customWidth="1"/>
    <col min="10753" max="10754" width="10.7109375" customWidth="1"/>
    <col min="10755" max="10755" width="116.140625" customWidth="1"/>
    <col min="10756" max="10756" width="10.85546875" customWidth="1"/>
    <col min="10757" max="10757" width="22.28515625" customWidth="1"/>
    <col min="10758" max="10758" width="12.140625" bestFit="1" customWidth="1"/>
    <col min="10759" max="10759" width="41" bestFit="1" customWidth="1"/>
    <col min="11009" max="11010" width="10.7109375" customWidth="1"/>
    <col min="11011" max="11011" width="116.140625" customWidth="1"/>
    <col min="11012" max="11012" width="10.85546875" customWidth="1"/>
    <col min="11013" max="11013" width="22.28515625" customWidth="1"/>
    <col min="11014" max="11014" width="12.140625" bestFit="1" customWidth="1"/>
    <col min="11015" max="11015" width="41" bestFit="1" customWidth="1"/>
    <col min="11265" max="11266" width="10.7109375" customWidth="1"/>
    <col min="11267" max="11267" width="116.140625" customWidth="1"/>
    <col min="11268" max="11268" width="10.85546875" customWidth="1"/>
    <col min="11269" max="11269" width="22.28515625" customWidth="1"/>
    <col min="11270" max="11270" width="12.140625" bestFit="1" customWidth="1"/>
    <col min="11271" max="11271" width="41" bestFit="1" customWidth="1"/>
    <col min="11521" max="11522" width="10.7109375" customWidth="1"/>
    <col min="11523" max="11523" width="116.140625" customWidth="1"/>
    <col min="11524" max="11524" width="10.85546875" customWidth="1"/>
    <col min="11525" max="11525" width="22.28515625" customWidth="1"/>
    <col min="11526" max="11526" width="12.140625" bestFit="1" customWidth="1"/>
    <col min="11527" max="11527" width="41" bestFit="1" customWidth="1"/>
    <col min="11777" max="11778" width="10.7109375" customWidth="1"/>
    <col min="11779" max="11779" width="116.140625" customWidth="1"/>
    <col min="11780" max="11780" width="10.85546875" customWidth="1"/>
    <col min="11781" max="11781" width="22.28515625" customWidth="1"/>
    <col min="11782" max="11782" width="12.140625" bestFit="1" customWidth="1"/>
    <col min="11783" max="11783" width="41" bestFit="1" customWidth="1"/>
    <col min="12033" max="12034" width="10.7109375" customWidth="1"/>
    <col min="12035" max="12035" width="116.140625" customWidth="1"/>
    <col min="12036" max="12036" width="10.85546875" customWidth="1"/>
    <col min="12037" max="12037" width="22.28515625" customWidth="1"/>
    <col min="12038" max="12038" width="12.140625" bestFit="1" customWidth="1"/>
    <col min="12039" max="12039" width="41" bestFit="1" customWidth="1"/>
    <col min="12289" max="12290" width="10.7109375" customWidth="1"/>
    <col min="12291" max="12291" width="116.140625" customWidth="1"/>
    <col min="12292" max="12292" width="10.85546875" customWidth="1"/>
    <col min="12293" max="12293" width="22.28515625" customWidth="1"/>
    <col min="12294" max="12294" width="12.140625" bestFit="1" customWidth="1"/>
    <col min="12295" max="12295" width="41" bestFit="1" customWidth="1"/>
    <col min="12545" max="12546" width="10.7109375" customWidth="1"/>
    <col min="12547" max="12547" width="116.140625" customWidth="1"/>
    <col min="12548" max="12548" width="10.85546875" customWidth="1"/>
    <col min="12549" max="12549" width="22.28515625" customWidth="1"/>
    <col min="12550" max="12550" width="12.140625" bestFit="1" customWidth="1"/>
    <col min="12551" max="12551" width="41" bestFit="1" customWidth="1"/>
    <col min="12801" max="12802" width="10.7109375" customWidth="1"/>
    <col min="12803" max="12803" width="116.140625" customWidth="1"/>
    <col min="12804" max="12804" width="10.85546875" customWidth="1"/>
    <col min="12805" max="12805" width="22.28515625" customWidth="1"/>
    <col min="12806" max="12806" width="12.140625" bestFit="1" customWidth="1"/>
    <col min="12807" max="12807" width="41" bestFit="1" customWidth="1"/>
    <col min="13057" max="13058" width="10.7109375" customWidth="1"/>
    <col min="13059" max="13059" width="116.140625" customWidth="1"/>
    <col min="13060" max="13060" width="10.85546875" customWidth="1"/>
    <col min="13061" max="13061" width="22.28515625" customWidth="1"/>
    <col min="13062" max="13062" width="12.140625" bestFit="1" customWidth="1"/>
    <col min="13063" max="13063" width="41" bestFit="1" customWidth="1"/>
    <col min="13313" max="13314" width="10.7109375" customWidth="1"/>
    <col min="13315" max="13315" width="116.140625" customWidth="1"/>
    <col min="13316" max="13316" width="10.85546875" customWidth="1"/>
    <col min="13317" max="13317" width="22.28515625" customWidth="1"/>
    <col min="13318" max="13318" width="12.140625" bestFit="1" customWidth="1"/>
    <col min="13319" max="13319" width="41" bestFit="1" customWidth="1"/>
    <col min="13569" max="13570" width="10.7109375" customWidth="1"/>
    <col min="13571" max="13571" width="116.140625" customWidth="1"/>
    <col min="13572" max="13572" width="10.85546875" customWidth="1"/>
    <col min="13573" max="13573" width="22.28515625" customWidth="1"/>
    <col min="13574" max="13574" width="12.140625" bestFit="1" customWidth="1"/>
    <col min="13575" max="13575" width="41" bestFit="1" customWidth="1"/>
    <col min="13825" max="13826" width="10.7109375" customWidth="1"/>
    <col min="13827" max="13827" width="116.140625" customWidth="1"/>
    <col min="13828" max="13828" width="10.85546875" customWidth="1"/>
    <col min="13829" max="13829" width="22.28515625" customWidth="1"/>
    <col min="13830" max="13830" width="12.140625" bestFit="1" customWidth="1"/>
    <col min="13831" max="13831" width="41" bestFit="1" customWidth="1"/>
    <col min="14081" max="14082" width="10.7109375" customWidth="1"/>
    <col min="14083" max="14083" width="116.140625" customWidth="1"/>
    <col min="14084" max="14084" width="10.85546875" customWidth="1"/>
    <col min="14085" max="14085" width="22.28515625" customWidth="1"/>
    <col min="14086" max="14086" width="12.140625" bestFit="1" customWidth="1"/>
    <col min="14087" max="14087" width="41" bestFit="1" customWidth="1"/>
    <col min="14337" max="14338" width="10.7109375" customWidth="1"/>
    <col min="14339" max="14339" width="116.140625" customWidth="1"/>
    <col min="14340" max="14340" width="10.85546875" customWidth="1"/>
    <col min="14341" max="14341" width="22.28515625" customWidth="1"/>
    <col min="14342" max="14342" width="12.140625" bestFit="1" customWidth="1"/>
    <col min="14343" max="14343" width="41" bestFit="1" customWidth="1"/>
    <col min="14593" max="14594" width="10.7109375" customWidth="1"/>
    <col min="14595" max="14595" width="116.140625" customWidth="1"/>
    <col min="14596" max="14596" width="10.85546875" customWidth="1"/>
    <col min="14597" max="14597" width="22.28515625" customWidth="1"/>
    <col min="14598" max="14598" width="12.140625" bestFit="1" customWidth="1"/>
    <col min="14599" max="14599" width="41" bestFit="1" customWidth="1"/>
    <col min="14849" max="14850" width="10.7109375" customWidth="1"/>
    <col min="14851" max="14851" width="116.140625" customWidth="1"/>
    <col min="14852" max="14852" width="10.85546875" customWidth="1"/>
    <col min="14853" max="14853" width="22.28515625" customWidth="1"/>
    <col min="14854" max="14854" width="12.140625" bestFit="1" customWidth="1"/>
    <col min="14855" max="14855" width="41" bestFit="1" customWidth="1"/>
    <col min="15105" max="15106" width="10.7109375" customWidth="1"/>
    <col min="15107" max="15107" width="116.140625" customWidth="1"/>
    <col min="15108" max="15108" width="10.85546875" customWidth="1"/>
    <col min="15109" max="15109" width="22.28515625" customWidth="1"/>
    <col min="15110" max="15110" width="12.140625" bestFit="1" customWidth="1"/>
    <col min="15111" max="15111" width="41" bestFit="1" customWidth="1"/>
    <col min="15361" max="15362" width="10.7109375" customWidth="1"/>
    <col min="15363" max="15363" width="116.140625" customWidth="1"/>
    <col min="15364" max="15364" width="10.85546875" customWidth="1"/>
    <col min="15365" max="15365" width="22.28515625" customWidth="1"/>
    <col min="15366" max="15366" width="12.140625" bestFit="1" customWidth="1"/>
    <col min="15367" max="15367" width="41" bestFit="1" customWidth="1"/>
    <col min="15617" max="15618" width="10.7109375" customWidth="1"/>
    <col min="15619" max="15619" width="116.140625" customWidth="1"/>
    <col min="15620" max="15620" width="10.85546875" customWidth="1"/>
    <col min="15621" max="15621" width="22.28515625" customWidth="1"/>
    <col min="15622" max="15622" width="12.140625" bestFit="1" customWidth="1"/>
    <col min="15623" max="15623" width="41" bestFit="1" customWidth="1"/>
    <col min="15873" max="15874" width="10.7109375" customWidth="1"/>
    <col min="15875" max="15875" width="116.140625" customWidth="1"/>
    <col min="15876" max="15876" width="10.85546875" customWidth="1"/>
    <col min="15877" max="15877" width="22.28515625" customWidth="1"/>
    <col min="15878" max="15878" width="12.140625" bestFit="1" customWidth="1"/>
    <col min="15879" max="15879" width="41" bestFit="1" customWidth="1"/>
    <col min="16129" max="16130" width="10.7109375" customWidth="1"/>
    <col min="16131" max="16131" width="116.140625" customWidth="1"/>
    <col min="16132" max="16132" width="10.85546875" customWidth="1"/>
    <col min="16133" max="16133" width="22.28515625" customWidth="1"/>
    <col min="16134" max="16134" width="12.140625" bestFit="1" customWidth="1"/>
    <col min="16135" max="16135" width="41" bestFit="1" customWidth="1"/>
  </cols>
  <sheetData>
    <row r="1" spans="1:5" x14ac:dyDescent="0.25">
      <c r="A1" s="16" t="s">
        <v>0</v>
      </c>
      <c r="B1" s="16" t="s">
        <v>0</v>
      </c>
      <c r="C1" s="31" t="s">
        <v>21644</v>
      </c>
      <c r="D1" s="361" t="s">
        <v>7475</v>
      </c>
      <c r="E1" s="16" t="s">
        <v>16507</v>
      </c>
    </row>
    <row r="2" spans="1:5" x14ac:dyDescent="0.25">
      <c r="A2" s="16">
        <f>B2</f>
        <v>38605</v>
      </c>
      <c r="B2">
        <v>38605</v>
      </c>
      <c r="C2" t="s">
        <v>21645</v>
      </c>
      <c r="D2" t="s">
        <v>7753</v>
      </c>
      <c r="E2" s="339" t="s">
        <v>21646</v>
      </c>
    </row>
    <row r="3" spans="1:5" x14ac:dyDescent="0.25">
      <c r="A3" s="16">
        <f t="shared" ref="A3:A66" si="0">B3</f>
        <v>11270</v>
      </c>
      <c r="B3">
        <v>11270</v>
      </c>
      <c r="C3" t="s">
        <v>21647</v>
      </c>
      <c r="D3" t="s">
        <v>7753</v>
      </c>
      <c r="E3" s="339" t="s">
        <v>20249</v>
      </c>
    </row>
    <row r="4" spans="1:5" x14ac:dyDescent="0.25">
      <c r="A4" s="16">
        <f t="shared" si="0"/>
        <v>412</v>
      </c>
      <c r="B4">
        <v>412</v>
      </c>
      <c r="C4" t="s">
        <v>21648</v>
      </c>
      <c r="D4" t="s">
        <v>7753</v>
      </c>
      <c r="E4" s="339" t="s">
        <v>8091</v>
      </c>
    </row>
    <row r="5" spans="1:5" x14ac:dyDescent="0.25">
      <c r="A5" s="16">
        <f t="shared" si="0"/>
        <v>414</v>
      </c>
      <c r="B5">
        <v>414</v>
      </c>
      <c r="C5" t="s">
        <v>21649</v>
      </c>
      <c r="D5" t="s">
        <v>7753</v>
      </c>
      <c r="E5" s="339" t="s">
        <v>7955</v>
      </c>
    </row>
    <row r="6" spans="1:5" x14ac:dyDescent="0.25">
      <c r="A6" s="16">
        <f t="shared" si="0"/>
        <v>410</v>
      </c>
      <c r="B6">
        <v>410</v>
      </c>
      <c r="C6" t="s">
        <v>21650</v>
      </c>
      <c r="D6" t="s">
        <v>7753</v>
      </c>
      <c r="E6" s="339" t="s">
        <v>8265</v>
      </c>
    </row>
    <row r="7" spans="1:5" x14ac:dyDescent="0.25">
      <c r="A7" s="16">
        <f t="shared" si="0"/>
        <v>411</v>
      </c>
      <c r="B7">
        <v>411</v>
      </c>
      <c r="C7" t="s">
        <v>21651</v>
      </c>
      <c r="D7" t="s">
        <v>7753</v>
      </c>
      <c r="E7" s="339" t="s">
        <v>8825</v>
      </c>
    </row>
    <row r="8" spans="1:5" x14ac:dyDescent="0.25">
      <c r="A8" s="16">
        <f t="shared" si="0"/>
        <v>408</v>
      </c>
      <c r="B8">
        <v>408</v>
      </c>
      <c r="C8" t="s">
        <v>21652</v>
      </c>
      <c r="D8" t="s">
        <v>7753</v>
      </c>
      <c r="E8" s="339" t="s">
        <v>11316</v>
      </c>
    </row>
    <row r="9" spans="1:5" x14ac:dyDescent="0.25">
      <c r="A9" s="16">
        <f t="shared" si="0"/>
        <v>39131</v>
      </c>
      <c r="B9">
        <v>39131</v>
      </c>
      <c r="C9" t="s">
        <v>21653</v>
      </c>
      <c r="D9" t="s">
        <v>7753</v>
      </c>
      <c r="E9" s="339" t="s">
        <v>12846</v>
      </c>
    </row>
    <row r="10" spans="1:5" x14ac:dyDescent="0.25">
      <c r="A10" s="16">
        <f t="shared" si="0"/>
        <v>394</v>
      </c>
      <c r="B10">
        <v>394</v>
      </c>
      <c r="C10" t="s">
        <v>21654</v>
      </c>
      <c r="D10" t="s">
        <v>7753</v>
      </c>
      <c r="E10" s="339" t="s">
        <v>15676</v>
      </c>
    </row>
    <row r="11" spans="1:5" x14ac:dyDescent="0.25">
      <c r="A11" s="16">
        <f t="shared" si="0"/>
        <v>39130</v>
      </c>
      <c r="B11">
        <v>39130</v>
      </c>
      <c r="C11" t="s">
        <v>21655</v>
      </c>
      <c r="D11" t="s">
        <v>7753</v>
      </c>
      <c r="E11" s="339" t="s">
        <v>14118</v>
      </c>
    </row>
    <row r="12" spans="1:5" x14ac:dyDescent="0.25">
      <c r="A12" s="16">
        <f t="shared" si="0"/>
        <v>395</v>
      </c>
      <c r="B12">
        <v>395</v>
      </c>
      <c r="C12" t="s">
        <v>21656</v>
      </c>
      <c r="D12" t="s">
        <v>7753</v>
      </c>
      <c r="E12" s="339" t="s">
        <v>8098</v>
      </c>
    </row>
    <row r="13" spans="1:5" x14ac:dyDescent="0.25">
      <c r="A13" s="16">
        <f t="shared" si="0"/>
        <v>39127</v>
      </c>
      <c r="B13">
        <v>39127</v>
      </c>
      <c r="C13" t="s">
        <v>21657</v>
      </c>
      <c r="D13" t="s">
        <v>7753</v>
      </c>
      <c r="E13" s="339" t="s">
        <v>7836</v>
      </c>
    </row>
    <row r="14" spans="1:5" x14ac:dyDescent="0.25">
      <c r="A14" s="16">
        <f t="shared" si="0"/>
        <v>392</v>
      </c>
      <c r="B14">
        <v>392</v>
      </c>
      <c r="C14" t="s">
        <v>21658</v>
      </c>
      <c r="D14" t="s">
        <v>7753</v>
      </c>
      <c r="E14" s="339" t="s">
        <v>14339</v>
      </c>
    </row>
    <row r="15" spans="1:5" x14ac:dyDescent="0.25">
      <c r="A15" s="16">
        <f t="shared" si="0"/>
        <v>39129</v>
      </c>
      <c r="B15">
        <v>39129</v>
      </c>
      <c r="C15" t="s">
        <v>21659</v>
      </c>
      <c r="D15" t="s">
        <v>7753</v>
      </c>
      <c r="E15" s="339" t="s">
        <v>20846</v>
      </c>
    </row>
    <row r="16" spans="1:5" x14ac:dyDescent="0.25">
      <c r="A16" s="16">
        <f t="shared" si="0"/>
        <v>393</v>
      </c>
      <c r="B16">
        <v>393</v>
      </c>
      <c r="C16" t="s">
        <v>21660</v>
      </c>
      <c r="D16" t="s">
        <v>7753</v>
      </c>
      <c r="E16" s="339" t="s">
        <v>7822</v>
      </c>
    </row>
    <row r="17" spans="1:5" x14ac:dyDescent="0.25">
      <c r="A17" s="16">
        <f t="shared" si="0"/>
        <v>39133</v>
      </c>
      <c r="B17">
        <v>39133</v>
      </c>
      <c r="C17" t="s">
        <v>21661</v>
      </c>
      <c r="D17" t="s">
        <v>7753</v>
      </c>
      <c r="E17" s="339" t="s">
        <v>8113</v>
      </c>
    </row>
    <row r="18" spans="1:5" x14ac:dyDescent="0.25">
      <c r="A18" s="16">
        <f t="shared" si="0"/>
        <v>397</v>
      </c>
      <c r="B18">
        <v>397</v>
      </c>
      <c r="C18" t="s">
        <v>21662</v>
      </c>
      <c r="D18" t="s">
        <v>7753</v>
      </c>
      <c r="E18" s="339" t="s">
        <v>12690</v>
      </c>
    </row>
    <row r="19" spans="1:5" x14ac:dyDescent="0.25">
      <c r="A19" s="16">
        <f t="shared" si="0"/>
        <v>39132</v>
      </c>
      <c r="B19">
        <v>39132</v>
      </c>
      <c r="C19" t="s">
        <v>21663</v>
      </c>
      <c r="D19" t="s">
        <v>7753</v>
      </c>
      <c r="E19" s="339" t="s">
        <v>10236</v>
      </c>
    </row>
    <row r="20" spans="1:5" x14ac:dyDescent="0.25">
      <c r="A20" s="16">
        <f t="shared" si="0"/>
        <v>396</v>
      </c>
      <c r="B20">
        <v>396</v>
      </c>
      <c r="C20" t="s">
        <v>21664</v>
      </c>
      <c r="D20" t="s">
        <v>7753</v>
      </c>
      <c r="E20" s="339" t="s">
        <v>8314</v>
      </c>
    </row>
    <row r="21" spans="1:5" x14ac:dyDescent="0.25">
      <c r="A21" s="16">
        <f t="shared" si="0"/>
        <v>39135</v>
      </c>
      <c r="B21">
        <v>39135</v>
      </c>
      <c r="C21" t="s">
        <v>21665</v>
      </c>
      <c r="D21" t="s">
        <v>7753</v>
      </c>
      <c r="E21" s="339" t="s">
        <v>12600</v>
      </c>
    </row>
    <row r="22" spans="1:5" x14ac:dyDescent="0.25">
      <c r="A22" s="16">
        <f t="shared" si="0"/>
        <v>39128</v>
      </c>
      <c r="B22">
        <v>39128</v>
      </c>
      <c r="C22" t="s">
        <v>21666</v>
      </c>
      <c r="D22" t="s">
        <v>7753</v>
      </c>
      <c r="E22" s="339" t="s">
        <v>11313</v>
      </c>
    </row>
    <row r="23" spans="1:5" x14ac:dyDescent="0.25">
      <c r="A23" s="16">
        <f t="shared" si="0"/>
        <v>400</v>
      </c>
      <c r="B23">
        <v>400</v>
      </c>
      <c r="C23" t="s">
        <v>21667</v>
      </c>
      <c r="D23" t="s">
        <v>7753</v>
      </c>
      <c r="E23" s="339" t="s">
        <v>21668</v>
      </c>
    </row>
    <row r="24" spans="1:5" x14ac:dyDescent="0.25">
      <c r="A24" s="16">
        <f t="shared" si="0"/>
        <v>39125</v>
      </c>
      <c r="B24">
        <v>39125</v>
      </c>
      <c r="C24" t="s">
        <v>21669</v>
      </c>
      <c r="D24" t="s">
        <v>7753</v>
      </c>
      <c r="E24" s="339" t="s">
        <v>11313</v>
      </c>
    </row>
    <row r="25" spans="1:5" x14ac:dyDescent="0.25">
      <c r="A25" s="16">
        <f t="shared" si="0"/>
        <v>39134</v>
      </c>
      <c r="B25">
        <v>39134</v>
      </c>
      <c r="C25" t="s">
        <v>21670</v>
      </c>
      <c r="D25" t="s">
        <v>7753</v>
      </c>
      <c r="E25" s="339" t="s">
        <v>7851</v>
      </c>
    </row>
    <row r="26" spans="1:5" x14ac:dyDescent="0.25">
      <c r="A26" s="16">
        <f t="shared" si="0"/>
        <v>398</v>
      </c>
      <c r="B26">
        <v>398</v>
      </c>
      <c r="C26" t="s">
        <v>21671</v>
      </c>
      <c r="D26" t="s">
        <v>7753</v>
      </c>
      <c r="E26" s="339" t="s">
        <v>16222</v>
      </c>
    </row>
    <row r="27" spans="1:5" x14ac:dyDescent="0.25">
      <c r="A27" s="16">
        <f t="shared" si="0"/>
        <v>39126</v>
      </c>
      <c r="B27">
        <v>39126</v>
      </c>
      <c r="C27" t="s">
        <v>21672</v>
      </c>
      <c r="D27" t="s">
        <v>7753</v>
      </c>
      <c r="E27" s="339" t="s">
        <v>21673</v>
      </c>
    </row>
    <row r="28" spans="1:5" x14ac:dyDescent="0.25">
      <c r="A28" s="16">
        <f t="shared" si="0"/>
        <v>399</v>
      </c>
      <c r="B28">
        <v>399</v>
      </c>
      <c r="C28" t="s">
        <v>21674</v>
      </c>
      <c r="D28" t="s">
        <v>7753</v>
      </c>
      <c r="E28" s="339" t="s">
        <v>21675</v>
      </c>
    </row>
    <row r="29" spans="1:5" x14ac:dyDescent="0.25">
      <c r="A29" s="16">
        <f t="shared" si="0"/>
        <v>39158</v>
      </c>
      <c r="B29">
        <v>39158</v>
      </c>
      <c r="C29" t="s">
        <v>21676</v>
      </c>
      <c r="D29" t="s">
        <v>7753</v>
      </c>
      <c r="E29" s="339" t="s">
        <v>15049</v>
      </c>
    </row>
    <row r="30" spans="1:5" x14ac:dyDescent="0.25">
      <c r="A30" s="16">
        <f t="shared" si="0"/>
        <v>39141</v>
      </c>
      <c r="B30">
        <v>39141</v>
      </c>
      <c r="C30" t="s">
        <v>21677</v>
      </c>
      <c r="D30" t="s">
        <v>7753</v>
      </c>
      <c r="E30" s="339" t="s">
        <v>21678</v>
      </c>
    </row>
    <row r="31" spans="1:5" x14ac:dyDescent="0.25">
      <c r="A31" s="16">
        <f t="shared" si="0"/>
        <v>39140</v>
      </c>
      <c r="B31">
        <v>39140</v>
      </c>
      <c r="C31" t="s">
        <v>21679</v>
      </c>
      <c r="D31" t="s">
        <v>7753</v>
      </c>
      <c r="E31" s="339" t="s">
        <v>12680</v>
      </c>
    </row>
    <row r="32" spans="1:5" x14ac:dyDescent="0.25">
      <c r="A32" s="16">
        <f t="shared" si="0"/>
        <v>39137</v>
      </c>
      <c r="B32">
        <v>39137</v>
      </c>
      <c r="C32" t="s">
        <v>21680</v>
      </c>
      <c r="D32" t="s">
        <v>7753</v>
      </c>
      <c r="E32" s="339" t="s">
        <v>8245</v>
      </c>
    </row>
    <row r="33" spans="1:5" x14ac:dyDescent="0.25">
      <c r="A33" s="16">
        <f t="shared" si="0"/>
        <v>39139</v>
      </c>
      <c r="B33">
        <v>39139</v>
      </c>
      <c r="C33" t="s">
        <v>21681</v>
      </c>
      <c r="D33" t="s">
        <v>7753</v>
      </c>
      <c r="E33" s="339" t="s">
        <v>21682</v>
      </c>
    </row>
    <row r="34" spans="1:5" x14ac:dyDescent="0.25">
      <c r="A34" s="16">
        <f t="shared" si="0"/>
        <v>39143</v>
      </c>
      <c r="B34">
        <v>39143</v>
      </c>
      <c r="C34" t="s">
        <v>21683</v>
      </c>
      <c r="D34" t="s">
        <v>7753</v>
      </c>
      <c r="E34" s="339" t="s">
        <v>13011</v>
      </c>
    </row>
    <row r="35" spans="1:5" x14ac:dyDescent="0.25">
      <c r="A35" s="16">
        <f t="shared" si="0"/>
        <v>39142</v>
      </c>
      <c r="B35">
        <v>39142</v>
      </c>
      <c r="C35" t="s">
        <v>21684</v>
      </c>
      <c r="D35" t="s">
        <v>7753</v>
      </c>
      <c r="E35" s="339" t="s">
        <v>21685</v>
      </c>
    </row>
    <row r="36" spans="1:5" x14ac:dyDescent="0.25">
      <c r="A36" s="16">
        <f t="shared" si="0"/>
        <v>39138</v>
      </c>
      <c r="B36">
        <v>39138</v>
      </c>
      <c r="C36" t="s">
        <v>21686</v>
      </c>
      <c r="D36" t="s">
        <v>7753</v>
      </c>
      <c r="E36" s="339" t="s">
        <v>21687</v>
      </c>
    </row>
    <row r="37" spans="1:5" x14ac:dyDescent="0.25">
      <c r="A37" s="16">
        <f t="shared" si="0"/>
        <v>39136</v>
      </c>
      <c r="B37">
        <v>39136</v>
      </c>
      <c r="C37" t="s">
        <v>21688</v>
      </c>
      <c r="D37" t="s">
        <v>7753</v>
      </c>
      <c r="E37" s="339" t="s">
        <v>7861</v>
      </c>
    </row>
    <row r="38" spans="1:5" x14ac:dyDescent="0.25">
      <c r="A38" s="16">
        <f t="shared" si="0"/>
        <v>39144</v>
      </c>
      <c r="B38">
        <v>39144</v>
      </c>
      <c r="C38" t="s">
        <v>21689</v>
      </c>
      <c r="D38" t="s">
        <v>7753</v>
      </c>
      <c r="E38" s="339" t="s">
        <v>8098</v>
      </c>
    </row>
    <row r="39" spans="1:5" x14ac:dyDescent="0.25">
      <c r="A39" s="16">
        <f t="shared" si="0"/>
        <v>39145</v>
      </c>
      <c r="B39">
        <v>39145</v>
      </c>
      <c r="C39" t="s">
        <v>21690</v>
      </c>
      <c r="D39" t="s">
        <v>7753</v>
      </c>
      <c r="E39" s="339" t="s">
        <v>7981</v>
      </c>
    </row>
    <row r="40" spans="1:5" x14ac:dyDescent="0.25">
      <c r="A40" s="16">
        <f t="shared" si="0"/>
        <v>12615</v>
      </c>
      <c r="B40">
        <v>12615</v>
      </c>
      <c r="C40" t="s">
        <v>21691</v>
      </c>
      <c r="D40" t="s">
        <v>7753</v>
      </c>
      <c r="E40" s="339" t="s">
        <v>12659</v>
      </c>
    </row>
    <row r="41" spans="1:5" x14ac:dyDescent="0.25">
      <c r="A41" s="16">
        <f t="shared" si="0"/>
        <v>11927</v>
      </c>
      <c r="B41">
        <v>11927</v>
      </c>
      <c r="C41" t="s">
        <v>21692</v>
      </c>
      <c r="D41" t="s">
        <v>7753</v>
      </c>
      <c r="E41" s="339" t="s">
        <v>20172</v>
      </c>
    </row>
    <row r="42" spans="1:5" x14ac:dyDescent="0.25">
      <c r="A42" s="16">
        <f t="shared" si="0"/>
        <v>11928</v>
      </c>
      <c r="B42">
        <v>11928</v>
      </c>
      <c r="C42" t="s">
        <v>21693</v>
      </c>
      <c r="D42" t="s">
        <v>7753</v>
      </c>
      <c r="E42" s="339" t="s">
        <v>7939</v>
      </c>
    </row>
    <row r="43" spans="1:5" x14ac:dyDescent="0.25">
      <c r="A43" s="16">
        <f t="shared" si="0"/>
        <v>11929</v>
      </c>
      <c r="B43">
        <v>11929</v>
      </c>
      <c r="C43" t="s">
        <v>21694</v>
      </c>
      <c r="D43" t="s">
        <v>7753</v>
      </c>
      <c r="E43" s="339" t="s">
        <v>21695</v>
      </c>
    </row>
    <row r="44" spans="1:5" x14ac:dyDescent="0.25">
      <c r="A44" s="16">
        <f t="shared" si="0"/>
        <v>36801</v>
      </c>
      <c r="B44">
        <v>36801</v>
      </c>
      <c r="C44" t="s">
        <v>21696</v>
      </c>
      <c r="D44" t="s">
        <v>7753</v>
      </c>
      <c r="E44" s="339" t="s">
        <v>15508</v>
      </c>
    </row>
    <row r="45" spans="1:5" x14ac:dyDescent="0.25">
      <c r="A45" s="16">
        <f t="shared" si="0"/>
        <v>36246</v>
      </c>
      <c r="B45">
        <v>36246</v>
      </c>
      <c r="C45" t="s">
        <v>21697</v>
      </c>
      <c r="D45" t="s">
        <v>7757</v>
      </c>
      <c r="E45" s="339" t="s">
        <v>21698</v>
      </c>
    </row>
    <row r="46" spans="1:5" x14ac:dyDescent="0.25">
      <c r="A46" s="16">
        <f t="shared" si="0"/>
        <v>37600</v>
      </c>
      <c r="B46">
        <v>37600</v>
      </c>
      <c r="C46" t="s">
        <v>21699</v>
      </c>
      <c r="D46" t="s">
        <v>7753</v>
      </c>
      <c r="E46" s="339" t="s">
        <v>21700</v>
      </c>
    </row>
    <row r="47" spans="1:5" x14ac:dyDescent="0.25">
      <c r="A47" s="16">
        <f t="shared" si="0"/>
        <v>37599</v>
      </c>
      <c r="B47">
        <v>37599</v>
      </c>
      <c r="C47" t="s">
        <v>21701</v>
      </c>
      <c r="D47" t="s">
        <v>7753</v>
      </c>
      <c r="E47" s="339" t="s">
        <v>18134</v>
      </c>
    </row>
    <row r="48" spans="1:5" x14ac:dyDescent="0.25">
      <c r="A48" s="16">
        <f t="shared" si="0"/>
        <v>1</v>
      </c>
      <c r="B48">
        <v>1</v>
      </c>
      <c r="C48" t="s">
        <v>21702</v>
      </c>
      <c r="D48" t="s">
        <v>7755</v>
      </c>
      <c r="E48" s="339" t="s">
        <v>21703</v>
      </c>
    </row>
    <row r="49" spans="1:5" x14ac:dyDescent="0.25">
      <c r="A49" s="16">
        <f t="shared" si="0"/>
        <v>3</v>
      </c>
      <c r="B49">
        <v>3</v>
      </c>
      <c r="C49" t="s">
        <v>21704</v>
      </c>
      <c r="D49" t="s">
        <v>7751</v>
      </c>
      <c r="E49" s="339" t="s">
        <v>21705</v>
      </c>
    </row>
    <row r="50" spans="1:5" x14ac:dyDescent="0.25">
      <c r="A50" s="16">
        <f t="shared" si="0"/>
        <v>43054</v>
      </c>
      <c r="B50">
        <v>43054</v>
      </c>
      <c r="C50" t="s">
        <v>21706</v>
      </c>
      <c r="D50" t="s">
        <v>7755</v>
      </c>
      <c r="E50" s="339" t="s">
        <v>21707</v>
      </c>
    </row>
    <row r="51" spans="1:5" x14ac:dyDescent="0.25">
      <c r="A51" s="16">
        <f t="shared" si="0"/>
        <v>42402</v>
      </c>
      <c r="B51">
        <v>42402</v>
      </c>
      <c r="C51" t="s">
        <v>21708</v>
      </c>
      <c r="D51" t="s">
        <v>7755</v>
      </c>
      <c r="E51" s="339" t="s">
        <v>21709</v>
      </c>
    </row>
    <row r="52" spans="1:5" x14ac:dyDescent="0.25">
      <c r="A52" s="16">
        <f t="shared" si="0"/>
        <v>42403</v>
      </c>
      <c r="B52">
        <v>42403</v>
      </c>
      <c r="C52" t="s">
        <v>21710</v>
      </c>
      <c r="D52" t="s">
        <v>7755</v>
      </c>
      <c r="E52" s="339" t="s">
        <v>8404</v>
      </c>
    </row>
    <row r="53" spans="1:5" x14ac:dyDescent="0.25">
      <c r="A53" s="16">
        <f t="shared" si="0"/>
        <v>42404</v>
      </c>
      <c r="B53">
        <v>42404</v>
      </c>
      <c r="C53" t="s">
        <v>21711</v>
      </c>
      <c r="D53" t="s">
        <v>7755</v>
      </c>
      <c r="E53" s="339" t="s">
        <v>10719</v>
      </c>
    </row>
    <row r="54" spans="1:5" x14ac:dyDescent="0.25">
      <c r="A54" s="16">
        <f t="shared" si="0"/>
        <v>42405</v>
      </c>
      <c r="B54">
        <v>42405</v>
      </c>
      <c r="C54" t="s">
        <v>21712</v>
      </c>
      <c r="D54" t="s">
        <v>7755</v>
      </c>
      <c r="E54" s="339" t="s">
        <v>21491</v>
      </c>
    </row>
    <row r="55" spans="1:5" x14ac:dyDescent="0.25">
      <c r="A55" s="16">
        <f t="shared" si="0"/>
        <v>34341</v>
      </c>
      <c r="B55">
        <v>34341</v>
      </c>
      <c r="C55" t="s">
        <v>21713</v>
      </c>
      <c r="D55" t="s">
        <v>7755</v>
      </c>
      <c r="E55" s="339" t="s">
        <v>8332</v>
      </c>
    </row>
    <row r="56" spans="1:5" x14ac:dyDescent="0.25">
      <c r="A56" s="16">
        <f t="shared" si="0"/>
        <v>43053</v>
      </c>
      <c r="B56">
        <v>43053</v>
      </c>
      <c r="C56" t="s">
        <v>21714</v>
      </c>
      <c r="D56" t="s">
        <v>7755</v>
      </c>
      <c r="E56" s="339" t="s">
        <v>18517</v>
      </c>
    </row>
    <row r="57" spans="1:5" x14ac:dyDescent="0.25">
      <c r="A57" s="16">
        <f t="shared" si="0"/>
        <v>43058</v>
      </c>
      <c r="B57">
        <v>43058</v>
      </c>
      <c r="C57" t="s">
        <v>21715</v>
      </c>
      <c r="D57" t="s">
        <v>7755</v>
      </c>
      <c r="E57" s="339" t="s">
        <v>14161</v>
      </c>
    </row>
    <row r="58" spans="1:5" x14ac:dyDescent="0.25">
      <c r="A58" s="16">
        <f t="shared" si="0"/>
        <v>34</v>
      </c>
      <c r="B58">
        <v>34</v>
      </c>
      <c r="C58" t="s">
        <v>21716</v>
      </c>
      <c r="D58" t="s">
        <v>7755</v>
      </c>
      <c r="E58" s="339" t="s">
        <v>12690</v>
      </c>
    </row>
    <row r="59" spans="1:5" x14ac:dyDescent="0.25">
      <c r="A59" s="16">
        <f t="shared" si="0"/>
        <v>43055</v>
      </c>
      <c r="B59">
        <v>43055</v>
      </c>
      <c r="C59" t="s">
        <v>21717</v>
      </c>
      <c r="D59" t="s">
        <v>7755</v>
      </c>
      <c r="E59" s="339" t="s">
        <v>12673</v>
      </c>
    </row>
    <row r="60" spans="1:5" x14ac:dyDescent="0.25">
      <c r="A60" s="16">
        <f t="shared" si="0"/>
        <v>43056</v>
      </c>
      <c r="B60">
        <v>43056</v>
      </c>
      <c r="C60" t="s">
        <v>21718</v>
      </c>
      <c r="D60" t="s">
        <v>7755</v>
      </c>
      <c r="E60" s="339" t="s">
        <v>8153</v>
      </c>
    </row>
    <row r="61" spans="1:5" x14ac:dyDescent="0.25">
      <c r="A61" s="16">
        <f t="shared" si="0"/>
        <v>43057</v>
      </c>
      <c r="B61">
        <v>43057</v>
      </c>
      <c r="C61" t="s">
        <v>21719</v>
      </c>
      <c r="D61" t="s">
        <v>7755</v>
      </c>
      <c r="E61" s="339" t="s">
        <v>8179</v>
      </c>
    </row>
    <row r="62" spans="1:5" x14ac:dyDescent="0.25">
      <c r="A62" s="16">
        <f t="shared" si="0"/>
        <v>34449</v>
      </c>
      <c r="B62">
        <v>34449</v>
      </c>
      <c r="C62" t="s">
        <v>21720</v>
      </c>
      <c r="D62" t="s">
        <v>7755</v>
      </c>
      <c r="E62" s="339" t="s">
        <v>10138</v>
      </c>
    </row>
    <row r="63" spans="1:5" x14ac:dyDescent="0.25">
      <c r="A63" s="16">
        <f t="shared" si="0"/>
        <v>32</v>
      </c>
      <c r="B63">
        <v>32</v>
      </c>
      <c r="C63" t="s">
        <v>21721</v>
      </c>
      <c r="D63" t="s">
        <v>7755</v>
      </c>
      <c r="E63" s="339" t="s">
        <v>21722</v>
      </c>
    </row>
    <row r="64" spans="1:5" x14ac:dyDescent="0.25">
      <c r="A64" s="16">
        <f t="shared" si="0"/>
        <v>33</v>
      </c>
      <c r="B64">
        <v>33</v>
      </c>
      <c r="C64" t="s">
        <v>21723</v>
      </c>
      <c r="D64" t="s">
        <v>7755</v>
      </c>
      <c r="E64" s="339" t="s">
        <v>7891</v>
      </c>
    </row>
    <row r="65" spans="1:5" x14ac:dyDescent="0.25">
      <c r="A65" s="16">
        <f t="shared" si="0"/>
        <v>43061</v>
      </c>
      <c r="B65">
        <v>43061</v>
      </c>
      <c r="C65" t="s">
        <v>21724</v>
      </c>
      <c r="D65" t="s">
        <v>7755</v>
      </c>
      <c r="E65" s="339" t="s">
        <v>14171</v>
      </c>
    </row>
    <row r="66" spans="1:5" x14ac:dyDescent="0.25">
      <c r="A66" s="16">
        <f t="shared" si="0"/>
        <v>43059</v>
      </c>
      <c r="B66">
        <v>43059</v>
      </c>
      <c r="C66" t="s">
        <v>21725</v>
      </c>
      <c r="D66" t="s">
        <v>7755</v>
      </c>
      <c r="E66" s="339" t="s">
        <v>21137</v>
      </c>
    </row>
    <row r="67" spans="1:5" x14ac:dyDescent="0.25">
      <c r="A67" s="16">
        <f t="shared" ref="A67:A130" si="1">B67</f>
        <v>43062</v>
      </c>
      <c r="B67">
        <v>43062</v>
      </c>
      <c r="C67" t="s">
        <v>21726</v>
      </c>
      <c r="D67" t="s">
        <v>7755</v>
      </c>
      <c r="E67" s="339" t="s">
        <v>13321</v>
      </c>
    </row>
    <row r="68" spans="1:5" x14ac:dyDescent="0.25">
      <c r="A68" s="16">
        <f t="shared" si="1"/>
        <v>43060</v>
      </c>
      <c r="B68">
        <v>43060</v>
      </c>
      <c r="C68" t="s">
        <v>21727</v>
      </c>
      <c r="D68" t="s">
        <v>7755</v>
      </c>
      <c r="E68" s="339" t="s">
        <v>10699</v>
      </c>
    </row>
    <row r="69" spans="1:5" x14ac:dyDescent="0.25">
      <c r="A69" s="16">
        <f t="shared" si="1"/>
        <v>40410</v>
      </c>
      <c r="B69">
        <v>40410</v>
      </c>
      <c r="C69" t="s">
        <v>21728</v>
      </c>
      <c r="D69" t="s">
        <v>7753</v>
      </c>
      <c r="E69" s="339" t="s">
        <v>17113</v>
      </c>
    </row>
    <row r="70" spans="1:5" x14ac:dyDescent="0.25">
      <c r="A70" s="16">
        <f t="shared" si="1"/>
        <v>40411</v>
      </c>
      <c r="B70">
        <v>40411</v>
      </c>
      <c r="C70" t="s">
        <v>21729</v>
      </c>
      <c r="D70" t="s">
        <v>7753</v>
      </c>
      <c r="E70" s="339" t="s">
        <v>14379</v>
      </c>
    </row>
    <row r="71" spans="1:5" x14ac:dyDescent="0.25">
      <c r="A71" s="16">
        <f t="shared" si="1"/>
        <v>40412</v>
      </c>
      <c r="B71">
        <v>40412</v>
      </c>
      <c r="C71" t="s">
        <v>21730</v>
      </c>
      <c r="D71" t="s">
        <v>7753</v>
      </c>
      <c r="E71" s="339" t="s">
        <v>21318</v>
      </c>
    </row>
    <row r="72" spans="1:5" x14ac:dyDescent="0.25">
      <c r="A72" s="16">
        <f t="shared" si="1"/>
        <v>44254</v>
      </c>
      <c r="B72">
        <v>44254</v>
      </c>
      <c r="C72" t="s">
        <v>21731</v>
      </c>
      <c r="D72" t="s">
        <v>7753</v>
      </c>
      <c r="E72" s="339" t="s">
        <v>14850</v>
      </c>
    </row>
    <row r="73" spans="1:5" x14ac:dyDescent="0.25">
      <c r="A73" s="16">
        <f t="shared" si="1"/>
        <v>44255</v>
      </c>
      <c r="B73">
        <v>44255</v>
      </c>
      <c r="C73" t="s">
        <v>21732</v>
      </c>
      <c r="D73" t="s">
        <v>7753</v>
      </c>
      <c r="E73" s="339" t="s">
        <v>21733</v>
      </c>
    </row>
    <row r="74" spans="1:5" x14ac:dyDescent="0.25">
      <c r="A74" s="16">
        <f t="shared" si="1"/>
        <v>44256</v>
      </c>
      <c r="B74">
        <v>44256</v>
      </c>
      <c r="C74" t="s">
        <v>21734</v>
      </c>
      <c r="D74" t="s">
        <v>7753</v>
      </c>
      <c r="E74" s="339" t="s">
        <v>21735</v>
      </c>
    </row>
    <row r="75" spans="1:5" x14ac:dyDescent="0.25">
      <c r="A75" s="16">
        <f t="shared" si="1"/>
        <v>44257</v>
      </c>
      <c r="B75">
        <v>44257</v>
      </c>
      <c r="C75" t="s">
        <v>21736</v>
      </c>
      <c r="D75" t="s">
        <v>7753</v>
      </c>
      <c r="E75" s="339" t="s">
        <v>21737</v>
      </c>
    </row>
    <row r="76" spans="1:5" x14ac:dyDescent="0.25">
      <c r="A76" s="16">
        <f t="shared" si="1"/>
        <v>44258</v>
      </c>
      <c r="B76">
        <v>44258</v>
      </c>
      <c r="C76" t="s">
        <v>21738</v>
      </c>
      <c r="D76" t="s">
        <v>7753</v>
      </c>
      <c r="E76" s="339" t="s">
        <v>21739</v>
      </c>
    </row>
    <row r="77" spans="1:5" x14ac:dyDescent="0.25">
      <c r="A77" s="16">
        <f t="shared" si="1"/>
        <v>44259</v>
      </c>
      <c r="B77">
        <v>44259</v>
      </c>
      <c r="C77" t="s">
        <v>21740</v>
      </c>
      <c r="D77" t="s">
        <v>7753</v>
      </c>
      <c r="E77" s="339" t="s">
        <v>21403</v>
      </c>
    </row>
    <row r="78" spans="1:5" x14ac:dyDescent="0.25">
      <c r="A78" s="16">
        <f t="shared" si="1"/>
        <v>37997</v>
      </c>
      <c r="B78">
        <v>37997</v>
      </c>
      <c r="C78" t="s">
        <v>21741</v>
      </c>
      <c r="D78" t="s">
        <v>7753</v>
      </c>
      <c r="E78" s="339" t="s">
        <v>12943</v>
      </c>
    </row>
    <row r="79" spans="1:5" x14ac:dyDescent="0.25">
      <c r="A79" s="16">
        <f t="shared" si="1"/>
        <v>37998</v>
      </c>
      <c r="B79">
        <v>37998</v>
      </c>
      <c r="C79" t="s">
        <v>21742</v>
      </c>
      <c r="D79" t="s">
        <v>7753</v>
      </c>
      <c r="E79" s="339" t="s">
        <v>21743</v>
      </c>
    </row>
    <row r="80" spans="1:5" x14ac:dyDescent="0.25">
      <c r="A80" s="16">
        <f t="shared" si="1"/>
        <v>55</v>
      </c>
      <c r="B80">
        <v>55</v>
      </c>
      <c r="C80" t="s">
        <v>21744</v>
      </c>
      <c r="D80" t="s">
        <v>7753</v>
      </c>
      <c r="E80" s="339" t="s">
        <v>7872</v>
      </c>
    </row>
    <row r="81" spans="1:5" x14ac:dyDescent="0.25">
      <c r="A81" s="16">
        <f t="shared" si="1"/>
        <v>61</v>
      </c>
      <c r="B81">
        <v>61</v>
      </c>
      <c r="C81" t="s">
        <v>21745</v>
      </c>
      <c r="D81" t="s">
        <v>7753</v>
      </c>
      <c r="E81" s="339" t="s">
        <v>17606</v>
      </c>
    </row>
    <row r="82" spans="1:5" x14ac:dyDescent="0.25">
      <c r="A82" s="16">
        <f t="shared" si="1"/>
        <v>62</v>
      </c>
      <c r="B82">
        <v>62</v>
      </c>
      <c r="C82" t="s">
        <v>21746</v>
      </c>
      <c r="D82" t="s">
        <v>7753</v>
      </c>
      <c r="E82" s="339" t="s">
        <v>21747</v>
      </c>
    </row>
    <row r="83" spans="1:5" x14ac:dyDescent="0.25">
      <c r="A83" s="16">
        <f t="shared" si="1"/>
        <v>10899</v>
      </c>
      <c r="B83">
        <v>10899</v>
      </c>
      <c r="C83" t="s">
        <v>21748</v>
      </c>
      <c r="D83" t="s">
        <v>7753</v>
      </c>
      <c r="E83" s="339" t="s">
        <v>14187</v>
      </c>
    </row>
    <row r="84" spans="1:5" x14ac:dyDescent="0.25">
      <c r="A84" s="16">
        <f t="shared" si="1"/>
        <v>10900</v>
      </c>
      <c r="B84">
        <v>10900</v>
      </c>
      <c r="C84" t="s">
        <v>21749</v>
      </c>
      <c r="D84" t="s">
        <v>7753</v>
      </c>
      <c r="E84" s="339" t="s">
        <v>16607</v>
      </c>
    </row>
    <row r="85" spans="1:5" x14ac:dyDescent="0.25">
      <c r="A85" s="16">
        <f t="shared" si="1"/>
        <v>103</v>
      </c>
      <c r="B85">
        <v>103</v>
      </c>
      <c r="C85" t="s">
        <v>21750</v>
      </c>
      <c r="D85" t="s">
        <v>7753</v>
      </c>
      <c r="E85" s="339" t="s">
        <v>21311</v>
      </c>
    </row>
    <row r="86" spans="1:5" x14ac:dyDescent="0.25">
      <c r="A86" s="16">
        <f t="shared" si="1"/>
        <v>107</v>
      </c>
      <c r="B86">
        <v>107</v>
      </c>
      <c r="C86" t="s">
        <v>21751</v>
      </c>
      <c r="D86" t="s">
        <v>7753</v>
      </c>
      <c r="E86" s="339" t="s">
        <v>7810</v>
      </c>
    </row>
    <row r="87" spans="1:5" x14ac:dyDescent="0.25">
      <c r="A87" s="16">
        <f t="shared" si="1"/>
        <v>65</v>
      </c>
      <c r="B87">
        <v>65</v>
      </c>
      <c r="C87" t="s">
        <v>21752</v>
      </c>
      <c r="D87" t="s">
        <v>7753</v>
      </c>
      <c r="E87" s="339" t="s">
        <v>14342</v>
      </c>
    </row>
    <row r="88" spans="1:5" x14ac:dyDescent="0.25">
      <c r="A88" s="16">
        <f t="shared" si="1"/>
        <v>108</v>
      </c>
      <c r="B88">
        <v>108</v>
      </c>
      <c r="C88" t="s">
        <v>21753</v>
      </c>
      <c r="D88" t="s">
        <v>7753</v>
      </c>
      <c r="E88" s="339" t="s">
        <v>13644</v>
      </c>
    </row>
    <row r="89" spans="1:5" x14ac:dyDescent="0.25">
      <c r="A89" s="16">
        <f t="shared" si="1"/>
        <v>110</v>
      </c>
      <c r="B89">
        <v>110</v>
      </c>
      <c r="C89" t="s">
        <v>21754</v>
      </c>
      <c r="D89" t="s">
        <v>7753</v>
      </c>
      <c r="E89" s="339" t="s">
        <v>7917</v>
      </c>
    </row>
    <row r="90" spans="1:5" x14ac:dyDescent="0.25">
      <c r="A90" s="16">
        <f t="shared" si="1"/>
        <v>109</v>
      </c>
      <c r="B90">
        <v>109</v>
      </c>
      <c r="C90" t="s">
        <v>21755</v>
      </c>
      <c r="D90" t="s">
        <v>7753</v>
      </c>
      <c r="E90" s="339" t="s">
        <v>21756</v>
      </c>
    </row>
    <row r="91" spans="1:5" x14ac:dyDescent="0.25">
      <c r="A91" s="16">
        <f t="shared" si="1"/>
        <v>111</v>
      </c>
      <c r="B91">
        <v>111</v>
      </c>
      <c r="C91" t="s">
        <v>21757</v>
      </c>
      <c r="D91" t="s">
        <v>7753</v>
      </c>
      <c r="E91" s="339" t="s">
        <v>21758</v>
      </c>
    </row>
    <row r="92" spans="1:5" x14ac:dyDescent="0.25">
      <c r="A92" s="16">
        <f t="shared" si="1"/>
        <v>112</v>
      </c>
      <c r="B92">
        <v>112</v>
      </c>
      <c r="C92" t="s">
        <v>21759</v>
      </c>
      <c r="D92" t="s">
        <v>7753</v>
      </c>
      <c r="E92" s="339" t="s">
        <v>21760</v>
      </c>
    </row>
    <row r="93" spans="1:5" x14ac:dyDescent="0.25">
      <c r="A93" s="16">
        <f t="shared" si="1"/>
        <v>113</v>
      </c>
      <c r="B93">
        <v>113</v>
      </c>
      <c r="C93" t="s">
        <v>21761</v>
      </c>
      <c r="D93" t="s">
        <v>7753</v>
      </c>
      <c r="E93" s="339" t="s">
        <v>21491</v>
      </c>
    </row>
    <row r="94" spans="1:5" x14ac:dyDescent="0.25">
      <c r="A94" s="16">
        <f t="shared" si="1"/>
        <v>104</v>
      </c>
      <c r="B94">
        <v>104</v>
      </c>
      <c r="C94" t="s">
        <v>21762</v>
      </c>
      <c r="D94" t="s">
        <v>7753</v>
      </c>
      <c r="E94" s="339" t="s">
        <v>8060</v>
      </c>
    </row>
    <row r="95" spans="1:5" x14ac:dyDescent="0.25">
      <c r="A95" s="16">
        <f t="shared" si="1"/>
        <v>102</v>
      </c>
      <c r="B95">
        <v>102</v>
      </c>
      <c r="C95" t="s">
        <v>21763</v>
      </c>
      <c r="D95" t="s">
        <v>7753</v>
      </c>
      <c r="E95" s="339" t="s">
        <v>16453</v>
      </c>
    </row>
    <row r="96" spans="1:5" x14ac:dyDescent="0.25">
      <c r="A96" s="16">
        <f t="shared" si="1"/>
        <v>95</v>
      </c>
      <c r="B96">
        <v>95</v>
      </c>
      <c r="C96" t="s">
        <v>21764</v>
      </c>
      <c r="D96" t="s">
        <v>7753</v>
      </c>
      <c r="E96" s="339" t="s">
        <v>14113</v>
      </c>
    </row>
    <row r="97" spans="1:5" x14ac:dyDescent="0.25">
      <c r="A97" s="16">
        <f t="shared" si="1"/>
        <v>96</v>
      </c>
      <c r="B97">
        <v>96</v>
      </c>
      <c r="C97" t="s">
        <v>21765</v>
      </c>
      <c r="D97" t="s">
        <v>7753</v>
      </c>
      <c r="E97" s="339" t="s">
        <v>21766</v>
      </c>
    </row>
    <row r="98" spans="1:5" x14ac:dyDescent="0.25">
      <c r="A98" s="16">
        <f t="shared" si="1"/>
        <v>97</v>
      </c>
      <c r="B98">
        <v>97</v>
      </c>
      <c r="C98" t="s">
        <v>21767</v>
      </c>
      <c r="D98" t="s">
        <v>7753</v>
      </c>
      <c r="E98" s="339" t="s">
        <v>13131</v>
      </c>
    </row>
    <row r="99" spans="1:5" x14ac:dyDescent="0.25">
      <c r="A99" s="16">
        <f t="shared" si="1"/>
        <v>98</v>
      </c>
      <c r="B99">
        <v>98</v>
      </c>
      <c r="C99" t="s">
        <v>21768</v>
      </c>
      <c r="D99" t="s">
        <v>7753</v>
      </c>
      <c r="E99" s="339" t="s">
        <v>21769</v>
      </c>
    </row>
    <row r="100" spans="1:5" x14ac:dyDescent="0.25">
      <c r="A100" s="16">
        <f t="shared" si="1"/>
        <v>99</v>
      </c>
      <c r="B100">
        <v>99</v>
      </c>
      <c r="C100" t="s">
        <v>21770</v>
      </c>
      <c r="D100" t="s">
        <v>7753</v>
      </c>
      <c r="E100" s="339" t="s">
        <v>14901</v>
      </c>
    </row>
    <row r="101" spans="1:5" x14ac:dyDescent="0.25">
      <c r="A101" s="16">
        <f t="shared" si="1"/>
        <v>100</v>
      </c>
      <c r="B101">
        <v>100</v>
      </c>
      <c r="C101" t="s">
        <v>21771</v>
      </c>
      <c r="D101" t="s">
        <v>7753</v>
      </c>
      <c r="E101" s="339" t="s">
        <v>21772</v>
      </c>
    </row>
    <row r="102" spans="1:5" x14ac:dyDescent="0.25">
      <c r="A102" s="16">
        <f t="shared" si="1"/>
        <v>75</v>
      </c>
      <c r="B102">
        <v>75</v>
      </c>
      <c r="C102" t="s">
        <v>21773</v>
      </c>
      <c r="D102" t="s">
        <v>7753</v>
      </c>
      <c r="E102" s="339" t="s">
        <v>21774</v>
      </c>
    </row>
    <row r="103" spans="1:5" x14ac:dyDescent="0.25">
      <c r="A103" s="16">
        <f t="shared" si="1"/>
        <v>83</v>
      </c>
      <c r="B103">
        <v>83</v>
      </c>
      <c r="C103" t="s">
        <v>21775</v>
      </c>
      <c r="D103" t="s">
        <v>7753</v>
      </c>
      <c r="E103" s="339" t="s">
        <v>21776</v>
      </c>
    </row>
    <row r="104" spans="1:5" x14ac:dyDescent="0.25">
      <c r="A104" s="16">
        <f t="shared" si="1"/>
        <v>74</v>
      </c>
      <c r="B104">
        <v>74</v>
      </c>
      <c r="C104" t="s">
        <v>21777</v>
      </c>
      <c r="D104" t="s">
        <v>7753</v>
      </c>
      <c r="E104" s="339" t="s">
        <v>21778</v>
      </c>
    </row>
    <row r="105" spans="1:5" x14ac:dyDescent="0.25">
      <c r="A105" s="16">
        <f t="shared" si="1"/>
        <v>106</v>
      </c>
      <c r="B105">
        <v>106</v>
      </c>
      <c r="C105" t="s">
        <v>21779</v>
      </c>
      <c r="D105" t="s">
        <v>7753</v>
      </c>
      <c r="E105" s="339" t="s">
        <v>21780</v>
      </c>
    </row>
    <row r="106" spans="1:5" x14ac:dyDescent="0.25">
      <c r="A106" s="16">
        <f t="shared" si="1"/>
        <v>88</v>
      </c>
      <c r="B106">
        <v>88</v>
      </c>
      <c r="C106" t="s">
        <v>21781</v>
      </c>
      <c r="D106" t="s">
        <v>7753</v>
      </c>
      <c r="E106" s="339" t="s">
        <v>7815</v>
      </c>
    </row>
    <row r="107" spans="1:5" x14ac:dyDescent="0.25">
      <c r="A107" s="16">
        <f t="shared" si="1"/>
        <v>82</v>
      </c>
      <c r="B107">
        <v>82</v>
      </c>
      <c r="C107" t="s">
        <v>21782</v>
      </c>
      <c r="D107" t="s">
        <v>7753</v>
      </c>
      <c r="E107" s="339" t="s">
        <v>21222</v>
      </c>
    </row>
    <row r="108" spans="1:5" x14ac:dyDescent="0.25">
      <c r="A108" s="16">
        <f t="shared" si="1"/>
        <v>105</v>
      </c>
      <c r="B108">
        <v>105</v>
      </c>
      <c r="C108" t="s">
        <v>21783</v>
      </c>
      <c r="D108" t="s">
        <v>7753</v>
      </c>
      <c r="E108" s="339" t="s">
        <v>21784</v>
      </c>
    </row>
    <row r="109" spans="1:5" x14ac:dyDescent="0.25">
      <c r="A109" s="16">
        <f t="shared" si="1"/>
        <v>60</v>
      </c>
      <c r="B109">
        <v>60</v>
      </c>
      <c r="C109" t="s">
        <v>21785</v>
      </c>
      <c r="D109" t="s">
        <v>7753</v>
      </c>
      <c r="E109" s="339" t="s">
        <v>8993</v>
      </c>
    </row>
    <row r="110" spans="1:5" x14ac:dyDescent="0.25">
      <c r="A110" s="16">
        <f t="shared" si="1"/>
        <v>72</v>
      </c>
      <c r="B110">
        <v>72</v>
      </c>
      <c r="C110" t="s">
        <v>21786</v>
      </c>
      <c r="D110" t="s">
        <v>7753</v>
      </c>
      <c r="E110" s="339" t="s">
        <v>21787</v>
      </c>
    </row>
    <row r="111" spans="1:5" x14ac:dyDescent="0.25">
      <c r="A111" s="16">
        <f t="shared" si="1"/>
        <v>67</v>
      </c>
      <c r="B111">
        <v>67</v>
      </c>
      <c r="C111" t="s">
        <v>21788</v>
      </c>
      <c r="D111" t="s">
        <v>7753</v>
      </c>
      <c r="E111" s="339" t="s">
        <v>13382</v>
      </c>
    </row>
    <row r="112" spans="1:5" x14ac:dyDescent="0.25">
      <c r="A112" s="16">
        <f t="shared" si="1"/>
        <v>71</v>
      </c>
      <c r="B112">
        <v>71</v>
      </c>
      <c r="C112" t="s">
        <v>21789</v>
      </c>
      <c r="D112" t="s">
        <v>7753</v>
      </c>
      <c r="E112" s="339" t="s">
        <v>15039</v>
      </c>
    </row>
    <row r="113" spans="1:5" x14ac:dyDescent="0.25">
      <c r="A113" s="16">
        <f t="shared" si="1"/>
        <v>73</v>
      </c>
      <c r="B113">
        <v>73</v>
      </c>
      <c r="C113" t="s">
        <v>21790</v>
      </c>
      <c r="D113" t="s">
        <v>7753</v>
      </c>
      <c r="E113" s="339" t="s">
        <v>21134</v>
      </c>
    </row>
    <row r="114" spans="1:5" x14ac:dyDescent="0.25">
      <c r="A114" s="16">
        <f t="shared" si="1"/>
        <v>46</v>
      </c>
      <c r="B114">
        <v>46</v>
      </c>
      <c r="C114" t="s">
        <v>21791</v>
      </c>
      <c r="D114" t="s">
        <v>7753</v>
      </c>
      <c r="E114" s="339" t="s">
        <v>21792</v>
      </c>
    </row>
    <row r="115" spans="1:5" x14ac:dyDescent="0.25">
      <c r="A115" s="16">
        <f t="shared" si="1"/>
        <v>47</v>
      </c>
      <c r="B115">
        <v>47</v>
      </c>
      <c r="C115" t="s">
        <v>21793</v>
      </c>
      <c r="D115" t="s">
        <v>7753</v>
      </c>
      <c r="E115" s="339" t="s">
        <v>21794</v>
      </c>
    </row>
    <row r="116" spans="1:5" x14ac:dyDescent="0.25">
      <c r="A116" s="16">
        <f t="shared" si="1"/>
        <v>48</v>
      </c>
      <c r="B116">
        <v>48</v>
      </c>
      <c r="C116" t="s">
        <v>21795</v>
      </c>
      <c r="D116" t="s">
        <v>7753</v>
      </c>
      <c r="E116" s="339" t="s">
        <v>21796</v>
      </c>
    </row>
    <row r="117" spans="1:5" x14ac:dyDescent="0.25">
      <c r="A117" s="16">
        <f t="shared" si="1"/>
        <v>52</v>
      </c>
      <c r="B117">
        <v>52</v>
      </c>
      <c r="C117" t="s">
        <v>21797</v>
      </c>
      <c r="D117" t="s">
        <v>7753</v>
      </c>
      <c r="E117" s="339" t="s">
        <v>20847</v>
      </c>
    </row>
    <row r="118" spans="1:5" x14ac:dyDescent="0.25">
      <c r="A118" s="16">
        <f t="shared" si="1"/>
        <v>43</v>
      </c>
      <c r="B118">
        <v>43</v>
      </c>
      <c r="C118" t="s">
        <v>21798</v>
      </c>
      <c r="D118" t="s">
        <v>7753</v>
      </c>
      <c r="E118" s="339" t="s">
        <v>21799</v>
      </c>
    </row>
    <row r="119" spans="1:5" x14ac:dyDescent="0.25">
      <c r="A119" s="16">
        <f t="shared" si="1"/>
        <v>39719</v>
      </c>
      <c r="B119">
        <v>39719</v>
      </c>
      <c r="C119" t="s">
        <v>21800</v>
      </c>
      <c r="D119" t="s">
        <v>7751</v>
      </c>
      <c r="E119" s="339" t="s">
        <v>21801</v>
      </c>
    </row>
    <row r="120" spans="1:5" x14ac:dyDescent="0.25">
      <c r="A120" s="16">
        <f t="shared" si="1"/>
        <v>3410</v>
      </c>
      <c r="B120">
        <v>3410</v>
      </c>
      <c r="C120" t="s">
        <v>21802</v>
      </c>
      <c r="D120" t="s">
        <v>7755</v>
      </c>
      <c r="E120" s="339" t="s">
        <v>19913</v>
      </c>
    </row>
    <row r="121" spans="1:5" x14ac:dyDescent="0.25">
      <c r="A121" s="16">
        <f t="shared" si="1"/>
        <v>4791</v>
      </c>
      <c r="B121">
        <v>4791</v>
      </c>
      <c r="C121" t="s">
        <v>21803</v>
      </c>
      <c r="D121" t="s">
        <v>7755</v>
      </c>
      <c r="E121" s="339" t="s">
        <v>21804</v>
      </c>
    </row>
    <row r="122" spans="1:5" x14ac:dyDescent="0.25">
      <c r="A122" s="16">
        <f t="shared" si="1"/>
        <v>157</v>
      </c>
      <c r="B122">
        <v>157</v>
      </c>
      <c r="C122" t="s">
        <v>21805</v>
      </c>
      <c r="D122" t="s">
        <v>7755</v>
      </c>
      <c r="E122" s="339" t="s">
        <v>21806</v>
      </c>
    </row>
    <row r="123" spans="1:5" x14ac:dyDescent="0.25">
      <c r="A123" s="16">
        <f t="shared" si="1"/>
        <v>156</v>
      </c>
      <c r="B123">
        <v>156</v>
      </c>
      <c r="C123" t="s">
        <v>21807</v>
      </c>
      <c r="D123" t="s">
        <v>7755</v>
      </c>
      <c r="E123" s="339" t="s">
        <v>21808</v>
      </c>
    </row>
    <row r="124" spans="1:5" x14ac:dyDescent="0.25">
      <c r="A124" s="16">
        <f t="shared" si="1"/>
        <v>131</v>
      </c>
      <c r="B124">
        <v>131</v>
      </c>
      <c r="C124" t="s">
        <v>21809</v>
      </c>
      <c r="D124" t="s">
        <v>7755</v>
      </c>
      <c r="E124" s="339" t="s">
        <v>21810</v>
      </c>
    </row>
    <row r="125" spans="1:5" x14ac:dyDescent="0.25">
      <c r="A125" s="16">
        <f t="shared" si="1"/>
        <v>21114</v>
      </c>
      <c r="B125">
        <v>21114</v>
      </c>
      <c r="C125" t="s">
        <v>21811</v>
      </c>
      <c r="D125" t="s">
        <v>7753</v>
      </c>
      <c r="E125" s="339" t="s">
        <v>21812</v>
      </c>
    </row>
    <row r="126" spans="1:5" x14ac:dyDescent="0.25">
      <c r="A126" s="16">
        <f t="shared" si="1"/>
        <v>119</v>
      </c>
      <c r="B126">
        <v>119</v>
      </c>
      <c r="C126" t="s">
        <v>21813</v>
      </c>
      <c r="D126" t="s">
        <v>7753</v>
      </c>
      <c r="E126" s="339" t="s">
        <v>21814</v>
      </c>
    </row>
    <row r="127" spans="1:5" x14ac:dyDescent="0.25">
      <c r="A127" s="16">
        <f t="shared" si="1"/>
        <v>122</v>
      </c>
      <c r="B127">
        <v>122</v>
      </c>
      <c r="C127" t="s">
        <v>21815</v>
      </c>
      <c r="D127" t="s">
        <v>7753</v>
      </c>
      <c r="E127" s="339" t="s">
        <v>21216</v>
      </c>
    </row>
    <row r="128" spans="1:5" x14ac:dyDescent="0.25">
      <c r="A128" s="16">
        <f t="shared" si="1"/>
        <v>20080</v>
      </c>
      <c r="B128">
        <v>20080</v>
      </c>
      <c r="C128" t="s">
        <v>21816</v>
      </c>
      <c r="D128" t="s">
        <v>7753</v>
      </c>
      <c r="E128" s="339" t="s">
        <v>8231</v>
      </c>
    </row>
    <row r="129" spans="1:5" x14ac:dyDescent="0.25">
      <c r="A129" s="16">
        <f t="shared" si="1"/>
        <v>124</v>
      </c>
      <c r="B129">
        <v>124</v>
      </c>
      <c r="C129" t="s">
        <v>21817</v>
      </c>
      <c r="D129" t="s">
        <v>7751</v>
      </c>
      <c r="E129" s="339" t="s">
        <v>11490</v>
      </c>
    </row>
    <row r="130" spans="1:5" x14ac:dyDescent="0.25">
      <c r="A130" s="16">
        <f t="shared" si="1"/>
        <v>7334</v>
      </c>
      <c r="B130">
        <v>7334</v>
      </c>
      <c r="C130" t="s">
        <v>21818</v>
      </c>
      <c r="D130" t="s">
        <v>7751</v>
      </c>
      <c r="E130" s="339" t="s">
        <v>15530</v>
      </c>
    </row>
    <row r="131" spans="1:5" x14ac:dyDescent="0.25">
      <c r="A131" s="16">
        <f t="shared" ref="A131:A194" si="2">B131</f>
        <v>123</v>
      </c>
      <c r="B131">
        <v>123</v>
      </c>
      <c r="C131" t="s">
        <v>21819</v>
      </c>
      <c r="D131" t="s">
        <v>7751</v>
      </c>
      <c r="E131" s="339" t="s">
        <v>8100</v>
      </c>
    </row>
    <row r="132" spans="1:5" x14ac:dyDescent="0.25">
      <c r="A132" s="16">
        <f t="shared" si="2"/>
        <v>127</v>
      </c>
      <c r="B132">
        <v>127</v>
      </c>
      <c r="C132" t="s">
        <v>21820</v>
      </c>
      <c r="D132" t="s">
        <v>7751</v>
      </c>
      <c r="E132" s="339" t="s">
        <v>21821</v>
      </c>
    </row>
    <row r="133" spans="1:5" x14ac:dyDescent="0.25">
      <c r="A133" s="16">
        <f t="shared" si="2"/>
        <v>41373</v>
      </c>
      <c r="B133">
        <v>41373</v>
      </c>
      <c r="C133" t="s">
        <v>21822</v>
      </c>
      <c r="D133" t="s">
        <v>7751</v>
      </c>
      <c r="E133" s="339" t="s">
        <v>21823</v>
      </c>
    </row>
    <row r="134" spans="1:5" x14ac:dyDescent="0.25">
      <c r="A134" s="16">
        <f t="shared" si="2"/>
        <v>133</v>
      </c>
      <c r="B134">
        <v>133</v>
      </c>
      <c r="C134" t="s">
        <v>21824</v>
      </c>
      <c r="D134" t="s">
        <v>7751</v>
      </c>
      <c r="E134" s="339" t="s">
        <v>8375</v>
      </c>
    </row>
    <row r="135" spans="1:5" x14ac:dyDescent="0.25">
      <c r="A135" s="16">
        <f t="shared" si="2"/>
        <v>43617</v>
      </c>
      <c r="B135">
        <v>43617</v>
      </c>
      <c r="C135" t="s">
        <v>21825</v>
      </c>
      <c r="D135" t="s">
        <v>7751</v>
      </c>
      <c r="E135" s="339" t="s">
        <v>13359</v>
      </c>
    </row>
    <row r="136" spans="1:5" x14ac:dyDescent="0.25">
      <c r="A136" s="16">
        <f t="shared" si="2"/>
        <v>132</v>
      </c>
      <c r="B136">
        <v>132</v>
      </c>
      <c r="C136" t="s">
        <v>21826</v>
      </c>
      <c r="D136" t="s">
        <v>7751</v>
      </c>
      <c r="E136" s="339" t="s">
        <v>21827</v>
      </c>
    </row>
    <row r="137" spans="1:5" x14ac:dyDescent="0.25">
      <c r="A137" s="16">
        <f t="shared" si="2"/>
        <v>43618</v>
      </c>
      <c r="B137">
        <v>43618</v>
      </c>
      <c r="C137" t="s">
        <v>21828</v>
      </c>
      <c r="D137" t="s">
        <v>7755</v>
      </c>
      <c r="E137" s="339" t="s">
        <v>21829</v>
      </c>
    </row>
    <row r="138" spans="1:5" x14ac:dyDescent="0.25">
      <c r="A138" s="16">
        <f t="shared" si="2"/>
        <v>37476</v>
      </c>
      <c r="B138">
        <v>37476</v>
      </c>
      <c r="C138" t="s">
        <v>21830</v>
      </c>
      <c r="D138" t="s">
        <v>7753</v>
      </c>
      <c r="E138" s="339" t="s">
        <v>21831</v>
      </c>
    </row>
    <row r="139" spans="1:5" x14ac:dyDescent="0.25">
      <c r="A139" s="16">
        <f t="shared" si="2"/>
        <v>37478</v>
      </c>
      <c r="B139">
        <v>37478</v>
      </c>
      <c r="C139" t="s">
        <v>21832</v>
      </c>
      <c r="D139" t="s">
        <v>7753</v>
      </c>
      <c r="E139" s="339" t="s">
        <v>21833</v>
      </c>
    </row>
    <row r="140" spans="1:5" x14ac:dyDescent="0.25">
      <c r="A140" s="16">
        <f t="shared" si="2"/>
        <v>37477</v>
      </c>
      <c r="B140">
        <v>37477</v>
      </c>
      <c r="C140" t="s">
        <v>21834</v>
      </c>
      <c r="D140" t="s">
        <v>7753</v>
      </c>
      <c r="E140" s="339" t="s">
        <v>21835</v>
      </c>
    </row>
    <row r="141" spans="1:5" x14ac:dyDescent="0.25">
      <c r="A141" s="16">
        <f t="shared" si="2"/>
        <v>37479</v>
      </c>
      <c r="B141">
        <v>37479</v>
      </c>
      <c r="C141" t="s">
        <v>21836</v>
      </c>
      <c r="D141" t="s">
        <v>7753</v>
      </c>
      <c r="E141" s="339" t="s">
        <v>21837</v>
      </c>
    </row>
    <row r="142" spans="1:5" x14ac:dyDescent="0.25">
      <c r="A142" s="16">
        <f t="shared" si="2"/>
        <v>4319</v>
      </c>
      <c r="B142">
        <v>4319</v>
      </c>
      <c r="C142" t="s">
        <v>21838</v>
      </c>
      <c r="D142" t="s">
        <v>7753</v>
      </c>
      <c r="E142" s="339" t="s">
        <v>13564</v>
      </c>
    </row>
    <row r="143" spans="1:5" x14ac:dyDescent="0.25">
      <c r="A143" s="16">
        <f t="shared" si="2"/>
        <v>42409</v>
      </c>
      <c r="B143">
        <v>42409</v>
      </c>
      <c r="C143" t="s">
        <v>21839</v>
      </c>
      <c r="D143" t="s">
        <v>7755</v>
      </c>
      <c r="E143" s="339" t="s">
        <v>21840</v>
      </c>
    </row>
    <row r="144" spans="1:5" x14ac:dyDescent="0.25">
      <c r="A144" s="16">
        <f t="shared" si="2"/>
        <v>40553</v>
      </c>
      <c r="B144">
        <v>40553</v>
      </c>
      <c r="C144" t="s">
        <v>21841</v>
      </c>
      <c r="D144" t="s">
        <v>7811</v>
      </c>
      <c r="E144" s="339" t="s">
        <v>21842</v>
      </c>
    </row>
    <row r="145" spans="1:5" x14ac:dyDescent="0.25">
      <c r="A145" s="16">
        <f t="shared" si="2"/>
        <v>6114</v>
      </c>
      <c r="B145">
        <v>6114</v>
      </c>
      <c r="C145" t="s">
        <v>21843</v>
      </c>
      <c r="D145" t="s">
        <v>7754</v>
      </c>
      <c r="E145" s="339" t="s">
        <v>8115</v>
      </c>
    </row>
    <row r="146" spans="1:5" x14ac:dyDescent="0.25">
      <c r="A146" s="16">
        <f t="shared" si="2"/>
        <v>40912</v>
      </c>
      <c r="B146">
        <v>40912</v>
      </c>
      <c r="C146" t="s">
        <v>21844</v>
      </c>
      <c r="D146" t="s">
        <v>7813</v>
      </c>
      <c r="E146" s="339" t="s">
        <v>33753</v>
      </c>
    </row>
    <row r="147" spans="1:5" x14ac:dyDescent="0.25">
      <c r="A147" s="16">
        <f t="shared" si="2"/>
        <v>247</v>
      </c>
      <c r="B147">
        <v>247</v>
      </c>
      <c r="C147" t="s">
        <v>21846</v>
      </c>
      <c r="D147" t="s">
        <v>7754</v>
      </c>
      <c r="E147" s="339" t="s">
        <v>8115</v>
      </c>
    </row>
    <row r="148" spans="1:5" x14ac:dyDescent="0.25">
      <c r="A148" s="16">
        <f t="shared" si="2"/>
        <v>40919</v>
      </c>
      <c r="B148">
        <v>40919</v>
      </c>
      <c r="C148" t="s">
        <v>21847</v>
      </c>
      <c r="D148" t="s">
        <v>7813</v>
      </c>
      <c r="E148" s="339" t="s">
        <v>33753</v>
      </c>
    </row>
    <row r="149" spans="1:5" x14ac:dyDescent="0.25">
      <c r="A149" s="16">
        <f t="shared" si="2"/>
        <v>44499</v>
      </c>
      <c r="B149">
        <v>44499</v>
      </c>
      <c r="C149" t="s">
        <v>21848</v>
      </c>
      <c r="D149" t="s">
        <v>7754</v>
      </c>
      <c r="E149" s="339" t="s">
        <v>8115</v>
      </c>
    </row>
    <row r="150" spans="1:5" x14ac:dyDescent="0.25">
      <c r="A150" s="16">
        <f t="shared" si="2"/>
        <v>40984</v>
      </c>
      <c r="B150">
        <v>40984</v>
      </c>
      <c r="C150" t="s">
        <v>21849</v>
      </c>
      <c r="D150" t="s">
        <v>7813</v>
      </c>
      <c r="E150" s="339" t="s">
        <v>33753</v>
      </c>
    </row>
    <row r="151" spans="1:5" x14ac:dyDescent="0.25">
      <c r="A151" s="16">
        <f t="shared" si="2"/>
        <v>248</v>
      </c>
      <c r="B151">
        <v>248</v>
      </c>
      <c r="C151" t="s">
        <v>21850</v>
      </c>
      <c r="D151" t="s">
        <v>7754</v>
      </c>
      <c r="E151" s="339" t="s">
        <v>15048</v>
      </c>
    </row>
    <row r="152" spans="1:5" x14ac:dyDescent="0.25">
      <c r="A152" s="16">
        <f t="shared" si="2"/>
        <v>41086</v>
      </c>
      <c r="B152">
        <v>41086</v>
      </c>
      <c r="C152" t="s">
        <v>21852</v>
      </c>
      <c r="D152" t="s">
        <v>7813</v>
      </c>
      <c r="E152" s="339" t="s">
        <v>33754</v>
      </c>
    </row>
    <row r="153" spans="1:5" x14ac:dyDescent="0.25">
      <c r="A153" s="16">
        <f t="shared" si="2"/>
        <v>34466</v>
      </c>
      <c r="B153">
        <v>34466</v>
      </c>
      <c r="C153" t="s">
        <v>21854</v>
      </c>
      <c r="D153" t="s">
        <v>7754</v>
      </c>
      <c r="E153" s="339" t="s">
        <v>8115</v>
      </c>
    </row>
    <row r="154" spans="1:5" x14ac:dyDescent="0.25">
      <c r="A154" s="16">
        <f t="shared" si="2"/>
        <v>41083</v>
      </c>
      <c r="B154">
        <v>41083</v>
      </c>
      <c r="C154" t="s">
        <v>21855</v>
      </c>
      <c r="D154" t="s">
        <v>7813</v>
      </c>
      <c r="E154" s="339" t="s">
        <v>33753</v>
      </c>
    </row>
    <row r="155" spans="1:5" x14ac:dyDescent="0.25">
      <c r="A155" s="16">
        <f t="shared" si="2"/>
        <v>252</v>
      </c>
      <c r="B155">
        <v>252</v>
      </c>
      <c r="C155" t="s">
        <v>21856</v>
      </c>
      <c r="D155" t="s">
        <v>7754</v>
      </c>
      <c r="E155" s="339" t="s">
        <v>8115</v>
      </c>
    </row>
    <row r="156" spans="1:5" x14ac:dyDescent="0.25">
      <c r="A156" s="16">
        <f t="shared" si="2"/>
        <v>40909</v>
      </c>
      <c r="B156">
        <v>40909</v>
      </c>
      <c r="C156" t="s">
        <v>21857</v>
      </c>
      <c r="D156" t="s">
        <v>7813</v>
      </c>
      <c r="E156" s="339" t="s">
        <v>33753</v>
      </c>
    </row>
    <row r="157" spans="1:5" x14ac:dyDescent="0.25">
      <c r="A157" s="16">
        <f t="shared" si="2"/>
        <v>242</v>
      </c>
      <c r="B157">
        <v>242</v>
      </c>
      <c r="C157" t="s">
        <v>21858</v>
      </c>
      <c r="D157" t="s">
        <v>7754</v>
      </c>
      <c r="E157" s="339" t="s">
        <v>15048</v>
      </c>
    </row>
    <row r="158" spans="1:5" x14ac:dyDescent="0.25">
      <c r="A158" s="16">
        <f t="shared" si="2"/>
        <v>41085</v>
      </c>
      <c r="B158">
        <v>41085</v>
      </c>
      <c r="C158" t="s">
        <v>21859</v>
      </c>
      <c r="D158" t="s">
        <v>7813</v>
      </c>
      <c r="E158" s="339" t="s">
        <v>33754</v>
      </c>
    </row>
    <row r="159" spans="1:5" x14ac:dyDescent="0.25">
      <c r="A159" s="16">
        <f t="shared" si="2"/>
        <v>427</v>
      </c>
      <c r="B159">
        <v>427</v>
      </c>
      <c r="C159" t="s">
        <v>21860</v>
      </c>
      <c r="D159" t="s">
        <v>7753</v>
      </c>
      <c r="E159" s="339" t="s">
        <v>12645</v>
      </c>
    </row>
    <row r="160" spans="1:5" x14ac:dyDescent="0.25">
      <c r="A160" s="16">
        <f t="shared" si="2"/>
        <v>417</v>
      </c>
      <c r="B160">
        <v>417</v>
      </c>
      <c r="C160" t="s">
        <v>21861</v>
      </c>
      <c r="D160" t="s">
        <v>7753</v>
      </c>
      <c r="E160" s="339" t="s">
        <v>8362</v>
      </c>
    </row>
    <row r="161" spans="1:5" x14ac:dyDescent="0.25">
      <c r="A161" s="16">
        <f t="shared" si="2"/>
        <v>11273</v>
      </c>
      <c r="B161">
        <v>11273</v>
      </c>
      <c r="C161" t="s">
        <v>21862</v>
      </c>
      <c r="D161" t="s">
        <v>7753</v>
      </c>
      <c r="E161" s="339" t="s">
        <v>7947</v>
      </c>
    </row>
    <row r="162" spans="1:5" x14ac:dyDescent="0.25">
      <c r="A162" s="16">
        <f t="shared" si="2"/>
        <v>11272</v>
      </c>
      <c r="B162">
        <v>11272</v>
      </c>
      <c r="C162" t="s">
        <v>21863</v>
      </c>
      <c r="D162" t="s">
        <v>7753</v>
      </c>
      <c r="E162" s="339" t="s">
        <v>10146</v>
      </c>
    </row>
    <row r="163" spans="1:5" x14ac:dyDescent="0.25">
      <c r="A163" s="16">
        <f t="shared" si="2"/>
        <v>11275</v>
      </c>
      <c r="B163">
        <v>11275</v>
      </c>
      <c r="C163" t="s">
        <v>21864</v>
      </c>
      <c r="D163" t="s">
        <v>7753</v>
      </c>
      <c r="E163" s="339" t="s">
        <v>11768</v>
      </c>
    </row>
    <row r="164" spans="1:5" x14ac:dyDescent="0.25">
      <c r="A164" s="16">
        <f t="shared" si="2"/>
        <v>11274</v>
      </c>
      <c r="B164">
        <v>11274</v>
      </c>
      <c r="C164" t="s">
        <v>21865</v>
      </c>
      <c r="D164" t="s">
        <v>7753</v>
      </c>
      <c r="E164" s="339" t="s">
        <v>13562</v>
      </c>
    </row>
    <row r="165" spans="1:5" x14ac:dyDescent="0.25">
      <c r="A165" s="16">
        <f t="shared" si="2"/>
        <v>38470</v>
      </c>
      <c r="B165">
        <v>38470</v>
      </c>
      <c r="C165" t="s">
        <v>21866</v>
      </c>
      <c r="D165" t="s">
        <v>7753</v>
      </c>
      <c r="E165" s="339" t="s">
        <v>21867</v>
      </c>
    </row>
    <row r="166" spans="1:5" x14ac:dyDescent="0.25">
      <c r="A166" s="16">
        <f t="shared" si="2"/>
        <v>38547</v>
      </c>
      <c r="B166">
        <v>38547</v>
      </c>
      <c r="C166" t="s">
        <v>21868</v>
      </c>
      <c r="D166" t="s">
        <v>7753</v>
      </c>
      <c r="E166" s="339" t="s">
        <v>21869</v>
      </c>
    </row>
    <row r="167" spans="1:5" x14ac:dyDescent="0.25">
      <c r="A167" s="16">
        <f t="shared" si="2"/>
        <v>38469</v>
      </c>
      <c r="B167">
        <v>38469</v>
      </c>
      <c r="C167" t="s">
        <v>21870</v>
      </c>
      <c r="D167" t="s">
        <v>7753</v>
      </c>
      <c r="E167" s="339" t="s">
        <v>21871</v>
      </c>
    </row>
    <row r="168" spans="1:5" x14ac:dyDescent="0.25">
      <c r="A168" s="16">
        <f t="shared" si="2"/>
        <v>38467</v>
      </c>
      <c r="B168">
        <v>38467</v>
      </c>
      <c r="C168" t="s">
        <v>21872</v>
      </c>
      <c r="D168" t="s">
        <v>7753</v>
      </c>
      <c r="E168" s="339" t="s">
        <v>21873</v>
      </c>
    </row>
    <row r="169" spans="1:5" x14ac:dyDescent="0.25">
      <c r="A169" s="16">
        <f t="shared" si="2"/>
        <v>38468</v>
      </c>
      <c r="B169">
        <v>38468</v>
      </c>
      <c r="C169" t="s">
        <v>21874</v>
      </c>
      <c r="D169" t="s">
        <v>7753</v>
      </c>
      <c r="E169" s="339" t="s">
        <v>21875</v>
      </c>
    </row>
    <row r="170" spans="1:5" x14ac:dyDescent="0.25">
      <c r="A170" s="16">
        <f t="shared" si="2"/>
        <v>38471</v>
      </c>
      <c r="B170">
        <v>38471</v>
      </c>
      <c r="C170" t="s">
        <v>21876</v>
      </c>
      <c r="D170" t="s">
        <v>7753</v>
      </c>
      <c r="E170" s="339" t="s">
        <v>21530</v>
      </c>
    </row>
    <row r="171" spans="1:5" x14ac:dyDescent="0.25">
      <c r="A171" s="16">
        <f t="shared" si="2"/>
        <v>37370</v>
      </c>
      <c r="B171">
        <v>37370</v>
      </c>
      <c r="C171" t="s">
        <v>21877</v>
      </c>
      <c r="D171" t="s">
        <v>7754</v>
      </c>
      <c r="E171" s="339" t="s">
        <v>21878</v>
      </c>
    </row>
    <row r="172" spans="1:5" x14ac:dyDescent="0.25">
      <c r="A172" s="16">
        <f t="shared" si="2"/>
        <v>40862</v>
      </c>
      <c r="B172">
        <v>40862</v>
      </c>
      <c r="C172" t="s">
        <v>21879</v>
      </c>
      <c r="D172" t="s">
        <v>7813</v>
      </c>
      <c r="E172" s="339" t="s">
        <v>21880</v>
      </c>
    </row>
    <row r="173" spans="1:5" x14ac:dyDescent="0.25">
      <c r="A173" s="16">
        <f t="shared" si="2"/>
        <v>10658</v>
      </c>
      <c r="B173">
        <v>10658</v>
      </c>
      <c r="C173" t="s">
        <v>21881</v>
      </c>
      <c r="D173" t="s">
        <v>7753</v>
      </c>
      <c r="E173" s="339" t="s">
        <v>21882</v>
      </c>
    </row>
    <row r="174" spans="1:5" x14ac:dyDescent="0.25">
      <c r="A174" s="16">
        <f t="shared" si="2"/>
        <v>253</v>
      </c>
      <c r="B174">
        <v>253</v>
      </c>
      <c r="C174" t="s">
        <v>21883</v>
      </c>
      <c r="D174" t="s">
        <v>7754</v>
      </c>
      <c r="E174" s="339" t="s">
        <v>20766</v>
      </c>
    </row>
    <row r="175" spans="1:5" x14ac:dyDescent="0.25">
      <c r="A175" s="16">
        <f t="shared" si="2"/>
        <v>40809</v>
      </c>
      <c r="B175">
        <v>40809</v>
      </c>
      <c r="C175" t="s">
        <v>21884</v>
      </c>
      <c r="D175" t="s">
        <v>7813</v>
      </c>
      <c r="E175" s="339" t="s">
        <v>33755</v>
      </c>
    </row>
    <row r="176" spans="1:5" x14ac:dyDescent="0.25">
      <c r="A176" s="16">
        <f t="shared" si="2"/>
        <v>42428</v>
      </c>
      <c r="B176">
        <v>42428</v>
      </c>
      <c r="C176" t="s">
        <v>21886</v>
      </c>
      <c r="D176" t="s">
        <v>7753</v>
      </c>
      <c r="E176" s="339" t="s">
        <v>21887</v>
      </c>
    </row>
    <row r="177" spans="1:5" x14ac:dyDescent="0.25">
      <c r="A177" s="16">
        <f t="shared" si="2"/>
        <v>301</v>
      </c>
      <c r="B177">
        <v>301</v>
      </c>
      <c r="C177" t="s">
        <v>21888</v>
      </c>
      <c r="D177" t="s">
        <v>7753</v>
      </c>
      <c r="E177" s="339" t="s">
        <v>16513</v>
      </c>
    </row>
    <row r="178" spans="1:5" x14ac:dyDescent="0.25">
      <c r="A178" s="16">
        <f t="shared" si="2"/>
        <v>296</v>
      </c>
      <c r="B178">
        <v>296</v>
      </c>
      <c r="C178" t="s">
        <v>21889</v>
      </c>
      <c r="D178" t="s">
        <v>7753</v>
      </c>
      <c r="E178" s="339" t="s">
        <v>9427</v>
      </c>
    </row>
    <row r="179" spans="1:5" x14ac:dyDescent="0.25">
      <c r="A179" s="16">
        <f t="shared" si="2"/>
        <v>297</v>
      </c>
      <c r="B179">
        <v>297</v>
      </c>
      <c r="C179" t="s">
        <v>21890</v>
      </c>
      <c r="D179" t="s">
        <v>7753</v>
      </c>
      <c r="E179" s="339" t="s">
        <v>16553</v>
      </c>
    </row>
    <row r="180" spans="1:5" x14ac:dyDescent="0.25">
      <c r="A180" s="16">
        <f t="shared" si="2"/>
        <v>299</v>
      </c>
      <c r="B180">
        <v>299</v>
      </c>
      <c r="C180" t="s">
        <v>21891</v>
      </c>
      <c r="D180" t="s">
        <v>7753</v>
      </c>
      <c r="E180" s="339" t="s">
        <v>15022</v>
      </c>
    </row>
    <row r="181" spans="1:5" x14ac:dyDescent="0.25">
      <c r="A181" s="16">
        <f t="shared" si="2"/>
        <v>300</v>
      </c>
      <c r="B181">
        <v>300</v>
      </c>
      <c r="C181" t="s">
        <v>21892</v>
      </c>
      <c r="D181" t="s">
        <v>7753</v>
      </c>
      <c r="E181" s="339" t="s">
        <v>7996</v>
      </c>
    </row>
    <row r="182" spans="1:5" x14ac:dyDescent="0.25">
      <c r="A182" s="16">
        <f t="shared" si="2"/>
        <v>20085</v>
      </c>
      <c r="B182">
        <v>20085</v>
      </c>
      <c r="C182" t="s">
        <v>21893</v>
      </c>
      <c r="D182" t="s">
        <v>7753</v>
      </c>
      <c r="E182" s="339" t="s">
        <v>16645</v>
      </c>
    </row>
    <row r="183" spans="1:5" x14ac:dyDescent="0.25">
      <c r="A183" s="16">
        <f t="shared" si="2"/>
        <v>298</v>
      </c>
      <c r="B183">
        <v>298</v>
      </c>
      <c r="C183" t="s">
        <v>21894</v>
      </c>
      <c r="D183" t="s">
        <v>7753</v>
      </c>
      <c r="E183" s="339" t="s">
        <v>8196</v>
      </c>
    </row>
    <row r="184" spans="1:5" x14ac:dyDescent="0.25">
      <c r="A184" s="16">
        <f t="shared" si="2"/>
        <v>311</v>
      </c>
      <c r="B184">
        <v>311</v>
      </c>
      <c r="C184" t="s">
        <v>21895</v>
      </c>
      <c r="D184" t="s">
        <v>7753</v>
      </c>
      <c r="E184" s="339" t="s">
        <v>15046</v>
      </c>
    </row>
    <row r="185" spans="1:5" x14ac:dyDescent="0.25">
      <c r="A185" s="16">
        <f t="shared" si="2"/>
        <v>318</v>
      </c>
      <c r="B185">
        <v>318</v>
      </c>
      <c r="C185" t="s">
        <v>21896</v>
      </c>
      <c r="D185" t="s">
        <v>7753</v>
      </c>
      <c r="E185" s="339" t="s">
        <v>21897</v>
      </c>
    </row>
    <row r="186" spans="1:5" x14ac:dyDescent="0.25">
      <c r="A186" s="16">
        <f t="shared" si="2"/>
        <v>319</v>
      </c>
      <c r="B186">
        <v>319</v>
      </c>
      <c r="C186" t="s">
        <v>21898</v>
      </c>
      <c r="D186" t="s">
        <v>7753</v>
      </c>
      <c r="E186" s="339" t="s">
        <v>16086</v>
      </c>
    </row>
    <row r="187" spans="1:5" x14ac:dyDescent="0.25">
      <c r="A187" s="16">
        <f t="shared" si="2"/>
        <v>303</v>
      </c>
      <c r="B187">
        <v>303</v>
      </c>
      <c r="C187" t="s">
        <v>21899</v>
      </c>
      <c r="D187" t="s">
        <v>7753</v>
      </c>
      <c r="E187" s="339" t="s">
        <v>21900</v>
      </c>
    </row>
    <row r="188" spans="1:5" x14ac:dyDescent="0.25">
      <c r="A188" s="16">
        <f t="shared" si="2"/>
        <v>305</v>
      </c>
      <c r="B188">
        <v>305</v>
      </c>
      <c r="C188" t="s">
        <v>21901</v>
      </c>
      <c r="D188" t="s">
        <v>7753</v>
      </c>
      <c r="E188" s="339" t="s">
        <v>10150</v>
      </c>
    </row>
    <row r="189" spans="1:5" x14ac:dyDescent="0.25">
      <c r="A189" s="16">
        <f t="shared" si="2"/>
        <v>306</v>
      </c>
      <c r="B189">
        <v>306</v>
      </c>
      <c r="C189" t="s">
        <v>21902</v>
      </c>
      <c r="D189" t="s">
        <v>7753</v>
      </c>
      <c r="E189" s="339" t="s">
        <v>10724</v>
      </c>
    </row>
    <row r="190" spans="1:5" x14ac:dyDescent="0.25">
      <c r="A190" s="16">
        <f t="shared" si="2"/>
        <v>307</v>
      </c>
      <c r="B190">
        <v>307</v>
      </c>
      <c r="C190" t="s">
        <v>21903</v>
      </c>
      <c r="D190" t="s">
        <v>7753</v>
      </c>
      <c r="E190" s="339" t="s">
        <v>21904</v>
      </c>
    </row>
    <row r="191" spans="1:5" x14ac:dyDescent="0.25">
      <c r="A191" s="16">
        <f t="shared" si="2"/>
        <v>309</v>
      </c>
      <c r="B191">
        <v>309</v>
      </c>
      <c r="C191" t="s">
        <v>21905</v>
      </c>
      <c r="D191" t="s">
        <v>7753</v>
      </c>
      <c r="E191" s="339" t="s">
        <v>21906</v>
      </c>
    </row>
    <row r="192" spans="1:5" x14ac:dyDescent="0.25">
      <c r="A192" s="16">
        <f t="shared" si="2"/>
        <v>310</v>
      </c>
      <c r="B192">
        <v>310</v>
      </c>
      <c r="C192" t="s">
        <v>21907</v>
      </c>
      <c r="D192" t="s">
        <v>7753</v>
      </c>
      <c r="E192" s="339" t="s">
        <v>21908</v>
      </c>
    </row>
    <row r="193" spans="1:5" x14ac:dyDescent="0.25">
      <c r="A193" s="16">
        <f t="shared" si="2"/>
        <v>328</v>
      </c>
      <c r="B193">
        <v>328</v>
      </c>
      <c r="C193" t="s">
        <v>21909</v>
      </c>
      <c r="D193" t="s">
        <v>7753</v>
      </c>
      <c r="E193" s="339" t="s">
        <v>21910</v>
      </c>
    </row>
    <row r="194" spans="1:5" x14ac:dyDescent="0.25">
      <c r="A194" s="16">
        <f t="shared" si="2"/>
        <v>325</v>
      </c>
      <c r="B194">
        <v>325</v>
      </c>
      <c r="C194" t="s">
        <v>21911</v>
      </c>
      <c r="D194" t="s">
        <v>7753</v>
      </c>
      <c r="E194" s="339" t="s">
        <v>12986</v>
      </c>
    </row>
    <row r="195" spans="1:5" x14ac:dyDescent="0.25">
      <c r="A195" s="16">
        <f t="shared" ref="A195:A258" si="3">B195</f>
        <v>20326</v>
      </c>
      <c r="B195">
        <v>20326</v>
      </c>
      <c r="C195" t="s">
        <v>21912</v>
      </c>
      <c r="D195" t="s">
        <v>7753</v>
      </c>
      <c r="E195" s="339" t="s">
        <v>14903</v>
      </c>
    </row>
    <row r="196" spans="1:5" x14ac:dyDescent="0.25">
      <c r="A196" s="16">
        <f t="shared" si="3"/>
        <v>329</v>
      </c>
      <c r="B196">
        <v>329</v>
      </c>
      <c r="C196" t="s">
        <v>21913</v>
      </c>
      <c r="D196" t="s">
        <v>7753</v>
      </c>
      <c r="E196" s="339" t="s">
        <v>7827</v>
      </c>
    </row>
    <row r="197" spans="1:5" x14ac:dyDescent="0.25">
      <c r="A197" s="16">
        <f t="shared" si="3"/>
        <v>308</v>
      </c>
      <c r="B197">
        <v>308</v>
      </c>
      <c r="C197" t="s">
        <v>21914</v>
      </c>
      <c r="D197" t="s">
        <v>7753</v>
      </c>
      <c r="E197" s="339" t="s">
        <v>21915</v>
      </c>
    </row>
    <row r="198" spans="1:5" x14ac:dyDescent="0.25">
      <c r="A198" s="16">
        <f t="shared" si="3"/>
        <v>39642</v>
      </c>
      <c r="B198">
        <v>39642</v>
      </c>
      <c r="C198" t="s">
        <v>21916</v>
      </c>
      <c r="D198" t="s">
        <v>7753</v>
      </c>
      <c r="E198" s="339" t="s">
        <v>14339</v>
      </c>
    </row>
    <row r="199" spans="1:5" x14ac:dyDescent="0.25">
      <c r="A199" s="16">
        <f t="shared" si="3"/>
        <v>39641</v>
      </c>
      <c r="B199">
        <v>39641</v>
      </c>
      <c r="C199" t="s">
        <v>21917</v>
      </c>
      <c r="D199" t="s">
        <v>7753</v>
      </c>
      <c r="E199" s="339" t="s">
        <v>8151</v>
      </c>
    </row>
    <row r="200" spans="1:5" x14ac:dyDescent="0.25">
      <c r="A200" s="16">
        <f t="shared" si="3"/>
        <v>39643</v>
      </c>
      <c r="B200">
        <v>39643</v>
      </c>
      <c r="C200" t="s">
        <v>21918</v>
      </c>
      <c r="D200" t="s">
        <v>7753</v>
      </c>
      <c r="E200" s="339" t="s">
        <v>7877</v>
      </c>
    </row>
    <row r="201" spans="1:5" x14ac:dyDescent="0.25">
      <c r="A201" s="16">
        <f t="shared" si="3"/>
        <v>39644</v>
      </c>
      <c r="B201">
        <v>39644</v>
      </c>
      <c r="C201" t="s">
        <v>21919</v>
      </c>
      <c r="D201" t="s">
        <v>7753</v>
      </c>
      <c r="E201" s="339" t="s">
        <v>15461</v>
      </c>
    </row>
    <row r="202" spans="1:5" x14ac:dyDescent="0.25">
      <c r="A202" s="16">
        <f t="shared" si="3"/>
        <v>39645</v>
      </c>
      <c r="B202">
        <v>39645</v>
      </c>
      <c r="C202" t="s">
        <v>21920</v>
      </c>
      <c r="D202" t="s">
        <v>7753</v>
      </c>
      <c r="E202" s="339" t="s">
        <v>21921</v>
      </c>
    </row>
    <row r="203" spans="1:5" x14ac:dyDescent="0.25">
      <c r="A203" s="16">
        <f t="shared" si="3"/>
        <v>41610</v>
      </c>
      <c r="B203">
        <v>41610</v>
      </c>
      <c r="C203" t="s">
        <v>21922</v>
      </c>
      <c r="D203" t="s">
        <v>7753</v>
      </c>
      <c r="E203" s="339" t="s">
        <v>21923</v>
      </c>
    </row>
    <row r="204" spans="1:5" x14ac:dyDescent="0.25">
      <c r="A204" s="16">
        <f t="shared" si="3"/>
        <v>41611</v>
      </c>
      <c r="B204">
        <v>41611</v>
      </c>
      <c r="C204" t="s">
        <v>21924</v>
      </c>
      <c r="D204" t="s">
        <v>7753</v>
      </c>
      <c r="E204" s="339" t="s">
        <v>21925</v>
      </c>
    </row>
    <row r="205" spans="1:5" x14ac:dyDescent="0.25">
      <c r="A205" s="16">
        <f t="shared" si="3"/>
        <v>41612</v>
      </c>
      <c r="B205">
        <v>41612</v>
      </c>
      <c r="C205" t="s">
        <v>21926</v>
      </c>
      <c r="D205" t="s">
        <v>7753</v>
      </c>
      <c r="E205" s="339" t="s">
        <v>21927</v>
      </c>
    </row>
    <row r="206" spans="1:5" x14ac:dyDescent="0.25">
      <c r="A206" s="16">
        <f t="shared" si="3"/>
        <v>41637</v>
      </c>
      <c r="B206">
        <v>41637</v>
      </c>
      <c r="C206" t="s">
        <v>21928</v>
      </c>
      <c r="D206" t="s">
        <v>7753</v>
      </c>
      <c r="E206" s="339" t="s">
        <v>21929</v>
      </c>
    </row>
    <row r="207" spans="1:5" x14ac:dyDescent="0.25">
      <c r="A207" s="16">
        <f t="shared" si="3"/>
        <v>41638</v>
      </c>
      <c r="B207">
        <v>41638</v>
      </c>
      <c r="C207" t="s">
        <v>21930</v>
      </c>
      <c r="D207" t="s">
        <v>7753</v>
      </c>
      <c r="E207" s="339" t="s">
        <v>21931</v>
      </c>
    </row>
    <row r="208" spans="1:5" x14ac:dyDescent="0.25">
      <c r="A208" s="16">
        <f t="shared" si="3"/>
        <v>41639</v>
      </c>
      <c r="B208">
        <v>41639</v>
      </c>
      <c r="C208" t="s">
        <v>21932</v>
      </c>
      <c r="D208" t="s">
        <v>7753</v>
      </c>
      <c r="E208" s="339" t="s">
        <v>21933</v>
      </c>
    </row>
    <row r="209" spans="1:5" x14ac:dyDescent="0.25">
      <c r="A209" s="16">
        <f t="shared" si="3"/>
        <v>11789</v>
      </c>
      <c r="B209">
        <v>11789</v>
      </c>
      <c r="C209" t="s">
        <v>21934</v>
      </c>
      <c r="D209" t="s">
        <v>7753</v>
      </c>
      <c r="E209" s="339" t="s">
        <v>21935</v>
      </c>
    </row>
    <row r="210" spans="1:5" x14ac:dyDescent="0.25">
      <c r="A210" s="16">
        <f t="shared" si="3"/>
        <v>20975</v>
      </c>
      <c r="B210">
        <v>20975</v>
      </c>
      <c r="C210" t="s">
        <v>21936</v>
      </c>
      <c r="D210" t="s">
        <v>7753</v>
      </c>
      <c r="E210" s="339" t="s">
        <v>21937</v>
      </c>
    </row>
    <row r="211" spans="1:5" x14ac:dyDescent="0.25">
      <c r="A211" s="16">
        <f t="shared" si="3"/>
        <v>20976</v>
      </c>
      <c r="B211">
        <v>20976</v>
      </c>
      <c r="C211" t="s">
        <v>21938</v>
      </c>
      <c r="D211" t="s">
        <v>7753</v>
      </c>
      <c r="E211" s="339" t="s">
        <v>7780</v>
      </c>
    </row>
    <row r="212" spans="1:5" x14ac:dyDescent="0.25">
      <c r="A212" s="16">
        <f t="shared" si="3"/>
        <v>40340</v>
      </c>
      <c r="B212">
        <v>40340</v>
      </c>
      <c r="C212" t="s">
        <v>21939</v>
      </c>
      <c r="D212" t="s">
        <v>7753</v>
      </c>
      <c r="E212" s="339" t="s">
        <v>11012</v>
      </c>
    </row>
    <row r="213" spans="1:5" x14ac:dyDescent="0.25">
      <c r="A213" s="16">
        <f t="shared" si="3"/>
        <v>40341</v>
      </c>
      <c r="B213">
        <v>40341</v>
      </c>
      <c r="C213" t="s">
        <v>21940</v>
      </c>
      <c r="D213" t="s">
        <v>7753</v>
      </c>
      <c r="E213" s="339" t="s">
        <v>8049</v>
      </c>
    </row>
    <row r="214" spans="1:5" x14ac:dyDescent="0.25">
      <c r="A214" s="16">
        <f t="shared" si="3"/>
        <v>40342</v>
      </c>
      <c r="B214">
        <v>40342</v>
      </c>
      <c r="C214" t="s">
        <v>21941</v>
      </c>
      <c r="D214" t="s">
        <v>7753</v>
      </c>
      <c r="E214" s="339" t="s">
        <v>21942</v>
      </c>
    </row>
    <row r="215" spans="1:5" x14ac:dyDescent="0.25">
      <c r="A215" s="16">
        <f t="shared" si="3"/>
        <v>40343</v>
      </c>
      <c r="B215">
        <v>40343</v>
      </c>
      <c r="C215" t="s">
        <v>21943</v>
      </c>
      <c r="D215" t="s">
        <v>7753</v>
      </c>
      <c r="E215" s="339" t="s">
        <v>15101</v>
      </c>
    </row>
    <row r="216" spans="1:5" x14ac:dyDescent="0.25">
      <c r="A216" s="16">
        <f t="shared" si="3"/>
        <v>40344</v>
      </c>
      <c r="B216">
        <v>40344</v>
      </c>
      <c r="C216" t="s">
        <v>21944</v>
      </c>
      <c r="D216" t="s">
        <v>7753</v>
      </c>
      <c r="E216" s="339" t="s">
        <v>21945</v>
      </c>
    </row>
    <row r="217" spans="1:5" x14ac:dyDescent="0.25">
      <c r="A217" s="16">
        <f t="shared" si="3"/>
        <v>40345</v>
      </c>
      <c r="B217">
        <v>40345</v>
      </c>
      <c r="C217" t="s">
        <v>21946</v>
      </c>
      <c r="D217" t="s">
        <v>7753</v>
      </c>
      <c r="E217" s="339" t="s">
        <v>19876</v>
      </c>
    </row>
    <row r="218" spans="1:5" x14ac:dyDescent="0.25">
      <c r="A218" s="16">
        <f t="shared" si="3"/>
        <v>40346</v>
      </c>
      <c r="B218">
        <v>40346</v>
      </c>
      <c r="C218" t="s">
        <v>21947</v>
      </c>
      <c r="D218" t="s">
        <v>7753</v>
      </c>
      <c r="E218" s="339" t="s">
        <v>21298</v>
      </c>
    </row>
    <row r="219" spans="1:5" x14ac:dyDescent="0.25">
      <c r="A219" s="16">
        <f t="shared" si="3"/>
        <v>40347</v>
      </c>
      <c r="B219">
        <v>40347</v>
      </c>
      <c r="C219" t="s">
        <v>21948</v>
      </c>
      <c r="D219" t="s">
        <v>7753</v>
      </c>
      <c r="E219" s="339" t="s">
        <v>21949</v>
      </c>
    </row>
    <row r="220" spans="1:5" x14ac:dyDescent="0.25">
      <c r="A220" s="16">
        <f t="shared" si="3"/>
        <v>6138</v>
      </c>
      <c r="B220">
        <v>6138</v>
      </c>
      <c r="C220" t="s">
        <v>21950</v>
      </c>
      <c r="D220" t="s">
        <v>7753</v>
      </c>
      <c r="E220" s="339" t="s">
        <v>21951</v>
      </c>
    </row>
    <row r="221" spans="1:5" x14ac:dyDescent="0.25">
      <c r="A221" s="16">
        <f t="shared" si="3"/>
        <v>43424</v>
      </c>
      <c r="B221">
        <v>43424</v>
      </c>
      <c r="C221" t="s">
        <v>21952</v>
      </c>
      <c r="D221" t="s">
        <v>7753</v>
      </c>
      <c r="E221" s="339" t="s">
        <v>21953</v>
      </c>
    </row>
    <row r="222" spans="1:5" x14ac:dyDescent="0.25">
      <c r="A222" s="16">
        <f t="shared" si="3"/>
        <v>43426</v>
      </c>
      <c r="B222">
        <v>43426</v>
      </c>
      <c r="C222" t="s">
        <v>21954</v>
      </c>
      <c r="D222" t="s">
        <v>7753</v>
      </c>
      <c r="E222" s="339" t="s">
        <v>21955</v>
      </c>
    </row>
    <row r="223" spans="1:5" x14ac:dyDescent="0.25">
      <c r="A223" s="16">
        <f t="shared" si="3"/>
        <v>12565</v>
      </c>
      <c r="B223">
        <v>12565</v>
      </c>
      <c r="C223" t="s">
        <v>21956</v>
      </c>
      <c r="D223" t="s">
        <v>7753</v>
      </c>
      <c r="E223" s="339" t="s">
        <v>21957</v>
      </c>
    </row>
    <row r="224" spans="1:5" x14ac:dyDescent="0.25">
      <c r="A224" s="16">
        <f t="shared" si="3"/>
        <v>12567</v>
      </c>
      <c r="B224">
        <v>12567</v>
      </c>
      <c r="C224" t="s">
        <v>21958</v>
      </c>
      <c r="D224" t="s">
        <v>7753</v>
      </c>
      <c r="E224" s="339" t="s">
        <v>21959</v>
      </c>
    </row>
    <row r="225" spans="1:5" x14ac:dyDescent="0.25">
      <c r="A225" s="16">
        <f t="shared" si="3"/>
        <v>12568</v>
      </c>
      <c r="B225">
        <v>12568</v>
      </c>
      <c r="C225" t="s">
        <v>21960</v>
      </c>
      <c r="D225" t="s">
        <v>7753</v>
      </c>
      <c r="E225" s="339" t="s">
        <v>21961</v>
      </c>
    </row>
    <row r="226" spans="1:5" x14ac:dyDescent="0.25">
      <c r="A226" s="16">
        <f t="shared" si="3"/>
        <v>43441</v>
      </c>
      <c r="B226">
        <v>43441</v>
      </c>
      <c r="C226" t="s">
        <v>21962</v>
      </c>
      <c r="D226" t="s">
        <v>7753</v>
      </c>
      <c r="E226" s="339" t="s">
        <v>20159</v>
      </c>
    </row>
    <row r="227" spans="1:5" x14ac:dyDescent="0.25">
      <c r="A227" s="16">
        <f t="shared" si="3"/>
        <v>43423</v>
      </c>
      <c r="B227">
        <v>43423</v>
      </c>
      <c r="C227" t="s">
        <v>21963</v>
      </c>
      <c r="D227" t="s">
        <v>7753</v>
      </c>
      <c r="E227" s="339" t="s">
        <v>18542</v>
      </c>
    </row>
    <row r="228" spans="1:5" x14ac:dyDescent="0.25">
      <c r="A228" s="16">
        <f t="shared" si="3"/>
        <v>12532</v>
      </c>
      <c r="B228">
        <v>12532</v>
      </c>
      <c r="C228" t="s">
        <v>21964</v>
      </c>
      <c r="D228" t="s">
        <v>7753</v>
      </c>
      <c r="E228" s="339" t="s">
        <v>21965</v>
      </c>
    </row>
    <row r="229" spans="1:5" x14ac:dyDescent="0.25">
      <c r="A229" s="16">
        <f t="shared" si="3"/>
        <v>43444</v>
      </c>
      <c r="B229">
        <v>43444</v>
      </c>
      <c r="C229" t="s">
        <v>21966</v>
      </c>
      <c r="D229" t="s">
        <v>7753</v>
      </c>
      <c r="E229" s="339" t="s">
        <v>21967</v>
      </c>
    </row>
    <row r="230" spans="1:5" x14ac:dyDescent="0.25">
      <c r="A230" s="16">
        <f t="shared" si="3"/>
        <v>12551</v>
      </c>
      <c r="B230">
        <v>12551</v>
      </c>
      <c r="C230" t="s">
        <v>21968</v>
      </c>
      <c r="D230" t="s">
        <v>7753</v>
      </c>
      <c r="E230" s="339" t="s">
        <v>21969</v>
      </c>
    </row>
    <row r="231" spans="1:5" x14ac:dyDescent="0.25">
      <c r="A231" s="16">
        <f t="shared" si="3"/>
        <v>43442</v>
      </c>
      <c r="B231">
        <v>43442</v>
      </c>
      <c r="C231" t="s">
        <v>21970</v>
      </c>
      <c r="D231" t="s">
        <v>7753</v>
      </c>
      <c r="E231" s="339" t="s">
        <v>21971</v>
      </c>
    </row>
    <row r="232" spans="1:5" x14ac:dyDescent="0.25">
      <c r="A232" s="16">
        <f t="shared" si="3"/>
        <v>43443</v>
      </c>
      <c r="B232">
        <v>43443</v>
      </c>
      <c r="C232" t="s">
        <v>21972</v>
      </c>
      <c r="D232" t="s">
        <v>7753</v>
      </c>
      <c r="E232" s="339" t="s">
        <v>21973</v>
      </c>
    </row>
    <row r="233" spans="1:5" x14ac:dyDescent="0.25">
      <c r="A233" s="16">
        <f t="shared" si="3"/>
        <v>12544</v>
      </c>
      <c r="B233">
        <v>12544</v>
      </c>
      <c r="C233" t="s">
        <v>21974</v>
      </c>
      <c r="D233" t="s">
        <v>7753</v>
      </c>
      <c r="E233" s="339" t="s">
        <v>21975</v>
      </c>
    </row>
    <row r="234" spans="1:5" x14ac:dyDescent="0.25">
      <c r="A234" s="16">
        <f t="shared" si="3"/>
        <v>12547</v>
      </c>
      <c r="B234">
        <v>12547</v>
      </c>
      <c r="C234" t="s">
        <v>21976</v>
      </c>
      <c r="D234" t="s">
        <v>7753</v>
      </c>
      <c r="E234" s="339" t="s">
        <v>21977</v>
      </c>
    </row>
    <row r="235" spans="1:5" x14ac:dyDescent="0.25">
      <c r="A235" s="16">
        <f t="shared" si="3"/>
        <v>43445</v>
      </c>
      <c r="B235">
        <v>43445</v>
      </c>
      <c r="C235" t="s">
        <v>21978</v>
      </c>
      <c r="D235" t="s">
        <v>7753</v>
      </c>
      <c r="E235" s="339" t="s">
        <v>21979</v>
      </c>
    </row>
    <row r="236" spans="1:5" x14ac:dyDescent="0.25">
      <c r="A236" s="16">
        <f t="shared" si="3"/>
        <v>12563</v>
      </c>
      <c r="B236">
        <v>12563</v>
      </c>
      <c r="C236" t="s">
        <v>21980</v>
      </c>
      <c r="D236" t="s">
        <v>7753</v>
      </c>
      <c r="E236" s="339" t="s">
        <v>21981</v>
      </c>
    </row>
    <row r="237" spans="1:5" x14ac:dyDescent="0.25">
      <c r="A237" s="16">
        <f t="shared" si="3"/>
        <v>43425</v>
      </c>
      <c r="B237">
        <v>43425</v>
      </c>
      <c r="C237" t="s">
        <v>21982</v>
      </c>
      <c r="D237" t="s">
        <v>7753</v>
      </c>
      <c r="E237" s="339" t="s">
        <v>21983</v>
      </c>
    </row>
    <row r="238" spans="1:5" x14ac:dyDescent="0.25">
      <c r="A238" s="16">
        <f t="shared" si="3"/>
        <v>43446</v>
      </c>
      <c r="B238">
        <v>43446</v>
      </c>
      <c r="C238" t="s">
        <v>21984</v>
      </c>
      <c r="D238" t="s">
        <v>7753</v>
      </c>
      <c r="E238" s="339" t="s">
        <v>21985</v>
      </c>
    </row>
    <row r="239" spans="1:5" x14ac:dyDescent="0.25">
      <c r="A239" s="16">
        <f t="shared" si="3"/>
        <v>43447</v>
      </c>
      <c r="B239">
        <v>43447</v>
      </c>
      <c r="C239" t="s">
        <v>21986</v>
      </c>
      <c r="D239" t="s">
        <v>7753</v>
      </c>
      <c r="E239" s="339" t="s">
        <v>21987</v>
      </c>
    </row>
    <row r="240" spans="1:5" x14ac:dyDescent="0.25">
      <c r="A240" s="16">
        <f t="shared" si="3"/>
        <v>43448</v>
      </c>
      <c r="B240">
        <v>43448</v>
      </c>
      <c r="C240" t="s">
        <v>21988</v>
      </c>
      <c r="D240" t="s">
        <v>7753</v>
      </c>
      <c r="E240" s="339" t="s">
        <v>21989</v>
      </c>
    </row>
    <row r="241" spans="1:5" x14ac:dyDescent="0.25">
      <c r="A241" s="16">
        <f t="shared" si="3"/>
        <v>13761</v>
      </c>
      <c r="B241">
        <v>13761</v>
      </c>
      <c r="C241" t="s">
        <v>21990</v>
      </c>
      <c r="D241" t="s">
        <v>7753</v>
      </c>
      <c r="E241" s="339" t="s">
        <v>21991</v>
      </c>
    </row>
    <row r="242" spans="1:5" x14ac:dyDescent="0.25">
      <c r="A242" s="16">
        <f t="shared" si="3"/>
        <v>4814</v>
      </c>
      <c r="B242">
        <v>4814</v>
      </c>
      <c r="C242" t="s">
        <v>21992</v>
      </c>
      <c r="D242" t="s">
        <v>7753</v>
      </c>
      <c r="E242" s="339" t="s">
        <v>21993</v>
      </c>
    </row>
    <row r="243" spans="1:5" x14ac:dyDescent="0.25">
      <c r="A243" s="16">
        <f t="shared" si="3"/>
        <v>44473</v>
      </c>
      <c r="B243">
        <v>44473</v>
      </c>
      <c r="C243" t="s">
        <v>21994</v>
      </c>
      <c r="D243" t="s">
        <v>7753</v>
      </c>
      <c r="E243" s="339" t="s">
        <v>21995</v>
      </c>
    </row>
    <row r="244" spans="1:5" x14ac:dyDescent="0.25">
      <c r="A244" s="16">
        <f t="shared" si="3"/>
        <v>6122</v>
      </c>
      <c r="B244">
        <v>6122</v>
      </c>
      <c r="C244" t="s">
        <v>21996</v>
      </c>
      <c r="D244" t="s">
        <v>7754</v>
      </c>
      <c r="E244" s="339" t="s">
        <v>8354</v>
      </c>
    </row>
    <row r="245" spans="1:5" x14ac:dyDescent="0.25">
      <c r="A245" s="16">
        <f t="shared" si="3"/>
        <v>40810</v>
      </c>
      <c r="B245">
        <v>40810</v>
      </c>
      <c r="C245" t="s">
        <v>21998</v>
      </c>
      <c r="D245" t="s">
        <v>7813</v>
      </c>
      <c r="E245" s="339" t="s">
        <v>33756</v>
      </c>
    </row>
    <row r="246" spans="1:5" x14ac:dyDescent="0.25">
      <c r="A246" s="16">
        <f t="shared" si="3"/>
        <v>21100</v>
      </c>
      <c r="B246">
        <v>21100</v>
      </c>
      <c r="C246" t="s">
        <v>22000</v>
      </c>
      <c r="D246" t="s">
        <v>7753</v>
      </c>
      <c r="E246" s="339" t="s">
        <v>22001</v>
      </c>
    </row>
    <row r="247" spans="1:5" x14ac:dyDescent="0.25">
      <c r="A247" s="16">
        <f t="shared" si="3"/>
        <v>11816</v>
      </c>
      <c r="B247">
        <v>11816</v>
      </c>
      <c r="C247" t="s">
        <v>22002</v>
      </c>
      <c r="D247" t="s">
        <v>7753</v>
      </c>
      <c r="E247" s="339" t="s">
        <v>22003</v>
      </c>
    </row>
    <row r="248" spans="1:5" x14ac:dyDescent="0.25">
      <c r="A248" s="16">
        <f t="shared" si="3"/>
        <v>11814</v>
      </c>
      <c r="B248">
        <v>11814</v>
      </c>
      <c r="C248" t="s">
        <v>22004</v>
      </c>
      <c r="D248" t="s">
        <v>7753</v>
      </c>
      <c r="E248" s="339" t="s">
        <v>22005</v>
      </c>
    </row>
    <row r="249" spans="1:5" x14ac:dyDescent="0.25">
      <c r="A249" s="16">
        <f t="shared" si="3"/>
        <v>14186</v>
      </c>
      <c r="B249">
        <v>14186</v>
      </c>
      <c r="C249" t="s">
        <v>22006</v>
      </c>
      <c r="D249" t="s">
        <v>7753</v>
      </c>
      <c r="E249" s="339" t="s">
        <v>22007</v>
      </c>
    </row>
    <row r="250" spans="1:5" x14ac:dyDescent="0.25">
      <c r="A250" s="16">
        <f t="shared" si="3"/>
        <v>14185</v>
      </c>
      <c r="B250">
        <v>14185</v>
      </c>
      <c r="C250" t="s">
        <v>22008</v>
      </c>
      <c r="D250" t="s">
        <v>7753</v>
      </c>
      <c r="E250" s="339" t="s">
        <v>22009</v>
      </c>
    </row>
    <row r="251" spans="1:5" x14ac:dyDescent="0.25">
      <c r="A251" s="16">
        <f t="shared" si="3"/>
        <v>11811</v>
      </c>
      <c r="B251">
        <v>11811</v>
      </c>
      <c r="C251" t="s">
        <v>22010</v>
      </c>
      <c r="D251" t="s">
        <v>7753</v>
      </c>
      <c r="E251" s="339" t="s">
        <v>22011</v>
      </c>
    </row>
    <row r="252" spans="1:5" x14ac:dyDescent="0.25">
      <c r="A252" s="16">
        <f t="shared" si="3"/>
        <v>44498</v>
      </c>
      <c r="B252">
        <v>44498</v>
      </c>
      <c r="C252" t="s">
        <v>22012</v>
      </c>
      <c r="D252" t="s">
        <v>7753</v>
      </c>
      <c r="E252" s="339" t="s">
        <v>22013</v>
      </c>
    </row>
    <row r="253" spans="1:5" x14ac:dyDescent="0.25">
      <c r="A253" s="16">
        <f t="shared" si="3"/>
        <v>34469</v>
      </c>
      <c r="B253">
        <v>34469</v>
      </c>
      <c r="C253" t="s">
        <v>22014</v>
      </c>
      <c r="D253" t="s">
        <v>7753</v>
      </c>
      <c r="E253" s="339" t="s">
        <v>22015</v>
      </c>
    </row>
    <row r="254" spans="1:5" x14ac:dyDescent="0.25">
      <c r="A254" s="16">
        <f t="shared" si="3"/>
        <v>34476</v>
      </c>
      <c r="B254">
        <v>34476</v>
      </c>
      <c r="C254" t="s">
        <v>22016</v>
      </c>
      <c r="D254" t="s">
        <v>7753</v>
      </c>
      <c r="E254" s="339" t="s">
        <v>22017</v>
      </c>
    </row>
    <row r="255" spans="1:5" x14ac:dyDescent="0.25">
      <c r="A255" s="16">
        <f t="shared" si="3"/>
        <v>34477</v>
      </c>
      <c r="B255">
        <v>34477</v>
      </c>
      <c r="C255" t="s">
        <v>22018</v>
      </c>
      <c r="D255" t="s">
        <v>7753</v>
      </c>
      <c r="E255" s="339" t="s">
        <v>22019</v>
      </c>
    </row>
    <row r="256" spans="1:5" x14ac:dyDescent="0.25">
      <c r="A256" s="16">
        <f t="shared" si="3"/>
        <v>34482</v>
      </c>
      <c r="B256">
        <v>34482</v>
      </c>
      <c r="C256" t="s">
        <v>22020</v>
      </c>
      <c r="D256" t="s">
        <v>7753</v>
      </c>
      <c r="E256" s="339" t="s">
        <v>22021</v>
      </c>
    </row>
    <row r="257" spans="1:5" x14ac:dyDescent="0.25">
      <c r="A257" s="16">
        <f t="shared" si="3"/>
        <v>34472</v>
      </c>
      <c r="B257">
        <v>34472</v>
      </c>
      <c r="C257" t="s">
        <v>22022</v>
      </c>
      <c r="D257" t="s">
        <v>7753</v>
      </c>
      <c r="E257" s="339" t="s">
        <v>22023</v>
      </c>
    </row>
    <row r="258" spans="1:5" x14ac:dyDescent="0.25">
      <c r="A258" s="16">
        <f t="shared" si="3"/>
        <v>42425</v>
      </c>
      <c r="B258">
        <v>42425</v>
      </c>
      <c r="C258" t="s">
        <v>22024</v>
      </c>
      <c r="D258" t="s">
        <v>7753</v>
      </c>
      <c r="E258" s="339" t="s">
        <v>22025</v>
      </c>
    </row>
    <row r="259" spans="1:5" x14ac:dyDescent="0.25">
      <c r="A259" s="16">
        <f t="shared" ref="A259:A322" si="4">B259</f>
        <v>42422</v>
      </c>
      <c r="B259">
        <v>42422</v>
      </c>
      <c r="C259" t="s">
        <v>22026</v>
      </c>
      <c r="D259" t="s">
        <v>7753</v>
      </c>
      <c r="E259" s="339" t="s">
        <v>22027</v>
      </c>
    </row>
    <row r="260" spans="1:5" x14ac:dyDescent="0.25">
      <c r="A260" s="16">
        <f t="shared" si="4"/>
        <v>43184</v>
      </c>
      <c r="B260">
        <v>43184</v>
      </c>
      <c r="C260" t="s">
        <v>22028</v>
      </c>
      <c r="D260" t="s">
        <v>7753</v>
      </c>
      <c r="E260" s="339" t="s">
        <v>22029</v>
      </c>
    </row>
    <row r="261" spans="1:5" x14ac:dyDescent="0.25">
      <c r="A261" s="16">
        <f t="shared" si="4"/>
        <v>42424</v>
      </c>
      <c r="B261">
        <v>42424</v>
      </c>
      <c r="C261" t="s">
        <v>22030</v>
      </c>
      <c r="D261" t="s">
        <v>7753</v>
      </c>
      <c r="E261" s="339" t="s">
        <v>22031</v>
      </c>
    </row>
    <row r="262" spans="1:5" x14ac:dyDescent="0.25">
      <c r="A262" s="16">
        <f t="shared" si="4"/>
        <v>42421</v>
      </c>
      <c r="B262">
        <v>42421</v>
      </c>
      <c r="C262" t="s">
        <v>22032</v>
      </c>
      <c r="D262" t="s">
        <v>7753</v>
      </c>
      <c r="E262" s="339" t="s">
        <v>22033</v>
      </c>
    </row>
    <row r="263" spans="1:5" x14ac:dyDescent="0.25">
      <c r="A263" s="16">
        <f t="shared" si="4"/>
        <v>42416</v>
      </c>
      <c r="B263">
        <v>42416</v>
      </c>
      <c r="C263" t="s">
        <v>22034</v>
      </c>
      <c r="D263" t="s">
        <v>7753</v>
      </c>
      <c r="E263" s="339" t="s">
        <v>22035</v>
      </c>
    </row>
    <row r="264" spans="1:5" x14ac:dyDescent="0.25">
      <c r="A264" s="16">
        <f t="shared" si="4"/>
        <v>42417</v>
      </c>
      <c r="B264">
        <v>42417</v>
      </c>
      <c r="C264" t="s">
        <v>22036</v>
      </c>
      <c r="D264" t="s">
        <v>7753</v>
      </c>
      <c r="E264" s="339" t="s">
        <v>22037</v>
      </c>
    </row>
    <row r="265" spans="1:5" x14ac:dyDescent="0.25">
      <c r="A265" s="16">
        <f t="shared" si="4"/>
        <v>42419</v>
      </c>
      <c r="B265">
        <v>42419</v>
      </c>
      <c r="C265" t="s">
        <v>22038</v>
      </c>
      <c r="D265" t="s">
        <v>7753</v>
      </c>
      <c r="E265" s="339" t="s">
        <v>22039</v>
      </c>
    </row>
    <row r="266" spans="1:5" x14ac:dyDescent="0.25">
      <c r="A266" s="16">
        <f t="shared" si="4"/>
        <v>42420</v>
      </c>
      <c r="B266">
        <v>42420</v>
      </c>
      <c r="C266" t="s">
        <v>22040</v>
      </c>
      <c r="D266" t="s">
        <v>7753</v>
      </c>
      <c r="E266" s="339" t="s">
        <v>22041</v>
      </c>
    </row>
    <row r="267" spans="1:5" x14ac:dyDescent="0.25">
      <c r="A267" s="16">
        <f t="shared" si="4"/>
        <v>43195</v>
      </c>
      <c r="B267">
        <v>43195</v>
      </c>
      <c r="C267" t="s">
        <v>22042</v>
      </c>
      <c r="D267" t="s">
        <v>7753</v>
      </c>
      <c r="E267" s="339" t="s">
        <v>22043</v>
      </c>
    </row>
    <row r="268" spans="1:5" x14ac:dyDescent="0.25">
      <c r="A268" s="16">
        <f t="shared" si="4"/>
        <v>43196</v>
      </c>
      <c r="B268">
        <v>43196</v>
      </c>
      <c r="C268" t="s">
        <v>22044</v>
      </c>
      <c r="D268" t="s">
        <v>7753</v>
      </c>
      <c r="E268" s="339" t="s">
        <v>22045</v>
      </c>
    </row>
    <row r="269" spans="1:5" x14ac:dyDescent="0.25">
      <c r="A269" s="16">
        <f t="shared" si="4"/>
        <v>43198</v>
      </c>
      <c r="B269">
        <v>43198</v>
      </c>
      <c r="C269" t="s">
        <v>22046</v>
      </c>
      <c r="D269" t="s">
        <v>7753</v>
      </c>
      <c r="E269" s="339" t="s">
        <v>22047</v>
      </c>
    </row>
    <row r="270" spans="1:5" x14ac:dyDescent="0.25">
      <c r="A270" s="16">
        <f t="shared" si="4"/>
        <v>43199</v>
      </c>
      <c r="B270">
        <v>43199</v>
      </c>
      <c r="C270" t="s">
        <v>22048</v>
      </c>
      <c r="D270" t="s">
        <v>7753</v>
      </c>
      <c r="E270" s="339" t="s">
        <v>22049</v>
      </c>
    </row>
    <row r="271" spans="1:5" x14ac:dyDescent="0.25">
      <c r="A271" s="16">
        <f t="shared" si="4"/>
        <v>43200</v>
      </c>
      <c r="B271">
        <v>43200</v>
      </c>
      <c r="C271" t="s">
        <v>22050</v>
      </c>
      <c r="D271" t="s">
        <v>7753</v>
      </c>
      <c r="E271" s="339" t="s">
        <v>22051</v>
      </c>
    </row>
    <row r="272" spans="1:5" x14ac:dyDescent="0.25">
      <c r="A272" s="16">
        <f t="shared" si="4"/>
        <v>39556</v>
      </c>
      <c r="B272">
        <v>39556</v>
      </c>
      <c r="C272" t="s">
        <v>22052</v>
      </c>
      <c r="D272" t="s">
        <v>7753</v>
      </c>
      <c r="E272" s="339" t="s">
        <v>22053</v>
      </c>
    </row>
    <row r="273" spans="1:5" x14ac:dyDescent="0.25">
      <c r="A273" s="16">
        <f t="shared" si="4"/>
        <v>39557</v>
      </c>
      <c r="B273">
        <v>39557</v>
      </c>
      <c r="C273" t="s">
        <v>22054</v>
      </c>
      <c r="D273" t="s">
        <v>7753</v>
      </c>
      <c r="E273" s="339" t="s">
        <v>22055</v>
      </c>
    </row>
    <row r="274" spans="1:5" x14ac:dyDescent="0.25">
      <c r="A274" s="16">
        <f t="shared" si="4"/>
        <v>39559</v>
      </c>
      <c r="B274">
        <v>39559</v>
      </c>
      <c r="C274" t="s">
        <v>22056</v>
      </c>
      <c r="D274" t="s">
        <v>7753</v>
      </c>
      <c r="E274" s="339" t="s">
        <v>22057</v>
      </c>
    </row>
    <row r="275" spans="1:5" x14ac:dyDescent="0.25">
      <c r="A275" s="16">
        <f t="shared" si="4"/>
        <v>39560</v>
      </c>
      <c r="B275">
        <v>39560</v>
      </c>
      <c r="C275" t="s">
        <v>22058</v>
      </c>
      <c r="D275" t="s">
        <v>7753</v>
      </c>
      <c r="E275" s="339" t="s">
        <v>22059</v>
      </c>
    </row>
    <row r="276" spans="1:5" x14ac:dyDescent="0.25">
      <c r="A276" s="16">
        <f t="shared" si="4"/>
        <v>39561</v>
      </c>
      <c r="B276">
        <v>39561</v>
      </c>
      <c r="C276" t="s">
        <v>22060</v>
      </c>
      <c r="D276" t="s">
        <v>7753</v>
      </c>
      <c r="E276" s="339" t="s">
        <v>22061</v>
      </c>
    </row>
    <row r="277" spans="1:5" x14ac:dyDescent="0.25">
      <c r="A277" s="16">
        <f t="shared" si="4"/>
        <v>43190</v>
      </c>
      <c r="B277">
        <v>43190</v>
      </c>
      <c r="C277" t="s">
        <v>22062</v>
      </c>
      <c r="D277" t="s">
        <v>7753</v>
      </c>
      <c r="E277" s="339" t="s">
        <v>22063</v>
      </c>
    </row>
    <row r="278" spans="1:5" x14ac:dyDescent="0.25">
      <c r="A278" s="16">
        <f t="shared" si="4"/>
        <v>39555</v>
      </c>
      <c r="B278">
        <v>39555</v>
      </c>
      <c r="C278" t="s">
        <v>22064</v>
      </c>
      <c r="D278" t="s">
        <v>7753</v>
      </c>
      <c r="E278" s="339" t="s">
        <v>22065</v>
      </c>
    </row>
    <row r="279" spans="1:5" x14ac:dyDescent="0.25">
      <c r="A279" s="16">
        <f t="shared" si="4"/>
        <v>43191</v>
      </c>
      <c r="B279">
        <v>43191</v>
      </c>
      <c r="C279" t="s">
        <v>22066</v>
      </c>
      <c r="D279" t="s">
        <v>7753</v>
      </c>
      <c r="E279" s="339" t="s">
        <v>22067</v>
      </c>
    </row>
    <row r="280" spans="1:5" x14ac:dyDescent="0.25">
      <c r="A280" s="16">
        <f t="shared" si="4"/>
        <v>39548</v>
      </c>
      <c r="B280">
        <v>39548</v>
      </c>
      <c r="C280" t="s">
        <v>22068</v>
      </c>
      <c r="D280" t="s">
        <v>7753</v>
      </c>
      <c r="E280" s="339" t="s">
        <v>22069</v>
      </c>
    </row>
    <row r="281" spans="1:5" x14ac:dyDescent="0.25">
      <c r="A281" s="16">
        <f t="shared" si="4"/>
        <v>43192</v>
      </c>
      <c r="B281">
        <v>43192</v>
      </c>
      <c r="C281" t="s">
        <v>22070</v>
      </c>
      <c r="D281" t="s">
        <v>7753</v>
      </c>
      <c r="E281" s="339" t="s">
        <v>22071</v>
      </c>
    </row>
    <row r="282" spans="1:5" x14ac:dyDescent="0.25">
      <c r="A282" s="16">
        <f t="shared" si="4"/>
        <v>39554</v>
      </c>
      <c r="B282">
        <v>39554</v>
      </c>
      <c r="C282" t="s">
        <v>22072</v>
      </c>
      <c r="D282" t="s">
        <v>7753</v>
      </c>
      <c r="E282" s="339" t="s">
        <v>22073</v>
      </c>
    </row>
    <row r="283" spans="1:5" x14ac:dyDescent="0.25">
      <c r="A283" s="16">
        <f t="shared" si="4"/>
        <v>43194</v>
      </c>
      <c r="B283">
        <v>43194</v>
      </c>
      <c r="C283" t="s">
        <v>22074</v>
      </c>
      <c r="D283" t="s">
        <v>7753</v>
      </c>
      <c r="E283" s="339" t="s">
        <v>22075</v>
      </c>
    </row>
    <row r="284" spans="1:5" x14ac:dyDescent="0.25">
      <c r="A284" s="16">
        <f t="shared" si="4"/>
        <v>39551</v>
      </c>
      <c r="B284">
        <v>39551</v>
      </c>
      <c r="C284" t="s">
        <v>22076</v>
      </c>
      <c r="D284" t="s">
        <v>7753</v>
      </c>
      <c r="E284" s="339" t="s">
        <v>22077</v>
      </c>
    </row>
    <row r="285" spans="1:5" x14ac:dyDescent="0.25">
      <c r="A285" s="16">
        <f t="shared" si="4"/>
        <v>43185</v>
      </c>
      <c r="B285">
        <v>43185</v>
      </c>
      <c r="C285" t="s">
        <v>22078</v>
      </c>
      <c r="D285" t="s">
        <v>7753</v>
      </c>
      <c r="E285" s="339" t="s">
        <v>22079</v>
      </c>
    </row>
    <row r="286" spans="1:5" x14ac:dyDescent="0.25">
      <c r="A286" s="16">
        <f t="shared" si="4"/>
        <v>43186</v>
      </c>
      <c r="B286">
        <v>43186</v>
      </c>
      <c r="C286" t="s">
        <v>22080</v>
      </c>
      <c r="D286" t="s">
        <v>7753</v>
      </c>
      <c r="E286" s="339" t="s">
        <v>22081</v>
      </c>
    </row>
    <row r="287" spans="1:5" x14ac:dyDescent="0.25">
      <c r="A287" s="16">
        <f t="shared" si="4"/>
        <v>43187</v>
      </c>
      <c r="B287">
        <v>43187</v>
      </c>
      <c r="C287" t="s">
        <v>22082</v>
      </c>
      <c r="D287" t="s">
        <v>7753</v>
      </c>
      <c r="E287" s="339" t="s">
        <v>22083</v>
      </c>
    </row>
    <row r="288" spans="1:5" x14ac:dyDescent="0.25">
      <c r="A288" s="16">
        <f t="shared" si="4"/>
        <v>43188</v>
      </c>
      <c r="B288">
        <v>43188</v>
      </c>
      <c r="C288" t="s">
        <v>22084</v>
      </c>
      <c r="D288" t="s">
        <v>7753</v>
      </c>
      <c r="E288" s="339" t="s">
        <v>22085</v>
      </c>
    </row>
    <row r="289" spans="1:5" x14ac:dyDescent="0.25">
      <c r="A289" s="16">
        <f t="shared" si="4"/>
        <v>43189</v>
      </c>
      <c r="B289">
        <v>43189</v>
      </c>
      <c r="C289" t="s">
        <v>22086</v>
      </c>
      <c r="D289" t="s">
        <v>7753</v>
      </c>
      <c r="E289" s="339" t="s">
        <v>22087</v>
      </c>
    </row>
    <row r="290" spans="1:5" x14ac:dyDescent="0.25">
      <c r="A290" s="16">
        <f t="shared" si="4"/>
        <v>39580</v>
      </c>
      <c r="B290">
        <v>39580</v>
      </c>
      <c r="C290" t="s">
        <v>22088</v>
      </c>
      <c r="D290" t="s">
        <v>7753</v>
      </c>
      <c r="E290" s="339" t="s">
        <v>22089</v>
      </c>
    </row>
    <row r="291" spans="1:5" x14ac:dyDescent="0.25">
      <c r="A291" s="16">
        <f t="shared" si="4"/>
        <v>39577</v>
      </c>
      <c r="B291">
        <v>39577</v>
      </c>
      <c r="C291" t="s">
        <v>22090</v>
      </c>
      <c r="D291" t="s">
        <v>7753</v>
      </c>
      <c r="E291" s="339" t="s">
        <v>22091</v>
      </c>
    </row>
    <row r="292" spans="1:5" x14ac:dyDescent="0.25">
      <c r="A292" s="16">
        <f t="shared" si="4"/>
        <v>39578</v>
      </c>
      <c r="B292">
        <v>39578</v>
      </c>
      <c r="C292" t="s">
        <v>22092</v>
      </c>
      <c r="D292" t="s">
        <v>7753</v>
      </c>
      <c r="E292" s="339" t="s">
        <v>22093</v>
      </c>
    </row>
    <row r="293" spans="1:5" x14ac:dyDescent="0.25">
      <c r="A293" s="16">
        <f t="shared" si="4"/>
        <v>39579</v>
      </c>
      <c r="B293">
        <v>39579</v>
      </c>
      <c r="C293" t="s">
        <v>22094</v>
      </c>
      <c r="D293" t="s">
        <v>7753</v>
      </c>
      <c r="E293" s="339" t="s">
        <v>22095</v>
      </c>
    </row>
    <row r="294" spans="1:5" x14ac:dyDescent="0.25">
      <c r="A294" s="16">
        <f t="shared" si="4"/>
        <v>39826</v>
      </c>
      <c r="B294">
        <v>39826</v>
      </c>
      <c r="C294" t="s">
        <v>22096</v>
      </c>
      <c r="D294" t="s">
        <v>7753</v>
      </c>
      <c r="E294" s="339" t="s">
        <v>22097</v>
      </c>
    </row>
    <row r="295" spans="1:5" x14ac:dyDescent="0.25">
      <c r="A295" s="16">
        <f t="shared" si="4"/>
        <v>10700</v>
      </c>
      <c r="B295">
        <v>10700</v>
      </c>
      <c r="C295" t="s">
        <v>22098</v>
      </c>
      <c r="D295" t="s">
        <v>7753</v>
      </c>
      <c r="E295" s="339" t="s">
        <v>22099</v>
      </c>
    </row>
    <row r="296" spans="1:5" x14ac:dyDescent="0.25">
      <c r="A296" s="16">
        <f t="shared" si="4"/>
        <v>346</v>
      </c>
      <c r="B296">
        <v>346</v>
      </c>
      <c r="C296" t="s">
        <v>22100</v>
      </c>
      <c r="D296" t="s">
        <v>7755</v>
      </c>
      <c r="E296" s="339" t="s">
        <v>22101</v>
      </c>
    </row>
    <row r="297" spans="1:5" x14ac:dyDescent="0.25">
      <c r="A297" s="16">
        <f t="shared" si="4"/>
        <v>3312</v>
      </c>
      <c r="B297">
        <v>3312</v>
      </c>
      <c r="C297" t="s">
        <v>22102</v>
      </c>
      <c r="D297" t="s">
        <v>7755</v>
      </c>
      <c r="E297" s="339" t="s">
        <v>8446</v>
      </c>
    </row>
    <row r="298" spans="1:5" x14ac:dyDescent="0.25">
      <c r="A298" s="16">
        <f t="shared" si="4"/>
        <v>339</v>
      </c>
      <c r="B298">
        <v>339</v>
      </c>
      <c r="C298" t="s">
        <v>22103</v>
      </c>
      <c r="D298" t="s">
        <v>7757</v>
      </c>
      <c r="E298" s="339" t="s">
        <v>8108</v>
      </c>
    </row>
    <row r="299" spans="1:5" x14ac:dyDescent="0.25">
      <c r="A299" s="16">
        <f t="shared" si="4"/>
        <v>340</v>
      </c>
      <c r="B299">
        <v>340</v>
      </c>
      <c r="C299" t="s">
        <v>22104</v>
      </c>
      <c r="D299" t="s">
        <v>7757</v>
      </c>
      <c r="E299" s="339" t="s">
        <v>7792</v>
      </c>
    </row>
    <row r="300" spans="1:5" x14ac:dyDescent="0.25">
      <c r="A300" s="16">
        <f t="shared" si="4"/>
        <v>43130</v>
      </c>
      <c r="B300">
        <v>43130</v>
      </c>
      <c r="C300" t="s">
        <v>22105</v>
      </c>
      <c r="D300" t="s">
        <v>7755</v>
      </c>
      <c r="E300" s="339" t="s">
        <v>22106</v>
      </c>
    </row>
    <row r="301" spans="1:5" x14ac:dyDescent="0.25">
      <c r="A301" s="16">
        <f t="shared" si="4"/>
        <v>344</v>
      </c>
      <c r="B301">
        <v>344</v>
      </c>
      <c r="C301" t="s">
        <v>22107</v>
      </c>
      <c r="D301" t="s">
        <v>7755</v>
      </c>
      <c r="E301" s="339" t="s">
        <v>15484</v>
      </c>
    </row>
    <row r="302" spans="1:5" x14ac:dyDescent="0.25">
      <c r="A302" s="16">
        <f t="shared" si="4"/>
        <v>345</v>
      </c>
      <c r="B302">
        <v>345</v>
      </c>
      <c r="C302" t="s">
        <v>22108</v>
      </c>
      <c r="D302" t="s">
        <v>7755</v>
      </c>
      <c r="E302" s="339" t="s">
        <v>22109</v>
      </c>
    </row>
    <row r="303" spans="1:5" x14ac:dyDescent="0.25">
      <c r="A303" s="16">
        <f t="shared" si="4"/>
        <v>43131</v>
      </c>
      <c r="B303">
        <v>43131</v>
      </c>
      <c r="C303" t="s">
        <v>22110</v>
      </c>
      <c r="D303" t="s">
        <v>7755</v>
      </c>
      <c r="E303" s="339" t="s">
        <v>11297</v>
      </c>
    </row>
    <row r="304" spans="1:5" x14ac:dyDescent="0.25">
      <c r="A304" s="16">
        <f t="shared" si="4"/>
        <v>3313</v>
      </c>
      <c r="B304">
        <v>3313</v>
      </c>
      <c r="C304" t="s">
        <v>22111</v>
      </c>
      <c r="D304" t="s">
        <v>7755</v>
      </c>
      <c r="E304" s="339" t="s">
        <v>22112</v>
      </c>
    </row>
    <row r="305" spans="1:5" x14ac:dyDescent="0.25">
      <c r="A305" s="16">
        <f t="shared" si="4"/>
        <v>43132</v>
      </c>
      <c r="B305">
        <v>43132</v>
      </c>
      <c r="C305" t="s">
        <v>22113</v>
      </c>
      <c r="D305" t="s">
        <v>7755</v>
      </c>
      <c r="E305" s="339" t="s">
        <v>22106</v>
      </c>
    </row>
    <row r="306" spans="1:5" x14ac:dyDescent="0.25">
      <c r="A306" s="16">
        <f t="shared" si="4"/>
        <v>366</v>
      </c>
      <c r="B306">
        <v>366</v>
      </c>
      <c r="C306" t="s">
        <v>22114</v>
      </c>
      <c r="D306" t="s">
        <v>7811</v>
      </c>
      <c r="E306" s="339" t="s">
        <v>22115</v>
      </c>
    </row>
    <row r="307" spans="1:5" x14ac:dyDescent="0.25">
      <c r="A307" s="16">
        <f t="shared" si="4"/>
        <v>367</v>
      </c>
      <c r="B307">
        <v>367</v>
      </c>
      <c r="C307" t="s">
        <v>22116</v>
      </c>
      <c r="D307" t="s">
        <v>7811</v>
      </c>
      <c r="E307" s="339" t="s">
        <v>22117</v>
      </c>
    </row>
    <row r="308" spans="1:5" x14ac:dyDescent="0.25">
      <c r="A308" s="16">
        <f t="shared" si="4"/>
        <v>370</v>
      </c>
      <c r="B308">
        <v>370</v>
      </c>
      <c r="C308" t="s">
        <v>22118</v>
      </c>
      <c r="D308" t="s">
        <v>7811</v>
      </c>
      <c r="E308" s="339" t="s">
        <v>22115</v>
      </c>
    </row>
    <row r="309" spans="1:5" x14ac:dyDescent="0.25">
      <c r="A309" s="16">
        <f t="shared" si="4"/>
        <v>368</v>
      </c>
      <c r="B309">
        <v>368</v>
      </c>
      <c r="C309" t="s">
        <v>22119</v>
      </c>
      <c r="D309" t="s">
        <v>7811</v>
      </c>
      <c r="E309" s="339" t="s">
        <v>22120</v>
      </c>
    </row>
    <row r="310" spans="1:5" x14ac:dyDescent="0.25">
      <c r="A310" s="16">
        <f t="shared" si="4"/>
        <v>11075</v>
      </c>
      <c r="B310">
        <v>11075</v>
      </c>
      <c r="C310" t="s">
        <v>22121</v>
      </c>
      <c r="D310" t="s">
        <v>7811</v>
      </c>
      <c r="E310" s="339" t="s">
        <v>22122</v>
      </c>
    </row>
    <row r="311" spans="1:5" x14ac:dyDescent="0.25">
      <c r="A311" s="16">
        <f t="shared" si="4"/>
        <v>1381</v>
      </c>
      <c r="B311">
        <v>1381</v>
      </c>
      <c r="C311" t="s">
        <v>22123</v>
      </c>
      <c r="D311" t="s">
        <v>7755</v>
      </c>
      <c r="E311" s="339" t="s">
        <v>8821</v>
      </c>
    </row>
    <row r="312" spans="1:5" x14ac:dyDescent="0.25">
      <c r="A312" s="16">
        <f t="shared" si="4"/>
        <v>34353</v>
      </c>
      <c r="B312">
        <v>34353</v>
      </c>
      <c r="C312" t="s">
        <v>22124</v>
      </c>
      <c r="D312" t="s">
        <v>7755</v>
      </c>
      <c r="E312" s="339" t="s">
        <v>7908</v>
      </c>
    </row>
    <row r="313" spans="1:5" x14ac:dyDescent="0.25">
      <c r="A313" s="16">
        <f t="shared" si="4"/>
        <v>37595</v>
      </c>
      <c r="B313">
        <v>37595</v>
      </c>
      <c r="C313" t="s">
        <v>22125</v>
      </c>
      <c r="D313" t="s">
        <v>7755</v>
      </c>
      <c r="E313" s="339" t="s">
        <v>8239</v>
      </c>
    </row>
    <row r="314" spans="1:5" x14ac:dyDescent="0.25">
      <c r="A314" s="16">
        <f t="shared" si="4"/>
        <v>37596</v>
      </c>
      <c r="B314">
        <v>37596</v>
      </c>
      <c r="C314" t="s">
        <v>22126</v>
      </c>
      <c r="D314" t="s">
        <v>7755</v>
      </c>
      <c r="E314" s="339" t="s">
        <v>7871</v>
      </c>
    </row>
    <row r="315" spans="1:5" x14ac:dyDescent="0.25">
      <c r="A315" s="16">
        <f t="shared" si="4"/>
        <v>371</v>
      </c>
      <c r="B315">
        <v>371</v>
      </c>
      <c r="C315" t="s">
        <v>22127</v>
      </c>
      <c r="D315" t="s">
        <v>7755</v>
      </c>
      <c r="E315" s="339" t="s">
        <v>22128</v>
      </c>
    </row>
    <row r="316" spans="1:5" x14ac:dyDescent="0.25">
      <c r="A316" s="16">
        <f t="shared" si="4"/>
        <v>37553</v>
      </c>
      <c r="B316">
        <v>37553</v>
      </c>
      <c r="C316" t="s">
        <v>22129</v>
      </c>
      <c r="D316" t="s">
        <v>7755</v>
      </c>
      <c r="E316" s="339" t="s">
        <v>16541</v>
      </c>
    </row>
    <row r="317" spans="1:5" x14ac:dyDescent="0.25">
      <c r="A317" s="16">
        <f t="shared" si="4"/>
        <v>37552</v>
      </c>
      <c r="B317">
        <v>37552</v>
      </c>
      <c r="C317" t="s">
        <v>22130</v>
      </c>
      <c r="D317" t="s">
        <v>7755</v>
      </c>
      <c r="E317" s="339" t="s">
        <v>7821</v>
      </c>
    </row>
    <row r="318" spans="1:5" x14ac:dyDescent="0.25">
      <c r="A318" s="16">
        <f t="shared" si="4"/>
        <v>36880</v>
      </c>
      <c r="B318">
        <v>36880</v>
      </c>
      <c r="C318" t="s">
        <v>22131</v>
      </c>
      <c r="D318" t="s">
        <v>7755</v>
      </c>
      <c r="E318" s="339" t="s">
        <v>22132</v>
      </c>
    </row>
    <row r="319" spans="1:5" x14ac:dyDescent="0.25">
      <c r="A319" s="16">
        <f t="shared" si="4"/>
        <v>34355</v>
      </c>
      <c r="B319">
        <v>34355</v>
      </c>
      <c r="C319" t="s">
        <v>22133</v>
      </c>
      <c r="D319" t="s">
        <v>7755</v>
      </c>
      <c r="E319" s="339" t="s">
        <v>22134</v>
      </c>
    </row>
    <row r="320" spans="1:5" x14ac:dyDescent="0.25">
      <c r="A320" s="16">
        <f t="shared" si="4"/>
        <v>130</v>
      </c>
      <c r="B320">
        <v>130</v>
      </c>
      <c r="C320" t="s">
        <v>22135</v>
      </c>
      <c r="D320" t="s">
        <v>7755</v>
      </c>
      <c r="E320" s="339" t="s">
        <v>21517</v>
      </c>
    </row>
    <row r="321" spans="1:5" x14ac:dyDescent="0.25">
      <c r="A321" s="16">
        <f t="shared" si="4"/>
        <v>135</v>
      </c>
      <c r="B321">
        <v>135</v>
      </c>
      <c r="C321" t="s">
        <v>22136</v>
      </c>
      <c r="D321" t="s">
        <v>7755</v>
      </c>
      <c r="E321" s="339" t="s">
        <v>22137</v>
      </c>
    </row>
    <row r="322" spans="1:5" x14ac:dyDescent="0.25">
      <c r="A322" s="16">
        <f t="shared" si="4"/>
        <v>36886</v>
      </c>
      <c r="B322">
        <v>36886</v>
      </c>
      <c r="C322" t="s">
        <v>22138</v>
      </c>
      <c r="D322" t="s">
        <v>7755</v>
      </c>
      <c r="E322" s="339" t="s">
        <v>7810</v>
      </c>
    </row>
    <row r="323" spans="1:5" x14ac:dyDescent="0.25">
      <c r="A323" s="16">
        <f t="shared" ref="A323:A386" si="5">B323</f>
        <v>38546</v>
      </c>
      <c r="B323">
        <v>38546</v>
      </c>
      <c r="C323" t="s">
        <v>22139</v>
      </c>
      <c r="D323" t="s">
        <v>7811</v>
      </c>
      <c r="E323" s="339" t="s">
        <v>22140</v>
      </c>
    </row>
    <row r="324" spans="1:5" x14ac:dyDescent="0.25">
      <c r="A324" s="16">
        <f t="shared" si="5"/>
        <v>34549</v>
      </c>
      <c r="B324">
        <v>34549</v>
      </c>
      <c r="C324" t="s">
        <v>22141</v>
      </c>
      <c r="D324" t="s">
        <v>7811</v>
      </c>
      <c r="E324" s="339" t="s">
        <v>22142</v>
      </c>
    </row>
    <row r="325" spans="1:5" x14ac:dyDescent="0.25">
      <c r="A325" s="16">
        <f t="shared" si="5"/>
        <v>6081</v>
      </c>
      <c r="B325">
        <v>6081</v>
      </c>
      <c r="C325" t="s">
        <v>22143</v>
      </c>
      <c r="D325" t="s">
        <v>7811</v>
      </c>
      <c r="E325" s="339" t="s">
        <v>20190</v>
      </c>
    </row>
    <row r="326" spans="1:5" x14ac:dyDescent="0.25">
      <c r="A326" s="16">
        <f t="shared" si="5"/>
        <v>6077</v>
      </c>
      <c r="B326">
        <v>6077</v>
      </c>
      <c r="C326" t="s">
        <v>22144</v>
      </c>
      <c r="D326" t="s">
        <v>7811</v>
      </c>
      <c r="E326" s="339" t="s">
        <v>22145</v>
      </c>
    </row>
    <row r="327" spans="1:5" x14ac:dyDescent="0.25">
      <c r="A327" s="16">
        <f t="shared" si="5"/>
        <v>6079</v>
      </c>
      <c r="B327">
        <v>6079</v>
      </c>
      <c r="C327" t="s">
        <v>22146</v>
      </c>
      <c r="D327" t="s">
        <v>7811</v>
      </c>
      <c r="E327" s="339" t="s">
        <v>22145</v>
      </c>
    </row>
    <row r="328" spans="1:5" x14ac:dyDescent="0.25">
      <c r="A328" s="16">
        <f t="shared" si="5"/>
        <v>1091</v>
      </c>
      <c r="B328">
        <v>1091</v>
      </c>
      <c r="C328" t="s">
        <v>22147</v>
      </c>
      <c r="D328" t="s">
        <v>7753</v>
      </c>
      <c r="E328" s="339" t="s">
        <v>15531</v>
      </c>
    </row>
    <row r="329" spans="1:5" x14ac:dyDescent="0.25">
      <c r="A329" s="16">
        <f t="shared" si="5"/>
        <v>1094</v>
      </c>
      <c r="B329">
        <v>1094</v>
      </c>
      <c r="C329" t="s">
        <v>22148</v>
      </c>
      <c r="D329" t="s">
        <v>7753</v>
      </c>
      <c r="E329" s="339" t="s">
        <v>16081</v>
      </c>
    </row>
    <row r="330" spans="1:5" x14ac:dyDescent="0.25">
      <c r="A330" s="16">
        <f t="shared" si="5"/>
        <v>1095</v>
      </c>
      <c r="B330">
        <v>1095</v>
      </c>
      <c r="C330" t="s">
        <v>22149</v>
      </c>
      <c r="D330" t="s">
        <v>7753</v>
      </c>
      <c r="E330" s="339" t="s">
        <v>22150</v>
      </c>
    </row>
    <row r="331" spans="1:5" x14ac:dyDescent="0.25">
      <c r="A331" s="16">
        <f t="shared" si="5"/>
        <v>1092</v>
      </c>
      <c r="B331">
        <v>1092</v>
      </c>
      <c r="C331" t="s">
        <v>22151</v>
      </c>
      <c r="D331" t="s">
        <v>7753</v>
      </c>
      <c r="E331" s="339" t="s">
        <v>22152</v>
      </c>
    </row>
    <row r="332" spans="1:5" x14ac:dyDescent="0.25">
      <c r="A332" s="16">
        <f t="shared" si="5"/>
        <v>1093</v>
      </c>
      <c r="B332">
        <v>1093</v>
      </c>
      <c r="C332" t="s">
        <v>22153</v>
      </c>
      <c r="D332" t="s">
        <v>7753</v>
      </c>
      <c r="E332" s="339" t="s">
        <v>22154</v>
      </c>
    </row>
    <row r="333" spans="1:5" x14ac:dyDescent="0.25">
      <c r="A333" s="16">
        <f t="shared" si="5"/>
        <v>1090</v>
      </c>
      <c r="B333">
        <v>1090</v>
      </c>
      <c r="C333" t="s">
        <v>22155</v>
      </c>
      <c r="D333" t="s">
        <v>7753</v>
      </c>
      <c r="E333" s="339" t="s">
        <v>22156</v>
      </c>
    </row>
    <row r="334" spans="1:5" x14ac:dyDescent="0.25">
      <c r="A334" s="16">
        <f t="shared" si="5"/>
        <v>1096</v>
      </c>
      <c r="B334">
        <v>1096</v>
      </c>
      <c r="C334" t="s">
        <v>22157</v>
      </c>
      <c r="D334" t="s">
        <v>7753</v>
      </c>
      <c r="E334" s="339" t="s">
        <v>22158</v>
      </c>
    </row>
    <row r="335" spans="1:5" x14ac:dyDescent="0.25">
      <c r="A335" s="16">
        <f t="shared" si="5"/>
        <v>1097</v>
      </c>
      <c r="B335">
        <v>1097</v>
      </c>
      <c r="C335" t="s">
        <v>22159</v>
      </c>
      <c r="D335" t="s">
        <v>7753</v>
      </c>
      <c r="E335" s="339" t="s">
        <v>22160</v>
      </c>
    </row>
    <row r="336" spans="1:5" x14ac:dyDescent="0.25">
      <c r="A336" s="16">
        <f t="shared" si="5"/>
        <v>378</v>
      </c>
      <c r="B336">
        <v>378</v>
      </c>
      <c r="C336" t="s">
        <v>22161</v>
      </c>
      <c r="D336" t="s">
        <v>7754</v>
      </c>
      <c r="E336" s="339" t="s">
        <v>8019</v>
      </c>
    </row>
    <row r="337" spans="1:5" x14ac:dyDescent="0.25">
      <c r="A337" s="16">
        <f t="shared" si="5"/>
        <v>40911</v>
      </c>
      <c r="B337">
        <v>40911</v>
      </c>
      <c r="C337" t="s">
        <v>22163</v>
      </c>
      <c r="D337" t="s">
        <v>7813</v>
      </c>
      <c r="E337" s="339" t="s">
        <v>33757</v>
      </c>
    </row>
    <row r="338" spans="1:5" x14ac:dyDescent="0.25">
      <c r="A338" s="16">
        <f t="shared" si="5"/>
        <v>33939</v>
      </c>
      <c r="B338">
        <v>33939</v>
      </c>
      <c r="C338" t="s">
        <v>22165</v>
      </c>
      <c r="D338" t="s">
        <v>7754</v>
      </c>
      <c r="E338" s="339" t="s">
        <v>20575</v>
      </c>
    </row>
    <row r="339" spans="1:5" x14ac:dyDescent="0.25">
      <c r="A339" s="16">
        <f t="shared" si="5"/>
        <v>40815</v>
      </c>
      <c r="B339">
        <v>40815</v>
      </c>
      <c r="C339" t="s">
        <v>22167</v>
      </c>
      <c r="D339" t="s">
        <v>7813</v>
      </c>
      <c r="E339" s="339" t="s">
        <v>33758</v>
      </c>
    </row>
    <row r="340" spans="1:5" x14ac:dyDescent="0.25">
      <c r="A340" s="16">
        <f t="shared" si="5"/>
        <v>33952</v>
      </c>
      <c r="B340">
        <v>33952</v>
      </c>
      <c r="C340" t="s">
        <v>22169</v>
      </c>
      <c r="D340" t="s">
        <v>7754</v>
      </c>
      <c r="E340" s="339" t="s">
        <v>33759</v>
      </c>
    </row>
    <row r="341" spans="1:5" x14ac:dyDescent="0.25">
      <c r="A341" s="16">
        <f t="shared" si="5"/>
        <v>40816</v>
      </c>
      <c r="B341">
        <v>40816</v>
      </c>
      <c r="C341" t="s">
        <v>22171</v>
      </c>
      <c r="D341" t="s">
        <v>7813</v>
      </c>
      <c r="E341" s="339" t="s">
        <v>33760</v>
      </c>
    </row>
    <row r="342" spans="1:5" x14ac:dyDescent="0.25">
      <c r="A342" s="16">
        <f t="shared" si="5"/>
        <v>33953</v>
      </c>
      <c r="B342">
        <v>33953</v>
      </c>
      <c r="C342" t="s">
        <v>22173</v>
      </c>
      <c r="D342" t="s">
        <v>7754</v>
      </c>
      <c r="E342" s="339" t="s">
        <v>33761</v>
      </c>
    </row>
    <row r="343" spans="1:5" x14ac:dyDescent="0.25">
      <c r="A343" s="16">
        <f t="shared" si="5"/>
        <v>40817</v>
      </c>
      <c r="B343">
        <v>40817</v>
      </c>
      <c r="C343" t="s">
        <v>22175</v>
      </c>
      <c r="D343" t="s">
        <v>7813</v>
      </c>
      <c r="E343" s="339" t="s">
        <v>33762</v>
      </c>
    </row>
    <row r="344" spans="1:5" x14ac:dyDescent="0.25">
      <c r="A344" s="16">
        <f t="shared" si="5"/>
        <v>13348</v>
      </c>
      <c r="B344">
        <v>13348</v>
      </c>
      <c r="C344" t="s">
        <v>22177</v>
      </c>
      <c r="D344" t="s">
        <v>7753</v>
      </c>
      <c r="E344" s="339" t="s">
        <v>20271</v>
      </c>
    </row>
    <row r="345" spans="1:5" x14ac:dyDescent="0.25">
      <c r="A345" s="16">
        <f t="shared" si="5"/>
        <v>39211</v>
      </c>
      <c r="B345">
        <v>39211</v>
      </c>
      <c r="C345" t="s">
        <v>22178</v>
      </c>
      <c r="D345" t="s">
        <v>7753</v>
      </c>
      <c r="E345" s="339" t="s">
        <v>8076</v>
      </c>
    </row>
    <row r="346" spans="1:5" x14ac:dyDescent="0.25">
      <c r="A346" s="16">
        <f t="shared" si="5"/>
        <v>39212</v>
      </c>
      <c r="B346">
        <v>39212</v>
      </c>
      <c r="C346" t="s">
        <v>22179</v>
      </c>
      <c r="D346" t="s">
        <v>7753</v>
      </c>
      <c r="E346" s="339" t="s">
        <v>7908</v>
      </c>
    </row>
    <row r="347" spans="1:5" x14ac:dyDescent="0.25">
      <c r="A347" s="16">
        <f t="shared" si="5"/>
        <v>39208</v>
      </c>
      <c r="B347">
        <v>39208</v>
      </c>
      <c r="C347" t="s">
        <v>22180</v>
      </c>
      <c r="D347" t="s">
        <v>7753</v>
      </c>
      <c r="E347" s="339" t="s">
        <v>14333</v>
      </c>
    </row>
    <row r="348" spans="1:5" x14ac:dyDescent="0.25">
      <c r="A348" s="16">
        <f t="shared" si="5"/>
        <v>39210</v>
      </c>
      <c r="B348">
        <v>39210</v>
      </c>
      <c r="C348" t="s">
        <v>22181</v>
      </c>
      <c r="D348" t="s">
        <v>7753</v>
      </c>
      <c r="E348" s="339" t="s">
        <v>8499</v>
      </c>
    </row>
    <row r="349" spans="1:5" x14ac:dyDescent="0.25">
      <c r="A349" s="16">
        <f t="shared" si="5"/>
        <v>39214</v>
      </c>
      <c r="B349">
        <v>39214</v>
      </c>
      <c r="C349" t="s">
        <v>22182</v>
      </c>
      <c r="D349" t="s">
        <v>7753</v>
      </c>
      <c r="E349" s="339" t="s">
        <v>14339</v>
      </c>
    </row>
    <row r="350" spans="1:5" x14ac:dyDescent="0.25">
      <c r="A350" s="16">
        <f t="shared" si="5"/>
        <v>39213</v>
      </c>
      <c r="B350">
        <v>39213</v>
      </c>
      <c r="C350" t="s">
        <v>22183</v>
      </c>
      <c r="D350" t="s">
        <v>7753</v>
      </c>
      <c r="E350" s="339" t="s">
        <v>14923</v>
      </c>
    </row>
    <row r="351" spans="1:5" x14ac:dyDescent="0.25">
      <c r="A351" s="16">
        <f t="shared" si="5"/>
        <v>39209</v>
      </c>
      <c r="B351">
        <v>39209</v>
      </c>
      <c r="C351" t="s">
        <v>22184</v>
      </c>
      <c r="D351" t="s">
        <v>7753</v>
      </c>
      <c r="E351" s="339" t="s">
        <v>22185</v>
      </c>
    </row>
    <row r="352" spans="1:5" x14ac:dyDescent="0.25">
      <c r="A352" s="16">
        <f t="shared" si="5"/>
        <v>39207</v>
      </c>
      <c r="B352">
        <v>39207</v>
      </c>
      <c r="C352" t="s">
        <v>22186</v>
      </c>
      <c r="D352" t="s">
        <v>7753</v>
      </c>
      <c r="E352" s="339" t="s">
        <v>8499</v>
      </c>
    </row>
    <row r="353" spans="1:5" x14ac:dyDescent="0.25">
      <c r="A353" s="16">
        <f t="shared" si="5"/>
        <v>39215</v>
      </c>
      <c r="B353">
        <v>39215</v>
      </c>
      <c r="C353" t="s">
        <v>22187</v>
      </c>
      <c r="D353" t="s">
        <v>7753</v>
      </c>
      <c r="E353" s="339" t="s">
        <v>7894</v>
      </c>
    </row>
    <row r="354" spans="1:5" x14ac:dyDescent="0.25">
      <c r="A354" s="16">
        <f t="shared" si="5"/>
        <v>39216</v>
      </c>
      <c r="B354">
        <v>39216</v>
      </c>
      <c r="C354" t="s">
        <v>22188</v>
      </c>
      <c r="D354" t="s">
        <v>7753</v>
      </c>
      <c r="E354" s="339" t="s">
        <v>14448</v>
      </c>
    </row>
    <row r="355" spans="1:5" x14ac:dyDescent="0.25">
      <c r="A355" s="16">
        <f t="shared" si="5"/>
        <v>11267</v>
      </c>
      <c r="B355">
        <v>11267</v>
      </c>
      <c r="C355" t="s">
        <v>22189</v>
      </c>
      <c r="D355" t="s">
        <v>7753</v>
      </c>
      <c r="E355" s="339" t="s">
        <v>13564</v>
      </c>
    </row>
    <row r="356" spans="1:5" x14ac:dyDescent="0.25">
      <c r="A356" s="16">
        <f t="shared" si="5"/>
        <v>379</v>
      </c>
      <c r="B356">
        <v>379</v>
      </c>
      <c r="C356" t="s">
        <v>22190</v>
      </c>
      <c r="D356" t="s">
        <v>7753</v>
      </c>
      <c r="E356" s="339" t="s">
        <v>9006</v>
      </c>
    </row>
    <row r="357" spans="1:5" x14ac:dyDescent="0.25">
      <c r="A357" s="16">
        <f t="shared" si="5"/>
        <v>510</v>
      </c>
      <c r="B357">
        <v>510</v>
      </c>
      <c r="C357" t="s">
        <v>22191</v>
      </c>
      <c r="D357" t="s">
        <v>7755</v>
      </c>
      <c r="E357" s="339" t="s">
        <v>16705</v>
      </c>
    </row>
    <row r="358" spans="1:5" x14ac:dyDescent="0.25">
      <c r="A358" s="16">
        <f t="shared" si="5"/>
        <v>516</v>
      </c>
      <c r="B358">
        <v>516</v>
      </c>
      <c r="C358" t="s">
        <v>22192</v>
      </c>
      <c r="D358" t="s">
        <v>7755</v>
      </c>
      <c r="E358" s="339" t="s">
        <v>14133</v>
      </c>
    </row>
    <row r="359" spans="1:5" x14ac:dyDescent="0.25">
      <c r="A359" s="16">
        <f t="shared" si="5"/>
        <v>509</v>
      </c>
      <c r="B359">
        <v>509</v>
      </c>
      <c r="C359" t="s">
        <v>22193</v>
      </c>
      <c r="D359" t="s">
        <v>7755</v>
      </c>
      <c r="E359" s="339" t="s">
        <v>15026</v>
      </c>
    </row>
    <row r="360" spans="1:5" x14ac:dyDescent="0.25">
      <c r="A360" s="16">
        <f t="shared" si="5"/>
        <v>40331</v>
      </c>
      <c r="B360">
        <v>40331</v>
      </c>
      <c r="C360" t="s">
        <v>22194</v>
      </c>
      <c r="D360" t="s">
        <v>7754</v>
      </c>
      <c r="E360" s="339" t="s">
        <v>10703</v>
      </c>
    </row>
    <row r="361" spans="1:5" x14ac:dyDescent="0.25">
      <c r="A361" s="16">
        <f t="shared" si="5"/>
        <v>40930</v>
      </c>
      <c r="B361">
        <v>40930</v>
      </c>
      <c r="C361" t="s">
        <v>22195</v>
      </c>
      <c r="D361" t="s">
        <v>7813</v>
      </c>
      <c r="E361" s="339" t="s">
        <v>33763</v>
      </c>
    </row>
    <row r="362" spans="1:5" x14ac:dyDescent="0.25">
      <c r="A362" s="16">
        <f t="shared" si="5"/>
        <v>11761</v>
      </c>
      <c r="B362">
        <v>11761</v>
      </c>
      <c r="C362" t="s">
        <v>22197</v>
      </c>
      <c r="D362" t="s">
        <v>7753</v>
      </c>
      <c r="E362" s="339" t="s">
        <v>22198</v>
      </c>
    </row>
    <row r="363" spans="1:5" x14ac:dyDescent="0.25">
      <c r="A363" s="16">
        <f t="shared" si="5"/>
        <v>377</v>
      </c>
      <c r="B363">
        <v>377</v>
      </c>
      <c r="C363" t="s">
        <v>22199</v>
      </c>
      <c r="D363" t="s">
        <v>7753</v>
      </c>
      <c r="E363" s="339" t="s">
        <v>21181</v>
      </c>
    </row>
    <row r="364" spans="1:5" x14ac:dyDescent="0.25">
      <c r="A364" s="16">
        <f t="shared" si="5"/>
        <v>7588</v>
      </c>
      <c r="B364">
        <v>7588</v>
      </c>
      <c r="C364" t="s">
        <v>22200</v>
      </c>
      <c r="D364" t="s">
        <v>7753</v>
      </c>
      <c r="E364" s="339" t="s">
        <v>22201</v>
      </c>
    </row>
    <row r="365" spans="1:5" x14ac:dyDescent="0.25">
      <c r="A365" s="16">
        <f t="shared" si="5"/>
        <v>34392</v>
      </c>
      <c r="B365">
        <v>34392</v>
      </c>
      <c r="C365" t="s">
        <v>22202</v>
      </c>
      <c r="D365" t="s">
        <v>7754</v>
      </c>
      <c r="E365" s="339" t="s">
        <v>20830</v>
      </c>
    </row>
    <row r="366" spans="1:5" x14ac:dyDescent="0.25">
      <c r="A366" s="16">
        <f t="shared" si="5"/>
        <v>40908</v>
      </c>
      <c r="B366">
        <v>40908</v>
      </c>
      <c r="C366" t="s">
        <v>22203</v>
      </c>
      <c r="D366" t="s">
        <v>7813</v>
      </c>
      <c r="E366" s="339" t="s">
        <v>33764</v>
      </c>
    </row>
    <row r="367" spans="1:5" x14ac:dyDescent="0.25">
      <c r="A367" s="16">
        <f t="shared" si="5"/>
        <v>34551</v>
      </c>
      <c r="B367">
        <v>34551</v>
      </c>
      <c r="C367" t="s">
        <v>22205</v>
      </c>
      <c r="D367" t="s">
        <v>7754</v>
      </c>
      <c r="E367" s="339" t="s">
        <v>15534</v>
      </c>
    </row>
    <row r="368" spans="1:5" x14ac:dyDescent="0.25">
      <c r="A368" s="16">
        <f t="shared" si="5"/>
        <v>41078</v>
      </c>
      <c r="B368">
        <v>41078</v>
      </c>
      <c r="C368" t="s">
        <v>22206</v>
      </c>
      <c r="D368" t="s">
        <v>7813</v>
      </c>
      <c r="E368" s="339" t="s">
        <v>33765</v>
      </c>
    </row>
    <row r="369" spans="1:5" x14ac:dyDescent="0.25">
      <c r="A369" s="16">
        <f t="shared" si="5"/>
        <v>246</v>
      </c>
      <c r="B369">
        <v>246</v>
      </c>
      <c r="C369" t="s">
        <v>22208</v>
      </c>
      <c r="D369" t="s">
        <v>7754</v>
      </c>
      <c r="E369" s="339" t="s">
        <v>8115</v>
      </c>
    </row>
    <row r="370" spans="1:5" x14ac:dyDescent="0.25">
      <c r="A370" s="16">
        <f t="shared" si="5"/>
        <v>40927</v>
      </c>
      <c r="B370">
        <v>40927</v>
      </c>
      <c r="C370" t="s">
        <v>22209</v>
      </c>
      <c r="D370" t="s">
        <v>7813</v>
      </c>
      <c r="E370" s="339" t="s">
        <v>33753</v>
      </c>
    </row>
    <row r="371" spans="1:5" x14ac:dyDescent="0.25">
      <c r="A371" s="16">
        <f t="shared" si="5"/>
        <v>2350</v>
      </c>
      <c r="B371">
        <v>2350</v>
      </c>
      <c r="C371" t="s">
        <v>22210</v>
      </c>
      <c r="D371" t="s">
        <v>7754</v>
      </c>
      <c r="E371" s="339" t="s">
        <v>15652</v>
      </c>
    </row>
    <row r="372" spans="1:5" x14ac:dyDescent="0.25">
      <c r="A372" s="16">
        <f t="shared" si="5"/>
        <v>40812</v>
      </c>
      <c r="B372">
        <v>40812</v>
      </c>
      <c r="C372" t="s">
        <v>22211</v>
      </c>
      <c r="D372" t="s">
        <v>7813</v>
      </c>
      <c r="E372" s="339" t="s">
        <v>33766</v>
      </c>
    </row>
    <row r="373" spans="1:5" x14ac:dyDescent="0.25">
      <c r="A373" s="16">
        <f t="shared" si="5"/>
        <v>245</v>
      </c>
      <c r="B373">
        <v>245</v>
      </c>
      <c r="C373" t="s">
        <v>22213</v>
      </c>
      <c r="D373" t="s">
        <v>7754</v>
      </c>
      <c r="E373" s="339" t="s">
        <v>7832</v>
      </c>
    </row>
    <row r="374" spans="1:5" x14ac:dyDescent="0.25">
      <c r="A374" s="16">
        <f t="shared" si="5"/>
        <v>41090</v>
      </c>
      <c r="B374">
        <v>41090</v>
      </c>
      <c r="C374" t="s">
        <v>22215</v>
      </c>
      <c r="D374" t="s">
        <v>7813</v>
      </c>
      <c r="E374" s="339" t="s">
        <v>33767</v>
      </c>
    </row>
    <row r="375" spans="1:5" x14ac:dyDescent="0.25">
      <c r="A375" s="16">
        <f t="shared" si="5"/>
        <v>251</v>
      </c>
      <c r="B375">
        <v>251</v>
      </c>
      <c r="C375" t="s">
        <v>22217</v>
      </c>
      <c r="D375" t="s">
        <v>7754</v>
      </c>
      <c r="E375" s="339" t="s">
        <v>8115</v>
      </c>
    </row>
    <row r="376" spans="1:5" x14ac:dyDescent="0.25">
      <c r="A376" s="16">
        <f t="shared" si="5"/>
        <v>40975</v>
      </c>
      <c r="B376">
        <v>40975</v>
      </c>
      <c r="C376" t="s">
        <v>22218</v>
      </c>
      <c r="D376" t="s">
        <v>7813</v>
      </c>
      <c r="E376" s="339" t="s">
        <v>33753</v>
      </c>
    </row>
    <row r="377" spans="1:5" x14ac:dyDescent="0.25">
      <c r="A377" s="16">
        <f t="shared" si="5"/>
        <v>6127</v>
      </c>
      <c r="B377">
        <v>6127</v>
      </c>
      <c r="C377" t="s">
        <v>22219</v>
      </c>
      <c r="D377" t="s">
        <v>7754</v>
      </c>
      <c r="E377" s="339" t="s">
        <v>8115</v>
      </c>
    </row>
    <row r="378" spans="1:5" x14ac:dyDescent="0.25">
      <c r="A378" s="16">
        <f t="shared" si="5"/>
        <v>41072</v>
      </c>
      <c r="B378">
        <v>41072</v>
      </c>
      <c r="C378" t="s">
        <v>22220</v>
      </c>
      <c r="D378" t="s">
        <v>7813</v>
      </c>
      <c r="E378" s="339" t="s">
        <v>33753</v>
      </c>
    </row>
    <row r="379" spans="1:5" x14ac:dyDescent="0.25">
      <c r="A379" s="16">
        <f t="shared" si="5"/>
        <v>6121</v>
      </c>
      <c r="B379">
        <v>6121</v>
      </c>
      <c r="C379" t="s">
        <v>22221</v>
      </c>
      <c r="D379" t="s">
        <v>7754</v>
      </c>
      <c r="E379" s="339" t="s">
        <v>12598</v>
      </c>
    </row>
    <row r="380" spans="1:5" x14ac:dyDescent="0.25">
      <c r="A380" s="16">
        <f t="shared" si="5"/>
        <v>41071</v>
      </c>
      <c r="B380">
        <v>41071</v>
      </c>
      <c r="C380" t="s">
        <v>22222</v>
      </c>
      <c r="D380" t="s">
        <v>7813</v>
      </c>
      <c r="E380" s="339" t="s">
        <v>33768</v>
      </c>
    </row>
    <row r="381" spans="1:5" x14ac:dyDescent="0.25">
      <c r="A381" s="16">
        <f t="shared" si="5"/>
        <v>244</v>
      </c>
      <c r="B381">
        <v>244</v>
      </c>
      <c r="C381" t="s">
        <v>22224</v>
      </c>
      <c r="D381" t="s">
        <v>7754</v>
      </c>
      <c r="E381" s="339" t="s">
        <v>8082</v>
      </c>
    </row>
    <row r="382" spans="1:5" x14ac:dyDescent="0.25">
      <c r="A382" s="16">
        <f t="shared" si="5"/>
        <v>41093</v>
      </c>
      <c r="B382">
        <v>41093</v>
      </c>
      <c r="C382" t="s">
        <v>22225</v>
      </c>
      <c r="D382" t="s">
        <v>7813</v>
      </c>
      <c r="E382" s="339" t="s">
        <v>33769</v>
      </c>
    </row>
    <row r="383" spans="1:5" x14ac:dyDescent="0.25">
      <c r="A383" s="16">
        <f t="shared" si="5"/>
        <v>532</v>
      </c>
      <c r="B383">
        <v>532</v>
      </c>
      <c r="C383" t="s">
        <v>22227</v>
      </c>
      <c r="D383" t="s">
        <v>7754</v>
      </c>
      <c r="E383" s="339" t="s">
        <v>7800</v>
      </c>
    </row>
    <row r="384" spans="1:5" x14ac:dyDescent="0.25">
      <c r="A384" s="16">
        <f t="shared" si="5"/>
        <v>40931</v>
      </c>
      <c r="B384">
        <v>40931</v>
      </c>
      <c r="C384" t="s">
        <v>22228</v>
      </c>
      <c r="D384" t="s">
        <v>7813</v>
      </c>
      <c r="E384" s="339" t="s">
        <v>33770</v>
      </c>
    </row>
    <row r="385" spans="1:5" x14ac:dyDescent="0.25">
      <c r="A385" s="16">
        <f t="shared" si="5"/>
        <v>36150</v>
      </c>
      <c r="B385">
        <v>36150</v>
      </c>
      <c r="C385" t="s">
        <v>22230</v>
      </c>
      <c r="D385" t="s">
        <v>7753</v>
      </c>
      <c r="E385" s="339" t="s">
        <v>22231</v>
      </c>
    </row>
    <row r="386" spans="1:5" x14ac:dyDescent="0.25">
      <c r="A386" s="16">
        <f t="shared" si="5"/>
        <v>4760</v>
      </c>
      <c r="B386">
        <v>4760</v>
      </c>
      <c r="C386" t="s">
        <v>22232</v>
      </c>
      <c r="D386" t="s">
        <v>7754</v>
      </c>
      <c r="E386" s="339" t="s">
        <v>8019</v>
      </c>
    </row>
    <row r="387" spans="1:5" x14ac:dyDescent="0.25">
      <c r="A387" s="16">
        <f t="shared" ref="A387:A450" si="6">B387</f>
        <v>41069</v>
      </c>
      <c r="B387">
        <v>41069</v>
      </c>
      <c r="C387" t="s">
        <v>22233</v>
      </c>
      <c r="D387" t="s">
        <v>7813</v>
      </c>
      <c r="E387" s="339" t="s">
        <v>33757</v>
      </c>
    </row>
    <row r="388" spans="1:5" x14ac:dyDescent="0.25">
      <c r="A388" s="16">
        <f t="shared" si="6"/>
        <v>10422</v>
      </c>
      <c r="B388">
        <v>10422</v>
      </c>
      <c r="C388" t="s">
        <v>22234</v>
      </c>
      <c r="D388" t="s">
        <v>7753</v>
      </c>
      <c r="E388" s="339" t="s">
        <v>22235</v>
      </c>
    </row>
    <row r="389" spans="1:5" x14ac:dyDescent="0.25">
      <c r="A389" s="16">
        <f t="shared" si="6"/>
        <v>44019</v>
      </c>
      <c r="B389">
        <v>44019</v>
      </c>
      <c r="C389" t="s">
        <v>22236</v>
      </c>
      <c r="D389" t="s">
        <v>7753</v>
      </c>
      <c r="E389" s="339" t="s">
        <v>22237</v>
      </c>
    </row>
    <row r="390" spans="1:5" x14ac:dyDescent="0.25">
      <c r="A390" s="16">
        <f t="shared" si="6"/>
        <v>36520</v>
      </c>
      <c r="B390">
        <v>36520</v>
      </c>
      <c r="C390" t="s">
        <v>22238</v>
      </c>
      <c r="D390" t="s">
        <v>7753</v>
      </c>
      <c r="E390" s="339" t="s">
        <v>22239</v>
      </c>
    </row>
    <row r="391" spans="1:5" x14ac:dyDescent="0.25">
      <c r="A391" s="16">
        <f t="shared" si="6"/>
        <v>42319</v>
      </c>
      <c r="B391">
        <v>42319</v>
      </c>
      <c r="C391" t="s">
        <v>22240</v>
      </c>
      <c r="D391" t="s">
        <v>7753</v>
      </c>
      <c r="E391" s="339" t="s">
        <v>22241</v>
      </c>
    </row>
    <row r="392" spans="1:5" x14ac:dyDescent="0.25">
      <c r="A392" s="16">
        <f t="shared" si="6"/>
        <v>10420</v>
      </c>
      <c r="B392">
        <v>10420</v>
      </c>
      <c r="C392" t="s">
        <v>22242</v>
      </c>
      <c r="D392" t="s">
        <v>7753</v>
      </c>
      <c r="E392" s="339" t="s">
        <v>22243</v>
      </c>
    </row>
    <row r="393" spans="1:5" x14ac:dyDescent="0.25">
      <c r="A393" s="16">
        <f t="shared" si="6"/>
        <v>10421</v>
      </c>
      <c r="B393">
        <v>10421</v>
      </c>
      <c r="C393" t="s">
        <v>22244</v>
      </c>
      <c r="D393" t="s">
        <v>7753</v>
      </c>
      <c r="E393" s="339" t="s">
        <v>22245</v>
      </c>
    </row>
    <row r="394" spans="1:5" x14ac:dyDescent="0.25">
      <c r="A394" s="16">
        <f t="shared" si="6"/>
        <v>11786</v>
      </c>
      <c r="B394">
        <v>11786</v>
      </c>
      <c r="C394" t="s">
        <v>22246</v>
      </c>
      <c r="D394" t="s">
        <v>7753</v>
      </c>
      <c r="E394" s="339" t="s">
        <v>22247</v>
      </c>
    </row>
    <row r="395" spans="1:5" x14ac:dyDescent="0.25">
      <c r="A395" s="16">
        <f t="shared" si="6"/>
        <v>10</v>
      </c>
      <c r="B395">
        <v>10</v>
      </c>
      <c r="C395" t="s">
        <v>22248</v>
      </c>
      <c r="D395" t="s">
        <v>7753</v>
      </c>
      <c r="E395" s="339" t="s">
        <v>20854</v>
      </c>
    </row>
    <row r="396" spans="1:5" x14ac:dyDescent="0.25">
      <c r="A396" s="16">
        <f t="shared" si="6"/>
        <v>4815</v>
      </c>
      <c r="B396">
        <v>4815</v>
      </c>
      <c r="C396" t="s">
        <v>22249</v>
      </c>
      <c r="D396" t="s">
        <v>7753</v>
      </c>
      <c r="E396" s="339" t="s">
        <v>8150</v>
      </c>
    </row>
    <row r="397" spans="1:5" x14ac:dyDescent="0.25">
      <c r="A397" s="16">
        <f t="shared" si="6"/>
        <v>541</v>
      </c>
      <c r="B397">
        <v>541</v>
      </c>
      <c r="C397" t="s">
        <v>22250</v>
      </c>
      <c r="D397" t="s">
        <v>7753</v>
      </c>
      <c r="E397" s="339" t="s">
        <v>22251</v>
      </c>
    </row>
    <row r="398" spans="1:5" x14ac:dyDescent="0.25">
      <c r="A398" s="16">
        <f t="shared" si="6"/>
        <v>542</v>
      </c>
      <c r="B398">
        <v>542</v>
      </c>
      <c r="C398" t="s">
        <v>22252</v>
      </c>
      <c r="D398" t="s">
        <v>7753</v>
      </c>
      <c r="E398" s="339" t="s">
        <v>22253</v>
      </c>
    </row>
    <row r="399" spans="1:5" x14ac:dyDescent="0.25">
      <c r="A399" s="16">
        <f t="shared" si="6"/>
        <v>540</v>
      </c>
      <c r="B399">
        <v>540</v>
      </c>
      <c r="C399" t="s">
        <v>22254</v>
      </c>
      <c r="D399" t="s">
        <v>7753</v>
      </c>
      <c r="E399" s="339" t="s">
        <v>22255</v>
      </c>
    </row>
    <row r="400" spans="1:5" x14ac:dyDescent="0.25">
      <c r="A400" s="16">
        <f t="shared" si="6"/>
        <v>38364</v>
      </c>
      <c r="B400">
        <v>38364</v>
      </c>
      <c r="C400" t="s">
        <v>22256</v>
      </c>
      <c r="D400" t="s">
        <v>7753</v>
      </c>
      <c r="E400" s="339" t="s">
        <v>22257</v>
      </c>
    </row>
    <row r="401" spans="1:5" x14ac:dyDescent="0.25">
      <c r="A401" s="16">
        <f t="shared" si="6"/>
        <v>11692</v>
      </c>
      <c r="B401">
        <v>11692</v>
      </c>
      <c r="C401" t="s">
        <v>22258</v>
      </c>
      <c r="D401" t="s">
        <v>7752</v>
      </c>
      <c r="E401" s="339" t="s">
        <v>22259</v>
      </c>
    </row>
    <row r="402" spans="1:5" x14ac:dyDescent="0.25">
      <c r="A402" s="16">
        <f t="shared" si="6"/>
        <v>1746</v>
      </c>
      <c r="B402">
        <v>1746</v>
      </c>
      <c r="C402" t="s">
        <v>22260</v>
      </c>
      <c r="D402" t="s">
        <v>7753</v>
      </c>
      <c r="E402" s="339" t="s">
        <v>22261</v>
      </c>
    </row>
    <row r="403" spans="1:5" x14ac:dyDescent="0.25">
      <c r="A403" s="16">
        <f t="shared" si="6"/>
        <v>1748</v>
      </c>
      <c r="B403">
        <v>1748</v>
      </c>
      <c r="C403" t="s">
        <v>22262</v>
      </c>
      <c r="D403" t="s">
        <v>7753</v>
      </c>
      <c r="E403" s="339" t="s">
        <v>22263</v>
      </c>
    </row>
    <row r="404" spans="1:5" x14ac:dyDescent="0.25">
      <c r="A404" s="16">
        <f t="shared" si="6"/>
        <v>1749</v>
      </c>
      <c r="B404">
        <v>1749</v>
      </c>
      <c r="C404" t="s">
        <v>22264</v>
      </c>
      <c r="D404" t="s">
        <v>7753</v>
      </c>
      <c r="E404" s="339" t="s">
        <v>22265</v>
      </c>
    </row>
    <row r="405" spans="1:5" x14ac:dyDescent="0.25">
      <c r="A405" s="16">
        <f t="shared" si="6"/>
        <v>37412</v>
      </c>
      <c r="B405">
        <v>37412</v>
      </c>
      <c r="C405" t="s">
        <v>22266</v>
      </c>
      <c r="D405" t="s">
        <v>7753</v>
      </c>
      <c r="E405" s="339" t="s">
        <v>22267</v>
      </c>
    </row>
    <row r="406" spans="1:5" x14ac:dyDescent="0.25">
      <c r="A406" s="16">
        <f t="shared" si="6"/>
        <v>1745</v>
      </c>
      <c r="B406">
        <v>1745</v>
      </c>
      <c r="C406" t="s">
        <v>22268</v>
      </c>
      <c r="D406" t="s">
        <v>7753</v>
      </c>
      <c r="E406" s="339" t="s">
        <v>22269</v>
      </c>
    </row>
    <row r="407" spans="1:5" x14ac:dyDescent="0.25">
      <c r="A407" s="16">
        <f t="shared" si="6"/>
        <v>1750</v>
      </c>
      <c r="B407">
        <v>1750</v>
      </c>
      <c r="C407" t="s">
        <v>22270</v>
      </c>
      <c r="D407" t="s">
        <v>7753</v>
      </c>
      <c r="E407" s="339" t="s">
        <v>22271</v>
      </c>
    </row>
    <row r="408" spans="1:5" x14ac:dyDescent="0.25">
      <c r="A408" s="16">
        <f t="shared" si="6"/>
        <v>11687</v>
      </c>
      <c r="B408">
        <v>11687</v>
      </c>
      <c r="C408" t="s">
        <v>22272</v>
      </c>
      <c r="D408" t="s">
        <v>7757</v>
      </c>
      <c r="E408" s="339" t="s">
        <v>22273</v>
      </c>
    </row>
    <row r="409" spans="1:5" x14ac:dyDescent="0.25">
      <c r="A409" s="16">
        <f t="shared" si="6"/>
        <v>11689</v>
      </c>
      <c r="B409">
        <v>11689</v>
      </c>
      <c r="C409" t="s">
        <v>22274</v>
      </c>
      <c r="D409" t="s">
        <v>7757</v>
      </c>
      <c r="E409" s="339" t="s">
        <v>22275</v>
      </c>
    </row>
    <row r="410" spans="1:5" x14ac:dyDescent="0.25">
      <c r="A410" s="16">
        <f t="shared" si="6"/>
        <v>11693</v>
      </c>
      <c r="B410">
        <v>11693</v>
      </c>
      <c r="C410" t="s">
        <v>22276</v>
      </c>
      <c r="D410" t="s">
        <v>7752</v>
      </c>
      <c r="E410" s="339" t="s">
        <v>22277</v>
      </c>
    </row>
    <row r="411" spans="1:5" x14ac:dyDescent="0.25">
      <c r="A411" s="16">
        <f t="shared" si="6"/>
        <v>36215</v>
      </c>
      <c r="B411">
        <v>36215</v>
      </c>
      <c r="C411" t="s">
        <v>22278</v>
      </c>
      <c r="D411" t="s">
        <v>7753</v>
      </c>
      <c r="E411" s="339" t="s">
        <v>22279</v>
      </c>
    </row>
    <row r="412" spans="1:5" x14ac:dyDescent="0.25">
      <c r="A412" s="16">
        <f t="shared" si="6"/>
        <v>42439</v>
      </c>
      <c r="B412">
        <v>42439</v>
      </c>
      <c r="C412" t="s">
        <v>22280</v>
      </c>
      <c r="D412" t="s">
        <v>7753</v>
      </c>
      <c r="E412" s="339" t="s">
        <v>22281</v>
      </c>
    </row>
    <row r="413" spans="1:5" x14ac:dyDescent="0.25">
      <c r="A413" s="16">
        <f t="shared" si="6"/>
        <v>38381</v>
      </c>
      <c r="B413">
        <v>38381</v>
      </c>
      <c r="C413" t="s">
        <v>22282</v>
      </c>
      <c r="D413" t="s">
        <v>7753</v>
      </c>
      <c r="E413" s="339" t="s">
        <v>13001</v>
      </c>
    </row>
    <row r="414" spans="1:5" x14ac:dyDescent="0.25">
      <c r="A414" s="16">
        <f t="shared" si="6"/>
        <v>39621</v>
      </c>
      <c r="B414">
        <v>39621</v>
      </c>
      <c r="C414" t="s">
        <v>22283</v>
      </c>
      <c r="D414" t="s">
        <v>7854</v>
      </c>
      <c r="E414" s="339" t="s">
        <v>22284</v>
      </c>
    </row>
    <row r="415" spans="1:5" x14ac:dyDescent="0.25">
      <c r="A415" s="16">
        <f t="shared" si="6"/>
        <v>39624</v>
      </c>
      <c r="B415">
        <v>39624</v>
      </c>
      <c r="C415" t="s">
        <v>22285</v>
      </c>
      <c r="D415" t="s">
        <v>7854</v>
      </c>
      <c r="E415" s="339" t="s">
        <v>22286</v>
      </c>
    </row>
    <row r="416" spans="1:5" x14ac:dyDescent="0.25">
      <c r="A416" s="16">
        <f t="shared" si="6"/>
        <v>39615</v>
      </c>
      <c r="B416">
        <v>39615</v>
      </c>
      <c r="C416" t="s">
        <v>22287</v>
      </c>
      <c r="D416" t="s">
        <v>7753</v>
      </c>
      <c r="E416" s="339" t="s">
        <v>22288</v>
      </c>
    </row>
    <row r="417" spans="1:5" x14ac:dyDescent="0.25">
      <c r="A417" s="16">
        <f t="shared" si="6"/>
        <v>39620</v>
      </c>
      <c r="B417">
        <v>39620</v>
      </c>
      <c r="C417" t="s">
        <v>22289</v>
      </c>
      <c r="D417" t="s">
        <v>7753</v>
      </c>
      <c r="E417" s="339" t="s">
        <v>22290</v>
      </c>
    </row>
    <row r="418" spans="1:5" x14ac:dyDescent="0.25">
      <c r="A418" s="16">
        <f t="shared" si="6"/>
        <v>39623</v>
      </c>
      <c r="B418">
        <v>39623</v>
      </c>
      <c r="C418" t="s">
        <v>22291</v>
      </c>
      <c r="D418" t="s">
        <v>7753</v>
      </c>
      <c r="E418" s="339" t="s">
        <v>22292</v>
      </c>
    </row>
    <row r="419" spans="1:5" x14ac:dyDescent="0.25">
      <c r="A419" s="16">
        <f t="shared" si="6"/>
        <v>546</v>
      </c>
      <c r="B419">
        <v>546</v>
      </c>
      <c r="C419" t="s">
        <v>22293</v>
      </c>
      <c r="D419" t="s">
        <v>7755</v>
      </c>
      <c r="E419" s="339" t="s">
        <v>16525</v>
      </c>
    </row>
    <row r="420" spans="1:5" x14ac:dyDescent="0.25">
      <c r="A420" s="16">
        <f t="shared" si="6"/>
        <v>566</v>
      </c>
      <c r="B420">
        <v>566</v>
      </c>
      <c r="C420" t="s">
        <v>22294</v>
      </c>
      <c r="D420" t="s">
        <v>7757</v>
      </c>
      <c r="E420" s="339" t="s">
        <v>12991</v>
      </c>
    </row>
    <row r="421" spans="1:5" x14ac:dyDescent="0.25">
      <c r="A421" s="16">
        <f t="shared" si="6"/>
        <v>565</v>
      </c>
      <c r="B421">
        <v>565</v>
      </c>
      <c r="C421" t="s">
        <v>22295</v>
      </c>
      <c r="D421" t="s">
        <v>7757</v>
      </c>
      <c r="E421" s="339" t="s">
        <v>8136</v>
      </c>
    </row>
    <row r="422" spans="1:5" x14ac:dyDescent="0.25">
      <c r="A422" s="16">
        <f t="shared" si="6"/>
        <v>555</v>
      </c>
      <c r="B422">
        <v>555</v>
      </c>
      <c r="C422" t="s">
        <v>22296</v>
      </c>
      <c r="D422" t="s">
        <v>7757</v>
      </c>
      <c r="E422" s="339" t="s">
        <v>12806</v>
      </c>
    </row>
    <row r="423" spans="1:5" x14ac:dyDescent="0.25">
      <c r="A423" s="16">
        <f t="shared" si="6"/>
        <v>557</v>
      </c>
      <c r="B423">
        <v>557</v>
      </c>
      <c r="C423" t="s">
        <v>22297</v>
      </c>
      <c r="D423" t="s">
        <v>7757</v>
      </c>
      <c r="E423" s="339" t="s">
        <v>18513</v>
      </c>
    </row>
    <row r="424" spans="1:5" x14ac:dyDescent="0.25">
      <c r="A424" s="16">
        <f t="shared" si="6"/>
        <v>552</v>
      </c>
      <c r="B424">
        <v>552</v>
      </c>
      <c r="C424" t="s">
        <v>22298</v>
      </c>
      <c r="D424" t="s">
        <v>7757</v>
      </c>
      <c r="E424" s="339" t="s">
        <v>12801</v>
      </c>
    </row>
    <row r="425" spans="1:5" x14ac:dyDescent="0.25">
      <c r="A425" s="16">
        <f t="shared" si="6"/>
        <v>563</v>
      </c>
      <c r="B425">
        <v>563</v>
      </c>
      <c r="C425" t="s">
        <v>22299</v>
      </c>
      <c r="D425" t="s">
        <v>7757</v>
      </c>
      <c r="E425" s="339" t="s">
        <v>22300</v>
      </c>
    </row>
    <row r="426" spans="1:5" x14ac:dyDescent="0.25">
      <c r="A426" s="16">
        <f t="shared" si="6"/>
        <v>549</v>
      </c>
      <c r="B426">
        <v>549</v>
      </c>
      <c r="C426" t="s">
        <v>22301</v>
      </c>
      <c r="D426" t="s">
        <v>7757</v>
      </c>
      <c r="E426" s="339" t="s">
        <v>22302</v>
      </c>
    </row>
    <row r="427" spans="1:5" x14ac:dyDescent="0.25">
      <c r="A427" s="16">
        <f t="shared" si="6"/>
        <v>551</v>
      </c>
      <c r="B427">
        <v>551</v>
      </c>
      <c r="C427" t="s">
        <v>22303</v>
      </c>
      <c r="D427" t="s">
        <v>7757</v>
      </c>
      <c r="E427" s="339" t="s">
        <v>16101</v>
      </c>
    </row>
    <row r="428" spans="1:5" x14ac:dyDescent="0.25">
      <c r="A428" s="16">
        <f t="shared" si="6"/>
        <v>559</v>
      </c>
      <c r="B428">
        <v>559</v>
      </c>
      <c r="C428" t="s">
        <v>22304</v>
      </c>
      <c r="D428" t="s">
        <v>7757</v>
      </c>
      <c r="E428" s="339" t="s">
        <v>7832</v>
      </c>
    </row>
    <row r="429" spans="1:5" x14ac:dyDescent="0.25">
      <c r="A429" s="16">
        <f t="shared" si="6"/>
        <v>560</v>
      </c>
      <c r="B429">
        <v>560</v>
      </c>
      <c r="C429" t="s">
        <v>22305</v>
      </c>
      <c r="D429" t="s">
        <v>7757</v>
      </c>
      <c r="E429" s="339" t="s">
        <v>16414</v>
      </c>
    </row>
    <row r="430" spans="1:5" x14ac:dyDescent="0.25">
      <c r="A430" s="16">
        <f t="shared" si="6"/>
        <v>547</v>
      </c>
      <c r="B430">
        <v>547</v>
      </c>
      <c r="C430" t="s">
        <v>22306</v>
      </c>
      <c r="D430" t="s">
        <v>7757</v>
      </c>
      <c r="E430" s="339" t="s">
        <v>19855</v>
      </c>
    </row>
    <row r="431" spans="1:5" x14ac:dyDescent="0.25">
      <c r="A431" s="16">
        <f t="shared" si="6"/>
        <v>36207</v>
      </c>
      <c r="B431">
        <v>36207</v>
      </c>
      <c r="C431" t="s">
        <v>22307</v>
      </c>
      <c r="D431" t="s">
        <v>7753</v>
      </c>
      <c r="E431" s="339" t="s">
        <v>22308</v>
      </c>
    </row>
    <row r="432" spans="1:5" x14ac:dyDescent="0.25">
      <c r="A432" s="16">
        <f t="shared" si="6"/>
        <v>36209</v>
      </c>
      <c r="B432">
        <v>36209</v>
      </c>
      <c r="C432" t="s">
        <v>22309</v>
      </c>
      <c r="D432" t="s">
        <v>7753</v>
      </c>
      <c r="E432" s="339" t="s">
        <v>22310</v>
      </c>
    </row>
    <row r="433" spans="1:5" x14ac:dyDescent="0.25">
      <c r="A433" s="16">
        <f t="shared" si="6"/>
        <v>36210</v>
      </c>
      <c r="B433">
        <v>36210</v>
      </c>
      <c r="C433" t="s">
        <v>22311</v>
      </c>
      <c r="D433" t="s">
        <v>7753</v>
      </c>
      <c r="E433" s="339" t="s">
        <v>22312</v>
      </c>
    </row>
    <row r="434" spans="1:5" x14ac:dyDescent="0.25">
      <c r="A434" s="16">
        <f t="shared" si="6"/>
        <v>36204</v>
      </c>
      <c r="B434">
        <v>36204</v>
      </c>
      <c r="C434" t="s">
        <v>22313</v>
      </c>
      <c r="D434" t="s">
        <v>7753</v>
      </c>
      <c r="E434" s="339" t="s">
        <v>22314</v>
      </c>
    </row>
    <row r="435" spans="1:5" x14ac:dyDescent="0.25">
      <c r="A435" s="16">
        <f t="shared" si="6"/>
        <v>36205</v>
      </c>
      <c r="B435">
        <v>36205</v>
      </c>
      <c r="C435" t="s">
        <v>22315</v>
      </c>
      <c r="D435" t="s">
        <v>7753</v>
      </c>
      <c r="E435" s="339" t="s">
        <v>22316</v>
      </c>
    </row>
    <row r="436" spans="1:5" x14ac:dyDescent="0.25">
      <c r="A436" s="16">
        <f t="shared" si="6"/>
        <v>36081</v>
      </c>
      <c r="B436">
        <v>36081</v>
      </c>
      <c r="C436" t="s">
        <v>22317</v>
      </c>
      <c r="D436" t="s">
        <v>7753</v>
      </c>
      <c r="E436" s="339" t="s">
        <v>22318</v>
      </c>
    </row>
    <row r="437" spans="1:5" x14ac:dyDescent="0.25">
      <c r="A437" s="16">
        <f t="shared" si="6"/>
        <v>36206</v>
      </c>
      <c r="B437">
        <v>36206</v>
      </c>
      <c r="C437" t="s">
        <v>22319</v>
      </c>
      <c r="D437" t="s">
        <v>7753</v>
      </c>
      <c r="E437" s="339" t="s">
        <v>22320</v>
      </c>
    </row>
    <row r="438" spans="1:5" x14ac:dyDescent="0.25">
      <c r="A438" s="16">
        <f t="shared" si="6"/>
        <v>36218</v>
      </c>
      <c r="B438">
        <v>36218</v>
      </c>
      <c r="C438" t="s">
        <v>22321</v>
      </c>
      <c r="D438" t="s">
        <v>7753</v>
      </c>
      <c r="E438" s="339" t="s">
        <v>22322</v>
      </c>
    </row>
    <row r="439" spans="1:5" x14ac:dyDescent="0.25">
      <c r="A439" s="16">
        <f t="shared" si="6"/>
        <v>36220</v>
      </c>
      <c r="B439">
        <v>36220</v>
      </c>
      <c r="C439" t="s">
        <v>22323</v>
      </c>
      <c r="D439" t="s">
        <v>7753</v>
      </c>
      <c r="E439" s="339" t="s">
        <v>22324</v>
      </c>
    </row>
    <row r="440" spans="1:5" x14ac:dyDescent="0.25">
      <c r="A440" s="16">
        <f t="shared" si="6"/>
        <v>36080</v>
      </c>
      <c r="B440">
        <v>36080</v>
      </c>
      <c r="C440" t="s">
        <v>22325</v>
      </c>
      <c r="D440" t="s">
        <v>7753</v>
      </c>
      <c r="E440" s="339" t="s">
        <v>22326</v>
      </c>
    </row>
    <row r="441" spans="1:5" x14ac:dyDescent="0.25">
      <c r="A441" s="16">
        <f t="shared" si="6"/>
        <v>36223</v>
      </c>
      <c r="B441">
        <v>36223</v>
      </c>
      <c r="C441" t="s">
        <v>22327</v>
      </c>
      <c r="D441" t="s">
        <v>7753</v>
      </c>
      <c r="E441" s="339" t="s">
        <v>22328</v>
      </c>
    </row>
    <row r="442" spans="1:5" x14ac:dyDescent="0.25">
      <c r="A442" s="16">
        <f t="shared" si="6"/>
        <v>38127</v>
      </c>
      <c r="B442">
        <v>38127</v>
      </c>
      <c r="C442" t="s">
        <v>22329</v>
      </c>
      <c r="D442" t="s">
        <v>7753</v>
      </c>
      <c r="E442" s="339" t="s">
        <v>22330</v>
      </c>
    </row>
    <row r="443" spans="1:5" x14ac:dyDescent="0.25">
      <c r="A443" s="16">
        <f t="shared" si="6"/>
        <v>38060</v>
      </c>
      <c r="B443">
        <v>38060</v>
      </c>
      <c r="C443" t="s">
        <v>22331</v>
      </c>
      <c r="D443" t="s">
        <v>7753</v>
      </c>
      <c r="E443" s="339" t="s">
        <v>22332</v>
      </c>
    </row>
    <row r="444" spans="1:5" x14ac:dyDescent="0.25">
      <c r="A444" s="16">
        <f t="shared" si="6"/>
        <v>10956</v>
      </c>
      <c r="B444">
        <v>10956</v>
      </c>
      <c r="C444" t="s">
        <v>22333</v>
      </c>
      <c r="D444" t="s">
        <v>7753</v>
      </c>
      <c r="E444" s="339" t="s">
        <v>21396</v>
      </c>
    </row>
    <row r="445" spans="1:5" x14ac:dyDescent="0.25">
      <c r="A445" s="16">
        <f t="shared" si="6"/>
        <v>39380</v>
      </c>
      <c r="B445">
        <v>39380</v>
      </c>
      <c r="C445" t="s">
        <v>22334</v>
      </c>
      <c r="D445" t="s">
        <v>7753</v>
      </c>
      <c r="E445" s="339" t="s">
        <v>12687</v>
      </c>
    </row>
    <row r="446" spans="1:5" x14ac:dyDescent="0.25">
      <c r="A446" s="16">
        <f t="shared" si="6"/>
        <v>44172</v>
      </c>
      <c r="B446">
        <v>44172</v>
      </c>
      <c r="C446" t="s">
        <v>22335</v>
      </c>
      <c r="D446" t="s">
        <v>7753</v>
      </c>
      <c r="E446" s="339" t="s">
        <v>15037</v>
      </c>
    </row>
    <row r="447" spans="1:5" x14ac:dyDescent="0.25">
      <c r="A447" s="16">
        <f t="shared" si="6"/>
        <v>37597</v>
      </c>
      <c r="B447">
        <v>37597</v>
      </c>
      <c r="C447" t="s">
        <v>22336</v>
      </c>
      <c r="D447" t="s">
        <v>7753</v>
      </c>
      <c r="E447" s="339" t="s">
        <v>22337</v>
      </c>
    </row>
    <row r="448" spans="1:5" x14ac:dyDescent="0.25">
      <c r="A448" s="16">
        <f t="shared" si="6"/>
        <v>183</v>
      </c>
      <c r="B448">
        <v>183</v>
      </c>
      <c r="C448" t="s">
        <v>22338</v>
      </c>
      <c r="D448" t="s">
        <v>7859</v>
      </c>
      <c r="E448" s="339" t="s">
        <v>22339</v>
      </c>
    </row>
    <row r="449" spans="1:5" x14ac:dyDescent="0.25">
      <c r="A449" s="16">
        <f t="shared" si="6"/>
        <v>184</v>
      </c>
      <c r="B449">
        <v>184</v>
      </c>
      <c r="C449" t="s">
        <v>22340</v>
      </c>
      <c r="D449" t="s">
        <v>7859</v>
      </c>
      <c r="E449" s="339" t="s">
        <v>22341</v>
      </c>
    </row>
    <row r="450" spans="1:5" x14ac:dyDescent="0.25">
      <c r="A450" s="16">
        <f t="shared" si="6"/>
        <v>181</v>
      </c>
      <c r="B450">
        <v>181</v>
      </c>
      <c r="C450" t="s">
        <v>22342</v>
      </c>
      <c r="D450" t="s">
        <v>7859</v>
      </c>
      <c r="E450" s="339" t="s">
        <v>22343</v>
      </c>
    </row>
    <row r="451" spans="1:5" x14ac:dyDescent="0.25">
      <c r="A451" s="16">
        <f t="shared" ref="A451:A514" si="7">B451</f>
        <v>20001</v>
      </c>
      <c r="B451">
        <v>20001</v>
      </c>
      <c r="C451" t="s">
        <v>22344</v>
      </c>
      <c r="D451" t="s">
        <v>7859</v>
      </c>
      <c r="E451" s="339" t="s">
        <v>20517</v>
      </c>
    </row>
    <row r="452" spans="1:5" x14ac:dyDescent="0.25">
      <c r="A452" s="16">
        <f t="shared" si="7"/>
        <v>39837</v>
      </c>
      <c r="B452">
        <v>39837</v>
      </c>
      <c r="C452" t="s">
        <v>22345</v>
      </c>
      <c r="D452" t="s">
        <v>7859</v>
      </c>
      <c r="E452" s="339" t="s">
        <v>22346</v>
      </c>
    </row>
    <row r="453" spans="1:5" x14ac:dyDescent="0.25">
      <c r="A453" s="16">
        <f t="shared" si="7"/>
        <v>43366</v>
      </c>
      <c r="B453">
        <v>43366</v>
      </c>
      <c r="C453" t="s">
        <v>22347</v>
      </c>
      <c r="D453" t="s">
        <v>7755</v>
      </c>
      <c r="E453" s="339" t="s">
        <v>8076</v>
      </c>
    </row>
    <row r="454" spans="1:5" x14ac:dyDescent="0.25">
      <c r="A454" s="16">
        <f t="shared" si="7"/>
        <v>10535</v>
      </c>
      <c r="B454">
        <v>10535</v>
      </c>
      <c r="C454" t="s">
        <v>22348</v>
      </c>
      <c r="D454" t="s">
        <v>7753</v>
      </c>
      <c r="E454" s="339" t="s">
        <v>22349</v>
      </c>
    </row>
    <row r="455" spans="1:5" x14ac:dyDescent="0.25">
      <c r="A455" s="16">
        <f t="shared" si="7"/>
        <v>10537</v>
      </c>
      <c r="B455">
        <v>10537</v>
      </c>
      <c r="C455" t="s">
        <v>22350</v>
      </c>
      <c r="D455" t="s">
        <v>7753</v>
      </c>
      <c r="E455" s="339" t="s">
        <v>22351</v>
      </c>
    </row>
    <row r="456" spans="1:5" x14ac:dyDescent="0.25">
      <c r="A456" s="16">
        <f t="shared" si="7"/>
        <v>13891</v>
      </c>
      <c r="B456">
        <v>13891</v>
      </c>
      <c r="C456" t="s">
        <v>22352</v>
      </c>
      <c r="D456" t="s">
        <v>7753</v>
      </c>
      <c r="E456" s="339" t="s">
        <v>22353</v>
      </c>
    </row>
    <row r="457" spans="1:5" x14ac:dyDescent="0.25">
      <c r="A457" s="16">
        <f t="shared" si="7"/>
        <v>44492</v>
      </c>
      <c r="B457">
        <v>44492</v>
      </c>
      <c r="C457" t="s">
        <v>22354</v>
      </c>
      <c r="D457" t="s">
        <v>7753</v>
      </c>
      <c r="E457" s="339" t="s">
        <v>22355</v>
      </c>
    </row>
    <row r="458" spans="1:5" x14ac:dyDescent="0.25">
      <c r="A458" s="16">
        <f t="shared" si="7"/>
        <v>36396</v>
      </c>
      <c r="B458">
        <v>36396</v>
      </c>
      <c r="C458" t="s">
        <v>22356</v>
      </c>
      <c r="D458" t="s">
        <v>7753</v>
      </c>
      <c r="E458" s="339" t="s">
        <v>22357</v>
      </c>
    </row>
    <row r="459" spans="1:5" x14ac:dyDescent="0.25">
      <c r="A459" s="16">
        <f t="shared" si="7"/>
        <v>36397</v>
      </c>
      <c r="B459">
        <v>36397</v>
      </c>
      <c r="C459" t="s">
        <v>22358</v>
      </c>
      <c r="D459" t="s">
        <v>7753</v>
      </c>
      <c r="E459" s="339" t="s">
        <v>22359</v>
      </c>
    </row>
    <row r="460" spans="1:5" x14ac:dyDescent="0.25">
      <c r="A460" s="16">
        <f t="shared" si="7"/>
        <v>36398</v>
      </c>
      <c r="B460">
        <v>36398</v>
      </c>
      <c r="C460" t="s">
        <v>22360</v>
      </c>
      <c r="D460" t="s">
        <v>7753</v>
      </c>
      <c r="E460" s="339" t="s">
        <v>22361</v>
      </c>
    </row>
    <row r="461" spans="1:5" x14ac:dyDescent="0.25">
      <c r="A461" s="16">
        <f t="shared" si="7"/>
        <v>647</v>
      </c>
      <c r="B461">
        <v>647</v>
      </c>
      <c r="C461" t="s">
        <v>22362</v>
      </c>
      <c r="D461" t="s">
        <v>7754</v>
      </c>
      <c r="E461" s="339" t="s">
        <v>12849</v>
      </c>
    </row>
    <row r="462" spans="1:5" x14ac:dyDescent="0.25">
      <c r="A462" s="16">
        <f t="shared" si="7"/>
        <v>40920</v>
      </c>
      <c r="B462">
        <v>40920</v>
      </c>
      <c r="C462" t="s">
        <v>22363</v>
      </c>
      <c r="D462" t="s">
        <v>7813</v>
      </c>
      <c r="E462" s="339" t="s">
        <v>33771</v>
      </c>
    </row>
    <row r="463" spans="1:5" x14ac:dyDescent="0.25">
      <c r="A463" s="16">
        <f t="shared" si="7"/>
        <v>715</v>
      </c>
      <c r="B463">
        <v>715</v>
      </c>
      <c r="C463" t="s">
        <v>22365</v>
      </c>
      <c r="D463" t="s">
        <v>7753</v>
      </c>
      <c r="E463" s="339" t="s">
        <v>8004</v>
      </c>
    </row>
    <row r="464" spans="1:5" x14ac:dyDescent="0.25">
      <c r="A464" s="16">
        <f t="shared" si="7"/>
        <v>716</v>
      </c>
      <c r="B464">
        <v>716</v>
      </c>
      <c r="C464" t="s">
        <v>22366</v>
      </c>
      <c r="D464" t="s">
        <v>7753</v>
      </c>
      <c r="E464" s="339" t="s">
        <v>21796</v>
      </c>
    </row>
    <row r="465" spans="1:5" x14ac:dyDescent="0.25">
      <c r="A465" s="16">
        <f t="shared" si="7"/>
        <v>38783</v>
      </c>
      <c r="B465">
        <v>38783</v>
      </c>
      <c r="C465" t="s">
        <v>22367</v>
      </c>
      <c r="D465" t="s">
        <v>7753</v>
      </c>
      <c r="E465" s="339" t="s">
        <v>20586</v>
      </c>
    </row>
    <row r="466" spans="1:5" x14ac:dyDescent="0.25">
      <c r="A466" s="16">
        <f t="shared" si="7"/>
        <v>37593</v>
      </c>
      <c r="B466">
        <v>37593</v>
      </c>
      <c r="C466" t="s">
        <v>22368</v>
      </c>
      <c r="D466" t="s">
        <v>7753</v>
      </c>
      <c r="E466" s="339" t="s">
        <v>7821</v>
      </c>
    </row>
    <row r="467" spans="1:5" x14ac:dyDescent="0.25">
      <c r="A467" s="16">
        <f t="shared" si="7"/>
        <v>37594</v>
      </c>
      <c r="B467">
        <v>37594</v>
      </c>
      <c r="C467" t="s">
        <v>22369</v>
      </c>
      <c r="D467" t="s">
        <v>7753</v>
      </c>
      <c r="E467" s="339" t="s">
        <v>7866</v>
      </c>
    </row>
    <row r="468" spans="1:5" x14ac:dyDescent="0.25">
      <c r="A468" s="16">
        <f t="shared" si="7"/>
        <v>37592</v>
      </c>
      <c r="B468">
        <v>37592</v>
      </c>
      <c r="C468" t="s">
        <v>22370</v>
      </c>
      <c r="D468" t="s">
        <v>7753</v>
      </c>
      <c r="E468" s="339" t="s">
        <v>15684</v>
      </c>
    </row>
    <row r="469" spans="1:5" x14ac:dyDescent="0.25">
      <c r="A469" s="16">
        <f t="shared" si="7"/>
        <v>7270</v>
      </c>
      <c r="B469">
        <v>7270</v>
      </c>
      <c r="C469" t="s">
        <v>22371</v>
      </c>
      <c r="D469" t="s">
        <v>7753</v>
      </c>
      <c r="E469" s="339" t="s">
        <v>7967</v>
      </c>
    </row>
    <row r="470" spans="1:5" x14ac:dyDescent="0.25">
      <c r="A470" s="16">
        <f t="shared" si="7"/>
        <v>7267</v>
      </c>
      <c r="B470">
        <v>7267</v>
      </c>
      <c r="C470" t="s">
        <v>22372</v>
      </c>
      <c r="D470" t="s">
        <v>7753</v>
      </c>
      <c r="E470" s="339" t="s">
        <v>7864</v>
      </c>
    </row>
    <row r="471" spans="1:5" x14ac:dyDescent="0.25">
      <c r="A471" s="16">
        <f t="shared" si="7"/>
        <v>7271</v>
      </c>
      <c r="B471">
        <v>7271</v>
      </c>
      <c r="C471" t="s">
        <v>22373</v>
      </c>
      <c r="D471" t="s">
        <v>7753</v>
      </c>
      <c r="E471" s="339" t="s">
        <v>8821</v>
      </c>
    </row>
    <row r="472" spans="1:5" x14ac:dyDescent="0.25">
      <c r="A472" s="16">
        <f t="shared" si="7"/>
        <v>7268</v>
      </c>
      <c r="B472">
        <v>7268</v>
      </c>
      <c r="C472" t="s">
        <v>22374</v>
      </c>
      <c r="D472" t="s">
        <v>7753</v>
      </c>
      <c r="E472" s="339" t="s">
        <v>20266</v>
      </c>
    </row>
    <row r="473" spans="1:5" x14ac:dyDescent="0.25">
      <c r="A473" s="16">
        <f t="shared" si="7"/>
        <v>41372</v>
      </c>
      <c r="B473">
        <v>41372</v>
      </c>
      <c r="C473" t="s">
        <v>22375</v>
      </c>
      <c r="D473" t="s">
        <v>7752</v>
      </c>
      <c r="E473" s="339" t="s">
        <v>22376</v>
      </c>
    </row>
    <row r="474" spans="1:5" x14ac:dyDescent="0.25">
      <c r="A474" s="16">
        <f t="shared" si="7"/>
        <v>41371</v>
      </c>
      <c r="B474">
        <v>41371</v>
      </c>
      <c r="C474" t="s">
        <v>22377</v>
      </c>
      <c r="D474" t="s">
        <v>7752</v>
      </c>
      <c r="E474" s="339" t="s">
        <v>22378</v>
      </c>
    </row>
    <row r="475" spans="1:5" x14ac:dyDescent="0.25">
      <c r="A475" s="16">
        <f t="shared" si="7"/>
        <v>34556</v>
      </c>
      <c r="B475">
        <v>34556</v>
      </c>
      <c r="C475" t="s">
        <v>22379</v>
      </c>
      <c r="D475" t="s">
        <v>7753</v>
      </c>
      <c r="E475" s="339" t="s">
        <v>9058</v>
      </c>
    </row>
    <row r="476" spans="1:5" x14ac:dyDescent="0.25">
      <c r="A476" s="16">
        <f t="shared" si="7"/>
        <v>37873</v>
      </c>
      <c r="B476">
        <v>37873</v>
      </c>
      <c r="C476" t="s">
        <v>22380</v>
      </c>
      <c r="D476" t="s">
        <v>7753</v>
      </c>
      <c r="E476" s="339" t="s">
        <v>16138</v>
      </c>
    </row>
    <row r="477" spans="1:5" x14ac:dyDescent="0.25">
      <c r="A477" s="16">
        <f t="shared" si="7"/>
        <v>34564</v>
      </c>
      <c r="B477">
        <v>34564</v>
      </c>
      <c r="C477" t="s">
        <v>22381</v>
      </c>
      <c r="D477" t="s">
        <v>7753</v>
      </c>
      <c r="E477" s="339" t="s">
        <v>20138</v>
      </c>
    </row>
    <row r="478" spans="1:5" x14ac:dyDescent="0.25">
      <c r="A478" s="16">
        <f t="shared" si="7"/>
        <v>34565</v>
      </c>
      <c r="B478">
        <v>34565</v>
      </c>
      <c r="C478" t="s">
        <v>22382</v>
      </c>
      <c r="D478" t="s">
        <v>7753</v>
      </c>
      <c r="E478" s="339" t="s">
        <v>8379</v>
      </c>
    </row>
    <row r="479" spans="1:5" x14ac:dyDescent="0.25">
      <c r="A479" s="16">
        <f t="shared" si="7"/>
        <v>38590</v>
      </c>
      <c r="B479">
        <v>38590</v>
      </c>
      <c r="C479" t="s">
        <v>22383</v>
      </c>
      <c r="D479" t="s">
        <v>7753</v>
      </c>
      <c r="E479" s="339" t="s">
        <v>22384</v>
      </c>
    </row>
    <row r="480" spans="1:5" x14ac:dyDescent="0.25">
      <c r="A480" s="16">
        <f t="shared" si="7"/>
        <v>34566</v>
      </c>
      <c r="B480">
        <v>34566</v>
      </c>
      <c r="C480" t="s">
        <v>22385</v>
      </c>
      <c r="D480" t="s">
        <v>7753</v>
      </c>
      <c r="E480" s="339" t="s">
        <v>12041</v>
      </c>
    </row>
    <row r="481" spans="1:5" x14ac:dyDescent="0.25">
      <c r="A481" s="16">
        <f t="shared" si="7"/>
        <v>34567</v>
      </c>
      <c r="B481">
        <v>34567</v>
      </c>
      <c r="C481" t="s">
        <v>22386</v>
      </c>
      <c r="D481" t="s">
        <v>7753</v>
      </c>
      <c r="E481" s="339" t="s">
        <v>22387</v>
      </c>
    </row>
    <row r="482" spans="1:5" x14ac:dyDescent="0.25">
      <c r="A482" s="16">
        <f t="shared" si="7"/>
        <v>38591</v>
      </c>
      <c r="B482">
        <v>38591</v>
      </c>
      <c r="C482" t="s">
        <v>22388</v>
      </c>
      <c r="D482" t="s">
        <v>7753</v>
      </c>
      <c r="E482" s="339" t="s">
        <v>11768</v>
      </c>
    </row>
    <row r="483" spans="1:5" x14ac:dyDescent="0.25">
      <c r="A483" s="16">
        <f t="shared" si="7"/>
        <v>34568</v>
      </c>
      <c r="B483">
        <v>34568</v>
      </c>
      <c r="C483" t="s">
        <v>22389</v>
      </c>
      <c r="D483" t="s">
        <v>7753</v>
      </c>
      <c r="E483" s="339" t="s">
        <v>7894</v>
      </c>
    </row>
    <row r="484" spans="1:5" x14ac:dyDescent="0.25">
      <c r="A484" s="16">
        <f t="shared" si="7"/>
        <v>34569</v>
      </c>
      <c r="B484">
        <v>34569</v>
      </c>
      <c r="C484" t="s">
        <v>22390</v>
      </c>
      <c r="D484" t="s">
        <v>7753</v>
      </c>
      <c r="E484" s="339" t="s">
        <v>8379</v>
      </c>
    </row>
    <row r="485" spans="1:5" x14ac:dyDescent="0.25">
      <c r="A485" s="16">
        <f t="shared" si="7"/>
        <v>34570</v>
      </c>
      <c r="B485">
        <v>34570</v>
      </c>
      <c r="C485" t="s">
        <v>22391</v>
      </c>
      <c r="D485" t="s">
        <v>7753</v>
      </c>
      <c r="E485" s="339" t="s">
        <v>20246</v>
      </c>
    </row>
    <row r="486" spans="1:5" x14ac:dyDescent="0.25">
      <c r="A486" s="16">
        <f t="shared" si="7"/>
        <v>25070</v>
      </c>
      <c r="B486">
        <v>25070</v>
      </c>
      <c r="C486" t="s">
        <v>22392</v>
      </c>
      <c r="D486" t="s">
        <v>7753</v>
      </c>
      <c r="E486" s="339" t="s">
        <v>8490</v>
      </c>
    </row>
    <row r="487" spans="1:5" x14ac:dyDescent="0.25">
      <c r="A487" s="16">
        <f t="shared" si="7"/>
        <v>34571</v>
      </c>
      <c r="B487">
        <v>34571</v>
      </c>
      <c r="C487" t="s">
        <v>22393</v>
      </c>
      <c r="D487" t="s">
        <v>7753</v>
      </c>
      <c r="E487" s="339" t="s">
        <v>17082</v>
      </c>
    </row>
    <row r="488" spans="1:5" x14ac:dyDescent="0.25">
      <c r="A488" s="16">
        <f t="shared" si="7"/>
        <v>34573</v>
      </c>
      <c r="B488">
        <v>34573</v>
      </c>
      <c r="C488" t="s">
        <v>22394</v>
      </c>
      <c r="D488" t="s">
        <v>7753</v>
      </c>
      <c r="E488" s="339" t="s">
        <v>15044</v>
      </c>
    </row>
    <row r="489" spans="1:5" x14ac:dyDescent="0.25">
      <c r="A489" s="16">
        <f t="shared" si="7"/>
        <v>37107</v>
      </c>
      <c r="B489">
        <v>37107</v>
      </c>
      <c r="C489" t="s">
        <v>22395</v>
      </c>
      <c r="D489" t="s">
        <v>7753</v>
      </c>
      <c r="E489" s="339" t="s">
        <v>15027</v>
      </c>
    </row>
    <row r="490" spans="1:5" x14ac:dyDescent="0.25">
      <c r="A490" s="16">
        <f t="shared" si="7"/>
        <v>34576</v>
      </c>
      <c r="B490">
        <v>34576</v>
      </c>
      <c r="C490" t="s">
        <v>22396</v>
      </c>
      <c r="D490" t="s">
        <v>7753</v>
      </c>
      <c r="E490" s="339" t="s">
        <v>7797</v>
      </c>
    </row>
    <row r="491" spans="1:5" x14ac:dyDescent="0.25">
      <c r="A491" s="16">
        <f t="shared" si="7"/>
        <v>34577</v>
      </c>
      <c r="B491">
        <v>34577</v>
      </c>
      <c r="C491" t="s">
        <v>22397</v>
      </c>
      <c r="D491" t="s">
        <v>7753</v>
      </c>
      <c r="E491" s="339" t="s">
        <v>8336</v>
      </c>
    </row>
    <row r="492" spans="1:5" x14ac:dyDescent="0.25">
      <c r="A492" s="16">
        <f t="shared" si="7"/>
        <v>34578</v>
      </c>
      <c r="B492">
        <v>34578</v>
      </c>
      <c r="C492" t="s">
        <v>22398</v>
      </c>
      <c r="D492" t="s">
        <v>7753</v>
      </c>
      <c r="E492" s="339" t="s">
        <v>18267</v>
      </c>
    </row>
    <row r="493" spans="1:5" x14ac:dyDescent="0.25">
      <c r="A493" s="16">
        <f t="shared" si="7"/>
        <v>34579</v>
      </c>
      <c r="B493">
        <v>34579</v>
      </c>
      <c r="C493" t="s">
        <v>22399</v>
      </c>
      <c r="D493" t="s">
        <v>7753</v>
      </c>
      <c r="E493" s="339" t="s">
        <v>8028</v>
      </c>
    </row>
    <row r="494" spans="1:5" x14ac:dyDescent="0.25">
      <c r="A494" s="16">
        <f t="shared" si="7"/>
        <v>25067</v>
      </c>
      <c r="B494">
        <v>25067</v>
      </c>
      <c r="C494" t="s">
        <v>22400</v>
      </c>
      <c r="D494" t="s">
        <v>7753</v>
      </c>
      <c r="E494" s="339" t="s">
        <v>8055</v>
      </c>
    </row>
    <row r="495" spans="1:5" x14ac:dyDescent="0.25">
      <c r="A495" s="16">
        <f t="shared" si="7"/>
        <v>34580</v>
      </c>
      <c r="B495">
        <v>34580</v>
      </c>
      <c r="C495" t="s">
        <v>22401</v>
      </c>
      <c r="D495" t="s">
        <v>7753</v>
      </c>
      <c r="E495" s="339" t="s">
        <v>22402</v>
      </c>
    </row>
    <row r="496" spans="1:5" x14ac:dyDescent="0.25">
      <c r="A496" s="16">
        <f t="shared" si="7"/>
        <v>25071</v>
      </c>
      <c r="B496">
        <v>25071</v>
      </c>
      <c r="C496" t="s">
        <v>22403</v>
      </c>
      <c r="D496" t="s">
        <v>7753</v>
      </c>
      <c r="E496" s="339" t="s">
        <v>11313</v>
      </c>
    </row>
    <row r="497" spans="1:5" x14ac:dyDescent="0.25">
      <c r="A497" s="16">
        <f t="shared" si="7"/>
        <v>44171</v>
      </c>
      <c r="B497">
        <v>44171</v>
      </c>
      <c r="C497" t="s">
        <v>22404</v>
      </c>
      <c r="D497" t="s">
        <v>7753</v>
      </c>
      <c r="E497" s="339" t="s">
        <v>16648</v>
      </c>
    </row>
    <row r="498" spans="1:5" x14ac:dyDescent="0.25">
      <c r="A498" s="16">
        <f t="shared" si="7"/>
        <v>38395</v>
      </c>
      <c r="B498">
        <v>38395</v>
      </c>
      <c r="C498" t="s">
        <v>22405</v>
      </c>
      <c r="D498" t="s">
        <v>7753</v>
      </c>
      <c r="E498" s="339" t="s">
        <v>7912</v>
      </c>
    </row>
    <row r="499" spans="1:5" x14ac:dyDescent="0.25">
      <c r="A499" s="16">
        <f t="shared" si="7"/>
        <v>34583</v>
      </c>
      <c r="B499">
        <v>34583</v>
      </c>
      <c r="C499" t="s">
        <v>22406</v>
      </c>
      <c r="D499" t="s">
        <v>7752</v>
      </c>
      <c r="E499" s="339" t="s">
        <v>22407</v>
      </c>
    </row>
    <row r="500" spans="1:5" x14ac:dyDescent="0.25">
      <c r="A500" s="16">
        <f t="shared" si="7"/>
        <v>34584</v>
      </c>
      <c r="B500">
        <v>34584</v>
      </c>
      <c r="C500" t="s">
        <v>22408</v>
      </c>
      <c r="D500" t="s">
        <v>7752</v>
      </c>
      <c r="E500" s="339" t="s">
        <v>15239</v>
      </c>
    </row>
    <row r="501" spans="1:5" x14ac:dyDescent="0.25">
      <c r="A501" s="16">
        <f t="shared" si="7"/>
        <v>709</v>
      </c>
      <c r="B501">
        <v>709</v>
      </c>
      <c r="C501" t="s">
        <v>22409</v>
      </c>
      <c r="D501" t="s">
        <v>7752</v>
      </c>
      <c r="E501" s="339" t="s">
        <v>22410</v>
      </c>
    </row>
    <row r="502" spans="1:5" x14ac:dyDescent="0.25">
      <c r="A502" s="16">
        <f t="shared" si="7"/>
        <v>34599</v>
      </c>
      <c r="B502">
        <v>34599</v>
      </c>
      <c r="C502" t="s">
        <v>22411</v>
      </c>
      <c r="D502" t="s">
        <v>7753</v>
      </c>
      <c r="E502" s="339" t="s">
        <v>22412</v>
      </c>
    </row>
    <row r="503" spans="1:5" x14ac:dyDescent="0.25">
      <c r="A503" s="16">
        <f t="shared" si="7"/>
        <v>34592</v>
      </c>
      <c r="B503">
        <v>34592</v>
      </c>
      <c r="C503" t="s">
        <v>22413</v>
      </c>
      <c r="D503" t="s">
        <v>7753</v>
      </c>
      <c r="E503" s="339" t="s">
        <v>21685</v>
      </c>
    </row>
    <row r="504" spans="1:5" x14ac:dyDescent="0.25">
      <c r="A504" s="16">
        <f t="shared" si="7"/>
        <v>37103</v>
      </c>
      <c r="B504">
        <v>37103</v>
      </c>
      <c r="C504" t="s">
        <v>22414</v>
      </c>
      <c r="D504" t="s">
        <v>7753</v>
      </c>
      <c r="E504" s="339" t="s">
        <v>8152</v>
      </c>
    </row>
    <row r="505" spans="1:5" x14ac:dyDescent="0.25">
      <c r="A505" s="16">
        <f t="shared" si="7"/>
        <v>34555</v>
      </c>
      <c r="B505">
        <v>34555</v>
      </c>
      <c r="C505" t="s">
        <v>22415</v>
      </c>
      <c r="D505" t="s">
        <v>7753</v>
      </c>
      <c r="E505" s="339" t="s">
        <v>13919</v>
      </c>
    </row>
    <row r="506" spans="1:5" x14ac:dyDescent="0.25">
      <c r="A506" s="16">
        <f t="shared" si="7"/>
        <v>674</v>
      </c>
      <c r="B506">
        <v>674</v>
      </c>
      <c r="C506" t="s">
        <v>22416</v>
      </c>
      <c r="D506" t="s">
        <v>7752</v>
      </c>
      <c r="E506" s="339" t="s">
        <v>22417</v>
      </c>
    </row>
    <row r="507" spans="1:5" x14ac:dyDescent="0.25">
      <c r="A507" s="16">
        <f t="shared" si="7"/>
        <v>34600</v>
      </c>
      <c r="B507">
        <v>34600</v>
      </c>
      <c r="C507" t="s">
        <v>22418</v>
      </c>
      <c r="D507" t="s">
        <v>7752</v>
      </c>
      <c r="E507" s="339" t="s">
        <v>21353</v>
      </c>
    </row>
    <row r="508" spans="1:5" x14ac:dyDescent="0.25">
      <c r="A508" s="16">
        <f t="shared" si="7"/>
        <v>652</v>
      </c>
      <c r="B508">
        <v>652</v>
      </c>
      <c r="C508" t="s">
        <v>22419</v>
      </c>
      <c r="D508" t="s">
        <v>7752</v>
      </c>
      <c r="E508" s="339" t="s">
        <v>22420</v>
      </c>
    </row>
    <row r="509" spans="1:5" x14ac:dyDescent="0.25">
      <c r="A509" s="16">
        <f t="shared" si="7"/>
        <v>651</v>
      </c>
      <c r="B509">
        <v>651</v>
      </c>
      <c r="C509" t="s">
        <v>22421</v>
      </c>
      <c r="D509" t="s">
        <v>7753</v>
      </c>
      <c r="E509" s="339" t="s">
        <v>22422</v>
      </c>
    </row>
    <row r="510" spans="1:5" x14ac:dyDescent="0.25">
      <c r="A510" s="16">
        <f t="shared" si="7"/>
        <v>654</v>
      </c>
      <c r="B510">
        <v>654</v>
      </c>
      <c r="C510" t="s">
        <v>22423</v>
      </c>
      <c r="D510" t="s">
        <v>7753</v>
      </c>
      <c r="E510" s="339" t="s">
        <v>9058</v>
      </c>
    </row>
    <row r="511" spans="1:5" x14ac:dyDescent="0.25">
      <c r="A511" s="16">
        <f t="shared" si="7"/>
        <v>650</v>
      </c>
      <c r="B511">
        <v>650</v>
      </c>
      <c r="C511" t="s">
        <v>22424</v>
      </c>
      <c r="D511" t="s">
        <v>7753</v>
      </c>
      <c r="E511" s="339" t="s">
        <v>22425</v>
      </c>
    </row>
    <row r="512" spans="1:5" x14ac:dyDescent="0.25">
      <c r="A512" s="16">
        <f t="shared" si="7"/>
        <v>718</v>
      </c>
      <c r="B512">
        <v>718</v>
      </c>
      <c r="C512" t="s">
        <v>22426</v>
      </c>
      <c r="D512" t="s">
        <v>7753</v>
      </c>
      <c r="E512" s="339" t="s">
        <v>8047</v>
      </c>
    </row>
    <row r="513" spans="1:5" x14ac:dyDescent="0.25">
      <c r="A513" s="16">
        <f t="shared" si="7"/>
        <v>11981</v>
      </c>
      <c r="B513">
        <v>11981</v>
      </c>
      <c r="C513" t="s">
        <v>22427</v>
      </c>
      <c r="D513" t="s">
        <v>7753</v>
      </c>
      <c r="E513" s="339" t="s">
        <v>8259</v>
      </c>
    </row>
    <row r="514" spans="1:5" x14ac:dyDescent="0.25">
      <c r="A514" s="16">
        <f t="shared" si="7"/>
        <v>34586</v>
      </c>
      <c r="B514">
        <v>34586</v>
      </c>
      <c r="C514" t="s">
        <v>22428</v>
      </c>
      <c r="D514" t="s">
        <v>7753</v>
      </c>
      <c r="E514" s="339" t="s">
        <v>16567</v>
      </c>
    </row>
    <row r="515" spans="1:5" x14ac:dyDescent="0.25">
      <c r="A515" s="16">
        <f t="shared" ref="A515:A578" si="8">B515</f>
        <v>38603</v>
      </c>
      <c r="B515">
        <v>38603</v>
      </c>
      <c r="C515" t="s">
        <v>22429</v>
      </c>
      <c r="D515" t="s">
        <v>7753</v>
      </c>
      <c r="E515" s="339" t="s">
        <v>22430</v>
      </c>
    </row>
    <row r="516" spans="1:5" x14ac:dyDescent="0.25">
      <c r="A516" s="16">
        <f t="shared" si="8"/>
        <v>34588</v>
      </c>
      <c r="B516">
        <v>34588</v>
      </c>
      <c r="C516" t="s">
        <v>22431</v>
      </c>
      <c r="D516" t="s">
        <v>7753</v>
      </c>
      <c r="E516" s="339" t="s">
        <v>14904</v>
      </c>
    </row>
    <row r="517" spans="1:5" x14ac:dyDescent="0.25">
      <c r="A517" s="16">
        <f t="shared" si="8"/>
        <v>34590</v>
      </c>
      <c r="B517">
        <v>34590</v>
      </c>
      <c r="C517" t="s">
        <v>22432</v>
      </c>
      <c r="D517" t="s">
        <v>7753</v>
      </c>
      <c r="E517" s="339" t="s">
        <v>8157</v>
      </c>
    </row>
    <row r="518" spans="1:5" x14ac:dyDescent="0.25">
      <c r="A518" s="16">
        <f t="shared" si="8"/>
        <v>34591</v>
      </c>
      <c r="B518">
        <v>34591</v>
      </c>
      <c r="C518" t="s">
        <v>22433</v>
      </c>
      <c r="D518" t="s">
        <v>7753</v>
      </c>
      <c r="E518" s="339" t="s">
        <v>12991</v>
      </c>
    </row>
    <row r="519" spans="1:5" x14ac:dyDescent="0.25">
      <c r="A519" s="16">
        <f t="shared" si="8"/>
        <v>40517</v>
      </c>
      <c r="B519">
        <v>40517</v>
      </c>
      <c r="C519" t="s">
        <v>22434</v>
      </c>
      <c r="D519" t="s">
        <v>7752</v>
      </c>
      <c r="E519" s="339" t="s">
        <v>20672</v>
      </c>
    </row>
    <row r="520" spans="1:5" x14ac:dyDescent="0.25">
      <c r="A520" s="16">
        <f t="shared" si="8"/>
        <v>40515</v>
      </c>
      <c r="B520">
        <v>40515</v>
      </c>
      <c r="C520" t="s">
        <v>22435</v>
      </c>
      <c r="D520" t="s">
        <v>7752</v>
      </c>
      <c r="E520" s="339" t="s">
        <v>19960</v>
      </c>
    </row>
    <row r="521" spans="1:5" x14ac:dyDescent="0.25">
      <c r="A521" s="16">
        <f t="shared" si="8"/>
        <v>40529</v>
      </c>
      <c r="B521">
        <v>40529</v>
      </c>
      <c r="C521" t="s">
        <v>22436</v>
      </c>
      <c r="D521" t="s">
        <v>7752</v>
      </c>
      <c r="E521" s="339" t="s">
        <v>20135</v>
      </c>
    </row>
    <row r="522" spans="1:5" x14ac:dyDescent="0.25">
      <c r="A522" s="16">
        <f t="shared" si="8"/>
        <v>36170</v>
      </c>
      <c r="B522">
        <v>36170</v>
      </c>
      <c r="C522" t="s">
        <v>22437</v>
      </c>
      <c r="D522" t="s">
        <v>7752</v>
      </c>
      <c r="E522" s="339" t="s">
        <v>16556</v>
      </c>
    </row>
    <row r="523" spans="1:5" x14ac:dyDescent="0.25">
      <c r="A523" s="16">
        <f t="shared" si="8"/>
        <v>40524</v>
      </c>
      <c r="B523">
        <v>40524</v>
      </c>
      <c r="C523" t="s">
        <v>22438</v>
      </c>
      <c r="D523" t="s">
        <v>7752</v>
      </c>
      <c r="E523" s="339" t="s">
        <v>22439</v>
      </c>
    </row>
    <row r="524" spans="1:5" x14ac:dyDescent="0.25">
      <c r="A524" s="16">
        <f t="shared" si="8"/>
        <v>36156</v>
      </c>
      <c r="B524">
        <v>36156</v>
      </c>
      <c r="C524" t="s">
        <v>22440</v>
      </c>
      <c r="D524" t="s">
        <v>7752</v>
      </c>
      <c r="E524" s="339" t="s">
        <v>20613</v>
      </c>
    </row>
    <row r="525" spans="1:5" x14ac:dyDescent="0.25">
      <c r="A525" s="16">
        <f t="shared" si="8"/>
        <v>36155</v>
      </c>
      <c r="B525">
        <v>36155</v>
      </c>
      <c r="C525" t="s">
        <v>22441</v>
      </c>
      <c r="D525" t="s">
        <v>7752</v>
      </c>
      <c r="E525" s="339" t="s">
        <v>13567</v>
      </c>
    </row>
    <row r="526" spans="1:5" x14ac:dyDescent="0.25">
      <c r="A526" s="16">
        <f t="shared" si="8"/>
        <v>36154</v>
      </c>
      <c r="B526">
        <v>36154</v>
      </c>
      <c r="C526" t="s">
        <v>22442</v>
      </c>
      <c r="D526" t="s">
        <v>7752</v>
      </c>
      <c r="E526" s="339" t="s">
        <v>22443</v>
      </c>
    </row>
    <row r="527" spans="1:5" x14ac:dyDescent="0.25">
      <c r="A527" s="16">
        <f t="shared" si="8"/>
        <v>695</v>
      </c>
      <c r="B527">
        <v>695</v>
      </c>
      <c r="C527" t="s">
        <v>22444</v>
      </c>
      <c r="D527" t="s">
        <v>7752</v>
      </c>
      <c r="E527" s="339" t="s">
        <v>22445</v>
      </c>
    </row>
    <row r="528" spans="1:5" x14ac:dyDescent="0.25">
      <c r="A528" s="16">
        <f t="shared" si="8"/>
        <v>679</v>
      </c>
      <c r="B528">
        <v>679</v>
      </c>
      <c r="C528" t="s">
        <v>22446</v>
      </c>
      <c r="D528" t="s">
        <v>7752</v>
      </c>
      <c r="E528" s="339" t="s">
        <v>20135</v>
      </c>
    </row>
    <row r="529" spans="1:5" x14ac:dyDescent="0.25">
      <c r="A529" s="16">
        <f t="shared" si="8"/>
        <v>711</v>
      </c>
      <c r="B529">
        <v>711</v>
      </c>
      <c r="C529" t="s">
        <v>22447</v>
      </c>
      <c r="D529" t="s">
        <v>7752</v>
      </c>
      <c r="E529" s="339" t="s">
        <v>20132</v>
      </c>
    </row>
    <row r="530" spans="1:5" x14ac:dyDescent="0.25">
      <c r="A530" s="16">
        <f t="shared" si="8"/>
        <v>712</v>
      </c>
      <c r="B530">
        <v>712</v>
      </c>
      <c r="C530" t="s">
        <v>22448</v>
      </c>
      <c r="D530" t="s">
        <v>7752</v>
      </c>
      <c r="E530" s="339" t="s">
        <v>16598</v>
      </c>
    </row>
    <row r="531" spans="1:5" x14ac:dyDescent="0.25">
      <c r="A531" s="16">
        <f t="shared" si="8"/>
        <v>12614</v>
      </c>
      <c r="B531">
        <v>12614</v>
      </c>
      <c r="C531" t="s">
        <v>22449</v>
      </c>
      <c r="D531" t="s">
        <v>7753</v>
      </c>
      <c r="E531" s="339" t="s">
        <v>22450</v>
      </c>
    </row>
    <row r="532" spans="1:5" x14ac:dyDescent="0.25">
      <c r="A532" s="16">
        <f t="shared" si="8"/>
        <v>6140</v>
      </c>
      <c r="B532">
        <v>6140</v>
      </c>
      <c r="C532" t="s">
        <v>22451</v>
      </c>
      <c r="D532" t="s">
        <v>7753</v>
      </c>
      <c r="E532" s="339" t="s">
        <v>22452</v>
      </c>
    </row>
    <row r="533" spans="1:5" x14ac:dyDescent="0.25">
      <c r="A533" s="16">
        <f t="shared" si="8"/>
        <v>38399</v>
      </c>
      <c r="B533">
        <v>38399</v>
      </c>
      <c r="C533" t="s">
        <v>22453</v>
      </c>
      <c r="D533" t="s">
        <v>7753</v>
      </c>
      <c r="E533" s="339" t="s">
        <v>22454</v>
      </c>
    </row>
    <row r="534" spans="1:5" x14ac:dyDescent="0.25">
      <c r="A534" s="16">
        <f t="shared" si="8"/>
        <v>735</v>
      </c>
      <c r="B534">
        <v>735</v>
      </c>
      <c r="C534" t="s">
        <v>22455</v>
      </c>
      <c r="D534" t="s">
        <v>7753</v>
      </c>
      <c r="E534" s="339" t="s">
        <v>22456</v>
      </c>
    </row>
    <row r="535" spans="1:5" x14ac:dyDescent="0.25">
      <c r="A535" s="16">
        <f t="shared" si="8"/>
        <v>736</v>
      </c>
      <c r="B535">
        <v>736</v>
      </c>
      <c r="C535" t="s">
        <v>22457</v>
      </c>
      <c r="D535" t="s">
        <v>7753</v>
      </c>
      <c r="E535" s="339" t="s">
        <v>22458</v>
      </c>
    </row>
    <row r="536" spans="1:5" x14ac:dyDescent="0.25">
      <c r="A536" s="16">
        <f t="shared" si="8"/>
        <v>729</v>
      </c>
      <c r="B536">
        <v>729</v>
      </c>
      <c r="C536" t="s">
        <v>22459</v>
      </c>
      <c r="D536" t="s">
        <v>7753</v>
      </c>
      <c r="E536" s="339" t="s">
        <v>22460</v>
      </c>
    </row>
    <row r="537" spans="1:5" x14ac:dyDescent="0.25">
      <c r="A537" s="16">
        <f t="shared" si="8"/>
        <v>39925</v>
      </c>
      <c r="B537">
        <v>39925</v>
      </c>
      <c r="C537" t="s">
        <v>22461</v>
      </c>
      <c r="D537" t="s">
        <v>7753</v>
      </c>
      <c r="E537" s="339" t="s">
        <v>22462</v>
      </c>
    </row>
    <row r="538" spans="1:5" x14ac:dyDescent="0.25">
      <c r="A538" s="16">
        <f t="shared" si="8"/>
        <v>731</v>
      </c>
      <c r="B538">
        <v>731</v>
      </c>
      <c r="C538" t="s">
        <v>22463</v>
      </c>
      <c r="D538" t="s">
        <v>7753</v>
      </c>
      <c r="E538" s="339" t="s">
        <v>22464</v>
      </c>
    </row>
    <row r="539" spans="1:5" x14ac:dyDescent="0.25">
      <c r="A539" s="16">
        <f t="shared" si="8"/>
        <v>10575</v>
      </c>
      <c r="B539">
        <v>10575</v>
      </c>
      <c r="C539" t="s">
        <v>22465</v>
      </c>
      <c r="D539" t="s">
        <v>7753</v>
      </c>
      <c r="E539" s="339" t="s">
        <v>22466</v>
      </c>
    </row>
    <row r="540" spans="1:5" x14ac:dyDescent="0.25">
      <c r="A540" s="16">
        <f t="shared" si="8"/>
        <v>733</v>
      </c>
      <c r="B540">
        <v>733</v>
      </c>
      <c r="C540" t="s">
        <v>22467</v>
      </c>
      <c r="D540" t="s">
        <v>7753</v>
      </c>
      <c r="E540" s="339" t="s">
        <v>22468</v>
      </c>
    </row>
    <row r="541" spans="1:5" x14ac:dyDescent="0.25">
      <c r="A541" s="16">
        <f t="shared" si="8"/>
        <v>732</v>
      </c>
      <c r="B541">
        <v>732</v>
      </c>
      <c r="C541" t="s">
        <v>22469</v>
      </c>
      <c r="D541" t="s">
        <v>7753</v>
      </c>
      <c r="E541" s="339" t="s">
        <v>22470</v>
      </c>
    </row>
    <row r="542" spans="1:5" x14ac:dyDescent="0.25">
      <c r="A542" s="16">
        <f t="shared" si="8"/>
        <v>737</v>
      </c>
      <c r="B542">
        <v>737</v>
      </c>
      <c r="C542" t="s">
        <v>22471</v>
      </c>
      <c r="D542" t="s">
        <v>7753</v>
      </c>
      <c r="E542" s="339" t="s">
        <v>22472</v>
      </c>
    </row>
    <row r="543" spans="1:5" x14ac:dyDescent="0.25">
      <c r="A543" s="16">
        <f t="shared" si="8"/>
        <v>738</v>
      </c>
      <c r="B543">
        <v>738</v>
      </c>
      <c r="C543" t="s">
        <v>22473</v>
      </c>
      <c r="D543" t="s">
        <v>7753</v>
      </c>
      <c r="E543" s="339" t="s">
        <v>22474</v>
      </c>
    </row>
    <row r="544" spans="1:5" x14ac:dyDescent="0.25">
      <c r="A544" s="16">
        <f t="shared" si="8"/>
        <v>740</v>
      </c>
      <c r="B544">
        <v>740</v>
      </c>
      <c r="C544" t="s">
        <v>22475</v>
      </c>
      <c r="D544" t="s">
        <v>7753</v>
      </c>
      <c r="E544" s="339" t="s">
        <v>22476</v>
      </c>
    </row>
    <row r="545" spans="1:5" x14ac:dyDescent="0.25">
      <c r="A545" s="16">
        <f t="shared" si="8"/>
        <v>734</v>
      </c>
      <c r="B545">
        <v>734</v>
      </c>
      <c r="C545" t="s">
        <v>22477</v>
      </c>
      <c r="D545" t="s">
        <v>7753</v>
      </c>
      <c r="E545" s="339" t="s">
        <v>22478</v>
      </c>
    </row>
    <row r="546" spans="1:5" x14ac:dyDescent="0.25">
      <c r="A546" s="16">
        <f t="shared" si="8"/>
        <v>39008</v>
      </c>
      <c r="B546">
        <v>39008</v>
      </c>
      <c r="C546" t="s">
        <v>22479</v>
      </c>
      <c r="D546" t="s">
        <v>7753</v>
      </c>
      <c r="E546" s="339" t="s">
        <v>22480</v>
      </c>
    </row>
    <row r="547" spans="1:5" x14ac:dyDescent="0.25">
      <c r="A547" s="16">
        <f t="shared" si="8"/>
        <v>39009</v>
      </c>
      <c r="B547">
        <v>39009</v>
      </c>
      <c r="C547" t="s">
        <v>22481</v>
      </c>
      <c r="D547" t="s">
        <v>7753</v>
      </c>
      <c r="E547" s="339" t="s">
        <v>22482</v>
      </c>
    </row>
    <row r="548" spans="1:5" x14ac:dyDescent="0.25">
      <c r="A548" s="16">
        <f t="shared" si="8"/>
        <v>10587</v>
      </c>
      <c r="B548">
        <v>10587</v>
      </c>
      <c r="C548" t="s">
        <v>22483</v>
      </c>
      <c r="D548" t="s">
        <v>7753</v>
      </c>
      <c r="E548" s="339" t="s">
        <v>22484</v>
      </c>
    </row>
    <row r="549" spans="1:5" x14ac:dyDescent="0.25">
      <c r="A549" s="16">
        <f t="shared" si="8"/>
        <v>759</v>
      </c>
      <c r="B549">
        <v>759</v>
      </c>
      <c r="C549" t="s">
        <v>22485</v>
      </c>
      <c r="D549" t="s">
        <v>7753</v>
      </c>
      <c r="E549" s="339" t="s">
        <v>22486</v>
      </c>
    </row>
    <row r="550" spans="1:5" x14ac:dyDescent="0.25">
      <c r="A550" s="16">
        <f t="shared" si="8"/>
        <v>761</v>
      </c>
      <c r="B550">
        <v>761</v>
      </c>
      <c r="C550" t="s">
        <v>22487</v>
      </c>
      <c r="D550" t="s">
        <v>7753</v>
      </c>
      <c r="E550" s="339" t="s">
        <v>22488</v>
      </c>
    </row>
    <row r="551" spans="1:5" x14ac:dyDescent="0.25">
      <c r="A551" s="16">
        <f t="shared" si="8"/>
        <v>750</v>
      </c>
      <c r="B551">
        <v>750</v>
      </c>
      <c r="C551" t="s">
        <v>22489</v>
      </c>
      <c r="D551" t="s">
        <v>7753</v>
      </c>
      <c r="E551" s="339" t="s">
        <v>22490</v>
      </c>
    </row>
    <row r="552" spans="1:5" x14ac:dyDescent="0.25">
      <c r="A552" s="16">
        <f t="shared" si="8"/>
        <v>755</v>
      </c>
      <c r="B552">
        <v>755</v>
      </c>
      <c r="C552" t="s">
        <v>22491</v>
      </c>
      <c r="D552" t="s">
        <v>7753</v>
      </c>
      <c r="E552" s="339" t="s">
        <v>22492</v>
      </c>
    </row>
    <row r="553" spans="1:5" x14ac:dyDescent="0.25">
      <c r="A553" s="16">
        <f t="shared" si="8"/>
        <v>749</v>
      </c>
      <c r="B553">
        <v>749</v>
      </c>
      <c r="C553" t="s">
        <v>22493</v>
      </c>
      <c r="D553" t="s">
        <v>7753</v>
      </c>
      <c r="E553" s="339" t="s">
        <v>22494</v>
      </c>
    </row>
    <row r="554" spans="1:5" x14ac:dyDescent="0.25">
      <c r="A554" s="16">
        <f t="shared" si="8"/>
        <v>756</v>
      </c>
      <c r="B554">
        <v>756</v>
      </c>
      <c r="C554" t="s">
        <v>22495</v>
      </c>
      <c r="D554" t="s">
        <v>7753</v>
      </c>
      <c r="E554" s="339" t="s">
        <v>22496</v>
      </c>
    </row>
    <row r="555" spans="1:5" x14ac:dyDescent="0.25">
      <c r="A555" s="16">
        <f t="shared" si="8"/>
        <v>757</v>
      </c>
      <c r="B555">
        <v>757</v>
      </c>
      <c r="C555" t="s">
        <v>22497</v>
      </c>
      <c r="D555" t="s">
        <v>7753</v>
      </c>
      <c r="E555" s="339" t="s">
        <v>22498</v>
      </c>
    </row>
    <row r="556" spans="1:5" x14ac:dyDescent="0.25">
      <c r="A556" s="16">
        <f t="shared" si="8"/>
        <v>10588</v>
      </c>
      <c r="B556">
        <v>10588</v>
      </c>
      <c r="C556" t="s">
        <v>22499</v>
      </c>
      <c r="D556" t="s">
        <v>7753</v>
      </c>
      <c r="E556" s="339" t="s">
        <v>22500</v>
      </c>
    </row>
    <row r="557" spans="1:5" x14ac:dyDescent="0.25">
      <c r="A557" s="16">
        <f t="shared" si="8"/>
        <v>10592</v>
      </c>
      <c r="B557">
        <v>10592</v>
      </c>
      <c r="C557" t="s">
        <v>22501</v>
      </c>
      <c r="D557" t="s">
        <v>7753</v>
      </c>
      <c r="E557" s="339" t="s">
        <v>22502</v>
      </c>
    </row>
    <row r="558" spans="1:5" x14ac:dyDescent="0.25">
      <c r="A558" s="16">
        <f t="shared" si="8"/>
        <v>10589</v>
      </c>
      <c r="B558">
        <v>10589</v>
      </c>
      <c r="C558" t="s">
        <v>22503</v>
      </c>
      <c r="D558" t="s">
        <v>7753</v>
      </c>
      <c r="E558" s="339" t="s">
        <v>22504</v>
      </c>
    </row>
    <row r="559" spans="1:5" x14ac:dyDescent="0.25">
      <c r="A559" s="16">
        <f t="shared" si="8"/>
        <v>760</v>
      </c>
      <c r="B559">
        <v>760</v>
      </c>
      <c r="C559" t="s">
        <v>22505</v>
      </c>
      <c r="D559" t="s">
        <v>7753</v>
      </c>
      <c r="E559" s="339" t="s">
        <v>22506</v>
      </c>
    </row>
    <row r="560" spans="1:5" x14ac:dyDescent="0.25">
      <c r="A560" s="16">
        <f t="shared" si="8"/>
        <v>751</v>
      </c>
      <c r="B560">
        <v>751</v>
      </c>
      <c r="C560" t="s">
        <v>22507</v>
      </c>
      <c r="D560" t="s">
        <v>7753</v>
      </c>
      <c r="E560" s="339" t="s">
        <v>22508</v>
      </c>
    </row>
    <row r="561" spans="1:5" x14ac:dyDescent="0.25">
      <c r="A561" s="16">
        <f t="shared" si="8"/>
        <v>754</v>
      </c>
      <c r="B561">
        <v>754</v>
      </c>
      <c r="C561" t="s">
        <v>22509</v>
      </c>
      <c r="D561" t="s">
        <v>7753</v>
      </c>
      <c r="E561" s="339" t="s">
        <v>22510</v>
      </c>
    </row>
    <row r="562" spans="1:5" x14ac:dyDescent="0.25">
      <c r="A562" s="16">
        <f t="shared" si="8"/>
        <v>44489</v>
      </c>
      <c r="B562">
        <v>44489</v>
      </c>
      <c r="C562" t="s">
        <v>22511</v>
      </c>
      <c r="D562" t="s">
        <v>7753</v>
      </c>
      <c r="E562" s="339" t="s">
        <v>22512</v>
      </c>
    </row>
    <row r="563" spans="1:5" x14ac:dyDescent="0.25">
      <c r="A563" s="16">
        <f t="shared" si="8"/>
        <v>39917</v>
      </c>
      <c r="B563">
        <v>39917</v>
      </c>
      <c r="C563" t="s">
        <v>22513</v>
      </c>
      <c r="D563" t="s">
        <v>7753</v>
      </c>
      <c r="E563" s="339" t="s">
        <v>22514</v>
      </c>
    </row>
    <row r="564" spans="1:5" x14ac:dyDescent="0.25">
      <c r="A564" s="16">
        <f t="shared" si="8"/>
        <v>38167</v>
      </c>
      <c r="B564">
        <v>38167</v>
      </c>
      <c r="C564" t="s">
        <v>22515</v>
      </c>
      <c r="D564" t="s">
        <v>7854</v>
      </c>
      <c r="E564" s="339" t="s">
        <v>16672</v>
      </c>
    </row>
    <row r="565" spans="1:5" x14ac:dyDescent="0.25">
      <c r="A565" s="16">
        <f t="shared" si="8"/>
        <v>36145</v>
      </c>
      <c r="B565">
        <v>36145</v>
      </c>
      <c r="C565" t="s">
        <v>22516</v>
      </c>
      <c r="D565" t="s">
        <v>7854</v>
      </c>
      <c r="E565" s="339" t="s">
        <v>22517</v>
      </c>
    </row>
    <row r="566" spans="1:5" x14ac:dyDescent="0.25">
      <c r="A566" s="16">
        <f t="shared" si="8"/>
        <v>12893</v>
      </c>
      <c r="B566">
        <v>12893</v>
      </c>
      <c r="C566" t="s">
        <v>22518</v>
      </c>
      <c r="D566" t="s">
        <v>7854</v>
      </c>
      <c r="E566" s="339" t="s">
        <v>18359</v>
      </c>
    </row>
    <row r="567" spans="1:5" x14ac:dyDescent="0.25">
      <c r="A567" s="16">
        <f t="shared" si="8"/>
        <v>11685</v>
      </c>
      <c r="B567">
        <v>11685</v>
      </c>
      <c r="C567" t="s">
        <v>22519</v>
      </c>
      <c r="D567" t="s">
        <v>7753</v>
      </c>
      <c r="E567" s="339" t="s">
        <v>22520</v>
      </c>
    </row>
    <row r="568" spans="1:5" x14ac:dyDescent="0.25">
      <c r="A568" s="16">
        <f t="shared" si="8"/>
        <v>11680</v>
      </c>
      <c r="B568">
        <v>11680</v>
      </c>
      <c r="C568" t="s">
        <v>22521</v>
      </c>
      <c r="D568" t="s">
        <v>7753</v>
      </c>
      <c r="E568" s="339" t="s">
        <v>13382</v>
      </c>
    </row>
    <row r="569" spans="1:5" x14ac:dyDescent="0.25">
      <c r="A569" s="16">
        <f t="shared" si="8"/>
        <v>11679</v>
      </c>
      <c r="B569">
        <v>11679</v>
      </c>
      <c r="C569" t="s">
        <v>22522</v>
      </c>
      <c r="D569" t="s">
        <v>7753</v>
      </c>
      <c r="E569" s="339" t="s">
        <v>13969</v>
      </c>
    </row>
    <row r="570" spans="1:5" x14ac:dyDescent="0.25">
      <c r="A570" s="16">
        <f t="shared" si="8"/>
        <v>2512</v>
      </c>
      <c r="B570">
        <v>2512</v>
      </c>
      <c r="C570" t="s">
        <v>22523</v>
      </c>
      <c r="D570" t="s">
        <v>7753</v>
      </c>
      <c r="E570" s="339" t="s">
        <v>20564</v>
      </c>
    </row>
    <row r="571" spans="1:5" x14ac:dyDescent="0.25">
      <c r="A571" s="16">
        <f t="shared" si="8"/>
        <v>4374</v>
      </c>
      <c r="B571">
        <v>4374</v>
      </c>
      <c r="C571" t="s">
        <v>22524</v>
      </c>
      <c r="D571" t="s">
        <v>7753</v>
      </c>
      <c r="E571" s="339" t="s">
        <v>8735</v>
      </c>
    </row>
    <row r="572" spans="1:5" x14ac:dyDescent="0.25">
      <c r="A572" s="16">
        <f t="shared" si="8"/>
        <v>7568</v>
      </c>
      <c r="B572">
        <v>7568</v>
      </c>
      <c r="C572" t="s">
        <v>22525</v>
      </c>
      <c r="D572" t="s">
        <v>7753</v>
      </c>
      <c r="E572" s="339" t="s">
        <v>9025</v>
      </c>
    </row>
    <row r="573" spans="1:5" x14ac:dyDescent="0.25">
      <c r="A573" s="16">
        <f t="shared" si="8"/>
        <v>7584</v>
      </c>
      <c r="B573">
        <v>7584</v>
      </c>
      <c r="C573" t="s">
        <v>22526</v>
      </c>
      <c r="D573" t="s">
        <v>7753</v>
      </c>
      <c r="E573" s="339" t="s">
        <v>7756</v>
      </c>
    </row>
    <row r="574" spans="1:5" x14ac:dyDescent="0.25">
      <c r="A574" s="16">
        <f t="shared" si="8"/>
        <v>11945</v>
      </c>
      <c r="B574">
        <v>11945</v>
      </c>
      <c r="C574" t="s">
        <v>22527</v>
      </c>
      <c r="D574" t="s">
        <v>7753</v>
      </c>
      <c r="E574" s="339" t="s">
        <v>9024</v>
      </c>
    </row>
    <row r="575" spans="1:5" x14ac:dyDescent="0.25">
      <c r="A575" s="16">
        <f t="shared" si="8"/>
        <v>11946</v>
      </c>
      <c r="B575">
        <v>11946</v>
      </c>
      <c r="C575" t="s">
        <v>22528</v>
      </c>
      <c r="D575" t="s">
        <v>7753</v>
      </c>
      <c r="E575" s="339" t="s">
        <v>9024</v>
      </c>
    </row>
    <row r="576" spans="1:5" x14ac:dyDescent="0.25">
      <c r="A576" s="16">
        <f t="shared" si="8"/>
        <v>4375</v>
      </c>
      <c r="B576">
        <v>4375</v>
      </c>
      <c r="C576" t="s">
        <v>22529</v>
      </c>
      <c r="D576" t="s">
        <v>7753</v>
      </c>
      <c r="E576" s="339" t="s">
        <v>9267</v>
      </c>
    </row>
    <row r="577" spans="1:5" x14ac:dyDescent="0.25">
      <c r="A577" s="16">
        <f t="shared" si="8"/>
        <v>11950</v>
      </c>
      <c r="B577">
        <v>11950</v>
      </c>
      <c r="C577" t="s">
        <v>22530</v>
      </c>
      <c r="D577" t="s">
        <v>7753</v>
      </c>
      <c r="E577" s="339" t="s">
        <v>8267</v>
      </c>
    </row>
    <row r="578" spans="1:5" x14ac:dyDescent="0.25">
      <c r="A578" s="16">
        <f t="shared" si="8"/>
        <v>4376</v>
      </c>
      <c r="B578">
        <v>4376</v>
      </c>
      <c r="C578" t="s">
        <v>22531</v>
      </c>
      <c r="D578" t="s">
        <v>7753</v>
      </c>
      <c r="E578" s="339" t="s">
        <v>8268</v>
      </c>
    </row>
    <row r="579" spans="1:5" x14ac:dyDescent="0.25">
      <c r="A579" s="16">
        <f t="shared" ref="A579:A642" si="9">B579</f>
        <v>7583</v>
      </c>
      <c r="B579">
        <v>7583</v>
      </c>
      <c r="C579" t="s">
        <v>22532</v>
      </c>
      <c r="D579" t="s">
        <v>7753</v>
      </c>
      <c r="E579" s="339" t="s">
        <v>8265</v>
      </c>
    </row>
    <row r="580" spans="1:5" x14ac:dyDescent="0.25">
      <c r="A580" s="16">
        <f t="shared" si="9"/>
        <v>4350</v>
      </c>
      <c r="B580">
        <v>4350</v>
      </c>
      <c r="C580" t="s">
        <v>22533</v>
      </c>
      <c r="D580" t="s">
        <v>7753</v>
      </c>
      <c r="E580" s="339" t="s">
        <v>7810</v>
      </c>
    </row>
    <row r="581" spans="1:5" x14ac:dyDescent="0.25">
      <c r="A581" s="16">
        <f t="shared" si="9"/>
        <v>44400</v>
      </c>
      <c r="B581">
        <v>44400</v>
      </c>
      <c r="C581" t="s">
        <v>22534</v>
      </c>
      <c r="D581" t="s">
        <v>7753</v>
      </c>
      <c r="E581" s="339" t="s">
        <v>17888</v>
      </c>
    </row>
    <row r="582" spans="1:5" x14ac:dyDescent="0.25">
      <c r="A582" s="16">
        <f t="shared" si="9"/>
        <v>39886</v>
      </c>
      <c r="B582">
        <v>39886</v>
      </c>
      <c r="C582" t="s">
        <v>22535</v>
      </c>
      <c r="D582" t="s">
        <v>7753</v>
      </c>
      <c r="E582" s="339" t="s">
        <v>15594</v>
      </c>
    </row>
    <row r="583" spans="1:5" x14ac:dyDescent="0.25">
      <c r="A583" s="16">
        <f t="shared" si="9"/>
        <v>39887</v>
      </c>
      <c r="B583">
        <v>39887</v>
      </c>
      <c r="C583" t="s">
        <v>22536</v>
      </c>
      <c r="D583" t="s">
        <v>7753</v>
      </c>
      <c r="E583" s="339" t="s">
        <v>16228</v>
      </c>
    </row>
    <row r="584" spans="1:5" x14ac:dyDescent="0.25">
      <c r="A584" s="16">
        <f t="shared" si="9"/>
        <v>39888</v>
      </c>
      <c r="B584">
        <v>39888</v>
      </c>
      <c r="C584" t="s">
        <v>22537</v>
      </c>
      <c r="D584" t="s">
        <v>7753</v>
      </c>
      <c r="E584" s="339" t="s">
        <v>13604</v>
      </c>
    </row>
    <row r="585" spans="1:5" x14ac:dyDescent="0.25">
      <c r="A585" s="16">
        <f t="shared" si="9"/>
        <v>39890</v>
      </c>
      <c r="B585">
        <v>39890</v>
      </c>
      <c r="C585" t="s">
        <v>22538</v>
      </c>
      <c r="D585" t="s">
        <v>7753</v>
      </c>
      <c r="E585" s="339" t="s">
        <v>21336</v>
      </c>
    </row>
    <row r="586" spans="1:5" x14ac:dyDescent="0.25">
      <c r="A586" s="16">
        <f t="shared" si="9"/>
        <v>39891</v>
      </c>
      <c r="B586">
        <v>39891</v>
      </c>
      <c r="C586" t="s">
        <v>22539</v>
      </c>
      <c r="D586" t="s">
        <v>7753</v>
      </c>
      <c r="E586" s="339" t="s">
        <v>20868</v>
      </c>
    </row>
    <row r="587" spans="1:5" x14ac:dyDescent="0.25">
      <c r="A587" s="16">
        <f t="shared" si="9"/>
        <v>39892</v>
      </c>
      <c r="B587">
        <v>39892</v>
      </c>
      <c r="C587" t="s">
        <v>22540</v>
      </c>
      <c r="D587" t="s">
        <v>7753</v>
      </c>
      <c r="E587" s="339" t="s">
        <v>22541</v>
      </c>
    </row>
    <row r="588" spans="1:5" x14ac:dyDescent="0.25">
      <c r="A588" s="16">
        <f t="shared" si="9"/>
        <v>790</v>
      </c>
      <c r="B588">
        <v>790</v>
      </c>
      <c r="C588" t="s">
        <v>22542</v>
      </c>
      <c r="D588" t="s">
        <v>7753</v>
      </c>
      <c r="E588" s="339" t="s">
        <v>22543</v>
      </c>
    </row>
    <row r="589" spans="1:5" x14ac:dyDescent="0.25">
      <c r="A589" s="16">
        <f t="shared" si="9"/>
        <v>766</v>
      </c>
      <c r="B589">
        <v>766</v>
      </c>
      <c r="C589" t="s">
        <v>22544</v>
      </c>
      <c r="D589" t="s">
        <v>7753</v>
      </c>
      <c r="E589" s="339" t="s">
        <v>22543</v>
      </c>
    </row>
    <row r="590" spans="1:5" x14ac:dyDescent="0.25">
      <c r="A590" s="16">
        <f t="shared" si="9"/>
        <v>791</v>
      </c>
      <c r="B590">
        <v>791</v>
      </c>
      <c r="C590" t="s">
        <v>22545</v>
      </c>
      <c r="D590" t="s">
        <v>7753</v>
      </c>
      <c r="E590" s="339" t="s">
        <v>22543</v>
      </c>
    </row>
    <row r="591" spans="1:5" x14ac:dyDescent="0.25">
      <c r="A591" s="16">
        <f t="shared" si="9"/>
        <v>767</v>
      </c>
      <c r="B591">
        <v>767</v>
      </c>
      <c r="C591" t="s">
        <v>22546</v>
      </c>
      <c r="D591" t="s">
        <v>7753</v>
      </c>
      <c r="E591" s="339" t="s">
        <v>22543</v>
      </c>
    </row>
    <row r="592" spans="1:5" x14ac:dyDescent="0.25">
      <c r="A592" s="16">
        <f t="shared" si="9"/>
        <v>768</v>
      </c>
      <c r="B592">
        <v>768</v>
      </c>
      <c r="C592" t="s">
        <v>22547</v>
      </c>
      <c r="D592" t="s">
        <v>7753</v>
      </c>
      <c r="E592" s="339" t="s">
        <v>22548</v>
      </c>
    </row>
    <row r="593" spans="1:5" x14ac:dyDescent="0.25">
      <c r="A593" s="16">
        <f t="shared" si="9"/>
        <v>789</v>
      </c>
      <c r="B593">
        <v>789</v>
      </c>
      <c r="C593" t="s">
        <v>22549</v>
      </c>
      <c r="D593" t="s">
        <v>7753</v>
      </c>
      <c r="E593" s="339" t="s">
        <v>12988</v>
      </c>
    </row>
    <row r="594" spans="1:5" x14ac:dyDescent="0.25">
      <c r="A594" s="16">
        <f t="shared" si="9"/>
        <v>769</v>
      </c>
      <c r="B594">
        <v>769</v>
      </c>
      <c r="C594" t="s">
        <v>22550</v>
      </c>
      <c r="D594" t="s">
        <v>7753</v>
      </c>
      <c r="E594" s="339" t="s">
        <v>22548</v>
      </c>
    </row>
    <row r="595" spans="1:5" x14ac:dyDescent="0.25">
      <c r="A595" s="16">
        <f t="shared" si="9"/>
        <v>770</v>
      </c>
      <c r="B595">
        <v>770</v>
      </c>
      <c r="C595" t="s">
        <v>22551</v>
      </c>
      <c r="D595" t="s">
        <v>7753</v>
      </c>
      <c r="E595" s="339" t="s">
        <v>18869</v>
      </c>
    </row>
    <row r="596" spans="1:5" x14ac:dyDescent="0.25">
      <c r="A596" s="16">
        <f t="shared" si="9"/>
        <v>12394</v>
      </c>
      <c r="B596">
        <v>12394</v>
      </c>
      <c r="C596" t="s">
        <v>22552</v>
      </c>
      <c r="D596" t="s">
        <v>7753</v>
      </c>
      <c r="E596" s="339" t="s">
        <v>18869</v>
      </c>
    </row>
    <row r="597" spans="1:5" x14ac:dyDescent="0.25">
      <c r="A597" s="16">
        <f t="shared" si="9"/>
        <v>764</v>
      </c>
      <c r="B597">
        <v>764</v>
      </c>
      <c r="C597" t="s">
        <v>22553</v>
      </c>
      <c r="D597" t="s">
        <v>7753</v>
      </c>
      <c r="E597" s="339" t="s">
        <v>7785</v>
      </c>
    </row>
    <row r="598" spans="1:5" x14ac:dyDescent="0.25">
      <c r="A598" s="16">
        <f t="shared" si="9"/>
        <v>765</v>
      </c>
      <c r="B598">
        <v>765</v>
      </c>
      <c r="C598" t="s">
        <v>22554</v>
      </c>
      <c r="D598" t="s">
        <v>7753</v>
      </c>
      <c r="E598" s="339" t="s">
        <v>7785</v>
      </c>
    </row>
    <row r="599" spans="1:5" x14ac:dyDescent="0.25">
      <c r="A599" s="16">
        <f t="shared" si="9"/>
        <v>787</v>
      </c>
      <c r="B599">
        <v>787</v>
      </c>
      <c r="C599" t="s">
        <v>22555</v>
      </c>
      <c r="D599" t="s">
        <v>7753</v>
      </c>
      <c r="E599" s="339" t="s">
        <v>22556</v>
      </c>
    </row>
    <row r="600" spans="1:5" x14ac:dyDescent="0.25">
      <c r="A600" s="16">
        <f t="shared" si="9"/>
        <v>774</v>
      </c>
      <c r="B600">
        <v>774</v>
      </c>
      <c r="C600" t="s">
        <v>22557</v>
      </c>
      <c r="D600" t="s">
        <v>7753</v>
      </c>
      <c r="E600" s="339" t="s">
        <v>22556</v>
      </c>
    </row>
    <row r="601" spans="1:5" x14ac:dyDescent="0.25">
      <c r="A601" s="16">
        <f t="shared" si="9"/>
        <v>773</v>
      </c>
      <c r="B601">
        <v>773</v>
      </c>
      <c r="C601" t="s">
        <v>22558</v>
      </c>
      <c r="D601" t="s">
        <v>7753</v>
      </c>
      <c r="E601" s="339" t="s">
        <v>22556</v>
      </c>
    </row>
    <row r="602" spans="1:5" x14ac:dyDescent="0.25">
      <c r="A602" s="16">
        <f t="shared" si="9"/>
        <v>775</v>
      </c>
      <c r="B602">
        <v>775</v>
      </c>
      <c r="C602" t="s">
        <v>22559</v>
      </c>
      <c r="D602" t="s">
        <v>7753</v>
      </c>
      <c r="E602" s="339" t="s">
        <v>22556</v>
      </c>
    </row>
    <row r="603" spans="1:5" x14ac:dyDescent="0.25">
      <c r="A603" s="16">
        <f t="shared" si="9"/>
        <v>788</v>
      </c>
      <c r="B603">
        <v>788</v>
      </c>
      <c r="C603" t="s">
        <v>22560</v>
      </c>
      <c r="D603" t="s">
        <v>7753</v>
      </c>
      <c r="E603" s="339" t="s">
        <v>16630</v>
      </c>
    </row>
    <row r="604" spans="1:5" x14ac:dyDescent="0.25">
      <c r="A604" s="16">
        <f t="shared" si="9"/>
        <v>772</v>
      </c>
      <c r="B604">
        <v>772</v>
      </c>
      <c r="C604" t="s">
        <v>22561</v>
      </c>
      <c r="D604" t="s">
        <v>7753</v>
      </c>
      <c r="E604" s="339" t="s">
        <v>16630</v>
      </c>
    </row>
    <row r="605" spans="1:5" x14ac:dyDescent="0.25">
      <c r="A605" s="16">
        <f t="shared" si="9"/>
        <v>771</v>
      </c>
      <c r="B605">
        <v>771</v>
      </c>
      <c r="C605" t="s">
        <v>22562</v>
      </c>
      <c r="D605" t="s">
        <v>7753</v>
      </c>
      <c r="E605" s="339" t="s">
        <v>16630</v>
      </c>
    </row>
    <row r="606" spans="1:5" x14ac:dyDescent="0.25">
      <c r="A606" s="16">
        <f t="shared" si="9"/>
        <v>779</v>
      </c>
      <c r="B606">
        <v>779</v>
      </c>
      <c r="C606" t="s">
        <v>22563</v>
      </c>
      <c r="D606" t="s">
        <v>7753</v>
      </c>
      <c r="E606" s="339" t="s">
        <v>9074</v>
      </c>
    </row>
    <row r="607" spans="1:5" x14ac:dyDescent="0.25">
      <c r="A607" s="16">
        <f t="shared" si="9"/>
        <v>776</v>
      </c>
      <c r="B607">
        <v>776</v>
      </c>
      <c r="C607" t="s">
        <v>22564</v>
      </c>
      <c r="D607" t="s">
        <v>7753</v>
      </c>
      <c r="E607" s="339" t="s">
        <v>22565</v>
      </c>
    </row>
    <row r="608" spans="1:5" x14ac:dyDescent="0.25">
      <c r="A608" s="16">
        <f t="shared" si="9"/>
        <v>777</v>
      </c>
      <c r="B608">
        <v>777</v>
      </c>
      <c r="C608" t="s">
        <v>22566</v>
      </c>
      <c r="D608" t="s">
        <v>7753</v>
      </c>
      <c r="E608" s="339" t="s">
        <v>22567</v>
      </c>
    </row>
    <row r="609" spans="1:5" x14ac:dyDescent="0.25">
      <c r="A609" s="16">
        <f t="shared" si="9"/>
        <v>780</v>
      </c>
      <c r="B609">
        <v>780</v>
      </c>
      <c r="C609" t="s">
        <v>22568</v>
      </c>
      <c r="D609" t="s">
        <v>7753</v>
      </c>
      <c r="E609" s="339" t="s">
        <v>21537</v>
      </c>
    </row>
    <row r="610" spans="1:5" x14ac:dyDescent="0.25">
      <c r="A610" s="16">
        <f t="shared" si="9"/>
        <v>778</v>
      </c>
      <c r="B610">
        <v>778</v>
      </c>
      <c r="C610" t="s">
        <v>22569</v>
      </c>
      <c r="D610" t="s">
        <v>7753</v>
      </c>
      <c r="E610" s="339" t="s">
        <v>22565</v>
      </c>
    </row>
    <row r="611" spans="1:5" x14ac:dyDescent="0.25">
      <c r="A611" s="16">
        <f t="shared" si="9"/>
        <v>781</v>
      </c>
      <c r="B611">
        <v>781</v>
      </c>
      <c r="C611" t="s">
        <v>22570</v>
      </c>
      <c r="D611" t="s">
        <v>7753</v>
      </c>
      <c r="E611" s="339" t="s">
        <v>22571</v>
      </c>
    </row>
    <row r="612" spans="1:5" x14ac:dyDescent="0.25">
      <c r="A612" s="16">
        <f t="shared" si="9"/>
        <v>786</v>
      </c>
      <c r="B612">
        <v>786</v>
      </c>
      <c r="C612" t="s">
        <v>22572</v>
      </c>
      <c r="D612" t="s">
        <v>7753</v>
      </c>
      <c r="E612" s="339" t="s">
        <v>22571</v>
      </c>
    </row>
    <row r="613" spans="1:5" x14ac:dyDescent="0.25">
      <c r="A613" s="16">
        <f t="shared" si="9"/>
        <v>782</v>
      </c>
      <c r="B613">
        <v>782</v>
      </c>
      <c r="C613" t="s">
        <v>22573</v>
      </c>
      <c r="D613" t="s">
        <v>7753</v>
      </c>
      <c r="E613" s="339" t="s">
        <v>22571</v>
      </c>
    </row>
    <row r="614" spans="1:5" x14ac:dyDescent="0.25">
      <c r="A614" s="16">
        <f t="shared" si="9"/>
        <v>783</v>
      </c>
      <c r="B614">
        <v>783</v>
      </c>
      <c r="C614" t="s">
        <v>22574</v>
      </c>
      <c r="D614" t="s">
        <v>7753</v>
      </c>
      <c r="E614" s="339" t="s">
        <v>22575</v>
      </c>
    </row>
    <row r="615" spans="1:5" x14ac:dyDescent="0.25">
      <c r="A615" s="16">
        <f t="shared" si="9"/>
        <v>785</v>
      </c>
      <c r="B615">
        <v>785</v>
      </c>
      <c r="C615" t="s">
        <v>22576</v>
      </c>
      <c r="D615" t="s">
        <v>7753</v>
      </c>
      <c r="E615" s="339" t="s">
        <v>22577</v>
      </c>
    </row>
    <row r="616" spans="1:5" x14ac:dyDescent="0.25">
      <c r="A616" s="16">
        <f t="shared" si="9"/>
        <v>784</v>
      </c>
      <c r="B616">
        <v>784</v>
      </c>
      <c r="C616" t="s">
        <v>22578</v>
      </c>
      <c r="D616" t="s">
        <v>7753</v>
      </c>
      <c r="E616" s="339" t="s">
        <v>22579</v>
      </c>
    </row>
    <row r="617" spans="1:5" x14ac:dyDescent="0.25">
      <c r="A617" s="16">
        <f t="shared" si="9"/>
        <v>828</v>
      </c>
      <c r="B617">
        <v>828</v>
      </c>
      <c r="C617" t="s">
        <v>22580</v>
      </c>
      <c r="D617" t="s">
        <v>7753</v>
      </c>
      <c r="E617" s="339" t="s">
        <v>8306</v>
      </c>
    </row>
    <row r="618" spans="1:5" x14ac:dyDescent="0.25">
      <c r="A618" s="16">
        <f t="shared" si="9"/>
        <v>829</v>
      </c>
      <c r="B618">
        <v>829</v>
      </c>
      <c r="C618" t="s">
        <v>22581</v>
      </c>
      <c r="D618" t="s">
        <v>7753</v>
      </c>
      <c r="E618" s="339" t="s">
        <v>7776</v>
      </c>
    </row>
    <row r="619" spans="1:5" x14ac:dyDescent="0.25">
      <c r="A619" s="16">
        <f t="shared" si="9"/>
        <v>812</v>
      </c>
      <c r="B619">
        <v>812</v>
      </c>
      <c r="C619" t="s">
        <v>22582</v>
      </c>
      <c r="D619" t="s">
        <v>7753</v>
      </c>
      <c r="E619" s="339" t="s">
        <v>15538</v>
      </c>
    </row>
    <row r="620" spans="1:5" x14ac:dyDescent="0.25">
      <c r="A620" s="16">
        <f t="shared" si="9"/>
        <v>819</v>
      </c>
      <c r="B620">
        <v>819</v>
      </c>
      <c r="C620" t="s">
        <v>22583</v>
      </c>
      <c r="D620" t="s">
        <v>7753</v>
      </c>
      <c r="E620" s="339" t="s">
        <v>22422</v>
      </c>
    </row>
    <row r="621" spans="1:5" x14ac:dyDescent="0.25">
      <c r="A621" s="16">
        <f t="shared" si="9"/>
        <v>818</v>
      </c>
      <c r="B621">
        <v>818</v>
      </c>
      <c r="C621" t="s">
        <v>22584</v>
      </c>
      <c r="D621" t="s">
        <v>7753</v>
      </c>
      <c r="E621" s="339" t="s">
        <v>8384</v>
      </c>
    </row>
    <row r="622" spans="1:5" x14ac:dyDescent="0.25">
      <c r="A622" s="16">
        <f t="shared" si="9"/>
        <v>832</v>
      </c>
      <c r="B622">
        <v>832</v>
      </c>
      <c r="C622" t="s">
        <v>22585</v>
      </c>
      <c r="D622" t="s">
        <v>7753</v>
      </c>
      <c r="E622" s="339" t="s">
        <v>22586</v>
      </c>
    </row>
    <row r="623" spans="1:5" x14ac:dyDescent="0.25">
      <c r="A623" s="16">
        <f t="shared" si="9"/>
        <v>834</v>
      </c>
      <c r="B623">
        <v>834</v>
      </c>
      <c r="C623" t="s">
        <v>22587</v>
      </c>
      <c r="D623" t="s">
        <v>7753</v>
      </c>
      <c r="E623" s="339" t="s">
        <v>20574</v>
      </c>
    </row>
    <row r="624" spans="1:5" x14ac:dyDescent="0.25">
      <c r="A624" s="16">
        <f t="shared" si="9"/>
        <v>813</v>
      </c>
      <c r="B624">
        <v>813</v>
      </c>
      <c r="C624" t="s">
        <v>22588</v>
      </c>
      <c r="D624" t="s">
        <v>7753</v>
      </c>
      <c r="E624" s="339" t="s">
        <v>12805</v>
      </c>
    </row>
    <row r="625" spans="1:5" x14ac:dyDescent="0.25">
      <c r="A625" s="16">
        <f t="shared" si="9"/>
        <v>820</v>
      </c>
      <c r="B625">
        <v>820</v>
      </c>
      <c r="C625" t="s">
        <v>22589</v>
      </c>
      <c r="D625" t="s">
        <v>7753</v>
      </c>
      <c r="E625" s="339" t="s">
        <v>22590</v>
      </c>
    </row>
    <row r="626" spans="1:5" x14ac:dyDescent="0.25">
      <c r="A626" s="16">
        <f t="shared" si="9"/>
        <v>816</v>
      </c>
      <c r="B626">
        <v>816</v>
      </c>
      <c r="C626" t="s">
        <v>22591</v>
      </c>
      <c r="D626" t="s">
        <v>7753</v>
      </c>
      <c r="E626" s="339" t="s">
        <v>14450</v>
      </c>
    </row>
    <row r="627" spans="1:5" x14ac:dyDescent="0.25">
      <c r="A627" s="16">
        <f t="shared" si="9"/>
        <v>814</v>
      </c>
      <c r="B627">
        <v>814</v>
      </c>
      <c r="C627" t="s">
        <v>22592</v>
      </c>
      <c r="D627" t="s">
        <v>7753</v>
      </c>
      <c r="E627" s="339" t="s">
        <v>22593</v>
      </c>
    </row>
    <row r="628" spans="1:5" x14ac:dyDescent="0.25">
      <c r="A628" s="16">
        <f t="shared" si="9"/>
        <v>822</v>
      </c>
      <c r="B628">
        <v>822</v>
      </c>
      <c r="C628" t="s">
        <v>22594</v>
      </c>
      <c r="D628" t="s">
        <v>7753</v>
      </c>
      <c r="E628" s="339" t="s">
        <v>10240</v>
      </c>
    </row>
    <row r="629" spans="1:5" x14ac:dyDescent="0.25">
      <c r="A629" s="16">
        <f t="shared" si="9"/>
        <v>821</v>
      </c>
      <c r="B629">
        <v>821</v>
      </c>
      <c r="C629" t="s">
        <v>22595</v>
      </c>
      <c r="D629" t="s">
        <v>7753</v>
      </c>
      <c r="E629" s="339" t="s">
        <v>14124</v>
      </c>
    </row>
    <row r="630" spans="1:5" x14ac:dyDescent="0.25">
      <c r="A630" s="16">
        <f t="shared" si="9"/>
        <v>20086</v>
      </c>
      <c r="B630">
        <v>20086</v>
      </c>
      <c r="C630" t="s">
        <v>22596</v>
      </c>
      <c r="D630" t="s">
        <v>7753</v>
      </c>
      <c r="E630" s="339" t="s">
        <v>22425</v>
      </c>
    </row>
    <row r="631" spans="1:5" x14ac:dyDescent="0.25">
      <c r="A631" s="16">
        <f t="shared" si="9"/>
        <v>39191</v>
      </c>
      <c r="B631">
        <v>39191</v>
      </c>
      <c r="C631" t="s">
        <v>22597</v>
      </c>
      <c r="D631" t="s">
        <v>7753</v>
      </c>
      <c r="E631" s="339" t="s">
        <v>8065</v>
      </c>
    </row>
    <row r="632" spans="1:5" x14ac:dyDescent="0.25">
      <c r="A632" s="16">
        <f t="shared" si="9"/>
        <v>39190</v>
      </c>
      <c r="B632">
        <v>39190</v>
      </c>
      <c r="C632" t="s">
        <v>22598</v>
      </c>
      <c r="D632" t="s">
        <v>7753</v>
      </c>
      <c r="E632" s="339" t="s">
        <v>10967</v>
      </c>
    </row>
    <row r="633" spans="1:5" x14ac:dyDescent="0.25">
      <c r="A633" s="16">
        <f t="shared" si="9"/>
        <v>39189</v>
      </c>
      <c r="B633">
        <v>39189</v>
      </c>
      <c r="C633" t="s">
        <v>22599</v>
      </c>
      <c r="D633" t="s">
        <v>7753</v>
      </c>
      <c r="E633" s="339" t="s">
        <v>7788</v>
      </c>
    </row>
    <row r="634" spans="1:5" x14ac:dyDescent="0.25">
      <c r="A634" s="16">
        <f t="shared" si="9"/>
        <v>39186</v>
      </c>
      <c r="B634">
        <v>39186</v>
      </c>
      <c r="C634" t="s">
        <v>22600</v>
      </c>
      <c r="D634" t="s">
        <v>7753</v>
      </c>
      <c r="E634" s="339" t="s">
        <v>16141</v>
      </c>
    </row>
    <row r="635" spans="1:5" x14ac:dyDescent="0.25">
      <c r="A635" s="16">
        <f t="shared" si="9"/>
        <v>39188</v>
      </c>
      <c r="B635">
        <v>39188</v>
      </c>
      <c r="C635" t="s">
        <v>22601</v>
      </c>
      <c r="D635" t="s">
        <v>7753</v>
      </c>
      <c r="E635" s="339" t="s">
        <v>20182</v>
      </c>
    </row>
    <row r="636" spans="1:5" x14ac:dyDescent="0.25">
      <c r="A636" s="16">
        <f t="shared" si="9"/>
        <v>39187</v>
      </c>
      <c r="B636">
        <v>39187</v>
      </c>
      <c r="C636" t="s">
        <v>22602</v>
      </c>
      <c r="D636" t="s">
        <v>7753</v>
      </c>
      <c r="E636" s="339" t="s">
        <v>13338</v>
      </c>
    </row>
    <row r="637" spans="1:5" x14ac:dyDescent="0.25">
      <c r="A637" s="16">
        <f t="shared" si="9"/>
        <v>39184</v>
      </c>
      <c r="B637">
        <v>39184</v>
      </c>
      <c r="C637" t="s">
        <v>22603</v>
      </c>
      <c r="D637" t="s">
        <v>7753</v>
      </c>
      <c r="E637" s="339" t="s">
        <v>7894</v>
      </c>
    </row>
    <row r="638" spans="1:5" x14ac:dyDescent="0.25">
      <c r="A638" s="16">
        <f t="shared" si="9"/>
        <v>39185</v>
      </c>
      <c r="B638">
        <v>39185</v>
      </c>
      <c r="C638" t="s">
        <v>22604</v>
      </c>
      <c r="D638" t="s">
        <v>7753</v>
      </c>
      <c r="E638" s="339" t="s">
        <v>9058</v>
      </c>
    </row>
    <row r="639" spans="1:5" x14ac:dyDescent="0.25">
      <c r="A639" s="16">
        <f t="shared" si="9"/>
        <v>39198</v>
      </c>
      <c r="B639">
        <v>39198</v>
      </c>
      <c r="C639" t="s">
        <v>22605</v>
      </c>
      <c r="D639" t="s">
        <v>7753</v>
      </c>
      <c r="E639" s="339" t="s">
        <v>22606</v>
      </c>
    </row>
    <row r="640" spans="1:5" x14ac:dyDescent="0.25">
      <c r="A640" s="16">
        <f t="shared" si="9"/>
        <v>39197</v>
      </c>
      <c r="B640">
        <v>39197</v>
      </c>
      <c r="C640" t="s">
        <v>22607</v>
      </c>
      <c r="D640" t="s">
        <v>7753</v>
      </c>
      <c r="E640" s="339" t="s">
        <v>22608</v>
      </c>
    </row>
    <row r="641" spans="1:5" x14ac:dyDescent="0.25">
      <c r="A641" s="16">
        <f t="shared" si="9"/>
        <v>39196</v>
      </c>
      <c r="B641">
        <v>39196</v>
      </c>
      <c r="C641" t="s">
        <v>22609</v>
      </c>
      <c r="D641" t="s">
        <v>7753</v>
      </c>
      <c r="E641" s="339" t="s">
        <v>21537</v>
      </c>
    </row>
    <row r="642" spans="1:5" x14ac:dyDescent="0.25">
      <c r="A642" s="16">
        <f t="shared" si="9"/>
        <v>39199</v>
      </c>
      <c r="B642">
        <v>39199</v>
      </c>
      <c r="C642" t="s">
        <v>22610</v>
      </c>
      <c r="D642" t="s">
        <v>7753</v>
      </c>
      <c r="E642" s="339" t="s">
        <v>22611</v>
      </c>
    </row>
    <row r="643" spans="1:5" x14ac:dyDescent="0.25">
      <c r="A643" s="16">
        <f t="shared" ref="A643:A706" si="10">B643</f>
        <v>39195</v>
      </c>
      <c r="B643">
        <v>39195</v>
      </c>
      <c r="C643" t="s">
        <v>22612</v>
      </c>
      <c r="D643" t="s">
        <v>7753</v>
      </c>
      <c r="E643" s="339" t="s">
        <v>13608</v>
      </c>
    </row>
    <row r="644" spans="1:5" x14ac:dyDescent="0.25">
      <c r="A644" s="16">
        <f t="shared" si="10"/>
        <v>39194</v>
      </c>
      <c r="B644">
        <v>39194</v>
      </c>
      <c r="C644" t="s">
        <v>22613</v>
      </c>
      <c r="D644" t="s">
        <v>7753</v>
      </c>
      <c r="E644" s="339" t="s">
        <v>22614</v>
      </c>
    </row>
    <row r="645" spans="1:5" x14ac:dyDescent="0.25">
      <c r="A645" s="16">
        <f t="shared" si="10"/>
        <v>39193</v>
      </c>
      <c r="B645">
        <v>39193</v>
      </c>
      <c r="C645" t="s">
        <v>22615</v>
      </c>
      <c r="D645" t="s">
        <v>7753</v>
      </c>
      <c r="E645" s="339" t="s">
        <v>14912</v>
      </c>
    </row>
    <row r="646" spans="1:5" x14ac:dyDescent="0.25">
      <c r="A646" s="16">
        <f t="shared" si="10"/>
        <v>39192</v>
      </c>
      <c r="B646">
        <v>39192</v>
      </c>
      <c r="C646" t="s">
        <v>22616</v>
      </c>
      <c r="D646" t="s">
        <v>7753</v>
      </c>
      <c r="E646" s="339" t="s">
        <v>18341</v>
      </c>
    </row>
    <row r="647" spans="1:5" x14ac:dyDescent="0.25">
      <c r="A647" s="16">
        <f t="shared" si="10"/>
        <v>39920</v>
      </c>
      <c r="B647">
        <v>39920</v>
      </c>
      <c r="C647" t="s">
        <v>22617</v>
      </c>
      <c r="D647" t="s">
        <v>7753</v>
      </c>
      <c r="E647" s="339" t="s">
        <v>8490</v>
      </c>
    </row>
    <row r="648" spans="1:5" x14ac:dyDescent="0.25">
      <c r="A648" s="16">
        <f t="shared" si="10"/>
        <v>39201</v>
      </c>
      <c r="B648">
        <v>39201</v>
      </c>
      <c r="C648" t="s">
        <v>22618</v>
      </c>
      <c r="D648" t="s">
        <v>7753</v>
      </c>
      <c r="E648" s="339" t="s">
        <v>14088</v>
      </c>
    </row>
    <row r="649" spans="1:5" x14ac:dyDescent="0.25">
      <c r="A649" s="16">
        <f t="shared" si="10"/>
        <v>39200</v>
      </c>
      <c r="B649">
        <v>39200</v>
      </c>
      <c r="C649" t="s">
        <v>22619</v>
      </c>
      <c r="D649" t="s">
        <v>7753</v>
      </c>
      <c r="E649" s="339" t="s">
        <v>22620</v>
      </c>
    </row>
    <row r="650" spans="1:5" x14ac:dyDescent="0.25">
      <c r="A650" s="16">
        <f t="shared" si="10"/>
        <v>39203</v>
      </c>
      <c r="B650">
        <v>39203</v>
      </c>
      <c r="C650" t="s">
        <v>22621</v>
      </c>
      <c r="D650" t="s">
        <v>7753</v>
      </c>
      <c r="E650" s="339" t="s">
        <v>22622</v>
      </c>
    </row>
    <row r="651" spans="1:5" x14ac:dyDescent="0.25">
      <c r="A651" s="16">
        <f t="shared" si="10"/>
        <v>39202</v>
      </c>
      <c r="B651">
        <v>39202</v>
      </c>
      <c r="C651" t="s">
        <v>22623</v>
      </c>
      <c r="D651" t="s">
        <v>7753</v>
      </c>
      <c r="E651" s="339" t="s">
        <v>22624</v>
      </c>
    </row>
    <row r="652" spans="1:5" x14ac:dyDescent="0.25">
      <c r="A652" s="16">
        <f t="shared" si="10"/>
        <v>39205</v>
      </c>
      <c r="B652">
        <v>39205</v>
      </c>
      <c r="C652" t="s">
        <v>22625</v>
      </c>
      <c r="D652" t="s">
        <v>7753</v>
      </c>
      <c r="E652" s="339" t="s">
        <v>22626</v>
      </c>
    </row>
    <row r="653" spans="1:5" x14ac:dyDescent="0.25">
      <c r="A653" s="16">
        <f t="shared" si="10"/>
        <v>39204</v>
      </c>
      <c r="B653">
        <v>39204</v>
      </c>
      <c r="C653" t="s">
        <v>22627</v>
      </c>
      <c r="D653" t="s">
        <v>7753</v>
      </c>
      <c r="E653" s="339" t="s">
        <v>22628</v>
      </c>
    </row>
    <row r="654" spans="1:5" x14ac:dyDescent="0.25">
      <c r="A654" s="16">
        <f t="shared" si="10"/>
        <v>39206</v>
      </c>
      <c r="B654">
        <v>39206</v>
      </c>
      <c r="C654" t="s">
        <v>22629</v>
      </c>
      <c r="D654" t="s">
        <v>7753</v>
      </c>
      <c r="E654" s="339" t="s">
        <v>16102</v>
      </c>
    </row>
    <row r="655" spans="1:5" x14ac:dyDescent="0.25">
      <c r="A655" s="16">
        <f t="shared" si="10"/>
        <v>798</v>
      </c>
      <c r="B655">
        <v>798</v>
      </c>
      <c r="C655" t="s">
        <v>22630</v>
      </c>
      <c r="D655" t="s">
        <v>7753</v>
      </c>
      <c r="E655" s="339" t="s">
        <v>8108</v>
      </c>
    </row>
    <row r="656" spans="1:5" x14ac:dyDescent="0.25">
      <c r="A656" s="16">
        <f t="shared" si="10"/>
        <v>797</v>
      </c>
      <c r="B656">
        <v>797</v>
      </c>
      <c r="C656" t="s">
        <v>22631</v>
      </c>
      <c r="D656" t="s">
        <v>7753</v>
      </c>
      <c r="E656" s="339" t="s">
        <v>20372</v>
      </c>
    </row>
    <row r="657" spans="1:5" x14ac:dyDescent="0.25">
      <c r="A657" s="16">
        <f t="shared" si="10"/>
        <v>796</v>
      </c>
      <c r="B657">
        <v>796</v>
      </c>
      <c r="C657" t="s">
        <v>22632</v>
      </c>
      <c r="D657" t="s">
        <v>7753</v>
      </c>
      <c r="E657" s="339" t="s">
        <v>8100</v>
      </c>
    </row>
    <row r="658" spans="1:5" x14ac:dyDescent="0.25">
      <c r="A658" s="16">
        <f t="shared" si="10"/>
        <v>799</v>
      </c>
      <c r="B658">
        <v>799</v>
      </c>
      <c r="C658" t="s">
        <v>22633</v>
      </c>
      <c r="D658" t="s">
        <v>7753</v>
      </c>
      <c r="E658" s="339" t="s">
        <v>10701</v>
      </c>
    </row>
    <row r="659" spans="1:5" x14ac:dyDescent="0.25">
      <c r="A659" s="16">
        <f t="shared" si="10"/>
        <v>792</v>
      </c>
      <c r="B659">
        <v>792</v>
      </c>
      <c r="C659" t="s">
        <v>22634</v>
      </c>
      <c r="D659" t="s">
        <v>7753</v>
      </c>
      <c r="E659" s="339" t="s">
        <v>22635</v>
      </c>
    </row>
    <row r="660" spans="1:5" x14ac:dyDescent="0.25">
      <c r="A660" s="16">
        <f t="shared" si="10"/>
        <v>38001</v>
      </c>
      <c r="B660">
        <v>38001</v>
      </c>
      <c r="C660" t="s">
        <v>22636</v>
      </c>
      <c r="D660" t="s">
        <v>7753</v>
      </c>
      <c r="E660" s="339" t="s">
        <v>22637</v>
      </c>
    </row>
    <row r="661" spans="1:5" x14ac:dyDescent="0.25">
      <c r="A661" s="16">
        <f t="shared" si="10"/>
        <v>38002</v>
      </c>
      <c r="B661">
        <v>38002</v>
      </c>
      <c r="C661" t="s">
        <v>22638</v>
      </c>
      <c r="D661" t="s">
        <v>7753</v>
      </c>
      <c r="E661" s="339" t="s">
        <v>21900</v>
      </c>
    </row>
    <row r="662" spans="1:5" x14ac:dyDescent="0.25">
      <c r="A662" s="16">
        <f t="shared" si="10"/>
        <v>38003</v>
      </c>
      <c r="B662">
        <v>38003</v>
      </c>
      <c r="C662" t="s">
        <v>22639</v>
      </c>
      <c r="D662" t="s">
        <v>7753</v>
      </c>
      <c r="E662" s="339" t="s">
        <v>13616</v>
      </c>
    </row>
    <row r="663" spans="1:5" x14ac:dyDescent="0.25">
      <c r="A663" s="16">
        <f t="shared" si="10"/>
        <v>38004</v>
      </c>
      <c r="B663">
        <v>38004</v>
      </c>
      <c r="C663" t="s">
        <v>22640</v>
      </c>
      <c r="D663" t="s">
        <v>7753</v>
      </c>
      <c r="E663" s="339" t="s">
        <v>15506</v>
      </c>
    </row>
    <row r="664" spans="1:5" x14ac:dyDescent="0.25">
      <c r="A664" s="16">
        <f t="shared" si="10"/>
        <v>44263</v>
      </c>
      <c r="B664">
        <v>44263</v>
      </c>
      <c r="C664" t="s">
        <v>22641</v>
      </c>
      <c r="D664" t="s">
        <v>7753</v>
      </c>
      <c r="E664" s="339" t="s">
        <v>17632</v>
      </c>
    </row>
    <row r="665" spans="1:5" x14ac:dyDescent="0.25">
      <c r="A665" s="16">
        <f t="shared" si="10"/>
        <v>36327</v>
      </c>
      <c r="B665">
        <v>36327</v>
      </c>
      <c r="C665" t="s">
        <v>22642</v>
      </c>
      <c r="D665" t="s">
        <v>7753</v>
      </c>
      <c r="E665" s="339" t="s">
        <v>22643</v>
      </c>
    </row>
    <row r="666" spans="1:5" x14ac:dyDescent="0.25">
      <c r="A666" s="16">
        <f t="shared" si="10"/>
        <v>38992</v>
      </c>
      <c r="B666">
        <v>38992</v>
      </c>
      <c r="C666" t="s">
        <v>22644</v>
      </c>
      <c r="D666" t="s">
        <v>7753</v>
      </c>
      <c r="E666" s="339" t="s">
        <v>22645</v>
      </c>
    </row>
    <row r="667" spans="1:5" x14ac:dyDescent="0.25">
      <c r="A667" s="16">
        <f t="shared" si="10"/>
        <v>38993</v>
      </c>
      <c r="B667">
        <v>38993</v>
      </c>
      <c r="C667" t="s">
        <v>22646</v>
      </c>
      <c r="D667" t="s">
        <v>7753</v>
      </c>
      <c r="E667" s="339" t="s">
        <v>20646</v>
      </c>
    </row>
    <row r="668" spans="1:5" x14ac:dyDescent="0.25">
      <c r="A668" s="16">
        <f t="shared" si="10"/>
        <v>44175</v>
      </c>
      <c r="B668">
        <v>44175</v>
      </c>
      <c r="C668" t="s">
        <v>22647</v>
      </c>
      <c r="D668" t="s">
        <v>7753</v>
      </c>
      <c r="E668" s="339" t="s">
        <v>22648</v>
      </c>
    </row>
    <row r="669" spans="1:5" x14ac:dyDescent="0.25">
      <c r="A669" s="16">
        <f t="shared" si="10"/>
        <v>44177</v>
      </c>
      <c r="B669">
        <v>44177</v>
      </c>
      <c r="C669" t="s">
        <v>22649</v>
      </c>
      <c r="D669" t="s">
        <v>7753</v>
      </c>
      <c r="E669" s="339" t="s">
        <v>18345</v>
      </c>
    </row>
    <row r="670" spans="1:5" x14ac:dyDescent="0.25">
      <c r="A670" s="16">
        <f t="shared" si="10"/>
        <v>38418</v>
      </c>
      <c r="B670">
        <v>38418</v>
      </c>
      <c r="C670" t="s">
        <v>22650</v>
      </c>
      <c r="D670" t="s">
        <v>7753</v>
      </c>
      <c r="E670" s="339" t="s">
        <v>14456</v>
      </c>
    </row>
    <row r="671" spans="1:5" x14ac:dyDescent="0.25">
      <c r="A671" s="16">
        <f t="shared" si="10"/>
        <v>39178</v>
      </c>
      <c r="B671">
        <v>39178</v>
      </c>
      <c r="C671" t="s">
        <v>22651</v>
      </c>
      <c r="D671" t="s">
        <v>7753</v>
      </c>
      <c r="E671" s="339" t="s">
        <v>7796</v>
      </c>
    </row>
    <row r="672" spans="1:5" x14ac:dyDescent="0.25">
      <c r="A672" s="16">
        <f t="shared" si="10"/>
        <v>39177</v>
      </c>
      <c r="B672">
        <v>39177</v>
      </c>
      <c r="C672" t="s">
        <v>22652</v>
      </c>
      <c r="D672" t="s">
        <v>7753</v>
      </c>
      <c r="E672" s="339" t="s">
        <v>7767</v>
      </c>
    </row>
    <row r="673" spans="1:5" x14ac:dyDescent="0.25">
      <c r="A673" s="16">
        <f t="shared" si="10"/>
        <v>39174</v>
      </c>
      <c r="B673">
        <v>39174</v>
      </c>
      <c r="C673" t="s">
        <v>22653</v>
      </c>
      <c r="D673" t="s">
        <v>7753</v>
      </c>
      <c r="E673" s="339" t="s">
        <v>7954</v>
      </c>
    </row>
    <row r="674" spans="1:5" x14ac:dyDescent="0.25">
      <c r="A674" s="16">
        <f t="shared" si="10"/>
        <v>39176</v>
      </c>
      <c r="B674">
        <v>39176</v>
      </c>
      <c r="C674" t="s">
        <v>22654</v>
      </c>
      <c r="D674" t="s">
        <v>7753</v>
      </c>
      <c r="E674" s="339" t="s">
        <v>7964</v>
      </c>
    </row>
    <row r="675" spans="1:5" x14ac:dyDescent="0.25">
      <c r="A675" s="16">
        <f t="shared" si="10"/>
        <v>39180</v>
      </c>
      <c r="B675">
        <v>39180</v>
      </c>
      <c r="C675" t="s">
        <v>22655</v>
      </c>
      <c r="D675" t="s">
        <v>7753</v>
      </c>
      <c r="E675" s="339" t="s">
        <v>8224</v>
      </c>
    </row>
    <row r="676" spans="1:5" x14ac:dyDescent="0.25">
      <c r="A676" s="16">
        <f t="shared" si="10"/>
        <v>39179</v>
      </c>
      <c r="B676">
        <v>39179</v>
      </c>
      <c r="C676" t="s">
        <v>22656</v>
      </c>
      <c r="D676" t="s">
        <v>7753</v>
      </c>
      <c r="E676" s="339" t="s">
        <v>7760</v>
      </c>
    </row>
    <row r="677" spans="1:5" x14ac:dyDescent="0.25">
      <c r="A677" s="16">
        <f t="shared" si="10"/>
        <v>39175</v>
      </c>
      <c r="B677">
        <v>39175</v>
      </c>
      <c r="C677" t="s">
        <v>22657</v>
      </c>
      <c r="D677" t="s">
        <v>7753</v>
      </c>
      <c r="E677" s="339" t="s">
        <v>8120</v>
      </c>
    </row>
    <row r="678" spans="1:5" x14ac:dyDescent="0.25">
      <c r="A678" s="16">
        <f t="shared" si="10"/>
        <v>39217</v>
      </c>
      <c r="B678">
        <v>39217</v>
      </c>
      <c r="C678" t="s">
        <v>22658</v>
      </c>
      <c r="D678" t="s">
        <v>7753</v>
      </c>
      <c r="E678" s="339" t="s">
        <v>7864</v>
      </c>
    </row>
    <row r="679" spans="1:5" x14ac:dyDescent="0.25">
      <c r="A679" s="16">
        <f t="shared" si="10"/>
        <v>39181</v>
      </c>
      <c r="B679">
        <v>39181</v>
      </c>
      <c r="C679" t="s">
        <v>22659</v>
      </c>
      <c r="D679" t="s">
        <v>7753</v>
      </c>
      <c r="E679" s="339" t="s">
        <v>20270</v>
      </c>
    </row>
    <row r="680" spans="1:5" x14ac:dyDescent="0.25">
      <c r="A680" s="16">
        <f t="shared" si="10"/>
        <v>39182</v>
      </c>
      <c r="B680">
        <v>39182</v>
      </c>
      <c r="C680" t="s">
        <v>22660</v>
      </c>
      <c r="D680" t="s">
        <v>7753</v>
      </c>
      <c r="E680" s="339" t="s">
        <v>22661</v>
      </c>
    </row>
    <row r="681" spans="1:5" x14ac:dyDescent="0.25">
      <c r="A681" s="16">
        <f t="shared" si="10"/>
        <v>12616</v>
      </c>
      <c r="B681">
        <v>12616</v>
      </c>
      <c r="C681" t="s">
        <v>22662</v>
      </c>
      <c r="D681" t="s">
        <v>7753</v>
      </c>
      <c r="E681" s="339" t="s">
        <v>12092</v>
      </c>
    </row>
    <row r="682" spans="1:5" x14ac:dyDescent="0.25">
      <c r="A682" s="16">
        <f t="shared" si="10"/>
        <v>1049</v>
      </c>
      <c r="B682">
        <v>1049</v>
      </c>
      <c r="C682" t="s">
        <v>22663</v>
      </c>
      <c r="D682" t="s">
        <v>7753</v>
      </c>
      <c r="E682" s="339" t="s">
        <v>7965</v>
      </c>
    </row>
    <row r="683" spans="1:5" x14ac:dyDescent="0.25">
      <c r="A683" s="16">
        <f t="shared" si="10"/>
        <v>1099</v>
      </c>
      <c r="B683">
        <v>1099</v>
      </c>
      <c r="C683" t="s">
        <v>22664</v>
      </c>
      <c r="D683" t="s">
        <v>7753</v>
      </c>
      <c r="E683" s="339" t="s">
        <v>7771</v>
      </c>
    </row>
    <row r="684" spans="1:5" x14ac:dyDescent="0.25">
      <c r="A684" s="16">
        <f t="shared" si="10"/>
        <v>39678</v>
      </c>
      <c r="B684">
        <v>39678</v>
      </c>
      <c r="C684" t="s">
        <v>22665</v>
      </c>
      <c r="D684" t="s">
        <v>7753</v>
      </c>
      <c r="E684" s="339" t="s">
        <v>16567</v>
      </c>
    </row>
    <row r="685" spans="1:5" x14ac:dyDescent="0.25">
      <c r="A685" s="16">
        <f t="shared" si="10"/>
        <v>1050</v>
      </c>
      <c r="B685">
        <v>1050</v>
      </c>
      <c r="C685" t="s">
        <v>22666</v>
      </c>
      <c r="D685" t="s">
        <v>7753</v>
      </c>
      <c r="E685" s="339" t="s">
        <v>22667</v>
      </c>
    </row>
    <row r="686" spans="1:5" x14ac:dyDescent="0.25">
      <c r="A686" s="16">
        <f t="shared" si="10"/>
        <v>1101</v>
      </c>
      <c r="B686">
        <v>1101</v>
      </c>
      <c r="C686" t="s">
        <v>22668</v>
      </c>
      <c r="D686" t="s">
        <v>7753</v>
      </c>
      <c r="E686" s="339" t="s">
        <v>14181</v>
      </c>
    </row>
    <row r="687" spans="1:5" x14ac:dyDescent="0.25">
      <c r="A687" s="16">
        <f t="shared" si="10"/>
        <v>1100</v>
      </c>
      <c r="B687">
        <v>1100</v>
      </c>
      <c r="C687" t="s">
        <v>22669</v>
      </c>
      <c r="D687" t="s">
        <v>7753</v>
      </c>
      <c r="E687" s="339" t="s">
        <v>16549</v>
      </c>
    </row>
    <row r="688" spans="1:5" x14ac:dyDescent="0.25">
      <c r="A688" s="16">
        <f t="shared" si="10"/>
        <v>39679</v>
      </c>
      <c r="B688">
        <v>39679</v>
      </c>
      <c r="C688" t="s">
        <v>22670</v>
      </c>
      <c r="D688" t="s">
        <v>7753</v>
      </c>
      <c r="E688" s="339" t="s">
        <v>20781</v>
      </c>
    </row>
    <row r="689" spans="1:5" x14ac:dyDescent="0.25">
      <c r="A689" s="16">
        <f t="shared" si="10"/>
        <v>1098</v>
      </c>
      <c r="B689">
        <v>1098</v>
      </c>
      <c r="C689" t="s">
        <v>22671</v>
      </c>
      <c r="D689" t="s">
        <v>7753</v>
      </c>
      <c r="E689" s="339" t="s">
        <v>8507</v>
      </c>
    </row>
    <row r="690" spans="1:5" x14ac:dyDescent="0.25">
      <c r="A690" s="16">
        <f t="shared" si="10"/>
        <v>1102</v>
      </c>
      <c r="B690">
        <v>1102</v>
      </c>
      <c r="C690" t="s">
        <v>22672</v>
      </c>
      <c r="D690" t="s">
        <v>7753</v>
      </c>
      <c r="E690" s="339" t="s">
        <v>22673</v>
      </c>
    </row>
    <row r="691" spans="1:5" x14ac:dyDescent="0.25">
      <c r="A691" s="16">
        <f t="shared" si="10"/>
        <v>1051</v>
      </c>
      <c r="B691">
        <v>1051</v>
      </c>
      <c r="C691" t="s">
        <v>22674</v>
      </c>
      <c r="D691" t="s">
        <v>7753</v>
      </c>
      <c r="E691" s="339" t="s">
        <v>22675</v>
      </c>
    </row>
    <row r="692" spans="1:5" x14ac:dyDescent="0.25">
      <c r="A692" s="16">
        <f t="shared" si="10"/>
        <v>37399</v>
      </c>
      <c r="B692">
        <v>37399</v>
      </c>
      <c r="C692" t="s">
        <v>22676</v>
      </c>
      <c r="D692" t="s">
        <v>7753</v>
      </c>
      <c r="E692" s="339" t="s">
        <v>13377</v>
      </c>
    </row>
    <row r="693" spans="1:5" x14ac:dyDescent="0.25">
      <c r="A693" s="16">
        <f t="shared" si="10"/>
        <v>43834</v>
      </c>
      <c r="B693">
        <v>43834</v>
      </c>
      <c r="C693" t="s">
        <v>22677</v>
      </c>
      <c r="D693" t="s">
        <v>7757</v>
      </c>
      <c r="E693" s="339" t="s">
        <v>22678</v>
      </c>
    </row>
    <row r="694" spans="1:5" x14ac:dyDescent="0.25">
      <c r="A694" s="16">
        <f t="shared" si="10"/>
        <v>43835</v>
      </c>
      <c r="B694">
        <v>43835</v>
      </c>
      <c r="C694" t="s">
        <v>22679</v>
      </c>
      <c r="D694" t="s">
        <v>7757</v>
      </c>
      <c r="E694" s="339" t="s">
        <v>8266</v>
      </c>
    </row>
    <row r="695" spans="1:5" x14ac:dyDescent="0.25">
      <c r="A695" s="16">
        <f t="shared" si="10"/>
        <v>43833</v>
      </c>
      <c r="B695">
        <v>43833</v>
      </c>
      <c r="C695" t="s">
        <v>22680</v>
      </c>
      <c r="D695" t="s">
        <v>7757</v>
      </c>
      <c r="E695" s="339" t="s">
        <v>14089</v>
      </c>
    </row>
    <row r="696" spans="1:5" x14ac:dyDescent="0.25">
      <c r="A696" s="16">
        <f t="shared" si="10"/>
        <v>41955</v>
      </c>
      <c r="B696">
        <v>41955</v>
      </c>
      <c r="C696" t="s">
        <v>22681</v>
      </c>
      <c r="D696" t="s">
        <v>7755</v>
      </c>
      <c r="E696" s="339" t="s">
        <v>18356</v>
      </c>
    </row>
    <row r="697" spans="1:5" x14ac:dyDescent="0.25">
      <c r="A697" s="16">
        <f t="shared" si="10"/>
        <v>41953</v>
      </c>
      <c r="B697">
        <v>41953</v>
      </c>
      <c r="C697" t="s">
        <v>22682</v>
      </c>
      <c r="D697" t="s">
        <v>7755</v>
      </c>
      <c r="E697" s="339" t="s">
        <v>22683</v>
      </c>
    </row>
    <row r="698" spans="1:5" x14ac:dyDescent="0.25">
      <c r="A698" s="16">
        <f t="shared" si="10"/>
        <v>41954</v>
      </c>
      <c r="B698">
        <v>41954</v>
      </c>
      <c r="C698" t="s">
        <v>22684</v>
      </c>
      <c r="D698" t="s">
        <v>7755</v>
      </c>
      <c r="E698" s="339" t="s">
        <v>21527</v>
      </c>
    </row>
    <row r="699" spans="1:5" x14ac:dyDescent="0.25">
      <c r="A699" s="16">
        <f t="shared" si="10"/>
        <v>25004</v>
      </c>
      <c r="B699">
        <v>25004</v>
      </c>
      <c r="C699" t="s">
        <v>22685</v>
      </c>
      <c r="D699" t="s">
        <v>7755</v>
      </c>
      <c r="E699" s="339" t="s">
        <v>20949</v>
      </c>
    </row>
    <row r="700" spans="1:5" x14ac:dyDescent="0.25">
      <c r="A700" s="16">
        <f t="shared" si="10"/>
        <v>25002</v>
      </c>
      <c r="B700">
        <v>25002</v>
      </c>
      <c r="C700" t="s">
        <v>22686</v>
      </c>
      <c r="D700" t="s">
        <v>7755</v>
      </c>
      <c r="E700" s="339" t="s">
        <v>20949</v>
      </c>
    </row>
    <row r="701" spans="1:5" x14ac:dyDescent="0.25">
      <c r="A701" s="16">
        <f t="shared" si="10"/>
        <v>37409</v>
      </c>
      <c r="B701">
        <v>37409</v>
      </c>
      <c r="C701" t="s">
        <v>22687</v>
      </c>
      <c r="D701" t="s">
        <v>7755</v>
      </c>
      <c r="E701" s="339" t="s">
        <v>20949</v>
      </c>
    </row>
    <row r="702" spans="1:5" x14ac:dyDescent="0.25">
      <c r="A702" s="16">
        <f t="shared" si="10"/>
        <v>841</v>
      </c>
      <c r="B702">
        <v>841</v>
      </c>
      <c r="C702" t="s">
        <v>22688</v>
      </c>
      <c r="D702" t="s">
        <v>7755</v>
      </c>
      <c r="E702" s="339" t="s">
        <v>22689</v>
      </c>
    </row>
    <row r="703" spans="1:5" x14ac:dyDescent="0.25">
      <c r="A703" s="16">
        <f t="shared" si="10"/>
        <v>25005</v>
      </c>
      <c r="B703">
        <v>25005</v>
      </c>
      <c r="C703" t="s">
        <v>22690</v>
      </c>
      <c r="D703" t="s">
        <v>7755</v>
      </c>
      <c r="E703" s="339" t="s">
        <v>20781</v>
      </c>
    </row>
    <row r="704" spans="1:5" x14ac:dyDescent="0.25">
      <c r="A704" s="16">
        <f t="shared" si="10"/>
        <v>25003</v>
      </c>
      <c r="B704">
        <v>25003</v>
      </c>
      <c r="C704" t="s">
        <v>22691</v>
      </c>
      <c r="D704" t="s">
        <v>7755</v>
      </c>
      <c r="E704" s="339" t="s">
        <v>16540</v>
      </c>
    </row>
    <row r="705" spans="1:5" x14ac:dyDescent="0.25">
      <c r="A705" s="16">
        <f t="shared" si="10"/>
        <v>37410</v>
      </c>
      <c r="B705">
        <v>37410</v>
      </c>
      <c r="C705" t="s">
        <v>22692</v>
      </c>
      <c r="D705" t="s">
        <v>7755</v>
      </c>
      <c r="E705" s="339" t="s">
        <v>20781</v>
      </c>
    </row>
    <row r="706" spans="1:5" x14ac:dyDescent="0.25">
      <c r="A706" s="16">
        <f t="shared" si="10"/>
        <v>842</v>
      </c>
      <c r="B706">
        <v>842</v>
      </c>
      <c r="C706" t="s">
        <v>22693</v>
      </c>
      <c r="D706" t="s">
        <v>7755</v>
      </c>
      <c r="E706" s="339" t="s">
        <v>22694</v>
      </c>
    </row>
    <row r="707" spans="1:5" x14ac:dyDescent="0.25">
      <c r="A707" s="16">
        <f t="shared" ref="A707:A770" si="11">B707</f>
        <v>44391</v>
      </c>
      <c r="B707">
        <v>44391</v>
      </c>
      <c r="C707" t="s">
        <v>22695</v>
      </c>
      <c r="D707" t="s">
        <v>7757</v>
      </c>
      <c r="E707" s="339" t="s">
        <v>22696</v>
      </c>
    </row>
    <row r="708" spans="1:5" x14ac:dyDescent="0.25">
      <c r="A708" s="16">
        <f t="shared" si="11"/>
        <v>44388</v>
      </c>
      <c r="B708">
        <v>44388</v>
      </c>
      <c r="C708" t="s">
        <v>22697</v>
      </c>
      <c r="D708" t="s">
        <v>7757</v>
      </c>
      <c r="E708" s="339" t="s">
        <v>16567</v>
      </c>
    </row>
    <row r="709" spans="1:5" x14ac:dyDescent="0.25">
      <c r="A709" s="16">
        <f t="shared" si="11"/>
        <v>44392</v>
      </c>
      <c r="B709">
        <v>44392</v>
      </c>
      <c r="C709" t="s">
        <v>22698</v>
      </c>
      <c r="D709" t="s">
        <v>7757</v>
      </c>
      <c r="E709" s="339" t="s">
        <v>22699</v>
      </c>
    </row>
    <row r="710" spans="1:5" x14ac:dyDescent="0.25">
      <c r="A710" s="16">
        <f t="shared" si="11"/>
        <v>44390</v>
      </c>
      <c r="B710">
        <v>44390</v>
      </c>
      <c r="C710" t="s">
        <v>22700</v>
      </c>
      <c r="D710" t="s">
        <v>7757</v>
      </c>
      <c r="E710" s="339" t="s">
        <v>20773</v>
      </c>
    </row>
    <row r="711" spans="1:5" x14ac:dyDescent="0.25">
      <c r="A711" s="16">
        <f t="shared" si="11"/>
        <v>44389</v>
      </c>
      <c r="B711">
        <v>44389</v>
      </c>
      <c r="C711" t="s">
        <v>22701</v>
      </c>
      <c r="D711" t="s">
        <v>7757</v>
      </c>
      <c r="E711" s="339" t="s">
        <v>8362</v>
      </c>
    </row>
    <row r="712" spans="1:5" x14ac:dyDescent="0.25">
      <c r="A712" s="16">
        <f t="shared" si="11"/>
        <v>862</v>
      </c>
      <c r="B712">
        <v>862</v>
      </c>
      <c r="C712" t="s">
        <v>22702</v>
      </c>
      <c r="D712" t="s">
        <v>7757</v>
      </c>
      <c r="E712" s="339" t="s">
        <v>13575</v>
      </c>
    </row>
    <row r="713" spans="1:5" x14ac:dyDescent="0.25">
      <c r="A713" s="16">
        <f t="shared" si="11"/>
        <v>866</v>
      </c>
      <c r="B713">
        <v>866</v>
      </c>
      <c r="C713" t="s">
        <v>22703</v>
      </c>
      <c r="D713" t="s">
        <v>7757</v>
      </c>
      <c r="E713" s="339" t="s">
        <v>22704</v>
      </c>
    </row>
    <row r="714" spans="1:5" x14ac:dyDescent="0.25">
      <c r="A714" s="16">
        <f t="shared" si="11"/>
        <v>892</v>
      </c>
      <c r="B714">
        <v>892</v>
      </c>
      <c r="C714" t="s">
        <v>22705</v>
      </c>
      <c r="D714" t="s">
        <v>7757</v>
      </c>
      <c r="E714" s="339" t="s">
        <v>21466</v>
      </c>
    </row>
    <row r="715" spans="1:5" x14ac:dyDescent="0.25">
      <c r="A715" s="16">
        <f t="shared" si="11"/>
        <v>857</v>
      </c>
      <c r="B715">
        <v>857</v>
      </c>
      <c r="C715" t="s">
        <v>22706</v>
      </c>
      <c r="D715" t="s">
        <v>7757</v>
      </c>
      <c r="E715" s="339" t="s">
        <v>8148</v>
      </c>
    </row>
    <row r="716" spans="1:5" x14ac:dyDescent="0.25">
      <c r="A716" s="16">
        <f t="shared" si="11"/>
        <v>37404</v>
      </c>
      <c r="B716">
        <v>37404</v>
      </c>
      <c r="C716" t="s">
        <v>22707</v>
      </c>
      <c r="D716" t="s">
        <v>7757</v>
      </c>
      <c r="E716" s="339" t="s">
        <v>22708</v>
      </c>
    </row>
    <row r="717" spans="1:5" x14ac:dyDescent="0.25">
      <c r="A717" s="16">
        <f t="shared" si="11"/>
        <v>868</v>
      </c>
      <c r="B717">
        <v>868</v>
      </c>
      <c r="C717" t="s">
        <v>22709</v>
      </c>
      <c r="D717" t="s">
        <v>7757</v>
      </c>
      <c r="E717" s="339" t="s">
        <v>13577</v>
      </c>
    </row>
    <row r="718" spans="1:5" x14ac:dyDescent="0.25">
      <c r="A718" s="16">
        <f t="shared" si="11"/>
        <v>863</v>
      </c>
      <c r="B718">
        <v>863</v>
      </c>
      <c r="C718" t="s">
        <v>22710</v>
      </c>
      <c r="D718" t="s">
        <v>7757</v>
      </c>
      <c r="E718" s="339" t="s">
        <v>22711</v>
      </c>
    </row>
    <row r="719" spans="1:5" x14ac:dyDescent="0.25">
      <c r="A719" s="16">
        <f t="shared" si="11"/>
        <v>867</v>
      </c>
      <c r="B719">
        <v>867</v>
      </c>
      <c r="C719" t="s">
        <v>22712</v>
      </c>
      <c r="D719" t="s">
        <v>7757</v>
      </c>
      <c r="E719" s="339" t="s">
        <v>15503</v>
      </c>
    </row>
    <row r="720" spans="1:5" x14ac:dyDescent="0.25">
      <c r="A720" s="16">
        <f t="shared" si="11"/>
        <v>864</v>
      </c>
      <c r="B720">
        <v>864</v>
      </c>
      <c r="C720" t="s">
        <v>22713</v>
      </c>
      <c r="D720" t="s">
        <v>7757</v>
      </c>
      <c r="E720" s="339" t="s">
        <v>21293</v>
      </c>
    </row>
    <row r="721" spans="1:5" x14ac:dyDescent="0.25">
      <c r="A721" s="16">
        <f t="shared" si="11"/>
        <v>865</v>
      </c>
      <c r="B721">
        <v>865</v>
      </c>
      <c r="C721" t="s">
        <v>22714</v>
      </c>
      <c r="D721" t="s">
        <v>7757</v>
      </c>
      <c r="E721" s="339" t="s">
        <v>22198</v>
      </c>
    </row>
    <row r="722" spans="1:5" x14ac:dyDescent="0.25">
      <c r="A722" s="16">
        <f t="shared" si="11"/>
        <v>993</v>
      </c>
      <c r="B722">
        <v>993</v>
      </c>
      <c r="C722" t="s">
        <v>22715</v>
      </c>
      <c r="D722" t="s">
        <v>7757</v>
      </c>
      <c r="E722" s="339" t="s">
        <v>13598</v>
      </c>
    </row>
    <row r="723" spans="1:5" x14ac:dyDescent="0.25">
      <c r="A723" s="16">
        <f t="shared" si="11"/>
        <v>1020</v>
      </c>
      <c r="B723">
        <v>1020</v>
      </c>
      <c r="C723" t="s">
        <v>22716</v>
      </c>
      <c r="D723" t="s">
        <v>7757</v>
      </c>
      <c r="E723" s="339" t="s">
        <v>22661</v>
      </c>
    </row>
    <row r="724" spans="1:5" x14ac:dyDescent="0.25">
      <c r="A724" s="16">
        <f t="shared" si="11"/>
        <v>1017</v>
      </c>
      <c r="B724">
        <v>1017</v>
      </c>
      <c r="C724" t="s">
        <v>22717</v>
      </c>
      <c r="D724" t="s">
        <v>7757</v>
      </c>
      <c r="E724" s="339" t="s">
        <v>22718</v>
      </c>
    </row>
    <row r="725" spans="1:5" x14ac:dyDescent="0.25">
      <c r="A725" s="16">
        <f t="shared" si="11"/>
        <v>999</v>
      </c>
      <c r="B725">
        <v>999</v>
      </c>
      <c r="C725" t="s">
        <v>22719</v>
      </c>
      <c r="D725" t="s">
        <v>7757</v>
      </c>
      <c r="E725" s="339" t="s">
        <v>22720</v>
      </c>
    </row>
    <row r="726" spans="1:5" x14ac:dyDescent="0.25">
      <c r="A726" s="16">
        <f t="shared" si="11"/>
        <v>995</v>
      </c>
      <c r="B726">
        <v>995</v>
      </c>
      <c r="C726" t="s">
        <v>22721</v>
      </c>
      <c r="D726" t="s">
        <v>7757</v>
      </c>
      <c r="E726" s="339" t="s">
        <v>22722</v>
      </c>
    </row>
    <row r="727" spans="1:5" x14ac:dyDescent="0.25">
      <c r="A727" s="16">
        <f t="shared" si="11"/>
        <v>1000</v>
      </c>
      <c r="B727">
        <v>1000</v>
      </c>
      <c r="C727" t="s">
        <v>22723</v>
      </c>
      <c r="D727" t="s">
        <v>7757</v>
      </c>
      <c r="E727" s="339" t="s">
        <v>22724</v>
      </c>
    </row>
    <row r="728" spans="1:5" x14ac:dyDescent="0.25">
      <c r="A728" s="16">
        <f t="shared" si="11"/>
        <v>1022</v>
      </c>
      <c r="B728">
        <v>1022</v>
      </c>
      <c r="C728" t="s">
        <v>22725</v>
      </c>
      <c r="D728" t="s">
        <v>7757</v>
      </c>
      <c r="E728" s="339" t="s">
        <v>8119</v>
      </c>
    </row>
    <row r="729" spans="1:5" x14ac:dyDescent="0.25">
      <c r="A729" s="16">
        <f t="shared" si="11"/>
        <v>1015</v>
      </c>
      <c r="B729">
        <v>1015</v>
      </c>
      <c r="C729" t="s">
        <v>22726</v>
      </c>
      <c r="D729" t="s">
        <v>7757</v>
      </c>
      <c r="E729" s="339" t="s">
        <v>22727</v>
      </c>
    </row>
    <row r="730" spans="1:5" x14ac:dyDescent="0.25">
      <c r="A730" s="16">
        <f t="shared" si="11"/>
        <v>996</v>
      </c>
      <c r="B730">
        <v>996</v>
      </c>
      <c r="C730" t="s">
        <v>22728</v>
      </c>
      <c r="D730" t="s">
        <v>7757</v>
      </c>
      <c r="E730" s="339" t="s">
        <v>22729</v>
      </c>
    </row>
    <row r="731" spans="1:5" x14ac:dyDescent="0.25">
      <c r="A731" s="16">
        <f t="shared" si="11"/>
        <v>1001</v>
      </c>
      <c r="B731">
        <v>1001</v>
      </c>
      <c r="C731" t="s">
        <v>22730</v>
      </c>
      <c r="D731" t="s">
        <v>7757</v>
      </c>
      <c r="E731" s="339" t="s">
        <v>22731</v>
      </c>
    </row>
    <row r="732" spans="1:5" x14ac:dyDescent="0.25">
      <c r="A732" s="16">
        <f t="shared" si="11"/>
        <v>1019</v>
      </c>
      <c r="B732">
        <v>1019</v>
      </c>
      <c r="C732" t="s">
        <v>22732</v>
      </c>
      <c r="D732" t="s">
        <v>7757</v>
      </c>
      <c r="E732" s="339" t="s">
        <v>22733</v>
      </c>
    </row>
    <row r="733" spans="1:5" x14ac:dyDescent="0.25">
      <c r="A733" s="16">
        <f t="shared" si="11"/>
        <v>1021</v>
      </c>
      <c r="B733">
        <v>1021</v>
      </c>
      <c r="C733" t="s">
        <v>22734</v>
      </c>
      <c r="D733" t="s">
        <v>7757</v>
      </c>
      <c r="E733" s="339" t="s">
        <v>8154</v>
      </c>
    </row>
    <row r="734" spans="1:5" x14ac:dyDescent="0.25">
      <c r="A734" s="16">
        <f t="shared" si="11"/>
        <v>39249</v>
      </c>
      <c r="B734">
        <v>39249</v>
      </c>
      <c r="C734" t="s">
        <v>22735</v>
      </c>
      <c r="D734" t="s">
        <v>7757</v>
      </c>
      <c r="E734" s="339" t="s">
        <v>22736</v>
      </c>
    </row>
    <row r="735" spans="1:5" x14ac:dyDescent="0.25">
      <c r="A735" s="16">
        <f t="shared" si="11"/>
        <v>1018</v>
      </c>
      <c r="B735">
        <v>1018</v>
      </c>
      <c r="C735" t="s">
        <v>22737</v>
      </c>
      <c r="D735" t="s">
        <v>7757</v>
      </c>
      <c r="E735" s="339" t="s">
        <v>20406</v>
      </c>
    </row>
    <row r="736" spans="1:5" x14ac:dyDescent="0.25">
      <c r="A736" s="16">
        <f t="shared" si="11"/>
        <v>39250</v>
      </c>
      <c r="B736">
        <v>39250</v>
      </c>
      <c r="C736" t="s">
        <v>22738</v>
      </c>
      <c r="D736" t="s">
        <v>7757</v>
      </c>
      <c r="E736" s="339" t="s">
        <v>22739</v>
      </c>
    </row>
    <row r="737" spans="1:5" x14ac:dyDescent="0.25">
      <c r="A737" s="16">
        <f t="shared" si="11"/>
        <v>994</v>
      </c>
      <c r="B737">
        <v>994</v>
      </c>
      <c r="C737" t="s">
        <v>22740</v>
      </c>
      <c r="D737" t="s">
        <v>7757</v>
      </c>
      <c r="E737" s="339" t="s">
        <v>20823</v>
      </c>
    </row>
    <row r="738" spans="1:5" x14ac:dyDescent="0.25">
      <c r="A738" s="16">
        <f t="shared" si="11"/>
        <v>977</v>
      </c>
      <c r="B738">
        <v>977</v>
      </c>
      <c r="C738" t="s">
        <v>22741</v>
      </c>
      <c r="D738" t="s">
        <v>7757</v>
      </c>
      <c r="E738" s="339" t="s">
        <v>19862</v>
      </c>
    </row>
    <row r="739" spans="1:5" x14ac:dyDescent="0.25">
      <c r="A739" s="16">
        <f t="shared" si="11"/>
        <v>998</v>
      </c>
      <c r="B739">
        <v>998</v>
      </c>
      <c r="C739" t="s">
        <v>22742</v>
      </c>
      <c r="D739" t="s">
        <v>7757</v>
      </c>
      <c r="E739" s="339" t="s">
        <v>22743</v>
      </c>
    </row>
    <row r="740" spans="1:5" x14ac:dyDescent="0.25">
      <c r="A740" s="16">
        <f t="shared" si="11"/>
        <v>39251</v>
      </c>
      <c r="B740">
        <v>39251</v>
      </c>
      <c r="C740" t="s">
        <v>22744</v>
      </c>
      <c r="D740" t="s">
        <v>7757</v>
      </c>
      <c r="E740" s="339" t="s">
        <v>8104</v>
      </c>
    </row>
    <row r="741" spans="1:5" x14ac:dyDescent="0.25">
      <c r="A741" s="16">
        <f t="shared" si="11"/>
        <v>1011</v>
      </c>
      <c r="B741">
        <v>1011</v>
      </c>
      <c r="C741" t="s">
        <v>22745</v>
      </c>
      <c r="D741" t="s">
        <v>7757</v>
      </c>
      <c r="E741" s="339" t="s">
        <v>8821</v>
      </c>
    </row>
    <row r="742" spans="1:5" x14ac:dyDescent="0.25">
      <c r="A742" s="16">
        <f t="shared" si="11"/>
        <v>39252</v>
      </c>
      <c r="B742">
        <v>39252</v>
      </c>
      <c r="C742" t="s">
        <v>22746</v>
      </c>
      <c r="D742" t="s">
        <v>7757</v>
      </c>
      <c r="E742" s="339" t="s">
        <v>7791</v>
      </c>
    </row>
    <row r="743" spans="1:5" x14ac:dyDescent="0.25">
      <c r="A743" s="16">
        <f t="shared" si="11"/>
        <v>1013</v>
      </c>
      <c r="B743">
        <v>1013</v>
      </c>
      <c r="C743" t="s">
        <v>22747</v>
      </c>
      <c r="D743" t="s">
        <v>7757</v>
      </c>
      <c r="E743" s="339" t="s">
        <v>21687</v>
      </c>
    </row>
    <row r="744" spans="1:5" x14ac:dyDescent="0.25">
      <c r="A744" s="16">
        <f t="shared" si="11"/>
        <v>980</v>
      </c>
      <c r="B744">
        <v>980</v>
      </c>
      <c r="C744" t="s">
        <v>22748</v>
      </c>
      <c r="D744" t="s">
        <v>7757</v>
      </c>
      <c r="E744" s="339" t="s">
        <v>22749</v>
      </c>
    </row>
    <row r="745" spans="1:5" x14ac:dyDescent="0.25">
      <c r="A745" s="16">
        <f t="shared" si="11"/>
        <v>39237</v>
      </c>
      <c r="B745">
        <v>39237</v>
      </c>
      <c r="C745" t="s">
        <v>22750</v>
      </c>
      <c r="D745" t="s">
        <v>7757</v>
      </c>
      <c r="E745" s="339" t="s">
        <v>22751</v>
      </c>
    </row>
    <row r="746" spans="1:5" x14ac:dyDescent="0.25">
      <c r="A746" s="16">
        <f t="shared" si="11"/>
        <v>39238</v>
      </c>
      <c r="B746">
        <v>39238</v>
      </c>
      <c r="C746" t="s">
        <v>22752</v>
      </c>
      <c r="D746" t="s">
        <v>7757</v>
      </c>
      <c r="E746" s="339" t="s">
        <v>22753</v>
      </c>
    </row>
    <row r="747" spans="1:5" x14ac:dyDescent="0.25">
      <c r="A747" s="16">
        <f t="shared" si="11"/>
        <v>979</v>
      </c>
      <c r="B747">
        <v>979</v>
      </c>
      <c r="C747" t="s">
        <v>22754</v>
      </c>
      <c r="D747" t="s">
        <v>7757</v>
      </c>
      <c r="E747" s="339" t="s">
        <v>20267</v>
      </c>
    </row>
    <row r="748" spans="1:5" x14ac:dyDescent="0.25">
      <c r="A748" s="16">
        <f t="shared" si="11"/>
        <v>39239</v>
      </c>
      <c r="B748">
        <v>39239</v>
      </c>
      <c r="C748" t="s">
        <v>22755</v>
      </c>
      <c r="D748" t="s">
        <v>7757</v>
      </c>
      <c r="E748" s="339" t="s">
        <v>22756</v>
      </c>
    </row>
    <row r="749" spans="1:5" x14ac:dyDescent="0.25">
      <c r="A749" s="16">
        <f t="shared" si="11"/>
        <v>1014</v>
      </c>
      <c r="B749">
        <v>1014</v>
      </c>
      <c r="C749" t="s">
        <v>22757</v>
      </c>
      <c r="D749" t="s">
        <v>7757</v>
      </c>
      <c r="E749" s="339" t="s">
        <v>14089</v>
      </c>
    </row>
    <row r="750" spans="1:5" x14ac:dyDescent="0.25">
      <c r="A750" s="16">
        <f t="shared" si="11"/>
        <v>39240</v>
      </c>
      <c r="B750">
        <v>39240</v>
      </c>
      <c r="C750" t="s">
        <v>22758</v>
      </c>
      <c r="D750" t="s">
        <v>7757</v>
      </c>
      <c r="E750" s="339" t="s">
        <v>22759</v>
      </c>
    </row>
    <row r="751" spans="1:5" x14ac:dyDescent="0.25">
      <c r="A751" s="16">
        <f t="shared" si="11"/>
        <v>39232</v>
      </c>
      <c r="B751">
        <v>39232</v>
      </c>
      <c r="C751" t="s">
        <v>22760</v>
      </c>
      <c r="D751" t="s">
        <v>7757</v>
      </c>
      <c r="E751" s="339" t="s">
        <v>20534</v>
      </c>
    </row>
    <row r="752" spans="1:5" x14ac:dyDescent="0.25">
      <c r="A752" s="16">
        <f t="shared" si="11"/>
        <v>39233</v>
      </c>
      <c r="B752">
        <v>39233</v>
      </c>
      <c r="C752" t="s">
        <v>22761</v>
      </c>
      <c r="D752" t="s">
        <v>7757</v>
      </c>
      <c r="E752" s="339" t="s">
        <v>20240</v>
      </c>
    </row>
    <row r="753" spans="1:5" x14ac:dyDescent="0.25">
      <c r="A753" s="16">
        <f t="shared" si="11"/>
        <v>981</v>
      </c>
      <c r="B753">
        <v>981</v>
      </c>
      <c r="C753" t="s">
        <v>22762</v>
      </c>
      <c r="D753" t="s">
        <v>7757</v>
      </c>
      <c r="E753" s="339" t="s">
        <v>8482</v>
      </c>
    </row>
    <row r="754" spans="1:5" x14ac:dyDescent="0.25">
      <c r="A754" s="16">
        <f t="shared" si="11"/>
        <v>39234</v>
      </c>
      <c r="B754">
        <v>39234</v>
      </c>
      <c r="C754" t="s">
        <v>22763</v>
      </c>
      <c r="D754" t="s">
        <v>7757</v>
      </c>
      <c r="E754" s="339" t="s">
        <v>22764</v>
      </c>
    </row>
    <row r="755" spans="1:5" x14ac:dyDescent="0.25">
      <c r="A755" s="16">
        <f t="shared" si="11"/>
        <v>982</v>
      </c>
      <c r="B755">
        <v>982</v>
      </c>
      <c r="C755" t="s">
        <v>22765</v>
      </c>
      <c r="D755" t="s">
        <v>7757</v>
      </c>
      <c r="E755" s="339" t="s">
        <v>22766</v>
      </c>
    </row>
    <row r="756" spans="1:5" x14ac:dyDescent="0.25">
      <c r="A756" s="16">
        <f t="shared" si="11"/>
        <v>39235</v>
      </c>
      <c r="B756">
        <v>39235</v>
      </c>
      <c r="C756" t="s">
        <v>22767</v>
      </c>
      <c r="D756" t="s">
        <v>7757</v>
      </c>
      <c r="E756" s="339" t="s">
        <v>22768</v>
      </c>
    </row>
    <row r="757" spans="1:5" x14ac:dyDescent="0.25">
      <c r="A757" s="16">
        <f t="shared" si="11"/>
        <v>39236</v>
      </c>
      <c r="B757">
        <v>39236</v>
      </c>
      <c r="C757" t="s">
        <v>22769</v>
      </c>
      <c r="D757" t="s">
        <v>7757</v>
      </c>
      <c r="E757" s="339" t="s">
        <v>21239</v>
      </c>
    </row>
    <row r="758" spans="1:5" x14ac:dyDescent="0.25">
      <c r="A758" s="16">
        <f t="shared" si="11"/>
        <v>990</v>
      </c>
      <c r="B758">
        <v>990</v>
      </c>
      <c r="C758" t="s">
        <v>22770</v>
      </c>
      <c r="D758" t="s">
        <v>7757</v>
      </c>
      <c r="E758" s="339" t="s">
        <v>22771</v>
      </c>
    </row>
    <row r="759" spans="1:5" x14ac:dyDescent="0.25">
      <c r="A759" s="16">
        <f t="shared" si="11"/>
        <v>39241</v>
      </c>
      <c r="B759">
        <v>39241</v>
      </c>
      <c r="C759" t="s">
        <v>22772</v>
      </c>
      <c r="D759" t="s">
        <v>7757</v>
      </c>
      <c r="E759" s="339" t="s">
        <v>22773</v>
      </c>
    </row>
    <row r="760" spans="1:5" x14ac:dyDescent="0.25">
      <c r="A760" s="16">
        <f t="shared" si="11"/>
        <v>1005</v>
      </c>
      <c r="B760">
        <v>1005</v>
      </c>
      <c r="C760" t="s">
        <v>22774</v>
      </c>
      <c r="D760" t="s">
        <v>7757</v>
      </c>
      <c r="E760" s="339" t="s">
        <v>22775</v>
      </c>
    </row>
    <row r="761" spans="1:5" x14ac:dyDescent="0.25">
      <c r="A761" s="16">
        <f t="shared" si="11"/>
        <v>991</v>
      </c>
      <c r="B761">
        <v>991</v>
      </c>
      <c r="C761" t="s">
        <v>22776</v>
      </c>
      <c r="D761" t="s">
        <v>7757</v>
      </c>
      <c r="E761" s="339" t="s">
        <v>22777</v>
      </c>
    </row>
    <row r="762" spans="1:5" x14ac:dyDescent="0.25">
      <c r="A762" s="16">
        <f t="shared" si="11"/>
        <v>986</v>
      </c>
      <c r="B762">
        <v>986</v>
      </c>
      <c r="C762" t="s">
        <v>22778</v>
      </c>
      <c r="D762" t="s">
        <v>7757</v>
      </c>
      <c r="E762" s="339" t="s">
        <v>20202</v>
      </c>
    </row>
    <row r="763" spans="1:5" x14ac:dyDescent="0.25">
      <c r="A763" s="16">
        <f t="shared" si="11"/>
        <v>987</v>
      </c>
      <c r="B763">
        <v>987</v>
      </c>
      <c r="C763" t="s">
        <v>22779</v>
      </c>
      <c r="D763" t="s">
        <v>7757</v>
      </c>
      <c r="E763" s="339" t="s">
        <v>22780</v>
      </c>
    </row>
    <row r="764" spans="1:5" x14ac:dyDescent="0.25">
      <c r="A764" s="16">
        <f t="shared" si="11"/>
        <v>1007</v>
      </c>
      <c r="B764">
        <v>1007</v>
      </c>
      <c r="C764" t="s">
        <v>22781</v>
      </c>
      <c r="D764" t="s">
        <v>7757</v>
      </c>
      <c r="E764" s="339" t="s">
        <v>15590</v>
      </c>
    </row>
    <row r="765" spans="1:5" x14ac:dyDescent="0.25">
      <c r="A765" s="16">
        <f t="shared" si="11"/>
        <v>1008</v>
      </c>
      <c r="B765">
        <v>1008</v>
      </c>
      <c r="C765" t="s">
        <v>22782</v>
      </c>
      <c r="D765" t="s">
        <v>7757</v>
      </c>
      <c r="E765" s="339" t="s">
        <v>22783</v>
      </c>
    </row>
    <row r="766" spans="1:5" x14ac:dyDescent="0.25">
      <c r="A766" s="16">
        <f t="shared" si="11"/>
        <v>988</v>
      </c>
      <c r="B766">
        <v>988</v>
      </c>
      <c r="C766" t="s">
        <v>22784</v>
      </c>
      <c r="D766" t="s">
        <v>7757</v>
      </c>
      <c r="E766" s="339" t="s">
        <v>22785</v>
      </c>
    </row>
    <row r="767" spans="1:5" x14ac:dyDescent="0.25">
      <c r="A767" s="16">
        <f t="shared" si="11"/>
        <v>989</v>
      </c>
      <c r="B767">
        <v>989</v>
      </c>
      <c r="C767" t="s">
        <v>22786</v>
      </c>
      <c r="D767" t="s">
        <v>7757</v>
      </c>
      <c r="E767" s="339" t="s">
        <v>22787</v>
      </c>
    </row>
    <row r="768" spans="1:5" x14ac:dyDescent="0.25">
      <c r="A768" s="16">
        <f t="shared" si="11"/>
        <v>1006</v>
      </c>
      <c r="B768">
        <v>1006</v>
      </c>
      <c r="C768" t="s">
        <v>22788</v>
      </c>
      <c r="D768" t="s">
        <v>7757</v>
      </c>
      <c r="E768" s="339" t="s">
        <v>22789</v>
      </c>
    </row>
    <row r="769" spans="1:5" x14ac:dyDescent="0.25">
      <c r="A769" s="16">
        <f t="shared" si="11"/>
        <v>43972</v>
      </c>
      <c r="B769">
        <v>43972</v>
      </c>
      <c r="C769" t="s">
        <v>22790</v>
      </c>
      <c r="D769" t="s">
        <v>7757</v>
      </c>
      <c r="E769" s="339" t="s">
        <v>8263</v>
      </c>
    </row>
    <row r="770" spans="1:5" x14ac:dyDescent="0.25">
      <c r="A770" s="16">
        <f t="shared" si="11"/>
        <v>43971</v>
      </c>
      <c r="B770">
        <v>43971</v>
      </c>
      <c r="C770" t="s">
        <v>22791</v>
      </c>
      <c r="D770" t="s">
        <v>7757</v>
      </c>
      <c r="E770" s="339" t="s">
        <v>14126</v>
      </c>
    </row>
    <row r="771" spans="1:5" x14ac:dyDescent="0.25">
      <c r="A771" s="16">
        <f t="shared" ref="A771:A834" si="12">B771</f>
        <v>39598</v>
      </c>
      <c r="B771">
        <v>39598</v>
      </c>
      <c r="C771" t="s">
        <v>22792</v>
      </c>
      <c r="D771" t="s">
        <v>7757</v>
      </c>
      <c r="E771" s="339" t="s">
        <v>8086</v>
      </c>
    </row>
    <row r="772" spans="1:5" x14ac:dyDescent="0.25">
      <c r="A772" s="16">
        <f t="shared" si="12"/>
        <v>43973</v>
      </c>
      <c r="B772">
        <v>43973</v>
      </c>
      <c r="C772" t="s">
        <v>22793</v>
      </c>
      <c r="D772" t="s">
        <v>7757</v>
      </c>
      <c r="E772" s="339" t="s">
        <v>12805</v>
      </c>
    </row>
    <row r="773" spans="1:5" x14ac:dyDescent="0.25">
      <c r="A773" s="16">
        <f t="shared" si="12"/>
        <v>39599</v>
      </c>
      <c r="B773">
        <v>39599</v>
      </c>
      <c r="C773" t="s">
        <v>22794</v>
      </c>
      <c r="D773" t="s">
        <v>7757</v>
      </c>
      <c r="E773" s="339" t="s">
        <v>22795</v>
      </c>
    </row>
    <row r="774" spans="1:5" x14ac:dyDescent="0.25">
      <c r="A774" s="16">
        <f t="shared" si="12"/>
        <v>43832</v>
      </c>
      <c r="B774">
        <v>43832</v>
      </c>
      <c r="C774" t="s">
        <v>22796</v>
      </c>
      <c r="D774" t="s">
        <v>7757</v>
      </c>
      <c r="E774" s="339" t="s">
        <v>22797</v>
      </c>
    </row>
    <row r="775" spans="1:5" x14ac:dyDescent="0.25">
      <c r="A775" s="16">
        <f t="shared" si="12"/>
        <v>34602</v>
      </c>
      <c r="B775">
        <v>34602</v>
      </c>
      <c r="C775" t="s">
        <v>22798</v>
      </c>
      <c r="D775" t="s">
        <v>7757</v>
      </c>
      <c r="E775" s="339" t="s">
        <v>20574</v>
      </c>
    </row>
    <row r="776" spans="1:5" x14ac:dyDescent="0.25">
      <c r="A776" s="16">
        <f t="shared" si="12"/>
        <v>34607</v>
      </c>
      <c r="B776">
        <v>34607</v>
      </c>
      <c r="C776" t="s">
        <v>22799</v>
      </c>
      <c r="D776" t="s">
        <v>7757</v>
      </c>
      <c r="E776" s="339" t="s">
        <v>20667</v>
      </c>
    </row>
    <row r="777" spans="1:5" x14ac:dyDescent="0.25">
      <c r="A777" s="16">
        <f t="shared" si="12"/>
        <v>34609</v>
      </c>
      <c r="B777">
        <v>34609</v>
      </c>
      <c r="C777" t="s">
        <v>22800</v>
      </c>
      <c r="D777" t="s">
        <v>7757</v>
      </c>
      <c r="E777" s="339" t="s">
        <v>13619</v>
      </c>
    </row>
    <row r="778" spans="1:5" x14ac:dyDescent="0.25">
      <c r="A778" s="16">
        <f t="shared" si="12"/>
        <v>34618</v>
      </c>
      <c r="B778">
        <v>34618</v>
      </c>
      <c r="C778" t="s">
        <v>22801</v>
      </c>
      <c r="D778" t="s">
        <v>7757</v>
      </c>
      <c r="E778" s="339" t="s">
        <v>7894</v>
      </c>
    </row>
    <row r="779" spans="1:5" x14ac:dyDescent="0.25">
      <c r="A779" s="16">
        <f t="shared" si="12"/>
        <v>34621</v>
      </c>
      <c r="B779">
        <v>34621</v>
      </c>
      <c r="C779" t="s">
        <v>22802</v>
      </c>
      <c r="D779" t="s">
        <v>7757</v>
      </c>
      <c r="E779" s="339" t="s">
        <v>7991</v>
      </c>
    </row>
    <row r="780" spans="1:5" x14ac:dyDescent="0.25">
      <c r="A780" s="16">
        <f t="shared" si="12"/>
        <v>34622</v>
      </c>
      <c r="B780">
        <v>34622</v>
      </c>
      <c r="C780" t="s">
        <v>22803</v>
      </c>
      <c r="D780" t="s">
        <v>7757</v>
      </c>
      <c r="E780" s="339" t="s">
        <v>12162</v>
      </c>
    </row>
    <row r="781" spans="1:5" x14ac:dyDescent="0.25">
      <c r="A781" s="16">
        <f t="shared" si="12"/>
        <v>34624</v>
      </c>
      <c r="B781">
        <v>34624</v>
      </c>
      <c r="C781" t="s">
        <v>22804</v>
      </c>
      <c r="D781" t="s">
        <v>7757</v>
      </c>
      <c r="E781" s="339" t="s">
        <v>22805</v>
      </c>
    </row>
    <row r="782" spans="1:5" x14ac:dyDescent="0.25">
      <c r="A782" s="16">
        <f t="shared" si="12"/>
        <v>34627</v>
      </c>
      <c r="B782">
        <v>34627</v>
      </c>
      <c r="C782" t="s">
        <v>22806</v>
      </c>
      <c r="D782" t="s">
        <v>7757</v>
      </c>
      <c r="E782" s="339" t="s">
        <v>22807</v>
      </c>
    </row>
    <row r="783" spans="1:5" x14ac:dyDescent="0.25">
      <c r="A783" s="16">
        <f t="shared" si="12"/>
        <v>34629</v>
      </c>
      <c r="B783">
        <v>34629</v>
      </c>
      <c r="C783" t="s">
        <v>22808</v>
      </c>
      <c r="D783" t="s">
        <v>7757</v>
      </c>
      <c r="E783" s="339" t="s">
        <v>13304</v>
      </c>
    </row>
    <row r="784" spans="1:5" x14ac:dyDescent="0.25">
      <c r="A784" s="16">
        <f t="shared" si="12"/>
        <v>39257</v>
      </c>
      <c r="B784">
        <v>39257</v>
      </c>
      <c r="C784" t="s">
        <v>22809</v>
      </c>
      <c r="D784" t="s">
        <v>7757</v>
      </c>
      <c r="E784" s="339" t="s">
        <v>15461</v>
      </c>
    </row>
    <row r="785" spans="1:5" x14ac:dyDescent="0.25">
      <c r="A785" s="16">
        <f t="shared" si="12"/>
        <v>39261</v>
      </c>
      <c r="B785">
        <v>39261</v>
      </c>
      <c r="C785" t="s">
        <v>22810</v>
      </c>
      <c r="D785" t="s">
        <v>7757</v>
      </c>
      <c r="E785" s="339" t="s">
        <v>22811</v>
      </c>
    </row>
    <row r="786" spans="1:5" x14ac:dyDescent="0.25">
      <c r="A786" s="16">
        <f t="shared" si="12"/>
        <v>39268</v>
      </c>
      <c r="B786">
        <v>39268</v>
      </c>
      <c r="C786" t="s">
        <v>22812</v>
      </c>
      <c r="D786" t="s">
        <v>7757</v>
      </c>
      <c r="E786" s="339" t="s">
        <v>22813</v>
      </c>
    </row>
    <row r="787" spans="1:5" x14ac:dyDescent="0.25">
      <c r="A787" s="16">
        <f t="shared" si="12"/>
        <v>39262</v>
      </c>
      <c r="B787">
        <v>39262</v>
      </c>
      <c r="C787" t="s">
        <v>22814</v>
      </c>
      <c r="D787" t="s">
        <v>7757</v>
      </c>
      <c r="E787" s="339" t="s">
        <v>16415</v>
      </c>
    </row>
    <row r="788" spans="1:5" x14ac:dyDescent="0.25">
      <c r="A788" s="16">
        <f t="shared" si="12"/>
        <v>39258</v>
      </c>
      <c r="B788">
        <v>39258</v>
      </c>
      <c r="C788" t="s">
        <v>22815</v>
      </c>
      <c r="D788" t="s">
        <v>7757</v>
      </c>
      <c r="E788" s="339" t="s">
        <v>8290</v>
      </c>
    </row>
    <row r="789" spans="1:5" x14ac:dyDescent="0.25">
      <c r="A789" s="16">
        <f t="shared" si="12"/>
        <v>39263</v>
      </c>
      <c r="B789">
        <v>39263</v>
      </c>
      <c r="C789" t="s">
        <v>22816</v>
      </c>
      <c r="D789" t="s">
        <v>7757</v>
      </c>
      <c r="E789" s="339" t="s">
        <v>22817</v>
      </c>
    </row>
    <row r="790" spans="1:5" x14ac:dyDescent="0.25">
      <c r="A790" s="16">
        <f t="shared" si="12"/>
        <v>39264</v>
      </c>
      <c r="B790">
        <v>39264</v>
      </c>
      <c r="C790" t="s">
        <v>22818</v>
      </c>
      <c r="D790" t="s">
        <v>7757</v>
      </c>
      <c r="E790" s="339" t="s">
        <v>22819</v>
      </c>
    </row>
    <row r="791" spans="1:5" x14ac:dyDescent="0.25">
      <c r="A791" s="16">
        <f t="shared" si="12"/>
        <v>39259</v>
      </c>
      <c r="B791">
        <v>39259</v>
      </c>
      <c r="C791" t="s">
        <v>22820</v>
      </c>
      <c r="D791" t="s">
        <v>7757</v>
      </c>
      <c r="E791" s="339" t="s">
        <v>21149</v>
      </c>
    </row>
    <row r="792" spans="1:5" x14ac:dyDescent="0.25">
      <c r="A792" s="16">
        <f t="shared" si="12"/>
        <v>39265</v>
      </c>
      <c r="B792">
        <v>39265</v>
      </c>
      <c r="C792" t="s">
        <v>22821</v>
      </c>
      <c r="D792" t="s">
        <v>7757</v>
      </c>
      <c r="E792" s="339" t="s">
        <v>22822</v>
      </c>
    </row>
    <row r="793" spans="1:5" x14ac:dyDescent="0.25">
      <c r="A793" s="16">
        <f t="shared" si="12"/>
        <v>39260</v>
      </c>
      <c r="B793">
        <v>39260</v>
      </c>
      <c r="C793" t="s">
        <v>22823</v>
      </c>
      <c r="D793" t="s">
        <v>7757</v>
      </c>
      <c r="E793" s="339" t="s">
        <v>20703</v>
      </c>
    </row>
    <row r="794" spans="1:5" x14ac:dyDescent="0.25">
      <c r="A794" s="16">
        <f t="shared" si="12"/>
        <v>39266</v>
      </c>
      <c r="B794">
        <v>39266</v>
      </c>
      <c r="C794" t="s">
        <v>22824</v>
      </c>
      <c r="D794" t="s">
        <v>7757</v>
      </c>
      <c r="E794" s="339" t="s">
        <v>22825</v>
      </c>
    </row>
    <row r="795" spans="1:5" x14ac:dyDescent="0.25">
      <c r="A795" s="16">
        <f t="shared" si="12"/>
        <v>39267</v>
      </c>
      <c r="B795">
        <v>39267</v>
      </c>
      <c r="C795" t="s">
        <v>22826</v>
      </c>
      <c r="D795" t="s">
        <v>7757</v>
      </c>
      <c r="E795" s="339" t="s">
        <v>22827</v>
      </c>
    </row>
    <row r="796" spans="1:5" x14ac:dyDescent="0.25">
      <c r="A796" s="16">
        <f t="shared" si="12"/>
        <v>11901</v>
      </c>
      <c r="B796">
        <v>11901</v>
      </c>
      <c r="C796" t="s">
        <v>22828</v>
      </c>
      <c r="D796" t="s">
        <v>7757</v>
      </c>
      <c r="E796" s="339" t="s">
        <v>8088</v>
      </c>
    </row>
    <row r="797" spans="1:5" x14ac:dyDescent="0.25">
      <c r="A797" s="16">
        <f t="shared" si="12"/>
        <v>11902</v>
      </c>
      <c r="B797">
        <v>11902</v>
      </c>
      <c r="C797" t="s">
        <v>22829</v>
      </c>
      <c r="D797" t="s">
        <v>7757</v>
      </c>
      <c r="E797" s="339" t="s">
        <v>13557</v>
      </c>
    </row>
    <row r="798" spans="1:5" x14ac:dyDescent="0.25">
      <c r="A798" s="16">
        <f t="shared" si="12"/>
        <v>11903</v>
      </c>
      <c r="B798">
        <v>11903</v>
      </c>
      <c r="C798" t="s">
        <v>22830</v>
      </c>
      <c r="D798" t="s">
        <v>7757</v>
      </c>
      <c r="E798" s="339" t="s">
        <v>8197</v>
      </c>
    </row>
    <row r="799" spans="1:5" x14ac:dyDescent="0.25">
      <c r="A799" s="16">
        <f t="shared" si="12"/>
        <v>11904</v>
      </c>
      <c r="B799">
        <v>11904</v>
      </c>
      <c r="C799" t="s">
        <v>22831</v>
      </c>
      <c r="D799" t="s">
        <v>7757</v>
      </c>
      <c r="E799" s="339" t="s">
        <v>22832</v>
      </c>
    </row>
    <row r="800" spans="1:5" x14ac:dyDescent="0.25">
      <c r="A800" s="16">
        <f t="shared" si="12"/>
        <v>11905</v>
      </c>
      <c r="B800">
        <v>11905</v>
      </c>
      <c r="C800" t="s">
        <v>22833</v>
      </c>
      <c r="D800" t="s">
        <v>7757</v>
      </c>
      <c r="E800" s="339" t="s">
        <v>22834</v>
      </c>
    </row>
    <row r="801" spans="1:5" x14ac:dyDescent="0.25">
      <c r="A801" s="16">
        <f t="shared" si="12"/>
        <v>11906</v>
      </c>
      <c r="B801">
        <v>11906</v>
      </c>
      <c r="C801" t="s">
        <v>22835</v>
      </c>
      <c r="D801" t="s">
        <v>7757</v>
      </c>
      <c r="E801" s="339" t="s">
        <v>17610</v>
      </c>
    </row>
    <row r="802" spans="1:5" x14ac:dyDescent="0.25">
      <c r="A802" s="16">
        <f t="shared" si="12"/>
        <v>11919</v>
      </c>
      <c r="B802">
        <v>11919</v>
      </c>
      <c r="C802" t="s">
        <v>22836</v>
      </c>
      <c r="D802" t="s">
        <v>7757</v>
      </c>
      <c r="E802" s="339" t="s">
        <v>18512</v>
      </c>
    </row>
    <row r="803" spans="1:5" x14ac:dyDescent="0.25">
      <c r="A803" s="16">
        <f t="shared" si="12"/>
        <v>11920</v>
      </c>
      <c r="B803">
        <v>11920</v>
      </c>
      <c r="C803" t="s">
        <v>22837</v>
      </c>
      <c r="D803" t="s">
        <v>7757</v>
      </c>
      <c r="E803" s="339" t="s">
        <v>12621</v>
      </c>
    </row>
    <row r="804" spans="1:5" x14ac:dyDescent="0.25">
      <c r="A804" s="16">
        <f t="shared" si="12"/>
        <v>11924</v>
      </c>
      <c r="B804">
        <v>11924</v>
      </c>
      <c r="C804" t="s">
        <v>22838</v>
      </c>
      <c r="D804" t="s">
        <v>7757</v>
      </c>
      <c r="E804" s="339" t="s">
        <v>22839</v>
      </c>
    </row>
    <row r="805" spans="1:5" x14ac:dyDescent="0.25">
      <c r="A805" s="16">
        <f t="shared" si="12"/>
        <v>11921</v>
      </c>
      <c r="B805">
        <v>11921</v>
      </c>
      <c r="C805" t="s">
        <v>22840</v>
      </c>
      <c r="D805" t="s">
        <v>7757</v>
      </c>
      <c r="E805" s="339" t="s">
        <v>7944</v>
      </c>
    </row>
    <row r="806" spans="1:5" x14ac:dyDescent="0.25">
      <c r="A806" s="16">
        <f t="shared" si="12"/>
        <v>11922</v>
      </c>
      <c r="B806">
        <v>11922</v>
      </c>
      <c r="C806" t="s">
        <v>22841</v>
      </c>
      <c r="D806" t="s">
        <v>7757</v>
      </c>
      <c r="E806" s="339" t="s">
        <v>21358</v>
      </c>
    </row>
    <row r="807" spans="1:5" x14ac:dyDescent="0.25">
      <c r="A807" s="16">
        <f t="shared" si="12"/>
        <v>11923</v>
      </c>
      <c r="B807">
        <v>11923</v>
      </c>
      <c r="C807" t="s">
        <v>22842</v>
      </c>
      <c r="D807" t="s">
        <v>7757</v>
      </c>
      <c r="E807" s="339" t="s">
        <v>22843</v>
      </c>
    </row>
    <row r="808" spans="1:5" x14ac:dyDescent="0.25">
      <c r="A808" s="16">
        <f t="shared" si="12"/>
        <v>11916</v>
      </c>
      <c r="B808">
        <v>11916</v>
      </c>
      <c r="C808" t="s">
        <v>22844</v>
      </c>
      <c r="D808" t="s">
        <v>7757</v>
      </c>
      <c r="E808" s="339" t="s">
        <v>16443</v>
      </c>
    </row>
    <row r="809" spans="1:5" x14ac:dyDescent="0.25">
      <c r="A809" s="16">
        <f t="shared" si="12"/>
        <v>11914</v>
      </c>
      <c r="B809">
        <v>11914</v>
      </c>
      <c r="C809" t="s">
        <v>22845</v>
      </c>
      <c r="D809" t="s">
        <v>7757</v>
      </c>
      <c r="E809" s="339" t="s">
        <v>20510</v>
      </c>
    </row>
    <row r="810" spans="1:5" x14ac:dyDescent="0.25">
      <c r="A810" s="16">
        <f t="shared" si="12"/>
        <v>11917</v>
      </c>
      <c r="B810">
        <v>11917</v>
      </c>
      <c r="C810" t="s">
        <v>22846</v>
      </c>
      <c r="D810" t="s">
        <v>7757</v>
      </c>
      <c r="E810" s="339" t="s">
        <v>8171</v>
      </c>
    </row>
    <row r="811" spans="1:5" x14ac:dyDescent="0.25">
      <c r="A811" s="16">
        <f t="shared" si="12"/>
        <v>11918</v>
      </c>
      <c r="B811">
        <v>11918</v>
      </c>
      <c r="C811" t="s">
        <v>22847</v>
      </c>
      <c r="D811" t="s">
        <v>7757</v>
      </c>
      <c r="E811" s="339" t="s">
        <v>15541</v>
      </c>
    </row>
    <row r="812" spans="1:5" x14ac:dyDescent="0.25">
      <c r="A812" s="16">
        <f t="shared" si="12"/>
        <v>37734</v>
      </c>
      <c r="B812">
        <v>37734</v>
      </c>
      <c r="C812" t="s">
        <v>22848</v>
      </c>
      <c r="D812" t="s">
        <v>7753</v>
      </c>
      <c r="E812" s="339" t="s">
        <v>22849</v>
      </c>
    </row>
    <row r="813" spans="1:5" x14ac:dyDescent="0.25">
      <c r="A813" s="16">
        <f t="shared" si="12"/>
        <v>42251</v>
      </c>
      <c r="B813">
        <v>42251</v>
      </c>
      <c r="C813" t="s">
        <v>22850</v>
      </c>
      <c r="D813" t="s">
        <v>7753</v>
      </c>
      <c r="E813" s="339" t="s">
        <v>22851</v>
      </c>
    </row>
    <row r="814" spans="1:5" x14ac:dyDescent="0.25">
      <c r="A814" s="16">
        <f t="shared" si="12"/>
        <v>37733</v>
      </c>
      <c r="B814">
        <v>37733</v>
      </c>
      <c r="C814" t="s">
        <v>22852</v>
      </c>
      <c r="D814" t="s">
        <v>7753</v>
      </c>
      <c r="E814" s="339" t="s">
        <v>22853</v>
      </c>
    </row>
    <row r="815" spans="1:5" x14ac:dyDescent="0.25">
      <c r="A815" s="16">
        <f t="shared" si="12"/>
        <v>37735</v>
      </c>
      <c r="B815">
        <v>37735</v>
      </c>
      <c r="C815" t="s">
        <v>22854</v>
      </c>
      <c r="D815" t="s">
        <v>7753</v>
      </c>
      <c r="E815" s="339" t="s">
        <v>22855</v>
      </c>
    </row>
    <row r="816" spans="1:5" x14ac:dyDescent="0.25">
      <c r="A816" s="16">
        <f t="shared" si="12"/>
        <v>5090</v>
      </c>
      <c r="B816">
        <v>5090</v>
      </c>
      <c r="C816" t="s">
        <v>22856</v>
      </c>
      <c r="D816" t="s">
        <v>7753</v>
      </c>
      <c r="E816" s="339" t="s">
        <v>16108</v>
      </c>
    </row>
    <row r="817" spans="1:5" x14ac:dyDescent="0.25">
      <c r="A817" s="16">
        <f t="shared" si="12"/>
        <v>5085</v>
      </c>
      <c r="B817">
        <v>5085</v>
      </c>
      <c r="C817" t="s">
        <v>22857</v>
      </c>
      <c r="D817" t="s">
        <v>7753</v>
      </c>
      <c r="E817" s="339" t="s">
        <v>22858</v>
      </c>
    </row>
    <row r="818" spans="1:5" x14ac:dyDescent="0.25">
      <c r="A818" s="16">
        <f t="shared" si="12"/>
        <v>43603</v>
      </c>
      <c r="B818">
        <v>43603</v>
      </c>
      <c r="C818" t="s">
        <v>22859</v>
      </c>
      <c r="D818" t="s">
        <v>7753</v>
      </c>
      <c r="E818" s="339" t="s">
        <v>22860</v>
      </c>
    </row>
    <row r="819" spans="1:5" x14ac:dyDescent="0.25">
      <c r="A819" s="16">
        <f t="shared" si="12"/>
        <v>38374</v>
      </c>
      <c r="B819">
        <v>38374</v>
      </c>
      <c r="C819" t="s">
        <v>22861</v>
      </c>
      <c r="D819" t="s">
        <v>7753</v>
      </c>
      <c r="E819" s="339" t="s">
        <v>22862</v>
      </c>
    </row>
    <row r="820" spans="1:5" x14ac:dyDescent="0.25">
      <c r="A820" s="16">
        <f t="shared" si="12"/>
        <v>20212</v>
      </c>
      <c r="B820">
        <v>20212</v>
      </c>
      <c r="C820" t="s">
        <v>22863</v>
      </c>
      <c r="D820" t="s">
        <v>7757</v>
      </c>
      <c r="E820" s="339" t="s">
        <v>15971</v>
      </c>
    </row>
    <row r="821" spans="1:5" x14ac:dyDescent="0.25">
      <c r="A821" s="16">
        <f t="shared" si="12"/>
        <v>20209</v>
      </c>
      <c r="B821">
        <v>20209</v>
      </c>
      <c r="C821" t="s">
        <v>22864</v>
      </c>
      <c r="D821" t="s">
        <v>7757</v>
      </c>
      <c r="E821" s="339" t="s">
        <v>13150</v>
      </c>
    </row>
    <row r="822" spans="1:5" x14ac:dyDescent="0.25">
      <c r="A822" s="16">
        <f t="shared" si="12"/>
        <v>4430</v>
      </c>
      <c r="B822">
        <v>4430</v>
      </c>
      <c r="C822" t="s">
        <v>22865</v>
      </c>
      <c r="D822" t="s">
        <v>7757</v>
      </c>
      <c r="E822" s="339" t="s">
        <v>8006</v>
      </c>
    </row>
    <row r="823" spans="1:5" x14ac:dyDescent="0.25">
      <c r="A823" s="16">
        <f t="shared" si="12"/>
        <v>4433</v>
      </c>
      <c r="B823">
        <v>4433</v>
      </c>
      <c r="C823" t="s">
        <v>22866</v>
      </c>
      <c r="D823" t="s">
        <v>7757</v>
      </c>
      <c r="E823" s="339" t="s">
        <v>22867</v>
      </c>
    </row>
    <row r="824" spans="1:5" x14ac:dyDescent="0.25">
      <c r="A824" s="16">
        <f t="shared" si="12"/>
        <v>4400</v>
      </c>
      <c r="B824">
        <v>4400</v>
      </c>
      <c r="C824" t="s">
        <v>22868</v>
      </c>
      <c r="D824" t="s">
        <v>7757</v>
      </c>
      <c r="E824" s="339" t="s">
        <v>13334</v>
      </c>
    </row>
    <row r="825" spans="1:5" x14ac:dyDescent="0.25">
      <c r="A825" s="16">
        <f t="shared" si="12"/>
        <v>2729</v>
      </c>
      <c r="B825">
        <v>2729</v>
      </c>
      <c r="C825" t="s">
        <v>22869</v>
      </c>
      <c r="D825" t="s">
        <v>7753</v>
      </c>
      <c r="E825" s="339" t="s">
        <v>22870</v>
      </c>
    </row>
    <row r="826" spans="1:5" x14ac:dyDescent="0.25">
      <c r="A826" s="16">
        <f t="shared" si="12"/>
        <v>4513</v>
      </c>
      <c r="B826">
        <v>4513</v>
      </c>
      <c r="C826" t="s">
        <v>22871</v>
      </c>
      <c r="D826" t="s">
        <v>7757</v>
      </c>
      <c r="E826" s="339" t="s">
        <v>15460</v>
      </c>
    </row>
    <row r="827" spans="1:5" x14ac:dyDescent="0.25">
      <c r="A827" s="16">
        <f t="shared" si="12"/>
        <v>37106</v>
      </c>
      <c r="B827">
        <v>37106</v>
      </c>
      <c r="C827" t="s">
        <v>22872</v>
      </c>
      <c r="D827" t="s">
        <v>7753</v>
      </c>
      <c r="E827" s="339" t="s">
        <v>22873</v>
      </c>
    </row>
    <row r="828" spans="1:5" x14ac:dyDescent="0.25">
      <c r="A828" s="16">
        <f t="shared" si="12"/>
        <v>11869</v>
      </c>
      <c r="B828">
        <v>11869</v>
      </c>
      <c r="C828" t="s">
        <v>22874</v>
      </c>
      <c r="D828" t="s">
        <v>7753</v>
      </c>
      <c r="E828" s="339" t="s">
        <v>22875</v>
      </c>
    </row>
    <row r="829" spans="1:5" x14ac:dyDescent="0.25">
      <c r="A829" s="16">
        <f t="shared" si="12"/>
        <v>43981</v>
      </c>
      <c r="B829">
        <v>43981</v>
      </c>
      <c r="C829" t="s">
        <v>22876</v>
      </c>
      <c r="D829" t="s">
        <v>7753</v>
      </c>
      <c r="E829" s="339" t="s">
        <v>22877</v>
      </c>
    </row>
    <row r="830" spans="1:5" x14ac:dyDescent="0.25">
      <c r="A830" s="16">
        <f t="shared" si="12"/>
        <v>37104</v>
      </c>
      <c r="B830">
        <v>37104</v>
      </c>
      <c r="C830" t="s">
        <v>22878</v>
      </c>
      <c r="D830" t="s">
        <v>7753</v>
      </c>
      <c r="E830" s="339" t="s">
        <v>22879</v>
      </c>
    </row>
    <row r="831" spans="1:5" x14ac:dyDescent="0.25">
      <c r="A831" s="16">
        <f t="shared" si="12"/>
        <v>43982</v>
      </c>
      <c r="B831">
        <v>43982</v>
      </c>
      <c r="C831" t="s">
        <v>22880</v>
      </c>
      <c r="D831" t="s">
        <v>7753</v>
      </c>
      <c r="E831" s="339" t="s">
        <v>22881</v>
      </c>
    </row>
    <row r="832" spans="1:5" x14ac:dyDescent="0.25">
      <c r="A832" s="16">
        <f t="shared" si="12"/>
        <v>43978</v>
      </c>
      <c r="B832">
        <v>43978</v>
      </c>
      <c r="C832" t="s">
        <v>22882</v>
      </c>
      <c r="D832" t="s">
        <v>7753</v>
      </c>
      <c r="E832" s="339" t="s">
        <v>22883</v>
      </c>
    </row>
    <row r="833" spans="1:5" x14ac:dyDescent="0.25">
      <c r="A833" s="16">
        <f t="shared" si="12"/>
        <v>11871</v>
      </c>
      <c r="B833">
        <v>11871</v>
      </c>
      <c r="C833" t="s">
        <v>22884</v>
      </c>
      <c r="D833" t="s">
        <v>7753</v>
      </c>
      <c r="E833" s="339" t="s">
        <v>22885</v>
      </c>
    </row>
    <row r="834" spans="1:5" x14ac:dyDescent="0.25">
      <c r="A834" s="16">
        <f t="shared" si="12"/>
        <v>37105</v>
      </c>
      <c r="B834">
        <v>37105</v>
      </c>
      <c r="C834" t="s">
        <v>22886</v>
      </c>
      <c r="D834" t="s">
        <v>7753</v>
      </c>
      <c r="E834" s="339" t="s">
        <v>22887</v>
      </c>
    </row>
    <row r="835" spans="1:5" x14ac:dyDescent="0.25">
      <c r="A835" s="16">
        <f t="shared" ref="A835:A898" si="13">B835</f>
        <v>43980</v>
      </c>
      <c r="B835">
        <v>43980</v>
      </c>
      <c r="C835" t="s">
        <v>22888</v>
      </c>
      <c r="D835" t="s">
        <v>7753</v>
      </c>
      <c r="E835" s="339" t="s">
        <v>22889</v>
      </c>
    </row>
    <row r="836" spans="1:5" x14ac:dyDescent="0.25">
      <c r="A836" s="16">
        <f t="shared" si="13"/>
        <v>43979</v>
      </c>
      <c r="B836">
        <v>43979</v>
      </c>
      <c r="C836" t="s">
        <v>22890</v>
      </c>
      <c r="D836" t="s">
        <v>7753</v>
      </c>
      <c r="E836" s="339" t="s">
        <v>22891</v>
      </c>
    </row>
    <row r="837" spans="1:5" x14ac:dyDescent="0.25">
      <c r="A837" s="16">
        <f t="shared" si="13"/>
        <v>11868</v>
      </c>
      <c r="B837">
        <v>11868</v>
      </c>
      <c r="C837" t="s">
        <v>22892</v>
      </c>
      <c r="D837" t="s">
        <v>7753</v>
      </c>
      <c r="E837" s="339" t="s">
        <v>22893</v>
      </c>
    </row>
    <row r="838" spans="1:5" x14ac:dyDescent="0.25">
      <c r="A838" s="16">
        <f t="shared" si="13"/>
        <v>34636</v>
      </c>
      <c r="B838">
        <v>34636</v>
      </c>
      <c r="C838" t="s">
        <v>22894</v>
      </c>
      <c r="D838" t="s">
        <v>7753</v>
      </c>
      <c r="E838" s="339" t="s">
        <v>22895</v>
      </c>
    </row>
    <row r="839" spans="1:5" x14ac:dyDescent="0.25">
      <c r="A839" s="16">
        <f t="shared" si="13"/>
        <v>34639</v>
      </c>
      <c r="B839">
        <v>34639</v>
      </c>
      <c r="C839" t="s">
        <v>22896</v>
      </c>
      <c r="D839" t="s">
        <v>7753</v>
      </c>
      <c r="E839" s="339" t="s">
        <v>22897</v>
      </c>
    </row>
    <row r="840" spans="1:5" x14ac:dyDescent="0.25">
      <c r="A840" s="16">
        <f t="shared" si="13"/>
        <v>34640</v>
      </c>
      <c r="B840">
        <v>34640</v>
      </c>
      <c r="C840" t="s">
        <v>22898</v>
      </c>
      <c r="D840" t="s">
        <v>7753</v>
      </c>
      <c r="E840" s="339" t="s">
        <v>22899</v>
      </c>
    </row>
    <row r="841" spans="1:5" x14ac:dyDescent="0.25">
      <c r="A841" s="16">
        <f t="shared" si="13"/>
        <v>43977</v>
      </c>
      <c r="B841">
        <v>43977</v>
      </c>
      <c r="C841" t="s">
        <v>22900</v>
      </c>
      <c r="D841" t="s">
        <v>7753</v>
      </c>
      <c r="E841" s="339" t="s">
        <v>22901</v>
      </c>
    </row>
    <row r="842" spans="1:5" x14ac:dyDescent="0.25">
      <c r="A842" s="16">
        <f t="shared" si="13"/>
        <v>34637</v>
      </c>
      <c r="B842">
        <v>34637</v>
      </c>
      <c r="C842" t="s">
        <v>22902</v>
      </c>
      <c r="D842" t="s">
        <v>7753</v>
      </c>
      <c r="E842" s="339" t="s">
        <v>22903</v>
      </c>
    </row>
    <row r="843" spans="1:5" x14ac:dyDescent="0.25">
      <c r="A843" s="16">
        <f t="shared" si="13"/>
        <v>34638</v>
      </c>
      <c r="B843">
        <v>34638</v>
      </c>
      <c r="C843" t="s">
        <v>22904</v>
      </c>
      <c r="D843" t="s">
        <v>7753</v>
      </c>
      <c r="E843" s="339" t="s">
        <v>22905</v>
      </c>
    </row>
    <row r="844" spans="1:5" x14ac:dyDescent="0.25">
      <c r="A844" s="16">
        <f t="shared" si="13"/>
        <v>34641</v>
      </c>
      <c r="B844">
        <v>34641</v>
      </c>
      <c r="C844" t="s">
        <v>22906</v>
      </c>
      <c r="D844" t="s">
        <v>7753</v>
      </c>
      <c r="E844" s="339" t="s">
        <v>22907</v>
      </c>
    </row>
    <row r="845" spans="1:5" x14ac:dyDescent="0.25">
      <c r="A845" s="16">
        <f t="shared" si="13"/>
        <v>43434</v>
      </c>
      <c r="B845">
        <v>43434</v>
      </c>
      <c r="C845" t="s">
        <v>22908</v>
      </c>
      <c r="D845" t="s">
        <v>7753</v>
      </c>
      <c r="E845" s="339" t="s">
        <v>22909</v>
      </c>
    </row>
    <row r="846" spans="1:5" x14ac:dyDescent="0.25">
      <c r="A846" s="16">
        <f t="shared" si="13"/>
        <v>43435</v>
      </c>
      <c r="B846">
        <v>43435</v>
      </c>
      <c r="C846" t="s">
        <v>22910</v>
      </c>
      <c r="D846" t="s">
        <v>7753</v>
      </c>
      <c r="E846" s="339" t="s">
        <v>22911</v>
      </c>
    </row>
    <row r="847" spans="1:5" x14ac:dyDescent="0.25">
      <c r="A847" s="16">
        <f t="shared" si="13"/>
        <v>43436</v>
      </c>
      <c r="B847">
        <v>43436</v>
      </c>
      <c r="C847" t="s">
        <v>22912</v>
      </c>
      <c r="D847" t="s">
        <v>7753</v>
      </c>
      <c r="E847" s="339" t="s">
        <v>22913</v>
      </c>
    </row>
    <row r="848" spans="1:5" x14ac:dyDescent="0.25">
      <c r="A848" s="16">
        <f t="shared" si="13"/>
        <v>43437</v>
      </c>
      <c r="B848">
        <v>43437</v>
      </c>
      <c r="C848" t="s">
        <v>22914</v>
      </c>
      <c r="D848" t="s">
        <v>7753</v>
      </c>
      <c r="E848" s="339" t="s">
        <v>22915</v>
      </c>
    </row>
    <row r="849" spans="1:5" x14ac:dyDescent="0.25">
      <c r="A849" s="16">
        <f t="shared" si="13"/>
        <v>43438</v>
      </c>
      <c r="B849">
        <v>43438</v>
      </c>
      <c r="C849" t="s">
        <v>22916</v>
      </c>
      <c r="D849" t="s">
        <v>7753</v>
      </c>
      <c r="E849" s="339" t="s">
        <v>22917</v>
      </c>
    </row>
    <row r="850" spans="1:5" x14ac:dyDescent="0.25">
      <c r="A850" s="16">
        <f t="shared" si="13"/>
        <v>41627</v>
      </c>
      <c r="B850">
        <v>41627</v>
      </c>
      <c r="C850" t="s">
        <v>22918</v>
      </c>
      <c r="D850" t="s">
        <v>7753</v>
      </c>
      <c r="E850" s="339" t="s">
        <v>22919</v>
      </c>
    </row>
    <row r="851" spans="1:5" x14ac:dyDescent="0.25">
      <c r="A851" s="16">
        <f t="shared" si="13"/>
        <v>41628</v>
      </c>
      <c r="B851">
        <v>41628</v>
      </c>
      <c r="C851" t="s">
        <v>22920</v>
      </c>
      <c r="D851" t="s">
        <v>7753</v>
      </c>
      <c r="E851" s="339" t="s">
        <v>22921</v>
      </c>
    </row>
    <row r="852" spans="1:5" x14ac:dyDescent="0.25">
      <c r="A852" s="16">
        <f t="shared" si="13"/>
        <v>41629</v>
      </c>
      <c r="B852">
        <v>41629</v>
      </c>
      <c r="C852" t="s">
        <v>22922</v>
      </c>
      <c r="D852" t="s">
        <v>7753</v>
      </c>
      <c r="E852" s="339" t="s">
        <v>22923</v>
      </c>
    </row>
    <row r="853" spans="1:5" x14ac:dyDescent="0.25">
      <c r="A853" s="16">
        <f t="shared" si="13"/>
        <v>43429</v>
      </c>
      <c r="B853">
        <v>43429</v>
      </c>
      <c r="C853" t="s">
        <v>22924</v>
      </c>
      <c r="D853" t="s">
        <v>7753</v>
      </c>
      <c r="E853" s="339" t="s">
        <v>21162</v>
      </c>
    </row>
    <row r="854" spans="1:5" x14ac:dyDescent="0.25">
      <c r="A854" s="16">
        <f t="shared" si="13"/>
        <v>43430</v>
      </c>
      <c r="B854">
        <v>43430</v>
      </c>
      <c r="C854" t="s">
        <v>22925</v>
      </c>
      <c r="D854" t="s">
        <v>7753</v>
      </c>
      <c r="E854" s="339" t="s">
        <v>22926</v>
      </c>
    </row>
    <row r="855" spans="1:5" x14ac:dyDescent="0.25">
      <c r="A855" s="16">
        <f t="shared" si="13"/>
        <v>43431</v>
      </c>
      <c r="B855">
        <v>43431</v>
      </c>
      <c r="C855" t="s">
        <v>22927</v>
      </c>
      <c r="D855" t="s">
        <v>7753</v>
      </c>
      <c r="E855" s="339" t="s">
        <v>22928</v>
      </c>
    </row>
    <row r="856" spans="1:5" x14ac:dyDescent="0.25">
      <c r="A856" s="16">
        <f t="shared" si="13"/>
        <v>43432</v>
      </c>
      <c r="B856">
        <v>43432</v>
      </c>
      <c r="C856" t="s">
        <v>22929</v>
      </c>
      <c r="D856" t="s">
        <v>7753</v>
      </c>
      <c r="E856" s="339" t="s">
        <v>22930</v>
      </c>
    </row>
    <row r="857" spans="1:5" x14ac:dyDescent="0.25">
      <c r="A857" s="16">
        <f t="shared" si="13"/>
        <v>43433</v>
      </c>
      <c r="B857">
        <v>43433</v>
      </c>
      <c r="C857" t="s">
        <v>22931</v>
      </c>
      <c r="D857" t="s">
        <v>7753</v>
      </c>
      <c r="E857" s="339" t="s">
        <v>22932</v>
      </c>
    </row>
    <row r="858" spans="1:5" x14ac:dyDescent="0.25">
      <c r="A858" s="16">
        <f t="shared" si="13"/>
        <v>43094</v>
      </c>
      <c r="B858">
        <v>43094</v>
      </c>
      <c r="C858" t="s">
        <v>22933</v>
      </c>
      <c r="D858" t="s">
        <v>7753</v>
      </c>
      <c r="E858" s="339" t="s">
        <v>22934</v>
      </c>
    </row>
    <row r="859" spans="1:5" x14ac:dyDescent="0.25">
      <c r="A859" s="16">
        <f t="shared" si="13"/>
        <v>43093</v>
      </c>
      <c r="B859">
        <v>43093</v>
      </c>
      <c r="C859" t="s">
        <v>22935</v>
      </c>
      <c r="D859" t="s">
        <v>7753</v>
      </c>
      <c r="E859" s="339" t="s">
        <v>22936</v>
      </c>
    </row>
    <row r="860" spans="1:5" x14ac:dyDescent="0.25">
      <c r="A860" s="16">
        <f t="shared" si="13"/>
        <v>11694</v>
      </c>
      <c r="B860">
        <v>11694</v>
      </c>
      <c r="C860" t="s">
        <v>22937</v>
      </c>
      <c r="D860" t="s">
        <v>7753</v>
      </c>
      <c r="E860" s="339" t="s">
        <v>22938</v>
      </c>
    </row>
    <row r="861" spans="1:5" x14ac:dyDescent="0.25">
      <c r="A861" s="16">
        <f t="shared" si="13"/>
        <v>1030</v>
      </c>
      <c r="B861">
        <v>1030</v>
      </c>
      <c r="C861" t="s">
        <v>22939</v>
      </c>
      <c r="D861" t="s">
        <v>7753</v>
      </c>
      <c r="E861" s="339" t="s">
        <v>22940</v>
      </c>
    </row>
    <row r="862" spans="1:5" x14ac:dyDescent="0.25">
      <c r="A862" s="16">
        <f t="shared" si="13"/>
        <v>11881</v>
      </c>
      <c r="B862">
        <v>11881</v>
      </c>
      <c r="C862" t="s">
        <v>22941</v>
      </c>
      <c r="D862" t="s">
        <v>7753</v>
      </c>
      <c r="E862" s="339" t="s">
        <v>21975</v>
      </c>
    </row>
    <row r="863" spans="1:5" x14ac:dyDescent="0.25">
      <c r="A863" s="16">
        <f t="shared" si="13"/>
        <v>35277</v>
      </c>
      <c r="B863">
        <v>35277</v>
      </c>
      <c r="C863" t="s">
        <v>22942</v>
      </c>
      <c r="D863" t="s">
        <v>7753</v>
      </c>
      <c r="E863" s="339" t="s">
        <v>22943</v>
      </c>
    </row>
    <row r="864" spans="1:5" x14ac:dyDescent="0.25">
      <c r="A864" s="16">
        <f t="shared" si="13"/>
        <v>10521</v>
      </c>
      <c r="B864">
        <v>10521</v>
      </c>
      <c r="C864" t="s">
        <v>22944</v>
      </c>
      <c r="D864" t="s">
        <v>7753</v>
      </c>
      <c r="E864" s="339" t="s">
        <v>22945</v>
      </c>
    </row>
    <row r="865" spans="1:5" x14ac:dyDescent="0.25">
      <c r="A865" s="16">
        <f t="shared" si="13"/>
        <v>10885</v>
      </c>
      <c r="B865">
        <v>10885</v>
      </c>
      <c r="C865" t="s">
        <v>22946</v>
      </c>
      <c r="D865" t="s">
        <v>7753</v>
      </c>
      <c r="E865" s="339" t="s">
        <v>21326</v>
      </c>
    </row>
    <row r="866" spans="1:5" x14ac:dyDescent="0.25">
      <c r="A866" s="16">
        <f t="shared" si="13"/>
        <v>20962</v>
      </c>
      <c r="B866">
        <v>20962</v>
      </c>
      <c r="C866" t="s">
        <v>22947</v>
      </c>
      <c r="D866" t="s">
        <v>7753</v>
      </c>
      <c r="E866" s="339" t="s">
        <v>22948</v>
      </c>
    </row>
    <row r="867" spans="1:5" x14ac:dyDescent="0.25">
      <c r="A867" s="16">
        <f t="shared" si="13"/>
        <v>20963</v>
      </c>
      <c r="B867">
        <v>20963</v>
      </c>
      <c r="C867" t="s">
        <v>22949</v>
      </c>
      <c r="D867" t="s">
        <v>7753</v>
      </c>
      <c r="E867" s="339" t="s">
        <v>22950</v>
      </c>
    </row>
    <row r="868" spans="1:5" x14ac:dyDescent="0.25">
      <c r="A868" s="16">
        <f t="shared" si="13"/>
        <v>34643</v>
      </c>
      <c r="B868">
        <v>34643</v>
      </c>
      <c r="C868" t="s">
        <v>22951</v>
      </c>
      <c r="D868" t="s">
        <v>7753</v>
      </c>
      <c r="E868" s="339" t="s">
        <v>18378</v>
      </c>
    </row>
    <row r="869" spans="1:5" x14ac:dyDescent="0.25">
      <c r="A869" s="16">
        <f t="shared" si="13"/>
        <v>41480</v>
      </c>
      <c r="B869">
        <v>41480</v>
      </c>
      <c r="C869" t="s">
        <v>22952</v>
      </c>
      <c r="D869" t="s">
        <v>7753</v>
      </c>
      <c r="E869" s="339" t="s">
        <v>12689</v>
      </c>
    </row>
    <row r="870" spans="1:5" x14ac:dyDescent="0.25">
      <c r="A870" s="16">
        <f t="shared" si="13"/>
        <v>41474</v>
      </c>
      <c r="B870">
        <v>41474</v>
      </c>
      <c r="C870" t="s">
        <v>22953</v>
      </c>
      <c r="D870" t="s">
        <v>7753</v>
      </c>
      <c r="E870" s="339" t="s">
        <v>22954</v>
      </c>
    </row>
    <row r="871" spans="1:5" x14ac:dyDescent="0.25">
      <c r="A871" s="16">
        <f t="shared" si="13"/>
        <v>41475</v>
      </c>
      <c r="B871">
        <v>41475</v>
      </c>
      <c r="C871" t="s">
        <v>22955</v>
      </c>
      <c r="D871" t="s">
        <v>7753</v>
      </c>
      <c r="E871" s="339" t="s">
        <v>22956</v>
      </c>
    </row>
    <row r="872" spans="1:5" x14ac:dyDescent="0.25">
      <c r="A872" s="16">
        <f t="shared" si="13"/>
        <v>41476</v>
      </c>
      <c r="B872">
        <v>41476</v>
      </c>
      <c r="C872" t="s">
        <v>22957</v>
      </c>
      <c r="D872" t="s">
        <v>7753</v>
      </c>
      <c r="E872" s="339" t="s">
        <v>22958</v>
      </c>
    </row>
    <row r="873" spans="1:5" x14ac:dyDescent="0.25">
      <c r="A873" s="16">
        <f t="shared" si="13"/>
        <v>2555</v>
      </c>
      <c r="B873">
        <v>2555</v>
      </c>
      <c r="C873" t="s">
        <v>22959</v>
      </c>
      <c r="D873" t="s">
        <v>7753</v>
      </c>
      <c r="E873" s="339" t="s">
        <v>21878</v>
      </c>
    </row>
    <row r="874" spans="1:5" x14ac:dyDescent="0.25">
      <c r="A874" s="16">
        <f t="shared" si="13"/>
        <v>2556</v>
      </c>
      <c r="B874">
        <v>2556</v>
      </c>
      <c r="C874" t="s">
        <v>22960</v>
      </c>
      <c r="D874" t="s">
        <v>7753</v>
      </c>
      <c r="E874" s="339" t="s">
        <v>8133</v>
      </c>
    </row>
    <row r="875" spans="1:5" x14ac:dyDescent="0.25">
      <c r="A875" s="16">
        <f t="shared" si="13"/>
        <v>2557</v>
      </c>
      <c r="B875">
        <v>2557</v>
      </c>
      <c r="C875" t="s">
        <v>22961</v>
      </c>
      <c r="D875" t="s">
        <v>7753</v>
      </c>
      <c r="E875" s="339" t="s">
        <v>22962</v>
      </c>
    </row>
    <row r="876" spans="1:5" x14ac:dyDescent="0.25">
      <c r="A876" s="16">
        <f t="shared" si="13"/>
        <v>10569</v>
      </c>
      <c r="B876">
        <v>10569</v>
      </c>
      <c r="C876" t="s">
        <v>22963</v>
      </c>
      <c r="D876" t="s">
        <v>7753</v>
      </c>
      <c r="E876" s="339" t="s">
        <v>22962</v>
      </c>
    </row>
    <row r="877" spans="1:5" x14ac:dyDescent="0.25">
      <c r="A877" s="16">
        <f t="shared" si="13"/>
        <v>39810</v>
      </c>
      <c r="B877">
        <v>39810</v>
      </c>
      <c r="C877" t="s">
        <v>22964</v>
      </c>
      <c r="D877" t="s">
        <v>7753</v>
      </c>
      <c r="E877" s="339" t="s">
        <v>20975</v>
      </c>
    </row>
    <row r="878" spans="1:5" x14ac:dyDescent="0.25">
      <c r="A878" s="16">
        <f t="shared" si="13"/>
        <v>39811</v>
      </c>
      <c r="B878">
        <v>39811</v>
      </c>
      <c r="C878" t="s">
        <v>22965</v>
      </c>
      <c r="D878" t="s">
        <v>7753</v>
      </c>
      <c r="E878" s="339" t="s">
        <v>17880</v>
      </c>
    </row>
    <row r="879" spans="1:5" x14ac:dyDescent="0.25">
      <c r="A879" s="16">
        <f t="shared" si="13"/>
        <v>39812</v>
      </c>
      <c r="B879">
        <v>39812</v>
      </c>
      <c r="C879" t="s">
        <v>22966</v>
      </c>
      <c r="D879" t="s">
        <v>7753</v>
      </c>
      <c r="E879" s="339" t="s">
        <v>22967</v>
      </c>
    </row>
    <row r="880" spans="1:5" x14ac:dyDescent="0.25">
      <c r="A880" s="16">
        <f t="shared" si="13"/>
        <v>43096</v>
      </c>
      <c r="B880">
        <v>43096</v>
      </c>
      <c r="C880" t="s">
        <v>22968</v>
      </c>
      <c r="D880" t="s">
        <v>7753</v>
      </c>
      <c r="E880" s="339" t="s">
        <v>22969</v>
      </c>
    </row>
    <row r="881" spans="1:5" x14ac:dyDescent="0.25">
      <c r="A881" s="16">
        <f t="shared" si="13"/>
        <v>43102</v>
      </c>
      <c r="B881">
        <v>43102</v>
      </c>
      <c r="C881" t="s">
        <v>22970</v>
      </c>
      <c r="D881" t="s">
        <v>7753</v>
      </c>
      <c r="E881" s="339" t="s">
        <v>22971</v>
      </c>
    </row>
    <row r="882" spans="1:5" x14ac:dyDescent="0.25">
      <c r="A882" s="16">
        <f t="shared" si="13"/>
        <v>43103</v>
      </c>
      <c r="B882">
        <v>43103</v>
      </c>
      <c r="C882" t="s">
        <v>22972</v>
      </c>
      <c r="D882" t="s">
        <v>7753</v>
      </c>
      <c r="E882" s="339" t="s">
        <v>22973</v>
      </c>
    </row>
    <row r="883" spans="1:5" x14ac:dyDescent="0.25">
      <c r="A883" s="16">
        <f t="shared" si="13"/>
        <v>43098</v>
      </c>
      <c r="B883">
        <v>43098</v>
      </c>
      <c r="C883" t="s">
        <v>22974</v>
      </c>
      <c r="D883" t="s">
        <v>7753</v>
      </c>
      <c r="E883" s="339" t="s">
        <v>22975</v>
      </c>
    </row>
    <row r="884" spans="1:5" x14ac:dyDescent="0.25">
      <c r="A884" s="16">
        <f t="shared" si="13"/>
        <v>43097</v>
      </c>
      <c r="B884">
        <v>43097</v>
      </c>
      <c r="C884" t="s">
        <v>22976</v>
      </c>
      <c r="D884" t="s">
        <v>7753</v>
      </c>
      <c r="E884" s="339" t="s">
        <v>12788</v>
      </c>
    </row>
    <row r="885" spans="1:5" x14ac:dyDescent="0.25">
      <c r="A885" s="16">
        <f t="shared" si="13"/>
        <v>43104</v>
      </c>
      <c r="B885">
        <v>43104</v>
      </c>
      <c r="C885" t="s">
        <v>22977</v>
      </c>
      <c r="D885" t="s">
        <v>7753</v>
      </c>
      <c r="E885" s="339" t="s">
        <v>22978</v>
      </c>
    </row>
    <row r="886" spans="1:5" x14ac:dyDescent="0.25">
      <c r="A886" s="16">
        <f t="shared" si="13"/>
        <v>39771</v>
      </c>
      <c r="B886">
        <v>39771</v>
      </c>
      <c r="C886" t="s">
        <v>22979</v>
      </c>
      <c r="D886" t="s">
        <v>7753</v>
      </c>
      <c r="E886" s="339" t="s">
        <v>20192</v>
      </c>
    </row>
    <row r="887" spans="1:5" x14ac:dyDescent="0.25">
      <c r="A887" s="16">
        <f t="shared" si="13"/>
        <v>39772</v>
      </c>
      <c r="B887">
        <v>39772</v>
      </c>
      <c r="C887" t="s">
        <v>22980</v>
      </c>
      <c r="D887" t="s">
        <v>7753</v>
      </c>
      <c r="E887" s="339" t="s">
        <v>17022</v>
      </c>
    </row>
    <row r="888" spans="1:5" x14ac:dyDescent="0.25">
      <c r="A888" s="16">
        <f t="shared" si="13"/>
        <v>39773</v>
      </c>
      <c r="B888">
        <v>39773</v>
      </c>
      <c r="C888" t="s">
        <v>22981</v>
      </c>
      <c r="D888" t="s">
        <v>7753</v>
      </c>
      <c r="E888" s="339" t="s">
        <v>22982</v>
      </c>
    </row>
    <row r="889" spans="1:5" x14ac:dyDescent="0.25">
      <c r="A889" s="16">
        <f t="shared" si="13"/>
        <v>39774</v>
      </c>
      <c r="B889">
        <v>39774</v>
      </c>
      <c r="C889" t="s">
        <v>22983</v>
      </c>
      <c r="D889" t="s">
        <v>7753</v>
      </c>
      <c r="E889" s="339" t="s">
        <v>22984</v>
      </c>
    </row>
    <row r="890" spans="1:5" x14ac:dyDescent="0.25">
      <c r="A890" s="16">
        <f t="shared" si="13"/>
        <v>39775</v>
      </c>
      <c r="B890">
        <v>39775</v>
      </c>
      <c r="C890" t="s">
        <v>22985</v>
      </c>
      <c r="D890" t="s">
        <v>7753</v>
      </c>
      <c r="E890" s="339" t="s">
        <v>22986</v>
      </c>
    </row>
    <row r="891" spans="1:5" x14ac:dyDescent="0.25">
      <c r="A891" s="16">
        <f t="shared" si="13"/>
        <v>39776</v>
      </c>
      <c r="B891">
        <v>39776</v>
      </c>
      <c r="C891" t="s">
        <v>22987</v>
      </c>
      <c r="D891" t="s">
        <v>7753</v>
      </c>
      <c r="E891" s="339" t="s">
        <v>22988</v>
      </c>
    </row>
    <row r="892" spans="1:5" x14ac:dyDescent="0.25">
      <c r="A892" s="16">
        <f t="shared" si="13"/>
        <v>39777</v>
      </c>
      <c r="B892">
        <v>39777</v>
      </c>
      <c r="C892" t="s">
        <v>22989</v>
      </c>
      <c r="D892" t="s">
        <v>7753</v>
      </c>
      <c r="E892" s="339" t="s">
        <v>22990</v>
      </c>
    </row>
    <row r="893" spans="1:5" x14ac:dyDescent="0.25">
      <c r="A893" s="16">
        <f t="shared" si="13"/>
        <v>20254</v>
      </c>
      <c r="B893">
        <v>20254</v>
      </c>
      <c r="C893" t="s">
        <v>22991</v>
      </c>
      <c r="D893" t="s">
        <v>7753</v>
      </c>
      <c r="E893" s="339" t="s">
        <v>8367</v>
      </c>
    </row>
    <row r="894" spans="1:5" x14ac:dyDescent="0.25">
      <c r="A894" s="16">
        <f t="shared" si="13"/>
        <v>20253</v>
      </c>
      <c r="B894">
        <v>20253</v>
      </c>
      <c r="C894" t="s">
        <v>22992</v>
      </c>
      <c r="D894" t="s">
        <v>7753</v>
      </c>
      <c r="E894" s="339" t="s">
        <v>20513</v>
      </c>
    </row>
    <row r="895" spans="1:5" x14ac:dyDescent="0.25">
      <c r="A895" s="16">
        <f t="shared" si="13"/>
        <v>11247</v>
      </c>
      <c r="B895">
        <v>11247</v>
      </c>
      <c r="C895" t="s">
        <v>22993</v>
      </c>
      <c r="D895" t="s">
        <v>7753</v>
      </c>
      <c r="E895" s="339" t="s">
        <v>22994</v>
      </c>
    </row>
    <row r="896" spans="1:5" x14ac:dyDescent="0.25">
      <c r="A896" s="16">
        <f t="shared" si="13"/>
        <v>11250</v>
      </c>
      <c r="B896">
        <v>11250</v>
      </c>
      <c r="C896" t="s">
        <v>22995</v>
      </c>
      <c r="D896" t="s">
        <v>7753</v>
      </c>
      <c r="E896" s="339" t="s">
        <v>14168</v>
      </c>
    </row>
    <row r="897" spans="1:5" x14ac:dyDescent="0.25">
      <c r="A897" s="16">
        <f t="shared" si="13"/>
        <v>11249</v>
      </c>
      <c r="B897">
        <v>11249</v>
      </c>
      <c r="C897" t="s">
        <v>22996</v>
      </c>
      <c r="D897" t="s">
        <v>7753</v>
      </c>
      <c r="E897" s="339" t="s">
        <v>22997</v>
      </c>
    </row>
    <row r="898" spans="1:5" x14ac:dyDescent="0.25">
      <c r="A898" s="16">
        <f t="shared" si="13"/>
        <v>11251</v>
      </c>
      <c r="B898">
        <v>11251</v>
      </c>
      <c r="C898" t="s">
        <v>22998</v>
      </c>
      <c r="D898" t="s">
        <v>7753</v>
      </c>
      <c r="E898" s="339" t="s">
        <v>22999</v>
      </c>
    </row>
    <row r="899" spans="1:5" x14ac:dyDescent="0.25">
      <c r="A899" s="16">
        <f t="shared" ref="A899:A962" si="14">B899</f>
        <v>11253</v>
      </c>
      <c r="B899">
        <v>11253</v>
      </c>
      <c r="C899" t="s">
        <v>23000</v>
      </c>
      <c r="D899" t="s">
        <v>7753</v>
      </c>
      <c r="E899" s="339" t="s">
        <v>23001</v>
      </c>
    </row>
    <row r="900" spans="1:5" x14ac:dyDescent="0.25">
      <c r="A900" s="16">
        <f t="shared" si="14"/>
        <v>11255</v>
      </c>
      <c r="B900">
        <v>11255</v>
      </c>
      <c r="C900" t="s">
        <v>23002</v>
      </c>
      <c r="D900" t="s">
        <v>7753</v>
      </c>
      <c r="E900" s="339" t="s">
        <v>21452</v>
      </c>
    </row>
    <row r="901" spans="1:5" x14ac:dyDescent="0.25">
      <c r="A901" s="16">
        <f t="shared" si="14"/>
        <v>14055</v>
      </c>
      <c r="B901">
        <v>14055</v>
      </c>
      <c r="C901" t="s">
        <v>23003</v>
      </c>
      <c r="D901" t="s">
        <v>7753</v>
      </c>
      <c r="E901" s="339" t="s">
        <v>23004</v>
      </c>
    </row>
    <row r="902" spans="1:5" x14ac:dyDescent="0.25">
      <c r="A902" s="16">
        <f t="shared" si="14"/>
        <v>11256</v>
      </c>
      <c r="B902">
        <v>11256</v>
      </c>
      <c r="C902" t="s">
        <v>23005</v>
      </c>
      <c r="D902" t="s">
        <v>7753</v>
      </c>
      <c r="E902" s="339" t="s">
        <v>23006</v>
      </c>
    </row>
    <row r="903" spans="1:5" x14ac:dyDescent="0.25">
      <c r="A903" s="16">
        <f t="shared" si="14"/>
        <v>1872</v>
      </c>
      <c r="B903">
        <v>1872</v>
      </c>
      <c r="C903" t="s">
        <v>23007</v>
      </c>
      <c r="D903" t="s">
        <v>7753</v>
      </c>
      <c r="E903" s="339" t="s">
        <v>7925</v>
      </c>
    </row>
    <row r="904" spans="1:5" x14ac:dyDescent="0.25">
      <c r="A904" s="16">
        <f t="shared" si="14"/>
        <v>1873</v>
      </c>
      <c r="B904">
        <v>1873</v>
      </c>
      <c r="C904" t="s">
        <v>23008</v>
      </c>
      <c r="D904" t="s">
        <v>7753</v>
      </c>
      <c r="E904" s="339" t="s">
        <v>7836</v>
      </c>
    </row>
    <row r="905" spans="1:5" x14ac:dyDescent="0.25">
      <c r="A905" s="16">
        <f t="shared" si="14"/>
        <v>39693</v>
      </c>
      <c r="B905">
        <v>39693</v>
      </c>
      <c r="C905" t="s">
        <v>23009</v>
      </c>
      <c r="D905" t="s">
        <v>7753</v>
      </c>
      <c r="E905" s="339" t="s">
        <v>23010</v>
      </c>
    </row>
    <row r="906" spans="1:5" x14ac:dyDescent="0.25">
      <c r="A906" s="16">
        <f t="shared" si="14"/>
        <v>39692</v>
      </c>
      <c r="B906">
        <v>39692</v>
      </c>
      <c r="C906" t="s">
        <v>23011</v>
      </c>
      <c r="D906" t="s">
        <v>7753</v>
      </c>
      <c r="E906" s="339" t="s">
        <v>23012</v>
      </c>
    </row>
    <row r="907" spans="1:5" x14ac:dyDescent="0.25">
      <c r="A907" s="16">
        <f t="shared" si="14"/>
        <v>1062</v>
      </c>
      <c r="B907">
        <v>1062</v>
      </c>
      <c r="C907" t="s">
        <v>23013</v>
      </c>
      <c r="D907" t="s">
        <v>7753</v>
      </c>
      <c r="E907" s="339" t="s">
        <v>23014</v>
      </c>
    </row>
    <row r="908" spans="1:5" x14ac:dyDescent="0.25">
      <c r="A908" s="16">
        <f t="shared" si="14"/>
        <v>39686</v>
      </c>
      <c r="B908">
        <v>39686</v>
      </c>
      <c r="C908" t="s">
        <v>23015</v>
      </c>
      <c r="D908" t="s">
        <v>7753</v>
      </c>
      <c r="E908" s="339" t="s">
        <v>23016</v>
      </c>
    </row>
    <row r="909" spans="1:5" x14ac:dyDescent="0.25">
      <c r="A909" s="16">
        <f t="shared" si="14"/>
        <v>43095</v>
      </c>
      <c r="B909">
        <v>43095</v>
      </c>
      <c r="C909" t="s">
        <v>23017</v>
      </c>
      <c r="D909" t="s">
        <v>7753</v>
      </c>
      <c r="E909" s="339" t="s">
        <v>23018</v>
      </c>
    </row>
    <row r="910" spans="1:5" x14ac:dyDescent="0.25">
      <c r="A910" s="16">
        <f t="shared" si="14"/>
        <v>1871</v>
      </c>
      <c r="B910">
        <v>1871</v>
      </c>
      <c r="C910" t="s">
        <v>23019</v>
      </c>
      <c r="D910" t="s">
        <v>7753</v>
      </c>
      <c r="E910" s="339" t="s">
        <v>8151</v>
      </c>
    </row>
    <row r="911" spans="1:5" x14ac:dyDescent="0.25">
      <c r="A911" s="16">
        <f t="shared" si="14"/>
        <v>12001</v>
      </c>
      <c r="B911">
        <v>12001</v>
      </c>
      <c r="C911" t="s">
        <v>23020</v>
      </c>
      <c r="D911" t="s">
        <v>7753</v>
      </c>
      <c r="E911" s="339" t="s">
        <v>15951</v>
      </c>
    </row>
    <row r="912" spans="1:5" x14ac:dyDescent="0.25">
      <c r="A912" s="16">
        <f t="shared" si="14"/>
        <v>11882</v>
      </c>
      <c r="B912">
        <v>11882</v>
      </c>
      <c r="C912" t="s">
        <v>23021</v>
      </c>
      <c r="D912" t="s">
        <v>7753</v>
      </c>
      <c r="E912" s="339" t="s">
        <v>23022</v>
      </c>
    </row>
    <row r="913" spans="1:5" x14ac:dyDescent="0.25">
      <c r="A913" s="16">
        <f t="shared" si="14"/>
        <v>1068</v>
      </c>
      <c r="B913">
        <v>1068</v>
      </c>
      <c r="C913" t="s">
        <v>23023</v>
      </c>
      <c r="D913" t="s">
        <v>7753</v>
      </c>
      <c r="E913" s="339" t="s">
        <v>23024</v>
      </c>
    </row>
    <row r="914" spans="1:5" x14ac:dyDescent="0.25">
      <c r="A914" s="16">
        <f t="shared" si="14"/>
        <v>39690</v>
      </c>
      <c r="B914">
        <v>39690</v>
      </c>
      <c r="C914" t="s">
        <v>23025</v>
      </c>
      <c r="D914" t="s">
        <v>7753</v>
      </c>
      <c r="E914" s="339" t="s">
        <v>23026</v>
      </c>
    </row>
    <row r="915" spans="1:5" x14ac:dyDescent="0.25">
      <c r="A915" s="16">
        <f t="shared" si="14"/>
        <v>39691</v>
      </c>
      <c r="B915">
        <v>39691</v>
      </c>
      <c r="C915" t="s">
        <v>23027</v>
      </c>
      <c r="D915" t="s">
        <v>7753</v>
      </c>
      <c r="E915" s="339" t="s">
        <v>23028</v>
      </c>
    </row>
    <row r="916" spans="1:5" x14ac:dyDescent="0.25">
      <c r="A916" s="16">
        <f t="shared" si="14"/>
        <v>39808</v>
      </c>
      <c r="B916">
        <v>39808</v>
      </c>
      <c r="C916" t="s">
        <v>23029</v>
      </c>
      <c r="D916" t="s">
        <v>7753</v>
      </c>
      <c r="E916" s="339" t="s">
        <v>16562</v>
      </c>
    </row>
    <row r="917" spans="1:5" x14ac:dyDescent="0.25">
      <c r="A917" s="16">
        <f t="shared" si="14"/>
        <v>39809</v>
      </c>
      <c r="B917">
        <v>39809</v>
      </c>
      <c r="C917" t="s">
        <v>23030</v>
      </c>
      <c r="D917" t="s">
        <v>7753</v>
      </c>
      <c r="E917" s="339" t="s">
        <v>23031</v>
      </c>
    </row>
    <row r="918" spans="1:5" x14ac:dyDescent="0.25">
      <c r="A918" s="16">
        <f t="shared" si="14"/>
        <v>43439</v>
      </c>
      <c r="B918">
        <v>43439</v>
      </c>
      <c r="C918" t="s">
        <v>23032</v>
      </c>
      <c r="D918" t="s">
        <v>7753</v>
      </c>
      <c r="E918" s="339" t="s">
        <v>23033</v>
      </c>
    </row>
    <row r="919" spans="1:5" x14ac:dyDescent="0.25">
      <c r="A919" s="16">
        <f t="shared" si="14"/>
        <v>5103</v>
      </c>
      <c r="B919">
        <v>5103</v>
      </c>
      <c r="C919" t="s">
        <v>23034</v>
      </c>
      <c r="D919" t="s">
        <v>7753</v>
      </c>
      <c r="E919" s="339" t="s">
        <v>14160</v>
      </c>
    </row>
    <row r="920" spans="1:5" x14ac:dyDescent="0.25">
      <c r="A920" s="16">
        <f t="shared" si="14"/>
        <v>11880</v>
      </c>
      <c r="B920">
        <v>11880</v>
      </c>
      <c r="C920" t="s">
        <v>23035</v>
      </c>
      <c r="D920" t="s">
        <v>7753</v>
      </c>
      <c r="E920" s="339" t="s">
        <v>23036</v>
      </c>
    </row>
    <row r="921" spans="1:5" x14ac:dyDescent="0.25">
      <c r="A921" s="16">
        <f t="shared" si="14"/>
        <v>11714</v>
      </c>
      <c r="B921">
        <v>11714</v>
      </c>
      <c r="C921" t="s">
        <v>23037</v>
      </c>
      <c r="D921" t="s">
        <v>7753</v>
      </c>
      <c r="E921" s="339" t="s">
        <v>23038</v>
      </c>
    </row>
    <row r="922" spans="1:5" x14ac:dyDescent="0.25">
      <c r="A922" s="16">
        <f t="shared" si="14"/>
        <v>11712</v>
      </c>
      <c r="B922">
        <v>11712</v>
      </c>
      <c r="C922" t="s">
        <v>23039</v>
      </c>
      <c r="D922" t="s">
        <v>7753</v>
      </c>
      <c r="E922" s="339" t="s">
        <v>21146</v>
      </c>
    </row>
    <row r="923" spans="1:5" x14ac:dyDescent="0.25">
      <c r="A923" s="16">
        <f t="shared" si="14"/>
        <v>11717</v>
      </c>
      <c r="B923">
        <v>11717</v>
      </c>
      <c r="C923" t="s">
        <v>23040</v>
      </c>
      <c r="D923" t="s">
        <v>7753</v>
      </c>
      <c r="E923" s="339" t="s">
        <v>16511</v>
      </c>
    </row>
    <row r="924" spans="1:5" x14ac:dyDescent="0.25">
      <c r="A924" s="16">
        <f t="shared" si="14"/>
        <v>1106</v>
      </c>
      <c r="B924">
        <v>1106</v>
      </c>
      <c r="C924" t="s">
        <v>23041</v>
      </c>
      <c r="D924" t="s">
        <v>7755</v>
      </c>
      <c r="E924" s="339" t="s">
        <v>23042</v>
      </c>
    </row>
    <row r="925" spans="1:5" x14ac:dyDescent="0.25">
      <c r="A925" s="16">
        <f t="shared" si="14"/>
        <v>11161</v>
      </c>
      <c r="B925">
        <v>11161</v>
      </c>
      <c r="C925" t="s">
        <v>23043</v>
      </c>
      <c r="D925" t="s">
        <v>7755</v>
      </c>
      <c r="E925" s="339" t="s">
        <v>11993</v>
      </c>
    </row>
    <row r="926" spans="1:5" x14ac:dyDescent="0.25">
      <c r="A926" s="16">
        <f t="shared" si="14"/>
        <v>1107</v>
      </c>
      <c r="B926">
        <v>1107</v>
      </c>
      <c r="C926" t="s">
        <v>23044</v>
      </c>
      <c r="D926" t="s">
        <v>7755</v>
      </c>
      <c r="E926" s="339" t="s">
        <v>23045</v>
      </c>
    </row>
    <row r="927" spans="1:5" x14ac:dyDescent="0.25">
      <c r="A927" s="16">
        <f t="shared" si="14"/>
        <v>44479</v>
      </c>
      <c r="B927">
        <v>44479</v>
      </c>
      <c r="C927" t="s">
        <v>23046</v>
      </c>
      <c r="D927" t="s">
        <v>7755</v>
      </c>
      <c r="E927" s="339" t="s">
        <v>9281</v>
      </c>
    </row>
    <row r="928" spans="1:5" x14ac:dyDescent="0.25">
      <c r="A928" s="16">
        <f t="shared" si="14"/>
        <v>4759</v>
      </c>
      <c r="B928">
        <v>4759</v>
      </c>
      <c r="C928" t="s">
        <v>23047</v>
      </c>
      <c r="D928" t="s">
        <v>7754</v>
      </c>
      <c r="E928" s="339" t="s">
        <v>12988</v>
      </c>
    </row>
    <row r="929" spans="1:5" x14ac:dyDescent="0.25">
      <c r="A929" s="16">
        <f t="shared" si="14"/>
        <v>41068</v>
      </c>
      <c r="B929">
        <v>41068</v>
      </c>
      <c r="C929" t="s">
        <v>23048</v>
      </c>
      <c r="D929" t="s">
        <v>7813</v>
      </c>
      <c r="E929" s="339" t="s">
        <v>33772</v>
      </c>
    </row>
    <row r="930" spans="1:5" x14ac:dyDescent="0.25">
      <c r="A930" s="16">
        <f t="shared" si="14"/>
        <v>12618</v>
      </c>
      <c r="B930">
        <v>12618</v>
      </c>
      <c r="C930" t="s">
        <v>23050</v>
      </c>
      <c r="D930" t="s">
        <v>7753</v>
      </c>
      <c r="E930" s="339" t="s">
        <v>23051</v>
      </c>
    </row>
    <row r="931" spans="1:5" x14ac:dyDescent="0.25">
      <c r="A931" s="16">
        <f t="shared" si="14"/>
        <v>1108</v>
      </c>
      <c r="B931">
        <v>1108</v>
      </c>
      <c r="C931" t="s">
        <v>23052</v>
      </c>
      <c r="D931" t="s">
        <v>7757</v>
      </c>
      <c r="E931" s="339" t="s">
        <v>23053</v>
      </c>
    </row>
    <row r="932" spans="1:5" x14ac:dyDescent="0.25">
      <c r="A932" s="16">
        <f t="shared" si="14"/>
        <v>1117</v>
      </c>
      <c r="B932">
        <v>1117</v>
      </c>
      <c r="C932" t="s">
        <v>23054</v>
      </c>
      <c r="D932" t="s">
        <v>7757</v>
      </c>
      <c r="E932" s="339" t="s">
        <v>21275</v>
      </c>
    </row>
    <row r="933" spans="1:5" x14ac:dyDescent="0.25">
      <c r="A933" s="16">
        <f t="shared" si="14"/>
        <v>1118</v>
      </c>
      <c r="B933">
        <v>1118</v>
      </c>
      <c r="C933" t="s">
        <v>23055</v>
      </c>
      <c r="D933" t="s">
        <v>7757</v>
      </c>
      <c r="E933" s="339" t="s">
        <v>19952</v>
      </c>
    </row>
    <row r="934" spans="1:5" x14ac:dyDescent="0.25">
      <c r="A934" s="16">
        <f t="shared" si="14"/>
        <v>1110</v>
      </c>
      <c r="B934">
        <v>1110</v>
      </c>
      <c r="C934" t="s">
        <v>23056</v>
      </c>
      <c r="D934" t="s">
        <v>7757</v>
      </c>
      <c r="E934" s="339" t="s">
        <v>19952</v>
      </c>
    </row>
    <row r="935" spans="1:5" x14ac:dyDescent="0.25">
      <c r="A935" s="16">
        <f t="shared" si="14"/>
        <v>40784</v>
      </c>
      <c r="B935">
        <v>40784</v>
      </c>
      <c r="C935" t="s">
        <v>23057</v>
      </c>
      <c r="D935" t="s">
        <v>7757</v>
      </c>
      <c r="E935" s="339" t="s">
        <v>21869</v>
      </c>
    </row>
    <row r="936" spans="1:5" x14ac:dyDescent="0.25">
      <c r="A936" s="16">
        <f t="shared" si="14"/>
        <v>40782</v>
      </c>
      <c r="B936">
        <v>40782</v>
      </c>
      <c r="C936" t="s">
        <v>23058</v>
      </c>
      <c r="D936" t="s">
        <v>7757</v>
      </c>
      <c r="E936" s="339" t="s">
        <v>10819</v>
      </c>
    </row>
    <row r="937" spans="1:5" x14ac:dyDescent="0.25">
      <c r="A937" s="16">
        <f t="shared" si="14"/>
        <v>40783</v>
      </c>
      <c r="B937">
        <v>40783</v>
      </c>
      <c r="C937" t="s">
        <v>23059</v>
      </c>
      <c r="D937" t="s">
        <v>7757</v>
      </c>
      <c r="E937" s="339" t="s">
        <v>23060</v>
      </c>
    </row>
    <row r="938" spans="1:5" x14ac:dyDescent="0.25">
      <c r="A938" s="16">
        <f t="shared" si="14"/>
        <v>1109</v>
      </c>
      <c r="B938">
        <v>1109</v>
      </c>
      <c r="C938" t="s">
        <v>23061</v>
      </c>
      <c r="D938" t="s">
        <v>7757</v>
      </c>
      <c r="E938" s="339" t="s">
        <v>23053</v>
      </c>
    </row>
    <row r="939" spans="1:5" x14ac:dyDescent="0.25">
      <c r="A939" s="16">
        <f t="shared" si="14"/>
        <v>1119</v>
      </c>
      <c r="B939">
        <v>1119</v>
      </c>
      <c r="C939" t="s">
        <v>23062</v>
      </c>
      <c r="D939" t="s">
        <v>7757</v>
      </c>
      <c r="E939" s="339" t="s">
        <v>16515</v>
      </c>
    </row>
    <row r="940" spans="1:5" x14ac:dyDescent="0.25">
      <c r="A940" s="16">
        <f t="shared" si="14"/>
        <v>13115</v>
      </c>
      <c r="B940">
        <v>13115</v>
      </c>
      <c r="C940" t="s">
        <v>23063</v>
      </c>
      <c r="D940" t="s">
        <v>7757</v>
      </c>
      <c r="E940" s="339" t="s">
        <v>21332</v>
      </c>
    </row>
    <row r="941" spans="1:5" x14ac:dyDescent="0.25">
      <c r="A941" s="16">
        <f t="shared" si="14"/>
        <v>10541</v>
      </c>
      <c r="B941">
        <v>10541</v>
      </c>
      <c r="C941" t="s">
        <v>23064</v>
      </c>
      <c r="D941" t="s">
        <v>7757</v>
      </c>
      <c r="E941" s="339" t="s">
        <v>21201</v>
      </c>
    </row>
    <row r="942" spans="1:5" x14ac:dyDescent="0.25">
      <c r="A942" s="16">
        <f t="shared" si="14"/>
        <v>10542</v>
      </c>
      <c r="B942">
        <v>10542</v>
      </c>
      <c r="C942" t="s">
        <v>23065</v>
      </c>
      <c r="D942" t="s">
        <v>7757</v>
      </c>
      <c r="E942" s="339" t="s">
        <v>19923</v>
      </c>
    </row>
    <row r="943" spans="1:5" x14ac:dyDescent="0.25">
      <c r="A943" s="16">
        <f t="shared" si="14"/>
        <v>10543</v>
      </c>
      <c r="B943">
        <v>10543</v>
      </c>
      <c r="C943" t="s">
        <v>23066</v>
      </c>
      <c r="D943" t="s">
        <v>7757</v>
      </c>
      <c r="E943" s="339" t="s">
        <v>23067</v>
      </c>
    </row>
    <row r="944" spans="1:5" x14ac:dyDescent="0.25">
      <c r="A944" s="16">
        <f t="shared" si="14"/>
        <v>10544</v>
      </c>
      <c r="B944">
        <v>10544</v>
      </c>
      <c r="C944" t="s">
        <v>23068</v>
      </c>
      <c r="D944" t="s">
        <v>7757</v>
      </c>
      <c r="E944" s="339" t="s">
        <v>20934</v>
      </c>
    </row>
    <row r="945" spans="1:5" x14ac:dyDescent="0.25">
      <c r="A945" s="16">
        <f t="shared" si="14"/>
        <v>10545</v>
      </c>
      <c r="B945">
        <v>10545</v>
      </c>
      <c r="C945" t="s">
        <v>23069</v>
      </c>
      <c r="D945" t="s">
        <v>7757</v>
      </c>
      <c r="E945" s="339" t="s">
        <v>23070</v>
      </c>
    </row>
    <row r="946" spans="1:5" x14ac:dyDescent="0.25">
      <c r="A946" s="16">
        <f t="shared" si="14"/>
        <v>38365</v>
      </c>
      <c r="B946">
        <v>38365</v>
      </c>
      <c r="C946" t="s">
        <v>23071</v>
      </c>
      <c r="D946" t="s">
        <v>7752</v>
      </c>
      <c r="E946" s="339" t="s">
        <v>23072</v>
      </c>
    </row>
    <row r="947" spans="1:5" x14ac:dyDescent="0.25">
      <c r="A947" s="16">
        <f t="shared" si="14"/>
        <v>44056</v>
      </c>
      <c r="B947">
        <v>44056</v>
      </c>
      <c r="C947" t="s">
        <v>23073</v>
      </c>
      <c r="D947" t="s">
        <v>7753</v>
      </c>
      <c r="E947" s="339" t="s">
        <v>23074</v>
      </c>
    </row>
    <row r="948" spans="1:5" x14ac:dyDescent="0.25">
      <c r="A948" s="16">
        <f t="shared" si="14"/>
        <v>44057</v>
      </c>
      <c r="B948">
        <v>44057</v>
      </c>
      <c r="C948" t="s">
        <v>23075</v>
      </c>
      <c r="D948" t="s">
        <v>7753</v>
      </c>
      <c r="E948" s="339" t="s">
        <v>23076</v>
      </c>
    </row>
    <row r="949" spans="1:5" x14ac:dyDescent="0.25">
      <c r="A949" s="16">
        <f t="shared" si="14"/>
        <v>37754</v>
      </c>
      <c r="B949">
        <v>37754</v>
      </c>
      <c r="C949" t="s">
        <v>23077</v>
      </c>
      <c r="D949" t="s">
        <v>7753</v>
      </c>
      <c r="E949" s="339" t="s">
        <v>23078</v>
      </c>
    </row>
    <row r="950" spans="1:5" x14ac:dyDescent="0.25">
      <c r="A950" s="16">
        <f t="shared" si="14"/>
        <v>37757</v>
      </c>
      <c r="B950">
        <v>37757</v>
      </c>
      <c r="C950" t="s">
        <v>23079</v>
      </c>
      <c r="D950" t="s">
        <v>7753</v>
      </c>
      <c r="E950" s="339" t="s">
        <v>23080</v>
      </c>
    </row>
    <row r="951" spans="1:5" x14ac:dyDescent="0.25">
      <c r="A951" s="16">
        <f t="shared" si="14"/>
        <v>44058</v>
      </c>
      <c r="B951">
        <v>44058</v>
      </c>
      <c r="C951" t="s">
        <v>23081</v>
      </c>
      <c r="D951" t="s">
        <v>7753</v>
      </c>
      <c r="E951" s="339" t="s">
        <v>23082</v>
      </c>
    </row>
    <row r="952" spans="1:5" x14ac:dyDescent="0.25">
      <c r="A952" s="16">
        <f t="shared" si="14"/>
        <v>37752</v>
      </c>
      <c r="B952">
        <v>37752</v>
      </c>
      <c r="C952" t="s">
        <v>23083</v>
      </c>
      <c r="D952" t="s">
        <v>7753</v>
      </c>
      <c r="E952" s="339" t="s">
        <v>23084</v>
      </c>
    </row>
    <row r="953" spans="1:5" x14ac:dyDescent="0.25">
      <c r="A953" s="16">
        <f t="shared" si="14"/>
        <v>44059</v>
      </c>
      <c r="B953">
        <v>44059</v>
      </c>
      <c r="C953" t="s">
        <v>23085</v>
      </c>
      <c r="D953" t="s">
        <v>7753</v>
      </c>
      <c r="E953" s="339" t="s">
        <v>23086</v>
      </c>
    </row>
    <row r="954" spans="1:5" x14ac:dyDescent="0.25">
      <c r="A954" s="16">
        <f t="shared" si="14"/>
        <v>37750</v>
      </c>
      <c r="B954">
        <v>37750</v>
      </c>
      <c r="C954" t="s">
        <v>23087</v>
      </c>
      <c r="D954" t="s">
        <v>7753</v>
      </c>
      <c r="E954" s="339" t="s">
        <v>23088</v>
      </c>
    </row>
    <row r="955" spans="1:5" x14ac:dyDescent="0.25">
      <c r="A955" s="16">
        <f t="shared" si="14"/>
        <v>37758</v>
      </c>
      <c r="B955">
        <v>37758</v>
      </c>
      <c r="C955" t="s">
        <v>23089</v>
      </c>
      <c r="D955" t="s">
        <v>7753</v>
      </c>
      <c r="E955" s="339" t="s">
        <v>23090</v>
      </c>
    </row>
    <row r="956" spans="1:5" x14ac:dyDescent="0.25">
      <c r="A956" s="16">
        <f t="shared" si="14"/>
        <v>44060</v>
      </c>
      <c r="B956">
        <v>44060</v>
      </c>
      <c r="C956" t="s">
        <v>23091</v>
      </c>
      <c r="D956" t="s">
        <v>7753</v>
      </c>
      <c r="E956" s="339" t="s">
        <v>23092</v>
      </c>
    </row>
    <row r="957" spans="1:5" x14ac:dyDescent="0.25">
      <c r="A957" s="16">
        <f t="shared" si="14"/>
        <v>37749</v>
      </c>
      <c r="B957">
        <v>37749</v>
      </c>
      <c r="C957" t="s">
        <v>23093</v>
      </c>
      <c r="D957" t="s">
        <v>7753</v>
      </c>
      <c r="E957" s="339" t="s">
        <v>23094</v>
      </c>
    </row>
    <row r="958" spans="1:5" x14ac:dyDescent="0.25">
      <c r="A958" s="16">
        <f t="shared" si="14"/>
        <v>44061</v>
      </c>
      <c r="B958">
        <v>44061</v>
      </c>
      <c r="C958" t="s">
        <v>23095</v>
      </c>
      <c r="D958" t="s">
        <v>7753</v>
      </c>
      <c r="E958" s="339" t="s">
        <v>23096</v>
      </c>
    </row>
    <row r="959" spans="1:5" x14ac:dyDescent="0.25">
      <c r="A959" s="16">
        <f t="shared" si="14"/>
        <v>1159</v>
      </c>
      <c r="B959">
        <v>1159</v>
      </c>
      <c r="C959" t="s">
        <v>23097</v>
      </c>
      <c r="D959" t="s">
        <v>7753</v>
      </c>
      <c r="E959" s="339" t="s">
        <v>23098</v>
      </c>
    </row>
    <row r="960" spans="1:5" x14ac:dyDescent="0.25">
      <c r="A960" s="16">
        <f t="shared" si="14"/>
        <v>12114</v>
      </c>
      <c r="B960">
        <v>12114</v>
      </c>
      <c r="C960" t="s">
        <v>23099</v>
      </c>
      <c r="D960" t="s">
        <v>7753</v>
      </c>
      <c r="E960" s="339" t="s">
        <v>23100</v>
      </c>
    </row>
    <row r="961" spans="1:5" x14ac:dyDescent="0.25">
      <c r="A961" s="16">
        <f t="shared" si="14"/>
        <v>38106</v>
      </c>
      <c r="B961">
        <v>38106</v>
      </c>
      <c r="C961" t="s">
        <v>23101</v>
      </c>
      <c r="D961" t="s">
        <v>7753</v>
      </c>
      <c r="E961" s="339" t="s">
        <v>23102</v>
      </c>
    </row>
    <row r="962" spans="1:5" x14ac:dyDescent="0.25">
      <c r="A962" s="16">
        <f t="shared" si="14"/>
        <v>38085</v>
      </c>
      <c r="B962">
        <v>38085</v>
      </c>
      <c r="C962" t="s">
        <v>23103</v>
      </c>
      <c r="D962" t="s">
        <v>7753</v>
      </c>
      <c r="E962" s="339" t="s">
        <v>15657</v>
      </c>
    </row>
    <row r="963" spans="1:5" x14ac:dyDescent="0.25">
      <c r="A963" s="16">
        <f t="shared" ref="A963:A1026" si="15">B963</f>
        <v>38599</v>
      </c>
      <c r="B963">
        <v>38599</v>
      </c>
      <c r="C963" t="s">
        <v>23104</v>
      </c>
      <c r="D963" t="s">
        <v>7753</v>
      </c>
      <c r="E963" s="339" t="s">
        <v>20842</v>
      </c>
    </row>
    <row r="964" spans="1:5" x14ac:dyDescent="0.25">
      <c r="A964" s="16">
        <f t="shared" si="15"/>
        <v>38596</v>
      </c>
      <c r="B964">
        <v>38596</v>
      </c>
      <c r="C964" t="s">
        <v>23105</v>
      </c>
      <c r="D964" t="s">
        <v>7753</v>
      </c>
      <c r="E964" s="339" t="s">
        <v>23106</v>
      </c>
    </row>
    <row r="965" spans="1:5" x14ac:dyDescent="0.25">
      <c r="A965" s="16">
        <f t="shared" si="15"/>
        <v>38600</v>
      </c>
      <c r="B965">
        <v>38600</v>
      </c>
      <c r="C965" t="s">
        <v>23107</v>
      </c>
      <c r="D965" t="s">
        <v>7753</v>
      </c>
      <c r="E965" s="339" t="s">
        <v>15941</v>
      </c>
    </row>
    <row r="966" spans="1:5" x14ac:dyDescent="0.25">
      <c r="A966" s="16">
        <f t="shared" si="15"/>
        <v>38597</v>
      </c>
      <c r="B966">
        <v>38597</v>
      </c>
      <c r="C966" t="s">
        <v>23108</v>
      </c>
      <c r="D966" t="s">
        <v>7753</v>
      </c>
      <c r="E966" s="339" t="s">
        <v>8056</v>
      </c>
    </row>
    <row r="967" spans="1:5" x14ac:dyDescent="0.25">
      <c r="A967" s="16">
        <f t="shared" si="15"/>
        <v>659</v>
      </c>
      <c r="B967">
        <v>659</v>
      </c>
      <c r="C967" t="s">
        <v>23109</v>
      </c>
      <c r="D967" t="s">
        <v>7753</v>
      </c>
      <c r="E967" s="339" t="s">
        <v>8373</v>
      </c>
    </row>
    <row r="968" spans="1:5" x14ac:dyDescent="0.25">
      <c r="A968" s="16">
        <f t="shared" si="15"/>
        <v>660</v>
      </c>
      <c r="B968">
        <v>660</v>
      </c>
      <c r="C968" t="s">
        <v>23110</v>
      </c>
      <c r="D968" t="s">
        <v>7753</v>
      </c>
      <c r="E968" s="339" t="s">
        <v>7951</v>
      </c>
    </row>
    <row r="969" spans="1:5" x14ac:dyDescent="0.25">
      <c r="A969" s="16">
        <f t="shared" si="15"/>
        <v>658</v>
      </c>
      <c r="B969">
        <v>658</v>
      </c>
      <c r="C969" t="s">
        <v>23111</v>
      </c>
      <c r="D969" t="s">
        <v>7753</v>
      </c>
      <c r="E969" s="339" t="s">
        <v>15627</v>
      </c>
    </row>
    <row r="970" spans="1:5" x14ac:dyDescent="0.25">
      <c r="A970" s="16">
        <f t="shared" si="15"/>
        <v>38548</v>
      </c>
      <c r="B970">
        <v>38548</v>
      </c>
      <c r="C970" t="s">
        <v>23112</v>
      </c>
      <c r="D970" t="s">
        <v>7753</v>
      </c>
      <c r="E970" s="339" t="s">
        <v>23113</v>
      </c>
    </row>
    <row r="971" spans="1:5" x14ac:dyDescent="0.25">
      <c r="A971" s="16">
        <f t="shared" si="15"/>
        <v>34649</v>
      </c>
      <c r="B971">
        <v>34649</v>
      </c>
      <c r="C971" t="s">
        <v>23114</v>
      </c>
      <c r="D971" t="s">
        <v>7753</v>
      </c>
      <c r="E971" s="339" t="s">
        <v>15487</v>
      </c>
    </row>
    <row r="972" spans="1:5" x14ac:dyDescent="0.25">
      <c r="A972" s="16">
        <f t="shared" si="15"/>
        <v>34655</v>
      </c>
      <c r="B972">
        <v>34655</v>
      </c>
      <c r="C972" t="s">
        <v>23115</v>
      </c>
      <c r="D972" t="s">
        <v>7753</v>
      </c>
      <c r="E972" s="339" t="s">
        <v>17617</v>
      </c>
    </row>
    <row r="973" spans="1:5" x14ac:dyDescent="0.25">
      <c r="A973" s="16">
        <f t="shared" si="15"/>
        <v>40607</v>
      </c>
      <c r="B973">
        <v>40607</v>
      </c>
      <c r="C973" t="s">
        <v>23116</v>
      </c>
      <c r="D973" t="s">
        <v>7753</v>
      </c>
      <c r="E973" s="339" t="s">
        <v>8375</v>
      </c>
    </row>
    <row r="974" spans="1:5" x14ac:dyDescent="0.25">
      <c r="A974" s="16">
        <f t="shared" si="15"/>
        <v>567</v>
      </c>
      <c r="B974">
        <v>567</v>
      </c>
      <c r="C974" t="s">
        <v>23117</v>
      </c>
      <c r="D974" t="s">
        <v>7757</v>
      </c>
      <c r="E974" s="339" t="s">
        <v>23118</v>
      </c>
    </row>
    <row r="975" spans="1:5" x14ac:dyDescent="0.25">
      <c r="A975" s="16">
        <f t="shared" si="15"/>
        <v>574</v>
      </c>
      <c r="B975">
        <v>574</v>
      </c>
      <c r="C975" t="s">
        <v>23119</v>
      </c>
      <c r="D975" t="s">
        <v>7757</v>
      </c>
      <c r="E975" s="339" t="s">
        <v>23120</v>
      </c>
    </row>
    <row r="976" spans="1:5" x14ac:dyDescent="0.25">
      <c r="A976" s="16">
        <f t="shared" si="15"/>
        <v>568</v>
      </c>
      <c r="B976">
        <v>568</v>
      </c>
      <c r="C976" t="s">
        <v>23121</v>
      </c>
      <c r="D976" t="s">
        <v>7757</v>
      </c>
      <c r="E976" s="339" t="s">
        <v>23122</v>
      </c>
    </row>
    <row r="977" spans="1:5" x14ac:dyDescent="0.25">
      <c r="A977" s="16">
        <f t="shared" si="15"/>
        <v>4777</v>
      </c>
      <c r="B977">
        <v>4777</v>
      </c>
      <c r="C977" t="s">
        <v>23123</v>
      </c>
      <c r="D977" t="s">
        <v>7755</v>
      </c>
      <c r="E977" s="339" t="s">
        <v>13309</v>
      </c>
    </row>
    <row r="978" spans="1:5" x14ac:dyDescent="0.25">
      <c r="A978" s="16">
        <f t="shared" si="15"/>
        <v>592</v>
      </c>
      <c r="B978">
        <v>592</v>
      </c>
      <c r="C978" t="s">
        <v>23124</v>
      </c>
      <c r="D978" t="s">
        <v>7755</v>
      </c>
      <c r="E978" s="339" t="s">
        <v>23125</v>
      </c>
    </row>
    <row r="979" spans="1:5" x14ac:dyDescent="0.25">
      <c r="A979" s="16">
        <f t="shared" si="15"/>
        <v>586</v>
      </c>
      <c r="B979">
        <v>586</v>
      </c>
      <c r="C979" t="s">
        <v>23126</v>
      </c>
      <c r="D979" t="s">
        <v>7757</v>
      </c>
      <c r="E979" s="339" t="s">
        <v>17671</v>
      </c>
    </row>
    <row r="980" spans="1:5" x14ac:dyDescent="0.25">
      <c r="A980" s="16">
        <f t="shared" si="15"/>
        <v>588</v>
      </c>
      <c r="B980">
        <v>588</v>
      </c>
      <c r="C980" t="s">
        <v>23127</v>
      </c>
      <c r="D980" t="s">
        <v>7757</v>
      </c>
      <c r="E980" s="339" t="s">
        <v>23128</v>
      </c>
    </row>
    <row r="981" spans="1:5" x14ac:dyDescent="0.25">
      <c r="A981" s="16">
        <f t="shared" si="15"/>
        <v>591</v>
      </c>
      <c r="B981">
        <v>591</v>
      </c>
      <c r="C981" t="s">
        <v>23129</v>
      </c>
      <c r="D981" t="s">
        <v>7755</v>
      </c>
      <c r="E981" s="339" t="s">
        <v>14467</v>
      </c>
    </row>
    <row r="982" spans="1:5" x14ac:dyDescent="0.25">
      <c r="A982" s="16">
        <f t="shared" si="15"/>
        <v>584</v>
      </c>
      <c r="B982">
        <v>584</v>
      </c>
      <c r="C982" t="s">
        <v>23130</v>
      </c>
      <c r="D982" t="s">
        <v>7757</v>
      </c>
      <c r="E982" s="339" t="s">
        <v>23131</v>
      </c>
    </row>
    <row r="983" spans="1:5" x14ac:dyDescent="0.25">
      <c r="A983" s="16">
        <f t="shared" si="15"/>
        <v>589</v>
      </c>
      <c r="B983">
        <v>589</v>
      </c>
      <c r="C983" t="s">
        <v>23132</v>
      </c>
      <c r="D983" t="s">
        <v>7757</v>
      </c>
      <c r="E983" s="339" t="s">
        <v>23133</v>
      </c>
    </row>
    <row r="984" spans="1:5" x14ac:dyDescent="0.25">
      <c r="A984" s="16">
        <f t="shared" si="15"/>
        <v>1165</v>
      </c>
      <c r="B984">
        <v>1165</v>
      </c>
      <c r="C984" t="s">
        <v>23134</v>
      </c>
      <c r="D984" t="s">
        <v>7753</v>
      </c>
      <c r="E984" s="339" t="s">
        <v>16096</v>
      </c>
    </row>
    <row r="985" spans="1:5" x14ac:dyDescent="0.25">
      <c r="A985" s="16">
        <f t="shared" si="15"/>
        <v>1164</v>
      </c>
      <c r="B985">
        <v>1164</v>
      </c>
      <c r="C985" t="s">
        <v>23135</v>
      </c>
      <c r="D985" t="s">
        <v>7753</v>
      </c>
      <c r="E985" s="339" t="s">
        <v>13338</v>
      </c>
    </row>
    <row r="986" spans="1:5" x14ac:dyDescent="0.25">
      <c r="A986" s="16">
        <f t="shared" si="15"/>
        <v>1162</v>
      </c>
      <c r="B986">
        <v>1162</v>
      </c>
      <c r="C986" t="s">
        <v>23136</v>
      </c>
      <c r="D986" t="s">
        <v>7753</v>
      </c>
      <c r="E986" s="339" t="s">
        <v>14141</v>
      </c>
    </row>
    <row r="987" spans="1:5" x14ac:dyDescent="0.25">
      <c r="A987" s="16">
        <f t="shared" si="15"/>
        <v>12395</v>
      </c>
      <c r="B987">
        <v>12395</v>
      </c>
      <c r="C987" t="s">
        <v>23137</v>
      </c>
      <c r="D987" t="s">
        <v>7753</v>
      </c>
      <c r="E987" s="339" t="s">
        <v>21760</v>
      </c>
    </row>
    <row r="988" spans="1:5" x14ac:dyDescent="0.25">
      <c r="A988" s="16">
        <f t="shared" si="15"/>
        <v>1170</v>
      </c>
      <c r="B988">
        <v>1170</v>
      </c>
      <c r="C988" t="s">
        <v>23138</v>
      </c>
      <c r="D988" t="s">
        <v>7753</v>
      </c>
      <c r="E988" s="339" t="s">
        <v>11319</v>
      </c>
    </row>
    <row r="989" spans="1:5" x14ac:dyDescent="0.25">
      <c r="A989" s="16">
        <f t="shared" si="15"/>
        <v>1169</v>
      </c>
      <c r="B989">
        <v>1169</v>
      </c>
      <c r="C989" t="s">
        <v>23139</v>
      </c>
      <c r="D989" t="s">
        <v>7753</v>
      </c>
      <c r="E989" s="339" t="s">
        <v>23140</v>
      </c>
    </row>
    <row r="990" spans="1:5" x14ac:dyDescent="0.25">
      <c r="A990" s="16">
        <f t="shared" si="15"/>
        <v>1166</v>
      </c>
      <c r="B990">
        <v>1166</v>
      </c>
      <c r="C990" t="s">
        <v>23141</v>
      </c>
      <c r="D990" t="s">
        <v>7753</v>
      </c>
      <c r="E990" s="339" t="s">
        <v>16509</v>
      </c>
    </row>
    <row r="991" spans="1:5" x14ac:dyDescent="0.25">
      <c r="A991" s="16">
        <f t="shared" si="15"/>
        <v>1163</v>
      </c>
      <c r="B991">
        <v>1163</v>
      </c>
      <c r="C991" t="s">
        <v>23142</v>
      </c>
      <c r="D991" t="s">
        <v>7753</v>
      </c>
      <c r="E991" s="339" t="s">
        <v>8017</v>
      </c>
    </row>
    <row r="992" spans="1:5" x14ac:dyDescent="0.25">
      <c r="A992" s="16">
        <f t="shared" si="15"/>
        <v>12396</v>
      </c>
      <c r="B992">
        <v>12396</v>
      </c>
      <c r="C992" t="s">
        <v>23143</v>
      </c>
      <c r="D992" t="s">
        <v>7753</v>
      </c>
      <c r="E992" s="339" t="s">
        <v>21760</v>
      </c>
    </row>
    <row r="993" spans="1:5" x14ac:dyDescent="0.25">
      <c r="A993" s="16">
        <f t="shared" si="15"/>
        <v>1168</v>
      </c>
      <c r="B993">
        <v>1168</v>
      </c>
      <c r="C993" t="s">
        <v>23144</v>
      </c>
      <c r="D993" t="s">
        <v>7753</v>
      </c>
      <c r="E993" s="339" t="s">
        <v>20054</v>
      </c>
    </row>
    <row r="994" spans="1:5" x14ac:dyDescent="0.25">
      <c r="A994" s="16">
        <f t="shared" si="15"/>
        <v>1167</v>
      </c>
      <c r="B994">
        <v>1167</v>
      </c>
      <c r="C994" t="s">
        <v>23145</v>
      </c>
      <c r="D994" t="s">
        <v>7753</v>
      </c>
      <c r="E994" s="339" t="s">
        <v>23146</v>
      </c>
    </row>
    <row r="995" spans="1:5" x14ac:dyDescent="0.25">
      <c r="A995" s="16">
        <f t="shared" si="15"/>
        <v>36331</v>
      </c>
      <c r="B995">
        <v>36331</v>
      </c>
      <c r="C995" t="s">
        <v>23147</v>
      </c>
      <c r="D995" t="s">
        <v>7753</v>
      </c>
      <c r="E995" s="339" t="s">
        <v>13590</v>
      </c>
    </row>
    <row r="996" spans="1:5" x14ac:dyDescent="0.25">
      <c r="A996" s="16">
        <f t="shared" si="15"/>
        <v>36346</v>
      </c>
      <c r="B996">
        <v>36346</v>
      </c>
      <c r="C996" t="s">
        <v>23148</v>
      </c>
      <c r="D996" t="s">
        <v>7753</v>
      </c>
      <c r="E996" s="339" t="s">
        <v>21900</v>
      </c>
    </row>
    <row r="997" spans="1:5" x14ac:dyDescent="0.25">
      <c r="A997" s="16">
        <f t="shared" si="15"/>
        <v>1197</v>
      </c>
      <c r="B997">
        <v>1197</v>
      </c>
      <c r="C997" t="s">
        <v>23149</v>
      </c>
      <c r="D997" t="s">
        <v>7753</v>
      </c>
      <c r="E997" s="339" t="s">
        <v>15052</v>
      </c>
    </row>
    <row r="998" spans="1:5" x14ac:dyDescent="0.25">
      <c r="A998" s="16">
        <f t="shared" si="15"/>
        <v>1202</v>
      </c>
      <c r="B998">
        <v>1202</v>
      </c>
      <c r="C998" t="s">
        <v>23150</v>
      </c>
      <c r="D998" t="s">
        <v>7753</v>
      </c>
      <c r="E998" s="339" t="s">
        <v>15461</v>
      </c>
    </row>
    <row r="999" spans="1:5" x14ac:dyDescent="0.25">
      <c r="A999" s="16">
        <f t="shared" si="15"/>
        <v>1198</v>
      </c>
      <c r="B999">
        <v>1198</v>
      </c>
      <c r="C999" t="s">
        <v>23151</v>
      </c>
      <c r="D999" t="s">
        <v>7753</v>
      </c>
      <c r="E999" s="339" t="s">
        <v>9226</v>
      </c>
    </row>
    <row r="1000" spans="1:5" x14ac:dyDescent="0.25">
      <c r="A1000" s="16">
        <f t="shared" si="15"/>
        <v>20088</v>
      </c>
      <c r="B1000">
        <v>20088</v>
      </c>
      <c r="C1000" t="s">
        <v>23152</v>
      </c>
      <c r="D1000" t="s">
        <v>7753</v>
      </c>
      <c r="E1000" s="339" t="s">
        <v>8162</v>
      </c>
    </row>
    <row r="1001" spans="1:5" x14ac:dyDescent="0.25">
      <c r="A1001" s="16">
        <f t="shared" si="15"/>
        <v>20089</v>
      </c>
      <c r="B1001">
        <v>20089</v>
      </c>
      <c r="C1001" t="s">
        <v>23153</v>
      </c>
      <c r="D1001" t="s">
        <v>7753</v>
      </c>
      <c r="E1001" s="339" t="s">
        <v>17879</v>
      </c>
    </row>
    <row r="1002" spans="1:5" x14ac:dyDescent="0.25">
      <c r="A1002" s="16">
        <f t="shared" si="15"/>
        <v>20087</v>
      </c>
      <c r="B1002">
        <v>20087</v>
      </c>
      <c r="C1002" t="s">
        <v>23154</v>
      </c>
      <c r="D1002" t="s">
        <v>7753</v>
      </c>
      <c r="E1002" s="339" t="s">
        <v>8209</v>
      </c>
    </row>
    <row r="1003" spans="1:5" x14ac:dyDescent="0.25">
      <c r="A1003" s="16">
        <f t="shared" si="15"/>
        <v>1200</v>
      </c>
      <c r="B1003">
        <v>1200</v>
      </c>
      <c r="C1003" t="s">
        <v>23155</v>
      </c>
      <c r="D1003" t="s">
        <v>7753</v>
      </c>
      <c r="E1003" s="339" t="s">
        <v>15669</v>
      </c>
    </row>
    <row r="1004" spans="1:5" x14ac:dyDescent="0.25">
      <c r="A1004" s="16">
        <f t="shared" si="15"/>
        <v>12909</v>
      </c>
      <c r="B1004">
        <v>12909</v>
      </c>
      <c r="C1004" t="s">
        <v>23156</v>
      </c>
      <c r="D1004" t="s">
        <v>7753</v>
      </c>
      <c r="E1004" s="339" t="s">
        <v>12805</v>
      </c>
    </row>
    <row r="1005" spans="1:5" x14ac:dyDescent="0.25">
      <c r="A1005" s="16">
        <f t="shared" si="15"/>
        <v>12910</v>
      </c>
      <c r="B1005">
        <v>12910</v>
      </c>
      <c r="C1005" t="s">
        <v>23157</v>
      </c>
      <c r="D1005" t="s">
        <v>7753</v>
      </c>
      <c r="E1005" s="339" t="s">
        <v>12853</v>
      </c>
    </row>
    <row r="1006" spans="1:5" x14ac:dyDescent="0.25">
      <c r="A1006" s="16">
        <f t="shared" si="15"/>
        <v>1191</v>
      </c>
      <c r="B1006">
        <v>1191</v>
      </c>
      <c r="C1006" t="s">
        <v>23158</v>
      </c>
      <c r="D1006" t="s">
        <v>7753</v>
      </c>
      <c r="E1006" s="339" t="s">
        <v>11986</v>
      </c>
    </row>
    <row r="1007" spans="1:5" x14ac:dyDescent="0.25">
      <c r="A1007" s="16">
        <f t="shared" si="15"/>
        <v>1185</v>
      </c>
      <c r="B1007">
        <v>1185</v>
      </c>
      <c r="C1007" t="s">
        <v>23159</v>
      </c>
      <c r="D1007" t="s">
        <v>7753</v>
      </c>
      <c r="E1007" s="339" t="s">
        <v>11986</v>
      </c>
    </row>
    <row r="1008" spans="1:5" x14ac:dyDescent="0.25">
      <c r="A1008" s="16">
        <f t="shared" si="15"/>
        <v>1189</v>
      </c>
      <c r="B1008">
        <v>1189</v>
      </c>
      <c r="C1008" t="s">
        <v>23160</v>
      </c>
      <c r="D1008" t="s">
        <v>7753</v>
      </c>
      <c r="E1008" s="339" t="s">
        <v>15684</v>
      </c>
    </row>
    <row r="1009" spans="1:5" x14ac:dyDescent="0.25">
      <c r="A1009" s="16">
        <f t="shared" si="15"/>
        <v>1193</v>
      </c>
      <c r="B1009">
        <v>1193</v>
      </c>
      <c r="C1009" t="s">
        <v>23161</v>
      </c>
      <c r="D1009" t="s">
        <v>7753</v>
      </c>
      <c r="E1009" s="339" t="s">
        <v>15540</v>
      </c>
    </row>
    <row r="1010" spans="1:5" x14ac:dyDescent="0.25">
      <c r="A1010" s="16">
        <f t="shared" si="15"/>
        <v>1194</v>
      </c>
      <c r="B1010">
        <v>1194</v>
      </c>
      <c r="C1010" t="s">
        <v>23162</v>
      </c>
      <c r="D1010" t="s">
        <v>7753</v>
      </c>
      <c r="E1010" s="339" t="s">
        <v>23163</v>
      </c>
    </row>
    <row r="1011" spans="1:5" x14ac:dyDescent="0.25">
      <c r="A1011" s="16">
        <f t="shared" si="15"/>
        <v>1195</v>
      </c>
      <c r="B1011">
        <v>1195</v>
      </c>
      <c r="C1011" t="s">
        <v>23164</v>
      </c>
      <c r="D1011" t="s">
        <v>7753</v>
      </c>
      <c r="E1011" s="339" t="s">
        <v>8061</v>
      </c>
    </row>
    <row r="1012" spans="1:5" x14ac:dyDescent="0.25">
      <c r="A1012" s="16">
        <f t="shared" si="15"/>
        <v>1204</v>
      </c>
      <c r="B1012">
        <v>1204</v>
      </c>
      <c r="C1012" t="s">
        <v>23165</v>
      </c>
      <c r="D1012" t="s">
        <v>7753</v>
      </c>
      <c r="E1012" s="339" t="s">
        <v>23166</v>
      </c>
    </row>
    <row r="1013" spans="1:5" x14ac:dyDescent="0.25">
      <c r="A1013" s="16">
        <f t="shared" si="15"/>
        <v>1207</v>
      </c>
      <c r="B1013">
        <v>1207</v>
      </c>
      <c r="C1013" t="s">
        <v>23167</v>
      </c>
      <c r="D1013" t="s">
        <v>7753</v>
      </c>
      <c r="E1013" s="339" t="s">
        <v>23168</v>
      </c>
    </row>
    <row r="1014" spans="1:5" x14ac:dyDescent="0.25">
      <c r="A1014" s="16">
        <f t="shared" si="15"/>
        <v>1206</v>
      </c>
      <c r="B1014">
        <v>1206</v>
      </c>
      <c r="C1014" t="s">
        <v>23169</v>
      </c>
      <c r="D1014" t="s">
        <v>7753</v>
      </c>
      <c r="E1014" s="339" t="s">
        <v>23170</v>
      </c>
    </row>
    <row r="1015" spans="1:5" x14ac:dyDescent="0.25">
      <c r="A1015" s="16">
        <f t="shared" si="15"/>
        <v>1183</v>
      </c>
      <c r="B1015">
        <v>1183</v>
      </c>
      <c r="C1015" t="s">
        <v>23171</v>
      </c>
      <c r="D1015" t="s">
        <v>7753</v>
      </c>
      <c r="E1015" s="339" t="s">
        <v>16063</v>
      </c>
    </row>
    <row r="1016" spans="1:5" x14ac:dyDescent="0.25">
      <c r="A1016" s="16">
        <f t="shared" si="15"/>
        <v>42685</v>
      </c>
      <c r="B1016">
        <v>42685</v>
      </c>
      <c r="C1016" t="s">
        <v>23172</v>
      </c>
      <c r="D1016" t="s">
        <v>7753</v>
      </c>
      <c r="E1016" s="339" t="s">
        <v>20084</v>
      </c>
    </row>
    <row r="1017" spans="1:5" x14ac:dyDescent="0.25">
      <c r="A1017" s="16">
        <f t="shared" si="15"/>
        <v>42686</v>
      </c>
      <c r="B1017">
        <v>42686</v>
      </c>
      <c r="C1017" t="s">
        <v>23173</v>
      </c>
      <c r="D1017" t="s">
        <v>7753</v>
      </c>
      <c r="E1017" s="339" t="s">
        <v>23174</v>
      </c>
    </row>
    <row r="1018" spans="1:5" x14ac:dyDescent="0.25">
      <c r="A1018" s="16">
        <f t="shared" si="15"/>
        <v>12894</v>
      </c>
      <c r="B1018">
        <v>12894</v>
      </c>
      <c r="C1018" t="s">
        <v>23175</v>
      </c>
      <c r="D1018" t="s">
        <v>7753</v>
      </c>
      <c r="E1018" s="339" t="s">
        <v>16611</v>
      </c>
    </row>
    <row r="1019" spans="1:5" x14ac:dyDescent="0.25">
      <c r="A1019" s="16">
        <f t="shared" si="15"/>
        <v>12895</v>
      </c>
      <c r="B1019">
        <v>12895</v>
      </c>
      <c r="C1019" t="s">
        <v>23176</v>
      </c>
      <c r="D1019" t="s">
        <v>7753</v>
      </c>
      <c r="E1019" s="339" t="s">
        <v>10557</v>
      </c>
    </row>
    <row r="1020" spans="1:5" x14ac:dyDescent="0.25">
      <c r="A1020" s="16">
        <f t="shared" si="15"/>
        <v>1631</v>
      </c>
      <c r="B1020">
        <v>1631</v>
      </c>
      <c r="C1020" t="s">
        <v>23177</v>
      </c>
      <c r="D1020" t="s">
        <v>7753</v>
      </c>
      <c r="E1020" s="339" t="s">
        <v>23178</v>
      </c>
    </row>
    <row r="1021" spans="1:5" x14ac:dyDescent="0.25">
      <c r="A1021" s="16">
        <f t="shared" si="15"/>
        <v>1633</v>
      </c>
      <c r="B1021">
        <v>1633</v>
      </c>
      <c r="C1021" t="s">
        <v>23179</v>
      </c>
      <c r="D1021" t="s">
        <v>7753</v>
      </c>
      <c r="E1021" s="339" t="s">
        <v>23180</v>
      </c>
    </row>
    <row r="1022" spans="1:5" x14ac:dyDescent="0.25">
      <c r="A1022" s="16">
        <f t="shared" si="15"/>
        <v>10818</v>
      </c>
      <c r="B1022">
        <v>10818</v>
      </c>
      <c r="C1022" t="s">
        <v>23181</v>
      </c>
      <c r="D1022" t="s">
        <v>7755</v>
      </c>
      <c r="E1022" s="339" t="s">
        <v>23182</v>
      </c>
    </row>
    <row r="1023" spans="1:5" x14ac:dyDescent="0.25">
      <c r="A1023" s="16">
        <f t="shared" si="15"/>
        <v>41410</v>
      </c>
      <c r="B1023">
        <v>41410</v>
      </c>
      <c r="C1023" t="s">
        <v>23183</v>
      </c>
      <c r="D1023" t="s">
        <v>7753</v>
      </c>
      <c r="E1023" s="339" t="s">
        <v>23184</v>
      </c>
    </row>
    <row r="1024" spans="1:5" x14ac:dyDescent="0.25">
      <c r="A1024" s="16">
        <f t="shared" si="15"/>
        <v>41411</v>
      </c>
      <c r="B1024">
        <v>41411</v>
      </c>
      <c r="C1024" t="s">
        <v>23185</v>
      </c>
      <c r="D1024" t="s">
        <v>7753</v>
      </c>
      <c r="E1024" s="339" t="s">
        <v>21125</v>
      </c>
    </row>
    <row r="1025" spans="1:5" x14ac:dyDescent="0.25">
      <c r="A1025" s="16">
        <f t="shared" si="15"/>
        <v>41412</v>
      </c>
      <c r="B1025">
        <v>41412</v>
      </c>
      <c r="C1025" t="s">
        <v>23186</v>
      </c>
      <c r="D1025" t="s">
        <v>7753</v>
      </c>
      <c r="E1025" s="339" t="s">
        <v>23187</v>
      </c>
    </row>
    <row r="1026" spans="1:5" x14ac:dyDescent="0.25">
      <c r="A1026" s="16">
        <f t="shared" si="15"/>
        <v>41413</v>
      </c>
      <c r="B1026">
        <v>41413</v>
      </c>
      <c r="C1026" t="s">
        <v>23188</v>
      </c>
      <c r="D1026" t="s">
        <v>7753</v>
      </c>
      <c r="E1026" s="339" t="s">
        <v>21383</v>
      </c>
    </row>
    <row r="1027" spans="1:5" x14ac:dyDescent="0.25">
      <c r="A1027" s="16">
        <f t="shared" ref="A1027:A1090" si="16">B1027</f>
        <v>39359</v>
      </c>
      <c r="B1027">
        <v>39359</v>
      </c>
      <c r="C1027" t="s">
        <v>23189</v>
      </c>
      <c r="D1027" t="s">
        <v>7753</v>
      </c>
      <c r="E1027" s="339" t="s">
        <v>20229</v>
      </c>
    </row>
    <row r="1028" spans="1:5" x14ac:dyDescent="0.25">
      <c r="A1028" s="16">
        <f t="shared" si="16"/>
        <v>39360</v>
      </c>
      <c r="B1028">
        <v>39360</v>
      </c>
      <c r="C1028" t="s">
        <v>23190</v>
      </c>
      <c r="D1028" t="s">
        <v>7753</v>
      </c>
      <c r="E1028" s="339" t="s">
        <v>20229</v>
      </c>
    </row>
    <row r="1029" spans="1:5" x14ac:dyDescent="0.25">
      <c r="A1029" s="16">
        <f t="shared" si="16"/>
        <v>10710</v>
      </c>
      <c r="B1029">
        <v>10710</v>
      </c>
      <c r="C1029" t="s">
        <v>23191</v>
      </c>
      <c r="D1029" t="s">
        <v>7752</v>
      </c>
      <c r="E1029" s="339" t="s">
        <v>23192</v>
      </c>
    </row>
    <row r="1030" spans="1:5" x14ac:dyDescent="0.25">
      <c r="A1030" s="16">
        <f t="shared" si="16"/>
        <v>10709</v>
      </c>
      <c r="B1030">
        <v>10709</v>
      </c>
      <c r="C1030" t="s">
        <v>23193</v>
      </c>
      <c r="D1030" t="s">
        <v>7752</v>
      </c>
      <c r="E1030" s="339" t="s">
        <v>23194</v>
      </c>
    </row>
    <row r="1031" spans="1:5" x14ac:dyDescent="0.25">
      <c r="A1031" s="16">
        <f t="shared" si="16"/>
        <v>39636</v>
      </c>
      <c r="B1031">
        <v>39636</v>
      </c>
      <c r="C1031" t="s">
        <v>23195</v>
      </c>
      <c r="D1031" t="s">
        <v>7752</v>
      </c>
      <c r="E1031" s="339" t="s">
        <v>23196</v>
      </c>
    </row>
    <row r="1032" spans="1:5" x14ac:dyDescent="0.25">
      <c r="A1032" s="16">
        <f t="shared" si="16"/>
        <v>10708</v>
      </c>
      <c r="B1032">
        <v>10708</v>
      </c>
      <c r="C1032" t="s">
        <v>23197</v>
      </c>
      <c r="D1032" t="s">
        <v>7752</v>
      </c>
      <c r="E1032" s="339" t="s">
        <v>15604</v>
      </c>
    </row>
    <row r="1033" spans="1:5" x14ac:dyDescent="0.25">
      <c r="A1033" s="16">
        <f t="shared" si="16"/>
        <v>39635</v>
      </c>
      <c r="B1033">
        <v>39635</v>
      </c>
      <c r="C1033" t="s">
        <v>23198</v>
      </c>
      <c r="D1033" t="s">
        <v>7752</v>
      </c>
      <c r="E1033" s="339" t="s">
        <v>21237</v>
      </c>
    </row>
    <row r="1034" spans="1:5" x14ac:dyDescent="0.25">
      <c r="A1034" s="16">
        <f t="shared" si="16"/>
        <v>6117</v>
      </c>
      <c r="B1034">
        <v>6117</v>
      </c>
      <c r="C1034" t="s">
        <v>23199</v>
      </c>
      <c r="D1034" t="s">
        <v>7754</v>
      </c>
      <c r="E1034" s="339" t="s">
        <v>8115</v>
      </c>
    </row>
    <row r="1035" spans="1:5" x14ac:dyDescent="0.25">
      <c r="A1035" s="16">
        <f t="shared" si="16"/>
        <v>40913</v>
      </c>
      <c r="B1035">
        <v>40913</v>
      </c>
      <c r="C1035" t="s">
        <v>23200</v>
      </c>
      <c r="D1035" t="s">
        <v>7813</v>
      </c>
      <c r="E1035" s="339" t="s">
        <v>33753</v>
      </c>
    </row>
    <row r="1036" spans="1:5" x14ac:dyDescent="0.25">
      <c r="A1036" s="16">
        <f t="shared" si="16"/>
        <v>1214</v>
      </c>
      <c r="B1036">
        <v>1214</v>
      </c>
      <c r="C1036" t="s">
        <v>23201</v>
      </c>
      <c r="D1036" t="s">
        <v>7754</v>
      </c>
      <c r="E1036" s="339" t="s">
        <v>8247</v>
      </c>
    </row>
    <row r="1037" spans="1:5" x14ac:dyDescent="0.25">
      <c r="A1037" s="16">
        <f t="shared" si="16"/>
        <v>40915</v>
      </c>
      <c r="B1037">
        <v>40915</v>
      </c>
      <c r="C1037" t="s">
        <v>23202</v>
      </c>
      <c r="D1037" t="s">
        <v>7813</v>
      </c>
      <c r="E1037" s="339" t="s">
        <v>33773</v>
      </c>
    </row>
    <row r="1038" spans="1:5" x14ac:dyDescent="0.25">
      <c r="A1038" s="16">
        <f t="shared" si="16"/>
        <v>1213</v>
      </c>
      <c r="B1038">
        <v>1213</v>
      </c>
      <c r="C1038" t="s">
        <v>23204</v>
      </c>
      <c r="D1038" t="s">
        <v>7754</v>
      </c>
      <c r="E1038" s="339" t="s">
        <v>8019</v>
      </c>
    </row>
    <row r="1039" spans="1:5" x14ac:dyDescent="0.25">
      <c r="A1039" s="16">
        <f t="shared" si="16"/>
        <v>40914</v>
      </c>
      <c r="B1039">
        <v>40914</v>
      </c>
      <c r="C1039" t="s">
        <v>23205</v>
      </c>
      <c r="D1039" t="s">
        <v>7813</v>
      </c>
      <c r="E1039" s="339" t="s">
        <v>33757</v>
      </c>
    </row>
    <row r="1040" spans="1:5" x14ac:dyDescent="0.25">
      <c r="A1040" s="16">
        <f t="shared" si="16"/>
        <v>5091</v>
      </c>
      <c r="B1040">
        <v>5091</v>
      </c>
      <c r="C1040" t="s">
        <v>23206</v>
      </c>
      <c r="D1040" t="s">
        <v>7753</v>
      </c>
      <c r="E1040" s="339" t="s">
        <v>14446</v>
      </c>
    </row>
    <row r="1041" spans="1:5" x14ac:dyDescent="0.25">
      <c r="A1041" s="16">
        <f t="shared" si="16"/>
        <v>14615</v>
      </c>
      <c r="B1041">
        <v>14615</v>
      </c>
      <c r="C1041" t="s">
        <v>23207</v>
      </c>
      <c r="D1041" t="s">
        <v>7753</v>
      </c>
      <c r="E1041" s="339" t="s">
        <v>23208</v>
      </c>
    </row>
    <row r="1042" spans="1:5" x14ac:dyDescent="0.25">
      <c r="A1042" s="16">
        <f t="shared" si="16"/>
        <v>2711</v>
      </c>
      <c r="B1042">
        <v>2711</v>
      </c>
      <c r="C1042" t="s">
        <v>23209</v>
      </c>
      <c r="D1042" t="s">
        <v>7753</v>
      </c>
      <c r="E1042" s="339" t="s">
        <v>23210</v>
      </c>
    </row>
    <row r="1043" spans="1:5" x14ac:dyDescent="0.25">
      <c r="A1043" s="16">
        <f t="shared" si="16"/>
        <v>37727</v>
      </c>
      <c r="B1043">
        <v>37727</v>
      </c>
      <c r="C1043" t="s">
        <v>23211</v>
      </c>
      <c r="D1043" t="s">
        <v>7753</v>
      </c>
      <c r="E1043" s="339" t="s">
        <v>23212</v>
      </c>
    </row>
    <row r="1044" spans="1:5" x14ac:dyDescent="0.25">
      <c r="A1044" s="16">
        <f t="shared" si="16"/>
        <v>37728</v>
      </c>
      <c r="B1044">
        <v>37728</v>
      </c>
      <c r="C1044" t="s">
        <v>23213</v>
      </c>
      <c r="D1044" t="s">
        <v>7753</v>
      </c>
      <c r="E1044" s="339" t="s">
        <v>23214</v>
      </c>
    </row>
    <row r="1045" spans="1:5" x14ac:dyDescent="0.25">
      <c r="A1045" s="16">
        <f t="shared" si="16"/>
        <v>37729</v>
      </c>
      <c r="B1045">
        <v>37729</v>
      </c>
      <c r="C1045" t="s">
        <v>23215</v>
      </c>
      <c r="D1045" t="s">
        <v>7753</v>
      </c>
      <c r="E1045" s="339" t="s">
        <v>23216</v>
      </c>
    </row>
    <row r="1046" spans="1:5" x14ac:dyDescent="0.25">
      <c r="A1046" s="16">
        <f t="shared" si="16"/>
        <v>37730</v>
      </c>
      <c r="B1046">
        <v>37730</v>
      </c>
      <c r="C1046" t="s">
        <v>23217</v>
      </c>
      <c r="D1046" t="s">
        <v>7753</v>
      </c>
      <c r="E1046" s="339" t="s">
        <v>23218</v>
      </c>
    </row>
    <row r="1047" spans="1:5" x14ac:dyDescent="0.25">
      <c r="A1047" s="16">
        <f t="shared" si="16"/>
        <v>37731</v>
      </c>
      <c r="B1047">
        <v>37731</v>
      </c>
      <c r="C1047" t="s">
        <v>23219</v>
      </c>
      <c r="D1047" t="s">
        <v>7753</v>
      </c>
      <c r="E1047" s="339" t="s">
        <v>23220</v>
      </c>
    </row>
    <row r="1048" spans="1:5" x14ac:dyDescent="0.25">
      <c r="A1048" s="16">
        <f t="shared" si="16"/>
        <v>37732</v>
      </c>
      <c r="B1048">
        <v>37732</v>
      </c>
      <c r="C1048" t="s">
        <v>23221</v>
      </c>
      <c r="D1048" t="s">
        <v>7753</v>
      </c>
      <c r="E1048" s="339" t="s">
        <v>23222</v>
      </c>
    </row>
    <row r="1049" spans="1:5" x14ac:dyDescent="0.25">
      <c r="A1049" s="16">
        <f t="shared" si="16"/>
        <v>42256</v>
      </c>
      <c r="B1049">
        <v>42256</v>
      </c>
      <c r="C1049" t="s">
        <v>23223</v>
      </c>
      <c r="D1049" t="s">
        <v>7755</v>
      </c>
      <c r="E1049" s="339" t="s">
        <v>23224</v>
      </c>
    </row>
    <row r="1050" spans="1:5" x14ac:dyDescent="0.25">
      <c r="A1050" s="16">
        <f t="shared" si="16"/>
        <v>42250</v>
      </c>
      <c r="B1050">
        <v>42250</v>
      </c>
      <c r="C1050" t="s">
        <v>23225</v>
      </c>
      <c r="D1050" t="s">
        <v>7966</v>
      </c>
      <c r="E1050" s="339" t="s">
        <v>23226</v>
      </c>
    </row>
    <row r="1051" spans="1:5" x14ac:dyDescent="0.25">
      <c r="A1051" s="16">
        <f t="shared" si="16"/>
        <v>4743</v>
      </c>
      <c r="B1051">
        <v>4743</v>
      </c>
      <c r="C1051" t="s">
        <v>23227</v>
      </c>
      <c r="D1051" t="s">
        <v>7811</v>
      </c>
      <c r="E1051" s="339" t="s">
        <v>23228</v>
      </c>
    </row>
    <row r="1052" spans="1:5" x14ac:dyDescent="0.25">
      <c r="A1052" s="16">
        <f t="shared" si="16"/>
        <v>4744</v>
      </c>
      <c r="B1052">
        <v>4744</v>
      </c>
      <c r="C1052" t="s">
        <v>23229</v>
      </c>
      <c r="D1052" t="s">
        <v>7811</v>
      </c>
      <c r="E1052" s="339" t="s">
        <v>23230</v>
      </c>
    </row>
    <row r="1053" spans="1:5" x14ac:dyDescent="0.25">
      <c r="A1053" s="16">
        <f t="shared" si="16"/>
        <v>4745</v>
      </c>
      <c r="B1053">
        <v>4745</v>
      </c>
      <c r="C1053" t="s">
        <v>23231</v>
      </c>
      <c r="D1053" t="s">
        <v>7811</v>
      </c>
      <c r="E1053" s="339" t="s">
        <v>23232</v>
      </c>
    </row>
    <row r="1054" spans="1:5" x14ac:dyDescent="0.25">
      <c r="A1054" s="16">
        <f t="shared" si="16"/>
        <v>36496</v>
      </c>
      <c r="B1054">
        <v>36496</v>
      </c>
      <c r="C1054" t="s">
        <v>23233</v>
      </c>
      <c r="D1054" t="s">
        <v>7753</v>
      </c>
      <c r="E1054" s="339" t="s">
        <v>23234</v>
      </c>
    </row>
    <row r="1055" spans="1:5" x14ac:dyDescent="0.25">
      <c r="A1055" s="16">
        <f t="shared" si="16"/>
        <v>10630</v>
      </c>
      <c r="B1055">
        <v>10630</v>
      </c>
      <c r="C1055" t="s">
        <v>23235</v>
      </c>
      <c r="D1055" t="s">
        <v>7753</v>
      </c>
      <c r="E1055" s="339" t="s">
        <v>23236</v>
      </c>
    </row>
    <row r="1056" spans="1:5" x14ac:dyDescent="0.25">
      <c r="A1056" s="16">
        <f t="shared" si="16"/>
        <v>37762</v>
      </c>
      <c r="B1056">
        <v>37762</v>
      </c>
      <c r="C1056" t="s">
        <v>23237</v>
      </c>
      <c r="D1056" t="s">
        <v>7753</v>
      </c>
      <c r="E1056" s="339" t="s">
        <v>23238</v>
      </c>
    </row>
    <row r="1057" spans="1:5" x14ac:dyDescent="0.25">
      <c r="A1057" s="16">
        <f t="shared" si="16"/>
        <v>37763</v>
      </c>
      <c r="B1057">
        <v>37763</v>
      </c>
      <c r="C1057" t="s">
        <v>23239</v>
      </c>
      <c r="D1057" t="s">
        <v>7753</v>
      </c>
      <c r="E1057" s="339" t="s">
        <v>23240</v>
      </c>
    </row>
    <row r="1058" spans="1:5" x14ac:dyDescent="0.25">
      <c r="A1058" s="16">
        <f t="shared" si="16"/>
        <v>41992</v>
      </c>
      <c r="B1058">
        <v>41992</v>
      </c>
      <c r="C1058" t="s">
        <v>23241</v>
      </c>
      <c r="D1058" t="s">
        <v>7753</v>
      </c>
      <c r="E1058" s="339" t="s">
        <v>23242</v>
      </c>
    </row>
    <row r="1059" spans="1:5" x14ac:dyDescent="0.25">
      <c r="A1059" s="16">
        <f t="shared" si="16"/>
        <v>13215</v>
      </c>
      <c r="B1059">
        <v>13215</v>
      </c>
      <c r="C1059" t="s">
        <v>23243</v>
      </c>
      <c r="D1059" t="s">
        <v>7753</v>
      </c>
      <c r="E1059" s="339" t="s">
        <v>23244</v>
      </c>
    </row>
    <row r="1060" spans="1:5" x14ac:dyDescent="0.25">
      <c r="A1060" s="16">
        <f t="shared" si="16"/>
        <v>4235</v>
      </c>
      <c r="B1060">
        <v>4235</v>
      </c>
      <c r="C1060" t="s">
        <v>23245</v>
      </c>
      <c r="D1060" t="s">
        <v>7754</v>
      </c>
      <c r="E1060" s="339" t="s">
        <v>21325</v>
      </c>
    </row>
    <row r="1061" spans="1:5" x14ac:dyDescent="0.25">
      <c r="A1061" s="16">
        <f t="shared" si="16"/>
        <v>40976</v>
      </c>
      <c r="B1061">
        <v>40976</v>
      </c>
      <c r="C1061" t="s">
        <v>23247</v>
      </c>
      <c r="D1061" t="s">
        <v>7813</v>
      </c>
      <c r="E1061" s="339" t="s">
        <v>33774</v>
      </c>
    </row>
    <row r="1062" spans="1:5" x14ac:dyDescent="0.25">
      <c r="A1062" s="16">
        <f t="shared" si="16"/>
        <v>43091</v>
      </c>
      <c r="B1062">
        <v>43091</v>
      </c>
      <c r="C1062" t="s">
        <v>23249</v>
      </c>
      <c r="D1062" t="s">
        <v>7753</v>
      </c>
      <c r="E1062" s="339" t="s">
        <v>23250</v>
      </c>
    </row>
    <row r="1063" spans="1:5" x14ac:dyDescent="0.25">
      <c r="A1063" s="16">
        <f t="shared" si="16"/>
        <v>43092</v>
      </c>
      <c r="B1063">
        <v>43092</v>
      </c>
      <c r="C1063" t="s">
        <v>23251</v>
      </c>
      <c r="D1063" t="s">
        <v>7753</v>
      </c>
      <c r="E1063" s="339" t="s">
        <v>23252</v>
      </c>
    </row>
    <row r="1064" spans="1:5" x14ac:dyDescent="0.25">
      <c r="A1064" s="16">
        <f t="shared" si="16"/>
        <v>43089</v>
      </c>
      <c r="B1064">
        <v>43089</v>
      </c>
      <c r="C1064" t="s">
        <v>23253</v>
      </c>
      <c r="D1064" t="s">
        <v>7753</v>
      </c>
      <c r="E1064" s="339" t="s">
        <v>23254</v>
      </c>
    </row>
    <row r="1065" spans="1:5" x14ac:dyDescent="0.25">
      <c r="A1065" s="16">
        <f t="shared" si="16"/>
        <v>43090</v>
      </c>
      <c r="B1065">
        <v>43090</v>
      </c>
      <c r="C1065" t="s">
        <v>23255</v>
      </c>
      <c r="D1065" t="s">
        <v>7753</v>
      </c>
      <c r="E1065" s="339" t="s">
        <v>23256</v>
      </c>
    </row>
    <row r="1066" spans="1:5" x14ac:dyDescent="0.25">
      <c r="A1066" s="16">
        <f t="shared" si="16"/>
        <v>41967</v>
      </c>
      <c r="B1066">
        <v>41967</v>
      </c>
      <c r="C1066" t="s">
        <v>23257</v>
      </c>
      <c r="D1066" t="s">
        <v>7751</v>
      </c>
      <c r="E1066" s="339" t="s">
        <v>23258</v>
      </c>
    </row>
    <row r="1067" spans="1:5" x14ac:dyDescent="0.25">
      <c r="A1067" s="16">
        <f t="shared" si="16"/>
        <v>12760</v>
      </c>
      <c r="B1067">
        <v>12760</v>
      </c>
      <c r="C1067" t="s">
        <v>23259</v>
      </c>
      <c r="D1067" t="s">
        <v>7752</v>
      </c>
      <c r="E1067" s="339" t="s">
        <v>23260</v>
      </c>
    </row>
    <row r="1068" spans="1:5" x14ac:dyDescent="0.25">
      <c r="A1068" s="16">
        <f t="shared" si="16"/>
        <v>12759</v>
      </c>
      <c r="B1068">
        <v>12759</v>
      </c>
      <c r="C1068" t="s">
        <v>23261</v>
      </c>
      <c r="D1068" t="s">
        <v>7752</v>
      </c>
      <c r="E1068" s="339" t="s">
        <v>23262</v>
      </c>
    </row>
    <row r="1069" spans="1:5" x14ac:dyDescent="0.25">
      <c r="A1069" s="16">
        <f t="shared" si="16"/>
        <v>43105</v>
      </c>
      <c r="B1069">
        <v>43105</v>
      </c>
      <c r="C1069" t="s">
        <v>23263</v>
      </c>
      <c r="D1069" t="s">
        <v>7755</v>
      </c>
      <c r="E1069" s="339" t="s">
        <v>23264</v>
      </c>
    </row>
    <row r="1070" spans="1:5" x14ac:dyDescent="0.25">
      <c r="A1070" s="16">
        <f t="shared" si="16"/>
        <v>40424</v>
      </c>
      <c r="B1070">
        <v>40424</v>
      </c>
      <c r="C1070" t="s">
        <v>23265</v>
      </c>
      <c r="D1070" t="s">
        <v>7755</v>
      </c>
      <c r="E1070" s="339" t="s">
        <v>17124</v>
      </c>
    </row>
    <row r="1071" spans="1:5" x14ac:dyDescent="0.25">
      <c r="A1071" s="16">
        <f t="shared" si="16"/>
        <v>1325</v>
      </c>
      <c r="B1071">
        <v>1325</v>
      </c>
      <c r="C1071" t="s">
        <v>23266</v>
      </c>
      <c r="D1071" t="s">
        <v>7755</v>
      </c>
      <c r="E1071" s="339" t="s">
        <v>16110</v>
      </c>
    </row>
    <row r="1072" spans="1:5" x14ac:dyDescent="0.25">
      <c r="A1072" s="16">
        <f t="shared" si="16"/>
        <v>1327</v>
      </c>
      <c r="B1072">
        <v>1327</v>
      </c>
      <c r="C1072" t="s">
        <v>23267</v>
      </c>
      <c r="D1072" t="s">
        <v>7755</v>
      </c>
      <c r="E1072" s="339" t="s">
        <v>23268</v>
      </c>
    </row>
    <row r="1073" spans="1:5" x14ac:dyDescent="0.25">
      <c r="A1073" s="16">
        <f t="shared" si="16"/>
        <v>1328</v>
      </c>
      <c r="B1073">
        <v>1328</v>
      </c>
      <c r="C1073" t="s">
        <v>23269</v>
      </c>
      <c r="D1073" t="s">
        <v>7755</v>
      </c>
      <c r="E1073" s="339" t="s">
        <v>14925</v>
      </c>
    </row>
    <row r="1074" spans="1:5" x14ac:dyDescent="0.25">
      <c r="A1074" s="16">
        <f t="shared" si="16"/>
        <v>1321</v>
      </c>
      <c r="B1074">
        <v>1321</v>
      </c>
      <c r="C1074" t="s">
        <v>23270</v>
      </c>
      <c r="D1074" t="s">
        <v>7755</v>
      </c>
      <c r="E1074" s="339" t="s">
        <v>8307</v>
      </c>
    </row>
    <row r="1075" spans="1:5" x14ac:dyDescent="0.25">
      <c r="A1075" s="16">
        <f t="shared" si="16"/>
        <v>1318</v>
      </c>
      <c r="B1075">
        <v>1318</v>
      </c>
      <c r="C1075" t="s">
        <v>23271</v>
      </c>
      <c r="D1075" t="s">
        <v>7755</v>
      </c>
      <c r="E1075" s="339" t="s">
        <v>10704</v>
      </c>
    </row>
    <row r="1076" spans="1:5" x14ac:dyDescent="0.25">
      <c r="A1076" s="16">
        <f t="shared" si="16"/>
        <v>1322</v>
      </c>
      <c r="B1076">
        <v>1322</v>
      </c>
      <c r="C1076" t="s">
        <v>23272</v>
      </c>
      <c r="D1076" t="s">
        <v>7755</v>
      </c>
      <c r="E1076" s="339" t="s">
        <v>23273</v>
      </c>
    </row>
    <row r="1077" spans="1:5" x14ac:dyDescent="0.25">
      <c r="A1077" s="16">
        <f t="shared" si="16"/>
        <v>1323</v>
      </c>
      <c r="B1077">
        <v>1323</v>
      </c>
      <c r="C1077" t="s">
        <v>23274</v>
      </c>
      <c r="D1077" t="s">
        <v>7755</v>
      </c>
      <c r="E1077" s="339" t="s">
        <v>23273</v>
      </c>
    </row>
    <row r="1078" spans="1:5" x14ac:dyDescent="0.25">
      <c r="A1078" s="16">
        <f t="shared" si="16"/>
        <v>1319</v>
      </c>
      <c r="B1078">
        <v>1319</v>
      </c>
      <c r="C1078" t="s">
        <v>23275</v>
      </c>
      <c r="D1078" t="s">
        <v>7755</v>
      </c>
      <c r="E1078" s="339" t="s">
        <v>8312</v>
      </c>
    </row>
    <row r="1079" spans="1:5" x14ac:dyDescent="0.25">
      <c r="A1079" s="16">
        <f t="shared" si="16"/>
        <v>11026</v>
      </c>
      <c r="B1079">
        <v>11026</v>
      </c>
      <c r="C1079" t="s">
        <v>23276</v>
      </c>
      <c r="D1079" t="s">
        <v>7755</v>
      </c>
      <c r="E1079" s="339" t="s">
        <v>12348</v>
      </c>
    </row>
    <row r="1080" spans="1:5" x14ac:dyDescent="0.25">
      <c r="A1080" s="16">
        <f t="shared" si="16"/>
        <v>11027</v>
      </c>
      <c r="B1080">
        <v>11027</v>
      </c>
      <c r="C1080" t="s">
        <v>23277</v>
      </c>
      <c r="D1080" t="s">
        <v>7755</v>
      </c>
      <c r="E1080" s="339" t="s">
        <v>8167</v>
      </c>
    </row>
    <row r="1081" spans="1:5" x14ac:dyDescent="0.25">
      <c r="A1081" s="16">
        <f t="shared" si="16"/>
        <v>11046</v>
      </c>
      <c r="B1081">
        <v>11046</v>
      </c>
      <c r="C1081" t="s">
        <v>23278</v>
      </c>
      <c r="D1081" t="s">
        <v>7755</v>
      </c>
      <c r="E1081" s="339" t="s">
        <v>7992</v>
      </c>
    </row>
    <row r="1082" spans="1:5" x14ac:dyDescent="0.25">
      <c r="A1082" s="16">
        <f t="shared" si="16"/>
        <v>11047</v>
      </c>
      <c r="B1082">
        <v>11047</v>
      </c>
      <c r="C1082" t="s">
        <v>23279</v>
      </c>
      <c r="D1082" t="s">
        <v>7755</v>
      </c>
      <c r="E1082" s="339" t="s">
        <v>23280</v>
      </c>
    </row>
    <row r="1083" spans="1:5" x14ac:dyDescent="0.25">
      <c r="A1083" s="16">
        <f t="shared" si="16"/>
        <v>43668</v>
      </c>
      <c r="B1083">
        <v>43668</v>
      </c>
      <c r="C1083" t="s">
        <v>23281</v>
      </c>
      <c r="D1083" t="s">
        <v>7755</v>
      </c>
      <c r="E1083" s="339" t="s">
        <v>12622</v>
      </c>
    </row>
    <row r="1084" spans="1:5" x14ac:dyDescent="0.25">
      <c r="A1084" s="16">
        <f t="shared" si="16"/>
        <v>11049</v>
      </c>
      <c r="B1084">
        <v>11049</v>
      </c>
      <c r="C1084" t="s">
        <v>23282</v>
      </c>
      <c r="D1084" t="s">
        <v>7755</v>
      </c>
      <c r="E1084" s="339" t="s">
        <v>20191</v>
      </c>
    </row>
    <row r="1085" spans="1:5" x14ac:dyDescent="0.25">
      <c r="A1085" s="16">
        <f t="shared" si="16"/>
        <v>43106</v>
      </c>
      <c r="B1085">
        <v>43106</v>
      </c>
      <c r="C1085" t="s">
        <v>23283</v>
      </c>
      <c r="D1085" t="s">
        <v>7755</v>
      </c>
      <c r="E1085" s="339" t="s">
        <v>14842</v>
      </c>
    </row>
    <row r="1086" spans="1:5" x14ac:dyDescent="0.25">
      <c r="A1086" s="16">
        <f t="shared" si="16"/>
        <v>11051</v>
      </c>
      <c r="B1086">
        <v>11051</v>
      </c>
      <c r="C1086" t="s">
        <v>23284</v>
      </c>
      <c r="D1086" t="s">
        <v>7755</v>
      </c>
      <c r="E1086" s="339" t="s">
        <v>23285</v>
      </c>
    </row>
    <row r="1087" spans="1:5" x14ac:dyDescent="0.25">
      <c r="A1087" s="16">
        <f t="shared" si="16"/>
        <v>11061</v>
      </c>
      <c r="B1087">
        <v>11061</v>
      </c>
      <c r="C1087" t="s">
        <v>23286</v>
      </c>
      <c r="D1087" t="s">
        <v>7755</v>
      </c>
      <c r="E1087" s="339" t="s">
        <v>21325</v>
      </c>
    </row>
    <row r="1088" spans="1:5" x14ac:dyDescent="0.25">
      <c r="A1088" s="16">
        <f t="shared" si="16"/>
        <v>43667</v>
      </c>
      <c r="B1088">
        <v>43667</v>
      </c>
      <c r="C1088" t="s">
        <v>23287</v>
      </c>
      <c r="D1088" t="s">
        <v>7755</v>
      </c>
      <c r="E1088" s="339" t="s">
        <v>23288</v>
      </c>
    </row>
    <row r="1089" spans="1:5" x14ac:dyDescent="0.25">
      <c r="A1089" s="16">
        <f t="shared" si="16"/>
        <v>1333</v>
      </c>
      <c r="B1089">
        <v>1333</v>
      </c>
      <c r="C1089" t="s">
        <v>23289</v>
      </c>
      <c r="D1089" t="s">
        <v>7755</v>
      </c>
      <c r="E1089" s="339" t="s">
        <v>20263</v>
      </c>
    </row>
    <row r="1090" spans="1:5" x14ac:dyDescent="0.25">
      <c r="A1090" s="16">
        <f t="shared" si="16"/>
        <v>1330</v>
      </c>
      <c r="B1090">
        <v>1330</v>
      </c>
      <c r="C1090" t="s">
        <v>23290</v>
      </c>
      <c r="D1090" t="s">
        <v>7755</v>
      </c>
      <c r="E1090" s="339" t="s">
        <v>13587</v>
      </c>
    </row>
    <row r="1091" spans="1:5" x14ac:dyDescent="0.25">
      <c r="A1091" s="16">
        <f t="shared" ref="A1091:A1154" si="17">B1091</f>
        <v>10957</v>
      </c>
      <c r="B1091">
        <v>10957</v>
      </c>
      <c r="C1091" t="s">
        <v>23291</v>
      </c>
      <c r="D1091" t="s">
        <v>7755</v>
      </c>
      <c r="E1091" s="339" t="s">
        <v>23292</v>
      </c>
    </row>
    <row r="1092" spans="1:5" x14ac:dyDescent="0.25">
      <c r="A1092" s="16">
        <f t="shared" si="17"/>
        <v>1332</v>
      </c>
      <c r="B1092">
        <v>1332</v>
      </c>
      <c r="C1092" t="s">
        <v>23293</v>
      </c>
      <c r="D1092" t="s">
        <v>7755</v>
      </c>
      <c r="E1092" s="339" t="s">
        <v>21758</v>
      </c>
    </row>
    <row r="1093" spans="1:5" x14ac:dyDescent="0.25">
      <c r="A1093" s="16">
        <f t="shared" si="17"/>
        <v>1334</v>
      </c>
      <c r="B1093">
        <v>1334</v>
      </c>
      <c r="C1093" t="s">
        <v>23294</v>
      </c>
      <c r="D1093" t="s">
        <v>7755</v>
      </c>
      <c r="E1093" s="339" t="s">
        <v>20250</v>
      </c>
    </row>
    <row r="1094" spans="1:5" x14ac:dyDescent="0.25">
      <c r="A1094" s="16">
        <f t="shared" si="17"/>
        <v>1335</v>
      </c>
      <c r="B1094">
        <v>1335</v>
      </c>
      <c r="C1094" t="s">
        <v>23295</v>
      </c>
      <c r="D1094" t="s">
        <v>7755</v>
      </c>
      <c r="E1094" s="339" t="s">
        <v>15613</v>
      </c>
    </row>
    <row r="1095" spans="1:5" x14ac:dyDescent="0.25">
      <c r="A1095" s="16">
        <f t="shared" si="17"/>
        <v>40425</v>
      </c>
      <c r="B1095">
        <v>40425</v>
      </c>
      <c r="C1095" t="s">
        <v>23296</v>
      </c>
      <c r="D1095" t="s">
        <v>7755</v>
      </c>
      <c r="E1095" s="339" t="s">
        <v>16531</v>
      </c>
    </row>
    <row r="1096" spans="1:5" x14ac:dyDescent="0.25">
      <c r="A1096" s="16">
        <f t="shared" si="17"/>
        <v>1337</v>
      </c>
      <c r="B1096">
        <v>1337</v>
      </c>
      <c r="C1096" t="s">
        <v>23297</v>
      </c>
      <c r="D1096" t="s">
        <v>7755</v>
      </c>
      <c r="E1096" s="339" t="s">
        <v>23292</v>
      </c>
    </row>
    <row r="1097" spans="1:5" x14ac:dyDescent="0.25">
      <c r="A1097" s="16">
        <f t="shared" si="17"/>
        <v>1338</v>
      </c>
      <c r="B1097">
        <v>1338</v>
      </c>
      <c r="C1097" t="s">
        <v>23298</v>
      </c>
      <c r="D1097" t="s">
        <v>7752</v>
      </c>
      <c r="E1097" s="339" t="s">
        <v>23299</v>
      </c>
    </row>
    <row r="1098" spans="1:5" x14ac:dyDescent="0.25">
      <c r="A1098" s="16">
        <f t="shared" si="17"/>
        <v>1340</v>
      </c>
      <c r="B1098">
        <v>1340</v>
      </c>
      <c r="C1098" t="s">
        <v>23300</v>
      </c>
      <c r="D1098" t="s">
        <v>7752</v>
      </c>
      <c r="E1098" s="339" t="s">
        <v>23301</v>
      </c>
    </row>
    <row r="1099" spans="1:5" x14ac:dyDescent="0.25">
      <c r="A1099" s="16">
        <f t="shared" si="17"/>
        <v>1341</v>
      </c>
      <c r="B1099">
        <v>1341</v>
      </c>
      <c r="C1099" t="s">
        <v>23302</v>
      </c>
      <c r="D1099" t="s">
        <v>7752</v>
      </c>
      <c r="E1099" s="339" t="s">
        <v>23303</v>
      </c>
    </row>
    <row r="1100" spans="1:5" x14ac:dyDescent="0.25">
      <c r="A1100" s="16">
        <f t="shared" si="17"/>
        <v>34659</v>
      </c>
      <c r="B1100">
        <v>34659</v>
      </c>
      <c r="C1100" t="s">
        <v>23304</v>
      </c>
      <c r="D1100" t="s">
        <v>7752</v>
      </c>
      <c r="E1100" s="339" t="s">
        <v>23305</v>
      </c>
    </row>
    <row r="1101" spans="1:5" x14ac:dyDescent="0.25">
      <c r="A1101" s="16">
        <f t="shared" si="17"/>
        <v>34514</v>
      </c>
      <c r="B1101">
        <v>34514</v>
      </c>
      <c r="C1101" t="s">
        <v>23306</v>
      </c>
      <c r="D1101" t="s">
        <v>7752</v>
      </c>
      <c r="E1101" s="339" t="s">
        <v>16623</v>
      </c>
    </row>
    <row r="1102" spans="1:5" x14ac:dyDescent="0.25">
      <c r="A1102" s="16">
        <f t="shared" si="17"/>
        <v>34660</v>
      </c>
      <c r="B1102">
        <v>34660</v>
      </c>
      <c r="C1102" t="s">
        <v>23307</v>
      </c>
      <c r="D1102" t="s">
        <v>7752</v>
      </c>
      <c r="E1102" s="339" t="s">
        <v>23308</v>
      </c>
    </row>
    <row r="1103" spans="1:5" x14ac:dyDescent="0.25">
      <c r="A1103" s="16">
        <f t="shared" si="17"/>
        <v>34661</v>
      </c>
      <c r="B1103">
        <v>34661</v>
      </c>
      <c r="C1103" t="s">
        <v>23309</v>
      </c>
      <c r="D1103" t="s">
        <v>7752</v>
      </c>
      <c r="E1103" s="339" t="s">
        <v>20809</v>
      </c>
    </row>
    <row r="1104" spans="1:5" x14ac:dyDescent="0.25">
      <c r="A1104" s="16">
        <f t="shared" si="17"/>
        <v>34667</v>
      </c>
      <c r="B1104">
        <v>34667</v>
      </c>
      <c r="C1104" t="s">
        <v>23310</v>
      </c>
      <c r="D1104" t="s">
        <v>7752</v>
      </c>
      <c r="E1104" s="339" t="s">
        <v>15017</v>
      </c>
    </row>
    <row r="1105" spans="1:5" x14ac:dyDescent="0.25">
      <c r="A1105" s="16">
        <f t="shared" si="17"/>
        <v>34668</v>
      </c>
      <c r="B1105">
        <v>34668</v>
      </c>
      <c r="C1105" t="s">
        <v>23311</v>
      </c>
      <c r="D1105" t="s">
        <v>7752</v>
      </c>
      <c r="E1105" s="339" t="s">
        <v>23312</v>
      </c>
    </row>
    <row r="1106" spans="1:5" x14ac:dyDescent="0.25">
      <c r="A1106" s="16">
        <f t="shared" si="17"/>
        <v>34741</v>
      </c>
      <c r="B1106">
        <v>34741</v>
      </c>
      <c r="C1106" t="s">
        <v>23313</v>
      </c>
      <c r="D1106" t="s">
        <v>7752</v>
      </c>
      <c r="E1106" s="339" t="s">
        <v>13331</v>
      </c>
    </row>
    <row r="1107" spans="1:5" x14ac:dyDescent="0.25">
      <c r="A1107" s="16">
        <f t="shared" si="17"/>
        <v>34664</v>
      </c>
      <c r="B1107">
        <v>34664</v>
      </c>
      <c r="C1107" t="s">
        <v>23314</v>
      </c>
      <c r="D1107" t="s">
        <v>7752</v>
      </c>
      <c r="E1107" s="339" t="s">
        <v>23315</v>
      </c>
    </row>
    <row r="1108" spans="1:5" x14ac:dyDescent="0.25">
      <c r="A1108" s="16">
        <f t="shared" si="17"/>
        <v>34665</v>
      </c>
      <c r="B1108">
        <v>34665</v>
      </c>
      <c r="C1108" t="s">
        <v>23316</v>
      </c>
      <c r="D1108" t="s">
        <v>7752</v>
      </c>
      <c r="E1108" s="339" t="s">
        <v>23317</v>
      </c>
    </row>
    <row r="1109" spans="1:5" x14ac:dyDescent="0.25">
      <c r="A1109" s="16">
        <f t="shared" si="17"/>
        <v>34666</v>
      </c>
      <c r="B1109">
        <v>34666</v>
      </c>
      <c r="C1109" t="s">
        <v>23318</v>
      </c>
      <c r="D1109" t="s">
        <v>7752</v>
      </c>
      <c r="E1109" s="339" t="s">
        <v>20066</v>
      </c>
    </row>
    <row r="1110" spans="1:5" x14ac:dyDescent="0.25">
      <c r="A1110" s="16">
        <f t="shared" si="17"/>
        <v>34669</v>
      </c>
      <c r="B1110">
        <v>34669</v>
      </c>
      <c r="C1110" t="s">
        <v>23319</v>
      </c>
      <c r="D1110" t="s">
        <v>7752</v>
      </c>
      <c r="E1110" s="339" t="s">
        <v>23320</v>
      </c>
    </row>
    <row r="1111" spans="1:5" x14ac:dyDescent="0.25">
      <c r="A1111" s="16">
        <f t="shared" si="17"/>
        <v>34670</v>
      </c>
      <c r="B1111">
        <v>34670</v>
      </c>
      <c r="C1111" t="s">
        <v>23321</v>
      </c>
      <c r="D1111" t="s">
        <v>7752</v>
      </c>
      <c r="E1111" s="339" t="s">
        <v>21252</v>
      </c>
    </row>
    <row r="1112" spans="1:5" x14ac:dyDescent="0.25">
      <c r="A1112" s="16">
        <f t="shared" si="17"/>
        <v>34671</v>
      </c>
      <c r="B1112">
        <v>34671</v>
      </c>
      <c r="C1112" t="s">
        <v>23322</v>
      </c>
      <c r="D1112" t="s">
        <v>7752</v>
      </c>
      <c r="E1112" s="339" t="s">
        <v>19873</v>
      </c>
    </row>
    <row r="1113" spans="1:5" x14ac:dyDescent="0.25">
      <c r="A1113" s="16">
        <f t="shared" si="17"/>
        <v>34672</v>
      </c>
      <c r="B1113">
        <v>34672</v>
      </c>
      <c r="C1113" t="s">
        <v>23323</v>
      </c>
      <c r="D1113" t="s">
        <v>7752</v>
      </c>
      <c r="E1113" s="339" t="s">
        <v>16596</v>
      </c>
    </row>
    <row r="1114" spans="1:5" x14ac:dyDescent="0.25">
      <c r="A1114" s="16">
        <f t="shared" si="17"/>
        <v>34673</v>
      </c>
      <c r="B1114">
        <v>34673</v>
      </c>
      <c r="C1114" t="s">
        <v>23324</v>
      </c>
      <c r="D1114" t="s">
        <v>7752</v>
      </c>
      <c r="E1114" s="339" t="s">
        <v>23325</v>
      </c>
    </row>
    <row r="1115" spans="1:5" x14ac:dyDescent="0.25">
      <c r="A1115" s="16">
        <f t="shared" si="17"/>
        <v>34674</v>
      </c>
      <c r="B1115">
        <v>34674</v>
      </c>
      <c r="C1115" t="s">
        <v>23326</v>
      </c>
      <c r="D1115" t="s">
        <v>7752</v>
      </c>
      <c r="E1115" s="339" t="s">
        <v>16560</v>
      </c>
    </row>
    <row r="1116" spans="1:5" x14ac:dyDescent="0.25">
      <c r="A1116" s="16">
        <f t="shared" si="17"/>
        <v>34675</v>
      </c>
      <c r="B1116">
        <v>34675</v>
      </c>
      <c r="C1116" t="s">
        <v>23327</v>
      </c>
      <c r="D1116" t="s">
        <v>7752</v>
      </c>
      <c r="E1116" s="339" t="s">
        <v>23328</v>
      </c>
    </row>
    <row r="1117" spans="1:5" x14ac:dyDescent="0.25">
      <c r="A1117" s="16">
        <f t="shared" si="17"/>
        <v>34676</v>
      </c>
      <c r="B1117">
        <v>34676</v>
      </c>
      <c r="C1117" t="s">
        <v>23329</v>
      </c>
      <c r="D1117" t="s">
        <v>7752</v>
      </c>
      <c r="E1117" s="339" t="s">
        <v>12162</v>
      </c>
    </row>
    <row r="1118" spans="1:5" x14ac:dyDescent="0.25">
      <c r="A1118" s="16">
        <f t="shared" si="17"/>
        <v>34677</v>
      </c>
      <c r="B1118">
        <v>34677</v>
      </c>
      <c r="C1118" t="s">
        <v>23330</v>
      </c>
      <c r="D1118" t="s">
        <v>7752</v>
      </c>
      <c r="E1118" s="339" t="s">
        <v>13366</v>
      </c>
    </row>
    <row r="1119" spans="1:5" x14ac:dyDescent="0.25">
      <c r="A1119" s="16">
        <f t="shared" si="17"/>
        <v>43126</v>
      </c>
      <c r="B1119">
        <v>43126</v>
      </c>
      <c r="C1119" t="s">
        <v>23331</v>
      </c>
      <c r="D1119" t="s">
        <v>7752</v>
      </c>
      <c r="E1119" s="339" t="s">
        <v>23332</v>
      </c>
    </row>
    <row r="1120" spans="1:5" x14ac:dyDescent="0.25">
      <c r="A1120" s="16">
        <f t="shared" si="17"/>
        <v>43124</v>
      </c>
      <c r="B1120">
        <v>43124</v>
      </c>
      <c r="C1120" t="s">
        <v>23333</v>
      </c>
      <c r="D1120" t="s">
        <v>7752</v>
      </c>
      <c r="E1120" s="339" t="s">
        <v>23334</v>
      </c>
    </row>
    <row r="1121" spans="1:5" x14ac:dyDescent="0.25">
      <c r="A1121" s="16">
        <f t="shared" si="17"/>
        <v>43125</v>
      </c>
      <c r="B1121">
        <v>43125</v>
      </c>
      <c r="C1121" t="s">
        <v>23335</v>
      </c>
      <c r="D1121" t="s">
        <v>7752</v>
      </c>
      <c r="E1121" s="339" t="s">
        <v>23336</v>
      </c>
    </row>
    <row r="1122" spans="1:5" x14ac:dyDescent="0.25">
      <c r="A1122" s="16">
        <f t="shared" si="17"/>
        <v>40623</v>
      </c>
      <c r="B1122">
        <v>40623</v>
      </c>
      <c r="C1122" t="s">
        <v>23337</v>
      </c>
      <c r="D1122" t="s">
        <v>7854</v>
      </c>
      <c r="E1122" s="339" t="s">
        <v>23338</v>
      </c>
    </row>
    <row r="1123" spans="1:5" x14ac:dyDescent="0.25">
      <c r="A1123" s="16">
        <f t="shared" si="17"/>
        <v>43701</v>
      </c>
      <c r="B1123">
        <v>43701</v>
      </c>
      <c r="C1123" t="s">
        <v>23339</v>
      </c>
      <c r="D1123" t="s">
        <v>7755</v>
      </c>
      <c r="E1123" s="339" t="s">
        <v>8985</v>
      </c>
    </row>
    <row r="1124" spans="1:5" x14ac:dyDescent="0.25">
      <c r="A1124" s="16">
        <f t="shared" si="17"/>
        <v>1345</v>
      </c>
      <c r="B1124">
        <v>1345</v>
      </c>
      <c r="C1124" t="s">
        <v>23340</v>
      </c>
      <c r="D1124" t="s">
        <v>7752</v>
      </c>
      <c r="E1124" s="339" t="s">
        <v>23341</v>
      </c>
    </row>
    <row r="1125" spans="1:5" x14ac:dyDescent="0.25">
      <c r="A1125" s="16">
        <f t="shared" si="17"/>
        <v>1346</v>
      </c>
      <c r="B1125">
        <v>1346</v>
      </c>
      <c r="C1125" t="s">
        <v>23342</v>
      </c>
      <c r="D1125" t="s">
        <v>7752</v>
      </c>
      <c r="E1125" s="339" t="s">
        <v>23343</v>
      </c>
    </row>
    <row r="1126" spans="1:5" x14ac:dyDescent="0.25">
      <c r="A1126" s="16">
        <f t="shared" si="17"/>
        <v>1347</v>
      </c>
      <c r="B1126">
        <v>1347</v>
      </c>
      <c r="C1126" t="s">
        <v>23344</v>
      </c>
      <c r="D1126" t="s">
        <v>7752</v>
      </c>
      <c r="E1126" s="339" t="s">
        <v>20966</v>
      </c>
    </row>
    <row r="1127" spans="1:5" x14ac:dyDescent="0.25">
      <c r="A1127" s="16">
        <f t="shared" si="17"/>
        <v>43678</v>
      </c>
      <c r="B1127">
        <v>43678</v>
      </c>
      <c r="C1127" t="s">
        <v>23345</v>
      </c>
      <c r="D1127" t="s">
        <v>7752</v>
      </c>
      <c r="E1127" s="339" t="s">
        <v>18487</v>
      </c>
    </row>
    <row r="1128" spans="1:5" x14ac:dyDescent="0.25">
      <c r="A1128" s="16">
        <f t="shared" si="17"/>
        <v>43680</v>
      </c>
      <c r="B1128">
        <v>43680</v>
      </c>
      <c r="C1128" t="s">
        <v>23346</v>
      </c>
      <c r="D1128" t="s">
        <v>7752</v>
      </c>
      <c r="E1128" s="339" t="s">
        <v>23347</v>
      </c>
    </row>
    <row r="1129" spans="1:5" x14ac:dyDescent="0.25">
      <c r="A1129" s="16">
        <f t="shared" si="17"/>
        <v>43679</v>
      </c>
      <c r="B1129">
        <v>43679</v>
      </c>
      <c r="C1129" t="s">
        <v>23348</v>
      </c>
      <c r="D1129" t="s">
        <v>7752</v>
      </c>
      <c r="E1129" s="339" t="s">
        <v>23325</v>
      </c>
    </row>
    <row r="1130" spans="1:5" x14ac:dyDescent="0.25">
      <c r="A1130" s="16">
        <f t="shared" si="17"/>
        <v>1355</v>
      </c>
      <c r="B1130">
        <v>1355</v>
      </c>
      <c r="C1130" t="s">
        <v>23349</v>
      </c>
      <c r="D1130" t="s">
        <v>7752</v>
      </c>
      <c r="E1130" s="339" t="s">
        <v>23350</v>
      </c>
    </row>
    <row r="1131" spans="1:5" x14ac:dyDescent="0.25">
      <c r="A1131" s="16">
        <f t="shared" si="17"/>
        <v>1358</v>
      </c>
      <c r="B1131">
        <v>1358</v>
      </c>
      <c r="C1131" t="s">
        <v>23351</v>
      </c>
      <c r="D1131" t="s">
        <v>7752</v>
      </c>
      <c r="E1131" s="339" t="s">
        <v>23352</v>
      </c>
    </row>
    <row r="1132" spans="1:5" x14ac:dyDescent="0.25">
      <c r="A1132" s="16">
        <f t="shared" si="17"/>
        <v>43681</v>
      </c>
      <c r="B1132">
        <v>43681</v>
      </c>
      <c r="C1132" t="s">
        <v>23353</v>
      </c>
      <c r="D1132" t="s">
        <v>7752</v>
      </c>
      <c r="E1132" s="339" t="s">
        <v>23354</v>
      </c>
    </row>
    <row r="1133" spans="1:5" x14ac:dyDescent="0.25">
      <c r="A1133" s="16">
        <f t="shared" si="17"/>
        <v>43677</v>
      </c>
      <c r="B1133">
        <v>43677</v>
      </c>
      <c r="C1133" t="s">
        <v>23355</v>
      </c>
      <c r="D1133" t="s">
        <v>7752</v>
      </c>
      <c r="E1133" s="339" t="s">
        <v>23356</v>
      </c>
    </row>
    <row r="1134" spans="1:5" x14ac:dyDescent="0.25">
      <c r="A1134" s="16">
        <f t="shared" si="17"/>
        <v>43682</v>
      </c>
      <c r="B1134">
        <v>43682</v>
      </c>
      <c r="C1134" t="s">
        <v>23357</v>
      </c>
      <c r="D1134" t="s">
        <v>7752</v>
      </c>
      <c r="E1134" s="339" t="s">
        <v>12643</v>
      </c>
    </row>
    <row r="1135" spans="1:5" x14ac:dyDescent="0.25">
      <c r="A1135" s="16">
        <f t="shared" si="17"/>
        <v>20971</v>
      </c>
      <c r="B1135">
        <v>20971</v>
      </c>
      <c r="C1135" t="s">
        <v>23358</v>
      </c>
      <c r="D1135" t="s">
        <v>7753</v>
      </c>
      <c r="E1135" s="339" t="s">
        <v>16063</v>
      </c>
    </row>
    <row r="1136" spans="1:5" x14ac:dyDescent="0.25">
      <c r="A1136" s="16">
        <f t="shared" si="17"/>
        <v>39746</v>
      </c>
      <c r="B1136">
        <v>39746</v>
      </c>
      <c r="C1136" t="s">
        <v>23359</v>
      </c>
      <c r="D1136" t="s">
        <v>7753</v>
      </c>
      <c r="E1136" s="339" t="s">
        <v>20935</v>
      </c>
    </row>
    <row r="1137" spans="1:5" x14ac:dyDescent="0.25">
      <c r="A1137" s="16">
        <f t="shared" si="17"/>
        <v>13279</v>
      </c>
      <c r="B1137">
        <v>13279</v>
      </c>
      <c r="C1137" t="s">
        <v>23360</v>
      </c>
      <c r="D1137" t="s">
        <v>7755</v>
      </c>
      <c r="E1137" s="339" t="s">
        <v>23361</v>
      </c>
    </row>
    <row r="1138" spans="1:5" x14ac:dyDescent="0.25">
      <c r="A1138" s="16">
        <f t="shared" si="17"/>
        <v>11977</v>
      </c>
      <c r="B1138">
        <v>11977</v>
      </c>
      <c r="C1138" t="s">
        <v>23362</v>
      </c>
      <c r="D1138" t="s">
        <v>7753</v>
      </c>
      <c r="E1138" s="339" t="s">
        <v>15505</v>
      </c>
    </row>
    <row r="1139" spans="1:5" x14ac:dyDescent="0.25">
      <c r="A1139" s="16">
        <f t="shared" si="17"/>
        <v>11975</v>
      </c>
      <c r="B1139">
        <v>11975</v>
      </c>
      <c r="C1139" t="s">
        <v>23363</v>
      </c>
      <c r="D1139" t="s">
        <v>7753</v>
      </c>
      <c r="E1139" s="339" t="s">
        <v>19849</v>
      </c>
    </row>
    <row r="1140" spans="1:5" x14ac:dyDescent="0.25">
      <c r="A1140" s="16">
        <f t="shared" si="17"/>
        <v>11976</v>
      </c>
      <c r="B1140">
        <v>11976</v>
      </c>
      <c r="C1140" t="s">
        <v>23364</v>
      </c>
      <c r="D1140" t="s">
        <v>7753</v>
      </c>
      <c r="E1140" s="339" t="s">
        <v>23365</v>
      </c>
    </row>
    <row r="1141" spans="1:5" x14ac:dyDescent="0.25">
      <c r="A1141" s="16">
        <f t="shared" si="17"/>
        <v>1368</v>
      </c>
      <c r="B1141">
        <v>1368</v>
      </c>
      <c r="C1141" t="s">
        <v>23366</v>
      </c>
      <c r="D1141" t="s">
        <v>7753</v>
      </c>
      <c r="E1141" s="339" t="s">
        <v>17629</v>
      </c>
    </row>
    <row r="1142" spans="1:5" x14ac:dyDescent="0.25">
      <c r="A1142" s="16">
        <f t="shared" si="17"/>
        <v>1367</v>
      </c>
      <c r="B1142">
        <v>1367</v>
      </c>
      <c r="C1142" t="s">
        <v>23367</v>
      </c>
      <c r="D1142" t="s">
        <v>7753</v>
      </c>
      <c r="E1142" s="339" t="s">
        <v>23368</v>
      </c>
    </row>
    <row r="1143" spans="1:5" x14ac:dyDescent="0.25">
      <c r="A1143" s="16">
        <f t="shared" si="17"/>
        <v>1380</v>
      </c>
      <c r="B1143">
        <v>1380</v>
      </c>
      <c r="C1143" t="s">
        <v>23369</v>
      </c>
      <c r="D1143" t="s">
        <v>7755</v>
      </c>
      <c r="E1143" s="339" t="s">
        <v>10725</v>
      </c>
    </row>
    <row r="1144" spans="1:5" x14ac:dyDescent="0.25">
      <c r="A1144" s="16">
        <f t="shared" si="17"/>
        <v>1375</v>
      </c>
      <c r="B1144">
        <v>1375</v>
      </c>
      <c r="C1144" t="s">
        <v>23370</v>
      </c>
      <c r="D1144" t="s">
        <v>7755</v>
      </c>
      <c r="E1144" s="339" t="s">
        <v>23371</v>
      </c>
    </row>
    <row r="1145" spans="1:5" x14ac:dyDescent="0.25">
      <c r="A1145" s="16">
        <f t="shared" si="17"/>
        <v>1379</v>
      </c>
      <c r="B1145">
        <v>1379</v>
      </c>
      <c r="C1145" t="s">
        <v>23372</v>
      </c>
      <c r="D1145" t="s">
        <v>7755</v>
      </c>
      <c r="E1145" s="339" t="s">
        <v>7777</v>
      </c>
    </row>
    <row r="1146" spans="1:5" x14ac:dyDescent="0.25">
      <c r="A1146" s="16">
        <f t="shared" si="17"/>
        <v>13284</v>
      </c>
      <c r="B1146">
        <v>13284</v>
      </c>
      <c r="C1146" t="s">
        <v>23373</v>
      </c>
      <c r="D1146" t="s">
        <v>7755</v>
      </c>
      <c r="E1146" s="339" t="s">
        <v>7922</v>
      </c>
    </row>
    <row r="1147" spans="1:5" x14ac:dyDescent="0.25">
      <c r="A1147" s="16">
        <f t="shared" si="17"/>
        <v>44528</v>
      </c>
      <c r="B1147">
        <v>44528</v>
      </c>
      <c r="C1147" t="s">
        <v>23374</v>
      </c>
      <c r="D1147" t="s">
        <v>7755</v>
      </c>
      <c r="E1147" s="339" t="s">
        <v>22667</v>
      </c>
    </row>
    <row r="1148" spans="1:5" x14ac:dyDescent="0.25">
      <c r="A1148" s="16">
        <f t="shared" si="17"/>
        <v>34753</v>
      </c>
      <c r="B1148">
        <v>34753</v>
      </c>
      <c r="C1148" t="s">
        <v>23375</v>
      </c>
      <c r="D1148" t="s">
        <v>7755</v>
      </c>
      <c r="E1148" s="339" t="s">
        <v>7846</v>
      </c>
    </row>
    <row r="1149" spans="1:5" x14ac:dyDescent="0.25">
      <c r="A1149" s="16">
        <f t="shared" si="17"/>
        <v>420</v>
      </c>
      <c r="B1149">
        <v>420</v>
      </c>
      <c r="C1149" t="s">
        <v>23376</v>
      </c>
      <c r="D1149" t="s">
        <v>7753</v>
      </c>
      <c r="E1149" s="339" t="s">
        <v>14861</v>
      </c>
    </row>
    <row r="1150" spans="1:5" x14ac:dyDescent="0.25">
      <c r="A1150" s="16">
        <f t="shared" si="17"/>
        <v>12327</v>
      </c>
      <c r="B1150">
        <v>12327</v>
      </c>
      <c r="C1150" t="s">
        <v>23377</v>
      </c>
      <c r="D1150" t="s">
        <v>7753</v>
      </c>
      <c r="E1150" s="339" t="s">
        <v>23378</v>
      </c>
    </row>
    <row r="1151" spans="1:5" x14ac:dyDescent="0.25">
      <c r="A1151" s="16">
        <f t="shared" si="17"/>
        <v>36148</v>
      </c>
      <c r="B1151">
        <v>36148</v>
      </c>
      <c r="C1151" t="s">
        <v>23379</v>
      </c>
      <c r="D1151" t="s">
        <v>7753</v>
      </c>
      <c r="E1151" s="339" t="s">
        <v>18359</v>
      </c>
    </row>
    <row r="1152" spans="1:5" x14ac:dyDescent="0.25">
      <c r="A1152" s="16">
        <f t="shared" si="17"/>
        <v>12329</v>
      </c>
      <c r="B1152">
        <v>12329</v>
      </c>
      <c r="C1152" t="s">
        <v>23380</v>
      </c>
      <c r="D1152" t="s">
        <v>7755</v>
      </c>
      <c r="E1152" s="339" t="s">
        <v>23381</v>
      </c>
    </row>
    <row r="1153" spans="1:5" x14ac:dyDescent="0.25">
      <c r="A1153" s="16">
        <f t="shared" si="17"/>
        <v>1339</v>
      </c>
      <c r="B1153">
        <v>1339</v>
      </c>
      <c r="C1153" t="s">
        <v>23382</v>
      </c>
      <c r="D1153" t="s">
        <v>7755</v>
      </c>
      <c r="E1153" s="339" t="s">
        <v>20850</v>
      </c>
    </row>
    <row r="1154" spans="1:5" x14ac:dyDescent="0.25">
      <c r="A1154" s="16">
        <f t="shared" si="17"/>
        <v>44396</v>
      </c>
      <c r="B1154">
        <v>44396</v>
      </c>
      <c r="C1154" t="s">
        <v>23383</v>
      </c>
      <c r="D1154" t="s">
        <v>7755</v>
      </c>
      <c r="E1154" s="339" t="s">
        <v>23384</v>
      </c>
    </row>
    <row r="1155" spans="1:5" x14ac:dyDescent="0.25">
      <c r="A1155" s="16">
        <f t="shared" ref="A1155:A1218" si="18">B1155</f>
        <v>44327</v>
      </c>
      <c r="B1155">
        <v>44327</v>
      </c>
      <c r="C1155" t="s">
        <v>23385</v>
      </c>
      <c r="D1155" t="s">
        <v>7751</v>
      </c>
      <c r="E1155" s="339" t="s">
        <v>23386</v>
      </c>
    </row>
    <row r="1156" spans="1:5" x14ac:dyDescent="0.25">
      <c r="A1156" s="16">
        <f t="shared" si="18"/>
        <v>37418</v>
      </c>
      <c r="B1156">
        <v>37418</v>
      </c>
      <c r="C1156" t="s">
        <v>23387</v>
      </c>
      <c r="D1156" t="s">
        <v>7753</v>
      </c>
      <c r="E1156" s="339" t="s">
        <v>16644</v>
      </c>
    </row>
    <row r="1157" spans="1:5" x14ac:dyDescent="0.25">
      <c r="A1157" s="16">
        <f t="shared" si="18"/>
        <v>37419</v>
      </c>
      <c r="B1157">
        <v>37419</v>
      </c>
      <c r="C1157" t="s">
        <v>23388</v>
      </c>
      <c r="D1157" t="s">
        <v>7753</v>
      </c>
      <c r="E1157" s="339" t="s">
        <v>23389</v>
      </c>
    </row>
    <row r="1158" spans="1:5" x14ac:dyDescent="0.25">
      <c r="A1158" s="16">
        <f t="shared" si="18"/>
        <v>1427</v>
      </c>
      <c r="B1158">
        <v>1427</v>
      </c>
      <c r="C1158" t="s">
        <v>23390</v>
      </c>
      <c r="D1158" t="s">
        <v>7753</v>
      </c>
      <c r="E1158" s="339" t="s">
        <v>23391</v>
      </c>
    </row>
    <row r="1159" spans="1:5" x14ac:dyDescent="0.25">
      <c r="A1159" s="16">
        <f t="shared" si="18"/>
        <v>1402</v>
      </c>
      <c r="B1159">
        <v>1402</v>
      </c>
      <c r="C1159" t="s">
        <v>23392</v>
      </c>
      <c r="D1159" t="s">
        <v>7753</v>
      </c>
      <c r="E1159" s="339" t="s">
        <v>15624</v>
      </c>
    </row>
    <row r="1160" spans="1:5" x14ac:dyDescent="0.25">
      <c r="A1160" s="16">
        <f t="shared" si="18"/>
        <v>1420</v>
      </c>
      <c r="B1160">
        <v>1420</v>
      </c>
      <c r="C1160" t="s">
        <v>23393</v>
      </c>
      <c r="D1160" t="s">
        <v>7753</v>
      </c>
      <c r="E1160" s="339" t="s">
        <v>7797</v>
      </c>
    </row>
    <row r="1161" spans="1:5" x14ac:dyDescent="0.25">
      <c r="A1161" s="16">
        <f t="shared" si="18"/>
        <v>1419</v>
      </c>
      <c r="B1161">
        <v>1419</v>
      </c>
      <c r="C1161" t="s">
        <v>23394</v>
      </c>
      <c r="D1161" t="s">
        <v>7753</v>
      </c>
      <c r="E1161" s="339" t="s">
        <v>10233</v>
      </c>
    </row>
    <row r="1162" spans="1:5" x14ac:dyDescent="0.25">
      <c r="A1162" s="16">
        <f t="shared" si="18"/>
        <v>1414</v>
      </c>
      <c r="B1162">
        <v>1414</v>
      </c>
      <c r="C1162" t="s">
        <v>23395</v>
      </c>
      <c r="D1162" t="s">
        <v>7753</v>
      </c>
      <c r="E1162" s="339" t="s">
        <v>21747</v>
      </c>
    </row>
    <row r="1163" spans="1:5" x14ac:dyDescent="0.25">
      <c r="A1163" s="16">
        <f t="shared" si="18"/>
        <v>1413</v>
      </c>
      <c r="B1163">
        <v>1413</v>
      </c>
      <c r="C1163" t="s">
        <v>23396</v>
      </c>
      <c r="D1163" t="s">
        <v>7753</v>
      </c>
      <c r="E1163" s="339" t="s">
        <v>21279</v>
      </c>
    </row>
    <row r="1164" spans="1:5" x14ac:dyDescent="0.25">
      <c r="A1164" s="16">
        <f t="shared" si="18"/>
        <v>1412</v>
      </c>
      <c r="B1164">
        <v>1412</v>
      </c>
      <c r="C1164" t="s">
        <v>23397</v>
      </c>
      <c r="D1164" t="s">
        <v>7753</v>
      </c>
      <c r="E1164" s="339" t="s">
        <v>23118</v>
      </c>
    </row>
    <row r="1165" spans="1:5" x14ac:dyDescent="0.25">
      <c r="A1165" s="16">
        <f t="shared" si="18"/>
        <v>1406</v>
      </c>
      <c r="B1165">
        <v>1406</v>
      </c>
      <c r="C1165" t="s">
        <v>23398</v>
      </c>
      <c r="D1165" t="s">
        <v>7753</v>
      </c>
      <c r="E1165" s="339" t="s">
        <v>9456</v>
      </c>
    </row>
    <row r="1166" spans="1:5" x14ac:dyDescent="0.25">
      <c r="A1166" s="16">
        <f t="shared" si="18"/>
        <v>11281</v>
      </c>
      <c r="B1166">
        <v>11281</v>
      </c>
      <c r="C1166" t="s">
        <v>23399</v>
      </c>
      <c r="D1166" t="s">
        <v>7753</v>
      </c>
      <c r="E1166" s="339" t="s">
        <v>23400</v>
      </c>
    </row>
    <row r="1167" spans="1:5" x14ac:dyDescent="0.25">
      <c r="A1167" s="16">
        <f t="shared" si="18"/>
        <v>1442</v>
      </c>
      <c r="B1167">
        <v>1442</v>
      </c>
      <c r="C1167" t="s">
        <v>23401</v>
      </c>
      <c r="D1167" t="s">
        <v>7753</v>
      </c>
      <c r="E1167" s="339" t="s">
        <v>23402</v>
      </c>
    </row>
    <row r="1168" spans="1:5" x14ac:dyDescent="0.25">
      <c r="A1168" s="16">
        <f t="shared" si="18"/>
        <v>13457</v>
      </c>
      <c r="B1168">
        <v>13457</v>
      </c>
      <c r="C1168" t="s">
        <v>23403</v>
      </c>
      <c r="D1168" t="s">
        <v>7753</v>
      </c>
      <c r="E1168" s="339" t="s">
        <v>23404</v>
      </c>
    </row>
    <row r="1169" spans="1:5" x14ac:dyDescent="0.25">
      <c r="A1169" s="16">
        <f t="shared" si="18"/>
        <v>40699</v>
      </c>
      <c r="B1169">
        <v>40699</v>
      </c>
      <c r="C1169" t="s">
        <v>23405</v>
      </c>
      <c r="D1169" t="s">
        <v>7753</v>
      </c>
      <c r="E1169" s="339" t="s">
        <v>23406</v>
      </c>
    </row>
    <row r="1170" spans="1:5" x14ac:dyDescent="0.25">
      <c r="A1170" s="16">
        <f t="shared" si="18"/>
        <v>40701</v>
      </c>
      <c r="B1170">
        <v>40701</v>
      </c>
      <c r="C1170" t="s">
        <v>23407</v>
      </c>
      <c r="D1170" t="s">
        <v>7753</v>
      </c>
      <c r="E1170" s="339" t="s">
        <v>23408</v>
      </c>
    </row>
    <row r="1171" spans="1:5" x14ac:dyDescent="0.25">
      <c r="A1171" s="16">
        <f t="shared" si="18"/>
        <v>40700</v>
      </c>
      <c r="B1171">
        <v>40700</v>
      </c>
      <c r="C1171" t="s">
        <v>23409</v>
      </c>
      <c r="D1171" t="s">
        <v>7753</v>
      </c>
      <c r="E1171" s="339" t="s">
        <v>23410</v>
      </c>
    </row>
    <row r="1172" spans="1:5" x14ac:dyDescent="0.25">
      <c r="A1172" s="16">
        <f t="shared" si="18"/>
        <v>13458</v>
      </c>
      <c r="B1172">
        <v>13458</v>
      </c>
      <c r="C1172" t="s">
        <v>23411</v>
      </c>
      <c r="D1172" t="s">
        <v>7753</v>
      </c>
      <c r="E1172" s="339" t="s">
        <v>23412</v>
      </c>
    </row>
    <row r="1173" spans="1:5" x14ac:dyDescent="0.25">
      <c r="A1173" s="16">
        <f t="shared" si="18"/>
        <v>11134</v>
      </c>
      <c r="B1173">
        <v>11134</v>
      </c>
      <c r="C1173" t="s">
        <v>23413</v>
      </c>
      <c r="D1173" t="s">
        <v>7752</v>
      </c>
      <c r="E1173" s="339" t="s">
        <v>23414</v>
      </c>
    </row>
    <row r="1174" spans="1:5" x14ac:dyDescent="0.25">
      <c r="A1174" s="16">
        <f t="shared" si="18"/>
        <v>11135</v>
      </c>
      <c r="B1174">
        <v>11135</v>
      </c>
      <c r="C1174" t="s">
        <v>23415</v>
      </c>
      <c r="D1174" t="s">
        <v>7752</v>
      </c>
      <c r="E1174" s="339" t="s">
        <v>23416</v>
      </c>
    </row>
    <row r="1175" spans="1:5" x14ac:dyDescent="0.25">
      <c r="A1175" s="16">
        <f t="shared" si="18"/>
        <v>11136</v>
      </c>
      <c r="B1175">
        <v>11136</v>
      </c>
      <c r="C1175" t="s">
        <v>23417</v>
      </c>
      <c r="D1175" t="s">
        <v>7752</v>
      </c>
      <c r="E1175" s="339" t="s">
        <v>23418</v>
      </c>
    </row>
    <row r="1176" spans="1:5" x14ac:dyDescent="0.25">
      <c r="A1176" s="16">
        <f t="shared" si="18"/>
        <v>34743</v>
      </c>
      <c r="B1176">
        <v>34743</v>
      </c>
      <c r="C1176" t="s">
        <v>23419</v>
      </c>
      <c r="D1176" t="s">
        <v>7752</v>
      </c>
      <c r="E1176" s="339" t="s">
        <v>23420</v>
      </c>
    </row>
    <row r="1177" spans="1:5" x14ac:dyDescent="0.25">
      <c r="A1177" s="16">
        <f t="shared" si="18"/>
        <v>11137</v>
      </c>
      <c r="B1177">
        <v>11137</v>
      </c>
      <c r="C1177" t="s">
        <v>23421</v>
      </c>
      <c r="D1177" t="s">
        <v>7752</v>
      </c>
      <c r="E1177" s="339" t="s">
        <v>23422</v>
      </c>
    </row>
    <row r="1178" spans="1:5" x14ac:dyDescent="0.25">
      <c r="A1178" s="16">
        <f t="shared" si="18"/>
        <v>34745</v>
      </c>
      <c r="B1178">
        <v>34745</v>
      </c>
      <c r="C1178" t="s">
        <v>23423</v>
      </c>
      <c r="D1178" t="s">
        <v>7752</v>
      </c>
      <c r="E1178" s="339" t="s">
        <v>23424</v>
      </c>
    </row>
    <row r="1179" spans="1:5" x14ac:dyDescent="0.25">
      <c r="A1179" s="16">
        <f t="shared" si="18"/>
        <v>34746</v>
      </c>
      <c r="B1179">
        <v>34746</v>
      </c>
      <c r="C1179" t="s">
        <v>23425</v>
      </c>
      <c r="D1179" t="s">
        <v>7752</v>
      </c>
      <c r="E1179" s="339" t="s">
        <v>23426</v>
      </c>
    </row>
    <row r="1180" spans="1:5" x14ac:dyDescent="0.25">
      <c r="A1180" s="16">
        <f t="shared" si="18"/>
        <v>1360</v>
      </c>
      <c r="B1180">
        <v>1360</v>
      </c>
      <c r="C1180" t="s">
        <v>23427</v>
      </c>
      <c r="D1180" t="s">
        <v>7752</v>
      </c>
      <c r="E1180" s="339" t="s">
        <v>23428</v>
      </c>
    </row>
    <row r="1181" spans="1:5" x14ac:dyDescent="0.25">
      <c r="A1181" s="16">
        <f t="shared" si="18"/>
        <v>36524</v>
      </c>
      <c r="B1181">
        <v>36524</v>
      </c>
      <c r="C1181" t="s">
        <v>23429</v>
      </c>
      <c r="D1181" t="s">
        <v>7753</v>
      </c>
      <c r="E1181" s="339" t="s">
        <v>23430</v>
      </c>
    </row>
    <row r="1182" spans="1:5" x14ac:dyDescent="0.25">
      <c r="A1182" s="16">
        <f t="shared" si="18"/>
        <v>36526</v>
      </c>
      <c r="B1182">
        <v>36526</v>
      </c>
      <c r="C1182" t="s">
        <v>23431</v>
      </c>
      <c r="D1182" t="s">
        <v>7753</v>
      </c>
      <c r="E1182" s="339" t="s">
        <v>23432</v>
      </c>
    </row>
    <row r="1183" spans="1:5" x14ac:dyDescent="0.25">
      <c r="A1183" s="16">
        <f t="shared" si="18"/>
        <v>36523</v>
      </c>
      <c r="B1183">
        <v>36523</v>
      </c>
      <c r="C1183" t="s">
        <v>23433</v>
      </c>
      <c r="D1183" t="s">
        <v>7753</v>
      </c>
      <c r="E1183" s="339" t="s">
        <v>23434</v>
      </c>
    </row>
    <row r="1184" spans="1:5" x14ac:dyDescent="0.25">
      <c r="A1184" s="16">
        <f t="shared" si="18"/>
        <v>36527</v>
      </c>
      <c r="B1184">
        <v>36527</v>
      </c>
      <c r="C1184" t="s">
        <v>23435</v>
      </c>
      <c r="D1184" t="s">
        <v>7753</v>
      </c>
      <c r="E1184" s="339" t="s">
        <v>23436</v>
      </c>
    </row>
    <row r="1185" spans="1:5" x14ac:dyDescent="0.25">
      <c r="A1185" s="16">
        <f t="shared" si="18"/>
        <v>38642</v>
      </c>
      <c r="B1185">
        <v>38642</v>
      </c>
      <c r="C1185" t="s">
        <v>23437</v>
      </c>
      <c r="D1185" t="s">
        <v>7753</v>
      </c>
      <c r="E1185" s="339" t="s">
        <v>23438</v>
      </c>
    </row>
    <row r="1186" spans="1:5" x14ac:dyDescent="0.25">
      <c r="A1186" s="16">
        <f t="shared" si="18"/>
        <v>36522</v>
      </c>
      <c r="B1186">
        <v>36522</v>
      </c>
      <c r="C1186" t="s">
        <v>23439</v>
      </c>
      <c r="D1186" t="s">
        <v>7753</v>
      </c>
      <c r="E1186" s="339" t="s">
        <v>23440</v>
      </c>
    </row>
    <row r="1187" spans="1:5" x14ac:dyDescent="0.25">
      <c r="A1187" s="16">
        <f t="shared" si="18"/>
        <v>36525</v>
      </c>
      <c r="B1187">
        <v>36525</v>
      </c>
      <c r="C1187" t="s">
        <v>23441</v>
      </c>
      <c r="D1187" t="s">
        <v>7753</v>
      </c>
      <c r="E1187" s="339" t="s">
        <v>23442</v>
      </c>
    </row>
    <row r="1188" spans="1:5" x14ac:dyDescent="0.25">
      <c r="A1188" s="16">
        <f t="shared" si="18"/>
        <v>13803</v>
      </c>
      <c r="B1188">
        <v>13803</v>
      </c>
      <c r="C1188" t="s">
        <v>23443</v>
      </c>
      <c r="D1188" t="s">
        <v>7753</v>
      </c>
      <c r="E1188" s="339" t="s">
        <v>23444</v>
      </c>
    </row>
    <row r="1189" spans="1:5" x14ac:dyDescent="0.25">
      <c r="A1189" s="16">
        <f t="shared" si="18"/>
        <v>34348</v>
      </c>
      <c r="B1189">
        <v>34348</v>
      </c>
      <c r="C1189" t="s">
        <v>23445</v>
      </c>
      <c r="D1189" t="s">
        <v>7757</v>
      </c>
      <c r="E1189" s="339" t="s">
        <v>23446</v>
      </c>
    </row>
    <row r="1190" spans="1:5" x14ac:dyDescent="0.25">
      <c r="A1190" s="16">
        <f t="shared" si="18"/>
        <v>34347</v>
      </c>
      <c r="B1190">
        <v>34347</v>
      </c>
      <c r="C1190" t="s">
        <v>23447</v>
      </c>
      <c r="D1190" t="s">
        <v>7757</v>
      </c>
      <c r="E1190" s="339" t="s">
        <v>7860</v>
      </c>
    </row>
    <row r="1191" spans="1:5" x14ac:dyDescent="0.25">
      <c r="A1191" s="16">
        <f t="shared" si="18"/>
        <v>11146</v>
      </c>
      <c r="B1191">
        <v>11146</v>
      </c>
      <c r="C1191" t="s">
        <v>23448</v>
      </c>
      <c r="D1191" t="s">
        <v>7811</v>
      </c>
      <c r="E1191" s="339" t="s">
        <v>20826</v>
      </c>
    </row>
    <row r="1192" spans="1:5" x14ac:dyDescent="0.25">
      <c r="A1192" s="16">
        <f t="shared" si="18"/>
        <v>11147</v>
      </c>
      <c r="B1192">
        <v>11147</v>
      </c>
      <c r="C1192" t="s">
        <v>23449</v>
      </c>
      <c r="D1192" t="s">
        <v>7811</v>
      </c>
      <c r="E1192" s="339" t="s">
        <v>23450</v>
      </c>
    </row>
    <row r="1193" spans="1:5" x14ac:dyDescent="0.25">
      <c r="A1193" s="16">
        <f t="shared" si="18"/>
        <v>34872</v>
      </c>
      <c r="B1193">
        <v>34872</v>
      </c>
      <c r="C1193" t="s">
        <v>23451</v>
      </c>
      <c r="D1193" t="s">
        <v>7811</v>
      </c>
      <c r="E1193" s="339" t="s">
        <v>23452</v>
      </c>
    </row>
    <row r="1194" spans="1:5" x14ac:dyDescent="0.25">
      <c r="A1194" s="16">
        <f t="shared" si="18"/>
        <v>34491</v>
      </c>
      <c r="B1194">
        <v>34491</v>
      </c>
      <c r="C1194" t="s">
        <v>23453</v>
      </c>
      <c r="D1194" t="s">
        <v>7811</v>
      </c>
      <c r="E1194" s="339" t="s">
        <v>23454</v>
      </c>
    </row>
    <row r="1195" spans="1:5" x14ac:dyDescent="0.25">
      <c r="A1195" s="16">
        <f t="shared" si="18"/>
        <v>34770</v>
      </c>
      <c r="B1195">
        <v>34770</v>
      </c>
      <c r="C1195" t="s">
        <v>23455</v>
      </c>
      <c r="D1195" t="s">
        <v>7966</v>
      </c>
      <c r="E1195" s="339" t="s">
        <v>23456</v>
      </c>
    </row>
    <row r="1196" spans="1:5" x14ac:dyDescent="0.25">
      <c r="A1196" s="16">
        <f t="shared" si="18"/>
        <v>1518</v>
      </c>
      <c r="B1196">
        <v>1518</v>
      </c>
      <c r="C1196" t="s">
        <v>23457</v>
      </c>
      <c r="D1196" t="s">
        <v>7966</v>
      </c>
      <c r="E1196" s="339" t="s">
        <v>23458</v>
      </c>
    </row>
    <row r="1197" spans="1:5" x14ac:dyDescent="0.25">
      <c r="A1197" s="16">
        <f t="shared" si="18"/>
        <v>41965</v>
      </c>
      <c r="B1197">
        <v>41965</v>
      </c>
      <c r="C1197" t="s">
        <v>23459</v>
      </c>
      <c r="D1197" t="s">
        <v>7966</v>
      </c>
      <c r="E1197" s="339" t="s">
        <v>23460</v>
      </c>
    </row>
    <row r="1198" spans="1:5" x14ac:dyDescent="0.25">
      <c r="A1198" s="16">
        <f t="shared" si="18"/>
        <v>1524</v>
      </c>
      <c r="B1198">
        <v>1524</v>
      </c>
      <c r="C1198" t="s">
        <v>23461</v>
      </c>
      <c r="D1198" t="s">
        <v>7811</v>
      </c>
      <c r="E1198" s="339" t="s">
        <v>23462</v>
      </c>
    </row>
    <row r="1199" spans="1:5" x14ac:dyDescent="0.25">
      <c r="A1199" s="16">
        <f t="shared" si="18"/>
        <v>34492</v>
      </c>
      <c r="B1199">
        <v>34492</v>
      </c>
      <c r="C1199" t="s">
        <v>23463</v>
      </c>
      <c r="D1199" t="s">
        <v>7811</v>
      </c>
      <c r="E1199" s="339" t="s">
        <v>23464</v>
      </c>
    </row>
    <row r="1200" spans="1:5" x14ac:dyDescent="0.25">
      <c r="A1200" s="16">
        <f t="shared" si="18"/>
        <v>38404</v>
      </c>
      <c r="B1200">
        <v>38404</v>
      </c>
      <c r="C1200" t="s">
        <v>23465</v>
      </c>
      <c r="D1200" t="s">
        <v>7811</v>
      </c>
      <c r="E1200" s="339" t="s">
        <v>23466</v>
      </c>
    </row>
    <row r="1201" spans="1:5" x14ac:dyDescent="0.25">
      <c r="A1201" s="16">
        <f t="shared" si="18"/>
        <v>39849</v>
      </c>
      <c r="B1201">
        <v>39849</v>
      </c>
      <c r="C1201" t="s">
        <v>23467</v>
      </c>
      <c r="D1201" t="s">
        <v>7811</v>
      </c>
      <c r="E1201" s="339" t="s">
        <v>23468</v>
      </c>
    </row>
    <row r="1202" spans="1:5" x14ac:dyDescent="0.25">
      <c r="A1202" s="16">
        <f t="shared" si="18"/>
        <v>38464</v>
      </c>
      <c r="B1202">
        <v>38464</v>
      </c>
      <c r="C1202" t="s">
        <v>23469</v>
      </c>
      <c r="D1202" t="s">
        <v>7811</v>
      </c>
      <c r="E1202" s="339" t="s">
        <v>23470</v>
      </c>
    </row>
    <row r="1203" spans="1:5" x14ac:dyDescent="0.25">
      <c r="A1203" s="16">
        <f t="shared" si="18"/>
        <v>1527</v>
      </c>
      <c r="B1203">
        <v>1527</v>
      </c>
      <c r="C1203" t="s">
        <v>23471</v>
      </c>
      <c r="D1203" t="s">
        <v>7811</v>
      </c>
      <c r="E1203" s="339" t="s">
        <v>23472</v>
      </c>
    </row>
    <row r="1204" spans="1:5" x14ac:dyDescent="0.25">
      <c r="A1204" s="16">
        <f t="shared" si="18"/>
        <v>34493</v>
      </c>
      <c r="B1204">
        <v>34493</v>
      </c>
      <c r="C1204" t="s">
        <v>23473</v>
      </c>
      <c r="D1204" t="s">
        <v>7811</v>
      </c>
      <c r="E1204" s="339" t="s">
        <v>23474</v>
      </c>
    </row>
    <row r="1205" spans="1:5" x14ac:dyDescent="0.25">
      <c r="A1205" s="16">
        <f t="shared" si="18"/>
        <v>38405</v>
      </c>
      <c r="B1205">
        <v>38405</v>
      </c>
      <c r="C1205" t="s">
        <v>23475</v>
      </c>
      <c r="D1205" t="s">
        <v>7811</v>
      </c>
      <c r="E1205" s="339" t="s">
        <v>23476</v>
      </c>
    </row>
    <row r="1206" spans="1:5" x14ac:dyDescent="0.25">
      <c r="A1206" s="16">
        <f t="shared" si="18"/>
        <v>38408</v>
      </c>
      <c r="B1206">
        <v>38408</v>
      </c>
      <c r="C1206" t="s">
        <v>23477</v>
      </c>
      <c r="D1206" t="s">
        <v>7811</v>
      </c>
      <c r="E1206" s="339" t="s">
        <v>23478</v>
      </c>
    </row>
    <row r="1207" spans="1:5" x14ac:dyDescent="0.25">
      <c r="A1207" s="16">
        <f t="shared" si="18"/>
        <v>1525</v>
      </c>
      <c r="B1207">
        <v>1525</v>
      </c>
      <c r="C1207" t="s">
        <v>23479</v>
      </c>
      <c r="D1207" t="s">
        <v>7811</v>
      </c>
      <c r="E1207" s="339" t="s">
        <v>23480</v>
      </c>
    </row>
    <row r="1208" spans="1:5" x14ac:dyDescent="0.25">
      <c r="A1208" s="16">
        <f t="shared" si="18"/>
        <v>34494</v>
      </c>
      <c r="B1208">
        <v>34494</v>
      </c>
      <c r="C1208" t="s">
        <v>23481</v>
      </c>
      <c r="D1208" t="s">
        <v>7811</v>
      </c>
      <c r="E1208" s="339" t="s">
        <v>21253</v>
      </c>
    </row>
    <row r="1209" spans="1:5" x14ac:dyDescent="0.25">
      <c r="A1209" s="16">
        <f t="shared" si="18"/>
        <v>38406</v>
      </c>
      <c r="B1209">
        <v>38406</v>
      </c>
      <c r="C1209" t="s">
        <v>23482</v>
      </c>
      <c r="D1209" t="s">
        <v>7811</v>
      </c>
      <c r="E1209" s="339" t="s">
        <v>23483</v>
      </c>
    </row>
    <row r="1210" spans="1:5" x14ac:dyDescent="0.25">
      <c r="A1210" s="16">
        <f t="shared" si="18"/>
        <v>38409</v>
      </c>
      <c r="B1210">
        <v>38409</v>
      </c>
      <c r="C1210" t="s">
        <v>23484</v>
      </c>
      <c r="D1210" t="s">
        <v>7811</v>
      </c>
      <c r="E1210" s="339" t="s">
        <v>23485</v>
      </c>
    </row>
    <row r="1211" spans="1:5" x14ac:dyDescent="0.25">
      <c r="A1211" s="16">
        <f t="shared" si="18"/>
        <v>43360</v>
      </c>
      <c r="B1211">
        <v>43360</v>
      </c>
      <c r="C1211" t="s">
        <v>23486</v>
      </c>
      <c r="D1211" t="s">
        <v>7811</v>
      </c>
      <c r="E1211" s="339" t="s">
        <v>23487</v>
      </c>
    </row>
    <row r="1212" spans="1:5" x14ac:dyDescent="0.25">
      <c r="A1212" s="16">
        <f t="shared" si="18"/>
        <v>11145</v>
      </c>
      <c r="B1212">
        <v>11145</v>
      </c>
      <c r="C1212" t="s">
        <v>23488</v>
      </c>
      <c r="D1212" t="s">
        <v>7811</v>
      </c>
      <c r="E1212" s="339" t="s">
        <v>23452</v>
      </c>
    </row>
    <row r="1213" spans="1:5" x14ac:dyDescent="0.25">
      <c r="A1213" s="16">
        <f t="shared" si="18"/>
        <v>34495</v>
      </c>
      <c r="B1213">
        <v>34495</v>
      </c>
      <c r="C1213" t="s">
        <v>23489</v>
      </c>
      <c r="D1213" t="s">
        <v>7811</v>
      </c>
      <c r="E1213" s="339" t="s">
        <v>23490</v>
      </c>
    </row>
    <row r="1214" spans="1:5" x14ac:dyDescent="0.25">
      <c r="A1214" s="16">
        <f t="shared" si="18"/>
        <v>34479</v>
      </c>
      <c r="B1214">
        <v>34479</v>
      </c>
      <c r="C1214" t="s">
        <v>23491</v>
      </c>
      <c r="D1214" t="s">
        <v>7811</v>
      </c>
      <c r="E1214" s="339" t="s">
        <v>23454</v>
      </c>
    </row>
    <row r="1215" spans="1:5" x14ac:dyDescent="0.25">
      <c r="A1215" s="16">
        <f t="shared" si="18"/>
        <v>34496</v>
      </c>
      <c r="B1215">
        <v>34496</v>
      </c>
      <c r="C1215" t="s">
        <v>23492</v>
      </c>
      <c r="D1215" t="s">
        <v>7811</v>
      </c>
      <c r="E1215" s="339" t="s">
        <v>23493</v>
      </c>
    </row>
    <row r="1216" spans="1:5" x14ac:dyDescent="0.25">
      <c r="A1216" s="16">
        <f t="shared" si="18"/>
        <v>34481</v>
      </c>
      <c r="B1216">
        <v>34481</v>
      </c>
      <c r="C1216" t="s">
        <v>23494</v>
      </c>
      <c r="D1216" t="s">
        <v>7811</v>
      </c>
      <c r="E1216" s="339" t="s">
        <v>23495</v>
      </c>
    </row>
    <row r="1217" spans="1:5" x14ac:dyDescent="0.25">
      <c r="A1217" s="16">
        <f t="shared" si="18"/>
        <v>34483</v>
      </c>
      <c r="B1217">
        <v>34483</v>
      </c>
      <c r="C1217" t="s">
        <v>23496</v>
      </c>
      <c r="D1217" t="s">
        <v>7811</v>
      </c>
      <c r="E1217" s="339" t="s">
        <v>23497</v>
      </c>
    </row>
    <row r="1218" spans="1:5" x14ac:dyDescent="0.25">
      <c r="A1218" s="16">
        <f t="shared" si="18"/>
        <v>34485</v>
      </c>
      <c r="B1218">
        <v>34485</v>
      </c>
      <c r="C1218" t="s">
        <v>23498</v>
      </c>
      <c r="D1218" t="s">
        <v>7811</v>
      </c>
      <c r="E1218" s="339" t="s">
        <v>23499</v>
      </c>
    </row>
    <row r="1219" spans="1:5" x14ac:dyDescent="0.25">
      <c r="A1219" s="16">
        <f t="shared" ref="A1219:A1282" si="19">B1219</f>
        <v>14041</v>
      </c>
      <c r="B1219">
        <v>14041</v>
      </c>
      <c r="C1219" t="s">
        <v>23500</v>
      </c>
      <c r="D1219" t="s">
        <v>7811</v>
      </c>
      <c r="E1219" s="339" t="s">
        <v>23501</v>
      </c>
    </row>
    <row r="1220" spans="1:5" x14ac:dyDescent="0.25">
      <c r="A1220" s="16">
        <f t="shared" si="19"/>
        <v>1523</v>
      </c>
      <c r="B1220">
        <v>1523</v>
      </c>
      <c r="C1220" t="s">
        <v>23502</v>
      </c>
      <c r="D1220" t="s">
        <v>7811</v>
      </c>
      <c r="E1220" s="339" t="s">
        <v>23503</v>
      </c>
    </row>
    <row r="1221" spans="1:5" x14ac:dyDescent="0.25">
      <c r="A1221" s="16">
        <f t="shared" si="19"/>
        <v>14052</v>
      </c>
      <c r="B1221">
        <v>14052</v>
      </c>
      <c r="C1221" t="s">
        <v>23504</v>
      </c>
      <c r="D1221" t="s">
        <v>7753</v>
      </c>
      <c r="E1221" s="339" t="s">
        <v>13332</v>
      </c>
    </row>
    <row r="1222" spans="1:5" x14ac:dyDescent="0.25">
      <c r="A1222" s="16">
        <f t="shared" si="19"/>
        <v>14054</v>
      </c>
      <c r="B1222">
        <v>14054</v>
      </c>
      <c r="C1222" t="s">
        <v>23505</v>
      </c>
      <c r="D1222" t="s">
        <v>7753</v>
      </c>
      <c r="E1222" s="339" t="s">
        <v>10729</v>
      </c>
    </row>
    <row r="1223" spans="1:5" x14ac:dyDescent="0.25">
      <c r="A1223" s="16">
        <f t="shared" si="19"/>
        <v>14053</v>
      </c>
      <c r="B1223">
        <v>14053</v>
      </c>
      <c r="C1223" t="s">
        <v>23506</v>
      </c>
      <c r="D1223" t="s">
        <v>7753</v>
      </c>
      <c r="E1223" s="339" t="s">
        <v>8209</v>
      </c>
    </row>
    <row r="1224" spans="1:5" x14ac:dyDescent="0.25">
      <c r="A1224" s="16">
        <f t="shared" si="19"/>
        <v>2558</v>
      </c>
      <c r="B1224">
        <v>2558</v>
      </c>
      <c r="C1224" t="s">
        <v>23507</v>
      </c>
      <c r="D1224" t="s">
        <v>7753</v>
      </c>
      <c r="E1224" s="339" t="s">
        <v>21137</v>
      </c>
    </row>
    <row r="1225" spans="1:5" x14ac:dyDescent="0.25">
      <c r="A1225" s="16">
        <f t="shared" si="19"/>
        <v>2560</v>
      </c>
      <c r="B1225">
        <v>2560</v>
      </c>
      <c r="C1225" t="s">
        <v>23508</v>
      </c>
      <c r="D1225" t="s">
        <v>7753</v>
      </c>
      <c r="E1225" s="339" t="s">
        <v>8304</v>
      </c>
    </row>
    <row r="1226" spans="1:5" x14ac:dyDescent="0.25">
      <c r="A1226" s="16">
        <f t="shared" si="19"/>
        <v>2559</v>
      </c>
      <c r="B1226">
        <v>2559</v>
      </c>
      <c r="C1226" t="s">
        <v>23509</v>
      </c>
      <c r="D1226" t="s">
        <v>7753</v>
      </c>
      <c r="E1226" s="339" t="s">
        <v>8085</v>
      </c>
    </row>
    <row r="1227" spans="1:5" x14ac:dyDescent="0.25">
      <c r="A1227" s="16">
        <f t="shared" si="19"/>
        <v>2592</v>
      </c>
      <c r="B1227">
        <v>2592</v>
      </c>
      <c r="C1227" t="s">
        <v>23510</v>
      </c>
      <c r="D1227" t="s">
        <v>7753</v>
      </c>
      <c r="E1227" s="339" t="s">
        <v>23511</v>
      </c>
    </row>
    <row r="1228" spans="1:5" x14ac:dyDescent="0.25">
      <c r="A1228" s="16">
        <f t="shared" si="19"/>
        <v>2566</v>
      </c>
      <c r="B1228">
        <v>2566</v>
      </c>
      <c r="C1228" t="s">
        <v>23512</v>
      </c>
      <c r="D1228" t="s">
        <v>7753</v>
      </c>
      <c r="E1228" s="339" t="s">
        <v>23513</v>
      </c>
    </row>
    <row r="1229" spans="1:5" x14ac:dyDescent="0.25">
      <c r="A1229" s="16">
        <f t="shared" si="19"/>
        <v>2589</v>
      </c>
      <c r="B1229">
        <v>2589</v>
      </c>
      <c r="C1229" t="s">
        <v>23514</v>
      </c>
      <c r="D1229" t="s">
        <v>7753</v>
      </c>
      <c r="E1229" s="339" t="s">
        <v>13599</v>
      </c>
    </row>
    <row r="1230" spans="1:5" x14ac:dyDescent="0.25">
      <c r="A1230" s="16">
        <f t="shared" si="19"/>
        <v>2591</v>
      </c>
      <c r="B1230">
        <v>2591</v>
      </c>
      <c r="C1230" t="s">
        <v>23515</v>
      </c>
      <c r="D1230" t="s">
        <v>7753</v>
      </c>
      <c r="E1230" s="339" t="s">
        <v>8059</v>
      </c>
    </row>
    <row r="1231" spans="1:5" x14ac:dyDescent="0.25">
      <c r="A1231" s="16">
        <f t="shared" si="19"/>
        <v>2590</v>
      </c>
      <c r="B1231">
        <v>2590</v>
      </c>
      <c r="C1231" t="s">
        <v>23516</v>
      </c>
      <c r="D1231" t="s">
        <v>7753</v>
      </c>
      <c r="E1231" s="339" t="s">
        <v>23391</v>
      </c>
    </row>
    <row r="1232" spans="1:5" x14ac:dyDescent="0.25">
      <c r="A1232" s="16">
        <f t="shared" si="19"/>
        <v>2567</v>
      </c>
      <c r="B1232">
        <v>2567</v>
      </c>
      <c r="C1232" t="s">
        <v>23517</v>
      </c>
      <c r="D1232" t="s">
        <v>7753</v>
      </c>
      <c r="E1232" s="339" t="s">
        <v>23518</v>
      </c>
    </row>
    <row r="1233" spans="1:5" x14ac:dyDescent="0.25">
      <c r="A1233" s="16">
        <f t="shared" si="19"/>
        <v>2565</v>
      </c>
      <c r="B1233">
        <v>2565</v>
      </c>
      <c r="C1233" t="s">
        <v>23519</v>
      </c>
      <c r="D1233" t="s">
        <v>7753</v>
      </c>
      <c r="E1233" s="339" t="s">
        <v>7914</v>
      </c>
    </row>
    <row r="1234" spans="1:5" x14ac:dyDescent="0.25">
      <c r="A1234" s="16">
        <f t="shared" si="19"/>
        <v>2568</v>
      </c>
      <c r="B1234">
        <v>2568</v>
      </c>
      <c r="C1234" t="s">
        <v>23520</v>
      </c>
      <c r="D1234" t="s">
        <v>7753</v>
      </c>
      <c r="E1234" s="339" t="s">
        <v>23521</v>
      </c>
    </row>
    <row r="1235" spans="1:5" x14ac:dyDescent="0.25">
      <c r="A1235" s="16">
        <f t="shared" si="19"/>
        <v>2594</v>
      </c>
      <c r="B1235">
        <v>2594</v>
      </c>
      <c r="C1235" t="s">
        <v>23522</v>
      </c>
      <c r="D1235" t="s">
        <v>7753</v>
      </c>
      <c r="E1235" s="339" t="s">
        <v>23523</v>
      </c>
    </row>
    <row r="1236" spans="1:5" x14ac:dyDescent="0.25">
      <c r="A1236" s="16">
        <f t="shared" si="19"/>
        <v>2587</v>
      </c>
      <c r="B1236">
        <v>2587</v>
      </c>
      <c r="C1236" t="s">
        <v>23524</v>
      </c>
      <c r="D1236" t="s">
        <v>7753</v>
      </c>
      <c r="E1236" s="339" t="s">
        <v>17940</v>
      </c>
    </row>
    <row r="1237" spans="1:5" x14ac:dyDescent="0.25">
      <c r="A1237" s="16">
        <f t="shared" si="19"/>
        <v>2588</v>
      </c>
      <c r="B1237">
        <v>2588</v>
      </c>
      <c r="C1237" t="s">
        <v>23525</v>
      </c>
      <c r="D1237" t="s">
        <v>7753</v>
      </c>
      <c r="E1237" s="339" t="s">
        <v>18405</v>
      </c>
    </row>
    <row r="1238" spans="1:5" x14ac:dyDescent="0.25">
      <c r="A1238" s="16">
        <f t="shared" si="19"/>
        <v>2569</v>
      </c>
      <c r="B1238">
        <v>2569</v>
      </c>
      <c r="C1238" t="s">
        <v>23526</v>
      </c>
      <c r="D1238" t="s">
        <v>7753</v>
      </c>
      <c r="E1238" s="339" t="s">
        <v>23527</v>
      </c>
    </row>
    <row r="1239" spans="1:5" x14ac:dyDescent="0.25">
      <c r="A1239" s="16">
        <f t="shared" si="19"/>
        <v>2570</v>
      </c>
      <c r="B1239">
        <v>2570</v>
      </c>
      <c r="C1239" t="s">
        <v>23528</v>
      </c>
      <c r="D1239" t="s">
        <v>7753</v>
      </c>
      <c r="E1239" s="339" t="s">
        <v>20342</v>
      </c>
    </row>
    <row r="1240" spans="1:5" x14ac:dyDescent="0.25">
      <c r="A1240" s="16">
        <f t="shared" si="19"/>
        <v>2571</v>
      </c>
      <c r="B1240">
        <v>2571</v>
      </c>
      <c r="C1240" t="s">
        <v>23529</v>
      </c>
      <c r="D1240" t="s">
        <v>7753</v>
      </c>
      <c r="E1240" s="339" t="s">
        <v>20437</v>
      </c>
    </row>
    <row r="1241" spans="1:5" x14ac:dyDescent="0.25">
      <c r="A1241" s="16">
        <f t="shared" si="19"/>
        <v>2593</v>
      </c>
      <c r="B1241">
        <v>2593</v>
      </c>
      <c r="C1241" t="s">
        <v>23530</v>
      </c>
      <c r="D1241" t="s">
        <v>7753</v>
      </c>
      <c r="E1241" s="339" t="s">
        <v>10638</v>
      </c>
    </row>
    <row r="1242" spans="1:5" x14ac:dyDescent="0.25">
      <c r="A1242" s="16">
        <f t="shared" si="19"/>
        <v>2572</v>
      </c>
      <c r="B1242">
        <v>2572</v>
      </c>
      <c r="C1242" t="s">
        <v>23531</v>
      </c>
      <c r="D1242" t="s">
        <v>7753</v>
      </c>
      <c r="E1242" s="339" t="s">
        <v>23532</v>
      </c>
    </row>
    <row r="1243" spans="1:5" x14ac:dyDescent="0.25">
      <c r="A1243" s="16">
        <f t="shared" si="19"/>
        <v>2595</v>
      </c>
      <c r="B1243">
        <v>2595</v>
      </c>
      <c r="C1243" t="s">
        <v>23533</v>
      </c>
      <c r="D1243" t="s">
        <v>7753</v>
      </c>
      <c r="E1243" s="339" t="s">
        <v>23534</v>
      </c>
    </row>
    <row r="1244" spans="1:5" x14ac:dyDescent="0.25">
      <c r="A1244" s="16">
        <f t="shared" si="19"/>
        <v>2576</v>
      </c>
      <c r="B1244">
        <v>2576</v>
      </c>
      <c r="C1244" t="s">
        <v>23535</v>
      </c>
      <c r="D1244" t="s">
        <v>7753</v>
      </c>
      <c r="E1244" s="339" t="s">
        <v>10819</v>
      </c>
    </row>
    <row r="1245" spans="1:5" x14ac:dyDescent="0.25">
      <c r="A1245" s="16">
        <f t="shared" si="19"/>
        <v>2575</v>
      </c>
      <c r="B1245">
        <v>2575</v>
      </c>
      <c r="C1245" t="s">
        <v>23536</v>
      </c>
      <c r="D1245" t="s">
        <v>7753</v>
      </c>
      <c r="E1245" s="339" t="s">
        <v>23537</v>
      </c>
    </row>
    <row r="1246" spans="1:5" x14ac:dyDescent="0.25">
      <c r="A1246" s="16">
        <f t="shared" si="19"/>
        <v>2573</v>
      </c>
      <c r="B1246">
        <v>2573</v>
      </c>
      <c r="C1246" t="s">
        <v>23538</v>
      </c>
      <c r="D1246" t="s">
        <v>7753</v>
      </c>
      <c r="E1246" s="339" t="s">
        <v>21368</v>
      </c>
    </row>
    <row r="1247" spans="1:5" x14ac:dyDescent="0.25">
      <c r="A1247" s="16">
        <f t="shared" si="19"/>
        <v>2586</v>
      </c>
      <c r="B1247">
        <v>2586</v>
      </c>
      <c r="C1247" t="s">
        <v>23539</v>
      </c>
      <c r="D1247" t="s">
        <v>7753</v>
      </c>
      <c r="E1247" s="339" t="s">
        <v>13349</v>
      </c>
    </row>
    <row r="1248" spans="1:5" x14ac:dyDescent="0.25">
      <c r="A1248" s="16">
        <f t="shared" si="19"/>
        <v>2577</v>
      </c>
      <c r="B1248">
        <v>2577</v>
      </c>
      <c r="C1248" t="s">
        <v>23540</v>
      </c>
      <c r="D1248" t="s">
        <v>7753</v>
      </c>
      <c r="E1248" s="339" t="s">
        <v>20283</v>
      </c>
    </row>
    <row r="1249" spans="1:5" x14ac:dyDescent="0.25">
      <c r="A1249" s="16">
        <f t="shared" si="19"/>
        <v>2574</v>
      </c>
      <c r="B1249">
        <v>2574</v>
      </c>
      <c r="C1249" t="s">
        <v>23541</v>
      </c>
      <c r="D1249" t="s">
        <v>7753</v>
      </c>
      <c r="E1249" s="339" t="s">
        <v>20232</v>
      </c>
    </row>
    <row r="1250" spans="1:5" x14ac:dyDescent="0.25">
      <c r="A1250" s="16">
        <f t="shared" si="19"/>
        <v>2578</v>
      </c>
      <c r="B1250">
        <v>2578</v>
      </c>
      <c r="C1250" t="s">
        <v>23542</v>
      </c>
      <c r="D1250" t="s">
        <v>7753</v>
      </c>
      <c r="E1250" s="339" t="s">
        <v>23543</v>
      </c>
    </row>
    <row r="1251" spans="1:5" x14ac:dyDescent="0.25">
      <c r="A1251" s="16">
        <f t="shared" si="19"/>
        <v>2585</v>
      </c>
      <c r="B1251">
        <v>2585</v>
      </c>
      <c r="C1251" t="s">
        <v>23544</v>
      </c>
      <c r="D1251" t="s">
        <v>7753</v>
      </c>
      <c r="E1251" s="339" t="s">
        <v>23545</v>
      </c>
    </row>
    <row r="1252" spans="1:5" x14ac:dyDescent="0.25">
      <c r="A1252" s="16">
        <f t="shared" si="19"/>
        <v>12008</v>
      </c>
      <c r="B1252">
        <v>12008</v>
      </c>
      <c r="C1252" t="s">
        <v>23546</v>
      </c>
      <c r="D1252" t="s">
        <v>7753</v>
      </c>
      <c r="E1252" s="339" t="s">
        <v>21212</v>
      </c>
    </row>
    <row r="1253" spans="1:5" x14ac:dyDescent="0.25">
      <c r="A1253" s="16">
        <f t="shared" si="19"/>
        <v>2582</v>
      </c>
      <c r="B1253">
        <v>2582</v>
      </c>
      <c r="C1253" t="s">
        <v>23547</v>
      </c>
      <c r="D1253" t="s">
        <v>7753</v>
      </c>
      <c r="E1253" s="339" t="s">
        <v>23548</v>
      </c>
    </row>
    <row r="1254" spans="1:5" x14ac:dyDescent="0.25">
      <c r="A1254" s="16">
        <f t="shared" si="19"/>
        <v>2597</v>
      </c>
      <c r="B1254">
        <v>2597</v>
      </c>
      <c r="C1254" t="s">
        <v>23549</v>
      </c>
      <c r="D1254" t="s">
        <v>7753</v>
      </c>
      <c r="E1254" s="339" t="s">
        <v>23550</v>
      </c>
    </row>
    <row r="1255" spans="1:5" x14ac:dyDescent="0.25">
      <c r="A1255" s="16">
        <f t="shared" si="19"/>
        <v>2579</v>
      </c>
      <c r="B1255">
        <v>2579</v>
      </c>
      <c r="C1255" t="s">
        <v>23551</v>
      </c>
      <c r="D1255" t="s">
        <v>7753</v>
      </c>
      <c r="E1255" s="339" t="s">
        <v>16587</v>
      </c>
    </row>
    <row r="1256" spans="1:5" x14ac:dyDescent="0.25">
      <c r="A1256" s="16">
        <f t="shared" si="19"/>
        <v>2581</v>
      </c>
      <c r="B1256">
        <v>2581</v>
      </c>
      <c r="C1256" t="s">
        <v>23552</v>
      </c>
      <c r="D1256" t="s">
        <v>7753</v>
      </c>
      <c r="E1256" s="339" t="s">
        <v>13718</v>
      </c>
    </row>
    <row r="1257" spans="1:5" x14ac:dyDescent="0.25">
      <c r="A1257" s="16">
        <f t="shared" si="19"/>
        <v>2596</v>
      </c>
      <c r="B1257">
        <v>2596</v>
      </c>
      <c r="C1257" t="s">
        <v>23553</v>
      </c>
      <c r="D1257" t="s">
        <v>7753</v>
      </c>
      <c r="E1257" s="339" t="s">
        <v>13586</v>
      </c>
    </row>
    <row r="1258" spans="1:5" x14ac:dyDescent="0.25">
      <c r="A1258" s="16">
        <f t="shared" si="19"/>
        <v>2580</v>
      </c>
      <c r="B1258">
        <v>2580</v>
      </c>
      <c r="C1258" t="s">
        <v>23554</v>
      </c>
      <c r="D1258" t="s">
        <v>7753</v>
      </c>
      <c r="E1258" s="339" t="s">
        <v>10139</v>
      </c>
    </row>
    <row r="1259" spans="1:5" x14ac:dyDescent="0.25">
      <c r="A1259" s="16">
        <f t="shared" si="19"/>
        <v>2583</v>
      </c>
      <c r="B1259">
        <v>2583</v>
      </c>
      <c r="C1259" t="s">
        <v>23555</v>
      </c>
      <c r="D1259" t="s">
        <v>7753</v>
      </c>
      <c r="E1259" s="339" t="s">
        <v>20918</v>
      </c>
    </row>
    <row r="1260" spans="1:5" x14ac:dyDescent="0.25">
      <c r="A1260" s="16">
        <f t="shared" si="19"/>
        <v>2584</v>
      </c>
      <c r="B1260">
        <v>2584</v>
      </c>
      <c r="C1260" t="s">
        <v>23556</v>
      </c>
      <c r="D1260" t="s">
        <v>7753</v>
      </c>
      <c r="E1260" s="339" t="s">
        <v>23557</v>
      </c>
    </row>
    <row r="1261" spans="1:5" x14ac:dyDescent="0.25">
      <c r="A1261" s="16">
        <f t="shared" si="19"/>
        <v>12010</v>
      </c>
      <c r="B1261">
        <v>12010</v>
      </c>
      <c r="C1261" t="s">
        <v>23558</v>
      </c>
      <c r="D1261" t="s">
        <v>7753</v>
      </c>
      <c r="E1261" s="339" t="s">
        <v>20842</v>
      </c>
    </row>
    <row r="1262" spans="1:5" x14ac:dyDescent="0.25">
      <c r="A1262" s="16">
        <f t="shared" si="19"/>
        <v>39329</v>
      </c>
      <c r="B1262">
        <v>39329</v>
      </c>
      <c r="C1262" t="s">
        <v>23559</v>
      </c>
      <c r="D1262" t="s">
        <v>7753</v>
      </c>
      <c r="E1262" s="339" t="s">
        <v>23560</v>
      </c>
    </row>
    <row r="1263" spans="1:5" x14ac:dyDescent="0.25">
      <c r="A1263" s="16">
        <f t="shared" si="19"/>
        <v>39330</v>
      </c>
      <c r="B1263">
        <v>39330</v>
      </c>
      <c r="C1263" t="s">
        <v>23561</v>
      </c>
      <c r="D1263" t="s">
        <v>7753</v>
      </c>
      <c r="E1263" s="339" t="s">
        <v>23170</v>
      </c>
    </row>
    <row r="1264" spans="1:5" x14ac:dyDescent="0.25">
      <c r="A1264" s="16">
        <f t="shared" si="19"/>
        <v>39332</v>
      </c>
      <c r="B1264">
        <v>39332</v>
      </c>
      <c r="C1264" t="s">
        <v>23562</v>
      </c>
      <c r="D1264" t="s">
        <v>7753</v>
      </c>
      <c r="E1264" s="339" t="s">
        <v>7790</v>
      </c>
    </row>
    <row r="1265" spans="1:5" x14ac:dyDescent="0.25">
      <c r="A1265" s="16">
        <f t="shared" si="19"/>
        <v>39331</v>
      </c>
      <c r="B1265">
        <v>39331</v>
      </c>
      <c r="C1265" t="s">
        <v>23563</v>
      </c>
      <c r="D1265" t="s">
        <v>7753</v>
      </c>
      <c r="E1265" s="339" t="s">
        <v>10234</v>
      </c>
    </row>
    <row r="1266" spans="1:5" x14ac:dyDescent="0.25">
      <c r="A1266" s="16">
        <f t="shared" si="19"/>
        <v>39333</v>
      </c>
      <c r="B1266">
        <v>39333</v>
      </c>
      <c r="C1266" t="s">
        <v>23564</v>
      </c>
      <c r="D1266" t="s">
        <v>7753</v>
      </c>
      <c r="E1266" s="339" t="s">
        <v>7804</v>
      </c>
    </row>
    <row r="1267" spans="1:5" x14ac:dyDescent="0.25">
      <c r="A1267" s="16">
        <f t="shared" si="19"/>
        <v>39335</v>
      </c>
      <c r="B1267">
        <v>39335</v>
      </c>
      <c r="C1267" t="s">
        <v>23565</v>
      </c>
      <c r="D1267" t="s">
        <v>7753</v>
      </c>
      <c r="E1267" s="339" t="s">
        <v>7759</v>
      </c>
    </row>
    <row r="1268" spans="1:5" x14ac:dyDescent="0.25">
      <c r="A1268" s="16">
        <f t="shared" si="19"/>
        <v>39334</v>
      </c>
      <c r="B1268">
        <v>39334</v>
      </c>
      <c r="C1268" t="s">
        <v>23566</v>
      </c>
      <c r="D1268" t="s">
        <v>7753</v>
      </c>
      <c r="E1268" s="339" t="s">
        <v>12644</v>
      </c>
    </row>
    <row r="1269" spans="1:5" x14ac:dyDescent="0.25">
      <c r="A1269" s="16">
        <f t="shared" si="19"/>
        <v>12016</v>
      </c>
      <c r="B1269">
        <v>12016</v>
      </c>
      <c r="C1269" t="s">
        <v>23567</v>
      </c>
      <c r="D1269" t="s">
        <v>7753</v>
      </c>
      <c r="E1269" s="339" t="s">
        <v>23568</v>
      </c>
    </row>
    <row r="1270" spans="1:5" x14ac:dyDescent="0.25">
      <c r="A1270" s="16">
        <f t="shared" si="19"/>
        <v>12015</v>
      </c>
      <c r="B1270">
        <v>12015</v>
      </c>
      <c r="C1270" t="s">
        <v>23569</v>
      </c>
      <c r="D1270" t="s">
        <v>7753</v>
      </c>
      <c r="E1270" s="339" t="s">
        <v>23570</v>
      </c>
    </row>
    <row r="1271" spans="1:5" x14ac:dyDescent="0.25">
      <c r="A1271" s="16">
        <f t="shared" si="19"/>
        <v>12020</v>
      </c>
      <c r="B1271">
        <v>12020</v>
      </c>
      <c r="C1271" t="s">
        <v>23571</v>
      </c>
      <c r="D1271" t="s">
        <v>7753</v>
      </c>
      <c r="E1271" s="339" t="s">
        <v>23568</v>
      </c>
    </row>
    <row r="1272" spans="1:5" x14ac:dyDescent="0.25">
      <c r="A1272" s="16">
        <f t="shared" si="19"/>
        <v>12019</v>
      </c>
      <c r="B1272">
        <v>12019</v>
      </c>
      <c r="C1272" t="s">
        <v>23572</v>
      </c>
      <c r="D1272" t="s">
        <v>7753</v>
      </c>
      <c r="E1272" s="339" t="s">
        <v>23570</v>
      </c>
    </row>
    <row r="1273" spans="1:5" x14ac:dyDescent="0.25">
      <c r="A1273" s="16">
        <f t="shared" si="19"/>
        <v>39336</v>
      </c>
      <c r="B1273">
        <v>39336</v>
      </c>
      <c r="C1273" t="s">
        <v>23573</v>
      </c>
      <c r="D1273" t="s">
        <v>7753</v>
      </c>
      <c r="E1273" s="339" t="s">
        <v>23170</v>
      </c>
    </row>
    <row r="1274" spans="1:5" x14ac:dyDescent="0.25">
      <c r="A1274" s="16">
        <f t="shared" si="19"/>
        <v>39338</v>
      </c>
      <c r="B1274">
        <v>39338</v>
      </c>
      <c r="C1274" t="s">
        <v>23574</v>
      </c>
      <c r="D1274" t="s">
        <v>7753</v>
      </c>
      <c r="E1274" s="339" t="s">
        <v>7790</v>
      </c>
    </row>
    <row r="1275" spans="1:5" x14ac:dyDescent="0.25">
      <c r="A1275" s="16">
        <f t="shared" si="19"/>
        <v>39337</v>
      </c>
      <c r="B1275">
        <v>39337</v>
      </c>
      <c r="C1275" t="s">
        <v>23575</v>
      </c>
      <c r="D1275" t="s">
        <v>7753</v>
      </c>
      <c r="E1275" s="339" t="s">
        <v>10234</v>
      </c>
    </row>
    <row r="1276" spans="1:5" x14ac:dyDescent="0.25">
      <c r="A1276" s="16">
        <f t="shared" si="19"/>
        <v>39341</v>
      </c>
      <c r="B1276">
        <v>39341</v>
      </c>
      <c r="C1276" t="s">
        <v>23576</v>
      </c>
      <c r="D1276" t="s">
        <v>7753</v>
      </c>
      <c r="E1276" s="339" t="s">
        <v>23577</v>
      </c>
    </row>
    <row r="1277" spans="1:5" x14ac:dyDescent="0.25">
      <c r="A1277" s="16">
        <f t="shared" si="19"/>
        <v>39340</v>
      </c>
      <c r="B1277">
        <v>39340</v>
      </c>
      <c r="C1277" t="s">
        <v>23578</v>
      </c>
      <c r="D1277" t="s">
        <v>7753</v>
      </c>
      <c r="E1277" s="339" t="s">
        <v>8690</v>
      </c>
    </row>
    <row r="1278" spans="1:5" x14ac:dyDescent="0.25">
      <c r="A1278" s="16">
        <f t="shared" si="19"/>
        <v>12025</v>
      </c>
      <c r="B1278">
        <v>12025</v>
      </c>
      <c r="C1278" t="s">
        <v>23579</v>
      </c>
      <c r="D1278" t="s">
        <v>7753</v>
      </c>
      <c r="E1278" s="339" t="s">
        <v>7904</v>
      </c>
    </row>
    <row r="1279" spans="1:5" x14ac:dyDescent="0.25">
      <c r="A1279" s="16">
        <f t="shared" si="19"/>
        <v>39342</v>
      </c>
      <c r="B1279">
        <v>39342</v>
      </c>
      <c r="C1279" t="s">
        <v>23580</v>
      </c>
      <c r="D1279" t="s">
        <v>7753</v>
      </c>
      <c r="E1279" s="339" t="s">
        <v>23577</v>
      </c>
    </row>
    <row r="1280" spans="1:5" x14ac:dyDescent="0.25">
      <c r="A1280" s="16">
        <f t="shared" si="19"/>
        <v>39343</v>
      </c>
      <c r="B1280">
        <v>39343</v>
      </c>
      <c r="C1280" t="s">
        <v>23581</v>
      </c>
      <c r="D1280" t="s">
        <v>7753</v>
      </c>
      <c r="E1280" s="339" t="s">
        <v>8312</v>
      </c>
    </row>
    <row r="1281" spans="1:5" x14ac:dyDescent="0.25">
      <c r="A1281" s="16">
        <f t="shared" si="19"/>
        <v>39345</v>
      </c>
      <c r="B1281">
        <v>39345</v>
      </c>
      <c r="C1281" t="s">
        <v>23582</v>
      </c>
      <c r="D1281" t="s">
        <v>7753</v>
      </c>
      <c r="E1281" s="339" t="s">
        <v>20232</v>
      </c>
    </row>
    <row r="1282" spans="1:5" x14ac:dyDescent="0.25">
      <c r="A1282" s="16">
        <f t="shared" si="19"/>
        <v>39344</v>
      </c>
      <c r="B1282">
        <v>39344</v>
      </c>
      <c r="C1282" t="s">
        <v>23583</v>
      </c>
      <c r="D1282" t="s">
        <v>7753</v>
      </c>
      <c r="E1282" s="339" t="s">
        <v>16094</v>
      </c>
    </row>
    <row r="1283" spans="1:5" x14ac:dyDescent="0.25">
      <c r="A1283" s="16">
        <f t="shared" ref="A1283:A1346" si="20">B1283</f>
        <v>12623</v>
      </c>
      <c r="B1283">
        <v>12623</v>
      </c>
      <c r="C1283" t="s">
        <v>23584</v>
      </c>
      <c r="D1283" t="s">
        <v>7757</v>
      </c>
      <c r="E1283" s="339" t="s">
        <v>23585</v>
      </c>
    </row>
    <row r="1284" spans="1:5" x14ac:dyDescent="0.25">
      <c r="A1284" s="16">
        <f t="shared" si="20"/>
        <v>34498</v>
      </c>
      <c r="B1284">
        <v>34498</v>
      </c>
      <c r="C1284" t="s">
        <v>23586</v>
      </c>
      <c r="D1284" t="s">
        <v>7753</v>
      </c>
      <c r="E1284" s="339" t="s">
        <v>23587</v>
      </c>
    </row>
    <row r="1285" spans="1:5" x14ac:dyDescent="0.25">
      <c r="A1285" s="16">
        <f t="shared" si="20"/>
        <v>13244</v>
      </c>
      <c r="B1285">
        <v>13244</v>
      </c>
      <c r="C1285" t="s">
        <v>23588</v>
      </c>
      <c r="D1285" t="s">
        <v>7753</v>
      </c>
      <c r="E1285" s="339" t="s">
        <v>23589</v>
      </c>
    </row>
    <row r="1286" spans="1:5" x14ac:dyDescent="0.25">
      <c r="A1286" s="16">
        <f t="shared" si="20"/>
        <v>38998</v>
      </c>
      <c r="B1286">
        <v>38998</v>
      </c>
      <c r="C1286" t="s">
        <v>23590</v>
      </c>
      <c r="D1286" t="s">
        <v>7753</v>
      </c>
      <c r="E1286" s="339" t="s">
        <v>23591</v>
      </c>
    </row>
    <row r="1287" spans="1:5" x14ac:dyDescent="0.25">
      <c r="A1287" s="16">
        <f t="shared" si="20"/>
        <v>38999</v>
      </c>
      <c r="B1287">
        <v>38999</v>
      </c>
      <c r="C1287" t="s">
        <v>23592</v>
      </c>
      <c r="D1287" t="s">
        <v>7753</v>
      </c>
      <c r="E1287" s="339" t="s">
        <v>15959</v>
      </c>
    </row>
    <row r="1288" spans="1:5" x14ac:dyDescent="0.25">
      <c r="A1288" s="16">
        <f t="shared" si="20"/>
        <v>38996</v>
      </c>
      <c r="B1288">
        <v>38996</v>
      </c>
      <c r="C1288" t="s">
        <v>23593</v>
      </c>
      <c r="D1288" t="s">
        <v>7753</v>
      </c>
      <c r="E1288" s="339" t="s">
        <v>20186</v>
      </c>
    </row>
    <row r="1289" spans="1:5" x14ac:dyDescent="0.25">
      <c r="A1289" s="16">
        <f t="shared" si="20"/>
        <v>44173</v>
      </c>
      <c r="B1289">
        <v>44173</v>
      </c>
      <c r="C1289" t="s">
        <v>23594</v>
      </c>
      <c r="D1289" t="s">
        <v>7753</v>
      </c>
      <c r="E1289" s="339" t="s">
        <v>14674</v>
      </c>
    </row>
    <row r="1290" spans="1:5" x14ac:dyDescent="0.25">
      <c r="A1290" s="16">
        <f t="shared" si="20"/>
        <v>44174</v>
      </c>
      <c r="B1290">
        <v>44174</v>
      </c>
      <c r="C1290" t="s">
        <v>23595</v>
      </c>
      <c r="D1290" t="s">
        <v>7753</v>
      </c>
      <c r="E1290" s="339" t="s">
        <v>23596</v>
      </c>
    </row>
    <row r="1291" spans="1:5" x14ac:dyDescent="0.25">
      <c r="A1291" s="16">
        <f t="shared" si="20"/>
        <v>38997</v>
      </c>
      <c r="B1291">
        <v>38997</v>
      </c>
      <c r="C1291" t="s">
        <v>23597</v>
      </c>
      <c r="D1291" t="s">
        <v>7753</v>
      </c>
      <c r="E1291" s="339" t="s">
        <v>16533</v>
      </c>
    </row>
    <row r="1292" spans="1:5" x14ac:dyDescent="0.25">
      <c r="A1292" s="16">
        <f t="shared" si="20"/>
        <v>39600</v>
      </c>
      <c r="B1292">
        <v>39600</v>
      </c>
      <c r="C1292" t="s">
        <v>23598</v>
      </c>
      <c r="D1292" t="s">
        <v>7753</v>
      </c>
      <c r="E1292" s="339" t="s">
        <v>13891</v>
      </c>
    </row>
    <row r="1293" spans="1:5" x14ac:dyDescent="0.25">
      <c r="A1293" s="16">
        <f t="shared" si="20"/>
        <v>39601</v>
      </c>
      <c r="B1293">
        <v>39601</v>
      </c>
      <c r="C1293" t="s">
        <v>23599</v>
      </c>
      <c r="D1293" t="s">
        <v>7753</v>
      </c>
      <c r="E1293" s="339" t="s">
        <v>20750</v>
      </c>
    </row>
    <row r="1294" spans="1:5" x14ac:dyDescent="0.25">
      <c r="A1294" s="16">
        <f t="shared" si="20"/>
        <v>39862</v>
      </c>
      <c r="B1294">
        <v>39862</v>
      </c>
      <c r="C1294" t="s">
        <v>23600</v>
      </c>
      <c r="D1294" t="s">
        <v>7753</v>
      </c>
      <c r="E1294" s="339" t="s">
        <v>8325</v>
      </c>
    </row>
    <row r="1295" spans="1:5" x14ac:dyDescent="0.25">
      <c r="A1295" s="16">
        <f t="shared" si="20"/>
        <v>39863</v>
      </c>
      <c r="B1295">
        <v>39863</v>
      </c>
      <c r="C1295" t="s">
        <v>23601</v>
      </c>
      <c r="D1295" t="s">
        <v>7753</v>
      </c>
      <c r="E1295" s="339" t="s">
        <v>8322</v>
      </c>
    </row>
    <row r="1296" spans="1:5" x14ac:dyDescent="0.25">
      <c r="A1296" s="16">
        <f t="shared" si="20"/>
        <v>39864</v>
      </c>
      <c r="B1296">
        <v>39864</v>
      </c>
      <c r="C1296" t="s">
        <v>23602</v>
      </c>
      <c r="D1296" t="s">
        <v>7753</v>
      </c>
      <c r="E1296" s="339" t="s">
        <v>8235</v>
      </c>
    </row>
    <row r="1297" spans="1:5" x14ac:dyDescent="0.25">
      <c r="A1297" s="16">
        <f t="shared" si="20"/>
        <v>39865</v>
      </c>
      <c r="B1297">
        <v>39865</v>
      </c>
      <c r="C1297" t="s">
        <v>23603</v>
      </c>
      <c r="D1297" t="s">
        <v>7753</v>
      </c>
      <c r="E1297" s="339" t="s">
        <v>19782</v>
      </c>
    </row>
    <row r="1298" spans="1:5" x14ac:dyDescent="0.25">
      <c r="A1298" s="16">
        <f t="shared" si="20"/>
        <v>2517</v>
      </c>
      <c r="B1298">
        <v>2517</v>
      </c>
      <c r="C1298" t="s">
        <v>23604</v>
      </c>
      <c r="D1298" t="s">
        <v>7753</v>
      </c>
      <c r="E1298" s="339" t="s">
        <v>15070</v>
      </c>
    </row>
    <row r="1299" spans="1:5" x14ac:dyDescent="0.25">
      <c r="A1299" s="16">
        <f t="shared" si="20"/>
        <v>2522</v>
      </c>
      <c r="B1299">
        <v>2522</v>
      </c>
      <c r="C1299" t="s">
        <v>23605</v>
      </c>
      <c r="D1299" t="s">
        <v>7753</v>
      </c>
      <c r="E1299" s="339" t="s">
        <v>10239</v>
      </c>
    </row>
    <row r="1300" spans="1:5" x14ac:dyDescent="0.25">
      <c r="A1300" s="16">
        <f t="shared" si="20"/>
        <v>2548</v>
      </c>
      <c r="B1300">
        <v>2548</v>
      </c>
      <c r="C1300" t="s">
        <v>23606</v>
      </c>
      <c r="D1300" t="s">
        <v>7753</v>
      </c>
      <c r="E1300" s="339" t="s">
        <v>8024</v>
      </c>
    </row>
    <row r="1301" spans="1:5" x14ac:dyDescent="0.25">
      <c r="A1301" s="16">
        <f t="shared" si="20"/>
        <v>2516</v>
      </c>
      <c r="B1301">
        <v>2516</v>
      </c>
      <c r="C1301" t="s">
        <v>23607</v>
      </c>
      <c r="D1301" t="s">
        <v>7753</v>
      </c>
      <c r="E1301" s="339" t="s">
        <v>15504</v>
      </c>
    </row>
    <row r="1302" spans="1:5" x14ac:dyDescent="0.25">
      <c r="A1302" s="16">
        <f t="shared" si="20"/>
        <v>2518</v>
      </c>
      <c r="B1302">
        <v>2518</v>
      </c>
      <c r="C1302" t="s">
        <v>23608</v>
      </c>
      <c r="D1302" t="s">
        <v>7753</v>
      </c>
      <c r="E1302" s="339" t="s">
        <v>20657</v>
      </c>
    </row>
    <row r="1303" spans="1:5" x14ac:dyDescent="0.25">
      <c r="A1303" s="16">
        <f t="shared" si="20"/>
        <v>2521</v>
      </c>
      <c r="B1303">
        <v>2521</v>
      </c>
      <c r="C1303" t="s">
        <v>23609</v>
      </c>
      <c r="D1303" t="s">
        <v>7753</v>
      </c>
      <c r="E1303" s="339" t="s">
        <v>21515</v>
      </c>
    </row>
    <row r="1304" spans="1:5" x14ac:dyDescent="0.25">
      <c r="A1304" s="16">
        <f t="shared" si="20"/>
        <v>2515</v>
      </c>
      <c r="B1304">
        <v>2515</v>
      </c>
      <c r="C1304" t="s">
        <v>23610</v>
      </c>
      <c r="D1304" t="s">
        <v>7753</v>
      </c>
      <c r="E1304" s="339" t="s">
        <v>15603</v>
      </c>
    </row>
    <row r="1305" spans="1:5" x14ac:dyDescent="0.25">
      <c r="A1305" s="16">
        <f t="shared" si="20"/>
        <v>2519</v>
      </c>
      <c r="B1305">
        <v>2519</v>
      </c>
      <c r="C1305" t="s">
        <v>23611</v>
      </c>
      <c r="D1305" t="s">
        <v>7753</v>
      </c>
      <c r="E1305" s="339" t="s">
        <v>23612</v>
      </c>
    </row>
    <row r="1306" spans="1:5" x14ac:dyDescent="0.25">
      <c r="A1306" s="16">
        <f t="shared" si="20"/>
        <v>2520</v>
      </c>
      <c r="B1306">
        <v>2520</v>
      </c>
      <c r="C1306" t="s">
        <v>23613</v>
      </c>
      <c r="D1306" t="s">
        <v>7753</v>
      </c>
      <c r="E1306" s="339" t="s">
        <v>23614</v>
      </c>
    </row>
    <row r="1307" spans="1:5" x14ac:dyDescent="0.25">
      <c r="A1307" s="16">
        <f t="shared" si="20"/>
        <v>1602</v>
      </c>
      <c r="B1307">
        <v>1602</v>
      </c>
      <c r="C1307" t="s">
        <v>23615</v>
      </c>
      <c r="D1307" t="s">
        <v>7753</v>
      </c>
      <c r="E1307" s="339" t="s">
        <v>19885</v>
      </c>
    </row>
    <row r="1308" spans="1:5" x14ac:dyDescent="0.25">
      <c r="A1308" s="16">
        <f t="shared" si="20"/>
        <v>1601</v>
      </c>
      <c r="B1308">
        <v>1601</v>
      </c>
      <c r="C1308" t="s">
        <v>23616</v>
      </c>
      <c r="D1308" t="s">
        <v>7753</v>
      </c>
      <c r="E1308" s="339" t="s">
        <v>23617</v>
      </c>
    </row>
    <row r="1309" spans="1:5" x14ac:dyDescent="0.25">
      <c r="A1309" s="16">
        <f t="shared" si="20"/>
        <v>1598</v>
      </c>
      <c r="B1309">
        <v>1598</v>
      </c>
      <c r="C1309" t="s">
        <v>23618</v>
      </c>
      <c r="D1309" t="s">
        <v>7753</v>
      </c>
      <c r="E1309" s="339" t="s">
        <v>12620</v>
      </c>
    </row>
    <row r="1310" spans="1:5" x14ac:dyDescent="0.25">
      <c r="A1310" s="16">
        <f t="shared" si="20"/>
        <v>1600</v>
      </c>
      <c r="B1310">
        <v>1600</v>
      </c>
      <c r="C1310" t="s">
        <v>23619</v>
      </c>
      <c r="D1310" t="s">
        <v>7753</v>
      </c>
      <c r="E1310" s="339" t="s">
        <v>16697</v>
      </c>
    </row>
    <row r="1311" spans="1:5" x14ac:dyDescent="0.25">
      <c r="A1311" s="16">
        <f t="shared" si="20"/>
        <v>1603</v>
      </c>
      <c r="B1311">
        <v>1603</v>
      </c>
      <c r="C1311" t="s">
        <v>23620</v>
      </c>
      <c r="D1311" t="s">
        <v>7753</v>
      </c>
      <c r="E1311" s="339" t="s">
        <v>20652</v>
      </c>
    </row>
    <row r="1312" spans="1:5" x14ac:dyDescent="0.25">
      <c r="A1312" s="16">
        <f t="shared" si="20"/>
        <v>1599</v>
      </c>
      <c r="B1312">
        <v>1599</v>
      </c>
      <c r="C1312" t="s">
        <v>23621</v>
      </c>
      <c r="D1312" t="s">
        <v>7753</v>
      </c>
      <c r="E1312" s="339" t="s">
        <v>23622</v>
      </c>
    </row>
    <row r="1313" spans="1:5" x14ac:dyDescent="0.25">
      <c r="A1313" s="16">
        <f t="shared" si="20"/>
        <v>1597</v>
      </c>
      <c r="B1313">
        <v>1597</v>
      </c>
      <c r="C1313" t="s">
        <v>23623</v>
      </c>
      <c r="D1313" t="s">
        <v>7753</v>
      </c>
      <c r="E1313" s="339" t="s">
        <v>16093</v>
      </c>
    </row>
    <row r="1314" spans="1:5" x14ac:dyDescent="0.25">
      <c r="A1314" s="16">
        <f t="shared" si="20"/>
        <v>39602</v>
      </c>
      <c r="B1314">
        <v>39602</v>
      </c>
      <c r="C1314" t="s">
        <v>23624</v>
      </c>
      <c r="D1314" t="s">
        <v>7753</v>
      </c>
      <c r="E1314" s="339" t="s">
        <v>23625</v>
      </c>
    </row>
    <row r="1315" spans="1:5" x14ac:dyDescent="0.25">
      <c r="A1315" s="16">
        <f t="shared" si="20"/>
        <v>39603</v>
      </c>
      <c r="B1315">
        <v>39603</v>
      </c>
      <c r="C1315" t="s">
        <v>23626</v>
      </c>
      <c r="D1315" t="s">
        <v>7753</v>
      </c>
      <c r="E1315" s="339" t="s">
        <v>12665</v>
      </c>
    </row>
    <row r="1316" spans="1:5" x14ac:dyDescent="0.25">
      <c r="A1316" s="16">
        <f t="shared" si="20"/>
        <v>11821</v>
      </c>
      <c r="B1316">
        <v>11821</v>
      </c>
      <c r="C1316" t="s">
        <v>23627</v>
      </c>
      <c r="D1316" t="s">
        <v>7753</v>
      </c>
      <c r="E1316" s="339" t="s">
        <v>10700</v>
      </c>
    </row>
    <row r="1317" spans="1:5" x14ac:dyDescent="0.25">
      <c r="A1317" s="16">
        <f t="shared" si="20"/>
        <v>1562</v>
      </c>
      <c r="B1317">
        <v>1562</v>
      </c>
      <c r="C1317" t="s">
        <v>23628</v>
      </c>
      <c r="D1317" t="s">
        <v>7753</v>
      </c>
      <c r="E1317" s="339" t="s">
        <v>7945</v>
      </c>
    </row>
    <row r="1318" spans="1:5" x14ac:dyDescent="0.25">
      <c r="A1318" s="16">
        <f t="shared" si="20"/>
        <v>1563</v>
      </c>
      <c r="B1318">
        <v>1563</v>
      </c>
      <c r="C1318" t="s">
        <v>23629</v>
      </c>
      <c r="D1318" t="s">
        <v>7753</v>
      </c>
      <c r="E1318" s="339" t="s">
        <v>23630</v>
      </c>
    </row>
    <row r="1319" spans="1:5" x14ac:dyDescent="0.25">
      <c r="A1319" s="16">
        <f t="shared" si="20"/>
        <v>11856</v>
      </c>
      <c r="B1319">
        <v>11856</v>
      </c>
      <c r="C1319" t="s">
        <v>23631</v>
      </c>
      <c r="D1319" t="s">
        <v>7753</v>
      </c>
      <c r="E1319" s="339" t="s">
        <v>8017</v>
      </c>
    </row>
    <row r="1320" spans="1:5" x14ac:dyDescent="0.25">
      <c r="A1320" s="16">
        <f t="shared" si="20"/>
        <v>11857</v>
      </c>
      <c r="B1320">
        <v>11857</v>
      </c>
      <c r="C1320" t="s">
        <v>23632</v>
      </c>
      <c r="D1320" t="s">
        <v>7753</v>
      </c>
      <c r="E1320" s="339" t="s">
        <v>23633</v>
      </c>
    </row>
    <row r="1321" spans="1:5" x14ac:dyDescent="0.25">
      <c r="A1321" s="16">
        <f t="shared" si="20"/>
        <v>11858</v>
      </c>
      <c r="B1321">
        <v>11858</v>
      </c>
      <c r="C1321" t="s">
        <v>23634</v>
      </c>
      <c r="D1321" t="s">
        <v>7753</v>
      </c>
      <c r="E1321" s="339" t="s">
        <v>23635</v>
      </c>
    </row>
    <row r="1322" spans="1:5" x14ac:dyDescent="0.25">
      <c r="A1322" s="16">
        <f t="shared" si="20"/>
        <v>1539</v>
      </c>
      <c r="B1322">
        <v>1539</v>
      </c>
      <c r="C1322" t="s">
        <v>23636</v>
      </c>
      <c r="D1322" t="s">
        <v>7753</v>
      </c>
      <c r="E1322" s="339" t="s">
        <v>23224</v>
      </c>
    </row>
    <row r="1323" spans="1:5" x14ac:dyDescent="0.25">
      <c r="A1323" s="16">
        <f t="shared" si="20"/>
        <v>11859</v>
      </c>
      <c r="B1323">
        <v>11859</v>
      </c>
      <c r="C1323" t="s">
        <v>23637</v>
      </c>
      <c r="D1323" t="s">
        <v>7753</v>
      </c>
      <c r="E1323" s="339" t="s">
        <v>23638</v>
      </c>
    </row>
    <row r="1324" spans="1:5" x14ac:dyDescent="0.25">
      <c r="A1324" s="16">
        <f t="shared" si="20"/>
        <v>1550</v>
      </c>
      <c r="B1324">
        <v>1550</v>
      </c>
      <c r="C1324" t="s">
        <v>23639</v>
      </c>
      <c r="D1324" t="s">
        <v>7753</v>
      </c>
      <c r="E1324" s="339" t="s">
        <v>16094</v>
      </c>
    </row>
    <row r="1325" spans="1:5" x14ac:dyDescent="0.25">
      <c r="A1325" s="16">
        <f t="shared" si="20"/>
        <v>11854</v>
      </c>
      <c r="B1325">
        <v>11854</v>
      </c>
      <c r="C1325" t="s">
        <v>23640</v>
      </c>
      <c r="D1325" t="s">
        <v>7753</v>
      </c>
      <c r="E1325" s="339" t="s">
        <v>9104</v>
      </c>
    </row>
    <row r="1326" spans="1:5" x14ac:dyDescent="0.25">
      <c r="A1326" s="16">
        <f t="shared" si="20"/>
        <v>11862</v>
      </c>
      <c r="B1326">
        <v>11862</v>
      </c>
      <c r="C1326" t="s">
        <v>23641</v>
      </c>
      <c r="D1326" t="s">
        <v>7753</v>
      </c>
      <c r="E1326" s="339" t="s">
        <v>13544</v>
      </c>
    </row>
    <row r="1327" spans="1:5" x14ac:dyDescent="0.25">
      <c r="A1327" s="16">
        <f t="shared" si="20"/>
        <v>11863</v>
      </c>
      <c r="B1327">
        <v>11863</v>
      </c>
      <c r="C1327" t="s">
        <v>23642</v>
      </c>
      <c r="D1327" t="s">
        <v>7753</v>
      </c>
      <c r="E1327" s="339" t="s">
        <v>8083</v>
      </c>
    </row>
    <row r="1328" spans="1:5" x14ac:dyDescent="0.25">
      <c r="A1328" s="16">
        <f t="shared" si="20"/>
        <v>11855</v>
      </c>
      <c r="B1328">
        <v>11855</v>
      </c>
      <c r="C1328" t="s">
        <v>23643</v>
      </c>
      <c r="D1328" t="s">
        <v>7753</v>
      </c>
      <c r="E1328" s="339" t="s">
        <v>14633</v>
      </c>
    </row>
    <row r="1329" spans="1:5" x14ac:dyDescent="0.25">
      <c r="A1329" s="16">
        <f t="shared" si="20"/>
        <v>11864</v>
      </c>
      <c r="B1329">
        <v>11864</v>
      </c>
      <c r="C1329" t="s">
        <v>23644</v>
      </c>
      <c r="D1329" t="s">
        <v>7753</v>
      </c>
      <c r="E1329" s="339" t="s">
        <v>23645</v>
      </c>
    </row>
    <row r="1330" spans="1:5" x14ac:dyDescent="0.25">
      <c r="A1330" s="16">
        <f t="shared" si="20"/>
        <v>2527</v>
      </c>
      <c r="B1330">
        <v>2527</v>
      </c>
      <c r="C1330" t="s">
        <v>23646</v>
      </c>
      <c r="D1330" t="s">
        <v>7753</v>
      </c>
      <c r="E1330" s="339" t="s">
        <v>12836</v>
      </c>
    </row>
    <row r="1331" spans="1:5" x14ac:dyDescent="0.25">
      <c r="A1331" s="16">
        <f t="shared" si="20"/>
        <v>2526</v>
      </c>
      <c r="B1331">
        <v>2526</v>
      </c>
      <c r="C1331" t="s">
        <v>23647</v>
      </c>
      <c r="D1331" t="s">
        <v>7753</v>
      </c>
      <c r="E1331" s="339" t="s">
        <v>20276</v>
      </c>
    </row>
    <row r="1332" spans="1:5" x14ac:dyDescent="0.25">
      <c r="A1332" s="16">
        <f t="shared" si="20"/>
        <v>2487</v>
      </c>
      <c r="B1332">
        <v>2487</v>
      </c>
      <c r="C1332" t="s">
        <v>23648</v>
      </c>
      <c r="D1332" t="s">
        <v>7753</v>
      </c>
      <c r="E1332" s="339" t="s">
        <v>8079</v>
      </c>
    </row>
    <row r="1333" spans="1:5" x14ac:dyDescent="0.25">
      <c r="A1333" s="16">
        <f t="shared" si="20"/>
        <v>2483</v>
      </c>
      <c r="B1333">
        <v>2483</v>
      </c>
      <c r="C1333" t="s">
        <v>23649</v>
      </c>
      <c r="D1333" t="s">
        <v>7753</v>
      </c>
      <c r="E1333" s="339" t="s">
        <v>14111</v>
      </c>
    </row>
    <row r="1334" spans="1:5" x14ac:dyDescent="0.25">
      <c r="A1334" s="16">
        <f t="shared" si="20"/>
        <v>2528</v>
      </c>
      <c r="B1334">
        <v>2528</v>
      </c>
      <c r="C1334" t="s">
        <v>23650</v>
      </c>
      <c r="D1334" t="s">
        <v>7753</v>
      </c>
      <c r="E1334" s="339" t="s">
        <v>8366</v>
      </c>
    </row>
    <row r="1335" spans="1:5" x14ac:dyDescent="0.25">
      <c r="A1335" s="16">
        <f t="shared" si="20"/>
        <v>2489</v>
      </c>
      <c r="B1335">
        <v>2489</v>
      </c>
      <c r="C1335" t="s">
        <v>23651</v>
      </c>
      <c r="D1335" t="s">
        <v>7753</v>
      </c>
      <c r="E1335" s="339" t="s">
        <v>7909</v>
      </c>
    </row>
    <row r="1336" spans="1:5" x14ac:dyDescent="0.25">
      <c r="A1336" s="16">
        <f t="shared" si="20"/>
        <v>2488</v>
      </c>
      <c r="B1336">
        <v>2488</v>
      </c>
      <c r="C1336" t="s">
        <v>23652</v>
      </c>
      <c r="D1336" t="s">
        <v>7753</v>
      </c>
      <c r="E1336" s="339" t="s">
        <v>7987</v>
      </c>
    </row>
    <row r="1337" spans="1:5" x14ac:dyDescent="0.25">
      <c r="A1337" s="16">
        <f t="shared" si="20"/>
        <v>2484</v>
      </c>
      <c r="B1337">
        <v>2484</v>
      </c>
      <c r="C1337" t="s">
        <v>23653</v>
      </c>
      <c r="D1337" t="s">
        <v>7753</v>
      </c>
      <c r="E1337" s="339" t="s">
        <v>14078</v>
      </c>
    </row>
    <row r="1338" spans="1:5" x14ac:dyDescent="0.25">
      <c r="A1338" s="16">
        <f t="shared" si="20"/>
        <v>2485</v>
      </c>
      <c r="B1338">
        <v>2485</v>
      </c>
      <c r="C1338" t="s">
        <v>23654</v>
      </c>
      <c r="D1338" t="s">
        <v>7753</v>
      </c>
      <c r="E1338" s="339" t="s">
        <v>23655</v>
      </c>
    </row>
    <row r="1339" spans="1:5" x14ac:dyDescent="0.25">
      <c r="A1339" s="16">
        <f t="shared" si="20"/>
        <v>39279</v>
      </c>
      <c r="B1339">
        <v>39279</v>
      </c>
      <c r="C1339" t="s">
        <v>23656</v>
      </c>
      <c r="D1339" t="s">
        <v>7753</v>
      </c>
      <c r="E1339" s="339" t="s">
        <v>15118</v>
      </c>
    </row>
    <row r="1340" spans="1:5" x14ac:dyDescent="0.25">
      <c r="A1340" s="16">
        <f t="shared" si="20"/>
        <v>39280</v>
      </c>
      <c r="B1340">
        <v>39280</v>
      </c>
      <c r="C1340" t="s">
        <v>23657</v>
      </c>
      <c r="D1340" t="s">
        <v>7753</v>
      </c>
      <c r="E1340" s="339" t="s">
        <v>11374</v>
      </c>
    </row>
    <row r="1341" spans="1:5" x14ac:dyDescent="0.25">
      <c r="A1341" s="16">
        <f t="shared" si="20"/>
        <v>39281</v>
      </c>
      <c r="B1341">
        <v>39281</v>
      </c>
      <c r="C1341" t="s">
        <v>23658</v>
      </c>
      <c r="D1341" t="s">
        <v>7753</v>
      </c>
      <c r="E1341" s="339" t="s">
        <v>8606</v>
      </c>
    </row>
    <row r="1342" spans="1:5" x14ac:dyDescent="0.25">
      <c r="A1342" s="16">
        <f t="shared" si="20"/>
        <v>39282</v>
      </c>
      <c r="B1342">
        <v>39282</v>
      </c>
      <c r="C1342" t="s">
        <v>23659</v>
      </c>
      <c r="D1342" t="s">
        <v>7753</v>
      </c>
      <c r="E1342" s="339" t="s">
        <v>12919</v>
      </c>
    </row>
    <row r="1343" spans="1:5" x14ac:dyDescent="0.25">
      <c r="A1343" s="16">
        <f t="shared" si="20"/>
        <v>38844</v>
      </c>
      <c r="B1343">
        <v>38844</v>
      </c>
      <c r="C1343" t="s">
        <v>23660</v>
      </c>
      <c r="D1343" t="s">
        <v>7753</v>
      </c>
      <c r="E1343" s="339" t="s">
        <v>23661</v>
      </c>
    </row>
    <row r="1344" spans="1:5" x14ac:dyDescent="0.25">
      <c r="A1344" s="16">
        <f t="shared" si="20"/>
        <v>38846</v>
      </c>
      <c r="B1344">
        <v>38846</v>
      </c>
      <c r="C1344" t="s">
        <v>23662</v>
      </c>
      <c r="D1344" t="s">
        <v>7753</v>
      </c>
      <c r="E1344" s="339" t="s">
        <v>8153</v>
      </c>
    </row>
    <row r="1345" spans="1:5" x14ac:dyDescent="0.25">
      <c r="A1345" s="16">
        <f t="shared" si="20"/>
        <v>38847</v>
      </c>
      <c r="B1345">
        <v>38847</v>
      </c>
      <c r="C1345" t="s">
        <v>23663</v>
      </c>
      <c r="D1345" t="s">
        <v>7753</v>
      </c>
      <c r="E1345" s="339" t="s">
        <v>23664</v>
      </c>
    </row>
    <row r="1346" spans="1:5" x14ac:dyDescent="0.25">
      <c r="A1346" s="16">
        <f t="shared" si="20"/>
        <v>38850</v>
      </c>
      <c r="B1346">
        <v>38850</v>
      </c>
      <c r="C1346" t="s">
        <v>23665</v>
      </c>
      <c r="D1346" t="s">
        <v>7753</v>
      </c>
      <c r="E1346" s="339" t="s">
        <v>23666</v>
      </c>
    </row>
    <row r="1347" spans="1:5" x14ac:dyDescent="0.25">
      <c r="A1347" s="16">
        <f t="shared" ref="A1347:A1410" si="21">B1347</f>
        <v>38848</v>
      </c>
      <c r="B1347">
        <v>38848</v>
      </c>
      <c r="C1347" t="s">
        <v>23667</v>
      </c>
      <c r="D1347" t="s">
        <v>7753</v>
      </c>
      <c r="E1347" s="339" t="s">
        <v>20194</v>
      </c>
    </row>
    <row r="1348" spans="1:5" x14ac:dyDescent="0.25">
      <c r="A1348" s="16">
        <f t="shared" si="21"/>
        <v>38851</v>
      </c>
      <c r="B1348">
        <v>38851</v>
      </c>
      <c r="C1348" t="s">
        <v>23668</v>
      </c>
      <c r="D1348" t="s">
        <v>7753</v>
      </c>
      <c r="E1348" s="339" t="s">
        <v>14676</v>
      </c>
    </row>
    <row r="1349" spans="1:5" x14ac:dyDescent="0.25">
      <c r="A1349" s="16">
        <f t="shared" si="21"/>
        <v>38854</v>
      </c>
      <c r="B1349">
        <v>38854</v>
      </c>
      <c r="C1349" t="s">
        <v>23669</v>
      </c>
      <c r="D1349" t="s">
        <v>7753</v>
      </c>
      <c r="E1349" s="339" t="s">
        <v>7969</v>
      </c>
    </row>
    <row r="1350" spans="1:5" x14ac:dyDescent="0.25">
      <c r="A1350" s="16">
        <f t="shared" si="21"/>
        <v>44247</v>
      </c>
      <c r="B1350">
        <v>44247</v>
      </c>
      <c r="C1350" t="s">
        <v>23670</v>
      </c>
      <c r="D1350" t="s">
        <v>7753</v>
      </c>
      <c r="E1350" s="339" t="s">
        <v>23671</v>
      </c>
    </row>
    <row r="1351" spans="1:5" x14ac:dyDescent="0.25">
      <c r="A1351" s="16">
        <f t="shared" si="21"/>
        <v>38005</v>
      </c>
      <c r="B1351">
        <v>38005</v>
      </c>
      <c r="C1351" t="s">
        <v>23672</v>
      </c>
      <c r="D1351" t="s">
        <v>7753</v>
      </c>
      <c r="E1351" s="339" t="s">
        <v>16571</v>
      </c>
    </row>
    <row r="1352" spans="1:5" x14ac:dyDescent="0.25">
      <c r="A1352" s="16">
        <f t="shared" si="21"/>
        <v>38006</v>
      </c>
      <c r="B1352">
        <v>38006</v>
      </c>
      <c r="C1352" t="s">
        <v>23673</v>
      </c>
      <c r="D1352" t="s">
        <v>7753</v>
      </c>
      <c r="E1352" s="339" t="s">
        <v>11314</v>
      </c>
    </row>
    <row r="1353" spans="1:5" x14ac:dyDescent="0.25">
      <c r="A1353" s="16">
        <f t="shared" si="21"/>
        <v>38428</v>
      </c>
      <c r="B1353">
        <v>38428</v>
      </c>
      <c r="C1353" t="s">
        <v>23674</v>
      </c>
      <c r="D1353" t="s">
        <v>7753</v>
      </c>
      <c r="E1353" s="339" t="s">
        <v>19845</v>
      </c>
    </row>
    <row r="1354" spans="1:5" x14ac:dyDescent="0.25">
      <c r="A1354" s="16">
        <f t="shared" si="21"/>
        <v>38007</v>
      </c>
      <c r="B1354">
        <v>38007</v>
      </c>
      <c r="C1354" t="s">
        <v>23675</v>
      </c>
      <c r="D1354" t="s">
        <v>7753</v>
      </c>
      <c r="E1354" s="339" t="s">
        <v>13545</v>
      </c>
    </row>
    <row r="1355" spans="1:5" x14ac:dyDescent="0.25">
      <c r="A1355" s="16">
        <f t="shared" si="21"/>
        <v>38008</v>
      </c>
      <c r="B1355">
        <v>38008</v>
      </c>
      <c r="C1355" t="s">
        <v>23676</v>
      </c>
      <c r="D1355" t="s">
        <v>7753</v>
      </c>
      <c r="E1355" s="339" t="s">
        <v>23677</v>
      </c>
    </row>
    <row r="1356" spans="1:5" x14ac:dyDescent="0.25">
      <c r="A1356" s="16">
        <f t="shared" si="21"/>
        <v>38009</v>
      </c>
      <c r="B1356">
        <v>38009</v>
      </c>
      <c r="C1356" t="s">
        <v>23678</v>
      </c>
      <c r="D1356" t="s">
        <v>7753</v>
      </c>
      <c r="E1356" s="339" t="s">
        <v>23679</v>
      </c>
    </row>
    <row r="1357" spans="1:5" x14ac:dyDescent="0.25">
      <c r="A1357" s="16">
        <f t="shared" si="21"/>
        <v>44248</v>
      </c>
      <c r="B1357">
        <v>44248</v>
      </c>
      <c r="C1357" t="s">
        <v>23680</v>
      </c>
      <c r="D1357" t="s">
        <v>7753</v>
      </c>
      <c r="E1357" s="339" t="s">
        <v>21133</v>
      </c>
    </row>
    <row r="1358" spans="1:5" x14ac:dyDescent="0.25">
      <c r="A1358" s="16">
        <f t="shared" si="21"/>
        <v>44249</v>
      </c>
      <c r="B1358">
        <v>44249</v>
      </c>
      <c r="C1358" t="s">
        <v>23681</v>
      </c>
      <c r="D1358" t="s">
        <v>7753</v>
      </c>
      <c r="E1358" s="339" t="s">
        <v>23682</v>
      </c>
    </row>
    <row r="1359" spans="1:5" x14ac:dyDescent="0.25">
      <c r="A1359" s="16">
        <f t="shared" si="21"/>
        <v>44250</v>
      </c>
      <c r="B1359">
        <v>44250</v>
      </c>
      <c r="C1359" t="s">
        <v>23683</v>
      </c>
      <c r="D1359" t="s">
        <v>7753</v>
      </c>
      <c r="E1359" s="339" t="s">
        <v>23684</v>
      </c>
    </row>
    <row r="1360" spans="1:5" x14ac:dyDescent="0.25">
      <c r="A1360" s="16">
        <f t="shared" si="21"/>
        <v>3104</v>
      </c>
      <c r="B1360">
        <v>3104</v>
      </c>
      <c r="C1360" t="s">
        <v>23685</v>
      </c>
      <c r="D1360" t="s">
        <v>8026</v>
      </c>
      <c r="E1360" s="339" t="s">
        <v>23686</v>
      </c>
    </row>
    <row r="1361" spans="1:5" x14ac:dyDescent="0.25">
      <c r="A1361" s="16">
        <f t="shared" si="21"/>
        <v>1607</v>
      </c>
      <c r="B1361">
        <v>1607</v>
      </c>
      <c r="C1361" t="s">
        <v>23687</v>
      </c>
      <c r="D1361" t="s">
        <v>8026</v>
      </c>
      <c r="E1361" s="339" t="s">
        <v>8095</v>
      </c>
    </row>
    <row r="1362" spans="1:5" x14ac:dyDescent="0.25">
      <c r="A1362" s="16">
        <f t="shared" si="21"/>
        <v>38169</v>
      </c>
      <c r="B1362">
        <v>38169</v>
      </c>
      <c r="C1362" t="s">
        <v>23688</v>
      </c>
      <c r="D1362" t="s">
        <v>8026</v>
      </c>
      <c r="E1362" s="339" t="s">
        <v>23689</v>
      </c>
    </row>
    <row r="1363" spans="1:5" x14ac:dyDescent="0.25">
      <c r="A1363" s="16">
        <f t="shared" si="21"/>
        <v>6142</v>
      </c>
      <c r="B1363">
        <v>6142</v>
      </c>
      <c r="C1363" t="s">
        <v>23690</v>
      </c>
      <c r="D1363" t="s">
        <v>7753</v>
      </c>
      <c r="E1363" s="339" t="s">
        <v>23691</v>
      </c>
    </row>
    <row r="1364" spans="1:5" x14ac:dyDescent="0.25">
      <c r="A1364" s="16">
        <f t="shared" si="21"/>
        <v>11686</v>
      </c>
      <c r="B1364">
        <v>11686</v>
      </c>
      <c r="C1364" t="s">
        <v>23692</v>
      </c>
      <c r="D1364" t="s">
        <v>7753</v>
      </c>
      <c r="E1364" s="339" t="s">
        <v>16705</v>
      </c>
    </row>
    <row r="1365" spans="1:5" x14ac:dyDescent="0.25">
      <c r="A1365" s="16">
        <f t="shared" si="21"/>
        <v>37598</v>
      </c>
      <c r="B1365">
        <v>37598</v>
      </c>
      <c r="C1365" t="s">
        <v>23693</v>
      </c>
      <c r="D1365" t="s">
        <v>7753</v>
      </c>
      <c r="E1365" s="339" t="s">
        <v>20257</v>
      </c>
    </row>
    <row r="1366" spans="1:5" x14ac:dyDescent="0.25">
      <c r="A1366" s="16">
        <f t="shared" si="21"/>
        <v>25398</v>
      </c>
      <c r="B1366">
        <v>25398</v>
      </c>
      <c r="C1366" t="s">
        <v>23694</v>
      </c>
      <c r="D1366" t="s">
        <v>7753</v>
      </c>
      <c r="E1366" s="339" t="s">
        <v>23695</v>
      </c>
    </row>
    <row r="1367" spans="1:5" x14ac:dyDescent="0.25">
      <c r="A1367" s="16">
        <f t="shared" si="21"/>
        <v>25399</v>
      </c>
      <c r="B1367">
        <v>25399</v>
      </c>
      <c r="C1367" t="s">
        <v>23696</v>
      </c>
      <c r="D1367" t="s">
        <v>7753</v>
      </c>
      <c r="E1367" s="339" t="s">
        <v>23697</v>
      </c>
    </row>
    <row r="1368" spans="1:5" x14ac:dyDescent="0.25">
      <c r="A1368" s="16">
        <f t="shared" si="21"/>
        <v>43440</v>
      </c>
      <c r="B1368">
        <v>43440</v>
      </c>
      <c r="C1368" t="s">
        <v>23698</v>
      </c>
      <c r="D1368" t="s">
        <v>7753</v>
      </c>
      <c r="E1368" s="339" t="s">
        <v>23699</v>
      </c>
    </row>
    <row r="1369" spans="1:5" x14ac:dyDescent="0.25">
      <c r="A1369" s="16">
        <f t="shared" si="21"/>
        <v>10667</v>
      </c>
      <c r="B1369">
        <v>10667</v>
      </c>
      <c r="C1369" t="s">
        <v>23700</v>
      </c>
      <c r="D1369" t="s">
        <v>7753</v>
      </c>
      <c r="E1369" s="339" t="s">
        <v>23701</v>
      </c>
    </row>
    <row r="1370" spans="1:5" x14ac:dyDescent="0.25">
      <c r="A1370" s="16">
        <f t="shared" si="21"/>
        <v>1613</v>
      </c>
      <c r="B1370">
        <v>1613</v>
      </c>
      <c r="C1370" t="s">
        <v>23702</v>
      </c>
      <c r="D1370" t="s">
        <v>7753</v>
      </c>
      <c r="E1370" s="339" t="s">
        <v>23703</v>
      </c>
    </row>
    <row r="1371" spans="1:5" x14ac:dyDescent="0.25">
      <c r="A1371" s="16">
        <f t="shared" si="21"/>
        <v>1626</v>
      </c>
      <c r="B1371">
        <v>1626</v>
      </c>
      <c r="C1371" t="s">
        <v>23704</v>
      </c>
      <c r="D1371" t="s">
        <v>7753</v>
      </c>
      <c r="E1371" s="339" t="s">
        <v>23705</v>
      </c>
    </row>
    <row r="1372" spans="1:5" x14ac:dyDescent="0.25">
      <c r="A1372" s="16">
        <f t="shared" si="21"/>
        <v>1625</v>
      </c>
      <c r="B1372">
        <v>1625</v>
      </c>
      <c r="C1372" t="s">
        <v>23706</v>
      </c>
      <c r="D1372" t="s">
        <v>7753</v>
      </c>
      <c r="E1372" s="339" t="s">
        <v>23707</v>
      </c>
    </row>
    <row r="1373" spans="1:5" x14ac:dyDescent="0.25">
      <c r="A1373" s="16">
        <f t="shared" si="21"/>
        <v>1622</v>
      </c>
      <c r="B1373">
        <v>1622</v>
      </c>
      <c r="C1373" t="s">
        <v>23708</v>
      </c>
      <c r="D1373" t="s">
        <v>7753</v>
      </c>
      <c r="E1373" s="339" t="s">
        <v>23709</v>
      </c>
    </row>
    <row r="1374" spans="1:5" x14ac:dyDescent="0.25">
      <c r="A1374" s="16">
        <f t="shared" si="21"/>
        <v>1620</v>
      </c>
      <c r="B1374">
        <v>1620</v>
      </c>
      <c r="C1374" t="s">
        <v>23710</v>
      </c>
      <c r="D1374" t="s">
        <v>7753</v>
      </c>
      <c r="E1374" s="339" t="s">
        <v>23711</v>
      </c>
    </row>
    <row r="1375" spans="1:5" x14ac:dyDescent="0.25">
      <c r="A1375" s="16">
        <f t="shared" si="21"/>
        <v>1629</v>
      </c>
      <c r="B1375">
        <v>1629</v>
      </c>
      <c r="C1375" t="s">
        <v>23712</v>
      </c>
      <c r="D1375" t="s">
        <v>7753</v>
      </c>
      <c r="E1375" s="339" t="s">
        <v>23713</v>
      </c>
    </row>
    <row r="1376" spans="1:5" x14ac:dyDescent="0.25">
      <c r="A1376" s="16">
        <f t="shared" si="21"/>
        <v>1627</v>
      </c>
      <c r="B1376">
        <v>1627</v>
      </c>
      <c r="C1376" t="s">
        <v>23714</v>
      </c>
      <c r="D1376" t="s">
        <v>7753</v>
      </c>
      <c r="E1376" s="339" t="s">
        <v>23715</v>
      </c>
    </row>
    <row r="1377" spans="1:5" x14ac:dyDescent="0.25">
      <c r="A1377" s="16">
        <f t="shared" si="21"/>
        <v>1623</v>
      </c>
      <c r="B1377">
        <v>1623</v>
      </c>
      <c r="C1377" t="s">
        <v>23716</v>
      </c>
      <c r="D1377" t="s">
        <v>7753</v>
      </c>
      <c r="E1377" s="339" t="s">
        <v>23717</v>
      </c>
    </row>
    <row r="1378" spans="1:5" x14ac:dyDescent="0.25">
      <c r="A1378" s="16">
        <f t="shared" si="21"/>
        <v>1619</v>
      </c>
      <c r="B1378">
        <v>1619</v>
      </c>
      <c r="C1378" t="s">
        <v>23718</v>
      </c>
      <c r="D1378" t="s">
        <v>7753</v>
      </c>
      <c r="E1378" s="339" t="s">
        <v>23719</v>
      </c>
    </row>
    <row r="1379" spans="1:5" x14ac:dyDescent="0.25">
      <c r="A1379" s="16">
        <f t="shared" si="21"/>
        <v>1630</v>
      </c>
      <c r="B1379">
        <v>1630</v>
      </c>
      <c r="C1379" t="s">
        <v>23720</v>
      </c>
      <c r="D1379" t="s">
        <v>7753</v>
      </c>
      <c r="E1379" s="339" t="s">
        <v>23721</v>
      </c>
    </row>
    <row r="1380" spans="1:5" x14ac:dyDescent="0.25">
      <c r="A1380" s="16">
        <f t="shared" si="21"/>
        <v>1616</v>
      </c>
      <c r="B1380">
        <v>1616</v>
      </c>
      <c r="C1380" t="s">
        <v>23722</v>
      </c>
      <c r="D1380" t="s">
        <v>7753</v>
      </c>
      <c r="E1380" s="339" t="s">
        <v>23723</v>
      </c>
    </row>
    <row r="1381" spans="1:5" x14ac:dyDescent="0.25">
      <c r="A1381" s="16">
        <f t="shared" si="21"/>
        <v>1614</v>
      </c>
      <c r="B1381">
        <v>1614</v>
      </c>
      <c r="C1381" t="s">
        <v>23724</v>
      </c>
      <c r="D1381" t="s">
        <v>7753</v>
      </c>
      <c r="E1381" s="339" t="s">
        <v>23725</v>
      </c>
    </row>
    <row r="1382" spans="1:5" x14ac:dyDescent="0.25">
      <c r="A1382" s="16">
        <f t="shared" si="21"/>
        <v>1617</v>
      </c>
      <c r="B1382">
        <v>1617</v>
      </c>
      <c r="C1382" t="s">
        <v>23726</v>
      </c>
      <c r="D1382" t="s">
        <v>7753</v>
      </c>
      <c r="E1382" s="339" t="s">
        <v>23727</v>
      </c>
    </row>
    <row r="1383" spans="1:5" x14ac:dyDescent="0.25">
      <c r="A1383" s="16">
        <f t="shared" si="21"/>
        <v>1621</v>
      </c>
      <c r="B1383">
        <v>1621</v>
      </c>
      <c r="C1383" t="s">
        <v>23728</v>
      </c>
      <c r="D1383" t="s">
        <v>7753</v>
      </c>
      <c r="E1383" s="339" t="s">
        <v>23729</v>
      </c>
    </row>
    <row r="1384" spans="1:5" x14ac:dyDescent="0.25">
      <c r="A1384" s="16">
        <f t="shared" si="21"/>
        <v>1624</v>
      </c>
      <c r="B1384">
        <v>1624</v>
      </c>
      <c r="C1384" t="s">
        <v>23730</v>
      </c>
      <c r="D1384" t="s">
        <v>7753</v>
      </c>
      <c r="E1384" s="339" t="s">
        <v>23731</v>
      </c>
    </row>
    <row r="1385" spans="1:5" x14ac:dyDescent="0.25">
      <c r="A1385" s="16">
        <f t="shared" si="21"/>
        <v>1615</v>
      </c>
      <c r="B1385">
        <v>1615</v>
      </c>
      <c r="C1385" t="s">
        <v>23732</v>
      </c>
      <c r="D1385" t="s">
        <v>7753</v>
      </c>
      <c r="E1385" s="339" t="s">
        <v>23733</v>
      </c>
    </row>
    <row r="1386" spans="1:5" x14ac:dyDescent="0.25">
      <c r="A1386" s="16">
        <f t="shared" si="21"/>
        <v>1612</v>
      </c>
      <c r="B1386">
        <v>1612</v>
      </c>
      <c r="C1386" t="s">
        <v>23734</v>
      </c>
      <c r="D1386" t="s">
        <v>7753</v>
      </c>
      <c r="E1386" s="339" t="s">
        <v>23735</v>
      </c>
    </row>
    <row r="1387" spans="1:5" x14ac:dyDescent="0.25">
      <c r="A1387" s="16">
        <f t="shared" si="21"/>
        <v>1618</v>
      </c>
      <c r="B1387">
        <v>1618</v>
      </c>
      <c r="C1387" t="s">
        <v>23736</v>
      </c>
      <c r="D1387" t="s">
        <v>7753</v>
      </c>
      <c r="E1387" s="339" t="s">
        <v>23737</v>
      </c>
    </row>
    <row r="1388" spans="1:5" x14ac:dyDescent="0.25">
      <c r="A1388" s="16">
        <f t="shared" si="21"/>
        <v>14211</v>
      </c>
      <c r="B1388">
        <v>14211</v>
      </c>
      <c r="C1388" t="s">
        <v>23738</v>
      </c>
      <c r="D1388" t="s">
        <v>7753</v>
      </c>
      <c r="E1388" s="339" t="s">
        <v>23739</v>
      </c>
    </row>
    <row r="1389" spans="1:5" x14ac:dyDescent="0.25">
      <c r="A1389" s="16">
        <f t="shared" si="21"/>
        <v>43657</v>
      </c>
      <c r="B1389">
        <v>43657</v>
      </c>
      <c r="C1389" t="s">
        <v>23740</v>
      </c>
      <c r="D1389" t="s">
        <v>7757</v>
      </c>
      <c r="E1389" s="339" t="s">
        <v>11404</v>
      </c>
    </row>
    <row r="1390" spans="1:5" x14ac:dyDescent="0.25">
      <c r="A1390" s="16">
        <f t="shared" si="21"/>
        <v>38200</v>
      </c>
      <c r="B1390">
        <v>38200</v>
      </c>
      <c r="C1390" t="s">
        <v>23741</v>
      </c>
      <c r="D1390" t="s">
        <v>8030</v>
      </c>
      <c r="E1390" s="339" t="s">
        <v>23742</v>
      </c>
    </row>
    <row r="1391" spans="1:5" x14ac:dyDescent="0.25">
      <c r="A1391" s="16">
        <f t="shared" si="21"/>
        <v>39269</v>
      </c>
      <c r="B1391">
        <v>39269</v>
      </c>
      <c r="C1391" t="s">
        <v>23743</v>
      </c>
      <c r="D1391" t="s">
        <v>7757</v>
      </c>
      <c r="E1391" s="339" t="s">
        <v>8243</v>
      </c>
    </row>
    <row r="1392" spans="1:5" x14ac:dyDescent="0.25">
      <c r="A1392" s="16">
        <f t="shared" si="21"/>
        <v>11889</v>
      </c>
      <c r="B1392">
        <v>11889</v>
      </c>
      <c r="C1392" t="s">
        <v>23744</v>
      </c>
      <c r="D1392" t="s">
        <v>7757</v>
      </c>
      <c r="E1392" s="339" t="s">
        <v>8804</v>
      </c>
    </row>
    <row r="1393" spans="1:5" x14ac:dyDescent="0.25">
      <c r="A1393" s="16">
        <f t="shared" si="21"/>
        <v>39270</v>
      </c>
      <c r="B1393">
        <v>39270</v>
      </c>
      <c r="C1393" t="s">
        <v>23745</v>
      </c>
      <c r="D1393" t="s">
        <v>7757</v>
      </c>
      <c r="E1393" s="339" t="s">
        <v>14915</v>
      </c>
    </row>
    <row r="1394" spans="1:5" x14ac:dyDescent="0.25">
      <c r="A1394" s="16">
        <f t="shared" si="21"/>
        <v>11890</v>
      </c>
      <c r="B1394">
        <v>11890</v>
      </c>
      <c r="C1394" t="s">
        <v>23746</v>
      </c>
      <c r="D1394" t="s">
        <v>7757</v>
      </c>
      <c r="E1394" s="339" t="s">
        <v>8160</v>
      </c>
    </row>
    <row r="1395" spans="1:5" x14ac:dyDescent="0.25">
      <c r="A1395" s="16">
        <f t="shared" si="21"/>
        <v>11891</v>
      </c>
      <c r="B1395">
        <v>11891</v>
      </c>
      <c r="C1395" t="s">
        <v>23747</v>
      </c>
      <c r="D1395" t="s">
        <v>7757</v>
      </c>
      <c r="E1395" s="339" t="s">
        <v>23106</v>
      </c>
    </row>
    <row r="1396" spans="1:5" x14ac:dyDescent="0.25">
      <c r="A1396" s="16">
        <f t="shared" si="21"/>
        <v>11892</v>
      </c>
      <c r="B1396">
        <v>11892</v>
      </c>
      <c r="C1396" t="s">
        <v>23748</v>
      </c>
      <c r="D1396" t="s">
        <v>7757</v>
      </c>
      <c r="E1396" s="339" t="s">
        <v>16681</v>
      </c>
    </row>
    <row r="1397" spans="1:5" x14ac:dyDescent="0.25">
      <c r="A1397" s="16">
        <f t="shared" si="21"/>
        <v>37601</v>
      </c>
      <c r="B1397">
        <v>37601</v>
      </c>
      <c r="C1397" t="s">
        <v>23749</v>
      </c>
      <c r="D1397" t="s">
        <v>7757</v>
      </c>
      <c r="E1397" s="339" t="s">
        <v>23661</v>
      </c>
    </row>
    <row r="1398" spans="1:5" x14ac:dyDescent="0.25">
      <c r="A1398" s="16">
        <f t="shared" si="21"/>
        <v>1634</v>
      </c>
      <c r="B1398">
        <v>1634</v>
      </c>
      <c r="C1398" t="s">
        <v>23750</v>
      </c>
      <c r="D1398" t="s">
        <v>7757</v>
      </c>
      <c r="E1398" s="339" t="s">
        <v>8218</v>
      </c>
    </row>
    <row r="1399" spans="1:5" x14ac:dyDescent="0.25">
      <c r="A1399" s="16">
        <f t="shared" si="21"/>
        <v>5086</v>
      </c>
      <c r="B1399">
        <v>5086</v>
      </c>
      <c r="C1399" t="s">
        <v>23751</v>
      </c>
      <c r="D1399" t="s">
        <v>7755</v>
      </c>
      <c r="E1399" s="339" t="s">
        <v>21270</v>
      </c>
    </row>
    <row r="1400" spans="1:5" x14ac:dyDescent="0.25">
      <c r="A1400" s="16">
        <f t="shared" si="21"/>
        <v>11280</v>
      </c>
      <c r="B1400">
        <v>11280</v>
      </c>
      <c r="C1400" t="s">
        <v>23752</v>
      </c>
      <c r="D1400" t="s">
        <v>7753</v>
      </c>
      <c r="E1400" s="339" t="s">
        <v>23753</v>
      </c>
    </row>
    <row r="1401" spans="1:5" x14ac:dyDescent="0.25">
      <c r="A1401" s="16">
        <f t="shared" si="21"/>
        <v>40519</v>
      </c>
      <c r="B1401">
        <v>40519</v>
      </c>
      <c r="C1401" t="s">
        <v>23754</v>
      </c>
      <c r="D1401" t="s">
        <v>7753</v>
      </c>
      <c r="E1401" s="339" t="s">
        <v>23755</v>
      </c>
    </row>
    <row r="1402" spans="1:5" x14ac:dyDescent="0.25">
      <c r="A1402" s="16">
        <f t="shared" si="21"/>
        <v>39869</v>
      </c>
      <c r="B1402">
        <v>39869</v>
      </c>
      <c r="C1402" t="s">
        <v>23756</v>
      </c>
      <c r="D1402" t="s">
        <v>7753</v>
      </c>
      <c r="E1402" s="339" t="s">
        <v>15048</v>
      </c>
    </row>
    <row r="1403" spans="1:5" x14ac:dyDescent="0.25">
      <c r="A1403" s="16">
        <f t="shared" si="21"/>
        <v>39870</v>
      </c>
      <c r="B1403">
        <v>39870</v>
      </c>
      <c r="C1403" t="s">
        <v>23757</v>
      </c>
      <c r="D1403" t="s">
        <v>7753</v>
      </c>
      <c r="E1403" s="339" t="s">
        <v>15972</v>
      </c>
    </row>
    <row r="1404" spans="1:5" x14ac:dyDescent="0.25">
      <c r="A1404" s="16">
        <f t="shared" si="21"/>
        <v>39871</v>
      </c>
      <c r="B1404">
        <v>39871</v>
      </c>
      <c r="C1404" t="s">
        <v>23758</v>
      </c>
      <c r="D1404" t="s">
        <v>7753</v>
      </c>
      <c r="E1404" s="339" t="s">
        <v>23759</v>
      </c>
    </row>
    <row r="1405" spans="1:5" x14ac:dyDescent="0.25">
      <c r="A1405" s="16">
        <f t="shared" si="21"/>
        <v>12722</v>
      </c>
      <c r="B1405">
        <v>12722</v>
      </c>
      <c r="C1405" t="s">
        <v>23760</v>
      </c>
      <c r="D1405" t="s">
        <v>7753</v>
      </c>
      <c r="E1405" s="339" t="s">
        <v>23761</v>
      </c>
    </row>
    <row r="1406" spans="1:5" x14ac:dyDescent="0.25">
      <c r="A1406" s="16">
        <f t="shared" si="21"/>
        <v>12714</v>
      </c>
      <c r="B1406">
        <v>12714</v>
      </c>
      <c r="C1406" t="s">
        <v>23762</v>
      </c>
      <c r="D1406" t="s">
        <v>7753</v>
      </c>
      <c r="E1406" s="339" t="s">
        <v>21760</v>
      </c>
    </row>
    <row r="1407" spans="1:5" x14ac:dyDescent="0.25">
      <c r="A1407" s="16">
        <f t="shared" si="21"/>
        <v>12715</v>
      </c>
      <c r="B1407">
        <v>12715</v>
      </c>
      <c r="C1407" t="s">
        <v>23763</v>
      </c>
      <c r="D1407" t="s">
        <v>7753</v>
      </c>
      <c r="E1407" s="339" t="s">
        <v>7982</v>
      </c>
    </row>
    <row r="1408" spans="1:5" x14ac:dyDescent="0.25">
      <c r="A1408" s="16">
        <f t="shared" si="21"/>
        <v>12716</v>
      </c>
      <c r="B1408">
        <v>12716</v>
      </c>
      <c r="C1408" t="s">
        <v>23764</v>
      </c>
      <c r="D1408" t="s">
        <v>7753</v>
      </c>
      <c r="E1408" s="339" t="s">
        <v>21131</v>
      </c>
    </row>
    <row r="1409" spans="1:5" x14ac:dyDescent="0.25">
      <c r="A1409" s="16">
        <f t="shared" si="21"/>
        <v>12717</v>
      </c>
      <c r="B1409">
        <v>12717</v>
      </c>
      <c r="C1409" t="s">
        <v>23765</v>
      </c>
      <c r="D1409" t="s">
        <v>7753</v>
      </c>
      <c r="E1409" s="339" t="s">
        <v>23766</v>
      </c>
    </row>
    <row r="1410" spans="1:5" x14ac:dyDescent="0.25">
      <c r="A1410" s="16">
        <f t="shared" si="21"/>
        <v>12718</v>
      </c>
      <c r="B1410">
        <v>12718</v>
      </c>
      <c r="C1410" t="s">
        <v>23767</v>
      </c>
      <c r="D1410" t="s">
        <v>7753</v>
      </c>
      <c r="E1410" s="339" t="s">
        <v>21531</v>
      </c>
    </row>
    <row r="1411" spans="1:5" x14ac:dyDescent="0.25">
      <c r="A1411" s="16">
        <f t="shared" ref="A1411:A1474" si="22">B1411</f>
        <v>12719</v>
      </c>
      <c r="B1411">
        <v>12719</v>
      </c>
      <c r="C1411" t="s">
        <v>23768</v>
      </c>
      <c r="D1411" t="s">
        <v>7753</v>
      </c>
      <c r="E1411" s="339" t="s">
        <v>23769</v>
      </c>
    </row>
    <row r="1412" spans="1:5" x14ac:dyDescent="0.25">
      <c r="A1412" s="16">
        <f t="shared" si="22"/>
        <v>12720</v>
      </c>
      <c r="B1412">
        <v>12720</v>
      </c>
      <c r="C1412" t="s">
        <v>23770</v>
      </c>
      <c r="D1412" t="s">
        <v>7753</v>
      </c>
      <c r="E1412" s="339" t="s">
        <v>23771</v>
      </c>
    </row>
    <row r="1413" spans="1:5" x14ac:dyDescent="0.25">
      <c r="A1413" s="16">
        <f t="shared" si="22"/>
        <v>12721</v>
      </c>
      <c r="B1413">
        <v>12721</v>
      </c>
      <c r="C1413" t="s">
        <v>23772</v>
      </c>
      <c r="D1413" t="s">
        <v>7753</v>
      </c>
      <c r="E1413" s="339" t="s">
        <v>23773</v>
      </c>
    </row>
    <row r="1414" spans="1:5" x14ac:dyDescent="0.25">
      <c r="A1414" s="16">
        <f t="shared" si="22"/>
        <v>3468</v>
      </c>
      <c r="B1414">
        <v>3468</v>
      </c>
      <c r="C1414" t="s">
        <v>23774</v>
      </c>
      <c r="D1414" t="s">
        <v>7753</v>
      </c>
      <c r="E1414" s="339" t="s">
        <v>23775</v>
      </c>
    </row>
    <row r="1415" spans="1:5" x14ac:dyDescent="0.25">
      <c r="A1415" s="16">
        <f t="shared" si="22"/>
        <v>3465</v>
      </c>
      <c r="B1415">
        <v>3465</v>
      </c>
      <c r="C1415" t="s">
        <v>23776</v>
      </c>
      <c r="D1415" t="s">
        <v>7753</v>
      </c>
      <c r="E1415" s="339" t="s">
        <v>19884</v>
      </c>
    </row>
    <row r="1416" spans="1:5" x14ac:dyDescent="0.25">
      <c r="A1416" s="16">
        <f t="shared" si="22"/>
        <v>12403</v>
      </c>
      <c r="B1416">
        <v>12403</v>
      </c>
      <c r="C1416" t="s">
        <v>23777</v>
      </c>
      <c r="D1416" t="s">
        <v>7753</v>
      </c>
      <c r="E1416" s="339" t="s">
        <v>23778</v>
      </c>
    </row>
    <row r="1417" spans="1:5" x14ac:dyDescent="0.25">
      <c r="A1417" s="16">
        <f t="shared" si="22"/>
        <v>3463</v>
      </c>
      <c r="B1417">
        <v>3463</v>
      </c>
      <c r="C1417" t="s">
        <v>23779</v>
      </c>
      <c r="D1417" t="s">
        <v>7753</v>
      </c>
      <c r="E1417" s="339" t="s">
        <v>18340</v>
      </c>
    </row>
    <row r="1418" spans="1:5" x14ac:dyDescent="0.25">
      <c r="A1418" s="16">
        <f t="shared" si="22"/>
        <v>3464</v>
      </c>
      <c r="B1418">
        <v>3464</v>
      </c>
      <c r="C1418" t="s">
        <v>23780</v>
      </c>
      <c r="D1418" t="s">
        <v>7753</v>
      </c>
      <c r="E1418" s="339" t="s">
        <v>18340</v>
      </c>
    </row>
    <row r="1419" spans="1:5" x14ac:dyDescent="0.25">
      <c r="A1419" s="16">
        <f t="shared" si="22"/>
        <v>3466</v>
      </c>
      <c r="B1419">
        <v>3466</v>
      </c>
      <c r="C1419" t="s">
        <v>23781</v>
      </c>
      <c r="D1419" t="s">
        <v>7753</v>
      </c>
      <c r="E1419" s="339" t="s">
        <v>23782</v>
      </c>
    </row>
    <row r="1420" spans="1:5" x14ac:dyDescent="0.25">
      <c r="A1420" s="16">
        <f t="shared" si="22"/>
        <v>3467</v>
      </c>
      <c r="B1420">
        <v>3467</v>
      </c>
      <c r="C1420" t="s">
        <v>23783</v>
      </c>
      <c r="D1420" t="s">
        <v>7753</v>
      </c>
      <c r="E1420" s="339" t="s">
        <v>23784</v>
      </c>
    </row>
    <row r="1421" spans="1:5" x14ac:dyDescent="0.25">
      <c r="A1421" s="16">
        <f t="shared" si="22"/>
        <v>3462</v>
      </c>
      <c r="B1421">
        <v>3462</v>
      </c>
      <c r="C1421" t="s">
        <v>23785</v>
      </c>
      <c r="D1421" t="s">
        <v>7753</v>
      </c>
      <c r="E1421" s="339" t="s">
        <v>13333</v>
      </c>
    </row>
    <row r="1422" spans="1:5" x14ac:dyDescent="0.25">
      <c r="A1422" s="16">
        <f t="shared" si="22"/>
        <v>3446</v>
      </c>
      <c r="B1422">
        <v>3446</v>
      </c>
      <c r="C1422" t="s">
        <v>23786</v>
      </c>
      <c r="D1422" t="s">
        <v>7753</v>
      </c>
      <c r="E1422" s="339" t="s">
        <v>19783</v>
      </c>
    </row>
    <row r="1423" spans="1:5" x14ac:dyDescent="0.25">
      <c r="A1423" s="16">
        <f t="shared" si="22"/>
        <v>3445</v>
      </c>
      <c r="B1423">
        <v>3445</v>
      </c>
      <c r="C1423" t="s">
        <v>23787</v>
      </c>
      <c r="D1423" t="s">
        <v>7753</v>
      </c>
      <c r="E1423" s="339" t="s">
        <v>23788</v>
      </c>
    </row>
    <row r="1424" spans="1:5" x14ac:dyDescent="0.25">
      <c r="A1424" s="16">
        <f t="shared" si="22"/>
        <v>3441</v>
      </c>
      <c r="B1424">
        <v>3441</v>
      </c>
      <c r="C1424" t="s">
        <v>23789</v>
      </c>
      <c r="D1424" t="s">
        <v>7753</v>
      </c>
      <c r="E1424" s="339" t="s">
        <v>23790</v>
      </c>
    </row>
    <row r="1425" spans="1:5" x14ac:dyDescent="0.25">
      <c r="A1425" s="16">
        <f t="shared" si="22"/>
        <v>3444</v>
      </c>
      <c r="B1425">
        <v>3444</v>
      </c>
      <c r="C1425" t="s">
        <v>23791</v>
      </c>
      <c r="D1425" t="s">
        <v>7753</v>
      </c>
      <c r="E1425" s="339" t="s">
        <v>8299</v>
      </c>
    </row>
    <row r="1426" spans="1:5" x14ac:dyDescent="0.25">
      <c r="A1426" s="16">
        <f t="shared" si="22"/>
        <v>12402</v>
      </c>
      <c r="B1426">
        <v>12402</v>
      </c>
      <c r="C1426" t="s">
        <v>23792</v>
      </c>
      <c r="D1426" t="s">
        <v>7753</v>
      </c>
      <c r="E1426" s="339" t="s">
        <v>21306</v>
      </c>
    </row>
    <row r="1427" spans="1:5" x14ac:dyDescent="0.25">
      <c r="A1427" s="16">
        <f t="shared" si="22"/>
        <v>3447</v>
      </c>
      <c r="B1427">
        <v>3447</v>
      </c>
      <c r="C1427" t="s">
        <v>23793</v>
      </c>
      <c r="D1427" t="s">
        <v>7753</v>
      </c>
      <c r="E1427" s="339" t="s">
        <v>23794</v>
      </c>
    </row>
    <row r="1428" spans="1:5" x14ac:dyDescent="0.25">
      <c r="A1428" s="16">
        <f t="shared" si="22"/>
        <v>3442</v>
      </c>
      <c r="B1428">
        <v>3442</v>
      </c>
      <c r="C1428" t="s">
        <v>23795</v>
      </c>
      <c r="D1428" t="s">
        <v>7753</v>
      </c>
      <c r="E1428" s="339" t="s">
        <v>23796</v>
      </c>
    </row>
    <row r="1429" spans="1:5" x14ac:dyDescent="0.25">
      <c r="A1429" s="16">
        <f t="shared" si="22"/>
        <v>3448</v>
      </c>
      <c r="B1429">
        <v>3448</v>
      </c>
      <c r="C1429" t="s">
        <v>23797</v>
      </c>
      <c r="D1429" t="s">
        <v>7753</v>
      </c>
      <c r="E1429" s="339" t="s">
        <v>23798</v>
      </c>
    </row>
    <row r="1430" spans="1:5" x14ac:dyDescent="0.25">
      <c r="A1430" s="16">
        <f t="shared" si="22"/>
        <v>3449</v>
      </c>
      <c r="B1430">
        <v>3449</v>
      </c>
      <c r="C1430" t="s">
        <v>23799</v>
      </c>
      <c r="D1430" t="s">
        <v>7753</v>
      </c>
      <c r="E1430" s="339" t="s">
        <v>23800</v>
      </c>
    </row>
    <row r="1431" spans="1:5" x14ac:dyDescent="0.25">
      <c r="A1431" s="16">
        <f t="shared" si="22"/>
        <v>37438</v>
      </c>
      <c r="B1431">
        <v>37438</v>
      </c>
      <c r="C1431" t="s">
        <v>23801</v>
      </c>
      <c r="D1431" t="s">
        <v>7753</v>
      </c>
      <c r="E1431" s="339" t="s">
        <v>23802</v>
      </c>
    </row>
    <row r="1432" spans="1:5" x14ac:dyDescent="0.25">
      <c r="A1432" s="16">
        <f t="shared" si="22"/>
        <v>37439</v>
      </c>
      <c r="B1432">
        <v>37439</v>
      </c>
      <c r="C1432" t="s">
        <v>23803</v>
      </c>
      <c r="D1432" t="s">
        <v>7753</v>
      </c>
      <c r="E1432" s="339" t="s">
        <v>23804</v>
      </c>
    </row>
    <row r="1433" spans="1:5" x14ac:dyDescent="0.25">
      <c r="A1433" s="16">
        <f t="shared" si="22"/>
        <v>37435</v>
      </c>
      <c r="B1433">
        <v>37435</v>
      </c>
      <c r="C1433" t="s">
        <v>23805</v>
      </c>
      <c r="D1433" t="s">
        <v>7753</v>
      </c>
      <c r="E1433" s="339" t="s">
        <v>13968</v>
      </c>
    </row>
    <row r="1434" spans="1:5" x14ac:dyDescent="0.25">
      <c r="A1434" s="16">
        <f t="shared" si="22"/>
        <v>37436</v>
      </c>
      <c r="B1434">
        <v>37436</v>
      </c>
      <c r="C1434" t="s">
        <v>23806</v>
      </c>
      <c r="D1434" t="s">
        <v>7753</v>
      </c>
      <c r="E1434" s="339" t="s">
        <v>23807</v>
      </c>
    </row>
    <row r="1435" spans="1:5" x14ac:dyDescent="0.25">
      <c r="A1435" s="16">
        <f t="shared" si="22"/>
        <v>37437</v>
      </c>
      <c r="B1435">
        <v>37437</v>
      </c>
      <c r="C1435" t="s">
        <v>23808</v>
      </c>
      <c r="D1435" t="s">
        <v>7753</v>
      </c>
      <c r="E1435" s="339" t="s">
        <v>15593</v>
      </c>
    </row>
    <row r="1436" spans="1:5" x14ac:dyDescent="0.25">
      <c r="A1436" s="16">
        <f t="shared" si="22"/>
        <v>3473</v>
      </c>
      <c r="B1436">
        <v>3473</v>
      </c>
      <c r="C1436" t="s">
        <v>23809</v>
      </c>
      <c r="D1436" t="s">
        <v>7753</v>
      </c>
      <c r="E1436" s="339" t="s">
        <v>21496</v>
      </c>
    </row>
    <row r="1437" spans="1:5" x14ac:dyDescent="0.25">
      <c r="A1437" s="16">
        <f t="shared" si="22"/>
        <v>3474</v>
      </c>
      <c r="B1437">
        <v>3474</v>
      </c>
      <c r="C1437" t="s">
        <v>23810</v>
      </c>
      <c r="D1437" t="s">
        <v>7753</v>
      </c>
      <c r="E1437" s="339" t="s">
        <v>16672</v>
      </c>
    </row>
    <row r="1438" spans="1:5" x14ac:dyDescent="0.25">
      <c r="A1438" s="16">
        <f t="shared" si="22"/>
        <v>3450</v>
      </c>
      <c r="B1438">
        <v>3450</v>
      </c>
      <c r="C1438" t="s">
        <v>23811</v>
      </c>
      <c r="D1438" t="s">
        <v>7753</v>
      </c>
      <c r="E1438" s="339" t="s">
        <v>7935</v>
      </c>
    </row>
    <row r="1439" spans="1:5" x14ac:dyDescent="0.25">
      <c r="A1439" s="16">
        <f t="shared" si="22"/>
        <v>3443</v>
      </c>
      <c r="B1439">
        <v>3443</v>
      </c>
      <c r="C1439" t="s">
        <v>23812</v>
      </c>
      <c r="D1439" t="s">
        <v>7753</v>
      </c>
      <c r="E1439" s="339" t="s">
        <v>16518</v>
      </c>
    </row>
    <row r="1440" spans="1:5" x14ac:dyDescent="0.25">
      <c r="A1440" s="16">
        <f t="shared" si="22"/>
        <v>3453</v>
      </c>
      <c r="B1440">
        <v>3453</v>
      </c>
      <c r="C1440" t="s">
        <v>23813</v>
      </c>
      <c r="D1440" t="s">
        <v>7753</v>
      </c>
      <c r="E1440" s="339" t="s">
        <v>23814</v>
      </c>
    </row>
    <row r="1441" spans="1:5" x14ac:dyDescent="0.25">
      <c r="A1441" s="16">
        <f t="shared" si="22"/>
        <v>3452</v>
      </c>
      <c r="B1441">
        <v>3452</v>
      </c>
      <c r="C1441" t="s">
        <v>23815</v>
      </c>
      <c r="D1441" t="s">
        <v>7753</v>
      </c>
      <c r="E1441" s="339" t="s">
        <v>23816</v>
      </c>
    </row>
    <row r="1442" spans="1:5" x14ac:dyDescent="0.25">
      <c r="A1442" s="16">
        <f t="shared" si="22"/>
        <v>3451</v>
      </c>
      <c r="B1442">
        <v>3451</v>
      </c>
      <c r="C1442" t="s">
        <v>23817</v>
      </c>
      <c r="D1442" t="s">
        <v>7753</v>
      </c>
      <c r="E1442" s="339" t="s">
        <v>19863</v>
      </c>
    </row>
    <row r="1443" spans="1:5" x14ac:dyDescent="0.25">
      <c r="A1443" s="16">
        <f t="shared" si="22"/>
        <v>3454</v>
      </c>
      <c r="B1443">
        <v>3454</v>
      </c>
      <c r="C1443" t="s">
        <v>23818</v>
      </c>
      <c r="D1443" t="s">
        <v>7753</v>
      </c>
      <c r="E1443" s="339" t="s">
        <v>23819</v>
      </c>
    </row>
    <row r="1444" spans="1:5" x14ac:dyDescent="0.25">
      <c r="A1444" s="16">
        <f t="shared" si="22"/>
        <v>3458</v>
      </c>
      <c r="B1444">
        <v>3458</v>
      </c>
      <c r="C1444" t="s">
        <v>23820</v>
      </c>
      <c r="D1444" t="s">
        <v>7753</v>
      </c>
      <c r="E1444" s="339" t="s">
        <v>14865</v>
      </c>
    </row>
    <row r="1445" spans="1:5" x14ac:dyDescent="0.25">
      <c r="A1445" s="16">
        <f t="shared" si="22"/>
        <v>3457</v>
      </c>
      <c r="B1445">
        <v>3457</v>
      </c>
      <c r="C1445" t="s">
        <v>23821</v>
      </c>
      <c r="D1445" t="s">
        <v>7753</v>
      </c>
      <c r="E1445" s="339" t="s">
        <v>7911</v>
      </c>
    </row>
    <row r="1446" spans="1:5" x14ac:dyDescent="0.25">
      <c r="A1446" s="16">
        <f t="shared" si="22"/>
        <v>3455</v>
      </c>
      <c r="B1446">
        <v>3455</v>
      </c>
      <c r="C1446" t="s">
        <v>23822</v>
      </c>
      <c r="D1446" t="s">
        <v>7753</v>
      </c>
      <c r="E1446" s="339" t="s">
        <v>7938</v>
      </c>
    </row>
    <row r="1447" spans="1:5" x14ac:dyDescent="0.25">
      <c r="A1447" s="16">
        <f t="shared" si="22"/>
        <v>3472</v>
      </c>
      <c r="B1447">
        <v>3472</v>
      </c>
      <c r="C1447" t="s">
        <v>23823</v>
      </c>
      <c r="D1447" t="s">
        <v>7753</v>
      </c>
      <c r="E1447" s="339" t="s">
        <v>8316</v>
      </c>
    </row>
    <row r="1448" spans="1:5" x14ac:dyDescent="0.25">
      <c r="A1448" s="16">
        <f t="shared" si="22"/>
        <v>3470</v>
      </c>
      <c r="B1448">
        <v>3470</v>
      </c>
      <c r="C1448" t="s">
        <v>23824</v>
      </c>
      <c r="D1448" t="s">
        <v>7753</v>
      </c>
      <c r="E1448" s="339" t="s">
        <v>20926</v>
      </c>
    </row>
    <row r="1449" spans="1:5" x14ac:dyDescent="0.25">
      <c r="A1449" s="16">
        <f t="shared" si="22"/>
        <v>3471</v>
      </c>
      <c r="B1449">
        <v>3471</v>
      </c>
      <c r="C1449" t="s">
        <v>23825</v>
      </c>
      <c r="D1449" t="s">
        <v>7753</v>
      </c>
      <c r="E1449" s="339" t="s">
        <v>18161</v>
      </c>
    </row>
    <row r="1450" spans="1:5" x14ac:dyDescent="0.25">
      <c r="A1450" s="16">
        <f t="shared" si="22"/>
        <v>3456</v>
      </c>
      <c r="B1450">
        <v>3456</v>
      </c>
      <c r="C1450" t="s">
        <v>23826</v>
      </c>
      <c r="D1450" t="s">
        <v>7753</v>
      </c>
      <c r="E1450" s="339" t="s">
        <v>7826</v>
      </c>
    </row>
    <row r="1451" spans="1:5" x14ac:dyDescent="0.25">
      <c r="A1451" s="16">
        <f t="shared" si="22"/>
        <v>3459</v>
      </c>
      <c r="B1451">
        <v>3459</v>
      </c>
      <c r="C1451" t="s">
        <v>23827</v>
      </c>
      <c r="D1451" t="s">
        <v>7753</v>
      </c>
      <c r="E1451" s="339" t="s">
        <v>20674</v>
      </c>
    </row>
    <row r="1452" spans="1:5" x14ac:dyDescent="0.25">
      <c r="A1452" s="16">
        <f t="shared" si="22"/>
        <v>3469</v>
      </c>
      <c r="B1452">
        <v>3469</v>
      </c>
      <c r="C1452" t="s">
        <v>23828</v>
      </c>
      <c r="D1452" t="s">
        <v>7753</v>
      </c>
      <c r="E1452" s="339" t="s">
        <v>23829</v>
      </c>
    </row>
    <row r="1453" spans="1:5" x14ac:dyDescent="0.25">
      <c r="A1453" s="16">
        <f t="shared" si="22"/>
        <v>3460</v>
      </c>
      <c r="B1453">
        <v>3460</v>
      </c>
      <c r="C1453" t="s">
        <v>23830</v>
      </c>
      <c r="D1453" t="s">
        <v>7753</v>
      </c>
      <c r="E1453" s="339" t="s">
        <v>23831</v>
      </c>
    </row>
    <row r="1454" spans="1:5" x14ac:dyDescent="0.25">
      <c r="A1454" s="16">
        <f t="shared" si="22"/>
        <v>3461</v>
      </c>
      <c r="B1454">
        <v>3461</v>
      </c>
      <c r="C1454" t="s">
        <v>23832</v>
      </c>
      <c r="D1454" t="s">
        <v>7753</v>
      </c>
      <c r="E1454" s="339" t="s">
        <v>23833</v>
      </c>
    </row>
    <row r="1455" spans="1:5" x14ac:dyDescent="0.25">
      <c r="A1455" s="16">
        <f t="shared" si="22"/>
        <v>37433</v>
      </c>
      <c r="B1455">
        <v>37433</v>
      </c>
      <c r="C1455" t="s">
        <v>23834</v>
      </c>
      <c r="D1455" t="s">
        <v>7753</v>
      </c>
      <c r="E1455" s="339" t="s">
        <v>23802</v>
      </c>
    </row>
    <row r="1456" spans="1:5" x14ac:dyDescent="0.25">
      <c r="A1456" s="16">
        <f t="shared" si="22"/>
        <v>37430</v>
      </c>
      <c r="B1456">
        <v>37430</v>
      </c>
      <c r="C1456" t="s">
        <v>23835</v>
      </c>
      <c r="D1456" t="s">
        <v>7753</v>
      </c>
      <c r="E1456" s="339" t="s">
        <v>23836</v>
      </c>
    </row>
    <row r="1457" spans="1:5" x14ac:dyDescent="0.25">
      <c r="A1457" s="16">
        <f t="shared" si="22"/>
        <v>37434</v>
      </c>
      <c r="B1457">
        <v>37434</v>
      </c>
      <c r="C1457" t="s">
        <v>23837</v>
      </c>
      <c r="D1457" t="s">
        <v>7753</v>
      </c>
      <c r="E1457" s="339" t="s">
        <v>23838</v>
      </c>
    </row>
    <row r="1458" spans="1:5" x14ac:dyDescent="0.25">
      <c r="A1458" s="16">
        <f t="shared" si="22"/>
        <v>37431</v>
      </c>
      <c r="B1458">
        <v>37431</v>
      </c>
      <c r="C1458" t="s">
        <v>23839</v>
      </c>
      <c r="D1458" t="s">
        <v>7753</v>
      </c>
      <c r="E1458" s="339" t="s">
        <v>21116</v>
      </c>
    </row>
    <row r="1459" spans="1:5" x14ac:dyDescent="0.25">
      <c r="A1459" s="16">
        <f t="shared" si="22"/>
        <v>37432</v>
      </c>
      <c r="B1459">
        <v>37432</v>
      </c>
      <c r="C1459" t="s">
        <v>23840</v>
      </c>
      <c r="D1459" t="s">
        <v>7753</v>
      </c>
      <c r="E1459" s="339" t="s">
        <v>23841</v>
      </c>
    </row>
    <row r="1460" spans="1:5" x14ac:dyDescent="0.25">
      <c r="A1460" s="16">
        <f t="shared" si="22"/>
        <v>37413</v>
      </c>
      <c r="B1460">
        <v>37413</v>
      </c>
      <c r="C1460" t="s">
        <v>23842</v>
      </c>
      <c r="D1460" t="s">
        <v>7753</v>
      </c>
      <c r="E1460" s="339" t="s">
        <v>16612</v>
      </c>
    </row>
    <row r="1461" spans="1:5" x14ac:dyDescent="0.25">
      <c r="A1461" s="16">
        <f t="shared" si="22"/>
        <v>37414</v>
      </c>
      <c r="B1461">
        <v>37414</v>
      </c>
      <c r="C1461" t="s">
        <v>23843</v>
      </c>
      <c r="D1461" t="s">
        <v>7753</v>
      </c>
      <c r="E1461" s="339" t="s">
        <v>7760</v>
      </c>
    </row>
    <row r="1462" spans="1:5" x14ac:dyDescent="0.25">
      <c r="A1462" s="16">
        <f t="shared" si="22"/>
        <v>37415</v>
      </c>
      <c r="B1462">
        <v>37415</v>
      </c>
      <c r="C1462" t="s">
        <v>23844</v>
      </c>
      <c r="D1462" t="s">
        <v>7753</v>
      </c>
      <c r="E1462" s="339" t="s">
        <v>8023</v>
      </c>
    </row>
    <row r="1463" spans="1:5" x14ac:dyDescent="0.25">
      <c r="A1463" s="16">
        <f t="shared" si="22"/>
        <v>37416</v>
      </c>
      <c r="B1463">
        <v>37416</v>
      </c>
      <c r="C1463" t="s">
        <v>23845</v>
      </c>
      <c r="D1463" t="s">
        <v>7753</v>
      </c>
      <c r="E1463" s="339" t="s">
        <v>23846</v>
      </c>
    </row>
    <row r="1464" spans="1:5" x14ac:dyDescent="0.25">
      <c r="A1464" s="16">
        <f t="shared" si="22"/>
        <v>37417</v>
      </c>
      <c r="B1464">
        <v>37417</v>
      </c>
      <c r="C1464" t="s">
        <v>23847</v>
      </c>
      <c r="D1464" t="s">
        <v>7753</v>
      </c>
      <c r="E1464" s="339" t="s">
        <v>20247</v>
      </c>
    </row>
    <row r="1465" spans="1:5" x14ac:dyDescent="0.25">
      <c r="A1465" s="16">
        <f t="shared" si="22"/>
        <v>43590</v>
      </c>
      <c r="B1465">
        <v>43590</v>
      </c>
      <c r="C1465" t="s">
        <v>23848</v>
      </c>
      <c r="D1465" t="s">
        <v>7753</v>
      </c>
      <c r="E1465" s="339" t="s">
        <v>23849</v>
      </c>
    </row>
    <row r="1466" spans="1:5" x14ac:dyDescent="0.25">
      <c r="A1466" s="16">
        <f t="shared" si="22"/>
        <v>43589</v>
      </c>
      <c r="B1466">
        <v>43589</v>
      </c>
      <c r="C1466" t="s">
        <v>23850</v>
      </c>
      <c r="D1466" t="s">
        <v>7753</v>
      </c>
      <c r="E1466" s="339" t="s">
        <v>16425</v>
      </c>
    </row>
    <row r="1467" spans="1:5" x14ac:dyDescent="0.25">
      <c r="A1467" s="16">
        <f t="shared" si="22"/>
        <v>34519</v>
      </c>
      <c r="B1467">
        <v>34519</v>
      </c>
      <c r="C1467" t="s">
        <v>23851</v>
      </c>
      <c r="D1467" t="s">
        <v>7753</v>
      </c>
      <c r="E1467" s="339" t="s">
        <v>21461</v>
      </c>
    </row>
    <row r="1468" spans="1:5" x14ac:dyDescent="0.25">
      <c r="A1468" s="16">
        <f t="shared" si="22"/>
        <v>1649</v>
      </c>
      <c r="B1468">
        <v>1649</v>
      </c>
      <c r="C1468" t="s">
        <v>23852</v>
      </c>
      <c r="D1468" t="s">
        <v>7753</v>
      </c>
      <c r="E1468" s="339" t="s">
        <v>23853</v>
      </c>
    </row>
    <row r="1469" spans="1:5" x14ac:dyDescent="0.25">
      <c r="A1469" s="16">
        <f t="shared" si="22"/>
        <v>1653</v>
      </c>
      <c r="B1469">
        <v>1653</v>
      </c>
      <c r="C1469" t="s">
        <v>23854</v>
      </c>
      <c r="D1469" t="s">
        <v>7753</v>
      </c>
      <c r="E1469" s="339" t="s">
        <v>21102</v>
      </c>
    </row>
    <row r="1470" spans="1:5" x14ac:dyDescent="0.25">
      <c r="A1470" s="16">
        <f t="shared" si="22"/>
        <v>1647</v>
      </c>
      <c r="B1470">
        <v>1647</v>
      </c>
      <c r="C1470" t="s">
        <v>23855</v>
      </c>
      <c r="D1470" t="s">
        <v>7753</v>
      </c>
      <c r="E1470" s="339" t="s">
        <v>12184</v>
      </c>
    </row>
    <row r="1471" spans="1:5" x14ac:dyDescent="0.25">
      <c r="A1471" s="16">
        <f t="shared" si="22"/>
        <v>1648</v>
      </c>
      <c r="B1471">
        <v>1648</v>
      </c>
      <c r="C1471" t="s">
        <v>23856</v>
      </c>
      <c r="D1471" t="s">
        <v>7753</v>
      </c>
      <c r="E1471" s="339" t="s">
        <v>21480</v>
      </c>
    </row>
    <row r="1472" spans="1:5" x14ac:dyDescent="0.25">
      <c r="A1472" s="16">
        <f t="shared" si="22"/>
        <v>1651</v>
      </c>
      <c r="B1472">
        <v>1651</v>
      </c>
      <c r="C1472" t="s">
        <v>23857</v>
      </c>
      <c r="D1472" t="s">
        <v>7753</v>
      </c>
      <c r="E1472" s="339" t="s">
        <v>23858</v>
      </c>
    </row>
    <row r="1473" spans="1:5" x14ac:dyDescent="0.25">
      <c r="A1473" s="16">
        <f t="shared" si="22"/>
        <v>1650</v>
      </c>
      <c r="B1473">
        <v>1650</v>
      </c>
      <c r="C1473" t="s">
        <v>23859</v>
      </c>
      <c r="D1473" t="s">
        <v>7753</v>
      </c>
      <c r="E1473" s="339" t="s">
        <v>23860</v>
      </c>
    </row>
    <row r="1474" spans="1:5" x14ac:dyDescent="0.25">
      <c r="A1474" s="16">
        <f t="shared" si="22"/>
        <v>1654</v>
      </c>
      <c r="B1474">
        <v>1654</v>
      </c>
      <c r="C1474" t="s">
        <v>23861</v>
      </c>
      <c r="D1474" t="s">
        <v>7753</v>
      </c>
      <c r="E1474" s="339" t="s">
        <v>23862</v>
      </c>
    </row>
    <row r="1475" spans="1:5" x14ac:dyDescent="0.25">
      <c r="A1475" s="16">
        <f t="shared" ref="A1475:A1538" si="23">B1475</f>
        <v>1652</v>
      </c>
      <c r="B1475">
        <v>1652</v>
      </c>
      <c r="C1475" t="s">
        <v>23863</v>
      </c>
      <c r="D1475" t="s">
        <v>7753</v>
      </c>
      <c r="E1475" s="339" t="s">
        <v>23864</v>
      </c>
    </row>
    <row r="1476" spans="1:5" x14ac:dyDescent="0.25">
      <c r="A1476" s="16">
        <f t="shared" si="23"/>
        <v>10510</v>
      </c>
      <c r="B1476">
        <v>10510</v>
      </c>
      <c r="C1476" t="s">
        <v>23865</v>
      </c>
      <c r="D1476" t="s">
        <v>7753</v>
      </c>
      <c r="E1476" s="339" t="s">
        <v>23866</v>
      </c>
    </row>
    <row r="1477" spans="1:5" x14ac:dyDescent="0.25">
      <c r="A1477" s="16">
        <f t="shared" si="23"/>
        <v>1747</v>
      </c>
      <c r="B1477">
        <v>1747</v>
      </c>
      <c r="C1477" t="s">
        <v>23867</v>
      </c>
      <c r="D1477" t="s">
        <v>7753</v>
      </c>
      <c r="E1477" s="339" t="s">
        <v>23868</v>
      </c>
    </row>
    <row r="1478" spans="1:5" x14ac:dyDescent="0.25">
      <c r="A1478" s="16">
        <f t="shared" si="23"/>
        <v>1744</v>
      </c>
      <c r="B1478">
        <v>1744</v>
      </c>
      <c r="C1478" t="s">
        <v>23869</v>
      </c>
      <c r="D1478" t="s">
        <v>7753</v>
      </c>
      <c r="E1478" s="339" t="s">
        <v>23870</v>
      </c>
    </row>
    <row r="1479" spans="1:5" x14ac:dyDescent="0.25">
      <c r="A1479" s="16">
        <f t="shared" si="23"/>
        <v>1743</v>
      </c>
      <c r="B1479">
        <v>1743</v>
      </c>
      <c r="C1479" t="s">
        <v>23871</v>
      </c>
      <c r="D1479" t="s">
        <v>7753</v>
      </c>
      <c r="E1479" s="339" t="s">
        <v>23872</v>
      </c>
    </row>
    <row r="1480" spans="1:5" x14ac:dyDescent="0.25">
      <c r="A1480" s="16">
        <f t="shared" si="23"/>
        <v>39640</v>
      </c>
      <c r="B1480">
        <v>39640</v>
      </c>
      <c r="C1480" t="s">
        <v>23873</v>
      </c>
      <c r="D1480" t="s">
        <v>7753</v>
      </c>
      <c r="E1480" s="339" t="s">
        <v>8309</v>
      </c>
    </row>
    <row r="1481" spans="1:5" x14ac:dyDescent="0.25">
      <c r="A1481" s="16">
        <f t="shared" si="23"/>
        <v>7216</v>
      </c>
      <c r="B1481">
        <v>7216</v>
      </c>
      <c r="C1481" t="s">
        <v>23874</v>
      </c>
      <c r="D1481" t="s">
        <v>7753</v>
      </c>
      <c r="E1481" s="339" t="s">
        <v>23875</v>
      </c>
    </row>
    <row r="1482" spans="1:5" x14ac:dyDescent="0.25">
      <c r="A1482" s="16">
        <f t="shared" si="23"/>
        <v>20235</v>
      </c>
      <c r="B1482">
        <v>20235</v>
      </c>
      <c r="C1482" t="s">
        <v>23876</v>
      </c>
      <c r="D1482" t="s">
        <v>7753</v>
      </c>
      <c r="E1482" s="339" t="s">
        <v>21122</v>
      </c>
    </row>
    <row r="1483" spans="1:5" x14ac:dyDescent="0.25">
      <c r="A1483" s="16">
        <f t="shared" si="23"/>
        <v>7181</v>
      </c>
      <c r="B1483">
        <v>7181</v>
      </c>
      <c r="C1483" t="s">
        <v>23877</v>
      </c>
      <c r="D1483" t="s">
        <v>7753</v>
      </c>
      <c r="E1483" s="339" t="s">
        <v>12001</v>
      </c>
    </row>
    <row r="1484" spans="1:5" x14ac:dyDescent="0.25">
      <c r="A1484" s="16">
        <f t="shared" si="23"/>
        <v>40742</v>
      </c>
      <c r="B1484">
        <v>40742</v>
      </c>
      <c r="C1484" t="s">
        <v>23878</v>
      </c>
      <c r="D1484" t="s">
        <v>7753</v>
      </c>
      <c r="E1484" s="339" t="s">
        <v>20553</v>
      </c>
    </row>
    <row r="1485" spans="1:5" x14ac:dyDescent="0.25">
      <c r="A1485" s="16">
        <f t="shared" si="23"/>
        <v>7214</v>
      </c>
      <c r="B1485">
        <v>7214</v>
      </c>
      <c r="C1485" t="s">
        <v>23879</v>
      </c>
      <c r="D1485" t="s">
        <v>7753</v>
      </c>
      <c r="E1485" s="339" t="s">
        <v>23880</v>
      </c>
    </row>
    <row r="1486" spans="1:5" x14ac:dyDescent="0.25">
      <c r="A1486" s="16">
        <f t="shared" si="23"/>
        <v>7219</v>
      </c>
      <c r="B1486">
        <v>7219</v>
      </c>
      <c r="C1486" t="s">
        <v>23881</v>
      </c>
      <c r="D1486" t="s">
        <v>7753</v>
      </c>
      <c r="E1486" s="339" t="s">
        <v>23882</v>
      </c>
    </row>
    <row r="1487" spans="1:5" x14ac:dyDescent="0.25">
      <c r="A1487" s="16">
        <f t="shared" si="23"/>
        <v>37971</v>
      </c>
      <c r="B1487">
        <v>37971</v>
      </c>
      <c r="C1487" t="s">
        <v>23883</v>
      </c>
      <c r="D1487" t="s">
        <v>7753</v>
      </c>
      <c r="E1487" s="339" t="s">
        <v>8050</v>
      </c>
    </row>
    <row r="1488" spans="1:5" x14ac:dyDescent="0.25">
      <c r="A1488" s="16">
        <f t="shared" si="23"/>
        <v>37972</v>
      </c>
      <c r="B1488">
        <v>37972</v>
      </c>
      <c r="C1488" t="s">
        <v>23884</v>
      </c>
      <c r="D1488" t="s">
        <v>7753</v>
      </c>
      <c r="E1488" s="339" t="s">
        <v>20142</v>
      </c>
    </row>
    <row r="1489" spans="1:5" x14ac:dyDescent="0.25">
      <c r="A1489" s="16">
        <f t="shared" si="23"/>
        <v>37973</v>
      </c>
      <c r="B1489">
        <v>37973</v>
      </c>
      <c r="C1489" t="s">
        <v>23885</v>
      </c>
      <c r="D1489" t="s">
        <v>7753</v>
      </c>
      <c r="E1489" s="339" t="s">
        <v>16424</v>
      </c>
    </row>
    <row r="1490" spans="1:5" x14ac:dyDescent="0.25">
      <c r="A1490" s="16">
        <f t="shared" si="23"/>
        <v>1926</v>
      </c>
      <c r="B1490">
        <v>1926</v>
      </c>
      <c r="C1490" t="s">
        <v>23886</v>
      </c>
      <c r="D1490" t="s">
        <v>7753</v>
      </c>
      <c r="E1490" s="339" t="s">
        <v>23887</v>
      </c>
    </row>
    <row r="1491" spans="1:5" x14ac:dyDescent="0.25">
      <c r="A1491" s="16">
        <f t="shared" si="23"/>
        <v>1927</v>
      </c>
      <c r="B1491">
        <v>1927</v>
      </c>
      <c r="C1491" t="s">
        <v>23888</v>
      </c>
      <c r="D1491" t="s">
        <v>7753</v>
      </c>
      <c r="E1491" s="339" t="s">
        <v>11315</v>
      </c>
    </row>
    <row r="1492" spans="1:5" x14ac:dyDescent="0.25">
      <c r="A1492" s="16">
        <f t="shared" si="23"/>
        <v>1923</v>
      </c>
      <c r="B1492">
        <v>1923</v>
      </c>
      <c r="C1492" t="s">
        <v>23889</v>
      </c>
      <c r="D1492" t="s">
        <v>7753</v>
      </c>
      <c r="E1492" s="339" t="s">
        <v>15677</v>
      </c>
    </row>
    <row r="1493" spans="1:5" x14ac:dyDescent="0.25">
      <c r="A1493" s="16">
        <f t="shared" si="23"/>
        <v>1929</v>
      </c>
      <c r="B1493">
        <v>1929</v>
      </c>
      <c r="C1493" t="s">
        <v>23890</v>
      </c>
      <c r="D1493" t="s">
        <v>7753</v>
      </c>
      <c r="E1493" s="339" t="s">
        <v>15958</v>
      </c>
    </row>
    <row r="1494" spans="1:5" x14ac:dyDescent="0.25">
      <c r="A1494" s="16">
        <f t="shared" si="23"/>
        <v>1930</v>
      </c>
      <c r="B1494">
        <v>1930</v>
      </c>
      <c r="C1494" t="s">
        <v>23891</v>
      </c>
      <c r="D1494" t="s">
        <v>7753</v>
      </c>
      <c r="E1494" s="339" t="s">
        <v>8074</v>
      </c>
    </row>
    <row r="1495" spans="1:5" x14ac:dyDescent="0.25">
      <c r="A1495" s="16">
        <f t="shared" si="23"/>
        <v>1924</v>
      </c>
      <c r="B1495">
        <v>1924</v>
      </c>
      <c r="C1495" t="s">
        <v>23892</v>
      </c>
      <c r="D1495" t="s">
        <v>7753</v>
      </c>
      <c r="E1495" s="339" t="s">
        <v>15685</v>
      </c>
    </row>
    <row r="1496" spans="1:5" x14ac:dyDescent="0.25">
      <c r="A1496" s="16">
        <f t="shared" si="23"/>
        <v>1922</v>
      </c>
      <c r="B1496">
        <v>1922</v>
      </c>
      <c r="C1496" t="s">
        <v>23893</v>
      </c>
      <c r="D1496" t="s">
        <v>7753</v>
      </c>
      <c r="E1496" s="339" t="s">
        <v>23894</v>
      </c>
    </row>
    <row r="1497" spans="1:5" x14ac:dyDescent="0.25">
      <c r="A1497" s="16">
        <f t="shared" si="23"/>
        <v>1953</v>
      </c>
      <c r="B1497">
        <v>1953</v>
      </c>
      <c r="C1497" t="s">
        <v>23895</v>
      </c>
      <c r="D1497" t="s">
        <v>7753</v>
      </c>
      <c r="E1497" s="339" t="s">
        <v>23896</v>
      </c>
    </row>
    <row r="1498" spans="1:5" x14ac:dyDescent="0.25">
      <c r="A1498" s="16">
        <f t="shared" si="23"/>
        <v>1962</v>
      </c>
      <c r="B1498">
        <v>1962</v>
      </c>
      <c r="C1498" t="s">
        <v>23897</v>
      </c>
      <c r="D1498" t="s">
        <v>7753</v>
      </c>
      <c r="E1498" s="339" t="s">
        <v>23898</v>
      </c>
    </row>
    <row r="1499" spans="1:5" x14ac:dyDescent="0.25">
      <c r="A1499" s="16">
        <f t="shared" si="23"/>
        <v>1955</v>
      </c>
      <c r="B1499">
        <v>1955</v>
      </c>
      <c r="C1499" t="s">
        <v>23899</v>
      </c>
      <c r="D1499" t="s">
        <v>7753</v>
      </c>
      <c r="E1499" s="339" t="s">
        <v>14915</v>
      </c>
    </row>
    <row r="1500" spans="1:5" x14ac:dyDescent="0.25">
      <c r="A1500" s="16">
        <f t="shared" si="23"/>
        <v>1956</v>
      </c>
      <c r="B1500">
        <v>1956</v>
      </c>
      <c r="C1500" t="s">
        <v>23900</v>
      </c>
      <c r="D1500" t="s">
        <v>7753</v>
      </c>
      <c r="E1500" s="339" t="s">
        <v>7984</v>
      </c>
    </row>
    <row r="1501" spans="1:5" x14ac:dyDescent="0.25">
      <c r="A1501" s="16">
        <f t="shared" si="23"/>
        <v>1957</v>
      </c>
      <c r="B1501">
        <v>1957</v>
      </c>
      <c r="C1501" t="s">
        <v>23901</v>
      </c>
      <c r="D1501" t="s">
        <v>7753</v>
      </c>
      <c r="E1501" s="339" t="s">
        <v>7797</v>
      </c>
    </row>
    <row r="1502" spans="1:5" x14ac:dyDescent="0.25">
      <c r="A1502" s="16">
        <f t="shared" si="23"/>
        <v>1958</v>
      </c>
      <c r="B1502">
        <v>1958</v>
      </c>
      <c r="C1502" t="s">
        <v>23902</v>
      </c>
      <c r="D1502" t="s">
        <v>7753</v>
      </c>
      <c r="E1502" s="339" t="s">
        <v>9457</v>
      </c>
    </row>
    <row r="1503" spans="1:5" x14ac:dyDescent="0.25">
      <c r="A1503" s="16">
        <f t="shared" si="23"/>
        <v>1959</v>
      </c>
      <c r="B1503">
        <v>1959</v>
      </c>
      <c r="C1503" t="s">
        <v>23903</v>
      </c>
      <c r="D1503" t="s">
        <v>7753</v>
      </c>
      <c r="E1503" s="339" t="s">
        <v>21673</v>
      </c>
    </row>
    <row r="1504" spans="1:5" x14ac:dyDescent="0.25">
      <c r="A1504" s="16">
        <f t="shared" si="23"/>
        <v>1925</v>
      </c>
      <c r="B1504">
        <v>1925</v>
      </c>
      <c r="C1504" t="s">
        <v>23904</v>
      </c>
      <c r="D1504" t="s">
        <v>7753</v>
      </c>
      <c r="E1504" s="339" t="s">
        <v>23905</v>
      </c>
    </row>
    <row r="1505" spans="1:5" x14ac:dyDescent="0.25">
      <c r="A1505" s="16">
        <f t="shared" si="23"/>
        <v>1960</v>
      </c>
      <c r="B1505">
        <v>1960</v>
      </c>
      <c r="C1505" t="s">
        <v>23906</v>
      </c>
      <c r="D1505" t="s">
        <v>7753</v>
      </c>
      <c r="E1505" s="339" t="s">
        <v>23907</v>
      </c>
    </row>
    <row r="1506" spans="1:5" x14ac:dyDescent="0.25">
      <c r="A1506" s="16">
        <f t="shared" si="23"/>
        <v>1961</v>
      </c>
      <c r="B1506">
        <v>1961</v>
      </c>
      <c r="C1506" t="s">
        <v>23908</v>
      </c>
      <c r="D1506" t="s">
        <v>7753</v>
      </c>
      <c r="E1506" s="339" t="s">
        <v>23909</v>
      </c>
    </row>
    <row r="1507" spans="1:5" x14ac:dyDescent="0.25">
      <c r="A1507" s="16">
        <f t="shared" si="23"/>
        <v>38423</v>
      </c>
      <c r="B1507">
        <v>38423</v>
      </c>
      <c r="C1507" t="s">
        <v>23910</v>
      </c>
      <c r="D1507" t="s">
        <v>7753</v>
      </c>
      <c r="E1507" s="339" t="s">
        <v>17120</v>
      </c>
    </row>
    <row r="1508" spans="1:5" x14ac:dyDescent="0.25">
      <c r="A1508" s="16">
        <f t="shared" si="23"/>
        <v>39866</v>
      </c>
      <c r="B1508">
        <v>39866</v>
      </c>
      <c r="C1508" t="s">
        <v>23911</v>
      </c>
      <c r="D1508" t="s">
        <v>7753</v>
      </c>
      <c r="E1508" s="339" t="s">
        <v>8128</v>
      </c>
    </row>
    <row r="1509" spans="1:5" x14ac:dyDescent="0.25">
      <c r="A1509" s="16">
        <f t="shared" si="23"/>
        <v>39867</v>
      </c>
      <c r="B1509">
        <v>39867</v>
      </c>
      <c r="C1509" t="s">
        <v>23912</v>
      </c>
      <c r="D1509" t="s">
        <v>7753</v>
      </c>
      <c r="E1509" s="339" t="s">
        <v>15689</v>
      </c>
    </row>
    <row r="1510" spans="1:5" x14ac:dyDescent="0.25">
      <c r="A1510" s="16">
        <f t="shared" si="23"/>
        <v>39868</v>
      </c>
      <c r="B1510">
        <v>39868</v>
      </c>
      <c r="C1510" t="s">
        <v>23913</v>
      </c>
      <c r="D1510" t="s">
        <v>7753</v>
      </c>
      <c r="E1510" s="339" t="s">
        <v>20852</v>
      </c>
    </row>
    <row r="1511" spans="1:5" x14ac:dyDescent="0.25">
      <c r="A1511" s="16">
        <f t="shared" si="23"/>
        <v>37999</v>
      </c>
      <c r="B1511">
        <v>37999</v>
      </c>
      <c r="C1511" t="s">
        <v>23914</v>
      </c>
      <c r="D1511" t="s">
        <v>7753</v>
      </c>
      <c r="E1511" s="339" t="s">
        <v>7797</v>
      </c>
    </row>
    <row r="1512" spans="1:5" x14ac:dyDescent="0.25">
      <c r="A1512" s="16">
        <f t="shared" si="23"/>
        <v>38000</v>
      </c>
      <c r="B1512">
        <v>38000</v>
      </c>
      <c r="C1512" t="s">
        <v>23915</v>
      </c>
      <c r="D1512" t="s">
        <v>7753</v>
      </c>
      <c r="E1512" s="339" t="s">
        <v>13350</v>
      </c>
    </row>
    <row r="1513" spans="1:5" x14ac:dyDescent="0.25">
      <c r="A1513" s="16">
        <f t="shared" si="23"/>
        <v>38129</v>
      </c>
      <c r="B1513">
        <v>38129</v>
      </c>
      <c r="C1513" t="s">
        <v>23916</v>
      </c>
      <c r="D1513" t="s">
        <v>7753</v>
      </c>
      <c r="E1513" s="339" t="s">
        <v>15599</v>
      </c>
    </row>
    <row r="1514" spans="1:5" x14ac:dyDescent="0.25">
      <c r="A1514" s="16">
        <f t="shared" si="23"/>
        <v>38025</v>
      </c>
      <c r="B1514">
        <v>38025</v>
      </c>
      <c r="C1514" t="s">
        <v>23917</v>
      </c>
      <c r="D1514" t="s">
        <v>7753</v>
      </c>
      <c r="E1514" s="339" t="s">
        <v>10707</v>
      </c>
    </row>
    <row r="1515" spans="1:5" x14ac:dyDescent="0.25">
      <c r="A1515" s="16">
        <f t="shared" si="23"/>
        <v>38026</v>
      </c>
      <c r="B1515">
        <v>38026</v>
      </c>
      <c r="C1515" t="s">
        <v>23918</v>
      </c>
      <c r="D1515" t="s">
        <v>7753</v>
      </c>
      <c r="E1515" s="339" t="s">
        <v>10240</v>
      </c>
    </row>
    <row r="1516" spans="1:5" x14ac:dyDescent="0.25">
      <c r="A1516" s="16">
        <f t="shared" si="23"/>
        <v>1858</v>
      </c>
      <c r="B1516">
        <v>1858</v>
      </c>
      <c r="C1516" t="s">
        <v>23919</v>
      </c>
      <c r="D1516" t="s">
        <v>7753</v>
      </c>
      <c r="E1516" s="339" t="s">
        <v>23920</v>
      </c>
    </row>
    <row r="1517" spans="1:5" x14ac:dyDescent="0.25">
      <c r="A1517" s="16">
        <f t="shared" si="23"/>
        <v>1844</v>
      </c>
      <c r="B1517">
        <v>1844</v>
      </c>
      <c r="C1517" t="s">
        <v>23921</v>
      </c>
      <c r="D1517" t="s">
        <v>7753</v>
      </c>
      <c r="E1517" s="339" t="s">
        <v>23922</v>
      </c>
    </row>
    <row r="1518" spans="1:5" x14ac:dyDescent="0.25">
      <c r="A1518" s="16">
        <f t="shared" si="23"/>
        <v>1863</v>
      </c>
      <c r="B1518">
        <v>1863</v>
      </c>
      <c r="C1518" t="s">
        <v>23923</v>
      </c>
      <c r="D1518" t="s">
        <v>7753</v>
      </c>
      <c r="E1518" s="339" t="s">
        <v>17722</v>
      </c>
    </row>
    <row r="1519" spans="1:5" x14ac:dyDescent="0.25">
      <c r="A1519" s="16">
        <f t="shared" si="23"/>
        <v>1865</v>
      </c>
      <c r="B1519">
        <v>1865</v>
      </c>
      <c r="C1519" t="s">
        <v>23924</v>
      </c>
      <c r="D1519" t="s">
        <v>7753</v>
      </c>
      <c r="E1519" s="339" t="s">
        <v>23925</v>
      </c>
    </row>
    <row r="1520" spans="1:5" x14ac:dyDescent="0.25">
      <c r="A1520" s="16">
        <f t="shared" si="23"/>
        <v>36355</v>
      </c>
      <c r="B1520">
        <v>36355</v>
      </c>
      <c r="C1520" t="s">
        <v>23926</v>
      </c>
      <c r="D1520" t="s">
        <v>7753</v>
      </c>
      <c r="E1520" s="339" t="s">
        <v>23691</v>
      </c>
    </row>
    <row r="1521" spans="1:5" x14ac:dyDescent="0.25">
      <c r="A1521" s="16">
        <f t="shared" si="23"/>
        <v>36356</v>
      </c>
      <c r="B1521">
        <v>36356</v>
      </c>
      <c r="C1521" t="s">
        <v>23927</v>
      </c>
      <c r="D1521" t="s">
        <v>7753</v>
      </c>
      <c r="E1521" s="339" t="s">
        <v>7926</v>
      </c>
    </row>
    <row r="1522" spans="1:5" x14ac:dyDescent="0.25">
      <c r="A1522" s="16">
        <f t="shared" si="23"/>
        <v>1966</v>
      </c>
      <c r="B1522">
        <v>1966</v>
      </c>
      <c r="C1522" t="s">
        <v>23928</v>
      </c>
      <c r="D1522" t="s">
        <v>7753</v>
      </c>
      <c r="E1522" s="339" t="s">
        <v>23929</v>
      </c>
    </row>
    <row r="1523" spans="1:5" x14ac:dyDescent="0.25">
      <c r="A1523" s="16">
        <f t="shared" si="23"/>
        <v>1933</v>
      </c>
      <c r="B1523">
        <v>1933</v>
      </c>
      <c r="C1523" t="s">
        <v>23930</v>
      </c>
      <c r="D1523" t="s">
        <v>7753</v>
      </c>
      <c r="E1523" s="339" t="s">
        <v>9154</v>
      </c>
    </row>
    <row r="1524" spans="1:5" x14ac:dyDescent="0.25">
      <c r="A1524" s="16">
        <f t="shared" si="23"/>
        <v>1932</v>
      </c>
      <c r="B1524">
        <v>1932</v>
      </c>
      <c r="C1524" t="s">
        <v>23931</v>
      </c>
      <c r="D1524" t="s">
        <v>7753</v>
      </c>
      <c r="E1524" s="339" t="s">
        <v>8167</v>
      </c>
    </row>
    <row r="1525" spans="1:5" x14ac:dyDescent="0.25">
      <c r="A1525" s="16">
        <f t="shared" si="23"/>
        <v>1951</v>
      </c>
      <c r="B1525">
        <v>1951</v>
      </c>
      <c r="C1525" t="s">
        <v>23932</v>
      </c>
      <c r="D1525" t="s">
        <v>7753</v>
      </c>
      <c r="E1525" s="339" t="s">
        <v>23933</v>
      </c>
    </row>
    <row r="1526" spans="1:5" x14ac:dyDescent="0.25">
      <c r="A1526" s="16">
        <f t="shared" si="23"/>
        <v>1970</v>
      </c>
      <c r="B1526">
        <v>1970</v>
      </c>
      <c r="C1526" t="s">
        <v>23934</v>
      </c>
      <c r="D1526" t="s">
        <v>7753</v>
      </c>
      <c r="E1526" s="339" t="s">
        <v>23935</v>
      </c>
    </row>
    <row r="1527" spans="1:5" x14ac:dyDescent="0.25">
      <c r="A1527" s="16">
        <f t="shared" si="23"/>
        <v>1967</v>
      </c>
      <c r="B1527">
        <v>1967</v>
      </c>
      <c r="C1527" t="s">
        <v>23936</v>
      </c>
      <c r="D1527" t="s">
        <v>7753</v>
      </c>
      <c r="E1527" s="339" t="s">
        <v>12403</v>
      </c>
    </row>
    <row r="1528" spans="1:5" x14ac:dyDescent="0.25">
      <c r="A1528" s="16">
        <f t="shared" si="23"/>
        <v>1968</v>
      </c>
      <c r="B1528">
        <v>1968</v>
      </c>
      <c r="C1528" t="s">
        <v>23937</v>
      </c>
      <c r="D1528" t="s">
        <v>7753</v>
      </c>
      <c r="E1528" s="339" t="s">
        <v>12798</v>
      </c>
    </row>
    <row r="1529" spans="1:5" x14ac:dyDescent="0.25">
      <c r="A1529" s="16">
        <f t="shared" si="23"/>
        <v>1969</v>
      </c>
      <c r="B1529">
        <v>1969</v>
      </c>
      <c r="C1529" t="s">
        <v>23938</v>
      </c>
      <c r="D1529" t="s">
        <v>7753</v>
      </c>
      <c r="E1529" s="339" t="s">
        <v>23939</v>
      </c>
    </row>
    <row r="1530" spans="1:5" x14ac:dyDescent="0.25">
      <c r="A1530" s="16">
        <f t="shared" si="23"/>
        <v>1827</v>
      </c>
      <c r="B1530">
        <v>1827</v>
      </c>
      <c r="C1530" t="s">
        <v>23940</v>
      </c>
      <c r="D1530" t="s">
        <v>7753</v>
      </c>
      <c r="E1530" s="339" t="s">
        <v>23941</v>
      </c>
    </row>
    <row r="1531" spans="1:5" x14ac:dyDescent="0.25">
      <c r="A1531" s="16">
        <f t="shared" si="23"/>
        <v>1831</v>
      </c>
      <c r="B1531">
        <v>1831</v>
      </c>
      <c r="C1531" t="s">
        <v>23942</v>
      </c>
      <c r="D1531" t="s">
        <v>7753</v>
      </c>
      <c r="E1531" s="339" t="s">
        <v>23943</v>
      </c>
    </row>
    <row r="1532" spans="1:5" x14ac:dyDescent="0.25">
      <c r="A1532" s="16">
        <f t="shared" si="23"/>
        <v>1825</v>
      </c>
      <c r="B1532">
        <v>1825</v>
      </c>
      <c r="C1532" t="s">
        <v>23944</v>
      </c>
      <c r="D1532" t="s">
        <v>7753</v>
      </c>
      <c r="E1532" s="339" t="s">
        <v>23945</v>
      </c>
    </row>
    <row r="1533" spans="1:5" x14ac:dyDescent="0.25">
      <c r="A1533" s="16">
        <f t="shared" si="23"/>
        <v>1828</v>
      </c>
      <c r="B1533">
        <v>1828</v>
      </c>
      <c r="C1533" t="s">
        <v>23946</v>
      </c>
      <c r="D1533" t="s">
        <v>7753</v>
      </c>
      <c r="E1533" s="339" t="s">
        <v>23947</v>
      </c>
    </row>
    <row r="1534" spans="1:5" x14ac:dyDescent="0.25">
      <c r="A1534" s="16">
        <f t="shared" si="23"/>
        <v>1845</v>
      </c>
      <c r="B1534">
        <v>1845</v>
      </c>
      <c r="C1534" t="s">
        <v>23948</v>
      </c>
      <c r="D1534" t="s">
        <v>7753</v>
      </c>
      <c r="E1534" s="339" t="s">
        <v>14906</v>
      </c>
    </row>
    <row r="1535" spans="1:5" x14ac:dyDescent="0.25">
      <c r="A1535" s="16">
        <f t="shared" si="23"/>
        <v>1824</v>
      </c>
      <c r="B1535">
        <v>1824</v>
      </c>
      <c r="C1535" t="s">
        <v>23949</v>
      </c>
      <c r="D1535" t="s">
        <v>7753</v>
      </c>
      <c r="E1535" s="339" t="s">
        <v>23950</v>
      </c>
    </row>
    <row r="1536" spans="1:5" x14ac:dyDescent="0.25">
      <c r="A1536" s="16">
        <f t="shared" si="23"/>
        <v>1940</v>
      </c>
      <c r="B1536">
        <v>1940</v>
      </c>
      <c r="C1536" t="s">
        <v>23951</v>
      </c>
      <c r="D1536" t="s">
        <v>7753</v>
      </c>
      <c r="E1536" s="339" t="s">
        <v>16085</v>
      </c>
    </row>
    <row r="1537" spans="1:5" x14ac:dyDescent="0.25">
      <c r="A1537" s="16">
        <f t="shared" si="23"/>
        <v>1937</v>
      </c>
      <c r="B1537">
        <v>1937</v>
      </c>
      <c r="C1537" t="s">
        <v>23952</v>
      </c>
      <c r="D1537" t="s">
        <v>7753</v>
      </c>
      <c r="E1537" s="339" t="s">
        <v>20842</v>
      </c>
    </row>
    <row r="1538" spans="1:5" x14ac:dyDescent="0.25">
      <c r="A1538" s="16">
        <f t="shared" si="23"/>
        <v>1939</v>
      </c>
      <c r="B1538">
        <v>1939</v>
      </c>
      <c r="C1538" t="s">
        <v>23953</v>
      </c>
      <c r="D1538" t="s">
        <v>7753</v>
      </c>
      <c r="E1538" s="339" t="s">
        <v>15669</v>
      </c>
    </row>
    <row r="1539" spans="1:5" x14ac:dyDescent="0.25">
      <c r="A1539" s="16">
        <f t="shared" ref="A1539:A1602" si="24">B1539</f>
        <v>1938</v>
      </c>
      <c r="B1539">
        <v>1938</v>
      </c>
      <c r="C1539" t="s">
        <v>23954</v>
      </c>
      <c r="D1539" t="s">
        <v>7753</v>
      </c>
      <c r="E1539" s="339" t="s">
        <v>12992</v>
      </c>
    </row>
    <row r="1540" spans="1:5" x14ac:dyDescent="0.25">
      <c r="A1540" s="16">
        <f t="shared" si="24"/>
        <v>42693</v>
      </c>
      <c r="B1540">
        <v>42693</v>
      </c>
      <c r="C1540" t="s">
        <v>23955</v>
      </c>
      <c r="D1540" t="s">
        <v>7753</v>
      </c>
      <c r="E1540" s="339" t="s">
        <v>23956</v>
      </c>
    </row>
    <row r="1541" spans="1:5" x14ac:dyDescent="0.25">
      <c r="A1541" s="16">
        <f t="shared" si="24"/>
        <v>42695</v>
      </c>
      <c r="B1541">
        <v>42695</v>
      </c>
      <c r="C1541" t="s">
        <v>23957</v>
      </c>
      <c r="D1541" t="s">
        <v>7753</v>
      </c>
      <c r="E1541" s="339" t="s">
        <v>23958</v>
      </c>
    </row>
    <row r="1542" spans="1:5" x14ac:dyDescent="0.25">
      <c r="A1542" s="16">
        <f t="shared" si="24"/>
        <v>42694</v>
      </c>
      <c r="B1542">
        <v>42694</v>
      </c>
      <c r="C1542" t="s">
        <v>23959</v>
      </c>
      <c r="D1542" t="s">
        <v>7753</v>
      </c>
      <c r="E1542" s="339" t="s">
        <v>23960</v>
      </c>
    </row>
    <row r="1543" spans="1:5" x14ac:dyDescent="0.25">
      <c r="A1543" s="16">
        <f t="shared" si="24"/>
        <v>20097</v>
      </c>
      <c r="B1543">
        <v>20097</v>
      </c>
      <c r="C1543" t="s">
        <v>23961</v>
      </c>
      <c r="D1543" t="s">
        <v>7753</v>
      </c>
      <c r="E1543" s="339" t="s">
        <v>15064</v>
      </c>
    </row>
    <row r="1544" spans="1:5" x14ac:dyDescent="0.25">
      <c r="A1544" s="16">
        <f t="shared" si="24"/>
        <v>20098</v>
      </c>
      <c r="B1544">
        <v>20098</v>
      </c>
      <c r="C1544" t="s">
        <v>23962</v>
      </c>
      <c r="D1544" t="s">
        <v>7753</v>
      </c>
      <c r="E1544" s="339" t="s">
        <v>23963</v>
      </c>
    </row>
    <row r="1545" spans="1:5" x14ac:dyDescent="0.25">
      <c r="A1545" s="16">
        <f t="shared" si="24"/>
        <v>20096</v>
      </c>
      <c r="B1545">
        <v>20096</v>
      </c>
      <c r="C1545" t="s">
        <v>23964</v>
      </c>
      <c r="D1545" t="s">
        <v>7753</v>
      </c>
      <c r="E1545" s="339" t="s">
        <v>15817</v>
      </c>
    </row>
    <row r="1546" spans="1:5" x14ac:dyDescent="0.25">
      <c r="A1546" s="16">
        <f t="shared" si="24"/>
        <v>1880</v>
      </c>
      <c r="B1546">
        <v>1880</v>
      </c>
      <c r="C1546" t="s">
        <v>23965</v>
      </c>
      <c r="D1546" t="s">
        <v>7753</v>
      </c>
      <c r="E1546" s="339" t="s">
        <v>8229</v>
      </c>
    </row>
    <row r="1547" spans="1:5" x14ac:dyDescent="0.25">
      <c r="A1547" s="16">
        <f t="shared" si="24"/>
        <v>39274</v>
      </c>
      <c r="B1547">
        <v>39274</v>
      </c>
      <c r="C1547" t="s">
        <v>23966</v>
      </c>
      <c r="D1547" t="s">
        <v>7753</v>
      </c>
      <c r="E1547" s="339" t="s">
        <v>13557</v>
      </c>
    </row>
    <row r="1548" spans="1:5" x14ac:dyDescent="0.25">
      <c r="A1548" s="16">
        <f t="shared" si="24"/>
        <v>2628</v>
      </c>
      <c r="B1548">
        <v>2628</v>
      </c>
      <c r="C1548" t="s">
        <v>23967</v>
      </c>
      <c r="D1548" t="s">
        <v>7753</v>
      </c>
      <c r="E1548" s="339" t="s">
        <v>23968</v>
      </c>
    </row>
    <row r="1549" spans="1:5" x14ac:dyDescent="0.25">
      <c r="A1549" s="16">
        <f t="shared" si="24"/>
        <v>2622</v>
      </c>
      <c r="B1549">
        <v>2622</v>
      </c>
      <c r="C1549" t="s">
        <v>23969</v>
      </c>
      <c r="D1549" t="s">
        <v>7753</v>
      </c>
      <c r="E1549" s="339" t="s">
        <v>12612</v>
      </c>
    </row>
    <row r="1550" spans="1:5" x14ac:dyDescent="0.25">
      <c r="A1550" s="16">
        <f t="shared" si="24"/>
        <v>2623</v>
      </c>
      <c r="B1550">
        <v>2623</v>
      </c>
      <c r="C1550" t="s">
        <v>23970</v>
      </c>
      <c r="D1550" t="s">
        <v>7753</v>
      </c>
      <c r="E1550" s="339" t="s">
        <v>8031</v>
      </c>
    </row>
    <row r="1551" spans="1:5" x14ac:dyDescent="0.25">
      <c r="A1551" s="16">
        <f t="shared" si="24"/>
        <v>2624</v>
      </c>
      <c r="B1551">
        <v>2624</v>
      </c>
      <c r="C1551" t="s">
        <v>23971</v>
      </c>
      <c r="D1551" t="s">
        <v>7753</v>
      </c>
      <c r="E1551" s="339" t="s">
        <v>23972</v>
      </c>
    </row>
    <row r="1552" spans="1:5" x14ac:dyDescent="0.25">
      <c r="A1552" s="16">
        <f t="shared" si="24"/>
        <v>2625</v>
      </c>
      <c r="B1552">
        <v>2625</v>
      </c>
      <c r="C1552" t="s">
        <v>23973</v>
      </c>
      <c r="D1552" t="s">
        <v>7753</v>
      </c>
      <c r="E1552" s="339" t="s">
        <v>8143</v>
      </c>
    </row>
    <row r="1553" spans="1:5" x14ac:dyDescent="0.25">
      <c r="A1553" s="16">
        <f t="shared" si="24"/>
        <v>2626</v>
      </c>
      <c r="B1553">
        <v>2626</v>
      </c>
      <c r="C1553" t="s">
        <v>23974</v>
      </c>
      <c r="D1553" t="s">
        <v>7753</v>
      </c>
      <c r="E1553" s="339" t="s">
        <v>16698</v>
      </c>
    </row>
    <row r="1554" spans="1:5" x14ac:dyDescent="0.25">
      <c r="A1554" s="16">
        <f t="shared" si="24"/>
        <v>2630</v>
      </c>
      <c r="B1554">
        <v>2630</v>
      </c>
      <c r="C1554" t="s">
        <v>23975</v>
      </c>
      <c r="D1554" t="s">
        <v>7753</v>
      </c>
      <c r="E1554" s="339" t="s">
        <v>23976</v>
      </c>
    </row>
    <row r="1555" spans="1:5" x14ac:dyDescent="0.25">
      <c r="A1555" s="16">
        <f t="shared" si="24"/>
        <v>2627</v>
      </c>
      <c r="B1555">
        <v>2627</v>
      </c>
      <c r="C1555" t="s">
        <v>23977</v>
      </c>
      <c r="D1555" t="s">
        <v>7753</v>
      </c>
      <c r="E1555" s="339" t="s">
        <v>15552</v>
      </c>
    </row>
    <row r="1556" spans="1:5" x14ac:dyDescent="0.25">
      <c r="A1556" s="16">
        <f t="shared" si="24"/>
        <v>2629</v>
      </c>
      <c r="B1556">
        <v>2629</v>
      </c>
      <c r="C1556" t="s">
        <v>23978</v>
      </c>
      <c r="D1556" t="s">
        <v>7753</v>
      </c>
      <c r="E1556" s="339" t="s">
        <v>23979</v>
      </c>
    </row>
    <row r="1557" spans="1:5" x14ac:dyDescent="0.25">
      <c r="A1557" s="16">
        <f t="shared" si="24"/>
        <v>12033</v>
      </c>
      <c r="B1557">
        <v>12033</v>
      </c>
      <c r="C1557" t="s">
        <v>23980</v>
      </c>
      <c r="D1557" t="s">
        <v>7753</v>
      </c>
      <c r="E1557" s="339" t="s">
        <v>9074</v>
      </c>
    </row>
    <row r="1558" spans="1:5" x14ac:dyDescent="0.25">
      <c r="A1558" s="16">
        <f t="shared" si="24"/>
        <v>40408</v>
      </c>
      <c r="B1558">
        <v>40408</v>
      </c>
      <c r="C1558" t="s">
        <v>23981</v>
      </c>
      <c r="D1558" t="s">
        <v>7753</v>
      </c>
      <c r="E1558" s="339" t="s">
        <v>8284</v>
      </c>
    </row>
    <row r="1559" spans="1:5" x14ac:dyDescent="0.25">
      <c r="A1559" s="16">
        <f t="shared" si="24"/>
        <v>40409</v>
      </c>
      <c r="B1559">
        <v>40409</v>
      </c>
      <c r="C1559" t="s">
        <v>23982</v>
      </c>
      <c r="D1559" t="s">
        <v>7753</v>
      </c>
      <c r="E1559" s="339" t="s">
        <v>15067</v>
      </c>
    </row>
    <row r="1560" spans="1:5" x14ac:dyDescent="0.25">
      <c r="A1560" s="16">
        <f t="shared" si="24"/>
        <v>39276</v>
      </c>
      <c r="B1560">
        <v>39276</v>
      </c>
      <c r="C1560" t="s">
        <v>23983</v>
      </c>
      <c r="D1560" t="s">
        <v>7753</v>
      </c>
      <c r="E1560" s="339" t="s">
        <v>8043</v>
      </c>
    </row>
    <row r="1561" spans="1:5" x14ac:dyDescent="0.25">
      <c r="A1561" s="16">
        <f t="shared" si="24"/>
        <v>39277</v>
      </c>
      <c r="B1561">
        <v>39277</v>
      </c>
      <c r="C1561" t="s">
        <v>23984</v>
      </c>
      <c r="D1561" t="s">
        <v>7753</v>
      </c>
      <c r="E1561" s="339" t="s">
        <v>23985</v>
      </c>
    </row>
    <row r="1562" spans="1:5" x14ac:dyDescent="0.25">
      <c r="A1562" s="16">
        <f t="shared" si="24"/>
        <v>12034</v>
      </c>
      <c r="B1562">
        <v>12034</v>
      </c>
      <c r="C1562" t="s">
        <v>23986</v>
      </c>
      <c r="D1562" t="s">
        <v>7753</v>
      </c>
      <c r="E1562" s="339" t="s">
        <v>7836</v>
      </c>
    </row>
    <row r="1563" spans="1:5" x14ac:dyDescent="0.25">
      <c r="A1563" s="16">
        <f t="shared" si="24"/>
        <v>39879</v>
      </c>
      <c r="B1563">
        <v>39879</v>
      </c>
      <c r="C1563" t="s">
        <v>23987</v>
      </c>
      <c r="D1563" t="s">
        <v>7753</v>
      </c>
      <c r="E1563" s="339" t="s">
        <v>8338</v>
      </c>
    </row>
    <row r="1564" spans="1:5" x14ac:dyDescent="0.25">
      <c r="A1564" s="16">
        <f t="shared" si="24"/>
        <v>39880</v>
      </c>
      <c r="B1564">
        <v>39880</v>
      </c>
      <c r="C1564" t="s">
        <v>23988</v>
      </c>
      <c r="D1564" t="s">
        <v>7753</v>
      </c>
      <c r="E1564" s="339" t="s">
        <v>15504</v>
      </c>
    </row>
    <row r="1565" spans="1:5" x14ac:dyDescent="0.25">
      <c r="A1565" s="16">
        <f t="shared" si="24"/>
        <v>39881</v>
      </c>
      <c r="B1565">
        <v>39881</v>
      </c>
      <c r="C1565" t="s">
        <v>23989</v>
      </c>
      <c r="D1565" t="s">
        <v>7753</v>
      </c>
      <c r="E1565" s="339" t="s">
        <v>13605</v>
      </c>
    </row>
    <row r="1566" spans="1:5" x14ac:dyDescent="0.25">
      <c r="A1566" s="16">
        <f t="shared" si="24"/>
        <v>39882</v>
      </c>
      <c r="B1566">
        <v>39882</v>
      </c>
      <c r="C1566" t="s">
        <v>23990</v>
      </c>
      <c r="D1566" t="s">
        <v>7753</v>
      </c>
      <c r="E1566" s="339" t="s">
        <v>23991</v>
      </c>
    </row>
    <row r="1567" spans="1:5" x14ac:dyDescent="0.25">
      <c r="A1567" s="16">
        <f t="shared" si="24"/>
        <v>39883</v>
      </c>
      <c r="B1567">
        <v>39883</v>
      </c>
      <c r="C1567" t="s">
        <v>23992</v>
      </c>
      <c r="D1567" t="s">
        <v>7753</v>
      </c>
      <c r="E1567" s="339" t="s">
        <v>23993</v>
      </c>
    </row>
    <row r="1568" spans="1:5" x14ac:dyDescent="0.25">
      <c r="A1568" s="16">
        <f t="shared" si="24"/>
        <v>39884</v>
      </c>
      <c r="B1568">
        <v>39884</v>
      </c>
      <c r="C1568" t="s">
        <v>23994</v>
      </c>
      <c r="D1568" t="s">
        <v>7753</v>
      </c>
      <c r="E1568" s="339" t="s">
        <v>23995</v>
      </c>
    </row>
    <row r="1569" spans="1:5" x14ac:dyDescent="0.25">
      <c r="A1569" s="16">
        <f t="shared" si="24"/>
        <v>39885</v>
      </c>
      <c r="B1569">
        <v>39885</v>
      </c>
      <c r="C1569" t="s">
        <v>23996</v>
      </c>
      <c r="D1569" t="s">
        <v>7753</v>
      </c>
      <c r="E1569" s="339" t="s">
        <v>23997</v>
      </c>
    </row>
    <row r="1570" spans="1:5" x14ac:dyDescent="0.25">
      <c r="A1570" s="16">
        <f t="shared" si="24"/>
        <v>1777</v>
      </c>
      <c r="B1570">
        <v>1777</v>
      </c>
      <c r="C1570" t="s">
        <v>23998</v>
      </c>
      <c r="D1570" t="s">
        <v>7753</v>
      </c>
      <c r="E1570" s="339" t="s">
        <v>23999</v>
      </c>
    </row>
    <row r="1571" spans="1:5" x14ac:dyDescent="0.25">
      <c r="A1571" s="16">
        <f t="shared" si="24"/>
        <v>1819</v>
      </c>
      <c r="B1571">
        <v>1819</v>
      </c>
      <c r="C1571" t="s">
        <v>24000</v>
      </c>
      <c r="D1571" t="s">
        <v>7753</v>
      </c>
      <c r="E1571" s="339" t="s">
        <v>15653</v>
      </c>
    </row>
    <row r="1572" spans="1:5" x14ac:dyDescent="0.25">
      <c r="A1572" s="16">
        <f t="shared" si="24"/>
        <v>1775</v>
      </c>
      <c r="B1572">
        <v>1775</v>
      </c>
      <c r="C1572" t="s">
        <v>24001</v>
      </c>
      <c r="D1572" t="s">
        <v>7753</v>
      </c>
      <c r="E1572" s="339" t="s">
        <v>12363</v>
      </c>
    </row>
    <row r="1573" spans="1:5" x14ac:dyDescent="0.25">
      <c r="A1573" s="16">
        <f t="shared" si="24"/>
        <v>1776</v>
      </c>
      <c r="B1573">
        <v>1776</v>
      </c>
      <c r="C1573" t="s">
        <v>24002</v>
      </c>
      <c r="D1573" t="s">
        <v>7753</v>
      </c>
      <c r="E1573" s="339" t="s">
        <v>21380</v>
      </c>
    </row>
    <row r="1574" spans="1:5" x14ac:dyDescent="0.25">
      <c r="A1574" s="16">
        <f t="shared" si="24"/>
        <v>1778</v>
      </c>
      <c r="B1574">
        <v>1778</v>
      </c>
      <c r="C1574" t="s">
        <v>24003</v>
      </c>
      <c r="D1574" t="s">
        <v>7753</v>
      </c>
      <c r="E1574" s="339" t="s">
        <v>24004</v>
      </c>
    </row>
    <row r="1575" spans="1:5" x14ac:dyDescent="0.25">
      <c r="A1575" s="16">
        <f t="shared" si="24"/>
        <v>1818</v>
      </c>
      <c r="B1575">
        <v>1818</v>
      </c>
      <c r="C1575" t="s">
        <v>24005</v>
      </c>
      <c r="D1575" t="s">
        <v>7753</v>
      </c>
      <c r="E1575" s="339" t="s">
        <v>24006</v>
      </c>
    </row>
    <row r="1576" spans="1:5" x14ac:dyDescent="0.25">
      <c r="A1576" s="16">
        <f t="shared" si="24"/>
        <v>1820</v>
      </c>
      <c r="B1576">
        <v>1820</v>
      </c>
      <c r="C1576" t="s">
        <v>24007</v>
      </c>
      <c r="D1576" t="s">
        <v>7753</v>
      </c>
      <c r="E1576" s="339" t="s">
        <v>14160</v>
      </c>
    </row>
    <row r="1577" spans="1:5" x14ac:dyDescent="0.25">
      <c r="A1577" s="16">
        <f t="shared" si="24"/>
        <v>1779</v>
      </c>
      <c r="B1577">
        <v>1779</v>
      </c>
      <c r="C1577" t="s">
        <v>24008</v>
      </c>
      <c r="D1577" t="s">
        <v>7753</v>
      </c>
      <c r="E1577" s="339" t="s">
        <v>24009</v>
      </c>
    </row>
    <row r="1578" spans="1:5" x14ac:dyDescent="0.25">
      <c r="A1578" s="16">
        <f t="shared" si="24"/>
        <v>1780</v>
      </c>
      <c r="B1578">
        <v>1780</v>
      </c>
      <c r="C1578" t="s">
        <v>24010</v>
      </c>
      <c r="D1578" t="s">
        <v>7753</v>
      </c>
      <c r="E1578" s="339" t="s">
        <v>24011</v>
      </c>
    </row>
    <row r="1579" spans="1:5" x14ac:dyDescent="0.25">
      <c r="A1579" s="16">
        <f t="shared" si="24"/>
        <v>1783</v>
      </c>
      <c r="B1579">
        <v>1783</v>
      </c>
      <c r="C1579" t="s">
        <v>24012</v>
      </c>
      <c r="D1579" t="s">
        <v>7753</v>
      </c>
      <c r="E1579" s="339" t="s">
        <v>20524</v>
      </c>
    </row>
    <row r="1580" spans="1:5" x14ac:dyDescent="0.25">
      <c r="A1580" s="16">
        <f t="shared" si="24"/>
        <v>1782</v>
      </c>
      <c r="B1580">
        <v>1782</v>
      </c>
      <c r="C1580" t="s">
        <v>24013</v>
      </c>
      <c r="D1580" t="s">
        <v>7753</v>
      </c>
      <c r="E1580" s="339" t="s">
        <v>19896</v>
      </c>
    </row>
    <row r="1581" spans="1:5" x14ac:dyDescent="0.25">
      <c r="A1581" s="16">
        <f t="shared" si="24"/>
        <v>1817</v>
      </c>
      <c r="B1581">
        <v>1817</v>
      </c>
      <c r="C1581" t="s">
        <v>24014</v>
      </c>
      <c r="D1581" t="s">
        <v>7753</v>
      </c>
      <c r="E1581" s="339" t="s">
        <v>24015</v>
      </c>
    </row>
    <row r="1582" spans="1:5" x14ac:dyDescent="0.25">
      <c r="A1582" s="16">
        <f t="shared" si="24"/>
        <v>1781</v>
      </c>
      <c r="B1582">
        <v>1781</v>
      </c>
      <c r="C1582" t="s">
        <v>24016</v>
      </c>
      <c r="D1582" t="s">
        <v>7753</v>
      </c>
      <c r="E1582" s="339" t="s">
        <v>14874</v>
      </c>
    </row>
    <row r="1583" spans="1:5" x14ac:dyDescent="0.25">
      <c r="A1583" s="16">
        <f t="shared" si="24"/>
        <v>1784</v>
      </c>
      <c r="B1583">
        <v>1784</v>
      </c>
      <c r="C1583" t="s">
        <v>24017</v>
      </c>
      <c r="D1583" t="s">
        <v>7753</v>
      </c>
      <c r="E1583" s="339" t="s">
        <v>24018</v>
      </c>
    </row>
    <row r="1584" spans="1:5" x14ac:dyDescent="0.25">
      <c r="A1584" s="16">
        <f t="shared" si="24"/>
        <v>1810</v>
      </c>
      <c r="B1584">
        <v>1810</v>
      </c>
      <c r="C1584" t="s">
        <v>24019</v>
      </c>
      <c r="D1584" t="s">
        <v>7753</v>
      </c>
      <c r="E1584" s="339" t="s">
        <v>24020</v>
      </c>
    </row>
    <row r="1585" spans="1:5" x14ac:dyDescent="0.25">
      <c r="A1585" s="16">
        <f t="shared" si="24"/>
        <v>1811</v>
      </c>
      <c r="B1585">
        <v>1811</v>
      </c>
      <c r="C1585" t="s">
        <v>24021</v>
      </c>
      <c r="D1585" t="s">
        <v>7753</v>
      </c>
      <c r="E1585" s="339" t="s">
        <v>21328</v>
      </c>
    </row>
    <row r="1586" spans="1:5" x14ac:dyDescent="0.25">
      <c r="A1586" s="16">
        <f t="shared" si="24"/>
        <v>1812</v>
      </c>
      <c r="B1586">
        <v>1812</v>
      </c>
      <c r="C1586" t="s">
        <v>24022</v>
      </c>
      <c r="D1586" t="s">
        <v>7753</v>
      </c>
      <c r="E1586" s="339" t="s">
        <v>24023</v>
      </c>
    </row>
    <row r="1587" spans="1:5" x14ac:dyDescent="0.25">
      <c r="A1587" s="16">
        <f t="shared" si="24"/>
        <v>40386</v>
      </c>
      <c r="B1587">
        <v>40386</v>
      </c>
      <c r="C1587" t="s">
        <v>24024</v>
      </c>
      <c r="D1587" t="s">
        <v>7753</v>
      </c>
      <c r="E1587" s="339" t="s">
        <v>24025</v>
      </c>
    </row>
    <row r="1588" spans="1:5" x14ac:dyDescent="0.25">
      <c r="A1588" s="16">
        <f t="shared" si="24"/>
        <v>40384</v>
      </c>
      <c r="B1588">
        <v>40384</v>
      </c>
      <c r="C1588" t="s">
        <v>24026</v>
      </c>
      <c r="D1588" t="s">
        <v>7753</v>
      </c>
      <c r="E1588" s="339" t="s">
        <v>24027</v>
      </c>
    </row>
    <row r="1589" spans="1:5" x14ac:dyDescent="0.25">
      <c r="A1589" s="16">
        <f t="shared" si="24"/>
        <v>40379</v>
      </c>
      <c r="B1589">
        <v>40379</v>
      </c>
      <c r="C1589" t="s">
        <v>24028</v>
      </c>
      <c r="D1589" t="s">
        <v>7753</v>
      </c>
      <c r="E1589" s="339" t="s">
        <v>24029</v>
      </c>
    </row>
    <row r="1590" spans="1:5" x14ac:dyDescent="0.25">
      <c r="A1590" s="16">
        <f t="shared" si="24"/>
        <v>40423</v>
      </c>
      <c r="B1590">
        <v>40423</v>
      </c>
      <c r="C1590" t="s">
        <v>24030</v>
      </c>
      <c r="D1590" t="s">
        <v>7753</v>
      </c>
      <c r="E1590" s="339" t="s">
        <v>24031</v>
      </c>
    </row>
    <row r="1591" spans="1:5" x14ac:dyDescent="0.25">
      <c r="A1591" s="16">
        <f t="shared" si="24"/>
        <v>40389</v>
      </c>
      <c r="B1591">
        <v>40389</v>
      </c>
      <c r="C1591" t="s">
        <v>24032</v>
      </c>
      <c r="D1591" t="s">
        <v>7753</v>
      </c>
      <c r="E1591" s="339" t="s">
        <v>24033</v>
      </c>
    </row>
    <row r="1592" spans="1:5" x14ac:dyDescent="0.25">
      <c r="A1592" s="16">
        <f t="shared" si="24"/>
        <v>40388</v>
      </c>
      <c r="B1592">
        <v>40388</v>
      </c>
      <c r="C1592" t="s">
        <v>24034</v>
      </c>
      <c r="D1592" t="s">
        <v>7753</v>
      </c>
      <c r="E1592" s="339" t="s">
        <v>24035</v>
      </c>
    </row>
    <row r="1593" spans="1:5" x14ac:dyDescent="0.25">
      <c r="A1593" s="16">
        <f t="shared" si="24"/>
        <v>40381</v>
      </c>
      <c r="B1593">
        <v>40381</v>
      </c>
      <c r="C1593" t="s">
        <v>24036</v>
      </c>
      <c r="D1593" t="s">
        <v>7753</v>
      </c>
      <c r="E1593" s="339" t="s">
        <v>12661</v>
      </c>
    </row>
    <row r="1594" spans="1:5" x14ac:dyDescent="0.25">
      <c r="A1594" s="16">
        <f t="shared" si="24"/>
        <v>40391</v>
      </c>
      <c r="B1594">
        <v>40391</v>
      </c>
      <c r="C1594" t="s">
        <v>24037</v>
      </c>
      <c r="D1594" t="s">
        <v>7753</v>
      </c>
      <c r="E1594" s="339" t="s">
        <v>24038</v>
      </c>
    </row>
    <row r="1595" spans="1:5" x14ac:dyDescent="0.25">
      <c r="A1595" s="16">
        <f t="shared" si="24"/>
        <v>40414</v>
      </c>
      <c r="B1595">
        <v>40414</v>
      </c>
      <c r="C1595" t="s">
        <v>24039</v>
      </c>
      <c r="D1595" t="s">
        <v>7753</v>
      </c>
      <c r="E1595" s="339" t="s">
        <v>14633</v>
      </c>
    </row>
    <row r="1596" spans="1:5" x14ac:dyDescent="0.25">
      <c r="A1596" s="16">
        <f t="shared" si="24"/>
        <v>40416</v>
      </c>
      <c r="B1596">
        <v>40416</v>
      </c>
      <c r="C1596" t="s">
        <v>24040</v>
      </c>
      <c r="D1596" t="s">
        <v>7753</v>
      </c>
      <c r="E1596" s="339" t="s">
        <v>19905</v>
      </c>
    </row>
    <row r="1597" spans="1:5" x14ac:dyDescent="0.25">
      <c r="A1597" s="16">
        <f t="shared" si="24"/>
        <v>40418</v>
      </c>
      <c r="B1597">
        <v>40418</v>
      </c>
      <c r="C1597" t="s">
        <v>24041</v>
      </c>
      <c r="D1597" t="s">
        <v>7753</v>
      </c>
      <c r="E1597" s="339" t="s">
        <v>24042</v>
      </c>
    </row>
    <row r="1598" spans="1:5" x14ac:dyDescent="0.25">
      <c r="A1598" s="16">
        <f t="shared" si="24"/>
        <v>2609</v>
      </c>
      <c r="B1598">
        <v>2609</v>
      </c>
      <c r="C1598" t="s">
        <v>24043</v>
      </c>
      <c r="D1598" t="s">
        <v>7753</v>
      </c>
      <c r="E1598" s="339" t="s">
        <v>24044</v>
      </c>
    </row>
    <row r="1599" spans="1:5" x14ac:dyDescent="0.25">
      <c r="A1599" s="16">
        <f t="shared" si="24"/>
        <v>2634</v>
      </c>
      <c r="B1599">
        <v>2634</v>
      </c>
      <c r="C1599" t="s">
        <v>24045</v>
      </c>
      <c r="D1599" t="s">
        <v>7753</v>
      </c>
      <c r="E1599" s="339" t="s">
        <v>7848</v>
      </c>
    </row>
    <row r="1600" spans="1:5" x14ac:dyDescent="0.25">
      <c r="A1600" s="16">
        <f t="shared" si="24"/>
        <v>2611</v>
      </c>
      <c r="B1600">
        <v>2611</v>
      </c>
      <c r="C1600" t="s">
        <v>24046</v>
      </c>
      <c r="D1600" t="s">
        <v>7753</v>
      </c>
      <c r="E1600" s="339" t="s">
        <v>8382</v>
      </c>
    </row>
    <row r="1601" spans="1:5" x14ac:dyDescent="0.25">
      <c r="A1601" s="16">
        <f t="shared" si="24"/>
        <v>34359</v>
      </c>
      <c r="B1601">
        <v>34359</v>
      </c>
      <c r="C1601" t="s">
        <v>24047</v>
      </c>
      <c r="D1601" t="s">
        <v>7753</v>
      </c>
      <c r="E1601" s="339" t="s">
        <v>8932</v>
      </c>
    </row>
    <row r="1602" spans="1:5" x14ac:dyDescent="0.25">
      <c r="A1602" s="16">
        <f t="shared" si="24"/>
        <v>1789</v>
      </c>
      <c r="B1602">
        <v>1789</v>
      </c>
      <c r="C1602" t="s">
        <v>24048</v>
      </c>
      <c r="D1602" t="s">
        <v>7753</v>
      </c>
      <c r="E1602" s="339" t="s">
        <v>24049</v>
      </c>
    </row>
    <row r="1603" spans="1:5" x14ac:dyDescent="0.25">
      <c r="A1603" s="16">
        <f t="shared" ref="A1603:A1666" si="25">B1603</f>
        <v>1788</v>
      </c>
      <c r="B1603">
        <v>1788</v>
      </c>
      <c r="C1603" t="s">
        <v>24050</v>
      </c>
      <c r="D1603" t="s">
        <v>7753</v>
      </c>
      <c r="E1603" s="339" t="s">
        <v>19875</v>
      </c>
    </row>
    <row r="1604" spans="1:5" x14ac:dyDescent="0.25">
      <c r="A1604" s="16">
        <f t="shared" si="25"/>
        <v>1786</v>
      </c>
      <c r="B1604">
        <v>1786</v>
      </c>
      <c r="C1604" t="s">
        <v>24051</v>
      </c>
      <c r="D1604" t="s">
        <v>7753</v>
      </c>
      <c r="E1604" s="339" t="s">
        <v>15475</v>
      </c>
    </row>
    <row r="1605" spans="1:5" x14ac:dyDescent="0.25">
      <c r="A1605" s="16">
        <f t="shared" si="25"/>
        <v>1787</v>
      </c>
      <c r="B1605">
        <v>1787</v>
      </c>
      <c r="C1605" t="s">
        <v>24052</v>
      </c>
      <c r="D1605" t="s">
        <v>7753</v>
      </c>
      <c r="E1605" s="339" t="s">
        <v>16675</v>
      </c>
    </row>
    <row r="1606" spans="1:5" x14ac:dyDescent="0.25">
      <c r="A1606" s="16">
        <f t="shared" si="25"/>
        <v>1791</v>
      </c>
      <c r="B1606">
        <v>1791</v>
      </c>
      <c r="C1606" t="s">
        <v>24053</v>
      </c>
      <c r="D1606" t="s">
        <v>7753</v>
      </c>
      <c r="E1606" s="339" t="s">
        <v>24054</v>
      </c>
    </row>
    <row r="1607" spans="1:5" x14ac:dyDescent="0.25">
      <c r="A1607" s="16">
        <f t="shared" si="25"/>
        <v>1790</v>
      </c>
      <c r="B1607">
        <v>1790</v>
      </c>
      <c r="C1607" t="s">
        <v>24055</v>
      </c>
      <c r="D1607" t="s">
        <v>7753</v>
      </c>
      <c r="E1607" s="339" t="s">
        <v>21297</v>
      </c>
    </row>
    <row r="1608" spans="1:5" x14ac:dyDescent="0.25">
      <c r="A1608" s="16">
        <f t="shared" si="25"/>
        <v>1813</v>
      </c>
      <c r="B1608">
        <v>1813</v>
      </c>
      <c r="C1608" t="s">
        <v>24056</v>
      </c>
      <c r="D1608" t="s">
        <v>7753</v>
      </c>
      <c r="E1608" s="339" t="s">
        <v>14146</v>
      </c>
    </row>
    <row r="1609" spans="1:5" x14ac:dyDescent="0.25">
      <c r="A1609" s="16">
        <f t="shared" si="25"/>
        <v>1792</v>
      </c>
      <c r="B1609">
        <v>1792</v>
      </c>
      <c r="C1609" t="s">
        <v>24057</v>
      </c>
      <c r="D1609" t="s">
        <v>7753</v>
      </c>
      <c r="E1609" s="339" t="s">
        <v>24058</v>
      </c>
    </row>
    <row r="1610" spans="1:5" x14ac:dyDescent="0.25">
      <c r="A1610" s="16">
        <f t="shared" si="25"/>
        <v>1793</v>
      </c>
      <c r="B1610">
        <v>1793</v>
      </c>
      <c r="C1610" t="s">
        <v>24059</v>
      </c>
      <c r="D1610" t="s">
        <v>7753</v>
      </c>
      <c r="E1610" s="339" t="s">
        <v>24060</v>
      </c>
    </row>
    <row r="1611" spans="1:5" x14ac:dyDescent="0.25">
      <c r="A1611" s="16">
        <f t="shared" si="25"/>
        <v>1809</v>
      </c>
      <c r="B1611">
        <v>1809</v>
      </c>
      <c r="C1611" t="s">
        <v>24061</v>
      </c>
      <c r="D1611" t="s">
        <v>7753</v>
      </c>
      <c r="E1611" s="339" t="s">
        <v>24062</v>
      </c>
    </row>
    <row r="1612" spans="1:5" x14ac:dyDescent="0.25">
      <c r="A1612" s="16">
        <f t="shared" si="25"/>
        <v>1814</v>
      </c>
      <c r="B1612">
        <v>1814</v>
      </c>
      <c r="C1612" t="s">
        <v>24063</v>
      </c>
      <c r="D1612" t="s">
        <v>7753</v>
      </c>
      <c r="E1612" s="339" t="s">
        <v>14636</v>
      </c>
    </row>
    <row r="1613" spans="1:5" x14ac:dyDescent="0.25">
      <c r="A1613" s="16">
        <f t="shared" si="25"/>
        <v>1803</v>
      </c>
      <c r="B1613">
        <v>1803</v>
      </c>
      <c r="C1613" t="s">
        <v>24064</v>
      </c>
      <c r="D1613" t="s">
        <v>7753</v>
      </c>
      <c r="E1613" s="339" t="s">
        <v>20180</v>
      </c>
    </row>
    <row r="1614" spans="1:5" x14ac:dyDescent="0.25">
      <c r="A1614" s="16">
        <f t="shared" si="25"/>
        <v>1805</v>
      </c>
      <c r="B1614">
        <v>1805</v>
      </c>
      <c r="C1614" t="s">
        <v>24065</v>
      </c>
      <c r="D1614" t="s">
        <v>7753</v>
      </c>
      <c r="E1614" s="339" t="s">
        <v>22780</v>
      </c>
    </row>
    <row r="1615" spans="1:5" x14ac:dyDescent="0.25">
      <c r="A1615" s="16">
        <f t="shared" si="25"/>
        <v>1821</v>
      </c>
      <c r="B1615">
        <v>1821</v>
      </c>
      <c r="C1615" t="s">
        <v>24066</v>
      </c>
      <c r="D1615" t="s">
        <v>7753</v>
      </c>
      <c r="E1615" s="339" t="s">
        <v>24067</v>
      </c>
    </row>
    <row r="1616" spans="1:5" x14ac:dyDescent="0.25">
      <c r="A1616" s="16">
        <f t="shared" si="25"/>
        <v>1806</v>
      </c>
      <c r="B1616">
        <v>1806</v>
      </c>
      <c r="C1616" t="s">
        <v>24068</v>
      </c>
      <c r="D1616" t="s">
        <v>7753</v>
      </c>
      <c r="E1616" s="339" t="s">
        <v>24069</v>
      </c>
    </row>
    <row r="1617" spans="1:5" x14ac:dyDescent="0.25">
      <c r="A1617" s="16">
        <f t="shared" si="25"/>
        <v>1804</v>
      </c>
      <c r="B1617">
        <v>1804</v>
      </c>
      <c r="C1617" t="s">
        <v>24070</v>
      </c>
      <c r="D1617" t="s">
        <v>7753</v>
      </c>
      <c r="E1617" s="339" t="s">
        <v>15646</v>
      </c>
    </row>
    <row r="1618" spans="1:5" x14ac:dyDescent="0.25">
      <c r="A1618" s="16">
        <f t="shared" si="25"/>
        <v>1807</v>
      </c>
      <c r="B1618">
        <v>1807</v>
      </c>
      <c r="C1618" t="s">
        <v>24071</v>
      </c>
      <c r="D1618" t="s">
        <v>7753</v>
      </c>
      <c r="E1618" s="339" t="s">
        <v>21474</v>
      </c>
    </row>
    <row r="1619" spans="1:5" x14ac:dyDescent="0.25">
      <c r="A1619" s="16">
        <f t="shared" si="25"/>
        <v>1808</v>
      </c>
      <c r="B1619">
        <v>1808</v>
      </c>
      <c r="C1619" t="s">
        <v>24072</v>
      </c>
      <c r="D1619" t="s">
        <v>7753</v>
      </c>
      <c r="E1619" s="339" t="s">
        <v>24073</v>
      </c>
    </row>
    <row r="1620" spans="1:5" x14ac:dyDescent="0.25">
      <c r="A1620" s="16">
        <f t="shared" si="25"/>
        <v>1797</v>
      </c>
      <c r="B1620">
        <v>1797</v>
      </c>
      <c r="C1620" t="s">
        <v>24074</v>
      </c>
      <c r="D1620" t="s">
        <v>7753</v>
      </c>
      <c r="E1620" s="339" t="s">
        <v>17780</v>
      </c>
    </row>
    <row r="1621" spans="1:5" x14ac:dyDescent="0.25">
      <c r="A1621" s="16">
        <f t="shared" si="25"/>
        <v>1796</v>
      </c>
      <c r="B1621">
        <v>1796</v>
      </c>
      <c r="C1621" t="s">
        <v>24075</v>
      </c>
      <c r="D1621" t="s">
        <v>7753</v>
      </c>
      <c r="E1621" s="339" t="s">
        <v>15940</v>
      </c>
    </row>
    <row r="1622" spans="1:5" x14ac:dyDescent="0.25">
      <c r="A1622" s="16">
        <f t="shared" si="25"/>
        <v>1794</v>
      </c>
      <c r="B1622">
        <v>1794</v>
      </c>
      <c r="C1622" t="s">
        <v>24076</v>
      </c>
      <c r="D1622" t="s">
        <v>7753</v>
      </c>
      <c r="E1622" s="339" t="s">
        <v>13643</v>
      </c>
    </row>
    <row r="1623" spans="1:5" x14ac:dyDescent="0.25">
      <c r="A1623" s="16">
        <f t="shared" si="25"/>
        <v>1816</v>
      </c>
      <c r="B1623">
        <v>1816</v>
      </c>
      <c r="C1623" t="s">
        <v>24077</v>
      </c>
      <c r="D1623" t="s">
        <v>7753</v>
      </c>
      <c r="E1623" s="339" t="s">
        <v>14465</v>
      </c>
    </row>
    <row r="1624" spans="1:5" x14ac:dyDescent="0.25">
      <c r="A1624" s="16">
        <f t="shared" si="25"/>
        <v>1815</v>
      </c>
      <c r="B1624">
        <v>1815</v>
      </c>
      <c r="C1624" t="s">
        <v>24078</v>
      </c>
      <c r="D1624" t="s">
        <v>7753</v>
      </c>
      <c r="E1624" s="339" t="s">
        <v>24079</v>
      </c>
    </row>
    <row r="1625" spans="1:5" x14ac:dyDescent="0.25">
      <c r="A1625" s="16">
        <f t="shared" si="25"/>
        <v>1798</v>
      </c>
      <c r="B1625">
        <v>1798</v>
      </c>
      <c r="C1625" t="s">
        <v>24080</v>
      </c>
      <c r="D1625" t="s">
        <v>7753</v>
      </c>
      <c r="E1625" s="339" t="s">
        <v>24081</v>
      </c>
    </row>
    <row r="1626" spans="1:5" x14ac:dyDescent="0.25">
      <c r="A1626" s="16">
        <f t="shared" si="25"/>
        <v>1795</v>
      </c>
      <c r="B1626">
        <v>1795</v>
      </c>
      <c r="C1626" t="s">
        <v>24082</v>
      </c>
      <c r="D1626" t="s">
        <v>7753</v>
      </c>
      <c r="E1626" s="339" t="s">
        <v>7933</v>
      </c>
    </row>
    <row r="1627" spans="1:5" x14ac:dyDescent="0.25">
      <c r="A1627" s="16">
        <f t="shared" si="25"/>
        <v>1799</v>
      </c>
      <c r="B1627">
        <v>1799</v>
      </c>
      <c r="C1627" t="s">
        <v>24083</v>
      </c>
      <c r="D1627" t="s">
        <v>7753</v>
      </c>
      <c r="E1627" s="339" t="s">
        <v>24084</v>
      </c>
    </row>
    <row r="1628" spans="1:5" x14ac:dyDescent="0.25">
      <c r="A1628" s="16">
        <f t="shared" si="25"/>
        <v>1800</v>
      </c>
      <c r="B1628">
        <v>1800</v>
      </c>
      <c r="C1628" t="s">
        <v>24085</v>
      </c>
      <c r="D1628" t="s">
        <v>7753</v>
      </c>
      <c r="E1628" s="339" t="s">
        <v>24086</v>
      </c>
    </row>
    <row r="1629" spans="1:5" x14ac:dyDescent="0.25">
      <c r="A1629" s="16">
        <f t="shared" si="25"/>
        <v>1802</v>
      </c>
      <c r="B1629">
        <v>1802</v>
      </c>
      <c r="C1629" t="s">
        <v>24087</v>
      </c>
      <c r="D1629" t="s">
        <v>7753</v>
      </c>
      <c r="E1629" s="339" t="s">
        <v>24088</v>
      </c>
    </row>
    <row r="1630" spans="1:5" x14ac:dyDescent="0.25">
      <c r="A1630" s="16">
        <f t="shared" si="25"/>
        <v>40385</v>
      </c>
      <c r="B1630">
        <v>40385</v>
      </c>
      <c r="C1630" t="s">
        <v>24089</v>
      </c>
      <c r="D1630" t="s">
        <v>7753</v>
      </c>
      <c r="E1630" s="339" t="s">
        <v>24025</v>
      </c>
    </row>
    <row r="1631" spans="1:5" x14ac:dyDescent="0.25">
      <c r="A1631" s="16">
        <f t="shared" si="25"/>
        <v>40383</v>
      </c>
      <c r="B1631">
        <v>40383</v>
      </c>
      <c r="C1631" t="s">
        <v>24090</v>
      </c>
      <c r="D1631" t="s">
        <v>7753</v>
      </c>
      <c r="E1631" s="339" t="s">
        <v>24027</v>
      </c>
    </row>
    <row r="1632" spans="1:5" x14ac:dyDescent="0.25">
      <c r="A1632" s="16">
        <f t="shared" si="25"/>
        <v>40378</v>
      </c>
      <c r="B1632">
        <v>40378</v>
      </c>
      <c r="C1632" t="s">
        <v>24091</v>
      </c>
      <c r="D1632" t="s">
        <v>7753</v>
      </c>
      <c r="E1632" s="339" t="s">
        <v>24029</v>
      </c>
    </row>
    <row r="1633" spans="1:5" x14ac:dyDescent="0.25">
      <c r="A1633" s="16">
        <f t="shared" si="25"/>
        <v>40382</v>
      </c>
      <c r="B1633">
        <v>40382</v>
      </c>
      <c r="C1633" t="s">
        <v>24092</v>
      </c>
      <c r="D1633" t="s">
        <v>7753</v>
      </c>
      <c r="E1633" s="339" t="s">
        <v>24031</v>
      </c>
    </row>
    <row r="1634" spans="1:5" x14ac:dyDescent="0.25">
      <c r="A1634" s="16">
        <f t="shared" si="25"/>
        <v>40422</v>
      </c>
      <c r="B1634">
        <v>40422</v>
      </c>
      <c r="C1634" t="s">
        <v>24093</v>
      </c>
      <c r="D1634" t="s">
        <v>7753</v>
      </c>
      <c r="E1634" s="339" t="s">
        <v>24094</v>
      </c>
    </row>
    <row r="1635" spans="1:5" x14ac:dyDescent="0.25">
      <c r="A1635" s="16">
        <f t="shared" si="25"/>
        <v>40387</v>
      </c>
      <c r="B1635">
        <v>40387</v>
      </c>
      <c r="C1635" t="s">
        <v>24095</v>
      </c>
      <c r="D1635" t="s">
        <v>7753</v>
      </c>
      <c r="E1635" s="339" t="s">
        <v>24096</v>
      </c>
    </row>
    <row r="1636" spans="1:5" x14ac:dyDescent="0.25">
      <c r="A1636" s="16">
        <f t="shared" si="25"/>
        <v>40380</v>
      </c>
      <c r="B1636">
        <v>40380</v>
      </c>
      <c r="C1636" t="s">
        <v>24097</v>
      </c>
      <c r="D1636" t="s">
        <v>7753</v>
      </c>
      <c r="E1636" s="339" t="s">
        <v>12661</v>
      </c>
    </row>
    <row r="1637" spans="1:5" x14ac:dyDescent="0.25">
      <c r="A1637" s="16">
        <f t="shared" si="25"/>
        <v>40390</v>
      </c>
      <c r="B1637">
        <v>40390</v>
      </c>
      <c r="C1637" t="s">
        <v>24098</v>
      </c>
      <c r="D1637" t="s">
        <v>7753</v>
      </c>
      <c r="E1637" s="339" t="s">
        <v>24099</v>
      </c>
    </row>
    <row r="1638" spans="1:5" x14ac:dyDescent="0.25">
      <c r="A1638" s="16">
        <f t="shared" si="25"/>
        <v>40413</v>
      </c>
      <c r="B1638">
        <v>40413</v>
      </c>
      <c r="C1638" t="s">
        <v>24100</v>
      </c>
      <c r="D1638" t="s">
        <v>7753</v>
      </c>
      <c r="E1638" s="339" t="s">
        <v>20234</v>
      </c>
    </row>
    <row r="1639" spans="1:5" x14ac:dyDescent="0.25">
      <c r="A1639" s="16">
        <f t="shared" si="25"/>
        <v>40415</v>
      </c>
      <c r="B1639">
        <v>40415</v>
      </c>
      <c r="C1639" t="s">
        <v>24101</v>
      </c>
      <c r="D1639" t="s">
        <v>7753</v>
      </c>
      <c r="E1639" s="339" t="s">
        <v>15597</v>
      </c>
    </row>
    <row r="1640" spans="1:5" x14ac:dyDescent="0.25">
      <c r="A1640" s="16">
        <f t="shared" si="25"/>
        <v>40417</v>
      </c>
      <c r="B1640">
        <v>40417</v>
      </c>
      <c r="C1640" t="s">
        <v>24102</v>
      </c>
      <c r="D1640" t="s">
        <v>7753</v>
      </c>
      <c r="E1640" s="339" t="s">
        <v>21159</v>
      </c>
    </row>
    <row r="1641" spans="1:5" x14ac:dyDescent="0.25">
      <c r="A1641" s="16">
        <f t="shared" si="25"/>
        <v>39271</v>
      </c>
      <c r="B1641">
        <v>39271</v>
      </c>
      <c r="C1641" t="s">
        <v>24103</v>
      </c>
      <c r="D1641" t="s">
        <v>7753</v>
      </c>
      <c r="E1641" s="339" t="s">
        <v>8108</v>
      </c>
    </row>
    <row r="1642" spans="1:5" x14ac:dyDescent="0.25">
      <c r="A1642" s="16">
        <f t="shared" si="25"/>
        <v>39273</v>
      </c>
      <c r="B1642">
        <v>39273</v>
      </c>
      <c r="C1642" t="s">
        <v>24104</v>
      </c>
      <c r="D1642" t="s">
        <v>7753</v>
      </c>
      <c r="E1642" s="339" t="s">
        <v>8165</v>
      </c>
    </row>
    <row r="1643" spans="1:5" x14ac:dyDescent="0.25">
      <c r="A1643" s="16">
        <f t="shared" si="25"/>
        <v>39272</v>
      </c>
      <c r="B1643">
        <v>39272</v>
      </c>
      <c r="C1643" t="s">
        <v>24105</v>
      </c>
      <c r="D1643" t="s">
        <v>7753</v>
      </c>
      <c r="E1643" s="339" t="s">
        <v>13564</v>
      </c>
    </row>
    <row r="1644" spans="1:5" x14ac:dyDescent="0.25">
      <c r="A1644" s="16">
        <f t="shared" si="25"/>
        <v>1875</v>
      </c>
      <c r="B1644">
        <v>1875</v>
      </c>
      <c r="C1644" t="s">
        <v>24106</v>
      </c>
      <c r="D1644" t="s">
        <v>7753</v>
      </c>
      <c r="E1644" s="339" t="s">
        <v>7877</v>
      </c>
    </row>
    <row r="1645" spans="1:5" x14ac:dyDescent="0.25">
      <c r="A1645" s="16">
        <f t="shared" si="25"/>
        <v>1874</v>
      </c>
      <c r="B1645">
        <v>1874</v>
      </c>
      <c r="C1645" t="s">
        <v>24107</v>
      </c>
      <c r="D1645" t="s">
        <v>7753</v>
      </c>
      <c r="E1645" s="339" t="s">
        <v>7868</v>
      </c>
    </row>
    <row r="1646" spans="1:5" x14ac:dyDescent="0.25">
      <c r="A1646" s="16">
        <f t="shared" si="25"/>
        <v>1870</v>
      </c>
      <c r="B1646">
        <v>1870</v>
      </c>
      <c r="C1646" t="s">
        <v>24108</v>
      </c>
      <c r="D1646" t="s">
        <v>7753</v>
      </c>
      <c r="E1646" s="339" t="s">
        <v>8163</v>
      </c>
    </row>
    <row r="1647" spans="1:5" x14ac:dyDescent="0.25">
      <c r="A1647" s="16">
        <f t="shared" si="25"/>
        <v>1884</v>
      </c>
      <c r="B1647">
        <v>1884</v>
      </c>
      <c r="C1647" t="s">
        <v>24109</v>
      </c>
      <c r="D1647" t="s">
        <v>7753</v>
      </c>
      <c r="E1647" s="339" t="s">
        <v>8119</v>
      </c>
    </row>
    <row r="1648" spans="1:5" x14ac:dyDescent="0.25">
      <c r="A1648" s="16">
        <f t="shared" si="25"/>
        <v>1887</v>
      </c>
      <c r="B1648">
        <v>1887</v>
      </c>
      <c r="C1648" t="s">
        <v>24110</v>
      </c>
      <c r="D1648" t="s">
        <v>7753</v>
      </c>
      <c r="E1648" s="339" t="s">
        <v>8169</v>
      </c>
    </row>
    <row r="1649" spans="1:5" x14ac:dyDescent="0.25">
      <c r="A1649" s="16">
        <f t="shared" si="25"/>
        <v>1876</v>
      </c>
      <c r="B1649">
        <v>1876</v>
      </c>
      <c r="C1649" t="s">
        <v>24111</v>
      </c>
      <c r="D1649" t="s">
        <v>7753</v>
      </c>
      <c r="E1649" s="339" t="s">
        <v>8055</v>
      </c>
    </row>
    <row r="1650" spans="1:5" x14ac:dyDescent="0.25">
      <c r="A1650" s="16">
        <f t="shared" si="25"/>
        <v>1879</v>
      </c>
      <c r="B1650">
        <v>1879</v>
      </c>
      <c r="C1650" t="s">
        <v>24112</v>
      </c>
      <c r="D1650" t="s">
        <v>7753</v>
      </c>
      <c r="E1650" s="339" t="s">
        <v>16620</v>
      </c>
    </row>
    <row r="1651" spans="1:5" x14ac:dyDescent="0.25">
      <c r="A1651" s="16">
        <f t="shared" si="25"/>
        <v>1877</v>
      </c>
      <c r="B1651">
        <v>1877</v>
      </c>
      <c r="C1651" t="s">
        <v>24113</v>
      </c>
      <c r="D1651" t="s">
        <v>7753</v>
      </c>
      <c r="E1651" s="339" t="s">
        <v>7975</v>
      </c>
    </row>
    <row r="1652" spans="1:5" x14ac:dyDescent="0.25">
      <c r="A1652" s="16">
        <f t="shared" si="25"/>
        <v>1878</v>
      </c>
      <c r="B1652">
        <v>1878</v>
      </c>
      <c r="C1652" t="s">
        <v>24114</v>
      </c>
      <c r="D1652" t="s">
        <v>7753</v>
      </c>
      <c r="E1652" s="339" t="s">
        <v>12812</v>
      </c>
    </row>
    <row r="1653" spans="1:5" x14ac:dyDescent="0.25">
      <c r="A1653" s="16">
        <f t="shared" si="25"/>
        <v>2621</v>
      </c>
      <c r="B1653">
        <v>2621</v>
      </c>
      <c r="C1653" t="s">
        <v>24115</v>
      </c>
      <c r="D1653" t="s">
        <v>7753</v>
      </c>
      <c r="E1653" s="339" t="s">
        <v>24116</v>
      </c>
    </row>
    <row r="1654" spans="1:5" x14ac:dyDescent="0.25">
      <c r="A1654" s="16">
        <f t="shared" si="25"/>
        <v>2616</v>
      </c>
      <c r="B1654">
        <v>2616</v>
      </c>
      <c r="C1654" t="s">
        <v>24117</v>
      </c>
      <c r="D1654" t="s">
        <v>7753</v>
      </c>
      <c r="E1654" s="339" t="s">
        <v>21900</v>
      </c>
    </row>
    <row r="1655" spans="1:5" x14ac:dyDescent="0.25">
      <c r="A1655" s="16">
        <f t="shared" si="25"/>
        <v>2633</v>
      </c>
      <c r="B1655">
        <v>2633</v>
      </c>
      <c r="C1655" t="s">
        <v>24118</v>
      </c>
      <c r="D1655" t="s">
        <v>7753</v>
      </c>
      <c r="E1655" s="339" t="s">
        <v>7896</v>
      </c>
    </row>
    <row r="1656" spans="1:5" x14ac:dyDescent="0.25">
      <c r="A1656" s="16">
        <f t="shared" si="25"/>
        <v>2617</v>
      </c>
      <c r="B1656">
        <v>2617</v>
      </c>
      <c r="C1656" t="s">
        <v>24119</v>
      </c>
      <c r="D1656" t="s">
        <v>7753</v>
      </c>
      <c r="E1656" s="339" t="s">
        <v>12795</v>
      </c>
    </row>
    <row r="1657" spans="1:5" x14ac:dyDescent="0.25">
      <c r="A1657" s="16">
        <f t="shared" si="25"/>
        <v>2618</v>
      </c>
      <c r="B1657">
        <v>2618</v>
      </c>
      <c r="C1657" t="s">
        <v>24120</v>
      </c>
      <c r="D1657" t="s">
        <v>7753</v>
      </c>
      <c r="E1657" s="339" t="s">
        <v>9409</v>
      </c>
    </row>
    <row r="1658" spans="1:5" x14ac:dyDescent="0.25">
      <c r="A1658" s="16">
        <f t="shared" si="25"/>
        <v>2632</v>
      </c>
      <c r="B1658">
        <v>2632</v>
      </c>
      <c r="C1658" t="s">
        <v>24121</v>
      </c>
      <c r="D1658" t="s">
        <v>7753</v>
      </c>
      <c r="E1658" s="339" t="s">
        <v>7838</v>
      </c>
    </row>
    <row r="1659" spans="1:5" x14ac:dyDescent="0.25">
      <c r="A1659" s="16">
        <f t="shared" si="25"/>
        <v>2631</v>
      </c>
      <c r="B1659">
        <v>2631</v>
      </c>
      <c r="C1659" t="s">
        <v>24122</v>
      </c>
      <c r="D1659" t="s">
        <v>7753</v>
      </c>
      <c r="E1659" s="339" t="s">
        <v>15072</v>
      </c>
    </row>
    <row r="1660" spans="1:5" x14ac:dyDescent="0.25">
      <c r="A1660" s="16">
        <f t="shared" si="25"/>
        <v>2619</v>
      </c>
      <c r="B1660">
        <v>2619</v>
      </c>
      <c r="C1660" t="s">
        <v>24123</v>
      </c>
      <c r="D1660" t="s">
        <v>7753</v>
      </c>
      <c r="E1660" s="339" t="s">
        <v>24124</v>
      </c>
    </row>
    <row r="1661" spans="1:5" x14ac:dyDescent="0.25">
      <c r="A1661" s="16">
        <f t="shared" si="25"/>
        <v>2620</v>
      </c>
      <c r="B1661">
        <v>2620</v>
      </c>
      <c r="C1661" t="s">
        <v>24125</v>
      </c>
      <c r="D1661" t="s">
        <v>7753</v>
      </c>
      <c r="E1661" s="339" t="s">
        <v>24126</v>
      </c>
    </row>
    <row r="1662" spans="1:5" x14ac:dyDescent="0.25">
      <c r="A1662" s="16">
        <f t="shared" si="25"/>
        <v>44472</v>
      </c>
      <c r="B1662">
        <v>44472</v>
      </c>
      <c r="C1662" t="s">
        <v>24127</v>
      </c>
      <c r="D1662" t="s">
        <v>7753</v>
      </c>
      <c r="E1662" s="339" t="s">
        <v>24128</v>
      </c>
    </row>
    <row r="1663" spans="1:5" x14ac:dyDescent="0.25">
      <c r="A1663" s="16">
        <f t="shared" si="25"/>
        <v>38369</v>
      </c>
      <c r="B1663">
        <v>38369</v>
      </c>
      <c r="C1663" t="s">
        <v>24129</v>
      </c>
      <c r="D1663" t="s">
        <v>7753</v>
      </c>
      <c r="E1663" s="339" t="s">
        <v>13006</v>
      </c>
    </row>
    <row r="1664" spans="1:5" x14ac:dyDescent="0.25">
      <c r="A1664" s="16">
        <f t="shared" si="25"/>
        <v>38370</v>
      </c>
      <c r="B1664">
        <v>38370</v>
      </c>
      <c r="C1664" t="s">
        <v>24130</v>
      </c>
      <c r="D1664" t="s">
        <v>7753</v>
      </c>
      <c r="E1664" s="339" t="s">
        <v>13006</v>
      </c>
    </row>
    <row r="1665" spans="1:5" x14ac:dyDescent="0.25">
      <c r="A1665" s="16">
        <f t="shared" si="25"/>
        <v>38372</v>
      </c>
      <c r="B1665">
        <v>38372</v>
      </c>
      <c r="C1665" t="s">
        <v>24131</v>
      </c>
      <c r="D1665" t="s">
        <v>7753</v>
      </c>
      <c r="E1665" s="339" t="s">
        <v>14081</v>
      </c>
    </row>
    <row r="1666" spans="1:5" x14ac:dyDescent="0.25">
      <c r="A1666" s="16">
        <f t="shared" si="25"/>
        <v>2357</v>
      </c>
      <c r="B1666">
        <v>2357</v>
      </c>
      <c r="C1666" t="s">
        <v>24132</v>
      </c>
      <c r="D1666" t="s">
        <v>7754</v>
      </c>
      <c r="E1666" s="339" t="s">
        <v>12999</v>
      </c>
    </row>
    <row r="1667" spans="1:5" x14ac:dyDescent="0.25">
      <c r="A1667" s="16">
        <f t="shared" ref="A1667:A1730" si="26">B1667</f>
        <v>40806</v>
      </c>
      <c r="B1667">
        <v>40806</v>
      </c>
      <c r="C1667" t="s">
        <v>24133</v>
      </c>
      <c r="D1667" t="s">
        <v>7813</v>
      </c>
      <c r="E1667" s="339" t="s">
        <v>33775</v>
      </c>
    </row>
    <row r="1668" spans="1:5" x14ac:dyDescent="0.25">
      <c r="A1668" s="16">
        <f t="shared" si="26"/>
        <v>2355</v>
      </c>
      <c r="B1668">
        <v>2355</v>
      </c>
      <c r="C1668" t="s">
        <v>24135</v>
      </c>
      <c r="D1668" t="s">
        <v>7754</v>
      </c>
      <c r="E1668" s="339" t="s">
        <v>13354</v>
      </c>
    </row>
    <row r="1669" spans="1:5" x14ac:dyDescent="0.25">
      <c r="A1669" s="16">
        <f t="shared" si="26"/>
        <v>40805</v>
      </c>
      <c r="B1669">
        <v>40805</v>
      </c>
      <c r="C1669" t="s">
        <v>24137</v>
      </c>
      <c r="D1669" t="s">
        <v>7813</v>
      </c>
      <c r="E1669" s="339" t="s">
        <v>33776</v>
      </c>
    </row>
    <row r="1670" spans="1:5" x14ac:dyDescent="0.25">
      <c r="A1670" s="16">
        <f t="shared" si="26"/>
        <v>2358</v>
      </c>
      <c r="B1670">
        <v>2358</v>
      </c>
      <c r="C1670" t="s">
        <v>24139</v>
      </c>
      <c r="D1670" t="s">
        <v>7754</v>
      </c>
      <c r="E1670" s="339" t="s">
        <v>8202</v>
      </c>
    </row>
    <row r="1671" spans="1:5" x14ac:dyDescent="0.25">
      <c r="A1671" s="16">
        <f t="shared" si="26"/>
        <v>40807</v>
      </c>
      <c r="B1671">
        <v>40807</v>
      </c>
      <c r="C1671" t="s">
        <v>24140</v>
      </c>
      <c r="D1671" t="s">
        <v>7813</v>
      </c>
      <c r="E1671" s="339" t="s">
        <v>33777</v>
      </c>
    </row>
    <row r="1672" spans="1:5" x14ac:dyDescent="0.25">
      <c r="A1672" s="16">
        <f t="shared" si="26"/>
        <v>2359</v>
      </c>
      <c r="B1672">
        <v>2359</v>
      </c>
      <c r="C1672" t="s">
        <v>24142</v>
      </c>
      <c r="D1672" t="s">
        <v>7754</v>
      </c>
      <c r="E1672" s="339" t="s">
        <v>8180</v>
      </c>
    </row>
    <row r="1673" spans="1:5" x14ac:dyDescent="0.25">
      <c r="A1673" s="16">
        <f t="shared" si="26"/>
        <v>40808</v>
      </c>
      <c r="B1673">
        <v>40808</v>
      </c>
      <c r="C1673" t="s">
        <v>24143</v>
      </c>
      <c r="D1673" t="s">
        <v>7813</v>
      </c>
      <c r="E1673" s="339" t="s">
        <v>33778</v>
      </c>
    </row>
    <row r="1674" spans="1:5" x14ac:dyDescent="0.25">
      <c r="A1674" s="16">
        <f t="shared" si="26"/>
        <v>44330</v>
      </c>
      <c r="B1674">
        <v>44330</v>
      </c>
      <c r="C1674" t="s">
        <v>24145</v>
      </c>
      <c r="D1674" t="s">
        <v>7751</v>
      </c>
      <c r="E1674" s="339" t="s">
        <v>16228</v>
      </c>
    </row>
    <row r="1675" spans="1:5" x14ac:dyDescent="0.25">
      <c r="A1675" s="16">
        <f t="shared" si="26"/>
        <v>43144</v>
      </c>
      <c r="B1675">
        <v>43144</v>
      </c>
      <c r="C1675" t="s">
        <v>24146</v>
      </c>
      <c r="D1675" t="s">
        <v>7755</v>
      </c>
      <c r="E1675" s="339" t="s">
        <v>13303</v>
      </c>
    </row>
    <row r="1676" spans="1:5" x14ac:dyDescent="0.25">
      <c r="A1676" s="16">
        <f t="shared" si="26"/>
        <v>39397</v>
      </c>
      <c r="B1676">
        <v>39397</v>
      </c>
      <c r="C1676" t="s">
        <v>24147</v>
      </c>
      <c r="D1676" t="s">
        <v>7751</v>
      </c>
      <c r="E1676" s="339" t="s">
        <v>13561</v>
      </c>
    </row>
    <row r="1677" spans="1:5" x14ac:dyDescent="0.25">
      <c r="A1677" s="16">
        <f t="shared" si="26"/>
        <v>2692</v>
      </c>
      <c r="B1677">
        <v>2692</v>
      </c>
      <c r="C1677" t="s">
        <v>24148</v>
      </c>
      <c r="D1677" t="s">
        <v>7751</v>
      </c>
      <c r="E1677" s="339" t="s">
        <v>23224</v>
      </c>
    </row>
    <row r="1678" spans="1:5" x14ac:dyDescent="0.25">
      <c r="A1678" s="16">
        <f t="shared" si="26"/>
        <v>44329</v>
      </c>
      <c r="B1678">
        <v>44329</v>
      </c>
      <c r="C1678" t="s">
        <v>24149</v>
      </c>
      <c r="D1678" t="s">
        <v>7751</v>
      </c>
      <c r="E1678" s="339" t="s">
        <v>12950</v>
      </c>
    </row>
    <row r="1679" spans="1:5" x14ac:dyDescent="0.25">
      <c r="A1679" s="16">
        <f t="shared" si="26"/>
        <v>5318</v>
      </c>
      <c r="B1679">
        <v>5318</v>
      </c>
      <c r="C1679" t="s">
        <v>24150</v>
      </c>
      <c r="D1679" t="s">
        <v>7751</v>
      </c>
      <c r="E1679" s="339" t="s">
        <v>10237</v>
      </c>
    </row>
    <row r="1680" spans="1:5" x14ac:dyDescent="0.25">
      <c r="A1680" s="16">
        <f t="shared" si="26"/>
        <v>5330</v>
      </c>
      <c r="B1680">
        <v>5330</v>
      </c>
      <c r="C1680" t="s">
        <v>24151</v>
      </c>
      <c r="D1680" t="s">
        <v>7751</v>
      </c>
      <c r="E1680" s="339" t="s">
        <v>16231</v>
      </c>
    </row>
    <row r="1681" spans="1:5" x14ac:dyDescent="0.25">
      <c r="A1681" s="16">
        <f t="shared" si="26"/>
        <v>44532</v>
      </c>
      <c r="B1681">
        <v>44532</v>
      </c>
      <c r="C1681" t="s">
        <v>24152</v>
      </c>
      <c r="D1681" t="s">
        <v>7753</v>
      </c>
      <c r="E1681" s="339" t="s">
        <v>15117</v>
      </c>
    </row>
    <row r="1682" spans="1:5" x14ac:dyDescent="0.25">
      <c r="A1682" s="16">
        <f t="shared" si="26"/>
        <v>44531</v>
      </c>
      <c r="B1682">
        <v>44531</v>
      </c>
      <c r="C1682" t="s">
        <v>24153</v>
      </c>
      <c r="D1682" t="s">
        <v>7753</v>
      </c>
      <c r="E1682" s="339" t="s">
        <v>24154</v>
      </c>
    </row>
    <row r="1683" spans="1:5" x14ac:dyDescent="0.25">
      <c r="A1683" s="16">
        <f t="shared" si="26"/>
        <v>38140</v>
      </c>
      <c r="B1683">
        <v>38140</v>
      </c>
      <c r="C1683" t="s">
        <v>24155</v>
      </c>
      <c r="D1683" t="s">
        <v>7753</v>
      </c>
      <c r="E1683" s="339" t="s">
        <v>8308</v>
      </c>
    </row>
    <row r="1684" spans="1:5" x14ac:dyDescent="0.25">
      <c r="A1684" s="16">
        <f t="shared" si="26"/>
        <v>13887</v>
      </c>
      <c r="B1684">
        <v>13887</v>
      </c>
      <c r="C1684" t="s">
        <v>24156</v>
      </c>
      <c r="D1684" t="s">
        <v>7753</v>
      </c>
      <c r="E1684" s="339" t="s">
        <v>24157</v>
      </c>
    </row>
    <row r="1685" spans="1:5" x14ac:dyDescent="0.25">
      <c r="A1685" s="16">
        <f t="shared" si="26"/>
        <v>44495</v>
      </c>
      <c r="B1685">
        <v>44495</v>
      </c>
      <c r="C1685" t="s">
        <v>24158</v>
      </c>
      <c r="D1685" t="s">
        <v>7753</v>
      </c>
      <c r="E1685" s="339" t="s">
        <v>8317</v>
      </c>
    </row>
    <row r="1686" spans="1:5" x14ac:dyDescent="0.25">
      <c r="A1686" s="16">
        <f t="shared" si="26"/>
        <v>44533</v>
      </c>
      <c r="B1686">
        <v>44533</v>
      </c>
      <c r="C1686" t="s">
        <v>24159</v>
      </c>
      <c r="D1686" t="s">
        <v>7753</v>
      </c>
      <c r="E1686" s="339" t="s">
        <v>15685</v>
      </c>
    </row>
    <row r="1687" spans="1:5" x14ac:dyDescent="0.25">
      <c r="A1687" s="16">
        <f t="shared" si="26"/>
        <v>44534</v>
      </c>
      <c r="B1687">
        <v>44534</v>
      </c>
      <c r="C1687" t="s">
        <v>24160</v>
      </c>
      <c r="D1687" t="s">
        <v>7753</v>
      </c>
      <c r="E1687" s="339" t="s">
        <v>9206</v>
      </c>
    </row>
    <row r="1688" spans="1:5" x14ac:dyDescent="0.25">
      <c r="A1688" s="16">
        <f t="shared" si="26"/>
        <v>34544</v>
      </c>
      <c r="B1688">
        <v>34544</v>
      </c>
      <c r="C1688" t="s">
        <v>24161</v>
      </c>
      <c r="D1688" t="s">
        <v>7753</v>
      </c>
      <c r="E1688" s="339" t="s">
        <v>24162</v>
      </c>
    </row>
    <row r="1689" spans="1:5" x14ac:dyDescent="0.25">
      <c r="A1689" s="16">
        <f t="shared" si="26"/>
        <v>34729</v>
      </c>
      <c r="B1689">
        <v>34729</v>
      </c>
      <c r="C1689" t="s">
        <v>24163</v>
      </c>
      <c r="D1689" t="s">
        <v>7753</v>
      </c>
      <c r="E1689" s="339" t="s">
        <v>24164</v>
      </c>
    </row>
    <row r="1690" spans="1:5" x14ac:dyDescent="0.25">
      <c r="A1690" s="16">
        <f t="shared" si="26"/>
        <v>34734</v>
      </c>
      <c r="B1690">
        <v>34734</v>
      </c>
      <c r="C1690" t="s">
        <v>24165</v>
      </c>
      <c r="D1690" t="s">
        <v>7753</v>
      </c>
      <c r="E1690" s="339" t="s">
        <v>24166</v>
      </c>
    </row>
    <row r="1691" spans="1:5" x14ac:dyDescent="0.25">
      <c r="A1691" s="16">
        <f t="shared" si="26"/>
        <v>34738</v>
      </c>
      <c r="B1691">
        <v>34738</v>
      </c>
      <c r="C1691" t="s">
        <v>24167</v>
      </c>
      <c r="D1691" t="s">
        <v>7753</v>
      </c>
      <c r="E1691" s="339" t="s">
        <v>24168</v>
      </c>
    </row>
    <row r="1692" spans="1:5" x14ac:dyDescent="0.25">
      <c r="A1692" s="16">
        <f t="shared" si="26"/>
        <v>34623</v>
      </c>
      <c r="B1692">
        <v>34623</v>
      </c>
      <c r="C1692" t="s">
        <v>24169</v>
      </c>
      <c r="D1692" t="s">
        <v>7753</v>
      </c>
      <c r="E1692" s="339" t="s">
        <v>24170</v>
      </c>
    </row>
    <row r="1693" spans="1:5" x14ac:dyDescent="0.25">
      <c r="A1693" s="16">
        <f t="shared" si="26"/>
        <v>34616</v>
      </c>
      <c r="B1693">
        <v>34616</v>
      </c>
      <c r="C1693" t="s">
        <v>24171</v>
      </c>
      <c r="D1693" t="s">
        <v>7753</v>
      </c>
      <c r="E1693" s="339" t="s">
        <v>24172</v>
      </c>
    </row>
    <row r="1694" spans="1:5" x14ac:dyDescent="0.25">
      <c r="A1694" s="16">
        <f t="shared" si="26"/>
        <v>34628</v>
      </c>
      <c r="B1694">
        <v>34628</v>
      </c>
      <c r="C1694" t="s">
        <v>24173</v>
      </c>
      <c r="D1694" t="s">
        <v>7753</v>
      </c>
      <c r="E1694" s="339" t="s">
        <v>24174</v>
      </c>
    </row>
    <row r="1695" spans="1:5" x14ac:dyDescent="0.25">
      <c r="A1695" s="16">
        <f t="shared" si="26"/>
        <v>34686</v>
      </c>
      <c r="B1695">
        <v>34686</v>
      </c>
      <c r="C1695" t="s">
        <v>24175</v>
      </c>
      <c r="D1695" t="s">
        <v>7753</v>
      </c>
      <c r="E1695" s="339" t="s">
        <v>12599</v>
      </c>
    </row>
    <row r="1696" spans="1:5" x14ac:dyDescent="0.25">
      <c r="A1696" s="16">
        <f t="shared" si="26"/>
        <v>34653</v>
      </c>
      <c r="B1696">
        <v>34653</v>
      </c>
      <c r="C1696" t="s">
        <v>24176</v>
      </c>
      <c r="D1696" t="s">
        <v>7753</v>
      </c>
      <c r="E1696" s="339" t="s">
        <v>14449</v>
      </c>
    </row>
    <row r="1697" spans="1:5" x14ac:dyDescent="0.25">
      <c r="A1697" s="16">
        <f t="shared" si="26"/>
        <v>34688</v>
      </c>
      <c r="B1697">
        <v>34688</v>
      </c>
      <c r="C1697" t="s">
        <v>24177</v>
      </c>
      <c r="D1697" t="s">
        <v>7753</v>
      </c>
      <c r="E1697" s="339" t="s">
        <v>14887</v>
      </c>
    </row>
    <row r="1698" spans="1:5" x14ac:dyDescent="0.25">
      <c r="A1698" s="16">
        <f t="shared" si="26"/>
        <v>34709</v>
      </c>
      <c r="B1698">
        <v>34709</v>
      </c>
      <c r="C1698" t="s">
        <v>24178</v>
      </c>
      <c r="D1698" t="s">
        <v>7753</v>
      </c>
      <c r="E1698" s="339" t="s">
        <v>21481</v>
      </c>
    </row>
    <row r="1699" spans="1:5" x14ac:dyDescent="0.25">
      <c r="A1699" s="16">
        <f t="shared" si="26"/>
        <v>34714</v>
      </c>
      <c r="B1699">
        <v>34714</v>
      </c>
      <c r="C1699" t="s">
        <v>24179</v>
      </c>
      <c r="D1699" t="s">
        <v>7753</v>
      </c>
      <c r="E1699" s="339" t="s">
        <v>24180</v>
      </c>
    </row>
    <row r="1700" spans="1:5" x14ac:dyDescent="0.25">
      <c r="A1700" s="16">
        <f t="shared" si="26"/>
        <v>2391</v>
      </c>
      <c r="B1700">
        <v>2391</v>
      </c>
      <c r="C1700" t="s">
        <v>24181</v>
      </c>
      <c r="D1700" t="s">
        <v>7753</v>
      </c>
      <c r="E1700" s="339" t="s">
        <v>24182</v>
      </c>
    </row>
    <row r="1701" spans="1:5" x14ac:dyDescent="0.25">
      <c r="A1701" s="16">
        <f t="shared" si="26"/>
        <v>2374</v>
      </c>
      <c r="B1701">
        <v>2374</v>
      </c>
      <c r="C1701" t="s">
        <v>24183</v>
      </c>
      <c r="D1701" t="s">
        <v>7753</v>
      </c>
      <c r="E1701" s="339" t="s">
        <v>24184</v>
      </c>
    </row>
    <row r="1702" spans="1:5" x14ac:dyDescent="0.25">
      <c r="A1702" s="16">
        <f t="shared" si="26"/>
        <v>2377</v>
      </c>
      <c r="B1702">
        <v>2377</v>
      </c>
      <c r="C1702" t="s">
        <v>24185</v>
      </c>
      <c r="D1702" t="s">
        <v>7753</v>
      </c>
      <c r="E1702" s="339" t="s">
        <v>24186</v>
      </c>
    </row>
    <row r="1703" spans="1:5" x14ac:dyDescent="0.25">
      <c r="A1703" s="16">
        <f t="shared" si="26"/>
        <v>2393</v>
      </c>
      <c r="B1703">
        <v>2393</v>
      </c>
      <c r="C1703" t="s">
        <v>24187</v>
      </c>
      <c r="D1703" t="s">
        <v>7753</v>
      </c>
      <c r="E1703" s="339" t="s">
        <v>24188</v>
      </c>
    </row>
    <row r="1704" spans="1:5" x14ac:dyDescent="0.25">
      <c r="A1704" s="16">
        <f t="shared" si="26"/>
        <v>34705</v>
      </c>
      <c r="B1704">
        <v>34705</v>
      </c>
      <c r="C1704" t="s">
        <v>24189</v>
      </c>
      <c r="D1704" t="s">
        <v>7753</v>
      </c>
      <c r="E1704" s="339" t="s">
        <v>24190</v>
      </c>
    </row>
    <row r="1705" spans="1:5" x14ac:dyDescent="0.25">
      <c r="A1705" s="16">
        <f t="shared" si="26"/>
        <v>34707</v>
      </c>
      <c r="B1705">
        <v>34707</v>
      </c>
      <c r="C1705" t="s">
        <v>24191</v>
      </c>
      <c r="D1705" t="s">
        <v>7753</v>
      </c>
      <c r="E1705" s="339" t="s">
        <v>24192</v>
      </c>
    </row>
    <row r="1706" spans="1:5" x14ac:dyDescent="0.25">
      <c r="A1706" s="16">
        <f t="shared" si="26"/>
        <v>2378</v>
      </c>
      <c r="B1706">
        <v>2378</v>
      </c>
      <c r="C1706" t="s">
        <v>24193</v>
      </c>
      <c r="D1706" t="s">
        <v>7753</v>
      </c>
      <c r="E1706" s="339" t="s">
        <v>24194</v>
      </c>
    </row>
    <row r="1707" spans="1:5" x14ac:dyDescent="0.25">
      <c r="A1707" s="16">
        <f t="shared" si="26"/>
        <v>2379</v>
      </c>
      <c r="B1707">
        <v>2379</v>
      </c>
      <c r="C1707" t="s">
        <v>24195</v>
      </c>
      <c r="D1707" t="s">
        <v>7753</v>
      </c>
      <c r="E1707" s="339" t="s">
        <v>24194</v>
      </c>
    </row>
    <row r="1708" spans="1:5" x14ac:dyDescent="0.25">
      <c r="A1708" s="16">
        <f t="shared" si="26"/>
        <v>2376</v>
      </c>
      <c r="B1708">
        <v>2376</v>
      </c>
      <c r="C1708" t="s">
        <v>24196</v>
      </c>
      <c r="D1708" t="s">
        <v>7753</v>
      </c>
      <c r="E1708" s="339" t="s">
        <v>24197</v>
      </c>
    </row>
    <row r="1709" spans="1:5" x14ac:dyDescent="0.25">
      <c r="A1709" s="16">
        <f t="shared" si="26"/>
        <v>2394</v>
      </c>
      <c r="B1709">
        <v>2394</v>
      </c>
      <c r="C1709" t="s">
        <v>24198</v>
      </c>
      <c r="D1709" t="s">
        <v>7753</v>
      </c>
      <c r="E1709" s="339" t="s">
        <v>24199</v>
      </c>
    </row>
    <row r="1710" spans="1:5" x14ac:dyDescent="0.25">
      <c r="A1710" s="16">
        <f t="shared" si="26"/>
        <v>2388</v>
      </c>
      <c r="B1710">
        <v>2388</v>
      </c>
      <c r="C1710" t="s">
        <v>24200</v>
      </c>
      <c r="D1710" t="s">
        <v>7753</v>
      </c>
      <c r="E1710" s="339" t="s">
        <v>19866</v>
      </c>
    </row>
    <row r="1711" spans="1:5" x14ac:dyDescent="0.25">
      <c r="A1711" s="16">
        <f t="shared" si="26"/>
        <v>34606</v>
      </c>
      <c r="B1711">
        <v>34606</v>
      </c>
      <c r="C1711" t="s">
        <v>24201</v>
      </c>
      <c r="D1711" t="s">
        <v>7753</v>
      </c>
      <c r="E1711" s="339" t="s">
        <v>21418</v>
      </c>
    </row>
    <row r="1712" spans="1:5" x14ac:dyDescent="0.25">
      <c r="A1712" s="16">
        <f t="shared" si="26"/>
        <v>34689</v>
      </c>
      <c r="B1712">
        <v>34689</v>
      </c>
      <c r="C1712" t="s">
        <v>24202</v>
      </c>
      <c r="D1712" t="s">
        <v>7753</v>
      </c>
      <c r="E1712" s="339" t="s">
        <v>24203</v>
      </c>
    </row>
    <row r="1713" spans="1:5" x14ac:dyDescent="0.25">
      <c r="A1713" s="16">
        <f t="shared" si="26"/>
        <v>2370</v>
      </c>
      <c r="B1713">
        <v>2370</v>
      </c>
      <c r="C1713" t="s">
        <v>24204</v>
      </c>
      <c r="D1713" t="s">
        <v>7753</v>
      </c>
      <c r="E1713" s="339" t="s">
        <v>14856</v>
      </c>
    </row>
    <row r="1714" spans="1:5" x14ac:dyDescent="0.25">
      <c r="A1714" s="16">
        <f t="shared" si="26"/>
        <v>2386</v>
      </c>
      <c r="B1714">
        <v>2386</v>
      </c>
      <c r="C1714" t="s">
        <v>24205</v>
      </c>
      <c r="D1714" t="s">
        <v>7753</v>
      </c>
      <c r="E1714" s="339" t="s">
        <v>13308</v>
      </c>
    </row>
    <row r="1715" spans="1:5" x14ac:dyDescent="0.25">
      <c r="A1715" s="16">
        <f t="shared" si="26"/>
        <v>2392</v>
      </c>
      <c r="B1715">
        <v>2392</v>
      </c>
      <c r="C1715" t="s">
        <v>24206</v>
      </c>
      <c r="D1715" t="s">
        <v>7753</v>
      </c>
      <c r="E1715" s="339" t="s">
        <v>20528</v>
      </c>
    </row>
    <row r="1716" spans="1:5" x14ac:dyDescent="0.25">
      <c r="A1716" s="16">
        <f t="shared" si="26"/>
        <v>2373</v>
      </c>
      <c r="B1716">
        <v>2373</v>
      </c>
      <c r="C1716" t="s">
        <v>24207</v>
      </c>
      <c r="D1716" t="s">
        <v>7753</v>
      </c>
      <c r="E1716" s="339" t="s">
        <v>24208</v>
      </c>
    </row>
    <row r="1717" spans="1:5" x14ac:dyDescent="0.25">
      <c r="A1717" s="16">
        <f t="shared" si="26"/>
        <v>39465</v>
      </c>
      <c r="B1717">
        <v>39465</v>
      </c>
      <c r="C1717" t="s">
        <v>24209</v>
      </c>
      <c r="D1717" t="s">
        <v>7753</v>
      </c>
      <c r="E1717" s="339" t="s">
        <v>16592</v>
      </c>
    </row>
    <row r="1718" spans="1:5" x14ac:dyDescent="0.25">
      <c r="A1718" s="16">
        <f t="shared" si="26"/>
        <v>39466</v>
      </c>
      <c r="B1718">
        <v>39466</v>
      </c>
      <c r="C1718" t="s">
        <v>24210</v>
      </c>
      <c r="D1718" t="s">
        <v>7753</v>
      </c>
      <c r="E1718" s="339" t="s">
        <v>21206</v>
      </c>
    </row>
    <row r="1719" spans="1:5" x14ac:dyDescent="0.25">
      <c r="A1719" s="16">
        <f t="shared" si="26"/>
        <v>39467</v>
      </c>
      <c r="B1719">
        <v>39467</v>
      </c>
      <c r="C1719" t="s">
        <v>24211</v>
      </c>
      <c r="D1719" t="s">
        <v>7753</v>
      </c>
      <c r="E1719" s="339" t="s">
        <v>24212</v>
      </c>
    </row>
    <row r="1720" spans="1:5" x14ac:dyDescent="0.25">
      <c r="A1720" s="16">
        <f t="shared" si="26"/>
        <v>39468</v>
      </c>
      <c r="B1720">
        <v>39468</v>
      </c>
      <c r="C1720" t="s">
        <v>24213</v>
      </c>
      <c r="D1720" t="s">
        <v>7753</v>
      </c>
      <c r="E1720" s="339" t="s">
        <v>24214</v>
      </c>
    </row>
    <row r="1721" spans="1:5" x14ac:dyDescent="0.25">
      <c r="A1721" s="16">
        <f t="shared" si="26"/>
        <v>39469</v>
      </c>
      <c r="B1721">
        <v>39469</v>
      </c>
      <c r="C1721" t="s">
        <v>24215</v>
      </c>
      <c r="D1721" t="s">
        <v>7753</v>
      </c>
      <c r="E1721" s="339" t="s">
        <v>24216</v>
      </c>
    </row>
    <row r="1722" spans="1:5" x14ac:dyDescent="0.25">
      <c r="A1722" s="16">
        <f t="shared" si="26"/>
        <v>39470</v>
      </c>
      <c r="B1722">
        <v>39470</v>
      </c>
      <c r="C1722" t="s">
        <v>24217</v>
      </c>
      <c r="D1722" t="s">
        <v>7753</v>
      </c>
      <c r="E1722" s="339" t="s">
        <v>24218</v>
      </c>
    </row>
    <row r="1723" spans="1:5" x14ac:dyDescent="0.25">
      <c r="A1723" s="16">
        <f t="shared" si="26"/>
        <v>39471</v>
      </c>
      <c r="B1723">
        <v>39471</v>
      </c>
      <c r="C1723" t="s">
        <v>24219</v>
      </c>
      <c r="D1723" t="s">
        <v>7753</v>
      </c>
      <c r="E1723" s="339" t="s">
        <v>23814</v>
      </c>
    </row>
    <row r="1724" spans="1:5" x14ac:dyDescent="0.25">
      <c r="A1724" s="16">
        <f t="shared" si="26"/>
        <v>39472</v>
      </c>
      <c r="B1724">
        <v>39472</v>
      </c>
      <c r="C1724" t="s">
        <v>24220</v>
      </c>
      <c r="D1724" t="s">
        <v>7753</v>
      </c>
      <c r="E1724" s="339" t="s">
        <v>24221</v>
      </c>
    </row>
    <row r="1725" spans="1:5" x14ac:dyDescent="0.25">
      <c r="A1725" s="16">
        <f t="shared" si="26"/>
        <v>39473</v>
      </c>
      <c r="B1725">
        <v>39473</v>
      </c>
      <c r="C1725" t="s">
        <v>24222</v>
      </c>
      <c r="D1725" t="s">
        <v>7753</v>
      </c>
      <c r="E1725" s="339" t="s">
        <v>24223</v>
      </c>
    </row>
    <row r="1726" spans="1:5" x14ac:dyDescent="0.25">
      <c r="A1726" s="16">
        <f t="shared" si="26"/>
        <v>39474</v>
      </c>
      <c r="B1726">
        <v>39474</v>
      </c>
      <c r="C1726" t="s">
        <v>24224</v>
      </c>
      <c r="D1726" t="s">
        <v>7753</v>
      </c>
      <c r="E1726" s="339" t="s">
        <v>24225</v>
      </c>
    </row>
    <row r="1727" spans="1:5" x14ac:dyDescent="0.25">
      <c r="A1727" s="16">
        <f t="shared" si="26"/>
        <v>39475</v>
      </c>
      <c r="B1727">
        <v>39475</v>
      </c>
      <c r="C1727" t="s">
        <v>24226</v>
      </c>
      <c r="D1727" t="s">
        <v>7753</v>
      </c>
      <c r="E1727" s="339" t="s">
        <v>21184</v>
      </c>
    </row>
    <row r="1728" spans="1:5" x14ac:dyDescent="0.25">
      <c r="A1728" s="16">
        <f t="shared" si="26"/>
        <v>39476</v>
      </c>
      <c r="B1728">
        <v>39476</v>
      </c>
      <c r="C1728" t="s">
        <v>24227</v>
      </c>
      <c r="D1728" t="s">
        <v>7753</v>
      </c>
      <c r="E1728" s="339" t="s">
        <v>24228</v>
      </c>
    </row>
    <row r="1729" spans="1:5" x14ac:dyDescent="0.25">
      <c r="A1729" s="16">
        <f t="shared" si="26"/>
        <v>39477</v>
      </c>
      <c r="B1729">
        <v>39477</v>
      </c>
      <c r="C1729" t="s">
        <v>24229</v>
      </c>
      <c r="D1729" t="s">
        <v>7753</v>
      </c>
      <c r="E1729" s="339" t="s">
        <v>24230</v>
      </c>
    </row>
    <row r="1730" spans="1:5" x14ac:dyDescent="0.25">
      <c r="A1730" s="16">
        <f t="shared" si="26"/>
        <v>39478</v>
      </c>
      <c r="B1730">
        <v>39478</v>
      </c>
      <c r="C1730" t="s">
        <v>24231</v>
      </c>
      <c r="D1730" t="s">
        <v>7753</v>
      </c>
      <c r="E1730" s="339" t="s">
        <v>24232</v>
      </c>
    </row>
    <row r="1731" spans="1:5" x14ac:dyDescent="0.25">
      <c r="A1731" s="16">
        <f t="shared" ref="A1731:A1794" si="27">B1731</f>
        <v>39479</v>
      </c>
      <c r="B1731">
        <v>39479</v>
      </c>
      <c r="C1731" t="s">
        <v>24233</v>
      </c>
      <c r="D1731" t="s">
        <v>7753</v>
      </c>
      <c r="E1731" s="339" t="s">
        <v>23819</v>
      </c>
    </row>
    <row r="1732" spans="1:5" x14ac:dyDescent="0.25">
      <c r="A1732" s="16">
        <f t="shared" si="27"/>
        <v>39480</v>
      </c>
      <c r="B1732">
        <v>39480</v>
      </c>
      <c r="C1732" t="s">
        <v>24234</v>
      </c>
      <c r="D1732" t="s">
        <v>7753</v>
      </c>
      <c r="E1732" s="339" t="s">
        <v>24235</v>
      </c>
    </row>
    <row r="1733" spans="1:5" x14ac:dyDescent="0.25">
      <c r="A1733" s="16">
        <f t="shared" si="27"/>
        <v>39459</v>
      </c>
      <c r="B1733">
        <v>39459</v>
      </c>
      <c r="C1733" t="s">
        <v>24236</v>
      </c>
      <c r="D1733" t="s">
        <v>7753</v>
      </c>
      <c r="E1733" s="339" t="s">
        <v>24237</v>
      </c>
    </row>
    <row r="1734" spans="1:5" x14ac:dyDescent="0.25">
      <c r="A1734" s="16">
        <f t="shared" si="27"/>
        <v>39445</v>
      </c>
      <c r="B1734">
        <v>39445</v>
      </c>
      <c r="C1734" t="s">
        <v>24238</v>
      </c>
      <c r="D1734" t="s">
        <v>7753</v>
      </c>
      <c r="E1734" s="339" t="s">
        <v>24239</v>
      </c>
    </row>
    <row r="1735" spans="1:5" x14ac:dyDescent="0.25">
      <c r="A1735" s="16">
        <f t="shared" si="27"/>
        <v>39446</v>
      </c>
      <c r="B1735">
        <v>39446</v>
      </c>
      <c r="C1735" t="s">
        <v>24240</v>
      </c>
      <c r="D1735" t="s">
        <v>7753</v>
      </c>
      <c r="E1735" s="339" t="s">
        <v>24241</v>
      </c>
    </row>
    <row r="1736" spans="1:5" x14ac:dyDescent="0.25">
      <c r="A1736" s="16">
        <f t="shared" si="27"/>
        <v>39447</v>
      </c>
      <c r="B1736">
        <v>39447</v>
      </c>
      <c r="C1736" t="s">
        <v>24242</v>
      </c>
      <c r="D1736" t="s">
        <v>7753</v>
      </c>
      <c r="E1736" s="339" t="s">
        <v>24243</v>
      </c>
    </row>
    <row r="1737" spans="1:5" x14ac:dyDescent="0.25">
      <c r="A1737" s="16">
        <f t="shared" si="27"/>
        <v>39448</v>
      </c>
      <c r="B1737">
        <v>39448</v>
      </c>
      <c r="C1737" t="s">
        <v>24244</v>
      </c>
      <c r="D1737" t="s">
        <v>7753</v>
      </c>
      <c r="E1737" s="339" t="s">
        <v>24245</v>
      </c>
    </row>
    <row r="1738" spans="1:5" x14ac:dyDescent="0.25">
      <c r="A1738" s="16">
        <f t="shared" si="27"/>
        <v>39450</v>
      </c>
      <c r="B1738">
        <v>39450</v>
      </c>
      <c r="C1738" t="s">
        <v>24246</v>
      </c>
      <c r="D1738" t="s">
        <v>7753</v>
      </c>
      <c r="E1738" s="339" t="s">
        <v>24247</v>
      </c>
    </row>
    <row r="1739" spans="1:5" x14ac:dyDescent="0.25">
      <c r="A1739" s="16">
        <f t="shared" si="27"/>
        <v>39451</v>
      </c>
      <c r="B1739">
        <v>39451</v>
      </c>
      <c r="C1739" t="s">
        <v>24248</v>
      </c>
      <c r="D1739" t="s">
        <v>7753</v>
      </c>
      <c r="E1739" s="339" t="s">
        <v>18175</v>
      </c>
    </row>
    <row r="1740" spans="1:5" x14ac:dyDescent="0.25">
      <c r="A1740" s="16">
        <f t="shared" si="27"/>
        <v>39452</v>
      </c>
      <c r="B1740">
        <v>39452</v>
      </c>
      <c r="C1740" t="s">
        <v>24249</v>
      </c>
      <c r="D1740" t="s">
        <v>7753</v>
      </c>
      <c r="E1740" s="339" t="s">
        <v>24250</v>
      </c>
    </row>
    <row r="1741" spans="1:5" x14ac:dyDescent="0.25">
      <c r="A1741" s="16">
        <f t="shared" si="27"/>
        <v>39523</v>
      </c>
      <c r="B1741">
        <v>39523</v>
      </c>
      <c r="C1741" t="s">
        <v>24251</v>
      </c>
      <c r="D1741" t="s">
        <v>7753</v>
      </c>
      <c r="E1741" s="339" t="s">
        <v>24252</v>
      </c>
    </row>
    <row r="1742" spans="1:5" x14ac:dyDescent="0.25">
      <c r="A1742" s="16">
        <f t="shared" si="27"/>
        <v>39449</v>
      </c>
      <c r="B1742">
        <v>39449</v>
      </c>
      <c r="C1742" t="s">
        <v>24253</v>
      </c>
      <c r="D1742" t="s">
        <v>7753</v>
      </c>
      <c r="E1742" s="339" t="s">
        <v>24254</v>
      </c>
    </row>
    <row r="1743" spans="1:5" x14ac:dyDescent="0.25">
      <c r="A1743" s="16">
        <f t="shared" si="27"/>
        <v>39455</v>
      </c>
      <c r="B1743">
        <v>39455</v>
      </c>
      <c r="C1743" t="s">
        <v>24255</v>
      </c>
      <c r="D1743" t="s">
        <v>7753</v>
      </c>
      <c r="E1743" s="339" t="s">
        <v>24256</v>
      </c>
    </row>
    <row r="1744" spans="1:5" x14ac:dyDescent="0.25">
      <c r="A1744" s="16">
        <f t="shared" si="27"/>
        <v>39456</v>
      </c>
      <c r="B1744">
        <v>39456</v>
      </c>
      <c r="C1744" t="s">
        <v>24257</v>
      </c>
      <c r="D1744" t="s">
        <v>7753</v>
      </c>
      <c r="E1744" s="339" t="s">
        <v>21465</v>
      </c>
    </row>
    <row r="1745" spans="1:5" x14ac:dyDescent="0.25">
      <c r="A1745" s="16">
        <f t="shared" si="27"/>
        <v>39457</v>
      </c>
      <c r="B1745">
        <v>39457</v>
      </c>
      <c r="C1745" t="s">
        <v>24258</v>
      </c>
      <c r="D1745" t="s">
        <v>7753</v>
      </c>
      <c r="E1745" s="339" t="s">
        <v>21443</v>
      </c>
    </row>
    <row r="1746" spans="1:5" x14ac:dyDescent="0.25">
      <c r="A1746" s="16">
        <f t="shared" si="27"/>
        <v>39458</v>
      </c>
      <c r="B1746">
        <v>39458</v>
      </c>
      <c r="C1746" t="s">
        <v>24259</v>
      </c>
      <c r="D1746" t="s">
        <v>7753</v>
      </c>
      <c r="E1746" s="339" t="s">
        <v>24260</v>
      </c>
    </row>
    <row r="1747" spans="1:5" x14ac:dyDescent="0.25">
      <c r="A1747" s="16">
        <f t="shared" si="27"/>
        <v>39464</v>
      </c>
      <c r="B1747">
        <v>39464</v>
      </c>
      <c r="C1747" t="s">
        <v>24261</v>
      </c>
      <c r="D1747" t="s">
        <v>7753</v>
      </c>
      <c r="E1747" s="339" t="s">
        <v>24262</v>
      </c>
    </row>
    <row r="1748" spans="1:5" x14ac:dyDescent="0.25">
      <c r="A1748" s="16">
        <f t="shared" si="27"/>
        <v>39460</v>
      </c>
      <c r="B1748">
        <v>39460</v>
      </c>
      <c r="C1748" t="s">
        <v>24263</v>
      </c>
      <c r="D1748" t="s">
        <v>7753</v>
      </c>
      <c r="E1748" s="339" t="s">
        <v>24264</v>
      </c>
    </row>
    <row r="1749" spans="1:5" x14ac:dyDescent="0.25">
      <c r="A1749" s="16">
        <f t="shared" si="27"/>
        <v>39461</v>
      </c>
      <c r="B1749">
        <v>39461</v>
      </c>
      <c r="C1749" t="s">
        <v>24265</v>
      </c>
      <c r="D1749" t="s">
        <v>7753</v>
      </c>
      <c r="E1749" s="339" t="s">
        <v>24266</v>
      </c>
    </row>
    <row r="1750" spans="1:5" x14ac:dyDescent="0.25">
      <c r="A1750" s="16">
        <f t="shared" si="27"/>
        <v>39462</v>
      </c>
      <c r="B1750">
        <v>39462</v>
      </c>
      <c r="C1750" t="s">
        <v>24267</v>
      </c>
      <c r="D1750" t="s">
        <v>7753</v>
      </c>
      <c r="E1750" s="339" t="s">
        <v>24268</v>
      </c>
    </row>
    <row r="1751" spans="1:5" x14ac:dyDescent="0.25">
      <c r="A1751" s="16">
        <f t="shared" si="27"/>
        <v>39463</v>
      </c>
      <c r="B1751">
        <v>39463</v>
      </c>
      <c r="C1751" t="s">
        <v>24269</v>
      </c>
      <c r="D1751" t="s">
        <v>7753</v>
      </c>
      <c r="E1751" s="339" t="s">
        <v>24270</v>
      </c>
    </row>
    <row r="1752" spans="1:5" x14ac:dyDescent="0.25">
      <c r="A1752" s="16">
        <f t="shared" si="27"/>
        <v>26039</v>
      </c>
      <c r="B1752">
        <v>26039</v>
      </c>
      <c r="C1752" t="s">
        <v>24271</v>
      </c>
      <c r="D1752" t="s">
        <v>7753</v>
      </c>
      <c r="E1752" s="339" t="s">
        <v>24272</v>
      </c>
    </row>
    <row r="1753" spans="1:5" x14ac:dyDescent="0.25">
      <c r="A1753" s="16">
        <f t="shared" si="27"/>
        <v>2401</v>
      </c>
      <c r="B1753">
        <v>2401</v>
      </c>
      <c r="C1753" t="s">
        <v>24273</v>
      </c>
      <c r="D1753" t="s">
        <v>7753</v>
      </c>
      <c r="E1753" s="339" t="s">
        <v>24274</v>
      </c>
    </row>
    <row r="1754" spans="1:5" x14ac:dyDescent="0.25">
      <c r="A1754" s="16">
        <f t="shared" si="27"/>
        <v>38870</v>
      </c>
      <c r="B1754">
        <v>38870</v>
      </c>
      <c r="C1754" t="s">
        <v>24275</v>
      </c>
      <c r="D1754" t="s">
        <v>7753</v>
      </c>
      <c r="E1754" s="339" t="s">
        <v>15943</v>
      </c>
    </row>
    <row r="1755" spans="1:5" x14ac:dyDescent="0.25">
      <c r="A1755" s="16">
        <f t="shared" si="27"/>
        <v>38869</v>
      </c>
      <c r="B1755">
        <v>38869</v>
      </c>
      <c r="C1755" t="s">
        <v>24276</v>
      </c>
      <c r="D1755" t="s">
        <v>7753</v>
      </c>
      <c r="E1755" s="339" t="s">
        <v>16445</v>
      </c>
    </row>
    <row r="1756" spans="1:5" x14ac:dyDescent="0.25">
      <c r="A1756" s="16">
        <f t="shared" si="27"/>
        <v>38872</v>
      </c>
      <c r="B1756">
        <v>38872</v>
      </c>
      <c r="C1756" t="s">
        <v>24277</v>
      </c>
      <c r="D1756" t="s">
        <v>7753</v>
      </c>
      <c r="E1756" s="339" t="s">
        <v>24278</v>
      </c>
    </row>
    <row r="1757" spans="1:5" x14ac:dyDescent="0.25">
      <c r="A1757" s="16">
        <f t="shared" si="27"/>
        <v>38871</v>
      </c>
      <c r="B1757">
        <v>38871</v>
      </c>
      <c r="C1757" t="s">
        <v>24279</v>
      </c>
      <c r="D1757" t="s">
        <v>7753</v>
      </c>
      <c r="E1757" s="339" t="s">
        <v>24280</v>
      </c>
    </row>
    <row r="1758" spans="1:5" x14ac:dyDescent="0.25">
      <c r="A1758" s="16">
        <f t="shared" si="27"/>
        <v>39283</v>
      </c>
      <c r="B1758">
        <v>39283</v>
      </c>
      <c r="C1758" t="s">
        <v>24281</v>
      </c>
      <c r="D1758" t="s">
        <v>7753</v>
      </c>
      <c r="E1758" s="339" t="s">
        <v>24006</v>
      </c>
    </row>
    <row r="1759" spans="1:5" x14ac:dyDescent="0.25">
      <c r="A1759" s="16">
        <f t="shared" si="27"/>
        <v>39285</v>
      </c>
      <c r="B1759">
        <v>39285</v>
      </c>
      <c r="C1759" t="s">
        <v>24282</v>
      </c>
      <c r="D1759" t="s">
        <v>7753</v>
      </c>
      <c r="E1759" s="339" t="s">
        <v>24283</v>
      </c>
    </row>
    <row r="1760" spans="1:5" x14ac:dyDescent="0.25">
      <c r="A1760" s="16">
        <f t="shared" si="27"/>
        <v>39286</v>
      </c>
      <c r="B1760">
        <v>39286</v>
      </c>
      <c r="C1760" t="s">
        <v>24284</v>
      </c>
      <c r="D1760" t="s">
        <v>7753</v>
      </c>
      <c r="E1760" s="339" t="s">
        <v>24285</v>
      </c>
    </row>
    <row r="1761" spans="1:5" x14ac:dyDescent="0.25">
      <c r="A1761" s="16">
        <f t="shared" si="27"/>
        <v>39288</v>
      </c>
      <c r="B1761">
        <v>39288</v>
      </c>
      <c r="C1761" t="s">
        <v>24286</v>
      </c>
      <c r="D1761" t="s">
        <v>7753</v>
      </c>
      <c r="E1761" s="339" t="s">
        <v>24287</v>
      </c>
    </row>
    <row r="1762" spans="1:5" x14ac:dyDescent="0.25">
      <c r="A1762" s="16">
        <f t="shared" si="27"/>
        <v>44476</v>
      </c>
      <c r="B1762">
        <v>44476</v>
      </c>
      <c r="C1762" t="s">
        <v>24288</v>
      </c>
      <c r="D1762" t="s">
        <v>7752</v>
      </c>
      <c r="E1762" s="339" t="s">
        <v>24289</v>
      </c>
    </row>
    <row r="1763" spans="1:5" x14ac:dyDescent="0.25">
      <c r="A1763" s="16">
        <f t="shared" si="27"/>
        <v>10629</v>
      </c>
      <c r="B1763">
        <v>10629</v>
      </c>
      <c r="C1763" t="s">
        <v>24290</v>
      </c>
      <c r="D1763" t="s">
        <v>7752</v>
      </c>
      <c r="E1763" s="339" t="s">
        <v>24291</v>
      </c>
    </row>
    <row r="1764" spans="1:5" x14ac:dyDescent="0.25">
      <c r="A1764" s="16">
        <f t="shared" si="27"/>
        <v>10698</v>
      </c>
      <c r="B1764">
        <v>10698</v>
      </c>
      <c r="C1764" t="s">
        <v>24292</v>
      </c>
      <c r="D1764" t="s">
        <v>7752</v>
      </c>
      <c r="E1764" s="339" t="s">
        <v>24293</v>
      </c>
    </row>
    <row r="1765" spans="1:5" x14ac:dyDescent="0.25">
      <c r="A1765" s="16">
        <f t="shared" si="27"/>
        <v>40521</v>
      </c>
      <c r="B1765">
        <v>40521</v>
      </c>
      <c r="C1765" t="s">
        <v>24294</v>
      </c>
      <c r="D1765" t="s">
        <v>7753</v>
      </c>
      <c r="E1765" s="339" t="s">
        <v>24295</v>
      </c>
    </row>
    <row r="1766" spans="1:5" x14ac:dyDescent="0.25">
      <c r="A1766" s="16">
        <f t="shared" si="27"/>
        <v>2432</v>
      </c>
      <c r="B1766">
        <v>2432</v>
      </c>
      <c r="C1766" t="s">
        <v>24296</v>
      </c>
      <c r="D1766" t="s">
        <v>7753</v>
      </c>
      <c r="E1766" s="339" t="s">
        <v>13599</v>
      </c>
    </row>
    <row r="1767" spans="1:5" x14ac:dyDescent="0.25">
      <c r="A1767" s="16">
        <f t="shared" si="27"/>
        <v>2433</v>
      </c>
      <c r="B1767">
        <v>2433</v>
      </c>
      <c r="C1767" t="s">
        <v>24297</v>
      </c>
      <c r="D1767" t="s">
        <v>7753</v>
      </c>
      <c r="E1767" s="339" t="s">
        <v>8201</v>
      </c>
    </row>
    <row r="1768" spans="1:5" x14ac:dyDescent="0.25">
      <c r="A1768" s="16">
        <f t="shared" si="27"/>
        <v>2418</v>
      </c>
      <c r="B1768">
        <v>2418</v>
      </c>
      <c r="C1768" t="s">
        <v>24298</v>
      </c>
      <c r="D1768" t="s">
        <v>7753</v>
      </c>
      <c r="E1768" s="339" t="s">
        <v>14658</v>
      </c>
    </row>
    <row r="1769" spans="1:5" x14ac:dyDescent="0.25">
      <c r="A1769" s="16">
        <f t="shared" si="27"/>
        <v>2420</v>
      </c>
      <c r="B1769">
        <v>2420</v>
      </c>
      <c r="C1769" t="s">
        <v>24299</v>
      </c>
      <c r="D1769" t="s">
        <v>7753</v>
      </c>
      <c r="E1769" s="339" t="s">
        <v>7828</v>
      </c>
    </row>
    <row r="1770" spans="1:5" x14ac:dyDescent="0.25">
      <c r="A1770" s="16">
        <f t="shared" si="27"/>
        <v>11447</v>
      </c>
      <c r="B1770">
        <v>11447</v>
      </c>
      <c r="C1770" t="s">
        <v>24300</v>
      </c>
      <c r="D1770" t="s">
        <v>7753</v>
      </c>
      <c r="E1770" s="339" t="s">
        <v>24301</v>
      </c>
    </row>
    <row r="1771" spans="1:5" x14ac:dyDescent="0.25">
      <c r="A1771" s="16">
        <f t="shared" si="27"/>
        <v>11451</v>
      </c>
      <c r="B1771">
        <v>11451</v>
      </c>
      <c r="C1771" t="s">
        <v>24302</v>
      </c>
      <c r="D1771" t="s">
        <v>7753</v>
      </c>
      <c r="E1771" s="339" t="s">
        <v>24303</v>
      </c>
    </row>
    <row r="1772" spans="1:5" x14ac:dyDescent="0.25">
      <c r="A1772" s="16">
        <f t="shared" si="27"/>
        <v>11116</v>
      </c>
      <c r="B1772">
        <v>11116</v>
      </c>
      <c r="C1772" t="s">
        <v>24304</v>
      </c>
      <c r="D1772" t="s">
        <v>7753</v>
      </c>
      <c r="E1772" s="339" t="s">
        <v>24305</v>
      </c>
    </row>
    <row r="1773" spans="1:5" x14ac:dyDescent="0.25">
      <c r="A1773" s="16">
        <f t="shared" si="27"/>
        <v>38411</v>
      </c>
      <c r="B1773">
        <v>38411</v>
      </c>
      <c r="C1773" t="s">
        <v>24306</v>
      </c>
      <c r="D1773" t="s">
        <v>7753</v>
      </c>
      <c r="E1773" s="339" t="s">
        <v>24307</v>
      </c>
    </row>
    <row r="1774" spans="1:5" x14ac:dyDescent="0.25">
      <c r="A1774" s="16">
        <f t="shared" si="27"/>
        <v>38189</v>
      </c>
      <c r="B1774">
        <v>38189</v>
      </c>
      <c r="C1774" t="s">
        <v>24308</v>
      </c>
      <c r="D1774" t="s">
        <v>7753</v>
      </c>
      <c r="E1774" s="339" t="s">
        <v>24309</v>
      </c>
    </row>
    <row r="1775" spans="1:5" x14ac:dyDescent="0.25">
      <c r="A1775" s="16">
        <f t="shared" si="27"/>
        <v>38190</v>
      </c>
      <c r="B1775">
        <v>38190</v>
      </c>
      <c r="C1775" t="s">
        <v>24310</v>
      </c>
      <c r="D1775" t="s">
        <v>7753</v>
      </c>
      <c r="E1775" s="339" t="s">
        <v>24311</v>
      </c>
    </row>
    <row r="1776" spans="1:5" x14ac:dyDescent="0.25">
      <c r="A1776" s="16">
        <f t="shared" si="27"/>
        <v>7608</v>
      </c>
      <c r="B1776">
        <v>7608</v>
      </c>
      <c r="C1776" t="s">
        <v>24312</v>
      </c>
      <c r="D1776" t="s">
        <v>7753</v>
      </c>
      <c r="E1776" s="339" t="s">
        <v>13346</v>
      </c>
    </row>
    <row r="1777" spans="1:5" x14ac:dyDescent="0.25">
      <c r="A1777" s="16">
        <f t="shared" si="27"/>
        <v>1370</v>
      </c>
      <c r="B1777">
        <v>1370</v>
      </c>
      <c r="C1777" t="s">
        <v>24313</v>
      </c>
      <c r="D1777" t="s">
        <v>7753</v>
      </c>
      <c r="E1777" s="339" t="s">
        <v>24314</v>
      </c>
    </row>
    <row r="1778" spans="1:5" x14ac:dyDescent="0.25">
      <c r="A1778" s="16">
        <f t="shared" si="27"/>
        <v>36516</v>
      </c>
      <c r="B1778">
        <v>36516</v>
      </c>
      <c r="C1778" t="s">
        <v>24315</v>
      </c>
      <c r="D1778" t="s">
        <v>7753</v>
      </c>
      <c r="E1778" s="339" t="s">
        <v>24316</v>
      </c>
    </row>
    <row r="1779" spans="1:5" x14ac:dyDescent="0.25">
      <c r="A1779" s="16">
        <f t="shared" si="27"/>
        <v>34777</v>
      </c>
      <c r="B1779">
        <v>34777</v>
      </c>
      <c r="C1779" t="s">
        <v>24317</v>
      </c>
      <c r="D1779" t="s">
        <v>7753</v>
      </c>
      <c r="E1779" s="339" t="s">
        <v>16437</v>
      </c>
    </row>
    <row r="1780" spans="1:5" x14ac:dyDescent="0.25">
      <c r="A1780" s="16">
        <f t="shared" si="27"/>
        <v>7272</v>
      </c>
      <c r="B1780">
        <v>7272</v>
      </c>
      <c r="C1780" t="s">
        <v>24318</v>
      </c>
      <c r="D1780" t="s">
        <v>7753</v>
      </c>
      <c r="E1780" s="339" t="s">
        <v>8084</v>
      </c>
    </row>
    <row r="1781" spans="1:5" x14ac:dyDescent="0.25">
      <c r="A1781" s="16">
        <f t="shared" si="27"/>
        <v>10605</v>
      </c>
      <c r="B1781">
        <v>10605</v>
      </c>
      <c r="C1781" t="s">
        <v>24319</v>
      </c>
      <c r="D1781" t="s">
        <v>7753</v>
      </c>
      <c r="E1781" s="339" t="s">
        <v>20173</v>
      </c>
    </row>
    <row r="1782" spans="1:5" x14ac:dyDescent="0.25">
      <c r="A1782" s="16">
        <f t="shared" si="27"/>
        <v>10604</v>
      </c>
      <c r="B1782">
        <v>10604</v>
      </c>
      <c r="C1782" t="s">
        <v>24320</v>
      </c>
      <c r="D1782" t="s">
        <v>7753</v>
      </c>
      <c r="E1782" s="339" t="s">
        <v>15048</v>
      </c>
    </row>
    <row r="1783" spans="1:5" x14ac:dyDescent="0.25">
      <c r="A1783" s="16">
        <f t="shared" si="27"/>
        <v>672</v>
      </c>
      <c r="B1783">
        <v>672</v>
      </c>
      <c r="C1783" t="s">
        <v>24321</v>
      </c>
      <c r="D1783" t="s">
        <v>7753</v>
      </c>
      <c r="E1783" s="339" t="s">
        <v>7913</v>
      </c>
    </row>
    <row r="1784" spans="1:5" x14ac:dyDescent="0.25">
      <c r="A1784" s="16">
        <f t="shared" si="27"/>
        <v>668</v>
      </c>
      <c r="B1784">
        <v>668</v>
      </c>
      <c r="C1784" t="s">
        <v>24322</v>
      </c>
      <c r="D1784" t="s">
        <v>7753</v>
      </c>
      <c r="E1784" s="339" t="s">
        <v>24323</v>
      </c>
    </row>
    <row r="1785" spans="1:5" x14ac:dyDescent="0.25">
      <c r="A1785" s="16">
        <f t="shared" si="27"/>
        <v>10578</v>
      </c>
      <c r="B1785">
        <v>10578</v>
      </c>
      <c r="C1785" t="s">
        <v>24324</v>
      </c>
      <c r="D1785" t="s">
        <v>7753</v>
      </c>
      <c r="E1785" s="339" t="s">
        <v>14851</v>
      </c>
    </row>
    <row r="1786" spans="1:5" x14ac:dyDescent="0.25">
      <c r="A1786" s="16">
        <f t="shared" si="27"/>
        <v>666</v>
      </c>
      <c r="B1786">
        <v>666</v>
      </c>
      <c r="C1786" t="s">
        <v>24325</v>
      </c>
      <c r="D1786" t="s">
        <v>7753</v>
      </c>
      <c r="E1786" s="339" t="s">
        <v>14082</v>
      </c>
    </row>
    <row r="1787" spans="1:5" x14ac:dyDescent="0.25">
      <c r="A1787" s="16">
        <f t="shared" si="27"/>
        <v>665</v>
      </c>
      <c r="B1787">
        <v>665</v>
      </c>
      <c r="C1787" t="s">
        <v>24326</v>
      </c>
      <c r="D1787" t="s">
        <v>7753</v>
      </c>
      <c r="E1787" s="339" t="s">
        <v>24327</v>
      </c>
    </row>
    <row r="1788" spans="1:5" x14ac:dyDescent="0.25">
      <c r="A1788" s="16">
        <f t="shared" si="27"/>
        <v>10577</v>
      </c>
      <c r="B1788">
        <v>10577</v>
      </c>
      <c r="C1788" t="s">
        <v>24328</v>
      </c>
      <c r="D1788" t="s">
        <v>7753</v>
      </c>
      <c r="E1788" s="339" t="s">
        <v>21170</v>
      </c>
    </row>
    <row r="1789" spans="1:5" x14ac:dyDescent="0.25">
      <c r="A1789" s="16">
        <f t="shared" si="27"/>
        <v>10583</v>
      </c>
      <c r="B1789">
        <v>10583</v>
      </c>
      <c r="C1789" t="s">
        <v>24329</v>
      </c>
      <c r="D1789" t="s">
        <v>7753</v>
      </c>
      <c r="E1789" s="339" t="s">
        <v>16117</v>
      </c>
    </row>
    <row r="1790" spans="1:5" x14ac:dyDescent="0.25">
      <c r="A1790" s="16">
        <f t="shared" si="27"/>
        <v>10579</v>
      </c>
      <c r="B1790">
        <v>10579</v>
      </c>
      <c r="C1790" t="s">
        <v>24330</v>
      </c>
      <c r="D1790" t="s">
        <v>7753</v>
      </c>
      <c r="E1790" s="339" t="s">
        <v>22109</v>
      </c>
    </row>
    <row r="1791" spans="1:5" x14ac:dyDescent="0.25">
      <c r="A1791" s="16">
        <f t="shared" si="27"/>
        <v>10582</v>
      </c>
      <c r="B1791">
        <v>10582</v>
      </c>
      <c r="C1791" t="s">
        <v>24331</v>
      </c>
      <c r="D1791" t="s">
        <v>7753</v>
      </c>
      <c r="E1791" s="339" t="s">
        <v>8006</v>
      </c>
    </row>
    <row r="1792" spans="1:5" x14ac:dyDescent="0.25">
      <c r="A1792" s="16">
        <f t="shared" si="27"/>
        <v>2436</v>
      </c>
      <c r="B1792">
        <v>2436</v>
      </c>
      <c r="C1792" t="s">
        <v>24332</v>
      </c>
      <c r="D1792" t="s">
        <v>7754</v>
      </c>
      <c r="E1792" s="339" t="s">
        <v>8019</v>
      </c>
    </row>
    <row r="1793" spans="1:5" x14ac:dyDescent="0.25">
      <c r="A1793" s="16">
        <f t="shared" si="27"/>
        <v>40918</v>
      </c>
      <c r="B1793">
        <v>40918</v>
      </c>
      <c r="C1793" t="s">
        <v>24333</v>
      </c>
      <c r="D1793" t="s">
        <v>7813</v>
      </c>
      <c r="E1793" s="339" t="s">
        <v>33757</v>
      </c>
    </row>
    <row r="1794" spans="1:5" x14ac:dyDescent="0.25">
      <c r="A1794" s="16">
        <f t="shared" si="27"/>
        <v>2439</v>
      </c>
      <c r="B1794">
        <v>2439</v>
      </c>
      <c r="C1794" t="s">
        <v>24334</v>
      </c>
      <c r="D1794" t="s">
        <v>7754</v>
      </c>
      <c r="E1794" s="339" t="s">
        <v>32615</v>
      </c>
    </row>
    <row r="1795" spans="1:5" x14ac:dyDescent="0.25">
      <c r="A1795" s="16">
        <f t="shared" ref="A1795:A1858" si="28">B1795</f>
        <v>40923</v>
      </c>
      <c r="B1795">
        <v>40923</v>
      </c>
      <c r="C1795" t="s">
        <v>24335</v>
      </c>
      <c r="D1795" t="s">
        <v>7813</v>
      </c>
      <c r="E1795" s="339" t="s">
        <v>33779</v>
      </c>
    </row>
    <row r="1796" spans="1:5" x14ac:dyDescent="0.25">
      <c r="A1796" s="16">
        <f t="shared" si="28"/>
        <v>10998</v>
      </c>
      <c r="B1796">
        <v>10998</v>
      </c>
      <c r="C1796" t="s">
        <v>24337</v>
      </c>
      <c r="D1796" t="s">
        <v>7755</v>
      </c>
      <c r="E1796" s="339" t="s">
        <v>24338</v>
      </c>
    </row>
    <row r="1797" spans="1:5" x14ac:dyDescent="0.25">
      <c r="A1797" s="16">
        <f t="shared" si="28"/>
        <v>11002</v>
      </c>
      <c r="B1797">
        <v>11002</v>
      </c>
      <c r="C1797" t="s">
        <v>24339</v>
      </c>
      <c r="D1797" t="s">
        <v>7755</v>
      </c>
      <c r="E1797" s="339" t="s">
        <v>21737</v>
      </c>
    </row>
    <row r="1798" spans="1:5" x14ac:dyDescent="0.25">
      <c r="A1798" s="16">
        <f t="shared" si="28"/>
        <v>10999</v>
      </c>
      <c r="B1798">
        <v>10999</v>
      </c>
      <c r="C1798" t="s">
        <v>24340</v>
      </c>
      <c r="D1798" t="s">
        <v>7755</v>
      </c>
      <c r="E1798" s="339" t="s">
        <v>24341</v>
      </c>
    </row>
    <row r="1799" spans="1:5" x14ac:dyDescent="0.25">
      <c r="A1799" s="16">
        <f t="shared" si="28"/>
        <v>10997</v>
      </c>
      <c r="B1799">
        <v>10997</v>
      </c>
      <c r="C1799" t="s">
        <v>24342</v>
      </c>
      <c r="D1799" t="s">
        <v>7755</v>
      </c>
      <c r="E1799" s="339" t="s">
        <v>24343</v>
      </c>
    </row>
    <row r="1800" spans="1:5" x14ac:dyDescent="0.25">
      <c r="A1800" s="16">
        <f t="shared" si="28"/>
        <v>2685</v>
      </c>
      <c r="B1800">
        <v>2685</v>
      </c>
      <c r="C1800" t="s">
        <v>24344</v>
      </c>
      <c r="D1800" t="s">
        <v>7757</v>
      </c>
      <c r="E1800" s="339" t="s">
        <v>21827</v>
      </c>
    </row>
    <row r="1801" spans="1:5" x14ac:dyDescent="0.25">
      <c r="A1801" s="16">
        <f t="shared" si="28"/>
        <v>2680</v>
      </c>
      <c r="B1801">
        <v>2680</v>
      </c>
      <c r="C1801" t="s">
        <v>24345</v>
      </c>
      <c r="D1801" t="s">
        <v>7757</v>
      </c>
      <c r="E1801" s="339" t="s">
        <v>14842</v>
      </c>
    </row>
    <row r="1802" spans="1:5" x14ac:dyDescent="0.25">
      <c r="A1802" s="16">
        <f t="shared" si="28"/>
        <v>2684</v>
      </c>
      <c r="B1802">
        <v>2684</v>
      </c>
      <c r="C1802" t="s">
        <v>24346</v>
      </c>
      <c r="D1802" t="s">
        <v>7757</v>
      </c>
      <c r="E1802" s="339" t="s">
        <v>8007</v>
      </c>
    </row>
    <row r="1803" spans="1:5" x14ac:dyDescent="0.25">
      <c r="A1803" s="16">
        <f t="shared" si="28"/>
        <v>2673</v>
      </c>
      <c r="B1803">
        <v>2673</v>
      </c>
      <c r="C1803" t="s">
        <v>24347</v>
      </c>
      <c r="D1803" t="s">
        <v>7757</v>
      </c>
      <c r="E1803" s="339" t="s">
        <v>8101</v>
      </c>
    </row>
    <row r="1804" spans="1:5" x14ac:dyDescent="0.25">
      <c r="A1804" s="16">
        <f t="shared" si="28"/>
        <v>2681</v>
      </c>
      <c r="B1804">
        <v>2681</v>
      </c>
      <c r="C1804" t="s">
        <v>24348</v>
      </c>
      <c r="D1804" t="s">
        <v>7757</v>
      </c>
      <c r="E1804" s="339" t="s">
        <v>24349</v>
      </c>
    </row>
    <row r="1805" spans="1:5" x14ac:dyDescent="0.25">
      <c r="A1805" s="16">
        <f t="shared" si="28"/>
        <v>2682</v>
      </c>
      <c r="B1805">
        <v>2682</v>
      </c>
      <c r="C1805" t="s">
        <v>24350</v>
      </c>
      <c r="D1805" t="s">
        <v>7757</v>
      </c>
      <c r="E1805" s="339" t="s">
        <v>24351</v>
      </c>
    </row>
    <row r="1806" spans="1:5" x14ac:dyDescent="0.25">
      <c r="A1806" s="16">
        <f t="shared" si="28"/>
        <v>2686</v>
      </c>
      <c r="B1806">
        <v>2686</v>
      </c>
      <c r="C1806" t="s">
        <v>24352</v>
      </c>
      <c r="D1806" t="s">
        <v>7757</v>
      </c>
      <c r="E1806" s="339" t="s">
        <v>23384</v>
      </c>
    </row>
    <row r="1807" spans="1:5" x14ac:dyDescent="0.25">
      <c r="A1807" s="16">
        <f t="shared" si="28"/>
        <v>2674</v>
      </c>
      <c r="B1807">
        <v>2674</v>
      </c>
      <c r="C1807" t="s">
        <v>24353</v>
      </c>
      <c r="D1807" t="s">
        <v>7757</v>
      </c>
      <c r="E1807" s="339" t="s">
        <v>20247</v>
      </c>
    </row>
    <row r="1808" spans="1:5" x14ac:dyDescent="0.25">
      <c r="A1808" s="16">
        <f t="shared" si="28"/>
        <v>2683</v>
      </c>
      <c r="B1808">
        <v>2683</v>
      </c>
      <c r="C1808" t="s">
        <v>24354</v>
      </c>
      <c r="D1808" t="s">
        <v>7757</v>
      </c>
      <c r="E1808" s="339" t="s">
        <v>15650</v>
      </c>
    </row>
    <row r="1809" spans="1:5" x14ac:dyDescent="0.25">
      <c r="A1809" s="16">
        <f t="shared" si="28"/>
        <v>2676</v>
      </c>
      <c r="B1809">
        <v>2676</v>
      </c>
      <c r="C1809" t="s">
        <v>24355</v>
      </c>
      <c r="D1809" t="s">
        <v>7757</v>
      </c>
      <c r="E1809" s="339" t="s">
        <v>12995</v>
      </c>
    </row>
    <row r="1810" spans="1:5" x14ac:dyDescent="0.25">
      <c r="A1810" s="16">
        <f t="shared" si="28"/>
        <v>2678</v>
      </c>
      <c r="B1810">
        <v>2678</v>
      </c>
      <c r="C1810" t="s">
        <v>24356</v>
      </c>
      <c r="D1810" t="s">
        <v>7757</v>
      </c>
      <c r="E1810" s="339" t="s">
        <v>22834</v>
      </c>
    </row>
    <row r="1811" spans="1:5" x14ac:dyDescent="0.25">
      <c r="A1811" s="16">
        <f t="shared" si="28"/>
        <v>2679</v>
      </c>
      <c r="B1811">
        <v>2679</v>
      </c>
      <c r="C1811" t="s">
        <v>24357</v>
      </c>
      <c r="D1811" t="s">
        <v>7757</v>
      </c>
      <c r="E1811" s="339" t="s">
        <v>11538</v>
      </c>
    </row>
    <row r="1812" spans="1:5" x14ac:dyDescent="0.25">
      <c r="A1812" s="16">
        <f t="shared" si="28"/>
        <v>12070</v>
      </c>
      <c r="B1812">
        <v>12070</v>
      </c>
      <c r="C1812" t="s">
        <v>24358</v>
      </c>
      <c r="D1812" t="s">
        <v>7757</v>
      </c>
      <c r="E1812" s="339" t="s">
        <v>10697</v>
      </c>
    </row>
    <row r="1813" spans="1:5" x14ac:dyDescent="0.25">
      <c r="A1813" s="16">
        <f t="shared" si="28"/>
        <v>2675</v>
      </c>
      <c r="B1813">
        <v>2675</v>
      </c>
      <c r="C1813" t="s">
        <v>24359</v>
      </c>
      <c r="D1813" t="s">
        <v>7757</v>
      </c>
      <c r="E1813" s="339" t="s">
        <v>10233</v>
      </c>
    </row>
    <row r="1814" spans="1:5" x14ac:dyDescent="0.25">
      <c r="A1814" s="16">
        <f t="shared" si="28"/>
        <v>12067</v>
      </c>
      <c r="B1814">
        <v>12067</v>
      </c>
      <c r="C1814" t="s">
        <v>24360</v>
      </c>
      <c r="D1814" t="s">
        <v>7757</v>
      </c>
      <c r="E1814" s="339" t="s">
        <v>13886</v>
      </c>
    </row>
    <row r="1815" spans="1:5" x14ac:dyDescent="0.25">
      <c r="A1815" s="16">
        <f t="shared" si="28"/>
        <v>21136</v>
      </c>
      <c r="B1815">
        <v>21136</v>
      </c>
      <c r="C1815" t="s">
        <v>24361</v>
      </c>
      <c r="D1815" t="s">
        <v>7757</v>
      </c>
      <c r="E1815" s="339" t="s">
        <v>12806</v>
      </c>
    </row>
    <row r="1816" spans="1:5" x14ac:dyDescent="0.25">
      <c r="A1816" s="16">
        <f t="shared" si="28"/>
        <v>21128</v>
      </c>
      <c r="B1816">
        <v>21128</v>
      </c>
      <c r="C1816" t="s">
        <v>24362</v>
      </c>
      <c r="D1816" t="s">
        <v>7757</v>
      </c>
      <c r="E1816" s="339" t="s">
        <v>14164</v>
      </c>
    </row>
    <row r="1817" spans="1:5" x14ac:dyDescent="0.25">
      <c r="A1817" s="16">
        <f t="shared" si="28"/>
        <v>21130</v>
      </c>
      <c r="B1817">
        <v>21130</v>
      </c>
      <c r="C1817" t="s">
        <v>24363</v>
      </c>
      <c r="D1817" t="s">
        <v>7757</v>
      </c>
      <c r="E1817" s="339" t="s">
        <v>13883</v>
      </c>
    </row>
    <row r="1818" spans="1:5" x14ac:dyDescent="0.25">
      <c r="A1818" s="16">
        <f t="shared" si="28"/>
        <v>21135</v>
      </c>
      <c r="B1818">
        <v>21135</v>
      </c>
      <c r="C1818" t="s">
        <v>24364</v>
      </c>
      <c r="D1818" t="s">
        <v>7757</v>
      </c>
      <c r="E1818" s="339" t="s">
        <v>11490</v>
      </c>
    </row>
    <row r="1819" spans="1:5" x14ac:dyDescent="0.25">
      <c r="A1819" s="16">
        <f t="shared" si="28"/>
        <v>40401</v>
      </c>
      <c r="B1819">
        <v>40401</v>
      </c>
      <c r="C1819" t="s">
        <v>24365</v>
      </c>
      <c r="D1819" t="s">
        <v>7757</v>
      </c>
      <c r="E1819" s="339" t="s">
        <v>21668</v>
      </c>
    </row>
    <row r="1820" spans="1:5" x14ac:dyDescent="0.25">
      <c r="A1820" s="16">
        <f t="shared" si="28"/>
        <v>40402</v>
      </c>
      <c r="B1820">
        <v>40402</v>
      </c>
      <c r="C1820" t="s">
        <v>24366</v>
      </c>
      <c r="D1820" t="s">
        <v>7757</v>
      </c>
      <c r="E1820" s="339" t="s">
        <v>7816</v>
      </c>
    </row>
    <row r="1821" spans="1:5" x14ac:dyDescent="0.25">
      <c r="A1821" s="16">
        <f t="shared" si="28"/>
        <v>40400</v>
      </c>
      <c r="B1821">
        <v>40400</v>
      </c>
      <c r="C1821" t="s">
        <v>24367</v>
      </c>
      <c r="D1821" t="s">
        <v>7757</v>
      </c>
      <c r="E1821" s="339" t="s">
        <v>23113</v>
      </c>
    </row>
    <row r="1822" spans="1:5" x14ac:dyDescent="0.25">
      <c r="A1822" s="16">
        <f t="shared" si="28"/>
        <v>2504</v>
      </c>
      <c r="B1822">
        <v>2504</v>
      </c>
      <c r="C1822" t="s">
        <v>24368</v>
      </c>
      <c r="D1822" t="s">
        <v>7757</v>
      </c>
      <c r="E1822" s="339" t="s">
        <v>14595</v>
      </c>
    </row>
    <row r="1823" spans="1:5" x14ac:dyDescent="0.25">
      <c r="A1823" s="16">
        <f t="shared" si="28"/>
        <v>2501</v>
      </c>
      <c r="B1823">
        <v>2501</v>
      </c>
      <c r="C1823" t="s">
        <v>24369</v>
      </c>
      <c r="D1823" t="s">
        <v>7757</v>
      </c>
      <c r="E1823" s="339" t="s">
        <v>10692</v>
      </c>
    </row>
    <row r="1824" spans="1:5" x14ac:dyDescent="0.25">
      <c r="A1824" s="16">
        <f t="shared" si="28"/>
        <v>2502</v>
      </c>
      <c r="B1824">
        <v>2502</v>
      </c>
      <c r="C1824" t="s">
        <v>24370</v>
      </c>
      <c r="D1824" t="s">
        <v>7757</v>
      </c>
      <c r="E1824" s="339" t="s">
        <v>14117</v>
      </c>
    </row>
    <row r="1825" spans="1:5" x14ac:dyDescent="0.25">
      <c r="A1825" s="16">
        <f t="shared" si="28"/>
        <v>2503</v>
      </c>
      <c r="B1825">
        <v>2503</v>
      </c>
      <c r="C1825" t="s">
        <v>24371</v>
      </c>
      <c r="D1825" t="s">
        <v>7757</v>
      </c>
      <c r="E1825" s="339" t="s">
        <v>12790</v>
      </c>
    </row>
    <row r="1826" spans="1:5" x14ac:dyDescent="0.25">
      <c r="A1826" s="16">
        <f t="shared" si="28"/>
        <v>2500</v>
      </c>
      <c r="B1826">
        <v>2500</v>
      </c>
      <c r="C1826" t="s">
        <v>24372</v>
      </c>
      <c r="D1826" t="s">
        <v>7757</v>
      </c>
      <c r="E1826" s="339" t="s">
        <v>20836</v>
      </c>
    </row>
    <row r="1827" spans="1:5" x14ac:dyDescent="0.25">
      <c r="A1827" s="16">
        <f t="shared" si="28"/>
        <v>2505</v>
      </c>
      <c r="B1827">
        <v>2505</v>
      </c>
      <c r="C1827" t="s">
        <v>24373</v>
      </c>
      <c r="D1827" t="s">
        <v>7757</v>
      </c>
      <c r="E1827" s="339" t="s">
        <v>24374</v>
      </c>
    </row>
    <row r="1828" spans="1:5" x14ac:dyDescent="0.25">
      <c r="A1828" s="16">
        <f t="shared" si="28"/>
        <v>12056</v>
      </c>
      <c r="B1828">
        <v>12056</v>
      </c>
      <c r="C1828" t="s">
        <v>24375</v>
      </c>
      <c r="D1828" t="s">
        <v>7757</v>
      </c>
      <c r="E1828" s="339" t="s">
        <v>12809</v>
      </c>
    </row>
    <row r="1829" spans="1:5" x14ac:dyDescent="0.25">
      <c r="A1829" s="16">
        <f t="shared" si="28"/>
        <v>12057</v>
      </c>
      <c r="B1829">
        <v>12057</v>
      </c>
      <c r="C1829" t="s">
        <v>24376</v>
      </c>
      <c r="D1829" t="s">
        <v>7757</v>
      </c>
      <c r="E1829" s="339" t="s">
        <v>12801</v>
      </c>
    </row>
    <row r="1830" spans="1:5" x14ac:dyDescent="0.25">
      <c r="A1830" s="16">
        <f t="shared" si="28"/>
        <v>12059</v>
      </c>
      <c r="B1830">
        <v>12059</v>
      </c>
      <c r="C1830" t="s">
        <v>24377</v>
      </c>
      <c r="D1830" t="s">
        <v>7757</v>
      </c>
      <c r="E1830" s="339" t="s">
        <v>15460</v>
      </c>
    </row>
    <row r="1831" spans="1:5" x14ac:dyDescent="0.25">
      <c r="A1831" s="16">
        <f t="shared" si="28"/>
        <v>12058</v>
      </c>
      <c r="B1831">
        <v>12058</v>
      </c>
      <c r="C1831" t="s">
        <v>24378</v>
      </c>
      <c r="D1831" t="s">
        <v>7757</v>
      </c>
      <c r="E1831" s="339" t="s">
        <v>24379</v>
      </c>
    </row>
    <row r="1832" spans="1:5" x14ac:dyDescent="0.25">
      <c r="A1832" s="16">
        <f t="shared" si="28"/>
        <v>12060</v>
      </c>
      <c r="B1832">
        <v>12060</v>
      </c>
      <c r="C1832" t="s">
        <v>24380</v>
      </c>
      <c r="D1832" t="s">
        <v>7757</v>
      </c>
      <c r="E1832" s="339" t="s">
        <v>22231</v>
      </c>
    </row>
    <row r="1833" spans="1:5" x14ac:dyDescent="0.25">
      <c r="A1833" s="16">
        <f t="shared" si="28"/>
        <v>12061</v>
      </c>
      <c r="B1833">
        <v>12061</v>
      </c>
      <c r="C1833" t="s">
        <v>24381</v>
      </c>
      <c r="D1833" t="s">
        <v>7757</v>
      </c>
      <c r="E1833" s="339" t="s">
        <v>14880</v>
      </c>
    </row>
    <row r="1834" spans="1:5" x14ac:dyDescent="0.25">
      <c r="A1834" s="16">
        <f t="shared" si="28"/>
        <v>12062</v>
      </c>
      <c r="B1834">
        <v>12062</v>
      </c>
      <c r="C1834" t="s">
        <v>24382</v>
      </c>
      <c r="D1834" t="s">
        <v>7757</v>
      </c>
      <c r="E1834" s="339" t="s">
        <v>15953</v>
      </c>
    </row>
    <row r="1835" spans="1:5" x14ac:dyDescent="0.25">
      <c r="A1835" s="16">
        <f t="shared" si="28"/>
        <v>21137</v>
      </c>
      <c r="B1835">
        <v>21137</v>
      </c>
      <c r="C1835" t="s">
        <v>24383</v>
      </c>
      <c r="D1835" t="s">
        <v>7757</v>
      </c>
      <c r="E1835" s="339" t="s">
        <v>10511</v>
      </c>
    </row>
    <row r="1836" spans="1:5" x14ac:dyDescent="0.25">
      <c r="A1836" s="16">
        <f t="shared" si="28"/>
        <v>2687</v>
      </c>
      <c r="B1836">
        <v>2687</v>
      </c>
      <c r="C1836" t="s">
        <v>24384</v>
      </c>
      <c r="D1836" t="s">
        <v>7757</v>
      </c>
      <c r="E1836" s="339" t="s">
        <v>24385</v>
      </c>
    </row>
    <row r="1837" spans="1:5" x14ac:dyDescent="0.25">
      <c r="A1837" s="16">
        <f t="shared" si="28"/>
        <v>2689</v>
      </c>
      <c r="B1837">
        <v>2689</v>
      </c>
      <c r="C1837" t="s">
        <v>24386</v>
      </c>
      <c r="D1837" t="s">
        <v>7757</v>
      </c>
      <c r="E1837" s="339" t="s">
        <v>8350</v>
      </c>
    </row>
    <row r="1838" spans="1:5" x14ac:dyDescent="0.25">
      <c r="A1838" s="16">
        <f t="shared" si="28"/>
        <v>2688</v>
      </c>
      <c r="B1838">
        <v>2688</v>
      </c>
      <c r="C1838" t="s">
        <v>24387</v>
      </c>
      <c r="D1838" t="s">
        <v>7757</v>
      </c>
      <c r="E1838" s="339" t="s">
        <v>7867</v>
      </c>
    </row>
    <row r="1839" spans="1:5" x14ac:dyDescent="0.25">
      <c r="A1839" s="16">
        <f t="shared" si="28"/>
        <v>2690</v>
      </c>
      <c r="B1839">
        <v>2690</v>
      </c>
      <c r="C1839" t="s">
        <v>24388</v>
      </c>
      <c r="D1839" t="s">
        <v>7757</v>
      </c>
      <c r="E1839" s="339" t="s">
        <v>7873</v>
      </c>
    </row>
    <row r="1840" spans="1:5" x14ac:dyDescent="0.25">
      <c r="A1840" s="16">
        <f t="shared" si="28"/>
        <v>39243</v>
      </c>
      <c r="B1840">
        <v>39243</v>
      </c>
      <c r="C1840" t="s">
        <v>24389</v>
      </c>
      <c r="D1840" t="s">
        <v>7757</v>
      </c>
      <c r="E1840" s="339" t="s">
        <v>21668</v>
      </c>
    </row>
    <row r="1841" spans="1:5" x14ac:dyDescent="0.25">
      <c r="A1841" s="16">
        <f t="shared" si="28"/>
        <v>39244</v>
      </c>
      <c r="B1841">
        <v>39244</v>
      </c>
      <c r="C1841" t="s">
        <v>24390</v>
      </c>
      <c r="D1841" t="s">
        <v>7757</v>
      </c>
      <c r="E1841" s="339" t="s">
        <v>8050</v>
      </c>
    </row>
    <row r="1842" spans="1:5" x14ac:dyDescent="0.25">
      <c r="A1842" s="16">
        <f t="shared" si="28"/>
        <v>39245</v>
      </c>
      <c r="B1842">
        <v>39245</v>
      </c>
      <c r="C1842" t="s">
        <v>24391</v>
      </c>
      <c r="D1842" t="s">
        <v>7757</v>
      </c>
      <c r="E1842" s="339" t="s">
        <v>21910</v>
      </c>
    </row>
    <row r="1843" spans="1:5" x14ac:dyDescent="0.25">
      <c r="A1843" s="16">
        <f t="shared" si="28"/>
        <v>39254</v>
      </c>
      <c r="B1843">
        <v>39254</v>
      </c>
      <c r="C1843" t="s">
        <v>24392</v>
      </c>
      <c r="D1843" t="s">
        <v>7757</v>
      </c>
      <c r="E1843" s="339" t="s">
        <v>16093</v>
      </c>
    </row>
    <row r="1844" spans="1:5" x14ac:dyDescent="0.25">
      <c r="A1844" s="16">
        <f t="shared" si="28"/>
        <v>39255</v>
      </c>
      <c r="B1844">
        <v>39255</v>
      </c>
      <c r="C1844" t="s">
        <v>24393</v>
      </c>
      <c r="D1844" t="s">
        <v>7757</v>
      </c>
      <c r="E1844" s="339" t="s">
        <v>20256</v>
      </c>
    </row>
    <row r="1845" spans="1:5" x14ac:dyDescent="0.25">
      <c r="A1845" s="16">
        <f t="shared" si="28"/>
        <v>39253</v>
      </c>
      <c r="B1845">
        <v>39253</v>
      </c>
      <c r="C1845" t="s">
        <v>24394</v>
      </c>
      <c r="D1845" t="s">
        <v>7757</v>
      </c>
      <c r="E1845" s="339" t="s">
        <v>7793</v>
      </c>
    </row>
    <row r="1846" spans="1:5" x14ac:dyDescent="0.25">
      <c r="A1846" s="16">
        <f t="shared" si="28"/>
        <v>39246</v>
      </c>
      <c r="B1846">
        <v>39246</v>
      </c>
      <c r="C1846" t="s">
        <v>24395</v>
      </c>
      <c r="D1846" t="s">
        <v>7757</v>
      </c>
      <c r="E1846" s="339" t="s">
        <v>7963</v>
      </c>
    </row>
    <row r="1847" spans="1:5" x14ac:dyDescent="0.25">
      <c r="A1847" s="16">
        <f t="shared" si="28"/>
        <v>39247</v>
      </c>
      <c r="B1847">
        <v>39247</v>
      </c>
      <c r="C1847" t="s">
        <v>24396</v>
      </c>
      <c r="D1847" t="s">
        <v>7757</v>
      </c>
      <c r="E1847" s="339" t="s">
        <v>16516</v>
      </c>
    </row>
    <row r="1848" spans="1:5" x14ac:dyDescent="0.25">
      <c r="A1848" s="16">
        <f t="shared" si="28"/>
        <v>2446</v>
      </c>
      <c r="B1848">
        <v>2446</v>
      </c>
      <c r="C1848" t="s">
        <v>24397</v>
      </c>
      <c r="D1848" t="s">
        <v>7757</v>
      </c>
      <c r="E1848" s="339" t="s">
        <v>15935</v>
      </c>
    </row>
    <row r="1849" spans="1:5" x14ac:dyDescent="0.25">
      <c r="A1849" s="16">
        <f t="shared" si="28"/>
        <v>2442</v>
      </c>
      <c r="B1849">
        <v>2442</v>
      </c>
      <c r="C1849" t="s">
        <v>24398</v>
      </c>
      <c r="D1849" t="s">
        <v>7757</v>
      </c>
      <c r="E1849" s="339" t="s">
        <v>24399</v>
      </c>
    </row>
    <row r="1850" spans="1:5" x14ac:dyDescent="0.25">
      <c r="A1850" s="16">
        <f t="shared" si="28"/>
        <v>39248</v>
      </c>
      <c r="B1850">
        <v>39248</v>
      </c>
      <c r="C1850" t="s">
        <v>24400</v>
      </c>
      <c r="D1850" t="s">
        <v>7757</v>
      </c>
      <c r="E1850" s="339" t="s">
        <v>7828</v>
      </c>
    </row>
    <row r="1851" spans="1:5" x14ac:dyDescent="0.25">
      <c r="A1851" s="16">
        <f t="shared" si="28"/>
        <v>2438</v>
      </c>
      <c r="B1851">
        <v>2438</v>
      </c>
      <c r="C1851" t="s">
        <v>24401</v>
      </c>
      <c r="D1851" t="s">
        <v>7754</v>
      </c>
      <c r="E1851" s="339" t="s">
        <v>19845</v>
      </c>
    </row>
    <row r="1852" spans="1:5" x14ac:dyDescent="0.25">
      <c r="A1852" s="16">
        <f t="shared" si="28"/>
        <v>40922</v>
      </c>
      <c r="B1852">
        <v>40922</v>
      </c>
      <c r="C1852" t="s">
        <v>24402</v>
      </c>
      <c r="D1852" t="s">
        <v>7813</v>
      </c>
      <c r="E1852" s="339" t="s">
        <v>33780</v>
      </c>
    </row>
    <row r="1853" spans="1:5" x14ac:dyDescent="0.25">
      <c r="A1853" s="16">
        <f t="shared" si="28"/>
        <v>36486</v>
      </c>
      <c r="B1853">
        <v>36486</v>
      </c>
      <c r="C1853" t="s">
        <v>24404</v>
      </c>
      <c r="D1853" t="s">
        <v>7753</v>
      </c>
      <c r="E1853" s="339" t="s">
        <v>24405</v>
      </c>
    </row>
    <row r="1854" spans="1:5" x14ac:dyDescent="0.25">
      <c r="A1854" s="16">
        <f t="shared" si="28"/>
        <v>37777</v>
      </c>
      <c r="B1854">
        <v>37777</v>
      </c>
      <c r="C1854" t="s">
        <v>24406</v>
      </c>
      <c r="D1854" t="s">
        <v>7753</v>
      </c>
      <c r="E1854" s="339" t="s">
        <v>24407</v>
      </c>
    </row>
    <row r="1855" spans="1:5" x14ac:dyDescent="0.25">
      <c r="A1855" s="16">
        <f t="shared" si="28"/>
        <v>12624</v>
      </c>
      <c r="B1855">
        <v>12624</v>
      </c>
      <c r="C1855" t="s">
        <v>24408</v>
      </c>
      <c r="D1855" t="s">
        <v>7753</v>
      </c>
      <c r="E1855" s="339" t="s">
        <v>21154</v>
      </c>
    </row>
    <row r="1856" spans="1:5" x14ac:dyDescent="0.25">
      <c r="A1856" s="16">
        <f t="shared" si="28"/>
        <v>517</v>
      </c>
      <c r="B1856">
        <v>517</v>
      </c>
      <c r="C1856" t="s">
        <v>24409</v>
      </c>
      <c r="D1856" t="s">
        <v>7751</v>
      </c>
      <c r="E1856" s="339" t="s">
        <v>13321</v>
      </c>
    </row>
    <row r="1857" spans="1:5" x14ac:dyDescent="0.25">
      <c r="A1857" s="16">
        <f t="shared" si="28"/>
        <v>37534</v>
      </c>
      <c r="B1857">
        <v>37534</v>
      </c>
      <c r="C1857" t="s">
        <v>24410</v>
      </c>
      <c r="D1857" t="s">
        <v>7755</v>
      </c>
      <c r="E1857" s="339" t="s">
        <v>14899</v>
      </c>
    </row>
    <row r="1858" spans="1:5" x14ac:dyDescent="0.25">
      <c r="A1858" s="16">
        <f t="shared" si="28"/>
        <v>37535</v>
      </c>
      <c r="B1858">
        <v>37535</v>
      </c>
      <c r="C1858" t="s">
        <v>24411</v>
      </c>
      <c r="D1858" t="s">
        <v>7755</v>
      </c>
      <c r="E1858" s="339" t="s">
        <v>14899</v>
      </c>
    </row>
    <row r="1859" spans="1:5" x14ac:dyDescent="0.25">
      <c r="A1859" s="16">
        <f t="shared" ref="A1859:A1922" si="29">B1859</f>
        <v>37533</v>
      </c>
      <c r="B1859">
        <v>37533</v>
      </c>
      <c r="C1859" t="s">
        <v>24412</v>
      </c>
      <c r="D1859" t="s">
        <v>7755</v>
      </c>
      <c r="E1859" s="339" t="s">
        <v>14899</v>
      </c>
    </row>
    <row r="1860" spans="1:5" x14ac:dyDescent="0.25">
      <c r="A1860" s="16">
        <f t="shared" si="29"/>
        <v>37537</v>
      </c>
      <c r="B1860">
        <v>37537</v>
      </c>
      <c r="C1860" t="s">
        <v>24413</v>
      </c>
      <c r="D1860" t="s">
        <v>7755</v>
      </c>
      <c r="E1860" s="339" t="s">
        <v>16096</v>
      </c>
    </row>
    <row r="1861" spans="1:5" x14ac:dyDescent="0.25">
      <c r="A1861" s="16">
        <f t="shared" si="29"/>
        <v>37536</v>
      </c>
      <c r="B1861">
        <v>37536</v>
      </c>
      <c r="C1861" t="s">
        <v>24414</v>
      </c>
      <c r="D1861" t="s">
        <v>7755</v>
      </c>
      <c r="E1861" s="339" t="s">
        <v>16096</v>
      </c>
    </row>
    <row r="1862" spans="1:5" x14ac:dyDescent="0.25">
      <c r="A1862" s="16">
        <f t="shared" si="29"/>
        <v>37532</v>
      </c>
      <c r="B1862">
        <v>37532</v>
      </c>
      <c r="C1862" t="s">
        <v>24415</v>
      </c>
      <c r="D1862" t="s">
        <v>7755</v>
      </c>
      <c r="E1862" s="339" t="s">
        <v>16096</v>
      </c>
    </row>
    <row r="1863" spans="1:5" x14ac:dyDescent="0.25">
      <c r="A1863" s="16">
        <f t="shared" si="29"/>
        <v>2696</v>
      </c>
      <c r="B1863">
        <v>2696</v>
      </c>
      <c r="C1863" t="s">
        <v>24416</v>
      </c>
      <c r="D1863" t="s">
        <v>7754</v>
      </c>
      <c r="E1863" s="339" t="s">
        <v>8019</v>
      </c>
    </row>
    <row r="1864" spans="1:5" x14ac:dyDescent="0.25">
      <c r="A1864" s="16">
        <f t="shared" si="29"/>
        <v>40928</v>
      </c>
      <c r="B1864">
        <v>40928</v>
      </c>
      <c r="C1864" t="s">
        <v>24417</v>
      </c>
      <c r="D1864" t="s">
        <v>7813</v>
      </c>
      <c r="E1864" s="339" t="s">
        <v>33757</v>
      </c>
    </row>
    <row r="1865" spans="1:5" x14ac:dyDescent="0.25">
      <c r="A1865" s="16">
        <f t="shared" si="29"/>
        <v>4083</v>
      </c>
      <c r="B1865">
        <v>4083</v>
      </c>
      <c r="C1865" t="s">
        <v>24418</v>
      </c>
      <c r="D1865" t="s">
        <v>7754</v>
      </c>
      <c r="E1865" s="339" t="s">
        <v>13320</v>
      </c>
    </row>
    <row r="1866" spans="1:5" x14ac:dyDescent="0.25">
      <c r="A1866" s="16">
        <f t="shared" si="29"/>
        <v>40818</v>
      </c>
      <c r="B1866">
        <v>40818</v>
      </c>
      <c r="C1866" t="s">
        <v>24419</v>
      </c>
      <c r="D1866" t="s">
        <v>7813</v>
      </c>
      <c r="E1866" s="339" t="s">
        <v>33781</v>
      </c>
    </row>
    <row r="1867" spans="1:5" x14ac:dyDescent="0.25">
      <c r="A1867" s="16">
        <f t="shared" si="29"/>
        <v>43146</v>
      </c>
      <c r="B1867">
        <v>43146</v>
      </c>
      <c r="C1867" t="s">
        <v>24421</v>
      </c>
      <c r="D1867" t="s">
        <v>7755</v>
      </c>
      <c r="E1867" s="339" t="s">
        <v>7849</v>
      </c>
    </row>
    <row r="1868" spans="1:5" x14ac:dyDescent="0.25">
      <c r="A1868" s="16">
        <f t="shared" si="29"/>
        <v>2705</v>
      </c>
      <c r="B1868">
        <v>2705</v>
      </c>
      <c r="C1868" t="s">
        <v>24422</v>
      </c>
      <c r="D1868" t="s">
        <v>15621</v>
      </c>
      <c r="E1868" s="339" t="s">
        <v>8096</v>
      </c>
    </row>
    <row r="1869" spans="1:5" x14ac:dyDescent="0.25">
      <c r="A1869" s="16">
        <f t="shared" si="29"/>
        <v>14250</v>
      </c>
      <c r="B1869">
        <v>14250</v>
      </c>
      <c r="C1869" t="s">
        <v>24423</v>
      </c>
      <c r="D1869" t="s">
        <v>15621</v>
      </c>
      <c r="E1869" s="339" t="s">
        <v>12681</v>
      </c>
    </row>
    <row r="1870" spans="1:5" x14ac:dyDescent="0.25">
      <c r="A1870" s="16">
        <f t="shared" si="29"/>
        <v>11683</v>
      </c>
      <c r="B1870">
        <v>11683</v>
      </c>
      <c r="C1870" t="s">
        <v>24424</v>
      </c>
      <c r="D1870" t="s">
        <v>7753</v>
      </c>
      <c r="E1870" s="339" t="s">
        <v>19355</v>
      </c>
    </row>
    <row r="1871" spans="1:5" x14ac:dyDescent="0.25">
      <c r="A1871" s="16">
        <f t="shared" si="29"/>
        <v>11684</v>
      </c>
      <c r="B1871">
        <v>11684</v>
      </c>
      <c r="C1871" t="s">
        <v>24425</v>
      </c>
      <c r="D1871" t="s">
        <v>7753</v>
      </c>
      <c r="E1871" s="339" t="s">
        <v>24426</v>
      </c>
    </row>
    <row r="1872" spans="1:5" x14ac:dyDescent="0.25">
      <c r="A1872" s="16">
        <f t="shared" si="29"/>
        <v>6141</v>
      </c>
      <c r="B1872">
        <v>6141</v>
      </c>
      <c r="C1872" t="s">
        <v>24427</v>
      </c>
      <c r="D1872" t="s">
        <v>7753</v>
      </c>
      <c r="E1872" s="339" t="s">
        <v>15676</v>
      </c>
    </row>
    <row r="1873" spans="1:5" x14ac:dyDescent="0.25">
      <c r="A1873" s="16">
        <f t="shared" si="29"/>
        <v>11681</v>
      </c>
      <c r="B1873">
        <v>11681</v>
      </c>
      <c r="C1873" t="s">
        <v>24428</v>
      </c>
      <c r="D1873" t="s">
        <v>7753</v>
      </c>
      <c r="E1873" s="339" t="s">
        <v>15935</v>
      </c>
    </row>
    <row r="1874" spans="1:5" x14ac:dyDescent="0.25">
      <c r="A1874" s="16">
        <f t="shared" si="29"/>
        <v>2706</v>
      </c>
      <c r="B1874">
        <v>2706</v>
      </c>
      <c r="C1874" t="s">
        <v>24429</v>
      </c>
      <c r="D1874" t="s">
        <v>7754</v>
      </c>
      <c r="E1874" s="339" t="s">
        <v>33782</v>
      </c>
    </row>
    <row r="1875" spans="1:5" x14ac:dyDescent="0.25">
      <c r="A1875" s="16">
        <f t="shared" si="29"/>
        <v>40811</v>
      </c>
      <c r="B1875">
        <v>40811</v>
      </c>
      <c r="C1875" t="s">
        <v>24431</v>
      </c>
      <c r="D1875" t="s">
        <v>7813</v>
      </c>
      <c r="E1875" s="339" t="s">
        <v>33783</v>
      </c>
    </row>
    <row r="1876" spans="1:5" x14ac:dyDescent="0.25">
      <c r="A1876" s="16">
        <f t="shared" si="29"/>
        <v>2707</v>
      </c>
      <c r="B1876">
        <v>2707</v>
      </c>
      <c r="C1876" t="s">
        <v>24433</v>
      </c>
      <c r="D1876" t="s">
        <v>7754</v>
      </c>
      <c r="E1876" s="339" t="s">
        <v>25471</v>
      </c>
    </row>
    <row r="1877" spans="1:5" x14ac:dyDescent="0.25">
      <c r="A1877" s="16">
        <f t="shared" si="29"/>
        <v>40813</v>
      </c>
      <c r="B1877">
        <v>40813</v>
      </c>
      <c r="C1877" t="s">
        <v>24435</v>
      </c>
      <c r="D1877" t="s">
        <v>7813</v>
      </c>
      <c r="E1877" s="339" t="s">
        <v>33784</v>
      </c>
    </row>
    <row r="1878" spans="1:5" x14ac:dyDescent="0.25">
      <c r="A1878" s="16">
        <f t="shared" si="29"/>
        <v>2708</v>
      </c>
      <c r="B1878">
        <v>2708</v>
      </c>
      <c r="C1878" t="s">
        <v>24437</v>
      </c>
      <c r="D1878" t="s">
        <v>7754</v>
      </c>
      <c r="E1878" s="339" t="s">
        <v>33785</v>
      </c>
    </row>
    <row r="1879" spans="1:5" x14ac:dyDescent="0.25">
      <c r="A1879" s="16">
        <f t="shared" si="29"/>
        <v>40814</v>
      </c>
      <c r="B1879">
        <v>40814</v>
      </c>
      <c r="C1879" t="s">
        <v>24439</v>
      </c>
      <c r="D1879" t="s">
        <v>7813</v>
      </c>
      <c r="E1879" s="339" t="s">
        <v>33786</v>
      </c>
    </row>
    <row r="1880" spans="1:5" x14ac:dyDescent="0.25">
      <c r="A1880" s="16">
        <f t="shared" si="29"/>
        <v>38403</v>
      </c>
      <c r="B1880">
        <v>38403</v>
      </c>
      <c r="C1880" t="s">
        <v>24441</v>
      </c>
      <c r="D1880" t="s">
        <v>7753</v>
      </c>
      <c r="E1880" s="339" t="s">
        <v>24442</v>
      </c>
    </row>
    <row r="1881" spans="1:5" x14ac:dyDescent="0.25">
      <c r="A1881" s="16">
        <f t="shared" si="29"/>
        <v>43482</v>
      </c>
      <c r="B1881">
        <v>43482</v>
      </c>
      <c r="C1881" t="s">
        <v>24443</v>
      </c>
      <c r="D1881" t="s">
        <v>7754</v>
      </c>
      <c r="E1881" s="339" t="s">
        <v>8214</v>
      </c>
    </row>
    <row r="1882" spans="1:5" x14ac:dyDescent="0.25">
      <c r="A1882" s="16">
        <f t="shared" si="29"/>
        <v>43494</v>
      </c>
      <c r="B1882">
        <v>43494</v>
      </c>
      <c r="C1882" t="s">
        <v>24444</v>
      </c>
      <c r="D1882" t="s">
        <v>7813</v>
      </c>
      <c r="E1882" s="339" t="s">
        <v>24445</v>
      </c>
    </row>
    <row r="1883" spans="1:5" x14ac:dyDescent="0.25">
      <c r="A1883" s="16">
        <f t="shared" si="29"/>
        <v>43483</v>
      </c>
      <c r="B1883">
        <v>43483</v>
      </c>
      <c r="C1883" t="s">
        <v>24446</v>
      </c>
      <c r="D1883" t="s">
        <v>7754</v>
      </c>
      <c r="E1883" s="339" t="s">
        <v>21687</v>
      </c>
    </row>
    <row r="1884" spans="1:5" x14ac:dyDescent="0.25">
      <c r="A1884" s="16">
        <f t="shared" si="29"/>
        <v>43495</v>
      </c>
      <c r="B1884">
        <v>43495</v>
      </c>
      <c r="C1884" t="s">
        <v>24447</v>
      </c>
      <c r="D1884" t="s">
        <v>7813</v>
      </c>
      <c r="E1884" s="339" t="s">
        <v>24448</v>
      </c>
    </row>
    <row r="1885" spans="1:5" x14ac:dyDescent="0.25">
      <c r="A1885" s="16">
        <f t="shared" si="29"/>
        <v>43484</v>
      </c>
      <c r="B1885">
        <v>43484</v>
      </c>
      <c r="C1885" t="s">
        <v>24449</v>
      </c>
      <c r="D1885" t="s">
        <v>7754</v>
      </c>
      <c r="E1885" s="339" t="s">
        <v>7792</v>
      </c>
    </row>
    <row r="1886" spans="1:5" x14ac:dyDescent="0.25">
      <c r="A1886" s="16">
        <f t="shared" si="29"/>
        <v>43496</v>
      </c>
      <c r="B1886">
        <v>43496</v>
      </c>
      <c r="C1886" t="s">
        <v>24450</v>
      </c>
      <c r="D1886" t="s">
        <v>7813</v>
      </c>
      <c r="E1886" s="339" t="s">
        <v>24451</v>
      </c>
    </row>
    <row r="1887" spans="1:5" x14ac:dyDescent="0.25">
      <c r="A1887" s="16">
        <f t="shared" si="29"/>
        <v>43485</v>
      </c>
      <c r="B1887">
        <v>43485</v>
      </c>
      <c r="C1887" t="s">
        <v>24452</v>
      </c>
      <c r="D1887" t="s">
        <v>7754</v>
      </c>
      <c r="E1887" s="339" t="s">
        <v>24453</v>
      </c>
    </row>
    <row r="1888" spans="1:5" x14ac:dyDescent="0.25">
      <c r="A1888" s="16">
        <f t="shared" si="29"/>
        <v>43497</v>
      </c>
      <c r="B1888">
        <v>43497</v>
      </c>
      <c r="C1888" t="s">
        <v>24454</v>
      </c>
      <c r="D1888" t="s">
        <v>7813</v>
      </c>
      <c r="E1888" s="339" t="s">
        <v>24455</v>
      </c>
    </row>
    <row r="1889" spans="1:5" x14ac:dyDescent="0.25">
      <c r="A1889" s="16">
        <f t="shared" si="29"/>
        <v>43487</v>
      </c>
      <c r="B1889">
        <v>43487</v>
      </c>
      <c r="C1889" t="s">
        <v>24456</v>
      </c>
      <c r="D1889" t="s">
        <v>7754</v>
      </c>
      <c r="E1889" s="339" t="s">
        <v>12681</v>
      </c>
    </row>
    <row r="1890" spans="1:5" x14ac:dyDescent="0.25">
      <c r="A1890" s="16">
        <f t="shared" si="29"/>
        <v>43499</v>
      </c>
      <c r="B1890">
        <v>43499</v>
      </c>
      <c r="C1890" t="s">
        <v>24457</v>
      </c>
      <c r="D1890" t="s">
        <v>7813</v>
      </c>
      <c r="E1890" s="339" t="s">
        <v>24458</v>
      </c>
    </row>
    <row r="1891" spans="1:5" x14ac:dyDescent="0.25">
      <c r="A1891" s="16">
        <f t="shared" si="29"/>
        <v>43486</v>
      </c>
      <c r="B1891">
        <v>43486</v>
      </c>
      <c r="C1891" t="s">
        <v>24459</v>
      </c>
      <c r="D1891" t="s">
        <v>7754</v>
      </c>
      <c r="E1891" s="339" t="s">
        <v>7775</v>
      </c>
    </row>
    <row r="1892" spans="1:5" x14ac:dyDescent="0.25">
      <c r="A1892" s="16">
        <f t="shared" si="29"/>
        <v>43498</v>
      </c>
      <c r="B1892">
        <v>43498</v>
      </c>
      <c r="C1892" t="s">
        <v>24460</v>
      </c>
      <c r="D1892" t="s">
        <v>7813</v>
      </c>
      <c r="E1892" s="339" t="s">
        <v>24461</v>
      </c>
    </row>
    <row r="1893" spans="1:5" x14ac:dyDescent="0.25">
      <c r="A1893" s="16">
        <f t="shared" si="29"/>
        <v>43488</v>
      </c>
      <c r="B1893">
        <v>43488</v>
      </c>
      <c r="C1893" t="s">
        <v>24462</v>
      </c>
      <c r="D1893" t="s">
        <v>7754</v>
      </c>
      <c r="E1893" s="339" t="s">
        <v>13558</v>
      </c>
    </row>
    <row r="1894" spans="1:5" x14ac:dyDescent="0.25">
      <c r="A1894" s="16">
        <f t="shared" si="29"/>
        <v>43500</v>
      </c>
      <c r="B1894">
        <v>43500</v>
      </c>
      <c r="C1894" t="s">
        <v>24463</v>
      </c>
      <c r="D1894" t="s">
        <v>7813</v>
      </c>
      <c r="E1894" s="339" t="s">
        <v>24464</v>
      </c>
    </row>
    <row r="1895" spans="1:5" x14ac:dyDescent="0.25">
      <c r="A1895" s="16">
        <f t="shared" si="29"/>
        <v>43489</v>
      </c>
      <c r="B1895">
        <v>43489</v>
      </c>
      <c r="C1895" t="s">
        <v>24465</v>
      </c>
      <c r="D1895" t="s">
        <v>7754</v>
      </c>
      <c r="E1895" s="339" t="s">
        <v>12681</v>
      </c>
    </row>
    <row r="1896" spans="1:5" x14ac:dyDescent="0.25">
      <c r="A1896" s="16">
        <f t="shared" si="29"/>
        <v>43501</v>
      </c>
      <c r="B1896">
        <v>43501</v>
      </c>
      <c r="C1896" t="s">
        <v>24466</v>
      </c>
      <c r="D1896" t="s">
        <v>7813</v>
      </c>
      <c r="E1896" s="339" t="s">
        <v>24467</v>
      </c>
    </row>
    <row r="1897" spans="1:5" x14ac:dyDescent="0.25">
      <c r="A1897" s="16">
        <f t="shared" si="29"/>
        <v>43490</v>
      </c>
      <c r="B1897">
        <v>43490</v>
      </c>
      <c r="C1897" t="s">
        <v>24468</v>
      </c>
      <c r="D1897" t="s">
        <v>7754</v>
      </c>
      <c r="E1897" s="339" t="s">
        <v>8242</v>
      </c>
    </row>
    <row r="1898" spans="1:5" x14ac:dyDescent="0.25">
      <c r="A1898" s="16">
        <f t="shared" si="29"/>
        <v>43502</v>
      </c>
      <c r="B1898">
        <v>43502</v>
      </c>
      <c r="C1898" t="s">
        <v>24469</v>
      </c>
      <c r="D1898" t="s">
        <v>7813</v>
      </c>
      <c r="E1898" s="339" t="s">
        <v>24470</v>
      </c>
    </row>
    <row r="1899" spans="1:5" x14ac:dyDescent="0.25">
      <c r="A1899" s="16">
        <f t="shared" si="29"/>
        <v>43491</v>
      </c>
      <c r="B1899">
        <v>43491</v>
      </c>
      <c r="C1899" t="s">
        <v>24471</v>
      </c>
      <c r="D1899" t="s">
        <v>7754</v>
      </c>
      <c r="E1899" s="339" t="s">
        <v>7840</v>
      </c>
    </row>
    <row r="1900" spans="1:5" x14ac:dyDescent="0.25">
      <c r="A1900" s="16">
        <f t="shared" si="29"/>
        <v>43503</v>
      </c>
      <c r="B1900">
        <v>43503</v>
      </c>
      <c r="C1900" t="s">
        <v>24472</v>
      </c>
      <c r="D1900" t="s">
        <v>7813</v>
      </c>
      <c r="E1900" s="339" t="s">
        <v>24473</v>
      </c>
    </row>
    <row r="1901" spans="1:5" x14ac:dyDescent="0.25">
      <c r="A1901" s="16">
        <f t="shared" si="29"/>
        <v>43492</v>
      </c>
      <c r="B1901">
        <v>43492</v>
      </c>
      <c r="C1901" t="s">
        <v>24474</v>
      </c>
      <c r="D1901" t="s">
        <v>7754</v>
      </c>
      <c r="E1901" s="339" t="s">
        <v>8242</v>
      </c>
    </row>
    <row r="1902" spans="1:5" x14ac:dyDescent="0.25">
      <c r="A1902" s="16">
        <f t="shared" si="29"/>
        <v>43504</v>
      </c>
      <c r="B1902">
        <v>43504</v>
      </c>
      <c r="C1902" t="s">
        <v>24475</v>
      </c>
      <c r="D1902" t="s">
        <v>7813</v>
      </c>
      <c r="E1902" s="339" t="s">
        <v>24476</v>
      </c>
    </row>
    <row r="1903" spans="1:5" x14ac:dyDescent="0.25">
      <c r="A1903" s="16">
        <f t="shared" si="29"/>
        <v>43493</v>
      </c>
      <c r="B1903">
        <v>43493</v>
      </c>
      <c r="C1903" t="s">
        <v>24477</v>
      </c>
      <c r="D1903" t="s">
        <v>7754</v>
      </c>
      <c r="E1903" s="339" t="s">
        <v>24478</v>
      </c>
    </row>
    <row r="1904" spans="1:5" x14ac:dyDescent="0.25">
      <c r="A1904" s="16">
        <f t="shared" si="29"/>
        <v>43505</v>
      </c>
      <c r="B1904">
        <v>43505</v>
      </c>
      <c r="C1904" t="s">
        <v>24479</v>
      </c>
      <c r="D1904" t="s">
        <v>7813</v>
      </c>
      <c r="E1904" s="339" t="s">
        <v>24480</v>
      </c>
    </row>
    <row r="1905" spans="1:5" x14ac:dyDescent="0.25">
      <c r="A1905" s="16">
        <f t="shared" si="29"/>
        <v>37774</v>
      </c>
      <c r="B1905">
        <v>37774</v>
      </c>
      <c r="C1905" t="s">
        <v>24481</v>
      </c>
      <c r="D1905" t="s">
        <v>7753</v>
      </c>
      <c r="E1905" s="339" t="s">
        <v>24482</v>
      </c>
    </row>
    <row r="1906" spans="1:5" x14ac:dyDescent="0.25">
      <c r="A1906" s="16">
        <f t="shared" si="29"/>
        <v>38629</v>
      </c>
      <c r="B1906">
        <v>38629</v>
      </c>
      <c r="C1906" t="s">
        <v>24483</v>
      </c>
      <c r="D1906" t="s">
        <v>7753</v>
      </c>
      <c r="E1906" s="339" t="s">
        <v>24484</v>
      </c>
    </row>
    <row r="1907" spans="1:5" x14ac:dyDescent="0.25">
      <c r="A1907" s="16">
        <f t="shared" si="29"/>
        <v>38630</v>
      </c>
      <c r="B1907">
        <v>38630</v>
      </c>
      <c r="C1907" t="s">
        <v>24485</v>
      </c>
      <c r="D1907" t="s">
        <v>7753</v>
      </c>
      <c r="E1907" s="339" t="s">
        <v>24486</v>
      </c>
    </row>
    <row r="1908" spans="1:5" x14ac:dyDescent="0.25">
      <c r="A1908" s="16">
        <f t="shared" si="29"/>
        <v>38476</v>
      </c>
      <c r="B1908">
        <v>38476</v>
      </c>
      <c r="C1908" t="s">
        <v>24487</v>
      </c>
      <c r="D1908" t="s">
        <v>7753</v>
      </c>
      <c r="E1908" s="339" t="s">
        <v>24488</v>
      </c>
    </row>
    <row r="1909" spans="1:5" x14ac:dyDescent="0.25">
      <c r="A1909" s="16">
        <f t="shared" si="29"/>
        <v>38477</v>
      </c>
      <c r="B1909">
        <v>38477</v>
      </c>
      <c r="C1909" t="s">
        <v>24489</v>
      </c>
      <c r="D1909" t="s">
        <v>7753</v>
      </c>
      <c r="E1909" s="339" t="s">
        <v>24490</v>
      </c>
    </row>
    <row r="1910" spans="1:5" x14ac:dyDescent="0.25">
      <c r="A1910" s="16">
        <f t="shared" si="29"/>
        <v>40635</v>
      </c>
      <c r="B1910">
        <v>40635</v>
      </c>
      <c r="C1910" t="s">
        <v>24491</v>
      </c>
      <c r="D1910" t="s">
        <v>7753</v>
      </c>
      <c r="E1910" s="339" t="s">
        <v>24492</v>
      </c>
    </row>
    <row r="1911" spans="1:5" x14ac:dyDescent="0.25">
      <c r="A1911" s="16">
        <f t="shared" si="29"/>
        <v>36483</v>
      </c>
      <c r="B1911">
        <v>36483</v>
      </c>
      <c r="C1911" t="s">
        <v>24493</v>
      </c>
      <c r="D1911" t="s">
        <v>7753</v>
      </c>
      <c r="E1911" s="339" t="s">
        <v>24494</v>
      </c>
    </row>
    <row r="1912" spans="1:5" x14ac:dyDescent="0.25">
      <c r="A1912" s="16">
        <f t="shared" si="29"/>
        <v>14525</v>
      </c>
      <c r="B1912">
        <v>14525</v>
      </c>
      <c r="C1912" t="s">
        <v>24495</v>
      </c>
      <c r="D1912" t="s">
        <v>7753</v>
      </c>
      <c r="E1912" s="339" t="s">
        <v>24496</v>
      </c>
    </row>
    <row r="1913" spans="1:5" x14ac:dyDescent="0.25">
      <c r="A1913" s="16">
        <f t="shared" si="29"/>
        <v>36482</v>
      </c>
      <c r="B1913">
        <v>36482</v>
      </c>
      <c r="C1913" t="s">
        <v>24497</v>
      </c>
      <c r="D1913" t="s">
        <v>7753</v>
      </c>
      <c r="E1913" s="339" t="s">
        <v>24498</v>
      </c>
    </row>
    <row r="1914" spans="1:5" x14ac:dyDescent="0.25">
      <c r="A1914" s="16">
        <f t="shared" si="29"/>
        <v>36408</v>
      </c>
      <c r="B1914">
        <v>36408</v>
      </c>
      <c r="C1914" t="s">
        <v>24499</v>
      </c>
      <c r="D1914" t="s">
        <v>7753</v>
      </c>
      <c r="E1914" s="339" t="s">
        <v>24500</v>
      </c>
    </row>
    <row r="1915" spans="1:5" x14ac:dyDescent="0.25">
      <c r="A1915" s="16">
        <f t="shared" si="29"/>
        <v>2723</v>
      </c>
      <c r="B1915">
        <v>2723</v>
      </c>
      <c r="C1915" t="s">
        <v>24501</v>
      </c>
      <c r="D1915" t="s">
        <v>7753</v>
      </c>
      <c r="E1915" s="339" t="s">
        <v>24502</v>
      </c>
    </row>
    <row r="1916" spans="1:5" x14ac:dyDescent="0.25">
      <c r="A1916" s="16">
        <f t="shared" si="29"/>
        <v>36481</v>
      </c>
      <c r="B1916">
        <v>36481</v>
      </c>
      <c r="C1916" t="s">
        <v>24503</v>
      </c>
      <c r="D1916" t="s">
        <v>7753</v>
      </c>
      <c r="E1916" s="339" t="s">
        <v>24504</v>
      </c>
    </row>
    <row r="1917" spans="1:5" x14ac:dyDescent="0.25">
      <c r="A1917" s="16">
        <f t="shared" si="29"/>
        <v>10685</v>
      </c>
      <c r="B1917">
        <v>10685</v>
      </c>
      <c r="C1917" t="s">
        <v>24505</v>
      </c>
      <c r="D1917" t="s">
        <v>7753</v>
      </c>
      <c r="E1917" s="339" t="s">
        <v>24506</v>
      </c>
    </row>
    <row r="1918" spans="1:5" x14ac:dyDescent="0.25">
      <c r="A1918" s="16">
        <f t="shared" si="29"/>
        <v>40636</v>
      </c>
      <c r="B1918">
        <v>40636</v>
      </c>
      <c r="C1918" t="s">
        <v>24507</v>
      </c>
      <c r="D1918" t="s">
        <v>7753</v>
      </c>
      <c r="E1918" s="339" t="s">
        <v>24508</v>
      </c>
    </row>
    <row r="1919" spans="1:5" x14ac:dyDescent="0.25">
      <c r="A1919" s="16">
        <f t="shared" si="29"/>
        <v>4111</v>
      </c>
      <c r="B1919">
        <v>4111</v>
      </c>
      <c r="C1919" t="s">
        <v>24509</v>
      </c>
      <c r="D1919" t="s">
        <v>7753</v>
      </c>
      <c r="E1919" s="339" t="s">
        <v>24510</v>
      </c>
    </row>
    <row r="1920" spans="1:5" x14ac:dyDescent="0.25">
      <c r="A1920" s="16">
        <f t="shared" si="29"/>
        <v>44538</v>
      </c>
      <c r="B1920">
        <v>44538</v>
      </c>
      <c r="C1920" t="s">
        <v>24511</v>
      </c>
      <c r="D1920" t="s">
        <v>7753</v>
      </c>
      <c r="E1920" s="339" t="s">
        <v>15497</v>
      </c>
    </row>
    <row r="1921" spans="1:5" x14ac:dyDescent="0.25">
      <c r="A1921" s="16">
        <f t="shared" si="29"/>
        <v>12</v>
      </c>
      <c r="B1921">
        <v>12</v>
      </c>
      <c r="C1921" t="s">
        <v>24512</v>
      </c>
      <c r="D1921" t="s">
        <v>7753</v>
      </c>
      <c r="E1921" s="339" t="s">
        <v>11724</v>
      </c>
    </row>
    <row r="1922" spans="1:5" x14ac:dyDescent="0.25">
      <c r="A1922" s="16">
        <f t="shared" si="29"/>
        <v>37554</v>
      </c>
      <c r="B1922">
        <v>37554</v>
      </c>
      <c r="C1922" t="s">
        <v>24513</v>
      </c>
      <c r="D1922" t="s">
        <v>7753</v>
      </c>
      <c r="E1922" s="339" t="s">
        <v>24514</v>
      </c>
    </row>
    <row r="1923" spans="1:5" x14ac:dyDescent="0.25">
      <c r="A1923" s="16">
        <f t="shared" ref="A1923:A1986" si="30">B1923</f>
        <v>37555</v>
      </c>
      <c r="B1923">
        <v>37555</v>
      </c>
      <c r="C1923" t="s">
        <v>24515</v>
      </c>
      <c r="D1923" t="s">
        <v>7753</v>
      </c>
      <c r="E1923" s="339" t="s">
        <v>24516</v>
      </c>
    </row>
    <row r="1924" spans="1:5" x14ac:dyDescent="0.25">
      <c r="A1924" s="16">
        <f t="shared" si="30"/>
        <v>10902</v>
      </c>
      <c r="B1924">
        <v>10902</v>
      </c>
      <c r="C1924" t="s">
        <v>24517</v>
      </c>
      <c r="D1924" t="s">
        <v>7753</v>
      </c>
      <c r="E1924" s="339" t="s">
        <v>16608</v>
      </c>
    </row>
    <row r="1925" spans="1:5" x14ac:dyDescent="0.25">
      <c r="A1925" s="16">
        <f t="shared" si="30"/>
        <v>20965</v>
      </c>
      <c r="B1925">
        <v>20965</v>
      </c>
      <c r="C1925" t="s">
        <v>24518</v>
      </c>
      <c r="D1925" t="s">
        <v>7753</v>
      </c>
      <c r="E1925" s="339" t="s">
        <v>16633</v>
      </c>
    </row>
    <row r="1926" spans="1:5" x14ac:dyDescent="0.25">
      <c r="A1926" s="16">
        <f t="shared" si="30"/>
        <v>20966</v>
      </c>
      <c r="B1926">
        <v>20966</v>
      </c>
      <c r="C1926" t="s">
        <v>24519</v>
      </c>
      <c r="D1926" t="s">
        <v>7753</v>
      </c>
      <c r="E1926" s="339" t="s">
        <v>24520</v>
      </c>
    </row>
    <row r="1927" spans="1:5" x14ac:dyDescent="0.25">
      <c r="A1927" s="16">
        <f t="shared" si="30"/>
        <v>10903</v>
      </c>
      <c r="B1927">
        <v>10903</v>
      </c>
      <c r="C1927" t="s">
        <v>24521</v>
      </c>
      <c r="D1927" t="s">
        <v>7753</v>
      </c>
      <c r="E1927" s="339" t="s">
        <v>24522</v>
      </c>
    </row>
    <row r="1928" spans="1:5" x14ac:dyDescent="0.25">
      <c r="A1928" s="16">
        <f t="shared" si="30"/>
        <v>20967</v>
      </c>
      <c r="B1928">
        <v>20967</v>
      </c>
      <c r="C1928" t="s">
        <v>24523</v>
      </c>
      <c r="D1928" t="s">
        <v>7753</v>
      </c>
      <c r="E1928" s="339" t="s">
        <v>24522</v>
      </c>
    </row>
    <row r="1929" spans="1:5" x14ac:dyDescent="0.25">
      <c r="A1929" s="16">
        <f t="shared" si="30"/>
        <v>20968</v>
      </c>
      <c r="B1929">
        <v>20968</v>
      </c>
      <c r="C1929" t="s">
        <v>24524</v>
      </c>
      <c r="D1929" t="s">
        <v>7753</v>
      </c>
      <c r="E1929" s="339" t="s">
        <v>24525</v>
      </c>
    </row>
    <row r="1930" spans="1:5" x14ac:dyDescent="0.25">
      <c r="A1930" s="16">
        <f t="shared" si="30"/>
        <v>11359</v>
      </c>
      <c r="B1930">
        <v>11359</v>
      </c>
      <c r="C1930" t="s">
        <v>24526</v>
      </c>
      <c r="D1930" t="s">
        <v>7753</v>
      </c>
      <c r="E1930" s="339" t="s">
        <v>24527</v>
      </c>
    </row>
    <row r="1931" spans="1:5" x14ac:dyDescent="0.25">
      <c r="A1931" s="16">
        <f t="shared" si="30"/>
        <v>39017</v>
      </c>
      <c r="B1931">
        <v>39017</v>
      </c>
      <c r="C1931" t="s">
        <v>24528</v>
      </c>
      <c r="D1931" t="s">
        <v>7753</v>
      </c>
      <c r="E1931" s="339" t="s">
        <v>8881</v>
      </c>
    </row>
    <row r="1932" spans="1:5" x14ac:dyDescent="0.25">
      <c r="A1932" s="16">
        <f t="shared" si="30"/>
        <v>39315</v>
      </c>
      <c r="B1932">
        <v>39315</v>
      </c>
      <c r="C1932" t="s">
        <v>24529</v>
      </c>
      <c r="D1932" t="s">
        <v>7753</v>
      </c>
      <c r="E1932" s="339" t="s">
        <v>8135</v>
      </c>
    </row>
    <row r="1933" spans="1:5" x14ac:dyDescent="0.25">
      <c r="A1933" s="16">
        <f t="shared" si="30"/>
        <v>39016</v>
      </c>
      <c r="B1933">
        <v>39016</v>
      </c>
      <c r="C1933" t="s">
        <v>24530</v>
      </c>
      <c r="D1933" t="s">
        <v>7753</v>
      </c>
      <c r="E1933" s="339" t="s">
        <v>9138</v>
      </c>
    </row>
    <row r="1934" spans="1:5" x14ac:dyDescent="0.25">
      <c r="A1934" s="16">
        <f t="shared" si="30"/>
        <v>39481</v>
      </c>
      <c r="B1934">
        <v>39481</v>
      </c>
      <c r="C1934" t="s">
        <v>24531</v>
      </c>
      <c r="D1934" t="s">
        <v>7753</v>
      </c>
      <c r="E1934" s="339" t="s">
        <v>8275</v>
      </c>
    </row>
    <row r="1935" spans="1:5" x14ac:dyDescent="0.25">
      <c r="A1935" s="16">
        <f t="shared" si="30"/>
        <v>39013</v>
      </c>
      <c r="B1935">
        <v>39013</v>
      </c>
      <c r="C1935" t="s">
        <v>24532</v>
      </c>
      <c r="D1935" t="s">
        <v>7753</v>
      </c>
      <c r="E1935" s="339" t="s">
        <v>8118</v>
      </c>
    </row>
    <row r="1936" spans="1:5" x14ac:dyDescent="0.25">
      <c r="A1936" s="16">
        <f t="shared" si="30"/>
        <v>44919</v>
      </c>
      <c r="B1936">
        <v>44919</v>
      </c>
      <c r="C1936" t="s">
        <v>24533</v>
      </c>
      <c r="D1936" t="s">
        <v>7753</v>
      </c>
      <c r="E1936" s="339" t="s">
        <v>24534</v>
      </c>
    </row>
    <row r="1937" spans="1:5" x14ac:dyDescent="0.25">
      <c r="A1937" s="16">
        <f t="shared" si="30"/>
        <v>40433</v>
      </c>
      <c r="B1937">
        <v>40433</v>
      </c>
      <c r="C1937" t="s">
        <v>24535</v>
      </c>
      <c r="D1937" t="s">
        <v>7753</v>
      </c>
      <c r="E1937" s="339" t="s">
        <v>13557</v>
      </c>
    </row>
    <row r="1938" spans="1:5" x14ac:dyDescent="0.25">
      <c r="A1938" s="16">
        <f t="shared" si="30"/>
        <v>20219</v>
      </c>
      <c r="B1938">
        <v>20219</v>
      </c>
      <c r="C1938" t="s">
        <v>24536</v>
      </c>
      <c r="D1938" t="s">
        <v>7753</v>
      </c>
      <c r="E1938" s="339" t="s">
        <v>24537</v>
      </c>
    </row>
    <row r="1939" spans="1:5" x14ac:dyDescent="0.25">
      <c r="A1939" s="16">
        <f t="shared" si="30"/>
        <v>36484</v>
      </c>
      <c r="B1939">
        <v>36484</v>
      </c>
      <c r="C1939" t="s">
        <v>24538</v>
      </c>
      <c r="D1939" t="s">
        <v>7753</v>
      </c>
      <c r="E1939" s="339" t="s">
        <v>24539</v>
      </c>
    </row>
    <row r="1940" spans="1:5" x14ac:dyDescent="0.25">
      <c r="A1940" s="16">
        <f t="shared" si="30"/>
        <v>38367</v>
      </c>
      <c r="B1940">
        <v>38367</v>
      </c>
      <c r="C1940" t="s">
        <v>24540</v>
      </c>
      <c r="D1940" t="s">
        <v>7753</v>
      </c>
      <c r="E1940" s="339" t="s">
        <v>15522</v>
      </c>
    </row>
    <row r="1941" spans="1:5" x14ac:dyDescent="0.25">
      <c r="A1941" s="16">
        <f t="shared" si="30"/>
        <v>38368</v>
      </c>
      <c r="B1941">
        <v>38368</v>
      </c>
      <c r="C1941" t="s">
        <v>24541</v>
      </c>
      <c r="D1941" t="s">
        <v>7753</v>
      </c>
      <c r="E1941" s="339" t="s">
        <v>12950</v>
      </c>
    </row>
    <row r="1942" spans="1:5" x14ac:dyDescent="0.25">
      <c r="A1942" s="16">
        <f t="shared" si="30"/>
        <v>38091</v>
      </c>
      <c r="B1942">
        <v>38091</v>
      </c>
      <c r="C1942" t="s">
        <v>24542</v>
      </c>
      <c r="D1942" t="s">
        <v>7753</v>
      </c>
      <c r="E1942" s="339" t="s">
        <v>24385</v>
      </c>
    </row>
    <row r="1943" spans="1:5" x14ac:dyDescent="0.25">
      <c r="A1943" s="16">
        <f t="shared" si="30"/>
        <v>38095</v>
      </c>
      <c r="B1943">
        <v>38095</v>
      </c>
      <c r="C1943" t="s">
        <v>24543</v>
      </c>
      <c r="D1943" t="s">
        <v>7753</v>
      </c>
      <c r="E1943" s="339" t="s">
        <v>13574</v>
      </c>
    </row>
    <row r="1944" spans="1:5" x14ac:dyDescent="0.25">
      <c r="A1944" s="16">
        <f t="shared" si="30"/>
        <v>38092</v>
      </c>
      <c r="B1944">
        <v>38092</v>
      </c>
      <c r="C1944" t="s">
        <v>24544</v>
      </c>
      <c r="D1944" t="s">
        <v>7753</v>
      </c>
      <c r="E1944" s="339" t="s">
        <v>7769</v>
      </c>
    </row>
    <row r="1945" spans="1:5" x14ac:dyDescent="0.25">
      <c r="A1945" s="16">
        <f t="shared" si="30"/>
        <v>38093</v>
      </c>
      <c r="B1945">
        <v>38093</v>
      </c>
      <c r="C1945" t="s">
        <v>24545</v>
      </c>
      <c r="D1945" t="s">
        <v>7753</v>
      </c>
      <c r="E1945" s="339" t="s">
        <v>24546</v>
      </c>
    </row>
    <row r="1946" spans="1:5" x14ac:dyDescent="0.25">
      <c r="A1946" s="16">
        <f t="shared" si="30"/>
        <v>38096</v>
      </c>
      <c r="B1946">
        <v>38096</v>
      </c>
      <c r="C1946" t="s">
        <v>24547</v>
      </c>
      <c r="D1946" t="s">
        <v>7753</v>
      </c>
      <c r="E1946" s="339" t="s">
        <v>10242</v>
      </c>
    </row>
    <row r="1947" spans="1:5" x14ac:dyDescent="0.25">
      <c r="A1947" s="16">
        <f t="shared" si="30"/>
        <v>38094</v>
      </c>
      <c r="B1947">
        <v>38094</v>
      </c>
      <c r="C1947" t="s">
        <v>24548</v>
      </c>
      <c r="D1947" t="s">
        <v>7753</v>
      </c>
      <c r="E1947" s="339" t="s">
        <v>8119</v>
      </c>
    </row>
    <row r="1948" spans="1:5" x14ac:dyDescent="0.25">
      <c r="A1948" s="16">
        <f t="shared" si="30"/>
        <v>38097</v>
      </c>
      <c r="B1948">
        <v>38097</v>
      </c>
      <c r="C1948" t="s">
        <v>24549</v>
      </c>
      <c r="D1948" t="s">
        <v>7753</v>
      </c>
      <c r="E1948" s="339" t="s">
        <v>9154</v>
      </c>
    </row>
    <row r="1949" spans="1:5" x14ac:dyDescent="0.25">
      <c r="A1949" s="16">
        <f t="shared" si="30"/>
        <v>38098</v>
      </c>
      <c r="B1949">
        <v>38098</v>
      </c>
      <c r="C1949" t="s">
        <v>24550</v>
      </c>
      <c r="D1949" t="s">
        <v>7753</v>
      </c>
      <c r="E1949" s="339" t="s">
        <v>9154</v>
      </c>
    </row>
    <row r="1950" spans="1:5" x14ac:dyDescent="0.25">
      <c r="A1950" s="16">
        <f t="shared" si="30"/>
        <v>11186</v>
      </c>
      <c r="B1950">
        <v>11186</v>
      </c>
      <c r="C1950" t="s">
        <v>24551</v>
      </c>
      <c r="D1950" t="s">
        <v>7752</v>
      </c>
      <c r="E1950" s="339" t="s">
        <v>24552</v>
      </c>
    </row>
    <row r="1951" spans="1:5" x14ac:dyDescent="0.25">
      <c r="A1951" s="16">
        <f t="shared" si="30"/>
        <v>11558</v>
      </c>
      <c r="B1951">
        <v>11558</v>
      </c>
      <c r="C1951" t="s">
        <v>24553</v>
      </c>
      <c r="D1951" t="s">
        <v>7854</v>
      </c>
      <c r="E1951" s="339" t="s">
        <v>7895</v>
      </c>
    </row>
    <row r="1952" spans="1:5" x14ac:dyDescent="0.25">
      <c r="A1952" s="16">
        <f t="shared" si="30"/>
        <v>11557</v>
      </c>
      <c r="B1952">
        <v>11557</v>
      </c>
      <c r="C1952" t="s">
        <v>24554</v>
      </c>
      <c r="D1952" t="s">
        <v>7854</v>
      </c>
      <c r="E1952" s="339" t="s">
        <v>24555</v>
      </c>
    </row>
    <row r="1953" spans="1:5" x14ac:dyDescent="0.25">
      <c r="A1953" s="16">
        <f t="shared" si="30"/>
        <v>2759</v>
      </c>
      <c r="B1953">
        <v>2759</v>
      </c>
      <c r="C1953" t="s">
        <v>24556</v>
      </c>
      <c r="D1953" t="s">
        <v>7753</v>
      </c>
      <c r="E1953" s="339" t="s">
        <v>12623</v>
      </c>
    </row>
    <row r="1954" spans="1:5" x14ac:dyDescent="0.25">
      <c r="A1954" s="16">
        <f t="shared" si="30"/>
        <v>38124</v>
      </c>
      <c r="B1954">
        <v>38124</v>
      </c>
      <c r="C1954" t="s">
        <v>24557</v>
      </c>
      <c r="D1954" t="s">
        <v>7753</v>
      </c>
      <c r="E1954" s="339" t="s">
        <v>24558</v>
      </c>
    </row>
    <row r="1955" spans="1:5" x14ac:dyDescent="0.25">
      <c r="A1955" s="16">
        <f t="shared" si="30"/>
        <v>38380</v>
      </c>
      <c r="B1955">
        <v>38380</v>
      </c>
      <c r="C1955" t="s">
        <v>24559</v>
      </c>
      <c r="D1955" t="s">
        <v>7753</v>
      </c>
      <c r="E1955" s="339" t="s">
        <v>24560</v>
      </c>
    </row>
    <row r="1956" spans="1:5" x14ac:dyDescent="0.25">
      <c r="A1956" s="16">
        <f t="shared" si="30"/>
        <v>42429</v>
      </c>
      <c r="B1956">
        <v>42429</v>
      </c>
      <c r="C1956" t="s">
        <v>24561</v>
      </c>
      <c r="D1956" t="s">
        <v>7753</v>
      </c>
      <c r="E1956" s="339" t="s">
        <v>24562</v>
      </c>
    </row>
    <row r="1957" spans="1:5" x14ac:dyDescent="0.25">
      <c r="A1957" s="16">
        <f t="shared" si="30"/>
        <v>39616</v>
      </c>
      <c r="B1957">
        <v>39616</v>
      </c>
      <c r="C1957" t="s">
        <v>24563</v>
      </c>
      <c r="D1957" t="s">
        <v>7753</v>
      </c>
      <c r="E1957" s="339" t="s">
        <v>24564</v>
      </c>
    </row>
    <row r="1958" spans="1:5" x14ac:dyDescent="0.25">
      <c r="A1958" s="16">
        <f t="shared" si="30"/>
        <v>39618</v>
      </c>
      <c r="B1958">
        <v>39618</v>
      </c>
      <c r="C1958" t="s">
        <v>24565</v>
      </c>
      <c r="D1958" t="s">
        <v>7753</v>
      </c>
      <c r="E1958" s="339" t="s">
        <v>24566</v>
      </c>
    </row>
    <row r="1959" spans="1:5" x14ac:dyDescent="0.25">
      <c r="A1959" s="16">
        <f t="shared" si="30"/>
        <v>39619</v>
      </c>
      <c r="B1959">
        <v>39619</v>
      </c>
      <c r="C1959" t="s">
        <v>24567</v>
      </c>
      <c r="D1959" t="s">
        <v>7753</v>
      </c>
      <c r="E1959" s="339" t="s">
        <v>24568</v>
      </c>
    </row>
    <row r="1960" spans="1:5" x14ac:dyDescent="0.25">
      <c r="A1960" s="16">
        <f t="shared" si="30"/>
        <v>39613</v>
      </c>
      <c r="B1960">
        <v>39613</v>
      </c>
      <c r="C1960" t="s">
        <v>24569</v>
      </c>
      <c r="D1960" t="s">
        <v>7753</v>
      </c>
      <c r="E1960" s="339" t="s">
        <v>24570</v>
      </c>
    </row>
    <row r="1961" spans="1:5" x14ac:dyDescent="0.25">
      <c r="A1961" s="16">
        <f t="shared" si="30"/>
        <v>39614</v>
      </c>
      <c r="B1961">
        <v>39614</v>
      </c>
      <c r="C1961" t="s">
        <v>24571</v>
      </c>
      <c r="D1961" t="s">
        <v>7753</v>
      </c>
      <c r="E1961" s="339" t="s">
        <v>24572</v>
      </c>
    </row>
    <row r="1962" spans="1:5" x14ac:dyDescent="0.25">
      <c r="A1962" s="16">
        <f t="shared" si="30"/>
        <v>38538</v>
      </c>
      <c r="B1962">
        <v>38538</v>
      </c>
      <c r="C1962" t="s">
        <v>24573</v>
      </c>
      <c r="D1962" t="s">
        <v>7757</v>
      </c>
      <c r="E1962" s="339" t="s">
        <v>20210</v>
      </c>
    </row>
    <row r="1963" spans="1:5" x14ac:dyDescent="0.25">
      <c r="A1963" s="16">
        <f t="shared" si="30"/>
        <v>38539</v>
      </c>
      <c r="B1963">
        <v>38539</v>
      </c>
      <c r="C1963" t="s">
        <v>24574</v>
      </c>
      <c r="D1963" t="s">
        <v>7757</v>
      </c>
      <c r="E1963" s="339" t="s">
        <v>24575</v>
      </c>
    </row>
    <row r="1964" spans="1:5" x14ac:dyDescent="0.25">
      <c r="A1964" s="16">
        <f t="shared" si="30"/>
        <v>38540</v>
      </c>
      <c r="B1964">
        <v>38540</v>
      </c>
      <c r="C1964" t="s">
        <v>24576</v>
      </c>
      <c r="D1964" t="s">
        <v>7757</v>
      </c>
      <c r="E1964" s="339" t="s">
        <v>24577</v>
      </c>
    </row>
    <row r="1965" spans="1:5" x14ac:dyDescent="0.25">
      <c r="A1965" s="16">
        <f t="shared" si="30"/>
        <v>38384</v>
      </c>
      <c r="B1965">
        <v>38384</v>
      </c>
      <c r="C1965" t="s">
        <v>24578</v>
      </c>
      <c r="D1965" t="s">
        <v>7753</v>
      </c>
      <c r="E1965" s="339" t="s">
        <v>24579</v>
      </c>
    </row>
    <row r="1966" spans="1:5" x14ac:dyDescent="0.25">
      <c r="A1966" s="16">
        <f t="shared" si="30"/>
        <v>13</v>
      </c>
      <c r="B1966">
        <v>13</v>
      </c>
      <c r="C1966" t="s">
        <v>24580</v>
      </c>
      <c r="D1966" t="s">
        <v>7755</v>
      </c>
      <c r="E1966" s="339" t="s">
        <v>23933</v>
      </c>
    </row>
    <row r="1967" spans="1:5" x14ac:dyDescent="0.25">
      <c r="A1967" s="16">
        <f t="shared" si="30"/>
        <v>2762</v>
      </c>
      <c r="B1967">
        <v>2762</v>
      </c>
      <c r="C1967" t="s">
        <v>24581</v>
      </c>
      <c r="D1967" t="s">
        <v>7757</v>
      </c>
      <c r="E1967" s="339" t="s">
        <v>24582</v>
      </c>
    </row>
    <row r="1968" spans="1:5" x14ac:dyDescent="0.25">
      <c r="A1968" s="16">
        <f t="shared" si="30"/>
        <v>21142</v>
      </c>
      <c r="B1968">
        <v>21142</v>
      </c>
      <c r="C1968" t="s">
        <v>24583</v>
      </c>
      <c r="D1968" t="s">
        <v>7753</v>
      </c>
      <c r="E1968" s="339" t="s">
        <v>23182</v>
      </c>
    </row>
    <row r="1969" spans="1:5" x14ac:dyDescent="0.25">
      <c r="A1969" s="16">
        <f t="shared" si="30"/>
        <v>4223</v>
      </c>
      <c r="B1969">
        <v>4223</v>
      </c>
      <c r="C1969" t="s">
        <v>24584</v>
      </c>
      <c r="D1969" t="s">
        <v>7751</v>
      </c>
      <c r="E1969" s="339" t="s">
        <v>13554</v>
      </c>
    </row>
    <row r="1970" spans="1:5" x14ac:dyDescent="0.25">
      <c r="A1970" s="16">
        <f t="shared" si="30"/>
        <v>37372</v>
      </c>
      <c r="B1970">
        <v>37372</v>
      </c>
      <c r="C1970" t="s">
        <v>24585</v>
      </c>
      <c r="D1970" t="s">
        <v>7754</v>
      </c>
      <c r="E1970" s="339" t="s">
        <v>7792</v>
      </c>
    </row>
    <row r="1971" spans="1:5" x14ac:dyDescent="0.25">
      <c r="A1971" s="16">
        <f t="shared" si="30"/>
        <v>40863</v>
      </c>
      <c r="B1971">
        <v>40863</v>
      </c>
      <c r="C1971" t="s">
        <v>24586</v>
      </c>
      <c r="D1971" t="s">
        <v>7813</v>
      </c>
      <c r="E1971" s="339" t="s">
        <v>24587</v>
      </c>
    </row>
    <row r="1972" spans="1:5" x14ac:dyDescent="0.25">
      <c r="A1972" s="16">
        <f t="shared" si="30"/>
        <v>38475</v>
      </c>
      <c r="B1972">
        <v>38475</v>
      </c>
      <c r="C1972" t="s">
        <v>24588</v>
      </c>
      <c r="D1972" t="s">
        <v>7753</v>
      </c>
      <c r="E1972" s="339" t="s">
        <v>16058</v>
      </c>
    </row>
    <row r="1973" spans="1:5" x14ac:dyDescent="0.25">
      <c r="A1973" s="16">
        <f t="shared" si="30"/>
        <v>38474</v>
      </c>
      <c r="B1973">
        <v>38474</v>
      </c>
      <c r="C1973" t="s">
        <v>24589</v>
      </c>
      <c r="D1973" t="s">
        <v>7753</v>
      </c>
      <c r="E1973" s="339" t="s">
        <v>19886</v>
      </c>
    </row>
    <row r="1974" spans="1:5" x14ac:dyDescent="0.25">
      <c r="A1974" s="16">
        <f t="shared" si="30"/>
        <v>10886</v>
      </c>
      <c r="B1974">
        <v>10886</v>
      </c>
      <c r="C1974" t="s">
        <v>24590</v>
      </c>
      <c r="D1974" t="s">
        <v>7753</v>
      </c>
      <c r="E1974" s="339" t="s">
        <v>24591</v>
      </c>
    </row>
    <row r="1975" spans="1:5" x14ac:dyDescent="0.25">
      <c r="A1975" s="16">
        <f t="shared" si="30"/>
        <v>10888</v>
      </c>
      <c r="B1975">
        <v>10888</v>
      </c>
      <c r="C1975" t="s">
        <v>24592</v>
      </c>
      <c r="D1975" t="s">
        <v>7753</v>
      </c>
      <c r="E1975" s="339" t="s">
        <v>24593</v>
      </c>
    </row>
    <row r="1976" spans="1:5" x14ac:dyDescent="0.25">
      <c r="A1976" s="16">
        <f t="shared" si="30"/>
        <v>10889</v>
      </c>
      <c r="B1976">
        <v>10889</v>
      </c>
      <c r="C1976" t="s">
        <v>24594</v>
      </c>
      <c r="D1976" t="s">
        <v>7753</v>
      </c>
      <c r="E1976" s="339" t="s">
        <v>24595</v>
      </c>
    </row>
    <row r="1977" spans="1:5" x14ac:dyDescent="0.25">
      <c r="A1977" s="16">
        <f t="shared" si="30"/>
        <v>10890</v>
      </c>
      <c r="B1977">
        <v>10890</v>
      </c>
      <c r="C1977" t="s">
        <v>24596</v>
      </c>
      <c r="D1977" t="s">
        <v>7753</v>
      </c>
      <c r="E1977" s="339" t="s">
        <v>24597</v>
      </c>
    </row>
    <row r="1978" spans="1:5" x14ac:dyDescent="0.25">
      <c r="A1978" s="16">
        <f t="shared" si="30"/>
        <v>10891</v>
      </c>
      <c r="B1978">
        <v>10891</v>
      </c>
      <c r="C1978" t="s">
        <v>24598</v>
      </c>
      <c r="D1978" t="s">
        <v>7753</v>
      </c>
      <c r="E1978" s="339" t="s">
        <v>24599</v>
      </c>
    </row>
    <row r="1979" spans="1:5" x14ac:dyDescent="0.25">
      <c r="A1979" s="16">
        <f t="shared" si="30"/>
        <v>10892</v>
      </c>
      <c r="B1979">
        <v>10892</v>
      </c>
      <c r="C1979" t="s">
        <v>24600</v>
      </c>
      <c r="D1979" t="s">
        <v>7753</v>
      </c>
      <c r="E1979" s="339" t="s">
        <v>24601</v>
      </c>
    </row>
    <row r="1980" spans="1:5" x14ac:dyDescent="0.25">
      <c r="A1980" s="16">
        <f t="shared" si="30"/>
        <v>20977</v>
      </c>
      <c r="B1980">
        <v>20977</v>
      </c>
      <c r="C1980" t="s">
        <v>24602</v>
      </c>
      <c r="D1980" t="s">
        <v>7753</v>
      </c>
      <c r="E1980" s="339" t="s">
        <v>24603</v>
      </c>
    </row>
    <row r="1981" spans="1:5" x14ac:dyDescent="0.25">
      <c r="A1981" s="16">
        <f t="shared" si="30"/>
        <v>3073</v>
      </c>
      <c r="B1981">
        <v>3073</v>
      </c>
      <c r="C1981" t="s">
        <v>24604</v>
      </c>
      <c r="D1981" t="s">
        <v>7753</v>
      </c>
      <c r="E1981" s="339" t="s">
        <v>24605</v>
      </c>
    </row>
    <row r="1982" spans="1:5" x14ac:dyDescent="0.25">
      <c r="A1982" s="16">
        <f t="shared" si="30"/>
        <v>3074</v>
      </c>
      <c r="B1982">
        <v>3074</v>
      </c>
      <c r="C1982" t="s">
        <v>24606</v>
      </c>
      <c r="D1982" t="s">
        <v>7753</v>
      </c>
      <c r="E1982" s="339" t="s">
        <v>24607</v>
      </c>
    </row>
    <row r="1983" spans="1:5" x14ac:dyDescent="0.25">
      <c r="A1983" s="16">
        <f t="shared" si="30"/>
        <v>3076</v>
      </c>
      <c r="B1983">
        <v>3076</v>
      </c>
      <c r="C1983" t="s">
        <v>24608</v>
      </c>
      <c r="D1983" t="s">
        <v>7753</v>
      </c>
      <c r="E1983" s="339" t="s">
        <v>24609</v>
      </c>
    </row>
    <row r="1984" spans="1:5" x14ac:dyDescent="0.25">
      <c r="A1984" s="16">
        <f t="shared" si="30"/>
        <v>3075</v>
      </c>
      <c r="B1984">
        <v>3075</v>
      </c>
      <c r="C1984" t="s">
        <v>24610</v>
      </c>
      <c r="D1984" t="s">
        <v>7753</v>
      </c>
      <c r="E1984" s="339" t="s">
        <v>24611</v>
      </c>
    </row>
    <row r="1985" spans="1:5" x14ac:dyDescent="0.25">
      <c r="A1985" s="16">
        <f t="shared" si="30"/>
        <v>10781</v>
      </c>
      <c r="B1985">
        <v>10781</v>
      </c>
      <c r="C1985" t="s">
        <v>24612</v>
      </c>
      <c r="D1985" t="s">
        <v>7753</v>
      </c>
      <c r="E1985" s="339" t="s">
        <v>10232</v>
      </c>
    </row>
    <row r="1986" spans="1:5" x14ac:dyDescent="0.25">
      <c r="A1986" s="16">
        <f t="shared" si="30"/>
        <v>43612</v>
      </c>
      <c r="B1986">
        <v>43612</v>
      </c>
      <c r="C1986" t="s">
        <v>24613</v>
      </c>
      <c r="D1986" t="s">
        <v>8026</v>
      </c>
      <c r="E1986" s="339" t="s">
        <v>24614</v>
      </c>
    </row>
    <row r="1987" spans="1:5" x14ac:dyDescent="0.25">
      <c r="A1987" s="16">
        <f t="shared" ref="A1987:A2050" si="31">B1987</f>
        <v>43613</v>
      </c>
      <c r="B1987">
        <v>43613</v>
      </c>
      <c r="C1987" t="s">
        <v>24615</v>
      </c>
      <c r="D1987" t="s">
        <v>8026</v>
      </c>
      <c r="E1987" s="339" t="s">
        <v>24616</v>
      </c>
    </row>
    <row r="1988" spans="1:5" x14ac:dyDescent="0.25">
      <c r="A1988" s="16">
        <f t="shared" si="31"/>
        <v>11480</v>
      </c>
      <c r="B1988">
        <v>11480</v>
      </c>
      <c r="C1988" t="s">
        <v>24617</v>
      </c>
      <c r="D1988" t="s">
        <v>8026</v>
      </c>
      <c r="E1988" s="339" t="s">
        <v>24618</v>
      </c>
    </row>
    <row r="1989" spans="1:5" x14ac:dyDescent="0.25">
      <c r="A1989" s="16">
        <f t="shared" si="31"/>
        <v>11469</v>
      </c>
      <c r="B1989">
        <v>11469</v>
      </c>
      <c r="C1989" t="s">
        <v>24619</v>
      </c>
      <c r="D1989" t="s">
        <v>7753</v>
      </c>
      <c r="E1989" s="339" t="s">
        <v>21524</v>
      </c>
    </row>
    <row r="1990" spans="1:5" x14ac:dyDescent="0.25">
      <c r="A1990" s="16">
        <f t="shared" si="31"/>
        <v>11468</v>
      </c>
      <c r="B1990">
        <v>11468</v>
      </c>
      <c r="C1990" t="s">
        <v>24620</v>
      </c>
      <c r="D1990" t="s">
        <v>7753</v>
      </c>
      <c r="E1990" s="339" t="s">
        <v>7948</v>
      </c>
    </row>
    <row r="1991" spans="1:5" x14ac:dyDescent="0.25">
      <c r="A1991" s="16">
        <f t="shared" si="31"/>
        <v>11484</v>
      </c>
      <c r="B1991">
        <v>11484</v>
      </c>
      <c r="C1991" t="s">
        <v>24621</v>
      </c>
      <c r="D1991" t="s">
        <v>7753</v>
      </c>
      <c r="E1991" s="339" t="s">
        <v>24622</v>
      </c>
    </row>
    <row r="1992" spans="1:5" x14ac:dyDescent="0.25">
      <c r="A1992" s="16">
        <f t="shared" si="31"/>
        <v>38155</v>
      </c>
      <c r="B1992">
        <v>38155</v>
      </c>
      <c r="C1992" t="s">
        <v>24623</v>
      </c>
      <c r="D1992" t="s">
        <v>7753</v>
      </c>
      <c r="E1992" s="339" t="s">
        <v>24624</v>
      </c>
    </row>
    <row r="1993" spans="1:5" x14ac:dyDescent="0.25">
      <c r="A1993" s="16">
        <f t="shared" si="31"/>
        <v>11467</v>
      </c>
      <c r="B1993">
        <v>11467</v>
      </c>
      <c r="C1993" t="s">
        <v>24625</v>
      </c>
      <c r="D1993" t="s">
        <v>7753</v>
      </c>
      <c r="E1993" s="339" t="s">
        <v>16234</v>
      </c>
    </row>
    <row r="1994" spans="1:5" x14ac:dyDescent="0.25">
      <c r="A1994" s="16">
        <f t="shared" si="31"/>
        <v>38153</v>
      </c>
      <c r="B1994">
        <v>38153</v>
      </c>
      <c r="C1994" t="s">
        <v>24626</v>
      </c>
      <c r="D1994" t="s">
        <v>8026</v>
      </c>
      <c r="E1994" s="339" t="s">
        <v>24627</v>
      </c>
    </row>
    <row r="1995" spans="1:5" x14ac:dyDescent="0.25">
      <c r="A1995" s="16">
        <f t="shared" si="31"/>
        <v>43607</v>
      </c>
      <c r="B1995">
        <v>43607</v>
      </c>
      <c r="C1995" t="s">
        <v>24628</v>
      </c>
      <c r="D1995" t="s">
        <v>8026</v>
      </c>
      <c r="E1995" s="339" t="s">
        <v>24629</v>
      </c>
    </row>
    <row r="1996" spans="1:5" x14ac:dyDescent="0.25">
      <c r="A1996" s="16">
        <f t="shared" si="31"/>
        <v>3080</v>
      </c>
      <c r="B1996">
        <v>3080</v>
      </c>
      <c r="C1996" t="s">
        <v>24630</v>
      </c>
      <c r="D1996" t="s">
        <v>8026</v>
      </c>
      <c r="E1996" s="339" t="s">
        <v>24631</v>
      </c>
    </row>
    <row r="1997" spans="1:5" x14ac:dyDescent="0.25">
      <c r="A1997" s="16">
        <f t="shared" si="31"/>
        <v>3081</v>
      </c>
      <c r="B1997">
        <v>3081</v>
      </c>
      <c r="C1997" t="s">
        <v>24632</v>
      </c>
      <c r="D1997" t="s">
        <v>8026</v>
      </c>
      <c r="E1997" s="339" t="s">
        <v>24633</v>
      </c>
    </row>
    <row r="1998" spans="1:5" x14ac:dyDescent="0.25">
      <c r="A1998" s="16">
        <f t="shared" si="31"/>
        <v>3090</v>
      </c>
      <c r="B1998">
        <v>3090</v>
      </c>
      <c r="C1998" t="s">
        <v>24634</v>
      </c>
      <c r="D1998" t="s">
        <v>8026</v>
      </c>
      <c r="E1998" s="339" t="s">
        <v>24635</v>
      </c>
    </row>
    <row r="1999" spans="1:5" x14ac:dyDescent="0.25">
      <c r="A1999" s="16">
        <f t="shared" si="31"/>
        <v>43611</v>
      </c>
      <c r="B1999">
        <v>43611</v>
      </c>
      <c r="C1999" t="s">
        <v>24636</v>
      </c>
      <c r="D1999" t="s">
        <v>8026</v>
      </c>
      <c r="E1999" s="339" t="s">
        <v>24637</v>
      </c>
    </row>
    <row r="2000" spans="1:5" x14ac:dyDescent="0.25">
      <c r="A2000" s="16">
        <f t="shared" si="31"/>
        <v>3103</v>
      </c>
      <c r="B2000">
        <v>3103</v>
      </c>
      <c r="C2000" t="s">
        <v>24638</v>
      </c>
      <c r="D2000" t="s">
        <v>7753</v>
      </c>
      <c r="E2000" s="339" t="s">
        <v>24639</v>
      </c>
    </row>
    <row r="2001" spans="1:5" x14ac:dyDescent="0.25">
      <c r="A2001" s="16">
        <f t="shared" si="31"/>
        <v>3097</v>
      </c>
      <c r="B2001">
        <v>3097</v>
      </c>
      <c r="C2001" t="s">
        <v>24640</v>
      </c>
      <c r="D2001" t="s">
        <v>8026</v>
      </c>
      <c r="E2001" s="339" t="s">
        <v>16714</v>
      </c>
    </row>
    <row r="2002" spans="1:5" x14ac:dyDescent="0.25">
      <c r="A2002" s="16">
        <f t="shared" si="31"/>
        <v>3099</v>
      </c>
      <c r="B2002">
        <v>3099</v>
      </c>
      <c r="C2002" t="s">
        <v>24641</v>
      </c>
      <c r="D2002" t="s">
        <v>8026</v>
      </c>
      <c r="E2002" s="339" t="s">
        <v>24642</v>
      </c>
    </row>
    <row r="2003" spans="1:5" x14ac:dyDescent="0.25">
      <c r="A2003" s="16">
        <f t="shared" si="31"/>
        <v>38151</v>
      </c>
      <c r="B2003">
        <v>38151</v>
      </c>
      <c r="C2003" t="s">
        <v>24643</v>
      </c>
      <c r="D2003" t="s">
        <v>8026</v>
      </c>
      <c r="E2003" s="339" t="s">
        <v>15511</v>
      </c>
    </row>
    <row r="2004" spans="1:5" x14ac:dyDescent="0.25">
      <c r="A2004" s="16">
        <f t="shared" si="31"/>
        <v>38152</v>
      </c>
      <c r="B2004">
        <v>38152</v>
      </c>
      <c r="C2004" t="s">
        <v>24644</v>
      </c>
      <c r="D2004" t="s">
        <v>8026</v>
      </c>
      <c r="E2004" s="339" t="s">
        <v>24645</v>
      </c>
    </row>
    <row r="2005" spans="1:5" x14ac:dyDescent="0.25">
      <c r="A2005" s="16">
        <f t="shared" si="31"/>
        <v>43610</v>
      </c>
      <c r="B2005">
        <v>43610</v>
      </c>
      <c r="C2005" t="s">
        <v>24646</v>
      </c>
      <c r="D2005" t="s">
        <v>8026</v>
      </c>
      <c r="E2005" s="339" t="s">
        <v>24647</v>
      </c>
    </row>
    <row r="2006" spans="1:5" x14ac:dyDescent="0.25">
      <c r="A2006" s="16">
        <f t="shared" si="31"/>
        <v>3093</v>
      </c>
      <c r="B2006">
        <v>3093</v>
      </c>
      <c r="C2006" t="s">
        <v>24648</v>
      </c>
      <c r="D2006" t="s">
        <v>8026</v>
      </c>
      <c r="E2006" s="339" t="s">
        <v>24642</v>
      </c>
    </row>
    <row r="2007" spans="1:5" x14ac:dyDescent="0.25">
      <c r="A2007" s="16">
        <f t="shared" si="31"/>
        <v>38165</v>
      </c>
      <c r="B2007">
        <v>38165</v>
      </c>
      <c r="C2007" t="s">
        <v>24649</v>
      </c>
      <c r="D2007" t="s">
        <v>8026</v>
      </c>
      <c r="E2007" s="339" t="s">
        <v>24650</v>
      </c>
    </row>
    <row r="2008" spans="1:5" x14ac:dyDescent="0.25">
      <c r="A2008" s="16">
        <f t="shared" si="31"/>
        <v>38177</v>
      </c>
      <c r="B2008">
        <v>38177</v>
      </c>
      <c r="C2008" t="s">
        <v>24651</v>
      </c>
      <c r="D2008" t="s">
        <v>7753</v>
      </c>
      <c r="E2008" s="339" t="s">
        <v>17892</v>
      </c>
    </row>
    <row r="2009" spans="1:5" x14ac:dyDescent="0.25">
      <c r="A2009" s="16">
        <f t="shared" si="31"/>
        <v>11458</v>
      </c>
      <c r="B2009">
        <v>11458</v>
      </c>
      <c r="C2009" t="s">
        <v>24652</v>
      </c>
      <c r="D2009" t="s">
        <v>7753</v>
      </c>
      <c r="E2009" s="339" t="s">
        <v>24653</v>
      </c>
    </row>
    <row r="2010" spans="1:5" x14ac:dyDescent="0.25">
      <c r="A2010" s="16">
        <f t="shared" si="31"/>
        <v>3108</v>
      </c>
      <c r="B2010">
        <v>3108</v>
      </c>
      <c r="C2010" t="s">
        <v>24654</v>
      </c>
      <c r="D2010" t="s">
        <v>7753</v>
      </c>
      <c r="E2010" s="339" t="s">
        <v>24655</v>
      </c>
    </row>
    <row r="2011" spans="1:5" x14ac:dyDescent="0.25">
      <c r="A2011" s="16">
        <f t="shared" si="31"/>
        <v>3105</v>
      </c>
      <c r="B2011">
        <v>3105</v>
      </c>
      <c r="C2011" t="s">
        <v>24656</v>
      </c>
      <c r="D2011" t="s">
        <v>7753</v>
      </c>
      <c r="E2011" s="339" t="s">
        <v>24657</v>
      </c>
    </row>
    <row r="2012" spans="1:5" x14ac:dyDescent="0.25">
      <c r="A2012" s="16">
        <f t="shared" si="31"/>
        <v>38178</v>
      </c>
      <c r="B2012">
        <v>38178</v>
      </c>
      <c r="C2012" t="s">
        <v>24658</v>
      </c>
      <c r="D2012" t="s">
        <v>7753</v>
      </c>
      <c r="E2012" s="339" t="s">
        <v>24659</v>
      </c>
    </row>
    <row r="2013" spans="1:5" x14ac:dyDescent="0.25">
      <c r="A2013" s="16">
        <f t="shared" si="31"/>
        <v>43575</v>
      </c>
      <c r="B2013">
        <v>43575</v>
      </c>
      <c r="C2013" t="s">
        <v>24660</v>
      </c>
      <c r="D2013" t="s">
        <v>7753</v>
      </c>
      <c r="E2013" s="339" t="s">
        <v>24627</v>
      </c>
    </row>
    <row r="2014" spans="1:5" x14ac:dyDescent="0.25">
      <c r="A2014" s="16">
        <f t="shared" si="31"/>
        <v>43577</v>
      </c>
      <c r="B2014">
        <v>43577</v>
      </c>
      <c r="C2014" t="s">
        <v>24661</v>
      </c>
      <c r="D2014" t="s">
        <v>7753</v>
      </c>
      <c r="E2014" s="339" t="s">
        <v>24662</v>
      </c>
    </row>
    <row r="2015" spans="1:5" x14ac:dyDescent="0.25">
      <c r="A2015" s="16">
        <f t="shared" si="31"/>
        <v>43458</v>
      </c>
      <c r="B2015">
        <v>43458</v>
      </c>
      <c r="C2015" t="s">
        <v>24663</v>
      </c>
      <c r="D2015" t="s">
        <v>7754</v>
      </c>
      <c r="E2015" s="339" t="s">
        <v>8109</v>
      </c>
    </row>
    <row r="2016" spans="1:5" x14ac:dyDescent="0.25">
      <c r="A2016" s="16">
        <f t="shared" si="31"/>
        <v>43470</v>
      </c>
      <c r="B2016">
        <v>43470</v>
      </c>
      <c r="C2016" t="s">
        <v>24664</v>
      </c>
      <c r="D2016" t="s">
        <v>7813</v>
      </c>
      <c r="E2016" s="339" t="s">
        <v>13576</v>
      </c>
    </row>
    <row r="2017" spans="1:5" x14ac:dyDescent="0.25">
      <c r="A2017" s="16">
        <f t="shared" si="31"/>
        <v>43459</v>
      </c>
      <c r="B2017">
        <v>43459</v>
      </c>
      <c r="C2017" t="s">
        <v>24665</v>
      </c>
      <c r="D2017" t="s">
        <v>7754</v>
      </c>
      <c r="E2017" s="339" t="s">
        <v>8892</v>
      </c>
    </row>
    <row r="2018" spans="1:5" x14ac:dyDescent="0.25">
      <c r="A2018" s="16">
        <f t="shared" si="31"/>
        <v>43471</v>
      </c>
      <c r="B2018">
        <v>43471</v>
      </c>
      <c r="C2018" t="s">
        <v>24666</v>
      </c>
      <c r="D2018" t="s">
        <v>7813</v>
      </c>
      <c r="E2018" s="339" t="s">
        <v>24667</v>
      </c>
    </row>
    <row r="2019" spans="1:5" x14ac:dyDescent="0.25">
      <c r="A2019" s="16">
        <f t="shared" si="31"/>
        <v>43460</v>
      </c>
      <c r="B2019">
        <v>43460</v>
      </c>
      <c r="C2019" t="s">
        <v>24668</v>
      </c>
      <c r="D2019" t="s">
        <v>7754</v>
      </c>
      <c r="E2019" s="339" t="s">
        <v>9223</v>
      </c>
    </row>
    <row r="2020" spans="1:5" x14ac:dyDescent="0.25">
      <c r="A2020" s="16">
        <f t="shared" si="31"/>
        <v>43472</v>
      </c>
      <c r="B2020">
        <v>43472</v>
      </c>
      <c r="C2020" t="s">
        <v>24669</v>
      </c>
      <c r="D2020" t="s">
        <v>7813</v>
      </c>
      <c r="E2020" s="339" t="s">
        <v>24670</v>
      </c>
    </row>
    <row r="2021" spans="1:5" x14ac:dyDescent="0.25">
      <c r="A2021" s="16">
        <f t="shared" si="31"/>
        <v>43461</v>
      </c>
      <c r="B2021">
        <v>43461</v>
      </c>
      <c r="C2021" t="s">
        <v>24671</v>
      </c>
      <c r="D2021" t="s">
        <v>7754</v>
      </c>
      <c r="E2021" s="339" t="s">
        <v>9023</v>
      </c>
    </row>
    <row r="2022" spans="1:5" x14ac:dyDescent="0.25">
      <c r="A2022" s="16">
        <f t="shared" si="31"/>
        <v>43473</v>
      </c>
      <c r="B2022">
        <v>43473</v>
      </c>
      <c r="C2022" t="s">
        <v>24672</v>
      </c>
      <c r="D2022" t="s">
        <v>7813</v>
      </c>
      <c r="E2022" s="339" t="s">
        <v>14902</v>
      </c>
    </row>
    <row r="2023" spans="1:5" x14ac:dyDescent="0.25">
      <c r="A2023" s="16">
        <f t="shared" si="31"/>
        <v>43463</v>
      </c>
      <c r="B2023">
        <v>43463</v>
      </c>
      <c r="C2023" t="s">
        <v>24673</v>
      </c>
      <c r="D2023" t="s">
        <v>7754</v>
      </c>
      <c r="E2023" s="339" t="s">
        <v>7763</v>
      </c>
    </row>
    <row r="2024" spans="1:5" x14ac:dyDescent="0.25">
      <c r="A2024" s="16">
        <f t="shared" si="31"/>
        <v>43475</v>
      </c>
      <c r="B2024">
        <v>43475</v>
      </c>
      <c r="C2024" t="s">
        <v>24674</v>
      </c>
      <c r="D2024" t="s">
        <v>7813</v>
      </c>
      <c r="E2024" s="339" t="s">
        <v>24675</v>
      </c>
    </row>
    <row r="2025" spans="1:5" x14ac:dyDescent="0.25">
      <c r="A2025" s="16">
        <f t="shared" si="31"/>
        <v>43462</v>
      </c>
      <c r="B2025">
        <v>43462</v>
      </c>
      <c r="C2025" t="s">
        <v>24676</v>
      </c>
      <c r="D2025" t="s">
        <v>7754</v>
      </c>
      <c r="E2025" s="339" t="s">
        <v>8107</v>
      </c>
    </row>
    <row r="2026" spans="1:5" x14ac:dyDescent="0.25">
      <c r="A2026" s="16">
        <f t="shared" si="31"/>
        <v>43474</v>
      </c>
      <c r="B2026">
        <v>43474</v>
      </c>
      <c r="C2026" t="s">
        <v>24677</v>
      </c>
      <c r="D2026" t="s">
        <v>7813</v>
      </c>
      <c r="E2026" s="339" t="s">
        <v>8295</v>
      </c>
    </row>
    <row r="2027" spans="1:5" x14ac:dyDescent="0.25">
      <c r="A2027" s="16">
        <f t="shared" si="31"/>
        <v>43464</v>
      </c>
      <c r="B2027">
        <v>43464</v>
      </c>
      <c r="C2027" t="s">
        <v>24678</v>
      </c>
      <c r="D2027" t="s">
        <v>7754</v>
      </c>
      <c r="E2027" s="339" t="s">
        <v>8107</v>
      </c>
    </row>
    <row r="2028" spans="1:5" x14ac:dyDescent="0.25">
      <c r="A2028" s="16">
        <f t="shared" si="31"/>
        <v>43476</v>
      </c>
      <c r="B2028">
        <v>43476</v>
      </c>
      <c r="C2028" t="s">
        <v>24679</v>
      </c>
      <c r="D2028" t="s">
        <v>7813</v>
      </c>
      <c r="E2028" s="339" t="s">
        <v>8107</v>
      </c>
    </row>
    <row r="2029" spans="1:5" x14ac:dyDescent="0.25">
      <c r="A2029" s="16">
        <f t="shared" si="31"/>
        <v>43465</v>
      </c>
      <c r="B2029">
        <v>43465</v>
      </c>
      <c r="C2029" t="s">
        <v>24680</v>
      </c>
      <c r="D2029" t="s">
        <v>7754</v>
      </c>
      <c r="E2029" s="339" t="s">
        <v>7839</v>
      </c>
    </row>
    <row r="2030" spans="1:5" x14ac:dyDescent="0.25">
      <c r="A2030" s="16">
        <f t="shared" si="31"/>
        <v>43477</v>
      </c>
      <c r="B2030">
        <v>43477</v>
      </c>
      <c r="C2030" t="s">
        <v>24681</v>
      </c>
      <c r="D2030" t="s">
        <v>7813</v>
      </c>
      <c r="E2030" s="339" t="s">
        <v>24682</v>
      </c>
    </row>
    <row r="2031" spans="1:5" x14ac:dyDescent="0.25">
      <c r="A2031" s="16">
        <f t="shared" si="31"/>
        <v>43466</v>
      </c>
      <c r="B2031">
        <v>43466</v>
      </c>
      <c r="C2031" t="s">
        <v>24683</v>
      </c>
      <c r="D2031" t="s">
        <v>7754</v>
      </c>
      <c r="E2031" s="339" t="s">
        <v>8242</v>
      </c>
    </row>
    <row r="2032" spans="1:5" x14ac:dyDescent="0.25">
      <c r="A2032" s="16">
        <f t="shared" si="31"/>
        <v>43478</v>
      </c>
      <c r="B2032">
        <v>43478</v>
      </c>
      <c r="C2032" t="s">
        <v>24684</v>
      </c>
      <c r="D2032" t="s">
        <v>7813</v>
      </c>
      <c r="E2032" s="339" t="s">
        <v>24685</v>
      </c>
    </row>
    <row r="2033" spans="1:5" x14ac:dyDescent="0.25">
      <c r="A2033" s="16">
        <f t="shared" si="31"/>
        <v>43467</v>
      </c>
      <c r="B2033">
        <v>43467</v>
      </c>
      <c r="C2033" t="s">
        <v>24686</v>
      </c>
      <c r="D2033" t="s">
        <v>7754</v>
      </c>
      <c r="E2033" s="339" t="s">
        <v>7835</v>
      </c>
    </row>
    <row r="2034" spans="1:5" x14ac:dyDescent="0.25">
      <c r="A2034" s="16">
        <f t="shared" si="31"/>
        <v>43479</v>
      </c>
      <c r="B2034">
        <v>43479</v>
      </c>
      <c r="C2034" t="s">
        <v>24687</v>
      </c>
      <c r="D2034" t="s">
        <v>7813</v>
      </c>
      <c r="E2034" s="339" t="s">
        <v>24688</v>
      </c>
    </row>
    <row r="2035" spans="1:5" x14ac:dyDescent="0.25">
      <c r="A2035" s="16">
        <f t="shared" si="31"/>
        <v>43468</v>
      </c>
      <c r="B2035">
        <v>43468</v>
      </c>
      <c r="C2035" t="s">
        <v>24689</v>
      </c>
      <c r="D2035" t="s">
        <v>7754</v>
      </c>
      <c r="E2035" s="339" t="s">
        <v>12681</v>
      </c>
    </row>
    <row r="2036" spans="1:5" x14ac:dyDescent="0.25">
      <c r="A2036" s="16">
        <f t="shared" si="31"/>
        <v>43480</v>
      </c>
      <c r="B2036">
        <v>43480</v>
      </c>
      <c r="C2036" t="s">
        <v>24690</v>
      </c>
      <c r="D2036" t="s">
        <v>7813</v>
      </c>
      <c r="E2036" s="339" t="s">
        <v>24467</v>
      </c>
    </row>
    <row r="2037" spans="1:5" x14ac:dyDescent="0.25">
      <c r="A2037" s="16">
        <f t="shared" si="31"/>
        <v>43469</v>
      </c>
      <c r="B2037">
        <v>43469</v>
      </c>
      <c r="C2037" t="s">
        <v>24691</v>
      </c>
      <c r="D2037" t="s">
        <v>7754</v>
      </c>
      <c r="E2037" s="339" t="s">
        <v>7955</v>
      </c>
    </row>
    <row r="2038" spans="1:5" x14ac:dyDescent="0.25">
      <c r="A2038" s="16">
        <f t="shared" si="31"/>
        <v>43481</v>
      </c>
      <c r="B2038">
        <v>43481</v>
      </c>
      <c r="C2038" t="s">
        <v>24692</v>
      </c>
      <c r="D2038" t="s">
        <v>7813</v>
      </c>
      <c r="E2038" s="339" t="s">
        <v>16710</v>
      </c>
    </row>
    <row r="2039" spans="1:5" x14ac:dyDescent="0.25">
      <c r="A2039" s="16">
        <f t="shared" si="31"/>
        <v>3119</v>
      </c>
      <c r="B2039">
        <v>3119</v>
      </c>
      <c r="C2039" t="s">
        <v>24693</v>
      </c>
      <c r="D2039" t="s">
        <v>7753</v>
      </c>
      <c r="E2039" s="339" t="s">
        <v>24694</v>
      </c>
    </row>
    <row r="2040" spans="1:5" x14ac:dyDescent="0.25">
      <c r="A2040" s="16">
        <f t="shared" si="31"/>
        <v>3122</v>
      </c>
      <c r="B2040">
        <v>3122</v>
      </c>
      <c r="C2040" t="s">
        <v>24695</v>
      </c>
      <c r="D2040" t="s">
        <v>7753</v>
      </c>
      <c r="E2040" s="339" t="s">
        <v>20842</v>
      </c>
    </row>
    <row r="2041" spans="1:5" x14ac:dyDescent="0.25">
      <c r="A2041" s="16">
        <f t="shared" si="31"/>
        <v>3121</v>
      </c>
      <c r="B2041">
        <v>3121</v>
      </c>
      <c r="C2041" t="s">
        <v>24696</v>
      </c>
      <c r="D2041" t="s">
        <v>7753</v>
      </c>
      <c r="E2041" s="339" t="s">
        <v>15695</v>
      </c>
    </row>
    <row r="2042" spans="1:5" x14ac:dyDescent="0.25">
      <c r="A2042" s="16">
        <f t="shared" si="31"/>
        <v>3120</v>
      </c>
      <c r="B2042">
        <v>3120</v>
      </c>
      <c r="C2042" t="s">
        <v>24697</v>
      </c>
      <c r="D2042" t="s">
        <v>7753</v>
      </c>
      <c r="E2042" s="339" t="s">
        <v>24698</v>
      </c>
    </row>
    <row r="2043" spans="1:5" x14ac:dyDescent="0.25">
      <c r="A2043" s="16">
        <f t="shared" si="31"/>
        <v>11455</v>
      </c>
      <c r="B2043">
        <v>11455</v>
      </c>
      <c r="C2043" t="s">
        <v>24699</v>
      </c>
      <c r="D2043" t="s">
        <v>7753</v>
      </c>
      <c r="E2043" s="339" t="s">
        <v>14875</v>
      </c>
    </row>
    <row r="2044" spans="1:5" x14ac:dyDescent="0.25">
      <c r="A2044" s="16">
        <f t="shared" si="31"/>
        <v>11456</v>
      </c>
      <c r="B2044">
        <v>11456</v>
      </c>
      <c r="C2044" t="s">
        <v>24700</v>
      </c>
      <c r="D2044" t="s">
        <v>7753</v>
      </c>
      <c r="E2044" s="339" t="s">
        <v>14863</v>
      </c>
    </row>
    <row r="2045" spans="1:5" x14ac:dyDescent="0.25">
      <c r="A2045" s="16">
        <f t="shared" si="31"/>
        <v>3107</v>
      </c>
      <c r="B2045">
        <v>3107</v>
      </c>
      <c r="C2045" t="s">
        <v>24701</v>
      </c>
      <c r="D2045" t="s">
        <v>7753</v>
      </c>
      <c r="E2045" s="339" t="s">
        <v>13546</v>
      </c>
    </row>
    <row r="2046" spans="1:5" x14ac:dyDescent="0.25">
      <c r="A2046" s="16">
        <f t="shared" si="31"/>
        <v>43583</v>
      </c>
      <c r="B2046">
        <v>43583</v>
      </c>
      <c r="C2046" t="s">
        <v>24702</v>
      </c>
      <c r="D2046" t="s">
        <v>7753</v>
      </c>
      <c r="E2046" s="339" t="s">
        <v>8070</v>
      </c>
    </row>
    <row r="2047" spans="1:5" x14ac:dyDescent="0.25">
      <c r="A2047" s="16">
        <f t="shared" si="31"/>
        <v>43586</v>
      </c>
      <c r="B2047">
        <v>43586</v>
      </c>
      <c r="C2047" t="s">
        <v>24703</v>
      </c>
      <c r="D2047" t="s">
        <v>7753</v>
      </c>
      <c r="E2047" s="339" t="s">
        <v>14450</v>
      </c>
    </row>
    <row r="2048" spans="1:5" x14ac:dyDescent="0.25">
      <c r="A2048" s="16">
        <f t="shared" si="31"/>
        <v>11461</v>
      </c>
      <c r="B2048">
        <v>11461</v>
      </c>
      <c r="C2048" t="s">
        <v>24704</v>
      </c>
      <c r="D2048" t="s">
        <v>7753</v>
      </c>
      <c r="E2048" s="339" t="s">
        <v>24705</v>
      </c>
    </row>
    <row r="2049" spans="1:5" x14ac:dyDescent="0.25">
      <c r="A2049" s="16">
        <f t="shared" si="31"/>
        <v>43587</v>
      </c>
      <c r="B2049">
        <v>43587</v>
      </c>
      <c r="C2049" t="s">
        <v>24706</v>
      </c>
      <c r="D2049" t="s">
        <v>7753</v>
      </c>
      <c r="E2049" s="339" t="s">
        <v>7948</v>
      </c>
    </row>
    <row r="2050" spans="1:5" x14ac:dyDescent="0.25">
      <c r="A2050" s="16">
        <f t="shared" si="31"/>
        <v>3106</v>
      </c>
      <c r="B2050">
        <v>3106</v>
      </c>
      <c r="C2050" t="s">
        <v>24707</v>
      </c>
      <c r="D2050" t="s">
        <v>7753</v>
      </c>
      <c r="E2050" s="339" t="s">
        <v>13337</v>
      </c>
    </row>
    <row r="2051" spans="1:5" x14ac:dyDescent="0.25">
      <c r="A2051" s="16">
        <f t="shared" ref="A2051:A2114" si="32">B2051</f>
        <v>44539</v>
      </c>
      <c r="B2051">
        <v>44539</v>
      </c>
      <c r="C2051" t="s">
        <v>24708</v>
      </c>
      <c r="D2051" t="s">
        <v>7755</v>
      </c>
      <c r="E2051" s="339" t="s">
        <v>22430</v>
      </c>
    </row>
    <row r="2052" spans="1:5" x14ac:dyDescent="0.25">
      <c r="A2052" s="16">
        <f t="shared" si="32"/>
        <v>3123</v>
      </c>
      <c r="B2052">
        <v>3123</v>
      </c>
      <c r="C2052" t="s">
        <v>24709</v>
      </c>
      <c r="D2052" t="s">
        <v>7755</v>
      </c>
      <c r="E2052" s="339" t="s">
        <v>8196</v>
      </c>
    </row>
    <row r="2053" spans="1:5" x14ac:dyDescent="0.25">
      <c r="A2053" s="16">
        <f t="shared" si="32"/>
        <v>38125</v>
      </c>
      <c r="B2053">
        <v>38125</v>
      </c>
      <c r="C2053" t="s">
        <v>24710</v>
      </c>
      <c r="D2053" t="s">
        <v>7755</v>
      </c>
      <c r="E2053" s="339" t="s">
        <v>7876</v>
      </c>
    </row>
    <row r="2054" spans="1:5" x14ac:dyDescent="0.25">
      <c r="A2054" s="16">
        <f t="shared" si="32"/>
        <v>39014</v>
      </c>
      <c r="B2054">
        <v>39014</v>
      </c>
      <c r="C2054" t="s">
        <v>24711</v>
      </c>
      <c r="D2054" t="s">
        <v>7755</v>
      </c>
      <c r="E2054" s="339" t="s">
        <v>10704</v>
      </c>
    </row>
    <row r="2055" spans="1:5" x14ac:dyDescent="0.25">
      <c r="A2055" s="16">
        <f t="shared" si="32"/>
        <v>39365</v>
      </c>
      <c r="B2055">
        <v>39365</v>
      </c>
      <c r="C2055" t="s">
        <v>24712</v>
      </c>
      <c r="D2055" t="s">
        <v>7753</v>
      </c>
      <c r="E2055" s="339" t="s">
        <v>24713</v>
      </c>
    </row>
    <row r="2056" spans="1:5" x14ac:dyDescent="0.25">
      <c r="A2056" s="16">
        <f t="shared" si="32"/>
        <v>39366</v>
      </c>
      <c r="B2056">
        <v>39366</v>
      </c>
      <c r="C2056" t="s">
        <v>24714</v>
      </c>
      <c r="D2056" t="s">
        <v>7753</v>
      </c>
      <c r="E2056" s="339" t="s">
        <v>24715</v>
      </c>
    </row>
    <row r="2057" spans="1:5" x14ac:dyDescent="0.25">
      <c r="A2057" s="16">
        <f t="shared" si="32"/>
        <v>39367</v>
      </c>
      <c r="B2057">
        <v>39367</v>
      </c>
      <c r="C2057" t="s">
        <v>24716</v>
      </c>
      <c r="D2057" t="s">
        <v>7753</v>
      </c>
      <c r="E2057" s="339" t="s">
        <v>24717</v>
      </c>
    </row>
    <row r="2058" spans="1:5" x14ac:dyDescent="0.25">
      <c r="A2058" s="16">
        <f t="shared" si="32"/>
        <v>37394</v>
      </c>
      <c r="B2058">
        <v>37394</v>
      </c>
      <c r="C2058" t="s">
        <v>24718</v>
      </c>
      <c r="D2058" t="s">
        <v>8116</v>
      </c>
      <c r="E2058" s="339" t="s">
        <v>23305</v>
      </c>
    </row>
    <row r="2059" spans="1:5" x14ac:dyDescent="0.25">
      <c r="A2059" s="16">
        <f t="shared" si="32"/>
        <v>14146</v>
      </c>
      <c r="B2059">
        <v>14146</v>
      </c>
      <c r="C2059" t="s">
        <v>24719</v>
      </c>
      <c r="D2059" t="s">
        <v>8116</v>
      </c>
      <c r="E2059" s="339" t="s">
        <v>16556</v>
      </c>
    </row>
    <row r="2060" spans="1:5" x14ac:dyDescent="0.25">
      <c r="A2060" s="16">
        <f t="shared" si="32"/>
        <v>938</v>
      </c>
      <c r="B2060">
        <v>938</v>
      </c>
      <c r="C2060" t="s">
        <v>24720</v>
      </c>
      <c r="D2060" t="s">
        <v>7757</v>
      </c>
      <c r="E2060" s="339" t="s">
        <v>15067</v>
      </c>
    </row>
    <row r="2061" spans="1:5" x14ac:dyDescent="0.25">
      <c r="A2061" s="16">
        <f t="shared" si="32"/>
        <v>937</v>
      </c>
      <c r="B2061">
        <v>937</v>
      </c>
      <c r="C2061" t="s">
        <v>24721</v>
      </c>
      <c r="D2061" t="s">
        <v>7757</v>
      </c>
      <c r="E2061" s="339" t="s">
        <v>7932</v>
      </c>
    </row>
    <row r="2062" spans="1:5" x14ac:dyDescent="0.25">
      <c r="A2062" s="16">
        <f t="shared" si="32"/>
        <v>939</v>
      </c>
      <c r="B2062">
        <v>939</v>
      </c>
      <c r="C2062" t="s">
        <v>24722</v>
      </c>
      <c r="D2062" t="s">
        <v>7757</v>
      </c>
      <c r="E2062" s="339" t="s">
        <v>16567</v>
      </c>
    </row>
    <row r="2063" spans="1:5" x14ac:dyDescent="0.25">
      <c r="A2063" s="16">
        <f t="shared" si="32"/>
        <v>944</v>
      </c>
      <c r="B2063">
        <v>944</v>
      </c>
      <c r="C2063" t="s">
        <v>24723</v>
      </c>
      <c r="D2063" t="s">
        <v>7757</v>
      </c>
      <c r="E2063" s="339" t="s">
        <v>22643</v>
      </c>
    </row>
    <row r="2064" spans="1:5" x14ac:dyDescent="0.25">
      <c r="A2064" s="16">
        <f t="shared" si="32"/>
        <v>940</v>
      </c>
      <c r="B2064">
        <v>940</v>
      </c>
      <c r="C2064" t="s">
        <v>24724</v>
      </c>
      <c r="D2064" t="s">
        <v>7757</v>
      </c>
      <c r="E2064" s="339" t="s">
        <v>15624</v>
      </c>
    </row>
    <row r="2065" spans="1:5" x14ac:dyDescent="0.25">
      <c r="A2065" s="16">
        <f t="shared" si="32"/>
        <v>44397</v>
      </c>
      <c r="B2065">
        <v>44397</v>
      </c>
      <c r="C2065" t="s">
        <v>24725</v>
      </c>
      <c r="D2065" t="s">
        <v>7757</v>
      </c>
      <c r="E2065" s="339" t="s">
        <v>8160</v>
      </c>
    </row>
    <row r="2066" spans="1:5" x14ac:dyDescent="0.25">
      <c r="A2066" s="16">
        <f t="shared" si="32"/>
        <v>406</v>
      </c>
      <c r="B2066">
        <v>406</v>
      </c>
      <c r="C2066" t="s">
        <v>24726</v>
      </c>
      <c r="D2066" t="s">
        <v>7753</v>
      </c>
      <c r="E2066" s="339" t="s">
        <v>24727</v>
      </c>
    </row>
    <row r="2067" spans="1:5" x14ac:dyDescent="0.25">
      <c r="A2067" s="16">
        <f t="shared" si="32"/>
        <v>42529</v>
      </c>
      <c r="B2067">
        <v>42529</v>
      </c>
      <c r="C2067" t="s">
        <v>24728</v>
      </c>
      <c r="D2067" t="s">
        <v>7757</v>
      </c>
      <c r="E2067" s="339" t="s">
        <v>8320</v>
      </c>
    </row>
    <row r="2068" spans="1:5" x14ac:dyDescent="0.25">
      <c r="A2068" s="16">
        <f t="shared" si="32"/>
        <v>39634</v>
      </c>
      <c r="B2068">
        <v>39634</v>
      </c>
      <c r="C2068" t="s">
        <v>24729</v>
      </c>
      <c r="D2068" t="s">
        <v>7757</v>
      </c>
      <c r="E2068" s="339" t="s">
        <v>8054</v>
      </c>
    </row>
    <row r="2069" spans="1:5" x14ac:dyDescent="0.25">
      <c r="A2069" s="16">
        <f t="shared" si="32"/>
        <v>39701</v>
      </c>
      <c r="B2069">
        <v>39701</v>
      </c>
      <c r="C2069" t="s">
        <v>24730</v>
      </c>
      <c r="D2069" t="s">
        <v>7753</v>
      </c>
      <c r="E2069" s="339" t="s">
        <v>24731</v>
      </c>
    </row>
    <row r="2070" spans="1:5" x14ac:dyDescent="0.25">
      <c r="A2070" s="16">
        <f t="shared" si="32"/>
        <v>12815</v>
      </c>
      <c r="B2070">
        <v>12815</v>
      </c>
      <c r="C2070" t="s">
        <v>24732</v>
      </c>
      <c r="D2070" t="s">
        <v>7753</v>
      </c>
      <c r="E2070" s="339" t="s">
        <v>14852</v>
      </c>
    </row>
    <row r="2071" spans="1:5" x14ac:dyDescent="0.25">
      <c r="A2071" s="16">
        <f t="shared" si="32"/>
        <v>39431</v>
      </c>
      <c r="B2071">
        <v>39431</v>
      </c>
      <c r="C2071" t="s">
        <v>24733</v>
      </c>
      <c r="D2071" t="s">
        <v>7757</v>
      </c>
      <c r="E2071" s="339" t="s">
        <v>8875</v>
      </c>
    </row>
    <row r="2072" spans="1:5" x14ac:dyDescent="0.25">
      <c r="A2072" s="16">
        <f t="shared" si="32"/>
        <v>39432</v>
      </c>
      <c r="B2072">
        <v>39432</v>
      </c>
      <c r="C2072" t="s">
        <v>24734</v>
      </c>
      <c r="D2072" t="s">
        <v>7757</v>
      </c>
      <c r="E2072" s="339" t="s">
        <v>24694</v>
      </c>
    </row>
    <row r="2073" spans="1:5" x14ac:dyDescent="0.25">
      <c r="A2073" s="16">
        <f t="shared" si="32"/>
        <v>20111</v>
      </c>
      <c r="B2073">
        <v>20111</v>
      </c>
      <c r="C2073" t="s">
        <v>24735</v>
      </c>
      <c r="D2073" t="s">
        <v>7753</v>
      </c>
      <c r="E2073" s="339" t="s">
        <v>8069</v>
      </c>
    </row>
    <row r="2074" spans="1:5" x14ac:dyDescent="0.25">
      <c r="A2074" s="16">
        <f t="shared" si="32"/>
        <v>21127</v>
      </c>
      <c r="B2074">
        <v>21127</v>
      </c>
      <c r="C2074" t="s">
        <v>24736</v>
      </c>
      <c r="D2074" t="s">
        <v>7753</v>
      </c>
      <c r="E2074" s="339" t="s">
        <v>21698</v>
      </c>
    </row>
    <row r="2075" spans="1:5" x14ac:dyDescent="0.25">
      <c r="A2075" s="16">
        <f t="shared" si="32"/>
        <v>404</v>
      </c>
      <c r="B2075">
        <v>404</v>
      </c>
      <c r="C2075" t="s">
        <v>24737</v>
      </c>
      <c r="D2075" t="s">
        <v>7757</v>
      </c>
      <c r="E2075" s="339" t="s">
        <v>8197</v>
      </c>
    </row>
    <row r="2076" spans="1:5" x14ac:dyDescent="0.25">
      <c r="A2076" s="16">
        <f t="shared" si="32"/>
        <v>14151</v>
      </c>
      <c r="B2076">
        <v>14151</v>
      </c>
      <c r="C2076" t="s">
        <v>24738</v>
      </c>
      <c r="D2076" t="s">
        <v>7753</v>
      </c>
      <c r="E2076" s="339" t="s">
        <v>17028</v>
      </c>
    </row>
    <row r="2077" spans="1:5" x14ac:dyDescent="0.25">
      <c r="A2077" s="16">
        <f t="shared" si="32"/>
        <v>14153</v>
      </c>
      <c r="B2077">
        <v>14153</v>
      </c>
      <c r="C2077" t="s">
        <v>24739</v>
      </c>
      <c r="D2077" t="s">
        <v>7753</v>
      </c>
      <c r="E2077" s="339" t="s">
        <v>24740</v>
      </c>
    </row>
    <row r="2078" spans="1:5" x14ac:dyDescent="0.25">
      <c r="A2078" s="16">
        <f t="shared" si="32"/>
        <v>14152</v>
      </c>
      <c r="B2078">
        <v>14152</v>
      </c>
      <c r="C2078" t="s">
        <v>24741</v>
      </c>
      <c r="D2078" t="s">
        <v>7753</v>
      </c>
      <c r="E2078" s="339" t="s">
        <v>21535</v>
      </c>
    </row>
    <row r="2079" spans="1:5" x14ac:dyDescent="0.25">
      <c r="A2079" s="16">
        <f t="shared" si="32"/>
        <v>14154</v>
      </c>
      <c r="B2079">
        <v>14154</v>
      </c>
      <c r="C2079" t="s">
        <v>24742</v>
      </c>
      <c r="D2079" t="s">
        <v>7753</v>
      </c>
      <c r="E2079" s="339" t="s">
        <v>24743</v>
      </c>
    </row>
    <row r="2080" spans="1:5" x14ac:dyDescent="0.25">
      <c r="A2080" s="16">
        <f t="shared" si="32"/>
        <v>3146</v>
      </c>
      <c r="B2080">
        <v>3146</v>
      </c>
      <c r="C2080" t="s">
        <v>24744</v>
      </c>
      <c r="D2080" t="s">
        <v>7753</v>
      </c>
      <c r="E2080" s="339" t="s">
        <v>24745</v>
      </c>
    </row>
    <row r="2081" spans="1:5" x14ac:dyDescent="0.25">
      <c r="A2081" s="16">
        <f t="shared" si="32"/>
        <v>3143</v>
      </c>
      <c r="B2081">
        <v>3143</v>
      </c>
      <c r="C2081" t="s">
        <v>24746</v>
      </c>
      <c r="D2081" t="s">
        <v>7753</v>
      </c>
      <c r="E2081" s="339" t="s">
        <v>8134</v>
      </c>
    </row>
    <row r="2082" spans="1:5" x14ac:dyDescent="0.25">
      <c r="A2082" s="16">
        <f t="shared" si="32"/>
        <v>3148</v>
      </c>
      <c r="B2082">
        <v>3148</v>
      </c>
      <c r="C2082" t="s">
        <v>24747</v>
      </c>
      <c r="D2082" t="s">
        <v>7753</v>
      </c>
      <c r="E2082" s="339" t="s">
        <v>18340</v>
      </c>
    </row>
    <row r="2083" spans="1:5" x14ac:dyDescent="0.25">
      <c r="A2083" s="16">
        <f t="shared" si="32"/>
        <v>4310</v>
      </c>
      <c r="B2083">
        <v>4310</v>
      </c>
      <c r="C2083" t="s">
        <v>24748</v>
      </c>
      <c r="D2083" t="s">
        <v>7753</v>
      </c>
      <c r="E2083" s="339" t="s">
        <v>7862</v>
      </c>
    </row>
    <row r="2084" spans="1:5" x14ac:dyDescent="0.25">
      <c r="A2084" s="16">
        <f t="shared" si="32"/>
        <v>4311</v>
      </c>
      <c r="B2084">
        <v>4311</v>
      </c>
      <c r="C2084" t="s">
        <v>24749</v>
      </c>
      <c r="D2084" t="s">
        <v>7753</v>
      </c>
      <c r="E2084" s="339" t="s">
        <v>13644</v>
      </c>
    </row>
    <row r="2085" spans="1:5" x14ac:dyDescent="0.25">
      <c r="A2085" s="16">
        <f t="shared" si="32"/>
        <v>4312</v>
      </c>
      <c r="B2085">
        <v>4312</v>
      </c>
      <c r="C2085" t="s">
        <v>24750</v>
      </c>
      <c r="D2085" t="s">
        <v>7753</v>
      </c>
      <c r="E2085" s="339" t="s">
        <v>7867</v>
      </c>
    </row>
    <row r="2086" spans="1:5" x14ac:dyDescent="0.25">
      <c r="A2086" s="16">
        <f t="shared" si="32"/>
        <v>13261</v>
      </c>
      <c r="B2086">
        <v>13261</v>
      </c>
      <c r="C2086" t="s">
        <v>24751</v>
      </c>
      <c r="D2086" t="s">
        <v>7753</v>
      </c>
      <c r="E2086" s="339" t="s">
        <v>7896</v>
      </c>
    </row>
    <row r="2087" spans="1:5" x14ac:dyDescent="0.25">
      <c r="A2087" s="16">
        <f t="shared" si="32"/>
        <v>3272</v>
      </c>
      <c r="B2087">
        <v>3272</v>
      </c>
      <c r="C2087" t="s">
        <v>24752</v>
      </c>
      <c r="D2087" t="s">
        <v>7753</v>
      </c>
      <c r="E2087" s="339" t="s">
        <v>14869</v>
      </c>
    </row>
    <row r="2088" spans="1:5" x14ac:dyDescent="0.25">
      <c r="A2088" s="16">
        <f t="shared" si="32"/>
        <v>3265</v>
      </c>
      <c r="B2088">
        <v>3265</v>
      </c>
      <c r="C2088" t="s">
        <v>24753</v>
      </c>
      <c r="D2088" t="s">
        <v>7753</v>
      </c>
      <c r="E2088" s="339" t="s">
        <v>21449</v>
      </c>
    </row>
    <row r="2089" spans="1:5" x14ac:dyDescent="0.25">
      <c r="A2089" s="16">
        <f t="shared" si="32"/>
        <v>3262</v>
      </c>
      <c r="B2089">
        <v>3262</v>
      </c>
      <c r="C2089" t="s">
        <v>24754</v>
      </c>
      <c r="D2089" t="s">
        <v>7753</v>
      </c>
      <c r="E2089" s="339" t="s">
        <v>8258</v>
      </c>
    </row>
    <row r="2090" spans="1:5" x14ac:dyDescent="0.25">
      <c r="A2090" s="16">
        <f t="shared" si="32"/>
        <v>3264</v>
      </c>
      <c r="B2090">
        <v>3264</v>
      </c>
      <c r="C2090" t="s">
        <v>24755</v>
      </c>
      <c r="D2090" t="s">
        <v>7753</v>
      </c>
      <c r="E2090" s="339" t="s">
        <v>24756</v>
      </c>
    </row>
    <row r="2091" spans="1:5" x14ac:dyDescent="0.25">
      <c r="A2091" s="16">
        <f t="shared" si="32"/>
        <v>3267</v>
      </c>
      <c r="B2091">
        <v>3267</v>
      </c>
      <c r="C2091" t="s">
        <v>24757</v>
      </c>
      <c r="D2091" t="s">
        <v>7753</v>
      </c>
      <c r="E2091" s="339" t="s">
        <v>19915</v>
      </c>
    </row>
    <row r="2092" spans="1:5" x14ac:dyDescent="0.25">
      <c r="A2092" s="16">
        <f t="shared" si="32"/>
        <v>3266</v>
      </c>
      <c r="B2092">
        <v>3266</v>
      </c>
      <c r="C2092" t="s">
        <v>24758</v>
      </c>
      <c r="D2092" t="s">
        <v>7753</v>
      </c>
      <c r="E2092" s="339" t="s">
        <v>20059</v>
      </c>
    </row>
    <row r="2093" spans="1:5" x14ac:dyDescent="0.25">
      <c r="A2093" s="16">
        <f t="shared" si="32"/>
        <v>3263</v>
      </c>
      <c r="B2093">
        <v>3263</v>
      </c>
      <c r="C2093" t="s">
        <v>24759</v>
      </c>
      <c r="D2093" t="s">
        <v>7753</v>
      </c>
      <c r="E2093" s="339" t="s">
        <v>12638</v>
      </c>
    </row>
    <row r="2094" spans="1:5" x14ac:dyDescent="0.25">
      <c r="A2094" s="16">
        <f t="shared" si="32"/>
        <v>3268</v>
      </c>
      <c r="B2094">
        <v>3268</v>
      </c>
      <c r="C2094" t="s">
        <v>24760</v>
      </c>
      <c r="D2094" t="s">
        <v>7753</v>
      </c>
      <c r="E2094" s="339" t="s">
        <v>24761</v>
      </c>
    </row>
    <row r="2095" spans="1:5" x14ac:dyDescent="0.25">
      <c r="A2095" s="16">
        <f t="shared" si="32"/>
        <v>3271</v>
      </c>
      <c r="B2095">
        <v>3271</v>
      </c>
      <c r="C2095" t="s">
        <v>24762</v>
      </c>
      <c r="D2095" t="s">
        <v>7753</v>
      </c>
      <c r="E2095" s="339" t="s">
        <v>24763</v>
      </c>
    </row>
    <row r="2096" spans="1:5" x14ac:dyDescent="0.25">
      <c r="A2096" s="16">
        <f t="shared" si="32"/>
        <v>3270</v>
      </c>
      <c r="B2096">
        <v>3270</v>
      </c>
      <c r="C2096" t="s">
        <v>24764</v>
      </c>
      <c r="D2096" t="s">
        <v>7753</v>
      </c>
      <c r="E2096" s="339" t="s">
        <v>24765</v>
      </c>
    </row>
    <row r="2097" spans="1:5" x14ac:dyDescent="0.25">
      <c r="A2097" s="16">
        <f t="shared" si="32"/>
        <v>3275</v>
      </c>
      <c r="B2097">
        <v>3275</v>
      </c>
      <c r="C2097" t="s">
        <v>24766</v>
      </c>
      <c r="D2097" t="s">
        <v>7752</v>
      </c>
      <c r="E2097" s="339" t="s">
        <v>24767</v>
      </c>
    </row>
    <row r="2098" spans="1:5" x14ac:dyDescent="0.25">
      <c r="A2098" s="16">
        <f t="shared" si="32"/>
        <v>39512</v>
      </c>
      <c r="B2098">
        <v>39512</v>
      </c>
      <c r="C2098" t="s">
        <v>24768</v>
      </c>
      <c r="D2098" t="s">
        <v>7752</v>
      </c>
      <c r="E2098" s="339" t="s">
        <v>24769</v>
      </c>
    </row>
    <row r="2099" spans="1:5" x14ac:dyDescent="0.25">
      <c r="A2099" s="16">
        <f t="shared" si="32"/>
        <v>39511</v>
      </c>
      <c r="B2099">
        <v>39511</v>
      </c>
      <c r="C2099" t="s">
        <v>24770</v>
      </c>
      <c r="D2099" t="s">
        <v>7752</v>
      </c>
      <c r="E2099" s="339" t="s">
        <v>24771</v>
      </c>
    </row>
    <row r="2100" spans="1:5" x14ac:dyDescent="0.25">
      <c r="A2100" s="16">
        <f t="shared" si="32"/>
        <v>39513</v>
      </c>
      <c r="B2100">
        <v>39513</v>
      </c>
      <c r="C2100" t="s">
        <v>24772</v>
      </c>
      <c r="D2100" t="s">
        <v>7752</v>
      </c>
      <c r="E2100" s="339" t="s">
        <v>24773</v>
      </c>
    </row>
    <row r="2101" spans="1:5" x14ac:dyDescent="0.25">
      <c r="A2101" s="16">
        <f t="shared" si="32"/>
        <v>3286</v>
      </c>
      <c r="B2101">
        <v>3286</v>
      </c>
      <c r="C2101" t="s">
        <v>24774</v>
      </c>
      <c r="D2101" t="s">
        <v>7752</v>
      </c>
      <c r="E2101" s="339" t="s">
        <v>24775</v>
      </c>
    </row>
    <row r="2102" spans="1:5" x14ac:dyDescent="0.25">
      <c r="A2102" s="16">
        <f t="shared" si="32"/>
        <v>3287</v>
      </c>
      <c r="B2102">
        <v>3287</v>
      </c>
      <c r="C2102" t="s">
        <v>24776</v>
      </c>
      <c r="D2102" t="s">
        <v>7752</v>
      </c>
      <c r="E2102" s="339" t="s">
        <v>24777</v>
      </c>
    </row>
    <row r="2103" spans="1:5" x14ac:dyDescent="0.25">
      <c r="A2103" s="16">
        <f t="shared" si="32"/>
        <v>3283</v>
      </c>
      <c r="B2103">
        <v>3283</v>
      </c>
      <c r="C2103" t="s">
        <v>24778</v>
      </c>
      <c r="D2103" t="s">
        <v>7752</v>
      </c>
      <c r="E2103" s="339" t="s">
        <v>21167</v>
      </c>
    </row>
    <row r="2104" spans="1:5" x14ac:dyDescent="0.25">
      <c r="A2104" s="16">
        <f t="shared" si="32"/>
        <v>11587</v>
      </c>
      <c r="B2104">
        <v>11587</v>
      </c>
      <c r="C2104" t="s">
        <v>24779</v>
      </c>
      <c r="D2104" t="s">
        <v>7752</v>
      </c>
      <c r="E2104" s="339" t="s">
        <v>24780</v>
      </c>
    </row>
    <row r="2105" spans="1:5" x14ac:dyDescent="0.25">
      <c r="A2105" s="16">
        <f t="shared" si="32"/>
        <v>36225</v>
      </c>
      <c r="B2105">
        <v>36225</v>
      </c>
      <c r="C2105" t="s">
        <v>24781</v>
      </c>
      <c r="D2105" t="s">
        <v>7752</v>
      </c>
      <c r="E2105" s="339" t="s">
        <v>20776</v>
      </c>
    </row>
    <row r="2106" spans="1:5" x14ac:dyDescent="0.25">
      <c r="A2106" s="16">
        <f t="shared" si="32"/>
        <v>36230</v>
      </c>
      <c r="B2106">
        <v>36230</v>
      </c>
      <c r="C2106" t="s">
        <v>24782</v>
      </c>
      <c r="D2106" t="s">
        <v>7752</v>
      </c>
      <c r="E2106" s="339" t="s">
        <v>18471</v>
      </c>
    </row>
    <row r="2107" spans="1:5" x14ac:dyDescent="0.25">
      <c r="A2107" s="16">
        <f t="shared" si="32"/>
        <v>36238</v>
      </c>
      <c r="B2107">
        <v>36238</v>
      </c>
      <c r="C2107" t="s">
        <v>24783</v>
      </c>
      <c r="D2107" t="s">
        <v>7752</v>
      </c>
      <c r="E2107" s="339" t="s">
        <v>16599</v>
      </c>
    </row>
    <row r="2108" spans="1:5" x14ac:dyDescent="0.25">
      <c r="A2108" s="16">
        <f t="shared" si="32"/>
        <v>39363</v>
      </c>
      <c r="B2108">
        <v>39363</v>
      </c>
      <c r="C2108" t="s">
        <v>24784</v>
      </c>
      <c r="D2108" t="s">
        <v>7753</v>
      </c>
      <c r="E2108" s="339" t="s">
        <v>24785</v>
      </c>
    </row>
    <row r="2109" spans="1:5" x14ac:dyDescent="0.25">
      <c r="A2109" s="16">
        <f t="shared" si="32"/>
        <v>39361</v>
      </c>
      <c r="B2109">
        <v>39361</v>
      </c>
      <c r="C2109" t="s">
        <v>24786</v>
      </c>
      <c r="D2109" t="s">
        <v>7753</v>
      </c>
      <c r="E2109" s="339" t="s">
        <v>24787</v>
      </c>
    </row>
    <row r="2110" spans="1:5" x14ac:dyDescent="0.25">
      <c r="A2110" s="16">
        <f t="shared" si="32"/>
        <v>39362</v>
      </c>
      <c r="B2110">
        <v>39362</v>
      </c>
      <c r="C2110" t="s">
        <v>24788</v>
      </c>
      <c r="D2110" t="s">
        <v>7753</v>
      </c>
      <c r="E2110" s="339" t="s">
        <v>24789</v>
      </c>
    </row>
    <row r="2111" spans="1:5" x14ac:dyDescent="0.25">
      <c r="A2111" s="16">
        <f t="shared" si="32"/>
        <v>39364</v>
      </c>
      <c r="B2111">
        <v>39364</v>
      </c>
      <c r="C2111" t="s">
        <v>24790</v>
      </c>
      <c r="D2111" t="s">
        <v>7753</v>
      </c>
      <c r="E2111" s="339" t="s">
        <v>24791</v>
      </c>
    </row>
    <row r="2112" spans="1:5" x14ac:dyDescent="0.25">
      <c r="A2112" s="16">
        <f t="shared" si="32"/>
        <v>14576</v>
      </c>
      <c r="B2112">
        <v>14576</v>
      </c>
      <c r="C2112" t="s">
        <v>24792</v>
      </c>
      <c r="D2112" t="s">
        <v>7753</v>
      </c>
      <c r="E2112" s="339" t="s">
        <v>24793</v>
      </c>
    </row>
    <row r="2113" spans="1:5" x14ac:dyDescent="0.25">
      <c r="A2113" s="16">
        <f t="shared" si="32"/>
        <v>13877</v>
      </c>
      <c r="B2113">
        <v>13877</v>
      </c>
      <c r="C2113" t="s">
        <v>24794</v>
      </c>
      <c r="D2113" t="s">
        <v>7753</v>
      </c>
      <c r="E2113" s="339" t="s">
        <v>24795</v>
      </c>
    </row>
    <row r="2114" spans="1:5" x14ac:dyDescent="0.25">
      <c r="A2114" s="16">
        <f t="shared" si="32"/>
        <v>7307</v>
      </c>
      <c r="B2114">
        <v>7307</v>
      </c>
      <c r="C2114" t="s">
        <v>24796</v>
      </c>
      <c r="D2114" t="s">
        <v>7751</v>
      </c>
      <c r="E2114" s="339" t="s">
        <v>24797</v>
      </c>
    </row>
    <row r="2115" spans="1:5" x14ac:dyDescent="0.25">
      <c r="A2115" s="16">
        <f t="shared" ref="A2115:A2178" si="33">B2115</f>
        <v>38122</v>
      </c>
      <c r="B2115">
        <v>38122</v>
      </c>
      <c r="C2115" t="s">
        <v>24798</v>
      </c>
      <c r="D2115" t="s">
        <v>7751</v>
      </c>
      <c r="E2115" s="339" t="s">
        <v>24799</v>
      </c>
    </row>
    <row r="2116" spans="1:5" x14ac:dyDescent="0.25">
      <c r="A2116" s="16">
        <f t="shared" si="33"/>
        <v>43653</v>
      </c>
      <c r="B2116">
        <v>43653</v>
      </c>
      <c r="C2116" t="s">
        <v>24800</v>
      </c>
      <c r="D2116" t="s">
        <v>7751</v>
      </c>
      <c r="E2116" s="339" t="s">
        <v>21300</v>
      </c>
    </row>
    <row r="2117" spans="1:5" x14ac:dyDescent="0.25">
      <c r="A2117" s="16">
        <f t="shared" si="33"/>
        <v>38633</v>
      </c>
      <c r="B2117">
        <v>38633</v>
      </c>
      <c r="C2117" t="s">
        <v>24801</v>
      </c>
      <c r="D2117" t="s">
        <v>7753</v>
      </c>
      <c r="E2117" s="339" t="s">
        <v>24802</v>
      </c>
    </row>
    <row r="2118" spans="1:5" x14ac:dyDescent="0.25">
      <c r="A2118" s="16">
        <f t="shared" si="33"/>
        <v>12344</v>
      </c>
      <c r="B2118">
        <v>12344</v>
      </c>
      <c r="C2118" t="s">
        <v>24803</v>
      </c>
      <c r="D2118" t="s">
        <v>7753</v>
      </c>
      <c r="E2118" s="339" t="s">
        <v>9226</v>
      </c>
    </row>
    <row r="2119" spans="1:5" x14ac:dyDescent="0.25">
      <c r="A2119" s="16">
        <f t="shared" si="33"/>
        <v>12343</v>
      </c>
      <c r="B2119">
        <v>12343</v>
      </c>
      <c r="C2119" t="s">
        <v>24804</v>
      </c>
      <c r="D2119" t="s">
        <v>7753</v>
      </c>
      <c r="E2119" s="339" t="s">
        <v>9026</v>
      </c>
    </row>
    <row r="2120" spans="1:5" x14ac:dyDescent="0.25">
      <c r="A2120" s="16">
        <f t="shared" si="33"/>
        <v>3295</v>
      </c>
      <c r="B2120">
        <v>3295</v>
      </c>
      <c r="C2120" t="s">
        <v>24805</v>
      </c>
      <c r="D2120" t="s">
        <v>7753</v>
      </c>
      <c r="E2120" s="339" t="s">
        <v>10137</v>
      </c>
    </row>
    <row r="2121" spans="1:5" x14ac:dyDescent="0.25">
      <c r="A2121" s="16">
        <f t="shared" si="33"/>
        <v>3302</v>
      </c>
      <c r="B2121">
        <v>3302</v>
      </c>
      <c r="C2121" t="s">
        <v>24806</v>
      </c>
      <c r="D2121" t="s">
        <v>7753</v>
      </c>
      <c r="E2121" s="339" t="s">
        <v>8136</v>
      </c>
    </row>
    <row r="2122" spans="1:5" x14ac:dyDescent="0.25">
      <c r="A2122" s="16">
        <f t="shared" si="33"/>
        <v>3297</v>
      </c>
      <c r="B2122">
        <v>3297</v>
      </c>
      <c r="C2122" t="s">
        <v>24807</v>
      </c>
      <c r="D2122" t="s">
        <v>7753</v>
      </c>
      <c r="E2122" s="339" t="s">
        <v>8004</v>
      </c>
    </row>
    <row r="2123" spans="1:5" x14ac:dyDescent="0.25">
      <c r="A2123" s="16">
        <f t="shared" si="33"/>
        <v>3294</v>
      </c>
      <c r="B2123">
        <v>3294</v>
      </c>
      <c r="C2123" t="s">
        <v>24808</v>
      </c>
      <c r="D2123" t="s">
        <v>7753</v>
      </c>
      <c r="E2123" s="339" t="s">
        <v>7926</v>
      </c>
    </row>
    <row r="2124" spans="1:5" x14ac:dyDescent="0.25">
      <c r="A2124" s="16">
        <f t="shared" si="33"/>
        <v>3292</v>
      </c>
      <c r="B2124">
        <v>3292</v>
      </c>
      <c r="C2124" t="s">
        <v>24809</v>
      </c>
      <c r="D2124" t="s">
        <v>7753</v>
      </c>
      <c r="E2124" s="339" t="s">
        <v>15623</v>
      </c>
    </row>
    <row r="2125" spans="1:5" x14ac:dyDescent="0.25">
      <c r="A2125" s="16">
        <f t="shared" si="33"/>
        <v>3298</v>
      </c>
      <c r="B2125">
        <v>3298</v>
      </c>
      <c r="C2125" t="s">
        <v>24810</v>
      </c>
      <c r="D2125" t="s">
        <v>7753</v>
      </c>
      <c r="E2125" s="339" t="s">
        <v>15039</v>
      </c>
    </row>
    <row r="2126" spans="1:5" x14ac:dyDescent="0.25">
      <c r="A2126" s="16">
        <f t="shared" si="33"/>
        <v>11596</v>
      </c>
      <c r="B2126">
        <v>11596</v>
      </c>
      <c r="C2126" t="s">
        <v>24811</v>
      </c>
      <c r="D2126" t="s">
        <v>7753</v>
      </c>
      <c r="E2126" s="339" t="s">
        <v>24812</v>
      </c>
    </row>
    <row r="2127" spans="1:5" x14ac:dyDescent="0.25">
      <c r="A2127" s="16">
        <f t="shared" si="33"/>
        <v>34802</v>
      </c>
      <c r="B2127">
        <v>34802</v>
      </c>
      <c r="C2127" t="s">
        <v>24813</v>
      </c>
      <c r="D2127" t="s">
        <v>7753</v>
      </c>
      <c r="E2127" s="339" t="s">
        <v>24814</v>
      </c>
    </row>
    <row r="2128" spans="1:5" x14ac:dyDescent="0.25">
      <c r="A2128" s="16">
        <f t="shared" si="33"/>
        <v>11588</v>
      </c>
      <c r="B2128">
        <v>11588</v>
      </c>
      <c r="C2128" t="s">
        <v>24815</v>
      </c>
      <c r="D2128" t="s">
        <v>7753</v>
      </c>
      <c r="E2128" s="339" t="s">
        <v>24816</v>
      </c>
    </row>
    <row r="2129" spans="1:5" x14ac:dyDescent="0.25">
      <c r="A2129" s="16">
        <f t="shared" si="33"/>
        <v>34383</v>
      </c>
      <c r="B2129">
        <v>34383</v>
      </c>
      <c r="C2129" t="s">
        <v>24817</v>
      </c>
      <c r="D2129" t="s">
        <v>7753</v>
      </c>
      <c r="E2129" s="339" t="s">
        <v>24818</v>
      </c>
    </row>
    <row r="2130" spans="1:5" x14ac:dyDescent="0.25">
      <c r="A2130" s="16">
        <f t="shared" si="33"/>
        <v>40451</v>
      </c>
      <c r="B2130">
        <v>40451</v>
      </c>
      <c r="C2130" t="s">
        <v>24819</v>
      </c>
      <c r="D2130" t="s">
        <v>7752</v>
      </c>
      <c r="E2130" s="339" t="s">
        <v>24820</v>
      </c>
    </row>
    <row r="2131" spans="1:5" x14ac:dyDescent="0.25">
      <c r="A2131" s="16">
        <f t="shared" si="33"/>
        <v>40453</v>
      </c>
      <c r="B2131">
        <v>40453</v>
      </c>
      <c r="C2131" t="s">
        <v>24821</v>
      </c>
      <c r="D2131" t="s">
        <v>7752</v>
      </c>
      <c r="E2131" s="339" t="s">
        <v>24822</v>
      </c>
    </row>
    <row r="2132" spans="1:5" x14ac:dyDescent="0.25">
      <c r="A2132" s="16">
        <f t="shared" si="33"/>
        <v>40452</v>
      </c>
      <c r="B2132">
        <v>40452</v>
      </c>
      <c r="C2132" t="s">
        <v>24823</v>
      </c>
      <c r="D2132" t="s">
        <v>7752</v>
      </c>
      <c r="E2132" s="339" t="s">
        <v>24824</v>
      </c>
    </row>
    <row r="2133" spans="1:5" x14ac:dyDescent="0.25">
      <c r="A2133" s="16">
        <f t="shared" si="33"/>
        <v>11594</v>
      </c>
      <c r="B2133">
        <v>11594</v>
      </c>
      <c r="C2133" t="s">
        <v>24825</v>
      </c>
      <c r="D2133" t="s">
        <v>7753</v>
      </c>
      <c r="E2133" s="339" t="s">
        <v>24826</v>
      </c>
    </row>
    <row r="2134" spans="1:5" x14ac:dyDescent="0.25">
      <c r="A2134" s="16">
        <f t="shared" si="33"/>
        <v>3311</v>
      </c>
      <c r="B2134">
        <v>3311</v>
      </c>
      <c r="C2134" t="s">
        <v>24827</v>
      </c>
      <c r="D2134" t="s">
        <v>7811</v>
      </c>
      <c r="E2134" s="339" t="s">
        <v>24826</v>
      </c>
    </row>
    <row r="2135" spans="1:5" x14ac:dyDescent="0.25">
      <c r="A2135" s="16">
        <f t="shared" si="33"/>
        <v>11599</v>
      </c>
      <c r="B2135">
        <v>11599</v>
      </c>
      <c r="C2135" t="s">
        <v>24828</v>
      </c>
      <c r="D2135" t="s">
        <v>7753</v>
      </c>
      <c r="E2135" s="339" t="s">
        <v>24829</v>
      </c>
    </row>
    <row r="2136" spans="1:5" x14ac:dyDescent="0.25">
      <c r="A2136" s="16">
        <f t="shared" si="33"/>
        <v>11593</v>
      </c>
      <c r="B2136">
        <v>11593</v>
      </c>
      <c r="C2136" t="s">
        <v>24830</v>
      </c>
      <c r="D2136" t="s">
        <v>7753</v>
      </c>
      <c r="E2136" s="339" t="s">
        <v>24831</v>
      </c>
    </row>
    <row r="2137" spans="1:5" x14ac:dyDescent="0.25">
      <c r="A2137" s="16">
        <f t="shared" si="33"/>
        <v>3314</v>
      </c>
      <c r="B2137">
        <v>3314</v>
      </c>
      <c r="C2137" t="s">
        <v>24832</v>
      </c>
      <c r="D2137" t="s">
        <v>7811</v>
      </c>
      <c r="E2137" s="339" t="s">
        <v>24833</v>
      </c>
    </row>
    <row r="2138" spans="1:5" x14ac:dyDescent="0.25">
      <c r="A2138" s="16">
        <f t="shared" si="33"/>
        <v>11597</v>
      </c>
      <c r="B2138">
        <v>11597</v>
      </c>
      <c r="C2138" t="s">
        <v>24834</v>
      </c>
      <c r="D2138" t="s">
        <v>7753</v>
      </c>
      <c r="E2138" s="339" t="s">
        <v>24835</v>
      </c>
    </row>
    <row r="2139" spans="1:5" x14ac:dyDescent="0.25">
      <c r="A2139" s="16">
        <f t="shared" si="33"/>
        <v>3309</v>
      </c>
      <c r="B2139">
        <v>3309</v>
      </c>
      <c r="C2139" t="s">
        <v>24836</v>
      </c>
      <c r="D2139" t="s">
        <v>7811</v>
      </c>
      <c r="E2139" s="339" t="s">
        <v>24812</v>
      </c>
    </row>
    <row r="2140" spans="1:5" x14ac:dyDescent="0.25">
      <c r="A2140" s="16">
        <f t="shared" si="33"/>
        <v>34612</v>
      </c>
      <c r="B2140">
        <v>34612</v>
      </c>
      <c r="C2140" t="s">
        <v>24837</v>
      </c>
      <c r="D2140" t="s">
        <v>7753</v>
      </c>
      <c r="E2140" s="339" t="s">
        <v>19902</v>
      </c>
    </row>
    <row r="2141" spans="1:5" x14ac:dyDescent="0.25">
      <c r="A2141" s="16">
        <f t="shared" si="33"/>
        <v>34635</v>
      </c>
      <c r="B2141">
        <v>34635</v>
      </c>
      <c r="C2141" t="s">
        <v>24838</v>
      </c>
      <c r="D2141" t="s">
        <v>7753</v>
      </c>
      <c r="E2141" s="339" t="s">
        <v>24839</v>
      </c>
    </row>
    <row r="2142" spans="1:5" x14ac:dyDescent="0.25">
      <c r="A2142" s="16">
        <f t="shared" si="33"/>
        <v>34633</v>
      </c>
      <c r="B2142">
        <v>34633</v>
      </c>
      <c r="C2142" t="s">
        <v>24840</v>
      </c>
      <c r="D2142" t="s">
        <v>7753</v>
      </c>
      <c r="E2142" s="339" t="s">
        <v>24841</v>
      </c>
    </row>
    <row r="2143" spans="1:5" x14ac:dyDescent="0.25">
      <c r="A2143" s="16">
        <f t="shared" si="33"/>
        <v>40440</v>
      </c>
      <c r="B2143">
        <v>40440</v>
      </c>
      <c r="C2143" t="s">
        <v>24842</v>
      </c>
      <c r="D2143" t="s">
        <v>7811</v>
      </c>
      <c r="E2143" s="339" t="s">
        <v>24843</v>
      </c>
    </row>
    <row r="2144" spans="1:5" x14ac:dyDescent="0.25">
      <c r="A2144" s="16">
        <f t="shared" si="33"/>
        <v>40441</v>
      </c>
      <c r="B2144">
        <v>40441</v>
      </c>
      <c r="C2144" t="s">
        <v>24844</v>
      </c>
      <c r="D2144" t="s">
        <v>7811</v>
      </c>
      <c r="E2144" s="339" t="s">
        <v>24845</v>
      </c>
    </row>
    <row r="2145" spans="1:5" x14ac:dyDescent="0.25">
      <c r="A2145" s="16">
        <f t="shared" si="33"/>
        <v>40449</v>
      </c>
      <c r="B2145">
        <v>40449</v>
      </c>
      <c r="C2145" t="s">
        <v>24846</v>
      </c>
      <c r="D2145" t="s">
        <v>7811</v>
      </c>
      <c r="E2145" s="339" t="s">
        <v>24847</v>
      </c>
    </row>
    <row r="2146" spans="1:5" x14ac:dyDescent="0.25">
      <c r="A2146" s="16">
        <f t="shared" si="33"/>
        <v>34800</v>
      </c>
      <c r="B2146">
        <v>34800</v>
      </c>
      <c r="C2146" t="s">
        <v>24848</v>
      </c>
      <c r="D2146" t="s">
        <v>7811</v>
      </c>
      <c r="E2146" s="339" t="s">
        <v>24849</v>
      </c>
    </row>
    <row r="2147" spans="1:5" x14ac:dyDescent="0.25">
      <c r="A2147" s="16">
        <f t="shared" si="33"/>
        <v>11592</v>
      </c>
      <c r="B2147">
        <v>11592</v>
      </c>
      <c r="C2147" t="s">
        <v>24850</v>
      </c>
      <c r="D2147" t="s">
        <v>7753</v>
      </c>
      <c r="E2147" s="339" t="s">
        <v>24833</v>
      </c>
    </row>
    <row r="2148" spans="1:5" x14ac:dyDescent="0.25">
      <c r="A2148" s="16">
        <f t="shared" si="33"/>
        <v>40438</v>
      </c>
      <c r="B2148">
        <v>40438</v>
      </c>
      <c r="C2148" t="s">
        <v>24851</v>
      </c>
      <c r="D2148" t="s">
        <v>7811</v>
      </c>
      <c r="E2148" s="339" t="s">
        <v>24852</v>
      </c>
    </row>
    <row r="2149" spans="1:5" x14ac:dyDescent="0.25">
      <c r="A2149" s="16">
        <f t="shared" si="33"/>
        <v>40436</v>
      </c>
      <c r="B2149">
        <v>40436</v>
      </c>
      <c r="C2149" t="s">
        <v>24853</v>
      </c>
      <c r="D2149" t="s">
        <v>7811</v>
      </c>
      <c r="E2149" s="339" t="s">
        <v>24854</v>
      </c>
    </row>
    <row r="2150" spans="1:5" x14ac:dyDescent="0.25">
      <c r="A2150" s="16">
        <f t="shared" si="33"/>
        <v>4315</v>
      </c>
      <c r="B2150">
        <v>4315</v>
      </c>
      <c r="C2150" t="s">
        <v>24855</v>
      </c>
      <c r="D2150" t="s">
        <v>7753</v>
      </c>
      <c r="E2150" s="339" t="s">
        <v>7769</v>
      </c>
    </row>
    <row r="2151" spans="1:5" x14ac:dyDescent="0.25">
      <c r="A2151" s="16">
        <f t="shared" si="33"/>
        <v>402</v>
      </c>
      <c r="B2151">
        <v>402</v>
      </c>
      <c r="C2151" t="s">
        <v>24856</v>
      </c>
      <c r="D2151" t="s">
        <v>7753</v>
      </c>
      <c r="E2151" s="339" t="s">
        <v>23630</v>
      </c>
    </row>
    <row r="2152" spans="1:5" x14ac:dyDescent="0.25">
      <c r="A2152" s="16">
        <f t="shared" si="33"/>
        <v>4226</v>
      </c>
      <c r="B2152">
        <v>4226</v>
      </c>
      <c r="C2152" t="s">
        <v>24857</v>
      </c>
      <c r="D2152" t="s">
        <v>7755</v>
      </c>
      <c r="E2152" s="339" t="s">
        <v>8158</v>
      </c>
    </row>
    <row r="2153" spans="1:5" x14ac:dyDescent="0.25">
      <c r="A2153" s="16">
        <f t="shared" si="33"/>
        <v>4222</v>
      </c>
      <c r="B2153">
        <v>4222</v>
      </c>
      <c r="C2153" t="s">
        <v>24858</v>
      </c>
      <c r="D2153" t="s">
        <v>7751</v>
      </c>
      <c r="E2153" s="339" t="s">
        <v>8993</v>
      </c>
    </row>
    <row r="2154" spans="1:5" x14ac:dyDescent="0.25">
      <c r="A2154" s="16">
        <f t="shared" si="33"/>
        <v>34804</v>
      </c>
      <c r="B2154">
        <v>34804</v>
      </c>
      <c r="C2154" t="s">
        <v>24859</v>
      </c>
      <c r="D2154" t="s">
        <v>7752</v>
      </c>
      <c r="E2154" s="339" t="s">
        <v>24860</v>
      </c>
    </row>
    <row r="2155" spans="1:5" x14ac:dyDescent="0.25">
      <c r="A2155" s="16">
        <f t="shared" si="33"/>
        <v>4013</v>
      </c>
      <c r="B2155">
        <v>4013</v>
      </c>
      <c r="C2155" t="s">
        <v>24861</v>
      </c>
      <c r="D2155" t="s">
        <v>7752</v>
      </c>
      <c r="E2155" s="339" t="s">
        <v>10150</v>
      </c>
    </row>
    <row r="2156" spans="1:5" x14ac:dyDescent="0.25">
      <c r="A2156" s="16">
        <f t="shared" si="33"/>
        <v>4011</v>
      </c>
      <c r="B2156">
        <v>4011</v>
      </c>
      <c r="C2156" t="s">
        <v>24862</v>
      </c>
      <c r="D2156" t="s">
        <v>7752</v>
      </c>
      <c r="E2156" s="339" t="s">
        <v>7890</v>
      </c>
    </row>
    <row r="2157" spans="1:5" x14ac:dyDescent="0.25">
      <c r="A2157" s="16">
        <f t="shared" si="33"/>
        <v>4021</v>
      </c>
      <c r="B2157">
        <v>4021</v>
      </c>
      <c r="C2157" t="s">
        <v>24863</v>
      </c>
      <c r="D2157" t="s">
        <v>7752</v>
      </c>
      <c r="E2157" s="339" t="s">
        <v>11956</v>
      </c>
    </row>
    <row r="2158" spans="1:5" x14ac:dyDescent="0.25">
      <c r="A2158" s="16">
        <f t="shared" si="33"/>
        <v>4019</v>
      </c>
      <c r="B2158">
        <v>4019</v>
      </c>
      <c r="C2158" t="s">
        <v>24864</v>
      </c>
      <c r="D2158" t="s">
        <v>7752</v>
      </c>
      <c r="E2158" s="339" t="s">
        <v>14127</v>
      </c>
    </row>
    <row r="2159" spans="1:5" x14ac:dyDescent="0.25">
      <c r="A2159" s="16">
        <f t="shared" si="33"/>
        <v>4012</v>
      </c>
      <c r="B2159">
        <v>4012</v>
      </c>
      <c r="C2159" t="s">
        <v>24865</v>
      </c>
      <c r="D2159" t="s">
        <v>7752</v>
      </c>
      <c r="E2159" s="339" t="s">
        <v>18405</v>
      </c>
    </row>
    <row r="2160" spans="1:5" x14ac:dyDescent="0.25">
      <c r="A2160" s="16">
        <f t="shared" si="33"/>
        <v>4020</v>
      </c>
      <c r="B2160">
        <v>4020</v>
      </c>
      <c r="C2160" t="s">
        <v>24866</v>
      </c>
      <c r="D2160" t="s">
        <v>7752</v>
      </c>
      <c r="E2160" s="339" t="s">
        <v>22867</v>
      </c>
    </row>
    <row r="2161" spans="1:5" x14ac:dyDescent="0.25">
      <c r="A2161" s="16">
        <f t="shared" si="33"/>
        <v>4018</v>
      </c>
      <c r="B2161">
        <v>4018</v>
      </c>
      <c r="C2161" t="s">
        <v>24867</v>
      </c>
      <c r="D2161" t="s">
        <v>7752</v>
      </c>
      <c r="E2161" s="339" t="s">
        <v>24868</v>
      </c>
    </row>
    <row r="2162" spans="1:5" x14ac:dyDescent="0.25">
      <c r="A2162" s="16">
        <f t="shared" si="33"/>
        <v>36498</v>
      </c>
      <c r="B2162">
        <v>36498</v>
      </c>
      <c r="C2162" t="s">
        <v>24869</v>
      </c>
      <c r="D2162" t="s">
        <v>7753</v>
      </c>
      <c r="E2162" s="339" t="s">
        <v>24870</v>
      </c>
    </row>
    <row r="2163" spans="1:5" x14ac:dyDescent="0.25">
      <c r="A2163" s="16">
        <f t="shared" si="33"/>
        <v>12872</v>
      </c>
      <c r="B2163">
        <v>12872</v>
      </c>
      <c r="C2163" t="s">
        <v>24871</v>
      </c>
      <c r="D2163" t="s">
        <v>7754</v>
      </c>
      <c r="E2163" s="339" t="s">
        <v>8129</v>
      </c>
    </row>
    <row r="2164" spans="1:5" x14ac:dyDescent="0.25">
      <c r="A2164" s="16">
        <f t="shared" si="33"/>
        <v>41075</v>
      </c>
      <c r="B2164">
        <v>41075</v>
      </c>
      <c r="C2164" t="s">
        <v>24872</v>
      </c>
      <c r="D2164" t="s">
        <v>7813</v>
      </c>
      <c r="E2164" s="339" t="s">
        <v>33787</v>
      </c>
    </row>
    <row r="2165" spans="1:5" x14ac:dyDescent="0.25">
      <c r="A2165" s="16">
        <f t="shared" si="33"/>
        <v>44324</v>
      </c>
      <c r="B2165">
        <v>44324</v>
      </c>
      <c r="C2165" t="s">
        <v>24874</v>
      </c>
      <c r="D2165" t="s">
        <v>7755</v>
      </c>
      <c r="E2165" s="339" t="s">
        <v>24875</v>
      </c>
    </row>
    <row r="2166" spans="1:5" x14ac:dyDescent="0.25">
      <c r="A2166" s="16">
        <f t="shared" si="33"/>
        <v>3315</v>
      </c>
      <c r="B2166">
        <v>3315</v>
      </c>
      <c r="C2166" t="s">
        <v>24876</v>
      </c>
      <c r="D2166" t="s">
        <v>7755</v>
      </c>
      <c r="E2166" s="339" t="s">
        <v>8821</v>
      </c>
    </row>
    <row r="2167" spans="1:5" x14ac:dyDescent="0.25">
      <c r="A2167" s="16">
        <f t="shared" si="33"/>
        <v>36870</v>
      </c>
      <c r="B2167">
        <v>36870</v>
      </c>
      <c r="C2167" t="s">
        <v>24877</v>
      </c>
      <c r="D2167" t="s">
        <v>7755</v>
      </c>
      <c r="E2167" s="339" t="s">
        <v>8210</v>
      </c>
    </row>
    <row r="2168" spans="1:5" x14ac:dyDescent="0.25">
      <c r="A2168" s="16">
        <f t="shared" si="33"/>
        <v>5092</v>
      </c>
      <c r="B2168">
        <v>5092</v>
      </c>
      <c r="C2168" t="s">
        <v>24878</v>
      </c>
      <c r="D2168" t="s">
        <v>7854</v>
      </c>
      <c r="E2168" s="339" t="s">
        <v>21129</v>
      </c>
    </row>
    <row r="2169" spans="1:5" x14ac:dyDescent="0.25">
      <c r="A2169" s="16">
        <f t="shared" si="33"/>
        <v>11462</v>
      </c>
      <c r="B2169">
        <v>11462</v>
      </c>
      <c r="C2169" t="s">
        <v>24879</v>
      </c>
      <c r="D2169" t="s">
        <v>7854</v>
      </c>
      <c r="E2169" s="339" t="s">
        <v>11314</v>
      </c>
    </row>
    <row r="2170" spans="1:5" x14ac:dyDescent="0.25">
      <c r="A2170" s="16">
        <f t="shared" si="33"/>
        <v>36529</v>
      </c>
      <c r="B2170">
        <v>36529</v>
      </c>
      <c r="C2170" t="s">
        <v>24880</v>
      </c>
      <c r="D2170" t="s">
        <v>7753</v>
      </c>
      <c r="E2170" s="339" t="s">
        <v>24881</v>
      </c>
    </row>
    <row r="2171" spans="1:5" x14ac:dyDescent="0.25">
      <c r="A2171" s="16">
        <f t="shared" si="33"/>
        <v>3318</v>
      </c>
      <c r="B2171">
        <v>3318</v>
      </c>
      <c r="C2171" t="s">
        <v>24882</v>
      </c>
      <c r="D2171" t="s">
        <v>7753</v>
      </c>
      <c r="E2171" s="339" t="s">
        <v>24883</v>
      </c>
    </row>
    <row r="2172" spans="1:5" x14ac:dyDescent="0.25">
      <c r="A2172" s="16">
        <f t="shared" si="33"/>
        <v>3324</v>
      </c>
      <c r="B2172">
        <v>3324</v>
      </c>
      <c r="C2172" t="s">
        <v>24884</v>
      </c>
      <c r="D2172" t="s">
        <v>7752</v>
      </c>
      <c r="E2172" s="339" t="s">
        <v>13159</v>
      </c>
    </row>
    <row r="2173" spans="1:5" x14ac:dyDescent="0.25">
      <c r="A2173" s="16">
        <f t="shared" si="33"/>
        <v>3322</v>
      </c>
      <c r="B2173">
        <v>3322</v>
      </c>
      <c r="C2173" t="s">
        <v>24885</v>
      </c>
      <c r="D2173" t="s">
        <v>7752</v>
      </c>
      <c r="E2173" s="339" t="s">
        <v>8218</v>
      </c>
    </row>
    <row r="2174" spans="1:5" x14ac:dyDescent="0.25">
      <c r="A2174" s="16">
        <f t="shared" si="33"/>
        <v>5076</v>
      </c>
      <c r="B2174">
        <v>5076</v>
      </c>
      <c r="C2174" t="s">
        <v>24886</v>
      </c>
      <c r="D2174" t="s">
        <v>7755</v>
      </c>
      <c r="E2174" s="339" t="s">
        <v>24887</v>
      </c>
    </row>
    <row r="2175" spans="1:5" x14ac:dyDescent="0.25">
      <c r="A2175" s="16">
        <f t="shared" si="33"/>
        <v>5077</v>
      </c>
      <c r="B2175">
        <v>5077</v>
      </c>
      <c r="C2175" t="s">
        <v>24888</v>
      </c>
      <c r="D2175" t="s">
        <v>7755</v>
      </c>
      <c r="E2175" s="339" t="s">
        <v>24889</v>
      </c>
    </row>
    <row r="2176" spans="1:5" x14ac:dyDescent="0.25">
      <c r="A2176" s="16">
        <f t="shared" si="33"/>
        <v>11837</v>
      </c>
      <c r="B2176">
        <v>11837</v>
      </c>
      <c r="C2176" t="s">
        <v>24890</v>
      </c>
      <c r="D2176" t="s">
        <v>7753</v>
      </c>
      <c r="E2176" s="339" t="s">
        <v>24891</v>
      </c>
    </row>
    <row r="2177" spans="1:5" x14ac:dyDescent="0.25">
      <c r="A2177" s="16">
        <f t="shared" si="33"/>
        <v>38055</v>
      </c>
      <c r="B2177">
        <v>38055</v>
      </c>
      <c r="C2177" t="s">
        <v>24892</v>
      </c>
      <c r="D2177" t="s">
        <v>7753</v>
      </c>
      <c r="E2177" s="339" t="s">
        <v>7961</v>
      </c>
    </row>
    <row r="2178" spans="1:5" x14ac:dyDescent="0.25">
      <c r="A2178" s="16">
        <f t="shared" si="33"/>
        <v>415</v>
      </c>
      <c r="B2178">
        <v>415</v>
      </c>
      <c r="C2178" t="s">
        <v>24893</v>
      </c>
      <c r="D2178" t="s">
        <v>7753</v>
      </c>
      <c r="E2178" s="339" t="s">
        <v>15120</v>
      </c>
    </row>
    <row r="2179" spans="1:5" x14ac:dyDescent="0.25">
      <c r="A2179" s="16">
        <f t="shared" ref="A2179:A2242" si="34">B2179</f>
        <v>416</v>
      </c>
      <c r="B2179">
        <v>416</v>
      </c>
      <c r="C2179" t="s">
        <v>24894</v>
      </c>
      <c r="D2179" t="s">
        <v>7753</v>
      </c>
      <c r="E2179" s="339" t="s">
        <v>7851</v>
      </c>
    </row>
    <row r="2180" spans="1:5" x14ac:dyDescent="0.25">
      <c r="A2180" s="16">
        <f t="shared" si="34"/>
        <v>425</v>
      </c>
      <c r="B2180">
        <v>425</v>
      </c>
      <c r="C2180" t="s">
        <v>24895</v>
      </c>
      <c r="D2180" t="s">
        <v>7753</v>
      </c>
      <c r="E2180" s="339" t="s">
        <v>8292</v>
      </c>
    </row>
    <row r="2181" spans="1:5" x14ac:dyDescent="0.25">
      <c r="A2181" s="16">
        <f t="shared" si="34"/>
        <v>426</v>
      </c>
      <c r="B2181">
        <v>426</v>
      </c>
      <c r="C2181" t="s">
        <v>24896</v>
      </c>
      <c r="D2181" t="s">
        <v>7753</v>
      </c>
      <c r="E2181" s="339" t="s">
        <v>20662</v>
      </c>
    </row>
    <row r="2182" spans="1:5" x14ac:dyDescent="0.25">
      <c r="A2182" s="16">
        <f t="shared" si="34"/>
        <v>38056</v>
      </c>
      <c r="B2182">
        <v>38056</v>
      </c>
      <c r="C2182" t="s">
        <v>24897</v>
      </c>
      <c r="D2182" t="s">
        <v>7753</v>
      </c>
      <c r="E2182" s="339" t="s">
        <v>20243</v>
      </c>
    </row>
    <row r="2183" spans="1:5" x14ac:dyDescent="0.25">
      <c r="A2183" s="16">
        <f t="shared" si="34"/>
        <v>1564</v>
      </c>
      <c r="B2183">
        <v>1564</v>
      </c>
      <c r="C2183" t="s">
        <v>24898</v>
      </c>
      <c r="D2183" t="s">
        <v>7753</v>
      </c>
      <c r="E2183" s="339" t="s">
        <v>15618</v>
      </c>
    </row>
    <row r="2184" spans="1:5" x14ac:dyDescent="0.25">
      <c r="A2184" s="16">
        <f t="shared" si="34"/>
        <v>11032</v>
      </c>
      <c r="B2184">
        <v>11032</v>
      </c>
      <c r="C2184" t="s">
        <v>24899</v>
      </c>
      <c r="D2184" t="s">
        <v>7753</v>
      </c>
      <c r="E2184" s="339" t="s">
        <v>13565</v>
      </c>
    </row>
    <row r="2185" spans="1:5" x14ac:dyDescent="0.25">
      <c r="A2185" s="16">
        <f t="shared" si="34"/>
        <v>36786</v>
      </c>
      <c r="B2185">
        <v>36786</v>
      </c>
      <c r="C2185" t="s">
        <v>24900</v>
      </c>
      <c r="D2185" t="s">
        <v>8139</v>
      </c>
      <c r="E2185" s="339" t="s">
        <v>24901</v>
      </c>
    </row>
    <row r="2186" spans="1:5" x14ac:dyDescent="0.25">
      <c r="A2186" s="16">
        <f t="shared" si="34"/>
        <v>36785</v>
      </c>
      <c r="B2186">
        <v>36785</v>
      </c>
      <c r="C2186" t="s">
        <v>24902</v>
      </c>
      <c r="D2186" t="s">
        <v>8139</v>
      </c>
      <c r="E2186" s="339" t="s">
        <v>24903</v>
      </c>
    </row>
    <row r="2187" spans="1:5" x14ac:dyDescent="0.25">
      <c r="A2187" s="16">
        <f t="shared" si="34"/>
        <v>36782</v>
      </c>
      <c r="B2187">
        <v>36782</v>
      </c>
      <c r="C2187" t="s">
        <v>24904</v>
      </c>
      <c r="D2187" t="s">
        <v>8139</v>
      </c>
      <c r="E2187" s="339" t="s">
        <v>24905</v>
      </c>
    </row>
    <row r="2188" spans="1:5" x14ac:dyDescent="0.25">
      <c r="A2188" s="16">
        <f t="shared" si="34"/>
        <v>44481</v>
      </c>
      <c r="B2188">
        <v>44481</v>
      </c>
      <c r="C2188" t="s">
        <v>24906</v>
      </c>
      <c r="D2188" t="s">
        <v>8139</v>
      </c>
      <c r="E2188" s="339" t="s">
        <v>24907</v>
      </c>
    </row>
    <row r="2189" spans="1:5" x14ac:dyDescent="0.25">
      <c r="A2189" s="16">
        <f t="shared" si="34"/>
        <v>4824</v>
      </c>
      <c r="B2189">
        <v>4824</v>
      </c>
      <c r="C2189" t="s">
        <v>24908</v>
      </c>
      <c r="D2189" t="s">
        <v>7755</v>
      </c>
      <c r="E2189" s="339" t="s">
        <v>7810</v>
      </c>
    </row>
    <row r="2190" spans="1:5" x14ac:dyDescent="0.25">
      <c r="A2190" s="16">
        <f t="shared" si="34"/>
        <v>11795</v>
      </c>
      <c r="B2190">
        <v>11795</v>
      </c>
      <c r="C2190" t="s">
        <v>24909</v>
      </c>
      <c r="D2190" t="s">
        <v>7752</v>
      </c>
      <c r="E2190" s="339" t="s">
        <v>24910</v>
      </c>
    </row>
    <row r="2191" spans="1:5" x14ac:dyDescent="0.25">
      <c r="A2191" s="16">
        <f t="shared" si="34"/>
        <v>134</v>
      </c>
      <c r="B2191">
        <v>134</v>
      </c>
      <c r="C2191" t="s">
        <v>24911</v>
      </c>
      <c r="D2191" t="s">
        <v>7755</v>
      </c>
      <c r="E2191" s="339" t="s">
        <v>8156</v>
      </c>
    </row>
    <row r="2192" spans="1:5" x14ac:dyDescent="0.25">
      <c r="A2192" s="16">
        <f t="shared" si="34"/>
        <v>4229</v>
      </c>
      <c r="B2192">
        <v>4229</v>
      </c>
      <c r="C2192" t="s">
        <v>24912</v>
      </c>
      <c r="D2192" t="s">
        <v>7755</v>
      </c>
      <c r="E2192" s="339" t="s">
        <v>22689</v>
      </c>
    </row>
    <row r="2193" spans="1:5" x14ac:dyDescent="0.25">
      <c r="A2193" s="16">
        <f t="shared" si="34"/>
        <v>11731</v>
      </c>
      <c r="B2193">
        <v>11731</v>
      </c>
      <c r="C2193" t="s">
        <v>24913</v>
      </c>
      <c r="D2193" t="s">
        <v>7753</v>
      </c>
      <c r="E2193" s="339" t="s">
        <v>8234</v>
      </c>
    </row>
    <row r="2194" spans="1:5" x14ac:dyDescent="0.25">
      <c r="A2194" s="16">
        <f t="shared" si="34"/>
        <v>11732</v>
      </c>
      <c r="B2194">
        <v>11732</v>
      </c>
      <c r="C2194" t="s">
        <v>24914</v>
      </c>
      <c r="D2194" t="s">
        <v>7753</v>
      </c>
      <c r="E2194" s="339" t="s">
        <v>14464</v>
      </c>
    </row>
    <row r="2195" spans="1:5" x14ac:dyDescent="0.25">
      <c r="A2195" s="16">
        <f t="shared" si="34"/>
        <v>11244</v>
      </c>
      <c r="B2195">
        <v>11244</v>
      </c>
      <c r="C2195" t="s">
        <v>24915</v>
      </c>
      <c r="D2195" t="s">
        <v>7753</v>
      </c>
      <c r="E2195" s="339" t="s">
        <v>24916</v>
      </c>
    </row>
    <row r="2196" spans="1:5" x14ac:dyDescent="0.25">
      <c r="A2196" s="16">
        <f t="shared" si="34"/>
        <v>11245</v>
      </c>
      <c r="B2196">
        <v>11245</v>
      </c>
      <c r="C2196" t="s">
        <v>24917</v>
      </c>
      <c r="D2196" t="s">
        <v>7753</v>
      </c>
      <c r="E2196" s="339" t="s">
        <v>24918</v>
      </c>
    </row>
    <row r="2197" spans="1:5" x14ac:dyDescent="0.25">
      <c r="A2197" s="16">
        <f t="shared" si="34"/>
        <v>11235</v>
      </c>
      <c r="B2197">
        <v>11235</v>
      </c>
      <c r="C2197" t="s">
        <v>24919</v>
      </c>
      <c r="D2197" t="s">
        <v>7753</v>
      </c>
      <c r="E2197" s="339" t="s">
        <v>24920</v>
      </c>
    </row>
    <row r="2198" spans="1:5" x14ac:dyDescent="0.25">
      <c r="A2198" s="16">
        <f t="shared" si="34"/>
        <v>11236</v>
      </c>
      <c r="B2198">
        <v>11236</v>
      </c>
      <c r="C2198" t="s">
        <v>24921</v>
      </c>
      <c r="D2198" t="s">
        <v>7753</v>
      </c>
      <c r="E2198" s="339" t="s">
        <v>24922</v>
      </c>
    </row>
    <row r="2199" spans="1:5" x14ac:dyDescent="0.25">
      <c r="A2199" s="16">
        <f t="shared" si="34"/>
        <v>36494</v>
      </c>
      <c r="B2199">
        <v>36494</v>
      </c>
      <c r="C2199" t="s">
        <v>24923</v>
      </c>
      <c r="D2199" t="s">
        <v>7753</v>
      </c>
      <c r="E2199" s="339" t="s">
        <v>24924</v>
      </c>
    </row>
    <row r="2200" spans="1:5" x14ac:dyDescent="0.25">
      <c r="A2200" s="16">
        <f t="shared" si="34"/>
        <v>36493</v>
      </c>
      <c r="B2200">
        <v>36493</v>
      </c>
      <c r="C2200" t="s">
        <v>24925</v>
      </c>
      <c r="D2200" t="s">
        <v>7753</v>
      </c>
      <c r="E2200" s="339" t="s">
        <v>24926</v>
      </c>
    </row>
    <row r="2201" spans="1:5" x14ac:dyDescent="0.25">
      <c r="A2201" s="16">
        <f t="shared" si="34"/>
        <v>36492</v>
      </c>
      <c r="B2201">
        <v>36492</v>
      </c>
      <c r="C2201" t="s">
        <v>24927</v>
      </c>
      <c r="D2201" t="s">
        <v>7753</v>
      </c>
      <c r="E2201" s="339" t="s">
        <v>24928</v>
      </c>
    </row>
    <row r="2202" spans="1:5" x14ac:dyDescent="0.25">
      <c r="A2202" s="16">
        <f t="shared" si="34"/>
        <v>36499</v>
      </c>
      <c r="B2202">
        <v>36499</v>
      </c>
      <c r="C2202" t="s">
        <v>24929</v>
      </c>
      <c r="D2202" t="s">
        <v>7753</v>
      </c>
      <c r="E2202" s="339" t="s">
        <v>24930</v>
      </c>
    </row>
    <row r="2203" spans="1:5" x14ac:dyDescent="0.25">
      <c r="A2203" s="16">
        <f t="shared" si="34"/>
        <v>13533</v>
      </c>
      <c r="B2203">
        <v>13533</v>
      </c>
      <c r="C2203" t="s">
        <v>24931</v>
      </c>
      <c r="D2203" t="s">
        <v>7753</v>
      </c>
      <c r="E2203" s="339" t="s">
        <v>24932</v>
      </c>
    </row>
    <row r="2204" spans="1:5" x14ac:dyDescent="0.25">
      <c r="A2204" s="16">
        <f t="shared" si="34"/>
        <v>13333</v>
      </c>
      <c r="B2204">
        <v>13333</v>
      </c>
      <c r="C2204" t="s">
        <v>24933</v>
      </c>
      <c r="D2204" t="s">
        <v>7753</v>
      </c>
      <c r="E2204" s="339" t="s">
        <v>24934</v>
      </c>
    </row>
    <row r="2205" spans="1:5" x14ac:dyDescent="0.25">
      <c r="A2205" s="16">
        <f t="shared" si="34"/>
        <v>39585</v>
      </c>
      <c r="B2205">
        <v>39585</v>
      </c>
      <c r="C2205" t="s">
        <v>24935</v>
      </c>
      <c r="D2205" t="s">
        <v>7753</v>
      </c>
      <c r="E2205" s="339" t="s">
        <v>24936</v>
      </c>
    </row>
    <row r="2206" spans="1:5" x14ac:dyDescent="0.25">
      <c r="A2206" s="16">
        <f t="shared" si="34"/>
        <v>39586</v>
      </c>
      <c r="B2206">
        <v>39586</v>
      </c>
      <c r="C2206" t="s">
        <v>24937</v>
      </c>
      <c r="D2206" t="s">
        <v>7753</v>
      </c>
      <c r="E2206" s="339" t="s">
        <v>24938</v>
      </c>
    </row>
    <row r="2207" spans="1:5" x14ac:dyDescent="0.25">
      <c r="A2207" s="16">
        <f t="shared" si="34"/>
        <v>39587</v>
      </c>
      <c r="B2207">
        <v>39587</v>
      </c>
      <c r="C2207" t="s">
        <v>24939</v>
      </c>
      <c r="D2207" t="s">
        <v>7753</v>
      </c>
      <c r="E2207" s="339" t="s">
        <v>24940</v>
      </c>
    </row>
    <row r="2208" spans="1:5" x14ac:dyDescent="0.25">
      <c r="A2208" s="16">
        <f t="shared" si="34"/>
        <v>39588</v>
      </c>
      <c r="B2208">
        <v>39588</v>
      </c>
      <c r="C2208" t="s">
        <v>24941</v>
      </c>
      <c r="D2208" t="s">
        <v>7753</v>
      </c>
      <c r="E2208" s="339" t="s">
        <v>24942</v>
      </c>
    </row>
    <row r="2209" spans="1:5" x14ac:dyDescent="0.25">
      <c r="A2209" s="16">
        <f t="shared" si="34"/>
        <v>39584</v>
      </c>
      <c r="B2209">
        <v>39584</v>
      </c>
      <c r="C2209" t="s">
        <v>24943</v>
      </c>
      <c r="D2209" t="s">
        <v>7753</v>
      </c>
      <c r="E2209" s="339" t="s">
        <v>24944</v>
      </c>
    </row>
    <row r="2210" spans="1:5" x14ac:dyDescent="0.25">
      <c r="A2210" s="16">
        <f t="shared" si="34"/>
        <v>39590</v>
      </c>
      <c r="B2210">
        <v>39590</v>
      </c>
      <c r="C2210" t="s">
        <v>24945</v>
      </c>
      <c r="D2210" t="s">
        <v>7753</v>
      </c>
      <c r="E2210" s="339" t="s">
        <v>24946</v>
      </c>
    </row>
    <row r="2211" spans="1:5" x14ac:dyDescent="0.25">
      <c r="A2211" s="16">
        <f t="shared" si="34"/>
        <v>39592</v>
      </c>
      <c r="B2211">
        <v>39592</v>
      </c>
      <c r="C2211" t="s">
        <v>24947</v>
      </c>
      <c r="D2211" t="s">
        <v>7753</v>
      </c>
      <c r="E2211" s="339" t="s">
        <v>24948</v>
      </c>
    </row>
    <row r="2212" spans="1:5" x14ac:dyDescent="0.25">
      <c r="A2212" s="16">
        <f t="shared" si="34"/>
        <v>39593</v>
      </c>
      <c r="B2212">
        <v>39593</v>
      </c>
      <c r="C2212" t="s">
        <v>24949</v>
      </c>
      <c r="D2212" t="s">
        <v>7753</v>
      </c>
      <c r="E2212" s="339" t="s">
        <v>24940</v>
      </c>
    </row>
    <row r="2213" spans="1:5" x14ac:dyDescent="0.25">
      <c r="A2213" s="16">
        <f t="shared" si="34"/>
        <v>14254</v>
      </c>
      <c r="B2213">
        <v>14254</v>
      </c>
      <c r="C2213" t="s">
        <v>24950</v>
      </c>
      <c r="D2213" t="s">
        <v>7753</v>
      </c>
      <c r="E2213" s="339" t="s">
        <v>24951</v>
      </c>
    </row>
    <row r="2214" spans="1:5" x14ac:dyDescent="0.25">
      <c r="A2214" s="16">
        <f t="shared" si="34"/>
        <v>44494</v>
      </c>
      <c r="B2214">
        <v>44494</v>
      </c>
      <c r="C2214" t="s">
        <v>24952</v>
      </c>
      <c r="D2214" t="s">
        <v>7753</v>
      </c>
      <c r="E2214" s="339" t="s">
        <v>24953</v>
      </c>
    </row>
    <row r="2215" spans="1:5" x14ac:dyDescent="0.25">
      <c r="A2215" s="16">
        <f t="shared" si="34"/>
        <v>25019</v>
      </c>
      <c r="B2215">
        <v>25019</v>
      </c>
      <c r="C2215" t="s">
        <v>24954</v>
      </c>
      <c r="D2215" t="s">
        <v>7753</v>
      </c>
      <c r="E2215" s="339" t="s">
        <v>24955</v>
      </c>
    </row>
    <row r="2216" spans="1:5" x14ac:dyDescent="0.25">
      <c r="A2216" s="16">
        <f t="shared" si="34"/>
        <v>36501</v>
      </c>
      <c r="B2216">
        <v>36501</v>
      </c>
      <c r="C2216" t="s">
        <v>24956</v>
      </c>
      <c r="D2216" t="s">
        <v>7753</v>
      </c>
      <c r="E2216" s="339" t="s">
        <v>24957</v>
      </c>
    </row>
    <row r="2217" spans="1:5" x14ac:dyDescent="0.25">
      <c r="A2217" s="16">
        <f t="shared" si="34"/>
        <v>44493</v>
      </c>
      <c r="B2217">
        <v>44493</v>
      </c>
      <c r="C2217" t="s">
        <v>24958</v>
      </c>
      <c r="D2217" t="s">
        <v>7753</v>
      </c>
      <c r="E2217" s="339" t="s">
        <v>24959</v>
      </c>
    </row>
    <row r="2218" spans="1:5" x14ac:dyDescent="0.25">
      <c r="A2218" s="16">
        <f t="shared" si="34"/>
        <v>36500</v>
      </c>
      <c r="B2218">
        <v>36500</v>
      </c>
      <c r="C2218" t="s">
        <v>24960</v>
      </c>
      <c r="D2218" t="s">
        <v>7753</v>
      </c>
      <c r="E2218" s="339" t="s">
        <v>24961</v>
      </c>
    </row>
    <row r="2219" spans="1:5" x14ac:dyDescent="0.25">
      <c r="A2219" s="16">
        <f t="shared" si="34"/>
        <v>20017</v>
      </c>
      <c r="B2219">
        <v>20017</v>
      </c>
      <c r="C2219" t="s">
        <v>24962</v>
      </c>
      <c r="D2219" t="s">
        <v>7757</v>
      </c>
      <c r="E2219" s="339" t="s">
        <v>14143</v>
      </c>
    </row>
    <row r="2220" spans="1:5" x14ac:dyDescent="0.25">
      <c r="A2220" s="16">
        <f t="shared" si="34"/>
        <v>20007</v>
      </c>
      <c r="B2220">
        <v>20007</v>
      </c>
      <c r="C2220" t="s">
        <v>24963</v>
      </c>
      <c r="D2220" t="s">
        <v>7757</v>
      </c>
      <c r="E2220" s="339" t="s">
        <v>8083</v>
      </c>
    </row>
    <row r="2221" spans="1:5" x14ac:dyDescent="0.25">
      <c r="A2221" s="16">
        <f t="shared" si="34"/>
        <v>39831</v>
      </c>
      <c r="B2221">
        <v>39831</v>
      </c>
      <c r="C2221" t="s">
        <v>24964</v>
      </c>
      <c r="D2221" t="s">
        <v>7859</v>
      </c>
      <c r="E2221" s="339" t="s">
        <v>24965</v>
      </c>
    </row>
    <row r="2222" spans="1:5" x14ac:dyDescent="0.25">
      <c r="A2222" s="16">
        <f t="shared" si="34"/>
        <v>36888</v>
      </c>
      <c r="B2222">
        <v>36888</v>
      </c>
      <c r="C2222" t="s">
        <v>24966</v>
      </c>
      <c r="D2222" t="s">
        <v>7757</v>
      </c>
      <c r="E2222" s="339" t="s">
        <v>19944</v>
      </c>
    </row>
    <row r="2223" spans="1:5" x14ac:dyDescent="0.25">
      <c r="A2223" s="16">
        <f t="shared" si="34"/>
        <v>39836</v>
      </c>
      <c r="B2223">
        <v>39836</v>
      </c>
      <c r="C2223" t="s">
        <v>24967</v>
      </c>
      <c r="D2223" t="s">
        <v>7859</v>
      </c>
      <c r="E2223" s="339" t="s">
        <v>24968</v>
      </c>
    </row>
    <row r="2224" spans="1:5" x14ac:dyDescent="0.25">
      <c r="A2224" s="16">
        <f t="shared" si="34"/>
        <v>39830</v>
      </c>
      <c r="B2224">
        <v>39830</v>
      </c>
      <c r="C2224" t="s">
        <v>24969</v>
      </c>
      <c r="D2224" t="s">
        <v>7859</v>
      </c>
      <c r="E2224" s="339" t="s">
        <v>24970</v>
      </c>
    </row>
    <row r="2225" spans="1:5" x14ac:dyDescent="0.25">
      <c r="A2225" s="16">
        <f t="shared" si="34"/>
        <v>40527</v>
      </c>
      <c r="B2225">
        <v>40527</v>
      </c>
      <c r="C2225" t="s">
        <v>24971</v>
      </c>
      <c r="D2225" t="s">
        <v>7753</v>
      </c>
      <c r="E2225" s="339" t="s">
        <v>24972</v>
      </c>
    </row>
    <row r="2226" spans="1:5" x14ac:dyDescent="0.25">
      <c r="A2226" s="16">
        <f t="shared" si="34"/>
        <v>36497</v>
      </c>
      <c r="B2226">
        <v>36497</v>
      </c>
      <c r="C2226" t="s">
        <v>24973</v>
      </c>
      <c r="D2226" t="s">
        <v>7753</v>
      </c>
      <c r="E2226" s="339" t="s">
        <v>24974</v>
      </c>
    </row>
    <row r="2227" spans="1:5" x14ac:dyDescent="0.25">
      <c r="A2227" s="16">
        <f t="shared" si="34"/>
        <v>36487</v>
      </c>
      <c r="B2227">
        <v>36487</v>
      </c>
      <c r="C2227" t="s">
        <v>24975</v>
      </c>
      <c r="D2227" t="s">
        <v>7753</v>
      </c>
      <c r="E2227" s="339" t="s">
        <v>24976</v>
      </c>
    </row>
    <row r="2228" spans="1:5" x14ac:dyDescent="0.25">
      <c r="A2228" s="16">
        <f t="shared" si="34"/>
        <v>44475</v>
      </c>
      <c r="B2228">
        <v>44475</v>
      </c>
      <c r="C2228" t="s">
        <v>24977</v>
      </c>
      <c r="D2228" t="s">
        <v>7753</v>
      </c>
      <c r="E2228" s="339" t="s">
        <v>24978</v>
      </c>
    </row>
    <row r="2229" spans="1:5" x14ac:dyDescent="0.25">
      <c r="A2229" s="16">
        <f t="shared" si="34"/>
        <v>44474</v>
      </c>
      <c r="B2229">
        <v>44474</v>
      </c>
      <c r="C2229" t="s">
        <v>24979</v>
      </c>
      <c r="D2229" t="s">
        <v>7753</v>
      </c>
      <c r="E2229" s="339" t="s">
        <v>24980</v>
      </c>
    </row>
    <row r="2230" spans="1:5" x14ac:dyDescent="0.25">
      <c r="A2230" s="16">
        <f t="shared" si="34"/>
        <v>44490</v>
      </c>
      <c r="B2230">
        <v>44490</v>
      </c>
      <c r="C2230" t="s">
        <v>24981</v>
      </c>
      <c r="D2230" t="s">
        <v>7753</v>
      </c>
      <c r="E2230" s="339" t="s">
        <v>24982</v>
      </c>
    </row>
    <row r="2231" spans="1:5" x14ac:dyDescent="0.25">
      <c r="A2231" s="16">
        <f t="shared" si="34"/>
        <v>37776</v>
      </c>
      <c r="B2231">
        <v>37776</v>
      </c>
      <c r="C2231" t="s">
        <v>24983</v>
      </c>
      <c r="D2231" t="s">
        <v>7753</v>
      </c>
      <c r="E2231" s="339" t="s">
        <v>24984</v>
      </c>
    </row>
    <row r="2232" spans="1:5" x14ac:dyDescent="0.25">
      <c r="A2232" s="16">
        <f t="shared" si="34"/>
        <v>37775</v>
      </c>
      <c r="B2232">
        <v>37775</v>
      </c>
      <c r="C2232" t="s">
        <v>24985</v>
      </c>
      <c r="D2232" t="s">
        <v>7753</v>
      </c>
      <c r="E2232" s="339" t="s">
        <v>24986</v>
      </c>
    </row>
    <row r="2233" spans="1:5" x14ac:dyDescent="0.25">
      <c r="A2233" s="16">
        <f t="shared" si="34"/>
        <v>36491</v>
      </c>
      <c r="B2233">
        <v>36491</v>
      </c>
      <c r="C2233" t="s">
        <v>24987</v>
      </c>
      <c r="D2233" t="s">
        <v>7753</v>
      </c>
      <c r="E2233" s="339" t="s">
        <v>24988</v>
      </c>
    </row>
    <row r="2234" spans="1:5" x14ac:dyDescent="0.25">
      <c r="A2234" s="16">
        <f t="shared" si="34"/>
        <v>10712</v>
      </c>
      <c r="B2234">
        <v>10712</v>
      </c>
      <c r="C2234" t="s">
        <v>24989</v>
      </c>
      <c r="D2234" t="s">
        <v>7753</v>
      </c>
      <c r="E2234" s="339" t="s">
        <v>24990</v>
      </c>
    </row>
    <row r="2235" spans="1:5" x14ac:dyDescent="0.25">
      <c r="A2235" s="16">
        <f t="shared" si="34"/>
        <v>3363</v>
      </c>
      <c r="B2235">
        <v>3363</v>
      </c>
      <c r="C2235" t="s">
        <v>24991</v>
      </c>
      <c r="D2235" t="s">
        <v>7753</v>
      </c>
      <c r="E2235" s="339" t="s">
        <v>24992</v>
      </c>
    </row>
    <row r="2236" spans="1:5" x14ac:dyDescent="0.25">
      <c r="A2236" s="16">
        <f t="shared" si="34"/>
        <v>3365</v>
      </c>
      <c r="B2236">
        <v>3365</v>
      </c>
      <c r="C2236" t="s">
        <v>24993</v>
      </c>
      <c r="D2236" t="s">
        <v>7753</v>
      </c>
      <c r="E2236" s="339" t="s">
        <v>24994</v>
      </c>
    </row>
    <row r="2237" spans="1:5" x14ac:dyDescent="0.25">
      <c r="A2237" s="16">
        <f t="shared" si="34"/>
        <v>7569</v>
      </c>
      <c r="B2237">
        <v>7569</v>
      </c>
      <c r="C2237" t="s">
        <v>24995</v>
      </c>
      <c r="D2237" t="s">
        <v>7753</v>
      </c>
      <c r="E2237" s="339" t="s">
        <v>24996</v>
      </c>
    </row>
    <row r="2238" spans="1:5" x14ac:dyDescent="0.25">
      <c r="A2238" s="16">
        <f t="shared" si="34"/>
        <v>34349</v>
      </c>
      <c r="B2238">
        <v>34349</v>
      </c>
      <c r="C2238" t="s">
        <v>24997</v>
      </c>
      <c r="D2238" t="s">
        <v>7753</v>
      </c>
      <c r="E2238" s="339" t="s">
        <v>14087</v>
      </c>
    </row>
    <row r="2239" spans="1:5" x14ac:dyDescent="0.25">
      <c r="A2239" s="16">
        <f t="shared" si="34"/>
        <v>3378</v>
      </c>
      <c r="B2239">
        <v>3378</v>
      </c>
      <c r="C2239" t="s">
        <v>24998</v>
      </c>
      <c r="D2239" t="s">
        <v>7753</v>
      </c>
      <c r="E2239" s="339" t="s">
        <v>24999</v>
      </c>
    </row>
    <row r="2240" spans="1:5" x14ac:dyDescent="0.25">
      <c r="A2240" s="16">
        <f t="shared" si="34"/>
        <v>3380</v>
      </c>
      <c r="B2240">
        <v>3380</v>
      </c>
      <c r="C2240" t="s">
        <v>25000</v>
      </c>
      <c r="D2240" t="s">
        <v>7753</v>
      </c>
      <c r="E2240" s="339" t="s">
        <v>25001</v>
      </c>
    </row>
    <row r="2241" spans="1:5" x14ac:dyDescent="0.25">
      <c r="A2241" s="16">
        <f t="shared" si="34"/>
        <v>3379</v>
      </c>
      <c r="B2241">
        <v>3379</v>
      </c>
      <c r="C2241" t="s">
        <v>25002</v>
      </c>
      <c r="D2241" t="s">
        <v>7753</v>
      </c>
      <c r="E2241" s="339" t="s">
        <v>25003</v>
      </c>
    </row>
    <row r="2242" spans="1:5" x14ac:dyDescent="0.25">
      <c r="A2242" s="16">
        <f t="shared" si="34"/>
        <v>11991</v>
      </c>
      <c r="B2242">
        <v>11991</v>
      </c>
      <c r="C2242" t="s">
        <v>25004</v>
      </c>
      <c r="D2242" t="s">
        <v>7753</v>
      </c>
      <c r="E2242" s="339" t="s">
        <v>17036</v>
      </c>
    </row>
    <row r="2243" spans="1:5" x14ac:dyDescent="0.25">
      <c r="A2243" s="16">
        <f t="shared" ref="A2243:A2306" si="35">B2243</f>
        <v>11029</v>
      </c>
      <c r="B2243">
        <v>11029</v>
      </c>
      <c r="C2243" t="s">
        <v>25005</v>
      </c>
      <c r="D2243" t="s">
        <v>8026</v>
      </c>
      <c r="E2243" s="339" t="s">
        <v>8062</v>
      </c>
    </row>
    <row r="2244" spans="1:5" x14ac:dyDescent="0.25">
      <c r="A2244" s="16">
        <f t="shared" si="35"/>
        <v>4316</v>
      </c>
      <c r="B2244">
        <v>4316</v>
      </c>
      <c r="C2244" t="s">
        <v>25006</v>
      </c>
      <c r="D2244" t="s">
        <v>7753</v>
      </c>
      <c r="E2244" s="339" t="s">
        <v>8275</v>
      </c>
    </row>
    <row r="2245" spans="1:5" x14ac:dyDescent="0.25">
      <c r="A2245" s="16">
        <f t="shared" si="35"/>
        <v>4313</v>
      </c>
      <c r="B2245">
        <v>4313</v>
      </c>
      <c r="C2245" t="s">
        <v>25007</v>
      </c>
      <c r="D2245" t="s">
        <v>8026</v>
      </c>
      <c r="E2245" s="339" t="s">
        <v>16553</v>
      </c>
    </row>
    <row r="2246" spans="1:5" x14ac:dyDescent="0.25">
      <c r="A2246" s="16">
        <f t="shared" si="35"/>
        <v>4317</v>
      </c>
      <c r="B2246">
        <v>4317</v>
      </c>
      <c r="C2246" t="s">
        <v>25008</v>
      </c>
      <c r="D2246" t="s">
        <v>7753</v>
      </c>
      <c r="E2246" s="339" t="s">
        <v>8157</v>
      </c>
    </row>
    <row r="2247" spans="1:5" x14ac:dyDescent="0.25">
      <c r="A2247" s="16">
        <f t="shared" si="35"/>
        <v>4314</v>
      </c>
      <c r="B2247">
        <v>4314</v>
      </c>
      <c r="C2247" t="s">
        <v>25009</v>
      </c>
      <c r="D2247" t="s">
        <v>8026</v>
      </c>
      <c r="E2247" s="339" t="s">
        <v>14111</v>
      </c>
    </row>
    <row r="2248" spans="1:5" x14ac:dyDescent="0.25">
      <c r="A2248" s="16">
        <f t="shared" si="35"/>
        <v>10921</v>
      </c>
      <c r="B2248">
        <v>10921</v>
      </c>
      <c r="C2248" t="s">
        <v>25010</v>
      </c>
      <c r="D2248" t="s">
        <v>7753</v>
      </c>
      <c r="E2248" s="339" t="s">
        <v>25011</v>
      </c>
    </row>
    <row r="2249" spans="1:5" x14ac:dyDescent="0.25">
      <c r="A2249" s="16">
        <f t="shared" si="35"/>
        <v>10922</v>
      </c>
      <c r="B2249">
        <v>10922</v>
      </c>
      <c r="C2249" t="s">
        <v>25012</v>
      </c>
      <c r="D2249" t="s">
        <v>7753</v>
      </c>
      <c r="E2249" s="339" t="s">
        <v>25013</v>
      </c>
    </row>
    <row r="2250" spans="1:5" x14ac:dyDescent="0.25">
      <c r="A2250" s="16">
        <f t="shared" si="35"/>
        <v>10923</v>
      </c>
      <c r="B2250">
        <v>10923</v>
      </c>
      <c r="C2250" t="s">
        <v>25014</v>
      </c>
      <c r="D2250" t="s">
        <v>7753</v>
      </c>
      <c r="E2250" s="339" t="s">
        <v>25015</v>
      </c>
    </row>
    <row r="2251" spans="1:5" x14ac:dyDescent="0.25">
      <c r="A2251" s="16">
        <f t="shared" si="35"/>
        <v>10924</v>
      </c>
      <c r="B2251">
        <v>10924</v>
      </c>
      <c r="C2251" t="s">
        <v>25016</v>
      </c>
      <c r="D2251" t="s">
        <v>7753</v>
      </c>
      <c r="E2251" s="339" t="s">
        <v>25017</v>
      </c>
    </row>
    <row r="2252" spans="1:5" x14ac:dyDescent="0.25">
      <c r="A2252" s="16">
        <f t="shared" si="35"/>
        <v>37772</v>
      </c>
      <c r="B2252">
        <v>37772</v>
      </c>
      <c r="C2252" t="s">
        <v>25018</v>
      </c>
      <c r="D2252" t="s">
        <v>7753</v>
      </c>
      <c r="E2252" s="339" t="s">
        <v>25019</v>
      </c>
    </row>
    <row r="2253" spans="1:5" x14ac:dyDescent="0.25">
      <c r="A2253" s="16">
        <f t="shared" si="35"/>
        <v>37771</v>
      </c>
      <c r="B2253">
        <v>37771</v>
      </c>
      <c r="C2253" t="s">
        <v>25020</v>
      </c>
      <c r="D2253" t="s">
        <v>7753</v>
      </c>
      <c r="E2253" s="339" t="s">
        <v>25021</v>
      </c>
    </row>
    <row r="2254" spans="1:5" x14ac:dyDescent="0.25">
      <c r="A2254" s="16">
        <f t="shared" si="35"/>
        <v>12772</v>
      </c>
      <c r="B2254">
        <v>12772</v>
      </c>
      <c r="C2254" t="s">
        <v>25022</v>
      </c>
      <c r="D2254" t="s">
        <v>7753</v>
      </c>
      <c r="E2254" s="339" t="s">
        <v>25023</v>
      </c>
    </row>
    <row r="2255" spans="1:5" x14ac:dyDescent="0.25">
      <c r="A2255" s="16">
        <f t="shared" si="35"/>
        <v>12770</v>
      </c>
      <c r="B2255">
        <v>12770</v>
      </c>
      <c r="C2255" t="s">
        <v>25024</v>
      </c>
      <c r="D2255" t="s">
        <v>7753</v>
      </c>
      <c r="E2255" s="339" t="s">
        <v>25025</v>
      </c>
    </row>
    <row r="2256" spans="1:5" x14ac:dyDescent="0.25">
      <c r="A2256" s="16">
        <f t="shared" si="35"/>
        <v>12775</v>
      </c>
      <c r="B2256">
        <v>12775</v>
      </c>
      <c r="C2256" t="s">
        <v>25026</v>
      </c>
      <c r="D2256" t="s">
        <v>7753</v>
      </c>
      <c r="E2256" s="339" t="s">
        <v>25027</v>
      </c>
    </row>
    <row r="2257" spans="1:5" x14ac:dyDescent="0.25">
      <c r="A2257" s="16">
        <f t="shared" si="35"/>
        <v>12768</v>
      </c>
      <c r="B2257">
        <v>12768</v>
      </c>
      <c r="C2257" t="s">
        <v>25028</v>
      </c>
      <c r="D2257" t="s">
        <v>7753</v>
      </c>
      <c r="E2257" s="339" t="s">
        <v>25029</v>
      </c>
    </row>
    <row r="2258" spans="1:5" x14ac:dyDescent="0.25">
      <c r="A2258" s="16">
        <f t="shared" si="35"/>
        <v>12769</v>
      </c>
      <c r="B2258">
        <v>12769</v>
      </c>
      <c r="C2258" t="s">
        <v>25030</v>
      </c>
      <c r="D2258" t="s">
        <v>7753</v>
      </c>
      <c r="E2258" s="339" t="s">
        <v>25031</v>
      </c>
    </row>
    <row r="2259" spans="1:5" x14ac:dyDescent="0.25">
      <c r="A2259" s="16">
        <f t="shared" si="35"/>
        <v>12773</v>
      </c>
      <c r="B2259">
        <v>12773</v>
      </c>
      <c r="C2259" t="s">
        <v>25032</v>
      </c>
      <c r="D2259" t="s">
        <v>7753</v>
      </c>
      <c r="E2259" s="339" t="s">
        <v>25033</v>
      </c>
    </row>
    <row r="2260" spans="1:5" x14ac:dyDescent="0.25">
      <c r="A2260" s="16">
        <f t="shared" si="35"/>
        <v>12774</v>
      </c>
      <c r="B2260">
        <v>12774</v>
      </c>
      <c r="C2260" t="s">
        <v>25034</v>
      </c>
      <c r="D2260" t="s">
        <v>7753</v>
      </c>
      <c r="E2260" s="339" t="s">
        <v>25035</v>
      </c>
    </row>
    <row r="2261" spans="1:5" x14ac:dyDescent="0.25">
      <c r="A2261" s="16">
        <f t="shared" si="35"/>
        <v>12776</v>
      </c>
      <c r="B2261">
        <v>12776</v>
      </c>
      <c r="C2261" t="s">
        <v>25036</v>
      </c>
      <c r="D2261" t="s">
        <v>7753</v>
      </c>
      <c r="E2261" s="339" t="s">
        <v>25037</v>
      </c>
    </row>
    <row r="2262" spans="1:5" x14ac:dyDescent="0.25">
      <c r="A2262" s="16">
        <f t="shared" si="35"/>
        <v>12777</v>
      </c>
      <c r="B2262">
        <v>12777</v>
      </c>
      <c r="C2262" t="s">
        <v>25038</v>
      </c>
      <c r="D2262" t="s">
        <v>7753</v>
      </c>
      <c r="E2262" s="339" t="s">
        <v>25039</v>
      </c>
    </row>
    <row r="2263" spans="1:5" x14ac:dyDescent="0.25">
      <c r="A2263" s="16">
        <f t="shared" si="35"/>
        <v>3391</v>
      </c>
      <c r="B2263">
        <v>3391</v>
      </c>
      <c r="C2263" t="s">
        <v>25040</v>
      </c>
      <c r="D2263" t="s">
        <v>7753</v>
      </c>
      <c r="E2263" s="339" t="s">
        <v>20649</v>
      </c>
    </row>
    <row r="2264" spans="1:5" x14ac:dyDescent="0.25">
      <c r="A2264" s="16">
        <f t="shared" si="35"/>
        <v>3389</v>
      </c>
      <c r="B2264">
        <v>3389</v>
      </c>
      <c r="C2264" t="s">
        <v>25041</v>
      </c>
      <c r="D2264" t="s">
        <v>7753</v>
      </c>
      <c r="E2264" s="339" t="s">
        <v>18471</v>
      </c>
    </row>
    <row r="2265" spans="1:5" x14ac:dyDescent="0.25">
      <c r="A2265" s="16">
        <f t="shared" si="35"/>
        <v>3390</v>
      </c>
      <c r="B2265">
        <v>3390</v>
      </c>
      <c r="C2265" t="s">
        <v>25042</v>
      </c>
      <c r="D2265" t="s">
        <v>7753</v>
      </c>
      <c r="E2265" s="339" t="s">
        <v>13367</v>
      </c>
    </row>
    <row r="2266" spans="1:5" x14ac:dyDescent="0.25">
      <c r="A2266" s="16">
        <f t="shared" si="35"/>
        <v>12873</v>
      </c>
      <c r="B2266">
        <v>12873</v>
      </c>
      <c r="C2266" t="s">
        <v>25043</v>
      </c>
      <c r="D2266" t="s">
        <v>7754</v>
      </c>
      <c r="E2266" s="339" t="s">
        <v>8354</v>
      </c>
    </row>
    <row r="2267" spans="1:5" x14ac:dyDescent="0.25">
      <c r="A2267" s="16">
        <f t="shared" si="35"/>
        <v>41076</v>
      </c>
      <c r="B2267">
        <v>41076</v>
      </c>
      <c r="C2267" t="s">
        <v>25044</v>
      </c>
      <c r="D2267" t="s">
        <v>7813</v>
      </c>
      <c r="E2267" s="339" t="s">
        <v>33788</v>
      </c>
    </row>
    <row r="2268" spans="1:5" x14ac:dyDescent="0.25">
      <c r="A2268" s="16">
        <f t="shared" si="35"/>
        <v>140</v>
      </c>
      <c r="B2268">
        <v>140</v>
      </c>
      <c r="C2268" t="s">
        <v>25046</v>
      </c>
      <c r="D2268" t="s">
        <v>7755</v>
      </c>
      <c r="E2268" s="339" t="s">
        <v>14466</v>
      </c>
    </row>
    <row r="2269" spans="1:5" x14ac:dyDescent="0.25">
      <c r="A2269" s="16">
        <f t="shared" si="35"/>
        <v>151</v>
      </c>
      <c r="B2269">
        <v>151</v>
      </c>
      <c r="C2269" t="s">
        <v>25047</v>
      </c>
      <c r="D2269" t="s">
        <v>7751</v>
      </c>
      <c r="E2269" s="339" t="s">
        <v>25048</v>
      </c>
    </row>
    <row r="2270" spans="1:5" x14ac:dyDescent="0.25">
      <c r="A2270" s="16">
        <f t="shared" si="35"/>
        <v>7340</v>
      </c>
      <c r="B2270">
        <v>7340</v>
      </c>
      <c r="C2270" t="s">
        <v>25049</v>
      </c>
      <c r="D2270" t="s">
        <v>7751</v>
      </c>
      <c r="E2270" s="339" t="s">
        <v>16606</v>
      </c>
    </row>
    <row r="2271" spans="1:5" x14ac:dyDescent="0.25">
      <c r="A2271" s="16">
        <f t="shared" si="35"/>
        <v>40929</v>
      </c>
      <c r="B2271">
        <v>40929</v>
      </c>
      <c r="C2271" t="s">
        <v>25050</v>
      </c>
      <c r="D2271" t="s">
        <v>7813</v>
      </c>
      <c r="E2271" s="339" t="s">
        <v>33789</v>
      </c>
    </row>
    <row r="2272" spans="1:5" x14ac:dyDescent="0.25">
      <c r="A2272" s="16">
        <f t="shared" si="35"/>
        <v>2701</v>
      </c>
      <c r="B2272">
        <v>2701</v>
      </c>
      <c r="C2272" t="s">
        <v>25052</v>
      </c>
      <c r="D2272" t="s">
        <v>7754</v>
      </c>
      <c r="E2272" s="339" t="s">
        <v>15028</v>
      </c>
    </row>
    <row r="2273" spans="1:5" x14ac:dyDescent="0.25">
      <c r="A2273" s="16">
        <f t="shared" si="35"/>
        <v>38114</v>
      </c>
      <c r="B2273">
        <v>38114</v>
      </c>
      <c r="C2273" t="s">
        <v>25053</v>
      </c>
      <c r="D2273" t="s">
        <v>7753</v>
      </c>
      <c r="E2273" s="339" t="s">
        <v>20222</v>
      </c>
    </row>
    <row r="2274" spans="1:5" x14ac:dyDescent="0.25">
      <c r="A2274" s="16">
        <f t="shared" si="35"/>
        <v>38064</v>
      </c>
      <c r="B2274">
        <v>38064</v>
      </c>
      <c r="C2274" t="s">
        <v>25054</v>
      </c>
      <c r="D2274" t="s">
        <v>7753</v>
      </c>
      <c r="E2274" s="339" t="s">
        <v>21259</v>
      </c>
    </row>
    <row r="2275" spans="1:5" x14ac:dyDescent="0.25">
      <c r="A2275" s="16">
        <f t="shared" si="35"/>
        <v>38115</v>
      </c>
      <c r="B2275">
        <v>38115</v>
      </c>
      <c r="C2275" t="s">
        <v>25055</v>
      </c>
      <c r="D2275" t="s">
        <v>7753</v>
      </c>
      <c r="E2275" s="339" t="s">
        <v>16141</v>
      </c>
    </row>
    <row r="2276" spans="1:5" x14ac:dyDescent="0.25">
      <c r="A2276" s="16">
        <f t="shared" si="35"/>
        <v>38065</v>
      </c>
      <c r="B2276">
        <v>38065</v>
      </c>
      <c r="C2276" t="s">
        <v>25056</v>
      </c>
      <c r="D2276" t="s">
        <v>7753</v>
      </c>
      <c r="E2276" s="339" t="s">
        <v>15467</v>
      </c>
    </row>
    <row r="2277" spans="1:5" x14ac:dyDescent="0.25">
      <c r="A2277" s="16">
        <f t="shared" si="35"/>
        <v>38078</v>
      </c>
      <c r="B2277">
        <v>38078</v>
      </c>
      <c r="C2277" t="s">
        <v>25057</v>
      </c>
      <c r="D2277" t="s">
        <v>7753</v>
      </c>
      <c r="E2277" s="339" t="s">
        <v>10882</v>
      </c>
    </row>
    <row r="2278" spans="1:5" x14ac:dyDescent="0.25">
      <c r="A2278" s="16">
        <f t="shared" si="35"/>
        <v>38113</v>
      </c>
      <c r="B2278">
        <v>38113</v>
      </c>
      <c r="C2278" t="s">
        <v>25058</v>
      </c>
      <c r="D2278" t="s">
        <v>7753</v>
      </c>
      <c r="E2278" s="339" t="s">
        <v>23570</v>
      </c>
    </row>
    <row r="2279" spans="1:5" x14ac:dyDescent="0.25">
      <c r="A2279" s="16">
        <f t="shared" si="35"/>
        <v>38063</v>
      </c>
      <c r="B2279">
        <v>38063</v>
      </c>
      <c r="C2279" t="s">
        <v>25059</v>
      </c>
      <c r="D2279" t="s">
        <v>7753</v>
      </c>
      <c r="E2279" s="339" t="s">
        <v>12613</v>
      </c>
    </row>
    <row r="2280" spans="1:5" x14ac:dyDescent="0.25">
      <c r="A2280" s="16">
        <f t="shared" si="35"/>
        <v>38080</v>
      </c>
      <c r="B2280">
        <v>38080</v>
      </c>
      <c r="C2280" t="s">
        <v>25060</v>
      </c>
      <c r="D2280" t="s">
        <v>7753</v>
      </c>
      <c r="E2280" s="339" t="s">
        <v>14851</v>
      </c>
    </row>
    <row r="2281" spans="1:5" x14ac:dyDescent="0.25">
      <c r="A2281" s="16">
        <f t="shared" si="35"/>
        <v>38069</v>
      </c>
      <c r="B2281">
        <v>38069</v>
      </c>
      <c r="C2281" t="s">
        <v>25061</v>
      </c>
      <c r="D2281" t="s">
        <v>7753</v>
      </c>
      <c r="E2281" s="339" t="s">
        <v>25062</v>
      </c>
    </row>
    <row r="2282" spans="1:5" x14ac:dyDescent="0.25">
      <c r="A2282" s="16">
        <f t="shared" si="35"/>
        <v>38077</v>
      </c>
      <c r="B2282">
        <v>38077</v>
      </c>
      <c r="C2282" t="s">
        <v>25063</v>
      </c>
      <c r="D2282" t="s">
        <v>7753</v>
      </c>
      <c r="E2282" s="339" t="s">
        <v>17941</v>
      </c>
    </row>
    <row r="2283" spans="1:5" x14ac:dyDescent="0.25">
      <c r="A2283" s="16">
        <f t="shared" si="35"/>
        <v>38073</v>
      </c>
      <c r="B2283">
        <v>38073</v>
      </c>
      <c r="C2283" t="s">
        <v>25064</v>
      </c>
      <c r="D2283" t="s">
        <v>7753</v>
      </c>
      <c r="E2283" s="339" t="s">
        <v>15610</v>
      </c>
    </row>
    <row r="2284" spans="1:5" x14ac:dyDescent="0.25">
      <c r="A2284" s="16">
        <f t="shared" si="35"/>
        <v>38112</v>
      </c>
      <c r="B2284">
        <v>38112</v>
      </c>
      <c r="C2284" t="s">
        <v>25065</v>
      </c>
      <c r="D2284" t="s">
        <v>7753</v>
      </c>
      <c r="E2284" s="339" t="s">
        <v>8248</v>
      </c>
    </row>
    <row r="2285" spans="1:5" x14ac:dyDescent="0.25">
      <c r="A2285" s="16">
        <f t="shared" si="35"/>
        <v>38062</v>
      </c>
      <c r="B2285">
        <v>38062</v>
      </c>
      <c r="C2285" t="s">
        <v>25066</v>
      </c>
      <c r="D2285" t="s">
        <v>7753</v>
      </c>
      <c r="E2285" s="339" t="s">
        <v>7960</v>
      </c>
    </row>
    <row r="2286" spans="1:5" x14ac:dyDescent="0.25">
      <c r="A2286" s="16">
        <f t="shared" si="35"/>
        <v>12128</v>
      </c>
      <c r="B2286">
        <v>12128</v>
      </c>
      <c r="C2286" t="s">
        <v>25067</v>
      </c>
      <c r="D2286" t="s">
        <v>7753</v>
      </c>
      <c r="E2286" s="339" t="s">
        <v>13375</v>
      </c>
    </row>
    <row r="2287" spans="1:5" x14ac:dyDescent="0.25">
      <c r="A2287" s="16">
        <f t="shared" si="35"/>
        <v>12129</v>
      </c>
      <c r="B2287">
        <v>12129</v>
      </c>
      <c r="C2287" t="s">
        <v>25068</v>
      </c>
      <c r="D2287" t="s">
        <v>7753</v>
      </c>
      <c r="E2287" s="339" t="s">
        <v>12622</v>
      </c>
    </row>
    <row r="2288" spans="1:5" x14ac:dyDescent="0.25">
      <c r="A2288" s="16">
        <f t="shared" si="35"/>
        <v>38081</v>
      </c>
      <c r="B2288">
        <v>38081</v>
      </c>
      <c r="C2288" t="s">
        <v>25069</v>
      </c>
      <c r="D2288" t="s">
        <v>7753</v>
      </c>
      <c r="E2288" s="339" t="s">
        <v>16237</v>
      </c>
    </row>
    <row r="2289" spans="1:5" x14ac:dyDescent="0.25">
      <c r="A2289" s="16">
        <f t="shared" si="35"/>
        <v>38070</v>
      </c>
      <c r="B2289">
        <v>38070</v>
      </c>
      <c r="C2289" t="s">
        <v>25070</v>
      </c>
      <c r="D2289" t="s">
        <v>7753</v>
      </c>
      <c r="E2289" s="339" t="s">
        <v>25071</v>
      </c>
    </row>
    <row r="2290" spans="1:5" x14ac:dyDescent="0.25">
      <c r="A2290" s="16">
        <f t="shared" si="35"/>
        <v>38074</v>
      </c>
      <c r="B2290">
        <v>38074</v>
      </c>
      <c r="C2290" t="s">
        <v>25072</v>
      </c>
      <c r="D2290" t="s">
        <v>7753</v>
      </c>
      <c r="E2290" s="339" t="s">
        <v>25073</v>
      </c>
    </row>
    <row r="2291" spans="1:5" x14ac:dyDescent="0.25">
      <c r="A2291" s="16">
        <f t="shared" si="35"/>
        <v>38079</v>
      </c>
      <c r="B2291">
        <v>38079</v>
      </c>
      <c r="C2291" t="s">
        <v>25074</v>
      </c>
      <c r="D2291" t="s">
        <v>7753</v>
      </c>
      <c r="E2291" s="339" t="s">
        <v>15065</v>
      </c>
    </row>
    <row r="2292" spans="1:5" x14ac:dyDescent="0.25">
      <c r="A2292" s="16">
        <f t="shared" si="35"/>
        <v>38072</v>
      </c>
      <c r="B2292">
        <v>38072</v>
      </c>
      <c r="C2292" t="s">
        <v>25075</v>
      </c>
      <c r="D2292" t="s">
        <v>7753</v>
      </c>
      <c r="E2292" s="339" t="s">
        <v>11529</v>
      </c>
    </row>
    <row r="2293" spans="1:5" x14ac:dyDescent="0.25">
      <c r="A2293" s="16">
        <f t="shared" si="35"/>
        <v>38068</v>
      </c>
      <c r="B2293">
        <v>38068</v>
      </c>
      <c r="C2293" t="s">
        <v>25076</v>
      </c>
      <c r="D2293" t="s">
        <v>7753</v>
      </c>
      <c r="E2293" s="339" t="s">
        <v>8032</v>
      </c>
    </row>
    <row r="2294" spans="1:5" x14ac:dyDescent="0.25">
      <c r="A2294" s="16">
        <f t="shared" si="35"/>
        <v>38071</v>
      </c>
      <c r="B2294">
        <v>38071</v>
      </c>
      <c r="C2294" t="s">
        <v>25077</v>
      </c>
      <c r="D2294" t="s">
        <v>7753</v>
      </c>
      <c r="E2294" s="339" t="s">
        <v>22773</v>
      </c>
    </row>
    <row r="2295" spans="1:5" x14ac:dyDescent="0.25">
      <c r="A2295" s="16">
        <f t="shared" si="35"/>
        <v>38412</v>
      </c>
      <c r="B2295">
        <v>38412</v>
      </c>
      <c r="C2295" t="s">
        <v>25078</v>
      </c>
      <c r="D2295" t="s">
        <v>7753</v>
      </c>
      <c r="E2295" s="339" t="s">
        <v>25079</v>
      </c>
    </row>
    <row r="2296" spans="1:5" x14ac:dyDescent="0.25">
      <c r="A2296" s="16">
        <f t="shared" si="35"/>
        <v>3405</v>
      </c>
      <c r="B2296">
        <v>3405</v>
      </c>
      <c r="C2296" t="s">
        <v>25080</v>
      </c>
      <c r="D2296" t="s">
        <v>7753</v>
      </c>
      <c r="E2296" s="339" t="s">
        <v>16119</v>
      </c>
    </row>
    <row r="2297" spans="1:5" x14ac:dyDescent="0.25">
      <c r="A2297" s="16">
        <f t="shared" si="35"/>
        <v>3394</v>
      </c>
      <c r="B2297">
        <v>3394</v>
      </c>
      <c r="C2297" t="s">
        <v>25081</v>
      </c>
      <c r="D2297" t="s">
        <v>7753</v>
      </c>
      <c r="E2297" s="339" t="s">
        <v>25082</v>
      </c>
    </row>
    <row r="2298" spans="1:5" x14ac:dyDescent="0.25">
      <c r="A2298" s="16">
        <f t="shared" si="35"/>
        <v>3393</v>
      </c>
      <c r="B2298">
        <v>3393</v>
      </c>
      <c r="C2298" t="s">
        <v>25083</v>
      </c>
      <c r="D2298" t="s">
        <v>7753</v>
      </c>
      <c r="E2298" s="339" t="s">
        <v>25084</v>
      </c>
    </row>
    <row r="2299" spans="1:5" x14ac:dyDescent="0.25">
      <c r="A2299" s="16">
        <f t="shared" si="35"/>
        <v>3406</v>
      </c>
      <c r="B2299">
        <v>3406</v>
      </c>
      <c r="C2299" t="s">
        <v>25085</v>
      </c>
      <c r="D2299" t="s">
        <v>7753</v>
      </c>
      <c r="E2299" s="339" t="s">
        <v>14129</v>
      </c>
    </row>
    <row r="2300" spans="1:5" x14ac:dyDescent="0.25">
      <c r="A2300" s="16">
        <f t="shared" si="35"/>
        <v>3395</v>
      </c>
      <c r="B2300">
        <v>3395</v>
      </c>
      <c r="C2300" t="s">
        <v>25086</v>
      </c>
      <c r="D2300" t="s">
        <v>7753</v>
      </c>
      <c r="E2300" s="339" t="s">
        <v>25087</v>
      </c>
    </row>
    <row r="2301" spans="1:5" x14ac:dyDescent="0.25">
      <c r="A2301" s="16">
        <f t="shared" si="35"/>
        <v>3398</v>
      </c>
      <c r="B2301">
        <v>3398</v>
      </c>
      <c r="C2301" t="s">
        <v>25088</v>
      </c>
      <c r="D2301" t="s">
        <v>7753</v>
      </c>
      <c r="E2301" s="339" t="s">
        <v>7771</v>
      </c>
    </row>
    <row r="2302" spans="1:5" x14ac:dyDescent="0.25">
      <c r="A2302" s="16">
        <f t="shared" si="35"/>
        <v>40662</v>
      </c>
      <c r="B2302">
        <v>40662</v>
      </c>
      <c r="C2302" t="s">
        <v>25089</v>
      </c>
      <c r="D2302" t="s">
        <v>7753</v>
      </c>
      <c r="E2302" s="339" t="s">
        <v>25090</v>
      </c>
    </row>
    <row r="2303" spans="1:5" x14ac:dyDescent="0.25">
      <c r="A2303" s="16">
        <f t="shared" si="35"/>
        <v>3437</v>
      </c>
      <c r="B2303">
        <v>3437</v>
      </c>
      <c r="C2303" t="s">
        <v>25091</v>
      </c>
      <c r="D2303" t="s">
        <v>7752</v>
      </c>
      <c r="E2303" s="339" t="s">
        <v>25092</v>
      </c>
    </row>
    <row r="2304" spans="1:5" x14ac:dyDescent="0.25">
      <c r="A2304" s="16">
        <f t="shared" si="35"/>
        <v>11190</v>
      </c>
      <c r="B2304">
        <v>11190</v>
      </c>
      <c r="C2304" t="s">
        <v>25093</v>
      </c>
      <c r="D2304" t="s">
        <v>7753</v>
      </c>
      <c r="E2304" s="339" t="s">
        <v>20497</v>
      </c>
    </row>
    <row r="2305" spans="1:5" x14ac:dyDescent="0.25">
      <c r="A2305" s="16">
        <f t="shared" si="35"/>
        <v>34377</v>
      </c>
      <c r="B2305">
        <v>34377</v>
      </c>
      <c r="C2305" t="s">
        <v>25094</v>
      </c>
      <c r="D2305" t="s">
        <v>7753</v>
      </c>
      <c r="E2305" s="339" t="s">
        <v>25095</v>
      </c>
    </row>
    <row r="2306" spans="1:5" x14ac:dyDescent="0.25">
      <c r="A2306" s="16">
        <f t="shared" si="35"/>
        <v>3428</v>
      </c>
      <c r="B2306">
        <v>3428</v>
      </c>
      <c r="C2306" t="s">
        <v>25096</v>
      </c>
      <c r="D2306" t="s">
        <v>7752</v>
      </c>
      <c r="E2306" s="339" t="s">
        <v>25097</v>
      </c>
    </row>
    <row r="2307" spans="1:5" x14ac:dyDescent="0.25">
      <c r="A2307" s="16">
        <f t="shared" ref="A2307:A2370" si="36">B2307</f>
        <v>3429</v>
      </c>
      <c r="B2307">
        <v>3429</v>
      </c>
      <c r="C2307" t="s">
        <v>25098</v>
      </c>
      <c r="D2307" t="s">
        <v>7752</v>
      </c>
      <c r="E2307" s="339" t="s">
        <v>25099</v>
      </c>
    </row>
    <row r="2308" spans="1:5" x14ac:dyDescent="0.25">
      <c r="A2308" s="16">
        <f t="shared" si="36"/>
        <v>11199</v>
      </c>
      <c r="B2308">
        <v>11199</v>
      </c>
      <c r="C2308" t="s">
        <v>25100</v>
      </c>
      <c r="D2308" t="s">
        <v>7753</v>
      </c>
      <c r="E2308" s="339" t="s">
        <v>25101</v>
      </c>
    </row>
    <row r="2309" spans="1:5" x14ac:dyDescent="0.25">
      <c r="A2309" s="16">
        <f t="shared" si="36"/>
        <v>34369</v>
      </c>
      <c r="B2309">
        <v>34369</v>
      </c>
      <c r="C2309" t="s">
        <v>25102</v>
      </c>
      <c r="D2309" t="s">
        <v>7753</v>
      </c>
      <c r="E2309" s="339" t="s">
        <v>25103</v>
      </c>
    </row>
    <row r="2310" spans="1:5" x14ac:dyDescent="0.25">
      <c r="A2310" s="16">
        <f t="shared" si="36"/>
        <v>36896</v>
      </c>
      <c r="B2310">
        <v>36896</v>
      </c>
      <c r="C2310" t="s">
        <v>25104</v>
      </c>
      <c r="D2310" t="s">
        <v>7753</v>
      </c>
      <c r="E2310" s="339" t="s">
        <v>25105</v>
      </c>
    </row>
    <row r="2311" spans="1:5" x14ac:dyDescent="0.25">
      <c r="A2311" s="16">
        <f t="shared" si="36"/>
        <v>34367</v>
      </c>
      <c r="B2311">
        <v>34367</v>
      </c>
      <c r="C2311" t="s">
        <v>25106</v>
      </c>
      <c r="D2311" t="s">
        <v>7753</v>
      </c>
      <c r="E2311" s="339" t="s">
        <v>25107</v>
      </c>
    </row>
    <row r="2312" spans="1:5" x14ac:dyDescent="0.25">
      <c r="A2312" s="16">
        <f t="shared" si="36"/>
        <v>36897</v>
      </c>
      <c r="B2312">
        <v>36897</v>
      </c>
      <c r="C2312" t="s">
        <v>25108</v>
      </c>
      <c r="D2312" t="s">
        <v>7753</v>
      </c>
      <c r="E2312" s="339" t="s">
        <v>25109</v>
      </c>
    </row>
    <row r="2313" spans="1:5" x14ac:dyDescent="0.25">
      <c r="A2313" s="16">
        <f t="shared" si="36"/>
        <v>34364</v>
      </c>
      <c r="B2313">
        <v>34364</v>
      </c>
      <c r="C2313" t="s">
        <v>25110</v>
      </c>
      <c r="D2313" t="s">
        <v>7753</v>
      </c>
      <c r="E2313" s="339" t="s">
        <v>25111</v>
      </c>
    </row>
    <row r="2314" spans="1:5" x14ac:dyDescent="0.25">
      <c r="A2314" s="16">
        <f t="shared" si="36"/>
        <v>40659</v>
      </c>
      <c r="B2314">
        <v>40659</v>
      </c>
      <c r="C2314" t="s">
        <v>25112</v>
      </c>
      <c r="D2314" t="s">
        <v>7752</v>
      </c>
      <c r="E2314" s="339" t="s">
        <v>25113</v>
      </c>
    </row>
    <row r="2315" spans="1:5" x14ac:dyDescent="0.25">
      <c r="A2315" s="16">
        <f t="shared" si="36"/>
        <v>40660</v>
      </c>
      <c r="B2315">
        <v>40660</v>
      </c>
      <c r="C2315" t="s">
        <v>25114</v>
      </c>
      <c r="D2315" t="s">
        <v>7752</v>
      </c>
      <c r="E2315" s="339" t="s">
        <v>25115</v>
      </c>
    </row>
    <row r="2316" spans="1:5" x14ac:dyDescent="0.25">
      <c r="A2316" s="16">
        <f t="shared" si="36"/>
        <v>40661</v>
      </c>
      <c r="B2316">
        <v>40661</v>
      </c>
      <c r="C2316" t="s">
        <v>25116</v>
      </c>
      <c r="D2316" t="s">
        <v>7752</v>
      </c>
      <c r="E2316" s="339" t="s">
        <v>25117</v>
      </c>
    </row>
    <row r="2317" spans="1:5" x14ac:dyDescent="0.25">
      <c r="A2317" s="16">
        <f t="shared" si="36"/>
        <v>3421</v>
      </c>
      <c r="B2317">
        <v>3421</v>
      </c>
      <c r="C2317" t="s">
        <v>25118</v>
      </c>
      <c r="D2317" t="s">
        <v>7752</v>
      </c>
      <c r="E2317" s="339" t="s">
        <v>25119</v>
      </c>
    </row>
    <row r="2318" spans="1:5" x14ac:dyDescent="0.25">
      <c r="A2318" s="16">
        <f t="shared" si="36"/>
        <v>599</v>
      </c>
      <c r="B2318">
        <v>599</v>
      </c>
      <c r="C2318" t="s">
        <v>25120</v>
      </c>
      <c r="D2318" t="s">
        <v>7752</v>
      </c>
      <c r="E2318" s="339" t="s">
        <v>25121</v>
      </c>
    </row>
    <row r="2319" spans="1:5" x14ac:dyDescent="0.25">
      <c r="A2319" s="16">
        <f t="shared" si="36"/>
        <v>44053</v>
      </c>
      <c r="B2319">
        <v>44053</v>
      </c>
      <c r="C2319" t="s">
        <v>25122</v>
      </c>
      <c r="D2319" t="s">
        <v>7753</v>
      </c>
      <c r="E2319" s="339" t="s">
        <v>25123</v>
      </c>
    </row>
    <row r="2320" spans="1:5" x14ac:dyDescent="0.25">
      <c r="A2320" s="16">
        <f t="shared" si="36"/>
        <v>3423</v>
      </c>
      <c r="B2320">
        <v>3423</v>
      </c>
      <c r="C2320" t="s">
        <v>25124</v>
      </c>
      <c r="D2320" t="s">
        <v>7752</v>
      </c>
      <c r="E2320" s="339" t="s">
        <v>25125</v>
      </c>
    </row>
    <row r="2321" spans="1:5" x14ac:dyDescent="0.25">
      <c r="A2321" s="16">
        <f t="shared" si="36"/>
        <v>34381</v>
      </c>
      <c r="B2321">
        <v>34381</v>
      </c>
      <c r="C2321" t="s">
        <v>25126</v>
      </c>
      <c r="D2321" t="s">
        <v>7753</v>
      </c>
      <c r="E2321" s="339" t="s">
        <v>25127</v>
      </c>
    </row>
    <row r="2322" spans="1:5" x14ac:dyDescent="0.25">
      <c r="A2322" s="16">
        <f t="shared" si="36"/>
        <v>34797</v>
      </c>
      <c r="B2322">
        <v>34797</v>
      </c>
      <c r="C2322" t="s">
        <v>25128</v>
      </c>
      <c r="D2322" t="s">
        <v>7753</v>
      </c>
      <c r="E2322" s="339" t="s">
        <v>25129</v>
      </c>
    </row>
    <row r="2323" spans="1:5" x14ac:dyDescent="0.25">
      <c r="A2323" s="16">
        <f t="shared" si="36"/>
        <v>44054</v>
      </c>
      <c r="B2323">
        <v>44054</v>
      </c>
      <c r="C2323" t="s">
        <v>25130</v>
      </c>
      <c r="D2323" t="s">
        <v>7753</v>
      </c>
      <c r="E2323" s="339" t="s">
        <v>25131</v>
      </c>
    </row>
    <row r="2324" spans="1:5" x14ac:dyDescent="0.25">
      <c r="A2324" s="16">
        <f t="shared" si="36"/>
        <v>44399</v>
      </c>
      <c r="B2324">
        <v>44399</v>
      </c>
      <c r="C2324" t="s">
        <v>25132</v>
      </c>
      <c r="D2324" t="s">
        <v>7753</v>
      </c>
      <c r="E2324" s="339" t="s">
        <v>25133</v>
      </c>
    </row>
    <row r="2325" spans="1:5" x14ac:dyDescent="0.25">
      <c r="A2325" s="16">
        <f t="shared" si="36"/>
        <v>44503</v>
      </c>
      <c r="B2325">
        <v>44503</v>
      </c>
      <c r="C2325" t="s">
        <v>25134</v>
      </c>
      <c r="D2325" t="s">
        <v>7754</v>
      </c>
      <c r="E2325" s="339" t="s">
        <v>33790</v>
      </c>
    </row>
    <row r="2326" spans="1:5" x14ac:dyDescent="0.25">
      <c r="A2326" s="16">
        <f t="shared" si="36"/>
        <v>41077</v>
      </c>
      <c r="B2326">
        <v>41077</v>
      </c>
      <c r="C2326" t="s">
        <v>25135</v>
      </c>
      <c r="D2326" t="s">
        <v>7813</v>
      </c>
      <c r="E2326" s="339" t="s">
        <v>33791</v>
      </c>
    </row>
    <row r="2327" spans="1:5" x14ac:dyDescent="0.25">
      <c r="A2327" s="16">
        <f t="shared" si="36"/>
        <v>37963</v>
      </c>
      <c r="B2327">
        <v>37963</v>
      </c>
      <c r="C2327" t="s">
        <v>25137</v>
      </c>
      <c r="D2327" t="s">
        <v>7753</v>
      </c>
      <c r="E2327" s="339" t="s">
        <v>20252</v>
      </c>
    </row>
    <row r="2328" spans="1:5" x14ac:dyDescent="0.25">
      <c r="A2328" s="16">
        <f t="shared" si="36"/>
        <v>37964</v>
      </c>
      <c r="B2328">
        <v>37964</v>
      </c>
      <c r="C2328" t="s">
        <v>25138</v>
      </c>
      <c r="D2328" t="s">
        <v>7753</v>
      </c>
      <c r="E2328" s="339" t="s">
        <v>15677</v>
      </c>
    </row>
    <row r="2329" spans="1:5" x14ac:dyDescent="0.25">
      <c r="A2329" s="16">
        <f t="shared" si="36"/>
        <v>37965</v>
      </c>
      <c r="B2329">
        <v>37965</v>
      </c>
      <c r="C2329" t="s">
        <v>25139</v>
      </c>
      <c r="D2329" t="s">
        <v>7753</v>
      </c>
      <c r="E2329" s="339" t="s">
        <v>8138</v>
      </c>
    </row>
    <row r="2330" spans="1:5" x14ac:dyDescent="0.25">
      <c r="A2330" s="16">
        <f t="shared" si="36"/>
        <v>37966</v>
      </c>
      <c r="B2330">
        <v>37966</v>
      </c>
      <c r="C2330" t="s">
        <v>25140</v>
      </c>
      <c r="D2330" t="s">
        <v>7753</v>
      </c>
      <c r="E2330" s="339" t="s">
        <v>14856</v>
      </c>
    </row>
    <row r="2331" spans="1:5" x14ac:dyDescent="0.25">
      <c r="A2331" s="16">
        <f t="shared" si="36"/>
        <v>37967</v>
      </c>
      <c r="B2331">
        <v>37967</v>
      </c>
      <c r="C2331" t="s">
        <v>25141</v>
      </c>
      <c r="D2331" t="s">
        <v>7753</v>
      </c>
      <c r="E2331" s="339" t="s">
        <v>25142</v>
      </c>
    </row>
    <row r="2332" spans="1:5" x14ac:dyDescent="0.25">
      <c r="A2332" s="16">
        <f t="shared" si="36"/>
        <v>37968</v>
      </c>
      <c r="B2332">
        <v>37968</v>
      </c>
      <c r="C2332" t="s">
        <v>25143</v>
      </c>
      <c r="D2332" t="s">
        <v>7753</v>
      </c>
      <c r="E2332" s="339" t="s">
        <v>19900</v>
      </c>
    </row>
    <row r="2333" spans="1:5" x14ac:dyDescent="0.25">
      <c r="A2333" s="16">
        <f t="shared" si="36"/>
        <v>37969</v>
      </c>
      <c r="B2333">
        <v>37969</v>
      </c>
      <c r="C2333" t="s">
        <v>25144</v>
      </c>
      <c r="D2333" t="s">
        <v>7753</v>
      </c>
      <c r="E2333" s="339" t="s">
        <v>21364</v>
      </c>
    </row>
    <row r="2334" spans="1:5" x14ac:dyDescent="0.25">
      <c r="A2334" s="16">
        <f t="shared" si="36"/>
        <v>37970</v>
      </c>
      <c r="B2334">
        <v>37970</v>
      </c>
      <c r="C2334" t="s">
        <v>25145</v>
      </c>
      <c r="D2334" t="s">
        <v>7753</v>
      </c>
      <c r="E2334" s="339" t="s">
        <v>25146</v>
      </c>
    </row>
    <row r="2335" spans="1:5" x14ac:dyDescent="0.25">
      <c r="A2335" s="16">
        <f t="shared" si="36"/>
        <v>44251</v>
      </c>
      <c r="B2335">
        <v>44251</v>
      </c>
      <c r="C2335" t="s">
        <v>25147</v>
      </c>
      <c r="D2335" t="s">
        <v>7753</v>
      </c>
      <c r="E2335" s="339" t="s">
        <v>25148</v>
      </c>
    </row>
    <row r="2336" spans="1:5" x14ac:dyDescent="0.25">
      <c r="A2336" s="16">
        <f t="shared" si="36"/>
        <v>21118</v>
      </c>
      <c r="B2336">
        <v>21118</v>
      </c>
      <c r="C2336" t="s">
        <v>25149</v>
      </c>
      <c r="D2336" t="s">
        <v>7753</v>
      </c>
      <c r="E2336" s="339" t="s">
        <v>7836</v>
      </c>
    </row>
    <row r="2337" spans="1:5" x14ac:dyDescent="0.25">
      <c r="A2337" s="16">
        <f t="shared" si="36"/>
        <v>37956</v>
      </c>
      <c r="B2337">
        <v>37956</v>
      </c>
      <c r="C2337" t="s">
        <v>25150</v>
      </c>
      <c r="D2337" t="s">
        <v>7753</v>
      </c>
      <c r="E2337" s="339" t="s">
        <v>15022</v>
      </c>
    </row>
    <row r="2338" spans="1:5" x14ac:dyDescent="0.25">
      <c r="A2338" s="16">
        <f t="shared" si="36"/>
        <v>37957</v>
      </c>
      <c r="B2338">
        <v>37957</v>
      </c>
      <c r="C2338" t="s">
        <v>25151</v>
      </c>
      <c r="D2338" t="s">
        <v>7753</v>
      </c>
      <c r="E2338" s="339" t="s">
        <v>12345</v>
      </c>
    </row>
    <row r="2339" spans="1:5" x14ac:dyDescent="0.25">
      <c r="A2339" s="16">
        <f t="shared" si="36"/>
        <v>37958</v>
      </c>
      <c r="B2339">
        <v>37958</v>
      </c>
      <c r="C2339" t="s">
        <v>25152</v>
      </c>
      <c r="D2339" t="s">
        <v>7753</v>
      </c>
      <c r="E2339" s="339" t="s">
        <v>9459</v>
      </c>
    </row>
    <row r="2340" spans="1:5" x14ac:dyDescent="0.25">
      <c r="A2340" s="16">
        <f t="shared" si="36"/>
        <v>37959</v>
      </c>
      <c r="B2340">
        <v>37959</v>
      </c>
      <c r="C2340" t="s">
        <v>25153</v>
      </c>
      <c r="D2340" t="s">
        <v>7753</v>
      </c>
      <c r="E2340" s="339" t="s">
        <v>15072</v>
      </c>
    </row>
    <row r="2341" spans="1:5" x14ac:dyDescent="0.25">
      <c r="A2341" s="16">
        <f t="shared" si="36"/>
        <v>37960</v>
      </c>
      <c r="B2341">
        <v>37960</v>
      </c>
      <c r="C2341" t="s">
        <v>25154</v>
      </c>
      <c r="D2341" t="s">
        <v>7753</v>
      </c>
      <c r="E2341" s="339" t="s">
        <v>20056</v>
      </c>
    </row>
    <row r="2342" spans="1:5" x14ac:dyDescent="0.25">
      <c r="A2342" s="16">
        <f t="shared" si="36"/>
        <v>37961</v>
      </c>
      <c r="B2342">
        <v>37961</v>
      </c>
      <c r="C2342" t="s">
        <v>25155</v>
      </c>
      <c r="D2342" t="s">
        <v>7753</v>
      </c>
      <c r="E2342" s="339" t="s">
        <v>25156</v>
      </c>
    </row>
    <row r="2343" spans="1:5" x14ac:dyDescent="0.25">
      <c r="A2343" s="16">
        <f t="shared" si="36"/>
        <v>37962</v>
      </c>
      <c r="B2343">
        <v>37962</v>
      </c>
      <c r="C2343" t="s">
        <v>25157</v>
      </c>
      <c r="D2343" t="s">
        <v>7753</v>
      </c>
      <c r="E2343" s="339" t="s">
        <v>25158</v>
      </c>
    </row>
    <row r="2344" spans="1:5" x14ac:dyDescent="0.25">
      <c r="A2344" s="16">
        <f t="shared" si="36"/>
        <v>3533</v>
      </c>
      <c r="B2344">
        <v>3533</v>
      </c>
      <c r="C2344" t="s">
        <v>25159</v>
      </c>
      <c r="D2344" t="s">
        <v>7753</v>
      </c>
      <c r="E2344" s="339" t="s">
        <v>24875</v>
      </c>
    </row>
    <row r="2345" spans="1:5" x14ac:dyDescent="0.25">
      <c r="A2345" s="16">
        <f t="shared" si="36"/>
        <v>3538</v>
      </c>
      <c r="B2345">
        <v>3538</v>
      </c>
      <c r="C2345" t="s">
        <v>25160</v>
      </c>
      <c r="D2345" t="s">
        <v>7753</v>
      </c>
      <c r="E2345" s="339" t="s">
        <v>7889</v>
      </c>
    </row>
    <row r="2346" spans="1:5" x14ac:dyDescent="0.25">
      <c r="A2346" s="16">
        <f t="shared" si="36"/>
        <v>3498</v>
      </c>
      <c r="B2346">
        <v>3498</v>
      </c>
      <c r="C2346" t="s">
        <v>25161</v>
      </c>
      <c r="D2346" t="s">
        <v>7753</v>
      </c>
      <c r="E2346" s="339" t="s">
        <v>15624</v>
      </c>
    </row>
    <row r="2347" spans="1:5" x14ac:dyDescent="0.25">
      <c r="A2347" s="16">
        <f t="shared" si="36"/>
        <v>3496</v>
      </c>
      <c r="B2347">
        <v>3496</v>
      </c>
      <c r="C2347" t="s">
        <v>25162</v>
      </c>
      <c r="D2347" t="s">
        <v>7753</v>
      </c>
      <c r="E2347" s="339" t="s">
        <v>12666</v>
      </c>
    </row>
    <row r="2348" spans="1:5" x14ac:dyDescent="0.25">
      <c r="A2348" s="16">
        <f t="shared" si="36"/>
        <v>38429</v>
      </c>
      <c r="B2348">
        <v>38429</v>
      </c>
      <c r="C2348" t="s">
        <v>25163</v>
      </c>
      <c r="D2348" t="s">
        <v>7753</v>
      </c>
      <c r="E2348" s="339" t="s">
        <v>14656</v>
      </c>
    </row>
    <row r="2349" spans="1:5" x14ac:dyDescent="0.25">
      <c r="A2349" s="16">
        <f t="shared" si="36"/>
        <v>38431</v>
      </c>
      <c r="B2349">
        <v>38431</v>
      </c>
      <c r="C2349" t="s">
        <v>25164</v>
      </c>
      <c r="D2349" t="s">
        <v>7753</v>
      </c>
      <c r="E2349" s="339" t="s">
        <v>8207</v>
      </c>
    </row>
    <row r="2350" spans="1:5" x14ac:dyDescent="0.25">
      <c r="A2350" s="16">
        <f t="shared" si="36"/>
        <v>38430</v>
      </c>
      <c r="B2350">
        <v>38430</v>
      </c>
      <c r="C2350" t="s">
        <v>25165</v>
      </c>
      <c r="D2350" t="s">
        <v>7753</v>
      </c>
      <c r="E2350" s="339" t="s">
        <v>15065</v>
      </c>
    </row>
    <row r="2351" spans="1:5" x14ac:dyDescent="0.25">
      <c r="A2351" s="16">
        <f t="shared" si="36"/>
        <v>36348</v>
      </c>
      <c r="B2351">
        <v>36348</v>
      </c>
      <c r="C2351" t="s">
        <v>25166</v>
      </c>
      <c r="D2351" t="s">
        <v>7753</v>
      </c>
      <c r="E2351" s="339" t="s">
        <v>20630</v>
      </c>
    </row>
    <row r="2352" spans="1:5" x14ac:dyDescent="0.25">
      <c r="A2352" s="16">
        <f t="shared" si="36"/>
        <v>36349</v>
      </c>
      <c r="B2352">
        <v>36349</v>
      </c>
      <c r="C2352" t="s">
        <v>25167</v>
      </c>
      <c r="D2352" t="s">
        <v>7753</v>
      </c>
      <c r="E2352" s="339" t="s">
        <v>8196</v>
      </c>
    </row>
    <row r="2353" spans="1:5" x14ac:dyDescent="0.25">
      <c r="A2353" s="16">
        <f t="shared" si="36"/>
        <v>38987</v>
      </c>
      <c r="B2353">
        <v>38987</v>
      </c>
      <c r="C2353" t="s">
        <v>25168</v>
      </c>
      <c r="D2353" t="s">
        <v>7753</v>
      </c>
      <c r="E2353" s="339" t="s">
        <v>10815</v>
      </c>
    </row>
    <row r="2354" spans="1:5" x14ac:dyDescent="0.25">
      <c r="A2354" s="16">
        <f t="shared" si="36"/>
        <v>38988</v>
      </c>
      <c r="B2354">
        <v>38988</v>
      </c>
      <c r="C2354" t="s">
        <v>25169</v>
      </c>
      <c r="D2354" t="s">
        <v>7753</v>
      </c>
      <c r="E2354" s="339" t="s">
        <v>15021</v>
      </c>
    </row>
    <row r="2355" spans="1:5" x14ac:dyDescent="0.25">
      <c r="A2355" s="16">
        <f t="shared" si="36"/>
        <v>38989</v>
      </c>
      <c r="B2355">
        <v>38989</v>
      </c>
      <c r="C2355" t="s">
        <v>25170</v>
      </c>
      <c r="D2355" t="s">
        <v>7753</v>
      </c>
      <c r="E2355" s="339" t="s">
        <v>20662</v>
      </c>
    </row>
    <row r="2356" spans="1:5" x14ac:dyDescent="0.25">
      <c r="A2356" s="16">
        <f t="shared" si="36"/>
        <v>38990</v>
      </c>
      <c r="B2356">
        <v>38990</v>
      </c>
      <c r="C2356" t="s">
        <v>25171</v>
      </c>
      <c r="D2356" t="s">
        <v>7753</v>
      </c>
      <c r="E2356" s="339" t="s">
        <v>12679</v>
      </c>
    </row>
    <row r="2357" spans="1:5" x14ac:dyDescent="0.25">
      <c r="A2357" s="16">
        <f t="shared" si="36"/>
        <v>38991</v>
      </c>
      <c r="B2357">
        <v>38991</v>
      </c>
      <c r="C2357" t="s">
        <v>25172</v>
      </c>
      <c r="D2357" t="s">
        <v>7753</v>
      </c>
      <c r="E2357" s="339" t="s">
        <v>25173</v>
      </c>
    </row>
    <row r="2358" spans="1:5" x14ac:dyDescent="0.25">
      <c r="A2358" s="16">
        <f t="shared" si="36"/>
        <v>38433</v>
      </c>
      <c r="B2358">
        <v>38433</v>
      </c>
      <c r="C2358" t="s">
        <v>25174</v>
      </c>
      <c r="D2358" t="s">
        <v>7753</v>
      </c>
      <c r="E2358" s="339" t="s">
        <v>8223</v>
      </c>
    </row>
    <row r="2359" spans="1:5" x14ac:dyDescent="0.25">
      <c r="A2359" s="16">
        <f t="shared" si="36"/>
        <v>38440</v>
      </c>
      <c r="B2359">
        <v>38440</v>
      </c>
      <c r="C2359" t="s">
        <v>25175</v>
      </c>
      <c r="D2359" t="s">
        <v>7753</v>
      </c>
      <c r="E2359" s="339" t="s">
        <v>25176</v>
      </c>
    </row>
    <row r="2360" spans="1:5" x14ac:dyDescent="0.25">
      <c r="A2360" s="16">
        <f t="shared" si="36"/>
        <v>36359</v>
      </c>
      <c r="B2360">
        <v>36359</v>
      </c>
      <c r="C2360" t="s">
        <v>25177</v>
      </c>
      <c r="D2360" t="s">
        <v>7753</v>
      </c>
      <c r="E2360" s="339" t="s">
        <v>8275</v>
      </c>
    </row>
    <row r="2361" spans="1:5" x14ac:dyDescent="0.25">
      <c r="A2361" s="16">
        <f t="shared" si="36"/>
        <v>36360</v>
      </c>
      <c r="B2361">
        <v>36360</v>
      </c>
      <c r="C2361" t="s">
        <v>25178</v>
      </c>
      <c r="D2361" t="s">
        <v>7753</v>
      </c>
      <c r="E2361" s="339" t="s">
        <v>12986</v>
      </c>
    </row>
    <row r="2362" spans="1:5" x14ac:dyDescent="0.25">
      <c r="A2362" s="16">
        <f t="shared" si="36"/>
        <v>38434</v>
      </c>
      <c r="B2362">
        <v>38434</v>
      </c>
      <c r="C2362" t="s">
        <v>25179</v>
      </c>
      <c r="D2362" t="s">
        <v>7753</v>
      </c>
      <c r="E2362" s="339" t="s">
        <v>20272</v>
      </c>
    </row>
    <row r="2363" spans="1:5" x14ac:dyDescent="0.25">
      <c r="A2363" s="16">
        <f t="shared" si="36"/>
        <v>38435</v>
      </c>
      <c r="B2363">
        <v>38435</v>
      </c>
      <c r="C2363" t="s">
        <v>25180</v>
      </c>
      <c r="D2363" t="s">
        <v>7753</v>
      </c>
      <c r="E2363" s="339" t="s">
        <v>16124</v>
      </c>
    </row>
    <row r="2364" spans="1:5" x14ac:dyDescent="0.25">
      <c r="A2364" s="16">
        <f t="shared" si="36"/>
        <v>38436</v>
      </c>
      <c r="B2364">
        <v>38436</v>
      </c>
      <c r="C2364" t="s">
        <v>25181</v>
      </c>
      <c r="D2364" t="s">
        <v>7753</v>
      </c>
      <c r="E2364" s="339" t="s">
        <v>25182</v>
      </c>
    </row>
    <row r="2365" spans="1:5" x14ac:dyDescent="0.25">
      <c r="A2365" s="16">
        <f t="shared" si="36"/>
        <v>38437</v>
      </c>
      <c r="B2365">
        <v>38437</v>
      </c>
      <c r="C2365" t="s">
        <v>25183</v>
      </c>
      <c r="D2365" t="s">
        <v>7753</v>
      </c>
      <c r="E2365" s="339" t="s">
        <v>12980</v>
      </c>
    </row>
    <row r="2366" spans="1:5" x14ac:dyDescent="0.25">
      <c r="A2366" s="16">
        <f t="shared" si="36"/>
        <v>38438</v>
      </c>
      <c r="B2366">
        <v>38438</v>
      </c>
      <c r="C2366" t="s">
        <v>25184</v>
      </c>
      <c r="D2366" t="s">
        <v>7753</v>
      </c>
      <c r="E2366" s="339" t="s">
        <v>16607</v>
      </c>
    </row>
    <row r="2367" spans="1:5" x14ac:dyDescent="0.25">
      <c r="A2367" s="16">
        <f t="shared" si="36"/>
        <v>38439</v>
      </c>
      <c r="B2367">
        <v>38439</v>
      </c>
      <c r="C2367" t="s">
        <v>25185</v>
      </c>
      <c r="D2367" t="s">
        <v>7753</v>
      </c>
      <c r="E2367" s="339" t="s">
        <v>25186</v>
      </c>
    </row>
    <row r="2368" spans="1:5" x14ac:dyDescent="0.25">
      <c r="A2368" s="16">
        <f t="shared" si="36"/>
        <v>10836</v>
      </c>
      <c r="B2368">
        <v>10836</v>
      </c>
      <c r="C2368" t="s">
        <v>25187</v>
      </c>
      <c r="D2368" t="s">
        <v>7753</v>
      </c>
      <c r="E2368" s="339" t="s">
        <v>14336</v>
      </c>
    </row>
    <row r="2369" spans="1:5" x14ac:dyDescent="0.25">
      <c r="A2369" s="16">
        <f t="shared" si="36"/>
        <v>10835</v>
      </c>
      <c r="B2369">
        <v>10835</v>
      </c>
      <c r="C2369" t="s">
        <v>25188</v>
      </c>
      <c r="D2369" t="s">
        <v>7753</v>
      </c>
      <c r="E2369" s="339" t="s">
        <v>7804</v>
      </c>
    </row>
    <row r="2370" spans="1:5" x14ac:dyDescent="0.25">
      <c r="A2370" s="16">
        <f t="shared" si="36"/>
        <v>3475</v>
      </c>
      <c r="B2370">
        <v>3475</v>
      </c>
      <c r="C2370" t="s">
        <v>25189</v>
      </c>
      <c r="D2370" t="s">
        <v>7753</v>
      </c>
      <c r="E2370" s="339" t="s">
        <v>7809</v>
      </c>
    </row>
    <row r="2371" spans="1:5" x14ac:dyDescent="0.25">
      <c r="A2371" s="16">
        <f t="shared" ref="A2371:A2434" si="37">B2371</f>
        <v>3485</v>
      </c>
      <c r="B2371">
        <v>3485</v>
      </c>
      <c r="C2371" t="s">
        <v>25190</v>
      </c>
      <c r="D2371" t="s">
        <v>7753</v>
      </c>
      <c r="E2371" s="339" t="s">
        <v>15623</v>
      </c>
    </row>
    <row r="2372" spans="1:5" x14ac:dyDescent="0.25">
      <c r="A2372" s="16">
        <f t="shared" si="37"/>
        <v>3534</v>
      </c>
      <c r="B2372">
        <v>3534</v>
      </c>
      <c r="C2372" t="s">
        <v>25191</v>
      </c>
      <c r="D2372" t="s">
        <v>7753</v>
      </c>
      <c r="E2372" s="339" t="s">
        <v>8312</v>
      </c>
    </row>
    <row r="2373" spans="1:5" x14ac:dyDescent="0.25">
      <c r="A2373" s="16">
        <f t="shared" si="37"/>
        <v>3543</v>
      </c>
      <c r="B2373">
        <v>3543</v>
      </c>
      <c r="C2373" t="s">
        <v>25192</v>
      </c>
      <c r="D2373" t="s">
        <v>7753</v>
      </c>
      <c r="E2373" s="339" t="s">
        <v>7768</v>
      </c>
    </row>
    <row r="2374" spans="1:5" x14ac:dyDescent="0.25">
      <c r="A2374" s="16">
        <f t="shared" si="37"/>
        <v>3482</v>
      </c>
      <c r="B2374">
        <v>3482</v>
      </c>
      <c r="C2374" t="s">
        <v>25193</v>
      </c>
      <c r="D2374" t="s">
        <v>7753</v>
      </c>
      <c r="E2374" s="339" t="s">
        <v>20142</v>
      </c>
    </row>
    <row r="2375" spans="1:5" x14ac:dyDescent="0.25">
      <c r="A2375" s="16">
        <f t="shared" si="37"/>
        <v>3505</v>
      </c>
      <c r="B2375">
        <v>3505</v>
      </c>
      <c r="C2375" t="s">
        <v>25194</v>
      </c>
      <c r="D2375" t="s">
        <v>7753</v>
      </c>
      <c r="E2375" s="339" t="s">
        <v>22132</v>
      </c>
    </row>
    <row r="2376" spans="1:5" x14ac:dyDescent="0.25">
      <c r="A2376" s="16">
        <f t="shared" si="37"/>
        <v>3521</v>
      </c>
      <c r="B2376">
        <v>3521</v>
      </c>
      <c r="C2376" t="s">
        <v>25195</v>
      </c>
      <c r="D2376" t="s">
        <v>7753</v>
      </c>
      <c r="E2376" s="339" t="s">
        <v>14089</v>
      </c>
    </row>
    <row r="2377" spans="1:5" x14ac:dyDescent="0.25">
      <c r="A2377" s="16">
        <f t="shared" si="37"/>
        <v>3531</v>
      </c>
      <c r="B2377">
        <v>3531</v>
      </c>
      <c r="C2377" t="s">
        <v>25196</v>
      </c>
      <c r="D2377" t="s">
        <v>7753</v>
      </c>
      <c r="E2377" s="339" t="s">
        <v>8298</v>
      </c>
    </row>
    <row r="2378" spans="1:5" x14ac:dyDescent="0.25">
      <c r="A2378" s="16">
        <f t="shared" si="37"/>
        <v>3522</v>
      </c>
      <c r="B2378">
        <v>3522</v>
      </c>
      <c r="C2378" t="s">
        <v>25197</v>
      </c>
      <c r="D2378" t="s">
        <v>7753</v>
      </c>
      <c r="E2378" s="339" t="s">
        <v>7878</v>
      </c>
    </row>
    <row r="2379" spans="1:5" x14ac:dyDescent="0.25">
      <c r="A2379" s="16">
        <f t="shared" si="37"/>
        <v>3527</v>
      </c>
      <c r="B2379">
        <v>3527</v>
      </c>
      <c r="C2379" t="s">
        <v>25198</v>
      </c>
      <c r="D2379" t="s">
        <v>7753</v>
      </c>
      <c r="E2379" s="339" t="s">
        <v>17459</v>
      </c>
    </row>
    <row r="2380" spans="1:5" x14ac:dyDescent="0.25">
      <c r="A2380" s="16">
        <f t="shared" si="37"/>
        <v>3516</v>
      </c>
      <c r="B2380">
        <v>3516</v>
      </c>
      <c r="C2380" t="s">
        <v>25199</v>
      </c>
      <c r="D2380" t="s">
        <v>7753</v>
      </c>
      <c r="E2380" s="339" t="s">
        <v>25200</v>
      </c>
    </row>
    <row r="2381" spans="1:5" x14ac:dyDescent="0.25">
      <c r="A2381" s="16">
        <f t="shared" si="37"/>
        <v>3517</v>
      </c>
      <c r="B2381">
        <v>3517</v>
      </c>
      <c r="C2381" t="s">
        <v>25201</v>
      </c>
      <c r="D2381" t="s">
        <v>7753</v>
      </c>
      <c r="E2381" s="339" t="s">
        <v>25202</v>
      </c>
    </row>
    <row r="2382" spans="1:5" x14ac:dyDescent="0.25">
      <c r="A2382" s="16">
        <f t="shared" si="37"/>
        <v>3515</v>
      </c>
      <c r="B2382">
        <v>3515</v>
      </c>
      <c r="C2382" t="s">
        <v>25203</v>
      </c>
      <c r="D2382" t="s">
        <v>7753</v>
      </c>
      <c r="E2382" s="339" t="s">
        <v>25204</v>
      </c>
    </row>
    <row r="2383" spans="1:5" x14ac:dyDescent="0.25">
      <c r="A2383" s="16">
        <f t="shared" si="37"/>
        <v>20147</v>
      </c>
      <c r="B2383">
        <v>20147</v>
      </c>
      <c r="C2383" t="s">
        <v>25205</v>
      </c>
      <c r="D2383" t="s">
        <v>7753</v>
      </c>
      <c r="E2383" s="339" t="s">
        <v>7804</v>
      </c>
    </row>
    <row r="2384" spans="1:5" x14ac:dyDescent="0.25">
      <c r="A2384" s="16">
        <f t="shared" si="37"/>
        <v>3524</v>
      </c>
      <c r="B2384">
        <v>3524</v>
      </c>
      <c r="C2384" t="s">
        <v>25206</v>
      </c>
      <c r="D2384" t="s">
        <v>7753</v>
      </c>
      <c r="E2384" s="339" t="s">
        <v>7976</v>
      </c>
    </row>
    <row r="2385" spans="1:5" x14ac:dyDescent="0.25">
      <c r="A2385" s="16">
        <f t="shared" si="37"/>
        <v>3532</v>
      </c>
      <c r="B2385">
        <v>3532</v>
      </c>
      <c r="C2385" t="s">
        <v>25207</v>
      </c>
      <c r="D2385" t="s">
        <v>7753</v>
      </c>
      <c r="E2385" s="339" t="s">
        <v>12653</v>
      </c>
    </row>
    <row r="2386" spans="1:5" x14ac:dyDescent="0.25">
      <c r="A2386" s="16">
        <f t="shared" si="37"/>
        <v>3528</v>
      </c>
      <c r="B2386">
        <v>3528</v>
      </c>
      <c r="C2386" t="s">
        <v>25208</v>
      </c>
      <c r="D2386" t="s">
        <v>7753</v>
      </c>
      <c r="E2386" s="339" t="s">
        <v>11319</v>
      </c>
    </row>
    <row r="2387" spans="1:5" x14ac:dyDescent="0.25">
      <c r="A2387" s="16">
        <f t="shared" si="37"/>
        <v>37952</v>
      </c>
      <c r="B2387">
        <v>37952</v>
      </c>
      <c r="C2387" t="s">
        <v>25209</v>
      </c>
      <c r="D2387" t="s">
        <v>7753</v>
      </c>
      <c r="E2387" s="339" t="s">
        <v>20514</v>
      </c>
    </row>
    <row r="2388" spans="1:5" x14ac:dyDescent="0.25">
      <c r="A2388" s="16">
        <f t="shared" si="37"/>
        <v>37951</v>
      </c>
      <c r="B2388">
        <v>37951</v>
      </c>
      <c r="C2388" t="s">
        <v>25210</v>
      </c>
      <c r="D2388" t="s">
        <v>7753</v>
      </c>
      <c r="E2388" s="339" t="s">
        <v>9087</v>
      </c>
    </row>
    <row r="2389" spans="1:5" x14ac:dyDescent="0.25">
      <c r="A2389" s="16">
        <f t="shared" si="37"/>
        <v>3518</v>
      </c>
      <c r="B2389">
        <v>3518</v>
      </c>
      <c r="C2389" t="s">
        <v>25211</v>
      </c>
      <c r="D2389" t="s">
        <v>7753</v>
      </c>
      <c r="E2389" s="339" t="s">
        <v>25212</v>
      </c>
    </row>
    <row r="2390" spans="1:5" x14ac:dyDescent="0.25">
      <c r="A2390" s="16">
        <f t="shared" si="37"/>
        <v>3519</v>
      </c>
      <c r="B2390">
        <v>3519</v>
      </c>
      <c r="C2390" t="s">
        <v>25213</v>
      </c>
      <c r="D2390" t="s">
        <v>7753</v>
      </c>
      <c r="E2390" s="339" t="s">
        <v>12614</v>
      </c>
    </row>
    <row r="2391" spans="1:5" x14ac:dyDescent="0.25">
      <c r="A2391" s="16">
        <f t="shared" si="37"/>
        <v>3520</v>
      </c>
      <c r="B2391">
        <v>3520</v>
      </c>
      <c r="C2391" t="s">
        <v>25214</v>
      </c>
      <c r="D2391" t="s">
        <v>7753</v>
      </c>
      <c r="E2391" s="339" t="s">
        <v>8311</v>
      </c>
    </row>
    <row r="2392" spans="1:5" x14ac:dyDescent="0.25">
      <c r="A2392" s="16">
        <f t="shared" si="37"/>
        <v>37950</v>
      </c>
      <c r="B2392">
        <v>37950</v>
      </c>
      <c r="C2392" t="s">
        <v>25215</v>
      </c>
      <c r="D2392" t="s">
        <v>7753</v>
      </c>
      <c r="E2392" s="339" t="s">
        <v>25216</v>
      </c>
    </row>
    <row r="2393" spans="1:5" x14ac:dyDescent="0.25">
      <c r="A2393" s="16">
        <f t="shared" si="37"/>
        <v>37949</v>
      </c>
      <c r="B2393">
        <v>37949</v>
      </c>
      <c r="C2393" t="s">
        <v>25217</v>
      </c>
      <c r="D2393" t="s">
        <v>7753</v>
      </c>
      <c r="E2393" s="339" t="s">
        <v>15538</v>
      </c>
    </row>
    <row r="2394" spans="1:5" x14ac:dyDescent="0.25">
      <c r="A2394" s="16">
        <f t="shared" si="37"/>
        <v>3526</v>
      </c>
      <c r="B2394">
        <v>3526</v>
      </c>
      <c r="C2394" t="s">
        <v>25218</v>
      </c>
      <c r="D2394" t="s">
        <v>7753</v>
      </c>
      <c r="E2394" s="339" t="s">
        <v>11313</v>
      </c>
    </row>
    <row r="2395" spans="1:5" x14ac:dyDescent="0.25">
      <c r="A2395" s="16">
        <f t="shared" si="37"/>
        <v>3509</v>
      </c>
      <c r="B2395">
        <v>3509</v>
      </c>
      <c r="C2395" t="s">
        <v>25219</v>
      </c>
      <c r="D2395" t="s">
        <v>7753</v>
      </c>
      <c r="E2395" s="339" t="s">
        <v>25220</v>
      </c>
    </row>
    <row r="2396" spans="1:5" x14ac:dyDescent="0.25">
      <c r="A2396" s="16">
        <f t="shared" si="37"/>
        <v>3530</v>
      </c>
      <c r="B2396">
        <v>3530</v>
      </c>
      <c r="C2396" t="s">
        <v>25221</v>
      </c>
      <c r="D2396" t="s">
        <v>7753</v>
      </c>
      <c r="E2396" s="339" t="s">
        <v>25222</v>
      </c>
    </row>
    <row r="2397" spans="1:5" x14ac:dyDescent="0.25">
      <c r="A2397" s="16">
        <f t="shared" si="37"/>
        <v>3542</v>
      </c>
      <c r="B2397">
        <v>3542</v>
      </c>
      <c r="C2397" t="s">
        <v>25223</v>
      </c>
      <c r="D2397" t="s">
        <v>7753</v>
      </c>
      <c r="E2397" s="339" t="s">
        <v>8306</v>
      </c>
    </row>
    <row r="2398" spans="1:5" x14ac:dyDescent="0.25">
      <c r="A2398" s="16">
        <f t="shared" si="37"/>
        <v>3529</v>
      </c>
      <c r="B2398">
        <v>3529</v>
      </c>
      <c r="C2398" t="s">
        <v>25224</v>
      </c>
      <c r="D2398" t="s">
        <v>7753</v>
      </c>
      <c r="E2398" s="339" t="s">
        <v>8866</v>
      </c>
    </row>
    <row r="2399" spans="1:5" x14ac:dyDescent="0.25">
      <c r="A2399" s="16">
        <f t="shared" si="37"/>
        <v>3536</v>
      </c>
      <c r="B2399">
        <v>3536</v>
      </c>
      <c r="C2399" t="s">
        <v>25225</v>
      </c>
      <c r="D2399" t="s">
        <v>7753</v>
      </c>
      <c r="E2399" s="339" t="s">
        <v>8239</v>
      </c>
    </row>
    <row r="2400" spans="1:5" x14ac:dyDescent="0.25">
      <c r="A2400" s="16">
        <f t="shared" si="37"/>
        <v>3535</v>
      </c>
      <c r="B2400">
        <v>3535</v>
      </c>
      <c r="C2400" t="s">
        <v>25226</v>
      </c>
      <c r="D2400" t="s">
        <v>7753</v>
      </c>
      <c r="E2400" s="339" t="s">
        <v>9063</v>
      </c>
    </row>
    <row r="2401" spans="1:5" x14ac:dyDescent="0.25">
      <c r="A2401" s="16">
        <f t="shared" si="37"/>
        <v>3540</v>
      </c>
      <c r="B2401">
        <v>3540</v>
      </c>
      <c r="C2401" t="s">
        <v>25227</v>
      </c>
      <c r="D2401" t="s">
        <v>7753</v>
      </c>
      <c r="E2401" s="339" t="s">
        <v>7883</v>
      </c>
    </row>
    <row r="2402" spans="1:5" x14ac:dyDescent="0.25">
      <c r="A2402" s="16">
        <f t="shared" si="37"/>
        <v>3539</v>
      </c>
      <c r="B2402">
        <v>3539</v>
      </c>
      <c r="C2402" t="s">
        <v>25228</v>
      </c>
      <c r="D2402" t="s">
        <v>7753</v>
      </c>
      <c r="E2402" s="339" t="s">
        <v>16712</v>
      </c>
    </row>
    <row r="2403" spans="1:5" x14ac:dyDescent="0.25">
      <c r="A2403" s="16">
        <f t="shared" si="37"/>
        <v>3513</v>
      </c>
      <c r="B2403">
        <v>3513</v>
      </c>
      <c r="C2403" t="s">
        <v>25229</v>
      </c>
      <c r="D2403" t="s">
        <v>7753</v>
      </c>
      <c r="E2403" s="339" t="s">
        <v>21364</v>
      </c>
    </row>
    <row r="2404" spans="1:5" x14ac:dyDescent="0.25">
      <c r="A2404" s="16">
        <f t="shared" si="37"/>
        <v>3510</v>
      </c>
      <c r="B2404">
        <v>3510</v>
      </c>
      <c r="C2404" t="s">
        <v>25230</v>
      </c>
      <c r="D2404" t="s">
        <v>7753</v>
      </c>
      <c r="E2404" s="339" t="s">
        <v>8740</v>
      </c>
    </row>
    <row r="2405" spans="1:5" x14ac:dyDescent="0.25">
      <c r="A2405" s="16">
        <f t="shared" si="37"/>
        <v>38913</v>
      </c>
      <c r="B2405">
        <v>38913</v>
      </c>
      <c r="C2405" t="s">
        <v>25231</v>
      </c>
      <c r="D2405" t="s">
        <v>7753</v>
      </c>
      <c r="E2405" s="339" t="s">
        <v>14449</v>
      </c>
    </row>
    <row r="2406" spans="1:5" x14ac:dyDescent="0.25">
      <c r="A2406" s="16">
        <f t="shared" si="37"/>
        <v>38914</v>
      </c>
      <c r="B2406">
        <v>38914</v>
      </c>
      <c r="C2406" t="s">
        <v>25232</v>
      </c>
      <c r="D2406" t="s">
        <v>7753</v>
      </c>
      <c r="E2406" s="339" t="s">
        <v>14843</v>
      </c>
    </row>
    <row r="2407" spans="1:5" x14ac:dyDescent="0.25">
      <c r="A2407" s="16">
        <f t="shared" si="37"/>
        <v>38915</v>
      </c>
      <c r="B2407">
        <v>38915</v>
      </c>
      <c r="C2407" t="s">
        <v>25233</v>
      </c>
      <c r="D2407" t="s">
        <v>7753</v>
      </c>
      <c r="E2407" s="339" t="s">
        <v>12677</v>
      </c>
    </row>
    <row r="2408" spans="1:5" x14ac:dyDescent="0.25">
      <c r="A2408" s="16">
        <f t="shared" si="37"/>
        <v>38916</v>
      </c>
      <c r="B2408">
        <v>38916</v>
      </c>
      <c r="C2408" t="s">
        <v>25234</v>
      </c>
      <c r="D2408" t="s">
        <v>7753</v>
      </c>
      <c r="E2408" s="339" t="s">
        <v>25235</v>
      </c>
    </row>
    <row r="2409" spans="1:5" x14ac:dyDescent="0.25">
      <c r="A2409" s="16">
        <f t="shared" si="37"/>
        <v>39300</v>
      </c>
      <c r="B2409">
        <v>39300</v>
      </c>
      <c r="C2409" t="s">
        <v>25236</v>
      </c>
      <c r="D2409" t="s">
        <v>7753</v>
      </c>
      <c r="E2409" s="339" t="s">
        <v>10233</v>
      </c>
    </row>
    <row r="2410" spans="1:5" x14ac:dyDescent="0.25">
      <c r="A2410" s="16">
        <f t="shared" si="37"/>
        <v>39301</v>
      </c>
      <c r="B2410">
        <v>39301</v>
      </c>
      <c r="C2410" t="s">
        <v>25237</v>
      </c>
      <c r="D2410" t="s">
        <v>7753</v>
      </c>
      <c r="E2410" s="339" t="s">
        <v>20539</v>
      </c>
    </row>
    <row r="2411" spans="1:5" x14ac:dyDescent="0.25">
      <c r="A2411" s="16">
        <f t="shared" si="37"/>
        <v>39302</v>
      </c>
      <c r="B2411">
        <v>39302</v>
      </c>
      <c r="C2411" t="s">
        <v>25238</v>
      </c>
      <c r="D2411" t="s">
        <v>7753</v>
      </c>
      <c r="E2411" s="339" t="s">
        <v>10883</v>
      </c>
    </row>
    <row r="2412" spans="1:5" x14ac:dyDescent="0.25">
      <c r="A2412" s="16">
        <f t="shared" si="37"/>
        <v>38923</v>
      </c>
      <c r="B2412">
        <v>38923</v>
      </c>
      <c r="C2412" t="s">
        <v>25239</v>
      </c>
      <c r="D2412" t="s">
        <v>7753</v>
      </c>
      <c r="E2412" s="339" t="s">
        <v>7997</v>
      </c>
    </row>
    <row r="2413" spans="1:5" x14ac:dyDescent="0.25">
      <c r="A2413" s="16">
        <f t="shared" si="37"/>
        <v>38925</v>
      </c>
      <c r="B2413">
        <v>38925</v>
      </c>
      <c r="C2413" t="s">
        <v>25240</v>
      </c>
      <c r="D2413" t="s">
        <v>7753</v>
      </c>
      <c r="E2413" s="339" t="s">
        <v>7815</v>
      </c>
    </row>
    <row r="2414" spans="1:5" x14ac:dyDescent="0.25">
      <c r="A2414" s="16">
        <f t="shared" si="37"/>
        <v>38926</v>
      </c>
      <c r="B2414">
        <v>38926</v>
      </c>
      <c r="C2414" t="s">
        <v>25241</v>
      </c>
      <c r="D2414" t="s">
        <v>7753</v>
      </c>
      <c r="E2414" s="339" t="s">
        <v>12943</v>
      </c>
    </row>
    <row r="2415" spans="1:5" x14ac:dyDescent="0.25">
      <c r="A2415" s="16">
        <f t="shared" si="37"/>
        <v>38927</v>
      </c>
      <c r="B2415">
        <v>38927</v>
      </c>
      <c r="C2415" t="s">
        <v>25242</v>
      </c>
      <c r="D2415" t="s">
        <v>7753</v>
      </c>
      <c r="E2415" s="339" t="s">
        <v>13337</v>
      </c>
    </row>
    <row r="2416" spans="1:5" x14ac:dyDescent="0.25">
      <c r="A2416" s="16">
        <f t="shared" si="37"/>
        <v>39304</v>
      </c>
      <c r="B2416">
        <v>39304</v>
      </c>
      <c r="C2416" t="s">
        <v>25243</v>
      </c>
      <c r="D2416" t="s">
        <v>7753</v>
      </c>
      <c r="E2416" s="339" t="s">
        <v>12806</v>
      </c>
    </row>
    <row r="2417" spans="1:5" x14ac:dyDescent="0.25">
      <c r="A2417" s="16">
        <f t="shared" si="37"/>
        <v>39305</v>
      </c>
      <c r="B2417">
        <v>39305</v>
      </c>
      <c r="C2417" t="s">
        <v>25244</v>
      </c>
      <c r="D2417" t="s">
        <v>7753</v>
      </c>
      <c r="E2417" s="339" t="s">
        <v>20175</v>
      </c>
    </row>
    <row r="2418" spans="1:5" x14ac:dyDescent="0.25">
      <c r="A2418" s="16">
        <f t="shared" si="37"/>
        <v>39306</v>
      </c>
      <c r="B2418">
        <v>39306</v>
      </c>
      <c r="C2418" t="s">
        <v>25245</v>
      </c>
      <c r="D2418" t="s">
        <v>7753</v>
      </c>
      <c r="E2418" s="339" t="s">
        <v>25246</v>
      </c>
    </row>
    <row r="2419" spans="1:5" x14ac:dyDescent="0.25">
      <c r="A2419" s="16">
        <f t="shared" si="37"/>
        <v>38928</v>
      </c>
      <c r="B2419">
        <v>38928</v>
      </c>
      <c r="C2419" t="s">
        <v>25247</v>
      </c>
      <c r="D2419" t="s">
        <v>7753</v>
      </c>
      <c r="E2419" s="339" t="s">
        <v>14940</v>
      </c>
    </row>
    <row r="2420" spans="1:5" x14ac:dyDescent="0.25">
      <c r="A2420" s="16">
        <f t="shared" si="37"/>
        <v>38941</v>
      </c>
      <c r="B2420">
        <v>38941</v>
      </c>
      <c r="C2420" t="s">
        <v>25248</v>
      </c>
      <c r="D2420" t="s">
        <v>7753</v>
      </c>
      <c r="E2420" s="339" t="s">
        <v>16571</v>
      </c>
    </row>
    <row r="2421" spans="1:5" x14ac:dyDescent="0.25">
      <c r="A2421" s="16">
        <f t="shared" si="37"/>
        <v>38917</v>
      </c>
      <c r="B2421">
        <v>38917</v>
      </c>
      <c r="C2421" t="s">
        <v>25249</v>
      </c>
      <c r="D2421" t="s">
        <v>7753</v>
      </c>
      <c r="E2421" s="339" t="s">
        <v>11701</v>
      </c>
    </row>
    <row r="2422" spans="1:5" x14ac:dyDescent="0.25">
      <c r="A2422" s="16">
        <f t="shared" si="37"/>
        <v>38919</v>
      </c>
      <c r="B2422">
        <v>38919</v>
      </c>
      <c r="C2422" t="s">
        <v>25250</v>
      </c>
      <c r="D2422" t="s">
        <v>7753</v>
      </c>
      <c r="E2422" s="339" t="s">
        <v>12793</v>
      </c>
    </row>
    <row r="2423" spans="1:5" x14ac:dyDescent="0.25">
      <c r="A2423" s="16">
        <f t="shared" si="37"/>
        <v>38922</v>
      </c>
      <c r="B2423">
        <v>38922</v>
      </c>
      <c r="C2423" t="s">
        <v>25251</v>
      </c>
      <c r="D2423" t="s">
        <v>7753</v>
      </c>
      <c r="E2423" s="339" t="s">
        <v>15510</v>
      </c>
    </row>
    <row r="2424" spans="1:5" x14ac:dyDescent="0.25">
      <c r="A2424" s="16">
        <f t="shared" si="37"/>
        <v>20151</v>
      </c>
      <c r="B2424">
        <v>20151</v>
      </c>
      <c r="C2424" t="s">
        <v>25252</v>
      </c>
      <c r="D2424" t="s">
        <v>7753</v>
      </c>
      <c r="E2424" s="339" t="s">
        <v>15072</v>
      </c>
    </row>
    <row r="2425" spans="1:5" x14ac:dyDescent="0.25">
      <c r="A2425" s="16">
        <f t="shared" si="37"/>
        <v>20152</v>
      </c>
      <c r="B2425">
        <v>20152</v>
      </c>
      <c r="C2425" t="s">
        <v>25253</v>
      </c>
      <c r="D2425" t="s">
        <v>7753</v>
      </c>
      <c r="E2425" s="339" t="s">
        <v>20488</v>
      </c>
    </row>
    <row r="2426" spans="1:5" x14ac:dyDescent="0.25">
      <c r="A2426" s="16">
        <f t="shared" si="37"/>
        <v>20148</v>
      </c>
      <c r="B2426">
        <v>20148</v>
      </c>
      <c r="C2426" t="s">
        <v>25254</v>
      </c>
      <c r="D2426" t="s">
        <v>7753</v>
      </c>
      <c r="E2426" s="339" t="s">
        <v>7779</v>
      </c>
    </row>
    <row r="2427" spans="1:5" x14ac:dyDescent="0.25">
      <c r="A2427" s="16">
        <f t="shared" si="37"/>
        <v>20149</v>
      </c>
      <c r="B2427">
        <v>20149</v>
      </c>
      <c r="C2427" t="s">
        <v>25255</v>
      </c>
      <c r="D2427" t="s">
        <v>7753</v>
      </c>
      <c r="E2427" s="339" t="s">
        <v>13009</v>
      </c>
    </row>
    <row r="2428" spans="1:5" x14ac:dyDescent="0.25">
      <c r="A2428" s="16">
        <f t="shared" si="37"/>
        <v>20150</v>
      </c>
      <c r="B2428">
        <v>20150</v>
      </c>
      <c r="C2428" t="s">
        <v>25256</v>
      </c>
      <c r="D2428" t="s">
        <v>7753</v>
      </c>
      <c r="E2428" s="339" t="s">
        <v>12920</v>
      </c>
    </row>
    <row r="2429" spans="1:5" x14ac:dyDescent="0.25">
      <c r="A2429" s="16">
        <f t="shared" si="37"/>
        <v>20157</v>
      </c>
      <c r="B2429">
        <v>20157</v>
      </c>
      <c r="C2429" t="s">
        <v>25257</v>
      </c>
      <c r="D2429" t="s">
        <v>7753</v>
      </c>
      <c r="E2429" s="339" t="s">
        <v>25258</v>
      </c>
    </row>
    <row r="2430" spans="1:5" x14ac:dyDescent="0.25">
      <c r="A2430" s="16">
        <f t="shared" si="37"/>
        <v>20158</v>
      </c>
      <c r="B2430">
        <v>20158</v>
      </c>
      <c r="C2430" t="s">
        <v>25259</v>
      </c>
      <c r="D2430" t="s">
        <v>7753</v>
      </c>
      <c r="E2430" s="339" t="s">
        <v>20591</v>
      </c>
    </row>
    <row r="2431" spans="1:5" x14ac:dyDescent="0.25">
      <c r="A2431" s="16">
        <f t="shared" si="37"/>
        <v>20154</v>
      </c>
      <c r="B2431">
        <v>20154</v>
      </c>
      <c r="C2431" t="s">
        <v>25260</v>
      </c>
      <c r="D2431" t="s">
        <v>7753</v>
      </c>
      <c r="E2431" s="339" t="s">
        <v>12667</v>
      </c>
    </row>
    <row r="2432" spans="1:5" x14ac:dyDescent="0.25">
      <c r="A2432" s="16">
        <f t="shared" si="37"/>
        <v>20155</v>
      </c>
      <c r="B2432">
        <v>20155</v>
      </c>
      <c r="C2432" t="s">
        <v>25261</v>
      </c>
      <c r="D2432" t="s">
        <v>7753</v>
      </c>
      <c r="E2432" s="339" t="s">
        <v>14086</v>
      </c>
    </row>
    <row r="2433" spans="1:5" x14ac:dyDescent="0.25">
      <c r="A2433" s="16">
        <f t="shared" si="37"/>
        <v>20156</v>
      </c>
      <c r="B2433">
        <v>20156</v>
      </c>
      <c r="C2433" t="s">
        <v>25262</v>
      </c>
      <c r="D2433" t="s">
        <v>7753</v>
      </c>
      <c r="E2433" s="339" t="s">
        <v>14897</v>
      </c>
    </row>
    <row r="2434" spans="1:5" x14ac:dyDescent="0.25">
      <c r="A2434" s="16">
        <f t="shared" si="37"/>
        <v>3499</v>
      </c>
      <c r="B2434">
        <v>3499</v>
      </c>
      <c r="C2434" t="s">
        <v>25263</v>
      </c>
      <c r="D2434" t="s">
        <v>7753</v>
      </c>
      <c r="E2434" s="339" t="s">
        <v>13571</v>
      </c>
    </row>
    <row r="2435" spans="1:5" x14ac:dyDescent="0.25">
      <c r="A2435" s="16">
        <f t="shared" ref="A2435:A2498" si="38">B2435</f>
        <v>3500</v>
      </c>
      <c r="B2435">
        <v>3500</v>
      </c>
      <c r="C2435" t="s">
        <v>25264</v>
      </c>
      <c r="D2435" t="s">
        <v>7753</v>
      </c>
      <c r="E2435" s="339" t="s">
        <v>8197</v>
      </c>
    </row>
    <row r="2436" spans="1:5" x14ac:dyDescent="0.25">
      <c r="A2436" s="16">
        <f t="shared" si="38"/>
        <v>3501</v>
      </c>
      <c r="B2436">
        <v>3501</v>
      </c>
      <c r="C2436" t="s">
        <v>25265</v>
      </c>
      <c r="D2436" t="s">
        <v>7753</v>
      </c>
      <c r="E2436" s="339" t="s">
        <v>25266</v>
      </c>
    </row>
    <row r="2437" spans="1:5" x14ac:dyDescent="0.25">
      <c r="A2437" s="16">
        <f t="shared" si="38"/>
        <v>3502</v>
      </c>
      <c r="B2437">
        <v>3502</v>
      </c>
      <c r="C2437" t="s">
        <v>25267</v>
      </c>
      <c r="D2437" t="s">
        <v>7753</v>
      </c>
      <c r="E2437" s="339" t="s">
        <v>8164</v>
      </c>
    </row>
    <row r="2438" spans="1:5" x14ac:dyDescent="0.25">
      <c r="A2438" s="16">
        <f t="shared" si="38"/>
        <v>3503</v>
      </c>
      <c r="B2438">
        <v>3503</v>
      </c>
      <c r="C2438" t="s">
        <v>25268</v>
      </c>
      <c r="D2438" t="s">
        <v>7753</v>
      </c>
      <c r="E2438" s="339" t="s">
        <v>10145</v>
      </c>
    </row>
    <row r="2439" spans="1:5" x14ac:dyDescent="0.25">
      <c r="A2439" s="16">
        <f t="shared" si="38"/>
        <v>3477</v>
      </c>
      <c r="B2439">
        <v>3477</v>
      </c>
      <c r="C2439" t="s">
        <v>25269</v>
      </c>
      <c r="D2439" t="s">
        <v>7753</v>
      </c>
      <c r="E2439" s="339" t="s">
        <v>14945</v>
      </c>
    </row>
    <row r="2440" spans="1:5" x14ac:dyDescent="0.25">
      <c r="A2440" s="16">
        <f t="shared" si="38"/>
        <v>3478</v>
      </c>
      <c r="B2440">
        <v>3478</v>
      </c>
      <c r="C2440" t="s">
        <v>25270</v>
      </c>
      <c r="D2440" t="s">
        <v>7753</v>
      </c>
      <c r="E2440" s="339" t="s">
        <v>25271</v>
      </c>
    </row>
    <row r="2441" spans="1:5" x14ac:dyDescent="0.25">
      <c r="A2441" s="16">
        <f t="shared" si="38"/>
        <v>3525</v>
      </c>
      <c r="B2441">
        <v>3525</v>
      </c>
      <c r="C2441" t="s">
        <v>25272</v>
      </c>
      <c r="D2441" t="s">
        <v>7753</v>
      </c>
      <c r="E2441" s="339" t="s">
        <v>25273</v>
      </c>
    </row>
    <row r="2442" spans="1:5" x14ac:dyDescent="0.25">
      <c r="A2442" s="16">
        <f t="shared" si="38"/>
        <v>3511</v>
      </c>
      <c r="B2442">
        <v>3511</v>
      </c>
      <c r="C2442" t="s">
        <v>25274</v>
      </c>
      <c r="D2442" t="s">
        <v>7753</v>
      </c>
      <c r="E2442" s="339" t="s">
        <v>25275</v>
      </c>
    </row>
    <row r="2443" spans="1:5" x14ac:dyDescent="0.25">
      <c r="A2443" s="16">
        <f t="shared" si="38"/>
        <v>12032</v>
      </c>
      <c r="B2443">
        <v>12032</v>
      </c>
      <c r="C2443" t="s">
        <v>25276</v>
      </c>
      <c r="D2443" t="s">
        <v>7859</v>
      </c>
      <c r="E2443" s="339" t="s">
        <v>20051</v>
      </c>
    </row>
    <row r="2444" spans="1:5" x14ac:dyDescent="0.25">
      <c r="A2444" s="16">
        <f t="shared" si="38"/>
        <v>12030</v>
      </c>
      <c r="B2444">
        <v>12030</v>
      </c>
      <c r="C2444" t="s">
        <v>25277</v>
      </c>
      <c r="D2444" t="s">
        <v>7859</v>
      </c>
      <c r="E2444" s="339" t="s">
        <v>21230</v>
      </c>
    </row>
    <row r="2445" spans="1:5" x14ac:dyDescent="0.25">
      <c r="A2445" s="16">
        <f t="shared" si="38"/>
        <v>10908</v>
      </c>
      <c r="B2445">
        <v>10908</v>
      </c>
      <c r="C2445" t="s">
        <v>25278</v>
      </c>
      <c r="D2445" t="s">
        <v>7753</v>
      </c>
      <c r="E2445" s="339" t="s">
        <v>7944</v>
      </c>
    </row>
    <row r="2446" spans="1:5" x14ac:dyDescent="0.25">
      <c r="A2446" s="16">
        <f t="shared" si="38"/>
        <v>10909</v>
      </c>
      <c r="B2446">
        <v>10909</v>
      </c>
      <c r="C2446" t="s">
        <v>25279</v>
      </c>
      <c r="D2446" t="s">
        <v>7753</v>
      </c>
      <c r="E2446" s="339" t="s">
        <v>24889</v>
      </c>
    </row>
    <row r="2447" spans="1:5" x14ac:dyDescent="0.25">
      <c r="A2447" s="16">
        <f t="shared" si="38"/>
        <v>3669</v>
      </c>
      <c r="B2447">
        <v>3669</v>
      </c>
      <c r="C2447" t="s">
        <v>25280</v>
      </c>
      <c r="D2447" t="s">
        <v>7753</v>
      </c>
      <c r="E2447" s="339" t="s">
        <v>13544</v>
      </c>
    </row>
    <row r="2448" spans="1:5" x14ac:dyDescent="0.25">
      <c r="A2448" s="16">
        <f t="shared" si="38"/>
        <v>20139</v>
      </c>
      <c r="B2448">
        <v>20139</v>
      </c>
      <c r="C2448" t="s">
        <v>25281</v>
      </c>
      <c r="D2448" t="s">
        <v>7753</v>
      </c>
      <c r="E2448" s="339" t="s">
        <v>25282</v>
      </c>
    </row>
    <row r="2449" spans="1:5" x14ac:dyDescent="0.25">
      <c r="A2449" s="16">
        <f t="shared" si="38"/>
        <v>3668</v>
      </c>
      <c r="B2449">
        <v>3668</v>
      </c>
      <c r="C2449" t="s">
        <v>25283</v>
      </c>
      <c r="D2449" t="s">
        <v>7753</v>
      </c>
      <c r="E2449" s="339" t="s">
        <v>23617</v>
      </c>
    </row>
    <row r="2450" spans="1:5" x14ac:dyDescent="0.25">
      <c r="A2450" s="16">
        <f t="shared" si="38"/>
        <v>10911</v>
      </c>
      <c r="B2450">
        <v>10911</v>
      </c>
      <c r="C2450" t="s">
        <v>25284</v>
      </c>
      <c r="D2450" t="s">
        <v>7753</v>
      </c>
      <c r="E2450" s="339" t="s">
        <v>22162</v>
      </c>
    </row>
    <row r="2451" spans="1:5" x14ac:dyDescent="0.25">
      <c r="A2451" s="16">
        <f t="shared" si="38"/>
        <v>3659</v>
      </c>
      <c r="B2451">
        <v>3659</v>
      </c>
      <c r="C2451" t="s">
        <v>25285</v>
      </c>
      <c r="D2451" t="s">
        <v>7753</v>
      </c>
      <c r="E2451" s="339" t="s">
        <v>20201</v>
      </c>
    </row>
    <row r="2452" spans="1:5" x14ac:dyDescent="0.25">
      <c r="A2452" s="16">
        <f t="shared" si="38"/>
        <v>3660</v>
      </c>
      <c r="B2452">
        <v>3660</v>
      </c>
      <c r="C2452" t="s">
        <v>25286</v>
      </c>
      <c r="D2452" t="s">
        <v>7753</v>
      </c>
      <c r="E2452" s="339" t="s">
        <v>20864</v>
      </c>
    </row>
    <row r="2453" spans="1:5" x14ac:dyDescent="0.25">
      <c r="A2453" s="16">
        <f t="shared" si="38"/>
        <v>20144</v>
      </c>
      <c r="B2453">
        <v>20144</v>
      </c>
      <c r="C2453" t="s">
        <v>25287</v>
      </c>
      <c r="D2453" t="s">
        <v>7753</v>
      </c>
      <c r="E2453" s="339" t="s">
        <v>14895</v>
      </c>
    </row>
    <row r="2454" spans="1:5" x14ac:dyDescent="0.25">
      <c r="A2454" s="16">
        <f t="shared" si="38"/>
        <v>20143</v>
      </c>
      <c r="B2454">
        <v>20143</v>
      </c>
      <c r="C2454" t="s">
        <v>25288</v>
      </c>
      <c r="D2454" t="s">
        <v>7753</v>
      </c>
      <c r="E2454" s="339" t="s">
        <v>15536</v>
      </c>
    </row>
    <row r="2455" spans="1:5" x14ac:dyDescent="0.25">
      <c r="A2455" s="16">
        <f t="shared" si="38"/>
        <v>20145</v>
      </c>
      <c r="B2455">
        <v>20145</v>
      </c>
      <c r="C2455" t="s">
        <v>25289</v>
      </c>
      <c r="D2455" t="s">
        <v>7753</v>
      </c>
      <c r="E2455" s="339" t="s">
        <v>25290</v>
      </c>
    </row>
    <row r="2456" spans="1:5" x14ac:dyDescent="0.25">
      <c r="A2456" s="16">
        <f t="shared" si="38"/>
        <v>20146</v>
      </c>
      <c r="B2456">
        <v>20146</v>
      </c>
      <c r="C2456" t="s">
        <v>25291</v>
      </c>
      <c r="D2456" t="s">
        <v>7753</v>
      </c>
      <c r="E2456" s="339" t="s">
        <v>18048</v>
      </c>
    </row>
    <row r="2457" spans="1:5" x14ac:dyDescent="0.25">
      <c r="A2457" s="16">
        <f t="shared" si="38"/>
        <v>20140</v>
      </c>
      <c r="B2457">
        <v>20140</v>
      </c>
      <c r="C2457" t="s">
        <v>25292</v>
      </c>
      <c r="D2457" t="s">
        <v>7753</v>
      </c>
      <c r="E2457" s="339" t="s">
        <v>8218</v>
      </c>
    </row>
    <row r="2458" spans="1:5" x14ac:dyDescent="0.25">
      <c r="A2458" s="16">
        <f t="shared" si="38"/>
        <v>20141</v>
      </c>
      <c r="B2458">
        <v>20141</v>
      </c>
      <c r="C2458" t="s">
        <v>25293</v>
      </c>
      <c r="D2458" t="s">
        <v>7753</v>
      </c>
      <c r="E2458" s="339" t="s">
        <v>15530</v>
      </c>
    </row>
    <row r="2459" spans="1:5" x14ac:dyDescent="0.25">
      <c r="A2459" s="16">
        <f t="shared" si="38"/>
        <v>20142</v>
      </c>
      <c r="B2459">
        <v>20142</v>
      </c>
      <c r="C2459" t="s">
        <v>25294</v>
      </c>
      <c r="D2459" t="s">
        <v>7753</v>
      </c>
      <c r="E2459" s="339" t="s">
        <v>14637</v>
      </c>
    </row>
    <row r="2460" spans="1:5" x14ac:dyDescent="0.25">
      <c r="A2460" s="16">
        <f t="shared" si="38"/>
        <v>3670</v>
      </c>
      <c r="B2460">
        <v>3670</v>
      </c>
      <c r="C2460" t="s">
        <v>25295</v>
      </c>
      <c r="D2460" t="s">
        <v>7753</v>
      </c>
      <c r="E2460" s="339" t="s">
        <v>25296</v>
      </c>
    </row>
    <row r="2461" spans="1:5" x14ac:dyDescent="0.25">
      <c r="A2461" s="16">
        <f t="shared" si="38"/>
        <v>3666</v>
      </c>
      <c r="B2461">
        <v>3666</v>
      </c>
      <c r="C2461" t="s">
        <v>25297</v>
      </c>
      <c r="D2461" t="s">
        <v>7753</v>
      </c>
      <c r="E2461" s="339" t="s">
        <v>13642</v>
      </c>
    </row>
    <row r="2462" spans="1:5" x14ac:dyDescent="0.25">
      <c r="A2462" s="16">
        <f t="shared" si="38"/>
        <v>3662</v>
      </c>
      <c r="B2462">
        <v>3662</v>
      </c>
      <c r="C2462" t="s">
        <v>25298</v>
      </c>
      <c r="D2462" t="s">
        <v>7753</v>
      </c>
      <c r="E2462" s="339" t="s">
        <v>7850</v>
      </c>
    </row>
    <row r="2463" spans="1:5" x14ac:dyDescent="0.25">
      <c r="A2463" s="16">
        <f t="shared" si="38"/>
        <v>3658</v>
      </c>
      <c r="B2463">
        <v>3658</v>
      </c>
      <c r="C2463" t="s">
        <v>25299</v>
      </c>
      <c r="D2463" t="s">
        <v>7753</v>
      </c>
      <c r="E2463" s="339" t="s">
        <v>16518</v>
      </c>
    </row>
    <row r="2464" spans="1:5" x14ac:dyDescent="0.25">
      <c r="A2464" s="16">
        <f t="shared" si="38"/>
        <v>14157</v>
      </c>
      <c r="B2464">
        <v>14157</v>
      </c>
      <c r="C2464" t="s">
        <v>25300</v>
      </c>
      <c r="D2464" t="s">
        <v>7753</v>
      </c>
      <c r="E2464" s="339" t="s">
        <v>13571</v>
      </c>
    </row>
    <row r="2465" spans="1:5" x14ac:dyDescent="0.25">
      <c r="A2465" s="16">
        <f t="shared" si="38"/>
        <v>42696</v>
      </c>
      <c r="B2465">
        <v>42696</v>
      </c>
      <c r="C2465" t="s">
        <v>25301</v>
      </c>
      <c r="D2465" t="s">
        <v>7753</v>
      </c>
      <c r="E2465" s="339" t="s">
        <v>25302</v>
      </c>
    </row>
    <row r="2466" spans="1:5" x14ac:dyDescent="0.25">
      <c r="A2466" s="16">
        <f t="shared" si="38"/>
        <v>39875</v>
      </c>
      <c r="B2466">
        <v>39875</v>
      </c>
      <c r="C2466" t="s">
        <v>25303</v>
      </c>
      <c r="D2466" t="s">
        <v>7753</v>
      </c>
      <c r="E2466" s="339" t="s">
        <v>25304</v>
      </c>
    </row>
    <row r="2467" spans="1:5" x14ac:dyDescent="0.25">
      <c r="A2467" s="16">
        <f t="shared" si="38"/>
        <v>39876</v>
      </c>
      <c r="B2467">
        <v>39876</v>
      </c>
      <c r="C2467" t="s">
        <v>25305</v>
      </c>
      <c r="D2467" t="s">
        <v>7753</v>
      </c>
      <c r="E2467" s="339" t="s">
        <v>25306</v>
      </c>
    </row>
    <row r="2468" spans="1:5" x14ac:dyDescent="0.25">
      <c r="A2468" s="16">
        <f t="shared" si="38"/>
        <v>39877</v>
      </c>
      <c r="B2468">
        <v>39877</v>
      </c>
      <c r="C2468" t="s">
        <v>25307</v>
      </c>
      <c r="D2468" t="s">
        <v>7753</v>
      </c>
      <c r="E2468" s="339" t="s">
        <v>25308</v>
      </c>
    </row>
    <row r="2469" spans="1:5" x14ac:dyDescent="0.25">
      <c r="A2469" s="16">
        <f t="shared" si="38"/>
        <v>39878</v>
      </c>
      <c r="B2469">
        <v>39878</v>
      </c>
      <c r="C2469" t="s">
        <v>25309</v>
      </c>
      <c r="D2469" t="s">
        <v>7753</v>
      </c>
      <c r="E2469" s="339" t="s">
        <v>25310</v>
      </c>
    </row>
    <row r="2470" spans="1:5" x14ac:dyDescent="0.25">
      <c r="A2470" s="16">
        <f t="shared" si="38"/>
        <v>39872</v>
      </c>
      <c r="B2470">
        <v>39872</v>
      </c>
      <c r="C2470" t="s">
        <v>25311</v>
      </c>
      <c r="D2470" t="s">
        <v>7753</v>
      </c>
      <c r="E2470" s="339" t="s">
        <v>25312</v>
      </c>
    </row>
    <row r="2471" spans="1:5" x14ac:dyDescent="0.25">
      <c r="A2471" s="16">
        <f t="shared" si="38"/>
        <v>39873</v>
      </c>
      <c r="B2471">
        <v>39873</v>
      </c>
      <c r="C2471" t="s">
        <v>25313</v>
      </c>
      <c r="D2471" t="s">
        <v>7753</v>
      </c>
      <c r="E2471" s="339" t="s">
        <v>25314</v>
      </c>
    </row>
    <row r="2472" spans="1:5" x14ac:dyDescent="0.25">
      <c r="A2472" s="16">
        <f t="shared" si="38"/>
        <v>39874</v>
      </c>
      <c r="B2472">
        <v>39874</v>
      </c>
      <c r="C2472" t="s">
        <v>25315</v>
      </c>
      <c r="D2472" t="s">
        <v>7753</v>
      </c>
      <c r="E2472" s="339" t="s">
        <v>20538</v>
      </c>
    </row>
    <row r="2473" spans="1:5" x14ac:dyDescent="0.25">
      <c r="A2473" s="16">
        <f t="shared" si="38"/>
        <v>3674</v>
      </c>
      <c r="B2473">
        <v>3674</v>
      </c>
      <c r="C2473" t="s">
        <v>25316</v>
      </c>
      <c r="D2473" t="s">
        <v>7757</v>
      </c>
      <c r="E2473" s="339" t="s">
        <v>25317</v>
      </c>
    </row>
    <row r="2474" spans="1:5" x14ac:dyDescent="0.25">
      <c r="A2474" s="16">
        <f t="shared" si="38"/>
        <v>3681</v>
      </c>
      <c r="B2474">
        <v>3681</v>
      </c>
      <c r="C2474" t="s">
        <v>25318</v>
      </c>
      <c r="D2474" t="s">
        <v>7757</v>
      </c>
      <c r="E2474" s="339" t="s">
        <v>25319</v>
      </c>
    </row>
    <row r="2475" spans="1:5" x14ac:dyDescent="0.25">
      <c r="A2475" s="16">
        <f t="shared" si="38"/>
        <v>3676</v>
      </c>
      <c r="B2475">
        <v>3676</v>
      </c>
      <c r="C2475" t="s">
        <v>25320</v>
      </c>
      <c r="D2475" t="s">
        <v>7757</v>
      </c>
      <c r="E2475" s="339" t="s">
        <v>25321</v>
      </c>
    </row>
    <row r="2476" spans="1:5" x14ac:dyDescent="0.25">
      <c r="A2476" s="16">
        <f t="shared" si="38"/>
        <v>3679</v>
      </c>
      <c r="B2476">
        <v>3679</v>
      </c>
      <c r="C2476" t="s">
        <v>25322</v>
      </c>
      <c r="D2476" t="s">
        <v>7757</v>
      </c>
      <c r="E2476" s="339" t="s">
        <v>25323</v>
      </c>
    </row>
    <row r="2477" spans="1:5" x14ac:dyDescent="0.25">
      <c r="A2477" s="16">
        <f t="shared" si="38"/>
        <v>3672</v>
      </c>
      <c r="B2477">
        <v>3672</v>
      </c>
      <c r="C2477" t="s">
        <v>25324</v>
      </c>
      <c r="D2477" t="s">
        <v>7757</v>
      </c>
      <c r="E2477" s="339" t="s">
        <v>7958</v>
      </c>
    </row>
    <row r="2478" spans="1:5" x14ac:dyDescent="0.25">
      <c r="A2478" s="16">
        <f t="shared" si="38"/>
        <v>3671</v>
      </c>
      <c r="B2478">
        <v>3671</v>
      </c>
      <c r="C2478" t="s">
        <v>25325</v>
      </c>
      <c r="D2478" t="s">
        <v>7757</v>
      </c>
      <c r="E2478" s="339" t="s">
        <v>11316</v>
      </c>
    </row>
    <row r="2479" spans="1:5" x14ac:dyDescent="0.25">
      <c r="A2479" s="16">
        <f t="shared" si="38"/>
        <v>3673</v>
      </c>
      <c r="B2479">
        <v>3673</v>
      </c>
      <c r="C2479" t="s">
        <v>25326</v>
      </c>
      <c r="D2479" t="s">
        <v>7757</v>
      </c>
      <c r="E2479" s="339" t="s">
        <v>8240</v>
      </c>
    </row>
    <row r="2480" spans="1:5" x14ac:dyDescent="0.25">
      <c r="A2480" s="16">
        <f t="shared" si="38"/>
        <v>38394</v>
      </c>
      <c r="B2480">
        <v>38394</v>
      </c>
      <c r="C2480" t="s">
        <v>25327</v>
      </c>
      <c r="D2480" t="s">
        <v>7753</v>
      </c>
      <c r="E2480" s="339" t="s">
        <v>25328</v>
      </c>
    </row>
    <row r="2481" spans="1:5" x14ac:dyDescent="0.25">
      <c r="A2481" s="16">
        <f t="shared" si="38"/>
        <v>3729</v>
      </c>
      <c r="B2481">
        <v>3729</v>
      </c>
      <c r="C2481" t="s">
        <v>25329</v>
      </c>
      <c r="D2481" t="s">
        <v>7753</v>
      </c>
      <c r="E2481" s="339" t="s">
        <v>21525</v>
      </c>
    </row>
    <row r="2482" spans="1:5" x14ac:dyDescent="0.25">
      <c r="A2482" s="16">
        <f t="shared" si="38"/>
        <v>39357</v>
      </c>
      <c r="B2482">
        <v>39357</v>
      </c>
      <c r="C2482" t="s">
        <v>25330</v>
      </c>
      <c r="D2482" t="s">
        <v>7753</v>
      </c>
      <c r="E2482" s="339" t="s">
        <v>25331</v>
      </c>
    </row>
    <row r="2483" spans="1:5" x14ac:dyDescent="0.25">
      <c r="A2483" s="16">
        <f t="shared" si="38"/>
        <v>39358</v>
      </c>
      <c r="B2483">
        <v>39358</v>
      </c>
      <c r="C2483" t="s">
        <v>25332</v>
      </c>
      <c r="D2483" t="s">
        <v>7753</v>
      </c>
      <c r="E2483" s="339" t="s">
        <v>25331</v>
      </c>
    </row>
    <row r="2484" spans="1:5" x14ac:dyDescent="0.25">
      <c r="A2484" s="16">
        <f t="shared" si="38"/>
        <v>39355</v>
      </c>
      <c r="B2484">
        <v>39355</v>
      </c>
      <c r="C2484" t="s">
        <v>25333</v>
      </c>
      <c r="D2484" t="s">
        <v>7753</v>
      </c>
      <c r="E2484" s="339" t="s">
        <v>25334</v>
      </c>
    </row>
    <row r="2485" spans="1:5" x14ac:dyDescent="0.25">
      <c r="A2485" s="16">
        <f t="shared" si="38"/>
        <v>39356</v>
      </c>
      <c r="B2485">
        <v>39356</v>
      </c>
      <c r="C2485" t="s">
        <v>25335</v>
      </c>
      <c r="D2485" t="s">
        <v>7753</v>
      </c>
      <c r="E2485" s="339" t="s">
        <v>21298</v>
      </c>
    </row>
    <row r="2486" spans="1:5" x14ac:dyDescent="0.25">
      <c r="A2486" s="16">
        <f t="shared" si="38"/>
        <v>39353</v>
      </c>
      <c r="B2486">
        <v>39353</v>
      </c>
      <c r="C2486" t="s">
        <v>25336</v>
      </c>
      <c r="D2486" t="s">
        <v>7753</v>
      </c>
      <c r="E2486" s="339" t="s">
        <v>25337</v>
      </c>
    </row>
    <row r="2487" spans="1:5" x14ac:dyDescent="0.25">
      <c r="A2487" s="16">
        <f t="shared" si="38"/>
        <v>39354</v>
      </c>
      <c r="B2487">
        <v>39354</v>
      </c>
      <c r="C2487" t="s">
        <v>25338</v>
      </c>
      <c r="D2487" t="s">
        <v>7753</v>
      </c>
      <c r="E2487" s="339" t="s">
        <v>25339</v>
      </c>
    </row>
    <row r="2488" spans="1:5" x14ac:dyDescent="0.25">
      <c r="A2488" s="16">
        <f t="shared" si="38"/>
        <v>39398</v>
      </c>
      <c r="B2488">
        <v>39398</v>
      </c>
      <c r="C2488" t="s">
        <v>25340</v>
      </c>
      <c r="D2488" t="s">
        <v>7753</v>
      </c>
      <c r="E2488" s="339" t="s">
        <v>25341</v>
      </c>
    </row>
    <row r="2489" spans="1:5" x14ac:dyDescent="0.25">
      <c r="A2489" s="16">
        <f t="shared" si="38"/>
        <v>13343</v>
      </c>
      <c r="B2489">
        <v>13343</v>
      </c>
      <c r="C2489" t="s">
        <v>25342</v>
      </c>
      <c r="D2489" t="s">
        <v>7753</v>
      </c>
      <c r="E2489" s="339" t="s">
        <v>25343</v>
      </c>
    </row>
    <row r="2490" spans="1:5" x14ac:dyDescent="0.25">
      <c r="A2490" s="16">
        <f t="shared" si="38"/>
        <v>12118</v>
      </c>
      <c r="B2490">
        <v>12118</v>
      </c>
      <c r="C2490" t="s">
        <v>25344</v>
      </c>
      <c r="D2490" t="s">
        <v>7753</v>
      </c>
      <c r="E2490" s="339" t="s">
        <v>16448</v>
      </c>
    </row>
    <row r="2491" spans="1:5" x14ac:dyDescent="0.25">
      <c r="A2491" s="16">
        <f t="shared" si="38"/>
        <v>39482</v>
      </c>
      <c r="B2491">
        <v>39482</v>
      </c>
      <c r="C2491" t="s">
        <v>25345</v>
      </c>
      <c r="D2491" t="s">
        <v>7753</v>
      </c>
      <c r="E2491" s="339" t="s">
        <v>25346</v>
      </c>
    </row>
    <row r="2492" spans="1:5" x14ac:dyDescent="0.25">
      <c r="A2492" s="16">
        <f t="shared" si="38"/>
        <v>39486</v>
      </c>
      <c r="B2492">
        <v>39486</v>
      </c>
      <c r="C2492" t="s">
        <v>25347</v>
      </c>
      <c r="D2492" t="s">
        <v>7753</v>
      </c>
      <c r="E2492" s="339" t="s">
        <v>25348</v>
      </c>
    </row>
    <row r="2493" spans="1:5" x14ac:dyDescent="0.25">
      <c r="A2493" s="16">
        <f t="shared" si="38"/>
        <v>39484</v>
      </c>
      <c r="B2493">
        <v>39484</v>
      </c>
      <c r="C2493" t="s">
        <v>25349</v>
      </c>
      <c r="D2493" t="s">
        <v>7753</v>
      </c>
      <c r="E2493" s="339" t="s">
        <v>25346</v>
      </c>
    </row>
    <row r="2494" spans="1:5" x14ac:dyDescent="0.25">
      <c r="A2494" s="16">
        <f t="shared" si="38"/>
        <v>39488</v>
      </c>
      <c r="B2494">
        <v>39488</v>
      </c>
      <c r="C2494" t="s">
        <v>25350</v>
      </c>
      <c r="D2494" t="s">
        <v>7753</v>
      </c>
      <c r="E2494" s="339" t="s">
        <v>25351</v>
      </c>
    </row>
    <row r="2495" spans="1:5" x14ac:dyDescent="0.25">
      <c r="A2495" s="16">
        <f t="shared" si="38"/>
        <v>39485</v>
      </c>
      <c r="B2495">
        <v>39485</v>
      </c>
      <c r="C2495" t="s">
        <v>25352</v>
      </c>
      <c r="D2495" t="s">
        <v>7753</v>
      </c>
      <c r="E2495" s="339" t="s">
        <v>25346</v>
      </c>
    </row>
    <row r="2496" spans="1:5" x14ac:dyDescent="0.25">
      <c r="A2496" s="16">
        <f t="shared" si="38"/>
        <v>39489</v>
      </c>
      <c r="B2496">
        <v>39489</v>
      </c>
      <c r="C2496" t="s">
        <v>25353</v>
      </c>
      <c r="D2496" t="s">
        <v>7753</v>
      </c>
      <c r="E2496" s="339" t="s">
        <v>25354</v>
      </c>
    </row>
    <row r="2497" spans="1:5" x14ac:dyDescent="0.25">
      <c r="A2497" s="16">
        <f t="shared" si="38"/>
        <v>39490</v>
      </c>
      <c r="B2497">
        <v>39490</v>
      </c>
      <c r="C2497" t="s">
        <v>25355</v>
      </c>
      <c r="D2497" t="s">
        <v>7753</v>
      </c>
      <c r="E2497" s="339" t="s">
        <v>25356</v>
      </c>
    </row>
    <row r="2498" spans="1:5" x14ac:dyDescent="0.25">
      <c r="A2498" s="16">
        <f t="shared" si="38"/>
        <v>39494</v>
      </c>
      <c r="B2498">
        <v>39494</v>
      </c>
      <c r="C2498" t="s">
        <v>25357</v>
      </c>
      <c r="D2498" t="s">
        <v>7753</v>
      </c>
      <c r="E2498" s="339" t="s">
        <v>25358</v>
      </c>
    </row>
    <row r="2499" spans="1:5" x14ac:dyDescent="0.25">
      <c r="A2499" s="16">
        <f t="shared" ref="A2499:A2562" si="39">B2499</f>
        <v>39495</v>
      </c>
      <c r="B2499">
        <v>39495</v>
      </c>
      <c r="C2499" t="s">
        <v>25359</v>
      </c>
      <c r="D2499" t="s">
        <v>7753</v>
      </c>
      <c r="E2499" s="339" t="s">
        <v>25360</v>
      </c>
    </row>
    <row r="2500" spans="1:5" x14ac:dyDescent="0.25">
      <c r="A2500" s="16">
        <f t="shared" si="39"/>
        <v>39496</v>
      </c>
      <c r="B2500">
        <v>39496</v>
      </c>
      <c r="C2500" t="s">
        <v>25361</v>
      </c>
      <c r="D2500" t="s">
        <v>7753</v>
      </c>
      <c r="E2500" s="339" t="s">
        <v>25362</v>
      </c>
    </row>
    <row r="2501" spans="1:5" x14ac:dyDescent="0.25">
      <c r="A2501" s="16">
        <f t="shared" si="39"/>
        <v>39492</v>
      </c>
      <c r="B2501">
        <v>39492</v>
      </c>
      <c r="C2501" t="s">
        <v>25363</v>
      </c>
      <c r="D2501" t="s">
        <v>7753</v>
      </c>
      <c r="E2501" s="339" t="s">
        <v>25364</v>
      </c>
    </row>
    <row r="2502" spans="1:5" x14ac:dyDescent="0.25">
      <c r="A2502" s="16">
        <f t="shared" si="39"/>
        <v>39497</v>
      </c>
      <c r="B2502">
        <v>39497</v>
      </c>
      <c r="C2502" t="s">
        <v>25365</v>
      </c>
      <c r="D2502" t="s">
        <v>7753</v>
      </c>
      <c r="E2502" s="339" t="s">
        <v>25366</v>
      </c>
    </row>
    <row r="2503" spans="1:5" x14ac:dyDescent="0.25">
      <c r="A2503" s="16">
        <f t="shared" si="39"/>
        <v>39493</v>
      </c>
      <c r="B2503">
        <v>39493</v>
      </c>
      <c r="C2503" t="s">
        <v>25367</v>
      </c>
      <c r="D2503" t="s">
        <v>7753</v>
      </c>
      <c r="E2503" s="339" t="s">
        <v>25368</v>
      </c>
    </row>
    <row r="2504" spans="1:5" x14ac:dyDescent="0.25">
      <c r="A2504" s="16">
        <f t="shared" si="39"/>
        <v>39500</v>
      </c>
      <c r="B2504">
        <v>39500</v>
      </c>
      <c r="C2504" t="s">
        <v>25369</v>
      </c>
      <c r="D2504" t="s">
        <v>7753</v>
      </c>
      <c r="E2504" s="339" t="s">
        <v>25370</v>
      </c>
    </row>
    <row r="2505" spans="1:5" x14ac:dyDescent="0.25">
      <c r="A2505" s="16">
        <f t="shared" si="39"/>
        <v>39498</v>
      </c>
      <c r="B2505">
        <v>39498</v>
      </c>
      <c r="C2505" t="s">
        <v>25371</v>
      </c>
      <c r="D2505" t="s">
        <v>7753</v>
      </c>
      <c r="E2505" s="339" t="s">
        <v>25372</v>
      </c>
    </row>
    <row r="2506" spans="1:5" x14ac:dyDescent="0.25">
      <c r="A2506" s="16">
        <f t="shared" si="39"/>
        <v>43628</v>
      </c>
      <c r="B2506">
        <v>43628</v>
      </c>
      <c r="C2506" t="s">
        <v>25373</v>
      </c>
      <c r="D2506" t="s">
        <v>7753</v>
      </c>
      <c r="E2506" s="339" t="s">
        <v>25374</v>
      </c>
    </row>
    <row r="2507" spans="1:5" x14ac:dyDescent="0.25">
      <c r="A2507" s="16">
        <f t="shared" si="39"/>
        <v>39501</v>
      </c>
      <c r="B2507">
        <v>39501</v>
      </c>
      <c r="C2507" t="s">
        <v>25375</v>
      </c>
      <c r="D2507" t="s">
        <v>7753</v>
      </c>
      <c r="E2507" s="339" t="s">
        <v>25376</v>
      </c>
    </row>
    <row r="2508" spans="1:5" x14ac:dyDescent="0.25">
      <c r="A2508" s="16">
        <f t="shared" si="39"/>
        <v>39499</v>
      </c>
      <c r="B2508">
        <v>39499</v>
      </c>
      <c r="C2508" t="s">
        <v>25377</v>
      </c>
      <c r="D2508" t="s">
        <v>7753</v>
      </c>
      <c r="E2508" s="339" t="s">
        <v>25378</v>
      </c>
    </row>
    <row r="2509" spans="1:5" x14ac:dyDescent="0.25">
      <c r="A2509" s="16">
        <f t="shared" si="39"/>
        <v>43621</v>
      </c>
      <c r="B2509">
        <v>43621</v>
      </c>
      <c r="C2509" t="s">
        <v>25379</v>
      </c>
      <c r="D2509" t="s">
        <v>7753</v>
      </c>
      <c r="E2509" s="339" t="s">
        <v>25380</v>
      </c>
    </row>
    <row r="2510" spans="1:5" x14ac:dyDescent="0.25">
      <c r="A2510" s="16">
        <f t="shared" si="39"/>
        <v>3733</v>
      </c>
      <c r="B2510">
        <v>3733</v>
      </c>
      <c r="C2510" t="s">
        <v>25381</v>
      </c>
      <c r="D2510" t="s">
        <v>7752</v>
      </c>
      <c r="E2510" s="339" t="s">
        <v>25382</v>
      </c>
    </row>
    <row r="2511" spans="1:5" x14ac:dyDescent="0.25">
      <c r="A2511" s="16">
        <f t="shared" si="39"/>
        <v>3731</v>
      </c>
      <c r="B2511">
        <v>3731</v>
      </c>
      <c r="C2511" t="s">
        <v>25383</v>
      </c>
      <c r="D2511" t="s">
        <v>7752</v>
      </c>
      <c r="E2511" s="339" t="s">
        <v>25384</v>
      </c>
    </row>
    <row r="2512" spans="1:5" x14ac:dyDescent="0.25">
      <c r="A2512" s="16">
        <f t="shared" si="39"/>
        <v>38137</v>
      </c>
      <c r="B2512">
        <v>38137</v>
      </c>
      <c r="C2512" t="s">
        <v>25385</v>
      </c>
      <c r="D2512" t="s">
        <v>7752</v>
      </c>
      <c r="E2512" s="339" t="s">
        <v>25386</v>
      </c>
    </row>
    <row r="2513" spans="1:5" x14ac:dyDescent="0.25">
      <c r="A2513" s="16">
        <f t="shared" si="39"/>
        <v>38135</v>
      </c>
      <c r="B2513">
        <v>38135</v>
      </c>
      <c r="C2513" t="s">
        <v>25387</v>
      </c>
      <c r="D2513" t="s">
        <v>7752</v>
      </c>
      <c r="E2513" s="339" t="s">
        <v>25388</v>
      </c>
    </row>
    <row r="2514" spans="1:5" x14ac:dyDescent="0.25">
      <c r="A2514" s="16">
        <f t="shared" si="39"/>
        <v>38138</v>
      </c>
      <c r="B2514">
        <v>38138</v>
      </c>
      <c r="C2514" t="s">
        <v>25389</v>
      </c>
      <c r="D2514" t="s">
        <v>7752</v>
      </c>
      <c r="E2514" s="339" t="s">
        <v>20101</v>
      </c>
    </row>
    <row r="2515" spans="1:5" x14ac:dyDescent="0.25">
      <c r="A2515" s="16">
        <f t="shared" si="39"/>
        <v>3736</v>
      </c>
      <c r="B2515">
        <v>3736</v>
      </c>
      <c r="C2515" t="s">
        <v>25390</v>
      </c>
      <c r="D2515" t="s">
        <v>7752</v>
      </c>
      <c r="E2515" s="339" t="s">
        <v>15498</v>
      </c>
    </row>
    <row r="2516" spans="1:5" x14ac:dyDescent="0.25">
      <c r="A2516" s="16">
        <f t="shared" si="39"/>
        <v>3741</v>
      </c>
      <c r="B2516">
        <v>3741</v>
      </c>
      <c r="C2516" t="s">
        <v>25391</v>
      </c>
      <c r="D2516" t="s">
        <v>7752</v>
      </c>
      <c r="E2516" s="339" t="s">
        <v>25392</v>
      </c>
    </row>
    <row r="2517" spans="1:5" x14ac:dyDescent="0.25">
      <c r="A2517" s="16">
        <f t="shared" si="39"/>
        <v>3745</v>
      </c>
      <c r="B2517">
        <v>3745</v>
      </c>
      <c r="C2517" t="s">
        <v>25393</v>
      </c>
      <c r="D2517" t="s">
        <v>7752</v>
      </c>
      <c r="E2517" s="339" t="s">
        <v>25394</v>
      </c>
    </row>
    <row r="2518" spans="1:5" x14ac:dyDescent="0.25">
      <c r="A2518" s="16">
        <f t="shared" si="39"/>
        <v>3743</v>
      </c>
      <c r="B2518">
        <v>3743</v>
      </c>
      <c r="C2518" t="s">
        <v>25395</v>
      </c>
      <c r="D2518" t="s">
        <v>7752</v>
      </c>
      <c r="E2518" s="339" t="s">
        <v>16536</v>
      </c>
    </row>
    <row r="2519" spans="1:5" x14ac:dyDescent="0.25">
      <c r="A2519" s="16">
        <f t="shared" si="39"/>
        <v>3744</v>
      </c>
      <c r="B2519">
        <v>3744</v>
      </c>
      <c r="C2519" t="s">
        <v>25396</v>
      </c>
      <c r="D2519" t="s">
        <v>7752</v>
      </c>
      <c r="E2519" s="339" t="s">
        <v>25397</v>
      </c>
    </row>
    <row r="2520" spans="1:5" x14ac:dyDescent="0.25">
      <c r="A2520" s="16">
        <f t="shared" si="39"/>
        <v>3739</v>
      </c>
      <c r="B2520">
        <v>3739</v>
      </c>
      <c r="C2520" t="s">
        <v>25398</v>
      </c>
      <c r="D2520" t="s">
        <v>7752</v>
      </c>
      <c r="E2520" s="339" t="s">
        <v>25399</v>
      </c>
    </row>
    <row r="2521" spans="1:5" x14ac:dyDescent="0.25">
      <c r="A2521" s="16">
        <f t="shared" si="39"/>
        <v>3737</v>
      </c>
      <c r="B2521">
        <v>3737</v>
      </c>
      <c r="C2521" t="s">
        <v>25400</v>
      </c>
      <c r="D2521" t="s">
        <v>7752</v>
      </c>
      <c r="E2521" s="339" t="s">
        <v>25401</v>
      </c>
    </row>
    <row r="2522" spans="1:5" x14ac:dyDescent="0.25">
      <c r="A2522" s="16">
        <f t="shared" si="39"/>
        <v>3738</v>
      </c>
      <c r="B2522">
        <v>3738</v>
      </c>
      <c r="C2522" t="s">
        <v>25402</v>
      </c>
      <c r="D2522" t="s">
        <v>7752</v>
      </c>
      <c r="E2522" s="339" t="s">
        <v>25403</v>
      </c>
    </row>
    <row r="2523" spans="1:5" x14ac:dyDescent="0.25">
      <c r="A2523" s="16">
        <f t="shared" si="39"/>
        <v>3747</v>
      </c>
      <c r="B2523">
        <v>3747</v>
      </c>
      <c r="C2523" t="s">
        <v>25404</v>
      </c>
      <c r="D2523" t="s">
        <v>7752</v>
      </c>
      <c r="E2523" s="339" t="s">
        <v>25397</v>
      </c>
    </row>
    <row r="2524" spans="1:5" x14ac:dyDescent="0.25">
      <c r="A2524" s="16">
        <f t="shared" si="39"/>
        <v>11649</v>
      </c>
      <c r="B2524">
        <v>11649</v>
      </c>
      <c r="C2524" t="s">
        <v>25405</v>
      </c>
      <c r="D2524" t="s">
        <v>7753</v>
      </c>
      <c r="E2524" s="339" t="s">
        <v>25406</v>
      </c>
    </row>
    <row r="2525" spans="1:5" x14ac:dyDescent="0.25">
      <c r="A2525" s="16">
        <f t="shared" si="39"/>
        <v>11650</v>
      </c>
      <c r="B2525">
        <v>11650</v>
      </c>
      <c r="C2525" t="s">
        <v>25407</v>
      </c>
      <c r="D2525" t="s">
        <v>7753</v>
      </c>
      <c r="E2525" s="339" t="s">
        <v>25408</v>
      </c>
    </row>
    <row r="2526" spans="1:5" x14ac:dyDescent="0.25">
      <c r="A2526" s="16">
        <f t="shared" si="39"/>
        <v>3742</v>
      </c>
      <c r="B2526">
        <v>3742</v>
      </c>
      <c r="C2526" t="s">
        <v>25409</v>
      </c>
      <c r="D2526" t="s">
        <v>7752</v>
      </c>
      <c r="E2526" s="339" t="s">
        <v>25410</v>
      </c>
    </row>
    <row r="2527" spans="1:5" x14ac:dyDescent="0.25">
      <c r="A2527" s="16">
        <f t="shared" si="39"/>
        <v>3746</v>
      </c>
      <c r="B2527">
        <v>3746</v>
      </c>
      <c r="C2527" t="s">
        <v>25411</v>
      </c>
      <c r="D2527" t="s">
        <v>7752</v>
      </c>
      <c r="E2527" s="339" t="s">
        <v>25412</v>
      </c>
    </row>
    <row r="2528" spans="1:5" x14ac:dyDescent="0.25">
      <c r="A2528" s="16">
        <f t="shared" si="39"/>
        <v>21106</v>
      </c>
      <c r="B2528">
        <v>21106</v>
      </c>
      <c r="C2528" t="s">
        <v>25413</v>
      </c>
      <c r="D2528" t="s">
        <v>7755</v>
      </c>
      <c r="E2528" s="339" t="s">
        <v>18139</v>
      </c>
    </row>
    <row r="2529" spans="1:5" x14ac:dyDescent="0.25">
      <c r="A2529" s="16">
        <f t="shared" si="39"/>
        <v>39377</v>
      </c>
      <c r="B2529">
        <v>39377</v>
      </c>
      <c r="C2529" t="s">
        <v>25414</v>
      </c>
      <c r="D2529" t="s">
        <v>7753</v>
      </c>
      <c r="E2529" s="339" t="s">
        <v>25415</v>
      </c>
    </row>
    <row r="2530" spans="1:5" x14ac:dyDescent="0.25">
      <c r="A2530" s="16">
        <f t="shared" si="39"/>
        <v>38191</v>
      </c>
      <c r="B2530">
        <v>38191</v>
      </c>
      <c r="C2530" t="s">
        <v>25416</v>
      </c>
      <c r="D2530" t="s">
        <v>7753</v>
      </c>
      <c r="E2530" s="339" t="s">
        <v>7783</v>
      </c>
    </row>
    <row r="2531" spans="1:5" x14ac:dyDescent="0.25">
      <c r="A2531" s="16">
        <f t="shared" si="39"/>
        <v>39381</v>
      </c>
      <c r="B2531">
        <v>39381</v>
      </c>
      <c r="C2531" t="s">
        <v>25417</v>
      </c>
      <c r="D2531" t="s">
        <v>7753</v>
      </c>
      <c r="E2531" s="339" t="s">
        <v>8185</v>
      </c>
    </row>
    <row r="2532" spans="1:5" x14ac:dyDescent="0.25">
      <c r="A2532" s="16">
        <f t="shared" si="39"/>
        <v>38780</v>
      </c>
      <c r="B2532">
        <v>38780</v>
      </c>
      <c r="C2532" t="s">
        <v>25418</v>
      </c>
      <c r="D2532" t="s">
        <v>7753</v>
      </c>
      <c r="E2532" s="339" t="s">
        <v>7907</v>
      </c>
    </row>
    <row r="2533" spans="1:5" x14ac:dyDescent="0.25">
      <c r="A2533" s="16">
        <f t="shared" si="39"/>
        <v>38781</v>
      </c>
      <c r="B2533">
        <v>38781</v>
      </c>
      <c r="C2533" t="s">
        <v>25419</v>
      </c>
      <c r="D2533" t="s">
        <v>7753</v>
      </c>
      <c r="E2533" s="339" t="s">
        <v>25420</v>
      </c>
    </row>
    <row r="2534" spans="1:5" x14ac:dyDescent="0.25">
      <c r="A2534" s="16">
        <f t="shared" si="39"/>
        <v>38192</v>
      </c>
      <c r="B2534">
        <v>38192</v>
      </c>
      <c r="C2534" t="s">
        <v>25421</v>
      </c>
      <c r="D2534" t="s">
        <v>7753</v>
      </c>
      <c r="E2534" s="339" t="s">
        <v>25422</v>
      </c>
    </row>
    <row r="2535" spans="1:5" x14ac:dyDescent="0.25">
      <c r="A2535" s="16">
        <f t="shared" si="39"/>
        <v>3753</v>
      </c>
      <c r="B2535">
        <v>3753</v>
      </c>
      <c r="C2535" t="s">
        <v>25423</v>
      </c>
      <c r="D2535" t="s">
        <v>7753</v>
      </c>
      <c r="E2535" s="339" t="s">
        <v>8186</v>
      </c>
    </row>
    <row r="2536" spans="1:5" x14ac:dyDescent="0.25">
      <c r="A2536" s="16">
        <f t="shared" si="39"/>
        <v>38782</v>
      </c>
      <c r="B2536">
        <v>38782</v>
      </c>
      <c r="C2536" t="s">
        <v>25424</v>
      </c>
      <c r="D2536" t="s">
        <v>7753</v>
      </c>
      <c r="E2536" s="339" t="s">
        <v>8187</v>
      </c>
    </row>
    <row r="2537" spans="1:5" x14ac:dyDescent="0.25">
      <c r="A2537" s="16">
        <f t="shared" si="39"/>
        <v>38778</v>
      </c>
      <c r="B2537">
        <v>38778</v>
      </c>
      <c r="C2537" t="s">
        <v>25425</v>
      </c>
      <c r="D2537" t="s">
        <v>7753</v>
      </c>
      <c r="E2537" s="339" t="s">
        <v>25426</v>
      </c>
    </row>
    <row r="2538" spans="1:5" x14ac:dyDescent="0.25">
      <c r="A2538" s="16">
        <f t="shared" si="39"/>
        <v>38779</v>
      </c>
      <c r="B2538">
        <v>38779</v>
      </c>
      <c r="C2538" t="s">
        <v>25427</v>
      </c>
      <c r="D2538" t="s">
        <v>7753</v>
      </c>
      <c r="E2538" s="339" t="s">
        <v>7963</v>
      </c>
    </row>
    <row r="2539" spans="1:5" x14ac:dyDescent="0.25">
      <c r="A2539" s="16">
        <f t="shared" si="39"/>
        <v>39388</v>
      </c>
      <c r="B2539">
        <v>39388</v>
      </c>
      <c r="C2539" t="s">
        <v>25428</v>
      </c>
      <c r="D2539" t="s">
        <v>7753</v>
      </c>
      <c r="E2539" s="339" t="s">
        <v>14862</v>
      </c>
    </row>
    <row r="2540" spans="1:5" x14ac:dyDescent="0.25">
      <c r="A2540" s="16">
        <f t="shared" si="39"/>
        <v>39387</v>
      </c>
      <c r="B2540">
        <v>39387</v>
      </c>
      <c r="C2540" t="s">
        <v>25429</v>
      </c>
      <c r="D2540" t="s">
        <v>7753</v>
      </c>
      <c r="E2540" s="339" t="s">
        <v>8382</v>
      </c>
    </row>
    <row r="2541" spans="1:5" x14ac:dyDescent="0.25">
      <c r="A2541" s="16">
        <f t="shared" si="39"/>
        <v>39386</v>
      </c>
      <c r="B2541">
        <v>39386</v>
      </c>
      <c r="C2541" t="s">
        <v>25430</v>
      </c>
      <c r="D2541" t="s">
        <v>7753</v>
      </c>
      <c r="E2541" s="339" t="s">
        <v>7799</v>
      </c>
    </row>
    <row r="2542" spans="1:5" x14ac:dyDescent="0.25">
      <c r="A2542" s="16">
        <f t="shared" si="39"/>
        <v>38194</v>
      </c>
      <c r="B2542">
        <v>38194</v>
      </c>
      <c r="C2542" t="s">
        <v>25431</v>
      </c>
      <c r="D2542" t="s">
        <v>7753</v>
      </c>
      <c r="E2542" s="339" t="s">
        <v>10696</v>
      </c>
    </row>
    <row r="2543" spans="1:5" x14ac:dyDescent="0.25">
      <c r="A2543" s="16">
        <f t="shared" si="39"/>
        <v>38193</v>
      </c>
      <c r="B2543">
        <v>38193</v>
      </c>
      <c r="C2543" t="s">
        <v>25432</v>
      </c>
      <c r="D2543" t="s">
        <v>7753</v>
      </c>
      <c r="E2543" s="339" t="s">
        <v>15947</v>
      </c>
    </row>
    <row r="2544" spans="1:5" x14ac:dyDescent="0.25">
      <c r="A2544" s="16">
        <f t="shared" si="39"/>
        <v>12216</v>
      </c>
      <c r="B2544">
        <v>12216</v>
      </c>
      <c r="C2544" t="s">
        <v>25433</v>
      </c>
      <c r="D2544" t="s">
        <v>7753</v>
      </c>
      <c r="E2544" s="339" t="s">
        <v>8189</v>
      </c>
    </row>
    <row r="2545" spans="1:5" x14ac:dyDescent="0.25">
      <c r="A2545" s="16">
        <f t="shared" si="39"/>
        <v>3757</v>
      </c>
      <c r="B2545">
        <v>3757</v>
      </c>
      <c r="C2545" t="s">
        <v>25434</v>
      </c>
      <c r="D2545" t="s">
        <v>7753</v>
      </c>
      <c r="E2545" s="339" t="s">
        <v>19847</v>
      </c>
    </row>
    <row r="2546" spans="1:5" x14ac:dyDescent="0.25">
      <c r="A2546" s="16">
        <f t="shared" si="39"/>
        <v>3758</v>
      </c>
      <c r="B2546">
        <v>3758</v>
      </c>
      <c r="C2546" t="s">
        <v>25435</v>
      </c>
      <c r="D2546" t="s">
        <v>7753</v>
      </c>
      <c r="E2546" s="339" t="s">
        <v>25436</v>
      </c>
    </row>
    <row r="2547" spans="1:5" x14ac:dyDescent="0.25">
      <c r="A2547" s="16">
        <f t="shared" si="39"/>
        <v>12214</v>
      </c>
      <c r="B2547">
        <v>12214</v>
      </c>
      <c r="C2547" t="s">
        <v>25437</v>
      </c>
      <c r="D2547" t="s">
        <v>7753</v>
      </c>
      <c r="E2547" s="339" t="s">
        <v>25438</v>
      </c>
    </row>
    <row r="2548" spans="1:5" x14ac:dyDescent="0.25">
      <c r="A2548" s="16">
        <f t="shared" si="39"/>
        <v>3749</v>
      </c>
      <c r="B2548">
        <v>3749</v>
      </c>
      <c r="C2548" t="s">
        <v>25439</v>
      </c>
      <c r="D2548" t="s">
        <v>7753</v>
      </c>
      <c r="E2548" s="339" t="s">
        <v>16603</v>
      </c>
    </row>
    <row r="2549" spans="1:5" x14ac:dyDescent="0.25">
      <c r="A2549" s="16">
        <f t="shared" si="39"/>
        <v>3751</v>
      </c>
      <c r="B2549">
        <v>3751</v>
      </c>
      <c r="C2549" t="s">
        <v>25440</v>
      </c>
      <c r="D2549" t="s">
        <v>7753</v>
      </c>
      <c r="E2549" s="339" t="s">
        <v>25441</v>
      </c>
    </row>
    <row r="2550" spans="1:5" x14ac:dyDescent="0.25">
      <c r="A2550" s="16">
        <f t="shared" si="39"/>
        <v>39376</v>
      </c>
      <c r="B2550">
        <v>39376</v>
      </c>
      <c r="C2550" t="s">
        <v>25442</v>
      </c>
      <c r="D2550" t="s">
        <v>7753</v>
      </c>
      <c r="E2550" s="339" t="s">
        <v>8190</v>
      </c>
    </row>
    <row r="2551" spans="1:5" x14ac:dyDescent="0.25">
      <c r="A2551" s="16">
        <f t="shared" si="39"/>
        <v>3752</v>
      </c>
      <c r="B2551">
        <v>3752</v>
      </c>
      <c r="C2551" t="s">
        <v>25443</v>
      </c>
      <c r="D2551" t="s">
        <v>7753</v>
      </c>
      <c r="E2551" s="339" t="s">
        <v>25444</v>
      </c>
    </row>
    <row r="2552" spans="1:5" x14ac:dyDescent="0.25">
      <c r="A2552" s="16">
        <f t="shared" si="39"/>
        <v>746</v>
      </c>
      <c r="B2552">
        <v>746</v>
      </c>
      <c r="C2552" t="s">
        <v>25445</v>
      </c>
      <c r="D2552" t="s">
        <v>7753</v>
      </c>
      <c r="E2552" s="339" t="s">
        <v>25446</v>
      </c>
    </row>
    <row r="2553" spans="1:5" x14ac:dyDescent="0.25">
      <c r="A2553" s="16">
        <f t="shared" si="39"/>
        <v>20269</v>
      </c>
      <c r="B2553">
        <v>20269</v>
      </c>
      <c r="C2553" t="s">
        <v>25447</v>
      </c>
      <c r="D2553" t="s">
        <v>7753</v>
      </c>
      <c r="E2553" s="339" t="s">
        <v>25448</v>
      </c>
    </row>
    <row r="2554" spans="1:5" x14ac:dyDescent="0.25">
      <c r="A2554" s="16">
        <f t="shared" si="39"/>
        <v>20270</v>
      </c>
      <c r="B2554">
        <v>20270</v>
      </c>
      <c r="C2554" t="s">
        <v>25449</v>
      </c>
      <c r="D2554" t="s">
        <v>7753</v>
      </c>
      <c r="E2554" s="339" t="s">
        <v>16632</v>
      </c>
    </row>
    <row r="2555" spans="1:5" x14ac:dyDescent="0.25">
      <c r="A2555" s="16">
        <f t="shared" si="39"/>
        <v>11696</v>
      </c>
      <c r="B2555">
        <v>11696</v>
      </c>
      <c r="C2555" t="s">
        <v>25450</v>
      </c>
      <c r="D2555" t="s">
        <v>7753</v>
      </c>
      <c r="E2555" s="339" t="s">
        <v>25451</v>
      </c>
    </row>
    <row r="2556" spans="1:5" x14ac:dyDescent="0.25">
      <c r="A2556" s="16">
        <f t="shared" si="39"/>
        <v>10427</v>
      </c>
      <c r="B2556">
        <v>10427</v>
      </c>
      <c r="C2556" t="s">
        <v>25452</v>
      </c>
      <c r="D2556" t="s">
        <v>7753</v>
      </c>
      <c r="E2556" s="339" t="s">
        <v>25453</v>
      </c>
    </row>
    <row r="2557" spans="1:5" x14ac:dyDescent="0.25">
      <c r="A2557" s="16">
        <f t="shared" si="39"/>
        <v>10428</v>
      </c>
      <c r="B2557">
        <v>10428</v>
      </c>
      <c r="C2557" t="s">
        <v>25454</v>
      </c>
      <c r="D2557" t="s">
        <v>7753</v>
      </c>
      <c r="E2557" s="339" t="s">
        <v>25455</v>
      </c>
    </row>
    <row r="2558" spans="1:5" x14ac:dyDescent="0.25">
      <c r="A2558" s="16">
        <f t="shared" si="39"/>
        <v>36521</v>
      </c>
      <c r="B2558">
        <v>36521</v>
      </c>
      <c r="C2558" t="s">
        <v>25456</v>
      </c>
      <c r="D2558" t="s">
        <v>7753</v>
      </c>
      <c r="E2558" s="339" t="s">
        <v>25457</v>
      </c>
    </row>
    <row r="2559" spans="1:5" x14ac:dyDescent="0.25">
      <c r="A2559" s="16">
        <f t="shared" si="39"/>
        <v>36794</v>
      </c>
      <c r="B2559">
        <v>36794</v>
      </c>
      <c r="C2559" t="s">
        <v>25458</v>
      </c>
      <c r="D2559" t="s">
        <v>7753</v>
      </c>
      <c r="E2559" s="339" t="s">
        <v>25459</v>
      </c>
    </row>
    <row r="2560" spans="1:5" x14ac:dyDescent="0.25">
      <c r="A2560" s="16">
        <f t="shared" si="39"/>
        <v>10426</v>
      </c>
      <c r="B2560">
        <v>10426</v>
      </c>
      <c r="C2560" t="s">
        <v>25460</v>
      </c>
      <c r="D2560" t="s">
        <v>7753</v>
      </c>
      <c r="E2560" s="339" t="s">
        <v>25461</v>
      </c>
    </row>
    <row r="2561" spans="1:5" x14ac:dyDescent="0.25">
      <c r="A2561" s="16">
        <f t="shared" si="39"/>
        <v>10425</v>
      </c>
      <c r="B2561">
        <v>10425</v>
      </c>
      <c r="C2561" t="s">
        <v>25462</v>
      </c>
      <c r="D2561" t="s">
        <v>7753</v>
      </c>
      <c r="E2561" s="339" t="s">
        <v>16601</v>
      </c>
    </row>
    <row r="2562" spans="1:5" x14ac:dyDescent="0.25">
      <c r="A2562" s="16">
        <f t="shared" si="39"/>
        <v>10431</v>
      </c>
      <c r="B2562">
        <v>10431</v>
      </c>
      <c r="C2562" t="s">
        <v>25463</v>
      </c>
      <c r="D2562" t="s">
        <v>7753</v>
      </c>
      <c r="E2562" s="339" t="s">
        <v>25464</v>
      </c>
    </row>
    <row r="2563" spans="1:5" x14ac:dyDescent="0.25">
      <c r="A2563" s="16">
        <f t="shared" ref="A2563:A2626" si="40">B2563</f>
        <v>10429</v>
      </c>
      <c r="B2563">
        <v>10429</v>
      </c>
      <c r="C2563" t="s">
        <v>25465</v>
      </c>
      <c r="D2563" t="s">
        <v>7753</v>
      </c>
      <c r="E2563" s="339" t="s">
        <v>25466</v>
      </c>
    </row>
    <row r="2564" spans="1:5" x14ac:dyDescent="0.25">
      <c r="A2564" s="16">
        <f t="shared" si="40"/>
        <v>2354</v>
      </c>
      <c r="B2564">
        <v>2354</v>
      </c>
      <c r="C2564" t="s">
        <v>25467</v>
      </c>
      <c r="D2564" t="s">
        <v>7754</v>
      </c>
      <c r="E2564" s="339" t="s">
        <v>8142</v>
      </c>
    </row>
    <row r="2565" spans="1:5" x14ac:dyDescent="0.25">
      <c r="A2565" s="16">
        <f t="shared" si="40"/>
        <v>40932</v>
      </c>
      <c r="B2565">
        <v>40932</v>
      </c>
      <c r="C2565" t="s">
        <v>25468</v>
      </c>
      <c r="D2565" t="s">
        <v>7813</v>
      </c>
      <c r="E2565" s="339" t="s">
        <v>33792</v>
      </c>
    </row>
    <row r="2566" spans="1:5" x14ac:dyDescent="0.25">
      <c r="A2566" s="16">
        <f t="shared" si="40"/>
        <v>10853</v>
      </c>
      <c r="B2566">
        <v>10853</v>
      </c>
      <c r="C2566" t="s">
        <v>25470</v>
      </c>
      <c r="D2566" t="s">
        <v>7753</v>
      </c>
      <c r="E2566" s="339" t="s">
        <v>25471</v>
      </c>
    </row>
    <row r="2567" spans="1:5" x14ac:dyDescent="0.25">
      <c r="A2567" s="16">
        <f t="shared" si="40"/>
        <v>5093</v>
      </c>
      <c r="B2567">
        <v>5093</v>
      </c>
      <c r="C2567" t="s">
        <v>25472</v>
      </c>
      <c r="D2567" t="s">
        <v>7854</v>
      </c>
      <c r="E2567" s="339" t="s">
        <v>13569</v>
      </c>
    </row>
    <row r="2568" spans="1:5" x14ac:dyDescent="0.25">
      <c r="A2568" s="16">
        <f t="shared" si="40"/>
        <v>44331</v>
      </c>
      <c r="B2568">
        <v>44331</v>
      </c>
      <c r="C2568" t="s">
        <v>25473</v>
      </c>
      <c r="D2568" t="s">
        <v>7751</v>
      </c>
      <c r="E2568" s="339" t="s">
        <v>15124</v>
      </c>
    </row>
    <row r="2569" spans="1:5" x14ac:dyDescent="0.25">
      <c r="A2569" s="16">
        <f t="shared" si="40"/>
        <v>37768</v>
      </c>
      <c r="B2569">
        <v>37768</v>
      </c>
      <c r="C2569" t="s">
        <v>25474</v>
      </c>
      <c r="D2569" t="s">
        <v>7753</v>
      </c>
      <c r="E2569" s="339" t="s">
        <v>25475</v>
      </c>
    </row>
    <row r="2570" spans="1:5" x14ac:dyDescent="0.25">
      <c r="A2570" s="16">
        <f t="shared" si="40"/>
        <v>37773</v>
      </c>
      <c r="B2570">
        <v>37773</v>
      </c>
      <c r="C2570" t="s">
        <v>25476</v>
      </c>
      <c r="D2570" t="s">
        <v>7753</v>
      </c>
      <c r="E2570" s="339" t="s">
        <v>25477</v>
      </c>
    </row>
    <row r="2571" spans="1:5" x14ac:dyDescent="0.25">
      <c r="A2571" s="16">
        <f t="shared" si="40"/>
        <v>37769</v>
      </c>
      <c r="B2571">
        <v>37769</v>
      </c>
      <c r="C2571" t="s">
        <v>25478</v>
      </c>
      <c r="D2571" t="s">
        <v>7753</v>
      </c>
      <c r="E2571" s="339" t="s">
        <v>25479</v>
      </c>
    </row>
    <row r="2572" spans="1:5" x14ac:dyDescent="0.25">
      <c r="A2572" s="16">
        <f t="shared" si="40"/>
        <v>37770</v>
      </c>
      <c r="B2572">
        <v>37770</v>
      </c>
      <c r="C2572" t="s">
        <v>25480</v>
      </c>
      <c r="D2572" t="s">
        <v>7753</v>
      </c>
      <c r="E2572" s="339" t="s">
        <v>25481</v>
      </c>
    </row>
    <row r="2573" spans="1:5" x14ac:dyDescent="0.25">
      <c r="A2573" s="16">
        <f t="shared" si="40"/>
        <v>38382</v>
      </c>
      <c r="B2573">
        <v>38382</v>
      </c>
      <c r="C2573" t="s">
        <v>25482</v>
      </c>
      <c r="D2573" t="s">
        <v>7753</v>
      </c>
      <c r="E2573" s="339" t="s">
        <v>18340</v>
      </c>
    </row>
    <row r="2574" spans="1:5" x14ac:dyDescent="0.25">
      <c r="A2574" s="16">
        <f t="shared" si="40"/>
        <v>38383</v>
      </c>
      <c r="B2574">
        <v>38383</v>
      </c>
      <c r="C2574" t="s">
        <v>25483</v>
      </c>
      <c r="D2574" t="s">
        <v>7753</v>
      </c>
      <c r="E2574" s="339" t="s">
        <v>7881</v>
      </c>
    </row>
    <row r="2575" spans="1:5" x14ac:dyDescent="0.25">
      <c r="A2575" s="16">
        <f t="shared" si="40"/>
        <v>3768</v>
      </c>
      <c r="B2575">
        <v>3768</v>
      </c>
      <c r="C2575" t="s">
        <v>25484</v>
      </c>
      <c r="D2575" t="s">
        <v>7753</v>
      </c>
      <c r="E2575" s="339" t="s">
        <v>12665</v>
      </c>
    </row>
    <row r="2576" spans="1:5" x14ac:dyDescent="0.25">
      <c r="A2576" s="16">
        <f t="shared" si="40"/>
        <v>3767</v>
      </c>
      <c r="B2576">
        <v>3767</v>
      </c>
      <c r="C2576" t="s">
        <v>25485</v>
      </c>
      <c r="D2576" t="s">
        <v>7753</v>
      </c>
      <c r="E2576" s="339" t="s">
        <v>8320</v>
      </c>
    </row>
    <row r="2577" spans="1:5" x14ac:dyDescent="0.25">
      <c r="A2577" s="16">
        <f t="shared" si="40"/>
        <v>13192</v>
      </c>
      <c r="B2577">
        <v>13192</v>
      </c>
      <c r="C2577" t="s">
        <v>25486</v>
      </c>
      <c r="D2577" t="s">
        <v>7753</v>
      </c>
      <c r="E2577" s="339" t="s">
        <v>25487</v>
      </c>
    </row>
    <row r="2578" spans="1:5" x14ac:dyDescent="0.25">
      <c r="A2578" s="16">
        <f t="shared" si="40"/>
        <v>38413</v>
      </c>
      <c r="B2578">
        <v>38413</v>
      </c>
      <c r="C2578" t="s">
        <v>25488</v>
      </c>
      <c r="D2578" t="s">
        <v>7753</v>
      </c>
      <c r="E2578" s="339" t="s">
        <v>25489</v>
      </c>
    </row>
    <row r="2579" spans="1:5" x14ac:dyDescent="0.25">
      <c r="A2579" s="16">
        <f t="shared" si="40"/>
        <v>42440</v>
      </c>
      <c r="B2579">
        <v>42440</v>
      </c>
      <c r="C2579" t="s">
        <v>25490</v>
      </c>
      <c r="D2579" t="s">
        <v>7753</v>
      </c>
      <c r="E2579" s="339" t="s">
        <v>25491</v>
      </c>
    </row>
    <row r="2580" spans="1:5" x14ac:dyDescent="0.25">
      <c r="A2580" s="16">
        <f t="shared" si="40"/>
        <v>20193</v>
      </c>
      <c r="B2580">
        <v>20193</v>
      </c>
      <c r="C2580" t="s">
        <v>25492</v>
      </c>
      <c r="D2580" t="s">
        <v>8193</v>
      </c>
      <c r="E2580" s="339" t="s">
        <v>23258</v>
      </c>
    </row>
    <row r="2581" spans="1:5" x14ac:dyDescent="0.25">
      <c r="A2581" s="16">
        <f t="shared" si="40"/>
        <v>10527</v>
      </c>
      <c r="B2581">
        <v>10527</v>
      </c>
      <c r="C2581" t="s">
        <v>25493</v>
      </c>
      <c r="D2581" t="s">
        <v>8194</v>
      </c>
      <c r="E2581" s="339" t="s">
        <v>8353</v>
      </c>
    </row>
    <row r="2582" spans="1:5" x14ac:dyDescent="0.25">
      <c r="A2582" s="16">
        <f t="shared" si="40"/>
        <v>41805</v>
      </c>
      <c r="B2582">
        <v>41805</v>
      </c>
      <c r="C2582" t="s">
        <v>25494</v>
      </c>
      <c r="D2582" t="s">
        <v>7813</v>
      </c>
      <c r="E2582" s="339" t="s">
        <v>25495</v>
      </c>
    </row>
    <row r="2583" spans="1:5" x14ac:dyDescent="0.25">
      <c r="A2583" s="16">
        <f t="shared" si="40"/>
        <v>40271</v>
      </c>
      <c r="B2583">
        <v>40271</v>
      </c>
      <c r="C2583" t="s">
        <v>25496</v>
      </c>
      <c r="D2583" t="s">
        <v>16693</v>
      </c>
      <c r="E2583" s="339" t="s">
        <v>8371</v>
      </c>
    </row>
    <row r="2584" spans="1:5" x14ac:dyDescent="0.25">
      <c r="A2584" s="16">
        <f t="shared" si="40"/>
        <v>40287</v>
      </c>
      <c r="B2584">
        <v>40287</v>
      </c>
      <c r="C2584" t="s">
        <v>25497</v>
      </c>
      <c r="D2584" t="s">
        <v>7813</v>
      </c>
      <c r="E2584" s="339" t="s">
        <v>14667</v>
      </c>
    </row>
    <row r="2585" spans="1:5" x14ac:dyDescent="0.25">
      <c r="A2585" s="16">
        <f t="shared" si="40"/>
        <v>4084</v>
      </c>
      <c r="B2585">
        <v>4084</v>
      </c>
      <c r="C2585" t="s">
        <v>25498</v>
      </c>
      <c r="D2585" t="s">
        <v>7754</v>
      </c>
      <c r="E2585" s="339" t="s">
        <v>8165</v>
      </c>
    </row>
    <row r="2586" spans="1:5" x14ac:dyDescent="0.25">
      <c r="A2586" s="16">
        <f t="shared" si="40"/>
        <v>743</v>
      </c>
      <c r="B2586">
        <v>743</v>
      </c>
      <c r="C2586" t="s">
        <v>25499</v>
      </c>
      <c r="D2586" t="s">
        <v>7754</v>
      </c>
      <c r="E2586" s="339" t="s">
        <v>8165</v>
      </c>
    </row>
    <row r="2587" spans="1:5" x14ac:dyDescent="0.25">
      <c r="A2587" s="16">
        <f t="shared" si="40"/>
        <v>40293</v>
      </c>
      <c r="B2587">
        <v>40293</v>
      </c>
      <c r="C2587" t="s">
        <v>25500</v>
      </c>
      <c r="D2587" t="s">
        <v>7754</v>
      </c>
      <c r="E2587" s="339" t="s">
        <v>13014</v>
      </c>
    </row>
    <row r="2588" spans="1:5" x14ac:dyDescent="0.25">
      <c r="A2588" s="16">
        <f t="shared" si="40"/>
        <v>40294</v>
      </c>
      <c r="B2588">
        <v>40294</v>
      </c>
      <c r="C2588" t="s">
        <v>25501</v>
      </c>
      <c r="D2588" t="s">
        <v>7754</v>
      </c>
      <c r="E2588" s="339" t="s">
        <v>8165</v>
      </c>
    </row>
    <row r="2589" spans="1:5" x14ac:dyDescent="0.25">
      <c r="A2589" s="16">
        <f t="shared" si="40"/>
        <v>4085</v>
      </c>
      <c r="B2589">
        <v>4085</v>
      </c>
      <c r="C2589" t="s">
        <v>25502</v>
      </c>
      <c r="D2589" t="s">
        <v>7754</v>
      </c>
      <c r="E2589" s="339" t="s">
        <v>7869</v>
      </c>
    </row>
    <row r="2590" spans="1:5" x14ac:dyDescent="0.25">
      <c r="A2590" s="16">
        <f t="shared" si="40"/>
        <v>10779</v>
      </c>
      <c r="B2590">
        <v>10779</v>
      </c>
      <c r="C2590" t="s">
        <v>25503</v>
      </c>
      <c r="D2590" t="s">
        <v>7813</v>
      </c>
      <c r="E2590" s="339" t="s">
        <v>25504</v>
      </c>
    </row>
    <row r="2591" spans="1:5" x14ac:dyDescent="0.25">
      <c r="A2591" s="16">
        <f t="shared" si="40"/>
        <v>10777</v>
      </c>
      <c r="B2591">
        <v>10777</v>
      </c>
      <c r="C2591" t="s">
        <v>25505</v>
      </c>
      <c r="D2591" t="s">
        <v>7813</v>
      </c>
      <c r="E2591" s="339" t="s">
        <v>25506</v>
      </c>
    </row>
    <row r="2592" spans="1:5" x14ac:dyDescent="0.25">
      <c r="A2592" s="16">
        <f t="shared" si="40"/>
        <v>10775</v>
      </c>
      <c r="B2592">
        <v>10775</v>
      </c>
      <c r="C2592" t="s">
        <v>25507</v>
      </c>
      <c r="D2592" t="s">
        <v>7813</v>
      </c>
      <c r="E2592" s="339" t="s">
        <v>25508</v>
      </c>
    </row>
    <row r="2593" spans="1:5" x14ac:dyDescent="0.25">
      <c r="A2593" s="16">
        <f t="shared" si="40"/>
        <v>10776</v>
      </c>
      <c r="B2593">
        <v>10776</v>
      </c>
      <c r="C2593" t="s">
        <v>25509</v>
      </c>
      <c r="D2593" t="s">
        <v>7813</v>
      </c>
      <c r="E2593" s="339" t="s">
        <v>25510</v>
      </c>
    </row>
    <row r="2594" spans="1:5" x14ac:dyDescent="0.25">
      <c r="A2594" s="16">
        <f t="shared" si="40"/>
        <v>10778</v>
      </c>
      <c r="B2594">
        <v>10778</v>
      </c>
      <c r="C2594" t="s">
        <v>25511</v>
      </c>
      <c r="D2594" t="s">
        <v>7813</v>
      </c>
      <c r="E2594" s="339" t="s">
        <v>25504</v>
      </c>
    </row>
    <row r="2595" spans="1:5" x14ac:dyDescent="0.25">
      <c r="A2595" s="16">
        <f t="shared" si="40"/>
        <v>40339</v>
      </c>
      <c r="B2595">
        <v>40339</v>
      </c>
      <c r="C2595" t="s">
        <v>25512</v>
      </c>
      <c r="D2595" t="s">
        <v>16693</v>
      </c>
      <c r="E2595" s="339" t="s">
        <v>20270</v>
      </c>
    </row>
    <row r="2596" spans="1:5" x14ac:dyDescent="0.25">
      <c r="A2596" s="16">
        <f t="shared" si="40"/>
        <v>10749</v>
      </c>
      <c r="B2596">
        <v>10749</v>
      </c>
      <c r="C2596" t="s">
        <v>25513</v>
      </c>
      <c r="D2596" t="s">
        <v>16693</v>
      </c>
      <c r="E2596" s="339" t="s">
        <v>12944</v>
      </c>
    </row>
    <row r="2597" spans="1:5" x14ac:dyDescent="0.25">
      <c r="A2597" s="16">
        <f t="shared" si="40"/>
        <v>40290</v>
      </c>
      <c r="B2597">
        <v>40290</v>
      </c>
      <c r="C2597" t="s">
        <v>25514</v>
      </c>
      <c r="D2597" t="s">
        <v>16693</v>
      </c>
      <c r="E2597" s="339" t="s">
        <v>8716</v>
      </c>
    </row>
    <row r="2598" spans="1:5" x14ac:dyDescent="0.25">
      <c r="A2598" s="16">
        <f t="shared" si="40"/>
        <v>3346</v>
      </c>
      <c r="B2598">
        <v>3346</v>
      </c>
      <c r="C2598" t="s">
        <v>25515</v>
      </c>
      <c r="D2598" t="s">
        <v>7754</v>
      </c>
      <c r="E2598" s="339" t="s">
        <v>8347</v>
      </c>
    </row>
    <row r="2599" spans="1:5" x14ac:dyDescent="0.25">
      <c r="A2599" s="16">
        <f t="shared" si="40"/>
        <v>3348</v>
      </c>
      <c r="B2599">
        <v>3348</v>
      </c>
      <c r="C2599" t="s">
        <v>25516</v>
      </c>
      <c r="D2599" t="s">
        <v>7754</v>
      </c>
      <c r="E2599" s="339" t="s">
        <v>8291</v>
      </c>
    </row>
    <row r="2600" spans="1:5" x14ac:dyDescent="0.25">
      <c r="A2600" s="16">
        <f t="shared" si="40"/>
        <v>39833</v>
      </c>
      <c r="B2600">
        <v>39833</v>
      </c>
      <c r="C2600" t="s">
        <v>25517</v>
      </c>
      <c r="D2600" t="s">
        <v>7754</v>
      </c>
      <c r="E2600" s="339" t="s">
        <v>25518</v>
      </c>
    </row>
    <row r="2601" spans="1:5" x14ac:dyDescent="0.25">
      <c r="A2601" s="16">
        <f t="shared" si="40"/>
        <v>7252</v>
      </c>
      <c r="B2601">
        <v>7252</v>
      </c>
      <c r="C2601" t="s">
        <v>25519</v>
      </c>
      <c r="D2601" t="s">
        <v>7754</v>
      </c>
      <c r="E2601" s="339" t="s">
        <v>7930</v>
      </c>
    </row>
    <row r="2602" spans="1:5" x14ac:dyDescent="0.25">
      <c r="A2602" s="16">
        <f t="shared" si="40"/>
        <v>7247</v>
      </c>
      <c r="B2602">
        <v>7247</v>
      </c>
      <c r="C2602" t="s">
        <v>25520</v>
      </c>
      <c r="D2602" t="s">
        <v>7754</v>
      </c>
      <c r="E2602" s="339" t="s">
        <v>7930</v>
      </c>
    </row>
    <row r="2603" spans="1:5" x14ac:dyDescent="0.25">
      <c r="A2603" s="16">
        <f t="shared" si="40"/>
        <v>40291</v>
      </c>
      <c r="B2603">
        <v>40291</v>
      </c>
      <c r="C2603" t="s">
        <v>25521</v>
      </c>
      <c r="D2603" t="s">
        <v>16693</v>
      </c>
      <c r="E2603" s="339" t="s">
        <v>25522</v>
      </c>
    </row>
    <row r="2604" spans="1:5" x14ac:dyDescent="0.25">
      <c r="A2604" s="16">
        <f t="shared" si="40"/>
        <v>40275</v>
      </c>
      <c r="B2604">
        <v>40275</v>
      </c>
      <c r="C2604" t="s">
        <v>25523</v>
      </c>
      <c r="D2604" t="s">
        <v>16693</v>
      </c>
      <c r="E2604" s="339" t="s">
        <v>25524</v>
      </c>
    </row>
    <row r="2605" spans="1:5" x14ac:dyDescent="0.25">
      <c r="A2605" s="16">
        <f t="shared" si="40"/>
        <v>42408</v>
      </c>
      <c r="B2605">
        <v>42408</v>
      </c>
      <c r="C2605" t="s">
        <v>25525</v>
      </c>
      <c r="D2605" t="s">
        <v>7752</v>
      </c>
      <c r="E2605" s="339" t="s">
        <v>8163</v>
      </c>
    </row>
    <row r="2606" spans="1:5" x14ac:dyDescent="0.25">
      <c r="A2606" s="16">
        <f t="shared" si="40"/>
        <v>3777</v>
      </c>
      <c r="B2606">
        <v>3777</v>
      </c>
      <c r="C2606" t="s">
        <v>25526</v>
      </c>
      <c r="D2606" t="s">
        <v>7752</v>
      </c>
      <c r="E2606" s="339" t="s">
        <v>25527</v>
      </c>
    </row>
    <row r="2607" spans="1:5" x14ac:dyDescent="0.25">
      <c r="A2607" s="16">
        <f t="shared" si="40"/>
        <v>44699</v>
      </c>
      <c r="B2607">
        <v>44699</v>
      </c>
      <c r="C2607" t="s">
        <v>25528</v>
      </c>
      <c r="D2607" t="s">
        <v>7755</v>
      </c>
      <c r="E2607" s="339" t="s">
        <v>16700</v>
      </c>
    </row>
    <row r="2608" spans="1:5" x14ac:dyDescent="0.25">
      <c r="A2608" s="16">
        <f t="shared" si="40"/>
        <v>3798</v>
      </c>
      <c r="B2608">
        <v>3798</v>
      </c>
      <c r="C2608" t="s">
        <v>25529</v>
      </c>
      <c r="D2608" t="s">
        <v>7753</v>
      </c>
      <c r="E2608" s="339" t="s">
        <v>16226</v>
      </c>
    </row>
    <row r="2609" spans="1:5" x14ac:dyDescent="0.25">
      <c r="A2609" s="16">
        <f t="shared" si="40"/>
        <v>38769</v>
      </c>
      <c r="B2609">
        <v>38769</v>
      </c>
      <c r="C2609" t="s">
        <v>25530</v>
      </c>
      <c r="D2609" t="s">
        <v>7753</v>
      </c>
      <c r="E2609" s="339" t="s">
        <v>14937</v>
      </c>
    </row>
    <row r="2610" spans="1:5" x14ac:dyDescent="0.25">
      <c r="A2610" s="16">
        <f t="shared" si="40"/>
        <v>39510</v>
      </c>
      <c r="B2610">
        <v>39510</v>
      </c>
      <c r="C2610" t="s">
        <v>25531</v>
      </c>
      <c r="D2610" t="s">
        <v>7753</v>
      </c>
      <c r="E2610" s="339" t="s">
        <v>25532</v>
      </c>
    </row>
    <row r="2611" spans="1:5" x14ac:dyDescent="0.25">
      <c r="A2611" s="16">
        <f t="shared" si="40"/>
        <v>38776</v>
      </c>
      <c r="B2611">
        <v>38776</v>
      </c>
      <c r="C2611" t="s">
        <v>25533</v>
      </c>
      <c r="D2611" t="s">
        <v>7753</v>
      </c>
      <c r="E2611" s="339" t="s">
        <v>25534</v>
      </c>
    </row>
    <row r="2612" spans="1:5" x14ac:dyDescent="0.25">
      <c r="A2612" s="16">
        <f t="shared" si="40"/>
        <v>38774</v>
      </c>
      <c r="B2612">
        <v>38774</v>
      </c>
      <c r="C2612" t="s">
        <v>25535</v>
      </c>
      <c r="D2612" t="s">
        <v>7753</v>
      </c>
      <c r="E2612" s="339" t="s">
        <v>15062</v>
      </c>
    </row>
    <row r="2613" spans="1:5" x14ac:dyDescent="0.25">
      <c r="A2613" s="16">
        <f t="shared" si="40"/>
        <v>42247</v>
      </c>
      <c r="B2613">
        <v>42247</v>
      </c>
      <c r="C2613" t="s">
        <v>25536</v>
      </c>
      <c r="D2613" t="s">
        <v>7753</v>
      </c>
      <c r="E2613" s="339" t="s">
        <v>25537</v>
      </c>
    </row>
    <row r="2614" spans="1:5" x14ac:dyDescent="0.25">
      <c r="A2614" s="16">
        <f t="shared" si="40"/>
        <v>42248</v>
      </c>
      <c r="B2614">
        <v>42248</v>
      </c>
      <c r="C2614" t="s">
        <v>25538</v>
      </c>
      <c r="D2614" t="s">
        <v>7753</v>
      </c>
      <c r="E2614" s="339" t="s">
        <v>25539</v>
      </c>
    </row>
    <row r="2615" spans="1:5" x14ac:dyDescent="0.25">
      <c r="A2615" s="16">
        <f t="shared" si="40"/>
        <v>42249</v>
      </c>
      <c r="B2615">
        <v>42249</v>
      </c>
      <c r="C2615" t="s">
        <v>25540</v>
      </c>
      <c r="D2615" t="s">
        <v>7753</v>
      </c>
      <c r="E2615" s="339" t="s">
        <v>25541</v>
      </c>
    </row>
    <row r="2616" spans="1:5" x14ac:dyDescent="0.25">
      <c r="A2616" s="16">
        <f t="shared" si="40"/>
        <v>42244</v>
      </c>
      <c r="B2616">
        <v>42244</v>
      </c>
      <c r="C2616" t="s">
        <v>25542</v>
      </c>
      <c r="D2616" t="s">
        <v>7753</v>
      </c>
      <c r="E2616" s="339" t="s">
        <v>20887</v>
      </c>
    </row>
    <row r="2617" spans="1:5" x14ac:dyDescent="0.25">
      <c r="A2617" s="16">
        <f t="shared" si="40"/>
        <v>42245</v>
      </c>
      <c r="B2617">
        <v>42245</v>
      </c>
      <c r="C2617" t="s">
        <v>25543</v>
      </c>
      <c r="D2617" t="s">
        <v>7753</v>
      </c>
      <c r="E2617" s="339" t="s">
        <v>25544</v>
      </c>
    </row>
    <row r="2618" spans="1:5" x14ac:dyDescent="0.25">
      <c r="A2618" s="16">
        <f t="shared" si="40"/>
        <v>42246</v>
      </c>
      <c r="B2618">
        <v>42246</v>
      </c>
      <c r="C2618" t="s">
        <v>25545</v>
      </c>
      <c r="D2618" t="s">
        <v>7753</v>
      </c>
      <c r="E2618" s="339" t="s">
        <v>25546</v>
      </c>
    </row>
    <row r="2619" spans="1:5" x14ac:dyDescent="0.25">
      <c r="A2619" s="16">
        <f t="shared" si="40"/>
        <v>42243</v>
      </c>
      <c r="B2619">
        <v>42243</v>
      </c>
      <c r="C2619" t="s">
        <v>25547</v>
      </c>
      <c r="D2619" t="s">
        <v>7753</v>
      </c>
      <c r="E2619" s="339" t="s">
        <v>25548</v>
      </c>
    </row>
    <row r="2620" spans="1:5" x14ac:dyDescent="0.25">
      <c r="A2620" s="16">
        <f t="shared" si="40"/>
        <v>38889</v>
      </c>
      <c r="B2620">
        <v>38889</v>
      </c>
      <c r="C2620" t="s">
        <v>25549</v>
      </c>
      <c r="D2620" t="s">
        <v>7753</v>
      </c>
      <c r="E2620" s="339" t="s">
        <v>21486</v>
      </c>
    </row>
    <row r="2621" spans="1:5" x14ac:dyDescent="0.25">
      <c r="A2621" s="16">
        <f t="shared" si="40"/>
        <v>38784</v>
      </c>
      <c r="B2621">
        <v>38784</v>
      </c>
      <c r="C2621" t="s">
        <v>25550</v>
      </c>
      <c r="D2621" t="s">
        <v>7753</v>
      </c>
      <c r="E2621" s="339" t="s">
        <v>22439</v>
      </c>
    </row>
    <row r="2622" spans="1:5" x14ac:dyDescent="0.25">
      <c r="A2622" s="16">
        <f t="shared" si="40"/>
        <v>3788</v>
      </c>
      <c r="B2622">
        <v>3788</v>
      </c>
      <c r="C2622" t="s">
        <v>25551</v>
      </c>
      <c r="D2622" t="s">
        <v>7753</v>
      </c>
      <c r="E2622" s="339" t="s">
        <v>14650</v>
      </c>
    </row>
    <row r="2623" spans="1:5" x14ac:dyDescent="0.25">
      <c r="A2623" s="16">
        <f t="shared" si="40"/>
        <v>12230</v>
      </c>
      <c r="B2623">
        <v>12230</v>
      </c>
      <c r="C2623" t="s">
        <v>25552</v>
      </c>
      <c r="D2623" t="s">
        <v>7753</v>
      </c>
      <c r="E2623" s="339" t="s">
        <v>25553</v>
      </c>
    </row>
    <row r="2624" spans="1:5" x14ac:dyDescent="0.25">
      <c r="A2624" s="16">
        <f t="shared" si="40"/>
        <v>3780</v>
      </c>
      <c r="B2624">
        <v>3780</v>
      </c>
      <c r="C2624" t="s">
        <v>25554</v>
      </c>
      <c r="D2624" t="s">
        <v>7753</v>
      </c>
      <c r="E2624" s="339" t="s">
        <v>25555</v>
      </c>
    </row>
    <row r="2625" spans="1:5" x14ac:dyDescent="0.25">
      <c r="A2625" s="16">
        <f t="shared" si="40"/>
        <v>12231</v>
      </c>
      <c r="B2625">
        <v>12231</v>
      </c>
      <c r="C2625" t="s">
        <v>25556</v>
      </c>
      <c r="D2625" t="s">
        <v>7753</v>
      </c>
      <c r="E2625" s="339" t="s">
        <v>16428</v>
      </c>
    </row>
    <row r="2626" spans="1:5" x14ac:dyDescent="0.25">
      <c r="A2626" s="16">
        <f t="shared" si="40"/>
        <v>3811</v>
      </c>
      <c r="B2626">
        <v>3811</v>
      </c>
      <c r="C2626" t="s">
        <v>25557</v>
      </c>
      <c r="D2626" t="s">
        <v>7753</v>
      </c>
      <c r="E2626" s="339" t="s">
        <v>25558</v>
      </c>
    </row>
    <row r="2627" spans="1:5" x14ac:dyDescent="0.25">
      <c r="A2627" s="16">
        <f t="shared" ref="A2627:A2690" si="41">B2627</f>
        <v>12232</v>
      </c>
      <c r="B2627">
        <v>12232</v>
      </c>
      <c r="C2627" t="s">
        <v>25559</v>
      </c>
      <c r="D2627" t="s">
        <v>7753</v>
      </c>
      <c r="E2627" s="339" t="s">
        <v>25560</v>
      </c>
    </row>
    <row r="2628" spans="1:5" x14ac:dyDescent="0.25">
      <c r="A2628" s="16">
        <f t="shared" si="41"/>
        <v>3799</v>
      </c>
      <c r="B2628">
        <v>3799</v>
      </c>
      <c r="C2628" t="s">
        <v>25561</v>
      </c>
      <c r="D2628" t="s">
        <v>7753</v>
      </c>
      <c r="E2628" s="339" t="s">
        <v>25562</v>
      </c>
    </row>
    <row r="2629" spans="1:5" x14ac:dyDescent="0.25">
      <c r="A2629" s="16">
        <f t="shared" si="41"/>
        <v>12239</v>
      </c>
      <c r="B2629">
        <v>12239</v>
      </c>
      <c r="C2629" t="s">
        <v>25563</v>
      </c>
      <c r="D2629" t="s">
        <v>7753</v>
      </c>
      <c r="E2629" s="339" t="s">
        <v>15964</v>
      </c>
    </row>
    <row r="2630" spans="1:5" x14ac:dyDescent="0.25">
      <c r="A2630" s="16">
        <f t="shared" si="41"/>
        <v>38773</v>
      </c>
      <c r="B2630">
        <v>38773</v>
      </c>
      <c r="C2630" t="s">
        <v>25564</v>
      </c>
      <c r="D2630" t="s">
        <v>7753</v>
      </c>
      <c r="E2630" s="339" t="s">
        <v>23790</v>
      </c>
    </row>
    <row r="2631" spans="1:5" x14ac:dyDescent="0.25">
      <c r="A2631" s="16">
        <f t="shared" si="41"/>
        <v>12271</v>
      </c>
      <c r="B2631">
        <v>12271</v>
      </c>
      <c r="C2631" t="s">
        <v>25565</v>
      </c>
      <c r="D2631" t="s">
        <v>7753</v>
      </c>
      <c r="E2631" s="339" t="s">
        <v>25566</v>
      </c>
    </row>
    <row r="2632" spans="1:5" x14ac:dyDescent="0.25">
      <c r="A2632" s="16">
        <f t="shared" si="41"/>
        <v>13382</v>
      </c>
      <c r="B2632">
        <v>13382</v>
      </c>
      <c r="C2632" t="s">
        <v>25567</v>
      </c>
      <c r="D2632" t="s">
        <v>7753</v>
      </c>
      <c r="E2632" s="339" t="s">
        <v>25568</v>
      </c>
    </row>
    <row r="2633" spans="1:5" x14ac:dyDescent="0.25">
      <c r="A2633" s="16">
        <f t="shared" si="41"/>
        <v>38785</v>
      </c>
      <c r="B2633">
        <v>38785</v>
      </c>
      <c r="C2633" t="s">
        <v>25569</v>
      </c>
      <c r="D2633" t="s">
        <v>7753</v>
      </c>
      <c r="E2633" s="339" t="s">
        <v>25570</v>
      </c>
    </row>
    <row r="2634" spans="1:5" x14ac:dyDescent="0.25">
      <c r="A2634" s="16">
        <f t="shared" si="41"/>
        <v>38786</v>
      </c>
      <c r="B2634">
        <v>38786</v>
      </c>
      <c r="C2634" t="s">
        <v>25571</v>
      </c>
      <c r="D2634" t="s">
        <v>7753</v>
      </c>
      <c r="E2634" s="339" t="s">
        <v>25572</v>
      </c>
    </row>
    <row r="2635" spans="1:5" x14ac:dyDescent="0.25">
      <c r="A2635" s="16">
        <f t="shared" si="41"/>
        <v>39385</v>
      </c>
      <c r="B2635">
        <v>39385</v>
      </c>
      <c r="C2635" t="s">
        <v>25573</v>
      </c>
      <c r="D2635" t="s">
        <v>7753</v>
      </c>
      <c r="E2635" s="339" t="s">
        <v>10695</v>
      </c>
    </row>
    <row r="2636" spans="1:5" x14ac:dyDescent="0.25">
      <c r="A2636" s="16">
        <f t="shared" si="41"/>
        <v>39389</v>
      </c>
      <c r="B2636">
        <v>39389</v>
      </c>
      <c r="C2636" t="s">
        <v>25574</v>
      </c>
      <c r="D2636" t="s">
        <v>7753</v>
      </c>
      <c r="E2636" s="339" t="s">
        <v>13349</v>
      </c>
    </row>
    <row r="2637" spans="1:5" x14ac:dyDescent="0.25">
      <c r="A2637" s="16">
        <f t="shared" si="41"/>
        <v>39390</v>
      </c>
      <c r="B2637">
        <v>39390</v>
      </c>
      <c r="C2637" t="s">
        <v>25575</v>
      </c>
      <c r="D2637" t="s">
        <v>7753</v>
      </c>
      <c r="E2637" s="339" t="s">
        <v>20953</v>
      </c>
    </row>
    <row r="2638" spans="1:5" x14ac:dyDescent="0.25">
      <c r="A2638" s="16">
        <f t="shared" si="41"/>
        <v>39391</v>
      </c>
      <c r="B2638">
        <v>39391</v>
      </c>
      <c r="C2638" t="s">
        <v>25576</v>
      </c>
      <c r="D2638" t="s">
        <v>7753</v>
      </c>
      <c r="E2638" s="339" t="s">
        <v>20627</v>
      </c>
    </row>
    <row r="2639" spans="1:5" x14ac:dyDescent="0.25">
      <c r="A2639" s="16">
        <f t="shared" si="41"/>
        <v>3803</v>
      </c>
      <c r="B2639">
        <v>3803</v>
      </c>
      <c r="C2639" t="s">
        <v>25577</v>
      </c>
      <c r="D2639" t="s">
        <v>7753</v>
      </c>
      <c r="E2639" s="339" t="s">
        <v>20965</v>
      </c>
    </row>
    <row r="2640" spans="1:5" x14ac:dyDescent="0.25">
      <c r="A2640" s="16">
        <f t="shared" si="41"/>
        <v>38770</v>
      </c>
      <c r="B2640">
        <v>38770</v>
      </c>
      <c r="C2640" t="s">
        <v>25578</v>
      </c>
      <c r="D2640" t="s">
        <v>7753</v>
      </c>
      <c r="E2640" s="339" t="s">
        <v>25579</v>
      </c>
    </row>
    <row r="2641" spans="1:5" x14ac:dyDescent="0.25">
      <c r="A2641" s="16">
        <f t="shared" si="41"/>
        <v>12267</v>
      </c>
      <c r="B2641">
        <v>12267</v>
      </c>
      <c r="C2641" t="s">
        <v>25580</v>
      </c>
      <c r="D2641" t="s">
        <v>7753</v>
      </c>
      <c r="E2641" s="339" t="s">
        <v>25581</v>
      </c>
    </row>
    <row r="2642" spans="1:5" x14ac:dyDescent="0.25">
      <c r="A2642" s="16">
        <f t="shared" si="41"/>
        <v>43265</v>
      </c>
      <c r="B2642">
        <v>43265</v>
      </c>
      <c r="C2642" t="s">
        <v>25582</v>
      </c>
      <c r="D2642" t="s">
        <v>7753</v>
      </c>
      <c r="E2642" s="339" t="s">
        <v>21388</v>
      </c>
    </row>
    <row r="2643" spans="1:5" x14ac:dyDescent="0.25">
      <c r="A2643" s="16">
        <f t="shared" si="41"/>
        <v>12266</v>
      </c>
      <c r="B2643">
        <v>12266</v>
      </c>
      <c r="C2643" t="s">
        <v>25583</v>
      </c>
      <c r="D2643" t="s">
        <v>7753</v>
      </c>
      <c r="E2643" s="339" t="s">
        <v>25584</v>
      </c>
    </row>
    <row r="2644" spans="1:5" x14ac:dyDescent="0.25">
      <c r="A2644" s="16">
        <f t="shared" si="41"/>
        <v>39378</v>
      </c>
      <c r="B2644">
        <v>39378</v>
      </c>
      <c r="C2644" t="s">
        <v>25585</v>
      </c>
      <c r="D2644" t="s">
        <v>7753</v>
      </c>
      <c r="E2644" s="339" t="s">
        <v>25586</v>
      </c>
    </row>
    <row r="2645" spans="1:5" x14ac:dyDescent="0.25">
      <c r="A2645" s="16">
        <f t="shared" si="41"/>
        <v>43543</v>
      </c>
      <c r="B2645">
        <v>43543</v>
      </c>
      <c r="C2645" t="s">
        <v>25587</v>
      </c>
      <c r="D2645" t="s">
        <v>7753</v>
      </c>
      <c r="E2645" s="339" t="s">
        <v>25588</v>
      </c>
    </row>
    <row r="2646" spans="1:5" x14ac:dyDescent="0.25">
      <c r="A2646" s="16">
        <f t="shared" si="41"/>
        <v>38775</v>
      </c>
      <c r="B2646">
        <v>38775</v>
      </c>
      <c r="C2646" t="s">
        <v>25589</v>
      </c>
      <c r="D2646" t="s">
        <v>7753</v>
      </c>
      <c r="E2646" s="339" t="s">
        <v>25590</v>
      </c>
    </row>
    <row r="2647" spans="1:5" x14ac:dyDescent="0.25">
      <c r="A2647" s="16">
        <f t="shared" si="41"/>
        <v>44252</v>
      </c>
      <c r="B2647">
        <v>44252</v>
      </c>
      <c r="C2647" t="s">
        <v>25591</v>
      </c>
      <c r="D2647" t="s">
        <v>7753</v>
      </c>
      <c r="E2647" s="339" t="s">
        <v>25592</v>
      </c>
    </row>
    <row r="2648" spans="1:5" x14ac:dyDescent="0.25">
      <c r="A2648" s="16">
        <f t="shared" si="41"/>
        <v>21119</v>
      </c>
      <c r="B2648">
        <v>21119</v>
      </c>
      <c r="C2648" t="s">
        <v>25593</v>
      </c>
      <c r="D2648" t="s">
        <v>7753</v>
      </c>
      <c r="E2648" s="339" t="s">
        <v>25594</v>
      </c>
    </row>
    <row r="2649" spans="1:5" x14ac:dyDescent="0.25">
      <c r="A2649" s="16">
        <f t="shared" si="41"/>
        <v>37974</v>
      </c>
      <c r="B2649">
        <v>37974</v>
      </c>
      <c r="C2649" t="s">
        <v>25595</v>
      </c>
      <c r="D2649" t="s">
        <v>7753</v>
      </c>
      <c r="E2649" s="339" t="s">
        <v>16558</v>
      </c>
    </row>
    <row r="2650" spans="1:5" x14ac:dyDescent="0.25">
      <c r="A2650" s="16">
        <f t="shared" si="41"/>
        <v>37975</v>
      </c>
      <c r="B2650">
        <v>37975</v>
      </c>
      <c r="C2650" t="s">
        <v>25596</v>
      </c>
      <c r="D2650" t="s">
        <v>7753</v>
      </c>
      <c r="E2650" s="339" t="s">
        <v>22452</v>
      </c>
    </row>
    <row r="2651" spans="1:5" x14ac:dyDescent="0.25">
      <c r="A2651" s="16">
        <f t="shared" si="41"/>
        <v>37976</v>
      </c>
      <c r="B2651">
        <v>37976</v>
      </c>
      <c r="C2651" t="s">
        <v>25597</v>
      </c>
      <c r="D2651" t="s">
        <v>7753</v>
      </c>
      <c r="E2651" s="339" t="s">
        <v>12623</v>
      </c>
    </row>
    <row r="2652" spans="1:5" x14ac:dyDescent="0.25">
      <c r="A2652" s="16">
        <f t="shared" si="41"/>
        <v>37977</v>
      </c>
      <c r="B2652">
        <v>37977</v>
      </c>
      <c r="C2652" t="s">
        <v>25598</v>
      </c>
      <c r="D2652" t="s">
        <v>7753</v>
      </c>
      <c r="E2652" s="339" t="s">
        <v>13549</v>
      </c>
    </row>
    <row r="2653" spans="1:5" x14ac:dyDescent="0.25">
      <c r="A2653" s="16">
        <f t="shared" si="41"/>
        <v>37978</v>
      </c>
      <c r="B2653">
        <v>37978</v>
      </c>
      <c r="C2653" t="s">
        <v>25599</v>
      </c>
      <c r="D2653" t="s">
        <v>7753</v>
      </c>
      <c r="E2653" s="339" t="s">
        <v>23537</v>
      </c>
    </row>
    <row r="2654" spans="1:5" x14ac:dyDescent="0.25">
      <c r="A2654" s="16">
        <f t="shared" si="41"/>
        <v>37979</v>
      </c>
      <c r="B2654">
        <v>37979</v>
      </c>
      <c r="C2654" t="s">
        <v>25600</v>
      </c>
      <c r="D2654" t="s">
        <v>7753</v>
      </c>
      <c r="E2654" s="339" t="s">
        <v>25601</v>
      </c>
    </row>
    <row r="2655" spans="1:5" x14ac:dyDescent="0.25">
      <c r="A2655" s="16">
        <f t="shared" si="41"/>
        <v>37980</v>
      </c>
      <c r="B2655">
        <v>37980</v>
      </c>
      <c r="C2655" t="s">
        <v>25602</v>
      </c>
      <c r="D2655" t="s">
        <v>7753</v>
      </c>
      <c r="E2655" s="339" t="s">
        <v>25603</v>
      </c>
    </row>
    <row r="2656" spans="1:5" x14ac:dyDescent="0.25">
      <c r="A2656" s="16">
        <f t="shared" si="41"/>
        <v>36147</v>
      </c>
      <c r="B2656">
        <v>36147</v>
      </c>
      <c r="C2656" t="s">
        <v>25604</v>
      </c>
      <c r="D2656" t="s">
        <v>7854</v>
      </c>
      <c r="E2656" s="339" t="s">
        <v>21183</v>
      </c>
    </row>
    <row r="2657" spans="1:5" x14ac:dyDescent="0.25">
      <c r="A2657" s="16">
        <f t="shared" si="41"/>
        <v>12731</v>
      </c>
      <c r="B2657">
        <v>12731</v>
      </c>
      <c r="C2657" t="s">
        <v>25605</v>
      </c>
      <c r="D2657" t="s">
        <v>7753</v>
      </c>
      <c r="E2657" s="339" t="s">
        <v>25606</v>
      </c>
    </row>
    <row r="2658" spans="1:5" x14ac:dyDescent="0.25">
      <c r="A2658" s="16">
        <f t="shared" si="41"/>
        <v>12723</v>
      </c>
      <c r="B2658">
        <v>12723</v>
      </c>
      <c r="C2658" t="s">
        <v>25607</v>
      </c>
      <c r="D2658" t="s">
        <v>7753</v>
      </c>
      <c r="E2658" s="339" t="s">
        <v>8084</v>
      </c>
    </row>
    <row r="2659" spans="1:5" x14ac:dyDescent="0.25">
      <c r="A2659" s="16">
        <f t="shared" si="41"/>
        <v>12724</v>
      </c>
      <c r="B2659">
        <v>12724</v>
      </c>
      <c r="C2659" t="s">
        <v>25608</v>
      </c>
      <c r="D2659" t="s">
        <v>7753</v>
      </c>
      <c r="E2659" s="339" t="s">
        <v>20154</v>
      </c>
    </row>
    <row r="2660" spans="1:5" x14ac:dyDescent="0.25">
      <c r="A2660" s="16">
        <f t="shared" si="41"/>
        <v>12725</v>
      </c>
      <c r="B2660">
        <v>12725</v>
      </c>
      <c r="C2660" t="s">
        <v>25609</v>
      </c>
      <c r="D2660" t="s">
        <v>7753</v>
      </c>
      <c r="E2660" s="339" t="s">
        <v>10140</v>
      </c>
    </row>
    <row r="2661" spans="1:5" x14ac:dyDescent="0.25">
      <c r="A2661" s="16">
        <f t="shared" si="41"/>
        <v>12726</v>
      </c>
      <c r="B2661">
        <v>12726</v>
      </c>
      <c r="C2661" t="s">
        <v>25610</v>
      </c>
      <c r="D2661" t="s">
        <v>7753</v>
      </c>
      <c r="E2661" s="339" t="s">
        <v>25611</v>
      </c>
    </row>
    <row r="2662" spans="1:5" x14ac:dyDescent="0.25">
      <c r="A2662" s="16">
        <f t="shared" si="41"/>
        <v>12727</v>
      </c>
      <c r="B2662">
        <v>12727</v>
      </c>
      <c r="C2662" t="s">
        <v>25612</v>
      </c>
      <c r="D2662" t="s">
        <v>7753</v>
      </c>
      <c r="E2662" s="339" t="s">
        <v>20563</v>
      </c>
    </row>
    <row r="2663" spans="1:5" x14ac:dyDescent="0.25">
      <c r="A2663" s="16">
        <f t="shared" si="41"/>
        <v>12728</v>
      </c>
      <c r="B2663">
        <v>12728</v>
      </c>
      <c r="C2663" t="s">
        <v>25613</v>
      </c>
      <c r="D2663" t="s">
        <v>7753</v>
      </c>
      <c r="E2663" s="339" t="s">
        <v>25614</v>
      </c>
    </row>
    <row r="2664" spans="1:5" x14ac:dyDescent="0.25">
      <c r="A2664" s="16">
        <f t="shared" si="41"/>
        <v>12729</v>
      </c>
      <c r="B2664">
        <v>12729</v>
      </c>
      <c r="C2664" t="s">
        <v>25615</v>
      </c>
      <c r="D2664" t="s">
        <v>7753</v>
      </c>
      <c r="E2664" s="339" t="s">
        <v>25616</v>
      </c>
    </row>
    <row r="2665" spans="1:5" x14ac:dyDescent="0.25">
      <c r="A2665" s="16">
        <f t="shared" si="41"/>
        <v>12730</v>
      </c>
      <c r="B2665">
        <v>12730</v>
      </c>
      <c r="C2665" t="s">
        <v>25617</v>
      </c>
      <c r="D2665" t="s">
        <v>7753</v>
      </c>
      <c r="E2665" s="339" t="s">
        <v>25618</v>
      </c>
    </row>
    <row r="2666" spans="1:5" x14ac:dyDescent="0.25">
      <c r="A2666" s="16">
        <f t="shared" si="41"/>
        <v>3840</v>
      </c>
      <c r="B2666">
        <v>3840</v>
      </c>
      <c r="C2666" t="s">
        <v>25619</v>
      </c>
      <c r="D2666" t="s">
        <v>7753</v>
      </c>
      <c r="E2666" s="339" t="s">
        <v>20279</v>
      </c>
    </row>
    <row r="2667" spans="1:5" x14ac:dyDescent="0.25">
      <c r="A2667" s="16">
        <f t="shared" si="41"/>
        <v>3838</v>
      </c>
      <c r="B2667">
        <v>3838</v>
      </c>
      <c r="C2667" t="s">
        <v>25620</v>
      </c>
      <c r="D2667" t="s">
        <v>7753</v>
      </c>
      <c r="E2667" s="339" t="s">
        <v>25621</v>
      </c>
    </row>
    <row r="2668" spans="1:5" x14ac:dyDescent="0.25">
      <c r="A2668" s="16">
        <f t="shared" si="41"/>
        <v>3844</v>
      </c>
      <c r="B2668">
        <v>3844</v>
      </c>
      <c r="C2668" t="s">
        <v>25622</v>
      </c>
      <c r="D2668" t="s">
        <v>7753</v>
      </c>
      <c r="E2668" s="339" t="s">
        <v>25623</v>
      </c>
    </row>
    <row r="2669" spans="1:5" x14ac:dyDescent="0.25">
      <c r="A2669" s="16">
        <f t="shared" si="41"/>
        <v>3839</v>
      </c>
      <c r="B2669">
        <v>3839</v>
      </c>
      <c r="C2669" t="s">
        <v>25624</v>
      </c>
      <c r="D2669" t="s">
        <v>7753</v>
      </c>
      <c r="E2669" s="339" t="s">
        <v>25625</v>
      </c>
    </row>
    <row r="2670" spans="1:5" x14ac:dyDescent="0.25">
      <c r="A2670" s="16">
        <f t="shared" si="41"/>
        <v>3843</v>
      </c>
      <c r="B2670">
        <v>3843</v>
      </c>
      <c r="C2670" t="s">
        <v>25626</v>
      </c>
      <c r="D2670" t="s">
        <v>7753</v>
      </c>
      <c r="E2670" s="339" t="s">
        <v>25627</v>
      </c>
    </row>
    <row r="2671" spans="1:5" x14ac:dyDescent="0.25">
      <c r="A2671" s="16">
        <f t="shared" si="41"/>
        <v>3900</v>
      </c>
      <c r="B2671">
        <v>3900</v>
      </c>
      <c r="C2671" t="s">
        <v>25628</v>
      </c>
      <c r="D2671" t="s">
        <v>7753</v>
      </c>
      <c r="E2671" s="339" t="s">
        <v>16700</v>
      </c>
    </row>
    <row r="2672" spans="1:5" x14ac:dyDescent="0.25">
      <c r="A2672" s="16">
        <f t="shared" si="41"/>
        <v>3846</v>
      </c>
      <c r="B2672">
        <v>3846</v>
      </c>
      <c r="C2672" t="s">
        <v>25629</v>
      </c>
      <c r="D2672" t="s">
        <v>7753</v>
      </c>
      <c r="E2672" s="339" t="s">
        <v>25630</v>
      </c>
    </row>
    <row r="2673" spans="1:5" x14ac:dyDescent="0.25">
      <c r="A2673" s="16">
        <f t="shared" si="41"/>
        <v>3886</v>
      </c>
      <c r="B2673">
        <v>3886</v>
      </c>
      <c r="C2673" t="s">
        <v>25631</v>
      </c>
      <c r="D2673" t="s">
        <v>7753</v>
      </c>
      <c r="E2673" s="339" t="s">
        <v>17110</v>
      </c>
    </row>
    <row r="2674" spans="1:5" x14ac:dyDescent="0.25">
      <c r="A2674" s="16">
        <f t="shared" si="41"/>
        <v>3854</v>
      </c>
      <c r="B2674">
        <v>3854</v>
      </c>
      <c r="C2674" t="s">
        <v>25632</v>
      </c>
      <c r="D2674" t="s">
        <v>7753</v>
      </c>
      <c r="E2674" s="339" t="s">
        <v>10690</v>
      </c>
    </row>
    <row r="2675" spans="1:5" x14ac:dyDescent="0.25">
      <c r="A2675" s="16">
        <f t="shared" si="41"/>
        <v>3873</v>
      </c>
      <c r="B2675">
        <v>3873</v>
      </c>
      <c r="C2675" t="s">
        <v>25633</v>
      </c>
      <c r="D2675" t="s">
        <v>7753</v>
      </c>
      <c r="E2675" s="339" t="s">
        <v>12621</v>
      </c>
    </row>
    <row r="2676" spans="1:5" x14ac:dyDescent="0.25">
      <c r="A2676" s="16">
        <f t="shared" si="41"/>
        <v>38021</v>
      </c>
      <c r="B2676">
        <v>38021</v>
      </c>
      <c r="C2676" t="s">
        <v>25634</v>
      </c>
      <c r="D2676" t="s">
        <v>7753</v>
      </c>
      <c r="E2676" s="339" t="s">
        <v>25635</v>
      </c>
    </row>
    <row r="2677" spans="1:5" x14ac:dyDescent="0.25">
      <c r="A2677" s="16">
        <f t="shared" si="41"/>
        <v>43838</v>
      </c>
      <c r="B2677">
        <v>43838</v>
      </c>
      <c r="C2677" t="s">
        <v>25636</v>
      </c>
      <c r="D2677" t="s">
        <v>7753</v>
      </c>
      <c r="E2677" s="339" t="s">
        <v>21299</v>
      </c>
    </row>
    <row r="2678" spans="1:5" x14ac:dyDescent="0.25">
      <c r="A2678" s="16">
        <f t="shared" si="41"/>
        <v>3847</v>
      </c>
      <c r="B2678">
        <v>3847</v>
      </c>
      <c r="C2678" t="s">
        <v>25637</v>
      </c>
      <c r="D2678" t="s">
        <v>7753</v>
      </c>
      <c r="E2678" s="339" t="s">
        <v>20622</v>
      </c>
    </row>
    <row r="2679" spans="1:5" x14ac:dyDescent="0.25">
      <c r="A2679" s="16">
        <f t="shared" si="41"/>
        <v>38022</v>
      </c>
      <c r="B2679">
        <v>38022</v>
      </c>
      <c r="C2679" t="s">
        <v>25638</v>
      </c>
      <c r="D2679" t="s">
        <v>7753</v>
      </c>
      <c r="E2679" s="339" t="s">
        <v>13553</v>
      </c>
    </row>
    <row r="2680" spans="1:5" x14ac:dyDescent="0.25">
      <c r="A2680" s="16">
        <f t="shared" si="41"/>
        <v>3830</v>
      </c>
      <c r="B2680">
        <v>3830</v>
      </c>
      <c r="C2680" t="s">
        <v>25639</v>
      </c>
      <c r="D2680" t="s">
        <v>7753</v>
      </c>
      <c r="E2680" s="339" t="s">
        <v>25640</v>
      </c>
    </row>
    <row r="2681" spans="1:5" x14ac:dyDescent="0.25">
      <c r="A2681" s="16">
        <f t="shared" si="41"/>
        <v>37981</v>
      </c>
      <c r="B2681">
        <v>37981</v>
      </c>
      <c r="C2681" t="s">
        <v>25641</v>
      </c>
      <c r="D2681" t="s">
        <v>7753</v>
      </c>
      <c r="E2681" s="339" t="s">
        <v>20823</v>
      </c>
    </row>
    <row r="2682" spans="1:5" x14ac:dyDescent="0.25">
      <c r="A2682" s="16">
        <f t="shared" si="41"/>
        <v>37982</v>
      </c>
      <c r="B2682">
        <v>37982</v>
      </c>
      <c r="C2682" t="s">
        <v>25642</v>
      </c>
      <c r="D2682" t="s">
        <v>7753</v>
      </c>
      <c r="E2682" s="339" t="s">
        <v>8051</v>
      </c>
    </row>
    <row r="2683" spans="1:5" x14ac:dyDescent="0.25">
      <c r="A2683" s="16">
        <f t="shared" si="41"/>
        <v>37983</v>
      </c>
      <c r="B2683">
        <v>37983</v>
      </c>
      <c r="C2683" t="s">
        <v>25643</v>
      </c>
      <c r="D2683" t="s">
        <v>7753</v>
      </c>
      <c r="E2683" s="339" t="s">
        <v>24582</v>
      </c>
    </row>
    <row r="2684" spans="1:5" x14ac:dyDescent="0.25">
      <c r="A2684" s="16">
        <f t="shared" si="41"/>
        <v>37984</v>
      </c>
      <c r="B2684">
        <v>37984</v>
      </c>
      <c r="C2684" t="s">
        <v>25644</v>
      </c>
      <c r="D2684" t="s">
        <v>7753</v>
      </c>
      <c r="E2684" s="339" t="s">
        <v>14154</v>
      </c>
    </row>
    <row r="2685" spans="1:5" x14ac:dyDescent="0.25">
      <c r="A2685" s="16">
        <f t="shared" si="41"/>
        <v>37985</v>
      </c>
      <c r="B2685">
        <v>37985</v>
      </c>
      <c r="C2685" t="s">
        <v>25645</v>
      </c>
      <c r="D2685" t="s">
        <v>7753</v>
      </c>
      <c r="E2685" s="339" t="s">
        <v>15058</v>
      </c>
    </row>
    <row r="2686" spans="1:5" x14ac:dyDescent="0.25">
      <c r="A2686" s="16">
        <f t="shared" si="41"/>
        <v>3826</v>
      </c>
      <c r="B2686">
        <v>3826</v>
      </c>
      <c r="C2686" t="s">
        <v>25646</v>
      </c>
      <c r="D2686" t="s">
        <v>7753</v>
      </c>
      <c r="E2686" s="339" t="s">
        <v>25647</v>
      </c>
    </row>
    <row r="2687" spans="1:5" x14ac:dyDescent="0.25">
      <c r="A2687" s="16">
        <f t="shared" si="41"/>
        <v>3825</v>
      </c>
      <c r="B2687">
        <v>3825</v>
      </c>
      <c r="C2687" t="s">
        <v>25648</v>
      </c>
      <c r="D2687" t="s">
        <v>7753</v>
      </c>
      <c r="E2687" s="339" t="s">
        <v>12617</v>
      </c>
    </row>
    <row r="2688" spans="1:5" x14ac:dyDescent="0.25">
      <c r="A2688" s="16">
        <f t="shared" si="41"/>
        <v>3827</v>
      </c>
      <c r="B2688">
        <v>3827</v>
      </c>
      <c r="C2688" t="s">
        <v>25649</v>
      </c>
      <c r="D2688" t="s">
        <v>7753</v>
      </c>
      <c r="E2688" s="339" t="s">
        <v>21437</v>
      </c>
    </row>
    <row r="2689" spans="1:5" x14ac:dyDescent="0.25">
      <c r="A2689" s="16">
        <f t="shared" si="41"/>
        <v>20165</v>
      </c>
      <c r="B2689">
        <v>20165</v>
      </c>
      <c r="C2689" t="s">
        <v>25650</v>
      </c>
      <c r="D2689" t="s">
        <v>7753</v>
      </c>
      <c r="E2689" s="339" t="s">
        <v>16089</v>
      </c>
    </row>
    <row r="2690" spans="1:5" x14ac:dyDescent="0.25">
      <c r="A2690" s="16">
        <f t="shared" si="41"/>
        <v>20166</v>
      </c>
      <c r="B2690">
        <v>20166</v>
      </c>
      <c r="C2690" t="s">
        <v>25651</v>
      </c>
      <c r="D2690" t="s">
        <v>7753</v>
      </c>
      <c r="E2690" s="339" t="s">
        <v>20242</v>
      </c>
    </row>
    <row r="2691" spans="1:5" x14ac:dyDescent="0.25">
      <c r="A2691" s="16">
        <f t="shared" ref="A2691:A2754" si="42">B2691</f>
        <v>20164</v>
      </c>
      <c r="B2691">
        <v>20164</v>
      </c>
      <c r="C2691" t="s">
        <v>25652</v>
      </c>
      <c r="D2691" t="s">
        <v>7753</v>
      </c>
      <c r="E2691" s="339" t="s">
        <v>7807</v>
      </c>
    </row>
    <row r="2692" spans="1:5" x14ac:dyDescent="0.25">
      <c r="A2692" s="16">
        <f t="shared" si="42"/>
        <v>3893</v>
      </c>
      <c r="B2692">
        <v>3893</v>
      </c>
      <c r="C2692" t="s">
        <v>25653</v>
      </c>
      <c r="D2692" t="s">
        <v>7753</v>
      </c>
      <c r="E2692" s="339" t="s">
        <v>25654</v>
      </c>
    </row>
    <row r="2693" spans="1:5" x14ac:dyDescent="0.25">
      <c r="A2693" s="16">
        <f t="shared" si="42"/>
        <v>3848</v>
      </c>
      <c r="B2693">
        <v>3848</v>
      </c>
      <c r="C2693" t="s">
        <v>25655</v>
      </c>
      <c r="D2693" t="s">
        <v>7753</v>
      </c>
      <c r="E2693" s="339" t="s">
        <v>15045</v>
      </c>
    </row>
    <row r="2694" spans="1:5" x14ac:dyDescent="0.25">
      <c r="A2694" s="16">
        <f t="shared" si="42"/>
        <v>3895</v>
      </c>
      <c r="B2694">
        <v>3895</v>
      </c>
      <c r="C2694" t="s">
        <v>25656</v>
      </c>
      <c r="D2694" t="s">
        <v>7753</v>
      </c>
      <c r="E2694" s="339" t="s">
        <v>15596</v>
      </c>
    </row>
    <row r="2695" spans="1:5" x14ac:dyDescent="0.25">
      <c r="A2695" s="16">
        <f t="shared" si="42"/>
        <v>12404</v>
      </c>
      <c r="B2695">
        <v>12404</v>
      </c>
      <c r="C2695" t="s">
        <v>25657</v>
      </c>
      <c r="D2695" t="s">
        <v>7753</v>
      </c>
      <c r="E2695" s="339" t="s">
        <v>14142</v>
      </c>
    </row>
    <row r="2696" spans="1:5" x14ac:dyDescent="0.25">
      <c r="A2696" s="16">
        <f t="shared" si="42"/>
        <v>3939</v>
      </c>
      <c r="B2696">
        <v>3939</v>
      </c>
      <c r="C2696" t="s">
        <v>25658</v>
      </c>
      <c r="D2696" t="s">
        <v>7753</v>
      </c>
      <c r="E2696" s="339" t="s">
        <v>21155</v>
      </c>
    </row>
    <row r="2697" spans="1:5" x14ac:dyDescent="0.25">
      <c r="A2697" s="16">
        <f t="shared" si="42"/>
        <v>3911</v>
      </c>
      <c r="B2697">
        <v>3911</v>
      </c>
      <c r="C2697" t="s">
        <v>25659</v>
      </c>
      <c r="D2697" t="s">
        <v>7753</v>
      </c>
      <c r="E2697" s="339" t="s">
        <v>23246</v>
      </c>
    </row>
    <row r="2698" spans="1:5" x14ac:dyDescent="0.25">
      <c r="A2698" s="16">
        <f t="shared" si="42"/>
        <v>3908</v>
      </c>
      <c r="B2698">
        <v>3908</v>
      </c>
      <c r="C2698" t="s">
        <v>25660</v>
      </c>
      <c r="D2698" t="s">
        <v>7753</v>
      </c>
      <c r="E2698" s="339" t="s">
        <v>21145</v>
      </c>
    </row>
    <row r="2699" spans="1:5" x14ac:dyDescent="0.25">
      <c r="A2699" s="16">
        <f t="shared" si="42"/>
        <v>3910</v>
      </c>
      <c r="B2699">
        <v>3910</v>
      </c>
      <c r="C2699" t="s">
        <v>25661</v>
      </c>
      <c r="D2699" t="s">
        <v>7753</v>
      </c>
      <c r="E2699" s="339" t="s">
        <v>10727</v>
      </c>
    </row>
    <row r="2700" spans="1:5" x14ac:dyDescent="0.25">
      <c r="A2700" s="16">
        <f t="shared" si="42"/>
        <v>3913</v>
      </c>
      <c r="B2700">
        <v>3913</v>
      </c>
      <c r="C2700" t="s">
        <v>25662</v>
      </c>
      <c r="D2700" t="s">
        <v>7753</v>
      </c>
      <c r="E2700" s="339" t="s">
        <v>14196</v>
      </c>
    </row>
    <row r="2701" spans="1:5" x14ac:dyDescent="0.25">
      <c r="A2701" s="16">
        <f t="shared" si="42"/>
        <v>3912</v>
      </c>
      <c r="B2701">
        <v>3912</v>
      </c>
      <c r="C2701" t="s">
        <v>25663</v>
      </c>
      <c r="D2701" t="s">
        <v>7753</v>
      </c>
      <c r="E2701" s="339" t="s">
        <v>21199</v>
      </c>
    </row>
    <row r="2702" spans="1:5" x14ac:dyDescent="0.25">
      <c r="A2702" s="16">
        <f t="shared" si="42"/>
        <v>3909</v>
      </c>
      <c r="B2702">
        <v>3909</v>
      </c>
      <c r="C2702" t="s">
        <v>25664</v>
      </c>
      <c r="D2702" t="s">
        <v>7753</v>
      </c>
      <c r="E2702" s="339" t="s">
        <v>8203</v>
      </c>
    </row>
    <row r="2703" spans="1:5" x14ac:dyDescent="0.25">
      <c r="A2703" s="16">
        <f t="shared" si="42"/>
        <v>3914</v>
      </c>
      <c r="B2703">
        <v>3914</v>
      </c>
      <c r="C2703" t="s">
        <v>25665</v>
      </c>
      <c r="D2703" t="s">
        <v>7753</v>
      </c>
      <c r="E2703" s="339" t="s">
        <v>25666</v>
      </c>
    </row>
    <row r="2704" spans="1:5" x14ac:dyDescent="0.25">
      <c r="A2704" s="16">
        <f t="shared" si="42"/>
        <v>3915</v>
      </c>
      <c r="B2704">
        <v>3915</v>
      </c>
      <c r="C2704" t="s">
        <v>25667</v>
      </c>
      <c r="D2704" t="s">
        <v>7753</v>
      </c>
      <c r="E2704" s="339" t="s">
        <v>25668</v>
      </c>
    </row>
    <row r="2705" spans="1:5" x14ac:dyDescent="0.25">
      <c r="A2705" s="16">
        <f t="shared" si="42"/>
        <v>3916</v>
      </c>
      <c r="B2705">
        <v>3916</v>
      </c>
      <c r="C2705" t="s">
        <v>25669</v>
      </c>
      <c r="D2705" t="s">
        <v>7753</v>
      </c>
      <c r="E2705" s="339" t="s">
        <v>25670</v>
      </c>
    </row>
    <row r="2706" spans="1:5" x14ac:dyDescent="0.25">
      <c r="A2706" s="16">
        <f t="shared" si="42"/>
        <v>3917</v>
      </c>
      <c r="B2706">
        <v>3917</v>
      </c>
      <c r="C2706" t="s">
        <v>25671</v>
      </c>
      <c r="D2706" t="s">
        <v>7753</v>
      </c>
      <c r="E2706" s="339" t="s">
        <v>25672</v>
      </c>
    </row>
    <row r="2707" spans="1:5" x14ac:dyDescent="0.25">
      <c r="A2707" s="16">
        <f t="shared" si="42"/>
        <v>1904</v>
      </c>
      <c r="B2707">
        <v>1904</v>
      </c>
      <c r="C2707" t="s">
        <v>25673</v>
      </c>
      <c r="D2707" t="s">
        <v>7753</v>
      </c>
      <c r="E2707" s="339" t="s">
        <v>7921</v>
      </c>
    </row>
    <row r="2708" spans="1:5" x14ac:dyDescent="0.25">
      <c r="A2708" s="16">
        <f t="shared" si="42"/>
        <v>1899</v>
      </c>
      <c r="B2708">
        <v>1899</v>
      </c>
      <c r="C2708" t="s">
        <v>25674</v>
      </c>
      <c r="D2708" t="s">
        <v>7753</v>
      </c>
      <c r="E2708" s="339" t="s">
        <v>7885</v>
      </c>
    </row>
    <row r="2709" spans="1:5" x14ac:dyDescent="0.25">
      <c r="A2709" s="16">
        <f t="shared" si="42"/>
        <v>1900</v>
      </c>
      <c r="B2709">
        <v>1900</v>
      </c>
      <c r="C2709" t="s">
        <v>25675</v>
      </c>
      <c r="D2709" t="s">
        <v>7753</v>
      </c>
      <c r="E2709" s="339" t="s">
        <v>7903</v>
      </c>
    </row>
    <row r="2710" spans="1:5" x14ac:dyDescent="0.25">
      <c r="A2710" s="16">
        <f t="shared" si="42"/>
        <v>12407</v>
      </c>
      <c r="B2710">
        <v>12407</v>
      </c>
      <c r="C2710" t="s">
        <v>25676</v>
      </c>
      <c r="D2710" t="s">
        <v>7753</v>
      </c>
      <c r="E2710" s="339" t="s">
        <v>20807</v>
      </c>
    </row>
    <row r="2711" spans="1:5" x14ac:dyDescent="0.25">
      <c r="A2711" s="16">
        <f t="shared" si="42"/>
        <v>12408</v>
      </c>
      <c r="B2711">
        <v>12408</v>
      </c>
      <c r="C2711" t="s">
        <v>25677</v>
      </c>
      <c r="D2711" t="s">
        <v>7753</v>
      </c>
      <c r="E2711" s="339" t="s">
        <v>14944</v>
      </c>
    </row>
    <row r="2712" spans="1:5" x14ac:dyDescent="0.25">
      <c r="A2712" s="16">
        <f t="shared" si="42"/>
        <v>12409</v>
      </c>
      <c r="B2712">
        <v>12409</v>
      </c>
      <c r="C2712" t="s">
        <v>25678</v>
      </c>
      <c r="D2712" t="s">
        <v>7753</v>
      </c>
      <c r="E2712" s="339" t="s">
        <v>14944</v>
      </c>
    </row>
    <row r="2713" spans="1:5" x14ac:dyDescent="0.25">
      <c r="A2713" s="16">
        <f t="shared" si="42"/>
        <v>12410</v>
      </c>
      <c r="B2713">
        <v>12410</v>
      </c>
      <c r="C2713" t="s">
        <v>25679</v>
      </c>
      <c r="D2713" t="s">
        <v>7753</v>
      </c>
      <c r="E2713" s="339" t="s">
        <v>8289</v>
      </c>
    </row>
    <row r="2714" spans="1:5" x14ac:dyDescent="0.25">
      <c r="A2714" s="16">
        <f t="shared" si="42"/>
        <v>3936</v>
      </c>
      <c r="B2714">
        <v>3936</v>
      </c>
      <c r="C2714" t="s">
        <v>25680</v>
      </c>
      <c r="D2714" t="s">
        <v>7753</v>
      </c>
      <c r="E2714" s="339" t="s">
        <v>14184</v>
      </c>
    </row>
    <row r="2715" spans="1:5" x14ac:dyDescent="0.25">
      <c r="A2715" s="16">
        <f t="shared" si="42"/>
        <v>3922</v>
      </c>
      <c r="B2715">
        <v>3922</v>
      </c>
      <c r="C2715" t="s">
        <v>25681</v>
      </c>
      <c r="D2715" t="s">
        <v>7753</v>
      </c>
      <c r="E2715" s="339" t="s">
        <v>14910</v>
      </c>
    </row>
    <row r="2716" spans="1:5" x14ac:dyDescent="0.25">
      <c r="A2716" s="16">
        <f t="shared" si="42"/>
        <v>3924</v>
      </c>
      <c r="B2716">
        <v>3924</v>
      </c>
      <c r="C2716" t="s">
        <v>25682</v>
      </c>
      <c r="D2716" t="s">
        <v>7753</v>
      </c>
      <c r="E2716" s="339" t="s">
        <v>14184</v>
      </c>
    </row>
    <row r="2717" spans="1:5" x14ac:dyDescent="0.25">
      <c r="A2717" s="16">
        <f t="shared" si="42"/>
        <v>3923</v>
      </c>
      <c r="B2717">
        <v>3923</v>
      </c>
      <c r="C2717" t="s">
        <v>25683</v>
      </c>
      <c r="D2717" t="s">
        <v>7753</v>
      </c>
      <c r="E2717" s="339" t="s">
        <v>14184</v>
      </c>
    </row>
    <row r="2718" spans="1:5" x14ac:dyDescent="0.25">
      <c r="A2718" s="16">
        <f t="shared" si="42"/>
        <v>3937</v>
      </c>
      <c r="B2718">
        <v>3937</v>
      </c>
      <c r="C2718" t="s">
        <v>25684</v>
      </c>
      <c r="D2718" t="s">
        <v>7753</v>
      </c>
      <c r="E2718" s="339" t="s">
        <v>15537</v>
      </c>
    </row>
    <row r="2719" spans="1:5" x14ac:dyDescent="0.25">
      <c r="A2719" s="16">
        <f t="shared" si="42"/>
        <v>3921</v>
      </c>
      <c r="B2719">
        <v>3921</v>
      </c>
      <c r="C2719" t="s">
        <v>25685</v>
      </c>
      <c r="D2719" t="s">
        <v>7753</v>
      </c>
      <c r="E2719" s="339" t="s">
        <v>25686</v>
      </c>
    </row>
    <row r="2720" spans="1:5" x14ac:dyDescent="0.25">
      <c r="A2720" s="16">
        <f t="shared" si="42"/>
        <v>3920</v>
      </c>
      <c r="B2720">
        <v>3920</v>
      </c>
      <c r="C2720" t="s">
        <v>25687</v>
      </c>
      <c r="D2720" t="s">
        <v>7753</v>
      </c>
      <c r="E2720" s="339" t="s">
        <v>15537</v>
      </c>
    </row>
    <row r="2721" spans="1:5" x14ac:dyDescent="0.25">
      <c r="A2721" s="16">
        <f t="shared" si="42"/>
        <v>3938</v>
      </c>
      <c r="B2721">
        <v>3938</v>
      </c>
      <c r="C2721" t="s">
        <v>25688</v>
      </c>
      <c r="D2721" t="s">
        <v>7753</v>
      </c>
      <c r="E2721" s="339" t="s">
        <v>7855</v>
      </c>
    </row>
    <row r="2722" spans="1:5" x14ac:dyDescent="0.25">
      <c r="A2722" s="16">
        <f t="shared" si="42"/>
        <v>3919</v>
      </c>
      <c r="B2722">
        <v>3919</v>
      </c>
      <c r="C2722" t="s">
        <v>25689</v>
      </c>
      <c r="D2722" t="s">
        <v>7753</v>
      </c>
      <c r="E2722" s="339" t="s">
        <v>25690</v>
      </c>
    </row>
    <row r="2723" spans="1:5" x14ac:dyDescent="0.25">
      <c r="A2723" s="16">
        <f t="shared" si="42"/>
        <v>3927</v>
      </c>
      <c r="B2723">
        <v>3927</v>
      </c>
      <c r="C2723" t="s">
        <v>25691</v>
      </c>
      <c r="D2723" t="s">
        <v>7753</v>
      </c>
      <c r="E2723" s="339" t="s">
        <v>17634</v>
      </c>
    </row>
    <row r="2724" spans="1:5" x14ac:dyDescent="0.25">
      <c r="A2724" s="16">
        <f t="shared" si="42"/>
        <v>3928</v>
      </c>
      <c r="B2724">
        <v>3928</v>
      </c>
      <c r="C2724" t="s">
        <v>25692</v>
      </c>
      <c r="D2724" t="s">
        <v>7753</v>
      </c>
      <c r="E2724" s="339" t="s">
        <v>17634</v>
      </c>
    </row>
    <row r="2725" spans="1:5" x14ac:dyDescent="0.25">
      <c r="A2725" s="16">
        <f t="shared" si="42"/>
        <v>3926</v>
      </c>
      <c r="B2725">
        <v>3926</v>
      </c>
      <c r="C2725" t="s">
        <v>25693</v>
      </c>
      <c r="D2725" t="s">
        <v>7753</v>
      </c>
      <c r="E2725" s="339" t="s">
        <v>25694</v>
      </c>
    </row>
    <row r="2726" spans="1:5" x14ac:dyDescent="0.25">
      <c r="A2726" s="16">
        <f t="shared" si="42"/>
        <v>3935</v>
      </c>
      <c r="B2726">
        <v>3935</v>
      </c>
      <c r="C2726" t="s">
        <v>25695</v>
      </c>
      <c r="D2726" t="s">
        <v>7753</v>
      </c>
      <c r="E2726" s="339" t="s">
        <v>25694</v>
      </c>
    </row>
    <row r="2727" spans="1:5" x14ac:dyDescent="0.25">
      <c r="A2727" s="16">
        <f t="shared" si="42"/>
        <v>3925</v>
      </c>
      <c r="B2727">
        <v>3925</v>
      </c>
      <c r="C2727" t="s">
        <v>25696</v>
      </c>
      <c r="D2727" t="s">
        <v>7753</v>
      </c>
      <c r="E2727" s="339" t="s">
        <v>25694</v>
      </c>
    </row>
    <row r="2728" spans="1:5" x14ac:dyDescent="0.25">
      <c r="A2728" s="16">
        <f t="shared" si="42"/>
        <v>12406</v>
      </c>
      <c r="B2728">
        <v>12406</v>
      </c>
      <c r="C2728" t="s">
        <v>25697</v>
      </c>
      <c r="D2728" t="s">
        <v>7753</v>
      </c>
      <c r="E2728" s="339" t="s">
        <v>15539</v>
      </c>
    </row>
    <row r="2729" spans="1:5" x14ac:dyDescent="0.25">
      <c r="A2729" s="16">
        <f t="shared" si="42"/>
        <v>3929</v>
      </c>
      <c r="B2729">
        <v>3929</v>
      </c>
      <c r="C2729" t="s">
        <v>25698</v>
      </c>
      <c r="D2729" t="s">
        <v>7753</v>
      </c>
      <c r="E2729" s="339" t="s">
        <v>25699</v>
      </c>
    </row>
    <row r="2730" spans="1:5" x14ac:dyDescent="0.25">
      <c r="A2730" s="16">
        <f t="shared" si="42"/>
        <v>3931</v>
      </c>
      <c r="B2730">
        <v>3931</v>
      </c>
      <c r="C2730" t="s">
        <v>25700</v>
      </c>
      <c r="D2730" t="s">
        <v>7753</v>
      </c>
      <c r="E2730" s="339" t="s">
        <v>25699</v>
      </c>
    </row>
    <row r="2731" spans="1:5" x14ac:dyDescent="0.25">
      <c r="A2731" s="16">
        <f t="shared" si="42"/>
        <v>3930</v>
      </c>
      <c r="B2731">
        <v>3930</v>
      </c>
      <c r="C2731" t="s">
        <v>25701</v>
      </c>
      <c r="D2731" t="s">
        <v>7753</v>
      </c>
      <c r="E2731" s="339" t="s">
        <v>25699</v>
      </c>
    </row>
    <row r="2732" spans="1:5" x14ac:dyDescent="0.25">
      <c r="A2732" s="16">
        <f t="shared" si="42"/>
        <v>3932</v>
      </c>
      <c r="B2732">
        <v>3932</v>
      </c>
      <c r="C2732" t="s">
        <v>25702</v>
      </c>
      <c r="D2732" t="s">
        <v>7753</v>
      </c>
      <c r="E2732" s="339" t="s">
        <v>25703</v>
      </c>
    </row>
    <row r="2733" spans="1:5" x14ac:dyDescent="0.25">
      <c r="A2733" s="16">
        <f t="shared" si="42"/>
        <v>3933</v>
      </c>
      <c r="B2733">
        <v>3933</v>
      </c>
      <c r="C2733" t="s">
        <v>25704</v>
      </c>
      <c r="D2733" t="s">
        <v>7753</v>
      </c>
      <c r="E2733" s="339" t="s">
        <v>25703</v>
      </c>
    </row>
    <row r="2734" spans="1:5" x14ac:dyDescent="0.25">
      <c r="A2734" s="16">
        <f t="shared" si="42"/>
        <v>3934</v>
      </c>
      <c r="B2734">
        <v>3934</v>
      </c>
      <c r="C2734" t="s">
        <v>25705</v>
      </c>
      <c r="D2734" t="s">
        <v>7753</v>
      </c>
      <c r="E2734" s="339" t="s">
        <v>25703</v>
      </c>
    </row>
    <row r="2735" spans="1:5" x14ac:dyDescent="0.25">
      <c r="A2735" s="16">
        <f t="shared" si="42"/>
        <v>40355</v>
      </c>
      <c r="B2735">
        <v>40355</v>
      </c>
      <c r="C2735" t="s">
        <v>25706</v>
      </c>
      <c r="D2735" t="s">
        <v>7753</v>
      </c>
      <c r="E2735" s="339" t="s">
        <v>12793</v>
      </c>
    </row>
    <row r="2736" spans="1:5" x14ac:dyDescent="0.25">
      <c r="A2736" s="16">
        <f t="shared" si="42"/>
        <v>40364</v>
      </c>
      <c r="B2736">
        <v>40364</v>
      </c>
      <c r="C2736" t="s">
        <v>25707</v>
      </c>
      <c r="D2736" t="s">
        <v>7753</v>
      </c>
      <c r="E2736" s="339" t="s">
        <v>25708</v>
      </c>
    </row>
    <row r="2737" spans="1:5" x14ac:dyDescent="0.25">
      <c r="A2737" s="16">
        <f t="shared" si="42"/>
        <v>40361</v>
      </c>
      <c r="B2737">
        <v>40361</v>
      </c>
      <c r="C2737" t="s">
        <v>25709</v>
      </c>
      <c r="D2737" t="s">
        <v>7753</v>
      </c>
      <c r="E2737" s="339" t="s">
        <v>25710</v>
      </c>
    </row>
    <row r="2738" spans="1:5" x14ac:dyDescent="0.25">
      <c r="A2738" s="16">
        <f t="shared" si="42"/>
        <v>40358</v>
      </c>
      <c r="B2738">
        <v>40358</v>
      </c>
      <c r="C2738" t="s">
        <v>25711</v>
      </c>
      <c r="D2738" t="s">
        <v>7753</v>
      </c>
      <c r="E2738" s="339" t="s">
        <v>17122</v>
      </c>
    </row>
    <row r="2739" spans="1:5" x14ac:dyDescent="0.25">
      <c r="A2739" s="16">
        <f t="shared" si="42"/>
        <v>40370</v>
      </c>
      <c r="B2739">
        <v>40370</v>
      </c>
      <c r="C2739" t="s">
        <v>25712</v>
      </c>
      <c r="D2739" t="s">
        <v>7753</v>
      </c>
      <c r="E2739" s="339" t="s">
        <v>25713</v>
      </c>
    </row>
    <row r="2740" spans="1:5" x14ac:dyDescent="0.25">
      <c r="A2740" s="16">
        <f t="shared" si="42"/>
        <v>40367</v>
      </c>
      <c r="B2740">
        <v>40367</v>
      </c>
      <c r="C2740" t="s">
        <v>25714</v>
      </c>
      <c r="D2740" t="s">
        <v>7753</v>
      </c>
      <c r="E2740" s="339" t="s">
        <v>25715</v>
      </c>
    </row>
    <row r="2741" spans="1:5" x14ac:dyDescent="0.25">
      <c r="A2741" s="16">
        <f t="shared" si="42"/>
        <v>40373</v>
      </c>
      <c r="B2741">
        <v>40373</v>
      </c>
      <c r="C2741" t="s">
        <v>25716</v>
      </c>
      <c r="D2741" t="s">
        <v>7753</v>
      </c>
      <c r="E2741" s="339" t="s">
        <v>25717</v>
      </c>
    </row>
    <row r="2742" spans="1:5" x14ac:dyDescent="0.25">
      <c r="A2742" s="16">
        <f t="shared" si="42"/>
        <v>3907</v>
      </c>
      <c r="B2742">
        <v>3907</v>
      </c>
      <c r="C2742" t="s">
        <v>25718</v>
      </c>
      <c r="D2742" t="s">
        <v>7753</v>
      </c>
      <c r="E2742" s="339" t="s">
        <v>8310</v>
      </c>
    </row>
    <row r="2743" spans="1:5" x14ac:dyDescent="0.25">
      <c r="A2743" s="16">
        <f t="shared" si="42"/>
        <v>3889</v>
      </c>
      <c r="B2743">
        <v>3889</v>
      </c>
      <c r="C2743" t="s">
        <v>25719</v>
      </c>
      <c r="D2743" t="s">
        <v>7753</v>
      </c>
      <c r="E2743" s="339" t="s">
        <v>14121</v>
      </c>
    </row>
    <row r="2744" spans="1:5" x14ac:dyDescent="0.25">
      <c r="A2744" s="16">
        <f t="shared" si="42"/>
        <v>3868</v>
      </c>
      <c r="B2744">
        <v>3868</v>
      </c>
      <c r="C2744" t="s">
        <v>25720</v>
      </c>
      <c r="D2744" t="s">
        <v>7753</v>
      </c>
      <c r="E2744" s="339" t="s">
        <v>25594</v>
      </c>
    </row>
    <row r="2745" spans="1:5" x14ac:dyDescent="0.25">
      <c r="A2745" s="16">
        <f t="shared" si="42"/>
        <v>3869</v>
      </c>
      <c r="B2745">
        <v>3869</v>
      </c>
      <c r="C2745" t="s">
        <v>25721</v>
      </c>
      <c r="D2745" t="s">
        <v>7753</v>
      </c>
      <c r="E2745" s="339" t="s">
        <v>20846</v>
      </c>
    </row>
    <row r="2746" spans="1:5" x14ac:dyDescent="0.25">
      <c r="A2746" s="16">
        <f t="shared" si="42"/>
        <v>3872</v>
      </c>
      <c r="B2746">
        <v>3872</v>
      </c>
      <c r="C2746" t="s">
        <v>25722</v>
      </c>
      <c r="D2746" t="s">
        <v>7753</v>
      </c>
      <c r="E2746" s="339" t="s">
        <v>8117</v>
      </c>
    </row>
    <row r="2747" spans="1:5" x14ac:dyDescent="0.25">
      <c r="A2747" s="16">
        <f t="shared" si="42"/>
        <v>3850</v>
      </c>
      <c r="B2747">
        <v>3850</v>
      </c>
      <c r="C2747" t="s">
        <v>25723</v>
      </c>
      <c r="D2747" t="s">
        <v>7753</v>
      </c>
      <c r="E2747" s="339" t="s">
        <v>10239</v>
      </c>
    </row>
    <row r="2748" spans="1:5" x14ac:dyDescent="0.25">
      <c r="A2748" s="16">
        <f t="shared" si="42"/>
        <v>38023</v>
      </c>
      <c r="B2748">
        <v>38023</v>
      </c>
      <c r="C2748" t="s">
        <v>25724</v>
      </c>
      <c r="D2748" t="s">
        <v>7753</v>
      </c>
      <c r="E2748" s="339" t="s">
        <v>7917</v>
      </c>
    </row>
    <row r="2749" spans="1:5" x14ac:dyDescent="0.25">
      <c r="A2749" s="16">
        <f t="shared" si="42"/>
        <v>37986</v>
      </c>
      <c r="B2749">
        <v>37986</v>
      </c>
      <c r="C2749" t="s">
        <v>25725</v>
      </c>
      <c r="D2749" t="s">
        <v>7753</v>
      </c>
      <c r="E2749" s="339" t="s">
        <v>8244</v>
      </c>
    </row>
    <row r="2750" spans="1:5" x14ac:dyDescent="0.25">
      <c r="A2750" s="16">
        <f t="shared" si="42"/>
        <v>37987</v>
      </c>
      <c r="B2750">
        <v>37987</v>
      </c>
      <c r="C2750" t="s">
        <v>25726</v>
      </c>
      <c r="D2750" t="s">
        <v>7753</v>
      </c>
      <c r="E2750" s="339" t="s">
        <v>25727</v>
      </c>
    </row>
    <row r="2751" spans="1:5" x14ac:dyDescent="0.25">
      <c r="A2751" s="16">
        <f t="shared" si="42"/>
        <v>37988</v>
      </c>
      <c r="B2751">
        <v>37988</v>
      </c>
      <c r="C2751" t="s">
        <v>25728</v>
      </c>
      <c r="D2751" t="s">
        <v>7753</v>
      </c>
      <c r="E2751" s="339" t="s">
        <v>25729</v>
      </c>
    </row>
    <row r="2752" spans="1:5" x14ac:dyDescent="0.25">
      <c r="A2752" s="16">
        <f t="shared" si="42"/>
        <v>21120</v>
      </c>
      <c r="B2752">
        <v>21120</v>
      </c>
      <c r="C2752" t="s">
        <v>25730</v>
      </c>
      <c r="D2752" t="s">
        <v>7753</v>
      </c>
      <c r="E2752" s="339" t="s">
        <v>25731</v>
      </c>
    </row>
    <row r="2753" spans="1:5" x14ac:dyDescent="0.25">
      <c r="A2753" s="16">
        <f t="shared" si="42"/>
        <v>39318</v>
      </c>
      <c r="B2753">
        <v>39318</v>
      </c>
      <c r="C2753" t="s">
        <v>25732</v>
      </c>
      <c r="D2753" t="s">
        <v>7753</v>
      </c>
      <c r="E2753" s="339" t="s">
        <v>8145</v>
      </c>
    </row>
    <row r="2754" spans="1:5" x14ac:dyDescent="0.25">
      <c r="A2754" s="16">
        <f t="shared" si="42"/>
        <v>40366</v>
      </c>
      <c r="B2754">
        <v>40366</v>
      </c>
      <c r="C2754" t="s">
        <v>25733</v>
      </c>
      <c r="D2754" t="s">
        <v>7753</v>
      </c>
      <c r="E2754" s="339" t="s">
        <v>20238</v>
      </c>
    </row>
    <row r="2755" spans="1:5" x14ac:dyDescent="0.25">
      <c r="A2755" s="16">
        <f t="shared" ref="A2755:A2818" si="43">B2755</f>
        <v>40363</v>
      </c>
      <c r="B2755">
        <v>40363</v>
      </c>
      <c r="C2755" t="s">
        <v>25734</v>
      </c>
      <c r="D2755" t="s">
        <v>7753</v>
      </c>
      <c r="E2755" s="339" t="s">
        <v>17031</v>
      </c>
    </row>
    <row r="2756" spans="1:5" x14ac:dyDescent="0.25">
      <c r="A2756" s="16">
        <f t="shared" si="43"/>
        <v>40354</v>
      </c>
      <c r="B2756">
        <v>40354</v>
      </c>
      <c r="C2756" t="s">
        <v>25735</v>
      </c>
      <c r="D2756" t="s">
        <v>7753</v>
      </c>
      <c r="E2756" s="339" t="s">
        <v>10343</v>
      </c>
    </row>
    <row r="2757" spans="1:5" x14ac:dyDescent="0.25">
      <c r="A2757" s="16">
        <f t="shared" si="43"/>
        <v>40360</v>
      </c>
      <c r="B2757">
        <v>40360</v>
      </c>
      <c r="C2757" t="s">
        <v>25736</v>
      </c>
      <c r="D2757" t="s">
        <v>7753</v>
      </c>
      <c r="E2757" s="339" t="s">
        <v>25737</v>
      </c>
    </row>
    <row r="2758" spans="1:5" x14ac:dyDescent="0.25">
      <c r="A2758" s="16">
        <f t="shared" si="43"/>
        <v>40372</v>
      </c>
      <c r="B2758">
        <v>40372</v>
      </c>
      <c r="C2758" t="s">
        <v>25738</v>
      </c>
      <c r="D2758" t="s">
        <v>7753</v>
      </c>
      <c r="E2758" s="339" t="s">
        <v>21190</v>
      </c>
    </row>
    <row r="2759" spans="1:5" x14ac:dyDescent="0.25">
      <c r="A2759" s="16">
        <f t="shared" si="43"/>
        <v>40369</v>
      </c>
      <c r="B2759">
        <v>40369</v>
      </c>
      <c r="C2759" t="s">
        <v>25739</v>
      </c>
      <c r="D2759" t="s">
        <v>7753</v>
      </c>
      <c r="E2759" s="339" t="s">
        <v>25740</v>
      </c>
    </row>
    <row r="2760" spans="1:5" x14ac:dyDescent="0.25">
      <c r="A2760" s="16">
        <f t="shared" si="43"/>
        <v>40357</v>
      </c>
      <c r="B2760">
        <v>40357</v>
      </c>
      <c r="C2760" t="s">
        <v>25741</v>
      </c>
      <c r="D2760" t="s">
        <v>7753</v>
      </c>
      <c r="E2760" s="339" t="s">
        <v>17122</v>
      </c>
    </row>
    <row r="2761" spans="1:5" x14ac:dyDescent="0.25">
      <c r="A2761" s="16">
        <f t="shared" si="43"/>
        <v>40375</v>
      </c>
      <c r="B2761">
        <v>40375</v>
      </c>
      <c r="C2761" t="s">
        <v>25742</v>
      </c>
      <c r="D2761" t="s">
        <v>7753</v>
      </c>
      <c r="E2761" s="339" t="s">
        <v>25743</v>
      </c>
    </row>
    <row r="2762" spans="1:5" x14ac:dyDescent="0.25">
      <c r="A2762" s="16">
        <f t="shared" si="43"/>
        <v>1893</v>
      </c>
      <c r="B2762">
        <v>1893</v>
      </c>
      <c r="C2762" t="s">
        <v>25744</v>
      </c>
      <c r="D2762" t="s">
        <v>7753</v>
      </c>
      <c r="E2762" s="339" t="s">
        <v>8165</v>
      </c>
    </row>
    <row r="2763" spans="1:5" x14ac:dyDescent="0.25">
      <c r="A2763" s="16">
        <f t="shared" si="43"/>
        <v>1902</v>
      </c>
      <c r="B2763">
        <v>1902</v>
      </c>
      <c r="C2763" t="s">
        <v>25745</v>
      </c>
      <c r="D2763" t="s">
        <v>7753</v>
      </c>
      <c r="E2763" s="339" t="s">
        <v>9006</v>
      </c>
    </row>
    <row r="2764" spans="1:5" x14ac:dyDescent="0.25">
      <c r="A2764" s="16">
        <f t="shared" si="43"/>
        <v>1901</v>
      </c>
      <c r="B2764">
        <v>1901</v>
      </c>
      <c r="C2764" t="s">
        <v>25746</v>
      </c>
      <c r="D2764" t="s">
        <v>7753</v>
      </c>
      <c r="E2764" s="339" t="s">
        <v>8892</v>
      </c>
    </row>
    <row r="2765" spans="1:5" x14ac:dyDescent="0.25">
      <c r="A2765" s="16">
        <f t="shared" si="43"/>
        <v>1892</v>
      </c>
      <c r="B2765">
        <v>1892</v>
      </c>
      <c r="C2765" t="s">
        <v>25747</v>
      </c>
      <c r="D2765" t="s">
        <v>7753</v>
      </c>
      <c r="E2765" s="339" t="s">
        <v>24453</v>
      </c>
    </row>
    <row r="2766" spans="1:5" x14ac:dyDescent="0.25">
      <c r="A2766" s="16">
        <f t="shared" si="43"/>
        <v>1907</v>
      </c>
      <c r="B2766">
        <v>1907</v>
      </c>
      <c r="C2766" t="s">
        <v>25748</v>
      </c>
      <c r="D2766" t="s">
        <v>7753</v>
      </c>
      <c r="E2766" s="339" t="s">
        <v>8138</v>
      </c>
    </row>
    <row r="2767" spans="1:5" x14ac:dyDescent="0.25">
      <c r="A2767" s="16">
        <f t="shared" si="43"/>
        <v>1894</v>
      </c>
      <c r="B2767">
        <v>1894</v>
      </c>
      <c r="C2767" t="s">
        <v>25749</v>
      </c>
      <c r="D2767" t="s">
        <v>7753</v>
      </c>
      <c r="E2767" s="339" t="s">
        <v>11313</v>
      </c>
    </row>
    <row r="2768" spans="1:5" x14ac:dyDescent="0.25">
      <c r="A2768" s="16">
        <f t="shared" si="43"/>
        <v>1891</v>
      </c>
      <c r="B2768">
        <v>1891</v>
      </c>
      <c r="C2768" t="s">
        <v>25750</v>
      </c>
      <c r="D2768" t="s">
        <v>7753</v>
      </c>
      <c r="E2768" s="339" t="s">
        <v>17614</v>
      </c>
    </row>
    <row r="2769" spans="1:5" x14ac:dyDescent="0.25">
      <c r="A2769" s="16">
        <f t="shared" si="43"/>
        <v>1896</v>
      </c>
      <c r="B2769">
        <v>1896</v>
      </c>
      <c r="C2769" t="s">
        <v>25751</v>
      </c>
      <c r="D2769" t="s">
        <v>7753</v>
      </c>
      <c r="E2769" s="339" t="s">
        <v>11319</v>
      </c>
    </row>
    <row r="2770" spans="1:5" x14ac:dyDescent="0.25">
      <c r="A2770" s="16">
        <f t="shared" si="43"/>
        <v>1895</v>
      </c>
      <c r="B2770">
        <v>1895</v>
      </c>
      <c r="C2770" t="s">
        <v>25752</v>
      </c>
      <c r="D2770" t="s">
        <v>7753</v>
      </c>
      <c r="E2770" s="339" t="s">
        <v>25753</v>
      </c>
    </row>
    <row r="2771" spans="1:5" x14ac:dyDescent="0.25">
      <c r="A2771" s="16">
        <f t="shared" si="43"/>
        <v>2641</v>
      </c>
      <c r="B2771">
        <v>2641</v>
      </c>
      <c r="C2771" t="s">
        <v>25754</v>
      </c>
      <c r="D2771" t="s">
        <v>7753</v>
      </c>
      <c r="E2771" s="339" t="s">
        <v>20140</v>
      </c>
    </row>
    <row r="2772" spans="1:5" x14ac:dyDescent="0.25">
      <c r="A2772" s="16">
        <f t="shared" si="43"/>
        <v>2636</v>
      </c>
      <c r="B2772">
        <v>2636</v>
      </c>
      <c r="C2772" t="s">
        <v>25755</v>
      </c>
      <c r="D2772" t="s">
        <v>7753</v>
      </c>
      <c r="E2772" s="339" t="s">
        <v>8091</v>
      </c>
    </row>
    <row r="2773" spans="1:5" x14ac:dyDescent="0.25">
      <c r="A2773" s="16">
        <f t="shared" si="43"/>
        <v>2637</v>
      </c>
      <c r="B2773">
        <v>2637</v>
      </c>
      <c r="C2773" t="s">
        <v>25756</v>
      </c>
      <c r="D2773" t="s">
        <v>7753</v>
      </c>
      <c r="E2773" s="339" t="s">
        <v>8076</v>
      </c>
    </row>
    <row r="2774" spans="1:5" x14ac:dyDescent="0.25">
      <c r="A2774" s="16">
        <f t="shared" si="43"/>
        <v>2638</v>
      </c>
      <c r="B2774">
        <v>2638</v>
      </c>
      <c r="C2774" t="s">
        <v>25757</v>
      </c>
      <c r="D2774" t="s">
        <v>7753</v>
      </c>
      <c r="E2774" s="339" t="s">
        <v>8163</v>
      </c>
    </row>
    <row r="2775" spans="1:5" x14ac:dyDescent="0.25">
      <c r="A2775" s="16">
        <f t="shared" si="43"/>
        <v>2639</v>
      </c>
      <c r="B2775">
        <v>2639</v>
      </c>
      <c r="C2775" t="s">
        <v>25758</v>
      </c>
      <c r="D2775" t="s">
        <v>7753</v>
      </c>
      <c r="E2775" s="339" t="s">
        <v>15054</v>
      </c>
    </row>
    <row r="2776" spans="1:5" x14ac:dyDescent="0.25">
      <c r="A2776" s="16">
        <f t="shared" si="43"/>
        <v>2644</v>
      </c>
      <c r="B2776">
        <v>2644</v>
      </c>
      <c r="C2776" t="s">
        <v>25759</v>
      </c>
      <c r="D2776" t="s">
        <v>7753</v>
      </c>
      <c r="E2776" s="339" t="s">
        <v>8225</v>
      </c>
    </row>
    <row r="2777" spans="1:5" x14ac:dyDescent="0.25">
      <c r="A2777" s="16">
        <f t="shared" si="43"/>
        <v>2643</v>
      </c>
      <c r="B2777">
        <v>2643</v>
      </c>
      <c r="C2777" t="s">
        <v>25760</v>
      </c>
      <c r="D2777" t="s">
        <v>7753</v>
      </c>
      <c r="E2777" s="339" t="s">
        <v>25761</v>
      </c>
    </row>
    <row r="2778" spans="1:5" x14ac:dyDescent="0.25">
      <c r="A2778" s="16">
        <f t="shared" si="43"/>
        <v>2640</v>
      </c>
      <c r="B2778">
        <v>2640</v>
      </c>
      <c r="C2778" t="s">
        <v>25762</v>
      </c>
      <c r="D2778" t="s">
        <v>7753</v>
      </c>
      <c r="E2778" s="339" t="s">
        <v>7856</v>
      </c>
    </row>
    <row r="2779" spans="1:5" x14ac:dyDescent="0.25">
      <c r="A2779" s="16">
        <f t="shared" si="43"/>
        <v>2642</v>
      </c>
      <c r="B2779">
        <v>2642</v>
      </c>
      <c r="C2779" t="s">
        <v>25763</v>
      </c>
      <c r="D2779" t="s">
        <v>7753</v>
      </c>
      <c r="E2779" s="339" t="s">
        <v>8162</v>
      </c>
    </row>
    <row r="2780" spans="1:5" x14ac:dyDescent="0.25">
      <c r="A2780" s="16">
        <f t="shared" si="43"/>
        <v>39855</v>
      </c>
      <c r="B2780">
        <v>39855</v>
      </c>
      <c r="C2780" t="s">
        <v>25764</v>
      </c>
      <c r="D2780" t="s">
        <v>7753</v>
      </c>
      <c r="E2780" s="339" t="s">
        <v>8196</v>
      </c>
    </row>
    <row r="2781" spans="1:5" x14ac:dyDescent="0.25">
      <c r="A2781" s="16">
        <f t="shared" si="43"/>
        <v>39856</v>
      </c>
      <c r="B2781">
        <v>39856</v>
      </c>
      <c r="C2781" t="s">
        <v>25765</v>
      </c>
      <c r="D2781" t="s">
        <v>7753</v>
      </c>
      <c r="E2781" s="339" t="s">
        <v>8232</v>
      </c>
    </row>
    <row r="2782" spans="1:5" x14ac:dyDescent="0.25">
      <c r="A2782" s="16">
        <f t="shared" si="43"/>
        <v>39857</v>
      </c>
      <c r="B2782">
        <v>39857</v>
      </c>
      <c r="C2782" t="s">
        <v>25766</v>
      </c>
      <c r="D2782" t="s">
        <v>7753</v>
      </c>
      <c r="E2782" s="339" t="s">
        <v>10140</v>
      </c>
    </row>
    <row r="2783" spans="1:5" x14ac:dyDescent="0.25">
      <c r="A2783" s="16">
        <f t="shared" si="43"/>
        <v>39858</v>
      </c>
      <c r="B2783">
        <v>39858</v>
      </c>
      <c r="C2783" t="s">
        <v>25767</v>
      </c>
      <c r="D2783" t="s">
        <v>7753</v>
      </c>
      <c r="E2783" s="339" t="s">
        <v>22678</v>
      </c>
    </row>
    <row r="2784" spans="1:5" x14ac:dyDescent="0.25">
      <c r="A2784" s="16">
        <f t="shared" si="43"/>
        <v>39859</v>
      </c>
      <c r="B2784">
        <v>39859</v>
      </c>
      <c r="C2784" t="s">
        <v>25768</v>
      </c>
      <c r="D2784" t="s">
        <v>7753</v>
      </c>
      <c r="E2784" s="339" t="s">
        <v>16056</v>
      </c>
    </row>
    <row r="2785" spans="1:5" x14ac:dyDescent="0.25">
      <c r="A2785" s="16">
        <f t="shared" si="43"/>
        <v>39860</v>
      </c>
      <c r="B2785">
        <v>39860</v>
      </c>
      <c r="C2785" t="s">
        <v>25769</v>
      </c>
      <c r="D2785" t="s">
        <v>7753</v>
      </c>
      <c r="E2785" s="339" t="s">
        <v>20797</v>
      </c>
    </row>
    <row r="2786" spans="1:5" x14ac:dyDescent="0.25">
      <c r="A2786" s="16">
        <f t="shared" si="43"/>
        <v>39861</v>
      </c>
      <c r="B2786">
        <v>39861</v>
      </c>
      <c r="C2786" t="s">
        <v>25770</v>
      </c>
      <c r="D2786" t="s">
        <v>7753</v>
      </c>
      <c r="E2786" s="339" t="s">
        <v>25616</v>
      </c>
    </row>
    <row r="2787" spans="1:5" x14ac:dyDescent="0.25">
      <c r="A2787" s="16">
        <f t="shared" si="43"/>
        <v>3867</v>
      </c>
      <c r="B2787">
        <v>3867</v>
      </c>
      <c r="C2787" t="s">
        <v>25771</v>
      </c>
      <c r="D2787" t="s">
        <v>7753</v>
      </c>
      <c r="E2787" s="339" t="s">
        <v>25772</v>
      </c>
    </row>
    <row r="2788" spans="1:5" x14ac:dyDescent="0.25">
      <c r="A2788" s="16">
        <f t="shared" si="43"/>
        <v>3861</v>
      </c>
      <c r="B2788">
        <v>3861</v>
      </c>
      <c r="C2788" t="s">
        <v>25773</v>
      </c>
      <c r="D2788" t="s">
        <v>7753</v>
      </c>
      <c r="E2788" s="339" t="s">
        <v>12664</v>
      </c>
    </row>
    <row r="2789" spans="1:5" x14ac:dyDescent="0.25">
      <c r="A2789" s="16">
        <f t="shared" si="43"/>
        <v>3904</v>
      </c>
      <c r="B2789">
        <v>3904</v>
      </c>
      <c r="C2789" t="s">
        <v>25774</v>
      </c>
      <c r="D2789" t="s">
        <v>7753</v>
      </c>
      <c r="E2789" s="339" t="s">
        <v>7810</v>
      </c>
    </row>
    <row r="2790" spans="1:5" x14ac:dyDescent="0.25">
      <c r="A2790" s="16">
        <f t="shared" si="43"/>
        <v>3903</v>
      </c>
      <c r="B2790">
        <v>3903</v>
      </c>
      <c r="C2790" t="s">
        <v>25775</v>
      </c>
      <c r="D2790" t="s">
        <v>7753</v>
      </c>
      <c r="E2790" s="339" t="s">
        <v>25202</v>
      </c>
    </row>
    <row r="2791" spans="1:5" x14ac:dyDescent="0.25">
      <c r="A2791" s="16">
        <f t="shared" si="43"/>
        <v>3862</v>
      </c>
      <c r="B2791">
        <v>3862</v>
      </c>
      <c r="C2791" t="s">
        <v>25776</v>
      </c>
      <c r="D2791" t="s">
        <v>7753</v>
      </c>
      <c r="E2791" s="339" t="s">
        <v>8280</v>
      </c>
    </row>
    <row r="2792" spans="1:5" x14ac:dyDescent="0.25">
      <c r="A2792" s="16">
        <f t="shared" si="43"/>
        <v>3863</v>
      </c>
      <c r="B2792">
        <v>3863</v>
      </c>
      <c r="C2792" t="s">
        <v>25777</v>
      </c>
      <c r="D2792" t="s">
        <v>7753</v>
      </c>
      <c r="E2792" s="339" t="s">
        <v>8364</v>
      </c>
    </row>
    <row r="2793" spans="1:5" x14ac:dyDescent="0.25">
      <c r="A2793" s="16">
        <f t="shared" si="43"/>
        <v>3864</v>
      </c>
      <c r="B2793">
        <v>3864</v>
      </c>
      <c r="C2793" t="s">
        <v>25778</v>
      </c>
      <c r="D2793" t="s">
        <v>7753</v>
      </c>
      <c r="E2793" s="339" t="s">
        <v>13615</v>
      </c>
    </row>
    <row r="2794" spans="1:5" x14ac:dyDescent="0.25">
      <c r="A2794" s="16">
        <f t="shared" si="43"/>
        <v>3865</v>
      </c>
      <c r="B2794">
        <v>3865</v>
      </c>
      <c r="C2794" t="s">
        <v>25779</v>
      </c>
      <c r="D2794" t="s">
        <v>7753</v>
      </c>
      <c r="E2794" s="339" t="s">
        <v>25780</v>
      </c>
    </row>
    <row r="2795" spans="1:5" x14ac:dyDescent="0.25">
      <c r="A2795" s="16">
        <f t="shared" si="43"/>
        <v>3866</v>
      </c>
      <c r="B2795">
        <v>3866</v>
      </c>
      <c r="C2795" t="s">
        <v>25781</v>
      </c>
      <c r="D2795" t="s">
        <v>7753</v>
      </c>
      <c r="E2795" s="339" t="s">
        <v>25782</v>
      </c>
    </row>
    <row r="2796" spans="1:5" x14ac:dyDescent="0.25">
      <c r="A2796" s="16">
        <f t="shared" si="43"/>
        <v>3878</v>
      </c>
      <c r="B2796">
        <v>3878</v>
      </c>
      <c r="C2796" t="s">
        <v>25783</v>
      </c>
      <c r="D2796" t="s">
        <v>7753</v>
      </c>
      <c r="E2796" s="339" t="s">
        <v>25784</v>
      </c>
    </row>
    <row r="2797" spans="1:5" x14ac:dyDescent="0.25">
      <c r="A2797" s="16">
        <f t="shared" si="43"/>
        <v>3883</v>
      </c>
      <c r="B2797">
        <v>3883</v>
      </c>
      <c r="C2797" t="s">
        <v>25785</v>
      </c>
      <c r="D2797" t="s">
        <v>7753</v>
      </c>
      <c r="E2797" s="339" t="s">
        <v>8163</v>
      </c>
    </row>
    <row r="2798" spans="1:5" x14ac:dyDescent="0.25">
      <c r="A2798" s="16">
        <f t="shared" si="43"/>
        <v>3876</v>
      </c>
      <c r="B2798">
        <v>3876</v>
      </c>
      <c r="C2798" t="s">
        <v>25786</v>
      </c>
      <c r="D2798" t="s">
        <v>7753</v>
      </c>
      <c r="E2798" s="339" t="s">
        <v>9154</v>
      </c>
    </row>
    <row r="2799" spans="1:5" x14ac:dyDescent="0.25">
      <c r="A2799" s="16">
        <f t="shared" si="43"/>
        <v>3884</v>
      </c>
      <c r="B2799">
        <v>3884</v>
      </c>
      <c r="C2799" t="s">
        <v>25787</v>
      </c>
      <c r="D2799" t="s">
        <v>7753</v>
      </c>
      <c r="E2799" s="339" t="s">
        <v>8239</v>
      </c>
    </row>
    <row r="2800" spans="1:5" x14ac:dyDescent="0.25">
      <c r="A2800" s="16">
        <f t="shared" si="43"/>
        <v>12892</v>
      </c>
      <c r="B2800">
        <v>12892</v>
      </c>
      <c r="C2800" t="s">
        <v>25788</v>
      </c>
      <c r="D2800" t="s">
        <v>7854</v>
      </c>
      <c r="E2800" s="339" t="s">
        <v>12845</v>
      </c>
    </row>
    <row r="2801" spans="1:5" x14ac:dyDescent="0.25">
      <c r="A2801" s="16">
        <f t="shared" si="43"/>
        <v>38447</v>
      </c>
      <c r="B2801">
        <v>38447</v>
      </c>
      <c r="C2801" t="s">
        <v>25789</v>
      </c>
      <c r="D2801" t="s">
        <v>7753</v>
      </c>
      <c r="E2801" s="339" t="s">
        <v>25790</v>
      </c>
    </row>
    <row r="2802" spans="1:5" x14ac:dyDescent="0.25">
      <c r="A2802" s="16">
        <f t="shared" si="43"/>
        <v>36320</v>
      </c>
      <c r="B2802">
        <v>36320</v>
      </c>
      <c r="C2802" t="s">
        <v>25791</v>
      </c>
      <c r="D2802" t="s">
        <v>7753</v>
      </c>
      <c r="E2802" s="339" t="s">
        <v>12680</v>
      </c>
    </row>
    <row r="2803" spans="1:5" x14ac:dyDescent="0.25">
      <c r="A2803" s="16">
        <f t="shared" si="43"/>
        <v>36324</v>
      </c>
      <c r="B2803">
        <v>36324</v>
      </c>
      <c r="C2803" t="s">
        <v>25792</v>
      </c>
      <c r="D2803" t="s">
        <v>7753</v>
      </c>
      <c r="E2803" s="339" t="s">
        <v>11993</v>
      </c>
    </row>
    <row r="2804" spans="1:5" x14ac:dyDescent="0.25">
      <c r="A2804" s="16">
        <f t="shared" si="43"/>
        <v>38441</v>
      </c>
      <c r="B2804">
        <v>38441</v>
      </c>
      <c r="C2804" t="s">
        <v>25793</v>
      </c>
      <c r="D2804" t="s">
        <v>7753</v>
      </c>
      <c r="E2804" s="339" t="s">
        <v>22137</v>
      </c>
    </row>
    <row r="2805" spans="1:5" x14ac:dyDescent="0.25">
      <c r="A2805" s="16">
        <f t="shared" si="43"/>
        <v>38442</v>
      </c>
      <c r="B2805">
        <v>38442</v>
      </c>
      <c r="C2805" t="s">
        <v>25794</v>
      </c>
      <c r="D2805" t="s">
        <v>7753</v>
      </c>
      <c r="E2805" s="339" t="s">
        <v>14142</v>
      </c>
    </row>
    <row r="2806" spans="1:5" x14ac:dyDescent="0.25">
      <c r="A2806" s="16">
        <f t="shared" si="43"/>
        <v>38443</v>
      </c>
      <c r="B2806">
        <v>38443</v>
      </c>
      <c r="C2806" t="s">
        <v>25795</v>
      </c>
      <c r="D2806" t="s">
        <v>7753</v>
      </c>
      <c r="E2806" s="339" t="s">
        <v>25690</v>
      </c>
    </row>
    <row r="2807" spans="1:5" x14ac:dyDescent="0.25">
      <c r="A2807" s="16">
        <f t="shared" si="43"/>
        <v>38444</v>
      </c>
      <c r="B2807">
        <v>38444</v>
      </c>
      <c r="C2807" t="s">
        <v>25796</v>
      </c>
      <c r="D2807" t="s">
        <v>7753</v>
      </c>
      <c r="E2807" s="339" t="s">
        <v>25797</v>
      </c>
    </row>
    <row r="2808" spans="1:5" x14ac:dyDescent="0.25">
      <c r="A2808" s="16">
        <f t="shared" si="43"/>
        <v>38445</v>
      </c>
      <c r="B2808">
        <v>38445</v>
      </c>
      <c r="C2808" t="s">
        <v>25798</v>
      </c>
      <c r="D2808" t="s">
        <v>7753</v>
      </c>
      <c r="E2808" s="339" t="s">
        <v>25799</v>
      </c>
    </row>
    <row r="2809" spans="1:5" x14ac:dyDescent="0.25">
      <c r="A2809" s="16">
        <f t="shared" si="43"/>
        <v>38446</v>
      </c>
      <c r="B2809">
        <v>38446</v>
      </c>
      <c r="C2809" t="s">
        <v>25800</v>
      </c>
      <c r="D2809" t="s">
        <v>7753</v>
      </c>
      <c r="E2809" s="339" t="s">
        <v>21344</v>
      </c>
    </row>
    <row r="2810" spans="1:5" x14ac:dyDescent="0.25">
      <c r="A2810" s="16">
        <f t="shared" si="43"/>
        <v>3837</v>
      </c>
      <c r="B2810">
        <v>3837</v>
      </c>
      <c r="C2810" t="s">
        <v>25801</v>
      </c>
      <c r="D2810" t="s">
        <v>7753</v>
      </c>
      <c r="E2810" s="339" t="s">
        <v>20503</v>
      </c>
    </row>
    <row r="2811" spans="1:5" x14ac:dyDescent="0.25">
      <c r="A2811" s="16">
        <f t="shared" si="43"/>
        <v>3845</v>
      </c>
      <c r="B2811">
        <v>3845</v>
      </c>
      <c r="C2811" t="s">
        <v>25802</v>
      </c>
      <c r="D2811" t="s">
        <v>7753</v>
      </c>
      <c r="E2811" s="339" t="s">
        <v>25803</v>
      </c>
    </row>
    <row r="2812" spans="1:5" x14ac:dyDescent="0.25">
      <c r="A2812" s="16">
        <f t="shared" si="43"/>
        <v>11045</v>
      </c>
      <c r="B2812">
        <v>11045</v>
      </c>
      <c r="C2812" t="s">
        <v>25804</v>
      </c>
      <c r="D2812" t="s">
        <v>7753</v>
      </c>
      <c r="E2812" s="339" t="s">
        <v>25805</v>
      </c>
    </row>
    <row r="2813" spans="1:5" x14ac:dyDescent="0.25">
      <c r="A2813" s="16">
        <f t="shared" si="43"/>
        <v>20170</v>
      </c>
      <c r="B2813">
        <v>20170</v>
      </c>
      <c r="C2813" t="s">
        <v>25806</v>
      </c>
      <c r="D2813" t="s">
        <v>7753</v>
      </c>
      <c r="E2813" s="339" t="s">
        <v>20267</v>
      </c>
    </row>
    <row r="2814" spans="1:5" x14ac:dyDescent="0.25">
      <c r="A2814" s="16">
        <f t="shared" si="43"/>
        <v>20171</v>
      </c>
      <c r="B2814">
        <v>20171</v>
      </c>
      <c r="C2814" t="s">
        <v>25807</v>
      </c>
      <c r="D2814" t="s">
        <v>7753</v>
      </c>
      <c r="E2814" s="339" t="s">
        <v>17501</v>
      </c>
    </row>
    <row r="2815" spans="1:5" x14ac:dyDescent="0.25">
      <c r="A2815" s="16">
        <f t="shared" si="43"/>
        <v>20167</v>
      </c>
      <c r="B2815">
        <v>20167</v>
      </c>
      <c r="C2815" t="s">
        <v>25808</v>
      </c>
      <c r="D2815" t="s">
        <v>7753</v>
      </c>
      <c r="E2815" s="339" t="s">
        <v>25809</v>
      </c>
    </row>
    <row r="2816" spans="1:5" x14ac:dyDescent="0.25">
      <c r="A2816" s="16">
        <f t="shared" si="43"/>
        <v>20168</v>
      </c>
      <c r="B2816">
        <v>20168</v>
      </c>
      <c r="C2816" t="s">
        <v>25810</v>
      </c>
      <c r="D2816" t="s">
        <v>7753</v>
      </c>
      <c r="E2816" s="339" t="s">
        <v>13365</v>
      </c>
    </row>
    <row r="2817" spans="1:5" x14ac:dyDescent="0.25">
      <c r="A2817" s="16">
        <f t="shared" si="43"/>
        <v>20169</v>
      </c>
      <c r="B2817">
        <v>20169</v>
      </c>
      <c r="C2817" t="s">
        <v>25811</v>
      </c>
      <c r="D2817" t="s">
        <v>7753</v>
      </c>
      <c r="E2817" s="339" t="s">
        <v>8355</v>
      </c>
    </row>
    <row r="2818" spans="1:5" x14ac:dyDescent="0.25">
      <c r="A2818" s="16">
        <f t="shared" si="43"/>
        <v>3899</v>
      </c>
      <c r="B2818">
        <v>3899</v>
      </c>
      <c r="C2818" t="s">
        <v>25812</v>
      </c>
      <c r="D2818" t="s">
        <v>7753</v>
      </c>
      <c r="E2818" s="339" t="s">
        <v>7759</v>
      </c>
    </row>
    <row r="2819" spans="1:5" x14ac:dyDescent="0.25">
      <c r="A2819" s="16">
        <f t="shared" ref="A2819:A2882" si="44">B2819</f>
        <v>38676</v>
      </c>
      <c r="B2819">
        <v>38676</v>
      </c>
      <c r="C2819" t="s">
        <v>25813</v>
      </c>
      <c r="D2819" t="s">
        <v>7753</v>
      </c>
      <c r="E2819" s="339" t="s">
        <v>15024</v>
      </c>
    </row>
    <row r="2820" spans="1:5" x14ac:dyDescent="0.25">
      <c r="A2820" s="16">
        <f t="shared" si="44"/>
        <v>3897</v>
      </c>
      <c r="B2820">
        <v>3897</v>
      </c>
      <c r="C2820" t="s">
        <v>25814</v>
      </c>
      <c r="D2820" t="s">
        <v>7753</v>
      </c>
      <c r="E2820" s="339" t="s">
        <v>7767</v>
      </c>
    </row>
    <row r="2821" spans="1:5" x14ac:dyDescent="0.25">
      <c r="A2821" s="16">
        <f t="shared" si="44"/>
        <v>3875</v>
      </c>
      <c r="B2821">
        <v>3875</v>
      </c>
      <c r="C2821" t="s">
        <v>25815</v>
      </c>
      <c r="D2821" t="s">
        <v>7753</v>
      </c>
      <c r="E2821" s="339" t="s">
        <v>21191</v>
      </c>
    </row>
    <row r="2822" spans="1:5" x14ac:dyDescent="0.25">
      <c r="A2822" s="16">
        <f t="shared" si="44"/>
        <v>3898</v>
      </c>
      <c r="B2822">
        <v>3898</v>
      </c>
      <c r="C2822" t="s">
        <v>25816</v>
      </c>
      <c r="D2822" t="s">
        <v>7753</v>
      </c>
      <c r="E2822" s="339" t="s">
        <v>13009</v>
      </c>
    </row>
    <row r="2823" spans="1:5" x14ac:dyDescent="0.25">
      <c r="A2823" s="16">
        <f t="shared" si="44"/>
        <v>3855</v>
      </c>
      <c r="B2823">
        <v>3855</v>
      </c>
      <c r="C2823" t="s">
        <v>25817</v>
      </c>
      <c r="D2823" t="s">
        <v>7753</v>
      </c>
      <c r="E2823" s="339" t="s">
        <v>7808</v>
      </c>
    </row>
    <row r="2824" spans="1:5" x14ac:dyDescent="0.25">
      <c r="A2824" s="16">
        <f t="shared" si="44"/>
        <v>3874</v>
      </c>
      <c r="B2824">
        <v>3874</v>
      </c>
      <c r="C2824" t="s">
        <v>25818</v>
      </c>
      <c r="D2824" t="s">
        <v>7753</v>
      </c>
      <c r="E2824" s="339" t="s">
        <v>25819</v>
      </c>
    </row>
    <row r="2825" spans="1:5" x14ac:dyDescent="0.25">
      <c r="A2825" s="16">
        <f t="shared" si="44"/>
        <v>3870</v>
      </c>
      <c r="B2825">
        <v>3870</v>
      </c>
      <c r="C2825" t="s">
        <v>25820</v>
      </c>
      <c r="D2825" t="s">
        <v>7753</v>
      </c>
      <c r="E2825" s="339" t="s">
        <v>25821</v>
      </c>
    </row>
    <row r="2826" spans="1:5" x14ac:dyDescent="0.25">
      <c r="A2826" s="16">
        <f t="shared" si="44"/>
        <v>38678</v>
      </c>
      <c r="B2826">
        <v>38678</v>
      </c>
      <c r="C2826" t="s">
        <v>25822</v>
      </c>
      <c r="D2826" t="s">
        <v>7753</v>
      </c>
      <c r="E2826" s="339" t="s">
        <v>22162</v>
      </c>
    </row>
    <row r="2827" spans="1:5" x14ac:dyDescent="0.25">
      <c r="A2827" s="16">
        <f t="shared" si="44"/>
        <v>3859</v>
      </c>
      <c r="B2827">
        <v>3859</v>
      </c>
      <c r="C2827" t="s">
        <v>25823</v>
      </c>
      <c r="D2827" t="s">
        <v>7753</v>
      </c>
      <c r="E2827" s="339" t="s">
        <v>25824</v>
      </c>
    </row>
    <row r="2828" spans="1:5" x14ac:dyDescent="0.25">
      <c r="A2828" s="16">
        <f t="shared" si="44"/>
        <v>3856</v>
      </c>
      <c r="B2828">
        <v>3856</v>
      </c>
      <c r="C2828" t="s">
        <v>25825</v>
      </c>
      <c r="D2828" t="s">
        <v>7753</v>
      </c>
      <c r="E2828" s="339" t="s">
        <v>8229</v>
      </c>
    </row>
    <row r="2829" spans="1:5" x14ac:dyDescent="0.25">
      <c r="A2829" s="16">
        <f t="shared" si="44"/>
        <v>3906</v>
      </c>
      <c r="B2829">
        <v>3906</v>
      </c>
      <c r="C2829" t="s">
        <v>25826</v>
      </c>
      <c r="D2829" t="s">
        <v>7753</v>
      </c>
      <c r="E2829" s="339" t="s">
        <v>7767</v>
      </c>
    </row>
    <row r="2830" spans="1:5" x14ac:dyDescent="0.25">
      <c r="A2830" s="16">
        <f t="shared" si="44"/>
        <v>3860</v>
      </c>
      <c r="B2830">
        <v>3860</v>
      </c>
      <c r="C2830" t="s">
        <v>25827</v>
      </c>
      <c r="D2830" t="s">
        <v>7753</v>
      </c>
      <c r="E2830" s="339" t="s">
        <v>25828</v>
      </c>
    </row>
    <row r="2831" spans="1:5" x14ac:dyDescent="0.25">
      <c r="A2831" s="16">
        <f t="shared" si="44"/>
        <v>3905</v>
      </c>
      <c r="B2831">
        <v>3905</v>
      </c>
      <c r="C2831" t="s">
        <v>25829</v>
      </c>
      <c r="D2831" t="s">
        <v>7753</v>
      </c>
      <c r="E2831" s="339" t="s">
        <v>20212</v>
      </c>
    </row>
    <row r="2832" spans="1:5" x14ac:dyDescent="0.25">
      <c r="A2832" s="16">
        <f t="shared" si="44"/>
        <v>3871</v>
      </c>
      <c r="B2832">
        <v>3871</v>
      </c>
      <c r="C2832" t="s">
        <v>25830</v>
      </c>
      <c r="D2832" t="s">
        <v>7753</v>
      </c>
      <c r="E2832" s="339" t="s">
        <v>12184</v>
      </c>
    </row>
    <row r="2833" spans="1:5" x14ac:dyDescent="0.25">
      <c r="A2833" s="16">
        <f t="shared" si="44"/>
        <v>39292</v>
      </c>
      <c r="B2833">
        <v>39292</v>
      </c>
      <c r="C2833" t="s">
        <v>25831</v>
      </c>
      <c r="D2833" t="s">
        <v>7753</v>
      </c>
      <c r="E2833" s="339" t="s">
        <v>23790</v>
      </c>
    </row>
    <row r="2834" spans="1:5" x14ac:dyDescent="0.25">
      <c r="A2834" s="16">
        <f t="shared" si="44"/>
        <v>39293</v>
      </c>
      <c r="B2834">
        <v>39293</v>
      </c>
      <c r="C2834" t="s">
        <v>25832</v>
      </c>
      <c r="D2834" t="s">
        <v>7753</v>
      </c>
      <c r="E2834" s="339" t="s">
        <v>20553</v>
      </c>
    </row>
    <row r="2835" spans="1:5" x14ac:dyDescent="0.25">
      <c r="A2835" s="16">
        <f t="shared" si="44"/>
        <v>39294</v>
      </c>
      <c r="B2835">
        <v>39294</v>
      </c>
      <c r="C2835" t="s">
        <v>25833</v>
      </c>
      <c r="D2835" t="s">
        <v>7753</v>
      </c>
      <c r="E2835" s="339" t="s">
        <v>13329</v>
      </c>
    </row>
    <row r="2836" spans="1:5" x14ac:dyDescent="0.25">
      <c r="A2836" s="16">
        <f t="shared" si="44"/>
        <v>39295</v>
      </c>
      <c r="B2836">
        <v>39295</v>
      </c>
      <c r="C2836" t="s">
        <v>25834</v>
      </c>
      <c r="D2836" t="s">
        <v>7753</v>
      </c>
      <c r="E2836" s="339" t="s">
        <v>14674</v>
      </c>
    </row>
    <row r="2837" spans="1:5" x14ac:dyDescent="0.25">
      <c r="A2837" s="16">
        <f t="shared" si="44"/>
        <v>39312</v>
      </c>
      <c r="B2837">
        <v>39312</v>
      </c>
      <c r="C2837" t="s">
        <v>25835</v>
      </c>
      <c r="D2837" t="s">
        <v>7753</v>
      </c>
      <c r="E2837" s="339" t="s">
        <v>20638</v>
      </c>
    </row>
    <row r="2838" spans="1:5" x14ac:dyDescent="0.25">
      <c r="A2838" s="16">
        <f t="shared" si="44"/>
        <v>39313</v>
      </c>
      <c r="B2838">
        <v>39313</v>
      </c>
      <c r="C2838" t="s">
        <v>25836</v>
      </c>
      <c r="D2838" t="s">
        <v>7753</v>
      </c>
      <c r="E2838" s="339" t="s">
        <v>16068</v>
      </c>
    </row>
    <row r="2839" spans="1:5" x14ac:dyDescent="0.25">
      <c r="A2839" s="16">
        <f t="shared" si="44"/>
        <v>39314</v>
      </c>
      <c r="B2839">
        <v>39314</v>
      </c>
      <c r="C2839" t="s">
        <v>25837</v>
      </c>
      <c r="D2839" t="s">
        <v>7753</v>
      </c>
      <c r="E2839" s="339" t="s">
        <v>14146</v>
      </c>
    </row>
    <row r="2840" spans="1:5" x14ac:dyDescent="0.25">
      <c r="A2840" s="16">
        <f t="shared" si="44"/>
        <v>39296</v>
      </c>
      <c r="B2840">
        <v>39296</v>
      </c>
      <c r="C2840" t="s">
        <v>25838</v>
      </c>
      <c r="D2840" t="s">
        <v>7753</v>
      </c>
      <c r="E2840" s="339" t="s">
        <v>9321</v>
      </c>
    </row>
    <row r="2841" spans="1:5" x14ac:dyDescent="0.25">
      <c r="A2841" s="16">
        <f t="shared" si="44"/>
        <v>39297</v>
      </c>
      <c r="B2841">
        <v>39297</v>
      </c>
      <c r="C2841" t="s">
        <v>25839</v>
      </c>
      <c r="D2841" t="s">
        <v>7753</v>
      </c>
      <c r="E2841" s="339" t="s">
        <v>7995</v>
      </c>
    </row>
    <row r="2842" spans="1:5" x14ac:dyDescent="0.25">
      <c r="A2842" s="16">
        <f t="shared" si="44"/>
        <v>39298</v>
      </c>
      <c r="B2842">
        <v>39298</v>
      </c>
      <c r="C2842" t="s">
        <v>25840</v>
      </c>
      <c r="D2842" t="s">
        <v>7753</v>
      </c>
      <c r="E2842" s="339" t="s">
        <v>21487</v>
      </c>
    </row>
    <row r="2843" spans="1:5" x14ac:dyDescent="0.25">
      <c r="A2843" s="16">
        <f t="shared" si="44"/>
        <v>39299</v>
      </c>
      <c r="B2843">
        <v>39299</v>
      </c>
      <c r="C2843" t="s">
        <v>25841</v>
      </c>
      <c r="D2843" t="s">
        <v>7753</v>
      </c>
      <c r="E2843" s="339" t="s">
        <v>25842</v>
      </c>
    </row>
    <row r="2844" spans="1:5" x14ac:dyDescent="0.25">
      <c r="A2844" s="16">
        <f t="shared" si="44"/>
        <v>39308</v>
      </c>
      <c r="B2844">
        <v>39308</v>
      </c>
      <c r="C2844" t="s">
        <v>25843</v>
      </c>
      <c r="D2844" t="s">
        <v>7753</v>
      </c>
      <c r="E2844" s="339" t="s">
        <v>25844</v>
      </c>
    </row>
    <row r="2845" spans="1:5" x14ac:dyDescent="0.25">
      <c r="A2845" s="16">
        <f t="shared" si="44"/>
        <v>39309</v>
      </c>
      <c r="B2845">
        <v>39309</v>
      </c>
      <c r="C2845" t="s">
        <v>25845</v>
      </c>
      <c r="D2845" t="s">
        <v>7753</v>
      </c>
      <c r="E2845" s="339" t="s">
        <v>20270</v>
      </c>
    </row>
    <row r="2846" spans="1:5" x14ac:dyDescent="0.25">
      <c r="A2846" s="16">
        <f t="shared" si="44"/>
        <v>39310</v>
      </c>
      <c r="B2846">
        <v>39310</v>
      </c>
      <c r="C2846" t="s">
        <v>25846</v>
      </c>
      <c r="D2846" t="s">
        <v>7753</v>
      </c>
      <c r="E2846" s="339" t="s">
        <v>13252</v>
      </c>
    </row>
    <row r="2847" spans="1:5" x14ac:dyDescent="0.25">
      <c r="A2847" s="16">
        <f t="shared" si="44"/>
        <v>39311</v>
      </c>
      <c r="B2847">
        <v>39311</v>
      </c>
      <c r="C2847" t="s">
        <v>25847</v>
      </c>
      <c r="D2847" t="s">
        <v>7753</v>
      </c>
      <c r="E2847" s="339" t="s">
        <v>10616</v>
      </c>
    </row>
    <row r="2848" spans="1:5" x14ac:dyDescent="0.25">
      <c r="A2848" s="16">
        <f t="shared" si="44"/>
        <v>37429</v>
      </c>
      <c r="B2848">
        <v>37429</v>
      </c>
      <c r="C2848" t="s">
        <v>25848</v>
      </c>
      <c r="D2848" t="s">
        <v>7753</v>
      </c>
      <c r="E2848" s="339" t="s">
        <v>25849</v>
      </c>
    </row>
    <row r="2849" spans="1:5" x14ac:dyDescent="0.25">
      <c r="A2849" s="16">
        <f t="shared" si="44"/>
        <v>37426</v>
      </c>
      <c r="B2849">
        <v>37426</v>
      </c>
      <c r="C2849" t="s">
        <v>25850</v>
      </c>
      <c r="D2849" t="s">
        <v>7753</v>
      </c>
      <c r="E2849" s="339" t="s">
        <v>20221</v>
      </c>
    </row>
    <row r="2850" spans="1:5" x14ac:dyDescent="0.25">
      <c r="A2850" s="16">
        <f t="shared" si="44"/>
        <v>37427</v>
      </c>
      <c r="B2850">
        <v>37427</v>
      </c>
      <c r="C2850" t="s">
        <v>25851</v>
      </c>
      <c r="D2850" t="s">
        <v>7753</v>
      </c>
      <c r="E2850" s="339" t="s">
        <v>21292</v>
      </c>
    </row>
    <row r="2851" spans="1:5" x14ac:dyDescent="0.25">
      <c r="A2851" s="16">
        <f t="shared" si="44"/>
        <v>37424</v>
      </c>
      <c r="B2851">
        <v>37424</v>
      </c>
      <c r="C2851" t="s">
        <v>25852</v>
      </c>
      <c r="D2851" t="s">
        <v>7753</v>
      </c>
      <c r="E2851" s="339" t="s">
        <v>20553</v>
      </c>
    </row>
    <row r="2852" spans="1:5" x14ac:dyDescent="0.25">
      <c r="A2852" s="16">
        <f t="shared" si="44"/>
        <v>37428</v>
      </c>
      <c r="B2852">
        <v>37428</v>
      </c>
      <c r="C2852" t="s">
        <v>25853</v>
      </c>
      <c r="D2852" t="s">
        <v>7753</v>
      </c>
      <c r="E2852" s="339" t="s">
        <v>25854</v>
      </c>
    </row>
    <row r="2853" spans="1:5" x14ac:dyDescent="0.25">
      <c r="A2853" s="16">
        <f t="shared" si="44"/>
        <v>37425</v>
      </c>
      <c r="B2853">
        <v>37425</v>
      </c>
      <c r="C2853" t="s">
        <v>25855</v>
      </c>
      <c r="D2853" t="s">
        <v>7753</v>
      </c>
      <c r="E2853" s="339" t="s">
        <v>12785</v>
      </c>
    </row>
    <row r="2854" spans="1:5" x14ac:dyDescent="0.25">
      <c r="A2854" s="16">
        <f t="shared" si="44"/>
        <v>11519</v>
      </c>
      <c r="B2854">
        <v>11519</v>
      </c>
      <c r="C2854" t="s">
        <v>25856</v>
      </c>
      <c r="D2854" t="s">
        <v>7854</v>
      </c>
      <c r="E2854" s="339" t="s">
        <v>25857</v>
      </c>
    </row>
    <row r="2855" spans="1:5" x14ac:dyDescent="0.25">
      <c r="A2855" s="16">
        <f t="shared" si="44"/>
        <v>11520</v>
      </c>
      <c r="B2855">
        <v>11520</v>
      </c>
      <c r="C2855" t="s">
        <v>25858</v>
      </c>
      <c r="D2855" t="s">
        <v>7854</v>
      </c>
      <c r="E2855" s="339" t="s">
        <v>16559</v>
      </c>
    </row>
    <row r="2856" spans="1:5" x14ac:dyDescent="0.25">
      <c r="A2856" s="16">
        <f t="shared" si="44"/>
        <v>11518</v>
      </c>
      <c r="B2856">
        <v>11518</v>
      </c>
      <c r="C2856" t="s">
        <v>25859</v>
      </c>
      <c r="D2856" t="s">
        <v>7854</v>
      </c>
      <c r="E2856" s="339" t="s">
        <v>20509</v>
      </c>
    </row>
    <row r="2857" spans="1:5" x14ac:dyDescent="0.25">
      <c r="A2857" s="16">
        <f t="shared" si="44"/>
        <v>38473</v>
      </c>
      <c r="B2857">
        <v>38473</v>
      </c>
      <c r="C2857" t="s">
        <v>25860</v>
      </c>
      <c r="D2857" t="s">
        <v>7753</v>
      </c>
      <c r="E2857" s="339" t="s">
        <v>25861</v>
      </c>
    </row>
    <row r="2858" spans="1:5" x14ac:dyDescent="0.25">
      <c r="A2858" s="16">
        <f t="shared" si="44"/>
        <v>4244</v>
      </c>
      <c r="B2858">
        <v>4244</v>
      </c>
      <c r="C2858" t="s">
        <v>25862</v>
      </c>
      <c r="D2858" t="s">
        <v>7754</v>
      </c>
      <c r="E2858" s="339" t="s">
        <v>8543</v>
      </c>
    </row>
    <row r="2859" spans="1:5" x14ac:dyDescent="0.25">
      <c r="A2859" s="16">
        <f t="shared" si="44"/>
        <v>40977</v>
      </c>
      <c r="B2859">
        <v>40977</v>
      </c>
      <c r="C2859" t="s">
        <v>25863</v>
      </c>
      <c r="D2859" t="s">
        <v>7813</v>
      </c>
      <c r="E2859" s="339" t="s">
        <v>33793</v>
      </c>
    </row>
    <row r="2860" spans="1:5" x14ac:dyDescent="0.25">
      <c r="A2860" s="16">
        <f t="shared" si="44"/>
        <v>4115</v>
      </c>
      <c r="B2860">
        <v>4115</v>
      </c>
      <c r="C2860" t="s">
        <v>25865</v>
      </c>
      <c r="D2860" t="s">
        <v>7757</v>
      </c>
      <c r="E2860" s="339" t="s">
        <v>16085</v>
      </c>
    </row>
    <row r="2861" spans="1:5" x14ac:dyDescent="0.25">
      <c r="A2861" s="16">
        <f t="shared" si="44"/>
        <v>4119</v>
      </c>
      <c r="B2861">
        <v>4119</v>
      </c>
      <c r="C2861" t="s">
        <v>25866</v>
      </c>
      <c r="D2861" t="s">
        <v>7757</v>
      </c>
      <c r="E2861" s="339" t="s">
        <v>25867</v>
      </c>
    </row>
    <row r="2862" spans="1:5" x14ac:dyDescent="0.25">
      <c r="A2862" s="16">
        <f t="shared" si="44"/>
        <v>2794</v>
      </c>
      <c r="B2862">
        <v>2794</v>
      </c>
      <c r="C2862" t="s">
        <v>25868</v>
      </c>
      <c r="D2862" t="s">
        <v>7757</v>
      </c>
      <c r="E2862" s="339" t="s">
        <v>25869</v>
      </c>
    </row>
    <row r="2863" spans="1:5" x14ac:dyDescent="0.25">
      <c r="A2863" s="16">
        <f t="shared" si="44"/>
        <v>2788</v>
      </c>
      <c r="B2863">
        <v>2788</v>
      </c>
      <c r="C2863" t="s">
        <v>25870</v>
      </c>
      <c r="D2863" t="s">
        <v>7757</v>
      </c>
      <c r="E2863" s="339" t="s">
        <v>25871</v>
      </c>
    </row>
    <row r="2864" spans="1:5" x14ac:dyDescent="0.25">
      <c r="A2864" s="16">
        <f t="shared" si="44"/>
        <v>4006</v>
      </c>
      <c r="B2864">
        <v>4006</v>
      </c>
      <c r="C2864" t="s">
        <v>25872</v>
      </c>
      <c r="D2864" t="s">
        <v>7811</v>
      </c>
      <c r="E2864" s="339" t="s">
        <v>25873</v>
      </c>
    </row>
    <row r="2865" spans="1:5" x14ac:dyDescent="0.25">
      <c r="A2865" s="16">
        <f t="shared" si="44"/>
        <v>36151</v>
      </c>
      <c r="B2865">
        <v>36151</v>
      </c>
      <c r="C2865" t="s">
        <v>25874</v>
      </c>
      <c r="D2865" t="s">
        <v>7753</v>
      </c>
      <c r="E2865" s="339" t="s">
        <v>14913</v>
      </c>
    </row>
    <row r="2866" spans="1:5" x14ac:dyDescent="0.25">
      <c r="A2866" s="16">
        <f t="shared" si="44"/>
        <v>37457</v>
      </c>
      <c r="B2866">
        <v>37457</v>
      </c>
      <c r="C2866" t="s">
        <v>25875</v>
      </c>
      <c r="D2866" t="s">
        <v>7757</v>
      </c>
      <c r="E2866" s="339" t="s">
        <v>14903</v>
      </c>
    </row>
    <row r="2867" spans="1:5" x14ac:dyDescent="0.25">
      <c r="A2867" s="16">
        <f t="shared" si="44"/>
        <v>37456</v>
      </c>
      <c r="B2867">
        <v>37456</v>
      </c>
      <c r="C2867" t="s">
        <v>25876</v>
      </c>
      <c r="D2867" t="s">
        <v>7757</v>
      </c>
      <c r="E2867" s="339" t="s">
        <v>20588</v>
      </c>
    </row>
    <row r="2868" spans="1:5" x14ac:dyDescent="0.25">
      <c r="A2868" s="16">
        <f t="shared" si="44"/>
        <v>37461</v>
      </c>
      <c r="B2868">
        <v>37461</v>
      </c>
      <c r="C2868" t="s">
        <v>25877</v>
      </c>
      <c r="D2868" t="s">
        <v>7757</v>
      </c>
      <c r="E2868" s="339" t="s">
        <v>8329</v>
      </c>
    </row>
    <row r="2869" spans="1:5" x14ac:dyDescent="0.25">
      <c r="A2869" s="16">
        <f t="shared" si="44"/>
        <v>37460</v>
      </c>
      <c r="B2869">
        <v>37460</v>
      </c>
      <c r="C2869" t="s">
        <v>25878</v>
      </c>
      <c r="D2869" t="s">
        <v>7757</v>
      </c>
      <c r="E2869" s="339" t="s">
        <v>12949</v>
      </c>
    </row>
    <row r="2870" spans="1:5" x14ac:dyDescent="0.25">
      <c r="A2870" s="16">
        <f t="shared" si="44"/>
        <v>37458</v>
      </c>
      <c r="B2870">
        <v>37458</v>
      </c>
      <c r="C2870" t="s">
        <v>25879</v>
      </c>
      <c r="D2870" t="s">
        <v>7757</v>
      </c>
      <c r="E2870" s="339" t="s">
        <v>8232</v>
      </c>
    </row>
    <row r="2871" spans="1:5" x14ac:dyDescent="0.25">
      <c r="A2871" s="16">
        <f t="shared" si="44"/>
        <v>37454</v>
      </c>
      <c r="B2871">
        <v>37454</v>
      </c>
      <c r="C2871" t="s">
        <v>25880</v>
      </c>
      <c r="D2871" t="s">
        <v>7757</v>
      </c>
      <c r="E2871" s="339" t="s">
        <v>16620</v>
      </c>
    </row>
    <row r="2872" spans="1:5" x14ac:dyDescent="0.25">
      <c r="A2872" s="16">
        <f t="shared" si="44"/>
        <v>37455</v>
      </c>
      <c r="B2872">
        <v>37455</v>
      </c>
      <c r="C2872" t="s">
        <v>25881</v>
      </c>
      <c r="D2872" t="s">
        <v>7757</v>
      </c>
      <c r="E2872" s="339" t="s">
        <v>7937</v>
      </c>
    </row>
    <row r="2873" spans="1:5" x14ac:dyDescent="0.25">
      <c r="A2873" s="16">
        <f t="shared" si="44"/>
        <v>37459</v>
      </c>
      <c r="B2873">
        <v>37459</v>
      </c>
      <c r="C2873" t="s">
        <v>25882</v>
      </c>
      <c r="D2873" t="s">
        <v>7757</v>
      </c>
      <c r="E2873" s="339" t="s">
        <v>19861</v>
      </c>
    </row>
    <row r="2874" spans="1:5" x14ac:dyDescent="0.25">
      <c r="A2874" s="16">
        <f t="shared" si="44"/>
        <v>21029</v>
      </c>
      <c r="B2874">
        <v>21029</v>
      </c>
      <c r="C2874" t="s">
        <v>25883</v>
      </c>
      <c r="D2874" t="s">
        <v>7753</v>
      </c>
      <c r="E2874" s="339" t="s">
        <v>25884</v>
      </c>
    </row>
    <row r="2875" spans="1:5" x14ac:dyDescent="0.25">
      <c r="A2875" s="16">
        <f t="shared" si="44"/>
        <v>21030</v>
      </c>
      <c r="B2875">
        <v>21030</v>
      </c>
      <c r="C2875" t="s">
        <v>25885</v>
      </c>
      <c r="D2875" t="s">
        <v>7753</v>
      </c>
      <c r="E2875" s="339" t="s">
        <v>25886</v>
      </c>
    </row>
    <row r="2876" spans="1:5" x14ac:dyDescent="0.25">
      <c r="A2876" s="16">
        <f t="shared" si="44"/>
        <v>21031</v>
      </c>
      <c r="B2876">
        <v>21031</v>
      </c>
      <c r="C2876" t="s">
        <v>25887</v>
      </c>
      <c r="D2876" t="s">
        <v>7753</v>
      </c>
      <c r="E2876" s="339" t="s">
        <v>25888</v>
      </c>
    </row>
    <row r="2877" spans="1:5" x14ac:dyDescent="0.25">
      <c r="A2877" s="16">
        <f t="shared" si="44"/>
        <v>21032</v>
      </c>
      <c r="B2877">
        <v>21032</v>
      </c>
      <c r="C2877" t="s">
        <v>25889</v>
      </c>
      <c r="D2877" t="s">
        <v>7753</v>
      </c>
      <c r="E2877" s="339" t="s">
        <v>25890</v>
      </c>
    </row>
    <row r="2878" spans="1:5" x14ac:dyDescent="0.25">
      <c r="A2878" s="16">
        <f t="shared" si="44"/>
        <v>37527</v>
      </c>
      <c r="B2878">
        <v>37527</v>
      </c>
      <c r="C2878" t="s">
        <v>25891</v>
      </c>
      <c r="D2878" t="s">
        <v>7753</v>
      </c>
      <c r="E2878" s="339" t="s">
        <v>25892</v>
      </c>
    </row>
    <row r="2879" spans="1:5" x14ac:dyDescent="0.25">
      <c r="A2879" s="16">
        <f t="shared" si="44"/>
        <v>37528</v>
      </c>
      <c r="B2879">
        <v>37528</v>
      </c>
      <c r="C2879" t="s">
        <v>25893</v>
      </c>
      <c r="D2879" t="s">
        <v>7753</v>
      </c>
      <c r="E2879" s="339" t="s">
        <v>25894</v>
      </c>
    </row>
    <row r="2880" spans="1:5" x14ac:dyDescent="0.25">
      <c r="A2880" s="16">
        <f t="shared" si="44"/>
        <v>37529</v>
      </c>
      <c r="B2880">
        <v>37529</v>
      </c>
      <c r="C2880" t="s">
        <v>25895</v>
      </c>
      <c r="D2880" t="s">
        <v>7753</v>
      </c>
      <c r="E2880" s="339" t="s">
        <v>25896</v>
      </c>
    </row>
    <row r="2881" spans="1:5" x14ac:dyDescent="0.25">
      <c r="A2881" s="16">
        <f t="shared" si="44"/>
        <v>37530</v>
      </c>
      <c r="B2881">
        <v>37530</v>
      </c>
      <c r="C2881" t="s">
        <v>25897</v>
      </c>
      <c r="D2881" t="s">
        <v>7753</v>
      </c>
      <c r="E2881" s="339" t="s">
        <v>25898</v>
      </c>
    </row>
    <row r="2882" spans="1:5" x14ac:dyDescent="0.25">
      <c r="A2882" s="16">
        <f t="shared" si="44"/>
        <v>21034</v>
      </c>
      <c r="B2882">
        <v>21034</v>
      </c>
      <c r="C2882" t="s">
        <v>25899</v>
      </c>
      <c r="D2882" t="s">
        <v>7753</v>
      </c>
      <c r="E2882" s="339" t="s">
        <v>25900</v>
      </c>
    </row>
    <row r="2883" spans="1:5" x14ac:dyDescent="0.25">
      <c r="A2883" s="16">
        <f t="shared" ref="A2883:A2946" si="45">B2883</f>
        <v>37531</v>
      </c>
      <c r="B2883">
        <v>37531</v>
      </c>
      <c r="C2883" t="s">
        <v>25901</v>
      </c>
      <c r="D2883" t="s">
        <v>7753</v>
      </c>
      <c r="E2883" s="339" t="s">
        <v>25902</v>
      </c>
    </row>
    <row r="2884" spans="1:5" x14ac:dyDescent="0.25">
      <c r="A2884" s="16">
        <f t="shared" si="45"/>
        <v>21036</v>
      </c>
      <c r="B2884">
        <v>21036</v>
      </c>
      <c r="C2884" t="s">
        <v>25903</v>
      </c>
      <c r="D2884" t="s">
        <v>7753</v>
      </c>
      <c r="E2884" s="339" t="s">
        <v>25904</v>
      </c>
    </row>
    <row r="2885" spans="1:5" x14ac:dyDescent="0.25">
      <c r="A2885" s="16">
        <f t="shared" si="45"/>
        <v>21037</v>
      </c>
      <c r="B2885">
        <v>21037</v>
      </c>
      <c r="C2885" t="s">
        <v>25905</v>
      </c>
      <c r="D2885" t="s">
        <v>7753</v>
      </c>
      <c r="E2885" s="339" t="s">
        <v>25906</v>
      </c>
    </row>
    <row r="2886" spans="1:5" x14ac:dyDescent="0.25">
      <c r="A2886" s="16">
        <f t="shared" si="45"/>
        <v>20185</v>
      </c>
      <c r="B2886">
        <v>20185</v>
      </c>
      <c r="C2886" t="s">
        <v>25907</v>
      </c>
      <c r="D2886" t="s">
        <v>7757</v>
      </c>
      <c r="E2886" s="339" t="s">
        <v>12947</v>
      </c>
    </row>
    <row r="2887" spans="1:5" x14ac:dyDescent="0.25">
      <c r="A2887" s="16">
        <f t="shared" si="45"/>
        <v>20260</v>
      </c>
      <c r="B2887">
        <v>20260</v>
      </c>
      <c r="C2887" t="s">
        <v>25908</v>
      </c>
      <c r="D2887" t="s">
        <v>7753</v>
      </c>
      <c r="E2887" s="339" t="s">
        <v>12835</v>
      </c>
    </row>
    <row r="2888" spans="1:5" x14ac:dyDescent="0.25">
      <c r="A2888" s="16">
        <f t="shared" si="45"/>
        <v>37523</v>
      </c>
      <c r="B2888">
        <v>37523</v>
      </c>
      <c r="C2888" t="s">
        <v>25909</v>
      </c>
      <c r="D2888" t="s">
        <v>7753</v>
      </c>
      <c r="E2888" s="339" t="s">
        <v>25910</v>
      </c>
    </row>
    <row r="2889" spans="1:5" x14ac:dyDescent="0.25">
      <c r="A2889" s="16">
        <f t="shared" si="45"/>
        <v>37515</v>
      </c>
      <c r="B2889">
        <v>37515</v>
      </c>
      <c r="C2889" t="s">
        <v>25911</v>
      </c>
      <c r="D2889" t="s">
        <v>7753</v>
      </c>
      <c r="E2889" s="339" t="s">
        <v>25912</v>
      </c>
    </row>
    <row r="2890" spans="1:5" x14ac:dyDescent="0.25">
      <c r="A2890" s="16">
        <f t="shared" si="45"/>
        <v>12899</v>
      </c>
      <c r="B2890">
        <v>12899</v>
      </c>
      <c r="C2890" t="s">
        <v>25913</v>
      </c>
      <c r="D2890" t="s">
        <v>7753</v>
      </c>
      <c r="E2890" s="339" t="s">
        <v>25914</v>
      </c>
    </row>
    <row r="2891" spans="1:5" x14ac:dyDescent="0.25">
      <c r="A2891" s="16">
        <f t="shared" si="45"/>
        <v>12898</v>
      </c>
      <c r="B2891">
        <v>12898</v>
      </c>
      <c r="C2891" t="s">
        <v>25915</v>
      </c>
      <c r="D2891" t="s">
        <v>7753</v>
      </c>
      <c r="E2891" s="339" t="s">
        <v>25916</v>
      </c>
    </row>
    <row r="2892" spans="1:5" x14ac:dyDescent="0.25">
      <c r="A2892" s="16">
        <f t="shared" si="45"/>
        <v>39699</v>
      </c>
      <c r="B2892">
        <v>39699</v>
      </c>
      <c r="C2892" t="s">
        <v>25917</v>
      </c>
      <c r="D2892" t="s">
        <v>7752</v>
      </c>
      <c r="E2892" s="339" t="s">
        <v>8192</v>
      </c>
    </row>
    <row r="2893" spans="1:5" x14ac:dyDescent="0.25">
      <c r="A2893" s="16">
        <f t="shared" si="45"/>
        <v>42528</v>
      </c>
      <c r="B2893">
        <v>42528</v>
      </c>
      <c r="C2893" t="s">
        <v>25918</v>
      </c>
      <c r="D2893" t="s">
        <v>7752</v>
      </c>
      <c r="E2893" s="339" t="s">
        <v>8082</v>
      </c>
    </row>
    <row r="2894" spans="1:5" x14ac:dyDescent="0.25">
      <c r="A2894" s="16">
        <f t="shared" si="45"/>
        <v>39696</v>
      </c>
      <c r="B2894">
        <v>39696</v>
      </c>
      <c r="C2894" t="s">
        <v>25919</v>
      </c>
      <c r="D2894" t="s">
        <v>7752</v>
      </c>
      <c r="E2894" s="339" t="s">
        <v>8015</v>
      </c>
    </row>
    <row r="2895" spans="1:5" x14ac:dyDescent="0.25">
      <c r="A2895" s="16">
        <f t="shared" si="45"/>
        <v>39700</v>
      </c>
      <c r="B2895">
        <v>39700</v>
      </c>
      <c r="C2895" t="s">
        <v>25920</v>
      </c>
      <c r="D2895" t="s">
        <v>7752</v>
      </c>
      <c r="E2895" s="339" t="s">
        <v>17727</v>
      </c>
    </row>
    <row r="2896" spans="1:5" x14ac:dyDescent="0.25">
      <c r="A2896" s="16">
        <f t="shared" si="45"/>
        <v>11621</v>
      </c>
      <c r="B2896">
        <v>11621</v>
      </c>
      <c r="C2896" t="s">
        <v>25921</v>
      </c>
      <c r="D2896" t="s">
        <v>7752</v>
      </c>
      <c r="E2896" s="339" t="s">
        <v>20284</v>
      </c>
    </row>
    <row r="2897" spans="1:5" x14ac:dyDescent="0.25">
      <c r="A2897" s="16">
        <f t="shared" si="45"/>
        <v>4014</v>
      </c>
      <c r="B2897">
        <v>4014</v>
      </c>
      <c r="C2897" t="s">
        <v>25922</v>
      </c>
      <c r="D2897" t="s">
        <v>7752</v>
      </c>
      <c r="E2897" s="339" t="s">
        <v>25923</v>
      </c>
    </row>
    <row r="2898" spans="1:5" x14ac:dyDescent="0.25">
      <c r="A2898" s="16">
        <f t="shared" si="45"/>
        <v>4015</v>
      </c>
      <c r="B2898">
        <v>4015</v>
      </c>
      <c r="C2898" t="s">
        <v>25924</v>
      </c>
      <c r="D2898" t="s">
        <v>7752</v>
      </c>
      <c r="E2898" s="339" t="s">
        <v>24212</v>
      </c>
    </row>
    <row r="2899" spans="1:5" x14ac:dyDescent="0.25">
      <c r="A2899" s="16">
        <f t="shared" si="45"/>
        <v>4017</v>
      </c>
      <c r="B2899">
        <v>4017</v>
      </c>
      <c r="C2899" t="s">
        <v>25925</v>
      </c>
      <c r="D2899" t="s">
        <v>7752</v>
      </c>
      <c r="E2899" s="339" t="s">
        <v>21500</v>
      </c>
    </row>
    <row r="2900" spans="1:5" x14ac:dyDescent="0.25">
      <c r="A2900" s="16">
        <f t="shared" si="45"/>
        <v>4016</v>
      </c>
      <c r="B2900">
        <v>4016</v>
      </c>
      <c r="C2900" t="s">
        <v>25926</v>
      </c>
      <c r="D2900" t="s">
        <v>7752</v>
      </c>
      <c r="E2900" s="339" t="s">
        <v>25927</v>
      </c>
    </row>
    <row r="2901" spans="1:5" x14ac:dyDescent="0.25">
      <c r="A2901" s="16">
        <f t="shared" si="45"/>
        <v>38544</v>
      </c>
      <c r="B2901">
        <v>38544</v>
      </c>
      <c r="C2901" t="s">
        <v>25928</v>
      </c>
      <c r="D2901" t="s">
        <v>7752</v>
      </c>
      <c r="E2901" s="339" t="s">
        <v>8106</v>
      </c>
    </row>
    <row r="2902" spans="1:5" x14ac:dyDescent="0.25">
      <c r="A2902" s="16">
        <f t="shared" si="45"/>
        <v>38545</v>
      </c>
      <c r="B2902">
        <v>38545</v>
      </c>
      <c r="C2902" t="s">
        <v>25929</v>
      </c>
      <c r="D2902" t="s">
        <v>7752</v>
      </c>
      <c r="E2902" s="339" t="s">
        <v>10638</v>
      </c>
    </row>
    <row r="2903" spans="1:5" x14ac:dyDescent="0.25">
      <c r="A2903" s="16">
        <f t="shared" si="45"/>
        <v>42527</v>
      </c>
      <c r="B2903">
        <v>42527</v>
      </c>
      <c r="C2903" t="s">
        <v>25930</v>
      </c>
      <c r="D2903" t="s">
        <v>7752</v>
      </c>
      <c r="E2903" s="339" t="s">
        <v>25931</v>
      </c>
    </row>
    <row r="2904" spans="1:5" x14ac:dyDescent="0.25">
      <c r="A2904" s="16">
        <f t="shared" si="45"/>
        <v>39323</v>
      </c>
      <c r="B2904">
        <v>39323</v>
      </c>
      <c r="C2904" t="s">
        <v>25932</v>
      </c>
      <c r="D2904" t="s">
        <v>7752</v>
      </c>
      <c r="E2904" s="339" t="s">
        <v>15494</v>
      </c>
    </row>
    <row r="2905" spans="1:5" x14ac:dyDescent="0.25">
      <c r="A2905" s="16">
        <f t="shared" si="45"/>
        <v>626</v>
      </c>
      <c r="B2905">
        <v>626</v>
      </c>
      <c r="C2905" t="s">
        <v>25933</v>
      </c>
      <c r="D2905" t="s">
        <v>7755</v>
      </c>
      <c r="E2905" s="339" t="s">
        <v>19954</v>
      </c>
    </row>
    <row r="2906" spans="1:5" x14ac:dyDescent="0.25">
      <c r="A2906" s="16">
        <f t="shared" si="45"/>
        <v>44504</v>
      </c>
      <c r="B2906">
        <v>44504</v>
      </c>
      <c r="C2906" t="s">
        <v>25934</v>
      </c>
      <c r="D2906" t="s">
        <v>7752</v>
      </c>
      <c r="E2906" s="339" t="s">
        <v>12598</v>
      </c>
    </row>
    <row r="2907" spans="1:5" x14ac:dyDescent="0.25">
      <c r="A2907" s="16">
        <f t="shared" si="45"/>
        <v>44505</v>
      </c>
      <c r="B2907">
        <v>44505</v>
      </c>
      <c r="C2907" t="s">
        <v>25935</v>
      </c>
      <c r="D2907" t="s">
        <v>7752</v>
      </c>
      <c r="E2907" s="339" t="s">
        <v>8184</v>
      </c>
    </row>
    <row r="2908" spans="1:5" x14ac:dyDescent="0.25">
      <c r="A2908" s="16">
        <f t="shared" si="45"/>
        <v>44506</v>
      </c>
      <c r="B2908">
        <v>44506</v>
      </c>
      <c r="C2908" t="s">
        <v>25936</v>
      </c>
      <c r="D2908" t="s">
        <v>7752</v>
      </c>
      <c r="E2908" s="339" t="s">
        <v>20198</v>
      </c>
    </row>
    <row r="2909" spans="1:5" x14ac:dyDescent="0.25">
      <c r="A2909" s="16">
        <f t="shared" si="45"/>
        <v>44507</v>
      </c>
      <c r="B2909">
        <v>44507</v>
      </c>
      <c r="C2909" t="s">
        <v>25937</v>
      </c>
      <c r="D2909" t="s">
        <v>7752</v>
      </c>
      <c r="E2909" s="339" t="s">
        <v>13894</v>
      </c>
    </row>
    <row r="2910" spans="1:5" x14ac:dyDescent="0.25">
      <c r="A2910" s="16">
        <f t="shared" si="45"/>
        <v>44508</v>
      </c>
      <c r="B2910">
        <v>44508</v>
      </c>
      <c r="C2910" t="s">
        <v>25938</v>
      </c>
      <c r="D2910" t="s">
        <v>7752</v>
      </c>
      <c r="E2910" s="339" t="s">
        <v>25939</v>
      </c>
    </row>
    <row r="2911" spans="1:5" x14ac:dyDescent="0.25">
      <c r="A2911" s="16">
        <f t="shared" si="45"/>
        <v>44509</v>
      </c>
      <c r="B2911">
        <v>44509</v>
      </c>
      <c r="C2911" t="s">
        <v>25940</v>
      </c>
      <c r="D2911" t="s">
        <v>7752</v>
      </c>
      <c r="E2911" s="339" t="s">
        <v>25941</v>
      </c>
    </row>
    <row r="2912" spans="1:5" x14ac:dyDescent="0.25">
      <c r="A2912" s="16">
        <f t="shared" si="45"/>
        <v>44510</v>
      </c>
      <c r="B2912">
        <v>44510</v>
      </c>
      <c r="C2912" t="s">
        <v>25942</v>
      </c>
      <c r="D2912" t="s">
        <v>7752</v>
      </c>
      <c r="E2912" s="339" t="s">
        <v>21501</v>
      </c>
    </row>
    <row r="2913" spans="1:5" x14ac:dyDescent="0.25">
      <c r="A2913" s="16">
        <f t="shared" si="45"/>
        <v>44512</v>
      </c>
      <c r="B2913">
        <v>44512</v>
      </c>
      <c r="C2913" t="s">
        <v>25943</v>
      </c>
      <c r="D2913" t="s">
        <v>7752</v>
      </c>
      <c r="E2913" s="339" t="s">
        <v>8004</v>
      </c>
    </row>
    <row r="2914" spans="1:5" x14ac:dyDescent="0.25">
      <c r="A2914" s="16">
        <f t="shared" si="45"/>
        <v>44513</v>
      </c>
      <c r="B2914">
        <v>44513</v>
      </c>
      <c r="C2914" t="s">
        <v>25944</v>
      </c>
      <c r="D2914" t="s">
        <v>7752</v>
      </c>
      <c r="E2914" s="339" t="s">
        <v>7906</v>
      </c>
    </row>
    <row r="2915" spans="1:5" x14ac:dyDescent="0.25">
      <c r="A2915" s="16">
        <f t="shared" si="45"/>
        <v>44514</v>
      </c>
      <c r="B2915">
        <v>44514</v>
      </c>
      <c r="C2915" t="s">
        <v>25945</v>
      </c>
      <c r="D2915" t="s">
        <v>7752</v>
      </c>
      <c r="E2915" s="339" t="s">
        <v>18364</v>
      </c>
    </row>
    <row r="2916" spans="1:5" x14ac:dyDescent="0.25">
      <c r="A2916" s="16">
        <f t="shared" si="45"/>
        <v>44515</v>
      </c>
      <c r="B2916">
        <v>44515</v>
      </c>
      <c r="C2916" t="s">
        <v>25946</v>
      </c>
      <c r="D2916" t="s">
        <v>7752</v>
      </c>
      <c r="E2916" s="339" t="s">
        <v>25947</v>
      </c>
    </row>
    <row r="2917" spans="1:5" x14ac:dyDescent="0.25">
      <c r="A2917" s="16">
        <f t="shared" si="45"/>
        <v>44511</v>
      </c>
      <c r="B2917">
        <v>44511</v>
      </c>
      <c r="C2917" t="s">
        <v>25948</v>
      </c>
      <c r="D2917" t="s">
        <v>7752</v>
      </c>
      <c r="E2917" s="339" t="s">
        <v>25949</v>
      </c>
    </row>
    <row r="2918" spans="1:5" x14ac:dyDescent="0.25">
      <c r="A2918" s="16">
        <f t="shared" si="45"/>
        <v>44516</v>
      </c>
      <c r="B2918">
        <v>44516</v>
      </c>
      <c r="C2918" t="s">
        <v>25950</v>
      </c>
      <c r="D2918" t="s">
        <v>7752</v>
      </c>
      <c r="E2918" s="339" t="s">
        <v>25951</v>
      </c>
    </row>
    <row r="2919" spans="1:5" x14ac:dyDescent="0.25">
      <c r="A2919" s="16">
        <f t="shared" si="45"/>
        <v>44517</v>
      </c>
      <c r="B2919">
        <v>44517</v>
      </c>
      <c r="C2919" t="s">
        <v>25952</v>
      </c>
      <c r="D2919" t="s">
        <v>7752</v>
      </c>
      <c r="E2919" s="339" t="s">
        <v>25953</v>
      </c>
    </row>
    <row r="2920" spans="1:5" x14ac:dyDescent="0.25">
      <c r="A2920" s="16">
        <f t="shared" si="45"/>
        <v>11479</v>
      </c>
      <c r="B2920">
        <v>11479</v>
      </c>
      <c r="C2920" t="s">
        <v>25954</v>
      </c>
      <c r="D2920" t="s">
        <v>7753</v>
      </c>
      <c r="E2920" s="339" t="s">
        <v>25955</v>
      </c>
    </row>
    <row r="2921" spans="1:5" x14ac:dyDescent="0.25">
      <c r="A2921" s="16">
        <f t="shared" si="45"/>
        <v>11481</v>
      </c>
      <c r="B2921">
        <v>11481</v>
      </c>
      <c r="C2921" t="s">
        <v>25956</v>
      </c>
      <c r="D2921" t="s">
        <v>7753</v>
      </c>
      <c r="E2921" s="339" t="s">
        <v>20254</v>
      </c>
    </row>
    <row r="2922" spans="1:5" x14ac:dyDescent="0.25">
      <c r="A2922" s="16">
        <f t="shared" si="45"/>
        <v>43609</v>
      </c>
      <c r="B2922">
        <v>43609</v>
      </c>
      <c r="C2922" t="s">
        <v>25957</v>
      </c>
      <c r="D2922" t="s">
        <v>7753</v>
      </c>
      <c r="E2922" s="339" t="s">
        <v>20254</v>
      </c>
    </row>
    <row r="2923" spans="1:5" x14ac:dyDescent="0.25">
      <c r="A2923" s="16">
        <f t="shared" si="45"/>
        <v>11478</v>
      </c>
      <c r="B2923">
        <v>11478</v>
      </c>
      <c r="C2923" t="s">
        <v>25958</v>
      </c>
      <c r="D2923" t="s">
        <v>7753</v>
      </c>
      <c r="E2923" s="339" t="s">
        <v>20103</v>
      </c>
    </row>
    <row r="2924" spans="1:5" x14ac:dyDescent="0.25">
      <c r="A2924" s="16">
        <f t="shared" si="45"/>
        <v>43608</v>
      </c>
      <c r="B2924">
        <v>43608</v>
      </c>
      <c r="C2924" t="s">
        <v>25959</v>
      </c>
      <c r="D2924" t="s">
        <v>7753</v>
      </c>
      <c r="E2924" s="339" t="s">
        <v>23350</v>
      </c>
    </row>
    <row r="2925" spans="1:5" x14ac:dyDescent="0.25">
      <c r="A2925" s="16">
        <f t="shared" si="45"/>
        <v>11476</v>
      </c>
      <c r="B2925">
        <v>11476</v>
      </c>
      <c r="C2925" t="s">
        <v>25960</v>
      </c>
      <c r="D2925" t="s">
        <v>7753</v>
      </c>
      <c r="E2925" s="339" t="s">
        <v>23350</v>
      </c>
    </row>
    <row r="2926" spans="1:5" x14ac:dyDescent="0.25">
      <c r="A2926" s="16">
        <f t="shared" si="45"/>
        <v>40637</v>
      </c>
      <c r="B2926">
        <v>40637</v>
      </c>
      <c r="C2926" t="s">
        <v>25961</v>
      </c>
      <c r="D2926" t="s">
        <v>7753</v>
      </c>
      <c r="E2926" s="339" t="s">
        <v>25962</v>
      </c>
    </row>
    <row r="2927" spans="1:5" x14ac:dyDescent="0.25">
      <c r="A2927" s="16">
        <f t="shared" si="45"/>
        <v>13836</v>
      </c>
      <c r="B2927">
        <v>13836</v>
      </c>
      <c r="C2927" t="s">
        <v>25963</v>
      </c>
      <c r="D2927" t="s">
        <v>7753</v>
      </c>
      <c r="E2927" s="339" t="s">
        <v>25964</v>
      </c>
    </row>
    <row r="2928" spans="1:5" x14ac:dyDescent="0.25">
      <c r="A2928" s="16">
        <f t="shared" si="45"/>
        <v>14534</v>
      </c>
      <c r="B2928">
        <v>14534</v>
      </c>
      <c r="C2928" t="s">
        <v>25965</v>
      </c>
      <c r="D2928" t="s">
        <v>7753</v>
      </c>
      <c r="E2928" s="339" t="s">
        <v>25966</v>
      </c>
    </row>
    <row r="2929" spans="1:5" x14ac:dyDescent="0.25">
      <c r="A2929" s="16">
        <f t="shared" si="45"/>
        <v>14619</v>
      </c>
      <c r="B2929">
        <v>14619</v>
      </c>
      <c r="C2929" t="s">
        <v>25967</v>
      </c>
      <c r="D2929" t="s">
        <v>7753</v>
      </c>
      <c r="E2929" s="339" t="s">
        <v>25968</v>
      </c>
    </row>
    <row r="2930" spans="1:5" x14ac:dyDescent="0.25">
      <c r="A2930" s="16">
        <f t="shared" si="45"/>
        <v>14535</v>
      </c>
      <c r="B2930">
        <v>14535</v>
      </c>
      <c r="C2930" t="s">
        <v>25969</v>
      </c>
      <c r="D2930" t="s">
        <v>7753</v>
      </c>
      <c r="E2930" s="339" t="s">
        <v>25970</v>
      </c>
    </row>
    <row r="2931" spans="1:5" x14ac:dyDescent="0.25">
      <c r="A2931" s="16">
        <f t="shared" si="45"/>
        <v>39813</v>
      </c>
      <c r="B2931">
        <v>39813</v>
      </c>
      <c r="C2931" t="s">
        <v>25971</v>
      </c>
      <c r="D2931" t="s">
        <v>7753</v>
      </c>
      <c r="E2931" s="339" t="s">
        <v>25972</v>
      </c>
    </row>
    <row r="2932" spans="1:5" x14ac:dyDescent="0.25">
      <c r="A2932" s="16">
        <f t="shared" si="45"/>
        <v>40403</v>
      </c>
      <c r="B2932">
        <v>40403</v>
      </c>
      <c r="C2932" t="s">
        <v>25973</v>
      </c>
      <c r="D2932" t="s">
        <v>7753</v>
      </c>
      <c r="E2932" s="339" t="s">
        <v>25974</v>
      </c>
    </row>
    <row r="2933" spans="1:5" x14ac:dyDescent="0.25">
      <c r="A2933" s="16">
        <f t="shared" si="45"/>
        <v>12868</v>
      </c>
      <c r="B2933">
        <v>12868</v>
      </c>
      <c r="C2933" t="s">
        <v>25975</v>
      </c>
      <c r="D2933" t="s">
        <v>7754</v>
      </c>
      <c r="E2933" s="339" t="s">
        <v>19967</v>
      </c>
    </row>
    <row r="2934" spans="1:5" x14ac:dyDescent="0.25">
      <c r="A2934" s="16">
        <f t="shared" si="45"/>
        <v>40916</v>
      </c>
      <c r="B2934">
        <v>40916</v>
      </c>
      <c r="C2934" t="s">
        <v>25976</v>
      </c>
      <c r="D2934" t="s">
        <v>7813</v>
      </c>
      <c r="E2934" s="339" t="s">
        <v>33794</v>
      </c>
    </row>
    <row r="2935" spans="1:5" x14ac:dyDescent="0.25">
      <c r="A2935" s="16">
        <f t="shared" si="45"/>
        <v>4755</v>
      </c>
      <c r="B2935">
        <v>4755</v>
      </c>
      <c r="C2935" t="s">
        <v>25978</v>
      </c>
      <c r="D2935" t="s">
        <v>7754</v>
      </c>
      <c r="E2935" s="339" t="s">
        <v>8019</v>
      </c>
    </row>
    <row r="2936" spans="1:5" x14ac:dyDescent="0.25">
      <c r="A2936" s="16">
        <f t="shared" si="45"/>
        <v>41067</v>
      </c>
      <c r="B2936">
        <v>41067</v>
      </c>
      <c r="C2936" t="s">
        <v>25979</v>
      </c>
      <c r="D2936" t="s">
        <v>7813</v>
      </c>
      <c r="E2936" s="339" t="s">
        <v>33757</v>
      </c>
    </row>
    <row r="2937" spans="1:5" x14ac:dyDescent="0.25">
      <c r="A2937" s="16">
        <f t="shared" si="45"/>
        <v>38463</v>
      </c>
      <c r="B2937">
        <v>38463</v>
      </c>
      <c r="C2937" t="s">
        <v>25980</v>
      </c>
      <c r="D2937" t="s">
        <v>7753</v>
      </c>
      <c r="E2937" s="339" t="s">
        <v>14891</v>
      </c>
    </row>
    <row r="2938" spans="1:5" x14ac:dyDescent="0.25">
      <c r="A2938" s="16">
        <f t="shared" si="45"/>
        <v>40703</v>
      </c>
      <c r="B2938">
        <v>40703</v>
      </c>
      <c r="C2938" t="s">
        <v>25981</v>
      </c>
      <c r="D2938" t="s">
        <v>7753</v>
      </c>
      <c r="E2938" s="339" t="s">
        <v>25982</v>
      </c>
    </row>
    <row r="2939" spans="1:5" x14ac:dyDescent="0.25">
      <c r="A2939" s="16">
        <f t="shared" si="45"/>
        <v>14531</v>
      </c>
      <c r="B2939">
        <v>14531</v>
      </c>
      <c r="C2939" t="s">
        <v>25983</v>
      </c>
      <c r="D2939" t="s">
        <v>7753</v>
      </c>
      <c r="E2939" s="339" t="s">
        <v>25984</v>
      </c>
    </row>
    <row r="2940" spans="1:5" x14ac:dyDescent="0.25">
      <c r="A2940" s="16">
        <f t="shared" si="45"/>
        <v>36533</v>
      </c>
      <c r="B2940">
        <v>36533</v>
      </c>
      <c r="C2940" t="s">
        <v>25985</v>
      </c>
      <c r="D2940" t="s">
        <v>7753</v>
      </c>
      <c r="E2940" s="339" t="s">
        <v>25986</v>
      </c>
    </row>
    <row r="2941" spans="1:5" x14ac:dyDescent="0.25">
      <c r="A2941" s="16">
        <f t="shared" si="45"/>
        <v>11616</v>
      </c>
      <c r="B2941">
        <v>11616</v>
      </c>
      <c r="C2941" t="s">
        <v>25987</v>
      </c>
      <c r="D2941" t="s">
        <v>7753</v>
      </c>
      <c r="E2941" s="339" t="s">
        <v>25988</v>
      </c>
    </row>
    <row r="2942" spans="1:5" x14ac:dyDescent="0.25">
      <c r="A2942" s="16">
        <f t="shared" si="45"/>
        <v>41898</v>
      </c>
      <c r="B2942">
        <v>41898</v>
      </c>
      <c r="C2942" t="s">
        <v>25989</v>
      </c>
      <c r="D2942" t="s">
        <v>7753</v>
      </c>
      <c r="E2942" s="339" t="s">
        <v>25990</v>
      </c>
    </row>
    <row r="2943" spans="1:5" x14ac:dyDescent="0.25">
      <c r="A2943" s="16">
        <f t="shared" si="45"/>
        <v>13447</v>
      </c>
      <c r="B2943">
        <v>13447</v>
      </c>
      <c r="C2943" t="s">
        <v>25991</v>
      </c>
      <c r="D2943" t="s">
        <v>7753</v>
      </c>
      <c r="E2943" s="339" t="s">
        <v>25992</v>
      </c>
    </row>
    <row r="2944" spans="1:5" x14ac:dyDescent="0.25">
      <c r="A2944" s="16">
        <f t="shared" si="45"/>
        <v>14529</v>
      </c>
      <c r="B2944">
        <v>14529</v>
      </c>
      <c r="C2944" t="s">
        <v>25993</v>
      </c>
      <c r="D2944" t="s">
        <v>7753</v>
      </c>
      <c r="E2944" s="339" t="s">
        <v>25994</v>
      </c>
    </row>
    <row r="2945" spans="1:5" x14ac:dyDescent="0.25">
      <c r="A2945" s="16">
        <f t="shared" si="45"/>
        <v>10747</v>
      </c>
      <c r="B2945">
        <v>10747</v>
      </c>
      <c r="C2945" t="s">
        <v>25995</v>
      </c>
      <c r="D2945" t="s">
        <v>7753</v>
      </c>
      <c r="E2945" s="339" t="s">
        <v>25996</v>
      </c>
    </row>
    <row r="2946" spans="1:5" x14ac:dyDescent="0.25">
      <c r="A2946" s="16">
        <f t="shared" si="45"/>
        <v>36141</v>
      </c>
      <c r="B2946">
        <v>36141</v>
      </c>
      <c r="C2946" t="s">
        <v>25997</v>
      </c>
      <c r="D2946" t="s">
        <v>7753</v>
      </c>
      <c r="E2946" s="339" t="s">
        <v>25998</v>
      </c>
    </row>
    <row r="2947" spans="1:5" x14ac:dyDescent="0.25">
      <c r="A2947" s="16">
        <f t="shared" ref="A2947:A3010" si="46">B2947</f>
        <v>43651</v>
      </c>
      <c r="B2947">
        <v>43651</v>
      </c>
      <c r="C2947" t="s">
        <v>25999</v>
      </c>
      <c r="D2947" t="s">
        <v>7755</v>
      </c>
      <c r="E2947" s="339" t="s">
        <v>14855</v>
      </c>
    </row>
    <row r="2948" spans="1:5" x14ac:dyDescent="0.25">
      <c r="A2948" s="16">
        <f t="shared" si="46"/>
        <v>43626</v>
      </c>
      <c r="B2948">
        <v>43626</v>
      </c>
      <c r="C2948" t="s">
        <v>26000</v>
      </c>
      <c r="D2948" t="s">
        <v>7755</v>
      </c>
      <c r="E2948" s="339" t="s">
        <v>8345</v>
      </c>
    </row>
    <row r="2949" spans="1:5" x14ac:dyDescent="0.25">
      <c r="A2949" s="16">
        <f t="shared" si="46"/>
        <v>39434</v>
      </c>
      <c r="B2949">
        <v>39434</v>
      </c>
      <c r="C2949" t="s">
        <v>26001</v>
      </c>
      <c r="D2949" t="s">
        <v>7755</v>
      </c>
      <c r="E2949" s="339" t="s">
        <v>15951</v>
      </c>
    </row>
    <row r="2950" spans="1:5" x14ac:dyDescent="0.25">
      <c r="A2950" s="16">
        <f t="shared" si="46"/>
        <v>39433</v>
      </c>
      <c r="B2950">
        <v>39433</v>
      </c>
      <c r="C2950" t="s">
        <v>26002</v>
      </c>
      <c r="D2950" t="s">
        <v>7755</v>
      </c>
      <c r="E2950" s="339" t="s">
        <v>14909</v>
      </c>
    </row>
    <row r="2951" spans="1:5" x14ac:dyDescent="0.25">
      <c r="A2951" s="16">
        <f t="shared" si="46"/>
        <v>4049</v>
      </c>
      <c r="B2951">
        <v>4049</v>
      </c>
      <c r="C2951" t="s">
        <v>26003</v>
      </c>
      <c r="D2951" t="s">
        <v>7751</v>
      </c>
      <c r="E2951" s="339" t="s">
        <v>26004</v>
      </c>
    </row>
    <row r="2952" spans="1:5" x14ac:dyDescent="0.25">
      <c r="A2952" s="16">
        <f t="shared" si="46"/>
        <v>38120</v>
      </c>
      <c r="B2952">
        <v>38120</v>
      </c>
      <c r="C2952" t="s">
        <v>26005</v>
      </c>
      <c r="D2952" t="s">
        <v>7755</v>
      </c>
      <c r="E2952" s="339" t="s">
        <v>26006</v>
      </c>
    </row>
    <row r="2953" spans="1:5" x14ac:dyDescent="0.25">
      <c r="A2953" s="16">
        <f t="shared" si="46"/>
        <v>43652</v>
      </c>
      <c r="B2953">
        <v>43652</v>
      </c>
      <c r="C2953" t="s">
        <v>26007</v>
      </c>
      <c r="D2953" t="s">
        <v>7755</v>
      </c>
      <c r="E2953" s="339" t="s">
        <v>19892</v>
      </c>
    </row>
    <row r="2954" spans="1:5" x14ac:dyDescent="0.25">
      <c r="A2954" s="16">
        <f t="shared" si="46"/>
        <v>10498</v>
      </c>
      <c r="B2954">
        <v>10498</v>
      </c>
      <c r="C2954" t="s">
        <v>26008</v>
      </c>
      <c r="D2954" t="s">
        <v>7755</v>
      </c>
      <c r="E2954" s="339" t="s">
        <v>22795</v>
      </c>
    </row>
    <row r="2955" spans="1:5" x14ac:dyDescent="0.25">
      <c r="A2955" s="16">
        <f t="shared" si="46"/>
        <v>4823</v>
      </c>
      <c r="B2955">
        <v>4823</v>
      </c>
      <c r="C2955" t="s">
        <v>26009</v>
      </c>
      <c r="D2955" t="s">
        <v>7755</v>
      </c>
      <c r="E2955" s="339" t="s">
        <v>16409</v>
      </c>
    </row>
    <row r="2956" spans="1:5" x14ac:dyDescent="0.25">
      <c r="A2956" s="16">
        <f t="shared" si="46"/>
        <v>38877</v>
      </c>
      <c r="B2956">
        <v>38877</v>
      </c>
      <c r="C2956" t="s">
        <v>26010</v>
      </c>
      <c r="D2956" t="s">
        <v>7755</v>
      </c>
      <c r="E2956" s="339" t="s">
        <v>8384</v>
      </c>
    </row>
    <row r="2957" spans="1:5" x14ac:dyDescent="0.25">
      <c r="A2957" s="16">
        <f t="shared" si="46"/>
        <v>34546</v>
      </c>
      <c r="B2957">
        <v>34546</v>
      </c>
      <c r="C2957" t="s">
        <v>26011</v>
      </c>
      <c r="D2957" t="s">
        <v>7755</v>
      </c>
      <c r="E2957" s="339" t="s">
        <v>23972</v>
      </c>
    </row>
    <row r="2958" spans="1:5" x14ac:dyDescent="0.25">
      <c r="A2958" s="16">
        <f t="shared" si="46"/>
        <v>41387</v>
      </c>
      <c r="B2958">
        <v>41387</v>
      </c>
      <c r="C2958" t="s">
        <v>26012</v>
      </c>
      <c r="D2958" t="s">
        <v>7757</v>
      </c>
      <c r="E2958" s="339" t="s">
        <v>26013</v>
      </c>
    </row>
    <row r="2959" spans="1:5" x14ac:dyDescent="0.25">
      <c r="A2959" s="16">
        <f t="shared" si="46"/>
        <v>41388</v>
      </c>
      <c r="B2959">
        <v>41388</v>
      </c>
      <c r="C2959" t="s">
        <v>26014</v>
      </c>
      <c r="D2959" t="s">
        <v>7757</v>
      </c>
      <c r="E2959" s="339" t="s">
        <v>20965</v>
      </c>
    </row>
    <row r="2960" spans="1:5" x14ac:dyDescent="0.25">
      <c r="A2960" s="16">
        <f t="shared" si="46"/>
        <v>41380</v>
      </c>
      <c r="B2960">
        <v>41380</v>
      </c>
      <c r="C2960" t="s">
        <v>26015</v>
      </c>
      <c r="D2960" t="s">
        <v>7753</v>
      </c>
      <c r="E2960" s="339" t="s">
        <v>26016</v>
      </c>
    </row>
    <row r="2961" spans="1:5" x14ac:dyDescent="0.25">
      <c r="A2961" s="16">
        <f t="shared" si="46"/>
        <v>41381</v>
      </c>
      <c r="B2961">
        <v>41381</v>
      </c>
      <c r="C2961" t="s">
        <v>26017</v>
      </c>
      <c r="D2961" t="s">
        <v>7753</v>
      </c>
      <c r="E2961" s="339" t="s">
        <v>26018</v>
      </c>
    </row>
    <row r="2962" spans="1:5" x14ac:dyDescent="0.25">
      <c r="A2962" s="16">
        <f t="shared" si="46"/>
        <v>41382</v>
      </c>
      <c r="B2962">
        <v>41382</v>
      </c>
      <c r="C2962" t="s">
        <v>26019</v>
      </c>
      <c r="D2962" t="s">
        <v>7753</v>
      </c>
      <c r="E2962" s="339" t="s">
        <v>26020</v>
      </c>
    </row>
    <row r="2963" spans="1:5" x14ac:dyDescent="0.25">
      <c r="A2963" s="16">
        <f t="shared" si="46"/>
        <v>41383</v>
      </c>
      <c r="B2963">
        <v>41383</v>
      </c>
      <c r="C2963" t="s">
        <v>26021</v>
      </c>
      <c r="D2963" t="s">
        <v>7753</v>
      </c>
      <c r="E2963" s="339" t="s">
        <v>26022</v>
      </c>
    </row>
    <row r="2964" spans="1:5" x14ac:dyDescent="0.25">
      <c r="A2964" s="16">
        <f t="shared" si="46"/>
        <v>41385</v>
      </c>
      <c r="B2964">
        <v>41385</v>
      </c>
      <c r="C2964" t="s">
        <v>26023</v>
      </c>
      <c r="D2964" t="s">
        <v>7753</v>
      </c>
      <c r="E2964" s="339" t="s">
        <v>26024</v>
      </c>
    </row>
    <row r="2965" spans="1:5" x14ac:dyDescent="0.25">
      <c r="A2965" s="16">
        <f t="shared" si="46"/>
        <v>11079</v>
      </c>
      <c r="B2965">
        <v>11079</v>
      </c>
      <c r="C2965" t="s">
        <v>26025</v>
      </c>
      <c r="D2965" t="s">
        <v>7811</v>
      </c>
      <c r="E2965" s="339" t="s">
        <v>26026</v>
      </c>
    </row>
    <row r="2966" spans="1:5" x14ac:dyDescent="0.25">
      <c r="A2966" s="16">
        <f t="shared" si="46"/>
        <v>11082</v>
      </c>
      <c r="B2966">
        <v>11082</v>
      </c>
      <c r="C2966" t="s">
        <v>26027</v>
      </c>
      <c r="D2966" t="s">
        <v>7811</v>
      </c>
      <c r="E2966" s="339" t="s">
        <v>26026</v>
      </c>
    </row>
    <row r="2967" spans="1:5" x14ac:dyDescent="0.25">
      <c r="A2967" s="16">
        <f t="shared" si="46"/>
        <v>4058</v>
      </c>
      <c r="B2967">
        <v>4058</v>
      </c>
      <c r="C2967" t="s">
        <v>26028</v>
      </c>
      <c r="D2967" t="s">
        <v>7754</v>
      </c>
      <c r="E2967" s="339" t="s">
        <v>33795</v>
      </c>
    </row>
    <row r="2968" spans="1:5" x14ac:dyDescent="0.25">
      <c r="A2968" s="16">
        <f t="shared" si="46"/>
        <v>40974</v>
      </c>
      <c r="B2968">
        <v>40974</v>
      </c>
      <c r="C2968" t="s">
        <v>26030</v>
      </c>
      <c r="D2968" t="s">
        <v>7813</v>
      </c>
      <c r="E2968" s="339" t="s">
        <v>33796</v>
      </c>
    </row>
    <row r="2969" spans="1:5" x14ac:dyDescent="0.25">
      <c r="A2969" s="16">
        <f t="shared" si="46"/>
        <v>34794</v>
      </c>
      <c r="B2969">
        <v>34794</v>
      </c>
      <c r="C2969" t="s">
        <v>26032</v>
      </c>
      <c r="D2969" t="s">
        <v>7754</v>
      </c>
      <c r="E2969" s="339" t="s">
        <v>8344</v>
      </c>
    </row>
    <row r="2970" spans="1:5" x14ac:dyDescent="0.25">
      <c r="A2970" s="16">
        <f t="shared" si="46"/>
        <v>40925</v>
      </c>
      <c r="B2970">
        <v>40925</v>
      </c>
      <c r="C2970" t="s">
        <v>26033</v>
      </c>
      <c r="D2970" t="s">
        <v>7813</v>
      </c>
      <c r="E2970" s="339" t="s">
        <v>33797</v>
      </c>
    </row>
    <row r="2971" spans="1:5" x14ac:dyDescent="0.25">
      <c r="A2971" s="16">
        <f t="shared" si="46"/>
        <v>13741</v>
      </c>
      <c r="B2971">
        <v>13741</v>
      </c>
      <c r="C2971" t="s">
        <v>26035</v>
      </c>
      <c r="D2971" t="s">
        <v>7753</v>
      </c>
      <c r="E2971" s="339" t="s">
        <v>26036</v>
      </c>
    </row>
    <row r="2972" spans="1:5" x14ac:dyDescent="0.25">
      <c r="A2972" s="16">
        <f t="shared" si="46"/>
        <v>3288</v>
      </c>
      <c r="B2972">
        <v>3288</v>
      </c>
      <c r="C2972" t="s">
        <v>26037</v>
      </c>
      <c r="D2972" t="s">
        <v>7757</v>
      </c>
      <c r="E2972" s="339" t="s">
        <v>7772</v>
      </c>
    </row>
    <row r="2973" spans="1:5" x14ac:dyDescent="0.25">
      <c r="A2973" s="16">
        <f t="shared" si="46"/>
        <v>13587</v>
      </c>
      <c r="B2973">
        <v>13587</v>
      </c>
      <c r="C2973" t="s">
        <v>26038</v>
      </c>
      <c r="D2973" t="s">
        <v>7757</v>
      </c>
      <c r="E2973" s="339" t="s">
        <v>8067</v>
      </c>
    </row>
    <row r="2974" spans="1:5" x14ac:dyDescent="0.25">
      <c r="A2974" s="16">
        <f t="shared" si="46"/>
        <v>38598</v>
      </c>
      <c r="B2974">
        <v>38598</v>
      </c>
      <c r="C2974" t="s">
        <v>26039</v>
      </c>
      <c r="D2974" t="s">
        <v>7753</v>
      </c>
      <c r="E2974" s="339" t="s">
        <v>21685</v>
      </c>
    </row>
    <row r="2975" spans="1:5" x14ac:dyDescent="0.25">
      <c r="A2975" s="16">
        <f t="shared" si="46"/>
        <v>38595</v>
      </c>
      <c r="B2975">
        <v>38595</v>
      </c>
      <c r="C2975" t="s">
        <v>26040</v>
      </c>
      <c r="D2975" t="s">
        <v>7753</v>
      </c>
      <c r="E2975" s="339" t="s">
        <v>7881</v>
      </c>
    </row>
    <row r="2976" spans="1:5" x14ac:dyDescent="0.25">
      <c r="A2976" s="16">
        <f t="shared" si="46"/>
        <v>38592</v>
      </c>
      <c r="B2976">
        <v>38592</v>
      </c>
      <c r="C2976" t="s">
        <v>26041</v>
      </c>
      <c r="D2976" t="s">
        <v>7753</v>
      </c>
      <c r="E2976" s="339" t="s">
        <v>8077</v>
      </c>
    </row>
    <row r="2977" spans="1:5" x14ac:dyDescent="0.25">
      <c r="A2977" s="16">
        <f t="shared" si="46"/>
        <v>38588</v>
      </c>
      <c r="B2977">
        <v>38588</v>
      </c>
      <c r="C2977" t="s">
        <v>26042</v>
      </c>
      <c r="D2977" t="s">
        <v>7753</v>
      </c>
      <c r="E2977" s="339" t="s">
        <v>7880</v>
      </c>
    </row>
    <row r="2978" spans="1:5" x14ac:dyDescent="0.25">
      <c r="A2978" s="16">
        <f t="shared" si="46"/>
        <v>38593</v>
      </c>
      <c r="B2978">
        <v>38593</v>
      </c>
      <c r="C2978" t="s">
        <v>26043</v>
      </c>
      <c r="D2978" t="s">
        <v>7753</v>
      </c>
      <c r="E2978" s="339" t="s">
        <v>20841</v>
      </c>
    </row>
    <row r="2979" spans="1:5" x14ac:dyDescent="0.25">
      <c r="A2979" s="16">
        <f t="shared" si="46"/>
        <v>38589</v>
      </c>
      <c r="B2979">
        <v>38589</v>
      </c>
      <c r="C2979" t="s">
        <v>26044</v>
      </c>
      <c r="D2979" t="s">
        <v>7753</v>
      </c>
      <c r="E2979" s="339" t="s">
        <v>7843</v>
      </c>
    </row>
    <row r="2980" spans="1:5" x14ac:dyDescent="0.25">
      <c r="A2980" s="16">
        <f t="shared" si="46"/>
        <v>38594</v>
      </c>
      <c r="B2980">
        <v>38594</v>
      </c>
      <c r="C2980" t="s">
        <v>26045</v>
      </c>
      <c r="D2980" t="s">
        <v>7753</v>
      </c>
      <c r="E2980" s="339" t="s">
        <v>15483</v>
      </c>
    </row>
    <row r="2981" spans="1:5" x14ac:dyDescent="0.25">
      <c r="A2981" s="16">
        <f t="shared" si="46"/>
        <v>34773</v>
      </c>
      <c r="B2981">
        <v>34773</v>
      </c>
      <c r="C2981" t="s">
        <v>26046</v>
      </c>
      <c r="D2981" t="s">
        <v>7753</v>
      </c>
      <c r="E2981" s="339" t="s">
        <v>9327</v>
      </c>
    </row>
    <row r="2982" spans="1:5" x14ac:dyDescent="0.25">
      <c r="A2982" s="16">
        <f t="shared" si="46"/>
        <v>34769</v>
      </c>
      <c r="B2982">
        <v>34769</v>
      </c>
      <c r="C2982" t="s">
        <v>26047</v>
      </c>
      <c r="D2982" t="s">
        <v>7753</v>
      </c>
      <c r="E2982" s="339" t="s">
        <v>11313</v>
      </c>
    </row>
    <row r="2983" spans="1:5" x14ac:dyDescent="0.25">
      <c r="A2983" s="16">
        <f t="shared" si="46"/>
        <v>34763</v>
      </c>
      <c r="B2983">
        <v>34763</v>
      </c>
      <c r="C2983" t="s">
        <v>26048</v>
      </c>
      <c r="D2983" t="s">
        <v>7753</v>
      </c>
      <c r="E2983" s="339" t="s">
        <v>8244</v>
      </c>
    </row>
    <row r="2984" spans="1:5" x14ac:dyDescent="0.25">
      <c r="A2984" s="16">
        <f t="shared" si="46"/>
        <v>34774</v>
      </c>
      <c r="B2984">
        <v>34774</v>
      </c>
      <c r="C2984" t="s">
        <v>26049</v>
      </c>
      <c r="D2984" t="s">
        <v>7753</v>
      </c>
      <c r="E2984" s="339" t="s">
        <v>20635</v>
      </c>
    </row>
    <row r="2985" spans="1:5" x14ac:dyDescent="0.25">
      <c r="A2985" s="16">
        <f t="shared" si="46"/>
        <v>34771</v>
      </c>
      <c r="B2985">
        <v>34771</v>
      </c>
      <c r="C2985" t="s">
        <v>26050</v>
      </c>
      <c r="D2985" t="s">
        <v>7753</v>
      </c>
      <c r="E2985" s="339" t="s">
        <v>22430</v>
      </c>
    </row>
    <row r="2986" spans="1:5" x14ac:dyDescent="0.25">
      <c r="A2986" s="16">
        <f t="shared" si="46"/>
        <v>34764</v>
      </c>
      <c r="B2986">
        <v>34764</v>
      </c>
      <c r="C2986" t="s">
        <v>26051</v>
      </c>
      <c r="D2986" t="s">
        <v>7753</v>
      </c>
      <c r="E2986" s="339" t="s">
        <v>15052</v>
      </c>
    </row>
    <row r="2987" spans="1:5" x14ac:dyDescent="0.25">
      <c r="A2987" s="16">
        <f t="shared" si="46"/>
        <v>34788</v>
      </c>
      <c r="B2987">
        <v>34788</v>
      </c>
      <c r="C2987" t="s">
        <v>26052</v>
      </c>
      <c r="D2987" t="s">
        <v>7753</v>
      </c>
      <c r="E2987" s="339" t="s">
        <v>9006</v>
      </c>
    </row>
    <row r="2988" spans="1:5" x14ac:dyDescent="0.25">
      <c r="A2988" s="16">
        <f t="shared" si="46"/>
        <v>34781</v>
      </c>
      <c r="B2988">
        <v>34781</v>
      </c>
      <c r="C2988" t="s">
        <v>26053</v>
      </c>
      <c r="D2988" t="s">
        <v>7753</v>
      </c>
      <c r="E2988" s="339" t="s">
        <v>26054</v>
      </c>
    </row>
    <row r="2989" spans="1:5" x14ac:dyDescent="0.25">
      <c r="A2989" s="16">
        <f t="shared" si="46"/>
        <v>41682</v>
      </c>
      <c r="B2989">
        <v>41682</v>
      </c>
      <c r="C2989" t="s">
        <v>26055</v>
      </c>
      <c r="D2989" t="s">
        <v>7753</v>
      </c>
      <c r="E2989" s="339" t="s">
        <v>26056</v>
      </c>
    </row>
    <row r="2990" spans="1:5" x14ac:dyDescent="0.25">
      <c r="A2990" s="16">
        <f t="shared" si="46"/>
        <v>41683</v>
      </c>
      <c r="B2990">
        <v>41683</v>
      </c>
      <c r="C2990" t="s">
        <v>26057</v>
      </c>
      <c r="D2990" t="s">
        <v>7753</v>
      </c>
      <c r="E2990" s="339" t="s">
        <v>26058</v>
      </c>
    </row>
    <row r="2991" spans="1:5" x14ac:dyDescent="0.25">
      <c r="A2991" s="16">
        <f t="shared" si="46"/>
        <v>41680</v>
      </c>
      <c r="B2991">
        <v>41680</v>
      </c>
      <c r="C2991" t="s">
        <v>26059</v>
      </c>
      <c r="D2991" t="s">
        <v>7753</v>
      </c>
      <c r="E2991" s="339" t="s">
        <v>14113</v>
      </c>
    </row>
    <row r="2992" spans="1:5" x14ac:dyDescent="0.25">
      <c r="A2992" s="16">
        <f t="shared" si="46"/>
        <v>41679</v>
      </c>
      <c r="B2992">
        <v>41679</v>
      </c>
      <c r="C2992" t="s">
        <v>26060</v>
      </c>
      <c r="D2992" t="s">
        <v>7753</v>
      </c>
      <c r="E2992" s="339" t="s">
        <v>18137</v>
      </c>
    </row>
    <row r="2993" spans="1:5" x14ac:dyDescent="0.25">
      <c r="A2993" s="16">
        <f t="shared" si="46"/>
        <v>41681</v>
      </c>
      <c r="B2993">
        <v>41681</v>
      </c>
      <c r="C2993" t="s">
        <v>26061</v>
      </c>
      <c r="D2993" t="s">
        <v>7753</v>
      </c>
      <c r="E2993" s="339" t="s">
        <v>13566</v>
      </c>
    </row>
    <row r="2994" spans="1:5" x14ac:dyDescent="0.25">
      <c r="A2994" s="16">
        <f t="shared" si="46"/>
        <v>43386</v>
      </c>
      <c r="B2994">
        <v>43386</v>
      </c>
      <c r="C2994" t="s">
        <v>26062</v>
      </c>
      <c r="D2994" t="s">
        <v>7753</v>
      </c>
      <c r="E2994" s="339" t="s">
        <v>21287</v>
      </c>
    </row>
    <row r="2995" spans="1:5" x14ac:dyDescent="0.25">
      <c r="A2995" s="16">
        <f t="shared" si="46"/>
        <v>4059</v>
      </c>
      <c r="B2995">
        <v>4059</v>
      </c>
      <c r="C2995" t="s">
        <v>26063</v>
      </c>
      <c r="D2995" t="s">
        <v>7757</v>
      </c>
      <c r="E2995" s="339" t="s">
        <v>26056</v>
      </c>
    </row>
    <row r="2996" spans="1:5" x14ac:dyDescent="0.25">
      <c r="A2996" s="16">
        <f t="shared" si="46"/>
        <v>4062</v>
      </c>
      <c r="B2996">
        <v>4062</v>
      </c>
      <c r="C2996" t="s">
        <v>26064</v>
      </c>
      <c r="D2996" t="s">
        <v>7753</v>
      </c>
      <c r="E2996" s="339" t="s">
        <v>26056</v>
      </c>
    </row>
    <row r="2997" spans="1:5" x14ac:dyDescent="0.25">
      <c r="A2997" s="16">
        <f t="shared" si="46"/>
        <v>4061</v>
      </c>
      <c r="B2997">
        <v>4061</v>
      </c>
      <c r="C2997" t="s">
        <v>26065</v>
      </c>
      <c r="D2997" t="s">
        <v>7753</v>
      </c>
      <c r="E2997" s="339" t="s">
        <v>26066</v>
      </c>
    </row>
    <row r="2998" spans="1:5" x14ac:dyDescent="0.25">
      <c r="A2998" s="16">
        <f t="shared" si="46"/>
        <v>41315</v>
      </c>
      <c r="B2998">
        <v>41315</v>
      </c>
      <c r="C2998" t="s">
        <v>26067</v>
      </c>
      <c r="D2998" t="s">
        <v>7755</v>
      </c>
      <c r="E2998" s="339" t="s">
        <v>20917</v>
      </c>
    </row>
    <row r="2999" spans="1:5" x14ac:dyDescent="0.25">
      <c r="A2999" s="16">
        <f t="shared" si="46"/>
        <v>43148</v>
      </c>
      <c r="B2999">
        <v>43148</v>
      </c>
      <c r="C2999" t="s">
        <v>26068</v>
      </c>
      <c r="D2999" t="s">
        <v>7755</v>
      </c>
      <c r="E2999" s="339" t="s">
        <v>26069</v>
      </c>
    </row>
    <row r="3000" spans="1:5" x14ac:dyDescent="0.25">
      <c r="A3000" s="16">
        <f t="shared" si="46"/>
        <v>43147</v>
      </c>
      <c r="B3000">
        <v>43147</v>
      </c>
      <c r="C3000" t="s">
        <v>26070</v>
      </c>
      <c r="D3000" t="s">
        <v>7755</v>
      </c>
      <c r="E3000" s="339" t="s">
        <v>12848</v>
      </c>
    </row>
    <row r="3001" spans="1:5" x14ac:dyDescent="0.25">
      <c r="A3001" s="16">
        <f t="shared" si="46"/>
        <v>10608</v>
      </c>
      <c r="B3001">
        <v>10608</v>
      </c>
      <c r="C3001" t="s">
        <v>26071</v>
      </c>
      <c r="D3001" t="s">
        <v>7753</v>
      </c>
      <c r="E3001" s="339" t="s">
        <v>26072</v>
      </c>
    </row>
    <row r="3002" spans="1:5" x14ac:dyDescent="0.25">
      <c r="A3002" s="16">
        <f t="shared" si="46"/>
        <v>4069</v>
      </c>
      <c r="B3002">
        <v>4069</v>
      </c>
      <c r="C3002" t="s">
        <v>26073</v>
      </c>
      <c r="D3002" t="s">
        <v>7754</v>
      </c>
      <c r="E3002" s="339" t="s">
        <v>14901</v>
      </c>
    </row>
    <row r="3003" spans="1:5" x14ac:dyDescent="0.25">
      <c r="A3003" s="16">
        <f t="shared" si="46"/>
        <v>40819</v>
      </c>
      <c r="B3003">
        <v>40819</v>
      </c>
      <c r="C3003" t="s">
        <v>26074</v>
      </c>
      <c r="D3003" t="s">
        <v>7813</v>
      </c>
      <c r="E3003" s="339" t="s">
        <v>33798</v>
      </c>
    </row>
    <row r="3004" spans="1:5" x14ac:dyDescent="0.25">
      <c r="A3004" s="16">
        <f t="shared" si="46"/>
        <v>34361</v>
      </c>
      <c r="B3004">
        <v>34361</v>
      </c>
      <c r="C3004" t="s">
        <v>26076</v>
      </c>
      <c r="D3004" t="s">
        <v>7755</v>
      </c>
      <c r="E3004" s="339" t="s">
        <v>8192</v>
      </c>
    </row>
    <row r="3005" spans="1:5" x14ac:dyDescent="0.25">
      <c r="A3005" s="16">
        <f t="shared" si="46"/>
        <v>36512</v>
      </c>
      <c r="B3005">
        <v>36512</v>
      </c>
      <c r="C3005" t="s">
        <v>26077</v>
      </c>
      <c r="D3005" t="s">
        <v>7753</v>
      </c>
      <c r="E3005" s="339" t="s">
        <v>26078</v>
      </c>
    </row>
    <row r="3006" spans="1:5" x14ac:dyDescent="0.25">
      <c r="A3006" s="16">
        <f t="shared" si="46"/>
        <v>44478</v>
      </c>
      <c r="B3006">
        <v>44478</v>
      </c>
      <c r="C3006" t="s">
        <v>26079</v>
      </c>
      <c r="D3006" t="s">
        <v>7755</v>
      </c>
      <c r="E3006" s="339" t="s">
        <v>16423</v>
      </c>
    </row>
    <row r="3007" spans="1:5" x14ac:dyDescent="0.25">
      <c r="A3007" s="16">
        <f t="shared" si="46"/>
        <v>44477</v>
      </c>
      <c r="B3007">
        <v>44477</v>
      </c>
      <c r="C3007" t="s">
        <v>26080</v>
      </c>
      <c r="D3007" t="s">
        <v>7755</v>
      </c>
      <c r="E3007" s="339" t="s">
        <v>16423</v>
      </c>
    </row>
    <row r="3008" spans="1:5" x14ac:dyDescent="0.25">
      <c r="A3008" s="16">
        <f t="shared" si="46"/>
        <v>11697</v>
      </c>
      <c r="B3008">
        <v>11697</v>
      </c>
      <c r="C3008" t="s">
        <v>26081</v>
      </c>
      <c r="D3008" t="s">
        <v>7753</v>
      </c>
      <c r="E3008" s="339" t="s">
        <v>26082</v>
      </c>
    </row>
    <row r="3009" spans="1:5" x14ac:dyDescent="0.25">
      <c r="A3009" s="16">
        <f t="shared" si="46"/>
        <v>11698</v>
      </c>
      <c r="B3009">
        <v>11698</v>
      </c>
      <c r="C3009" t="s">
        <v>26083</v>
      </c>
      <c r="D3009" t="s">
        <v>7753</v>
      </c>
      <c r="E3009" s="339" t="s">
        <v>26084</v>
      </c>
    </row>
    <row r="3010" spans="1:5" x14ac:dyDescent="0.25">
      <c r="A3010" s="16">
        <f t="shared" si="46"/>
        <v>11699</v>
      </c>
      <c r="B3010">
        <v>11699</v>
      </c>
      <c r="C3010" t="s">
        <v>26085</v>
      </c>
      <c r="D3010" t="s">
        <v>7753</v>
      </c>
      <c r="E3010" s="339" t="s">
        <v>26086</v>
      </c>
    </row>
    <row r="3011" spans="1:5" x14ac:dyDescent="0.25">
      <c r="A3011" s="16">
        <f t="shared" ref="A3011:A3074" si="47">B3011</f>
        <v>10432</v>
      </c>
      <c r="B3011">
        <v>10432</v>
      </c>
      <c r="C3011" t="s">
        <v>26087</v>
      </c>
      <c r="D3011" t="s">
        <v>7753</v>
      </c>
      <c r="E3011" s="339" t="s">
        <v>26088</v>
      </c>
    </row>
    <row r="3012" spans="1:5" x14ac:dyDescent="0.25">
      <c r="A3012" s="16">
        <f t="shared" si="47"/>
        <v>44020</v>
      </c>
      <c r="B3012">
        <v>44020</v>
      </c>
      <c r="C3012" t="s">
        <v>26089</v>
      </c>
      <c r="D3012" t="s">
        <v>7753</v>
      </c>
      <c r="E3012" s="339" t="s">
        <v>26090</v>
      </c>
    </row>
    <row r="3013" spans="1:5" x14ac:dyDescent="0.25">
      <c r="A3013" s="16">
        <f t="shared" si="47"/>
        <v>41420</v>
      </c>
      <c r="B3013">
        <v>41420</v>
      </c>
      <c r="C3013" t="s">
        <v>26091</v>
      </c>
      <c r="D3013" t="s">
        <v>7753</v>
      </c>
      <c r="E3013" s="339" t="s">
        <v>26092</v>
      </c>
    </row>
    <row r="3014" spans="1:5" x14ac:dyDescent="0.25">
      <c r="A3014" s="16">
        <f t="shared" si="47"/>
        <v>41422</v>
      </c>
      <c r="B3014">
        <v>41422</v>
      </c>
      <c r="C3014" t="s">
        <v>26093</v>
      </c>
      <c r="D3014" t="s">
        <v>7753</v>
      </c>
      <c r="E3014" s="339" t="s">
        <v>20617</v>
      </c>
    </row>
    <row r="3015" spans="1:5" x14ac:dyDescent="0.25">
      <c r="A3015" s="16">
        <f t="shared" si="47"/>
        <v>41425</v>
      </c>
      <c r="B3015">
        <v>41425</v>
      </c>
      <c r="C3015" t="s">
        <v>26094</v>
      </c>
      <c r="D3015" t="s">
        <v>7753</v>
      </c>
      <c r="E3015" s="339" t="s">
        <v>8311</v>
      </c>
    </row>
    <row r="3016" spans="1:5" x14ac:dyDescent="0.25">
      <c r="A3016" s="16">
        <f t="shared" si="47"/>
        <v>41426</v>
      </c>
      <c r="B3016">
        <v>41426</v>
      </c>
      <c r="C3016" t="s">
        <v>26095</v>
      </c>
      <c r="D3016" t="s">
        <v>7753</v>
      </c>
      <c r="E3016" s="339" t="s">
        <v>26096</v>
      </c>
    </row>
    <row r="3017" spans="1:5" x14ac:dyDescent="0.25">
      <c r="A3017" s="16">
        <f t="shared" si="47"/>
        <v>41419</v>
      </c>
      <c r="B3017">
        <v>41419</v>
      </c>
      <c r="C3017" t="s">
        <v>26097</v>
      </c>
      <c r="D3017" t="s">
        <v>7753</v>
      </c>
      <c r="E3017" s="339" t="s">
        <v>11922</v>
      </c>
    </row>
    <row r="3018" spans="1:5" x14ac:dyDescent="0.25">
      <c r="A3018" s="16">
        <f t="shared" si="47"/>
        <v>41421</v>
      </c>
      <c r="B3018">
        <v>41421</v>
      </c>
      <c r="C3018" t="s">
        <v>26098</v>
      </c>
      <c r="D3018" t="s">
        <v>7753</v>
      </c>
      <c r="E3018" s="339" t="s">
        <v>24582</v>
      </c>
    </row>
    <row r="3019" spans="1:5" x14ac:dyDescent="0.25">
      <c r="A3019" s="16">
        <f t="shared" si="47"/>
        <v>41414</v>
      </c>
      <c r="B3019">
        <v>41414</v>
      </c>
      <c r="C3019" t="s">
        <v>26099</v>
      </c>
      <c r="D3019" t="s">
        <v>7753</v>
      </c>
      <c r="E3019" s="339" t="s">
        <v>14845</v>
      </c>
    </row>
    <row r="3020" spans="1:5" x14ac:dyDescent="0.25">
      <c r="A3020" s="16">
        <f t="shared" si="47"/>
        <v>41415</v>
      </c>
      <c r="B3020">
        <v>41415</v>
      </c>
      <c r="C3020" t="s">
        <v>26100</v>
      </c>
      <c r="D3020" t="s">
        <v>7753</v>
      </c>
      <c r="E3020" s="339" t="s">
        <v>26101</v>
      </c>
    </row>
    <row r="3021" spans="1:5" x14ac:dyDescent="0.25">
      <c r="A3021" s="16">
        <f t="shared" si="47"/>
        <v>37514</v>
      </c>
      <c r="B3021">
        <v>37514</v>
      </c>
      <c r="C3021" t="s">
        <v>26102</v>
      </c>
      <c r="D3021" t="s">
        <v>7753</v>
      </c>
      <c r="E3021" s="339" t="s">
        <v>26103</v>
      </c>
    </row>
    <row r="3022" spans="1:5" x14ac:dyDescent="0.25">
      <c r="A3022" s="16">
        <f t="shared" si="47"/>
        <v>37519</v>
      </c>
      <c r="B3022">
        <v>37519</v>
      </c>
      <c r="C3022" t="s">
        <v>26104</v>
      </c>
      <c r="D3022" t="s">
        <v>7753</v>
      </c>
      <c r="E3022" s="339" t="s">
        <v>26105</v>
      </c>
    </row>
    <row r="3023" spans="1:5" x14ac:dyDescent="0.25">
      <c r="A3023" s="16">
        <f t="shared" si="47"/>
        <v>37520</v>
      </c>
      <c r="B3023">
        <v>37520</v>
      </c>
      <c r="C3023" t="s">
        <v>26106</v>
      </c>
      <c r="D3023" t="s">
        <v>7753</v>
      </c>
      <c r="E3023" s="339" t="s">
        <v>26107</v>
      </c>
    </row>
    <row r="3024" spans="1:5" x14ac:dyDescent="0.25">
      <c r="A3024" s="16">
        <f t="shared" si="47"/>
        <v>37521</v>
      </c>
      <c r="B3024">
        <v>37521</v>
      </c>
      <c r="C3024" t="s">
        <v>26108</v>
      </c>
      <c r="D3024" t="s">
        <v>7753</v>
      </c>
      <c r="E3024" s="339" t="s">
        <v>26109</v>
      </c>
    </row>
    <row r="3025" spans="1:5" x14ac:dyDescent="0.25">
      <c r="A3025" s="16">
        <f t="shared" si="47"/>
        <v>37522</v>
      </c>
      <c r="B3025">
        <v>37522</v>
      </c>
      <c r="C3025" t="s">
        <v>26110</v>
      </c>
      <c r="D3025" t="s">
        <v>7753</v>
      </c>
      <c r="E3025" s="339" t="s">
        <v>26111</v>
      </c>
    </row>
    <row r="3026" spans="1:5" x14ac:dyDescent="0.25">
      <c r="A3026" s="16">
        <f t="shared" si="47"/>
        <v>21109</v>
      </c>
      <c r="B3026">
        <v>21109</v>
      </c>
      <c r="C3026" t="s">
        <v>26112</v>
      </c>
      <c r="D3026" t="s">
        <v>7753</v>
      </c>
      <c r="E3026" s="339" t="s">
        <v>26113</v>
      </c>
    </row>
    <row r="3027" spans="1:5" x14ac:dyDescent="0.25">
      <c r="A3027" s="16">
        <f t="shared" si="47"/>
        <v>37546</v>
      </c>
      <c r="B3027">
        <v>37546</v>
      </c>
      <c r="C3027" t="s">
        <v>26114</v>
      </c>
      <c r="D3027" t="s">
        <v>7753</v>
      </c>
      <c r="E3027" s="339" t="s">
        <v>26115</v>
      </c>
    </row>
    <row r="3028" spans="1:5" x14ac:dyDescent="0.25">
      <c r="A3028" s="16">
        <f t="shared" si="47"/>
        <v>37544</v>
      </c>
      <c r="B3028">
        <v>37544</v>
      </c>
      <c r="C3028" t="s">
        <v>26116</v>
      </c>
      <c r="D3028" t="s">
        <v>7753</v>
      </c>
      <c r="E3028" s="339" t="s">
        <v>26117</v>
      </c>
    </row>
    <row r="3029" spans="1:5" x14ac:dyDescent="0.25">
      <c r="A3029" s="16">
        <f t="shared" si="47"/>
        <v>37545</v>
      </c>
      <c r="B3029">
        <v>37545</v>
      </c>
      <c r="C3029" t="s">
        <v>26118</v>
      </c>
      <c r="D3029" t="s">
        <v>7753</v>
      </c>
      <c r="E3029" s="339" t="s">
        <v>26119</v>
      </c>
    </row>
    <row r="3030" spans="1:5" x14ac:dyDescent="0.25">
      <c r="A3030" s="16">
        <f t="shared" si="47"/>
        <v>36793</v>
      </c>
      <c r="B3030">
        <v>36793</v>
      </c>
      <c r="C3030" t="s">
        <v>26120</v>
      </c>
      <c r="D3030" t="s">
        <v>7753</v>
      </c>
      <c r="E3030" s="339" t="s">
        <v>21425</v>
      </c>
    </row>
    <row r="3031" spans="1:5" x14ac:dyDescent="0.25">
      <c r="A3031" s="16">
        <f t="shared" si="47"/>
        <v>11769</v>
      </c>
      <c r="B3031">
        <v>11769</v>
      </c>
      <c r="C3031" t="s">
        <v>26121</v>
      </c>
      <c r="D3031" t="s">
        <v>7753</v>
      </c>
      <c r="E3031" s="339" t="s">
        <v>26122</v>
      </c>
    </row>
    <row r="3032" spans="1:5" x14ac:dyDescent="0.25">
      <c r="A3032" s="16">
        <f t="shared" si="47"/>
        <v>11771</v>
      </c>
      <c r="B3032">
        <v>11771</v>
      </c>
      <c r="C3032" t="s">
        <v>26123</v>
      </c>
      <c r="D3032" t="s">
        <v>7753</v>
      </c>
      <c r="E3032" s="339" t="s">
        <v>26124</v>
      </c>
    </row>
    <row r="3033" spans="1:5" x14ac:dyDescent="0.25">
      <c r="A3033" s="16">
        <f t="shared" si="47"/>
        <v>39919</v>
      </c>
      <c r="B3033">
        <v>39919</v>
      </c>
      <c r="C3033" t="s">
        <v>26125</v>
      </c>
      <c r="D3033" t="s">
        <v>7753</v>
      </c>
      <c r="E3033" s="339" t="s">
        <v>26126</v>
      </c>
    </row>
    <row r="3034" spans="1:5" x14ac:dyDescent="0.25">
      <c r="A3034" s="16">
        <f t="shared" si="47"/>
        <v>38385</v>
      </c>
      <c r="B3034">
        <v>38385</v>
      </c>
      <c r="C3034" t="s">
        <v>26127</v>
      </c>
      <c r="D3034" t="s">
        <v>7753</v>
      </c>
      <c r="E3034" s="339" t="s">
        <v>15029</v>
      </c>
    </row>
    <row r="3035" spans="1:5" x14ac:dyDescent="0.25">
      <c r="A3035" s="16">
        <f t="shared" si="47"/>
        <v>36800</v>
      </c>
      <c r="B3035">
        <v>36800</v>
      </c>
      <c r="C3035" t="s">
        <v>26128</v>
      </c>
      <c r="D3035" t="s">
        <v>7753</v>
      </c>
      <c r="E3035" s="339" t="s">
        <v>26129</v>
      </c>
    </row>
    <row r="3036" spans="1:5" x14ac:dyDescent="0.25">
      <c r="A3036" s="16">
        <f t="shared" si="47"/>
        <v>37587</v>
      </c>
      <c r="B3036">
        <v>37587</v>
      </c>
      <c r="C3036" t="s">
        <v>26130</v>
      </c>
      <c r="D3036" t="s">
        <v>7753</v>
      </c>
      <c r="E3036" s="339" t="s">
        <v>26131</v>
      </c>
    </row>
    <row r="3037" spans="1:5" x14ac:dyDescent="0.25">
      <c r="A3037" s="16">
        <f t="shared" si="47"/>
        <v>11561</v>
      </c>
      <c r="B3037">
        <v>11561</v>
      </c>
      <c r="C3037" t="s">
        <v>26132</v>
      </c>
      <c r="D3037" t="s">
        <v>7753</v>
      </c>
      <c r="E3037" s="339" t="s">
        <v>26133</v>
      </c>
    </row>
    <row r="3038" spans="1:5" x14ac:dyDescent="0.25">
      <c r="A3038" s="16">
        <f t="shared" si="47"/>
        <v>43604</v>
      </c>
      <c r="B3038">
        <v>43604</v>
      </c>
      <c r="C3038" t="s">
        <v>26134</v>
      </c>
      <c r="D3038" t="s">
        <v>7753</v>
      </c>
      <c r="E3038" s="339" t="s">
        <v>26135</v>
      </c>
    </row>
    <row r="3039" spans="1:5" x14ac:dyDescent="0.25">
      <c r="A3039" s="16">
        <f t="shared" si="47"/>
        <v>11560</v>
      </c>
      <c r="B3039">
        <v>11560</v>
      </c>
      <c r="C3039" t="s">
        <v>26136</v>
      </c>
      <c r="D3039" t="s">
        <v>7753</v>
      </c>
      <c r="E3039" s="339" t="s">
        <v>26137</v>
      </c>
    </row>
    <row r="3040" spans="1:5" x14ac:dyDescent="0.25">
      <c r="A3040" s="16">
        <f t="shared" si="47"/>
        <v>11499</v>
      </c>
      <c r="B3040">
        <v>11499</v>
      </c>
      <c r="C3040" t="s">
        <v>26138</v>
      </c>
      <c r="D3040" t="s">
        <v>7753</v>
      </c>
      <c r="E3040" s="339" t="s">
        <v>26139</v>
      </c>
    </row>
    <row r="3041" spans="1:5" x14ac:dyDescent="0.25">
      <c r="A3041" s="16">
        <f t="shared" si="47"/>
        <v>34761</v>
      </c>
      <c r="B3041">
        <v>34761</v>
      </c>
      <c r="C3041" t="s">
        <v>26140</v>
      </c>
      <c r="D3041" t="s">
        <v>7754</v>
      </c>
      <c r="E3041" s="339" t="s">
        <v>22593</v>
      </c>
    </row>
    <row r="3042" spans="1:5" x14ac:dyDescent="0.25">
      <c r="A3042" s="16">
        <f t="shared" si="47"/>
        <v>40924</v>
      </c>
      <c r="B3042">
        <v>40924</v>
      </c>
      <c r="C3042" t="s">
        <v>26141</v>
      </c>
      <c r="D3042" t="s">
        <v>7813</v>
      </c>
      <c r="E3042" s="339" t="s">
        <v>33799</v>
      </c>
    </row>
    <row r="3043" spans="1:5" x14ac:dyDescent="0.25">
      <c r="A3043" s="16">
        <f t="shared" si="47"/>
        <v>40983</v>
      </c>
      <c r="B3043">
        <v>40983</v>
      </c>
      <c r="C3043" t="s">
        <v>26143</v>
      </c>
      <c r="D3043" t="s">
        <v>7813</v>
      </c>
      <c r="E3043" s="339" t="s">
        <v>33800</v>
      </c>
    </row>
    <row r="3044" spans="1:5" x14ac:dyDescent="0.25">
      <c r="A3044" s="16">
        <f t="shared" si="47"/>
        <v>44497</v>
      </c>
      <c r="B3044">
        <v>44497</v>
      </c>
      <c r="C3044" t="s">
        <v>26145</v>
      </c>
      <c r="D3044" t="s">
        <v>7754</v>
      </c>
      <c r="E3044" s="339" t="s">
        <v>13563</v>
      </c>
    </row>
    <row r="3045" spans="1:5" x14ac:dyDescent="0.25">
      <c r="A3045" s="16">
        <f t="shared" si="47"/>
        <v>2437</v>
      </c>
      <c r="B3045">
        <v>2437</v>
      </c>
      <c r="C3045" t="s">
        <v>26146</v>
      </c>
      <c r="D3045" t="s">
        <v>7754</v>
      </c>
      <c r="E3045" s="339" t="s">
        <v>15021</v>
      </c>
    </row>
    <row r="3046" spans="1:5" x14ac:dyDescent="0.25">
      <c r="A3046" s="16">
        <f t="shared" si="47"/>
        <v>40921</v>
      </c>
      <c r="B3046">
        <v>40921</v>
      </c>
      <c r="C3046" t="s">
        <v>26147</v>
      </c>
      <c r="D3046" t="s">
        <v>7813</v>
      </c>
      <c r="E3046" s="339" t="s">
        <v>33801</v>
      </c>
    </row>
    <row r="3047" spans="1:5" x14ac:dyDescent="0.25">
      <c r="A3047" s="16">
        <f t="shared" si="47"/>
        <v>14252</v>
      </c>
      <c r="B3047">
        <v>14252</v>
      </c>
      <c r="C3047" t="s">
        <v>26149</v>
      </c>
      <c r="D3047" t="s">
        <v>7753</v>
      </c>
      <c r="E3047" s="339" t="s">
        <v>26150</v>
      </c>
    </row>
    <row r="3048" spans="1:5" x14ac:dyDescent="0.25">
      <c r="A3048" s="16">
        <f t="shared" si="47"/>
        <v>730</v>
      </c>
      <c r="B3048">
        <v>730</v>
      </c>
      <c r="C3048" t="s">
        <v>26151</v>
      </c>
      <c r="D3048" t="s">
        <v>7753</v>
      </c>
      <c r="E3048" s="339" t="s">
        <v>26152</v>
      </c>
    </row>
    <row r="3049" spans="1:5" x14ac:dyDescent="0.25">
      <c r="A3049" s="16">
        <f t="shared" si="47"/>
        <v>723</v>
      </c>
      <c r="B3049">
        <v>723</v>
      </c>
      <c r="C3049" t="s">
        <v>26153</v>
      </c>
      <c r="D3049" t="s">
        <v>7753</v>
      </c>
      <c r="E3049" s="339" t="s">
        <v>26154</v>
      </c>
    </row>
    <row r="3050" spans="1:5" x14ac:dyDescent="0.25">
      <c r="A3050" s="16">
        <f t="shared" si="47"/>
        <v>36502</v>
      </c>
      <c r="B3050">
        <v>36502</v>
      </c>
      <c r="C3050" t="s">
        <v>26155</v>
      </c>
      <c r="D3050" t="s">
        <v>7753</v>
      </c>
      <c r="E3050" s="339" t="s">
        <v>26156</v>
      </c>
    </row>
    <row r="3051" spans="1:5" x14ac:dyDescent="0.25">
      <c r="A3051" s="16">
        <f t="shared" si="47"/>
        <v>36503</v>
      </c>
      <c r="B3051">
        <v>36503</v>
      </c>
      <c r="C3051" t="s">
        <v>26157</v>
      </c>
      <c r="D3051" t="s">
        <v>7753</v>
      </c>
      <c r="E3051" s="339" t="s">
        <v>26158</v>
      </c>
    </row>
    <row r="3052" spans="1:5" x14ac:dyDescent="0.25">
      <c r="A3052" s="16">
        <f t="shared" si="47"/>
        <v>4090</v>
      </c>
      <c r="B3052">
        <v>4090</v>
      </c>
      <c r="C3052" t="s">
        <v>26159</v>
      </c>
      <c r="D3052" t="s">
        <v>7753</v>
      </c>
      <c r="E3052" s="339" t="s">
        <v>26160</v>
      </c>
    </row>
    <row r="3053" spans="1:5" x14ac:dyDescent="0.25">
      <c r="A3053" s="16">
        <f t="shared" si="47"/>
        <v>13227</v>
      </c>
      <c r="B3053">
        <v>13227</v>
      </c>
      <c r="C3053" t="s">
        <v>26161</v>
      </c>
      <c r="D3053" t="s">
        <v>7753</v>
      </c>
      <c r="E3053" s="339" t="s">
        <v>26162</v>
      </c>
    </row>
    <row r="3054" spans="1:5" x14ac:dyDescent="0.25">
      <c r="A3054" s="16">
        <f t="shared" si="47"/>
        <v>10597</v>
      </c>
      <c r="B3054">
        <v>10597</v>
      </c>
      <c r="C3054" t="s">
        <v>26163</v>
      </c>
      <c r="D3054" t="s">
        <v>7753</v>
      </c>
      <c r="E3054" s="339" t="s">
        <v>26164</v>
      </c>
    </row>
    <row r="3055" spans="1:5" x14ac:dyDescent="0.25">
      <c r="A3055" s="16">
        <f t="shared" si="47"/>
        <v>39628</v>
      </c>
      <c r="B3055">
        <v>39628</v>
      </c>
      <c r="C3055" t="s">
        <v>26165</v>
      </c>
      <c r="D3055" t="s">
        <v>7753</v>
      </c>
      <c r="E3055" s="339" t="s">
        <v>26166</v>
      </c>
    </row>
    <row r="3056" spans="1:5" x14ac:dyDescent="0.25">
      <c r="A3056" s="16">
        <f t="shared" si="47"/>
        <v>39404</v>
      </c>
      <c r="B3056">
        <v>39404</v>
      </c>
      <c r="C3056" t="s">
        <v>26167</v>
      </c>
      <c r="D3056" t="s">
        <v>7753</v>
      </c>
      <c r="E3056" s="339" t="s">
        <v>26168</v>
      </c>
    </row>
    <row r="3057" spans="1:5" x14ac:dyDescent="0.25">
      <c r="A3057" s="16">
        <f t="shared" si="47"/>
        <v>39402</v>
      </c>
      <c r="B3057">
        <v>39402</v>
      </c>
      <c r="C3057" t="s">
        <v>26169</v>
      </c>
      <c r="D3057" t="s">
        <v>7753</v>
      </c>
      <c r="E3057" s="339" t="s">
        <v>26170</v>
      </c>
    </row>
    <row r="3058" spans="1:5" x14ac:dyDescent="0.25">
      <c r="A3058" s="16">
        <f t="shared" si="47"/>
        <v>39403</v>
      </c>
      <c r="B3058">
        <v>39403</v>
      </c>
      <c r="C3058" t="s">
        <v>26171</v>
      </c>
      <c r="D3058" t="s">
        <v>7753</v>
      </c>
      <c r="E3058" s="339" t="s">
        <v>26172</v>
      </c>
    </row>
    <row r="3059" spans="1:5" x14ac:dyDescent="0.25">
      <c r="A3059" s="16">
        <f t="shared" si="47"/>
        <v>4093</v>
      </c>
      <c r="B3059">
        <v>4093</v>
      </c>
      <c r="C3059" t="s">
        <v>26173</v>
      </c>
      <c r="D3059" t="s">
        <v>7754</v>
      </c>
      <c r="E3059" s="339" t="s">
        <v>8019</v>
      </c>
    </row>
    <row r="3060" spans="1:5" x14ac:dyDescent="0.25">
      <c r="A3060" s="16">
        <f t="shared" si="47"/>
        <v>10512</v>
      </c>
      <c r="B3060">
        <v>10512</v>
      </c>
      <c r="C3060" t="s">
        <v>26174</v>
      </c>
      <c r="D3060" t="s">
        <v>7813</v>
      </c>
      <c r="E3060" s="339" t="s">
        <v>33757</v>
      </c>
    </row>
    <row r="3061" spans="1:5" x14ac:dyDescent="0.25">
      <c r="A3061" s="16">
        <f t="shared" si="47"/>
        <v>4243</v>
      </c>
      <c r="B3061">
        <v>4243</v>
      </c>
      <c r="C3061" t="s">
        <v>26175</v>
      </c>
      <c r="D3061" t="s">
        <v>7754</v>
      </c>
      <c r="E3061" s="339" t="s">
        <v>13888</v>
      </c>
    </row>
    <row r="3062" spans="1:5" x14ac:dyDescent="0.25">
      <c r="A3062" s="16">
        <f t="shared" si="47"/>
        <v>20020</v>
      </c>
      <c r="B3062">
        <v>20020</v>
      </c>
      <c r="C3062" t="s">
        <v>26176</v>
      </c>
      <c r="D3062" t="s">
        <v>7754</v>
      </c>
      <c r="E3062" s="339" t="s">
        <v>8181</v>
      </c>
    </row>
    <row r="3063" spans="1:5" x14ac:dyDescent="0.25">
      <c r="A3063" s="16">
        <f t="shared" si="47"/>
        <v>41038</v>
      </c>
      <c r="B3063">
        <v>41038</v>
      </c>
      <c r="C3063" t="s">
        <v>26177</v>
      </c>
      <c r="D3063" t="s">
        <v>7813</v>
      </c>
      <c r="E3063" s="339" t="s">
        <v>33802</v>
      </c>
    </row>
    <row r="3064" spans="1:5" x14ac:dyDescent="0.25">
      <c r="A3064" s="16">
        <f t="shared" si="47"/>
        <v>4094</v>
      </c>
      <c r="B3064">
        <v>4094</v>
      </c>
      <c r="C3064" t="s">
        <v>26179</v>
      </c>
      <c r="D3064" t="s">
        <v>7754</v>
      </c>
      <c r="E3064" s="339" t="s">
        <v>12851</v>
      </c>
    </row>
    <row r="3065" spans="1:5" x14ac:dyDescent="0.25">
      <c r="A3065" s="16">
        <f t="shared" si="47"/>
        <v>40988</v>
      </c>
      <c r="B3065">
        <v>40988</v>
      </c>
      <c r="C3065" t="s">
        <v>26180</v>
      </c>
      <c r="D3065" t="s">
        <v>7813</v>
      </c>
      <c r="E3065" s="339" t="s">
        <v>33803</v>
      </c>
    </row>
    <row r="3066" spans="1:5" x14ac:dyDescent="0.25">
      <c r="A3066" s="16">
        <f t="shared" si="47"/>
        <v>4095</v>
      </c>
      <c r="B3066">
        <v>4095</v>
      </c>
      <c r="C3066" t="s">
        <v>26182</v>
      </c>
      <c r="D3066" t="s">
        <v>7754</v>
      </c>
      <c r="E3066" s="339" t="s">
        <v>33804</v>
      </c>
    </row>
    <row r="3067" spans="1:5" x14ac:dyDescent="0.25">
      <c r="A3067" s="16">
        <f t="shared" si="47"/>
        <v>40990</v>
      </c>
      <c r="B3067">
        <v>40990</v>
      </c>
      <c r="C3067" t="s">
        <v>26183</v>
      </c>
      <c r="D3067" t="s">
        <v>7813</v>
      </c>
      <c r="E3067" s="339" t="s">
        <v>33805</v>
      </c>
    </row>
    <row r="3068" spans="1:5" x14ac:dyDescent="0.25">
      <c r="A3068" s="16">
        <f t="shared" si="47"/>
        <v>4096</v>
      </c>
      <c r="B3068">
        <v>4096</v>
      </c>
      <c r="C3068" t="s">
        <v>26185</v>
      </c>
      <c r="D3068" t="s">
        <v>7754</v>
      </c>
      <c r="E3068" s="339" t="s">
        <v>23246</v>
      </c>
    </row>
    <row r="3069" spans="1:5" x14ac:dyDescent="0.25">
      <c r="A3069" s="16">
        <f t="shared" si="47"/>
        <v>40992</v>
      </c>
      <c r="B3069">
        <v>40992</v>
      </c>
      <c r="C3069" t="s">
        <v>26186</v>
      </c>
      <c r="D3069" t="s">
        <v>7813</v>
      </c>
      <c r="E3069" s="339" t="s">
        <v>33806</v>
      </c>
    </row>
    <row r="3070" spans="1:5" x14ac:dyDescent="0.25">
      <c r="A3070" s="16">
        <f t="shared" si="47"/>
        <v>4114</v>
      </c>
      <c r="B3070">
        <v>4114</v>
      </c>
      <c r="C3070" t="s">
        <v>26188</v>
      </c>
      <c r="D3070" t="s">
        <v>7753</v>
      </c>
      <c r="E3070" s="339" t="s">
        <v>26189</v>
      </c>
    </row>
    <row r="3071" spans="1:5" x14ac:dyDescent="0.25">
      <c r="A3071" s="16">
        <f t="shared" si="47"/>
        <v>36797</v>
      </c>
      <c r="B3071">
        <v>36797</v>
      </c>
      <c r="C3071" t="s">
        <v>26190</v>
      </c>
      <c r="D3071" t="s">
        <v>7753</v>
      </c>
      <c r="E3071" s="339" t="s">
        <v>26191</v>
      </c>
    </row>
    <row r="3072" spans="1:5" x14ac:dyDescent="0.25">
      <c r="A3072" s="16">
        <f t="shared" si="47"/>
        <v>4107</v>
      </c>
      <c r="B3072">
        <v>4107</v>
      </c>
      <c r="C3072" t="s">
        <v>26192</v>
      </c>
      <c r="D3072" t="s">
        <v>7753</v>
      </c>
      <c r="E3072" s="339" t="s">
        <v>21171</v>
      </c>
    </row>
    <row r="3073" spans="1:5" x14ac:dyDescent="0.25">
      <c r="A3073" s="16">
        <f t="shared" si="47"/>
        <v>4102</v>
      </c>
      <c r="B3073">
        <v>4102</v>
      </c>
      <c r="C3073" t="s">
        <v>26193</v>
      </c>
      <c r="D3073" t="s">
        <v>7753</v>
      </c>
      <c r="E3073" s="339" t="s">
        <v>25341</v>
      </c>
    </row>
    <row r="3074" spans="1:5" x14ac:dyDescent="0.25">
      <c r="A3074" s="16">
        <f t="shared" si="47"/>
        <v>36799</v>
      </c>
      <c r="B3074">
        <v>36799</v>
      </c>
      <c r="C3074" t="s">
        <v>26194</v>
      </c>
      <c r="D3074" t="s">
        <v>7753</v>
      </c>
      <c r="E3074" s="339" t="s">
        <v>20916</v>
      </c>
    </row>
    <row r="3075" spans="1:5" x14ac:dyDescent="0.25">
      <c r="A3075" s="16">
        <f t="shared" ref="A3075:A3138" si="48">B3075</f>
        <v>2747</v>
      </c>
      <c r="B3075">
        <v>2747</v>
      </c>
      <c r="C3075" t="s">
        <v>26195</v>
      </c>
      <c r="D3075" t="s">
        <v>7757</v>
      </c>
      <c r="E3075" s="339" t="s">
        <v>21114</v>
      </c>
    </row>
    <row r="3076" spans="1:5" x14ac:dyDescent="0.25">
      <c r="A3076" s="16">
        <f t="shared" si="48"/>
        <v>21138</v>
      </c>
      <c r="B3076">
        <v>21138</v>
      </c>
      <c r="C3076" t="s">
        <v>26196</v>
      </c>
      <c r="D3076" t="s">
        <v>7757</v>
      </c>
      <c r="E3076" s="339" t="s">
        <v>8040</v>
      </c>
    </row>
    <row r="3077" spans="1:5" x14ac:dyDescent="0.25">
      <c r="A3077" s="16">
        <f t="shared" si="48"/>
        <v>10826</v>
      </c>
      <c r="B3077">
        <v>10826</v>
      </c>
      <c r="C3077" t="s">
        <v>26197</v>
      </c>
      <c r="D3077" t="s">
        <v>7753</v>
      </c>
      <c r="E3077" s="339" t="s">
        <v>19850</v>
      </c>
    </row>
    <row r="3078" spans="1:5" x14ac:dyDescent="0.25">
      <c r="A3078" s="16">
        <f t="shared" si="48"/>
        <v>365</v>
      </c>
      <c r="B3078">
        <v>365</v>
      </c>
      <c r="C3078" t="s">
        <v>26198</v>
      </c>
      <c r="D3078" t="s">
        <v>7753</v>
      </c>
      <c r="E3078" s="339" t="s">
        <v>18402</v>
      </c>
    </row>
    <row r="3079" spans="1:5" x14ac:dyDescent="0.25">
      <c r="A3079" s="16">
        <f t="shared" si="48"/>
        <v>38639</v>
      </c>
      <c r="B3079">
        <v>38639</v>
      </c>
      <c r="C3079" t="s">
        <v>26199</v>
      </c>
      <c r="D3079" t="s">
        <v>7753</v>
      </c>
      <c r="E3079" s="339" t="s">
        <v>21465</v>
      </c>
    </row>
    <row r="3080" spans="1:5" x14ac:dyDescent="0.25">
      <c r="A3080" s="16">
        <f t="shared" si="48"/>
        <v>38640</v>
      </c>
      <c r="B3080">
        <v>38640</v>
      </c>
      <c r="C3080" t="s">
        <v>26200</v>
      </c>
      <c r="D3080" t="s">
        <v>7753</v>
      </c>
      <c r="E3080" s="339" t="s">
        <v>9226</v>
      </c>
    </row>
    <row r="3081" spans="1:5" x14ac:dyDescent="0.25">
      <c r="A3081" s="16">
        <f t="shared" si="48"/>
        <v>358</v>
      </c>
      <c r="B3081">
        <v>358</v>
      </c>
      <c r="C3081" t="s">
        <v>26201</v>
      </c>
      <c r="D3081" t="s">
        <v>7753</v>
      </c>
      <c r="E3081" s="339" t="s">
        <v>20631</v>
      </c>
    </row>
    <row r="3082" spans="1:5" x14ac:dyDescent="0.25">
      <c r="A3082" s="16">
        <f t="shared" si="48"/>
        <v>359</v>
      </c>
      <c r="B3082">
        <v>359</v>
      </c>
      <c r="C3082" t="s">
        <v>26202</v>
      </c>
      <c r="D3082" t="s">
        <v>7753</v>
      </c>
      <c r="E3082" s="339" t="s">
        <v>26203</v>
      </c>
    </row>
    <row r="3083" spans="1:5" x14ac:dyDescent="0.25">
      <c r="A3083" s="16">
        <f t="shared" si="48"/>
        <v>38641</v>
      </c>
      <c r="B3083">
        <v>38641</v>
      </c>
      <c r="C3083" t="s">
        <v>26204</v>
      </c>
      <c r="D3083" t="s">
        <v>7753</v>
      </c>
      <c r="E3083" s="339" t="s">
        <v>26205</v>
      </c>
    </row>
    <row r="3084" spans="1:5" x14ac:dyDescent="0.25">
      <c r="A3084" s="16">
        <f t="shared" si="48"/>
        <v>360</v>
      </c>
      <c r="B3084">
        <v>360</v>
      </c>
      <c r="C3084" t="s">
        <v>26206</v>
      </c>
      <c r="D3084" t="s">
        <v>7753</v>
      </c>
      <c r="E3084" s="339" t="s">
        <v>20635</v>
      </c>
    </row>
    <row r="3085" spans="1:5" x14ac:dyDescent="0.25">
      <c r="A3085" s="16">
        <f t="shared" si="48"/>
        <v>42430</v>
      </c>
      <c r="B3085">
        <v>42430</v>
      </c>
      <c r="C3085" t="s">
        <v>26207</v>
      </c>
      <c r="D3085" t="s">
        <v>7753</v>
      </c>
      <c r="E3085" s="339" t="s">
        <v>26208</v>
      </c>
    </row>
    <row r="3086" spans="1:5" x14ac:dyDescent="0.25">
      <c r="A3086" s="16">
        <f t="shared" si="48"/>
        <v>4209</v>
      </c>
      <c r="B3086">
        <v>4209</v>
      </c>
      <c r="C3086" t="s">
        <v>26209</v>
      </c>
      <c r="D3086" t="s">
        <v>7753</v>
      </c>
      <c r="E3086" s="339" t="s">
        <v>15023</v>
      </c>
    </row>
    <row r="3087" spans="1:5" x14ac:dyDescent="0.25">
      <c r="A3087" s="16">
        <f t="shared" si="48"/>
        <v>4180</v>
      </c>
      <c r="B3087">
        <v>4180</v>
      </c>
      <c r="C3087" t="s">
        <v>26210</v>
      </c>
      <c r="D3087" t="s">
        <v>7753</v>
      </c>
      <c r="E3087" s="339" t="s">
        <v>26211</v>
      </c>
    </row>
    <row r="3088" spans="1:5" x14ac:dyDescent="0.25">
      <c r="A3088" s="16">
        <f t="shared" si="48"/>
        <v>4177</v>
      </c>
      <c r="B3088">
        <v>4177</v>
      </c>
      <c r="C3088" t="s">
        <v>26212</v>
      </c>
      <c r="D3088" t="s">
        <v>7753</v>
      </c>
      <c r="E3088" s="339" t="s">
        <v>7809</v>
      </c>
    </row>
    <row r="3089" spans="1:5" x14ac:dyDescent="0.25">
      <c r="A3089" s="16">
        <f t="shared" si="48"/>
        <v>4179</v>
      </c>
      <c r="B3089">
        <v>4179</v>
      </c>
      <c r="C3089" t="s">
        <v>26213</v>
      </c>
      <c r="D3089" t="s">
        <v>7753</v>
      </c>
      <c r="E3089" s="339" t="s">
        <v>15504</v>
      </c>
    </row>
    <row r="3090" spans="1:5" x14ac:dyDescent="0.25">
      <c r="A3090" s="16">
        <f t="shared" si="48"/>
        <v>4208</v>
      </c>
      <c r="B3090">
        <v>4208</v>
      </c>
      <c r="C3090" t="s">
        <v>26214</v>
      </c>
      <c r="D3090" t="s">
        <v>7753</v>
      </c>
      <c r="E3090" s="339" t="s">
        <v>26215</v>
      </c>
    </row>
    <row r="3091" spans="1:5" x14ac:dyDescent="0.25">
      <c r="A3091" s="16">
        <f t="shared" si="48"/>
        <v>4181</v>
      </c>
      <c r="B3091">
        <v>4181</v>
      </c>
      <c r="C3091" t="s">
        <v>26216</v>
      </c>
      <c r="D3091" t="s">
        <v>7753</v>
      </c>
      <c r="E3091" s="339" t="s">
        <v>23807</v>
      </c>
    </row>
    <row r="3092" spans="1:5" x14ac:dyDescent="0.25">
      <c r="A3092" s="16">
        <f t="shared" si="48"/>
        <v>4178</v>
      </c>
      <c r="B3092">
        <v>4178</v>
      </c>
      <c r="C3092" t="s">
        <v>26217</v>
      </c>
      <c r="D3092" t="s">
        <v>7753</v>
      </c>
      <c r="E3092" s="339" t="s">
        <v>14145</v>
      </c>
    </row>
    <row r="3093" spans="1:5" x14ac:dyDescent="0.25">
      <c r="A3093" s="16">
        <f t="shared" si="48"/>
        <v>4182</v>
      </c>
      <c r="B3093">
        <v>4182</v>
      </c>
      <c r="C3093" t="s">
        <v>26218</v>
      </c>
      <c r="D3093" t="s">
        <v>7753</v>
      </c>
      <c r="E3093" s="339" t="s">
        <v>26219</v>
      </c>
    </row>
    <row r="3094" spans="1:5" x14ac:dyDescent="0.25">
      <c r="A3094" s="16">
        <f t="shared" si="48"/>
        <v>4183</v>
      </c>
      <c r="B3094">
        <v>4183</v>
      </c>
      <c r="C3094" t="s">
        <v>26220</v>
      </c>
      <c r="D3094" t="s">
        <v>7753</v>
      </c>
      <c r="E3094" s="339" t="s">
        <v>26221</v>
      </c>
    </row>
    <row r="3095" spans="1:5" x14ac:dyDescent="0.25">
      <c r="A3095" s="16">
        <f t="shared" si="48"/>
        <v>4184</v>
      </c>
      <c r="B3095">
        <v>4184</v>
      </c>
      <c r="C3095" t="s">
        <v>26222</v>
      </c>
      <c r="D3095" t="s">
        <v>7753</v>
      </c>
      <c r="E3095" s="339" t="s">
        <v>26223</v>
      </c>
    </row>
    <row r="3096" spans="1:5" x14ac:dyDescent="0.25">
      <c r="A3096" s="16">
        <f t="shared" si="48"/>
        <v>4185</v>
      </c>
      <c r="B3096">
        <v>4185</v>
      </c>
      <c r="C3096" t="s">
        <v>26224</v>
      </c>
      <c r="D3096" t="s">
        <v>7753</v>
      </c>
      <c r="E3096" s="339" t="s">
        <v>26225</v>
      </c>
    </row>
    <row r="3097" spans="1:5" x14ac:dyDescent="0.25">
      <c r="A3097" s="16">
        <f t="shared" si="48"/>
        <v>4205</v>
      </c>
      <c r="B3097">
        <v>4205</v>
      </c>
      <c r="C3097" t="s">
        <v>26226</v>
      </c>
      <c r="D3097" t="s">
        <v>7753</v>
      </c>
      <c r="E3097" s="339" t="s">
        <v>15484</v>
      </c>
    </row>
    <row r="3098" spans="1:5" x14ac:dyDescent="0.25">
      <c r="A3098" s="16">
        <f t="shared" si="48"/>
        <v>4192</v>
      </c>
      <c r="B3098">
        <v>4192</v>
      </c>
      <c r="C3098" t="s">
        <v>26227</v>
      </c>
      <c r="D3098" t="s">
        <v>7753</v>
      </c>
      <c r="E3098" s="339" t="s">
        <v>15484</v>
      </c>
    </row>
    <row r="3099" spans="1:5" x14ac:dyDescent="0.25">
      <c r="A3099" s="16">
        <f t="shared" si="48"/>
        <v>4191</v>
      </c>
      <c r="B3099">
        <v>4191</v>
      </c>
      <c r="C3099" t="s">
        <v>26228</v>
      </c>
      <c r="D3099" t="s">
        <v>7753</v>
      </c>
      <c r="E3099" s="339" t="s">
        <v>15484</v>
      </c>
    </row>
    <row r="3100" spans="1:5" x14ac:dyDescent="0.25">
      <c r="A3100" s="16">
        <f t="shared" si="48"/>
        <v>4207</v>
      </c>
      <c r="B3100">
        <v>4207</v>
      </c>
      <c r="C3100" t="s">
        <v>26229</v>
      </c>
      <c r="D3100" t="s">
        <v>7753</v>
      </c>
      <c r="E3100" s="339" t="s">
        <v>15473</v>
      </c>
    </row>
    <row r="3101" spans="1:5" x14ac:dyDescent="0.25">
      <c r="A3101" s="16">
        <f t="shared" si="48"/>
        <v>4206</v>
      </c>
      <c r="B3101">
        <v>4206</v>
      </c>
      <c r="C3101" t="s">
        <v>26230</v>
      </c>
      <c r="D3101" t="s">
        <v>7753</v>
      </c>
      <c r="E3101" s="339" t="s">
        <v>20774</v>
      </c>
    </row>
    <row r="3102" spans="1:5" x14ac:dyDescent="0.25">
      <c r="A3102" s="16">
        <f t="shared" si="48"/>
        <v>4190</v>
      </c>
      <c r="B3102">
        <v>4190</v>
      </c>
      <c r="C3102" t="s">
        <v>26231</v>
      </c>
      <c r="D3102" t="s">
        <v>7753</v>
      </c>
      <c r="E3102" s="339" t="s">
        <v>20774</v>
      </c>
    </row>
    <row r="3103" spans="1:5" x14ac:dyDescent="0.25">
      <c r="A3103" s="16">
        <f t="shared" si="48"/>
        <v>4186</v>
      </c>
      <c r="B3103">
        <v>4186</v>
      </c>
      <c r="C3103" t="s">
        <v>26232</v>
      </c>
      <c r="D3103" t="s">
        <v>7753</v>
      </c>
      <c r="E3103" s="339" t="s">
        <v>20068</v>
      </c>
    </row>
    <row r="3104" spans="1:5" x14ac:dyDescent="0.25">
      <c r="A3104" s="16">
        <f t="shared" si="48"/>
        <v>4188</v>
      </c>
      <c r="B3104">
        <v>4188</v>
      </c>
      <c r="C3104" t="s">
        <v>26233</v>
      </c>
      <c r="D3104" t="s">
        <v>7753</v>
      </c>
      <c r="E3104" s="339" t="s">
        <v>25784</v>
      </c>
    </row>
    <row r="3105" spans="1:5" x14ac:dyDescent="0.25">
      <c r="A3105" s="16">
        <f t="shared" si="48"/>
        <v>4189</v>
      </c>
      <c r="B3105">
        <v>4189</v>
      </c>
      <c r="C3105" t="s">
        <v>26234</v>
      </c>
      <c r="D3105" t="s">
        <v>7753</v>
      </c>
      <c r="E3105" s="339" t="s">
        <v>25784</v>
      </c>
    </row>
    <row r="3106" spans="1:5" x14ac:dyDescent="0.25">
      <c r="A3106" s="16">
        <f t="shared" si="48"/>
        <v>4197</v>
      </c>
      <c r="B3106">
        <v>4197</v>
      </c>
      <c r="C3106" t="s">
        <v>26235</v>
      </c>
      <c r="D3106" t="s">
        <v>7753</v>
      </c>
      <c r="E3106" s="339" t="s">
        <v>26236</v>
      </c>
    </row>
    <row r="3107" spans="1:5" x14ac:dyDescent="0.25">
      <c r="A3107" s="16">
        <f t="shared" si="48"/>
        <v>4194</v>
      </c>
      <c r="B3107">
        <v>4194</v>
      </c>
      <c r="C3107" t="s">
        <v>26237</v>
      </c>
      <c r="D3107" t="s">
        <v>7753</v>
      </c>
      <c r="E3107" s="339" t="s">
        <v>26238</v>
      </c>
    </row>
    <row r="3108" spans="1:5" x14ac:dyDescent="0.25">
      <c r="A3108" s="16">
        <f t="shared" si="48"/>
        <v>4193</v>
      </c>
      <c r="B3108">
        <v>4193</v>
      </c>
      <c r="C3108" t="s">
        <v>26239</v>
      </c>
      <c r="D3108" t="s">
        <v>7753</v>
      </c>
      <c r="E3108" s="339" t="s">
        <v>26238</v>
      </c>
    </row>
    <row r="3109" spans="1:5" x14ac:dyDescent="0.25">
      <c r="A3109" s="16">
        <f t="shared" si="48"/>
        <v>4204</v>
      </c>
      <c r="B3109">
        <v>4204</v>
      </c>
      <c r="C3109" t="s">
        <v>26240</v>
      </c>
      <c r="D3109" t="s">
        <v>7753</v>
      </c>
      <c r="E3109" s="339" t="s">
        <v>26238</v>
      </c>
    </row>
    <row r="3110" spans="1:5" x14ac:dyDescent="0.25">
      <c r="A3110" s="16">
        <f t="shared" si="48"/>
        <v>4187</v>
      </c>
      <c r="B3110">
        <v>4187</v>
      </c>
      <c r="C3110" t="s">
        <v>26241</v>
      </c>
      <c r="D3110" t="s">
        <v>7753</v>
      </c>
      <c r="E3110" s="339" t="s">
        <v>16681</v>
      </c>
    </row>
    <row r="3111" spans="1:5" x14ac:dyDescent="0.25">
      <c r="A3111" s="16">
        <f t="shared" si="48"/>
        <v>4202</v>
      </c>
      <c r="B3111">
        <v>4202</v>
      </c>
      <c r="C3111" t="s">
        <v>26242</v>
      </c>
      <c r="D3111" t="s">
        <v>7753</v>
      </c>
      <c r="E3111" s="339" t="s">
        <v>20183</v>
      </c>
    </row>
    <row r="3112" spans="1:5" x14ac:dyDescent="0.25">
      <c r="A3112" s="16">
        <f t="shared" si="48"/>
        <v>4203</v>
      </c>
      <c r="B3112">
        <v>4203</v>
      </c>
      <c r="C3112" t="s">
        <v>26243</v>
      </c>
      <c r="D3112" t="s">
        <v>7753</v>
      </c>
      <c r="E3112" s="339" t="s">
        <v>26244</v>
      </c>
    </row>
    <row r="3113" spans="1:5" x14ac:dyDescent="0.25">
      <c r="A3113" s="16">
        <f t="shared" si="48"/>
        <v>40368</v>
      </c>
      <c r="B3113">
        <v>40368</v>
      </c>
      <c r="C3113" t="s">
        <v>26245</v>
      </c>
      <c r="D3113" t="s">
        <v>7753</v>
      </c>
      <c r="E3113" s="339" t="s">
        <v>26246</v>
      </c>
    </row>
    <row r="3114" spans="1:5" x14ac:dyDescent="0.25">
      <c r="A3114" s="16">
        <f t="shared" si="48"/>
        <v>40365</v>
      </c>
      <c r="B3114">
        <v>40365</v>
      </c>
      <c r="C3114" t="s">
        <v>26247</v>
      </c>
      <c r="D3114" t="s">
        <v>7753</v>
      </c>
      <c r="E3114" s="339" t="s">
        <v>26248</v>
      </c>
    </row>
    <row r="3115" spans="1:5" x14ac:dyDescent="0.25">
      <c r="A3115" s="16">
        <f t="shared" si="48"/>
        <v>40356</v>
      </c>
      <c r="B3115">
        <v>40356</v>
      </c>
      <c r="C3115" t="s">
        <v>26249</v>
      </c>
      <c r="D3115" t="s">
        <v>7753</v>
      </c>
      <c r="E3115" s="339" t="s">
        <v>16705</v>
      </c>
    </row>
    <row r="3116" spans="1:5" x14ac:dyDescent="0.25">
      <c r="A3116" s="16">
        <f t="shared" si="48"/>
        <v>40362</v>
      </c>
      <c r="B3116">
        <v>40362</v>
      </c>
      <c r="C3116" t="s">
        <v>26250</v>
      </c>
      <c r="D3116" t="s">
        <v>7753</v>
      </c>
      <c r="E3116" s="339" t="s">
        <v>16551</v>
      </c>
    </row>
    <row r="3117" spans="1:5" x14ac:dyDescent="0.25">
      <c r="A3117" s="16">
        <f t="shared" si="48"/>
        <v>40374</v>
      </c>
      <c r="B3117">
        <v>40374</v>
      </c>
      <c r="C3117" t="s">
        <v>26251</v>
      </c>
      <c r="D3117" t="s">
        <v>7753</v>
      </c>
      <c r="E3117" s="339" t="s">
        <v>19965</v>
      </c>
    </row>
    <row r="3118" spans="1:5" x14ac:dyDescent="0.25">
      <c r="A3118" s="16">
        <f t="shared" si="48"/>
        <v>40371</v>
      </c>
      <c r="B3118">
        <v>40371</v>
      </c>
      <c r="C3118" t="s">
        <v>26252</v>
      </c>
      <c r="D3118" t="s">
        <v>7753</v>
      </c>
      <c r="E3118" s="339" t="s">
        <v>21251</v>
      </c>
    </row>
    <row r="3119" spans="1:5" x14ac:dyDescent="0.25">
      <c r="A3119" s="16">
        <f t="shared" si="48"/>
        <v>40359</v>
      </c>
      <c r="B3119">
        <v>40359</v>
      </c>
      <c r="C3119" t="s">
        <v>26253</v>
      </c>
      <c r="D3119" t="s">
        <v>7753</v>
      </c>
      <c r="E3119" s="339" t="s">
        <v>12604</v>
      </c>
    </row>
    <row r="3120" spans="1:5" x14ac:dyDescent="0.25">
      <c r="A3120" s="16">
        <f t="shared" si="48"/>
        <v>7595</v>
      </c>
      <c r="B3120">
        <v>7595</v>
      </c>
      <c r="C3120" t="s">
        <v>26254</v>
      </c>
      <c r="D3120" t="s">
        <v>7754</v>
      </c>
      <c r="E3120" s="339" t="s">
        <v>8115</v>
      </c>
    </row>
    <row r="3121" spans="1:5" x14ac:dyDescent="0.25">
      <c r="A3121" s="16">
        <f t="shared" si="48"/>
        <v>41094</v>
      </c>
      <c r="B3121">
        <v>41094</v>
      </c>
      <c r="C3121" t="s">
        <v>26255</v>
      </c>
      <c r="D3121" t="s">
        <v>7813</v>
      </c>
      <c r="E3121" s="339" t="s">
        <v>33753</v>
      </c>
    </row>
    <row r="3122" spans="1:5" x14ac:dyDescent="0.25">
      <c r="A3122" s="16">
        <f t="shared" si="48"/>
        <v>39609</v>
      </c>
      <c r="B3122">
        <v>39609</v>
      </c>
      <c r="C3122" t="s">
        <v>26256</v>
      </c>
      <c r="D3122" t="s">
        <v>7753</v>
      </c>
      <c r="E3122" s="339" t="s">
        <v>26257</v>
      </c>
    </row>
    <row r="3123" spans="1:5" x14ac:dyDescent="0.25">
      <c r="A3123" s="16">
        <f t="shared" si="48"/>
        <v>39610</v>
      </c>
      <c r="B3123">
        <v>39610</v>
      </c>
      <c r="C3123" t="s">
        <v>26258</v>
      </c>
      <c r="D3123" t="s">
        <v>7753</v>
      </c>
      <c r="E3123" s="339" t="s">
        <v>26259</v>
      </c>
    </row>
    <row r="3124" spans="1:5" x14ac:dyDescent="0.25">
      <c r="A3124" s="16">
        <f t="shared" si="48"/>
        <v>39611</v>
      </c>
      <c r="B3124">
        <v>39611</v>
      </c>
      <c r="C3124" t="s">
        <v>26260</v>
      </c>
      <c r="D3124" t="s">
        <v>7753</v>
      </c>
      <c r="E3124" s="339" t="s">
        <v>26261</v>
      </c>
    </row>
    <row r="3125" spans="1:5" x14ac:dyDescent="0.25">
      <c r="A3125" s="16">
        <f t="shared" si="48"/>
        <v>39612</v>
      </c>
      <c r="B3125">
        <v>39612</v>
      </c>
      <c r="C3125" t="s">
        <v>26262</v>
      </c>
      <c r="D3125" t="s">
        <v>7753</v>
      </c>
      <c r="E3125" s="339" t="s">
        <v>26263</v>
      </c>
    </row>
    <row r="3126" spans="1:5" x14ac:dyDescent="0.25">
      <c r="A3126" s="16">
        <f t="shared" si="48"/>
        <v>39608</v>
      </c>
      <c r="B3126">
        <v>39608</v>
      </c>
      <c r="C3126" t="s">
        <v>26264</v>
      </c>
      <c r="D3126" t="s">
        <v>7753</v>
      </c>
      <c r="E3126" s="339" t="s">
        <v>26265</v>
      </c>
    </row>
    <row r="3127" spans="1:5" x14ac:dyDescent="0.25">
      <c r="A3127" s="16">
        <f t="shared" si="48"/>
        <v>38175</v>
      </c>
      <c r="B3127">
        <v>38175</v>
      </c>
      <c r="C3127" t="s">
        <v>26266</v>
      </c>
      <c r="D3127" t="s">
        <v>7753</v>
      </c>
      <c r="E3127" s="339" t="s">
        <v>8126</v>
      </c>
    </row>
    <row r="3128" spans="1:5" x14ac:dyDescent="0.25">
      <c r="A3128" s="16">
        <f t="shared" si="48"/>
        <v>38176</v>
      </c>
      <c r="B3128">
        <v>38176</v>
      </c>
      <c r="C3128" t="s">
        <v>26267</v>
      </c>
      <c r="D3128" t="s">
        <v>7753</v>
      </c>
      <c r="E3128" s="339" t="s">
        <v>12686</v>
      </c>
    </row>
    <row r="3129" spans="1:5" x14ac:dyDescent="0.25">
      <c r="A3129" s="16">
        <f t="shared" si="48"/>
        <v>36152</v>
      </c>
      <c r="B3129">
        <v>36152</v>
      </c>
      <c r="C3129" t="s">
        <v>26268</v>
      </c>
      <c r="D3129" t="s">
        <v>7753</v>
      </c>
      <c r="E3129" s="339" t="s">
        <v>7910</v>
      </c>
    </row>
    <row r="3130" spans="1:5" x14ac:dyDescent="0.25">
      <c r="A3130" s="16">
        <f t="shared" si="48"/>
        <v>4221</v>
      </c>
      <c r="B3130">
        <v>4221</v>
      </c>
      <c r="C3130" t="s">
        <v>26269</v>
      </c>
      <c r="D3130" t="s">
        <v>7751</v>
      </c>
      <c r="E3130" s="339" t="s">
        <v>7961</v>
      </c>
    </row>
    <row r="3131" spans="1:5" x14ac:dyDescent="0.25">
      <c r="A3131" s="16">
        <f t="shared" si="48"/>
        <v>4227</v>
      </c>
      <c r="B3131">
        <v>4227</v>
      </c>
      <c r="C3131" t="s">
        <v>26270</v>
      </c>
      <c r="D3131" t="s">
        <v>7751</v>
      </c>
      <c r="E3131" s="339" t="s">
        <v>20867</v>
      </c>
    </row>
    <row r="3132" spans="1:5" x14ac:dyDescent="0.25">
      <c r="A3132" s="16">
        <f t="shared" si="48"/>
        <v>38170</v>
      </c>
      <c r="B3132">
        <v>38170</v>
      </c>
      <c r="C3132" t="s">
        <v>26271</v>
      </c>
      <c r="D3132" t="s">
        <v>7753</v>
      </c>
      <c r="E3132" s="339" t="s">
        <v>22729</v>
      </c>
    </row>
    <row r="3133" spans="1:5" x14ac:dyDescent="0.25">
      <c r="A3133" s="16">
        <f t="shared" si="48"/>
        <v>4252</v>
      </c>
      <c r="B3133">
        <v>4252</v>
      </c>
      <c r="C3133" t="s">
        <v>26272</v>
      </c>
      <c r="D3133" t="s">
        <v>7754</v>
      </c>
      <c r="E3133" s="339" t="s">
        <v>32550</v>
      </c>
    </row>
    <row r="3134" spans="1:5" x14ac:dyDescent="0.25">
      <c r="A3134" s="16">
        <f t="shared" si="48"/>
        <v>40980</v>
      </c>
      <c r="B3134">
        <v>40980</v>
      </c>
      <c r="C3134" t="s">
        <v>26273</v>
      </c>
      <c r="D3134" t="s">
        <v>7813</v>
      </c>
      <c r="E3134" s="339" t="s">
        <v>33807</v>
      </c>
    </row>
    <row r="3135" spans="1:5" x14ac:dyDescent="0.25">
      <c r="A3135" s="16">
        <f t="shared" si="48"/>
        <v>41031</v>
      </c>
      <c r="B3135">
        <v>41031</v>
      </c>
      <c r="C3135" t="s">
        <v>26275</v>
      </c>
      <c r="D3135" t="s">
        <v>7813</v>
      </c>
      <c r="E3135" s="339" t="s">
        <v>33808</v>
      </c>
    </row>
    <row r="3136" spans="1:5" x14ac:dyDescent="0.25">
      <c r="A3136" s="16">
        <f t="shared" si="48"/>
        <v>37666</v>
      </c>
      <c r="B3136">
        <v>37666</v>
      </c>
      <c r="C3136" t="s">
        <v>26277</v>
      </c>
      <c r="D3136" t="s">
        <v>7754</v>
      </c>
      <c r="E3136" s="339" t="s">
        <v>16628</v>
      </c>
    </row>
    <row r="3137" spans="1:5" x14ac:dyDescent="0.25">
      <c r="A3137" s="16">
        <f t="shared" si="48"/>
        <v>40986</v>
      </c>
      <c r="B3137">
        <v>40986</v>
      </c>
      <c r="C3137" t="s">
        <v>26278</v>
      </c>
      <c r="D3137" t="s">
        <v>7813</v>
      </c>
      <c r="E3137" s="339" t="s">
        <v>33809</v>
      </c>
    </row>
    <row r="3138" spans="1:5" x14ac:dyDescent="0.25">
      <c r="A3138" s="16">
        <f t="shared" si="48"/>
        <v>4250</v>
      </c>
      <c r="B3138">
        <v>4250</v>
      </c>
      <c r="C3138" t="s">
        <v>26280</v>
      </c>
      <c r="D3138" t="s">
        <v>7754</v>
      </c>
      <c r="E3138" s="339" t="s">
        <v>32615</v>
      </c>
    </row>
    <row r="3139" spans="1:5" x14ac:dyDescent="0.25">
      <c r="A3139" s="16">
        <f t="shared" ref="A3139:A3202" si="49">B3139</f>
        <v>40978</v>
      </c>
      <c r="B3139">
        <v>40978</v>
      </c>
      <c r="C3139" t="s">
        <v>26281</v>
      </c>
      <c r="D3139" t="s">
        <v>7813</v>
      </c>
      <c r="E3139" s="339" t="s">
        <v>33810</v>
      </c>
    </row>
    <row r="3140" spans="1:5" x14ac:dyDescent="0.25">
      <c r="A3140" s="16">
        <f t="shared" si="49"/>
        <v>44501</v>
      </c>
      <c r="B3140">
        <v>44501</v>
      </c>
      <c r="C3140" t="s">
        <v>26283</v>
      </c>
      <c r="D3140" t="s">
        <v>7754</v>
      </c>
      <c r="E3140" s="339" t="s">
        <v>13888</v>
      </c>
    </row>
    <row r="3141" spans="1:5" x14ac:dyDescent="0.25">
      <c r="A3141" s="16">
        <f t="shared" si="49"/>
        <v>41043</v>
      </c>
      <c r="B3141">
        <v>41043</v>
      </c>
      <c r="C3141" t="s">
        <v>26284</v>
      </c>
      <c r="D3141" t="s">
        <v>7813</v>
      </c>
      <c r="E3141" s="339" t="s">
        <v>33808</v>
      </c>
    </row>
    <row r="3142" spans="1:5" x14ac:dyDescent="0.25">
      <c r="A3142" s="16">
        <f t="shared" si="49"/>
        <v>4234</v>
      </c>
      <c r="B3142">
        <v>4234</v>
      </c>
      <c r="C3142" t="s">
        <v>26285</v>
      </c>
      <c r="D3142" t="s">
        <v>7754</v>
      </c>
      <c r="E3142" s="339" t="s">
        <v>31493</v>
      </c>
    </row>
    <row r="3143" spans="1:5" x14ac:dyDescent="0.25">
      <c r="A3143" s="16">
        <f t="shared" si="49"/>
        <v>40987</v>
      </c>
      <c r="B3143">
        <v>40987</v>
      </c>
      <c r="C3143" t="s">
        <v>26287</v>
      </c>
      <c r="D3143" t="s">
        <v>7813</v>
      </c>
      <c r="E3143" s="339" t="s">
        <v>33811</v>
      </c>
    </row>
    <row r="3144" spans="1:5" x14ac:dyDescent="0.25">
      <c r="A3144" s="16">
        <f t="shared" si="49"/>
        <v>4253</v>
      </c>
      <c r="B3144">
        <v>4253</v>
      </c>
      <c r="C3144" t="s">
        <v>26289</v>
      </c>
      <c r="D3144" t="s">
        <v>7754</v>
      </c>
      <c r="E3144" s="339" t="s">
        <v>7805</v>
      </c>
    </row>
    <row r="3145" spans="1:5" x14ac:dyDescent="0.25">
      <c r="A3145" s="16">
        <f t="shared" si="49"/>
        <v>40981</v>
      </c>
      <c r="B3145">
        <v>40981</v>
      </c>
      <c r="C3145" t="s">
        <v>26290</v>
      </c>
      <c r="D3145" t="s">
        <v>7813</v>
      </c>
      <c r="E3145" s="339" t="s">
        <v>33812</v>
      </c>
    </row>
    <row r="3146" spans="1:5" x14ac:dyDescent="0.25">
      <c r="A3146" s="16">
        <f t="shared" si="49"/>
        <v>4254</v>
      </c>
      <c r="B3146">
        <v>4254</v>
      </c>
      <c r="C3146" t="s">
        <v>26292</v>
      </c>
      <c r="D3146" t="s">
        <v>7754</v>
      </c>
      <c r="E3146" s="339" t="s">
        <v>12616</v>
      </c>
    </row>
    <row r="3147" spans="1:5" x14ac:dyDescent="0.25">
      <c r="A3147" s="16">
        <f t="shared" si="49"/>
        <v>41036</v>
      </c>
      <c r="B3147">
        <v>41036</v>
      </c>
      <c r="C3147" t="s">
        <v>26293</v>
      </c>
      <c r="D3147" t="s">
        <v>7813</v>
      </c>
      <c r="E3147" s="339" t="s">
        <v>33813</v>
      </c>
    </row>
    <row r="3148" spans="1:5" x14ac:dyDescent="0.25">
      <c r="A3148" s="16">
        <f t="shared" si="49"/>
        <v>4251</v>
      </c>
      <c r="B3148">
        <v>4251</v>
      </c>
      <c r="C3148" t="s">
        <v>26295</v>
      </c>
      <c r="D3148" t="s">
        <v>7754</v>
      </c>
      <c r="E3148" s="339" t="s">
        <v>15685</v>
      </c>
    </row>
    <row r="3149" spans="1:5" x14ac:dyDescent="0.25">
      <c r="A3149" s="16">
        <f t="shared" si="49"/>
        <v>40979</v>
      </c>
      <c r="B3149">
        <v>40979</v>
      </c>
      <c r="C3149" t="s">
        <v>26296</v>
      </c>
      <c r="D3149" t="s">
        <v>7813</v>
      </c>
      <c r="E3149" s="339" t="s">
        <v>33814</v>
      </c>
    </row>
    <row r="3150" spans="1:5" x14ac:dyDescent="0.25">
      <c r="A3150" s="16">
        <f t="shared" si="49"/>
        <v>4230</v>
      </c>
      <c r="B3150">
        <v>4230</v>
      </c>
      <c r="C3150" t="s">
        <v>26298</v>
      </c>
      <c r="D3150" t="s">
        <v>7754</v>
      </c>
      <c r="E3150" s="339" t="s">
        <v>19851</v>
      </c>
    </row>
    <row r="3151" spans="1:5" x14ac:dyDescent="0.25">
      <c r="A3151" s="16">
        <f t="shared" si="49"/>
        <v>40998</v>
      </c>
      <c r="B3151">
        <v>40998</v>
      </c>
      <c r="C3151" t="s">
        <v>26299</v>
      </c>
      <c r="D3151" t="s">
        <v>7813</v>
      </c>
      <c r="E3151" s="339" t="s">
        <v>33815</v>
      </c>
    </row>
    <row r="3152" spans="1:5" x14ac:dyDescent="0.25">
      <c r="A3152" s="16">
        <f t="shared" si="49"/>
        <v>4257</v>
      </c>
      <c r="B3152">
        <v>4257</v>
      </c>
      <c r="C3152" t="s">
        <v>26301</v>
      </c>
      <c r="D3152" t="s">
        <v>7754</v>
      </c>
      <c r="E3152" s="339" t="s">
        <v>15512</v>
      </c>
    </row>
    <row r="3153" spans="1:5" x14ac:dyDescent="0.25">
      <c r="A3153" s="16">
        <f t="shared" si="49"/>
        <v>40982</v>
      </c>
      <c r="B3153">
        <v>40982</v>
      </c>
      <c r="C3153" t="s">
        <v>26302</v>
      </c>
      <c r="D3153" t="s">
        <v>7813</v>
      </c>
      <c r="E3153" s="339" t="s">
        <v>33816</v>
      </c>
    </row>
    <row r="3154" spans="1:5" x14ac:dyDescent="0.25">
      <c r="A3154" s="16">
        <f t="shared" si="49"/>
        <v>4240</v>
      </c>
      <c r="B3154">
        <v>4240</v>
      </c>
      <c r="C3154" t="s">
        <v>26304</v>
      </c>
      <c r="D3154" t="s">
        <v>7754</v>
      </c>
      <c r="E3154" s="339" t="s">
        <v>20563</v>
      </c>
    </row>
    <row r="3155" spans="1:5" x14ac:dyDescent="0.25">
      <c r="A3155" s="16">
        <f t="shared" si="49"/>
        <v>41026</v>
      </c>
      <c r="B3155">
        <v>41026</v>
      </c>
      <c r="C3155" t="s">
        <v>26306</v>
      </c>
      <c r="D3155" t="s">
        <v>7813</v>
      </c>
      <c r="E3155" s="339" t="s">
        <v>33817</v>
      </c>
    </row>
    <row r="3156" spans="1:5" x14ac:dyDescent="0.25">
      <c r="A3156" s="16">
        <f t="shared" si="49"/>
        <v>4239</v>
      </c>
      <c r="B3156">
        <v>4239</v>
      </c>
      <c r="C3156" t="s">
        <v>26308</v>
      </c>
      <c r="D3156" t="s">
        <v>7754</v>
      </c>
      <c r="E3156" s="339" t="s">
        <v>20563</v>
      </c>
    </row>
    <row r="3157" spans="1:5" x14ac:dyDescent="0.25">
      <c r="A3157" s="16">
        <f t="shared" si="49"/>
        <v>41024</v>
      </c>
      <c r="B3157">
        <v>41024</v>
      </c>
      <c r="C3157" t="s">
        <v>26309</v>
      </c>
      <c r="D3157" t="s">
        <v>7813</v>
      </c>
      <c r="E3157" s="339" t="s">
        <v>33817</v>
      </c>
    </row>
    <row r="3158" spans="1:5" x14ac:dyDescent="0.25">
      <c r="A3158" s="16">
        <f t="shared" si="49"/>
        <v>4248</v>
      </c>
      <c r="B3158">
        <v>4248</v>
      </c>
      <c r="C3158" t="s">
        <v>26310</v>
      </c>
      <c r="D3158" t="s">
        <v>7754</v>
      </c>
      <c r="E3158" s="339" t="s">
        <v>13888</v>
      </c>
    </row>
    <row r="3159" spans="1:5" x14ac:dyDescent="0.25">
      <c r="A3159" s="16">
        <f t="shared" si="49"/>
        <v>41033</v>
      </c>
      <c r="B3159">
        <v>41033</v>
      </c>
      <c r="C3159" t="s">
        <v>26311</v>
      </c>
      <c r="D3159" t="s">
        <v>7813</v>
      </c>
      <c r="E3159" s="339" t="s">
        <v>33808</v>
      </c>
    </row>
    <row r="3160" spans="1:5" x14ac:dyDescent="0.25">
      <c r="A3160" s="16">
        <f t="shared" si="49"/>
        <v>44500</v>
      </c>
      <c r="B3160">
        <v>44500</v>
      </c>
      <c r="C3160" t="s">
        <v>26312</v>
      </c>
      <c r="D3160" t="s">
        <v>7754</v>
      </c>
      <c r="E3160" s="339" t="s">
        <v>13888</v>
      </c>
    </row>
    <row r="3161" spans="1:5" x14ac:dyDescent="0.25">
      <c r="A3161" s="16">
        <f t="shared" si="49"/>
        <v>41040</v>
      </c>
      <c r="B3161">
        <v>41040</v>
      </c>
      <c r="C3161" t="s">
        <v>26313</v>
      </c>
      <c r="D3161" t="s">
        <v>7813</v>
      </c>
      <c r="E3161" s="339" t="s">
        <v>33808</v>
      </c>
    </row>
    <row r="3162" spans="1:5" x14ac:dyDescent="0.25">
      <c r="A3162" s="16">
        <f t="shared" si="49"/>
        <v>4238</v>
      </c>
      <c r="B3162">
        <v>4238</v>
      </c>
      <c r="C3162" t="s">
        <v>26314</v>
      </c>
      <c r="D3162" t="s">
        <v>7754</v>
      </c>
      <c r="E3162" s="339" t="s">
        <v>13339</v>
      </c>
    </row>
    <row r="3163" spans="1:5" x14ac:dyDescent="0.25">
      <c r="A3163" s="16">
        <f t="shared" si="49"/>
        <v>41012</v>
      </c>
      <c r="B3163">
        <v>41012</v>
      </c>
      <c r="C3163" t="s">
        <v>26315</v>
      </c>
      <c r="D3163" t="s">
        <v>7813</v>
      </c>
      <c r="E3163" s="339" t="s">
        <v>33818</v>
      </c>
    </row>
    <row r="3164" spans="1:5" x14ac:dyDescent="0.25">
      <c r="A3164" s="16">
        <f t="shared" si="49"/>
        <v>4233</v>
      </c>
      <c r="B3164">
        <v>4233</v>
      </c>
      <c r="C3164" t="s">
        <v>26317</v>
      </c>
      <c r="D3164" t="s">
        <v>7754</v>
      </c>
      <c r="E3164" s="339" t="s">
        <v>20563</v>
      </c>
    </row>
    <row r="3165" spans="1:5" x14ac:dyDescent="0.25">
      <c r="A3165" s="16">
        <f t="shared" si="49"/>
        <v>41001</v>
      </c>
      <c r="B3165">
        <v>41001</v>
      </c>
      <c r="C3165" t="s">
        <v>26318</v>
      </c>
      <c r="D3165" t="s">
        <v>7813</v>
      </c>
      <c r="E3165" s="339" t="s">
        <v>33817</v>
      </c>
    </row>
    <row r="3166" spans="1:5" x14ac:dyDescent="0.25">
      <c r="A3166" s="16">
        <f t="shared" si="49"/>
        <v>2</v>
      </c>
      <c r="B3166">
        <v>2</v>
      </c>
      <c r="C3166" t="s">
        <v>26319</v>
      </c>
      <c r="D3166" t="s">
        <v>7811</v>
      </c>
      <c r="E3166" s="339" t="s">
        <v>12162</v>
      </c>
    </row>
    <row r="3167" spans="1:5" x14ac:dyDescent="0.25">
      <c r="A3167" s="16">
        <f t="shared" si="49"/>
        <v>36517</v>
      </c>
      <c r="B3167">
        <v>36517</v>
      </c>
      <c r="C3167" t="s">
        <v>26320</v>
      </c>
      <c r="D3167" t="s">
        <v>7753</v>
      </c>
      <c r="E3167" s="339" t="s">
        <v>26321</v>
      </c>
    </row>
    <row r="3168" spans="1:5" x14ac:dyDescent="0.25">
      <c r="A3168" s="16">
        <f t="shared" si="49"/>
        <v>4262</v>
      </c>
      <c r="B3168">
        <v>4262</v>
      </c>
      <c r="C3168" t="s">
        <v>26322</v>
      </c>
      <c r="D3168" t="s">
        <v>7753</v>
      </c>
      <c r="E3168" s="339" t="s">
        <v>26323</v>
      </c>
    </row>
    <row r="3169" spans="1:5" x14ac:dyDescent="0.25">
      <c r="A3169" s="16">
        <f t="shared" si="49"/>
        <v>4263</v>
      </c>
      <c r="B3169">
        <v>4263</v>
      </c>
      <c r="C3169" t="s">
        <v>26324</v>
      </c>
      <c r="D3169" t="s">
        <v>7753</v>
      </c>
      <c r="E3169" s="339" t="s">
        <v>26325</v>
      </c>
    </row>
    <row r="3170" spans="1:5" x14ac:dyDescent="0.25">
      <c r="A3170" s="16">
        <f t="shared" si="49"/>
        <v>36518</v>
      </c>
      <c r="B3170">
        <v>36518</v>
      </c>
      <c r="C3170" t="s">
        <v>26326</v>
      </c>
      <c r="D3170" t="s">
        <v>7753</v>
      </c>
      <c r="E3170" s="339" t="s">
        <v>26327</v>
      </c>
    </row>
    <row r="3171" spans="1:5" x14ac:dyDescent="0.25">
      <c r="A3171" s="16">
        <f t="shared" si="49"/>
        <v>14221</v>
      </c>
      <c r="B3171">
        <v>14221</v>
      </c>
      <c r="C3171" t="s">
        <v>26328</v>
      </c>
      <c r="D3171" t="s">
        <v>7753</v>
      </c>
      <c r="E3171" s="339" t="s">
        <v>26329</v>
      </c>
    </row>
    <row r="3172" spans="1:5" x14ac:dyDescent="0.25">
      <c r="A3172" s="16">
        <f t="shared" si="49"/>
        <v>38402</v>
      </c>
      <c r="B3172">
        <v>38402</v>
      </c>
      <c r="C3172" t="s">
        <v>26330</v>
      </c>
      <c r="D3172" t="s">
        <v>7753</v>
      </c>
      <c r="E3172" s="339" t="s">
        <v>14664</v>
      </c>
    </row>
    <row r="3173" spans="1:5" x14ac:dyDescent="0.25">
      <c r="A3173" s="16">
        <f t="shared" si="49"/>
        <v>3412</v>
      </c>
      <c r="B3173">
        <v>3412</v>
      </c>
      <c r="C3173" t="s">
        <v>26331</v>
      </c>
      <c r="D3173" t="s">
        <v>7752</v>
      </c>
      <c r="E3173" s="339" t="s">
        <v>16434</v>
      </c>
    </row>
    <row r="3174" spans="1:5" x14ac:dyDescent="0.25">
      <c r="A3174" s="16">
        <f t="shared" si="49"/>
        <v>3413</v>
      </c>
      <c r="B3174">
        <v>3413</v>
      </c>
      <c r="C3174" t="s">
        <v>26332</v>
      </c>
      <c r="D3174" t="s">
        <v>7752</v>
      </c>
      <c r="E3174" s="339" t="s">
        <v>15981</v>
      </c>
    </row>
    <row r="3175" spans="1:5" x14ac:dyDescent="0.25">
      <c r="A3175" s="16">
        <f t="shared" si="49"/>
        <v>39744</v>
      </c>
      <c r="B3175">
        <v>39744</v>
      </c>
      <c r="C3175" t="s">
        <v>26333</v>
      </c>
      <c r="D3175" t="s">
        <v>7752</v>
      </c>
      <c r="E3175" s="339" t="s">
        <v>22120</v>
      </c>
    </row>
    <row r="3176" spans="1:5" x14ac:dyDescent="0.25">
      <c r="A3176" s="16">
        <f t="shared" si="49"/>
        <v>39745</v>
      </c>
      <c r="B3176">
        <v>39745</v>
      </c>
      <c r="C3176" t="s">
        <v>26334</v>
      </c>
      <c r="D3176" t="s">
        <v>7752</v>
      </c>
      <c r="E3176" s="339" t="s">
        <v>26335</v>
      </c>
    </row>
    <row r="3177" spans="1:5" x14ac:dyDescent="0.25">
      <c r="A3177" s="16">
        <f t="shared" si="49"/>
        <v>39637</v>
      </c>
      <c r="B3177">
        <v>39637</v>
      </c>
      <c r="C3177" t="s">
        <v>26336</v>
      </c>
      <c r="D3177" t="s">
        <v>7752</v>
      </c>
      <c r="E3177" s="339" t="s">
        <v>26337</v>
      </c>
    </row>
    <row r="3178" spans="1:5" x14ac:dyDescent="0.25">
      <c r="A3178" s="16">
        <f t="shared" si="49"/>
        <v>39638</v>
      </c>
      <c r="B3178">
        <v>39638</v>
      </c>
      <c r="C3178" t="s">
        <v>26338</v>
      </c>
      <c r="D3178" t="s">
        <v>7752</v>
      </c>
      <c r="E3178" s="339" t="s">
        <v>26339</v>
      </c>
    </row>
    <row r="3179" spans="1:5" x14ac:dyDescent="0.25">
      <c r="A3179" s="16">
        <f t="shared" si="49"/>
        <v>39639</v>
      </c>
      <c r="B3179">
        <v>39639</v>
      </c>
      <c r="C3179" t="s">
        <v>26340</v>
      </c>
      <c r="D3179" t="s">
        <v>7752</v>
      </c>
      <c r="E3179" s="339" t="s">
        <v>26341</v>
      </c>
    </row>
    <row r="3180" spans="1:5" x14ac:dyDescent="0.25">
      <c r="A3180" s="16">
        <f t="shared" si="49"/>
        <v>39517</v>
      </c>
      <c r="B3180">
        <v>39517</v>
      </c>
      <c r="C3180" t="s">
        <v>26342</v>
      </c>
      <c r="D3180" t="s">
        <v>7752</v>
      </c>
      <c r="E3180" s="339" t="s">
        <v>26343</v>
      </c>
    </row>
    <row r="3181" spans="1:5" x14ac:dyDescent="0.25">
      <c r="A3181" s="16">
        <f t="shared" si="49"/>
        <v>39518</v>
      </c>
      <c r="B3181">
        <v>39518</v>
      </c>
      <c r="C3181" t="s">
        <v>26344</v>
      </c>
      <c r="D3181" t="s">
        <v>7752</v>
      </c>
      <c r="E3181" s="339" t="s">
        <v>26345</v>
      </c>
    </row>
    <row r="3182" spans="1:5" x14ac:dyDescent="0.25">
      <c r="A3182" s="16">
        <f t="shared" si="49"/>
        <v>38366</v>
      </c>
      <c r="B3182">
        <v>38366</v>
      </c>
      <c r="C3182" t="s">
        <v>26346</v>
      </c>
      <c r="D3182" t="s">
        <v>7752</v>
      </c>
      <c r="E3182" s="339" t="s">
        <v>8311</v>
      </c>
    </row>
    <row r="3183" spans="1:5" x14ac:dyDescent="0.25">
      <c r="A3183" s="16">
        <f t="shared" si="49"/>
        <v>11703</v>
      </c>
      <c r="B3183">
        <v>11703</v>
      </c>
      <c r="C3183" t="s">
        <v>26347</v>
      </c>
      <c r="D3183" t="s">
        <v>7753</v>
      </c>
      <c r="E3183" s="339" t="s">
        <v>26348</v>
      </c>
    </row>
    <row r="3184" spans="1:5" x14ac:dyDescent="0.25">
      <c r="A3184" s="16">
        <f t="shared" si="49"/>
        <v>37400</v>
      </c>
      <c r="B3184">
        <v>37400</v>
      </c>
      <c r="C3184" t="s">
        <v>26349</v>
      </c>
      <c r="D3184" t="s">
        <v>7753</v>
      </c>
      <c r="E3184" s="339" t="s">
        <v>26350</v>
      </c>
    </row>
    <row r="3185" spans="1:5" x14ac:dyDescent="0.25">
      <c r="A3185" s="16">
        <f t="shared" si="49"/>
        <v>25400</v>
      </c>
      <c r="B3185">
        <v>25400</v>
      </c>
      <c r="C3185" t="s">
        <v>26351</v>
      </c>
      <c r="D3185" t="s">
        <v>7753</v>
      </c>
      <c r="E3185" s="339" t="s">
        <v>26352</v>
      </c>
    </row>
    <row r="3186" spans="1:5" x14ac:dyDescent="0.25">
      <c r="A3186" s="16">
        <f t="shared" si="49"/>
        <v>4276</v>
      </c>
      <c r="B3186">
        <v>4276</v>
      </c>
      <c r="C3186" t="s">
        <v>26353</v>
      </c>
      <c r="D3186" t="s">
        <v>7753</v>
      </c>
      <c r="E3186" s="339" t="s">
        <v>26354</v>
      </c>
    </row>
    <row r="3187" spans="1:5" x14ac:dyDescent="0.25">
      <c r="A3187" s="16">
        <f t="shared" si="49"/>
        <v>4273</v>
      </c>
      <c r="B3187">
        <v>4273</v>
      </c>
      <c r="C3187" t="s">
        <v>26355</v>
      </c>
      <c r="D3187" t="s">
        <v>7753</v>
      </c>
      <c r="E3187" s="339" t="s">
        <v>26356</v>
      </c>
    </row>
    <row r="3188" spans="1:5" x14ac:dyDescent="0.25">
      <c r="A3188" s="16">
        <f t="shared" si="49"/>
        <v>4274</v>
      </c>
      <c r="B3188">
        <v>4274</v>
      </c>
      <c r="C3188" t="s">
        <v>26357</v>
      </c>
      <c r="D3188" t="s">
        <v>7753</v>
      </c>
      <c r="E3188" s="339" t="s">
        <v>23187</v>
      </c>
    </row>
    <row r="3189" spans="1:5" x14ac:dyDescent="0.25">
      <c r="A3189" s="16">
        <f t="shared" si="49"/>
        <v>39438</v>
      </c>
      <c r="B3189">
        <v>39438</v>
      </c>
      <c r="C3189" t="s">
        <v>26358</v>
      </c>
      <c r="D3189" t="s">
        <v>7753</v>
      </c>
      <c r="E3189" s="339" t="s">
        <v>9138</v>
      </c>
    </row>
    <row r="3190" spans="1:5" x14ac:dyDescent="0.25">
      <c r="A3190" s="16">
        <f t="shared" si="49"/>
        <v>11963</v>
      </c>
      <c r="B3190">
        <v>11963</v>
      </c>
      <c r="C3190" t="s">
        <v>26359</v>
      </c>
      <c r="D3190" t="s">
        <v>7753</v>
      </c>
      <c r="E3190" s="339" t="s">
        <v>8322</v>
      </c>
    </row>
    <row r="3191" spans="1:5" x14ac:dyDescent="0.25">
      <c r="A3191" s="16">
        <f t="shared" si="49"/>
        <v>11964</v>
      </c>
      <c r="B3191">
        <v>11964</v>
      </c>
      <c r="C3191" t="s">
        <v>26360</v>
      </c>
      <c r="D3191" t="s">
        <v>7753</v>
      </c>
      <c r="E3191" s="339" t="s">
        <v>15486</v>
      </c>
    </row>
    <row r="3192" spans="1:5" x14ac:dyDescent="0.25">
      <c r="A3192" s="16">
        <f t="shared" si="49"/>
        <v>4379</v>
      </c>
      <c r="B3192">
        <v>4379</v>
      </c>
      <c r="C3192" t="s">
        <v>26361</v>
      </c>
      <c r="D3192" t="s">
        <v>7753</v>
      </c>
      <c r="E3192" s="339" t="s">
        <v>7886</v>
      </c>
    </row>
    <row r="3193" spans="1:5" x14ac:dyDescent="0.25">
      <c r="A3193" s="16">
        <f t="shared" si="49"/>
        <v>4377</v>
      </c>
      <c r="B3193">
        <v>4377</v>
      </c>
      <c r="C3193" t="s">
        <v>26362</v>
      </c>
      <c r="D3193" t="s">
        <v>7753</v>
      </c>
      <c r="E3193" s="339" t="s">
        <v>8825</v>
      </c>
    </row>
    <row r="3194" spans="1:5" x14ac:dyDescent="0.25">
      <c r="A3194" s="16">
        <f t="shared" si="49"/>
        <v>4356</v>
      </c>
      <c r="B3194">
        <v>4356</v>
      </c>
      <c r="C3194" t="s">
        <v>26363</v>
      </c>
      <c r="D3194" t="s">
        <v>7753</v>
      </c>
      <c r="E3194" s="339" t="s">
        <v>9138</v>
      </c>
    </row>
    <row r="3195" spans="1:5" x14ac:dyDescent="0.25">
      <c r="A3195" s="16">
        <f t="shared" si="49"/>
        <v>13246</v>
      </c>
      <c r="B3195">
        <v>13246</v>
      </c>
      <c r="C3195" t="s">
        <v>26364</v>
      </c>
      <c r="D3195" t="s">
        <v>7753</v>
      </c>
      <c r="E3195" s="339" t="s">
        <v>8104</v>
      </c>
    </row>
    <row r="3196" spans="1:5" x14ac:dyDescent="0.25">
      <c r="A3196" s="16">
        <f t="shared" si="49"/>
        <v>4346</v>
      </c>
      <c r="B3196">
        <v>4346</v>
      </c>
      <c r="C3196" t="s">
        <v>26365</v>
      </c>
      <c r="D3196" t="s">
        <v>7753</v>
      </c>
      <c r="E3196" s="339" t="s">
        <v>18477</v>
      </c>
    </row>
    <row r="3197" spans="1:5" x14ac:dyDescent="0.25">
      <c r="A3197" s="16">
        <f t="shared" si="49"/>
        <v>11955</v>
      </c>
      <c r="B3197">
        <v>11955</v>
      </c>
      <c r="C3197" t="s">
        <v>26366</v>
      </c>
      <c r="D3197" t="s">
        <v>7753</v>
      </c>
      <c r="E3197" s="339" t="s">
        <v>12982</v>
      </c>
    </row>
    <row r="3198" spans="1:5" x14ac:dyDescent="0.25">
      <c r="A3198" s="16">
        <f t="shared" si="49"/>
        <v>11960</v>
      </c>
      <c r="B3198">
        <v>11960</v>
      </c>
      <c r="C3198" t="s">
        <v>26367</v>
      </c>
      <c r="D3198" t="s">
        <v>7753</v>
      </c>
      <c r="E3198" s="339" t="s">
        <v>8265</v>
      </c>
    </row>
    <row r="3199" spans="1:5" x14ac:dyDescent="0.25">
      <c r="A3199" s="16">
        <f t="shared" si="49"/>
        <v>4333</v>
      </c>
      <c r="B3199">
        <v>4333</v>
      </c>
      <c r="C3199" t="s">
        <v>26368</v>
      </c>
      <c r="D3199" t="s">
        <v>7753</v>
      </c>
      <c r="E3199" s="339" t="s">
        <v>9138</v>
      </c>
    </row>
    <row r="3200" spans="1:5" x14ac:dyDescent="0.25">
      <c r="A3200" s="16">
        <f t="shared" si="49"/>
        <v>4358</v>
      </c>
      <c r="B3200">
        <v>4358</v>
      </c>
      <c r="C3200" t="s">
        <v>26369</v>
      </c>
      <c r="D3200" t="s">
        <v>7753</v>
      </c>
      <c r="E3200" s="339" t="s">
        <v>7937</v>
      </c>
    </row>
    <row r="3201" spans="1:5" x14ac:dyDescent="0.25">
      <c r="A3201" s="16">
        <f t="shared" si="49"/>
        <v>39435</v>
      </c>
      <c r="B3201">
        <v>39435</v>
      </c>
      <c r="C3201" t="s">
        <v>26370</v>
      </c>
      <c r="D3201" t="s">
        <v>7753</v>
      </c>
      <c r="E3201" s="339" t="s">
        <v>7764</v>
      </c>
    </row>
    <row r="3202" spans="1:5" x14ac:dyDescent="0.25">
      <c r="A3202" s="16">
        <f t="shared" si="49"/>
        <v>39436</v>
      </c>
      <c r="B3202">
        <v>39436</v>
      </c>
      <c r="C3202" t="s">
        <v>26371</v>
      </c>
      <c r="D3202" t="s">
        <v>7753</v>
      </c>
      <c r="E3202" s="339" t="s">
        <v>8815</v>
      </c>
    </row>
    <row r="3203" spans="1:5" x14ac:dyDescent="0.25">
      <c r="A3203" s="16">
        <f t="shared" ref="A3203:A3266" si="50">B3203</f>
        <v>39437</v>
      </c>
      <c r="B3203">
        <v>39437</v>
      </c>
      <c r="C3203" t="s">
        <v>26372</v>
      </c>
      <c r="D3203" t="s">
        <v>7753</v>
      </c>
      <c r="E3203" s="339" t="s">
        <v>9023</v>
      </c>
    </row>
    <row r="3204" spans="1:5" x14ac:dyDescent="0.25">
      <c r="A3204" s="16">
        <f t="shared" si="50"/>
        <v>39439</v>
      </c>
      <c r="B3204">
        <v>39439</v>
      </c>
      <c r="C3204" t="s">
        <v>26373</v>
      </c>
      <c r="D3204" t="s">
        <v>7753</v>
      </c>
      <c r="E3204" s="339" t="s">
        <v>8274</v>
      </c>
    </row>
    <row r="3205" spans="1:5" x14ac:dyDescent="0.25">
      <c r="A3205" s="16">
        <f t="shared" si="50"/>
        <v>39440</v>
      </c>
      <c r="B3205">
        <v>39440</v>
      </c>
      <c r="C3205" t="s">
        <v>26374</v>
      </c>
      <c r="D3205" t="s">
        <v>7753</v>
      </c>
      <c r="E3205" s="339" t="s">
        <v>8105</v>
      </c>
    </row>
    <row r="3206" spans="1:5" x14ac:dyDescent="0.25">
      <c r="A3206" s="16">
        <f t="shared" si="50"/>
        <v>39441</v>
      </c>
      <c r="B3206">
        <v>39441</v>
      </c>
      <c r="C3206" t="s">
        <v>26375</v>
      </c>
      <c r="D3206" t="s">
        <v>7753</v>
      </c>
      <c r="E3206" s="339" t="s">
        <v>8135</v>
      </c>
    </row>
    <row r="3207" spans="1:5" x14ac:dyDescent="0.25">
      <c r="A3207" s="16">
        <f t="shared" si="50"/>
        <v>39442</v>
      </c>
      <c r="B3207">
        <v>39442</v>
      </c>
      <c r="C3207" t="s">
        <v>26376</v>
      </c>
      <c r="D3207" t="s">
        <v>7753</v>
      </c>
      <c r="E3207" s="339" t="s">
        <v>7884</v>
      </c>
    </row>
    <row r="3208" spans="1:5" x14ac:dyDescent="0.25">
      <c r="A3208" s="16">
        <f t="shared" si="50"/>
        <v>39443</v>
      </c>
      <c r="B3208">
        <v>39443</v>
      </c>
      <c r="C3208" t="s">
        <v>26377</v>
      </c>
      <c r="D3208" t="s">
        <v>7753</v>
      </c>
      <c r="E3208" s="339" t="s">
        <v>8875</v>
      </c>
    </row>
    <row r="3209" spans="1:5" x14ac:dyDescent="0.25">
      <c r="A3209" s="16">
        <f t="shared" si="50"/>
        <v>4329</v>
      </c>
      <c r="B3209">
        <v>4329</v>
      </c>
      <c r="C3209" t="s">
        <v>26378</v>
      </c>
      <c r="D3209" t="s">
        <v>7753</v>
      </c>
      <c r="E3209" s="339" t="s">
        <v>16513</v>
      </c>
    </row>
    <row r="3210" spans="1:5" x14ac:dyDescent="0.25">
      <c r="A3210" s="16">
        <f t="shared" si="50"/>
        <v>4383</v>
      </c>
      <c r="B3210">
        <v>4383</v>
      </c>
      <c r="C3210" t="s">
        <v>26379</v>
      </c>
      <c r="D3210" t="s">
        <v>7753</v>
      </c>
      <c r="E3210" s="339" t="s">
        <v>15043</v>
      </c>
    </row>
    <row r="3211" spans="1:5" x14ac:dyDescent="0.25">
      <c r="A3211" s="16">
        <f t="shared" si="50"/>
        <v>4344</v>
      </c>
      <c r="B3211">
        <v>4344</v>
      </c>
      <c r="C3211" t="s">
        <v>26380</v>
      </c>
      <c r="D3211" t="s">
        <v>7753</v>
      </c>
      <c r="E3211" s="339" t="s">
        <v>13302</v>
      </c>
    </row>
    <row r="3212" spans="1:5" x14ac:dyDescent="0.25">
      <c r="A3212" s="16">
        <f t="shared" si="50"/>
        <v>436</v>
      </c>
      <c r="B3212">
        <v>436</v>
      </c>
      <c r="C3212" t="s">
        <v>26381</v>
      </c>
      <c r="D3212" t="s">
        <v>7753</v>
      </c>
      <c r="E3212" s="339" t="s">
        <v>18408</v>
      </c>
    </row>
    <row r="3213" spans="1:5" x14ac:dyDescent="0.25">
      <c r="A3213" s="16">
        <f t="shared" si="50"/>
        <v>442</v>
      </c>
      <c r="B3213">
        <v>442</v>
      </c>
      <c r="C3213" t="s">
        <v>26382</v>
      </c>
      <c r="D3213" t="s">
        <v>7753</v>
      </c>
      <c r="E3213" s="339" t="s">
        <v>8100</v>
      </c>
    </row>
    <row r="3214" spans="1:5" x14ac:dyDescent="0.25">
      <c r="A3214" s="16">
        <f t="shared" si="50"/>
        <v>11953</v>
      </c>
      <c r="B3214">
        <v>11953</v>
      </c>
      <c r="C3214" t="s">
        <v>26383</v>
      </c>
      <c r="D3214" t="s">
        <v>7753</v>
      </c>
      <c r="E3214" s="339" t="s">
        <v>26384</v>
      </c>
    </row>
    <row r="3215" spans="1:5" x14ac:dyDescent="0.25">
      <c r="A3215" s="16">
        <f t="shared" si="50"/>
        <v>4335</v>
      </c>
      <c r="B3215">
        <v>4335</v>
      </c>
      <c r="C3215" t="s">
        <v>26385</v>
      </c>
      <c r="D3215" t="s">
        <v>7753</v>
      </c>
      <c r="E3215" s="339" t="s">
        <v>20201</v>
      </c>
    </row>
    <row r="3216" spans="1:5" x14ac:dyDescent="0.25">
      <c r="A3216" s="16">
        <f t="shared" si="50"/>
        <v>4334</v>
      </c>
      <c r="B3216">
        <v>4334</v>
      </c>
      <c r="C3216" t="s">
        <v>26386</v>
      </c>
      <c r="D3216" t="s">
        <v>7753</v>
      </c>
      <c r="E3216" s="339" t="s">
        <v>26387</v>
      </c>
    </row>
    <row r="3217" spans="1:5" x14ac:dyDescent="0.25">
      <c r="A3217" s="16">
        <f t="shared" si="50"/>
        <v>4343</v>
      </c>
      <c r="B3217">
        <v>4343</v>
      </c>
      <c r="C3217" t="s">
        <v>26388</v>
      </c>
      <c r="D3217" t="s">
        <v>7753</v>
      </c>
      <c r="E3217" s="339" t="s">
        <v>20899</v>
      </c>
    </row>
    <row r="3218" spans="1:5" x14ac:dyDescent="0.25">
      <c r="A3218" s="16">
        <f t="shared" si="50"/>
        <v>430</v>
      </c>
      <c r="B3218">
        <v>430</v>
      </c>
      <c r="C3218" t="s">
        <v>26389</v>
      </c>
      <c r="D3218" t="s">
        <v>7753</v>
      </c>
      <c r="E3218" s="339" t="s">
        <v>20646</v>
      </c>
    </row>
    <row r="3219" spans="1:5" x14ac:dyDescent="0.25">
      <c r="A3219" s="16">
        <f t="shared" si="50"/>
        <v>441</v>
      </c>
      <c r="B3219">
        <v>441</v>
      </c>
      <c r="C3219" t="s">
        <v>26390</v>
      </c>
      <c r="D3219" t="s">
        <v>7753</v>
      </c>
      <c r="E3219" s="339" t="s">
        <v>12685</v>
      </c>
    </row>
    <row r="3220" spans="1:5" x14ac:dyDescent="0.25">
      <c r="A3220" s="16">
        <f t="shared" si="50"/>
        <v>431</v>
      </c>
      <c r="B3220">
        <v>431</v>
      </c>
      <c r="C3220" t="s">
        <v>26391</v>
      </c>
      <c r="D3220" t="s">
        <v>7753</v>
      </c>
      <c r="E3220" s="339" t="s">
        <v>8297</v>
      </c>
    </row>
    <row r="3221" spans="1:5" x14ac:dyDescent="0.25">
      <c r="A3221" s="16">
        <f t="shared" si="50"/>
        <v>432</v>
      </c>
      <c r="B3221">
        <v>432</v>
      </c>
      <c r="C3221" t="s">
        <v>26392</v>
      </c>
      <c r="D3221" t="s">
        <v>7753</v>
      </c>
      <c r="E3221" s="339" t="s">
        <v>16063</v>
      </c>
    </row>
    <row r="3222" spans="1:5" x14ac:dyDescent="0.25">
      <c r="A3222" s="16">
        <f t="shared" si="50"/>
        <v>429</v>
      </c>
      <c r="B3222">
        <v>429</v>
      </c>
      <c r="C3222" t="s">
        <v>26393</v>
      </c>
      <c r="D3222" t="s">
        <v>7753</v>
      </c>
      <c r="E3222" s="339" t="s">
        <v>10888</v>
      </c>
    </row>
    <row r="3223" spans="1:5" x14ac:dyDescent="0.25">
      <c r="A3223" s="16">
        <f t="shared" si="50"/>
        <v>439</v>
      </c>
      <c r="B3223">
        <v>439</v>
      </c>
      <c r="C3223" t="s">
        <v>26394</v>
      </c>
      <c r="D3223" t="s">
        <v>7753</v>
      </c>
      <c r="E3223" s="339" t="s">
        <v>11043</v>
      </c>
    </row>
    <row r="3224" spans="1:5" x14ac:dyDescent="0.25">
      <c r="A3224" s="16">
        <f t="shared" si="50"/>
        <v>433</v>
      </c>
      <c r="B3224">
        <v>433</v>
      </c>
      <c r="C3224" t="s">
        <v>26395</v>
      </c>
      <c r="D3224" t="s">
        <v>7753</v>
      </c>
      <c r="E3224" s="339" t="s">
        <v>15032</v>
      </c>
    </row>
    <row r="3225" spans="1:5" x14ac:dyDescent="0.25">
      <c r="A3225" s="16">
        <f t="shared" si="50"/>
        <v>437</v>
      </c>
      <c r="B3225">
        <v>437</v>
      </c>
      <c r="C3225" t="s">
        <v>26396</v>
      </c>
      <c r="D3225" t="s">
        <v>7753</v>
      </c>
      <c r="E3225" s="339" t="s">
        <v>26397</v>
      </c>
    </row>
    <row r="3226" spans="1:5" x14ac:dyDescent="0.25">
      <c r="A3226" s="16">
        <f t="shared" si="50"/>
        <v>11790</v>
      </c>
      <c r="B3226">
        <v>11790</v>
      </c>
      <c r="C3226" t="s">
        <v>26398</v>
      </c>
      <c r="D3226" t="s">
        <v>7753</v>
      </c>
      <c r="E3226" s="339" t="s">
        <v>20975</v>
      </c>
    </row>
    <row r="3227" spans="1:5" x14ac:dyDescent="0.25">
      <c r="A3227" s="16">
        <f t="shared" si="50"/>
        <v>428</v>
      </c>
      <c r="B3227">
        <v>428</v>
      </c>
      <c r="C3227" t="s">
        <v>26399</v>
      </c>
      <c r="D3227" t="s">
        <v>7753</v>
      </c>
      <c r="E3227" s="339" t="s">
        <v>26400</v>
      </c>
    </row>
    <row r="3228" spans="1:5" x14ac:dyDescent="0.25">
      <c r="A3228" s="16">
        <f t="shared" si="50"/>
        <v>4384</v>
      </c>
      <c r="B3228">
        <v>4384</v>
      </c>
      <c r="C3228" t="s">
        <v>26401</v>
      </c>
      <c r="D3228" t="s">
        <v>7753</v>
      </c>
      <c r="E3228" s="339" t="s">
        <v>13609</v>
      </c>
    </row>
    <row r="3229" spans="1:5" x14ac:dyDescent="0.25">
      <c r="A3229" s="16">
        <f t="shared" si="50"/>
        <v>4351</v>
      </c>
      <c r="B3229">
        <v>4351</v>
      </c>
      <c r="C3229" t="s">
        <v>26402</v>
      </c>
      <c r="D3229" t="s">
        <v>7753</v>
      </c>
      <c r="E3229" s="339" t="s">
        <v>7837</v>
      </c>
    </row>
    <row r="3230" spans="1:5" x14ac:dyDescent="0.25">
      <c r="A3230" s="16">
        <f t="shared" si="50"/>
        <v>11054</v>
      </c>
      <c r="B3230">
        <v>11054</v>
      </c>
      <c r="C3230" t="s">
        <v>26403</v>
      </c>
      <c r="D3230" t="s">
        <v>7753</v>
      </c>
      <c r="E3230" s="339" t="s">
        <v>7762</v>
      </c>
    </row>
    <row r="3231" spans="1:5" x14ac:dyDescent="0.25">
      <c r="A3231" s="16">
        <f t="shared" si="50"/>
        <v>11055</v>
      </c>
      <c r="B3231">
        <v>11055</v>
      </c>
      <c r="C3231" t="s">
        <v>26404</v>
      </c>
      <c r="D3231" t="s">
        <v>7753</v>
      </c>
      <c r="E3231" s="339" t="s">
        <v>7886</v>
      </c>
    </row>
    <row r="3232" spans="1:5" x14ac:dyDescent="0.25">
      <c r="A3232" s="16">
        <f t="shared" si="50"/>
        <v>11056</v>
      </c>
      <c r="B3232">
        <v>11056</v>
      </c>
      <c r="C3232" t="s">
        <v>26405</v>
      </c>
      <c r="D3232" t="s">
        <v>7753</v>
      </c>
      <c r="E3232" s="339" t="s">
        <v>7886</v>
      </c>
    </row>
    <row r="3233" spans="1:5" x14ac:dyDescent="0.25">
      <c r="A3233" s="16">
        <f t="shared" si="50"/>
        <v>11057</v>
      </c>
      <c r="B3233">
        <v>11057</v>
      </c>
      <c r="C3233" t="s">
        <v>26406</v>
      </c>
      <c r="D3233" t="s">
        <v>7753</v>
      </c>
      <c r="E3233" s="339" t="s">
        <v>9281</v>
      </c>
    </row>
    <row r="3234" spans="1:5" x14ac:dyDescent="0.25">
      <c r="A3234" s="16">
        <f t="shared" si="50"/>
        <v>11059</v>
      </c>
      <c r="B3234">
        <v>11059</v>
      </c>
      <c r="C3234" t="s">
        <v>26407</v>
      </c>
      <c r="D3234" t="s">
        <v>7753</v>
      </c>
      <c r="E3234" s="339" t="s">
        <v>9025</v>
      </c>
    </row>
    <row r="3235" spans="1:5" x14ac:dyDescent="0.25">
      <c r="A3235" s="16">
        <f t="shared" si="50"/>
        <v>11058</v>
      </c>
      <c r="B3235">
        <v>11058</v>
      </c>
      <c r="C3235" t="s">
        <v>26408</v>
      </c>
      <c r="D3235" t="s">
        <v>7753</v>
      </c>
      <c r="E3235" s="339" t="s">
        <v>7842</v>
      </c>
    </row>
    <row r="3236" spans="1:5" x14ac:dyDescent="0.25">
      <c r="A3236" s="16">
        <f t="shared" si="50"/>
        <v>4380</v>
      </c>
      <c r="B3236">
        <v>4380</v>
      </c>
      <c r="C3236" t="s">
        <v>26409</v>
      </c>
      <c r="D3236" t="s">
        <v>7753</v>
      </c>
      <c r="E3236" s="339" t="s">
        <v>11316</v>
      </c>
    </row>
    <row r="3237" spans="1:5" x14ac:dyDescent="0.25">
      <c r="A3237" s="16">
        <f t="shared" si="50"/>
        <v>4299</v>
      </c>
      <c r="B3237">
        <v>4299</v>
      </c>
      <c r="C3237" t="s">
        <v>26410</v>
      </c>
      <c r="D3237" t="s">
        <v>7753</v>
      </c>
      <c r="E3237" s="339" t="s">
        <v>13571</v>
      </c>
    </row>
    <row r="3238" spans="1:5" x14ac:dyDescent="0.25">
      <c r="A3238" s="16">
        <f t="shared" si="50"/>
        <v>4304</v>
      </c>
      <c r="B3238">
        <v>4304</v>
      </c>
      <c r="C3238" t="s">
        <v>26411</v>
      </c>
      <c r="D3238" t="s">
        <v>7753</v>
      </c>
      <c r="E3238" s="339" t="s">
        <v>23365</v>
      </c>
    </row>
    <row r="3239" spans="1:5" x14ac:dyDescent="0.25">
      <c r="A3239" s="16">
        <f t="shared" si="50"/>
        <v>4305</v>
      </c>
      <c r="B3239">
        <v>4305</v>
      </c>
      <c r="C3239" t="s">
        <v>26412</v>
      </c>
      <c r="D3239" t="s">
        <v>7753</v>
      </c>
      <c r="E3239" s="339" t="s">
        <v>13644</v>
      </c>
    </row>
    <row r="3240" spans="1:5" x14ac:dyDescent="0.25">
      <c r="A3240" s="16">
        <f t="shared" si="50"/>
        <v>4306</v>
      </c>
      <c r="B3240">
        <v>4306</v>
      </c>
      <c r="C3240" t="s">
        <v>26413</v>
      </c>
      <c r="D3240" t="s">
        <v>7753</v>
      </c>
      <c r="E3240" s="339" t="s">
        <v>7817</v>
      </c>
    </row>
    <row r="3241" spans="1:5" x14ac:dyDescent="0.25">
      <c r="A3241" s="16">
        <f t="shared" si="50"/>
        <v>4308</v>
      </c>
      <c r="B3241">
        <v>4308</v>
      </c>
      <c r="C3241" t="s">
        <v>26414</v>
      </c>
      <c r="D3241" t="s">
        <v>7753</v>
      </c>
      <c r="E3241" s="339" t="s">
        <v>7873</v>
      </c>
    </row>
    <row r="3242" spans="1:5" x14ac:dyDescent="0.25">
      <c r="A3242" s="16">
        <f t="shared" si="50"/>
        <v>4302</v>
      </c>
      <c r="B3242">
        <v>4302</v>
      </c>
      <c r="C3242" t="s">
        <v>26415</v>
      </c>
      <c r="D3242" t="s">
        <v>7753</v>
      </c>
      <c r="E3242" s="339" t="s">
        <v>8970</v>
      </c>
    </row>
    <row r="3243" spans="1:5" x14ac:dyDescent="0.25">
      <c r="A3243" s="16">
        <f t="shared" si="50"/>
        <v>4300</v>
      </c>
      <c r="B3243">
        <v>4300</v>
      </c>
      <c r="C3243" t="s">
        <v>26416</v>
      </c>
      <c r="D3243" t="s">
        <v>7753</v>
      </c>
      <c r="E3243" s="339" t="s">
        <v>12664</v>
      </c>
    </row>
    <row r="3244" spans="1:5" x14ac:dyDescent="0.25">
      <c r="A3244" s="16">
        <f t="shared" si="50"/>
        <v>4301</v>
      </c>
      <c r="B3244">
        <v>4301</v>
      </c>
      <c r="C3244" t="s">
        <v>26417</v>
      </c>
      <c r="D3244" t="s">
        <v>7753</v>
      </c>
      <c r="E3244" s="339" t="s">
        <v>24453</v>
      </c>
    </row>
    <row r="3245" spans="1:5" x14ac:dyDescent="0.25">
      <c r="A3245" s="16">
        <f t="shared" si="50"/>
        <v>4320</v>
      </c>
      <c r="B3245">
        <v>4320</v>
      </c>
      <c r="C3245" t="s">
        <v>26418</v>
      </c>
      <c r="D3245" t="s">
        <v>7753</v>
      </c>
      <c r="E3245" s="339" t="s">
        <v>7919</v>
      </c>
    </row>
    <row r="3246" spans="1:5" x14ac:dyDescent="0.25">
      <c r="A3246" s="16">
        <f t="shared" si="50"/>
        <v>4318</v>
      </c>
      <c r="B3246">
        <v>4318</v>
      </c>
      <c r="C3246" t="s">
        <v>26419</v>
      </c>
      <c r="D3246" t="s">
        <v>7753</v>
      </c>
      <c r="E3246" s="339" t="s">
        <v>8133</v>
      </c>
    </row>
    <row r="3247" spans="1:5" x14ac:dyDescent="0.25">
      <c r="A3247" s="16">
        <f t="shared" si="50"/>
        <v>40547</v>
      </c>
      <c r="B3247">
        <v>40547</v>
      </c>
      <c r="C3247" t="s">
        <v>26420</v>
      </c>
      <c r="D3247" t="s">
        <v>8116</v>
      </c>
      <c r="E3247" s="339" t="s">
        <v>26421</v>
      </c>
    </row>
    <row r="3248" spans="1:5" x14ac:dyDescent="0.25">
      <c r="A3248" s="16">
        <f t="shared" si="50"/>
        <v>11962</v>
      </c>
      <c r="B3248">
        <v>11962</v>
      </c>
      <c r="C3248" t="s">
        <v>26422</v>
      </c>
      <c r="D3248" t="s">
        <v>7753</v>
      </c>
      <c r="E3248" s="339" t="s">
        <v>8276</v>
      </c>
    </row>
    <row r="3249" spans="1:5" x14ac:dyDescent="0.25">
      <c r="A3249" s="16">
        <f t="shared" si="50"/>
        <v>4332</v>
      </c>
      <c r="B3249">
        <v>4332</v>
      </c>
      <c r="C3249" t="s">
        <v>26423</v>
      </c>
      <c r="D3249" t="s">
        <v>7753</v>
      </c>
      <c r="E3249" s="339" t="s">
        <v>25594</v>
      </c>
    </row>
    <row r="3250" spans="1:5" x14ac:dyDescent="0.25">
      <c r="A3250" s="16">
        <f t="shared" si="50"/>
        <v>4331</v>
      </c>
      <c r="B3250">
        <v>4331</v>
      </c>
      <c r="C3250" t="s">
        <v>26424</v>
      </c>
      <c r="D3250" t="s">
        <v>7753</v>
      </c>
      <c r="E3250" s="339" t="s">
        <v>16552</v>
      </c>
    </row>
    <row r="3251" spans="1:5" x14ac:dyDescent="0.25">
      <c r="A3251" s="16">
        <f t="shared" si="50"/>
        <v>4336</v>
      </c>
      <c r="B3251">
        <v>4336</v>
      </c>
      <c r="C3251" t="s">
        <v>26425</v>
      </c>
      <c r="D3251" t="s">
        <v>7753</v>
      </c>
      <c r="E3251" s="339" t="s">
        <v>11026</v>
      </c>
    </row>
    <row r="3252" spans="1:5" x14ac:dyDescent="0.25">
      <c r="A3252" s="16">
        <f t="shared" si="50"/>
        <v>13294</v>
      </c>
      <c r="B3252">
        <v>13294</v>
      </c>
      <c r="C3252" t="s">
        <v>26426</v>
      </c>
      <c r="D3252" t="s">
        <v>7753</v>
      </c>
      <c r="E3252" s="339" t="s">
        <v>14923</v>
      </c>
    </row>
    <row r="3253" spans="1:5" x14ac:dyDescent="0.25">
      <c r="A3253" s="16">
        <f t="shared" si="50"/>
        <v>11948</v>
      </c>
      <c r="B3253">
        <v>11948</v>
      </c>
      <c r="C3253" t="s">
        <v>26427</v>
      </c>
      <c r="D3253" t="s">
        <v>7753</v>
      </c>
      <c r="E3253" s="339" t="s">
        <v>26428</v>
      </c>
    </row>
    <row r="3254" spans="1:5" x14ac:dyDescent="0.25">
      <c r="A3254" s="16">
        <f t="shared" si="50"/>
        <v>4382</v>
      </c>
      <c r="B3254">
        <v>4382</v>
      </c>
      <c r="C3254" t="s">
        <v>26429</v>
      </c>
      <c r="D3254" t="s">
        <v>7753</v>
      </c>
      <c r="E3254" s="339" t="s">
        <v>13564</v>
      </c>
    </row>
    <row r="3255" spans="1:5" x14ac:dyDescent="0.25">
      <c r="A3255" s="16">
        <f t="shared" si="50"/>
        <v>4354</v>
      </c>
      <c r="B3255">
        <v>4354</v>
      </c>
      <c r="C3255" t="s">
        <v>26430</v>
      </c>
      <c r="D3255" t="s">
        <v>7753</v>
      </c>
      <c r="E3255" s="339" t="s">
        <v>17030</v>
      </c>
    </row>
    <row r="3256" spans="1:5" x14ac:dyDescent="0.25">
      <c r="A3256" s="16">
        <f t="shared" si="50"/>
        <v>40839</v>
      </c>
      <c r="B3256">
        <v>40839</v>
      </c>
      <c r="C3256" t="s">
        <v>26431</v>
      </c>
      <c r="D3256" t="s">
        <v>8116</v>
      </c>
      <c r="E3256" s="339" t="s">
        <v>26432</v>
      </c>
    </row>
    <row r="3257" spans="1:5" x14ac:dyDescent="0.25">
      <c r="A3257" s="16">
        <f t="shared" si="50"/>
        <v>40552</v>
      </c>
      <c r="B3257">
        <v>40552</v>
      </c>
      <c r="C3257" t="s">
        <v>26433</v>
      </c>
      <c r="D3257" t="s">
        <v>8116</v>
      </c>
      <c r="E3257" s="339" t="s">
        <v>22768</v>
      </c>
    </row>
    <row r="3258" spans="1:5" x14ac:dyDescent="0.25">
      <c r="A3258" s="16">
        <f t="shared" si="50"/>
        <v>40549</v>
      </c>
      <c r="B3258">
        <v>40549</v>
      </c>
      <c r="C3258" t="s">
        <v>26434</v>
      </c>
      <c r="D3258" t="s">
        <v>8116</v>
      </c>
      <c r="E3258" s="339" t="s">
        <v>26435</v>
      </c>
    </row>
    <row r="3259" spans="1:5" x14ac:dyDescent="0.25">
      <c r="A3259" s="16">
        <f t="shared" si="50"/>
        <v>4385</v>
      </c>
      <c r="B3259">
        <v>4385</v>
      </c>
      <c r="C3259" t="s">
        <v>26436</v>
      </c>
      <c r="D3259" t="s">
        <v>7863</v>
      </c>
      <c r="E3259" s="339" t="s">
        <v>26437</v>
      </c>
    </row>
    <row r="3260" spans="1:5" x14ac:dyDescent="0.25">
      <c r="A3260" s="16">
        <f t="shared" si="50"/>
        <v>20078</v>
      </c>
      <c r="B3260">
        <v>20078</v>
      </c>
      <c r="C3260" t="s">
        <v>26438</v>
      </c>
      <c r="D3260" t="s">
        <v>7753</v>
      </c>
      <c r="E3260" s="339" t="s">
        <v>26439</v>
      </c>
    </row>
    <row r="3261" spans="1:5" x14ac:dyDescent="0.25">
      <c r="A3261" s="16">
        <f t="shared" si="50"/>
        <v>39897</v>
      </c>
      <c r="B3261">
        <v>39897</v>
      </c>
      <c r="C3261" t="s">
        <v>26440</v>
      </c>
      <c r="D3261" t="s">
        <v>7753</v>
      </c>
      <c r="E3261" s="339" t="s">
        <v>26441</v>
      </c>
    </row>
    <row r="3262" spans="1:5" x14ac:dyDescent="0.25">
      <c r="A3262" s="16">
        <f t="shared" si="50"/>
        <v>118</v>
      </c>
      <c r="B3262">
        <v>118</v>
      </c>
      <c r="C3262" t="s">
        <v>26442</v>
      </c>
      <c r="D3262" t="s">
        <v>7753</v>
      </c>
      <c r="E3262" s="339" t="s">
        <v>22683</v>
      </c>
    </row>
    <row r="3263" spans="1:5" x14ac:dyDescent="0.25">
      <c r="A3263" s="16">
        <f t="shared" si="50"/>
        <v>4396</v>
      </c>
      <c r="B3263">
        <v>4396</v>
      </c>
      <c r="C3263" t="s">
        <v>26443</v>
      </c>
      <c r="D3263" t="s">
        <v>7752</v>
      </c>
      <c r="E3263" s="339" t="s">
        <v>26444</v>
      </c>
    </row>
    <row r="3264" spans="1:5" x14ac:dyDescent="0.25">
      <c r="A3264" s="16">
        <f t="shared" si="50"/>
        <v>36881</v>
      </c>
      <c r="B3264">
        <v>36881</v>
      </c>
      <c r="C3264" t="s">
        <v>26445</v>
      </c>
      <c r="D3264" t="s">
        <v>7752</v>
      </c>
      <c r="E3264" s="339" t="s">
        <v>20637</v>
      </c>
    </row>
    <row r="3265" spans="1:5" x14ac:dyDescent="0.25">
      <c r="A3265" s="16">
        <f t="shared" si="50"/>
        <v>4397</v>
      </c>
      <c r="B3265">
        <v>4397</v>
      </c>
      <c r="C3265" t="s">
        <v>26446</v>
      </c>
      <c r="D3265" t="s">
        <v>7752</v>
      </c>
      <c r="E3265" s="339" t="s">
        <v>26447</v>
      </c>
    </row>
    <row r="3266" spans="1:5" x14ac:dyDescent="0.25">
      <c r="A3266" s="16">
        <f t="shared" si="50"/>
        <v>36882</v>
      </c>
      <c r="B3266">
        <v>36882</v>
      </c>
      <c r="C3266" t="s">
        <v>26448</v>
      </c>
      <c r="D3266" t="s">
        <v>7752</v>
      </c>
      <c r="E3266" s="339" t="s">
        <v>26449</v>
      </c>
    </row>
    <row r="3267" spans="1:5" x14ac:dyDescent="0.25">
      <c r="A3267" s="16">
        <f t="shared" ref="A3267:A3330" si="51">B3267</f>
        <v>4751</v>
      </c>
      <c r="B3267">
        <v>4751</v>
      </c>
      <c r="C3267" t="s">
        <v>26450</v>
      </c>
      <c r="D3267" t="s">
        <v>7754</v>
      </c>
      <c r="E3267" s="339" t="s">
        <v>8019</v>
      </c>
    </row>
    <row r="3268" spans="1:5" x14ac:dyDescent="0.25">
      <c r="A3268" s="16">
        <f t="shared" si="51"/>
        <v>41066</v>
      </c>
      <c r="B3268">
        <v>41066</v>
      </c>
      <c r="C3268" t="s">
        <v>26451</v>
      </c>
      <c r="D3268" t="s">
        <v>7813</v>
      </c>
      <c r="E3268" s="339" t="s">
        <v>33757</v>
      </c>
    </row>
    <row r="3269" spans="1:5" x14ac:dyDescent="0.25">
      <c r="A3269" s="16">
        <f t="shared" si="51"/>
        <v>39604</v>
      </c>
      <c r="B3269">
        <v>39604</v>
      </c>
      <c r="C3269" t="s">
        <v>26452</v>
      </c>
      <c r="D3269" t="s">
        <v>7753</v>
      </c>
      <c r="E3269" s="339" t="s">
        <v>8358</v>
      </c>
    </row>
    <row r="3270" spans="1:5" x14ac:dyDescent="0.25">
      <c r="A3270" s="16">
        <f t="shared" si="51"/>
        <v>39605</v>
      </c>
      <c r="B3270">
        <v>39605</v>
      </c>
      <c r="C3270" t="s">
        <v>26453</v>
      </c>
      <c r="D3270" t="s">
        <v>7753</v>
      </c>
      <c r="E3270" s="339" t="s">
        <v>14892</v>
      </c>
    </row>
    <row r="3271" spans="1:5" x14ac:dyDescent="0.25">
      <c r="A3271" s="16">
        <f t="shared" si="51"/>
        <v>39606</v>
      </c>
      <c r="B3271">
        <v>39606</v>
      </c>
      <c r="C3271" t="s">
        <v>26454</v>
      </c>
      <c r="D3271" t="s">
        <v>7753</v>
      </c>
      <c r="E3271" s="339" t="s">
        <v>26455</v>
      </c>
    </row>
    <row r="3272" spans="1:5" x14ac:dyDescent="0.25">
      <c r="A3272" s="16">
        <f t="shared" si="51"/>
        <v>39607</v>
      </c>
      <c r="B3272">
        <v>39607</v>
      </c>
      <c r="C3272" t="s">
        <v>26456</v>
      </c>
      <c r="D3272" t="s">
        <v>7753</v>
      </c>
      <c r="E3272" s="339" t="s">
        <v>26457</v>
      </c>
    </row>
    <row r="3273" spans="1:5" x14ac:dyDescent="0.25">
      <c r="A3273" s="16">
        <f t="shared" si="51"/>
        <v>39594</v>
      </c>
      <c r="B3273">
        <v>39594</v>
      </c>
      <c r="C3273" t="s">
        <v>26458</v>
      </c>
      <c r="D3273" t="s">
        <v>7753</v>
      </c>
      <c r="E3273" s="339" t="s">
        <v>26459</v>
      </c>
    </row>
    <row r="3274" spans="1:5" x14ac:dyDescent="0.25">
      <c r="A3274" s="16">
        <f t="shared" si="51"/>
        <v>39596</v>
      </c>
      <c r="B3274">
        <v>39596</v>
      </c>
      <c r="C3274" t="s">
        <v>26460</v>
      </c>
      <c r="D3274" t="s">
        <v>7753</v>
      </c>
      <c r="E3274" s="339" t="s">
        <v>26461</v>
      </c>
    </row>
    <row r="3275" spans="1:5" x14ac:dyDescent="0.25">
      <c r="A3275" s="16">
        <f t="shared" si="51"/>
        <v>39595</v>
      </c>
      <c r="B3275">
        <v>39595</v>
      </c>
      <c r="C3275" t="s">
        <v>26462</v>
      </c>
      <c r="D3275" t="s">
        <v>7753</v>
      </c>
      <c r="E3275" s="339" t="s">
        <v>26463</v>
      </c>
    </row>
    <row r="3276" spans="1:5" x14ac:dyDescent="0.25">
      <c r="A3276" s="16">
        <f t="shared" si="51"/>
        <v>39597</v>
      </c>
      <c r="B3276">
        <v>39597</v>
      </c>
      <c r="C3276" t="s">
        <v>26464</v>
      </c>
      <c r="D3276" t="s">
        <v>7753</v>
      </c>
      <c r="E3276" s="339" t="s">
        <v>26465</v>
      </c>
    </row>
    <row r="3277" spans="1:5" x14ac:dyDescent="0.25">
      <c r="A3277" s="16">
        <f t="shared" si="51"/>
        <v>10731</v>
      </c>
      <c r="B3277">
        <v>10731</v>
      </c>
      <c r="C3277" t="s">
        <v>26466</v>
      </c>
      <c r="D3277" t="s">
        <v>7752</v>
      </c>
      <c r="E3277" s="339" t="s">
        <v>20243</v>
      </c>
    </row>
    <row r="3278" spans="1:5" x14ac:dyDescent="0.25">
      <c r="A3278" s="16">
        <f t="shared" si="51"/>
        <v>4704</v>
      </c>
      <c r="B3278">
        <v>4704</v>
      </c>
      <c r="C3278" t="s">
        <v>26467</v>
      </c>
      <c r="D3278" t="s">
        <v>7752</v>
      </c>
      <c r="E3278" s="339" t="s">
        <v>13594</v>
      </c>
    </row>
    <row r="3279" spans="1:5" x14ac:dyDescent="0.25">
      <c r="A3279" s="16">
        <f t="shared" si="51"/>
        <v>10730</v>
      </c>
      <c r="B3279">
        <v>10730</v>
      </c>
      <c r="C3279" t="s">
        <v>26468</v>
      </c>
      <c r="D3279" t="s">
        <v>7752</v>
      </c>
      <c r="E3279" s="339" t="s">
        <v>26305</v>
      </c>
    </row>
    <row r="3280" spans="1:5" x14ac:dyDescent="0.25">
      <c r="A3280" s="16">
        <f t="shared" si="51"/>
        <v>4729</v>
      </c>
      <c r="B3280">
        <v>4729</v>
      </c>
      <c r="C3280" t="s">
        <v>26469</v>
      </c>
      <c r="D3280" t="s">
        <v>7811</v>
      </c>
      <c r="E3280" s="339" t="s">
        <v>26470</v>
      </c>
    </row>
    <row r="3281" spans="1:5" x14ac:dyDescent="0.25">
      <c r="A3281" s="16">
        <f t="shared" si="51"/>
        <v>4720</v>
      </c>
      <c r="B3281">
        <v>4720</v>
      </c>
      <c r="C3281" t="s">
        <v>26471</v>
      </c>
      <c r="D3281" t="s">
        <v>7811</v>
      </c>
      <c r="E3281" s="339" t="s">
        <v>26472</v>
      </c>
    </row>
    <row r="3282" spans="1:5" x14ac:dyDescent="0.25">
      <c r="A3282" s="16">
        <f t="shared" si="51"/>
        <v>4721</v>
      </c>
      <c r="B3282">
        <v>4721</v>
      </c>
      <c r="C3282" t="s">
        <v>26473</v>
      </c>
      <c r="D3282" t="s">
        <v>7811</v>
      </c>
      <c r="E3282" s="339" t="s">
        <v>26474</v>
      </c>
    </row>
    <row r="3283" spans="1:5" x14ac:dyDescent="0.25">
      <c r="A3283" s="16">
        <f t="shared" si="51"/>
        <v>4718</v>
      </c>
      <c r="B3283">
        <v>4718</v>
      </c>
      <c r="C3283" t="s">
        <v>26475</v>
      </c>
      <c r="D3283" t="s">
        <v>7811</v>
      </c>
      <c r="E3283" s="339" t="s">
        <v>16436</v>
      </c>
    </row>
    <row r="3284" spans="1:5" x14ac:dyDescent="0.25">
      <c r="A3284" s="16">
        <f t="shared" si="51"/>
        <v>4722</v>
      </c>
      <c r="B3284">
        <v>4722</v>
      </c>
      <c r="C3284" t="s">
        <v>26476</v>
      </c>
      <c r="D3284" t="s">
        <v>7811</v>
      </c>
      <c r="E3284" s="339" t="s">
        <v>26477</v>
      </c>
    </row>
    <row r="3285" spans="1:5" x14ac:dyDescent="0.25">
      <c r="A3285" s="16">
        <f t="shared" si="51"/>
        <v>4723</v>
      </c>
      <c r="B3285">
        <v>4723</v>
      </c>
      <c r="C3285" t="s">
        <v>26478</v>
      </c>
      <c r="D3285" t="s">
        <v>7811</v>
      </c>
      <c r="E3285" s="339" t="s">
        <v>21407</v>
      </c>
    </row>
    <row r="3286" spans="1:5" x14ac:dyDescent="0.25">
      <c r="A3286" s="16">
        <f t="shared" si="51"/>
        <v>4727</v>
      </c>
      <c r="B3286">
        <v>4727</v>
      </c>
      <c r="C3286" t="s">
        <v>26479</v>
      </c>
      <c r="D3286" t="s">
        <v>7811</v>
      </c>
      <c r="E3286" s="339" t="s">
        <v>26480</v>
      </c>
    </row>
    <row r="3287" spans="1:5" x14ac:dyDescent="0.25">
      <c r="A3287" s="16">
        <f t="shared" si="51"/>
        <v>4748</v>
      </c>
      <c r="B3287">
        <v>4748</v>
      </c>
      <c r="C3287" t="s">
        <v>26481</v>
      </c>
      <c r="D3287" t="s">
        <v>7811</v>
      </c>
      <c r="E3287" s="339" t="s">
        <v>26482</v>
      </c>
    </row>
    <row r="3288" spans="1:5" x14ac:dyDescent="0.25">
      <c r="A3288" s="16">
        <f t="shared" si="51"/>
        <v>4730</v>
      </c>
      <c r="B3288">
        <v>4730</v>
      </c>
      <c r="C3288" t="s">
        <v>26483</v>
      </c>
      <c r="D3288" t="s">
        <v>7811</v>
      </c>
      <c r="E3288" s="339" t="s">
        <v>20134</v>
      </c>
    </row>
    <row r="3289" spans="1:5" x14ac:dyDescent="0.25">
      <c r="A3289" s="16">
        <f t="shared" si="51"/>
        <v>13186</v>
      </c>
      <c r="B3289">
        <v>13186</v>
      </c>
      <c r="C3289" t="s">
        <v>26484</v>
      </c>
      <c r="D3289" t="s">
        <v>7811</v>
      </c>
      <c r="E3289" s="339" t="s">
        <v>26485</v>
      </c>
    </row>
    <row r="3290" spans="1:5" x14ac:dyDescent="0.25">
      <c r="A3290" s="16">
        <f t="shared" si="51"/>
        <v>10737</v>
      </c>
      <c r="B3290">
        <v>10737</v>
      </c>
      <c r="C3290" t="s">
        <v>26486</v>
      </c>
      <c r="D3290" t="s">
        <v>7752</v>
      </c>
      <c r="E3290" s="339" t="s">
        <v>26487</v>
      </c>
    </row>
    <row r="3291" spans="1:5" x14ac:dyDescent="0.25">
      <c r="A3291" s="16">
        <f t="shared" si="51"/>
        <v>10734</v>
      </c>
      <c r="B3291">
        <v>10734</v>
      </c>
      <c r="C3291" t="s">
        <v>26488</v>
      </c>
      <c r="D3291" t="s">
        <v>7752</v>
      </c>
      <c r="E3291" s="339" t="s">
        <v>26489</v>
      </c>
    </row>
    <row r="3292" spans="1:5" x14ac:dyDescent="0.25">
      <c r="A3292" s="16">
        <f t="shared" si="51"/>
        <v>4708</v>
      </c>
      <c r="B3292">
        <v>4708</v>
      </c>
      <c r="C3292" t="s">
        <v>26490</v>
      </c>
      <c r="D3292" t="s">
        <v>7752</v>
      </c>
      <c r="E3292" s="339" t="s">
        <v>26491</v>
      </c>
    </row>
    <row r="3293" spans="1:5" x14ac:dyDescent="0.25">
      <c r="A3293" s="16">
        <f t="shared" si="51"/>
        <v>4712</v>
      </c>
      <c r="B3293">
        <v>4712</v>
      </c>
      <c r="C3293" t="s">
        <v>26492</v>
      </c>
      <c r="D3293" t="s">
        <v>7752</v>
      </c>
      <c r="E3293" s="339" t="s">
        <v>26493</v>
      </c>
    </row>
    <row r="3294" spans="1:5" x14ac:dyDescent="0.25">
      <c r="A3294" s="16">
        <f t="shared" si="51"/>
        <v>4710</v>
      </c>
      <c r="B3294">
        <v>4710</v>
      </c>
      <c r="C3294" t="s">
        <v>26494</v>
      </c>
      <c r="D3294" t="s">
        <v>7752</v>
      </c>
      <c r="E3294" s="339" t="s">
        <v>26495</v>
      </c>
    </row>
    <row r="3295" spans="1:5" x14ac:dyDescent="0.25">
      <c r="A3295" s="16">
        <f t="shared" si="51"/>
        <v>4746</v>
      </c>
      <c r="B3295">
        <v>4746</v>
      </c>
      <c r="C3295" t="s">
        <v>26496</v>
      </c>
      <c r="D3295" t="s">
        <v>7811</v>
      </c>
      <c r="E3295" s="339" t="s">
        <v>26497</v>
      </c>
    </row>
    <row r="3296" spans="1:5" x14ac:dyDescent="0.25">
      <c r="A3296" s="16">
        <f t="shared" si="51"/>
        <v>4750</v>
      </c>
      <c r="B3296">
        <v>4750</v>
      </c>
      <c r="C3296" t="s">
        <v>26498</v>
      </c>
      <c r="D3296" t="s">
        <v>7754</v>
      </c>
      <c r="E3296" s="339" t="s">
        <v>8019</v>
      </c>
    </row>
    <row r="3297" spans="1:5" x14ac:dyDescent="0.25">
      <c r="A3297" s="16">
        <f t="shared" si="51"/>
        <v>41065</v>
      </c>
      <c r="B3297">
        <v>41065</v>
      </c>
      <c r="C3297" t="s">
        <v>26499</v>
      </c>
      <c r="D3297" t="s">
        <v>7813</v>
      </c>
      <c r="E3297" s="339" t="s">
        <v>33757</v>
      </c>
    </row>
    <row r="3298" spans="1:5" x14ac:dyDescent="0.25">
      <c r="A3298" s="16">
        <f t="shared" si="51"/>
        <v>34747</v>
      </c>
      <c r="B3298">
        <v>34747</v>
      </c>
      <c r="C3298" t="s">
        <v>26500</v>
      </c>
      <c r="D3298" t="s">
        <v>7757</v>
      </c>
      <c r="E3298" s="339" t="s">
        <v>26501</v>
      </c>
    </row>
    <row r="3299" spans="1:5" x14ac:dyDescent="0.25">
      <c r="A3299" s="16">
        <f t="shared" si="51"/>
        <v>4826</v>
      </c>
      <c r="B3299">
        <v>4826</v>
      </c>
      <c r="C3299" t="s">
        <v>26502</v>
      </c>
      <c r="D3299" t="s">
        <v>7757</v>
      </c>
      <c r="E3299" s="339" t="s">
        <v>26503</v>
      </c>
    </row>
    <row r="3300" spans="1:5" x14ac:dyDescent="0.25">
      <c r="A3300" s="16">
        <f t="shared" si="51"/>
        <v>41975</v>
      </c>
      <c r="B3300">
        <v>41975</v>
      </c>
      <c r="C3300" t="s">
        <v>26504</v>
      </c>
      <c r="D3300" t="s">
        <v>7752</v>
      </c>
      <c r="E3300" s="339" t="s">
        <v>26505</v>
      </c>
    </row>
    <row r="3301" spans="1:5" x14ac:dyDescent="0.25">
      <c r="A3301" s="16">
        <f t="shared" si="51"/>
        <v>4825</v>
      </c>
      <c r="B3301">
        <v>4825</v>
      </c>
      <c r="C3301" t="s">
        <v>26506</v>
      </c>
      <c r="D3301" t="s">
        <v>7757</v>
      </c>
      <c r="E3301" s="339" t="s">
        <v>26507</v>
      </c>
    </row>
    <row r="3302" spans="1:5" x14ac:dyDescent="0.25">
      <c r="A3302" s="16">
        <f t="shared" si="51"/>
        <v>34744</v>
      </c>
      <c r="B3302">
        <v>34744</v>
      </c>
      <c r="C3302" t="s">
        <v>26508</v>
      </c>
      <c r="D3302" t="s">
        <v>7752</v>
      </c>
      <c r="E3302" s="339" t="s">
        <v>21198</v>
      </c>
    </row>
    <row r="3303" spans="1:5" x14ac:dyDescent="0.25">
      <c r="A3303" s="16">
        <f t="shared" si="51"/>
        <v>39430</v>
      </c>
      <c r="B3303">
        <v>39430</v>
      </c>
      <c r="C3303" t="s">
        <v>26509</v>
      </c>
      <c r="D3303" t="s">
        <v>7753</v>
      </c>
      <c r="E3303" s="339" t="s">
        <v>16558</v>
      </c>
    </row>
    <row r="3304" spans="1:5" x14ac:dyDescent="0.25">
      <c r="A3304" s="16">
        <f t="shared" si="51"/>
        <v>39573</v>
      </c>
      <c r="B3304">
        <v>39573</v>
      </c>
      <c r="C3304" t="s">
        <v>26510</v>
      </c>
      <c r="D3304" t="s">
        <v>7753</v>
      </c>
      <c r="E3304" s="339" t="s">
        <v>8244</v>
      </c>
    </row>
    <row r="3305" spans="1:5" x14ac:dyDescent="0.25">
      <c r="A3305" s="16">
        <f t="shared" si="51"/>
        <v>38410</v>
      </c>
      <c r="B3305">
        <v>38410</v>
      </c>
      <c r="C3305" t="s">
        <v>26511</v>
      </c>
      <c r="D3305" t="s">
        <v>7753</v>
      </c>
      <c r="E3305" s="339" t="s">
        <v>26512</v>
      </c>
    </row>
    <row r="3306" spans="1:5" x14ac:dyDescent="0.25">
      <c r="A3306" s="16">
        <f t="shared" si="51"/>
        <v>41596</v>
      </c>
      <c r="B3306">
        <v>41596</v>
      </c>
      <c r="C3306" t="s">
        <v>26513</v>
      </c>
      <c r="D3306" t="s">
        <v>7755</v>
      </c>
      <c r="E3306" s="339" t="s">
        <v>13346</v>
      </c>
    </row>
    <row r="3307" spans="1:5" x14ac:dyDescent="0.25">
      <c r="A3307" s="16">
        <f t="shared" si="51"/>
        <v>41598</v>
      </c>
      <c r="B3307">
        <v>41598</v>
      </c>
      <c r="C3307" t="s">
        <v>26514</v>
      </c>
      <c r="D3307" t="s">
        <v>7755</v>
      </c>
      <c r="E3307" s="339" t="s">
        <v>13346</v>
      </c>
    </row>
    <row r="3308" spans="1:5" x14ac:dyDescent="0.25">
      <c r="A3308" s="16">
        <f t="shared" si="51"/>
        <v>41594</v>
      </c>
      <c r="B3308">
        <v>41594</v>
      </c>
      <c r="C3308" t="s">
        <v>26515</v>
      </c>
      <c r="D3308" t="s">
        <v>7755</v>
      </c>
      <c r="E3308" s="339" t="s">
        <v>21675</v>
      </c>
    </row>
    <row r="3309" spans="1:5" x14ac:dyDescent="0.25">
      <c r="A3309" s="16">
        <f t="shared" si="51"/>
        <v>43663</v>
      </c>
      <c r="B3309">
        <v>43663</v>
      </c>
      <c r="C3309" t="s">
        <v>26516</v>
      </c>
      <c r="D3309" t="s">
        <v>7755</v>
      </c>
      <c r="E3309" s="339" t="s">
        <v>14142</v>
      </c>
    </row>
    <row r="3310" spans="1:5" x14ac:dyDescent="0.25">
      <c r="A3310" s="16">
        <f t="shared" si="51"/>
        <v>4766</v>
      </c>
      <c r="B3310">
        <v>4766</v>
      </c>
      <c r="C3310" t="s">
        <v>26517</v>
      </c>
      <c r="D3310" t="s">
        <v>7755</v>
      </c>
      <c r="E3310" s="339" t="s">
        <v>13318</v>
      </c>
    </row>
    <row r="3311" spans="1:5" x14ac:dyDescent="0.25">
      <c r="A3311" s="16">
        <f t="shared" si="51"/>
        <v>43664</v>
      </c>
      <c r="B3311">
        <v>43664</v>
      </c>
      <c r="C3311" t="s">
        <v>26518</v>
      </c>
      <c r="D3311" t="s">
        <v>7755</v>
      </c>
      <c r="E3311" s="339" t="s">
        <v>16091</v>
      </c>
    </row>
    <row r="3312" spans="1:5" x14ac:dyDescent="0.25">
      <c r="A3312" s="16">
        <f t="shared" si="51"/>
        <v>43082</v>
      </c>
      <c r="B3312">
        <v>43082</v>
      </c>
      <c r="C3312" t="s">
        <v>26519</v>
      </c>
      <c r="D3312" t="s">
        <v>7755</v>
      </c>
      <c r="E3312" s="339" t="s">
        <v>12946</v>
      </c>
    </row>
    <row r="3313" spans="1:5" x14ac:dyDescent="0.25">
      <c r="A3313" s="16">
        <f t="shared" si="51"/>
        <v>43665</v>
      </c>
      <c r="B3313">
        <v>43665</v>
      </c>
      <c r="C3313" t="s">
        <v>26520</v>
      </c>
      <c r="D3313" t="s">
        <v>7755</v>
      </c>
      <c r="E3313" s="339" t="s">
        <v>13318</v>
      </c>
    </row>
    <row r="3314" spans="1:5" x14ac:dyDescent="0.25">
      <c r="A3314" s="16">
        <f t="shared" si="51"/>
        <v>10966</v>
      </c>
      <c r="B3314">
        <v>10966</v>
      </c>
      <c r="C3314" t="s">
        <v>26521</v>
      </c>
      <c r="D3314" t="s">
        <v>7755</v>
      </c>
      <c r="E3314" s="339" t="s">
        <v>14142</v>
      </c>
    </row>
    <row r="3315" spans="1:5" x14ac:dyDescent="0.25">
      <c r="A3315" s="16">
        <f t="shared" si="51"/>
        <v>43692</v>
      </c>
      <c r="B3315">
        <v>43692</v>
      </c>
      <c r="C3315" t="s">
        <v>26522</v>
      </c>
      <c r="D3315" t="s">
        <v>7755</v>
      </c>
      <c r="E3315" s="339" t="s">
        <v>14142</v>
      </c>
    </row>
    <row r="3316" spans="1:5" x14ac:dyDescent="0.25">
      <c r="A3316" s="16">
        <f t="shared" si="51"/>
        <v>43083</v>
      </c>
      <c r="B3316">
        <v>43083</v>
      </c>
      <c r="C3316" t="s">
        <v>26523</v>
      </c>
      <c r="D3316" t="s">
        <v>7755</v>
      </c>
      <c r="E3316" s="339" t="s">
        <v>12623</v>
      </c>
    </row>
    <row r="3317" spans="1:5" x14ac:dyDescent="0.25">
      <c r="A3317" s="16">
        <f t="shared" si="51"/>
        <v>40535</v>
      </c>
      <c r="B3317">
        <v>40535</v>
      </c>
      <c r="C3317" t="s">
        <v>26524</v>
      </c>
      <c r="D3317" t="s">
        <v>7755</v>
      </c>
      <c r="E3317" s="339" t="s">
        <v>12623</v>
      </c>
    </row>
    <row r="3318" spans="1:5" x14ac:dyDescent="0.25">
      <c r="A3318" s="16">
        <f t="shared" si="51"/>
        <v>39427</v>
      </c>
      <c r="B3318">
        <v>39427</v>
      </c>
      <c r="C3318" t="s">
        <v>26525</v>
      </c>
      <c r="D3318" t="s">
        <v>7757</v>
      </c>
      <c r="E3318" s="339" t="s">
        <v>13919</v>
      </c>
    </row>
    <row r="3319" spans="1:5" x14ac:dyDescent="0.25">
      <c r="A3319" s="16">
        <f t="shared" si="51"/>
        <v>39424</v>
      </c>
      <c r="B3319">
        <v>39424</v>
      </c>
      <c r="C3319" t="s">
        <v>26526</v>
      </c>
      <c r="D3319" t="s">
        <v>7757</v>
      </c>
      <c r="E3319" s="339" t="s">
        <v>7766</v>
      </c>
    </row>
    <row r="3320" spans="1:5" x14ac:dyDescent="0.25">
      <c r="A3320" s="16">
        <f t="shared" si="51"/>
        <v>39425</v>
      </c>
      <c r="B3320">
        <v>39425</v>
      </c>
      <c r="C3320" t="s">
        <v>26527</v>
      </c>
      <c r="D3320" t="s">
        <v>7757</v>
      </c>
      <c r="E3320" s="339" t="s">
        <v>21668</v>
      </c>
    </row>
    <row r="3321" spans="1:5" x14ac:dyDescent="0.25">
      <c r="A3321" s="16">
        <f t="shared" si="51"/>
        <v>40664</v>
      </c>
      <c r="B3321">
        <v>40664</v>
      </c>
      <c r="C3321" t="s">
        <v>26528</v>
      </c>
      <c r="D3321" t="s">
        <v>7755</v>
      </c>
      <c r="E3321" s="339" t="s">
        <v>12608</v>
      </c>
    </row>
    <row r="3322" spans="1:5" x14ac:dyDescent="0.25">
      <c r="A3322" s="16">
        <f t="shared" si="51"/>
        <v>34360</v>
      </c>
      <c r="B3322">
        <v>34360</v>
      </c>
      <c r="C3322" t="s">
        <v>26529</v>
      </c>
      <c r="D3322" t="s">
        <v>7755</v>
      </c>
      <c r="E3322" s="339" t="s">
        <v>26530</v>
      </c>
    </row>
    <row r="3323" spans="1:5" x14ac:dyDescent="0.25">
      <c r="A3323" s="16">
        <f t="shared" si="51"/>
        <v>20259</v>
      </c>
      <c r="B3323">
        <v>20259</v>
      </c>
      <c r="C3323" t="s">
        <v>26531</v>
      </c>
      <c r="D3323" t="s">
        <v>7757</v>
      </c>
      <c r="E3323" s="339" t="s">
        <v>25784</v>
      </c>
    </row>
    <row r="3324" spans="1:5" x14ac:dyDescent="0.25">
      <c r="A3324" s="16">
        <f t="shared" si="51"/>
        <v>14077</v>
      </c>
      <c r="B3324">
        <v>14077</v>
      </c>
      <c r="C3324" t="s">
        <v>26532</v>
      </c>
      <c r="D3324" t="s">
        <v>7757</v>
      </c>
      <c r="E3324" s="339" t="s">
        <v>26533</v>
      </c>
    </row>
    <row r="3325" spans="1:5" x14ac:dyDescent="0.25">
      <c r="A3325" s="16">
        <f t="shared" si="51"/>
        <v>3678</v>
      </c>
      <c r="B3325">
        <v>3678</v>
      </c>
      <c r="C3325" t="s">
        <v>26534</v>
      </c>
      <c r="D3325" t="s">
        <v>7757</v>
      </c>
      <c r="E3325" s="339" t="s">
        <v>26535</v>
      </c>
    </row>
    <row r="3326" spans="1:5" x14ac:dyDescent="0.25">
      <c r="A3326" s="16">
        <f t="shared" si="51"/>
        <v>585</v>
      </c>
      <c r="B3326">
        <v>585</v>
      </c>
      <c r="C3326" t="s">
        <v>26536</v>
      </c>
      <c r="D3326" t="s">
        <v>7755</v>
      </c>
      <c r="E3326" s="339" t="s">
        <v>14467</v>
      </c>
    </row>
    <row r="3327" spans="1:5" x14ac:dyDescent="0.25">
      <c r="A3327" s="16">
        <f t="shared" si="51"/>
        <v>39418</v>
      </c>
      <c r="B3327">
        <v>39418</v>
      </c>
      <c r="C3327" t="s">
        <v>26537</v>
      </c>
      <c r="D3327" t="s">
        <v>7757</v>
      </c>
      <c r="E3327" s="339" t="s">
        <v>8310</v>
      </c>
    </row>
    <row r="3328" spans="1:5" x14ac:dyDescent="0.25">
      <c r="A3328" s="16">
        <f t="shared" si="51"/>
        <v>39419</v>
      </c>
      <c r="B3328">
        <v>39419</v>
      </c>
      <c r="C3328" t="s">
        <v>26538</v>
      </c>
      <c r="D3328" t="s">
        <v>7757</v>
      </c>
      <c r="E3328" s="339" t="s">
        <v>12403</v>
      </c>
    </row>
    <row r="3329" spans="1:5" x14ac:dyDescent="0.25">
      <c r="A3329" s="16">
        <f t="shared" si="51"/>
        <v>39420</v>
      </c>
      <c r="B3329">
        <v>39420</v>
      </c>
      <c r="C3329" t="s">
        <v>26539</v>
      </c>
      <c r="D3329" t="s">
        <v>7757</v>
      </c>
      <c r="E3329" s="339" t="s">
        <v>14156</v>
      </c>
    </row>
    <row r="3330" spans="1:5" x14ac:dyDescent="0.25">
      <c r="A3330" s="16">
        <f t="shared" si="51"/>
        <v>39571</v>
      </c>
      <c r="B3330">
        <v>39571</v>
      </c>
      <c r="C3330" t="s">
        <v>26540</v>
      </c>
      <c r="D3330" t="s">
        <v>7757</v>
      </c>
      <c r="E3330" s="339" t="s">
        <v>26541</v>
      </c>
    </row>
    <row r="3331" spans="1:5" x14ac:dyDescent="0.25">
      <c r="A3331" s="16">
        <f t="shared" ref="A3331:A3394" si="52">B3331</f>
        <v>39421</v>
      </c>
      <c r="B3331">
        <v>39421</v>
      </c>
      <c r="C3331" t="s">
        <v>26542</v>
      </c>
      <c r="D3331" t="s">
        <v>7757</v>
      </c>
      <c r="E3331" s="339" t="s">
        <v>8287</v>
      </c>
    </row>
    <row r="3332" spans="1:5" x14ac:dyDescent="0.25">
      <c r="A3332" s="16">
        <f t="shared" si="52"/>
        <v>39422</v>
      </c>
      <c r="B3332">
        <v>39422</v>
      </c>
      <c r="C3332" t="s">
        <v>26543</v>
      </c>
      <c r="D3332" t="s">
        <v>7757</v>
      </c>
      <c r="E3332" s="339" t="s">
        <v>12647</v>
      </c>
    </row>
    <row r="3333" spans="1:5" x14ac:dyDescent="0.25">
      <c r="A3333" s="16">
        <f t="shared" si="52"/>
        <v>39423</v>
      </c>
      <c r="B3333">
        <v>39423</v>
      </c>
      <c r="C3333" t="s">
        <v>26544</v>
      </c>
      <c r="D3333" t="s">
        <v>7757</v>
      </c>
      <c r="E3333" s="339" t="s">
        <v>8059</v>
      </c>
    </row>
    <row r="3334" spans="1:5" x14ac:dyDescent="0.25">
      <c r="A3334" s="16">
        <f t="shared" si="52"/>
        <v>39426</v>
      </c>
      <c r="B3334">
        <v>39426</v>
      </c>
      <c r="C3334" t="s">
        <v>26545</v>
      </c>
      <c r="D3334" t="s">
        <v>7757</v>
      </c>
      <c r="E3334" s="339" t="s">
        <v>13892</v>
      </c>
    </row>
    <row r="3335" spans="1:5" x14ac:dyDescent="0.25">
      <c r="A3335" s="16">
        <f t="shared" si="52"/>
        <v>39429</v>
      </c>
      <c r="B3335">
        <v>39429</v>
      </c>
      <c r="C3335" t="s">
        <v>26546</v>
      </c>
      <c r="D3335" t="s">
        <v>7757</v>
      </c>
      <c r="E3335" s="339" t="s">
        <v>8370</v>
      </c>
    </row>
    <row r="3336" spans="1:5" x14ac:dyDescent="0.25">
      <c r="A3336" s="16">
        <f t="shared" si="52"/>
        <v>39428</v>
      </c>
      <c r="B3336">
        <v>39428</v>
      </c>
      <c r="C3336" t="s">
        <v>26547</v>
      </c>
      <c r="D3336" t="s">
        <v>7757</v>
      </c>
      <c r="E3336" s="339" t="s">
        <v>7952</v>
      </c>
    </row>
    <row r="3337" spans="1:5" x14ac:dyDescent="0.25">
      <c r="A3337" s="16">
        <f t="shared" si="52"/>
        <v>39572</v>
      </c>
      <c r="B3337">
        <v>39572</v>
      </c>
      <c r="C3337" t="s">
        <v>26548</v>
      </c>
      <c r="D3337" t="s">
        <v>7757</v>
      </c>
      <c r="E3337" s="339" t="s">
        <v>7798</v>
      </c>
    </row>
    <row r="3338" spans="1:5" x14ac:dyDescent="0.25">
      <c r="A3338" s="16">
        <f t="shared" si="52"/>
        <v>39570</v>
      </c>
      <c r="B3338">
        <v>39570</v>
      </c>
      <c r="C3338" t="s">
        <v>26549</v>
      </c>
      <c r="D3338" t="s">
        <v>7757</v>
      </c>
      <c r="E3338" s="339" t="s">
        <v>14135</v>
      </c>
    </row>
    <row r="3339" spans="1:5" x14ac:dyDescent="0.25">
      <c r="A3339" s="16">
        <f t="shared" si="52"/>
        <v>39569</v>
      </c>
      <c r="B3339">
        <v>39569</v>
      </c>
      <c r="C3339" t="s">
        <v>26550</v>
      </c>
      <c r="D3339" t="s">
        <v>7757</v>
      </c>
      <c r="E3339" s="339" t="s">
        <v>12805</v>
      </c>
    </row>
    <row r="3340" spans="1:5" x14ac:dyDescent="0.25">
      <c r="A3340" s="16">
        <f t="shared" si="52"/>
        <v>11552</v>
      </c>
      <c r="B3340">
        <v>11552</v>
      </c>
      <c r="C3340" t="s">
        <v>26551</v>
      </c>
      <c r="D3340" t="s">
        <v>7757</v>
      </c>
      <c r="E3340" s="339" t="s">
        <v>10619</v>
      </c>
    </row>
    <row r="3341" spans="1:5" x14ac:dyDescent="0.25">
      <c r="A3341" s="16">
        <f t="shared" si="52"/>
        <v>40598</v>
      </c>
      <c r="B3341">
        <v>40598</v>
      </c>
      <c r="C3341" t="s">
        <v>26552</v>
      </c>
      <c r="D3341" t="s">
        <v>7755</v>
      </c>
      <c r="E3341" s="339" t="s">
        <v>10144</v>
      </c>
    </row>
    <row r="3342" spans="1:5" x14ac:dyDescent="0.25">
      <c r="A3342" s="16">
        <f t="shared" si="52"/>
        <v>39029</v>
      </c>
      <c r="B3342">
        <v>39029</v>
      </c>
      <c r="C3342" t="s">
        <v>26553</v>
      </c>
      <c r="D3342" t="s">
        <v>7757</v>
      </c>
      <c r="E3342" s="339" t="s">
        <v>21325</v>
      </c>
    </row>
    <row r="3343" spans="1:5" x14ac:dyDescent="0.25">
      <c r="A3343" s="16">
        <f t="shared" si="52"/>
        <v>39028</v>
      </c>
      <c r="B3343">
        <v>39028</v>
      </c>
      <c r="C3343" t="s">
        <v>26554</v>
      </c>
      <c r="D3343" t="s">
        <v>7757</v>
      </c>
      <c r="E3343" s="339" t="s">
        <v>14161</v>
      </c>
    </row>
    <row r="3344" spans="1:5" x14ac:dyDescent="0.25">
      <c r="A3344" s="16">
        <f t="shared" si="52"/>
        <v>39328</v>
      </c>
      <c r="B3344">
        <v>39328</v>
      </c>
      <c r="C3344" t="s">
        <v>26555</v>
      </c>
      <c r="D3344" t="s">
        <v>7757</v>
      </c>
      <c r="E3344" s="339" t="s">
        <v>8323</v>
      </c>
    </row>
    <row r="3345" spans="1:5" x14ac:dyDescent="0.25">
      <c r="A3345" s="16">
        <f t="shared" si="52"/>
        <v>38541</v>
      </c>
      <c r="B3345">
        <v>38541</v>
      </c>
      <c r="C3345" t="s">
        <v>26556</v>
      </c>
      <c r="D3345" t="s">
        <v>7753</v>
      </c>
      <c r="E3345" s="339" t="s">
        <v>26557</v>
      </c>
    </row>
    <row r="3346" spans="1:5" x14ac:dyDescent="0.25">
      <c r="A3346" s="16">
        <f t="shared" si="52"/>
        <v>38542</v>
      </c>
      <c r="B3346">
        <v>38542</v>
      </c>
      <c r="C3346" t="s">
        <v>26558</v>
      </c>
      <c r="D3346" t="s">
        <v>7753</v>
      </c>
      <c r="E3346" s="339" t="s">
        <v>26559</v>
      </c>
    </row>
    <row r="3347" spans="1:5" x14ac:dyDescent="0.25">
      <c r="A3347" s="16">
        <f t="shared" si="52"/>
        <v>38543</v>
      </c>
      <c r="B3347">
        <v>38543</v>
      </c>
      <c r="C3347" t="s">
        <v>26560</v>
      </c>
      <c r="D3347" t="s">
        <v>7753</v>
      </c>
      <c r="E3347" s="339" t="s">
        <v>26561</v>
      </c>
    </row>
    <row r="3348" spans="1:5" x14ac:dyDescent="0.25">
      <c r="A3348" s="16">
        <f t="shared" si="52"/>
        <v>40406</v>
      </c>
      <c r="B3348">
        <v>40406</v>
      </c>
      <c r="C3348" t="s">
        <v>26562</v>
      </c>
      <c r="D3348" t="s">
        <v>7753</v>
      </c>
      <c r="E3348" s="339" t="s">
        <v>26563</v>
      </c>
    </row>
    <row r="3349" spans="1:5" x14ac:dyDescent="0.25">
      <c r="A3349" s="16">
        <f t="shared" si="52"/>
        <v>40789</v>
      </c>
      <c r="B3349">
        <v>40789</v>
      </c>
      <c r="C3349" t="s">
        <v>26564</v>
      </c>
      <c r="D3349" t="s">
        <v>7753</v>
      </c>
      <c r="E3349" s="339" t="s">
        <v>26565</v>
      </c>
    </row>
    <row r="3350" spans="1:5" x14ac:dyDescent="0.25">
      <c r="A3350" s="16">
        <f t="shared" si="52"/>
        <v>40791</v>
      </c>
      <c r="B3350">
        <v>40791</v>
      </c>
      <c r="C3350" t="s">
        <v>26566</v>
      </c>
      <c r="D3350" t="s">
        <v>7753</v>
      </c>
      <c r="E3350" s="339" t="s">
        <v>26567</v>
      </c>
    </row>
    <row r="3351" spans="1:5" x14ac:dyDescent="0.25">
      <c r="A3351" s="16">
        <f t="shared" si="52"/>
        <v>11651</v>
      </c>
      <c r="B3351">
        <v>11651</v>
      </c>
      <c r="C3351" t="s">
        <v>26568</v>
      </c>
      <c r="D3351" t="s">
        <v>7753</v>
      </c>
      <c r="E3351" s="339" t="s">
        <v>26569</v>
      </c>
    </row>
    <row r="3352" spans="1:5" x14ac:dyDescent="0.25">
      <c r="A3352" s="16">
        <f t="shared" si="52"/>
        <v>40435</v>
      </c>
      <c r="B3352">
        <v>40435</v>
      </c>
      <c r="C3352" t="s">
        <v>26570</v>
      </c>
      <c r="D3352" t="s">
        <v>7753</v>
      </c>
      <c r="E3352" s="339" t="s">
        <v>26571</v>
      </c>
    </row>
    <row r="3353" spans="1:5" x14ac:dyDescent="0.25">
      <c r="A3353" s="16">
        <f t="shared" si="52"/>
        <v>39012</v>
      </c>
      <c r="B3353">
        <v>39012</v>
      </c>
      <c r="C3353" t="s">
        <v>26572</v>
      </c>
      <c r="D3353" t="s">
        <v>7753</v>
      </c>
      <c r="E3353" s="339" t="s">
        <v>26573</v>
      </c>
    </row>
    <row r="3354" spans="1:5" x14ac:dyDescent="0.25">
      <c r="A3354" s="16">
        <f t="shared" si="52"/>
        <v>13617</v>
      </c>
      <c r="B3354">
        <v>13617</v>
      </c>
      <c r="C3354" t="s">
        <v>26574</v>
      </c>
      <c r="D3354" t="s">
        <v>7753</v>
      </c>
      <c r="E3354" s="339" t="s">
        <v>26575</v>
      </c>
    </row>
    <row r="3355" spans="1:5" x14ac:dyDescent="0.25">
      <c r="A3355" s="16">
        <f t="shared" si="52"/>
        <v>35274</v>
      </c>
      <c r="B3355">
        <v>35274</v>
      </c>
      <c r="C3355" t="s">
        <v>26576</v>
      </c>
      <c r="D3355" t="s">
        <v>7757</v>
      </c>
      <c r="E3355" s="339" t="s">
        <v>26577</v>
      </c>
    </row>
    <row r="3356" spans="1:5" x14ac:dyDescent="0.25">
      <c r="A3356" s="16">
        <f t="shared" si="52"/>
        <v>35275</v>
      </c>
      <c r="B3356">
        <v>35275</v>
      </c>
      <c r="C3356" t="s">
        <v>26578</v>
      </c>
      <c r="D3356" t="s">
        <v>7757</v>
      </c>
      <c r="E3356" s="339" t="s">
        <v>26579</v>
      </c>
    </row>
    <row r="3357" spans="1:5" x14ac:dyDescent="0.25">
      <c r="A3357" s="16">
        <f t="shared" si="52"/>
        <v>35276</v>
      </c>
      <c r="B3357">
        <v>35276</v>
      </c>
      <c r="C3357" t="s">
        <v>26580</v>
      </c>
      <c r="D3357" t="s">
        <v>7757</v>
      </c>
      <c r="E3357" s="339" t="s">
        <v>26581</v>
      </c>
    </row>
    <row r="3358" spans="1:5" x14ac:dyDescent="0.25">
      <c r="A3358" s="16">
        <f t="shared" si="52"/>
        <v>38386</v>
      </c>
      <c r="B3358">
        <v>38386</v>
      </c>
      <c r="C3358" t="s">
        <v>26582</v>
      </c>
      <c r="D3358" t="s">
        <v>7753</v>
      </c>
      <c r="E3358" s="339" t="s">
        <v>10699</v>
      </c>
    </row>
    <row r="3359" spans="1:5" x14ac:dyDescent="0.25">
      <c r="A3359" s="16">
        <f t="shared" si="52"/>
        <v>11091</v>
      </c>
      <c r="B3359">
        <v>11091</v>
      </c>
      <c r="C3359" t="s">
        <v>26583</v>
      </c>
      <c r="D3359" t="s">
        <v>7753</v>
      </c>
      <c r="E3359" s="339" t="s">
        <v>9419</v>
      </c>
    </row>
    <row r="3360" spans="1:5" x14ac:dyDescent="0.25">
      <c r="A3360" s="16">
        <f t="shared" si="52"/>
        <v>37586</v>
      </c>
      <c r="B3360">
        <v>37586</v>
      </c>
      <c r="C3360" t="s">
        <v>26584</v>
      </c>
      <c r="D3360" t="s">
        <v>8116</v>
      </c>
      <c r="E3360" s="339" t="s">
        <v>26585</v>
      </c>
    </row>
    <row r="3361" spans="1:5" x14ac:dyDescent="0.25">
      <c r="A3361" s="16">
        <f t="shared" si="52"/>
        <v>37395</v>
      </c>
      <c r="B3361">
        <v>37395</v>
      </c>
      <c r="C3361" t="s">
        <v>26586</v>
      </c>
      <c r="D3361" t="s">
        <v>8116</v>
      </c>
      <c r="E3361" s="339" t="s">
        <v>20237</v>
      </c>
    </row>
    <row r="3362" spans="1:5" x14ac:dyDescent="0.25">
      <c r="A3362" s="16">
        <f t="shared" si="52"/>
        <v>14147</v>
      </c>
      <c r="B3362">
        <v>14147</v>
      </c>
      <c r="C3362" t="s">
        <v>26587</v>
      </c>
      <c r="D3362" t="s">
        <v>8116</v>
      </c>
      <c r="E3362" s="339" t="s">
        <v>26588</v>
      </c>
    </row>
    <row r="3363" spans="1:5" x14ac:dyDescent="0.25">
      <c r="A3363" s="16">
        <f t="shared" si="52"/>
        <v>37396</v>
      </c>
      <c r="B3363">
        <v>37396</v>
      </c>
      <c r="C3363" t="s">
        <v>26589</v>
      </c>
      <c r="D3363" t="s">
        <v>8116</v>
      </c>
      <c r="E3363" s="339" t="s">
        <v>13617</v>
      </c>
    </row>
    <row r="3364" spans="1:5" x14ac:dyDescent="0.25">
      <c r="A3364" s="16">
        <f t="shared" si="52"/>
        <v>37397</v>
      </c>
      <c r="B3364">
        <v>37397</v>
      </c>
      <c r="C3364" t="s">
        <v>26590</v>
      </c>
      <c r="D3364" t="s">
        <v>8116</v>
      </c>
      <c r="E3364" s="339" t="s">
        <v>21210</v>
      </c>
    </row>
    <row r="3365" spans="1:5" x14ac:dyDescent="0.25">
      <c r="A3365" s="16">
        <f t="shared" si="52"/>
        <v>43606</v>
      </c>
      <c r="B3365">
        <v>43606</v>
      </c>
      <c r="C3365" t="s">
        <v>26591</v>
      </c>
      <c r="D3365" t="s">
        <v>7753</v>
      </c>
      <c r="E3365" s="339" t="s">
        <v>26592</v>
      </c>
    </row>
    <row r="3366" spans="1:5" x14ac:dyDescent="0.25">
      <c r="A3366" s="16">
        <f t="shared" si="52"/>
        <v>444</v>
      </c>
      <c r="B3366">
        <v>444</v>
      </c>
      <c r="C3366" t="s">
        <v>26593</v>
      </c>
      <c r="D3366" t="s">
        <v>7753</v>
      </c>
      <c r="E3366" s="339" t="s">
        <v>26594</v>
      </c>
    </row>
    <row r="3367" spans="1:5" x14ac:dyDescent="0.25">
      <c r="A3367" s="16">
        <f t="shared" si="52"/>
        <v>445</v>
      </c>
      <c r="B3367">
        <v>445</v>
      </c>
      <c r="C3367" t="s">
        <v>26595</v>
      </c>
      <c r="D3367" t="s">
        <v>7753</v>
      </c>
      <c r="E3367" s="339" t="s">
        <v>16061</v>
      </c>
    </row>
    <row r="3368" spans="1:5" x14ac:dyDescent="0.25">
      <c r="A3368" s="16">
        <f t="shared" si="52"/>
        <v>4783</v>
      </c>
      <c r="B3368">
        <v>4783</v>
      </c>
      <c r="C3368" t="s">
        <v>26596</v>
      </c>
      <c r="D3368" t="s">
        <v>7754</v>
      </c>
      <c r="E3368" s="339" t="s">
        <v>8019</v>
      </c>
    </row>
    <row r="3369" spans="1:5" x14ac:dyDescent="0.25">
      <c r="A3369" s="16">
        <f t="shared" si="52"/>
        <v>41079</v>
      </c>
      <c r="B3369">
        <v>41079</v>
      </c>
      <c r="C3369" t="s">
        <v>26597</v>
      </c>
      <c r="D3369" t="s">
        <v>7813</v>
      </c>
      <c r="E3369" s="339" t="s">
        <v>33757</v>
      </c>
    </row>
    <row r="3370" spans="1:5" x14ac:dyDescent="0.25">
      <c r="A3370" s="16">
        <f t="shared" si="52"/>
        <v>12874</v>
      </c>
      <c r="B3370">
        <v>12874</v>
      </c>
      <c r="C3370" t="s">
        <v>26598</v>
      </c>
      <c r="D3370" t="s">
        <v>7754</v>
      </c>
      <c r="E3370" s="339" t="s">
        <v>8302</v>
      </c>
    </row>
    <row r="3371" spans="1:5" x14ac:dyDescent="0.25">
      <c r="A3371" s="16">
        <f t="shared" si="52"/>
        <v>41082</v>
      </c>
      <c r="B3371">
        <v>41082</v>
      </c>
      <c r="C3371" t="s">
        <v>26599</v>
      </c>
      <c r="D3371" t="s">
        <v>7813</v>
      </c>
      <c r="E3371" s="339" t="s">
        <v>33819</v>
      </c>
    </row>
    <row r="3372" spans="1:5" x14ac:dyDescent="0.25">
      <c r="A3372" s="16">
        <f t="shared" si="52"/>
        <v>4785</v>
      </c>
      <c r="B3372">
        <v>4785</v>
      </c>
      <c r="C3372" t="s">
        <v>26601</v>
      </c>
      <c r="D3372" t="s">
        <v>7754</v>
      </c>
      <c r="E3372" s="339" t="s">
        <v>8019</v>
      </c>
    </row>
    <row r="3373" spans="1:5" x14ac:dyDescent="0.25">
      <c r="A3373" s="16">
        <f t="shared" si="52"/>
        <v>41081</v>
      </c>
      <c r="B3373">
        <v>41081</v>
      </c>
      <c r="C3373" t="s">
        <v>26602</v>
      </c>
      <c r="D3373" t="s">
        <v>7813</v>
      </c>
      <c r="E3373" s="339" t="s">
        <v>33757</v>
      </c>
    </row>
    <row r="3374" spans="1:5" x14ac:dyDescent="0.25">
      <c r="A3374" s="16">
        <f t="shared" si="52"/>
        <v>4801</v>
      </c>
      <c r="B3374">
        <v>4801</v>
      </c>
      <c r="C3374" t="s">
        <v>26603</v>
      </c>
      <c r="D3374" t="s">
        <v>7752</v>
      </c>
      <c r="E3374" s="339" t="s">
        <v>26604</v>
      </c>
    </row>
    <row r="3375" spans="1:5" x14ac:dyDescent="0.25">
      <c r="A3375" s="16">
        <f t="shared" si="52"/>
        <v>4794</v>
      </c>
      <c r="B3375">
        <v>4794</v>
      </c>
      <c r="C3375" t="s">
        <v>26605</v>
      </c>
      <c r="D3375" t="s">
        <v>7752</v>
      </c>
      <c r="E3375" s="339" t="s">
        <v>26606</v>
      </c>
    </row>
    <row r="3376" spans="1:5" x14ac:dyDescent="0.25">
      <c r="A3376" s="16">
        <f t="shared" si="52"/>
        <v>4796</v>
      </c>
      <c r="B3376">
        <v>4796</v>
      </c>
      <c r="C3376" t="s">
        <v>26607</v>
      </c>
      <c r="D3376" t="s">
        <v>7752</v>
      </c>
      <c r="E3376" s="339" t="s">
        <v>26608</v>
      </c>
    </row>
    <row r="3377" spans="1:5" x14ac:dyDescent="0.25">
      <c r="A3377" s="16">
        <f t="shared" si="52"/>
        <v>4800</v>
      </c>
      <c r="B3377">
        <v>4800</v>
      </c>
      <c r="C3377" t="s">
        <v>26609</v>
      </c>
      <c r="D3377" t="s">
        <v>7752</v>
      </c>
      <c r="E3377" s="339" t="s">
        <v>16655</v>
      </c>
    </row>
    <row r="3378" spans="1:5" x14ac:dyDescent="0.25">
      <c r="A3378" s="16">
        <f t="shared" si="52"/>
        <v>4795</v>
      </c>
      <c r="B3378">
        <v>4795</v>
      </c>
      <c r="C3378" t="s">
        <v>26610</v>
      </c>
      <c r="D3378" t="s">
        <v>7752</v>
      </c>
      <c r="E3378" s="339" t="s">
        <v>26611</v>
      </c>
    </row>
    <row r="3379" spans="1:5" x14ac:dyDescent="0.25">
      <c r="A3379" s="16">
        <f t="shared" si="52"/>
        <v>39694</v>
      </c>
      <c r="B3379">
        <v>39694</v>
      </c>
      <c r="C3379" t="s">
        <v>26612</v>
      </c>
      <c r="D3379" t="s">
        <v>7752</v>
      </c>
      <c r="E3379" s="339" t="s">
        <v>26613</v>
      </c>
    </row>
    <row r="3380" spans="1:5" x14ac:dyDescent="0.25">
      <c r="A3380" s="16">
        <f t="shared" si="52"/>
        <v>1292</v>
      </c>
      <c r="B3380">
        <v>1292</v>
      </c>
      <c r="C3380" t="s">
        <v>26614</v>
      </c>
      <c r="D3380" t="s">
        <v>7752</v>
      </c>
      <c r="E3380" s="339" t="s">
        <v>17882</v>
      </c>
    </row>
    <row r="3381" spans="1:5" x14ac:dyDescent="0.25">
      <c r="A3381" s="16">
        <f t="shared" si="52"/>
        <v>1287</v>
      </c>
      <c r="B3381">
        <v>1287</v>
      </c>
      <c r="C3381" t="s">
        <v>26615</v>
      </c>
      <c r="D3381" t="s">
        <v>7752</v>
      </c>
      <c r="E3381" s="339" t="s">
        <v>14077</v>
      </c>
    </row>
    <row r="3382" spans="1:5" x14ac:dyDescent="0.25">
      <c r="A3382" s="16">
        <f t="shared" si="52"/>
        <v>1297</v>
      </c>
      <c r="B3382">
        <v>1297</v>
      </c>
      <c r="C3382" t="s">
        <v>26616</v>
      </c>
      <c r="D3382" t="s">
        <v>7752</v>
      </c>
      <c r="E3382" s="339" t="s">
        <v>19954</v>
      </c>
    </row>
    <row r="3383" spans="1:5" x14ac:dyDescent="0.25">
      <c r="A3383" s="16">
        <f t="shared" si="52"/>
        <v>4786</v>
      </c>
      <c r="B3383">
        <v>4786</v>
      </c>
      <c r="C3383" t="s">
        <v>26617</v>
      </c>
      <c r="D3383" t="s">
        <v>7752</v>
      </c>
      <c r="E3383" s="339" t="s">
        <v>26618</v>
      </c>
    </row>
    <row r="3384" spans="1:5" x14ac:dyDescent="0.25">
      <c r="A3384" s="16">
        <f t="shared" si="52"/>
        <v>10840</v>
      </c>
      <c r="B3384">
        <v>10840</v>
      </c>
      <c r="C3384" t="s">
        <v>26619</v>
      </c>
      <c r="D3384" t="s">
        <v>7752</v>
      </c>
      <c r="E3384" s="339" t="s">
        <v>26620</v>
      </c>
    </row>
    <row r="3385" spans="1:5" x14ac:dyDescent="0.25">
      <c r="A3385" s="16">
        <f t="shared" si="52"/>
        <v>10841</v>
      </c>
      <c r="B3385">
        <v>10841</v>
      </c>
      <c r="C3385" t="s">
        <v>26621</v>
      </c>
      <c r="D3385" t="s">
        <v>7752</v>
      </c>
      <c r="E3385" s="339" t="s">
        <v>26622</v>
      </c>
    </row>
    <row r="3386" spans="1:5" x14ac:dyDescent="0.25">
      <c r="A3386" s="16">
        <f t="shared" si="52"/>
        <v>44540</v>
      </c>
      <c r="B3386">
        <v>44540</v>
      </c>
      <c r="C3386" t="s">
        <v>26623</v>
      </c>
      <c r="D3386" t="s">
        <v>7752</v>
      </c>
      <c r="E3386" s="339" t="s">
        <v>26624</v>
      </c>
    </row>
    <row r="3387" spans="1:5" x14ac:dyDescent="0.25">
      <c r="A3387" s="16">
        <f t="shared" si="52"/>
        <v>10842</v>
      </c>
      <c r="B3387">
        <v>10842</v>
      </c>
      <c r="C3387" t="s">
        <v>26625</v>
      </c>
      <c r="D3387" t="s">
        <v>7752</v>
      </c>
      <c r="E3387" s="339" t="s">
        <v>26626</v>
      </c>
    </row>
    <row r="3388" spans="1:5" x14ac:dyDescent="0.25">
      <c r="A3388" s="16">
        <f t="shared" si="52"/>
        <v>21108</v>
      </c>
      <c r="B3388">
        <v>21108</v>
      </c>
      <c r="C3388" t="s">
        <v>26627</v>
      </c>
      <c r="D3388" t="s">
        <v>7752</v>
      </c>
      <c r="E3388" s="339" t="s">
        <v>26628</v>
      </c>
    </row>
    <row r="3389" spans="1:5" x14ac:dyDescent="0.25">
      <c r="A3389" s="16">
        <f t="shared" si="52"/>
        <v>38180</v>
      </c>
      <c r="B3389">
        <v>38180</v>
      </c>
      <c r="C3389" t="s">
        <v>26629</v>
      </c>
      <c r="D3389" t="s">
        <v>7752</v>
      </c>
      <c r="E3389" s="339" t="s">
        <v>26630</v>
      </c>
    </row>
    <row r="3390" spans="1:5" x14ac:dyDescent="0.25">
      <c r="A3390" s="16">
        <f t="shared" si="52"/>
        <v>40648</v>
      </c>
      <c r="B3390">
        <v>40648</v>
      </c>
      <c r="C3390" t="s">
        <v>26631</v>
      </c>
      <c r="D3390" t="s">
        <v>7752</v>
      </c>
      <c r="E3390" s="339" t="s">
        <v>26632</v>
      </c>
    </row>
    <row r="3391" spans="1:5" x14ac:dyDescent="0.25">
      <c r="A3391" s="16">
        <f t="shared" si="52"/>
        <v>40649</v>
      </c>
      <c r="B3391">
        <v>40649</v>
      </c>
      <c r="C3391" t="s">
        <v>26633</v>
      </c>
      <c r="D3391" t="s">
        <v>7752</v>
      </c>
      <c r="E3391" s="339" t="s">
        <v>26634</v>
      </c>
    </row>
    <row r="3392" spans="1:5" x14ac:dyDescent="0.25">
      <c r="A3392" s="16">
        <f t="shared" si="52"/>
        <v>40650</v>
      </c>
      <c r="B3392">
        <v>40650</v>
      </c>
      <c r="C3392" t="s">
        <v>26635</v>
      </c>
      <c r="D3392" t="s">
        <v>7752</v>
      </c>
      <c r="E3392" s="339" t="s">
        <v>26636</v>
      </c>
    </row>
    <row r="3393" spans="1:5" x14ac:dyDescent="0.25">
      <c r="A3393" s="16">
        <f t="shared" si="52"/>
        <v>40651</v>
      </c>
      <c r="B3393">
        <v>40651</v>
      </c>
      <c r="C3393" t="s">
        <v>26637</v>
      </c>
      <c r="D3393" t="s">
        <v>7752</v>
      </c>
      <c r="E3393" s="339" t="s">
        <v>26638</v>
      </c>
    </row>
    <row r="3394" spans="1:5" x14ac:dyDescent="0.25">
      <c r="A3394" s="16">
        <f t="shared" si="52"/>
        <v>40652</v>
      </c>
      <c r="B3394">
        <v>40652</v>
      </c>
      <c r="C3394" t="s">
        <v>26639</v>
      </c>
      <c r="D3394" t="s">
        <v>7752</v>
      </c>
      <c r="E3394" s="339" t="s">
        <v>26640</v>
      </c>
    </row>
    <row r="3395" spans="1:5" x14ac:dyDescent="0.25">
      <c r="A3395" s="16">
        <f t="shared" ref="A3395:A3458" si="53">B3395</f>
        <v>40647</v>
      </c>
      <c r="B3395">
        <v>40647</v>
      </c>
      <c r="C3395" t="s">
        <v>26641</v>
      </c>
      <c r="D3395" t="s">
        <v>7752</v>
      </c>
      <c r="E3395" s="339" t="s">
        <v>26642</v>
      </c>
    </row>
    <row r="3396" spans="1:5" x14ac:dyDescent="0.25">
      <c r="A3396" s="16">
        <f t="shared" si="53"/>
        <v>40653</v>
      </c>
      <c r="B3396">
        <v>40653</v>
      </c>
      <c r="C3396" t="s">
        <v>26643</v>
      </c>
      <c r="D3396" t="s">
        <v>7752</v>
      </c>
      <c r="E3396" s="339" t="s">
        <v>26644</v>
      </c>
    </row>
    <row r="3397" spans="1:5" x14ac:dyDescent="0.25">
      <c r="A3397" s="16">
        <f t="shared" si="53"/>
        <v>36178</v>
      </c>
      <c r="B3397">
        <v>36178</v>
      </c>
      <c r="C3397" t="s">
        <v>26645</v>
      </c>
      <c r="D3397" t="s">
        <v>7753</v>
      </c>
      <c r="E3397" s="339" t="s">
        <v>12797</v>
      </c>
    </row>
    <row r="3398" spans="1:5" x14ac:dyDescent="0.25">
      <c r="A3398" s="16">
        <f t="shared" si="53"/>
        <v>38195</v>
      </c>
      <c r="B3398">
        <v>38195</v>
      </c>
      <c r="C3398" t="s">
        <v>26646</v>
      </c>
      <c r="D3398" t="s">
        <v>7752</v>
      </c>
      <c r="E3398" s="339" t="s">
        <v>20074</v>
      </c>
    </row>
    <row r="3399" spans="1:5" x14ac:dyDescent="0.25">
      <c r="A3399" s="16">
        <f t="shared" si="53"/>
        <v>38181</v>
      </c>
      <c r="B3399">
        <v>38181</v>
      </c>
      <c r="C3399" t="s">
        <v>26647</v>
      </c>
      <c r="D3399" t="s">
        <v>7752</v>
      </c>
      <c r="E3399" s="339" t="s">
        <v>26648</v>
      </c>
    </row>
    <row r="3400" spans="1:5" x14ac:dyDescent="0.25">
      <c r="A3400" s="16">
        <f t="shared" si="53"/>
        <v>38182</v>
      </c>
      <c r="B3400">
        <v>38182</v>
      </c>
      <c r="C3400" t="s">
        <v>26649</v>
      </c>
      <c r="D3400" t="s">
        <v>7752</v>
      </c>
      <c r="E3400" s="339" t="s">
        <v>24448</v>
      </c>
    </row>
    <row r="3401" spans="1:5" x14ac:dyDescent="0.25">
      <c r="A3401" s="16">
        <f t="shared" si="53"/>
        <v>38186</v>
      </c>
      <c r="B3401">
        <v>38186</v>
      </c>
      <c r="C3401" t="s">
        <v>26650</v>
      </c>
      <c r="D3401" t="s">
        <v>7752</v>
      </c>
      <c r="E3401" s="339" t="s">
        <v>26651</v>
      </c>
    </row>
    <row r="3402" spans="1:5" x14ac:dyDescent="0.25">
      <c r="A3402" s="16">
        <f t="shared" si="53"/>
        <v>38185</v>
      </c>
      <c r="B3402">
        <v>38185</v>
      </c>
      <c r="C3402" t="s">
        <v>26652</v>
      </c>
      <c r="D3402" t="s">
        <v>7752</v>
      </c>
      <c r="E3402" s="339" t="s">
        <v>26653</v>
      </c>
    </row>
    <row r="3403" spans="1:5" x14ac:dyDescent="0.25">
      <c r="A3403" s="16">
        <f t="shared" si="53"/>
        <v>40654</v>
      </c>
      <c r="B3403">
        <v>40654</v>
      </c>
      <c r="C3403" t="s">
        <v>26654</v>
      </c>
      <c r="D3403" t="s">
        <v>7752</v>
      </c>
      <c r="E3403" s="339" t="s">
        <v>26655</v>
      </c>
    </row>
    <row r="3404" spans="1:5" x14ac:dyDescent="0.25">
      <c r="A3404" s="16">
        <f t="shared" si="53"/>
        <v>44541</v>
      </c>
      <c r="B3404">
        <v>44541</v>
      </c>
      <c r="C3404" t="s">
        <v>26656</v>
      </c>
      <c r="D3404" t="s">
        <v>7752</v>
      </c>
      <c r="E3404" s="339" t="s">
        <v>26657</v>
      </c>
    </row>
    <row r="3405" spans="1:5" x14ac:dyDescent="0.25">
      <c r="A3405" s="16">
        <f t="shared" si="53"/>
        <v>4822</v>
      </c>
      <c r="B3405">
        <v>4822</v>
      </c>
      <c r="C3405" t="s">
        <v>26658</v>
      </c>
      <c r="D3405" t="s">
        <v>7752</v>
      </c>
      <c r="E3405" s="339" t="s">
        <v>26659</v>
      </c>
    </row>
    <row r="3406" spans="1:5" x14ac:dyDescent="0.25">
      <c r="A3406" s="16">
        <f t="shared" si="53"/>
        <v>4818</v>
      </c>
      <c r="B3406">
        <v>4818</v>
      </c>
      <c r="C3406" t="s">
        <v>26660</v>
      </c>
      <c r="D3406" t="s">
        <v>7752</v>
      </c>
      <c r="E3406" s="339" t="s">
        <v>26661</v>
      </c>
    </row>
    <row r="3407" spans="1:5" x14ac:dyDescent="0.25">
      <c r="A3407" s="16">
        <f t="shared" si="53"/>
        <v>39567</v>
      </c>
      <c r="B3407">
        <v>39567</v>
      </c>
      <c r="C3407" t="s">
        <v>26662</v>
      </c>
      <c r="D3407" t="s">
        <v>7752</v>
      </c>
      <c r="E3407" s="339" t="s">
        <v>26663</v>
      </c>
    </row>
    <row r="3408" spans="1:5" x14ac:dyDescent="0.25">
      <c r="A3408" s="16">
        <f t="shared" si="53"/>
        <v>39566</v>
      </c>
      <c r="B3408">
        <v>39566</v>
      </c>
      <c r="C3408" t="s">
        <v>26664</v>
      </c>
      <c r="D3408" t="s">
        <v>7752</v>
      </c>
      <c r="E3408" s="339" t="s">
        <v>20777</v>
      </c>
    </row>
    <row r="3409" spans="1:5" x14ac:dyDescent="0.25">
      <c r="A3409" s="16">
        <f t="shared" si="53"/>
        <v>39416</v>
      </c>
      <c r="B3409">
        <v>39416</v>
      </c>
      <c r="C3409" t="s">
        <v>26665</v>
      </c>
      <c r="D3409" t="s">
        <v>7752</v>
      </c>
      <c r="E3409" s="339" t="s">
        <v>26666</v>
      </c>
    </row>
    <row r="3410" spans="1:5" x14ac:dyDescent="0.25">
      <c r="A3410" s="16">
        <f t="shared" si="53"/>
        <v>39417</v>
      </c>
      <c r="B3410">
        <v>39417</v>
      </c>
      <c r="C3410" t="s">
        <v>26667</v>
      </c>
      <c r="D3410" t="s">
        <v>7752</v>
      </c>
      <c r="E3410" s="339" t="s">
        <v>26668</v>
      </c>
    </row>
    <row r="3411" spans="1:5" x14ac:dyDescent="0.25">
      <c r="A3411" s="16">
        <f t="shared" si="53"/>
        <v>43742</v>
      </c>
      <c r="B3411">
        <v>43742</v>
      </c>
      <c r="C3411" t="s">
        <v>26669</v>
      </c>
      <c r="D3411" t="s">
        <v>7752</v>
      </c>
      <c r="E3411" s="339" t="s">
        <v>26670</v>
      </c>
    </row>
    <row r="3412" spans="1:5" x14ac:dyDescent="0.25">
      <c r="A3412" s="16">
        <f t="shared" si="53"/>
        <v>39414</v>
      </c>
      <c r="B3412">
        <v>39414</v>
      </c>
      <c r="C3412" t="s">
        <v>26671</v>
      </c>
      <c r="D3412" t="s">
        <v>7752</v>
      </c>
      <c r="E3412" s="339" t="s">
        <v>14660</v>
      </c>
    </row>
    <row r="3413" spans="1:5" x14ac:dyDescent="0.25">
      <c r="A3413" s="16">
        <f t="shared" si="53"/>
        <v>39415</v>
      </c>
      <c r="B3413">
        <v>39415</v>
      </c>
      <c r="C3413" t="s">
        <v>26672</v>
      </c>
      <c r="D3413" t="s">
        <v>7752</v>
      </c>
      <c r="E3413" s="339" t="s">
        <v>15094</v>
      </c>
    </row>
    <row r="3414" spans="1:5" x14ac:dyDescent="0.25">
      <c r="A3414" s="16">
        <f t="shared" si="53"/>
        <v>43740</v>
      </c>
      <c r="B3414">
        <v>43740</v>
      </c>
      <c r="C3414" t="s">
        <v>26673</v>
      </c>
      <c r="D3414" t="s">
        <v>7752</v>
      </c>
      <c r="E3414" s="339" t="s">
        <v>12435</v>
      </c>
    </row>
    <row r="3415" spans="1:5" x14ac:dyDescent="0.25">
      <c r="A3415" s="16">
        <f t="shared" si="53"/>
        <v>39412</v>
      </c>
      <c r="B3415">
        <v>39412</v>
      </c>
      <c r="C3415" t="s">
        <v>26674</v>
      </c>
      <c r="D3415" t="s">
        <v>7752</v>
      </c>
      <c r="E3415" s="339" t="s">
        <v>15630</v>
      </c>
    </row>
    <row r="3416" spans="1:5" x14ac:dyDescent="0.25">
      <c r="A3416" s="16">
        <f t="shared" si="53"/>
        <v>39413</v>
      </c>
      <c r="B3416">
        <v>39413</v>
      </c>
      <c r="C3416" t="s">
        <v>26675</v>
      </c>
      <c r="D3416" t="s">
        <v>7752</v>
      </c>
      <c r="E3416" s="339" t="s">
        <v>16234</v>
      </c>
    </row>
    <row r="3417" spans="1:5" x14ac:dyDescent="0.25">
      <c r="A3417" s="16">
        <f t="shared" si="53"/>
        <v>43741</v>
      </c>
      <c r="B3417">
        <v>43741</v>
      </c>
      <c r="C3417" t="s">
        <v>26676</v>
      </c>
      <c r="D3417" t="s">
        <v>7752</v>
      </c>
      <c r="E3417" s="339" t="s">
        <v>11694</v>
      </c>
    </row>
    <row r="3418" spans="1:5" x14ac:dyDescent="0.25">
      <c r="A3418" s="16">
        <f t="shared" si="53"/>
        <v>11062</v>
      </c>
      <c r="B3418">
        <v>11062</v>
      </c>
      <c r="C3418" t="s">
        <v>26677</v>
      </c>
      <c r="D3418" t="s">
        <v>7752</v>
      </c>
      <c r="E3418" s="339" t="s">
        <v>26678</v>
      </c>
    </row>
    <row r="3419" spans="1:5" x14ac:dyDescent="0.25">
      <c r="A3419" s="16">
        <f t="shared" si="53"/>
        <v>11063</v>
      </c>
      <c r="B3419">
        <v>11063</v>
      </c>
      <c r="C3419" t="s">
        <v>26679</v>
      </c>
      <c r="D3419" t="s">
        <v>7752</v>
      </c>
      <c r="E3419" s="339" t="s">
        <v>26680</v>
      </c>
    </row>
    <row r="3420" spans="1:5" x14ac:dyDescent="0.25">
      <c r="A3420" s="16">
        <f t="shared" si="53"/>
        <v>13521</v>
      </c>
      <c r="B3420">
        <v>13521</v>
      </c>
      <c r="C3420" t="s">
        <v>26681</v>
      </c>
      <c r="D3420" t="s">
        <v>7753</v>
      </c>
      <c r="E3420" s="339" t="s">
        <v>16529</v>
      </c>
    </row>
    <row r="3421" spans="1:5" x14ac:dyDescent="0.25">
      <c r="A3421" s="16">
        <f t="shared" si="53"/>
        <v>10851</v>
      </c>
      <c r="B3421">
        <v>10851</v>
      </c>
      <c r="C3421" t="s">
        <v>26682</v>
      </c>
      <c r="D3421" t="s">
        <v>7753</v>
      </c>
      <c r="E3421" s="339" t="s">
        <v>18536</v>
      </c>
    </row>
    <row r="3422" spans="1:5" x14ac:dyDescent="0.25">
      <c r="A3422" s="16">
        <f t="shared" si="53"/>
        <v>39515</v>
      </c>
      <c r="B3422">
        <v>39515</v>
      </c>
      <c r="C3422" t="s">
        <v>26683</v>
      </c>
      <c r="D3422" t="s">
        <v>7753</v>
      </c>
      <c r="E3422" s="339" t="s">
        <v>26684</v>
      </c>
    </row>
    <row r="3423" spans="1:5" x14ac:dyDescent="0.25">
      <c r="A3423" s="16">
        <f t="shared" si="53"/>
        <v>39516</v>
      </c>
      <c r="B3423">
        <v>39516</v>
      </c>
      <c r="C3423" t="s">
        <v>26685</v>
      </c>
      <c r="D3423" t="s">
        <v>7753</v>
      </c>
      <c r="E3423" s="339" t="s">
        <v>26686</v>
      </c>
    </row>
    <row r="3424" spans="1:5" x14ac:dyDescent="0.25">
      <c r="A3424" s="16">
        <f t="shared" si="53"/>
        <v>39514</v>
      </c>
      <c r="B3424">
        <v>39514</v>
      </c>
      <c r="C3424" t="s">
        <v>26687</v>
      </c>
      <c r="D3424" t="s">
        <v>7753</v>
      </c>
      <c r="E3424" s="339" t="s">
        <v>21213</v>
      </c>
    </row>
    <row r="3425" spans="1:5" x14ac:dyDescent="0.25">
      <c r="A3425" s="16">
        <f t="shared" si="53"/>
        <v>4812</v>
      </c>
      <c r="B3425">
        <v>4812</v>
      </c>
      <c r="C3425" t="s">
        <v>26688</v>
      </c>
      <c r="D3425" t="s">
        <v>7752</v>
      </c>
      <c r="E3425" s="339" t="s">
        <v>16120</v>
      </c>
    </row>
    <row r="3426" spans="1:5" x14ac:dyDescent="0.25">
      <c r="A3426" s="16">
        <f t="shared" si="53"/>
        <v>10849</v>
      </c>
      <c r="B3426">
        <v>10849</v>
      </c>
      <c r="C3426" t="s">
        <v>26689</v>
      </c>
      <c r="D3426" t="s">
        <v>7753</v>
      </c>
      <c r="E3426" s="339" t="s">
        <v>26690</v>
      </c>
    </row>
    <row r="3427" spans="1:5" x14ac:dyDescent="0.25">
      <c r="A3427" s="16">
        <f t="shared" si="53"/>
        <v>10848</v>
      </c>
      <c r="B3427">
        <v>10848</v>
      </c>
      <c r="C3427" t="s">
        <v>26691</v>
      </c>
      <c r="D3427" t="s">
        <v>7753</v>
      </c>
      <c r="E3427" s="339" t="s">
        <v>26692</v>
      </c>
    </row>
    <row r="3428" spans="1:5" x14ac:dyDescent="0.25">
      <c r="A3428" s="16">
        <f t="shared" si="53"/>
        <v>4813</v>
      </c>
      <c r="B3428">
        <v>4813</v>
      </c>
      <c r="C3428" t="s">
        <v>26693</v>
      </c>
      <c r="D3428" t="s">
        <v>7752</v>
      </c>
      <c r="E3428" s="339" t="s">
        <v>26694</v>
      </c>
    </row>
    <row r="3429" spans="1:5" x14ac:dyDescent="0.25">
      <c r="A3429" s="16">
        <f t="shared" si="53"/>
        <v>37560</v>
      </c>
      <c r="B3429">
        <v>37560</v>
      </c>
      <c r="C3429" t="s">
        <v>26695</v>
      </c>
      <c r="D3429" t="s">
        <v>7753</v>
      </c>
      <c r="E3429" s="339" t="s">
        <v>23384</v>
      </c>
    </row>
    <row r="3430" spans="1:5" x14ac:dyDescent="0.25">
      <c r="A3430" s="16">
        <f t="shared" si="53"/>
        <v>37557</v>
      </c>
      <c r="B3430">
        <v>37557</v>
      </c>
      <c r="C3430" t="s">
        <v>26696</v>
      </c>
      <c r="D3430" t="s">
        <v>7753</v>
      </c>
      <c r="E3430" s="339" t="s">
        <v>10243</v>
      </c>
    </row>
    <row r="3431" spans="1:5" x14ac:dyDescent="0.25">
      <c r="A3431" s="16">
        <f t="shared" si="53"/>
        <v>37556</v>
      </c>
      <c r="B3431">
        <v>37556</v>
      </c>
      <c r="C3431" t="s">
        <v>26697</v>
      </c>
      <c r="D3431" t="s">
        <v>7753</v>
      </c>
      <c r="E3431" s="339" t="s">
        <v>16224</v>
      </c>
    </row>
    <row r="3432" spans="1:5" x14ac:dyDescent="0.25">
      <c r="A3432" s="16">
        <f t="shared" si="53"/>
        <v>37559</v>
      </c>
      <c r="B3432">
        <v>37559</v>
      </c>
      <c r="C3432" t="s">
        <v>26698</v>
      </c>
      <c r="D3432" t="s">
        <v>7753</v>
      </c>
      <c r="E3432" s="339" t="s">
        <v>13249</v>
      </c>
    </row>
    <row r="3433" spans="1:5" x14ac:dyDescent="0.25">
      <c r="A3433" s="16">
        <f t="shared" si="53"/>
        <v>37539</v>
      </c>
      <c r="B3433">
        <v>37539</v>
      </c>
      <c r="C3433" t="s">
        <v>26699</v>
      </c>
      <c r="D3433" t="s">
        <v>7753</v>
      </c>
      <c r="E3433" s="339" t="s">
        <v>15701</v>
      </c>
    </row>
    <row r="3434" spans="1:5" x14ac:dyDescent="0.25">
      <c r="A3434" s="16">
        <f t="shared" si="53"/>
        <v>37558</v>
      </c>
      <c r="B3434">
        <v>37558</v>
      </c>
      <c r="C3434" t="s">
        <v>26700</v>
      </c>
      <c r="D3434" t="s">
        <v>7753</v>
      </c>
      <c r="E3434" s="339" t="s">
        <v>13568</v>
      </c>
    </row>
    <row r="3435" spans="1:5" x14ac:dyDescent="0.25">
      <c r="A3435" s="16">
        <f t="shared" si="53"/>
        <v>34723</v>
      </c>
      <c r="B3435">
        <v>34723</v>
      </c>
      <c r="C3435" t="s">
        <v>26701</v>
      </c>
      <c r="D3435" t="s">
        <v>7752</v>
      </c>
      <c r="E3435" s="339" t="s">
        <v>26702</v>
      </c>
    </row>
    <row r="3436" spans="1:5" x14ac:dyDescent="0.25">
      <c r="A3436" s="16">
        <f t="shared" si="53"/>
        <v>34721</v>
      </c>
      <c r="B3436">
        <v>34721</v>
      </c>
      <c r="C3436" t="s">
        <v>26703</v>
      </c>
      <c r="D3436" t="s">
        <v>7752</v>
      </c>
      <c r="E3436" s="339" t="s">
        <v>20817</v>
      </c>
    </row>
    <row r="3437" spans="1:5" x14ac:dyDescent="0.25">
      <c r="A3437" s="16">
        <f t="shared" si="53"/>
        <v>4309</v>
      </c>
      <c r="B3437">
        <v>4309</v>
      </c>
      <c r="C3437" t="s">
        <v>26704</v>
      </c>
      <c r="D3437" t="s">
        <v>7753</v>
      </c>
      <c r="E3437" s="339" t="s">
        <v>23568</v>
      </c>
    </row>
    <row r="3438" spans="1:5" x14ac:dyDescent="0.25">
      <c r="A3438" s="16">
        <f t="shared" si="53"/>
        <v>4307</v>
      </c>
      <c r="B3438">
        <v>4307</v>
      </c>
      <c r="C3438" t="s">
        <v>26705</v>
      </c>
      <c r="D3438" t="s">
        <v>7753</v>
      </c>
      <c r="E3438" s="339" t="s">
        <v>7972</v>
      </c>
    </row>
    <row r="3439" spans="1:5" x14ac:dyDescent="0.25">
      <c r="A3439" s="16">
        <f t="shared" si="53"/>
        <v>10850</v>
      </c>
      <c r="B3439">
        <v>10850</v>
      </c>
      <c r="C3439" t="s">
        <v>26706</v>
      </c>
      <c r="D3439" t="s">
        <v>7753</v>
      </c>
      <c r="E3439" s="339" t="s">
        <v>26707</v>
      </c>
    </row>
    <row r="3440" spans="1:5" x14ac:dyDescent="0.25">
      <c r="A3440" s="16">
        <f t="shared" si="53"/>
        <v>42438</v>
      </c>
      <c r="B3440">
        <v>42438</v>
      </c>
      <c r="C3440" t="s">
        <v>26708</v>
      </c>
      <c r="D3440" t="s">
        <v>7753</v>
      </c>
      <c r="E3440" s="339" t="s">
        <v>26709</v>
      </c>
    </row>
    <row r="3441" spans="1:5" x14ac:dyDescent="0.25">
      <c r="A3441" s="16">
        <f t="shared" si="53"/>
        <v>4792</v>
      </c>
      <c r="B3441">
        <v>4792</v>
      </c>
      <c r="C3441" t="s">
        <v>26710</v>
      </c>
      <c r="D3441" t="s">
        <v>7752</v>
      </c>
      <c r="E3441" s="339" t="s">
        <v>26711</v>
      </c>
    </row>
    <row r="3442" spans="1:5" x14ac:dyDescent="0.25">
      <c r="A3442" s="16">
        <f t="shared" si="53"/>
        <v>4790</v>
      </c>
      <c r="B3442">
        <v>4790</v>
      </c>
      <c r="C3442" t="s">
        <v>26712</v>
      </c>
      <c r="D3442" t="s">
        <v>7752</v>
      </c>
      <c r="E3442" s="339" t="s">
        <v>26713</v>
      </c>
    </row>
    <row r="3443" spans="1:5" x14ac:dyDescent="0.25">
      <c r="A3443" s="16">
        <f t="shared" si="53"/>
        <v>40671</v>
      </c>
      <c r="B3443">
        <v>40671</v>
      </c>
      <c r="C3443" t="s">
        <v>26714</v>
      </c>
      <c r="D3443" t="s">
        <v>7752</v>
      </c>
      <c r="E3443" s="339" t="s">
        <v>19961</v>
      </c>
    </row>
    <row r="3444" spans="1:5" x14ac:dyDescent="0.25">
      <c r="A3444" s="16">
        <f t="shared" si="53"/>
        <v>7552</v>
      </c>
      <c r="B3444">
        <v>7552</v>
      </c>
      <c r="C3444" t="s">
        <v>26715</v>
      </c>
      <c r="D3444" t="s">
        <v>7753</v>
      </c>
      <c r="E3444" s="339" t="s">
        <v>15649</v>
      </c>
    </row>
    <row r="3445" spans="1:5" x14ac:dyDescent="0.25">
      <c r="A3445" s="16">
        <f t="shared" si="53"/>
        <v>4893</v>
      </c>
      <c r="B3445">
        <v>4893</v>
      </c>
      <c r="C3445" t="s">
        <v>26716</v>
      </c>
      <c r="D3445" t="s">
        <v>7753</v>
      </c>
      <c r="E3445" s="339" t="s">
        <v>12615</v>
      </c>
    </row>
    <row r="3446" spans="1:5" x14ac:dyDescent="0.25">
      <c r="A3446" s="16">
        <f t="shared" si="53"/>
        <v>4894</v>
      </c>
      <c r="B3446">
        <v>4894</v>
      </c>
      <c r="C3446" t="s">
        <v>26717</v>
      </c>
      <c r="D3446" t="s">
        <v>7753</v>
      </c>
      <c r="E3446" s="339" t="s">
        <v>12990</v>
      </c>
    </row>
    <row r="3447" spans="1:5" x14ac:dyDescent="0.25">
      <c r="A3447" s="16">
        <f t="shared" si="53"/>
        <v>4888</v>
      </c>
      <c r="B3447">
        <v>4888</v>
      </c>
      <c r="C3447" t="s">
        <v>26718</v>
      </c>
      <c r="D3447" t="s">
        <v>7753</v>
      </c>
      <c r="E3447" s="339" t="s">
        <v>26719</v>
      </c>
    </row>
    <row r="3448" spans="1:5" x14ac:dyDescent="0.25">
      <c r="A3448" s="16">
        <f t="shared" si="53"/>
        <v>4890</v>
      </c>
      <c r="B3448">
        <v>4890</v>
      </c>
      <c r="C3448" t="s">
        <v>26720</v>
      </c>
      <c r="D3448" t="s">
        <v>7753</v>
      </c>
      <c r="E3448" s="339" t="s">
        <v>8020</v>
      </c>
    </row>
    <row r="3449" spans="1:5" x14ac:dyDescent="0.25">
      <c r="A3449" s="16">
        <f t="shared" si="53"/>
        <v>12411</v>
      </c>
      <c r="B3449">
        <v>12411</v>
      </c>
      <c r="C3449" t="s">
        <v>26721</v>
      </c>
      <c r="D3449" t="s">
        <v>7753</v>
      </c>
      <c r="E3449" s="339" t="s">
        <v>17625</v>
      </c>
    </row>
    <row r="3450" spans="1:5" x14ac:dyDescent="0.25">
      <c r="A3450" s="16">
        <f t="shared" si="53"/>
        <v>4891</v>
      </c>
      <c r="B3450">
        <v>4891</v>
      </c>
      <c r="C3450" t="s">
        <v>26722</v>
      </c>
      <c r="D3450" t="s">
        <v>7753</v>
      </c>
      <c r="E3450" s="339" t="s">
        <v>26723</v>
      </c>
    </row>
    <row r="3451" spans="1:5" x14ac:dyDescent="0.25">
      <c r="A3451" s="16">
        <f t="shared" si="53"/>
        <v>4889</v>
      </c>
      <c r="B3451">
        <v>4889</v>
      </c>
      <c r="C3451" t="s">
        <v>26724</v>
      </c>
      <c r="D3451" t="s">
        <v>7753</v>
      </c>
      <c r="E3451" s="339" t="s">
        <v>8186</v>
      </c>
    </row>
    <row r="3452" spans="1:5" x14ac:dyDescent="0.25">
      <c r="A3452" s="16">
        <f t="shared" si="53"/>
        <v>4892</v>
      </c>
      <c r="B3452">
        <v>4892</v>
      </c>
      <c r="C3452" t="s">
        <v>26725</v>
      </c>
      <c r="D3452" t="s">
        <v>7753</v>
      </c>
      <c r="E3452" s="339" t="s">
        <v>21014</v>
      </c>
    </row>
    <row r="3453" spans="1:5" x14ac:dyDescent="0.25">
      <c r="A3453" s="16">
        <f t="shared" si="53"/>
        <v>12412</v>
      </c>
      <c r="B3453">
        <v>12412</v>
      </c>
      <c r="C3453" t="s">
        <v>26726</v>
      </c>
      <c r="D3453" t="s">
        <v>7753</v>
      </c>
      <c r="E3453" s="339" t="s">
        <v>26727</v>
      </c>
    </row>
    <row r="3454" spans="1:5" x14ac:dyDescent="0.25">
      <c r="A3454" s="16">
        <f t="shared" si="53"/>
        <v>4907</v>
      </c>
      <c r="B3454">
        <v>4907</v>
      </c>
      <c r="C3454" t="s">
        <v>26728</v>
      </c>
      <c r="D3454" t="s">
        <v>7753</v>
      </c>
      <c r="E3454" s="339" t="s">
        <v>12944</v>
      </c>
    </row>
    <row r="3455" spans="1:5" x14ac:dyDescent="0.25">
      <c r="A3455" s="16">
        <f t="shared" si="53"/>
        <v>4902</v>
      </c>
      <c r="B3455">
        <v>4902</v>
      </c>
      <c r="C3455" t="s">
        <v>26729</v>
      </c>
      <c r="D3455" t="s">
        <v>7753</v>
      </c>
      <c r="E3455" s="339" t="s">
        <v>21163</v>
      </c>
    </row>
    <row r="3456" spans="1:5" x14ac:dyDescent="0.25">
      <c r="A3456" s="16">
        <f t="shared" si="53"/>
        <v>11096</v>
      </c>
      <c r="B3456">
        <v>11096</v>
      </c>
      <c r="C3456" t="s">
        <v>26730</v>
      </c>
      <c r="D3456" t="s">
        <v>7755</v>
      </c>
      <c r="E3456" s="339" t="s">
        <v>7958</v>
      </c>
    </row>
    <row r="3457" spans="1:5" x14ac:dyDescent="0.25">
      <c r="A3457" s="16">
        <f t="shared" si="53"/>
        <v>4741</v>
      </c>
      <c r="B3457">
        <v>4741</v>
      </c>
      <c r="C3457" t="s">
        <v>26731</v>
      </c>
      <c r="D3457" t="s">
        <v>7811</v>
      </c>
      <c r="E3457" s="339" t="s">
        <v>26477</v>
      </c>
    </row>
    <row r="3458" spans="1:5" x14ac:dyDescent="0.25">
      <c r="A3458" s="16">
        <f t="shared" si="53"/>
        <v>4752</v>
      </c>
      <c r="B3458">
        <v>4752</v>
      </c>
      <c r="C3458" t="s">
        <v>26732</v>
      </c>
      <c r="D3458" t="s">
        <v>7754</v>
      </c>
      <c r="E3458" s="339" t="s">
        <v>19840</v>
      </c>
    </row>
    <row r="3459" spans="1:5" x14ac:dyDescent="0.25">
      <c r="A3459" s="16">
        <f t="shared" ref="A3459:A3522" si="54">B3459</f>
        <v>41091</v>
      </c>
      <c r="B3459">
        <v>41091</v>
      </c>
      <c r="C3459" t="s">
        <v>26734</v>
      </c>
      <c r="D3459" t="s">
        <v>7813</v>
      </c>
      <c r="E3459" s="339" t="s">
        <v>33820</v>
      </c>
    </row>
    <row r="3460" spans="1:5" x14ac:dyDescent="0.25">
      <c r="A3460" s="16">
        <f t="shared" si="54"/>
        <v>13954</v>
      </c>
      <c r="B3460">
        <v>13954</v>
      </c>
      <c r="C3460" t="s">
        <v>26736</v>
      </c>
      <c r="D3460" t="s">
        <v>7753</v>
      </c>
      <c r="E3460" s="339" t="s">
        <v>26737</v>
      </c>
    </row>
    <row r="3461" spans="1:5" x14ac:dyDescent="0.25">
      <c r="A3461" s="16">
        <f t="shared" si="54"/>
        <v>3411</v>
      </c>
      <c r="B3461">
        <v>3411</v>
      </c>
      <c r="C3461" t="s">
        <v>26738</v>
      </c>
      <c r="D3461" t="s">
        <v>7755</v>
      </c>
      <c r="E3461" s="339" t="s">
        <v>26739</v>
      </c>
    </row>
    <row r="3462" spans="1:5" x14ac:dyDescent="0.25">
      <c r="A3462" s="16">
        <f t="shared" si="54"/>
        <v>39995</v>
      </c>
      <c r="B3462">
        <v>39995</v>
      </c>
      <c r="C3462" t="s">
        <v>26740</v>
      </c>
      <c r="D3462" t="s">
        <v>7811</v>
      </c>
      <c r="E3462" s="339" t="s">
        <v>26741</v>
      </c>
    </row>
    <row r="3463" spans="1:5" x14ac:dyDescent="0.25">
      <c r="A3463" s="16">
        <f t="shared" si="54"/>
        <v>11615</v>
      </c>
      <c r="B3463">
        <v>11615</v>
      </c>
      <c r="C3463" t="s">
        <v>26742</v>
      </c>
      <c r="D3463" t="s">
        <v>7752</v>
      </c>
      <c r="E3463" s="339" t="s">
        <v>13011</v>
      </c>
    </row>
    <row r="3464" spans="1:5" x14ac:dyDescent="0.25">
      <c r="A3464" s="16">
        <f t="shared" si="54"/>
        <v>3408</v>
      </c>
      <c r="B3464">
        <v>3408</v>
      </c>
      <c r="C3464" t="s">
        <v>26743</v>
      </c>
      <c r="D3464" t="s">
        <v>7752</v>
      </c>
      <c r="E3464" s="339" t="s">
        <v>8142</v>
      </c>
    </row>
    <row r="3465" spans="1:5" x14ac:dyDescent="0.25">
      <c r="A3465" s="16">
        <f t="shared" si="54"/>
        <v>3409</v>
      </c>
      <c r="B3465">
        <v>3409</v>
      </c>
      <c r="C3465" t="s">
        <v>26744</v>
      </c>
      <c r="D3465" t="s">
        <v>7752</v>
      </c>
      <c r="E3465" s="339" t="s">
        <v>26745</v>
      </c>
    </row>
    <row r="3466" spans="1:5" x14ac:dyDescent="0.25">
      <c r="A3466" s="16">
        <f t="shared" si="54"/>
        <v>11427</v>
      </c>
      <c r="B3466">
        <v>11427</v>
      </c>
      <c r="C3466" t="s">
        <v>26746</v>
      </c>
      <c r="D3466" t="s">
        <v>7755</v>
      </c>
      <c r="E3466" s="339" t="s">
        <v>26747</v>
      </c>
    </row>
    <row r="3467" spans="1:5" x14ac:dyDescent="0.25">
      <c r="A3467" s="16">
        <f t="shared" si="54"/>
        <v>4491</v>
      </c>
      <c r="B3467">
        <v>4491</v>
      </c>
      <c r="C3467" t="s">
        <v>26748</v>
      </c>
      <c r="D3467" t="s">
        <v>7757</v>
      </c>
      <c r="E3467" s="339" t="s">
        <v>26749</v>
      </c>
    </row>
    <row r="3468" spans="1:5" x14ac:dyDescent="0.25">
      <c r="A3468" s="16">
        <f t="shared" si="54"/>
        <v>2745</v>
      </c>
      <c r="B3468">
        <v>2745</v>
      </c>
      <c r="C3468" t="s">
        <v>26750</v>
      </c>
      <c r="D3468" t="s">
        <v>7757</v>
      </c>
      <c r="E3468" s="339" t="s">
        <v>8031</v>
      </c>
    </row>
    <row r="3469" spans="1:5" x14ac:dyDescent="0.25">
      <c r="A3469" s="16">
        <f t="shared" si="54"/>
        <v>14439</v>
      </c>
      <c r="B3469">
        <v>14439</v>
      </c>
      <c r="C3469" t="s">
        <v>26751</v>
      </c>
      <c r="D3469" t="s">
        <v>7757</v>
      </c>
      <c r="E3469" s="339" t="s">
        <v>20253</v>
      </c>
    </row>
    <row r="3470" spans="1:5" x14ac:dyDescent="0.25">
      <c r="A3470" s="16">
        <f t="shared" si="54"/>
        <v>44496</v>
      </c>
      <c r="B3470">
        <v>44496</v>
      </c>
      <c r="C3470" t="s">
        <v>26752</v>
      </c>
      <c r="D3470" t="s">
        <v>7753</v>
      </c>
      <c r="E3470" s="339" t="s">
        <v>26753</v>
      </c>
    </row>
    <row r="3471" spans="1:5" x14ac:dyDescent="0.25">
      <c r="A3471" s="16">
        <f t="shared" si="54"/>
        <v>12362</v>
      </c>
      <c r="B3471">
        <v>12362</v>
      </c>
      <c r="C3471" t="s">
        <v>26754</v>
      </c>
      <c r="D3471" t="s">
        <v>7753</v>
      </c>
      <c r="E3471" s="339" t="s">
        <v>7837</v>
      </c>
    </row>
    <row r="3472" spans="1:5" x14ac:dyDescent="0.25">
      <c r="A3472" s="16">
        <f t="shared" si="54"/>
        <v>421</v>
      </c>
      <c r="B3472">
        <v>421</v>
      </c>
      <c r="C3472" t="s">
        <v>26755</v>
      </c>
      <c r="D3472" t="s">
        <v>7753</v>
      </c>
      <c r="E3472" s="339" t="s">
        <v>16452</v>
      </c>
    </row>
    <row r="3473" spans="1:5" x14ac:dyDescent="0.25">
      <c r="A3473" s="16">
        <f t="shared" si="54"/>
        <v>14148</v>
      </c>
      <c r="B3473">
        <v>14148</v>
      </c>
      <c r="C3473" t="s">
        <v>26756</v>
      </c>
      <c r="D3473" t="s">
        <v>7753</v>
      </c>
      <c r="E3473" s="339" t="s">
        <v>7795</v>
      </c>
    </row>
    <row r="3474" spans="1:5" x14ac:dyDescent="0.25">
      <c r="A3474" s="16">
        <f t="shared" si="54"/>
        <v>4341</v>
      </c>
      <c r="B3474">
        <v>4341</v>
      </c>
      <c r="C3474" t="s">
        <v>26757</v>
      </c>
      <c r="D3474" t="s">
        <v>7753</v>
      </c>
      <c r="E3474" s="339" t="s">
        <v>8018</v>
      </c>
    </row>
    <row r="3475" spans="1:5" x14ac:dyDescent="0.25">
      <c r="A3475" s="16">
        <f t="shared" si="54"/>
        <v>4337</v>
      </c>
      <c r="B3475">
        <v>4337</v>
      </c>
      <c r="C3475" t="s">
        <v>26758</v>
      </c>
      <c r="D3475" t="s">
        <v>7753</v>
      </c>
      <c r="E3475" s="339" t="s">
        <v>12056</v>
      </c>
    </row>
    <row r="3476" spans="1:5" x14ac:dyDescent="0.25">
      <c r="A3476" s="16">
        <f t="shared" si="54"/>
        <v>4339</v>
      </c>
      <c r="B3476">
        <v>4339</v>
      </c>
      <c r="C3476" t="s">
        <v>26759</v>
      </c>
      <c r="D3476" t="s">
        <v>7753</v>
      </c>
      <c r="E3476" s="339" t="s">
        <v>8214</v>
      </c>
    </row>
    <row r="3477" spans="1:5" x14ac:dyDescent="0.25">
      <c r="A3477" s="16">
        <f t="shared" si="54"/>
        <v>39997</v>
      </c>
      <c r="B3477">
        <v>39997</v>
      </c>
      <c r="C3477" t="s">
        <v>26760</v>
      </c>
      <c r="D3477" t="s">
        <v>7753</v>
      </c>
      <c r="E3477" s="339" t="s">
        <v>7893</v>
      </c>
    </row>
    <row r="3478" spans="1:5" x14ac:dyDescent="0.25">
      <c r="A3478" s="16">
        <f t="shared" si="54"/>
        <v>11971</v>
      </c>
      <c r="B3478">
        <v>11971</v>
      </c>
      <c r="C3478" t="s">
        <v>26761</v>
      </c>
      <c r="D3478" t="s">
        <v>7753</v>
      </c>
      <c r="E3478" s="339" t="s">
        <v>20142</v>
      </c>
    </row>
    <row r="3479" spans="1:5" x14ac:dyDescent="0.25">
      <c r="A3479" s="16">
        <f t="shared" si="54"/>
        <v>4342</v>
      </c>
      <c r="B3479">
        <v>4342</v>
      </c>
      <c r="C3479" t="s">
        <v>26762</v>
      </c>
      <c r="D3479" t="s">
        <v>7753</v>
      </c>
      <c r="E3479" s="339" t="s">
        <v>8276</v>
      </c>
    </row>
    <row r="3480" spans="1:5" x14ac:dyDescent="0.25">
      <c r="A3480" s="16">
        <f t="shared" si="54"/>
        <v>4330</v>
      </c>
      <c r="B3480">
        <v>4330</v>
      </c>
      <c r="C3480" t="s">
        <v>26763</v>
      </c>
      <c r="D3480" t="s">
        <v>7753</v>
      </c>
      <c r="E3480" s="339" t="s">
        <v>8265</v>
      </c>
    </row>
    <row r="3481" spans="1:5" x14ac:dyDescent="0.25">
      <c r="A3481" s="16">
        <f t="shared" si="54"/>
        <v>4340</v>
      </c>
      <c r="B3481">
        <v>4340</v>
      </c>
      <c r="C3481" t="s">
        <v>26764</v>
      </c>
      <c r="D3481" t="s">
        <v>7753</v>
      </c>
      <c r="E3481" s="339" t="s">
        <v>7936</v>
      </c>
    </row>
    <row r="3482" spans="1:5" x14ac:dyDescent="0.25">
      <c r="A3482" s="16">
        <f t="shared" si="54"/>
        <v>5088</v>
      </c>
      <c r="B3482">
        <v>5088</v>
      </c>
      <c r="C3482" t="s">
        <v>26765</v>
      </c>
      <c r="D3482" t="s">
        <v>7753</v>
      </c>
      <c r="E3482" s="339" t="s">
        <v>26766</v>
      </c>
    </row>
    <row r="3483" spans="1:5" x14ac:dyDescent="0.25">
      <c r="A3483" s="16">
        <f t="shared" si="54"/>
        <v>11154</v>
      </c>
      <c r="B3483">
        <v>11154</v>
      </c>
      <c r="C3483" t="s">
        <v>26767</v>
      </c>
      <c r="D3483" t="s">
        <v>7753</v>
      </c>
      <c r="E3483" s="339" t="s">
        <v>26768</v>
      </c>
    </row>
    <row r="3484" spans="1:5" x14ac:dyDescent="0.25">
      <c r="A3484" s="16">
        <f t="shared" si="54"/>
        <v>4989</v>
      </c>
      <c r="B3484">
        <v>4989</v>
      </c>
      <c r="C3484" t="s">
        <v>26769</v>
      </c>
      <c r="D3484" t="s">
        <v>7753</v>
      </c>
      <c r="E3484" s="339" t="s">
        <v>26770</v>
      </c>
    </row>
    <row r="3485" spans="1:5" x14ac:dyDescent="0.25">
      <c r="A3485" s="16">
        <f t="shared" si="54"/>
        <v>4982</v>
      </c>
      <c r="B3485">
        <v>4982</v>
      </c>
      <c r="C3485" t="s">
        <v>26771</v>
      </c>
      <c r="D3485" t="s">
        <v>7753</v>
      </c>
      <c r="E3485" s="339" t="s">
        <v>26772</v>
      </c>
    </row>
    <row r="3486" spans="1:5" x14ac:dyDescent="0.25">
      <c r="A3486" s="16">
        <f t="shared" si="54"/>
        <v>4962</v>
      </c>
      <c r="B3486">
        <v>4962</v>
      </c>
      <c r="C3486" t="s">
        <v>26773</v>
      </c>
      <c r="D3486" t="s">
        <v>7753</v>
      </c>
      <c r="E3486" s="339" t="s">
        <v>26774</v>
      </c>
    </row>
    <row r="3487" spans="1:5" x14ac:dyDescent="0.25">
      <c r="A3487" s="16">
        <f t="shared" si="54"/>
        <v>4981</v>
      </c>
      <c r="B3487">
        <v>4981</v>
      </c>
      <c r="C3487" t="s">
        <v>26775</v>
      </c>
      <c r="D3487" t="s">
        <v>7753</v>
      </c>
      <c r="E3487" s="339" t="s">
        <v>26776</v>
      </c>
    </row>
    <row r="3488" spans="1:5" x14ac:dyDescent="0.25">
      <c r="A3488" s="16">
        <f t="shared" si="54"/>
        <v>4964</v>
      </c>
      <c r="B3488">
        <v>4964</v>
      </c>
      <c r="C3488" t="s">
        <v>26777</v>
      </c>
      <c r="D3488" t="s">
        <v>7753</v>
      </c>
      <c r="E3488" s="339" t="s">
        <v>26778</v>
      </c>
    </row>
    <row r="3489" spans="1:5" x14ac:dyDescent="0.25">
      <c r="A3489" s="16">
        <f t="shared" si="54"/>
        <v>4992</v>
      </c>
      <c r="B3489">
        <v>4992</v>
      </c>
      <c r="C3489" t="s">
        <v>26779</v>
      </c>
      <c r="D3489" t="s">
        <v>7753</v>
      </c>
      <c r="E3489" s="339" t="s">
        <v>26780</v>
      </c>
    </row>
    <row r="3490" spans="1:5" x14ac:dyDescent="0.25">
      <c r="A3490" s="16">
        <f t="shared" si="54"/>
        <v>4987</v>
      </c>
      <c r="B3490">
        <v>4987</v>
      </c>
      <c r="C3490" t="s">
        <v>26781</v>
      </c>
      <c r="D3490" t="s">
        <v>7753</v>
      </c>
      <c r="E3490" s="339" t="s">
        <v>26782</v>
      </c>
    </row>
    <row r="3491" spans="1:5" x14ac:dyDescent="0.25">
      <c r="A3491" s="16">
        <f t="shared" si="54"/>
        <v>4930</v>
      </c>
      <c r="B3491">
        <v>4930</v>
      </c>
      <c r="C3491" t="s">
        <v>26783</v>
      </c>
      <c r="D3491" t="s">
        <v>7752</v>
      </c>
      <c r="E3491" s="339" t="s">
        <v>26784</v>
      </c>
    </row>
    <row r="3492" spans="1:5" x14ac:dyDescent="0.25">
      <c r="A3492" s="16">
        <f t="shared" si="54"/>
        <v>39021</v>
      </c>
      <c r="B3492">
        <v>39021</v>
      </c>
      <c r="C3492" t="s">
        <v>26785</v>
      </c>
      <c r="D3492" t="s">
        <v>7753</v>
      </c>
      <c r="E3492" s="339" t="s">
        <v>26786</v>
      </c>
    </row>
    <row r="3493" spans="1:5" x14ac:dyDescent="0.25">
      <c r="A3493" s="16">
        <f t="shared" si="54"/>
        <v>39022</v>
      </c>
      <c r="B3493">
        <v>39022</v>
      </c>
      <c r="C3493" t="s">
        <v>26787</v>
      </c>
      <c r="D3493" t="s">
        <v>7753</v>
      </c>
      <c r="E3493" s="339" t="s">
        <v>26788</v>
      </c>
    </row>
    <row r="3494" spans="1:5" x14ac:dyDescent="0.25">
      <c r="A3494" s="16">
        <f t="shared" si="54"/>
        <v>39024</v>
      </c>
      <c r="B3494">
        <v>39024</v>
      </c>
      <c r="C3494" t="s">
        <v>26789</v>
      </c>
      <c r="D3494" t="s">
        <v>7753</v>
      </c>
      <c r="E3494" s="339" t="s">
        <v>26790</v>
      </c>
    </row>
    <row r="3495" spans="1:5" x14ac:dyDescent="0.25">
      <c r="A3495" s="16">
        <f t="shared" si="54"/>
        <v>4914</v>
      </c>
      <c r="B3495">
        <v>4914</v>
      </c>
      <c r="C3495" t="s">
        <v>26791</v>
      </c>
      <c r="D3495" t="s">
        <v>7752</v>
      </c>
      <c r="E3495" s="339" t="s">
        <v>26792</v>
      </c>
    </row>
    <row r="3496" spans="1:5" x14ac:dyDescent="0.25">
      <c r="A3496" s="16">
        <f t="shared" si="54"/>
        <v>4917</v>
      </c>
      <c r="B3496">
        <v>4917</v>
      </c>
      <c r="C3496" t="s">
        <v>26793</v>
      </c>
      <c r="D3496" t="s">
        <v>7752</v>
      </c>
      <c r="E3496" s="339" t="s">
        <v>26794</v>
      </c>
    </row>
    <row r="3497" spans="1:5" x14ac:dyDescent="0.25">
      <c r="A3497" s="16">
        <f t="shared" si="54"/>
        <v>39025</v>
      </c>
      <c r="B3497">
        <v>39025</v>
      </c>
      <c r="C3497" t="s">
        <v>26795</v>
      </c>
      <c r="D3497" t="s">
        <v>7753</v>
      </c>
      <c r="E3497" s="339" t="s">
        <v>26796</v>
      </c>
    </row>
    <row r="3498" spans="1:5" x14ac:dyDescent="0.25">
      <c r="A3498" s="16">
        <f t="shared" si="54"/>
        <v>4922</v>
      </c>
      <c r="B3498">
        <v>4922</v>
      </c>
      <c r="C3498" t="s">
        <v>26797</v>
      </c>
      <c r="D3498" t="s">
        <v>7752</v>
      </c>
      <c r="E3498" s="339" t="s">
        <v>26798</v>
      </c>
    </row>
    <row r="3499" spans="1:5" x14ac:dyDescent="0.25">
      <c r="A3499" s="16">
        <f t="shared" si="54"/>
        <v>4911</v>
      </c>
      <c r="B3499">
        <v>4911</v>
      </c>
      <c r="C3499" t="s">
        <v>26799</v>
      </c>
      <c r="D3499" t="s">
        <v>7752</v>
      </c>
      <c r="E3499" s="339" t="s">
        <v>26800</v>
      </c>
    </row>
    <row r="3500" spans="1:5" x14ac:dyDescent="0.25">
      <c r="A3500" s="16">
        <f t="shared" si="54"/>
        <v>37518</v>
      </c>
      <c r="B3500">
        <v>37518</v>
      </c>
      <c r="C3500" t="s">
        <v>26801</v>
      </c>
      <c r="D3500" t="s">
        <v>7752</v>
      </c>
      <c r="E3500" s="339" t="s">
        <v>26802</v>
      </c>
    </row>
    <row r="3501" spans="1:5" x14ac:dyDescent="0.25">
      <c r="A3501" s="16">
        <f t="shared" si="54"/>
        <v>4910</v>
      </c>
      <c r="B3501">
        <v>4910</v>
      </c>
      <c r="C3501" t="s">
        <v>26803</v>
      </c>
      <c r="D3501" t="s">
        <v>7752</v>
      </c>
      <c r="E3501" s="339" t="s">
        <v>26804</v>
      </c>
    </row>
    <row r="3502" spans="1:5" x14ac:dyDescent="0.25">
      <c r="A3502" s="16">
        <f t="shared" si="54"/>
        <v>4943</v>
      </c>
      <c r="B3502">
        <v>4943</v>
      </c>
      <c r="C3502" t="s">
        <v>26805</v>
      </c>
      <c r="D3502" t="s">
        <v>7752</v>
      </c>
      <c r="E3502" s="339" t="s">
        <v>26806</v>
      </c>
    </row>
    <row r="3503" spans="1:5" x14ac:dyDescent="0.25">
      <c r="A3503" s="16">
        <f t="shared" si="54"/>
        <v>5002</v>
      </c>
      <c r="B3503">
        <v>5002</v>
      </c>
      <c r="C3503" t="s">
        <v>26807</v>
      </c>
      <c r="D3503" t="s">
        <v>7752</v>
      </c>
      <c r="E3503" s="339" t="s">
        <v>26808</v>
      </c>
    </row>
    <row r="3504" spans="1:5" x14ac:dyDescent="0.25">
      <c r="A3504" s="16">
        <f t="shared" si="54"/>
        <v>4977</v>
      </c>
      <c r="B3504">
        <v>4977</v>
      </c>
      <c r="C3504" t="s">
        <v>26809</v>
      </c>
      <c r="D3504" t="s">
        <v>7752</v>
      </c>
      <c r="E3504" s="339" t="s">
        <v>26810</v>
      </c>
    </row>
    <row r="3505" spans="1:5" x14ac:dyDescent="0.25">
      <c r="A3505" s="16">
        <f t="shared" si="54"/>
        <v>5028</v>
      </c>
      <c r="B3505">
        <v>5028</v>
      </c>
      <c r="C3505" t="s">
        <v>26811</v>
      </c>
      <c r="D3505" t="s">
        <v>7752</v>
      </c>
      <c r="E3505" s="339" t="s">
        <v>26812</v>
      </c>
    </row>
    <row r="3506" spans="1:5" x14ac:dyDescent="0.25">
      <c r="A3506" s="16">
        <f t="shared" si="54"/>
        <v>4998</v>
      </c>
      <c r="B3506">
        <v>4998</v>
      </c>
      <c r="C3506" t="s">
        <v>26813</v>
      </c>
      <c r="D3506" t="s">
        <v>7752</v>
      </c>
      <c r="E3506" s="339" t="s">
        <v>26814</v>
      </c>
    </row>
    <row r="3507" spans="1:5" x14ac:dyDescent="0.25">
      <c r="A3507" s="16">
        <f t="shared" si="54"/>
        <v>4969</v>
      </c>
      <c r="B3507">
        <v>4969</v>
      </c>
      <c r="C3507" t="s">
        <v>26815</v>
      </c>
      <c r="D3507" t="s">
        <v>7752</v>
      </c>
      <c r="E3507" s="339" t="s">
        <v>26816</v>
      </c>
    </row>
    <row r="3508" spans="1:5" x14ac:dyDescent="0.25">
      <c r="A3508" s="16">
        <f t="shared" si="54"/>
        <v>11364</v>
      </c>
      <c r="B3508">
        <v>11364</v>
      </c>
      <c r="C3508" t="s">
        <v>26817</v>
      </c>
      <c r="D3508" t="s">
        <v>7753</v>
      </c>
      <c r="E3508" s="339" t="s">
        <v>26818</v>
      </c>
    </row>
    <row r="3509" spans="1:5" x14ac:dyDescent="0.25">
      <c r="A3509" s="16">
        <f t="shared" si="54"/>
        <v>11365</v>
      </c>
      <c r="B3509">
        <v>11365</v>
      </c>
      <c r="C3509" t="s">
        <v>26819</v>
      </c>
      <c r="D3509" t="s">
        <v>7753</v>
      </c>
      <c r="E3509" s="339" t="s">
        <v>26820</v>
      </c>
    </row>
    <row r="3510" spans="1:5" x14ac:dyDescent="0.25">
      <c r="A3510" s="16">
        <f t="shared" si="54"/>
        <v>11366</v>
      </c>
      <c r="B3510">
        <v>11366</v>
      </c>
      <c r="C3510" t="s">
        <v>26821</v>
      </c>
      <c r="D3510" t="s">
        <v>7753</v>
      </c>
      <c r="E3510" s="339" t="s">
        <v>26822</v>
      </c>
    </row>
    <row r="3511" spans="1:5" x14ac:dyDescent="0.25">
      <c r="A3511" s="16">
        <f t="shared" si="54"/>
        <v>43777</v>
      </c>
      <c r="B3511">
        <v>43777</v>
      </c>
      <c r="C3511" t="s">
        <v>26823</v>
      </c>
      <c r="D3511" t="s">
        <v>7753</v>
      </c>
      <c r="E3511" s="339" t="s">
        <v>21472</v>
      </c>
    </row>
    <row r="3512" spans="1:5" x14ac:dyDescent="0.25">
      <c r="A3512" s="16">
        <f t="shared" si="54"/>
        <v>20322</v>
      </c>
      <c r="B3512">
        <v>20322</v>
      </c>
      <c r="C3512" t="s">
        <v>26824</v>
      </c>
      <c r="D3512" t="s">
        <v>7753</v>
      </c>
      <c r="E3512" s="339" t="s">
        <v>26825</v>
      </c>
    </row>
    <row r="3513" spans="1:5" x14ac:dyDescent="0.25">
      <c r="A3513" s="16">
        <f t="shared" si="54"/>
        <v>10553</v>
      </c>
      <c r="B3513">
        <v>10553</v>
      </c>
      <c r="C3513" t="s">
        <v>26826</v>
      </c>
      <c r="D3513" t="s">
        <v>7753</v>
      </c>
      <c r="E3513" s="339" t="s">
        <v>26827</v>
      </c>
    </row>
    <row r="3514" spans="1:5" x14ac:dyDescent="0.25">
      <c r="A3514" s="16">
        <f t="shared" si="54"/>
        <v>5020</v>
      </c>
      <c r="B3514">
        <v>5020</v>
      </c>
      <c r="C3514" t="s">
        <v>26828</v>
      </c>
      <c r="D3514" t="s">
        <v>7753</v>
      </c>
      <c r="E3514" s="339" t="s">
        <v>26829</v>
      </c>
    </row>
    <row r="3515" spans="1:5" x14ac:dyDescent="0.25">
      <c r="A3515" s="16">
        <f t="shared" si="54"/>
        <v>10554</v>
      </c>
      <c r="B3515">
        <v>10554</v>
      </c>
      <c r="C3515" t="s">
        <v>26830</v>
      </c>
      <c r="D3515" t="s">
        <v>7753</v>
      </c>
      <c r="E3515" s="339" t="s">
        <v>26831</v>
      </c>
    </row>
    <row r="3516" spans="1:5" x14ac:dyDescent="0.25">
      <c r="A3516" s="16">
        <f t="shared" si="54"/>
        <v>10555</v>
      </c>
      <c r="B3516">
        <v>10555</v>
      </c>
      <c r="C3516" t="s">
        <v>26832</v>
      </c>
      <c r="D3516" t="s">
        <v>7753</v>
      </c>
      <c r="E3516" s="339" t="s">
        <v>21459</v>
      </c>
    </row>
    <row r="3517" spans="1:5" x14ac:dyDescent="0.25">
      <c r="A3517" s="16">
        <f t="shared" si="54"/>
        <v>10556</v>
      </c>
      <c r="B3517">
        <v>10556</v>
      </c>
      <c r="C3517" t="s">
        <v>26833</v>
      </c>
      <c r="D3517" t="s">
        <v>7753</v>
      </c>
      <c r="E3517" s="339" t="s">
        <v>26834</v>
      </c>
    </row>
    <row r="3518" spans="1:5" x14ac:dyDescent="0.25">
      <c r="A3518" s="16">
        <f t="shared" si="54"/>
        <v>39502</v>
      </c>
      <c r="B3518">
        <v>39502</v>
      </c>
      <c r="C3518" t="s">
        <v>26835</v>
      </c>
      <c r="D3518" t="s">
        <v>7753</v>
      </c>
      <c r="E3518" s="339" t="s">
        <v>26836</v>
      </c>
    </row>
    <row r="3519" spans="1:5" x14ac:dyDescent="0.25">
      <c r="A3519" s="16">
        <f t="shared" si="54"/>
        <v>39504</v>
      </c>
      <c r="B3519">
        <v>39504</v>
      </c>
      <c r="C3519" t="s">
        <v>26837</v>
      </c>
      <c r="D3519" t="s">
        <v>7753</v>
      </c>
      <c r="E3519" s="339" t="s">
        <v>26838</v>
      </c>
    </row>
    <row r="3520" spans="1:5" x14ac:dyDescent="0.25">
      <c r="A3520" s="16">
        <f t="shared" si="54"/>
        <v>39503</v>
      </c>
      <c r="B3520">
        <v>39503</v>
      </c>
      <c r="C3520" t="s">
        <v>26839</v>
      </c>
      <c r="D3520" t="s">
        <v>7753</v>
      </c>
      <c r="E3520" s="339" t="s">
        <v>26840</v>
      </c>
    </row>
    <row r="3521" spans="1:5" x14ac:dyDescent="0.25">
      <c r="A3521" s="16">
        <f t="shared" si="54"/>
        <v>39505</v>
      </c>
      <c r="B3521">
        <v>39505</v>
      </c>
      <c r="C3521" t="s">
        <v>26841</v>
      </c>
      <c r="D3521" t="s">
        <v>7753</v>
      </c>
      <c r="E3521" s="339" t="s">
        <v>26842</v>
      </c>
    </row>
    <row r="3522" spans="1:5" x14ac:dyDescent="0.25">
      <c r="A3522" s="16">
        <f t="shared" si="54"/>
        <v>44471</v>
      </c>
      <c r="B3522">
        <v>44471</v>
      </c>
      <c r="C3522" t="s">
        <v>26843</v>
      </c>
      <c r="D3522" t="s">
        <v>7753</v>
      </c>
      <c r="E3522" s="339" t="s">
        <v>26844</v>
      </c>
    </row>
    <row r="3523" spans="1:5" x14ac:dyDescent="0.25">
      <c r="A3523" s="16">
        <f t="shared" ref="A3523:A3586" si="55">B3523</f>
        <v>4944</v>
      </c>
      <c r="B3523">
        <v>4944</v>
      </c>
      <c r="C3523" t="s">
        <v>26845</v>
      </c>
      <c r="D3523" t="s">
        <v>7752</v>
      </c>
      <c r="E3523" s="339" t="s">
        <v>26846</v>
      </c>
    </row>
    <row r="3524" spans="1:5" x14ac:dyDescent="0.25">
      <c r="A3524" s="16">
        <f t="shared" si="55"/>
        <v>21102</v>
      </c>
      <c r="B3524">
        <v>21102</v>
      </c>
      <c r="C3524" t="s">
        <v>26847</v>
      </c>
      <c r="D3524" t="s">
        <v>7753</v>
      </c>
      <c r="E3524" s="339" t="s">
        <v>26848</v>
      </c>
    </row>
    <row r="3525" spans="1:5" x14ac:dyDescent="0.25">
      <c r="A3525" s="16">
        <f t="shared" si="55"/>
        <v>21101</v>
      </c>
      <c r="B3525">
        <v>21101</v>
      </c>
      <c r="C3525" t="s">
        <v>26849</v>
      </c>
      <c r="D3525" t="s">
        <v>7753</v>
      </c>
      <c r="E3525" s="339" t="s">
        <v>20198</v>
      </c>
    </row>
    <row r="3526" spans="1:5" x14ac:dyDescent="0.25">
      <c r="A3526" s="16">
        <f t="shared" si="55"/>
        <v>34713</v>
      </c>
      <c r="B3526">
        <v>34713</v>
      </c>
      <c r="C3526" t="s">
        <v>26850</v>
      </c>
      <c r="D3526" t="s">
        <v>7752</v>
      </c>
      <c r="E3526" s="339" t="s">
        <v>26851</v>
      </c>
    </row>
    <row r="3527" spans="1:5" x14ac:dyDescent="0.25">
      <c r="A3527" s="16">
        <f t="shared" si="55"/>
        <v>37563</v>
      </c>
      <c r="B3527">
        <v>37563</v>
      </c>
      <c r="C3527" t="s">
        <v>26852</v>
      </c>
      <c r="D3527" t="s">
        <v>7752</v>
      </c>
      <c r="E3527" s="339" t="s">
        <v>21322</v>
      </c>
    </row>
    <row r="3528" spans="1:5" x14ac:dyDescent="0.25">
      <c r="A3528" s="16">
        <f t="shared" si="55"/>
        <v>4948</v>
      </c>
      <c r="B3528">
        <v>4948</v>
      </c>
      <c r="C3528" t="s">
        <v>26853</v>
      </c>
      <c r="D3528" t="s">
        <v>7752</v>
      </c>
      <c r="E3528" s="339" t="s">
        <v>26854</v>
      </c>
    </row>
    <row r="3529" spans="1:5" x14ac:dyDescent="0.25">
      <c r="A3529" s="16">
        <f t="shared" si="55"/>
        <v>37561</v>
      </c>
      <c r="B3529">
        <v>37561</v>
      </c>
      <c r="C3529" t="s">
        <v>26855</v>
      </c>
      <c r="D3529" t="s">
        <v>7752</v>
      </c>
      <c r="E3529" s="339" t="s">
        <v>26856</v>
      </c>
    </row>
    <row r="3530" spans="1:5" x14ac:dyDescent="0.25">
      <c r="A3530" s="16">
        <f t="shared" si="55"/>
        <v>37562</v>
      </c>
      <c r="B3530">
        <v>37562</v>
      </c>
      <c r="C3530" t="s">
        <v>26857</v>
      </c>
      <c r="D3530" t="s">
        <v>7752</v>
      </c>
      <c r="E3530" s="339" t="s">
        <v>26858</v>
      </c>
    </row>
    <row r="3531" spans="1:5" x14ac:dyDescent="0.25">
      <c r="A3531" s="16">
        <f t="shared" si="55"/>
        <v>14164</v>
      </c>
      <c r="B3531">
        <v>14164</v>
      </c>
      <c r="C3531" t="s">
        <v>26859</v>
      </c>
      <c r="D3531" t="s">
        <v>7753</v>
      </c>
      <c r="E3531" s="339" t="s">
        <v>26860</v>
      </c>
    </row>
    <row r="3532" spans="1:5" x14ac:dyDescent="0.25">
      <c r="A3532" s="16">
        <f t="shared" si="55"/>
        <v>14163</v>
      </c>
      <c r="B3532">
        <v>14163</v>
      </c>
      <c r="C3532" t="s">
        <v>26861</v>
      </c>
      <c r="D3532" t="s">
        <v>7753</v>
      </c>
      <c r="E3532" s="339" t="s">
        <v>26862</v>
      </c>
    </row>
    <row r="3533" spans="1:5" x14ac:dyDescent="0.25">
      <c r="A3533" s="16">
        <f t="shared" si="55"/>
        <v>5051</v>
      </c>
      <c r="B3533">
        <v>5051</v>
      </c>
      <c r="C3533" t="s">
        <v>26863</v>
      </c>
      <c r="D3533" t="s">
        <v>7753</v>
      </c>
      <c r="E3533" s="339" t="s">
        <v>26864</v>
      </c>
    </row>
    <row r="3534" spans="1:5" x14ac:dyDescent="0.25">
      <c r="A3534" s="16">
        <f t="shared" si="55"/>
        <v>14162</v>
      </c>
      <c r="B3534">
        <v>14162</v>
      </c>
      <c r="C3534" t="s">
        <v>26865</v>
      </c>
      <c r="D3534" t="s">
        <v>7753</v>
      </c>
      <c r="E3534" s="339" t="s">
        <v>26866</v>
      </c>
    </row>
    <row r="3535" spans="1:5" x14ac:dyDescent="0.25">
      <c r="A3535" s="16">
        <f t="shared" si="55"/>
        <v>5052</v>
      </c>
      <c r="B3535">
        <v>5052</v>
      </c>
      <c r="C3535" t="s">
        <v>26867</v>
      </c>
      <c r="D3535" t="s">
        <v>7753</v>
      </c>
      <c r="E3535" s="339" t="s">
        <v>26868</v>
      </c>
    </row>
    <row r="3536" spans="1:5" x14ac:dyDescent="0.25">
      <c r="A3536" s="16">
        <f t="shared" si="55"/>
        <v>14166</v>
      </c>
      <c r="B3536">
        <v>14166</v>
      </c>
      <c r="C3536" t="s">
        <v>26869</v>
      </c>
      <c r="D3536" t="s">
        <v>7753</v>
      </c>
      <c r="E3536" s="339" t="s">
        <v>26870</v>
      </c>
    </row>
    <row r="3537" spans="1:5" x14ac:dyDescent="0.25">
      <c r="A3537" s="16">
        <f t="shared" si="55"/>
        <v>14165</v>
      </c>
      <c r="B3537">
        <v>14165</v>
      </c>
      <c r="C3537" t="s">
        <v>26871</v>
      </c>
      <c r="D3537" t="s">
        <v>7753</v>
      </c>
      <c r="E3537" s="339" t="s">
        <v>26872</v>
      </c>
    </row>
    <row r="3538" spans="1:5" x14ac:dyDescent="0.25">
      <c r="A3538" s="16">
        <f t="shared" si="55"/>
        <v>5050</v>
      </c>
      <c r="B3538">
        <v>5050</v>
      </c>
      <c r="C3538" t="s">
        <v>26873</v>
      </c>
      <c r="D3538" t="s">
        <v>7753</v>
      </c>
      <c r="E3538" s="339" t="s">
        <v>26874</v>
      </c>
    </row>
    <row r="3539" spans="1:5" x14ac:dyDescent="0.25">
      <c r="A3539" s="16">
        <f t="shared" si="55"/>
        <v>12366</v>
      </c>
      <c r="B3539">
        <v>12366</v>
      </c>
      <c r="C3539" t="s">
        <v>26875</v>
      </c>
      <c r="D3539" t="s">
        <v>7753</v>
      </c>
      <c r="E3539" s="339" t="s">
        <v>26876</v>
      </c>
    </row>
    <row r="3540" spans="1:5" x14ac:dyDescent="0.25">
      <c r="A3540" s="16">
        <f t="shared" si="55"/>
        <v>5045</v>
      </c>
      <c r="B3540">
        <v>5045</v>
      </c>
      <c r="C3540" t="s">
        <v>26877</v>
      </c>
      <c r="D3540" t="s">
        <v>7753</v>
      </c>
      <c r="E3540" s="339" t="s">
        <v>26878</v>
      </c>
    </row>
    <row r="3541" spans="1:5" x14ac:dyDescent="0.25">
      <c r="A3541" s="16">
        <f t="shared" si="55"/>
        <v>5035</v>
      </c>
      <c r="B3541">
        <v>5035</v>
      </c>
      <c r="C3541" t="s">
        <v>26879</v>
      </c>
      <c r="D3541" t="s">
        <v>7753</v>
      </c>
      <c r="E3541" s="339" t="s">
        <v>20940</v>
      </c>
    </row>
    <row r="3542" spans="1:5" x14ac:dyDescent="0.25">
      <c r="A3542" s="16">
        <f t="shared" si="55"/>
        <v>41180</v>
      </c>
      <c r="B3542">
        <v>41180</v>
      </c>
      <c r="C3542" t="s">
        <v>26880</v>
      </c>
      <c r="D3542" t="s">
        <v>7753</v>
      </c>
      <c r="E3542" s="339" t="s">
        <v>26881</v>
      </c>
    </row>
    <row r="3543" spans="1:5" x14ac:dyDescent="0.25">
      <c r="A3543" s="16">
        <f t="shared" si="55"/>
        <v>41181</v>
      </c>
      <c r="B3543">
        <v>41181</v>
      </c>
      <c r="C3543" t="s">
        <v>26882</v>
      </c>
      <c r="D3543" t="s">
        <v>7753</v>
      </c>
      <c r="E3543" s="339" t="s">
        <v>26883</v>
      </c>
    </row>
    <row r="3544" spans="1:5" x14ac:dyDescent="0.25">
      <c r="A3544" s="16">
        <f t="shared" si="55"/>
        <v>41182</v>
      </c>
      <c r="B3544">
        <v>41182</v>
      </c>
      <c r="C3544" t="s">
        <v>26884</v>
      </c>
      <c r="D3544" t="s">
        <v>7753</v>
      </c>
      <c r="E3544" s="339" t="s">
        <v>26885</v>
      </c>
    </row>
    <row r="3545" spans="1:5" x14ac:dyDescent="0.25">
      <c r="A3545" s="16">
        <f t="shared" si="55"/>
        <v>41183</v>
      </c>
      <c r="B3545">
        <v>41183</v>
      </c>
      <c r="C3545" t="s">
        <v>26886</v>
      </c>
      <c r="D3545" t="s">
        <v>7753</v>
      </c>
      <c r="E3545" s="339" t="s">
        <v>26887</v>
      </c>
    </row>
    <row r="3546" spans="1:5" x14ac:dyDescent="0.25">
      <c r="A3546" s="16">
        <f t="shared" si="55"/>
        <v>41184</v>
      </c>
      <c r="B3546">
        <v>41184</v>
      </c>
      <c r="C3546" t="s">
        <v>26888</v>
      </c>
      <c r="D3546" t="s">
        <v>7753</v>
      </c>
      <c r="E3546" s="339" t="s">
        <v>26889</v>
      </c>
    </row>
    <row r="3547" spans="1:5" x14ac:dyDescent="0.25">
      <c r="A3547" s="16">
        <f t="shared" si="55"/>
        <v>41185</v>
      </c>
      <c r="B3547">
        <v>41185</v>
      </c>
      <c r="C3547" t="s">
        <v>26890</v>
      </c>
      <c r="D3547" t="s">
        <v>7753</v>
      </c>
      <c r="E3547" s="339" t="s">
        <v>26891</v>
      </c>
    </row>
    <row r="3548" spans="1:5" x14ac:dyDescent="0.25">
      <c r="A3548" s="16">
        <f t="shared" si="55"/>
        <v>41186</v>
      </c>
      <c r="B3548">
        <v>41186</v>
      </c>
      <c r="C3548" t="s">
        <v>26892</v>
      </c>
      <c r="D3548" t="s">
        <v>7753</v>
      </c>
      <c r="E3548" s="339" t="s">
        <v>26893</v>
      </c>
    </row>
    <row r="3549" spans="1:5" x14ac:dyDescent="0.25">
      <c r="A3549" s="16">
        <f t="shared" si="55"/>
        <v>41187</v>
      </c>
      <c r="B3549">
        <v>41187</v>
      </c>
      <c r="C3549" t="s">
        <v>26894</v>
      </c>
      <c r="D3549" t="s">
        <v>7753</v>
      </c>
      <c r="E3549" s="339" t="s">
        <v>26895</v>
      </c>
    </row>
    <row r="3550" spans="1:5" x14ac:dyDescent="0.25">
      <c r="A3550" s="16">
        <f t="shared" si="55"/>
        <v>41188</v>
      </c>
      <c r="B3550">
        <v>41188</v>
      </c>
      <c r="C3550" t="s">
        <v>26896</v>
      </c>
      <c r="D3550" t="s">
        <v>7753</v>
      </c>
      <c r="E3550" s="339" t="s">
        <v>26897</v>
      </c>
    </row>
    <row r="3551" spans="1:5" x14ac:dyDescent="0.25">
      <c r="A3551" s="16">
        <f t="shared" si="55"/>
        <v>5036</v>
      </c>
      <c r="B3551">
        <v>5036</v>
      </c>
      <c r="C3551" t="s">
        <v>26898</v>
      </c>
      <c r="D3551" t="s">
        <v>7753</v>
      </c>
      <c r="E3551" s="339" t="s">
        <v>26899</v>
      </c>
    </row>
    <row r="3552" spans="1:5" x14ac:dyDescent="0.25">
      <c r="A3552" s="16">
        <f t="shared" si="55"/>
        <v>41189</v>
      </c>
      <c r="B3552">
        <v>41189</v>
      </c>
      <c r="C3552" t="s">
        <v>26900</v>
      </c>
      <c r="D3552" t="s">
        <v>7753</v>
      </c>
      <c r="E3552" s="339" t="s">
        <v>26901</v>
      </c>
    </row>
    <row r="3553" spans="1:5" x14ac:dyDescent="0.25">
      <c r="A3553" s="16">
        <f t="shared" si="55"/>
        <v>41190</v>
      </c>
      <c r="B3553">
        <v>41190</v>
      </c>
      <c r="C3553" t="s">
        <v>26902</v>
      </c>
      <c r="D3553" t="s">
        <v>7753</v>
      </c>
      <c r="E3553" s="339" t="s">
        <v>26903</v>
      </c>
    </row>
    <row r="3554" spans="1:5" x14ac:dyDescent="0.25">
      <c r="A3554" s="16">
        <f t="shared" si="55"/>
        <v>41191</v>
      </c>
      <c r="B3554">
        <v>41191</v>
      </c>
      <c r="C3554" t="s">
        <v>26904</v>
      </c>
      <c r="D3554" t="s">
        <v>7753</v>
      </c>
      <c r="E3554" s="339" t="s">
        <v>26905</v>
      </c>
    </row>
    <row r="3555" spans="1:5" x14ac:dyDescent="0.25">
      <c r="A3555" s="16">
        <f t="shared" si="55"/>
        <v>41192</v>
      </c>
      <c r="B3555">
        <v>41192</v>
      </c>
      <c r="C3555" t="s">
        <v>26906</v>
      </c>
      <c r="D3555" t="s">
        <v>7753</v>
      </c>
      <c r="E3555" s="339" t="s">
        <v>26907</v>
      </c>
    </row>
    <row r="3556" spans="1:5" x14ac:dyDescent="0.25">
      <c r="A3556" s="16">
        <f t="shared" si="55"/>
        <v>41193</v>
      </c>
      <c r="B3556">
        <v>41193</v>
      </c>
      <c r="C3556" t="s">
        <v>26908</v>
      </c>
      <c r="D3556" t="s">
        <v>7753</v>
      </c>
      <c r="E3556" s="339" t="s">
        <v>26909</v>
      </c>
    </row>
    <row r="3557" spans="1:5" x14ac:dyDescent="0.25">
      <c r="A3557" s="16">
        <f t="shared" si="55"/>
        <v>41194</v>
      </c>
      <c r="B3557">
        <v>41194</v>
      </c>
      <c r="C3557" t="s">
        <v>26910</v>
      </c>
      <c r="D3557" t="s">
        <v>7753</v>
      </c>
      <c r="E3557" s="339" t="s">
        <v>26911</v>
      </c>
    </row>
    <row r="3558" spans="1:5" x14ac:dyDescent="0.25">
      <c r="A3558" s="16">
        <f t="shared" si="55"/>
        <v>5044</v>
      </c>
      <c r="B3558">
        <v>5044</v>
      </c>
      <c r="C3558" t="s">
        <v>26912</v>
      </c>
      <c r="D3558" t="s">
        <v>7753</v>
      </c>
      <c r="E3558" s="339" t="s">
        <v>26913</v>
      </c>
    </row>
    <row r="3559" spans="1:5" x14ac:dyDescent="0.25">
      <c r="A3559" s="16">
        <f t="shared" si="55"/>
        <v>5059</v>
      </c>
      <c r="B3559">
        <v>5059</v>
      </c>
      <c r="C3559" t="s">
        <v>26914</v>
      </c>
      <c r="D3559" t="s">
        <v>7753</v>
      </c>
      <c r="E3559" s="339" t="s">
        <v>26915</v>
      </c>
    </row>
    <row r="3560" spans="1:5" x14ac:dyDescent="0.25">
      <c r="A3560" s="16">
        <f t="shared" si="55"/>
        <v>41201</v>
      </c>
      <c r="B3560">
        <v>41201</v>
      </c>
      <c r="C3560" t="s">
        <v>26916</v>
      </c>
      <c r="D3560" t="s">
        <v>7753</v>
      </c>
      <c r="E3560" s="339" t="s">
        <v>26917</v>
      </c>
    </row>
    <row r="3561" spans="1:5" x14ac:dyDescent="0.25">
      <c r="A3561" s="16">
        <f t="shared" si="55"/>
        <v>41199</v>
      </c>
      <c r="B3561">
        <v>41199</v>
      </c>
      <c r="C3561" t="s">
        <v>26918</v>
      </c>
      <c r="D3561" t="s">
        <v>7753</v>
      </c>
      <c r="E3561" s="339" t="s">
        <v>26919</v>
      </c>
    </row>
    <row r="3562" spans="1:5" x14ac:dyDescent="0.25">
      <c r="A3562" s="16">
        <f t="shared" si="55"/>
        <v>5057</v>
      </c>
      <c r="B3562">
        <v>5057</v>
      </c>
      <c r="C3562" t="s">
        <v>26920</v>
      </c>
      <c r="D3562" t="s">
        <v>7753</v>
      </c>
      <c r="E3562" s="339" t="s">
        <v>26921</v>
      </c>
    </row>
    <row r="3563" spans="1:5" x14ac:dyDescent="0.25">
      <c r="A3563" s="16">
        <f t="shared" si="55"/>
        <v>41200</v>
      </c>
      <c r="B3563">
        <v>41200</v>
      </c>
      <c r="C3563" t="s">
        <v>26922</v>
      </c>
      <c r="D3563" t="s">
        <v>7753</v>
      </c>
      <c r="E3563" s="339" t="s">
        <v>26923</v>
      </c>
    </row>
    <row r="3564" spans="1:5" x14ac:dyDescent="0.25">
      <c r="A3564" s="16">
        <f t="shared" si="55"/>
        <v>41205</v>
      </c>
      <c r="B3564">
        <v>41205</v>
      </c>
      <c r="C3564" t="s">
        <v>26924</v>
      </c>
      <c r="D3564" t="s">
        <v>7753</v>
      </c>
      <c r="E3564" s="339" t="s">
        <v>26925</v>
      </c>
    </row>
    <row r="3565" spans="1:5" x14ac:dyDescent="0.25">
      <c r="A3565" s="16">
        <f t="shared" si="55"/>
        <v>41202</v>
      </c>
      <c r="B3565">
        <v>41202</v>
      </c>
      <c r="C3565" t="s">
        <v>26926</v>
      </c>
      <c r="D3565" t="s">
        <v>7753</v>
      </c>
      <c r="E3565" s="339" t="s">
        <v>26927</v>
      </c>
    </row>
    <row r="3566" spans="1:5" x14ac:dyDescent="0.25">
      <c r="A3566" s="16">
        <f t="shared" si="55"/>
        <v>41206</v>
      </c>
      <c r="B3566">
        <v>41206</v>
      </c>
      <c r="C3566" t="s">
        <v>26928</v>
      </c>
      <c r="D3566" t="s">
        <v>7753</v>
      </c>
      <c r="E3566" s="339" t="s">
        <v>26929</v>
      </c>
    </row>
    <row r="3567" spans="1:5" x14ac:dyDescent="0.25">
      <c r="A3567" s="16">
        <f t="shared" si="55"/>
        <v>12372</v>
      </c>
      <c r="B3567">
        <v>12372</v>
      </c>
      <c r="C3567" t="s">
        <v>26930</v>
      </c>
      <c r="D3567" t="s">
        <v>7753</v>
      </c>
      <c r="E3567" s="339" t="s">
        <v>26931</v>
      </c>
    </row>
    <row r="3568" spans="1:5" x14ac:dyDescent="0.25">
      <c r="A3568" s="16">
        <f t="shared" si="55"/>
        <v>41207</v>
      </c>
      <c r="B3568">
        <v>41207</v>
      </c>
      <c r="C3568" t="s">
        <v>26932</v>
      </c>
      <c r="D3568" t="s">
        <v>7753</v>
      </c>
      <c r="E3568" s="339" t="s">
        <v>26933</v>
      </c>
    </row>
    <row r="3569" spans="1:5" x14ac:dyDescent="0.25">
      <c r="A3569" s="16">
        <f t="shared" si="55"/>
        <v>41203</v>
      </c>
      <c r="B3569">
        <v>41203</v>
      </c>
      <c r="C3569" t="s">
        <v>26934</v>
      </c>
      <c r="D3569" t="s">
        <v>7753</v>
      </c>
      <c r="E3569" s="339" t="s">
        <v>26935</v>
      </c>
    </row>
    <row r="3570" spans="1:5" x14ac:dyDescent="0.25">
      <c r="A3570" s="16">
        <f t="shared" si="55"/>
        <v>41204</v>
      </c>
      <c r="B3570">
        <v>41204</v>
      </c>
      <c r="C3570" t="s">
        <v>26936</v>
      </c>
      <c r="D3570" t="s">
        <v>7753</v>
      </c>
      <c r="E3570" s="339" t="s">
        <v>26937</v>
      </c>
    </row>
    <row r="3571" spans="1:5" x14ac:dyDescent="0.25">
      <c r="A3571" s="16">
        <f t="shared" si="55"/>
        <v>41210</v>
      </c>
      <c r="B3571">
        <v>41210</v>
      </c>
      <c r="C3571" t="s">
        <v>26938</v>
      </c>
      <c r="D3571" t="s">
        <v>7753</v>
      </c>
      <c r="E3571" s="339" t="s">
        <v>26939</v>
      </c>
    </row>
    <row r="3572" spans="1:5" x14ac:dyDescent="0.25">
      <c r="A3572" s="16">
        <f t="shared" si="55"/>
        <v>41208</v>
      </c>
      <c r="B3572">
        <v>41208</v>
      </c>
      <c r="C3572" t="s">
        <v>26940</v>
      </c>
      <c r="D3572" t="s">
        <v>7753</v>
      </c>
      <c r="E3572" s="339" t="s">
        <v>26941</v>
      </c>
    </row>
    <row r="3573" spans="1:5" x14ac:dyDescent="0.25">
      <c r="A3573" s="16">
        <f t="shared" si="55"/>
        <v>41211</v>
      </c>
      <c r="B3573">
        <v>41211</v>
      </c>
      <c r="C3573" t="s">
        <v>26942</v>
      </c>
      <c r="D3573" t="s">
        <v>7753</v>
      </c>
      <c r="E3573" s="339" t="s">
        <v>26943</v>
      </c>
    </row>
    <row r="3574" spans="1:5" x14ac:dyDescent="0.25">
      <c r="A3574" s="16">
        <f t="shared" si="55"/>
        <v>13339</v>
      </c>
      <c r="B3574">
        <v>13339</v>
      </c>
      <c r="C3574" t="s">
        <v>26944</v>
      </c>
      <c r="D3574" t="s">
        <v>7753</v>
      </c>
      <c r="E3574" s="339" t="s">
        <v>26945</v>
      </c>
    </row>
    <row r="3575" spans="1:5" x14ac:dyDescent="0.25">
      <c r="A3575" s="16">
        <f t="shared" si="55"/>
        <v>41213</v>
      </c>
      <c r="B3575">
        <v>41213</v>
      </c>
      <c r="C3575" t="s">
        <v>26946</v>
      </c>
      <c r="D3575" t="s">
        <v>7753</v>
      </c>
      <c r="E3575" s="339" t="s">
        <v>26947</v>
      </c>
    </row>
    <row r="3576" spans="1:5" x14ac:dyDescent="0.25">
      <c r="A3576" s="16">
        <f t="shared" si="55"/>
        <v>41209</v>
      </c>
      <c r="B3576">
        <v>41209</v>
      </c>
      <c r="C3576" t="s">
        <v>26948</v>
      </c>
      <c r="D3576" t="s">
        <v>7753</v>
      </c>
      <c r="E3576" s="339" t="s">
        <v>26949</v>
      </c>
    </row>
    <row r="3577" spans="1:5" x14ac:dyDescent="0.25">
      <c r="A3577" s="16">
        <f t="shared" si="55"/>
        <v>41216</v>
      </c>
      <c r="B3577">
        <v>41216</v>
      </c>
      <c r="C3577" t="s">
        <v>26950</v>
      </c>
      <c r="D3577" t="s">
        <v>7753</v>
      </c>
      <c r="E3577" s="339" t="s">
        <v>26951</v>
      </c>
    </row>
    <row r="3578" spans="1:5" x14ac:dyDescent="0.25">
      <c r="A3578" s="16">
        <f t="shared" si="55"/>
        <v>41217</v>
      </c>
      <c r="B3578">
        <v>41217</v>
      </c>
      <c r="C3578" t="s">
        <v>26952</v>
      </c>
      <c r="D3578" t="s">
        <v>7753</v>
      </c>
      <c r="E3578" s="339" t="s">
        <v>26953</v>
      </c>
    </row>
    <row r="3579" spans="1:5" x14ac:dyDescent="0.25">
      <c r="A3579" s="16">
        <f t="shared" si="55"/>
        <v>41218</v>
      </c>
      <c r="B3579">
        <v>41218</v>
      </c>
      <c r="C3579" t="s">
        <v>26954</v>
      </c>
      <c r="D3579" t="s">
        <v>7753</v>
      </c>
      <c r="E3579" s="339" t="s">
        <v>26955</v>
      </c>
    </row>
    <row r="3580" spans="1:5" x14ac:dyDescent="0.25">
      <c r="A3580" s="16">
        <f t="shared" si="55"/>
        <v>41214</v>
      </c>
      <c r="B3580">
        <v>41214</v>
      </c>
      <c r="C3580" t="s">
        <v>26956</v>
      </c>
      <c r="D3580" t="s">
        <v>7753</v>
      </c>
      <c r="E3580" s="339" t="s">
        <v>26957</v>
      </c>
    </row>
    <row r="3581" spans="1:5" x14ac:dyDescent="0.25">
      <c r="A3581" s="16">
        <f t="shared" si="55"/>
        <v>41215</v>
      </c>
      <c r="B3581">
        <v>41215</v>
      </c>
      <c r="C3581" t="s">
        <v>26958</v>
      </c>
      <c r="D3581" t="s">
        <v>7753</v>
      </c>
      <c r="E3581" s="339" t="s">
        <v>26959</v>
      </c>
    </row>
    <row r="3582" spans="1:5" x14ac:dyDescent="0.25">
      <c r="A3582" s="16">
        <f t="shared" si="55"/>
        <v>41221</v>
      </c>
      <c r="B3582">
        <v>41221</v>
      </c>
      <c r="C3582" t="s">
        <v>26960</v>
      </c>
      <c r="D3582" t="s">
        <v>7753</v>
      </c>
      <c r="E3582" s="339" t="s">
        <v>26961</v>
      </c>
    </row>
    <row r="3583" spans="1:5" x14ac:dyDescent="0.25">
      <c r="A3583" s="16">
        <f t="shared" si="55"/>
        <v>41222</v>
      </c>
      <c r="B3583">
        <v>41222</v>
      </c>
      <c r="C3583" t="s">
        <v>26962</v>
      </c>
      <c r="D3583" t="s">
        <v>7753</v>
      </c>
      <c r="E3583" s="339" t="s">
        <v>26963</v>
      </c>
    </row>
    <row r="3584" spans="1:5" x14ac:dyDescent="0.25">
      <c r="A3584" s="16">
        <f t="shared" si="55"/>
        <v>41195</v>
      </c>
      <c r="B3584">
        <v>41195</v>
      </c>
      <c r="C3584" t="s">
        <v>26964</v>
      </c>
      <c r="D3584" t="s">
        <v>7753</v>
      </c>
      <c r="E3584" s="339" t="s">
        <v>26965</v>
      </c>
    </row>
    <row r="3585" spans="1:5" x14ac:dyDescent="0.25">
      <c r="A3585" s="16">
        <f t="shared" si="55"/>
        <v>41198</v>
      </c>
      <c r="B3585">
        <v>41198</v>
      </c>
      <c r="C3585" t="s">
        <v>26966</v>
      </c>
      <c r="D3585" t="s">
        <v>7753</v>
      </c>
      <c r="E3585" s="339" t="s">
        <v>20816</v>
      </c>
    </row>
    <row r="3586" spans="1:5" x14ac:dyDescent="0.25">
      <c r="A3586" s="16">
        <f t="shared" si="55"/>
        <v>41196</v>
      </c>
      <c r="B3586">
        <v>41196</v>
      </c>
      <c r="C3586" t="s">
        <v>26967</v>
      </c>
      <c r="D3586" t="s">
        <v>7753</v>
      </c>
      <c r="E3586" s="339" t="s">
        <v>26968</v>
      </c>
    </row>
    <row r="3587" spans="1:5" x14ac:dyDescent="0.25">
      <c r="A3587" s="16">
        <f t="shared" ref="A3587:A3650" si="56">B3587</f>
        <v>5033</v>
      </c>
      <c r="B3587">
        <v>5033</v>
      </c>
      <c r="C3587" t="s">
        <v>26969</v>
      </c>
      <c r="D3587" t="s">
        <v>7753</v>
      </c>
      <c r="E3587" s="339" t="s">
        <v>26970</v>
      </c>
    </row>
    <row r="3588" spans="1:5" x14ac:dyDescent="0.25">
      <c r="A3588" s="16">
        <f t="shared" si="56"/>
        <v>41197</v>
      </c>
      <c r="B3588">
        <v>41197</v>
      </c>
      <c r="C3588" t="s">
        <v>26971</v>
      </c>
      <c r="D3588" t="s">
        <v>7753</v>
      </c>
      <c r="E3588" s="339" t="s">
        <v>26972</v>
      </c>
    </row>
    <row r="3589" spans="1:5" x14ac:dyDescent="0.25">
      <c r="A3589" s="16">
        <f t="shared" si="56"/>
        <v>12388</v>
      </c>
      <c r="B3589">
        <v>12388</v>
      </c>
      <c r="C3589" t="s">
        <v>26973</v>
      </c>
      <c r="D3589" t="s">
        <v>7753</v>
      </c>
      <c r="E3589" s="339" t="s">
        <v>26974</v>
      </c>
    </row>
    <row r="3590" spans="1:5" x14ac:dyDescent="0.25">
      <c r="A3590" s="16">
        <f t="shared" si="56"/>
        <v>2731</v>
      </c>
      <c r="B3590">
        <v>2731</v>
      </c>
      <c r="C3590" t="s">
        <v>26975</v>
      </c>
      <c r="D3590" t="s">
        <v>7757</v>
      </c>
      <c r="E3590" s="339" t="s">
        <v>21248</v>
      </c>
    </row>
    <row r="3591" spans="1:5" x14ac:dyDescent="0.25">
      <c r="A3591" s="16">
        <f t="shared" si="56"/>
        <v>41457</v>
      </c>
      <c r="B3591">
        <v>41457</v>
      </c>
      <c r="C3591" t="s">
        <v>26976</v>
      </c>
      <c r="D3591" t="s">
        <v>7753</v>
      </c>
      <c r="E3591" s="339" t="s">
        <v>26977</v>
      </c>
    </row>
    <row r="3592" spans="1:5" x14ac:dyDescent="0.25">
      <c r="A3592" s="16">
        <f t="shared" si="56"/>
        <v>41458</v>
      </c>
      <c r="B3592">
        <v>41458</v>
      </c>
      <c r="C3592" t="s">
        <v>26978</v>
      </c>
      <c r="D3592" t="s">
        <v>7753</v>
      </c>
      <c r="E3592" s="339" t="s">
        <v>26979</v>
      </c>
    </row>
    <row r="3593" spans="1:5" x14ac:dyDescent="0.25">
      <c r="A3593" s="16">
        <f t="shared" si="56"/>
        <v>41459</v>
      </c>
      <c r="B3593">
        <v>41459</v>
      </c>
      <c r="C3593" t="s">
        <v>26980</v>
      </c>
      <c r="D3593" t="s">
        <v>7753</v>
      </c>
      <c r="E3593" s="339" t="s">
        <v>26981</v>
      </c>
    </row>
    <row r="3594" spans="1:5" x14ac:dyDescent="0.25">
      <c r="A3594" s="16">
        <f t="shared" si="56"/>
        <v>41461</v>
      </c>
      <c r="B3594">
        <v>41461</v>
      </c>
      <c r="C3594" t="s">
        <v>26982</v>
      </c>
      <c r="D3594" t="s">
        <v>7753</v>
      </c>
      <c r="E3594" s="339" t="s">
        <v>26983</v>
      </c>
    </row>
    <row r="3595" spans="1:5" x14ac:dyDescent="0.25">
      <c r="A3595" s="16">
        <f t="shared" si="56"/>
        <v>44537</v>
      </c>
      <c r="B3595">
        <v>44537</v>
      </c>
      <c r="C3595" t="s">
        <v>26984</v>
      </c>
      <c r="D3595" t="s">
        <v>7966</v>
      </c>
      <c r="E3595" s="339" t="s">
        <v>26985</v>
      </c>
    </row>
    <row r="3596" spans="1:5" x14ac:dyDescent="0.25">
      <c r="A3596" s="16">
        <f t="shared" si="56"/>
        <v>11844</v>
      </c>
      <c r="B3596">
        <v>11844</v>
      </c>
      <c r="C3596" t="s">
        <v>26986</v>
      </c>
      <c r="D3596" t="s">
        <v>7757</v>
      </c>
      <c r="E3596" s="339" t="s">
        <v>17883</v>
      </c>
    </row>
    <row r="3597" spans="1:5" x14ac:dyDescent="0.25">
      <c r="A3597" s="16">
        <f t="shared" si="56"/>
        <v>4465</v>
      </c>
      <c r="B3597">
        <v>4465</v>
      </c>
      <c r="C3597" t="s">
        <v>26987</v>
      </c>
      <c r="D3597" t="s">
        <v>7757</v>
      </c>
      <c r="E3597" s="339" t="s">
        <v>26988</v>
      </c>
    </row>
    <row r="3598" spans="1:5" x14ac:dyDescent="0.25">
      <c r="A3598" s="16">
        <f t="shared" si="56"/>
        <v>35273</v>
      </c>
      <c r="B3598">
        <v>35273</v>
      </c>
      <c r="C3598" t="s">
        <v>26989</v>
      </c>
      <c r="D3598" t="s">
        <v>7757</v>
      </c>
      <c r="E3598" s="339" t="s">
        <v>26990</v>
      </c>
    </row>
    <row r="3599" spans="1:5" x14ac:dyDescent="0.25">
      <c r="A3599" s="16">
        <f t="shared" si="56"/>
        <v>4470</v>
      </c>
      <c r="B3599">
        <v>4470</v>
      </c>
      <c r="C3599" t="s">
        <v>26991</v>
      </c>
      <c r="D3599" t="s">
        <v>7757</v>
      </c>
      <c r="E3599" s="339" t="s">
        <v>26992</v>
      </c>
    </row>
    <row r="3600" spans="1:5" x14ac:dyDescent="0.25">
      <c r="A3600" s="16">
        <f t="shared" si="56"/>
        <v>20204</v>
      </c>
      <c r="B3600">
        <v>20204</v>
      </c>
      <c r="C3600" t="s">
        <v>26993</v>
      </c>
      <c r="D3600" t="s">
        <v>7757</v>
      </c>
      <c r="E3600" s="339" t="s">
        <v>26994</v>
      </c>
    </row>
    <row r="3601" spans="1:5" x14ac:dyDescent="0.25">
      <c r="A3601" s="16">
        <f t="shared" si="56"/>
        <v>20208</v>
      </c>
      <c r="B3601">
        <v>20208</v>
      </c>
      <c r="C3601" t="s">
        <v>26995</v>
      </c>
      <c r="D3601" t="s">
        <v>7757</v>
      </c>
      <c r="E3601" s="339" t="s">
        <v>19960</v>
      </c>
    </row>
    <row r="3602" spans="1:5" x14ac:dyDescent="0.25">
      <c r="A3602" s="16">
        <f t="shared" si="56"/>
        <v>4437</v>
      </c>
      <c r="B3602">
        <v>4437</v>
      </c>
      <c r="C3602" t="s">
        <v>26996</v>
      </c>
      <c r="D3602" t="s">
        <v>7757</v>
      </c>
      <c r="E3602" s="339" t="s">
        <v>26997</v>
      </c>
    </row>
    <row r="3603" spans="1:5" x14ac:dyDescent="0.25">
      <c r="A3603" s="16">
        <f t="shared" si="56"/>
        <v>14580</v>
      </c>
      <c r="B3603">
        <v>14580</v>
      </c>
      <c r="C3603" t="s">
        <v>26998</v>
      </c>
      <c r="D3603" t="s">
        <v>7757</v>
      </c>
      <c r="E3603" s="339" t="s">
        <v>26997</v>
      </c>
    </row>
    <row r="3604" spans="1:5" x14ac:dyDescent="0.25">
      <c r="A3604" s="16">
        <f t="shared" si="56"/>
        <v>40304</v>
      </c>
      <c r="B3604">
        <v>40304</v>
      </c>
      <c r="C3604" t="s">
        <v>26999</v>
      </c>
      <c r="D3604" t="s">
        <v>7755</v>
      </c>
      <c r="E3604" s="339" t="s">
        <v>8175</v>
      </c>
    </row>
    <row r="3605" spans="1:5" x14ac:dyDescent="0.25">
      <c r="A3605" s="16">
        <f t="shared" si="56"/>
        <v>5065</v>
      </c>
      <c r="B3605">
        <v>5065</v>
      </c>
      <c r="C3605" t="s">
        <v>27000</v>
      </c>
      <c r="D3605" t="s">
        <v>7755</v>
      </c>
      <c r="E3605" s="339" t="s">
        <v>10720</v>
      </c>
    </row>
    <row r="3606" spans="1:5" x14ac:dyDescent="0.25">
      <c r="A3606" s="16">
        <f t="shared" si="56"/>
        <v>5072</v>
      </c>
      <c r="B3606">
        <v>5072</v>
      </c>
      <c r="C3606" t="s">
        <v>27001</v>
      </c>
      <c r="D3606" t="s">
        <v>7755</v>
      </c>
      <c r="E3606" s="339" t="s">
        <v>20502</v>
      </c>
    </row>
    <row r="3607" spans="1:5" x14ac:dyDescent="0.25">
      <c r="A3607" s="16">
        <f t="shared" si="56"/>
        <v>5066</v>
      </c>
      <c r="B3607">
        <v>5066</v>
      </c>
      <c r="C3607" t="s">
        <v>27002</v>
      </c>
      <c r="D3607" t="s">
        <v>7755</v>
      </c>
      <c r="E3607" s="339" t="s">
        <v>27003</v>
      </c>
    </row>
    <row r="3608" spans="1:5" x14ac:dyDescent="0.25">
      <c r="A3608" s="16">
        <f t="shared" si="56"/>
        <v>5063</v>
      </c>
      <c r="B3608">
        <v>5063</v>
      </c>
      <c r="C3608" t="s">
        <v>27004</v>
      </c>
      <c r="D3608" t="s">
        <v>7755</v>
      </c>
      <c r="E3608" s="339" t="s">
        <v>27005</v>
      </c>
    </row>
    <row r="3609" spans="1:5" x14ac:dyDescent="0.25">
      <c r="A3609" s="16">
        <f t="shared" si="56"/>
        <v>20247</v>
      </c>
      <c r="B3609">
        <v>20247</v>
      </c>
      <c r="C3609" t="s">
        <v>27006</v>
      </c>
      <c r="D3609" t="s">
        <v>7755</v>
      </c>
      <c r="E3609" s="339" t="s">
        <v>13580</v>
      </c>
    </row>
    <row r="3610" spans="1:5" x14ac:dyDescent="0.25">
      <c r="A3610" s="16">
        <f t="shared" si="56"/>
        <v>5074</v>
      </c>
      <c r="B3610">
        <v>5074</v>
      </c>
      <c r="C3610" t="s">
        <v>27007</v>
      </c>
      <c r="D3610" t="s">
        <v>7755</v>
      </c>
      <c r="E3610" s="339" t="s">
        <v>16690</v>
      </c>
    </row>
    <row r="3611" spans="1:5" x14ac:dyDescent="0.25">
      <c r="A3611" s="16">
        <f t="shared" si="56"/>
        <v>5067</v>
      </c>
      <c r="B3611">
        <v>5067</v>
      </c>
      <c r="C3611" t="s">
        <v>27008</v>
      </c>
      <c r="D3611" t="s">
        <v>7755</v>
      </c>
      <c r="E3611" s="339" t="s">
        <v>13880</v>
      </c>
    </row>
    <row r="3612" spans="1:5" x14ac:dyDescent="0.25">
      <c r="A3612" s="16">
        <f t="shared" si="56"/>
        <v>5078</v>
      </c>
      <c r="B3612">
        <v>5078</v>
      </c>
      <c r="C3612" t="s">
        <v>27009</v>
      </c>
      <c r="D3612" t="s">
        <v>7755</v>
      </c>
      <c r="E3612" s="339" t="s">
        <v>13581</v>
      </c>
    </row>
    <row r="3613" spans="1:5" x14ac:dyDescent="0.25">
      <c r="A3613" s="16">
        <f t="shared" si="56"/>
        <v>5068</v>
      </c>
      <c r="B3613">
        <v>5068</v>
      </c>
      <c r="C3613" t="s">
        <v>27010</v>
      </c>
      <c r="D3613" t="s">
        <v>7755</v>
      </c>
      <c r="E3613" s="339" t="s">
        <v>27011</v>
      </c>
    </row>
    <row r="3614" spans="1:5" x14ac:dyDescent="0.25">
      <c r="A3614" s="16">
        <f t="shared" si="56"/>
        <v>5073</v>
      </c>
      <c r="B3614">
        <v>5073</v>
      </c>
      <c r="C3614" t="s">
        <v>27012</v>
      </c>
      <c r="D3614" t="s">
        <v>7755</v>
      </c>
      <c r="E3614" s="339" t="s">
        <v>22648</v>
      </c>
    </row>
    <row r="3615" spans="1:5" x14ac:dyDescent="0.25">
      <c r="A3615" s="16">
        <f t="shared" si="56"/>
        <v>5069</v>
      </c>
      <c r="B3615">
        <v>5069</v>
      </c>
      <c r="C3615" t="s">
        <v>27013</v>
      </c>
      <c r="D3615" t="s">
        <v>7755</v>
      </c>
      <c r="E3615" s="339" t="s">
        <v>22648</v>
      </c>
    </row>
    <row r="3616" spans="1:5" x14ac:dyDescent="0.25">
      <c r="A3616" s="16">
        <f t="shared" si="56"/>
        <v>5070</v>
      </c>
      <c r="B3616">
        <v>5070</v>
      </c>
      <c r="C3616" t="s">
        <v>27014</v>
      </c>
      <c r="D3616" t="s">
        <v>7755</v>
      </c>
      <c r="E3616" s="339" t="s">
        <v>13892</v>
      </c>
    </row>
    <row r="3617" spans="1:5" x14ac:dyDescent="0.25">
      <c r="A3617" s="16">
        <f t="shared" si="56"/>
        <v>5071</v>
      </c>
      <c r="B3617">
        <v>5071</v>
      </c>
      <c r="C3617" t="s">
        <v>27015</v>
      </c>
      <c r="D3617" t="s">
        <v>7755</v>
      </c>
      <c r="E3617" s="339" t="s">
        <v>27011</v>
      </c>
    </row>
    <row r="3618" spans="1:5" x14ac:dyDescent="0.25">
      <c r="A3618" s="16">
        <f t="shared" si="56"/>
        <v>5061</v>
      </c>
      <c r="B3618">
        <v>5061</v>
      </c>
      <c r="C3618" t="s">
        <v>27016</v>
      </c>
      <c r="D3618" t="s">
        <v>7755</v>
      </c>
      <c r="E3618" s="339" t="s">
        <v>27017</v>
      </c>
    </row>
    <row r="3619" spans="1:5" x14ac:dyDescent="0.25">
      <c r="A3619" s="16">
        <f t="shared" si="56"/>
        <v>5075</v>
      </c>
      <c r="B3619">
        <v>5075</v>
      </c>
      <c r="C3619" t="s">
        <v>27018</v>
      </c>
      <c r="D3619" t="s">
        <v>7755</v>
      </c>
      <c r="E3619" s="339" t="s">
        <v>27011</v>
      </c>
    </row>
    <row r="3620" spans="1:5" x14ac:dyDescent="0.25">
      <c r="A3620" s="16">
        <f t="shared" si="56"/>
        <v>39027</v>
      </c>
      <c r="B3620">
        <v>39027</v>
      </c>
      <c r="C3620" t="s">
        <v>27019</v>
      </c>
      <c r="D3620" t="s">
        <v>7755</v>
      </c>
      <c r="E3620" s="339" t="s">
        <v>17116</v>
      </c>
    </row>
    <row r="3621" spans="1:5" x14ac:dyDescent="0.25">
      <c r="A3621" s="16">
        <f t="shared" si="56"/>
        <v>5062</v>
      </c>
      <c r="B3621">
        <v>5062</v>
      </c>
      <c r="C3621" t="s">
        <v>27020</v>
      </c>
      <c r="D3621" t="s">
        <v>7755</v>
      </c>
      <c r="E3621" s="339" t="s">
        <v>12802</v>
      </c>
    </row>
    <row r="3622" spans="1:5" x14ac:dyDescent="0.25">
      <c r="A3622" s="16">
        <f t="shared" si="56"/>
        <v>40568</v>
      </c>
      <c r="B3622">
        <v>40568</v>
      </c>
      <c r="C3622" t="s">
        <v>27021</v>
      </c>
      <c r="D3622" t="s">
        <v>7755</v>
      </c>
      <c r="E3622" s="339" t="s">
        <v>15647</v>
      </c>
    </row>
    <row r="3623" spans="1:5" x14ac:dyDescent="0.25">
      <c r="A3623" s="16">
        <f t="shared" si="56"/>
        <v>39026</v>
      </c>
      <c r="B3623">
        <v>39026</v>
      </c>
      <c r="C3623" t="s">
        <v>27022</v>
      </c>
      <c r="D3623" t="s">
        <v>7755</v>
      </c>
      <c r="E3623" s="339" t="s">
        <v>18136</v>
      </c>
    </row>
    <row r="3624" spans="1:5" x14ac:dyDescent="0.25">
      <c r="A3624" s="16">
        <f t="shared" si="56"/>
        <v>42431</v>
      </c>
      <c r="B3624">
        <v>42431</v>
      </c>
      <c r="C3624" t="s">
        <v>27023</v>
      </c>
      <c r="D3624" t="s">
        <v>7753</v>
      </c>
      <c r="E3624" s="339" t="s">
        <v>27024</v>
      </c>
    </row>
    <row r="3625" spans="1:5" x14ac:dyDescent="0.25">
      <c r="A3625" s="16">
        <f t="shared" si="56"/>
        <v>44074</v>
      </c>
      <c r="B3625">
        <v>44074</v>
      </c>
      <c r="C3625" t="s">
        <v>27025</v>
      </c>
      <c r="D3625" t="s">
        <v>7751</v>
      </c>
      <c r="E3625" s="339" t="s">
        <v>27026</v>
      </c>
    </row>
    <row r="3626" spans="1:5" x14ac:dyDescent="0.25">
      <c r="A3626" s="16">
        <f t="shared" si="56"/>
        <v>44072</v>
      </c>
      <c r="B3626">
        <v>44072</v>
      </c>
      <c r="C3626" t="s">
        <v>27027</v>
      </c>
      <c r="D3626" t="s">
        <v>7751</v>
      </c>
      <c r="E3626" s="339" t="s">
        <v>27028</v>
      </c>
    </row>
    <row r="3627" spans="1:5" x14ac:dyDescent="0.25">
      <c r="A3627" s="16">
        <f t="shared" si="56"/>
        <v>511</v>
      </c>
      <c r="B3627">
        <v>511</v>
      </c>
      <c r="C3627" t="s">
        <v>27029</v>
      </c>
      <c r="D3627" t="s">
        <v>7751</v>
      </c>
      <c r="E3627" s="339" t="s">
        <v>14922</v>
      </c>
    </row>
    <row r="3628" spans="1:5" x14ac:dyDescent="0.25">
      <c r="A3628" s="16">
        <f t="shared" si="56"/>
        <v>37540</v>
      </c>
      <c r="B3628">
        <v>37540</v>
      </c>
      <c r="C3628" t="s">
        <v>27030</v>
      </c>
      <c r="D3628" t="s">
        <v>7753</v>
      </c>
      <c r="E3628" s="339" t="s">
        <v>27031</v>
      </c>
    </row>
    <row r="3629" spans="1:5" x14ac:dyDescent="0.25">
      <c r="A3629" s="16">
        <f t="shared" si="56"/>
        <v>37548</v>
      </c>
      <c r="B3629">
        <v>37548</v>
      </c>
      <c r="C3629" t="s">
        <v>27032</v>
      </c>
      <c r="D3629" t="s">
        <v>7753</v>
      </c>
      <c r="E3629" s="339" t="s">
        <v>27033</v>
      </c>
    </row>
    <row r="3630" spans="1:5" x14ac:dyDescent="0.25">
      <c r="A3630" s="16">
        <f t="shared" si="56"/>
        <v>39828</v>
      </c>
      <c r="B3630">
        <v>39828</v>
      </c>
      <c r="C3630" t="s">
        <v>27034</v>
      </c>
      <c r="D3630" t="s">
        <v>7753</v>
      </c>
      <c r="E3630" s="339" t="s">
        <v>27035</v>
      </c>
    </row>
    <row r="3631" spans="1:5" x14ac:dyDescent="0.25">
      <c r="A3631" s="16">
        <f t="shared" si="56"/>
        <v>12273</v>
      </c>
      <c r="B3631">
        <v>12273</v>
      </c>
      <c r="C3631" t="s">
        <v>27036</v>
      </c>
      <c r="D3631" t="s">
        <v>7753</v>
      </c>
      <c r="E3631" s="339" t="s">
        <v>27037</v>
      </c>
    </row>
    <row r="3632" spans="1:5" x14ac:dyDescent="0.25">
      <c r="A3632" s="16">
        <f t="shared" si="56"/>
        <v>38392</v>
      </c>
      <c r="B3632">
        <v>38392</v>
      </c>
      <c r="C3632" t="s">
        <v>27038</v>
      </c>
      <c r="D3632" t="s">
        <v>7753</v>
      </c>
      <c r="E3632" s="339" t="s">
        <v>27039</v>
      </c>
    </row>
    <row r="3633" spans="1:5" x14ac:dyDescent="0.25">
      <c r="A3633" s="16">
        <f t="shared" si="56"/>
        <v>11735</v>
      </c>
      <c r="B3633">
        <v>11735</v>
      </c>
      <c r="C3633" t="s">
        <v>27040</v>
      </c>
      <c r="D3633" t="s">
        <v>7753</v>
      </c>
      <c r="E3633" s="339" t="s">
        <v>7995</v>
      </c>
    </row>
    <row r="3634" spans="1:5" x14ac:dyDescent="0.25">
      <c r="A3634" s="16">
        <f t="shared" si="56"/>
        <v>11737</v>
      </c>
      <c r="B3634">
        <v>11737</v>
      </c>
      <c r="C3634" t="s">
        <v>27041</v>
      </c>
      <c r="D3634" t="s">
        <v>7753</v>
      </c>
      <c r="E3634" s="339" t="s">
        <v>21766</v>
      </c>
    </row>
    <row r="3635" spans="1:5" x14ac:dyDescent="0.25">
      <c r="A3635" s="16">
        <f t="shared" si="56"/>
        <v>11738</v>
      </c>
      <c r="B3635">
        <v>11738</v>
      </c>
      <c r="C3635" t="s">
        <v>27042</v>
      </c>
      <c r="D3635" t="s">
        <v>7753</v>
      </c>
      <c r="E3635" s="339" t="s">
        <v>8346</v>
      </c>
    </row>
    <row r="3636" spans="1:5" x14ac:dyDescent="0.25">
      <c r="A3636" s="16">
        <f t="shared" si="56"/>
        <v>36143</v>
      </c>
      <c r="B3636">
        <v>36143</v>
      </c>
      <c r="C3636" t="s">
        <v>27043</v>
      </c>
      <c r="D3636" t="s">
        <v>7753</v>
      </c>
      <c r="E3636" s="339" t="s">
        <v>20218</v>
      </c>
    </row>
    <row r="3637" spans="1:5" x14ac:dyDescent="0.25">
      <c r="A3637" s="16">
        <f t="shared" si="56"/>
        <v>36142</v>
      </c>
      <c r="B3637">
        <v>36142</v>
      </c>
      <c r="C3637" t="s">
        <v>27044</v>
      </c>
      <c r="D3637" t="s">
        <v>7753</v>
      </c>
      <c r="E3637" s="339" t="s">
        <v>16143</v>
      </c>
    </row>
    <row r="3638" spans="1:5" x14ac:dyDescent="0.25">
      <c r="A3638" s="16">
        <f t="shared" si="56"/>
        <v>36146</v>
      </c>
      <c r="B3638">
        <v>36146</v>
      </c>
      <c r="C3638" t="s">
        <v>27045</v>
      </c>
      <c r="D3638" t="s">
        <v>7753</v>
      </c>
      <c r="E3638" s="339" t="s">
        <v>27046</v>
      </c>
    </row>
    <row r="3639" spans="1:5" x14ac:dyDescent="0.25">
      <c r="A3639" s="16">
        <f t="shared" si="56"/>
        <v>39015</v>
      </c>
      <c r="B3639">
        <v>39015</v>
      </c>
      <c r="C3639" t="s">
        <v>27047</v>
      </c>
      <c r="D3639" t="s">
        <v>7753</v>
      </c>
      <c r="E3639" s="339" t="s">
        <v>8140</v>
      </c>
    </row>
    <row r="3640" spans="1:5" x14ac:dyDescent="0.25">
      <c r="A3640" s="16">
        <f t="shared" si="56"/>
        <v>38377</v>
      </c>
      <c r="B3640">
        <v>38377</v>
      </c>
      <c r="C3640" t="s">
        <v>27048</v>
      </c>
      <c r="D3640" t="s">
        <v>7753</v>
      </c>
      <c r="E3640" s="339" t="s">
        <v>21374</v>
      </c>
    </row>
    <row r="3641" spans="1:5" x14ac:dyDescent="0.25">
      <c r="A3641" s="16">
        <f t="shared" si="56"/>
        <v>38376</v>
      </c>
      <c r="B3641">
        <v>38376</v>
      </c>
      <c r="C3641" t="s">
        <v>27049</v>
      </c>
      <c r="D3641" t="s">
        <v>7753</v>
      </c>
      <c r="E3641" s="339" t="s">
        <v>27050</v>
      </c>
    </row>
    <row r="3642" spans="1:5" x14ac:dyDescent="0.25">
      <c r="A3642" s="16">
        <f t="shared" si="56"/>
        <v>38116</v>
      </c>
      <c r="B3642">
        <v>38116</v>
      </c>
      <c r="C3642" t="s">
        <v>27051</v>
      </c>
      <c r="D3642" t="s">
        <v>7753</v>
      </c>
      <c r="E3642" s="339" t="s">
        <v>8137</v>
      </c>
    </row>
    <row r="3643" spans="1:5" x14ac:dyDescent="0.25">
      <c r="A3643" s="16">
        <f t="shared" si="56"/>
        <v>38066</v>
      </c>
      <c r="B3643">
        <v>38066</v>
      </c>
      <c r="C3643" t="s">
        <v>27052</v>
      </c>
      <c r="D3643" t="s">
        <v>7753</v>
      </c>
      <c r="E3643" s="339" t="s">
        <v>27053</v>
      </c>
    </row>
    <row r="3644" spans="1:5" x14ac:dyDescent="0.25">
      <c r="A3644" s="16">
        <f t="shared" si="56"/>
        <v>38117</v>
      </c>
      <c r="B3644">
        <v>38117</v>
      </c>
      <c r="C3644" t="s">
        <v>27054</v>
      </c>
      <c r="D3644" t="s">
        <v>7753</v>
      </c>
      <c r="E3644" s="339" t="s">
        <v>8114</v>
      </c>
    </row>
    <row r="3645" spans="1:5" x14ac:dyDescent="0.25">
      <c r="A3645" s="16">
        <f t="shared" si="56"/>
        <v>38067</v>
      </c>
      <c r="B3645">
        <v>38067</v>
      </c>
      <c r="C3645" t="s">
        <v>27055</v>
      </c>
      <c r="D3645" t="s">
        <v>7753</v>
      </c>
      <c r="E3645" s="339" t="s">
        <v>20638</v>
      </c>
    </row>
    <row r="3646" spans="1:5" x14ac:dyDescent="0.25">
      <c r="A3646" s="16">
        <f t="shared" si="56"/>
        <v>11522</v>
      </c>
      <c r="B3646">
        <v>11522</v>
      </c>
      <c r="C3646" t="s">
        <v>27056</v>
      </c>
      <c r="D3646" t="s">
        <v>7753</v>
      </c>
      <c r="E3646" s="339" t="s">
        <v>11583</v>
      </c>
    </row>
    <row r="3647" spans="1:5" x14ac:dyDescent="0.25">
      <c r="A3647" s="16">
        <f t="shared" si="56"/>
        <v>43600</v>
      </c>
      <c r="B3647">
        <v>43600</v>
      </c>
      <c r="C3647" t="s">
        <v>27057</v>
      </c>
      <c r="D3647" t="s">
        <v>7753</v>
      </c>
      <c r="E3647" s="339" t="s">
        <v>14189</v>
      </c>
    </row>
    <row r="3648" spans="1:5" x14ac:dyDescent="0.25">
      <c r="A3648" s="16">
        <f t="shared" si="56"/>
        <v>5080</v>
      </c>
      <c r="B3648">
        <v>5080</v>
      </c>
      <c r="C3648" t="s">
        <v>27058</v>
      </c>
      <c r="D3648" t="s">
        <v>7753</v>
      </c>
      <c r="E3648" s="339" t="s">
        <v>18136</v>
      </c>
    </row>
    <row r="3649" spans="1:5" x14ac:dyDescent="0.25">
      <c r="A3649" s="16">
        <f t="shared" si="56"/>
        <v>38168</v>
      </c>
      <c r="B3649">
        <v>38168</v>
      </c>
      <c r="C3649" t="s">
        <v>27059</v>
      </c>
      <c r="D3649" t="s">
        <v>7753</v>
      </c>
      <c r="E3649" s="339" t="s">
        <v>27060</v>
      </c>
    </row>
    <row r="3650" spans="1:5" x14ac:dyDescent="0.25">
      <c r="A3650" s="16">
        <f t="shared" si="56"/>
        <v>43601</v>
      </c>
      <c r="B3650">
        <v>43601</v>
      </c>
      <c r="C3650" t="s">
        <v>27061</v>
      </c>
      <c r="D3650" t="s">
        <v>7753</v>
      </c>
      <c r="E3650" s="339" t="s">
        <v>27062</v>
      </c>
    </row>
    <row r="3651" spans="1:5" x14ac:dyDescent="0.25">
      <c r="A3651" s="16">
        <f t="shared" ref="A3651:A3714" si="57">B3651</f>
        <v>13393</v>
      </c>
      <c r="B3651">
        <v>13393</v>
      </c>
      <c r="C3651" t="s">
        <v>27063</v>
      </c>
      <c r="D3651" t="s">
        <v>7753</v>
      </c>
      <c r="E3651" s="339" t="s">
        <v>27064</v>
      </c>
    </row>
    <row r="3652" spans="1:5" x14ac:dyDescent="0.25">
      <c r="A3652" s="16">
        <f t="shared" si="57"/>
        <v>13395</v>
      </c>
      <c r="B3652">
        <v>13395</v>
      </c>
      <c r="C3652" t="s">
        <v>27065</v>
      </c>
      <c r="D3652" t="s">
        <v>7753</v>
      </c>
      <c r="E3652" s="339" t="s">
        <v>27066</v>
      </c>
    </row>
    <row r="3653" spans="1:5" x14ac:dyDescent="0.25">
      <c r="A3653" s="16">
        <f t="shared" si="57"/>
        <v>12039</v>
      </c>
      <c r="B3653">
        <v>12039</v>
      </c>
      <c r="C3653" t="s">
        <v>27067</v>
      </c>
      <c r="D3653" t="s">
        <v>7753</v>
      </c>
      <c r="E3653" s="339" t="s">
        <v>27068</v>
      </c>
    </row>
    <row r="3654" spans="1:5" x14ac:dyDescent="0.25">
      <c r="A3654" s="16">
        <f t="shared" si="57"/>
        <v>13396</v>
      </c>
      <c r="B3654">
        <v>13396</v>
      </c>
      <c r="C3654" t="s">
        <v>27069</v>
      </c>
      <c r="D3654" t="s">
        <v>7753</v>
      </c>
      <c r="E3654" s="339" t="s">
        <v>27070</v>
      </c>
    </row>
    <row r="3655" spans="1:5" x14ac:dyDescent="0.25">
      <c r="A3655" s="16">
        <f t="shared" si="57"/>
        <v>12041</v>
      </c>
      <c r="B3655">
        <v>12041</v>
      </c>
      <c r="C3655" t="s">
        <v>27071</v>
      </c>
      <c r="D3655" t="s">
        <v>7753</v>
      </c>
      <c r="E3655" s="339" t="s">
        <v>27072</v>
      </c>
    </row>
    <row r="3656" spans="1:5" x14ac:dyDescent="0.25">
      <c r="A3656" s="16">
        <f t="shared" si="57"/>
        <v>12043</v>
      </c>
      <c r="B3656">
        <v>12043</v>
      </c>
      <c r="C3656" t="s">
        <v>27073</v>
      </c>
      <c r="D3656" t="s">
        <v>7753</v>
      </c>
      <c r="E3656" s="339" t="s">
        <v>27074</v>
      </c>
    </row>
    <row r="3657" spans="1:5" x14ac:dyDescent="0.25">
      <c r="A3657" s="16">
        <f t="shared" si="57"/>
        <v>39762</v>
      </c>
      <c r="B3657">
        <v>39762</v>
      </c>
      <c r="C3657" t="s">
        <v>27075</v>
      </c>
      <c r="D3657" t="s">
        <v>7753</v>
      </c>
      <c r="E3657" s="339" t="s">
        <v>27076</v>
      </c>
    </row>
    <row r="3658" spans="1:5" x14ac:dyDescent="0.25">
      <c r="A3658" s="16">
        <f t="shared" si="57"/>
        <v>12042</v>
      </c>
      <c r="B3658">
        <v>12042</v>
      </c>
      <c r="C3658" t="s">
        <v>27077</v>
      </c>
      <c r="D3658" t="s">
        <v>7753</v>
      </c>
      <c r="E3658" s="339" t="s">
        <v>27078</v>
      </c>
    </row>
    <row r="3659" spans="1:5" x14ac:dyDescent="0.25">
      <c r="A3659" s="16">
        <f t="shared" si="57"/>
        <v>39763</v>
      </c>
      <c r="B3659">
        <v>39763</v>
      </c>
      <c r="C3659" t="s">
        <v>27079</v>
      </c>
      <c r="D3659" t="s">
        <v>7753</v>
      </c>
      <c r="E3659" s="339" t="s">
        <v>27080</v>
      </c>
    </row>
    <row r="3660" spans="1:5" x14ac:dyDescent="0.25">
      <c r="A3660" s="16">
        <f t="shared" si="57"/>
        <v>39760</v>
      </c>
      <c r="B3660">
        <v>39760</v>
      </c>
      <c r="C3660" t="s">
        <v>27081</v>
      </c>
      <c r="D3660" t="s">
        <v>7753</v>
      </c>
      <c r="E3660" s="339" t="s">
        <v>27082</v>
      </c>
    </row>
    <row r="3661" spans="1:5" x14ac:dyDescent="0.25">
      <c r="A3661" s="16">
        <f t="shared" si="57"/>
        <v>39756</v>
      </c>
      <c r="B3661">
        <v>39756</v>
      </c>
      <c r="C3661" t="s">
        <v>27083</v>
      </c>
      <c r="D3661" t="s">
        <v>7753</v>
      </c>
      <c r="E3661" s="339" t="s">
        <v>27084</v>
      </c>
    </row>
    <row r="3662" spans="1:5" x14ac:dyDescent="0.25">
      <c r="A3662" s="16">
        <f t="shared" si="57"/>
        <v>12038</v>
      </c>
      <c r="B3662">
        <v>12038</v>
      </c>
      <c r="C3662" t="s">
        <v>27085</v>
      </c>
      <c r="D3662" t="s">
        <v>7753</v>
      </c>
      <c r="E3662" s="339" t="s">
        <v>17885</v>
      </c>
    </row>
    <row r="3663" spans="1:5" x14ac:dyDescent="0.25">
      <c r="A3663" s="16">
        <f t="shared" si="57"/>
        <v>39757</v>
      </c>
      <c r="B3663">
        <v>39757</v>
      </c>
      <c r="C3663" t="s">
        <v>27086</v>
      </c>
      <c r="D3663" t="s">
        <v>7753</v>
      </c>
      <c r="E3663" s="339" t="s">
        <v>27087</v>
      </c>
    </row>
    <row r="3664" spans="1:5" x14ac:dyDescent="0.25">
      <c r="A3664" s="16">
        <f t="shared" si="57"/>
        <v>39758</v>
      </c>
      <c r="B3664">
        <v>39758</v>
      </c>
      <c r="C3664" t="s">
        <v>27088</v>
      </c>
      <c r="D3664" t="s">
        <v>7753</v>
      </c>
      <c r="E3664" s="339" t="s">
        <v>27089</v>
      </c>
    </row>
    <row r="3665" spans="1:5" x14ac:dyDescent="0.25">
      <c r="A3665" s="16">
        <f t="shared" si="57"/>
        <v>39759</v>
      </c>
      <c r="B3665">
        <v>39759</v>
      </c>
      <c r="C3665" t="s">
        <v>27090</v>
      </c>
      <c r="D3665" t="s">
        <v>7753</v>
      </c>
      <c r="E3665" s="339" t="s">
        <v>27091</v>
      </c>
    </row>
    <row r="3666" spans="1:5" x14ac:dyDescent="0.25">
      <c r="A3666" s="16">
        <f t="shared" si="57"/>
        <v>39761</v>
      </c>
      <c r="B3666">
        <v>39761</v>
      </c>
      <c r="C3666" t="s">
        <v>27092</v>
      </c>
      <c r="D3666" t="s">
        <v>7753</v>
      </c>
      <c r="E3666" s="339" t="s">
        <v>27093</v>
      </c>
    </row>
    <row r="3667" spans="1:5" x14ac:dyDescent="0.25">
      <c r="A3667" s="16">
        <f t="shared" si="57"/>
        <v>39805</v>
      </c>
      <c r="B3667">
        <v>39805</v>
      </c>
      <c r="C3667" t="s">
        <v>27094</v>
      </c>
      <c r="D3667" t="s">
        <v>7753</v>
      </c>
      <c r="E3667" s="339" t="s">
        <v>27095</v>
      </c>
    </row>
    <row r="3668" spans="1:5" x14ac:dyDescent="0.25">
      <c r="A3668" s="16">
        <f t="shared" si="57"/>
        <v>39806</v>
      </c>
      <c r="B3668">
        <v>39806</v>
      </c>
      <c r="C3668" t="s">
        <v>27096</v>
      </c>
      <c r="D3668" t="s">
        <v>7753</v>
      </c>
      <c r="E3668" s="339" t="s">
        <v>27097</v>
      </c>
    </row>
    <row r="3669" spans="1:5" x14ac:dyDescent="0.25">
      <c r="A3669" s="16">
        <f t="shared" si="57"/>
        <v>39807</v>
      </c>
      <c r="B3669">
        <v>39807</v>
      </c>
      <c r="C3669" t="s">
        <v>27098</v>
      </c>
      <c r="D3669" t="s">
        <v>7753</v>
      </c>
      <c r="E3669" s="339" t="s">
        <v>27099</v>
      </c>
    </row>
    <row r="3670" spans="1:5" x14ac:dyDescent="0.25">
      <c r="A3670" s="16">
        <f t="shared" si="57"/>
        <v>43100</v>
      </c>
      <c r="B3670">
        <v>43100</v>
      </c>
      <c r="C3670" t="s">
        <v>27100</v>
      </c>
      <c r="D3670" t="s">
        <v>7753</v>
      </c>
      <c r="E3670" s="339" t="s">
        <v>27101</v>
      </c>
    </row>
    <row r="3671" spans="1:5" x14ac:dyDescent="0.25">
      <c r="A3671" s="16">
        <f t="shared" si="57"/>
        <v>39804</v>
      </c>
      <c r="B3671">
        <v>39804</v>
      </c>
      <c r="C3671" t="s">
        <v>27102</v>
      </c>
      <c r="D3671" t="s">
        <v>7753</v>
      </c>
      <c r="E3671" s="339" t="s">
        <v>27103</v>
      </c>
    </row>
    <row r="3672" spans="1:5" x14ac:dyDescent="0.25">
      <c r="A3672" s="16">
        <f t="shared" si="57"/>
        <v>39796</v>
      </c>
      <c r="B3672">
        <v>39796</v>
      </c>
      <c r="C3672" t="s">
        <v>27104</v>
      </c>
      <c r="D3672" t="s">
        <v>7753</v>
      </c>
      <c r="E3672" s="339" t="s">
        <v>27105</v>
      </c>
    </row>
    <row r="3673" spans="1:5" x14ac:dyDescent="0.25">
      <c r="A3673" s="16">
        <f t="shared" si="57"/>
        <v>39797</v>
      </c>
      <c r="B3673">
        <v>39797</v>
      </c>
      <c r="C3673" t="s">
        <v>27106</v>
      </c>
      <c r="D3673" t="s">
        <v>7753</v>
      </c>
      <c r="E3673" s="339" t="s">
        <v>27107</v>
      </c>
    </row>
    <row r="3674" spans="1:5" x14ac:dyDescent="0.25">
      <c r="A3674" s="16">
        <f t="shared" si="57"/>
        <v>39798</v>
      </c>
      <c r="B3674">
        <v>39798</v>
      </c>
      <c r="C3674" t="s">
        <v>27108</v>
      </c>
      <c r="D3674" t="s">
        <v>7753</v>
      </c>
      <c r="E3674" s="339" t="s">
        <v>27109</v>
      </c>
    </row>
    <row r="3675" spans="1:5" x14ac:dyDescent="0.25">
      <c r="A3675" s="16">
        <f t="shared" si="57"/>
        <v>39794</v>
      </c>
      <c r="B3675">
        <v>39794</v>
      </c>
      <c r="C3675" t="s">
        <v>27110</v>
      </c>
      <c r="D3675" t="s">
        <v>7753</v>
      </c>
      <c r="E3675" s="339" t="s">
        <v>27111</v>
      </c>
    </row>
    <row r="3676" spans="1:5" x14ac:dyDescent="0.25">
      <c r="A3676" s="16">
        <f t="shared" si="57"/>
        <v>39795</v>
      </c>
      <c r="B3676">
        <v>39795</v>
      </c>
      <c r="C3676" t="s">
        <v>27112</v>
      </c>
      <c r="D3676" t="s">
        <v>7753</v>
      </c>
      <c r="E3676" s="339" t="s">
        <v>27113</v>
      </c>
    </row>
    <row r="3677" spans="1:5" x14ac:dyDescent="0.25">
      <c r="A3677" s="16">
        <f t="shared" si="57"/>
        <v>39799</v>
      </c>
      <c r="B3677">
        <v>39799</v>
      </c>
      <c r="C3677" t="s">
        <v>27114</v>
      </c>
      <c r="D3677" t="s">
        <v>7753</v>
      </c>
      <c r="E3677" s="339" t="s">
        <v>14894</v>
      </c>
    </row>
    <row r="3678" spans="1:5" x14ac:dyDescent="0.25">
      <c r="A3678" s="16">
        <f t="shared" si="57"/>
        <v>39801</v>
      </c>
      <c r="B3678">
        <v>39801</v>
      </c>
      <c r="C3678" t="s">
        <v>27115</v>
      </c>
      <c r="D3678" t="s">
        <v>7753</v>
      </c>
      <c r="E3678" s="339" t="s">
        <v>27116</v>
      </c>
    </row>
    <row r="3679" spans="1:5" x14ac:dyDescent="0.25">
      <c r="A3679" s="16">
        <f t="shared" si="57"/>
        <v>39802</v>
      </c>
      <c r="B3679">
        <v>39802</v>
      </c>
      <c r="C3679" t="s">
        <v>27117</v>
      </c>
      <c r="D3679" t="s">
        <v>7753</v>
      </c>
      <c r="E3679" s="339" t="s">
        <v>27118</v>
      </c>
    </row>
    <row r="3680" spans="1:5" x14ac:dyDescent="0.25">
      <c r="A3680" s="16">
        <f t="shared" si="57"/>
        <v>39803</v>
      </c>
      <c r="B3680">
        <v>39803</v>
      </c>
      <c r="C3680" t="s">
        <v>27119</v>
      </c>
      <c r="D3680" t="s">
        <v>7753</v>
      </c>
      <c r="E3680" s="339" t="s">
        <v>27120</v>
      </c>
    </row>
    <row r="3681" spans="1:5" x14ac:dyDescent="0.25">
      <c r="A3681" s="16">
        <f t="shared" si="57"/>
        <v>39800</v>
      </c>
      <c r="B3681">
        <v>39800</v>
      </c>
      <c r="C3681" t="s">
        <v>27121</v>
      </c>
      <c r="D3681" t="s">
        <v>7753</v>
      </c>
      <c r="E3681" s="339" t="s">
        <v>27122</v>
      </c>
    </row>
    <row r="3682" spans="1:5" x14ac:dyDescent="0.25">
      <c r="A3682" s="16">
        <f t="shared" si="57"/>
        <v>43837</v>
      </c>
      <c r="B3682">
        <v>43837</v>
      </c>
      <c r="C3682" t="s">
        <v>27123</v>
      </c>
      <c r="D3682" t="s">
        <v>7753</v>
      </c>
      <c r="E3682" s="339" t="s">
        <v>27124</v>
      </c>
    </row>
    <row r="3683" spans="1:5" x14ac:dyDescent="0.25">
      <c r="A3683" s="16">
        <f t="shared" si="57"/>
        <v>43836</v>
      </c>
      <c r="B3683">
        <v>43836</v>
      </c>
      <c r="C3683" t="s">
        <v>27125</v>
      </c>
      <c r="D3683" t="s">
        <v>7753</v>
      </c>
      <c r="E3683" s="339" t="s">
        <v>27126</v>
      </c>
    </row>
    <row r="3684" spans="1:5" x14ac:dyDescent="0.25">
      <c r="A3684" s="16">
        <f t="shared" si="57"/>
        <v>21059</v>
      </c>
      <c r="B3684">
        <v>21059</v>
      </c>
      <c r="C3684" t="s">
        <v>27127</v>
      </c>
      <c r="D3684" t="s">
        <v>7753</v>
      </c>
      <c r="E3684" s="339" t="s">
        <v>20822</v>
      </c>
    </row>
    <row r="3685" spans="1:5" x14ac:dyDescent="0.25">
      <c r="A3685" s="16">
        <f t="shared" si="57"/>
        <v>11234</v>
      </c>
      <c r="B3685">
        <v>11234</v>
      </c>
      <c r="C3685" t="s">
        <v>27128</v>
      </c>
      <c r="D3685" t="s">
        <v>7753</v>
      </c>
      <c r="E3685" s="339" t="s">
        <v>24780</v>
      </c>
    </row>
    <row r="3686" spans="1:5" x14ac:dyDescent="0.25">
      <c r="A3686" s="16">
        <f t="shared" si="57"/>
        <v>21060</v>
      </c>
      <c r="B3686">
        <v>21060</v>
      </c>
      <c r="C3686" t="s">
        <v>27129</v>
      </c>
      <c r="D3686" t="s">
        <v>7753</v>
      </c>
      <c r="E3686" s="339" t="s">
        <v>20902</v>
      </c>
    </row>
    <row r="3687" spans="1:5" x14ac:dyDescent="0.25">
      <c r="A3687" s="16">
        <f t="shared" si="57"/>
        <v>21061</v>
      </c>
      <c r="B3687">
        <v>21061</v>
      </c>
      <c r="C3687" t="s">
        <v>27130</v>
      </c>
      <c r="D3687" t="s">
        <v>7753</v>
      </c>
      <c r="E3687" s="339" t="s">
        <v>27131</v>
      </c>
    </row>
    <row r="3688" spans="1:5" x14ac:dyDescent="0.25">
      <c r="A3688" s="16">
        <f t="shared" si="57"/>
        <v>21062</v>
      </c>
      <c r="B3688">
        <v>21062</v>
      </c>
      <c r="C3688" t="s">
        <v>27132</v>
      </c>
      <c r="D3688" t="s">
        <v>7753</v>
      </c>
      <c r="E3688" s="339" t="s">
        <v>27133</v>
      </c>
    </row>
    <row r="3689" spans="1:5" x14ac:dyDescent="0.25">
      <c r="A3689" s="16">
        <f t="shared" si="57"/>
        <v>11708</v>
      </c>
      <c r="B3689">
        <v>11708</v>
      </c>
      <c r="C3689" t="s">
        <v>27134</v>
      </c>
      <c r="D3689" t="s">
        <v>7753</v>
      </c>
      <c r="E3689" s="339" t="s">
        <v>15509</v>
      </c>
    </row>
    <row r="3690" spans="1:5" x14ac:dyDescent="0.25">
      <c r="A3690" s="16">
        <f t="shared" si="57"/>
        <v>11709</v>
      </c>
      <c r="B3690">
        <v>11709</v>
      </c>
      <c r="C3690" t="s">
        <v>27135</v>
      </c>
      <c r="D3690" t="s">
        <v>7753</v>
      </c>
      <c r="E3690" s="339" t="s">
        <v>27136</v>
      </c>
    </row>
    <row r="3691" spans="1:5" x14ac:dyDescent="0.25">
      <c r="A3691" s="16">
        <f t="shared" si="57"/>
        <v>11710</v>
      </c>
      <c r="B3691">
        <v>11710</v>
      </c>
      <c r="C3691" t="s">
        <v>27137</v>
      </c>
      <c r="D3691" t="s">
        <v>7753</v>
      </c>
      <c r="E3691" s="339" t="s">
        <v>27138</v>
      </c>
    </row>
    <row r="3692" spans="1:5" x14ac:dyDescent="0.25">
      <c r="A3692" s="16">
        <f t="shared" si="57"/>
        <v>11707</v>
      </c>
      <c r="B3692">
        <v>11707</v>
      </c>
      <c r="C3692" t="s">
        <v>27139</v>
      </c>
      <c r="D3692" t="s">
        <v>7753</v>
      </c>
      <c r="E3692" s="339" t="s">
        <v>12809</v>
      </c>
    </row>
    <row r="3693" spans="1:5" x14ac:dyDescent="0.25">
      <c r="A3693" s="16">
        <f t="shared" si="57"/>
        <v>5102</v>
      </c>
      <c r="B3693">
        <v>5102</v>
      </c>
      <c r="C3693" t="s">
        <v>27140</v>
      </c>
      <c r="D3693" t="s">
        <v>7753</v>
      </c>
      <c r="E3693" s="339" t="s">
        <v>12611</v>
      </c>
    </row>
    <row r="3694" spans="1:5" x14ac:dyDescent="0.25">
      <c r="A3694" s="16">
        <f t="shared" si="57"/>
        <v>11739</v>
      </c>
      <c r="B3694">
        <v>11739</v>
      </c>
      <c r="C3694" t="s">
        <v>27141</v>
      </c>
      <c r="D3694" t="s">
        <v>7753</v>
      </c>
      <c r="E3694" s="339" t="s">
        <v>16055</v>
      </c>
    </row>
    <row r="3695" spans="1:5" x14ac:dyDescent="0.25">
      <c r="A3695" s="16">
        <f t="shared" si="57"/>
        <v>11711</v>
      </c>
      <c r="B3695">
        <v>11711</v>
      </c>
      <c r="C3695" t="s">
        <v>27142</v>
      </c>
      <c r="D3695" t="s">
        <v>7753</v>
      </c>
      <c r="E3695" s="339" t="s">
        <v>7971</v>
      </c>
    </row>
    <row r="3696" spans="1:5" x14ac:dyDescent="0.25">
      <c r="A3696" s="16">
        <f t="shared" si="57"/>
        <v>11741</v>
      </c>
      <c r="B3696">
        <v>11741</v>
      </c>
      <c r="C3696" t="s">
        <v>27143</v>
      </c>
      <c r="D3696" t="s">
        <v>7753</v>
      </c>
      <c r="E3696" s="339" t="s">
        <v>16120</v>
      </c>
    </row>
    <row r="3697" spans="1:5" x14ac:dyDescent="0.25">
      <c r="A3697" s="16">
        <f t="shared" si="57"/>
        <v>11745</v>
      </c>
      <c r="B3697">
        <v>11745</v>
      </c>
      <c r="C3697" t="s">
        <v>27144</v>
      </c>
      <c r="D3697" t="s">
        <v>7753</v>
      </c>
      <c r="E3697" s="339" t="s">
        <v>12849</v>
      </c>
    </row>
    <row r="3698" spans="1:5" x14ac:dyDescent="0.25">
      <c r="A3698" s="16">
        <f t="shared" si="57"/>
        <v>11743</v>
      </c>
      <c r="B3698">
        <v>11743</v>
      </c>
      <c r="C3698" t="s">
        <v>27145</v>
      </c>
      <c r="D3698" t="s">
        <v>7753</v>
      </c>
      <c r="E3698" s="339" t="s">
        <v>13575</v>
      </c>
    </row>
    <row r="3699" spans="1:5" x14ac:dyDescent="0.25">
      <c r="A3699" s="16">
        <f t="shared" si="57"/>
        <v>1088</v>
      </c>
      <c r="B3699">
        <v>1088</v>
      </c>
      <c r="C3699" t="s">
        <v>27146</v>
      </c>
      <c r="D3699" t="s">
        <v>7753</v>
      </c>
      <c r="E3699" s="339" t="s">
        <v>27147</v>
      </c>
    </row>
    <row r="3700" spans="1:5" x14ac:dyDescent="0.25">
      <c r="A3700" s="16">
        <f t="shared" si="57"/>
        <v>1087</v>
      </c>
      <c r="B3700">
        <v>1087</v>
      </c>
      <c r="C3700" t="s">
        <v>27148</v>
      </c>
      <c r="D3700" t="s">
        <v>7753</v>
      </c>
      <c r="E3700" s="339" t="s">
        <v>20803</v>
      </c>
    </row>
    <row r="3701" spans="1:5" x14ac:dyDescent="0.25">
      <c r="A3701" s="16">
        <f t="shared" si="57"/>
        <v>38777</v>
      </c>
      <c r="B3701">
        <v>38777</v>
      </c>
      <c r="C3701" t="s">
        <v>27149</v>
      </c>
      <c r="D3701" t="s">
        <v>7753</v>
      </c>
      <c r="E3701" s="339" t="s">
        <v>27150</v>
      </c>
    </row>
    <row r="3702" spans="1:5" x14ac:dyDescent="0.25">
      <c r="A3702" s="16">
        <f t="shared" si="57"/>
        <v>1086</v>
      </c>
      <c r="B3702">
        <v>1086</v>
      </c>
      <c r="C3702" t="s">
        <v>27151</v>
      </c>
      <c r="D3702" t="s">
        <v>7753</v>
      </c>
      <c r="E3702" s="339" t="s">
        <v>27152</v>
      </c>
    </row>
    <row r="3703" spans="1:5" x14ac:dyDescent="0.25">
      <c r="A3703" s="16">
        <f t="shared" si="57"/>
        <v>1079</v>
      </c>
      <c r="B3703">
        <v>1079</v>
      </c>
      <c r="C3703" t="s">
        <v>27153</v>
      </c>
      <c r="D3703" t="s">
        <v>7753</v>
      </c>
      <c r="E3703" s="339" t="s">
        <v>15590</v>
      </c>
    </row>
    <row r="3704" spans="1:5" x14ac:dyDescent="0.25">
      <c r="A3704" s="16">
        <f t="shared" si="57"/>
        <v>39374</v>
      </c>
      <c r="B3704">
        <v>39374</v>
      </c>
      <c r="C3704" t="s">
        <v>27154</v>
      </c>
      <c r="D3704" t="s">
        <v>7753</v>
      </c>
      <c r="E3704" s="339" t="s">
        <v>27155</v>
      </c>
    </row>
    <row r="3705" spans="1:5" x14ac:dyDescent="0.25">
      <c r="A3705" s="16">
        <f t="shared" si="57"/>
        <v>1082</v>
      </c>
      <c r="B3705">
        <v>1082</v>
      </c>
      <c r="C3705" t="s">
        <v>27156</v>
      </c>
      <c r="D3705" t="s">
        <v>7753</v>
      </c>
      <c r="E3705" s="339" t="s">
        <v>27157</v>
      </c>
    </row>
    <row r="3706" spans="1:5" x14ac:dyDescent="0.25">
      <c r="A3706" s="16">
        <f t="shared" si="57"/>
        <v>12316</v>
      </c>
      <c r="B3706">
        <v>12316</v>
      </c>
      <c r="C3706" t="s">
        <v>27158</v>
      </c>
      <c r="D3706" t="s">
        <v>7753</v>
      </c>
      <c r="E3706" s="339" t="s">
        <v>27159</v>
      </c>
    </row>
    <row r="3707" spans="1:5" x14ac:dyDescent="0.25">
      <c r="A3707" s="16">
        <f t="shared" si="57"/>
        <v>12317</v>
      </c>
      <c r="B3707">
        <v>12317</v>
      </c>
      <c r="C3707" t="s">
        <v>27160</v>
      </c>
      <c r="D3707" t="s">
        <v>7753</v>
      </c>
      <c r="E3707" s="339" t="s">
        <v>27161</v>
      </c>
    </row>
    <row r="3708" spans="1:5" x14ac:dyDescent="0.25">
      <c r="A3708" s="16">
        <f t="shared" si="57"/>
        <v>12318</v>
      </c>
      <c r="B3708">
        <v>12318</v>
      </c>
      <c r="C3708" t="s">
        <v>27162</v>
      </c>
      <c r="D3708" t="s">
        <v>7753</v>
      </c>
      <c r="E3708" s="339" t="s">
        <v>27163</v>
      </c>
    </row>
    <row r="3709" spans="1:5" x14ac:dyDescent="0.25">
      <c r="A3709" s="16">
        <f t="shared" si="57"/>
        <v>5104</v>
      </c>
      <c r="B3709">
        <v>5104</v>
      </c>
      <c r="C3709" t="s">
        <v>27164</v>
      </c>
      <c r="D3709" t="s">
        <v>7755</v>
      </c>
      <c r="E3709" s="339" t="s">
        <v>27165</v>
      </c>
    </row>
    <row r="3710" spans="1:5" x14ac:dyDescent="0.25">
      <c r="A3710" s="16">
        <f t="shared" si="57"/>
        <v>44530</v>
      </c>
      <c r="B3710">
        <v>44530</v>
      </c>
      <c r="C3710" t="s">
        <v>27166</v>
      </c>
      <c r="D3710" t="s">
        <v>7753</v>
      </c>
      <c r="E3710" s="339" t="s">
        <v>15687</v>
      </c>
    </row>
    <row r="3711" spans="1:5" x14ac:dyDescent="0.25">
      <c r="A3711" s="16">
        <f t="shared" si="57"/>
        <v>2710</v>
      </c>
      <c r="B3711">
        <v>2710</v>
      </c>
      <c r="C3711" t="s">
        <v>27167</v>
      </c>
      <c r="D3711" t="s">
        <v>7753</v>
      </c>
      <c r="E3711" s="339" t="s">
        <v>27168</v>
      </c>
    </row>
    <row r="3712" spans="1:5" x14ac:dyDescent="0.25">
      <c r="A3712" s="16">
        <f t="shared" si="57"/>
        <v>14575</v>
      </c>
      <c r="B3712">
        <v>14575</v>
      </c>
      <c r="C3712" t="s">
        <v>27169</v>
      </c>
      <c r="D3712" t="s">
        <v>7753</v>
      </c>
      <c r="E3712" s="339" t="s">
        <v>27170</v>
      </c>
    </row>
    <row r="3713" spans="1:5" x14ac:dyDescent="0.25">
      <c r="A3713" s="16">
        <f t="shared" si="57"/>
        <v>20043</v>
      </c>
      <c r="B3713">
        <v>20043</v>
      </c>
      <c r="C3713" t="s">
        <v>27171</v>
      </c>
      <c r="D3713" t="s">
        <v>7753</v>
      </c>
      <c r="E3713" s="339" t="s">
        <v>7891</v>
      </c>
    </row>
    <row r="3714" spans="1:5" x14ac:dyDescent="0.25">
      <c r="A3714" s="16">
        <f t="shared" si="57"/>
        <v>20044</v>
      </c>
      <c r="B3714">
        <v>20044</v>
      </c>
      <c r="C3714" t="s">
        <v>27172</v>
      </c>
      <c r="D3714" t="s">
        <v>7753</v>
      </c>
      <c r="E3714" s="339" t="s">
        <v>19863</v>
      </c>
    </row>
    <row r="3715" spans="1:5" x14ac:dyDescent="0.25">
      <c r="A3715" s="16">
        <f t="shared" ref="A3715:A3778" si="58">B3715</f>
        <v>20042</v>
      </c>
      <c r="B3715">
        <v>20042</v>
      </c>
      <c r="C3715" t="s">
        <v>27173</v>
      </c>
      <c r="D3715" t="s">
        <v>7753</v>
      </c>
      <c r="E3715" s="339" t="s">
        <v>21422</v>
      </c>
    </row>
    <row r="3716" spans="1:5" x14ac:dyDescent="0.25">
      <c r="A3716" s="16">
        <f t="shared" si="58"/>
        <v>20046</v>
      </c>
      <c r="B3716">
        <v>20046</v>
      </c>
      <c r="C3716" t="s">
        <v>27174</v>
      </c>
      <c r="D3716" t="s">
        <v>7753</v>
      </c>
      <c r="E3716" s="339" t="s">
        <v>12981</v>
      </c>
    </row>
    <row r="3717" spans="1:5" x14ac:dyDescent="0.25">
      <c r="A3717" s="16">
        <f t="shared" si="58"/>
        <v>20047</v>
      </c>
      <c r="B3717">
        <v>20047</v>
      </c>
      <c r="C3717" t="s">
        <v>27175</v>
      </c>
      <c r="D3717" t="s">
        <v>7753</v>
      </c>
      <c r="E3717" s="339" t="s">
        <v>27176</v>
      </c>
    </row>
    <row r="3718" spans="1:5" x14ac:dyDescent="0.25">
      <c r="A3718" s="16">
        <f t="shared" si="58"/>
        <v>20045</v>
      </c>
      <c r="B3718">
        <v>20045</v>
      </c>
      <c r="C3718" t="s">
        <v>27177</v>
      </c>
      <c r="D3718" t="s">
        <v>7753</v>
      </c>
      <c r="E3718" s="339" t="s">
        <v>7826</v>
      </c>
    </row>
    <row r="3719" spans="1:5" x14ac:dyDescent="0.25">
      <c r="A3719" s="16">
        <f t="shared" si="58"/>
        <v>20972</v>
      </c>
      <c r="B3719">
        <v>20972</v>
      </c>
      <c r="C3719" t="s">
        <v>27178</v>
      </c>
      <c r="D3719" t="s">
        <v>7753</v>
      </c>
      <c r="E3719" s="339" t="s">
        <v>27179</v>
      </c>
    </row>
    <row r="3720" spans="1:5" x14ac:dyDescent="0.25">
      <c r="A3720" s="16">
        <f t="shared" si="58"/>
        <v>11321</v>
      </c>
      <c r="B3720">
        <v>11321</v>
      </c>
      <c r="C3720" t="s">
        <v>27180</v>
      </c>
      <c r="D3720" t="s">
        <v>7753</v>
      </c>
      <c r="E3720" s="339" t="s">
        <v>13555</v>
      </c>
    </row>
    <row r="3721" spans="1:5" x14ac:dyDescent="0.25">
      <c r="A3721" s="16">
        <f t="shared" si="58"/>
        <v>11323</v>
      </c>
      <c r="B3721">
        <v>11323</v>
      </c>
      <c r="C3721" t="s">
        <v>27181</v>
      </c>
      <c r="D3721" t="s">
        <v>7753</v>
      </c>
      <c r="E3721" s="339" t="s">
        <v>27182</v>
      </c>
    </row>
    <row r="3722" spans="1:5" x14ac:dyDescent="0.25">
      <c r="A3722" s="16">
        <f t="shared" si="58"/>
        <v>20327</v>
      </c>
      <c r="B3722">
        <v>20327</v>
      </c>
      <c r="C3722" t="s">
        <v>27183</v>
      </c>
      <c r="D3722" t="s">
        <v>7753</v>
      </c>
      <c r="E3722" s="339" t="s">
        <v>13378</v>
      </c>
    </row>
    <row r="3723" spans="1:5" x14ac:dyDescent="0.25">
      <c r="A3723" s="16">
        <f t="shared" si="58"/>
        <v>13390</v>
      </c>
      <c r="B3723">
        <v>13390</v>
      </c>
      <c r="C3723" t="s">
        <v>27184</v>
      </c>
      <c r="D3723" t="s">
        <v>7753</v>
      </c>
      <c r="E3723" s="339" t="s">
        <v>27185</v>
      </c>
    </row>
    <row r="3724" spans="1:5" x14ac:dyDescent="0.25">
      <c r="A3724" s="16">
        <f t="shared" si="58"/>
        <v>6034</v>
      </c>
      <c r="B3724">
        <v>6034</v>
      </c>
      <c r="C3724" t="s">
        <v>27186</v>
      </c>
      <c r="D3724" t="s">
        <v>7753</v>
      </c>
      <c r="E3724" s="339" t="s">
        <v>8072</v>
      </c>
    </row>
    <row r="3725" spans="1:5" x14ac:dyDescent="0.25">
      <c r="A3725" s="16">
        <f t="shared" si="58"/>
        <v>6036</v>
      </c>
      <c r="B3725">
        <v>6036</v>
      </c>
      <c r="C3725" t="s">
        <v>27187</v>
      </c>
      <c r="D3725" t="s">
        <v>7753</v>
      </c>
      <c r="E3725" s="339" t="s">
        <v>20222</v>
      </c>
    </row>
    <row r="3726" spans="1:5" x14ac:dyDescent="0.25">
      <c r="A3726" s="16">
        <f t="shared" si="58"/>
        <v>6031</v>
      </c>
      <c r="B3726">
        <v>6031</v>
      </c>
      <c r="C3726" t="s">
        <v>27188</v>
      </c>
      <c r="D3726" t="s">
        <v>7753</v>
      </c>
      <c r="E3726" s="339" t="s">
        <v>12632</v>
      </c>
    </row>
    <row r="3727" spans="1:5" x14ac:dyDescent="0.25">
      <c r="A3727" s="16">
        <f t="shared" si="58"/>
        <v>6029</v>
      </c>
      <c r="B3727">
        <v>6029</v>
      </c>
      <c r="C3727" t="s">
        <v>27189</v>
      </c>
      <c r="D3727" t="s">
        <v>7753</v>
      </c>
      <c r="E3727" s="339" t="s">
        <v>8192</v>
      </c>
    </row>
    <row r="3728" spans="1:5" x14ac:dyDescent="0.25">
      <c r="A3728" s="16">
        <f t="shared" si="58"/>
        <v>6033</v>
      </c>
      <c r="B3728">
        <v>6033</v>
      </c>
      <c r="C3728" t="s">
        <v>27190</v>
      </c>
      <c r="D3728" t="s">
        <v>7753</v>
      </c>
      <c r="E3728" s="339" t="s">
        <v>14846</v>
      </c>
    </row>
    <row r="3729" spans="1:5" x14ac:dyDescent="0.25">
      <c r="A3729" s="16">
        <f t="shared" si="58"/>
        <v>11672</v>
      </c>
      <c r="B3729">
        <v>11672</v>
      </c>
      <c r="C3729" t="s">
        <v>27191</v>
      </c>
      <c r="D3729" t="s">
        <v>7753</v>
      </c>
      <c r="E3729" s="339" t="s">
        <v>20944</v>
      </c>
    </row>
    <row r="3730" spans="1:5" x14ac:dyDescent="0.25">
      <c r="A3730" s="16">
        <f t="shared" si="58"/>
        <v>11669</v>
      </c>
      <c r="B3730">
        <v>11669</v>
      </c>
      <c r="C3730" t="s">
        <v>27192</v>
      </c>
      <c r="D3730" t="s">
        <v>7753</v>
      </c>
      <c r="E3730" s="339" t="s">
        <v>15639</v>
      </c>
    </row>
    <row r="3731" spans="1:5" x14ac:dyDescent="0.25">
      <c r="A3731" s="16">
        <f t="shared" si="58"/>
        <v>11670</v>
      </c>
      <c r="B3731">
        <v>11670</v>
      </c>
      <c r="C3731" t="s">
        <v>27193</v>
      </c>
      <c r="D3731" t="s">
        <v>7753</v>
      </c>
      <c r="E3731" s="339" t="s">
        <v>16590</v>
      </c>
    </row>
    <row r="3732" spans="1:5" x14ac:dyDescent="0.25">
      <c r="A3732" s="16">
        <f t="shared" si="58"/>
        <v>20055</v>
      </c>
      <c r="B3732">
        <v>20055</v>
      </c>
      <c r="C3732" t="s">
        <v>27194</v>
      </c>
      <c r="D3732" t="s">
        <v>7753</v>
      </c>
      <c r="E3732" s="339" t="s">
        <v>19957</v>
      </c>
    </row>
    <row r="3733" spans="1:5" x14ac:dyDescent="0.25">
      <c r="A3733" s="16">
        <f t="shared" si="58"/>
        <v>11671</v>
      </c>
      <c r="B3733">
        <v>11671</v>
      </c>
      <c r="C3733" t="s">
        <v>27195</v>
      </c>
      <c r="D3733" t="s">
        <v>7753</v>
      </c>
      <c r="E3733" s="339" t="s">
        <v>20161</v>
      </c>
    </row>
    <row r="3734" spans="1:5" x14ac:dyDescent="0.25">
      <c r="A3734" s="16">
        <f t="shared" si="58"/>
        <v>6032</v>
      </c>
      <c r="B3734">
        <v>6032</v>
      </c>
      <c r="C3734" t="s">
        <v>27196</v>
      </c>
      <c r="D3734" t="s">
        <v>7753</v>
      </c>
      <c r="E3734" s="339" t="s">
        <v>27197</v>
      </c>
    </row>
    <row r="3735" spans="1:5" x14ac:dyDescent="0.25">
      <c r="A3735" s="16">
        <f t="shared" si="58"/>
        <v>11673</v>
      </c>
      <c r="B3735">
        <v>11673</v>
      </c>
      <c r="C3735" t="s">
        <v>27198</v>
      </c>
      <c r="D3735" t="s">
        <v>7753</v>
      </c>
      <c r="E3735" s="339" t="s">
        <v>8277</v>
      </c>
    </row>
    <row r="3736" spans="1:5" x14ac:dyDescent="0.25">
      <c r="A3736" s="16">
        <f t="shared" si="58"/>
        <v>11674</v>
      </c>
      <c r="B3736">
        <v>11674</v>
      </c>
      <c r="C3736" t="s">
        <v>27199</v>
      </c>
      <c r="D3736" t="s">
        <v>7753</v>
      </c>
      <c r="E3736" s="339" t="s">
        <v>12811</v>
      </c>
    </row>
    <row r="3737" spans="1:5" x14ac:dyDescent="0.25">
      <c r="A3737" s="16">
        <f t="shared" si="58"/>
        <v>11675</v>
      </c>
      <c r="B3737">
        <v>11675</v>
      </c>
      <c r="C3737" t="s">
        <v>27200</v>
      </c>
      <c r="D3737" t="s">
        <v>7753</v>
      </c>
      <c r="E3737" s="339" t="s">
        <v>27201</v>
      </c>
    </row>
    <row r="3738" spans="1:5" x14ac:dyDescent="0.25">
      <c r="A3738" s="16">
        <f t="shared" si="58"/>
        <v>11676</v>
      </c>
      <c r="B3738">
        <v>11676</v>
      </c>
      <c r="C3738" t="s">
        <v>27202</v>
      </c>
      <c r="D3738" t="s">
        <v>7753</v>
      </c>
      <c r="E3738" s="339" t="s">
        <v>27203</v>
      </c>
    </row>
    <row r="3739" spans="1:5" x14ac:dyDescent="0.25">
      <c r="A3739" s="16">
        <f t="shared" si="58"/>
        <v>11677</v>
      </c>
      <c r="B3739">
        <v>11677</v>
      </c>
      <c r="C3739" t="s">
        <v>27204</v>
      </c>
      <c r="D3739" t="s">
        <v>7753</v>
      </c>
      <c r="E3739" s="339" t="s">
        <v>27205</v>
      </c>
    </row>
    <row r="3740" spans="1:5" x14ac:dyDescent="0.25">
      <c r="A3740" s="16">
        <f t="shared" si="58"/>
        <v>11678</v>
      </c>
      <c r="B3740">
        <v>11678</v>
      </c>
      <c r="C3740" t="s">
        <v>27206</v>
      </c>
      <c r="D3740" t="s">
        <v>7753</v>
      </c>
      <c r="E3740" s="339" t="s">
        <v>16701</v>
      </c>
    </row>
    <row r="3741" spans="1:5" x14ac:dyDescent="0.25">
      <c r="A3741" s="16">
        <f t="shared" si="58"/>
        <v>6038</v>
      </c>
      <c r="B3741">
        <v>6038</v>
      </c>
      <c r="C3741" t="s">
        <v>27207</v>
      </c>
      <c r="D3741" t="s">
        <v>7753</v>
      </c>
      <c r="E3741" s="339" t="s">
        <v>27208</v>
      </c>
    </row>
    <row r="3742" spans="1:5" x14ac:dyDescent="0.25">
      <c r="A3742" s="16">
        <f t="shared" si="58"/>
        <v>11718</v>
      </c>
      <c r="B3742">
        <v>11718</v>
      </c>
      <c r="C3742" t="s">
        <v>27209</v>
      </c>
      <c r="D3742" t="s">
        <v>7753</v>
      </c>
      <c r="E3742" s="339" t="s">
        <v>21796</v>
      </c>
    </row>
    <row r="3743" spans="1:5" x14ac:dyDescent="0.25">
      <c r="A3743" s="16">
        <f t="shared" si="58"/>
        <v>6037</v>
      </c>
      <c r="B3743">
        <v>6037</v>
      </c>
      <c r="C3743" t="s">
        <v>27210</v>
      </c>
      <c r="D3743" t="s">
        <v>7753</v>
      </c>
      <c r="E3743" s="339" t="s">
        <v>8606</v>
      </c>
    </row>
    <row r="3744" spans="1:5" x14ac:dyDescent="0.25">
      <c r="A3744" s="16">
        <f t="shared" si="58"/>
        <v>11719</v>
      </c>
      <c r="B3744">
        <v>11719</v>
      </c>
      <c r="C3744" t="s">
        <v>27211</v>
      </c>
      <c r="D3744" t="s">
        <v>7753</v>
      </c>
      <c r="E3744" s="339" t="s">
        <v>12797</v>
      </c>
    </row>
    <row r="3745" spans="1:5" x14ac:dyDescent="0.25">
      <c r="A3745" s="16">
        <f t="shared" si="58"/>
        <v>6019</v>
      </c>
      <c r="B3745">
        <v>6019</v>
      </c>
      <c r="C3745" t="s">
        <v>27212</v>
      </c>
      <c r="D3745" t="s">
        <v>7753</v>
      </c>
      <c r="E3745" s="339" t="s">
        <v>19890</v>
      </c>
    </row>
    <row r="3746" spans="1:5" x14ac:dyDescent="0.25">
      <c r="A3746" s="16">
        <f t="shared" si="58"/>
        <v>6010</v>
      </c>
      <c r="B3746">
        <v>6010</v>
      </c>
      <c r="C3746" t="s">
        <v>27213</v>
      </c>
      <c r="D3746" t="s">
        <v>7753</v>
      </c>
      <c r="E3746" s="339" t="s">
        <v>27214</v>
      </c>
    </row>
    <row r="3747" spans="1:5" x14ac:dyDescent="0.25">
      <c r="A3747" s="16">
        <f t="shared" si="58"/>
        <v>6017</v>
      </c>
      <c r="B3747">
        <v>6017</v>
      </c>
      <c r="C3747" t="s">
        <v>27215</v>
      </c>
      <c r="D3747" t="s">
        <v>7753</v>
      </c>
      <c r="E3747" s="339" t="s">
        <v>27216</v>
      </c>
    </row>
    <row r="3748" spans="1:5" x14ac:dyDescent="0.25">
      <c r="A3748" s="16">
        <f t="shared" si="58"/>
        <v>6020</v>
      </c>
      <c r="B3748">
        <v>6020</v>
      </c>
      <c r="C3748" t="s">
        <v>27217</v>
      </c>
      <c r="D3748" t="s">
        <v>7753</v>
      </c>
      <c r="E3748" s="339" t="s">
        <v>27218</v>
      </c>
    </row>
    <row r="3749" spans="1:5" x14ac:dyDescent="0.25">
      <c r="A3749" s="16">
        <f t="shared" si="58"/>
        <v>6028</v>
      </c>
      <c r="B3749">
        <v>6028</v>
      </c>
      <c r="C3749" t="s">
        <v>27219</v>
      </c>
      <c r="D3749" t="s">
        <v>7753</v>
      </c>
      <c r="E3749" s="339" t="s">
        <v>27220</v>
      </c>
    </row>
    <row r="3750" spans="1:5" x14ac:dyDescent="0.25">
      <c r="A3750" s="16">
        <f t="shared" si="58"/>
        <v>6011</v>
      </c>
      <c r="B3750">
        <v>6011</v>
      </c>
      <c r="C3750" t="s">
        <v>27221</v>
      </c>
      <c r="D3750" t="s">
        <v>7753</v>
      </c>
      <c r="E3750" s="339" t="s">
        <v>27222</v>
      </c>
    </row>
    <row r="3751" spans="1:5" x14ac:dyDescent="0.25">
      <c r="A3751" s="16">
        <f t="shared" si="58"/>
        <v>6012</v>
      </c>
      <c r="B3751">
        <v>6012</v>
      </c>
      <c r="C3751" t="s">
        <v>27223</v>
      </c>
      <c r="D3751" t="s">
        <v>7753</v>
      </c>
      <c r="E3751" s="339" t="s">
        <v>27224</v>
      </c>
    </row>
    <row r="3752" spans="1:5" x14ac:dyDescent="0.25">
      <c r="A3752" s="16">
        <f t="shared" si="58"/>
        <v>6016</v>
      </c>
      <c r="B3752">
        <v>6016</v>
      </c>
      <c r="C3752" t="s">
        <v>27225</v>
      </c>
      <c r="D3752" t="s">
        <v>7753</v>
      </c>
      <c r="E3752" s="339" t="s">
        <v>14453</v>
      </c>
    </row>
    <row r="3753" spans="1:5" x14ac:dyDescent="0.25">
      <c r="A3753" s="16">
        <f t="shared" si="58"/>
        <v>6027</v>
      </c>
      <c r="B3753">
        <v>6027</v>
      </c>
      <c r="C3753" t="s">
        <v>27226</v>
      </c>
      <c r="D3753" t="s">
        <v>7753</v>
      </c>
      <c r="E3753" s="339" t="s">
        <v>27227</v>
      </c>
    </row>
    <row r="3754" spans="1:5" x14ac:dyDescent="0.25">
      <c r="A3754" s="16">
        <f t="shared" si="58"/>
        <v>6013</v>
      </c>
      <c r="B3754">
        <v>6013</v>
      </c>
      <c r="C3754" t="s">
        <v>27228</v>
      </c>
      <c r="D3754" t="s">
        <v>7753</v>
      </c>
      <c r="E3754" s="339" t="s">
        <v>27229</v>
      </c>
    </row>
    <row r="3755" spans="1:5" x14ac:dyDescent="0.25">
      <c r="A3755" s="16">
        <f t="shared" si="58"/>
        <v>6015</v>
      </c>
      <c r="B3755">
        <v>6015</v>
      </c>
      <c r="C3755" t="s">
        <v>27230</v>
      </c>
      <c r="D3755" t="s">
        <v>7753</v>
      </c>
      <c r="E3755" s="339" t="s">
        <v>27231</v>
      </c>
    </row>
    <row r="3756" spans="1:5" x14ac:dyDescent="0.25">
      <c r="A3756" s="16">
        <f t="shared" si="58"/>
        <v>6014</v>
      </c>
      <c r="B3756">
        <v>6014</v>
      </c>
      <c r="C3756" t="s">
        <v>27232</v>
      </c>
      <c r="D3756" t="s">
        <v>7753</v>
      </c>
      <c r="E3756" s="339" t="s">
        <v>27233</v>
      </c>
    </row>
    <row r="3757" spans="1:5" x14ac:dyDescent="0.25">
      <c r="A3757" s="16">
        <f t="shared" si="58"/>
        <v>6006</v>
      </c>
      <c r="B3757">
        <v>6006</v>
      </c>
      <c r="C3757" t="s">
        <v>27234</v>
      </c>
      <c r="D3757" t="s">
        <v>7753</v>
      </c>
      <c r="E3757" s="339" t="s">
        <v>19898</v>
      </c>
    </row>
    <row r="3758" spans="1:5" x14ac:dyDescent="0.25">
      <c r="A3758" s="16">
        <f t="shared" si="58"/>
        <v>6005</v>
      </c>
      <c r="B3758">
        <v>6005</v>
      </c>
      <c r="C3758" t="s">
        <v>27235</v>
      </c>
      <c r="D3758" t="s">
        <v>7753</v>
      </c>
      <c r="E3758" s="339" t="s">
        <v>27236</v>
      </c>
    </row>
    <row r="3759" spans="1:5" x14ac:dyDescent="0.25">
      <c r="A3759" s="16">
        <f t="shared" si="58"/>
        <v>11756</v>
      </c>
      <c r="B3759">
        <v>11756</v>
      </c>
      <c r="C3759" t="s">
        <v>27237</v>
      </c>
      <c r="D3759" t="s">
        <v>7753</v>
      </c>
      <c r="E3759" s="339" t="s">
        <v>17665</v>
      </c>
    </row>
    <row r="3760" spans="1:5" x14ac:dyDescent="0.25">
      <c r="A3760" s="16">
        <f t="shared" si="58"/>
        <v>10904</v>
      </c>
      <c r="B3760">
        <v>10904</v>
      </c>
      <c r="C3760" t="s">
        <v>27238</v>
      </c>
      <c r="D3760" t="s">
        <v>7753</v>
      </c>
      <c r="E3760" s="339" t="s">
        <v>27239</v>
      </c>
    </row>
    <row r="3761" spans="1:5" x14ac:dyDescent="0.25">
      <c r="A3761" s="16">
        <f t="shared" si="58"/>
        <v>11752</v>
      </c>
      <c r="B3761">
        <v>11752</v>
      </c>
      <c r="C3761" t="s">
        <v>27240</v>
      </c>
      <c r="D3761" t="s">
        <v>7753</v>
      </c>
      <c r="E3761" s="339" t="s">
        <v>11490</v>
      </c>
    </row>
    <row r="3762" spans="1:5" x14ac:dyDescent="0.25">
      <c r="A3762" s="16">
        <f t="shared" si="58"/>
        <v>11753</v>
      </c>
      <c r="B3762">
        <v>11753</v>
      </c>
      <c r="C3762" t="s">
        <v>27241</v>
      </c>
      <c r="D3762" t="s">
        <v>7753</v>
      </c>
      <c r="E3762" s="339" t="s">
        <v>16033</v>
      </c>
    </row>
    <row r="3763" spans="1:5" x14ac:dyDescent="0.25">
      <c r="A3763" s="16">
        <f t="shared" si="58"/>
        <v>6021</v>
      </c>
      <c r="B3763">
        <v>6021</v>
      </c>
      <c r="C3763" t="s">
        <v>27242</v>
      </c>
      <c r="D3763" t="s">
        <v>7753</v>
      </c>
      <c r="E3763" s="339" t="s">
        <v>27243</v>
      </c>
    </row>
    <row r="3764" spans="1:5" x14ac:dyDescent="0.25">
      <c r="A3764" s="16">
        <f t="shared" si="58"/>
        <v>6024</v>
      </c>
      <c r="B3764">
        <v>6024</v>
      </c>
      <c r="C3764" t="s">
        <v>27244</v>
      </c>
      <c r="D3764" t="s">
        <v>7753</v>
      </c>
      <c r="E3764" s="339" t="s">
        <v>16670</v>
      </c>
    </row>
    <row r="3765" spans="1:5" x14ac:dyDescent="0.25">
      <c r="A3765" s="16">
        <f t="shared" si="58"/>
        <v>38379</v>
      </c>
      <c r="B3765">
        <v>38379</v>
      </c>
      <c r="C3765" t="s">
        <v>27245</v>
      </c>
      <c r="D3765" t="s">
        <v>7757</v>
      </c>
      <c r="E3765" s="339" t="s">
        <v>27246</v>
      </c>
    </row>
    <row r="3766" spans="1:5" x14ac:dyDescent="0.25">
      <c r="A3766" s="16">
        <f t="shared" si="58"/>
        <v>13897</v>
      </c>
      <c r="B3766">
        <v>13897</v>
      </c>
      <c r="C3766" t="s">
        <v>27247</v>
      </c>
      <c r="D3766" t="s">
        <v>7753</v>
      </c>
      <c r="E3766" s="339" t="s">
        <v>27248</v>
      </c>
    </row>
    <row r="3767" spans="1:5" x14ac:dyDescent="0.25">
      <c r="A3767" s="16">
        <f t="shared" si="58"/>
        <v>10640</v>
      </c>
      <c r="B3767">
        <v>10640</v>
      </c>
      <c r="C3767" t="s">
        <v>27249</v>
      </c>
      <c r="D3767" t="s">
        <v>7753</v>
      </c>
      <c r="E3767" s="339" t="s">
        <v>27250</v>
      </c>
    </row>
    <row r="3768" spans="1:5" x14ac:dyDescent="0.25">
      <c r="A3768" s="16">
        <f t="shared" si="58"/>
        <v>34357</v>
      </c>
      <c r="B3768">
        <v>34357</v>
      </c>
      <c r="C3768" t="s">
        <v>27251</v>
      </c>
      <c r="D3768" t="s">
        <v>7755</v>
      </c>
      <c r="E3768" s="339" t="s">
        <v>25426</v>
      </c>
    </row>
    <row r="3769" spans="1:5" x14ac:dyDescent="0.25">
      <c r="A3769" s="16">
        <f t="shared" si="58"/>
        <v>37329</v>
      </c>
      <c r="B3769">
        <v>37329</v>
      </c>
      <c r="C3769" t="s">
        <v>27252</v>
      </c>
      <c r="D3769" t="s">
        <v>7755</v>
      </c>
      <c r="E3769" s="339" t="s">
        <v>27253</v>
      </c>
    </row>
    <row r="3770" spans="1:5" x14ac:dyDescent="0.25">
      <c r="A3770" s="16">
        <f t="shared" si="58"/>
        <v>2510</v>
      </c>
      <c r="B3770">
        <v>2510</v>
      </c>
      <c r="C3770" t="s">
        <v>27254</v>
      </c>
      <c r="D3770" t="s">
        <v>7753</v>
      </c>
      <c r="E3770" s="339" t="s">
        <v>27255</v>
      </c>
    </row>
    <row r="3771" spans="1:5" x14ac:dyDescent="0.25">
      <c r="A3771" s="16">
        <f t="shared" si="58"/>
        <v>12359</v>
      </c>
      <c r="B3771">
        <v>12359</v>
      </c>
      <c r="C3771" t="s">
        <v>27256</v>
      </c>
      <c r="D3771" t="s">
        <v>7753</v>
      </c>
      <c r="E3771" s="339" t="s">
        <v>27257</v>
      </c>
    </row>
    <row r="3772" spans="1:5" x14ac:dyDescent="0.25">
      <c r="A3772" s="16">
        <f t="shared" si="58"/>
        <v>7353</v>
      </c>
      <c r="B3772">
        <v>7353</v>
      </c>
      <c r="C3772" t="s">
        <v>27258</v>
      </c>
      <c r="D3772" t="s">
        <v>7751</v>
      </c>
      <c r="E3772" s="339" t="s">
        <v>27259</v>
      </c>
    </row>
    <row r="3773" spans="1:5" x14ac:dyDescent="0.25">
      <c r="A3773" s="16">
        <f t="shared" si="58"/>
        <v>36144</v>
      </c>
      <c r="B3773">
        <v>36144</v>
      </c>
      <c r="C3773" t="s">
        <v>27260</v>
      </c>
      <c r="D3773" t="s">
        <v>7753</v>
      </c>
      <c r="E3773" s="339" t="s">
        <v>25594</v>
      </c>
    </row>
    <row r="3774" spans="1:5" x14ac:dyDescent="0.25">
      <c r="A3774" s="16">
        <f t="shared" si="58"/>
        <v>10518</v>
      </c>
      <c r="B3774">
        <v>10518</v>
      </c>
      <c r="C3774" t="s">
        <v>27261</v>
      </c>
      <c r="D3774" t="s">
        <v>7753</v>
      </c>
      <c r="E3774" s="339" t="s">
        <v>27262</v>
      </c>
    </row>
    <row r="3775" spans="1:5" x14ac:dyDescent="0.25">
      <c r="A3775" s="16">
        <f t="shared" si="58"/>
        <v>36530</v>
      </c>
      <c r="B3775">
        <v>36530</v>
      </c>
      <c r="C3775" t="s">
        <v>27263</v>
      </c>
      <c r="D3775" t="s">
        <v>7753</v>
      </c>
      <c r="E3775" s="339" t="s">
        <v>27264</v>
      </c>
    </row>
    <row r="3776" spans="1:5" x14ac:dyDescent="0.25">
      <c r="A3776" s="16">
        <f t="shared" si="58"/>
        <v>6046</v>
      </c>
      <c r="B3776">
        <v>6046</v>
      </c>
      <c r="C3776" t="s">
        <v>27265</v>
      </c>
      <c r="D3776" t="s">
        <v>7753</v>
      </c>
      <c r="E3776" s="339" t="s">
        <v>27266</v>
      </c>
    </row>
    <row r="3777" spans="1:5" x14ac:dyDescent="0.25">
      <c r="A3777" s="16">
        <f t="shared" si="58"/>
        <v>36531</v>
      </c>
      <c r="B3777">
        <v>36531</v>
      </c>
      <c r="C3777" t="s">
        <v>27267</v>
      </c>
      <c r="D3777" t="s">
        <v>7753</v>
      </c>
      <c r="E3777" s="339" t="s">
        <v>27268</v>
      </c>
    </row>
    <row r="3778" spans="1:5" x14ac:dyDescent="0.25">
      <c r="A3778" s="16">
        <f t="shared" si="58"/>
        <v>34684</v>
      </c>
      <c r="B3778">
        <v>34684</v>
      </c>
      <c r="C3778" t="s">
        <v>27269</v>
      </c>
      <c r="D3778" t="s">
        <v>7752</v>
      </c>
      <c r="E3778" s="339" t="s">
        <v>27270</v>
      </c>
    </row>
    <row r="3779" spans="1:5" x14ac:dyDescent="0.25">
      <c r="A3779" s="16">
        <f t="shared" ref="A3779:A3842" si="59">B3779</f>
        <v>34683</v>
      </c>
      <c r="B3779">
        <v>34683</v>
      </c>
      <c r="C3779" t="s">
        <v>27271</v>
      </c>
      <c r="D3779" t="s">
        <v>7752</v>
      </c>
      <c r="E3779" s="339" t="s">
        <v>20859</v>
      </c>
    </row>
    <row r="3780" spans="1:5" x14ac:dyDescent="0.25">
      <c r="A3780" s="16">
        <f t="shared" si="59"/>
        <v>533</v>
      </c>
      <c r="B3780">
        <v>533</v>
      </c>
      <c r="C3780" t="s">
        <v>27272</v>
      </c>
      <c r="D3780" t="s">
        <v>7752</v>
      </c>
      <c r="E3780" s="339" t="s">
        <v>20233</v>
      </c>
    </row>
    <row r="3781" spans="1:5" x14ac:dyDescent="0.25">
      <c r="A3781" s="16">
        <f t="shared" si="59"/>
        <v>10515</v>
      </c>
      <c r="B3781">
        <v>10515</v>
      </c>
      <c r="C3781" t="s">
        <v>27273</v>
      </c>
      <c r="D3781" t="s">
        <v>7752</v>
      </c>
      <c r="E3781" s="339" t="s">
        <v>27274</v>
      </c>
    </row>
    <row r="3782" spans="1:5" x14ac:dyDescent="0.25">
      <c r="A3782" s="16">
        <f t="shared" si="59"/>
        <v>536</v>
      </c>
      <c r="B3782">
        <v>536</v>
      </c>
      <c r="C3782" t="s">
        <v>27275</v>
      </c>
      <c r="D3782" t="s">
        <v>7752</v>
      </c>
      <c r="E3782" s="339" t="s">
        <v>27276</v>
      </c>
    </row>
    <row r="3783" spans="1:5" x14ac:dyDescent="0.25">
      <c r="A3783" s="16">
        <f t="shared" si="59"/>
        <v>153</v>
      </c>
      <c r="B3783">
        <v>153</v>
      </c>
      <c r="C3783" t="s">
        <v>27277</v>
      </c>
      <c r="D3783" t="s">
        <v>7751</v>
      </c>
      <c r="E3783" s="339" t="s">
        <v>27278</v>
      </c>
    </row>
    <row r="3784" spans="1:5" x14ac:dyDescent="0.25">
      <c r="A3784" s="16">
        <f t="shared" si="59"/>
        <v>34682</v>
      </c>
      <c r="B3784">
        <v>34682</v>
      </c>
      <c r="C3784" t="s">
        <v>27279</v>
      </c>
      <c r="D3784" t="s">
        <v>7752</v>
      </c>
      <c r="E3784" s="339" t="s">
        <v>27280</v>
      </c>
    </row>
    <row r="3785" spans="1:5" x14ac:dyDescent="0.25">
      <c r="A3785" s="16">
        <f t="shared" si="59"/>
        <v>20205</v>
      </c>
      <c r="B3785">
        <v>20205</v>
      </c>
      <c r="C3785" t="s">
        <v>27281</v>
      </c>
      <c r="D3785" t="s">
        <v>7757</v>
      </c>
      <c r="E3785" s="339" t="s">
        <v>17610</v>
      </c>
    </row>
    <row r="3786" spans="1:5" x14ac:dyDescent="0.25">
      <c r="A3786" s="16">
        <f t="shared" si="59"/>
        <v>4412</v>
      </c>
      <c r="B3786">
        <v>4412</v>
      </c>
      <c r="C3786" t="s">
        <v>27282</v>
      </c>
      <c r="D3786" t="s">
        <v>7757</v>
      </c>
      <c r="E3786" s="339" t="s">
        <v>8842</v>
      </c>
    </row>
    <row r="3787" spans="1:5" x14ac:dyDescent="0.25">
      <c r="A3787" s="16">
        <f t="shared" si="59"/>
        <v>4408</v>
      </c>
      <c r="B3787">
        <v>4408</v>
      </c>
      <c r="C3787" t="s">
        <v>27283</v>
      </c>
      <c r="D3787" t="s">
        <v>7757</v>
      </c>
      <c r="E3787" s="339" t="s">
        <v>7868</v>
      </c>
    </row>
    <row r="3788" spans="1:5" x14ac:dyDescent="0.25">
      <c r="A3788" s="16">
        <f t="shared" si="59"/>
        <v>36250</v>
      </c>
      <c r="B3788">
        <v>36250</v>
      </c>
      <c r="C3788" t="s">
        <v>27284</v>
      </c>
      <c r="D3788" t="s">
        <v>7757</v>
      </c>
      <c r="E3788" s="339" t="s">
        <v>12795</v>
      </c>
    </row>
    <row r="3789" spans="1:5" x14ac:dyDescent="0.25">
      <c r="A3789" s="16">
        <f t="shared" si="59"/>
        <v>10857</v>
      </c>
      <c r="B3789">
        <v>10857</v>
      </c>
      <c r="C3789" t="s">
        <v>27285</v>
      </c>
      <c r="D3789" t="s">
        <v>7757</v>
      </c>
      <c r="E3789" s="339" t="s">
        <v>8250</v>
      </c>
    </row>
    <row r="3790" spans="1:5" x14ac:dyDescent="0.25">
      <c r="A3790" s="16">
        <f t="shared" si="59"/>
        <v>4803</v>
      </c>
      <c r="B3790">
        <v>4803</v>
      </c>
      <c r="C3790" t="s">
        <v>27286</v>
      </c>
      <c r="D3790" t="s">
        <v>7757</v>
      </c>
      <c r="E3790" s="339" t="s">
        <v>27287</v>
      </c>
    </row>
    <row r="3791" spans="1:5" x14ac:dyDescent="0.25">
      <c r="A3791" s="16">
        <f t="shared" si="59"/>
        <v>6186</v>
      </c>
      <c r="B3791">
        <v>6186</v>
      </c>
      <c r="C3791" t="s">
        <v>27288</v>
      </c>
      <c r="D3791" t="s">
        <v>7757</v>
      </c>
      <c r="E3791" s="339" t="s">
        <v>13208</v>
      </c>
    </row>
    <row r="3792" spans="1:5" x14ac:dyDescent="0.25">
      <c r="A3792" s="16">
        <f t="shared" si="59"/>
        <v>4829</v>
      </c>
      <c r="B3792">
        <v>4829</v>
      </c>
      <c r="C3792" t="s">
        <v>27289</v>
      </c>
      <c r="D3792" t="s">
        <v>7757</v>
      </c>
      <c r="E3792" s="339" t="s">
        <v>27290</v>
      </c>
    </row>
    <row r="3793" spans="1:5" x14ac:dyDescent="0.25">
      <c r="A3793" s="16">
        <f t="shared" si="59"/>
        <v>39829</v>
      </c>
      <c r="B3793">
        <v>39829</v>
      </c>
      <c r="C3793" t="s">
        <v>27291</v>
      </c>
      <c r="D3793" t="s">
        <v>7757</v>
      </c>
      <c r="E3793" s="339" t="s">
        <v>27292</v>
      </c>
    </row>
    <row r="3794" spans="1:5" x14ac:dyDescent="0.25">
      <c r="A3794" s="16">
        <f t="shared" si="59"/>
        <v>20231</v>
      </c>
      <c r="B3794">
        <v>20231</v>
      </c>
      <c r="C3794" t="s">
        <v>27293</v>
      </c>
      <c r="D3794" t="s">
        <v>7757</v>
      </c>
      <c r="E3794" s="339" t="s">
        <v>27294</v>
      </c>
    </row>
    <row r="3795" spans="1:5" x14ac:dyDescent="0.25">
      <c r="A3795" s="16">
        <f t="shared" si="59"/>
        <v>4804</v>
      </c>
      <c r="B3795">
        <v>4804</v>
      </c>
      <c r="C3795" t="s">
        <v>27295</v>
      </c>
      <c r="D3795" t="s">
        <v>7757</v>
      </c>
      <c r="E3795" s="339" t="s">
        <v>16616</v>
      </c>
    </row>
    <row r="3796" spans="1:5" x14ac:dyDescent="0.25">
      <c r="A3796" s="16">
        <f t="shared" si="59"/>
        <v>34680</v>
      </c>
      <c r="B3796">
        <v>34680</v>
      </c>
      <c r="C3796" t="s">
        <v>27296</v>
      </c>
      <c r="D3796" t="s">
        <v>7757</v>
      </c>
      <c r="E3796" s="339" t="s">
        <v>27297</v>
      </c>
    </row>
    <row r="3797" spans="1:5" x14ac:dyDescent="0.25">
      <c r="A3797" s="16">
        <f t="shared" si="59"/>
        <v>11573</v>
      </c>
      <c r="B3797">
        <v>11573</v>
      </c>
      <c r="C3797" t="s">
        <v>27298</v>
      </c>
      <c r="D3797" t="s">
        <v>7753</v>
      </c>
      <c r="E3797" s="339" t="s">
        <v>7928</v>
      </c>
    </row>
    <row r="3798" spans="1:5" x14ac:dyDescent="0.25">
      <c r="A3798" s="16">
        <f t="shared" si="59"/>
        <v>38401</v>
      </c>
      <c r="B3798">
        <v>38401</v>
      </c>
      <c r="C3798" t="s">
        <v>27299</v>
      </c>
      <c r="D3798" t="s">
        <v>7753</v>
      </c>
      <c r="E3798" s="339" t="s">
        <v>12641</v>
      </c>
    </row>
    <row r="3799" spans="1:5" x14ac:dyDescent="0.25">
      <c r="A3799" s="16">
        <f t="shared" si="59"/>
        <v>11575</v>
      </c>
      <c r="B3799">
        <v>11575</v>
      </c>
      <c r="C3799" t="s">
        <v>27300</v>
      </c>
      <c r="D3799" t="s">
        <v>7753</v>
      </c>
      <c r="E3799" s="339" t="s">
        <v>20103</v>
      </c>
    </row>
    <row r="3800" spans="1:5" x14ac:dyDescent="0.25">
      <c r="A3800" s="16">
        <f t="shared" si="59"/>
        <v>38179</v>
      </c>
      <c r="B3800">
        <v>38179</v>
      </c>
      <c r="C3800" t="s">
        <v>27301</v>
      </c>
      <c r="D3800" t="s">
        <v>7753</v>
      </c>
      <c r="E3800" s="339" t="s">
        <v>27302</v>
      </c>
    </row>
    <row r="3801" spans="1:5" x14ac:dyDescent="0.25">
      <c r="A3801" s="16">
        <f t="shared" si="59"/>
        <v>20256</v>
      </c>
      <c r="B3801">
        <v>20256</v>
      </c>
      <c r="C3801" t="s">
        <v>27303</v>
      </c>
      <c r="D3801" t="s">
        <v>7753</v>
      </c>
      <c r="E3801" s="339" t="s">
        <v>7920</v>
      </c>
    </row>
    <row r="3802" spans="1:5" x14ac:dyDescent="0.25">
      <c r="A3802" s="16">
        <f t="shared" si="59"/>
        <v>14511</v>
      </c>
      <c r="B3802">
        <v>14511</v>
      </c>
      <c r="C3802" t="s">
        <v>27304</v>
      </c>
      <c r="D3802" t="s">
        <v>7753</v>
      </c>
      <c r="E3802" s="339" t="s">
        <v>27305</v>
      </c>
    </row>
    <row r="3803" spans="1:5" x14ac:dyDescent="0.25">
      <c r="A3803" s="16">
        <f t="shared" si="59"/>
        <v>10642</v>
      </c>
      <c r="B3803">
        <v>10642</v>
      </c>
      <c r="C3803" t="s">
        <v>27306</v>
      </c>
      <c r="D3803" t="s">
        <v>7753</v>
      </c>
      <c r="E3803" s="339" t="s">
        <v>27307</v>
      </c>
    </row>
    <row r="3804" spans="1:5" x14ac:dyDescent="0.25">
      <c r="A3804" s="16">
        <f t="shared" si="59"/>
        <v>14489</v>
      </c>
      <c r="B3804">
        <v>14489</v>
      </c>
      <c r="C3804" t="s">
        <v>27308</v>
      </c>
      <c r="D3804" t="s">
        <v>7753</v>
      </c>
      <c r="E3804" s="339" t="s">
        <v>27309</v>
      </c>
    </row>
    <row r="3805" spans="1:5" x14ac:dyDescent="0.25">
      <c r="A3805" s="16">
        <f t="shared" si="59"/>
        <v>14513</v>
      </c>
      <c r="B3805">
        <v>14513</v>
      </c>
      <c r="C3805" t="s">
        <v>27310</v>
      </c>
      <c r="D3805" t="s">
        <v>7753</v>
      </c>
      <c r="E3805" s="339" t="s">
        <v>27311</v>
      </c>
    </row>
    <row r="3806" spans="1:5" x14ac:dyDescent="0.25">
      <c r="A3806" s="16">
        <f t="shared" si="59"/>
        <v>13600</v>
      </c>
      <c r="B3806">
        <v>13600</v>
      </c>
      <c r="C3806" t="s">
        <v>27312</v>
      </c>
      <c r="D3806" t="s">
        <v>7753</v>
      </c>
      <c r="E3806" s="339" t="s">
        <v>27313</v>
      </c>
    </row>
    <row r="3807" spans="1:5" x14ac:dyDescent="0.25">
      <c r="A3807" s="16">
        <f t="shared" si="59"/>
        <v>10646</v>
      </c>
      <c r="B3807">
        <v>10646</v>
      </c>
      <c r="C3807" t="s">
        <v>27314</v>
      </c>
      <c r="D3807" t="s">
        <v>7753</v>
      </c>
      <c r="E3807" s="339" t="s">
        <v>27315</v>
      </c>
    </row>
    <row r="3808" spans="1:5" x14ac:dyDescent="0.25">
      <c r="A3808" s="16">
        <f t="shared" si="59"/>
        <v>6070</v>
      </c>
      <c r="B3808">
        <v>6070</v>
      </c>
      <c r="C3808" t="s">
        <v>27316</v>
      </c>
      <c r="D3808" t="s">
        <v>7753</v>
      </c>
      <c r="E3808" s="339" t="s">
        <v>27317</v>
      </c>
    </row>
    <row r="3809" spans="1:5" x14ac:dyDescent="0.25">
      <c r="A3809" s="16">
        <f t="shared" si="59"/>
        <v>6069</v>
      </c>
      <c r="B3809">
        <v>6069</v>
      </c>
      <c r="C3809" t="s">
        <v>27318</v>
      </c>
      <c r="D3809" t="s">
        <v>7753</v>
      </c>
      <c r="E3809" s="339" t="s">
        <v>27319</v>
      </c>
    </row>
    <row r="3810" spans="1:5" x14ac:dyDescent="0.25">
      <c r="A3810" s="16">
        <f t="shared" si="59"/>
        <v>14626</v>
      </c>
      <c r="B3810">
        <v>14626</v>
      </c>
      <c r="C3810" t="s">
        <v>27320</v>
      </c>
      <c r="D3810" t="s">
        <v>7753</v>
      </c>
      <c r="E3810" s="339" t="s">
        <v>27321</v>
      </c>
    </row>
    <row r="3811" spans="1:5" x14ac:dyDescent="0.25">
      <c r="A3811" s="16">
        <f t="shared" si="59"/>
        <v>6067</v>
      </c>
      <c r="B3811">
        <v>6067</v>
      </c>
      <c r="C3811" t="s">
        <v>27322</v>
      </c>
      <c r="D3811" t="s">
        <v>7753</v>
      </c>
      <c r="E3811" s="339" t="s">
        <v>27323</v>
      </c>
    </row>
    <row r="3812" spans="1:5" x14ac:dyDescent="0.25">
      <c r="A3812" s="16">
        <f t="shared" si="59"/>
        <v>38393</v>
      </c>
      <c r="B3812">
        <v>38393</v>
      </c>
      <c r="C3812" t="s">
        <v>27324</v>
      </c>
      <c r="D3812" t="s">
        <v>7753</v>
      </c>
      <c r="E3812" s="339" t="s">
        <v>20256</v>
      </c>
    </row>
    <row r="3813" spans="1:5" x14ac:dyDescent="0.25">
      <c r="A3813" s="16">
        <f t="shared" si="59"/>
        <v>38390</v>
      </c>
      <c r="B3813">
        <v>38390</v>
      </c>
      <c r="C3813" t="s">
        <v>27325</v>
      </c>
      <c r="D3813" t="s">
        <v>7753</v>
      </c>
      <c r="E3813" s="339" t="s">
        <v>14914</v>
      </c>
    </row>
    <row r="3814" spans="1:5" x14ac:dyDescent="0.25">
      <c r="A3814" s="16">
        <f t="shared" si="59"/>
        <v>36532</v>
      </c>
      <c r="B3814">
        <v>36532</v>
      </c>
      <c r="C3814" t="s">
        <v>27326</v>
      </c>
      <c r="D3814" t="s">
        <v>7753</v>
      </c>
      <c r="E3814" s="339" t="s">
        <v>27327</v>
      </c>
    </row>
    <row r="3815" spans="1:5" x14ac:dyDescent="0.25">
      <c r="A3815" s="16">
        <f t="shared" si="59"/>
        <v>11578</v>
      </c>
      <c r="B3815">
        <v>11578</v>
      </c>
      <c r="C3815" t="s">
        <v>27328</v>
      </c>
      <c r="D3815" t="s">
        <v>7753</v>
      </c>
      <c r="E3815" s="339" t="s">
        <v>8740</v>
      </c>
    </row>
    <row r="3816" spans="1:5" x14ac:dyDescent="0.25">
      <c r="A3816" s="16">
        <f t="shared" si="59"/>
        <v>11577</v>
      </c>
      <c r="B3816">
        <v>11577</v>
      </c>
      <c r="C3816" t="s">
        <v>27329</v>
      </c>
      <c r="D3816" t="s">
        <v>7753</v>
      </c>
      <c r="E3816" s="339" t="s">
        <v>15488</v>
      </c>
    </row>
    <row r="3817" spans="1:5" x14ac:dyDescent="0.25">
      <c r="A3817" s="16">
        <f t="shared" si="59"/>
        <v>42432</v>
      </c>
      <c r="B3817">
        <v>42432</v>
      </c>
      <c r="C3817" t="s">
        <v>27330</v>
      </c>
      <c r="D3817" t="s">
        <v>7753</v>
      </c>
      <c r="E3817" s="339" t="s">
        <v>27331</v>
      </c>
    </row>
    <row r="3818" spans="1:5" x14ac:dyDescent="0.25">
      <c r="A3818" s="16">
        <f t="shared" si="59"/>
        <v>42437</v>
      </c>
      <c r="B3818">
        <v>42437</v>
      </c>
      <c r="C3818" t="s">
        <v>27332</v>
      </c>
      <c r="D3818" t="s">
        <v>7753</v>
      </c>
      <c r="E3818" s="339" t="s">
        <v>27333</v>
      </c>
    </row>
    <row r="3819" spans="1:5" x14ac:dyDescent="0.25">
      <c r="A3819" s="16">
        <f t="shared" si="59"/>
        <v>1116</v>
      </c>
      <c r="B3819">
        <v>1116</v>
      </c>
      <c r="C3819" t="s">
        <v>27334</v>
      </c>
      <c r="D3819" t="s">
        <v>7757</v>
      </c>
      <c r="E3819" s="339" t="s">
        <v>13353</v>
      </c>
    </row>
    <row r="3820" spans="1:5" x14ac:dyDescent="0.25">
      <c r="A3820" s="16">
        <f t="shared" si="59"/>
        <v>1115</v>
      </c>
      <c r="B3820">
        <v>1115</v>
      </c>
      <c r="C3820" t="s">
        <v>27335</v>
      </c>
      <c r="D3820" t="s">
        <v>7757</v>
      </c>
      <c r="E3820" s="339" t="s">
        <v>12687</v>
      </c>
    </row>
    <row r="3821" spans="1:5" x14ac:dyDescent="0.25">
      <c r="A3821" s="16">
        <f t="shared" si="59"/>
        <v>1113</v>
      </c>
      <c r="B3821">
        <v>1113</v>
      </c>
      <c r="C3821" t="s">
        <v>27336</v>
      </c>
      <c r="D3821" t="s">
        <v>7757</v>
      </c>
      <c r="E3821" s="339" t="s">
        <v>23053</v>
      </c>
    </row>
    <row r="3822" spans="1:5" x14ac:dyDescent="0.25">
      <c r="A3822" s="16">
        <f t="shared" si="59"/>
        <v>1114</v>
      </c>
      <c r="B3822">
        <v>1114</v>
      </c>
      <c r="C3822" t="s">
        <v>27337</v>
      </c>
      <c r="D3822" t="s">
        <v>7757</v>
      </c>
      <c r="E3822" s="339" t="s">
        <v>19952</v>
      </c>
    </row>
    <row r="3823" spans="1:5" x14ac:dyDescent="0.25">
      <c r="A3823" s="16">
        <f t="shared" si="59"/>
        <v>40873</v>
      </c>
      <c r="B3823">
        <v>40873</v>
      </c>
      <c r="C3823" t="s">
        <v>27338</v>
      </c>
      <c r="D3823" t="s">
        <v>7757</v>
      </c>
      <c r="E3823" s="339" t="s">
        <v>13348</v>
      </c>
    </row>
    <row r="3824" spans="1:5" x14ac:dyDescent="0.25">
      <c r="A3824" s="16">
        <f t="shared" si="59"/>
        <v>20214</v>
      </c>
      <c r="B3824">
        <v>20214</v>
      </c>
      <c r="C3824" t="s">
        <v>27339</v>
      </c>
      <c r="D3824" t="s">
        <v>7753</v>
      </c>
      <c r="E3824" s="339" t="s">
        <v>27340</v>
      </c>
    </row>
    <row r="3825" spans="1:5" x14ac:dyDescent="0.25">
      <c r="A3825" s="16">
        <f t="shared" si="59"/>
        <v>7237</v>
      </c>
      <c r="B3825">
        <v>7237</v>
      </c>
      <c r="C3825" t="s">
        <v>27341</v>
      </c>
      <c r="D3825" t="s">
        <v>7753</v>
      </c>
      <c r="E3825" s="339" t="s">
        <v>20672</v>
      </c>
    </row>
    <row r="3826" spans="1:5" x14ac:dyDescent="0.25">
      <c r="A3826" s="16">
        <f t="shared" si="59"/>
        <v>11757</v>
      </c>
      <c r="B3826">
        <v>11757</v>
      </c>
      <c r="C3826" t="s">
        <v>27342</v>
      </c>
      <c r="D3826" t="s">
        <v>7753</v>
      </c>
      <c r="E3826" s="339" t="s">
        <v>18471</v>
      </c>
    </row>
    <row r="3827" spans="1:5" x14ac:dyDescent="0.25">
      <c r="A3827" s="16">
        <f t="shared" si="59"/>
        <v>11758</v>
      </c>
      <c r="B3827">
        <v>11758</v>
      </c>
      <c r="C3827" t="s">
        <v>27343</v>
      </c>
      <c r="D3827" t="s">
        <v>7753</v>
      </c>
      <c r="E3827" s="339" t="s">
        <v>27344</v>
      </c>
    </row>
    <row r="3828" spans="1:5" x14ac:dyDescent="0.25">
      <c r="A3828" s="16">
        <f t="shared" si="59"/>
        <v>37526</v>
      </c>
      <c r="B3828">
        <v>37526</v>
      </c>
      <c r="C3828" t="s">
        <v>27345</v>
      </c>
      <c r="D3828" t="s">
        <v>7753</v>
      </c>
      <c r="E3828" s="339" t="s">
        <v>14111</v>
      </c>
    </row>
    <row r="3829" spans="1:5" x14ac:dyDescent="0.25">
      <c r="A3829" s="16">
        <f t="shared" si="59"/>
        <v>6076</v>
      </c>
      <c r="B3829">
        <v>6076</v>
      </c>
      <c r="C3829" t="s">
        <v>27346</v>
      </c>
      <c r="D3829" t="s">
        <v>7811</v>
      </c>
      <c r="E3829" s="339" t="s">
        <v>21842</v>
      </c>
    </row>
    <row r="3830" spans="1:5" x14ac:dyDescent="0.25">
      <c r="A3830" s="16">
        <f t="shared" si="59"/>
        <v>13109</v>
      </c>
      <c r="B3830">
        <v>13109</v>
      </c>
      <c r="C3830" t="s">
        <v>27347</v>
      </c>
      <c r="D3830" t="s">
        <v>7753</v>
      </c>
      <c r="E3830" s="339" t="s">
        <v>27348</v>
      </c>
    </row>
    <row r="3831" spans="1:5" x14ac:dyDescent="0.25">
      <c r="A3831" s="16">
        <f t="shared" si="59"/>
        <v>13110</v>
      </c>
      <c r="B3831">
        <v>13110</v>
      </c>
      <c r="C3831" t="s">
        <v>27349</v>
      </c>
      <c r="D3831" t="s">
        <v>7753</v>
      </c>
      <c r="E3831" s="339" t="s">
        <v>27350</v>
      </c>
    </row>
    <row r="3832" spans="1:5" x14ac:dyDescent="0.25">
      <c r="A3832" s="16">
        <f t="shared" si="59"/>
        <v>7581</v>
      </c>
      <c r="B3832">
        <v>7581</v>
      </c>
      <c r="C3832" t="s">
        <v>27351</v>
      </c>
      <c r="D3832" t="s">
        <v>7753</v>
      </c>
      <c r="E3832" s="339" t="s">
        <v>9918</v>
      </c>
    </row>
    <row r="3833" spans="1:5" x14ac:dyDescent="0.25">
      <c r="A3833" s="16">
        <f t="shared" si="59"/>
        <v>4509</v>
      </c>
      <c r="B3833">
        <v>4509</v>
      </c>
      <c r="C3833" t="s">
        <v>27352</v>
      </c>
      <c r="D3833" t="s">
        <v>7757</v>
      </c>
      <c r="E3833" s="339" t="s">
        <v>8345</v>
      </c>
    </row>
    <row r="3834" spans="1:5" x14ac:dyDescent="0.25">
      <c r="A3834" s="16">
        <f t="shared" si="59"/>
        <v>4512</v>
      </c>
      <c r="B3834">
        <v>4512</v>
      </c>
      <c r="C3834" t="s">
        <v>27353</v>
      </c>
      <c r="D3834" t="s">
        <v>7757</v>
      </c>
      <c r="E3834" s="339" t="s">
        <v>7987</v>
      </c>
    </row>
    <row r="3835" spans="1:5" x14ac:dyDescent="0.25">
      <c r="A3835" s="16">
        <f t="shared" si="59"/>
        <v>4517</v>
      </c>
      <c r="B3835">
        <v>4517</v>
      </c>
      <c r="C3835" t="s">
        <v>27354</v>
      </c>
      <c r="D3835" t="s">
        <v>7757</v>
      </c>
      <c r="E3835" s="339" t="s">
        <v>8196</v>
      </c>
    </row>
    <row r="3836" spans="1:5" x14ac:dyDescent="0.25">
      <c r="A3836" s="16">
        <f t="shared" si="59"/>
        <v>20206</v>
      </c>
      <c r="B3836">
        <v>20206</v>
      </c>
      <c r="C3836" t="s">
        <v>27355</v>
      </c>
      <c r="D3836" t="s">
        <v>7757</v>
      </c>
      <c r="E3836" s="339" t="s">
        <v>27356</v>
      </c>
    </row>
    <row r="3837" spans="1:5" x14ac:dyDescent="0.25">
      <c r="A3837" s="16">
        <f t="shared" si="59"/>
        <v>4460</v>
      </c>
      <c r="B3837">
        <v>4460</v>
      </c>
      <c r="C3837" t="s">
        <v>27357</v>
      </c>
      <c r="D3837" t="s">
        <v>7757</v>
      </c>
      <c r="E3837" s="339" t="s">
        <v>14872</v>
      </c>
    </row>
    <row r="3838" spans="1:5" x14ac:dyDescent="0.25">
      <c r="A3838" s="16">
        <f t="shared" si="59"/>
        <v>4415</v>
      </c>
      <c r="B3838">
        <v>4415</v>
      </c>
      <c r="C3838" t="s">
        <v>27358</v>
      </c>
      <c r="D3838" t="s">
        <v>7757</v>
      </c>
      <c r="E3838" s="339" t="s">
        <v>16534</v>
      </c>
    </row>
    <row r="3839" spans="1:5" x14ac:dyDescent="0.25">
      <c r="A3839" s="16">
        <f t="shared" si="59"/>
        <v>4417</v>
      </c>
      <c r="B3839">
        <v>4417</v>
      </c>
      <c r="C3839" t="s">
        <v>27359</v>
      </c>
      <c r="D3839" t="s">
        <v>7757</v>
      </c>
      <c r="E3839" s="339" t="s">
        <v>8001</v>
      </c>
    </row>
    <row r="3840" spans="1:5" x14ac:dyDescent="0.25">
      <c r="A3840" s="16">
        <f t="shared" si="59"/>
        <v>37373</v>
      </c>
      <c r="B3840">
        <v>37373</v>
      </c>
      <c r="C3840" t="s">
        <v>27360</v>
      </c>
      <c r="D3840" t="s">
        <v>7754</v>
      </c>
      <c r="E3840" s="339" t="s">
        <v>7886</v>
      </c>
    </row>
    <row r="3841" spans="1:5" x14ac:dyDescent="0.25">
      <c r="A3841" s="16">
        <f t="shared" si="59"/>
        <v>40864</v>
      </c>
      <c r="B3841">
        <v>40864</v>
      </c>
      <c r="C3841" t="s">
        <v>27361</v>
      </c>
      <c r="D3841" t="s">
        <v>7813</v>
      </c>
      <c r="E3841" s="339" t="s">
        <v>15679</v>
      </c>
    </row>
    <row r="3842" spans="1:5" x14ac:dyDescent="0.25">
      <c r="A3842" s="16">
        <f t="shared" si="59"/>
        <v>4734</v>
      </c>
      <c r="B3842">
        <v>4734</v>
      </c>
      <c r="C3842" t="s">
        <v>27362</v>
      </c>
      <c r="D3842" t="s">
        <v>7811</v>
      </c>
      <c r="E3842" s="339" t="s">
        <v>27363</v>
      </c>
    </row>
    <row r="3843" spans="1:5" x14ac:dyDescent="0.25">
      <c r="A3843" s="16">
        <f t="shared" ref="A3843:A3906" si="60">B3843</f>
        <v>6085</v>
      </c>
      <c r="B3843">
        <v>6085</v>
      </c>
      <c r="C3843" t="s">
        <v>27364</v>
      </c>
      <c r="D3843" t="s">
        <v>7751</v>
      </c>
      <c r="E3843" s="339" t="s">
        <v>17124</v>
      </c>
    </row>
    <row r="3844" spans="1:5" x14ac:dyDescent="0.25">
      <c r="A3844" s="16">
        <f t="shared" si="60"/>
        <v>38396</v>
      </c>
      <c r="B3844">
        <v>38396</v>
      </c>
      <c r="C3844" t="s">
        <v>27365</v>
      </c>
      <c r="D3844" t="s">
        <v>7753</v>
      </c>
      <c r="E3844" s="339" t="s">
        <v>27366</v>
      </c>
    </row>
    <row r="3845" spans="1:5" x14ac:dyDescent="0.25">
      <c r="A3845" s="16">
        <f t="shared" si="60"/>
        <v>11622</v>
      </c>
      <c r="B3845">
        <v>11622</v>
      </c>
      <c r="C3845" t="s">
        <v>27367</v>
      </c>
      <c r="D3845" t="s">
        <v>7755</v>
      </c>
      <c r="E3845" s="339" t="s">
        <v>27368</v>
      </c>
    </row>
    <row r="3846" spans="1:5" x14ac:dyDescent="0.25">
      <c r="A3846" s="16">
        <f t="shared" si="60"/>
        <v>43143</v>
      </c>
      <c r="B3846">
        <v>43143</v>
      </c>
      <c r="C3846" t="s">
        <v>27369</v>
      </c>
      <c r="D3846" t="s">
        <v>7751</v>
      </c>
      <c r="E3846" s="339" t="s">
        <v>27370</v>
      </c>
    </row>
    <row r="3847" spans="1:5" x14ac:dyDescent="0.25">
      <c r="A3847" s="16">
        <f t="shared" si="60"/>
        <v>7317</v>
      </c>
      <c r="B3847">
        <v>7317</v>
      </c>
      <c r="C3847" t="s">
        <v>27371</v>
      </c>
      <c r="D3847" t="s">
        <v>7755</v>
      </c>
      <c r="E3847" s="339" t="s">
        <v>15525</v>
      </c>
    </row>
    <row r="3848" spans="1:5" x14ac:dyDescent="0.25">
      <c r="A3848" s="16">
        <f t="shared" si="60"/>
        <v>142</v>
      </c>
      <c r="B3848">
        <v>142</v>
      </c>
      <c r="C3848" t="s">
        <v>27372</v>
      </c>
      <c r="D3848" t="s">
        <v>8327</v>
      </c>
      <c r="E3848" s="339" t="s">
        <v>19957</v>
      </c>
    </row>
    <row r="3849" spans="1:5" x14ac:dyDescent="0.25">
      <c r="A3849" s="16">
        <f t="shared" si="60"/>
        <v>43142</v>
      </c>
      <c r="B3849">
        <v>43142</v>
      </c>
      <c r="C3849" t="s">
        <v>27373</v>
      </c>
      <c r="D3849" t="s">
        <v>7751</v>
      </c>
      <c r="E3849" s="339" t="s">
        <v>27374</v>
      </c>
    </row>
    <row r="3850" spans="1:5" x14ac:dyDescent="0.25">
      <c r="A3850" s="16">
        <f t="shared" si="60"/>
        <v>38123</v>
      </c>
      <c r="B3850">
        <v>38123</v>
      </c>
      <c r="C3850" t="s">
        <v>27375</v>
      </c>
      <c r="D3850" t="s">
        <v>7755</v>
      </c>
      <c r="E3850" s="339" t="s">
        <v>27376</v>
      </c>
    </row>
    <row r="3851" spans="1:5" x14ac:dyDescent="0.25">
      <c r="A3851" s="16">
        <f t="shared" si="60"/>
        <v>42699</v>
      </c>
      <c r="B3851">
        <v>42699</v>
      </c>
      <c r="C3851" t="s">
        <v>27377</v>
      </c>
      <c r="D3851" t="s">
        <v>7753</v>
      </c>
      <c r="E3851" s="339" t="s">
        <v>27378</v>
      </c>
    </row>
    <row r="3852" spans="1:5" x14ac:dyDescent="0.25">
      <c r="A3852" s="16">
        <f t="shared" si="60"/>
        <v>37743</v>
      </c>
      <c r="B3852">
        <v>37743</v>
      </c>
      <c r="C3852" t="s">
        <v>27379</v>
      </c>
      <c r="D3852" t="s">
        <v>7753</v>
      </c>
      <c r="E3852" s="339" t="s">
        <v>27380</v>
      </c>
    </row>
    <row r="3853" spans="1:5" x14ac:dyDescent="0.25">
      <c r="A3853" s="16">
        <f t="shared" si="60"/>
        <v>37744</v>
      </c>
      <c r="B3853">
        <v>37744</v>
      </c>
      <c r="C3853" t="s">
        <v>27381</v>
      </c>
      <c r="D3853" t="s">
        <v>7753</v>
      </c>
      <c r="E3853" s="339" t="s">
        <v>27382</v>
      </c>
    </row>
    <row r="3854" spans="1:5" x14ac:dyDescent="0.25">
      <c r="A3854" s="16">
        <f t="shared" si="60"/>
        <v>37741</v>
      </c>
      <c r="B3854">
        <v>37741</v>
      </c>
      <c r="C3854" t="s">
        <v>27383</v>
      </c>
      <c r="D3854" t="s">
        <v>7753</v>
      </c>
      <c r="E3854" s="339" t="s">
        <v>27384</v>
      </c>
    </row>
    <row r="3855" spans="1:5" x14ac:dyDescent="0.25">
      <c r="A3855" s="16">
        <f t="shared" si="60"/>
        <v>39396</v>
      </c>
      <c r="B3855">
        <v>39396</v>
      </c>
      <c r="C3855" t="s">
        <v>27385</v>
      </c>
      <c r="D3855" t="s">
        <v>7753</v>
      </c>
      <c r="E3855" s="339" t="s">
        <v>27386</v>
      </c>
    </row>
    <row r="3856" spans="1:5" x14ac:dyDescent="0.25">
      <c r="A3856" s="16">
        <f t="shared" si="60"/>
        <v>39392</v>
      </c>
      <c r="B3856">
        <v>39392</v>
      </c>
      <c r="C3856" t="s">
        <v>27387</v>
      </c>
      <c r="D3856" t="s">
        <v>7753</v>
      </c>
      <c r="E3856" s="339" t="s">
        <v>20623</v>
      </c>
    </row>
    <row r="3857" spans="1:5" x14ac:dyDescent="0.25">
      <c r="A3857" s="16">
        <f t="shared" si="60"/>
        <v>39393</v>
      </c>
      <c r="B3857">
        <v>39393</v>
      </c>
      <c r="C3857" t="s">
        <v>27388</v>
      </c>
      <c r="D3857" t="s">
        <v>7753</v>
      </c>
      <c r="E3857" s="339" t="s">
        <v>27389</v>
      </c>
    </row>
    <row r="3858" spans="1:5" x14ac:dyDescent="0.25">
      <c r="A3858" s="16">
        <f t="shared" si="60"/>
        <v>39394</v>
      </c>
      <c r="B3858">
        <v>39394</v>
      </c>
      <c r="C3858" t="s">
        <v>27390</v>
      </c>
      <c r="D3858" t="s">
        <v>7753</v>
      </c>
      <c r="E3858" s="339" t="s">
        <v>18583</v>
      </c>
    </row>
    <row r="3859" spans="1:5" x14ac:dyDescent="0.25">
      <c r="A3859" s="16">
        <f t="shared" si="60"/>
        <v>39395</v>
      </c>
      <c r="B3859">
        <v>39395</v>
      </c>
      <c r="C3859" t="s">
        <v>27391</v>
      </c>
      <c r="D3859" t="s">
        <v>7753</v>
      </c>
      <c r="E3859" s="339" t="s">
        <v>27392</v>
      </c>
    </row>
    <row r="3860" spans="1:5" x14ac:dyDescent="0.25">
      <c r="A3860" s="16">
        <f t="shared" si="60"/>
        <v>14618</v>
      </c>
      <c r="B3860">
        <v>14618</v>
      </c>
      <c r="C3860" t="s">
        <v>27393</v>
      </c>
      <c r="D3860" t="s">
        <v>7753</v>
      </c>
      <c r="E3860" s="339" t="s">
        <v>27394</v>
      </c>
    </row>
    <row r="3861" spans="1:5" x14ac:dyDescent="0.25">
      <c r="A3861" s="16">
        <f t="shared" si="60"/>
        <v>40269</v>
      </c>
      <c r="B3861">
        <v>40269</v>
      </c>
      <c r="C3861" t="s">
        <v>27395</v>
      </c>
      <c r="D3861" t="s">
        <v>7753</v>
      </c>
      <c r="E3861" s="339" t="s">
        <v>27396</v>
      </c>
    </row>
    <row r="3862" spans="1:5" x14ac:dyDescent="0.25">
      <c r="A3862" s="16">
        <f t="shared" si="60"/>
        <v>6110</v>
      </c>
      <c r="B3862">
        <v>6110</v>
      </c>
      <c r="C3862" t="s">
        <v>27397</v>
      </c>
      <c r="D3862" t="s">
        <v>7754</v>
      </c>
      <c r="E3862" s="339" t="s">
        <v>8543</v>
      </c>
    </row>
    <row r="3863" spans="1:5" x14ac:dyDescent="0.25">
      <c r="A3863" s="16">
        <f t="shared" si="60"/>
        <v>40910</v>
      </c>
      <c r="B3863">
        <v>40910</v>
      </c>
      <c r="C3863" t="s">
        <v>27398</v>
      </c>
      <c r="D3863" t="s">
        <v>7813</v>
      </c>
      <c r="E3863" s="339" t="s">
        <v>33821</v>
      </c>
    </row>
    <row r="3864" spans="1:5" x14ac:dyDescent="0.25">
      <c r="A3864" s="16">
        <f t="shared" si="60"/>
        <v>6111</v>
      </c>
      <c r="B3864">
        <v>6111</v>
      </c>
      <c r="C3864" t="s">
        <v>27400</v>
      </c>
      <c r="D3864" t="s">
        <v>7754</v>
      </c>
      <c r="E3864" s="339" t="s">
        <v>12669</v>
      </c>
    </row>
    <row r="3865" spans="1:5" x14ac:dyDescent="0.25">
      <c r="A3865" s="16">
        <f t="shared" si="60"/>
        <v>41084</v>
      </c>
      <c r="B3865">
        <v>41084</v>
      </c>
      <c r="C3865" t="s">
        <v>27401</v>
      </c>
      <c r="D3865" t="s">
        <v>7813</v>
      </c>
      <c r="E3865" s="339" t="s">
        <v>33822</v>
      </c>
    </row>
    <row r="3866" spans="1:5" x14ac:dyDescent="0.25">
      <c r="A3866" s="16">
        <f t="shared" si="60"/>
        <v>44535</v>
      </c>
      <c r="B3866">
        <v>44535</v>
      </c>
      <c r="C3866" t="s">
        <v>27403</v>
      </c>
      <c r="D3866" t="s">
        <v>7811</v>
      </c>
      <c r="E3866" s="339" t="s">
        <v>27404</v>
      </c>
    </row>
    <row r="3867" spans="1:5" x14ac:dyDescent="0.25">
      <c r="A3867" s="16">
        <f t="shared" si="60"/>
        <v>44945</v>
      </c>
      <c r="B3867">
        <v>44945</v>
      </c>
      <c r="C3867" t="s">
        <v>27405</v>
      </c>
      <c r="D3867" t="s">
        <v>7753</v>
      </c>
      <c r="E3867" s="339" t="s">
        <v>23591</v>
      </c>
    </row>
    <row r="3868" spans="1:5" x14ac:dyDescent="0.25">
      <c r="A3868" s="16">
        <f t="shared" si="60"/>
        <v>38637</v>
      </c>
      <c r="B3868">
        <v>38637</v>
      </c>
      <c r="C3868" t="s">
        <v>27406</v>
      </c>
      <c r="D3868" t="s">
        <v>7753</v>
      </c>
      <c r="E3868" s="339" t="s">
        <v>27407</v>
      </c>
    </row>
    <row r="3869" spans="1:5" x14ac:dyDescent="0.25">
      <c r="A3869" s="16">
        <f t="shared" si="60"/>
        <v>6150</v>
      </c>
      <c r="B3869">
        <v>6150</v>
      </c>
      <c r="C3869" t="s">
        <v>27408</v>
      </c>
      <c r="D3869" t="s">
        <v>7753</v>
      </c>
      <c r="E3869" s="339" t="s">
        <v>27409</v>
      </c>
    </row>
    <row r="3870" spans="1:5" x14ac:dyDescent="0.25">
      <c r="A3870" s="16">
        <f t="shared" si="60"/>
        <v>6136</v>
      </c>
      <c r="B3870">
        <v>6136</v>
      </c>
      <c r="C3870" t="s">
        <v>27410</v>
      </c>
      <c r="D3870" t="s">
        <v>7753</v>
      </c>
      <c r="E3870" s="339" t="s">
        <v>27411</v>
      </c>
    </row>
    <row r="3871" spans="1:5" x14ac:dyDescent="0.25">
      <c r="A3871" s="16">
        <f t="shared" si="60"/>
        <v>38638</v>
      </c>
      <c r="B3871">
        <v>38638</v>
      </c>
      <c r="C3871" t="s">
        <v>27412</v>
      </c>
      <c r="D3871" t="s">
        <v>7753</v>
      </c>
      <c r="E3871" s="339" t="s">
        <v>27413</v>
      </c>
    </row>
    <row r="3872" spans="1:5" x14ac:dyDescent="0.25">
      <c r="A3872" s="16">
        <f t="shared" si="60"/>
        <v>20262</v>
      </c>
      <c r="B3872">
        <v>20262</v>
      </c>
      <c r="C3872" t="s">
        <v>27414</v>
      </c>
      <c r="D3872" t="s">
        <v>7753</v>
      </c>
      <c r="E3872" s="339" t="s">
        <v>12189</v>
      </c>
    </row>
    <row r="3873" spans="1:5" x14ac:dyDescent="0.25">
      <c r="A3873" s="16">
        <f t="shared" si="60"/>
        <v>6145</v>
      </c>
      <c r="B3873">
        <v>6145</v>
      </c>
      <c r="C3873" t="s">
        <v>27415</v>
      </c>
      <c r="D3873" t="s">
        <v>7753</v>
      </c>
      <c r="E3873" s="339" t="s">
        <v>12655</v>
      </c>
    </row>
    <row r="3874" spans="1:5" x14ac:dyDescent="0.25">
      <c r="A3874" s="16">
        <f t="shared" si="60"/>
        <v>6149</v>
      </c>
      <c r="B3874">
        <v>6149</v>
      </c>
      <c r="C3874" t="s">
        <v>27416</v>
      </c>
      <c r="D3874" t="s">
        <v>7753</v>
      </c>
      <c r="E3874" s="339" t="s">
        <v>8132</v>
      </c>
    </row>
    <row r="3875" spans="1:5" x14ac:dyDescent="0.25">
      <c r="A3875" s="16">
        <f t="shared" si="60"/>
        <v>6146</v>
      </c>
      <c r="B3875">
        <v>6146</v>
      </c>
      <c r="C3875" t="s">
        <v>27417</v>
      </c>
      <c r="D3875" t="s">
        <v>7753</v>
      </c>
      <c r="E3875" s="339" t="s">
        <v>27418</v>
      </c>
    </row>
    <row r="3876" spans="1:5" x14ac:dyDescent="0.25">
      <c r="A3876" s="16">
        <f t="shared" si="60"/>
        <v>44536</v>
      </c>
      <c r="B3876">
        <v>44536</v>
      </c>
      <c r="C3876" t="s">
        <v>27419</v>
      </c>
      <c r="D3876" t="s">
        <v>7755</v>
      </c>
      <c r="E3876" s="339" t="s">
        <v>8507</v>
      </c>
    </row>
    <row r="3877" spans="1:5" x14ac:dyDescent="0.25">
      <c r="A3877" s="16">
        <f t="shared" si="60"/>
        <v>39961</v>
      </c>
      <c r="B3877">
        <v>39961</v>
      </c>
      <c r="C3877" t="s">
        <v>27420</v>
      </c>
      <c r="D3877" t="s">
        <v>7753</v>
      </c>
      <c r="E3877" s="339" t="s">
        <v>27421</v>
      </c>
    </row>
    <row r="3878" spans="1:5" x14ac:dyDescent="0.25">
      <c r="A3878" s="16">
        <f t="shared" si="60"/>
        <v>42433</v>
      </c>
      <c r="B3878">
        <v>42433</v>
      </c>
      <c r="C3878" t="s">
        <v>27422</v>
      </c>
      <c r="D3878" t="s">
        <v>7753</v>
      </c>
      <c r="E3878" s="339" t="s">
        <v>27423</v>
      </c>
    </row>
    <row r="3879" spans="1:5" x14ac:dyDescent="0.25">
      <c r="A3879" s="16">
        <f t="shared" si="60"/>
        <v>42434</v>
      </c>
      <c r="B3879">
        <v>42434</v>
      </c>
      <c r="C3879" t="s">
        <v>27424</v>
      </c>
      <c r="D3879" t="s">
        <v>7753</v>
      </c>
      <c r="E3879" s="339" t="s">
        <v>27425</v>
      </c>
    </row>
    <row r="3880" spans="1:5" x14ac:dyDescent="0.25">
      <c r="A3880" s="16">
        <f t="shared" si="60"/>
        <v>42435</v>
      </c>
      <c r="B3880">
        <v>42435</v>
      </c>
      <c r="C3880" t="s">
        <v>27426</v>
      </c>
      <c r="D3880" t="s">
        <v>7753</v>
      </c>
      <c r="E3880" s="339" t="s">
        <v>27427</v>
      </c>
    </row>
    <row r="3881" spans="1:5" x14ac:dyDescent="0.25">
      <c r="A3881" s="16">
        <f t="shared" si="60"/>
        <v>38061</v>
      </c>
      <c r="B3881">
        <v>38061</v>
      </c>
      <c r="C3881" t="s">
        <v>27428</v>
      </c>
      <c r="D3881" t="s">
        <v>7753</v>
      </c>
      <c r="E3881" s="339" t="s">
        <v>27429</v>
      </c>
    </row>
    <row r="3882" spans="1:5" x14ac:dyDescent="0.25">
      <c r="A3882" s="16">
        <f t="shared" si="60"/>
        <v>20250</v>
      </c>
      <c r="B3882">
        <v>20250</v>
      </c>
      <c r="C3882" t="s">
        <v>27430</v>
      </c>
      <c r="D3882" t="s">
        <v>7755</v>
      </c>
      <c r="E3882" s="339" t="s">
        <v>8006</v>
      </c>
    </row>
    <row r="3883" spans="1:5" x14ac:dyDescent="0.25">
      <c r="A3883" s="16">
        <f t="shared" si="60"/>
        <v>13388</v>
      </c>
      <c r="B3883">
        <v>13388</v>
      </c>
      <c r="C3883" t="s">
        <v>27431</v>
      </c>
      <c r="D3883" t="s">
        <v>7755</v>
      </c>
      <c r="E3883" s="339" t="s">
        <v>27432</v>
      </c>
    </row>
    <row r="3884" spans="1:5" x14ac:dyDescent="0.25">
      <c r="A3884" s="16">
        <f t="shared" si="60"/>
        <v>39914</v>
      </c>
      <c r="B3884">
        <v>39914</v>
      </c>
      <c r="C3884" t="s">
        <v>27433</v>
      </c>
      <c r="D3884" t="s">
        <v>7755</v>
      </c>
      <c r="E3884" s="339" t="s">
        <v>27434</v>
      </c>
    </row>
    <row r="3885" spans="1:5" x14ac:dyDescent="0.25">
      <c r="A3885" s="16">
        <f t="shared" si="60"/>
        <v>12732</v>
      </c>
      <c r="B3885">
        <v>12732</v>
      </c>
      <c r="C3885" t="s">
        <v>27435</v>
      </c>
      <c r="D3885" t="s">
        <v>7753</v>
      </c>
      <c r="E3885" s="339" t="s">
        <v>27436</v>
      </c>
    </row>
    <row r="3886" spans="1:5" x14ac:dyDescent="0.25">
      <c r="A3886" s="16">
        <f t="shared" si="60"/>
        <v>6160</v>
      </c>
      <c r="B3886">
        <v>6160</v>
      </c>
      <c r="C3886" t="s">
        <v>27437</v>
      </c>
      <c r="D3886" t="s">
        <v>7754</v>
      </c>
      <c r="E3886" s="339" t="s">
        <v>31981</v>
      </c>
    </row>
    <row r="3887" spans="1:5" x14ac:dyDescent="0.25">
      <c r="A3887" s="16">
        <f t="shared" si="60"/>
        <v>41087</v>
      </c>
      <c r="B3887">
        <v>41087</v>
      </c>
      <c r="C3887" t="s">
        <v>27438</v>
      </c>
      <c r="D3887" t="s">
        <v>7813</v>
      </c>
      <c r="E3887" s="339" t="s">
        <v>33823</v>
      </c>
    </row>
    <row r="3888" spans="1:5" x14ac:dyDescent="0.25">
      <c r="A3888" s="16">
        <f t="shared" si="60"/>
        <v>6166</v>
      </c>
      <c r="B3888">
        <v>6166</v>
      </c>
      <c r="C3888" t="s">
        <v>27440</v>
      </c>
      <c r="D3888" t="s">
        <v>7754</v>
      </c>
      <c r="E3888" s="339" t="s">
        <v>13316</v>
      </c>
    </row>
    <row r="3889" spans="1:5" x14ac:dyDescent="0.25">
      <c r="A3889" s="16">
        <f t="shared" si="60"/>
        <v>41088</v>
      </c>
      <c r="B3889">
        <v>41088</v>
      </c>
      <c r="C3889" t="s">
        <v>27441</v>
      </c>
      <c r="D3889" t="s">
        <v>7813</v>
      </c>
      <c r="E3889" s="339" t="s">
        <v>33824</v>
      </c>
    </row>
    <row r="3890" spans="1:5" x14ac:dyDescent="0.25">
      <c r="A3890" s="16">
        <f t="shared" si="60"/>
        <v>20232</v>
      </c>
      <c r="B3890">
        <v>20232</v>
      </c>
      <c r="C3890" t="s">
        <v>27443</v>
      </c>
      <c r="D3890" t="s">
        <v>7757</v>
      </c>
      <c r="E3890" s="339" t="s">
        <v>27444</v>
      </c>
    </row>
    <row r="3891" spans="1:5" x14ac:dyDescent="0.25">
      <c r="A3891" s="16">
        <f t="shared" si="60"/>
        <v>10856</v>
      </c>
      <c r="B3891">
        <v>10856</v>
      </c>
      <c r="C3891" t="s">
        <v>27445</v>
      </c>
      <c r="D3891" t="s">
        <v>7757</v>
      </c>
      <c r="E3891" s="339" t="s">
        <v>27446</v>
      </c>
    </row>
    <row r="3892" spans="1:5" x14ac:dyDescent="0.25">
      <c r="A3892" s="16">
        <f t="shared" si="60"/>
        <v>4828</v>
      </c>
      <c r="B3892">
        <v>4828</v>
      </c>
      <c r="C3892" t="s">
        <v>27447</v>
      </c>
      <c r="D3892" t="s">
        <v>7757</v>
      </c>
      <c r="E3892" s="339" t="s">
        <v>27448</v>
      </c>
    </row>
    <row r="3893" spans="1:5" x14ac:dyDescent="0.25">
      <c r="A3893" s="16">
        <f t="shared" si="60"/>
        <v>20249</v>
      </c>
      <c r="B3893">
        <v>20249</v>
      </c>
      <c r="C3893" t="s">
        <v>27449</v>
      </c>
      <c r="D3893" t="s">
        <v>7757</v>
      </c>
      <c r="E3893" s="339" t="s">
        <v>23131</v>
      </c>
    </row>
    <row r="3894" spans="1:5" x14ac:dyDescent="0.25">
      <c r="A3894" s="16">
        <f t="shared" si="60"/>
        <v>11609</v>
      </c>
      <c r="B3894">
        <v>11609</v>
      </c>
      <c r="C3894" t="s">
        <v>27450</v>
      </c>
      <c r="D3894" t="s">
        <v>7751</v>
      </c>
      <c r="E3894" s="339" t="s">
        <v>8142</v>
      </c>
    </row>
    <row r="3895" spans="1:5" x14ac:dyDescent="0.25">
      <c r="A3895" s="16">
        <f t="shared" si="60"/>
        <v>20083</v>
      </c>
      <c r="B3895">
        <v>20083</v>
      </c>
      <c r="C3895" t="s">
        <v>27451</v>
      </c>
      <c r="D3895" t="s">
        <v>7753</v>
      </c>
      <c r="E3895" s="339" t="s">
        <v>20053</v>
      </c>
    </row>
    <row r="3896" spans="1:5" x14ac:dyDescent="0.25">
      <c r="A3896" s="16">
        <f t="shared" si="60"/>
        <v>10691</v>
      </c>
      <c r="B3896">
        <v>10691</v>
      </c>
      <c r="C3896" t="s">
        <v>27452</v>
      </c>
      <c r="D3896" t="s">
        <v>7751</v>
      </c>
      <c r="E3896" s="339" t="s">
        <v>27453</v>
      </c>
    </row>
    <row r="3897" spans="1:5" x14ac:dyDescent="0.25">
      <c r="A3897" s="16">
        <f t="shared" si="60"/>
        <v>12295</v>
      </c>
      <c r="B3897">
        <v>12295</v>
      </c>
      <c r="C3897" t="s">
        <v>27454</v>
      </c>
      <c r="D3897" t="s">
        <v>7753</v>
      </c>
      <c r="E3897" s="339" t="s">
        <v>8331</v>
      </c>
    </row>
    <row r="3898" spans="1:5" x14ac:dyDescent="0.25">
      <c r="A3898" s="16">
        <f t="shared" si="60"/>
        <v>12296</v>
      </c>
      <c r="B3898">
        <v>12296</v>
      </c>
      <c r="C3898" t="s">
        <v>27455</v>
      </c>
      <c r="D3898" t="s">
        <v>7753</v>
      </c>
      <c r="E3898" s="339" t="s">
        <v>25266</v>
      </c>
    </row>
    <row r="3899" spans="1:5" x14ac:dyDescent="0.25">
      <c r="A3899" s="16">
        <f t="shared" si="60"/>
        <v>12294</v>
      </c>
      <c r="B3899">
        <v>12294</v>
      </c>
      <c r="C3899" t="s">
        <v>27456</v>
      </c>
      <c r="D3899" t="s">
        <v>7753</v>
      </c>
      <c r="E3899" s="339" t="s">
        <v>20172</v>
      </c>
    </row>
    <row r="3900" spans="1:5" x14ac:dyDescent="0.25">
      <c r="A3900" s="16">
        <f t="shared" si="60"/>
        <v>14543</v>
      </c>
      <c r="B3900">
        <v>14543</v>
      </c>
      <c r="C3900" t="s">
        <v>27457</v>
      </c>
      <c r="D3900" t="s">
        <v>7753</v>
      </c>
      <c r="E3900" s="339" t="s">
        <v>27458</v>
      </c>
    </row>
    <row r="3901" spans="1:5" x14ac:dyDescent="0.25">
      <c r="A3901" s="16">
        <f t="shared" si="60"/>
        <v>13329</v>
      </c>
      <c r="B3901">
        <v>13329</v>
      </c>
      <c r="C3901" t="s">
        <v>27459</v>
      </c>
      <c r="D3901" t="s">
        <v>7753</v>
      </c>
      <c r="E3901" s="339" t="s">
        <v>21698</v>
      </c>
    </row>
    <row r="3902" spans="1:5" x14ac:dyDescent="0.25">
      <c r="A3902" s="16">
        <f t="shared" si="60"/>
        <v>21047</v>
      </c>
      <c r="B3902">
        <v>21047</v>
      </c>
      <c r="C3902" t="s">
        <v>27460</v>
      </c>
      <c r="D3902" t="s">
        <v>7753</v>
      </c>
      <c r="E3902" s="339" t="s">
        <v>14454</v>
      </c>
    </row>
    <row r="3903" spans="1:5" x14ac:dyDescent="0.25">
      <c r="A3903" s="16">
        <f t="shared" si="60"/>
        <v>21042</v>
      </c>
      <c r="B3903">
        <v>21042</v>
      </c>
      <c r="C3903" t="s">
        <v>27461</v>
      </c>
      <c r="D3903" t="s">
        <v>7753</v>
      </c>
      <c r="E3903" s="339" t="s">
        <v>27462</v>
      </c>
    </row>
    <row r="3904" spans="1:5" x14ac:dyDescent="0.25">
      <c r="A3904" s="16">
        <f t="shared" si="60"/>
        <v>21043</v>
      </c>
      <c r="B3904">
        <v>21043</v>
      </c>
      <c r="C3904" t="s">
        <v>27463</v>
      </c>
      <c r="D3904" t="s">
        <v>7753</v>
      </c>
      <c r="E3904" s="339" t="s">
        <v>14669</v>
      </c>
    </row>
    <row r="3905" spans="1:5" x14ac:dyDescent="0.25">
      <c r="A3905" s="16">
        <f t="shared" si="60"/>
        <v>21044</v>
      </c>
      <c r="B3905">
        <v>21044</v>
      </c>
      <c r="C3905" t="s">
        <v>27464</v>
      </c>
      <c r="D3905" t="s">
        <v>7753</v>
      </c>
      <c r="E3905" s="339" t="s">
        <v>27465</v>
      </c>
    </row>
    <row r="3906" spans="1:5" x14ac:dyDescent="0.25">
      <c r="A3906" s="16">
        <f t="shared" si="60"/>
        <v>21045</v>
      </c>
      <c r="B3906">
        <v>21045</v>
      </c>
      <c r="C3906" t="s">
        <v>27466</v>
      </c>
      <c r="D3906" t="s">
        <v>7753</v>
      </c>
      <c r="E3906" s="339" t="s">
        <v>15493</v>
      </c>
    </row>
    <row r="3907" spans="1:5" x14ac:dyDescent="0.25">
      <c r="A3907" s="16">
        <f t="shared" ref="A3907:A3970" si="61">B3907</f>
        <v>21041</v>
      </c>
      <c r="B3907">
        <v>21041</v>
      </c>
      <c r="C3907" t="s">
        <v>27467</v>
      </c>
      <c r="D3907" t="s">
        <v>7753</v>
      </c>
      <c r="E3907" s="339" t="s">
        <v>23308</v>
      </c>
    </row>
    <row r="3908" spans="1:5" x14ac:dyDescent="0.25">
      <c r="A3908" s="16">
        <f t="shared" si="61"/>
        <v>21040</v>
      </c>
      <c r="B3908">
        <v>21040</v>
      </c>
      <c r="C3908" t="s">
        <v>27468</v>
      </c>
      <c r="D3908" t="s">
        <v>7753</v>
      </c>
      <c r="E3908" s="339" t="s">
        <v>22120</v>
      </c>
    </row>
    <row r="3909" spans="1:5" x14ac:dyDescent="0.25">
      <c r="A3909" s="16">
        <f t="shared" si="61"/>
        <v>14149</v>
      </c>
      <c r="B3909">
        <v>14149</v>
      </c>
      <c r="C3909" t="s">
        <v>27469</v>
      </c>
      <c r="D3909" t="s">
        <v>8116</v>
      </c>
      <c r="E3909" s="339" t="s">
        <v>27470</v>
      </c>
    </row>
    <row r="3910" spans="1:5" x14ac:dyDescent="0.25">
      <c r="A3910" s="16">
        <f t="shared" si="61"/>
        <v>38099</v>
      </c>
      <c r="B3910">
        <v>38099</v>
      </c>
      <c r="C3910" t="s">
        <v>27471</v>
      </c>
      <c r="D3910" t="s">
        <v>7753</v>
      </c>
      <c r="E3910" s="339" t="s">
        <v>7959</v>
      </c>
    </row>
    <row r="3911" spans="1:5" x14ac:dyDescent="0.25">
      <c r="A3911" s="16">
        <f t="shared" si="61"/>
        <v>38100</v>
      </c>
      <c r="B3911">
        <v>38100</v>
      </c>
      <c r="C3911" t="s">
        <v>27472</v>
      </c>
      <c r="D3911" t="s">
        <v>7753</v>
      </c>
      <c r="E3911" s="339" t="s">
        <v>7876</v>
      </c>
    </row>
    <row r="3912" spans="1:5" x14ac:dyDescent="0.25">
      <c r="A3912" s="16">
        <f t="shared" si="61"/>
        <v>7576</v>
      </c>
      <c r="B3912">
        <v>7576</v>
      </c>
      <c r="C3912" t="s">
        <v>27473</v>
      </c>
      <c r="D3912" t="s">
        <v>7753</v>
      </c>
      <c r="E3912" s="339" t="s">
        <v>27474</v>
      </c>
    </row>
    <row r="3913" spans="1:5" x14ac:dyDescent="0.25">
      <c r="A3913" s="16">
        <f t="shared" si="61"/>
        <v>3384</v>
      </c>
      <c r="B3913">
        <v>3384</v>
      </c>
      <c r="C3913" t="s">
        <v>27475</v>
      </c>
      <c r="D3913" t="s">
        <v>7753</v>
      </c>
      <c r="E3913" s="339" t="s">
        <v>8290</v>
      </c>
    </row>
    <row r="3914" spans="1:5" x14ac:dyDescent="0.25">
      <c r="A3914" s="16">
        <f t="shared" si="61"/>
        <v>7572</v>
      </c>
      <c r="B3914">
        <v>7572</v>
      </c>
      <c r="C3914" t="s">
        <v>27476</v>
      </c>
      <c r="D3914" t="s">
        <v>7753</v>
      </c>
      <c r="E3914" s="339" t="s">
        <v>12999</v>
      </c>
    </row>
    <row r="3915" spans="1:5" x14ac:dyDescent="0.25">
      <c r="A3915" s="16">
        <f t="shared" si="61"/>
        <v>3396</v>
      </c>
      <c r="B3915">
        <v>3396</v>
      </c>
      <c r="C3915" t="s">
        <v>27477</v>
      </c>
      <c r="D3915" t="s">
        <v>7753</v>
      </c>
      <c r="E3915" s="339" t="s">
        <v>7988</v>
      </c>
    </row>
    <row r="3916" spans="1:5" x14ac:dyDescent="0.25">
      <c r="A3916" s="16">
        <f t="shared" si="61"/>
        <v>37590</v>
      </c>
      <c r="B3916">
        <v>37590</v>
      </c>
      <c r="C3916" t="s">
        <v>27478</v>
      </c>
      <c r="D3916" t="s">
        <v>7753</v>
      </c>
      <c r="E3916" s="339" t="s">
        <v>8037</v>
      </c>
    </row>
    <row r="3917" spans="1:5" x14ac:dyDescent="0.25">
      <c r="A3917" s="16">
        <f t="shared" si="61"/>
        <v>37591</v>
      </c>
      <c r="B3917">
        <v>37591</v>
      </c>
      <c r="C3917" t="s">
        <v>27479</v>
      </c>
      <c r="D3917" t="s">
        <v>7753</v>
      </c>
      <c r="E3917" s="339" t="s">
        <v>13616</v>
      </c>
    </row>
    <row r="3918" spans="1:5" x14ac:dyDescent="0.25">
      <c r="A3918" s="16">
        <f t="shared" si="61"/>
        <v>12626</v>
      </c>
      <c r="B3918">
        <v>12626</v>
      </c>
      <c r="C3918" t="s">
        <v>27480</v>
      </c>
      <c r="D3918" t="s">
        <v>7753</v>
      </c>
      <c r="E3918" s="339" t="s">
        <v>16064</v>
      </c>
    </row>
    <row r="3919" spans="1:5" x14ac:dyDescent="0.25">
      <c r="A3919" s="16">
        <f t="shared" si="61"/>
        <v>11033</v>
      </c>
      <c r="B3919">
        <v>11033</v>
      </c>
      <c r="C3919" t="s">
        <v>27481</v>
      </c>
      <c r="D3919" t="s">
        <v>7753</v>
      </c>
      <c r="E3919" s="339" t="s">
        <v>13002</v>
      </c>
    </row>
    <row r="3920" spans="1:5" x14ac:dyDescent="0.25">
      <c r="A3920" s="16">
        <f t="shared" si="61"/>
        <v>390</v>
      </c>
      <c r="B3920">
        <v>390</v>
      </c>
      <c r="C3920" t="s">
        <v>27482</v>
      </c>
      <c r="D3920" t="s">
        <v>7753</v>
      </c>
      <c r="E3920" s="339" t="s">
        <v>13332</v>
      </c>
    </row>
    <row r="3921" spans="1:5" x14ac:dyDescent="0.25">
      <c r="A3921" s="16">
        <f t="shared" si="61"/>
        <v>42436</v>
      </c>
      <c r="B3921">
        <v>42436</v>
      </c>
      <c r="C3921" t="s">
        <v>27483</v>
      </c>
      <c r="D3921" t="s">
        <v>7753</v>
      </c>
      <c r="E3921" s="339" t="s">
        <v>27484</v>
      </c>
    </row>
    <row r="3922" spans="1:5" x14ac:dyDescent="0.25">
      <c r="A3922" s="16">
        <f t="shared" si="61"/>
        <v>6194</v>
      </c>
      <c r="B3922">
        <v>6194</v>
      </c>
      <c r="C3922" t="s">
        <v>27485</v>
      </c>
      <c r="D3922" t="s">
        <v>7757</v>
      </c>
      <c r="E3922" s="339" t="s">
        <v>13371</v>
      </c>
    </row>
    <row r="3923" spans="1:5" x14ac:dyDescent="0.25">
      <c r="A3923" s="16">
        <f t="shared" si="61"/>
        <v>10567</v>
      </c>
      <c r="B3923">
        <v>10567</v>
      </c>
      <c r="C3923" t="s">
        <v>27486</v>
      </c>
      <c r="D3923" t="s">
        <v>7757</v>
      </c>
      <c r="E3923" s="339" t="s">
        <v>12999</v>
      </c>
    </row>
    <row r="3924" spans="1:5" x14ac:dyDescent="0.25">
      <c r="A3924" s="16">
        <f t="shared" si="61"/>
        <v>6212</v>
      </c>
      <c r="B3924">
        <v>6212</v>
      </c>
      <c r="C3924" t="s">
        <v>27487</v>
      </c>
      <c r="D3924" t="s">
        <v>7757</v>
      </c>
      <c r="E3924" s="339" t="s">
        <v>8180</v>
      </c>
    </row>
    <row r="3925" spans="1:5" x14ac:dyDescent="0.25">
      <c r="A3925" s="16">
        <f t="shared" si="61"/>
        <v>3993</v>
      </c>
      <c r="B3925">
        <v>3993</v>
      </c>
      <c r="C3925" t="s">
        <v>27488</v>
      </c>
      <c r="D3925" t="s">
        <v>7752</v>
      </c>
      <c r="E3925" s="339" t="s">
        <v>27489</v>
      </c>
    </row>
    <row r="3926" spans="1:5" x14ac:dyDescent="0.25">
      <c r="A3926" s="16">
        <f t="shared" si="61"/>
        <v>3990</v>
      </c>
      <c r="B3926">
        <v>3990</v>
      </c>
      <c r="C3926" t="s">
        <v>27490</v>
      </c>
      <c r="D3926" t="s">
        <v>7757</v>
      </c>
      <c r="E3926" s="339" t="s">
        <v>11433</v>
      </c>
    </row>
    <row r="3927" spans="1:5" x14ac:dyDescent="0.25">
      <c r="A3927" s="16">
        <f t="shared" si="61"/>
        <v>3992</v>
      </c>
      <c r="B3927">
        <v>3992</v>
      </c>
      <c r="C3927" t="s">
        <v>27491</v>
      </c>
      <c r="D3927" t="s">
        <v>7757</v>
      </c>
      <c r="E3927" s="339" t="s">
        <v>15456</v>
      </c>
    </row>
    <row r="3928" spans="1:5" x14ac:dyDescent="0.25">
      <c r="A3928" s="16">
        <f t="shared" si="61"/>
        <v>6178</v>
      </c>
      <c r="B3928">
        <v>6178</v>
      </c>
      <c r="C3928" t="s">
        <v>27492</v>
      </c>
      <c r="D3928" t="s">
        <v>7752</v>
      </c>
      <c r="E3928" s="339" t="s">
        <v>27493</v>
      </c>
    </row>
    <row r="3929" spans="1:5" x14ac:dyDescent="0.25">
      <c r="A3929" s="16">
        <f t="shared" si="61"/>
        <v>6180</v>
      </c>
      <c r="B3929">
        <v>6180</v>
      </c>
      <c r="C3929" t="s">
        <v>27494</v>
      </c>
      <c r="D3929" t="s">
        <v>7752</v>
      </c>
      <c r="E3929" s="339" t="s">
        <v>27495</v>
      </c>
    </row>
    <row r="3930" spans="1:5" x14ac:dyDescent="0.25">
      <c r="A3930" s="16">
        <f t="shared" si="61"/>
        <v>6182</v>
      </c>
      <c r="B3930">
        <v>6182</v>
      </c>
      <c r="C3930" t="s">
        <v>27496</v>
      </c>
      <c r="D3930" t="s">
        <v>7752</v>
      </c>
      <c r="E3930" s="339" t="s">
        <v>27497</v>
      </c>
    </row>
    <row r="3931" spans="1:5" x14ac:dyDescent="0.25">
      <c r="A3931" s="16">
        <f t="shared" si="61"/>
        <v>43614</v>
      </c>
      <c r="B3931">
        <v>43614</v>
      </c>
      <c r="C3931" t="s">
        <v>27498</v>
      </c>
      <c r="D3931" t="s">
        <v>7757</v>
      </c>
      <c r="E3931" s="339" t="s">
        <v>15937</v>
      </c>
    </row>
    <row r="3932" spans="1:5" x14ac:dyDescent="0.25">
      <c r="A3932" s="16">
        <f t="shared" si="61"/>
        <v>6193</v>
      </c>
      <c r="B3932">
        <v>6193</v>
      </c>
      <c r="C3932" t="s">
        <v>27499</v>
      </c>
      <c r="D3932" t="s">
        <v>7757</v>
      </c>
      <c r="E3932" s="339" t="s">
        <v>20663</v>
      </c>
    </row>
    <row r="3933" spans="1:5" x14ac:dyDescent="0.25">
      <c r="A3933" s="16">
        <f t="shared" si="61"/>
        <v>6189</v>
      </c>
      <c r="B3933">
        <v>6189</v>
      </c>
      <c r="C3933" t="s">
        <v>27500</v>
      </c>
      <c r="D3933" t="s">
        <v>7757</v>
      </c>
      <c r="E3933" s="339" t="s">
        <v>27501</v>
      </c>
    </row>
    <row r="3934" spans="1:5" x14ac:dyDescent="0.25">
      <c r="A3934" s="16">
        <f t="shared" si="61"/>
        <v>6214</v>
      </c>
      <c r="B3934">
        <v>6214</v>
      </c>
      <c r="C3934" t="s">
        <v>27502</v>
      </c>
      <c r="D3934" t="s">
        <v>7752</v>
      </c>
      <c r="E3934" s="339" t="s">
        <v>27503</v>
      </c>
    </row>
    <row r="3935" spans="1:5" x14ac:dyDescent="0.25">
      <c r="A3935" s="16">
        <f t="shared" si="61"/>
        <v>36153</v>
      </c>
      <c r="B3935">
        <v>36153</v>
      </c>
      <c r="C3935" t="s">
        <v>27504</v>
      </c>
      <c r="D3935" t="s">
        <v>7753</v>
      </c>
      <c r="E3935" s="339" t="s">
        <v>21462</v>
      </c>
    </row>
    <row r="3936" spans="1:5" x14ac:dyDescent="0.25">
      <c r="A3936" s="16">
        <f t="shared" si="61"/>
        <v>10740</v>
      </c>
      <c r="B3936">
        <v>10740</v>
      </c>
      <c r="C3936" t="s">
        <v>27505</v>
      </c>
      <c r="D3936" t="s">
        <v>7753</v>
      </c>
      <c r="E3936" s="339" t="s">
        <v>27506</v>
      </c>
    </row>
    <row r="3937" spans="1:5" x14ac:dyDescent="0.25">
      <c r="A3937" s="16">
        <f t="shared" si="61"/>
        <v>13914</v>
      </c>
      <c r="B3937">
        <v>13914</v>
      </c>
      <c r="C3937" t="s">
        <v>27507</v>
      </c>
      <c r="D3937" t="s">
        <v>7753</v>
      </c>
      <c r="E3937" s="339" t="s">
        <v>27508</v>
      </c>
    </row>
    <row r="3938" spans="1:5" x14ac:dyDescent="0.25">
      <c r="A3938" s="16">
        <f t="shared" si="61"/>
        <v>10742</v>
      </c>
      <c r="B3938">
        <v>10742</v>
      </c>
      <c r="C3938" t="s">
        <v>27509</v>
      </c>
      <c r="D3938" t="s">
        <v>7753</v>
      </c>
      <c r="E3938" s="339" t="s">
        <v>27510</v>
      </c>
    </row>
    <row r="3939" spans="1:5" x14ac:dyDescent="0.25">
      <c r="A3939" s="16">
        <f t="shared" si="61"/>
        <v>38465</v>
      </c>
      <c r="B3939">
        <v>38465</v>
      </c>
      <c r="C3939" t="s">
        <v>27511</v>
      </c>
      <c r="D3939" t="s">
        <v>7753</v>
      </c>
      <c r="E3939" s="339" t="s">
        <v>20221</v>
      </c>
    </row>
    <row r="3940" spans="1:5" x14ac:dyDescent="0.25">
      <c r="A3940" s="16">
        <f t="shared" si="61"/>
        <v>7543</v>
      </c>
      <c r="B3940">
        <v>7543</v>
      </c>
      <c r="C3940" t="s">
        <v>27512</v>
      </c>
      <c r="D3940" t="s">
        <v>7753</v>
      </c>
      <c r="E3940" s="339" t="s">
        <v>20141</v>
      </c>
    </row>
    <row r="3941" spans="1:5" x14ac:dyDescent="0.25">
      <c r="A3941" s="16">
        <f t="shared" si="61"/>
        <v>43427</v>
      </c>
      <c r="B3941">
        <v>43427</v>
      </c>
      <c r="C3941" t="s">
        <v>27513</v>
      </c>
      <c r="D3941" t="s">
        <v>7753</v>
      </c>
      <c r="E3941" s="339" t="s">
        <v>27514</v>
      </c>
    </row>
    <row r="3942" spans="1:5" x14ac:dyDescent="0.25">
      <c r="A3942" s="16">
        <f t="shared" si="61"/>
        <v>41613</v>
      </c>
      <c r="B3942">
        <v>41613</v>
      </c>
      <c r="C3942" t="s">
        <v>27515</v>
      </c>
      <c r="D3942" t="s">
        <v>7753</v>
      </c>
      <c r="E3942" s="339" t="s">
        <v>27516</v>
      </c>
    </row>
    <row r="3943" spans="1:5" x14ac:dyDescent="0.25">
      <c r="A3943" s="16">
        <f t="shared" si="61"/>
        <v>41614</v>
      </c>
      <c r="B3943">
        <v>41614</v>
      </c>
      <c r="C3943" t="s">
        <v>27517</v>
      </c>
      <c r="D3943" t="s">
        <v>7753</v>
      </c>
      <c r="E3943" s="339" t="s">
        <v>27518</v>
      </c>
    </row>
    <row r="3944" spans="1:5" x14ac:dyDescent="0.25">
      <c r="A3944" s="16">
        <f t="shared" si="61"/>
        <v>41615</v>
      </c>
      <c r="B3944">
        <v>41615</v>
      </c>
      <c r="C3944" t="s">
        <v>27519</v>
      </c>
      <c r="D3944" t="s">
        <v>7753</v>
      </c>
      <c r="E3944" s="339" t="s">
        <v>27520</v>
      </c>
    </row>
    <row r="3945" spans="1:5" x14ac:dyDescent="0.25">
      <c r="A3945" s="16">
        <f t="shared" si="61"/>
        <v>41616</v>
      </c>
      <c r="B3945">
        <v>41616</v>
      </c>
      <c r="C3945" t="s">
        <v>27521</v>
      </c>
      <c r="D3945" t="s">
        <v>7753</v>
      </c>
      <c r="E3945" s="339" t="s">
        <v>27522</v>
      </c>
    </row>
    <row r="3946" spans="1:5" x14ac:dyDescent="0.25">
      <c r="A3946" s="16">
        <f t="shared" si="61"/>
        <v>41617</v>
      </c>
      <c r="B3946">
        <v>41617</v>
      </c>
      <c r="C3946" t="s">
        <v>27523</v>
      </c>
      <c r="D3946" t="s">
        <v>7753</v>
      </c>
      <c r="E3946" s="339" t="s">
        <v>27524</v>
      </c>
    </row>
    <row r="3947" spans="1:5" x14ac:dyDescent="0.25">
      <c r="A3947" s="16">
        <f t="shared" si="61"/>
        <v>41618</v>
      </c>
      <c r="B3947">
        <v>41618</v>
      </c>
      <c r="C3947" t="s">
        <v>27525</v>
      </c>
      <c r="D3947" t="s">
        <v>7753</v>
      </c>
      <c r="E3947" s="339" t="s">
        <v>27526</v>
      </c>
    </row>
    <row r="3948" spans="1:5" x14ac:dyDescent="0.25">
      <c r="A3948" s="16">
        <f t="shared" si="61"/>
        <v>43428</v>
      </c>
      <c r="B3948">
        <v>43428</v>
      </c>
      <c r="C3948" t="s">
        <v>27527</v>
      </c>
      <c r="D3948" t="s">
        <v>7753</v>
      </c>
      <c r="E3948" s="339" t="s">
        <v>27528</v>
      </c>
    </row>
    <row r="3949" spans="1:5" x14ac:dyDescent="0.25">
      <c r="A3949" s="16">
        <f t="shared" si="61"/>
        <v>41619</v>
      </c>
      <c r="B3949">
        <v>41619</v>
      </c>
      <c r="C3949" t="s">
        <v>27529</v>
      </c>
      <c r="D3949" t="s">
        <v>7753</v>
      </c>
      <c r="E3949" s="339" t="s">
        <v>21929</v>
      </c>
    </row>
    <row r="3950" spans="1:5" x14ac:dyDescent="0.25">
      <c r="A3950" s="16">
        <f t="shared" si="61"/>
        <v>41620</v>
      </c>
      <c r="B3950">
        <v>41620</v>
      </c>
      <c r="C3950" t="s">
        <v>27530</v>
      </c>
      <c r="D3950" t="s">
        <v>7753</v>
      </c>
      <c r="E3950" s="339" t="s">
        <v>21285</v>
      </c>
    </row>
    <row r="3951" spans="1:5" x14ac:dyDescent="0.25">
      <c r="A3951" s="16">
        <f t="shared" si="61"/>
        <v>41622</v>
      </c>
      <c r="B3951">
        <v>41622</v>
      </c>
      <c r="C3951" t="s">
        <v>27531</v>
      </c>
      <c r="D3951" t="s">
        <v>7753</v>
      </c>
      <c r="E3951" s="339" t="s">
        <v>27532</v>
      </c>
    </row>
    <row r="3952" spans="1:5" x14ac:dyDescent="0.25">
      <c r="A3952" s="16">
        <f t="shared" si="61"/>
        <v>41623</v>
      </c>
      <c r="B3952">
        <v>41623</v>
      </c>
      <c r="C3952" t="s">
        <v>27533</v>
      </c>
      <c r="D3952" t="s">
        <v>7753</v>
      </c>
      <c r="E3952" s="339" t="s">
        <v>27534</v>
      </c>
    </row>
    <row r="3953" spans="1:5" x14ac:dyDescent="0.25">
      <c r="A3953" s="16">
        <f t="shared" si="61"/>
        <v>41624</v>
      </c>
      <c r="B3953">
        <v>41624</v>
      </c>
      <c r="C3953" t="s">
        <v>27535</v>
      </c>
      <c r="D3953" t="s">
        <v>7753</v>
      </c>
      <c r="E3953" s="339" t="s">
        <v>27536</v>
      </c>
    </row>
    <row r="3954" spans="1:5" x14ac:dyDescent="0.25">
      <c r="A3954" s="16">
        <f t="shared" si="61"/>
        <v>41625</v>
      </c>
      <c r="B3954">
        <v>41625</v>
      </c>
      <c r="C3954" t="s">
        <v>27537</v>
      </c>
      <c r="D3954" t="s">
        <v>7753</v>
      </c>
      <c r="E3954" s="339" t="s">
        <v>27538</v>
      </c>
    </row>
    <row r="3955" spans="1:5" x14ac:dyDescent="0.25">
      <c r="A3955" s="16">
        <f t="shared" si="61"/>
        <v>39352</v>
      </c>
      <c r="B3955">
        <v>39352</v>
      </c>
      <c r="C3955" t="s">
        <v>27539</v>
      </c>
      <c r="D3955" t="s">
        <v>7753</v>
      </c>
      <c r="E3955" s="339" t="s">
        <v>11993</v>
      </c>
    </row>
    <row r="3956" spans="1:5" x14ac:dyDescent="0.25">
      <c r="A3956" s="16">
        <f t="shared" si="61"/>
        <v>39346</v>
      </c>
      <c r="B3956">
        <v>39346</v>
      </c>
      <c r="C3956" t="s">
        <v>27540</v>
      </c>
      <c r="D3956" t="s">
        <v>7753</v>
      </c>
      <c r="E3956" s="339" t="s">
        <v>11993</v>
      </c>
    </row>
    <row r="3957" spans="1:5" x14ac:dyDescent="0.25">
      <c r="A3957" s="16">
        <f t="shared" si="61"/>
        <v>39350</v>
      </c>
      <c r="B3957">
        <v>39350</v>
      </c>
      <c r="C3957" t="s">
        <v>27541</v>
      </c>
      <c r="D3957" t="s">
        <v>7753</v>
      </c>
      <c r="E3957" s="339" t="s">
        <v>8165</v>
      </c>
    </row>
    <row r="3958" spans="1:5" x14ac:dyDescent="0.25">
      <c r="A3958" s="16">
        <f t="shared" si="61"/>
        <v>39351</v>
      </c>
      <c r="B3958">
        <v>39351</v>
      </c>
      <c r="C3958" t="s">
        <v>27542</v>
      </c>
      <c r="D3958" t="s">
        <v>7753</v>
      </c>
      <c r="E3958" s="339" t="s">
        <v>8350</v>
      </c>
    </row>
    <row r="3959" spans="1:5" x14ac:dyDescent="0.25">
      <c r="A3959" s="16">
        <f t="shared" si="61"/>
        <v>38837</v>
      </c>
      <c r="B3959">
        <v>38837</v>
      </c>
      <c r="C3959" t="s">
        <v>27543</v>
      </c>
      <c r="D3959" t="s">
        <v>7753</v>
      </c>
      <c r="E3959" s="339" t="s">
        <v>26766</v>
      </c>
    </row>
    <row r="3960" spans="1:5" x14ac:dyDescent="0.25">
      <c r="A3960" s="16">
        <f t="shared" si="61"/>
        <v>38836</v>
      </c>
      <c r="B3960">
        <v>38836</v>
      </c>
      <c r="C3960" t="s">
        <v>27544</v>
      </c>
      <c r="D3960" t="s">
        <v>7753</v>
      </c>
      <c r="E3960" s="339" t="s">
        <v>18869</v>
      </c>
    </row>
    <row r="3961" spans="1:5" x14ac:dyDescent="0.25">
      <c r="A3961" s="16">
        <f t="shared" si="61"/>
        <v>2666</v>
      </c>
      <c r="B3961">
        <v>2666</v>
      </c>
      <c r="C3961" t="s">
        <v>27545</v>
      </c>
      <c r="D3961" t="s">
        <v>7753</v>
      </c>
      <c r="E3961" s="339" t="s">
        <v>20241</v>
      </c>
    </row>
    <row r="3962" spans="1:5" x14ac:dyDescent="0.25">
      <c r="A3962" s="16">
        <f t="shared" si="61"/>
        <v>2668</v>
      </c>
      <c r="B3962">
        <v>2668</v>
      </c>
      <c r="C3962" t="s">
        <v>27546</v>
      </c>
      <c r="D3962" t="s">
        <v>7753</v>
      </c>
      <c r="E3962" s="339" t="s">
        <v>19846</v>
      </c>
    </row>
    <row r="3963" spans="1:5" x14ac:dyDescent="0.25">
      <c r="A3963" s="16">
        <f t="shared" si="61"/>
        <v>2664</v>
      </c>
      <c r="B3963">
        <v>2664</v>
      </c>
      <c r="C3963" t="s">
        <v>27547</v>
      </c>
      <c r="D3963" t="s">
        <v>7753</v>
      </c>
      <c r="E3963" s="339" t="s">
        <v>12615</v>
      </c>
    </row>
    <row r="3964" spans="1:5" x14ac:dyDescent="0.25">
      <c r="A3964" s="16">
        <f t="shared" si="61"/>
        <v>2662</v>
      </c>
      <c r="B3964">
        <v>2662</v>
      </c>
      <c r="C3964" t="s">
        <v>27548</v>
      </c>
      <c r="D3964" t="s">
        <v>7753</v>
      </c>
      <c r="E3964" s="339" t="s">
        <v>10724</v>
      </c>
    </row>
    <row r="3965" spans="1:5" x14ac:dyDescent="0.25">
      <c r="A3965" s="16">
        <f t="shared" si="61"/>
        <v>20964</v>
      </c>
      <c r="B3965">
        <v>20964</v>
      </c>
      <c r="C3965" t="s">
        <v>27549</v>
      </c>
      <c r="D3965" t="s">
        <v>7753</v>
      </c>
      <c r="E3965" s="339" t="s">
        <v>27550</v>
      </c>
    </row>
    <row r="3966" spans="1:5" x14ac:dyDescent="0.25">
      <c r="A3966" s="16">
        <f t="shared" si="61"/>
        <v>10905</v>
      </c>
      <c r="B3966">
        <v>10905</v>
      </c>
      <c r="C3966" t="s">
        <v>27551</v>
      </c>
      <c r="D3966" t="s">
        <v>7753</v>
      </c>
      <c r="E3966" s="339" t="s">
        <v>16609</v>
      </c>
    </row>
    <row r="3967" spans="1:5" x14ac:dyDescent="0.25">
      <c r="A3967" s="16">
        <f t="shared" si="61"/>
        <v>11289</v>
      </c>
      <c r="B3967">
        <v>11289</v>
      </c>
      <c r="C3967" t="s">
        <v>27552</v>
      </c>
      <c r="D3967" t="s">
        <v>7753</v>
      </c>
      <c r="E3967" s="339" t="s">
        <v>27553</v>
      </c>
    </row>
    <row r="3968" spans="1:5" x14ac:dyDescent="0.25">
      <c r="A3968" s="16">
        <f t="shared" si="61"/>
        <v>11241</v>
      </c>
      <c r="B3968">
        <v>11241</v>
      </c>
      <c r="C3968" t="s">
        <v>27554</v>
      </c>
      <c r="D3968" t="s">
        <v>7753</v>
      </c>
      <c r="E3968" s="339" t="s">
        <v>27555</v>
      </c>
    </row>
    <row r="3969" spans="1:5" x14ac:dyDescent="0.25">
      <c r="A3969" s="16">
        <f t="shared" si="61"/>
        <v>11301</v>
      </c>
      <c r="B3969">
        <v>11301</v>
      </c>
      <c r="C3969" t="s">
        <v>27556</v>
      </c>
      <c r="D3969" t="s">
        <v>7753</v>
      </c>
      <c r="E3969" s="339" t="s">
        <v>17757</v>
      </c>
    </row>
    <row r="3970" spans="1:5" x14ac:dyDescent="0.25">
      <c r="A3970" s="16">
        <f t="shared" si="61"/>
        <v>21090</v>
      </c>
      <c r="B3970">
        <v>21090</v>
      </c>
      <c r="C3970" t="s">
        <v>27557</v>
      </c>
      <c r="D3970" t="s">
        <v>7753</v>
      </c>
      <c r="E3970" s="339" t="s">
        <v>27558</v>
      </c>
    </row>
    <row r="3971" spans="1:5" x14ac:dyDescent="0.25">
      <c r="A3971" s="16">
        <f t="shared" ref="A3971:A4034" si="62">B3971</f>
        <v>11315</v>
      </c>
      <c r="B3971">
        <v>11315</v>
      </c>
      <c r="C3971" t="s">
        <v>27559</v>
      </c>
      <c r="D3971" t="s">
        <v>7753</v>
      </c>
      <c r="E3971" s="339" t="s">
        <v>20530</v>
      </c>
    </row>
    <row r="3972" spans="1:5" x14ac:dyDescent="0.25">
      <c r="A3972" s="16">
        <f t="shared" si="62"/>
        <v>21071</v>
      </c>
      <c r="B3972">
        <v>21071</v>
      </c>
      <c r="C3972" t="s">
        <v>27560</v>
      </c>
      <c r="D3972" t="s">
        <v>7753</v>
      </c>
      <c r="E3972" s="339" t="s">
        <v>21776</v>
      </c>
    </row>
    <row r="3973" spans="1:5" x14ac:dyDescent="0.25">
      <c r="A3973" s="16">
        <f t="shared" si="62"/>
        <v>14112</v>
      </c>
      <c r="B3973">
        <v>14112</v>
      </c>
      <c r="C3973" t="s">
        <v>27561</v>
      </c>
      <c r="D3973" t="s">
        <v>7753</v>
      </c>
      <c r="E3973" s="339" t="s">
        <v>27562</v>
      </c>
    </row>
    <row r="3974" spans="1:5" x14ac:dyDescent="0.25">
      <c r="A3974" s="16">
        <f t="shared" si="62"/>
        <v>11316</v>
      </c>
      <c r="B3974">
        <v>11316</v>
      </c>
      <c r="C3974" t="s">
        <v>27563</v>
      </c>
      <c r="D3974" t="s">
        <v>7753</v>
      </c>
      <c r="E3974" s="339" t="s">
        <v>27564</v>
      </c>
    </row>
    <row r="3975" spans="1:5" x14ac:dyDescent="0.25">
      <c r="A3975" s="16">
        <f t="shared" si="62"/>
        <v>6243</v>
      </c>
      <c r="B3975">
        <v>6243</v>
      </c>
      <c r="C3975" t="s">
        <v>27565</v>
      </c>
      <c r="D3975" t="s">
        <v>7753</v>
      </c>
      <c r="E3975" s="339" t="s">
        <v>27566</v>
      </c>
    </row>
    <row r="3976" spans="1:5" x14ac:dyDescent="0.25">
      <c r="A3976" s="16">
        <f t="shared" si="62"/>
        <v>6240</v>
      </c>
      <c r="B3976">
        <v>6240</v>
      </c>
      <c r="C3976" t="s">
        <v>27567</v>
      </c>
      <c r="D3976" t="s">
        <v>7753</v>
      </c>
      <c r="E3976" s="339" t="s">
        <v>27568</v>
      </c>
    </row>
    <row r="3977" spans="1:5" x14ac:dyDescent="0.25">
      <c r="A3977" s="16">
        <f t="shared" si="62"/>
        <v>11296</v>
      </c>
      <c r="B3977">
        <v>11296</v>
      </c>
      <c r="C3977" t="s">
        <v>27569</v>
      </c>
      <c r="D3977" t="s">
        <v>7753</v>
      </c>
      <c r="E3977" s="339" t="s">
        <v>27570</v>
      </c>
    </row>
    <row r="3978" spans="1:5" x14ac:dyDescent="0.25">
      <c r="A3978" s="16">
        <f t="shared" si="62"/>
        <v>11299</v>
      </c>
      <c r="B3978">
        <v>11299</v>
      </c>
      <c r="C3978" t="s">
        <v>27571</v>
      </c>
      <c r="D3978" t="s">
        <v>7753</v>
      </c>
      <c r="E3978" s="339" t="s">
        <v>27572</v>
      </c>
    </row>
    <row r="3979" spans="1:5" x14ac:dyDescent="0.25">
      <c r="A3979" s="16">
        <f t="shared" si="62"/>
        <v>11688</v>
      </c>
      <c r="B3979">
        <v>11688</v>
      </c>
      <c r="C3979" t="s">
        <v>27573</v>
      </c>
      <c r="D3979" t="s">
        <v>7753</v>
      </c>
      <c r="E3979" s="339" t="s">
        <v>27574</v>
      </c>
    </row>
    <row r="3980" spans="1:5" x14ac:dyDescent="0.25">
      <c r="A3980" s="16">
        <f t="shared" si="62"/>
        <v>37736</v>
      </c>
      <c r="B3980">
        <v>37736</v>
      </c>
      <c r="C3980" t="s">
        <v>27575</v>
      </c>
      <c r="D3980" t="s">
        <v>7753</v>
      </c>
      <c r="E3980" s="339" t="s">
        <v>27576</v>
      </c>
    </row>
    <row r="3981" spans="1:5" x14ac:dyDescent="0.25">
      <c r="A3981" s="16">
        <f t="shared" si="62"/>
        <v>37739</v>
      </c>
      <c r="B3981">
        <v>37739</v>
      </c>
      <c r="C3981" t="s">
        <v>27577</v>
      </c>
      <c r="D3981" t="s">
        <v>7753</v>
      </c>
      <c r="E3981" s="339" t="s">
        <v>27578</v>
      </c>
    </row>
    <row r="3982" spans="1:5" x14ac:dyDescent="0.25">
      <c r="A3982" s="16">
        <f t="shared" si="62"/>
        <v>37740</v>
      </c>
      <c r="B3982">
        <v>37740</v>
      </c>
      <c r="C3982" t="s">
        <v>27579</v>
      </c>
      <c r="D3982" t="s">
        <v>7753</v>
      </c>
      <c r="E3982" s="339" t="s">
        <v>27580</v>
      </c>
    </row>
    <row r="3983" spans="1:5" x14ac:dyDescent="0.25">
      <c r="A3983" s="16">
        <f t="shared" si="62"/>
        <v>37738</v>
      </c>
      <c r="B3983">
        <v>37738</v>
      </c>
      <c r="C3983" t="s">
        <v>27581</v>
      </c>
      <c r="D3983" t="s">
        <v>7753</v>
      </c>
      <c r="E3983" s="339" t="s">
        <v>27582</v>
      </c>
    </row>
    <row r="3984" spans="1:5" x14ac:dyDescent="0.25">
      <c r="A3984" s="16">
        <f t="shared" si="62"/>
        <v>37737</v>
      </c>
      <c r="B3984">
        <v>37737</v>
      </c>
      <c r="C3984" t="s">
        <v>27583</v>
      </c>
      <c r="D3984" t="s">
        <v>7753</v>
      </c>
      <c r="E3984" s="339" t="s">
        <v>27584</v>
      </c>
    </row>
    <row r="3985" spans="1:5" x14ac:dyDescent="0.25">
      <c r="A3985" s="16">
        <f t="shared" si="62"/>
        <v>25014</v>
      </c>
      <c r="B3985">
        <v>25014</v>
      </c>
      <c r="C3985" t="s">
        <v>27585</v>
      </c>
      <c r="D3985" t="s">
        <v>7753</v>
      </c>
      <c r="E3985" s="339" t="s">
        <v>27586</v>
      </c>
    </row>
    <row r="3986" spans="1:5" x14ac:dyDescent="0.25">
      <c r="A3986" s="16">
        <f t="shared" si="62"/>
        <v>25013</v>
      </c>
      <c r="B3986">
        <v>25013</v>
      </c>
      <c r="C3986" t="s">
        <v>27587</v>
      </c>
      <c r="D3986" t="s">
        <v>7753</v>
      </c>
      <c r="E3986" s="339" t="s">
        <v>27588</v>
      </c>
    </row>
    <row r="3987" spans="1:5" x14ac:dyDescent="0.25">
      <c r="A3987" s="16">
        <f t="shared" si="62"/>
        <v>14405</v>
      </c>
      <c r="B3987">
        <v>14405</v>
      </c>
      <c r="C3987" t="s">
        <v>27589</v>
      </c>
      <c r="D3987" t="s">
        <v>7753</v>
      </c>
      <c r="E3987" s="339" t="s">
        <v>27590</v>
      </c>
    </row>
    <row r="3988" spans="1:5" x14ac:dyDescent="0.25">
      <c r="A3988" s="16">
        <f t="shared" si="62"/>
        <v>20271</v>
      </c>
      <c r="B3988">
        <v>20271</v>
      </c>
      <c r="C3988" t="s">
        <v>27591</v>
      </c>
      <c r="D3988" t="s">
        <v>7753</v>
      </c>
      <c r="E3988" s="339" t="s">
        <v>27592</v>
      </c>
    </row>
    <row r="3989" spans="1:5" x14ac:dyDescent="0.25">
      <c r="A3989" s="16">
        <f t="shared" si="62"/>
        <v>10423</v>
      </c>
      <c r="B3989">
        <v>10423</v>
      </c>
      <c r="C3989" t="s">
        <v>27593</v>
      </c>
      <c r="D3989" t="s">
        <v>7753</v>
      </c>
      <c r="E3989" s="339" t="s">
        <v>27594</v>
      </c>
    </row>
    <row r="3990" spans="1:5" x14ac:dyDescent="0.25">
      <c r="A3990" s="16">
        <f t="shared" si="62"/>
        <v>36790</v>
      </c>
      <c r="B3990">
        <v>36790</v>
      </c>
      <c r="C3990" t="s">
        <v>27595</v>
      </c>
      <c r="D3990" t="s">
        <v>7753</v>
      </c>
      <c r="E3990" s="339" t="s">
        <v>27596</v>
      </c>
    </row>
    <row r="3991" spans="1:5" x14ac:dyDescent="0.25">
      <c r="A3991" s="16">
        <f t="shared" si="62"/>
        <v>37589</v>
      </c>
      <c r="B3991">
        <v>37589</v>
      </c>
      <c r="C3991" t="s">
        <v>27597</v>
      </c>
      <c r="D3991" t="s">
        <v>7753</v>
      </c>
      <c r="E3991" s="339" t="s">
        <v>27598</v>
      </c>
    </row>
    <row r="3992" spans="1:5" x14ac:dyDescent="0.25">
      <c r="A3992" s="16">
        <f t="shared" si="62"/>
        <v>11690</v>
      </c>
      <c r="B3992">
        <v>11690</v>
      </c>
      <c r="C3992" t="s">
        <v>27599</v>
      </c>
      <c r="D3992" t="s">
        <v>7753</v>
      </c>
      <c r="E3992" s="339" t="s">
        <v>27600</v>
      </c>
    </row>
    <row r="3993" spans="1:5" x14ac:dyDescent="0.25">
      <c r="A3993" s="16">
        <f t="shared" si="62"/>
        <v>20234</v>
      </c>
      <c r="B3993">
        <v>20234</v>
      </c>
      <c r="C3993" t="s">
        <v>27601</v>
      </c>
      <c r="D3993" t="s">
        <v>7753</v>
      </c>
      <c r="E3993" s="339" t="s">
        <v>27602</v>
      </c>
    </row>
    <row r="3994" spans="1:5" x14ac:dyDescent="0.25">
      <c r="A3994" s="16">
        <f t="shared" si="62"/>
        <v>4763</v>
      </c>
      <c r="B3994">
        <v>4763</v>
      </c>
      <c r="C3994" t="s">
        <v>27603</v>
      </c>
      <c r="D3994" t="s">
        <v>7754</v>
      </c>
      <c r="E3994" s="339" t="s">
        <v>8019</v>
      </c>
    </row>
    <row r="3995" spans="1:5" x14ac:dyDescent="0.25">
      <c r="A3995" s="16">
        <f t="shared" si="62"/>
        <v>41070</v>
      </c>
      <c r="B3995">
        <v>41070</v>
      </c>
      <c r="C3995" t="s">
        <v>27604</v>
      </c>
      <c r="D3995" t="s">
        <v>7813</v>
      </c>
      <c r="E3995" s="339" t="s">
        <v>33757</v>
      </c>
    </row>
    <row r="3996" spans="1:5" x14ac:dyDescent="0.25">
      <c r="A3996" s="16">
        <f t="shared" si="62"/>
        <v>44480</v>
      </c>
      <c r="B3996">
        <v>44480</v>
      </c>
      <c r="C3996" t="s">
        <v>27605</v>
      </c>
      <c r="D3996" t="s">
        <v>7811</v>
      </c>
      <c r="E3996" s="339" t="s">
        <v>13363</v>
      </c>
    </row>
    <row r="3997" spans="1:5" x14ac:dyDescent="0.25">
      <c r="A3997" s="16">
        <f t="shared" si="62"/>
        <v>11457</v>
      </c>
      <c r="B3997">
        <v>11457</v>
      </c>
      <c r="C3997" t="s">
        <v>27606</v>
      </c>
      <c r="D3997" t="s">
        <v>7753</v>
      </c>
      <c r="E3997" s="339" t="s">
        <v>21388</v>
      </c>
    </row>
    <row r="3998" spans="1:5" x14ac:dyDescent="0.25">
      <c r="A3998" s="16">
        <f t="shared" si="62"/>
        <v>44073</v>
      </c>
      <c r="B3998">
        <v>44073</v>
      </c>
      <c r="C3998" t="s">
        <v>27607</v>
      </c>
      <c r="D3998" t="s">
        <v>7757</v>
      </c>
      <c r="E3998" s="339" t="s">
        <v>8104</v>
      </c>
    </row>
    <row r="3999" spans="1:5" x14ac:dyDescent="0.25">
      <c r="A3999" s="16">
        <f t="shared" si="62"/>
        <v>44253</v>
      </c>
      <c r="B3999">
        <v>44253</v>
      </c>
      <c r="C3999" t="s">
        <v>27608</v>
      </c>
      <c r="D3999" t="s">
        <v>7753</v>
      </c>
      <c r="E3999" s="339" t="s">
        <v>27609</v>
      </c>
    </row>
    <row r="4000" spans="1:5" x14ac:dyDescent="0.25">
      <c r="A4000" s="16">
        <f t="shared" si="62"/>
        <v>21121</v>
      </c>
      <c r="B4000">
        <v>21121</v>
      </c>
      <c r="C4000" t="s">
        <v>27610</v>
      </c>
      <c r="D4000" t="s">
        <v>7753</v>
      </c>
      <c r="E4000" s="339" t="s">
        <v>7820</v>
      </c>
    </row>
    <row r="4001" spans="1:5" x14ac:dyDescent="0.25">
      <c r="A4001" s="16">
        <f t="shared" si="62"/>
        <v>38010</v>
      </c>
      <c r="B4001">
        <v>38010</v>
      </c>
      <c r="C4001" t="s">
        <v>27611</v>
      </c>
      <c r="D4001" t="s">
        <v>7753</v>
      </c>
      <c r="E4001" s="339" t="s">
        <v>17606</v>
      </c>
    </row>
    <row r="4002" spans="1:5" x14ac:dyDescent="0.25">
      <c r="A4002" s="16">
        <f t="shared" si="62"/>
        <v>38011</v>
      </c>
      <c r="B4002">
        <v>38011</v>
      </c>
      <c r="C4002" t="s">
        <v>27612</v>
      </c>
      <c r="D4002" t="s">
        <v>7753</v>
      </c>
      <c r="E4002" s="339" t="s">
        <v>10228</v>
      </c>
    </row>
    <row r="4003" spans="1:5" x14ac:dyDescent="0.25">
      <c r="A4003" s="16">
        <f t="shared" si="62"/>
        <v>38012</v>
      </c>
      <c r="B4003">
        <v>38012</v>
      </c>
      <c r="C4003" t="s">
        <v>27613</v>
      </c>
      <c r="D4003" t="s">
        <v>7753</v>
      </c>
      <c r="E4003" s="339" t="s">
        <v>14451</v>
      </c>
    </row>
    <row r="4004" spans="1:5" x14ac:dyDescent="0.25">
      <c r="A4004" s="16">
        <f t="shared" si="62"/>
        <v>38013</v>
      </c>
      <c r="B4004">
        <v>38013</v>
      </c>
      <c r="C4004" t="s">
        <v>27614</v>
      </c>
      <c r="D4004" t="s">
        <v>7753</v>
      </c>
      <c r="E4004" s="339" t="s">
        <v>13591</v>
      </c>
    </row>
    <row r="4005" spans="1:5" x14ac:dyDescent="0.25">
      <c r="A4005" s="16">
        <f t="shared" si="62"/>
        <v>38014</v>
      </c>
      <c r="B4005">
        <v>38014</v>
      </c>
      <c r="C4005" t="s">
        <v>27615</v>
      </c>
      <c r="D4005" t="s">
        <v>7753</v>
      </c>
      <c r="E4005" s="339" t="s">
        <v>16114</v>
      </c>
    </row>
    <row r="4006" spans="1:5" x14ac:dyDescent="0.25">
      <c r="A4006" s="16">
        <f t="shared" si="62"/>
        <v>38015</v>
      </c>
      <c r="B4006">
        <v>38015</v>
      </c>
      <c r="C4006" t="s">
        <v>27616</v>
      </c>
      <c r="D4006" t="s">
        <v>7753</v>
      </c>
      <c r="E4006" s="339" t="s">
        <v>27617</v>
      </c>
    </row>
    <row r="4007" spans="1:5" x14ac:dyDescent="0.25">
      <c r="A4007" s="16">
        <f t="shared" si="62"/>
        <v>38016</v>
      </c>
      <c r="B4007">
        <v>38016</v>
      </c>
      <c r="C4007" t="s">
        <v>27618</v>
      </c>
      <c r="D4007" t="s">
        <v>7753</v>
      </c>
      <c r="E4007" s="339" t="s">
        <v>21451</v>
      </c>
    </row>
    <row r="4008" spans="1:5" x14ac:dyDescent="0.25">
      <c r="A4008" s="16">
        <f t="shared" si="62"/>
        <v>12741</v>
      </c>
      <c r="B4008">
        <v>12741</v>
      </c>
      <c r="C4008" t="s">
        <v>27619</v>
      </c>
      <c r="D4008" t="s">
        <v>7753</v>
      </c>
      <c r="E4008" s="339" t="s">
        <v>27620</v>
      </c>
    </row>
    <row r="4009" spans="1:5" x14ac:dyDescent="0.25">
      <c r="A4009" s="16">
        <f t="shared" si="62"/>
        <v>12733</v>
      </c>
      <c r="B4009">
        <v>12733</v>
      </c>
      <c r="C4009" t="s">
        <v>27621</v>
      </c>
      <c r="D4009" t="s">
        <v>7753</v>
      </c>
      <c r="E4009" s="339" t="s">
        <v>14885</v>
      </c>
    </row>
    <row r="4010" spans="1:5" x14ac:dyDescent="0.25">
      <c r="A4010" s="16">
        <f t="shared" si="62"/>
        <v>12734</v>
      </c>
      <c r="B4010">
        <v>12734</v>
      </c>
      <c r="C4010" t="s">
        <v>27622</v>
      </c>
      <c r="D4010" t="s">
        <v>7753</v>
      </c>
      <c r="E4010" s="339" t="s">
        <v>8282</v>
      </c>
    </row>
    <row r="4011" spans="1:5" x14ac:dyDescent="0.25">
      <c r="A4011" s="16">
        <f t="shared" si="62"/>
        <v>12735</v>
      </c>
      <c r="B4011">
        <v>12735</v>
      </c>
      <c r="C4011" t="s">
        <v>27623</v>
      </c>
      <c r="D4011" t="s">
        <v>7753</v>
      </c>
      <c r="E4011" s="339" t="s">
        <v>19782</v>
      </c>
    </row>
    <row r="4012" spans="1:5" x14ac:dyDescent="0.25">
      <c r="A4012" s="16">
        <f t="shared" si="62"/>
        <v>12736</v>
      </c>
      <c r="B4012">
        <v>12736</v>
      </c>
      <c r="C4012" t="s">
        <v>27624</v>
      </c>
      <c r="D4012" t="s">
        <v>7753</v>
      </c>
      <c r="E4012" s="339" t="s">
        <v>27625</v>
      </c>
    </row>
    <row r="4013" spans="1:5" x14ac:dyDescent="0.25">
      <c r="A4013" s="16">
        <f t="shared" si="62"/>
        <v>12737</v>
      </c>
      <c r="B4013">
        <v>12737</v>
      </c>
      <c r="C4013" t="s">
        <v>27626</v>
      </c>
      <c r="D4013" t="s">
        <v>7753</v>
      </c>
      <c r="E4013" s="339" t="s">
        <v>27627</v>
      </c>
    </row>
    <row r="4014" spans="1:5" x14ac:dyDescent="0.25">
      <c r="A4014" s="16">
        <f t="shared" si="62"/>
        <v>12738</v>
      </c>
      <c r="B4014">
        <v>12738</v>
      </c>
      <c r="C4014" t="s">
        <v>27628</v>
      </c>
      <c r="D4014" t="s">
        <v>7753</v>
      </c>
      <c r="E4014" s="339" t="s">
        <v>27629</v>
      </c>
    </row>
    <row r="4015" spans="1:5" x14ac:dyDescent="0.25">
      <c r="A4015" s="16">
        <f t="shared" si="62"/>
        <v>12739</v>
      </c>
      <c r="B4015">
        <v>12739</v>
      </c>
      <c r="C4015" t="s">
        <v>27630</v>
      </c>
      <c r="D4015" t="s">
        <v>7753</v>
      </c>
      <c r="E4015" s="339" t="s">
        <v>27631</v>
      </c>
    </row>
    <row r="4016" spans="1:5" x14ac:dyDescent="0.25">
      <c r="A4016" s="16">
        <f t="shared" si="62"/>
        <v>12740</v>
      </c>
      <c r="B4016">
        <v>12740</v>
      </c>
      <c r="C4016" t="s">
        <v>27632</v>
      </c>
      <c r="D4016" t="s">
        <v>7753</v>
      </c>
      <c r="E4016" s="339" t="s">
        <v>27633</v>
      </c>
    </row>
    <row r="4017" spans="1:5" x14ac:dyDescent="0.25">
      <c r="A4017" s="16">
        <f t="shared" si="62"/>
        <v>6297</v>
      </c>
      <c r="B4017">
        <v>6297</v>
      </c>
      <c r="C4017" t="s">
        <v>27634</v>
      </c>
      <c r="D4017" t="s">
        <v>7753</v>
      </c>
      <c r="E4017" s="339" t="s">
        <v>27635</v>
      </c>
    </row>
    <row r="4018" spans="1:5" x14ac:dyDescent="0.25">
      <c r="A4018" s="16">
        <f t="shared" si="62"/>
        <v>6296</v>
      </c>
      <c r="B4018">
        <v>6296</v>
      </c>
      <c r="C4018" t="s">
        <v>27636</v>
      </c>
      <c r="D4018" t="s">
        <v>7753</v>
      </c>
      <c r="E4018" s="339" t="s">
        <v>27637</v>
      </c>
    </row>
    <row r="4019" spans="1:5" x14ac:dyDescent="0.25">
      <c r="A4019" s="16">
        <f t="shared" si="62"/>
        <v>6294</v>
      </c>
      <c r="B4019">
        <v>6294</v>
      </c>
      <c r="C4019" t="s">
        <v>27638</v>
      </c>
      <c r="D4019" t="s">
        <v>7753</v>
      </c>
      <c r="E4019" s="339" t="s">
        <v>8201</v>
      </c>
    </row>
    <row r="4020" spans="1:5" x14ac:dyDescent="0.25">
      <c r="A4020" s="16">
        <f t="shared" si="62"/>
        <v>6323</v>
      </c>
      <c r="B4020">
        <v>6323</v>
      </c>
      <c r="C4020" t="s">
        <v>27639</v>
      </c>
      <c r="D4020" t="s">
        <v>7753</v>
      </c>
      <c r="E4020" s="339" t="s">
        <v>8073</v>
      </c>
    </row>
    <row r="4021" spans="1:5" x14ac:dyDescent="0.25">
      <c r="A4021" s="16">
        <f t="shared" si="62"/>
        <v>6299</v>
      </c>
      <c r="B4021">
        <v>6299</v>
      </c>
      <c r="C4021" t="s">
        <v>27640</v>
      </c>
      <c r="D4021" t="s">
        <v>7753</v>
      </c>
      <c r="E4021" s="339" t="s">
        <v>19877</v>
      </c>
    </row>
    <row r="4022" spans="1:5" x14ac:dyDescent="0.25">
      <c r="A4022" s="16">
        <f t="shared" si="62"/>
        <v>6298</v>
      </c>
      <c r="B4022">
        <v>6298</v>
      </c>
      <c r="C4022" t="s">
        <v>27641</v>
      </c>
      <c r="D4022" t="s">
        <v>7753</v>
      </c>
      <c r="E4022" s="339" t="s">
        <v>27642</v>
      </c>
    </row>
    <row r="4023" spans="1:5" x14ac:dyDescent="0.25">
      <c r="A4023" s="16">
        <f t="shared" si="62"/>
        <v>6295</v>
      </c>
      <c r="B4023">
        <v>6295</v>
      </c>
      <c r="C4023" t="s">
        <v>27643</v>
      </c>
      <c r="D4023" t="s">
        <v>7753</v>
      </c>
      <c r="E4023" s="339" t="s">
        <v>23285</v>
      </c>
    </row>
    <row r="4024" spans="1:5" x14ac:dyDescent="0.25">
      <c r="A4024" s="16">
        <f t="shared" si="62"/>
        <v>6322</v>
      </c>
      <c r="B4024">
        <v>6322</v>
      </c>
      <c r="C4024" t="s">
        <v>27644</v>
      </c>
      <c r="D4024" t="s">
        <v>7753</v>
      </c>
      <c r="E4024" s="339" t="s">
        <v>27161</v>
      </c>
    </row>
    <row r="4025" spans="1:5" x14ac:dyDescent="0.25">
      <c r="A4025" s="16">
        <f t="shared" si="62"/>
        <v>6300</v>
      </c>
      <c r="B4025">
        <v>6300</v>
      </c>
      <c r="C4025" t="s">
        <v>27645</v>
      </c>
      <c r="D4025" t="s">
        <v>7753</v>
      </c>
      <c r="E4025" s="339" t="s">
        <v>20932</v>
      </c>
    </row>
    <row r="4026" spans="1:5" x14ac:dyDescent="0.25">
      <c r="A4026" s="16">
        <f t="shared" si="62"/>
        <v>6321</v>
      </c>
      <c r="B4026">
        <v>6321</v>
      </c>
      <c r="C4026" t="s">
        <v>27646</v>
      </c>
      <c r="D4026" t="s">
        <v>7753</v>
      </c>
      <c r="E4026" s="339" t="s">
        <v>27647</v>
      </c>
    </row>
    <row r="4027" spans="1:5" x14ac:dyDescent="0.25">
      <c r="A4027" s="16">
        <f t="shared" si="62"/>
        <v>6301</v>
      </c>
      <c r="B4027">
        <v>6301</v>
      </c>
      <c r="C4027" t="s">
        <v>27648</v>
      </c>
      <c r="D4027" t="s">
        <v>7753</v>
      </c>
      <c r="E4027" s="339" t="s">
        <v>27649</v>
      </c>
    </row>
    <row r="4028" spans="1:5" x14ac:dyDescent="0.25">
      <c r="A4028" s="16">
        <f t="shared" si="62"/>
        <v>7105</v>
      </c>
      <c r="B4028">
        <v>7105</v>
      </c>
      <c r="C4028" t="s">
        <v>27650</v>
      </c>
      <c r="D4028" t="s">
        <v>7753</v>
      </c>
      <c r="E4028" s="339" t="s">
        <v>27651</v>
      </c>
    </row>
    <row r="4029" spans="1:5" x14ac:dyDescent="0.25">
      <c r="A4029" s="16">
        <f t="shared" si="62"/>
        <v>20183</v>
      </c>
      <c r="B4029">
        <v>20183</v>
      </c>
      <c r="C4029" t="s">
        <v>27652</v>
      </c>
      <c r="D4029" t="s">
        <v>7753</v>
      </c>
      <c r="E4029" s="339" t="s">
        <v>18177</v>
      </c>
    </row>
    <row r="4030" spans="1:5" x14ac:dyDescent="0.25">
      <c r="A4030" s="16">
        <f t="shared" si="62"/>
        <v>38448</v>
      </c>
      <c r="B4030">
        <v>38448</v>
      </c>
      <c r="C4030" t="s">
        <v>27653</v>
      </c>
      <c r="D4030" t="s">
        <v>7753</v>
      </c>
      <c r="E4030" s="339" t="s">
        <v>27654</v>
      </c>
    </row>
    <row r="4031" spans="1:5" x14ac:dyDescent="0.25">
      <c r="A4031" s="16">
        <f t="shared" si="62"/>
        <v>20182</v>
      </c>
      <c r="B4031">
        <v>20182</v>
      </c>
      <c r="C4031" t="s">
        <v>27655</v>
      </c>
      <c r="D4031" t="s">
        <v>7753</v>
      </c>
      <c r="E4031" s="339" t="s">
        <v>27656</v>
      </c>
    </row>
    <row r="4032" spans="1:5" x14ac:dyDescent="0.25">
      <c r="A4032" s="16">
        <f t="shared" si="62"/>
        <v>7119</v>
      </c>
      <c r="B4032">
        <v>7119</v>
      </c>
      <c r="C4032" t="s">
        <v>27657</v>
      </c>
      <c r="D4032" t="s">
        <v>7753</v>
      </c>
      <c r="E4032" s="339" t="s">
        <v>21279</v>
      </c>
    </row>
    <row r="4033" spans="1:5" x14ac:dyDescent="0.25">
      <c r="A4033" s="16">
        <f t="shared" si="62"/>
        <v>7126</v>
      </c>
      <c r="B4033">
        <v>7126</v>
      </c>
      <c r="C4033" t="s">
        <v>27658</v>
      </c>
      <c r="D4033" t="s">
        <v>7753</v>
      </c>
      <c r="E4033" s="339" t="s">
        <v>27659</v>
      </c>
    </row>
    <row r="4034" spans="1:5" x14ac:dyDescent="0.25">
      <c r="A4034" s="16">
        <f t="shared" si="62"/>
        <v>7120</v>
      </c>
      <c r="B4034">
        <v>7120</v>
      </c>
      <c r="C4034" t="s">
        <v>27660</v>
      </c>
      <c r="D4034" t="s">
        <v>7753</v>
      </c>
      <c r="E4034" s="339" t="s">
        <v>11319</v>
      </c>
    </row>
    <row r="4035" spans="1:5" x14ac:dyDescent="0.25">
      <c r="A4035" s="16">
        <f t="shared" ref="A4035:A4098" si="63">B4035</f>
        <v>6319</v>
      </c>
      <c r="B4035">
        <v>6319</v>
      </c>
      <c r="C4035" t="s">
        <v>27661</v>
      </c>
      <c r="D4035" t="s">
        <v>7753</v>
      </c>
      <c r="E4035" s="339" t="s">
        <v>27662</v>
      </c>
    </row>
    <row r="4036" spans="1:5" x14ac:dyDescent="0.25">
      <c r="A4036" s="16">
        <f t="shared" si="63"/>
        <v>6304</v>
      </c>
      <c r="B4036">
        <v>6304</v>
      </c>
      <c r="C4036" t="s">
        <v>27663</v>
      </c>
      <c r="D4036" t="s">
        <v>7753</v>
      </c>
      <c r="E4036" s="339" t="s">
        <v>27662</v>
      </c>
    </row>
    <row r="4037" spans="1:5" x14ac:dyDescent="0.25">
      <c r="A4037" s="16">
        <f t="shared" si="63"/>
        <v>21116</v>
      </c>
      <c r="B4037">
        <v>21116</v>
      </c>
      <c r="C4037" t="s">
        <v>27664</v>
      </c>
      <c r="D4037" t="s">
        <v>7753</v>
      </c>
      <c r="E4037" s="339" t="s">
        <v>27665</v>
      </c>
    </row>
    <row r="4038" spans="1:5" x14ac:dyDescent="0.25">
      <c r="A4038" s="16">
        <f t="shared" si="63"/>
        <v>6320</v>
      </c>
      <c r="B4038">
        <v>6320</v>
      </c>
      <c r="C4038" t="s">
        <v>27666</v>
      </c>
      <c r="D4038" t="s">
        <v>7753</v>
      </c>
      <c r="E4038" s="339" t="s">
        <v>12688</v>
      </c>
    </row>
    <row r="4039" spans="1:5" x14ac:dyDescent="0.25">
      <c r="A4039" s="16">
        <f t="shared" si="63"/>
        <v>6303</v>
      </c>
      <c r="B4039">
        <v>6303</v>
      </c>
      <c r="C4039" t="s">
        <v>27667</v>
      </c>
      <c r="D4039" t="s">
        <v>7753</v>
      </c>
      <c r="E4039" s="339" t="s">
        <v>12688</v>
      </c>
    </row>
    <row r="4040" spans="1:5" x14ac:dyDescent="0.25">
      <c r="A4040" s="16">
        <f t="shared" si="63"/>
        <v>6308</v>
      </c>
      <c r="B4040">
        <v>6308</v>
      </c>
      <c r="C4040" t="s">
        <v>27668</v>
      </c>
      <c r="D4040" t="s">
        <v>7753</v>
      </c>
      <c r="E4040" s="339" t="s">
        <v>27669</v>
      </c>
    </row>
    <row r="4041" spans="1:5" x14ac:dyDescent="0.25">
      <c r="A4041" s="16">
        <f t="shared" si="63"/>
        <v>6317</v>
      </c>
      <c r="B4041">
        <v>6317</v>
      </c>
      <c r="C4041" t="s">
        <v>27670</v>
      </c>
      <c r="D4041" t="s">
        <v>7753</v>
      </c>
      <c r="E4041" s="339" t="s">
        <v>27669</v>
      </c>
    </row>
    <row r="4042" spans="1:5" x14ac:dyDescent="0.25">
      <c r="A4042" s="16">
        <f t="shared" si="63"/>
        <v>6307</v>
      </c>
      <c r="B4042">
        <v>6307</v>
      </c>
      <c r="C4042" t="s">
        <v>27671</v>
      </c>
      <c r="D4042" t="s">
        <v>7753</v>
      </c>
      <c r="E4042" s="339" t="s">
        <v>27669</v>
      </c>
    </row>
    <row r="4043" spans="1:5" x14ac:dyDescent="0.25">
      <c r="A4043" s="16">
        <f t="shared" si="63"/>
        <v>6309</v>
      </c>
      <c r="B4043">
        <v>6309</v>
      </c>
      <c r="C4043" t="s">
        <v>27672</v>
      </c>
      <c r="D4043" t="s">
        <v>7753</v>
      </c>
      <c r="E4043" s="339" t="s">
        <v>27673</v>
      </c>
    </row>
    <row r="4044" spans="1:5" x14ac:dyDescent="0.25">
      <c r="A4044" s="16">
        <f t="shared" si="63"/>
        <v>6318</v>
      </c>
      <c r="B4044">
        <v>6318</v>
      </c>
      <c r="C4044" t="s">
        <v>27674</v>
      </c>
      <c r="D4044" t="s">
        <v>7753</v>
      </c>
      <c r="E4044" s="339" t="s">
        <v>27675</v>
      </c>
    </row>
    <row r="4045" spans="1:5" x14ac:dyDescent="0.25">
      <c r="A4045" s="16">
        <f t="shared" si="63"/>
        <v>6306</v>
      </c>
      <c r="B4045">
        <v>6306</v>
      </c>
      <c r="C4045" t="s">
        <v>27676</v>
      </c>
      <c r="D4045" t="s">
        <v>7753</v>
      </c>
      <c r="E4045" s="339" t="s">
        <v>27675</v>
      </c>
    </row>
    <row r="4046" spans="1:5" x14ac:dyDescent="0.25">
      <c r="A4046" s="16">
        <f t="shared" si="63"/>
        <v>6305</v>
      </c>
      <c r="B4046">
        <v>6305</v>
      </c>
      <c r="C4046" t="s">
        <v>27677</v>
      </c>
      <c r="D4046" t="s">
        <v>7753</v>
      </c>
      <c r="E4046" s="339" t="s">
        <v>27675</v>
      </c>
    </row>
    <row r="4047" spans="1:5" x14ac:dyDescent="0.25">
      <c r="A4047" s="16">
        <f t="shared" si="63"/>
        <v>6302</v>
      </c>
      <c r="B4047">
        <v>6302</v>
      </c>
      <c r="C4047" t="s">
        <v>27678</v>
      </c>
      <c r="D4047" t="s">
        <v>7753</v>
      </c>
      <c r="E4047" s="339" t="s">
        <v>8316</v>
      </c>
    </row>
    <row r="4048" spans="1:5" x14ac:dyDescent="0.25">
      <c r="A4048" s="16">
        <f t="shared" si="63"/>
        <v>6312</v>
      </c>
      <c r="B4048">
        <v>6312</v>
      </c>
      <c r="C4048" t="s">
        <v>27679</v>
      </c>
      <c r="D4048" t="s">
        <v>7753</v>
      </c>
      <c r="E4048" s="339" t="s">
        <v>27680</v>
      </c>
    </row>
    <row r="4049" spans="1:5" x14ac:dyDescent="0.25">
      <c r="A4049" s="16">
        <f t="shared" si="63"/>
        <v>6311</v>
      </c>
      <c r="B4049">
        <v>6311</v>
      </c>
      <c r="C4049" t="s">
        <v>27681</v>
      </c>
      <c r="D4049" t="s">
        <v>7753</v>
      </c>
      <c r="E4049" s="339" t="s">
        <v>27680</v>
      </c>
    </row>
    <row r="4050" spans="1:5" x14ac:dyDescent="0.25">
      <c r="A4050" s="16">
        <f t="shared" si="63"/>
        <v>6310</v>
      </c>
      <c r="B4050">
        <v>6310</v>
      </c>
      <c r="C4050" t="s">
        <v>27682</v>
      </c>
      <c r="D4050" t="s">
        <v>7753</v>
      </c>
      <c r="E4050" s="339" t="s">
        <v>27680</v>
      </c>
    </row>
    <row r="4051" spans="1:5" x14ac:dyDescent="0.25">
      <c r="A4051" s="16">
        <f t="shared" si="63"/>
        <v>6314</v>
      </c>
      <c r="B4051">
        <v>6314</v>
      </c>
      <c r="C4051" t="s">
        <v>27683</v>
      </c>
      <c r="D4051" t="s">
        <v>7753</v>
      </c>
      <c r="E4051" s="339" t="s">
        <v>27680</v>
      </c>
    </row>
    <row r="4052" spans="1:5" x14ac:dyDescent="0.25">
      <c r="A4052" s="16">
        <f t="shared" si="63"/>
        <v>6313</v>
      </c>
      <c r="B4052">
        <v>6313</v>
      </c>
      <c r="C4052" t="s">
        <v>27684</v>
      </c>
      <c r="D4052" t="s">
        <v>7753</v>
      </c>
      <c r="E4052" s="339" t="s">
        <v>27680</v>
      </c>
    </row>
    <row r="4053" spans="1:5" x14ac:dyDescent="0.25">
      <c r="A4053" s="16">
        <f t="shared" si="63"/>
        <v>6315</v>
      </c>
      <c r="B4053">
        <v>6315</v>
      </c>
      <c r="C4053" t="s">
        <v>27685</v>
      </c>
      <c r="D4053" t="s">
        <v>7753</v>
      </c>
      <c r="E4053" s="339" t="s">
        <v>27686</v>
      </c>
    </row>
    <row r="4054" spans="1:5" x14ac:dyDescent="0.25">
      <c r="A4054" s="16">
        <f t="shared" si="63"/>
        <v>6316</v>
      </c>
      <c r="B4054">
        <v>6316</v>
      </c>
      <c r="C4054" t="s">
        <v>27687</v>
      </c>
      <c r="D4054" t="s">
        <v>7753</v>
      </c>
      <c r="E4054" s="339" t="s">
        <v>27686</v>
      </c>
    </row>
    <row r="4055" spans="1:5" x14ac:dyDescent="0.25">
      <c r="A4055" s="16">
        <f t="shared" si="63"/>
        <v>39324</v>
      </c>
      <c r="B4055">
        <v>39324</v>
      </c>
      <c r="C4055" t="s">
        <v>27688</v>
      </c>
      <c r="D4055" t="s">
        <v>7753</v>
      </c>
      <c r="E4055" s="339" t="s">
        <v>11317</v>
      </c>
    </row>
    <row r="4056" spans="1:5" x14ac:dyDescent="0.25">
      <c r="A4056" s="16">
        <f t="shared" si="63"/>
        <v>39325</v>
      </c>
      <c r="B4056">
        <v>39325</v>
      </c>
      <c r="C4056" t="s">
        <v>27689</v>
      </c>
      <c r="D4056" t="s">
        <v>7753</v>
      </c>
      <c r="E4056" s="339" t="s">
        <v>8102</v>
      </c>
    </row>
    <row r="4057" spans="1:5" x14ac:dyDescent="0.25">
      <c r="A4057" s="16">
        <f t="shared" si="63"/>
        <v>39326</v>
      </c>
      <c r="B4057">
        <v>39326</v>
      </c>
      <c r="C4057" t="s">
        <v>27690</v>
      </c>
      <c r="D4057" t="s">
        <v>7753</v>
      </c>
      <c r="E4057" s="339" t="s">
        <v>27691</v>
      </c>
    </row>
    <row r="4058" spans="1:5" x14ac:dyDescent="0.25">
      <c r="A4058" s="16">
        <f t="shared" si="63"/>
        <v>39327</v>
      </c>
      <c r="B4058">
        <v>39327</v>
      </c>
      <c r="C4058" t="s">
        <v>27692</v>
      </c>
      <c r="D4058" t="s">
        <v>7753</v>
      </c>
      <c r="E4058" s="339" t="s">
        <v>27693</v>
      </c>
    </row>
    <row r="4059" spans="1:5" x14ac:dyDescent="0.25">
      <c r="A4059" s="16">
        <f t="shared" si="63"/>
        <v>11378</v>
      </c>
      <c r="B4059">
        <v>11378</v>
      </c>
      <c r="C4059" t="s">
        <v>27694</v>
      </c>
      <c r="D4059" t="s">
        <v>7753</v>
      </c>
      <c r="E4059" s="339" t="s">
        <v>27695</v>
      </c>
    </row>
    <row r="4060" spans="1:5" x14ac:dyDescent="0.25">
      <c r="A4060" s="16">
        <f t="shared" si="63"/>
        <v>11379</v>
      </c>
      <c r="B4060">
        <v>11379</v>
      </c>
      <c r="C4060" t="s">
        <v>27696</v>
      </c>
      <c r="D4060" t="s">
        <v>7753</v>
      </c>
      <c r="E4060" s="339" t="s">
        <v>27697</v>
      </c>
    </row>
    <row r="4061" spans="1:5" x14ac:dyDescent="0.25">
      <c r="A4061" s="16">
        <f t="shared" si="63"/>
        <v>11493</v>
      </c>
      <c r="B4061">
        <v>11493</v>
      </c>
      <c r="C4061" t="s">
        <v>27698</v>
      </c>
      <c r="D4061" t="s">
        <v>7753</v>
      </c>
      <c r="E4061" s="339" t="s">
        <v>27699</v>
      </c>
    </row>
    <row r="4062" spans="1:5" x14ac:dyDescent="0.25">
      <c r="A4062" s="16">
        <f t="shared" si="63"/>
        <v>7106</v>
      </c>
      <c r="B4062">
        <v>7106</v>
      </c>
      <c r="C4062" t="s">
        <v>27700</v>
      </c>
      <c r="D4062" t="s">
        <v>7753</v>
      </c>
      <c r="E4062" s="339" t="s">
        <v>20269</v>
      </c>
    </row>
    <row r="4063" spans="1:5" x14ac:dyDescent="0.25">
      <c r="A4063" s="16">
        <f t="shared" si="63"/>
        <v>7104</v>
      </c>
      <c r="B4063">
        <v>7104</v>
      </c>
      <c r="C4063" t="s">
        <v>27701</v>
      </c>
      <c r="D4063" t="s">
        <v>7753</v>
      </c>
      <c r="E4063" s="339" t="s">
        <v>8101</v>
      </c>
    </row>
    <row r="4064" spans="1:5" x14ac:dyDescent="0.25">
      <c r="A4064" s="16">
        <f t="shared" si="63"/>
        <v>7136</v>
      </c>
      <c r="B4064">
        <v>7136</v>
      </c>
      <c r="C4064" t="s">
        <v>27702</v>
      </c>
      <c r="D4064" t="s">
        <v>7753</v>
      </c>
      <c r="E4064" s="339" t="s">
        <v>10707</v>
      </c>
    </row>
    <row r="4065" spans="1:5" x14ac:dyDescent="0.25">
      <c r="A4065" s="16">
        <f t="shared" si="63"/>
        <v>7128</v>
      </c>
      <c r="B4065">
        <v>7128</v>
      </c>
      <c r="C4065" t="s">
        <v>27703</v>
      </c>
      <c r="D4065" t="s">
        <v>7753</v>
      </c>
      <c r="E4065" s="339" t="s">
        <v>8424</v>
      </c>
    </row>
    <row r="4066" spans="1:5" x14ac:dyDescent="0.25">
      <c r="A4066" s="16">
        <f t="shared" si="63"/>
        <v>7108</v>
      </c>
      <c r="B4066">
        <v>7108</v>
      </c>
      <c r="C4066" t="s">
        <v>27704</v>
      </c>
      <c r="D4066" t="s">
        <v>7753</v>
      </c>
      <c r="E4066" s="339" t="s">
        <v>11319</v>
      </c>
    </row>
    <row r="4067" spans="1:5" x14ac:dyDescent="0.25">
      <c r="A4067" s="16">
        <f t="shared" si="63"/>
        <v>7129</v>
      </c>
      <c r="B4067">
        <v>7129</v>
      </c>
      <c r="C4067" t="s">
        <v>27705</v>
      </c>
      <c r="D4067" t="s">
        <v>7753</v>
      </c>
      <c r="E4067" s="339" t="s">
        <v>14450</v>
      </c>
    </row>
    <row r="4068" spans="1:5" x14ac:dyDescent="0.25">
      <c r="A4068" s="16">
        <f t="shared" si="63"/>
        <v>7130</v>
      </c>
      <c r="B4068">
        <v>7130</v>
      </c>
      <c r="C4068" t="s">
        <v>27706</v>
      </c>
      <c r="D4068" t="s">
        <v>7753</v>
      </c>
      <c r="E4068" s="339" t="s">
        <v>8381</v>
      </c>
    </row>
    <row r="4069" spans="1:5" x14ac:dyDescent="0.25">
      <c r="A4069" s="16">
        <f t="shared" si="63"/>
        <v>7131</v>
      </c>
      <c r="B4069">
        <v>7131</v>
      </c>
      <c r="C4069" t="s">
        <v>27707</v>
      </c>
      <c r="D4069" t="s">
        <v>7753</v>
      </c>
      <c r="E4069" s="339" t="s">
        <v>13607</v>
      </c>
    </row>
    <row r="4070" spans="1:5" x14ac:dyDescent="0.25">
      <c r="A4070" s="16">
        <f t="shared" si="63"/>
        <v>7132</v>
      </c>
      <c r="B4070">
        <v>7132</v>
      </c>
      <c r="C4070" t="s">
        <v>27708</v>
      </c>
      <c r="D4070" t="s">
        <v>7753</v>
      </c>
      <c r="E4070" s="339" t="s">
        <v>27709</v>
      </c>
    </row>
    <row r="4071" spans="1:5" x14ac:dyDescent="0.25">
      <c r="A4071" s="16">
        <f t="shared" si="63"/>
        <v>7133</v>
      </c>
      <c r="B4071">
        <v>7133</v>
      </c>
      <c r="C4071" t="s">
        <v>27710</v>
      </c>
      <c r="D4071" t="s">
        <v>7753</v>
      </c>
      <c r="E4071" s="339" t="s">
        <v>20495</v>
      </c>
    </row>
    <row r="4072" spans="1:5" x14ac:dyDescent="0.25">
      <c r="A4072" s="16">
        <f t="shared" si="63"/>
        <v>37420</v>
      </c>
      <c r="B4072">
        <v>37420</v>
      </c>
      <c r="C4072" t="s">
        <v>27711</v>
      </c>
      <c r="D4072" t="s">
        <v>7753</v>
      </c>
      <c r="E4072" s="339" t="s">
        <v>27712</v>
      </c>
    </row>
    <row r="4073" spans="1:5" x14ac:dyDescent="0.25">
      <c r="A4073" s="16">
        <f t="shared" si="63"/>
        <v>37421</v>
      </c>
      <c r="B4073">
        <v>37421</v>
      </c>
      <c r="C4073" t="s">
        <v>27713</v>
      </c>
      <c r="D4073" t="s">
        <v>7753</v>
      </c>
      <c r="E4073" s="339" t="s">
        <v>21370</v>
      </c>
    </row>
    <row r="4074" spans="1:5" x14ac:dyDescent="0.25">
      <c r="A4074" s="16">
        <f t="shared" si="63"/>
        <v>37422</v>
      </c>
      <c r="B4074">
        <v>37422</v>
      </c>
      <c r="C4074" t="s">
        <v>27714</v>
      </c>
      <c r="D4074" t="s">
        <v>7753</v>
      </c>
      <c r="E4074" s="339" t="s">
        <v>14120</v>
      </c>
    </row>
    <row r="4075" spans="1:5" x14ac:dyDescent="0.25">
      <c r="A4075" s="16">
        <f t="shared" si="63"/>
        <v>37443</v>
      </c>
      <c r="B4075">
        <v>37443</v>
      </c>
      <c r="C4075" t="s">
        <v>27715</v>
      </c>
      <c r="D4075" t="s">
        <v>7753</v>
      </c>
      <c r="E4075" s="339" t="s">
        <v>27716</v>
      </c>
    </row>
    <row r="4076" spans="1:5" x14ac:dyDescent="0.25">
      <c r="A4076" s="16">
        <f t="shared" si="63"/>
        <v>37444</v>
      </c>
      <c r="B4076">
        <v>37444</v>
      </c>
      <c r="C4076" t="s">
        <v>27717</v>
      </c>
      <c r="D4076" t="s">
        <v>7753</v>
      </c>
      <c r="E4076" s="339" t="s">
        <v>27718</v>
      </c>
    </row>
    <row r="4077" spans="1:5" x14ac:dyDescent="0.25">
      <c r="A4077" s="16">
        <f t="shared" si="63"/>
        <v>37445</v>
      </c>
      <c r="B4077">
        <v>37445</v>
      </c>
      <c r="C4077" t="s">
        <v>27719</v>
      </c>
      <c r="D4077" t="s">
        <v>7753</v>
      </c>
      <c r="E4077" s="339" t="s">
        <v>27720</v>
      </c>
    </row>
    <row r="4078" spans="1:5" x14ac:dyDescent="0.25">
      <c r="A4078" s="16">
        <f t="shared" si="63"/>
        <v>37446</v>
      </c>
      <c r="B4078">
        <v>37446</v>
      </c>
      <c r="C4078" t="s">
        <v>27721</v>
      </c>
      <c r="D4078" t="s">
        <v>7753</v>
      </c>
      <c r="E4078" s="339" t="s">
        <v>27722</v>
      </c>
    </row>
    <row r="4079" spans="1:5" x14ac:dyDescent="0.25">
      <c r="A4079" s="16">
        <f t="shared" si="63"/>
        <v>37447</v>
      </c>
      <c r="B4079">
        <v>37447</v>
      </c>
      <c r="C4079" t="s">
        <v>27723</v>
      </c>
      <c r="D4079" t="s">
        <v>7753</v>
      </c>
      <c r="E4079" s="339" t="s">
        <v>27724</v>
      </c>
    </row>
    <row r="4080" spans="1:5" x14ac:dyDescent="0.25">
      <c r="A4080" s="16">
        <f t="shared" si="63"/>
        <v>37448</v>
      </c>
      <c r="B4080">
        <v>37448</v>
      </c>
      <c r="C4080" t="s">
        <v>27725</v>
      </c>
      <c r="D4080" t="s">
        <v>7753</v>
      </c>
      <c r="E4080" s="339" t="s">
        <v>27726</v>
      </c>
    </row>
    <row r="4081" spans="1:5" x14ac:dyDescent="0.25">
      <c r="A4081" s="16">
        <f t="shared" si="63"/>
        <v>37440</v>
      </c>
      <c r="B4081">
        <v>37440</v>
      </c>
      <c r="C4081" t="s">
        <v>27727</v>
      </c>
      <c r="D4081" t="s">
        <v>7753</v>
      </c>
      <c r="E4081" s="339" t="s">
        <v>27728</v>
      </c>
    </row>
    <row r="4082" spans="1:5" x14ac:dyDescent="0.25">
      <c r="A4082" s="16">
        <f t="shared" si="63"/>
        <v>37441</v>
      </c>
      <c r="B4082">
        <v>37441</v>
      </c>
      <c r="C4082" t="s">
        <v>27729</v>
      </c>
      <c r="D4082" t="s">
        <v>7753</v>
      </c>
      <c r="E4082" s="339" t="s">
        <v>27728</v>
      </c>
    </row>
    <row r="4083" spans="1:5" x14ac:dyDescent="0.25">
      <c r="A4083" s="16">
        <f t="shared" si="63"/>
        <v>37442</v>
      </c>
      <c r="B4083">
        <v>37442</v>
      </c>
      <c r="C4083" t="s">
        <v>27730</v>
      </c>
      <c r="D4083" t="s">
        <v>7753</v>
      </c>
      <c r="E4083" s="339" t="s">
        <v>27731</v>
      </c>
    </row>
    <row r="4084" spans="1:5" x14ac:dyDescent="0.25">
      <c r="A4084" s="16">
        <f t="shared" si="63"/>
        <v>38017</v>
      </c>
      <c r="B4084">
        <v>38017</v>
      </c>
      <c r="C4084" t="s">
        <v>27732</v>
      </c>
      <c r="D4084" t="s">
        <v>7753</v>
      </c>
      <c r="E4084" s="339" t="s">
        <v>8330</v>
      </c>
    </row>
    <row r="4085" spans="1:5" x14ac:dyDescent="0.25">
      <c r="A4085" s="16">
        <f t="shared" si="63"/>
        <v>38018</v>
      </c>
      <c r="B4085">
        <v>38018</v>
      </c>
      <c r="C4085" t="s">
        <v>27733</v>
      </c>
      <c r="D4085" t="s">
        <v>7753</v>
      </c>
      <c r="E4085" s="339" t="s">
        <v>7907</v>
      </c>
    </row>
    <row r="4086" spans="1:5" x14ac:dyDescent="0.25">
      <c r="A4086" s="16">
        <f t="shared" si="63"/>
        <v>39895</v>
      </c>
      <c r="B4086">
        <v>39895</v>
      </c>
      <c r="C4086" t="s">
        <v>27734</v>
      </c>
      <c r="D4086" t="s">
        <v>7753</v>
      </c>
      <c r="E4086" s="339" t="s">
        <v>20655</v>
      </c>
    </row>
    <row r="4087" spans="1:5" x14ac:dyDescent="0.25">
      <c r="A4087" s="16">
        <f t="shared" si="63"/>
        <v>39896</v>
      </c>
      <c r="B4087">
        <v>39896</v>
      </c>
      <c r="C4087" t="s">
        <v>27735</v>
      </c>
      <c r="D4087" t="s">
        <v>7753</v>
      </c>
      <c r="E4087" s="339" t="s">
        <v>27736</v>
      </c>
    </row>
    <row r="4088" spans="1:5" x14ac:dyDescent="0.25">
      <c r="A4088" s="16">
        <f t="shared" si="63"/>
        <v>38873</v>
      </c>
      <c r="B4088">
        <v>38873</v>
      </c>
      <c r="C4088" t="s">
        <v>27737</v>
      </c>
      <c r="D4088" t="s">
        <v>7753</v>
      </c>
      <c r="E4088" s="339" t="s">
        <v>7943</v>
      </c>
    </row>
    <row r="4089" spans="1:5" x14ac:dyDescent="0.25">
      <c r="A4089" s="16">
        <f t="shared" si="63"/>
        <v>38874</v>
      </c>
      <c r="B4089">
        <v>38874</v>
      </c>
      <c r="C4089" t="s">
        <v>27738</v>
      </c>
      <c r="D4089" t="s">
        <v>7753</v>
      </c>
      <c r="E4089" s="339" t="s">
        <v>12632</v>
      </c>
    </row>
    <row r="4090" spans="1:5" x14ac:dyDescent="0.25">
      <c r="A4090" s="16">
        <f t="shared" si="63"/>
        <v>38875</v>
      </c>
      <c r="B4090">
        <v>38875</v>
      </c>
      <c r="C4090" t="s">
        <v>27739</v>
      </c>
      <c r="D4090" t="s">
        <v>7753</v>
      </c>
      <c r="E4090" s="339" t="s">
        <v>14174</v>
      </c>
    </row>
    <row r="4091" spans="1:5" x14ac:dyDescent="0.25">
      <c r="A4091" s="16">
        <f t="shared" si="63"/>
        <v>38876</v>
      </c>
      <c r="B4091">
        <v>38876</v>
      </c>
      <c r="C4091" t="s">
        <v>27740</v>
      </c>
      <c r="D4091" t="s">
        <v>7753</v>
      </c>
      <c r="E4091" s="339" t="s">
        <v>13013</v>
      </c>
    </row>
    <row r="4092" spans="1:5" x14ac:dyDescent="0.25">
      <c r="A4092" s="16">
        <f t="shared" si="63"/>
        <v>39000</v>
      </c>
      <c r="B4092">
        <v>39000</v>
      </c>
      <c r="C4092" t="s">
        <v>27741</v>
      </c>
      <c r="D4092" t="s">
        <v>7753</v>
      </c>
      <c r="E4092" s="339" t="s">
        <v>16111</v>
      </c>
    </row>
    <row r="4093" spans="1:5" x14ac:dyDescent="0.25">
      <c r="A4093" s="16">
        <f t="shared" si="63"/>
        <v>38674</v>
      </c>
      <c r="B4093">
        <v>38674</v>
      </c>
      <c r="C4093" t="s">
        <v>27742</v>
      </c>
      <c r="D4093" t="s">
        <v>7753</v>
      </c>
      <c r="E4093" s="339" t="s">
        <v>15938</v>
      </c>
    </row>
    <row r="4094" spans="1:5" x14ac:dyDescent="0.25">
      <c r="A4094" s="16">
        <f t="shared" si="63"/>
        <v>38019</v>
      </c>
      <c r="B4094">
        <v>38019</v>
      </c>
      <c r="C4094" t="s">
        <v>27743</v>
      </c>
      <c r="D4094" t="s">
        <v>7753</v>
      </c>
      <c r="E4094" s="339" t="s">
        <v>8161</v>
      </c>
    </row>
    <row r="4095" spans="1:5" x14ac:dyDescent="0.25">
      <c r="A4095" s="16">
        <f t="shared" si="63"/>
        <v>38020</v>
      </c>
      <c r="B4095">
        <v>38020</v>
      </c>
      <c r="C4095" t="s">
        <v>27744</v>
      </c>
      <c r="D4095" t="s">
        <v>7753</v>
      </c>
      <c r="E4095" s="339" t="s">
        <v>27745</v>
      </c>
    </row>
    <row r="4096" spans="1:5" x14ac:dyDescent="0.25">
      <c r="A4096" s="16">
        <f t="shared" si="63"/>
        <v>38454</v>
      </c>
      <c r="B4096">
        <v>38454</v>
      </c>
      <c r="C4096" t="s">
        <v>27746</v>
      </c>
      <c r="D4096" t="s">
        <v>7753</v>
      </c>
      <c r="E4096" s="339" t="s">
        <v>14841</v>
      </c>
    </row>
    <row r="4097" spans="1:5" x14ac:dyDescent="0.25">
      <c r="A4097" s="16">
        <f t="shared" si="63"/>
        <v>38455</v>
      </c>
      <c r="B4097">
        <v>38455</v>
      </c>
      <c r="C4097" t="s">
        <v>27747</v>
      </c>
      <c r="D4097" t="s">
        <v>7753</v>
      </c>
      <c r="E4097" s="339" t="s">
        <v>21851</v>
      </c>
    </row>
    <row r="4098" spans="1:5" x14ac:dyDescent="0.25">
      <c r="A4098" s="16">
        <f t="shared" si="63"/>
        <v>38462</v>
      </c>
      <c r="B4098">
        <v>38462</v>
      </c>
      <c r="C4098" t="s">
        <v>27748</v>
      </c>
      <c r="D4098" t="s">
        <v>7753</v>
      </c>
      <c r="E4098" s="339" t="s">
        <v>27749</v>
      </c>
    </row>
    <row r="4099" spans="1:5" x14ac:dyDescent="0.25">
      <c r="A4099" s="16">
        <f t="shared" ref="A4099:A4162" si="64">B4099</f>
        <v>36362</v>
      </c>
      <c r="B4099">
        <v>36362</v>
      </c>
      <c r="C4099" t="s">
        <v>27750</v>
      </c>
      <c r="D4099" t="s">
        <v>7753</v>
      </c>
      <c r="E4099" s="339" t="s">
        <v>14111</v>
      </c>
    </row>
    <row r="4100" spans="1:5" x14ac:dyDescent="0.25">
      <c r="A4100" s="16">
        <f t="shared" si="64"/>
        <v>36298</v>
      </c>
      <c r="B4100">
        <v>36298</v>
      </c>
      <c r="C4100" t="s">
        <v>27751</v>
      </c>
      <c r="D4100" t="s">
        <v>7753</v>
      </c>
      <c r="E4100" s="339" t="s">
        <v>7836</v>
      </c>
    </row>
    <row r="4101" spans="1:5" x14ac:dyDescent="0.25">
      <c r="A4101" s="16">
        <f t="shared" si="64"/>
        <v>38456</v>
      </c>
      <c r="B4101">
        <v>38456</v>
      </c>
      <c r="C4101" t="s">
        <v>27752</v>
      </c>
      <c r="D4101" t="s">
        <v>7753</v>
      </c>
      <c r="E4101" s="339" t="s">
        <v>8690</v>
      </c>
    </row>
    <row r="4102" spans="1:5" x14ac:dyDescent="0.25">
      <c r="A4102" s="16">
        <f t="shared" si="64"/>
        <v>38457</v>
      </c>
      <c r="B4102">
        <v>38457</v>
      </c>
      <c r="C4102" t="s">
        <v>27753</v>
      </c>
      <c r="D4102" t="s">
        <v>7753</v>
      </c>
      <c r="E4102" s="339" t="s">
        <v>15488</v>
      </c>
    </row>
    <row r="4103" spans="1:5" x14ac:dyDescent="0.25">
      <c r="A4103" s="16">
        <f t="shared" si="64"/>
        <v>38458</v>
      </c>
      <c r="B4103">
        <v>38458</v>
      </c>
      <c r="C4103" t="s">
        <v>27754</v>
      </c>
      <c r="D4103" t="s">
        <v>7753</v>
      </c>
      <c r="E4103" s="339" t="s">
        <v>17337</v>
      </c>
    </row>
    <row r="4104" spans="1:5" x14ac:dyDescent="0.25">
      <c r="A4104" s="16">
        <f t="shared" si="64"/>
        <v>38459</v>
      </c>
      <c r="B4104">
        <v>38459</v>
      </c>
      <c r="C4104" t="s">
        <v>27755</v>
      </c>
      <c r="D4104" t="s">
        <v>7753</v>
      </c>
      <c r="E4104" s="339" t="s">
        <v>21252</v>
      </c>
    </row>
    <row r="4105" spans="1:5" x14ac:dyDescent="0.25">
      <c r="A4105" s="16">
        <f t="shared" si="64"/>
        <v>38460</v>
      </c>
      <c r="B4105">
        <v>38460</v>
      </c>
      <c r="C4105" t="s">
        <v>27756</v>
      </c>
      <c r="D4105" t="s">
        <v>7753</v>
      </c>
      <c r="E4105" s="339" t="s">
        <v>27757</v>
      </c>
    </row>
    <row r="4106" spans="1:5" x14ac:dyDescent="0.25">
      <c r="A4106" s="16">
        <f t="shared" si="64"/>
        <v>38461</v>
      </c>
      <c r="B4106">
        <v>38461</v>
      </c>
      <c r="C4106" t="s">
        <v>27758</v>
      </c>
      <c r="D4106" t="s">
        <v>7753</v>
      </c>
      <c r="E4106" s="339" t="s">
        <v>27759</v>
      </c>
    </row>
    <row r="4107" spans="1:5" x14ac:dyDescent="0.25">
      <c r="A4107" s="16">
        <f t="shared" si="64"/>
        <v>7094</v>
      </c>
      <c r="B4107">
        <v>7094</v>
      </c>
      <c r="C4107" t="s">
        <v>27760</v>
      </c>
      <c r="D4107" t="s">
        <v>7753</v>
      </c>
      <c r="E4107" s="339" t="s">
        <v>10712</v>
      </c>
    </row>
    <row r="4108" spans="1:5" x14ac:dyDescent="0.25">
      <c r="A4108" s="16">
        <f t="shared" si="64"/>
        <v>7116</v>
      </c>
      <c r="B4108">
        <v>7116</v>
      </c>
      <c r="C4108" t="s">
        <v>27761</v>
      </c>
      <c r="D4108" t="s">
        <v>7753</v>
      </c>
      <c r="E4108" s="339" t="s">
        <v>22643</v>
      </c>
    </row>
    <row r="4109" spans="1:5" x14ac:dyDescent="0.25">
      <c r="A4109" s="16">
        <f t="shared" si="64"/>
        <v>7118</v>
      </c>
      <c r="B4109">
        <v>7118</v>
      </c>
      <c r="C4109" t="s">
        <v>27762</v>
      </c>
      <c r="D4109" t="s">
        <v>7753</v>
      </c>
      <c r="E4109" s="339" t="s">
        <v>20218</v>
      </c>
    </row>
    <row r="4110" spans="1:5" x14ac:dyDescent="0.25">
      <c r="A4110" s="16">
        <f t="shared" si="64"/>
        <v>7098</v>
      </c>
      <c r="B4110">
        <v>7098</v>
      </c>
      <c r="C4110" t="s">
        <v>27763</v>
      </c>
      <c r="D4110" t="s">
        <v>7753</v>
      </c>
      <c r="E4110" s="339" t="s">
        <v>8050</v>
      </c>
    </row>
    <row r="4111" spans="1:5" x14ac:dyDescent="0.25">
      <c r="A4111" s="16">
        <f t="shared" si="64"/>
        <v>7110</v>
      </c>
      <c r="B4111">
        <v>7110</v>
      </c>
      <c r="C4111" t="s">
        <v>27764</v>
      </c>
      <c r="D4111" t="s">
        <v>7753</v>
      </c>
      <c r="E4111" s="339" t="s">
        <v>27765</v>
      </c>
    </row>
    <row r="4112" spans="1:5" x14ac:dyDescent="0.25">
      <c r="A4112" s="16">
        <f t="shared" si="64"/>
        <v>7123</v>
      </c>
      <c r="B4112">
        <v>7123</v>
      </c>
      <c r="C4112" t="s">
        <v>27766</v>
      </c>
      <c r="D4112" t="s">
        <v>7753</v>
      </c>
      <c r="E4112" s="339" t="s">
        <v>8137</v>
      </c>
    </row>
    <row r="4113" spans="1:5" x14ac:dyDescent="0.25">
      <c r="A4113" s="16">
        <f t="shared" si="64"/>
        <v>7121</v>
      </c>
      <c r="B4113">
        <v>7121</v>
      </c>
      <c r="C4113" t="s">
        <v>27767</v>
      </c>
      <c r="D4113" t="s">
        <v>7753</v>
      </c>
      <c r="E4113" s="339" t="s">
        <v>10134</v>
      </c>
    </row>
    <row r="4114" spans="1:5" x14ac:dyDescent="0.25">
      <c r="A4114" s="16">
        <f t="shared" si="64"/>
        <v>7137</v>
      </c>
      <c r="B4114">
        <v>7137</v>
      </c>
      <c r="C4114" t="s">
        <v>27768</v>
      </c>
      <c r="D4114" t="s">
        <v>7753</v>
      </c>
      <c r="E4114" s="339" t="s">
        <v>27769</v>
      </c>
    </row>
    <row r="4115" spans="1:5" x14ac:dyDescent="0.25">
      <c r="A4115" s="16">
        <f t="shared" si="64"/>
        <v>7122</v>
      </c>
      <c r="B4115">
        <v>7122</v>
      </c>
      <c r="C4115" t="s">
        <v>27770</v>
      </c>
      <c r="D4115" t="s">
        <v>7753</v>
      </c>
      <c r="E4115" s="339" t="s">
        <v>14091</v>
      </c>
    </row>
    <row r="4116" spans="1:5" x14ac:dyDescent="0.25">
      <c r="A4116" s="16">
        <f t="shared" si="64"/>
        <v>7114</v>
      </c>
      <c r="B4116">
        <v>7114</v>
      </c>
      <c r="C4116" t="s">
        <v>27771</v>
      </c>
      <c r="D4116" t="s">
        <v>7753</v>
      </c>
      <c r="E4116" s="339" t="s">
        <v>13001</v>
      </c>
    </row>
    <row r="4117" spans="1:5" x14ac:dyDescent="0.25">
      <c r="A4117" s="16">
        <f t="shared" si="64"/>
        <v>7109</v>
      </c>
      <c r="B4117">
        <v>7109</v>
      </c>
      <c r="C4117" t="s">
        <v>27772</v>
      </c>
      <c r="D4117" t="s">
        <v>7753</v>
      </c>
      <c r="E4117" s="339" t="s">
        <v>7862</v>
      </c>
    </row>
    <row r="4118" spans="1:5" x14ac:dyDescent="0.25">
      <c r="A4118" s="16">
        <f t="shared" si="64"/>
        <v>7135</v>
      </c>
      <c r="B4118">
        <v>7135</v>
      </c>
      <c r="C4118" t="s">
        <v>27773</v>
      </c>
      <c r="D4118" t="s">
        <v>7753</v>
      </c>
      <c r="E4118" s="339" t="s">
        <v>8083</v>
      </c>
    </row>
    <row r="4119" spans="1:5" x14ac:dyDescent="0.25">
      <c r="A4119" s="16">
        <f t="shared" si="64"/>
        <v>37947</v>
      </c>
      <c r="B4119">
        <v>37947</v>
      </c>
      <c r="C4119" t="s">
        <v>27774</v>
      </c>
      <c r="D4119" t="s">
        <v>7753</v>
      </c>
      <c r="E4119" s="339" t="s">
        <v>22645</v>
      </c>
    </row>
    <row r="4120" spans="1:5" x14ac:dyDescent="0.25">
      <c r="A4120" s="16">
        <f t="shared" si="64"/>
        <v>7103</v>
      </c>
      <c r="B4120">
        <v>7103</v>
      </c>
      <c r="C4120" t="s">
        <v>27775</v>
      </c>
      <c r="D4120" t="s">
        <v>7753</v>
      </c>
      <c r="E4120" s="339" t="s">
        <v>15505</v>
      </c>
    </row>
    <row r="4121" spans="1:5" x14ac:dyDescent="0.25">
      <c r="A4121" s="16">
        <f t="shared" si="64"/>
        <v>40419</v>
      </c>
      <c r="B4121">
        <v>40419</v>
      </c>
      <c r="C4121" t="s">
        <v>27776</v>
      </c>
      <c r="D4121" t="s">
        <v>7753</v>
      </c>
      <c r="E4121" s="339" t="s">
        <v>27777</v>
      </c>
    </row>
    <row r="4122" spans="1:5" x14ac:dyDescent="0.25">
      <c r="A4122" s="16">
        <f t="shared" si="64"/>
        <v>40420</v>
      </c>
      <c r="B4122">
        <v>40420</v>
      </c>
      <c r="C4122" t="s">
        <v>27778</v>
      </c>
      <c r="D4122" t="s">
        <v>7753</v>
      </c>
      <c r="E4122" s="339" t="s">
        <v>21290</v>
      </c>
    </row>
    <row r="4123" spans="1:5" x14ac:dyDescent="0.25">
      <c r="A4123" s="16">
        <f t="shared" si="64"/>
        <v>40421</v>
      </c>
      <c r="B4123">
        <v>40421</v>
      </c>
      <c r="C4123" t="s">
        <v>27779</v>
      </c>
      <c r="D4123" t="s">
        <v>7753</v>
      </c>
      <c r="E4123" s="339" t="s">
        <v>27780</v>
      </c>
    </row>
    <row r="4124" spans="1:5" x14ac:dyDescent="0.25">
      <c r="A4124" s="16">
        <f t="shared" si="64"/>
        <v>38905</v>
      </c>
      <c r="B4124">
        <v>38905</v>
      </c>
      <c r="C4124" t="s">
        <v>27781</v>
      </c>
      <c r="D4124" t="s">
        <v>7753</v>
      </c>
      <c r="E4124" s="339" t="s">
        <v>21997</v>
      </c>
    </row>
    <row r="4125" spans="1:5" x14ac:dyDescent="0.25">
      <c r="A4125" s="16">
        <f t="shared" si="64"/>
        <v>38907</v>
      </c>
      <c r="B4125">
        <v>38907</v>
      </c>
      <c r="C4125" t="s">
        <v>27782</v>
      </c>
      <c r="D4125" t="s">
        <v>7753</v>
      </c>
      <c r="E4125" s="339" t="s">
        <v>15701</v>
      </c>
    </row>
    <row r="4126" spans="1:5" x14ac:dyDescent="0.25">
      <c r="A4126" s="16">
        <f t="shared" si="64"/>
        <v>38910</v>
      </c>
      <c r="B4126">
        <v>38910</v>
      </c>
      <c r="C4126" t="s">
        <v>27783</v>
      </c>
      <c r="D4126" t="s">
        <v>7753</v>
      </c>
      <c r="E4126" s="339" t="s">
        <v>15471</v>
      </c>
    </row>
    <row r="4127" spans="1:5" x14ac:dyDescent="0.25">
      <c r="A4127" s="16">
        <f t="shared" si="64"/>
        <v>11655</v>
      </c>
      <c r="B4127">
        <v>11655</v>
      </c>
      <c r="C4127" t="s">
        <v>27784</v>
      </c>
      <c r="D4127" t="s">
        <v>7753</v>
      </c>
      <c r="E4127" s="339" t="s">
        <v>8377</v>
      </c>
    </row>
    <row r="4128" spans="1:5" x14ac:dyDescent="0.25">
      <c r="A4128" s="16">
        <f t="shared" si="64"/>
        <v>11656</v>
      </c>
      <c r="B4128">
        <v>11656</v>
      </c>
      <c r="C4128" t="s">
        <v>27785</v>
      </c>
      <c r="D4128" t="s">
        <v>7753</v>
      </c>
      <c r="E4128" s="339" t="s">
        <v>7825</v>
      </c>
    </row>
    <row r="4129" spans="1:5" x14ac:dyDescent="0.25">
      <c r="A4129" s="16">
        <f t="shared" si="64"/>
        <v>7091</v>
      </c>
      <c r="B4129">
        <v>7091</v>
      </c>
      <c r="C4129" t="s">
        <v>27786</v>
      </c>
      <c r="D4129" t="s">
        <v>7753</v>
      </c>
      <c r="E4129" s="339" t="s">
        <v>9065</v>
      </c>
    </row>
    <row r="4130" spans="1:5" x14ac:dyDescent="0.25">
      <c r="A4130" s="16">
        <f t="shared" si="64"/>
        <v>37948</v>
      </c>
      <c r="B4130">
        <v>37948</v>
      </c>
      <c r="C4130" t="s">
        <v>27787</v>
      </c>
      <c r="D4130" t="s">
        <v>7753</v>
      </c>
      <c r="E4130" s="339" t="s">
        <v>27788</v>
      </c>
    </row>
    <row r="4131" spans="1:5" x14ac:dyDescent="0.25">
      <c r="A4131" s="16">
        <f t="shared" si="64"/>
        <v>7097</v>
      </c>
      <c r="B4131">
        <v>7097</v>
      </c>
      <c r="C4131" t="s">
        <v>27789</v>
      </c>
      <c r="D4131" t="s">
        <v>7753</v>
      </c>
      <c r="E4131" s="339" t="s">
        <v>20241</v>
      </c>
    </row>
    <row r="4132" spans="1:5" x14ac:dyDescent="0.25">
      <c r="A4132" s="16">
        <f t="shared" si="64"/>
        <v>11658</v>
      </c>
      <c r="B4132">
        <v>11658</v>
      </c>
      <c r="C4132" t="s">
        <v>27790</v>
      </c>
      <c r="D4132" t="s">
        <v>7753</v>
      </c>
      <c r="E4132" s="339" t="s">
        <v>21796</v>
      </c>
    </row>
    <row r="4133" spans="1:5" x14ac:dyDescent="0.25">
      <c r="A4133" s="16">
        <f t="shared" si="64"/>
        <v>7146</v>
      </c>
      <c r="B4133">
        <v>7146</v>
      </c>
      <c r="C4133" t="s">
        <v>27791</v>
      </c>
      <c r="D4133" t="s">
        <v>7753</v>
      </c>
      <c r="E4133" s="339" t="s">
        <v>27792</v>
      </c>
    </row>
    <row r="4134" spans="1:5" x14ac:dyDescent="0.25">
      <c r="A4134" s="16">
        <f t="shared" si="64"/>
        <v>7138</v>
      </c>
      <c r="B4134">
        <v>7138</v>
      </c>
      <c r="C4134" t="s">
        <v>27793</v>
      </c>
      <c r="D4134" t="s">
        <v>7753</v>
      </c>
      <c r="E4134" s="339" t="s">
        <v>7792</v>
      </c>
    </row>
    <row r="4135" spans="1:5" x14ac:dyDescent="0.25">
      <c r="A4135" s="16">
        <f t="shared" si="64"/>
        <v>7139</v>
      </c>
      <c r="B4135">
        <v>7139</v>
      </c>
      <c r="C4135" t="s">
        <v>27794</v>
      </c>
      <c r="D4135" t="s">
        <v>7753</v>
      </c>
      <c r="E4135" s="339" t="s">
        <v>8092</v>
      </c>
    </row>
    <row r="4136" spans="1:5" x14ac:dyDescent="0.25">
      <c r="A4136" s="16">
        <f t="shared" si="64"/>
        <v>7140</v>
      </c>
      <c r="B4136">
        <v>7140</v>
      </c>
      <c r="C4136" t="s">
        <v>27795</v>
      </c>
      <c r="D4136" t="s">
        <v>7753</v>
      </c>
      <c r="E4136" s="339" t="s">
        <v>22384</v>
      </c>
    </row>
    <row r="4137" spans="1:5" x14ac:dyDescent="0.25">
      <c r="A4137" s="16">
        <f t="shared" si="64"/>
        <v>7141</v>
      </c>
      <c r="B4137">
        <v>7141</v>
      </c>
      <c r="C4137" t="s">
        <v>27796</v>
      </c>
      <c r="D4137" t="s">
        <v>7753</v>
      </c>
      <c r="E4137" s="339" t="s">
        <v>12806</v>
      </c>
    </row>
    <row r="4138" spans="1:5" x14ac:dyDescent="0.25">
      <c r="A4138" s="16">
        <f t="shared" si="64"/>
        <v>7143</v>
      </c>
      <c r="B4138">
        <v>7143</v>
      </c>
      <c r="C4138" t="s">
        <v>27797</v>
      </c>
      <c r="D4138" t="s">
        <v>7753</v>
      </c>
      <c r="E4138" s="339" t="s">
        <v>23894</v>
      </c>
    </row>
    <row r="4139" spans="1:5" x14ac:dyDescent="0.25">
      <c r="A4139" s="16">
        <f t="shared" si="64"/>
        <v>7144</v>
      </c>
      <c r="B4139">
        <v>7144</v>
      </c>
      <c r="C4139" t="s">
        <v>27798</v>
      </c>
      <c r="D4139" t="s">
        <v>7753</v>
      </c>
      <c r="E4139" s="339" t="s">
        <v>15640</v>
      </c>
    </row>
    <row r="4140" spans="1:5" x14ac:dyDescent="0.25">
      <c r="A4140" s="16">
        <f t="shared" si="64"/>
        <v>7145</v>
      </c>
      <c r="B4140">
        <v>7145</v>
      </c>
      <c r="C4140" t="s">
        <v>27799</v>
      </c>
      <c r="D4140" t="s">
        <v>7753</v>
      </c>
      <c r="E4140" s="339" t="s">
        <v>27800</v>
      </c>
    </row>
    <row r="4141" spans="1:5" x14ac:dyDescent="0.25">
      <c r="A4141" s="16">
        <f t="shared" si="64"/>
        <v>7142</v>
      </c>
      <c r="B4141">
        <v>7142</v>
      </c>
      <c r="C4141" t="s">
        <v>27801</v>
      </c>
      <c r="D4141" t="s">
        <v>7753</v>
      </c>
      <c r="E4141" s="339" t="s">
        <v>15613</v>
      </c>
    </row>
    <row r="4142" spans="1:5" x14ac:dyDescent="0.25">
      <c r="A4142" s="16">
        <f t="shared" si="64"/>
        <v>3593</v>
      </c>
      <c r="B4142">
        <v>3593</v>
      </c>
      <c r="C4142" t="s">
        <v>27802</v>
      </c>
      <c r="D4142" t="s">
        <v>7753</v>
      </c>
      <c r="E4142" s="339" t="s">
        <v>20592</v>
      </c>
    </row>
    <row r="4143" spans="1:5" x14ac:dyDescent="0.25">
      <c r="A4143" s="16">
        <f t="shared" si="64"/>
        <v>3588</v>
      </c>
      <c r="B4143">
        <v>3588</v>
      </c>
      <c r="C4143" t="s">
        <v>27803</v>
      </c>
      <c r="D4143" t="s">
        <v>7753</v>
      </c>
      <c r="E4143" s="339" t="s">
        <v>27804</v>
      </c>
    </row>
    <row r="4144" spans="1:5" x14ac:dyDescent="0.25">
      <c r="A4144" s="16">
        <f t="shared" si="64"/>
        <v>3585</v>
      </c>
      <c r="B4144">
        <v>3585</v>
      </c>
      <c r="C4144" t="s">
        <v>27805</v>
      </c>
      <c r="D4144" t="s">
        <v>7753</v>
      </c>
      <c r="E4144" s="339" t="s">
        <v>12683</v>
      </c>
    </row>
    <row r="4145" spans="1:5" x14ac:dyDescent="0.25">
      <c r="A4145" s="16">
        <f t="shared" si="64"/>
        <v>3587</v>
      </c>
      <c r="B4145">
        <v>3587</v>
      </c>
      <c r="C4145" t="s">
        <v>27806</v>
      </c>
      <c r="D4145" t="s">
        <v>7753</v>
      </c>
      <c r="E4145" s="339" t="s">
        <v>27807</v>
      </c>
    </row>
    <row r="4146" spans="1:5" x14ac:dyDescent="0.25">
      <c r="A4146" s="16">
        <f t="shared" si="64"/>
        <v>3590</v>
      </c>
      <c r="B4146">
        <v>3590</v>
      </c>
      <c r="C4146" t="s">
        <v>27808</v>
      </c>
      <c r="D4146" t="s">
        <v>7753</v>
      </c>
      <c r="E4146" s="339" t="s">
        <v>27809</v>
      </c>
    </row>
    <row r="4147" spans="1:5" x14ac:dyDescent="0.25">
      <c r="A4147" s="16">
        <f t="shared" si="64"/>
        <v>3589</v>
      </c>
      <c r="B4147">
        <v>3589</v>
      </c>
      <c r="C4147" t="s">
        <v>27810</v>
      </c>
      <c r="D4147" t="s">
        <v>7753</v>
      </c>
      <c r="E4147" s="339" t="s">
        <v>20677</v>
      </c>
    </row>
    <row r="4148" spans="1:5" x14ac:dyDescent="0.25">
      <c r="A4148" s="16">
        <f t="shared" si="64"/>
        <v>3586</v>
      </c>
      <c r="B4148">
        <v>3586</v>
      </c>
      <c r="C4148" t="s">
        <v>27811</v>
      </c>
      <c r="D4148" t="s">
        <v>7753</v>
      </c>
      <c r="E4148" s="339" t="s">
        <v>14188</v>
      </c>
    </row>
    <row r="4149" spans="1:5" x14ac:dyDescent="0.25">
      <c r="A4149" s="16">
        <f t="shared" si="64"/>
        <v>3592</v>
      </c>
      <c r="B4149">
        <v>3592</v>
      </c>
      <c r="C4149" t="s">
        <v>27812</v>
      </c>
      <c r="D4149" t="s">
        <v>7753</v>
      </c>
      <c r="E4149" s="339" t="s">
        <v>27813</v>
      </c>
    </row>
    <row r="4150" spans="1:5" x14ac:dyDescent="0.25">
      <c r="A4150" s="16">
        <f t="shared" si="64"/>
        <v>3591</v>
      </c>
      <c r="B4150">
        <v>3591</v>
      </c>
      <c r="C4150" t="s">
        <v>27814</v>
      </c>
      <c r="D4150" t="s">
        <v>7753</v>
      </c>
      <c r="E4150" s="339" t="s">
        <v>27815</v>
      </c>
    </row>
    <row r="4151" spans="1:5" x14ac:dyDescent="0.25">
      <c r="A4151" s="16">
        <f t="shared" si="64"/>
        <v>40396</v>
      </c>
      <c r="B4151">
        <v>40396</v>
      </c>
      <c r="C4151" t="s">
        <v>27816</v>
      </c>
      <c r="D4151" t="s">
        <v>7753</v>
      </c>
      <c r="E4151" s="339" t="s">
        <v>27817</v>
      </c>
    </row>
    <row r="4152" spans="1:5" x14ac:dyDescent="0.25">
      <c r="A4152" s="16">
        <f t="shared" si="64"/>
        <v>40395</v>
      </c>
      <c r="B4152">
        <v>40395</v>
      </c>
      <c r="C4152" t="s">
        <v>27818</v>
      </c>
      <c r="D4152" t="s">
        <v>7753</v>
      </c>
      <c r="E4152" s="339" t="s">
        <v>20597</v>
      </c>
    </row>
    <row r="4153" spans="1:5" x14ac:dyDescent="0.25">
      <c r="A4153" s="16">
        <f t="shared" si="64"/>
        <v>40392</v>
      </c>
      <c r="B4153">
        <v>40392</v>
      </c>
      <c r="C4153" t="s">
        <v>27819</v>
      </c>
      <c r="D4153" t="s">
        <v>7753</v>
      </c>
      <c r="E4153" s="339" t="s">
        <v>27820</v>
      </c>
    </row>
    <row r="4154" spans="1:5" x14ac:dyDescent="0.25">
      <c r="A4154" s="16">
        <f t="shared" si="64"/>
        <v>40394</v>
      </c>
      <c r="B4154">
        <v>40394</v>
      </c>
      <c r="C4154" t="s">
        <v>27821</v>
      </c>
      <c r="D4154" t="s">
        <v>7753</v>
      </c>
      <c r="E4154" s="339" t="s">
        <v>27822</v>
      </c>
    </row>
    <row r="4155" spans="1:5" x14ac:dyDescent="0.25">
      <c r="A4155" s="16">
        <f t="shared" si="64"/>
        <v>40398</v>
      </c>
      <c r="B4155">
        <v>40398</v>
      </c>
      <c r="C4155" t="s">
        <v>27823</v>
      </c>
      <c r="D4155" t="s">
        <v>7753</v>
      </c>
      <c r="E4155" s="339" t="s">
        <v>27824</v>
      </c>
    </row>
    <row r="4156" spans="1:5" x14ac:dyDescent="0.25">
      <c r="A4156" s="16">
        <f t="shared" si="64"/>
        <v>40397</v>
      </c>
      <c r="B4156">
        <v>40397</v>
      </c>
      <c r="C4156" t="s">
        <v>27825</v>
      </c>
      <c r="D4156" t="s">
        <v>7753</v>
      </c>
      <c r="E4156" s="339" t="s">
        <v>27826</v>
      </c>
    </row>
    <row r="4157" spans="1:5" x14ac:dyDescent="0.25">
      <c r="A4157" s="16">
        <f t="shared" si="64"/>
        <v>40393</v>
      </c>
      <c r="B4157">
        <v>40393</v>
      </c>
      <c r="C4157" t="s">
        <v>27827</v>
      </c>
      <c r="D4157" t="s">
        <v>7753</v>
      </c>
      <c r="E4157" s="339" t="s">
        <v>14919</v>
      </c>
    </row>
    <row r="4158" spans="1:5" x14ac:dyDescent="0.25">
      <c r="A4158" s="16">
        <f t="shared" si="64"/>
        <v>40399</v>
      </c>
      <c r="B4158">
        <v>40399</v>
      </c>
      <c r="C4158" t="s">
        <v>27828</v>
      </c>
      <c r="D4158" t="s">
        <v>7753</v>
      </c>
      <c r="E4158" s="339" t="s">
        <v>27829</v>
      </c>
    </row>
    <row r="4159" spans="1:5" x14ac:dyDescent="0.25">
      <c r="A4159" s="16">
        <f t="shared" si="64"/>
        <v>39322</v>
      </c>
      <c r="B4159">
        <v>39322</v>
      </c>
      <c r="C4159" t="s">
        <v>27830</v>
      </c>
      <c r="D4159" t="s">
        <v>7753</v>
      </c>
      <c r="E4159" s="339" t="s">
        <v>13370</v>
      </c>
    </row>
    <row r="4160" spans="1:5" x14ac:dyDescent="0.25">
      <c r="A4160" s="16">
        <f t="shared" si="64"/>
        <v>39289</v>
      </c>
      <c r="B4160">
        <v>39289</v>
      </c>
      <c r="C4160" t="s">
        <v>27831</v>
      </c>
      <c r="D4160" t="s">
        <v>7753</v>
      </c>
      <c r="E4160" s="339" t="s">
        <v>27832</v>
      </c>
    </row>
    <row r="4161" spans="1:5" x14ac:dyDescent="0.25">
      <c r="A4161" s="16">
        <f t="shared" si="64"/>
        <v>39290</v>
      </c>
      <c r="B4161">
        <v>39290</v>
      </c>
      <c r="C4161" t="s">
        <v>27833</v>
      </c>
      <c r="D4161" t="s">
        <v>7753</v>
      </c>
      <c r="E4161" s="339" t="s">
        <v>27834</v>
      </c>
    </row>
    <row r="4162" spans="1:5" x14ac:dyDescent="0.25">
      <c r="A4162" s="16">
        <f t="shared" si="64"/>
        <v>39291</v>
      </c>
      <c r="B4162">
        <v>39291</v>
      </c>
      <c r="C4162" t="s">
        <v>27835</v>
      </c>
      <c r="D4162" t="s">
        <v>7753</v>
      </c>
      <c r="E4162" s="339" t="s">
        <v>15100</v>
      </c>
    </row>
    <row r="4163" spans="1:5" x14ac:dyDescent="0.25">
      <c r="A4163" s="16">
        <f t="shared" ref="A4163:A4226" si="65">B4163</f>
        <v>41892</v>
      </c>
      <c r="B4163">
        <v>41892</v>
      </c>
      <c r="C4163" t="s">
        <v>27836</v>
      </c>
      <c r="D4163" t="s">
        <v>7753</v>
      </c>
      <c r="E4163" s="339" t="s">
        <v>21505</v>
      </c>
    </row>
    <row r="4164" spans="1:5" x14ac:dyDescent="0.25">
      <c r="A4164" s="16">
        <f t="shared" si="65"/>
        <v>7048</v>
      </c>
      <c r="B4164">
        <v>7048</v>
      </c>
      <c r="C4164" t="s">
        <v>27837</v>
      </c>
      <c r="D4164" t="s">
        <v>7753</v>
      </c>
      <c r="E4164" s="339" t="s">
        <v>12952</v>
      </c>
    </row>
    <row r="4165" spans="1:5" x14ac:dyDescent="0.25">
      <c r="A4165" s="16">
        <f t="shared" si="65"/>
        <v>7088</v>
      </c>
      <c r="B4165">
        <v>7088</v>
      </c>
      <c r="C4165" t="s">
        <v>27838</v>
      </c>
      <c r="D4165" t="s">
        <v>7753</v>
      </c>
      <c r="E4165" s="339" t="s">
        <v>16660</v>
      </c>
    </row>
    <row r="4166" spans="1:5" x14ac:dyDescent="0.25">
      <c r="A4166" s="16">
        <f t="shared" si="65"/>
        <v>20179</v>
      </c>
      <c r="B4166">
        <v>20179</v>
      </c>
      <c r="C4166" t="s">
        <v>27839</v>
      </c>
      <c r="D4166" t="s">
        <v>7753</v>
      </c>
      <c r="E4166" s="339" t="s">
        <v>16660</v>
      </c>
    </row>
    <row r="4167" spans="1:5" x14ac:dyDescent="0.25">
      <c r="A4167" s="16">
        <f t="shared" si="65"/>
        <v>20178</v>
      </c>
      <c r="B4167">
        <v>20178</v>
      </c>
      <c r="C4167" t="s">
        <v>27840</v>
      </c>
      <c r="D4167" t="s">
        <v>7753</v>
      </c>
      <c r="E4167" s="339" t="s">
        <v>19874</v>
      </c>
    </row>
    <row r="4168" spans="1:5" x14ac:dyDescent="0.25">
      <c r="A4168" s="16">
        <f t="shared" si="65"/>
        <v>20180</v>
      </c>
      <c r="B4168">
        <v>20180</v>
      </c>
      <c r="C4168" t="s">
        <v>27841</v>
      </c>
      <c r="D4168" t="s">
        <v>7753</v>
      </c>
      <c r="E4168" s="339" t="s">
        <v>20526</v>
      </c>
    </row>
    <row r="4169" spans="1:5" x14ac:dyDescent="0.25">
      <c r="A4169" s="16">
        <f t="shared" si="65"/>
        <v>20181</v>
      </c>
      <c r="B4169">
        <v>20181</v>
      </c>
      <c r="C4169" t="s">
        <v>27842</v>
      </c>
      <c r="D4169" t="s">
        <v>7753</v>
      </c>
      <c r="E4169" s="339" t="s">
        <v>27843</v>
      </c>
    </row>
    <row r="4170" spans="1:5" x14ac:dyDescent="0.25">
      <c r="A4170" s="16">
        <f t="shared" si="65"/>
        <v>20177</v>
      </c>
      <c r="B4170">
        <v>20177</v>
      </c>
      <c r="C4170" t="s">
        <v>27844</v>
      </c>
      <c r="D4170" t="s">
        <v>7753</v>
      </c>
      <c r="E4170" s="339" t="s">
        <v>27845</v>
      </c>
    </row>
    <row r="4171" spans="1:5" x14ac:dyDescent="0.25">
      <c r="A4171" s="16">
        <f t="shared" si="65"/>
        <v>7070</v>
      </c>
      <c r="B4171">
        <v>7070</v>
      </c>
      <c r="C4171" t="s">
        <v>27846</v>
      </c>
      <c r="D4171" t="s">
        <v>7753</v>
      </c>
      <c r="E4171" s="339" t="s">
        <v>27847</v>
      </c>
    </row>
    <row r="4172" spans="1:5" x14ac:dyDescent="0.25">
      <c r="A4172" s="16">
        <f t="shared" si="65"/>
        <v>40945</v>
      </c>
      <c r="B4172">
        <v>40945</v>
      </c>
      <c r="C4172" t="s">
        <v>27848</v>
      </c>
      <c r="D4172" t="s">
        <v>7754</v>
      </c>
      <c r="E4172" s="339" t="s">
        <v>13378</v>
      </c>
    </row>
    <row r="4173" spans="1:5" x14ac:dyDescent="0.25">
      <c r="A4173" s="16">
        <f t="shared" si="65"/>
        <v>40946</v>
      </c>
      <c r="B4173">
        <v>40946</v>
      </c>
      <c r="C4173" t="s">
        <v>27850</v>
      </c>
      <c r="D4173" t="s">
        <v>7813</v>
      </c>
      <c r="E4173" s="339" t="s">
        <v>33825</v>
      </c>
    </row>
    <row r="4174" spans="1:5" x14ac:dyDescent="0.25">
      <c r="A4174" s="16">
        <f t="shared" si="65"/>
        <v>7153</v>
      </c>
      <c r="B4174">
        <v>7153</v>
      </c>
      <c r="C4174" t="s">
        <v>27852</v>
      </c>
      <c r="D4174" t="s">
        <v>7754</v>
      </c>
      <c r="E4174" s="339" t="s">
        <v>29251</v>
      </c>
    </row>
    <row r="4175" spans="1:5" x14ac:dyDescent="0.25">
      <c r="A4175" s="16">
        <f t="shared" si="65"/>
        <v>41089</v>
      </c>
      <c r="B4175">
        <v>41089</v>
      </c>
      <c r="C4175" t="s">
        <v>27853</v>
      </c>
      <c r="D4175" t="s">
        <v>7813</v>
      </c>
      <c r="E4175" s="339" t="s">
        <v>33826</v>
      </c>
    </row>
    <row r="4176" spans="1:5" x14ac:dyDescent="0.25">
      <c r="A4176" s="16">
        <f t="shared" si="65"/>
        <v>40943</v>
      </c>
      <c r="B4176">
        <v>40943</v>
      </c>
      <c r="C4176" t="s">
        <v>27855</v>
      </c>
      <c r="D4176" t="s">
        <v>7754</v>
      </c>
      <c r="E4176" s="339" t="s">
        <v>15547</v>
      </c>
    </row>
    <row r="4177" spans="1:5" x14ac:dyDescent="0.25">
      <c r="A4177" s="16">
        <f t="shared" si="65"/>
        <v>40944</v>
      </c>
      <c r="B4177">
        <v>40944</v>
      </c>
      <c r="C4177" t="s">
        <v>27856</v>
      </c>
      <c r="D4177" t="s">
        <v>7813</v>
      </c>
      <c r="E4177" s="339" t="s">
        <v>33827</v>
      </c>
    </row>
    <row r="4178" spans="1:5" x14ac:dyDescent="0.25">
      <c r="A4178" s="16">
        <f t="shared" si="65"/>
        <v>6175</v>
      </c>
      <c r="B4178">
        <v>6175</v>
      </c>
      <c r="C4178" t="s">
        <v>27858</v>
      </c>
      <c r="D4178" t="s">
        <v>7754</v>
      </c>
      <c r="E4178" s="339" t="s">
        <v>20237</v>
      </c>
    </row>
    <row r="4179" spans="1:5" x14ac:dyDescent="0.25">
      <c r="A4179" s="16">
        <f t="shared" si="65"/>
        <v>41092</v>
      </c>
      <c r="B4179">
        <v>41092</v>
      </c>
      <c r="C4179" t="s">
        <v>27860</v>
      </c>
      <c r="D4179" t="s">
        <v>7813</v>
      </c>
      <c r="E4179" s="339" t="s">
        <v>33828</v>
      </c>
    </row>
    <row r="4180" spans="1:5" x14ac:dyDescent="0.25">
      <c r="A4180" s="16">
        <f t="shared" si="65"/>
        <v>37712</v>
      </c>
      <c r="B4180">
        <v>37712</v>
      </c>
      <c r="C4180" t="s">
        <v>27862</v>
      </c>
      <c r="D4180" t="s">
        <v>7752</v>
      </c>
      <c r="E4180" s="339" t="s">
        <v>18133</v>
      </c>
    </row>
    <row r="4181" spans="1:5" x14ac:dyDescent="0.25">
      <c r="A4181" s="16">
        <f t="shared" si="65"/>
        <v>34547</v>
      </c>
      <c r="B4181">
        <v>34547</v>
      </c>
      <c r="C4181" t="s">
        <v>27863</v>
      </c>
      <c r="D4181" t="s">
        <v>7757</v>
      </c>
      <c r="E4181" s="339" t="s">
        <v>22137</v>
      </c>
    </row>
    <row r="4182" spans="1:5" x14ac:dyDescent="0.25">
      <c r="A4182" s="16">
        <f t="shared" si="65"/>
        <v>34548</v>
      </c>
      <c r="B4182">
        <v>34548</v>
      </c>
      <c r="C4182" t="s">
        <v>27864</v>
      </c>
      <c r="D4182" t="s">
        <v>7757</v>
      </c>
      <c r="E4182" s="339" t="s">
        <v>20253</v>
      </c>
    </row>
    <row r="4183" spans="1:5" x14ac:dyDescent="0.25">
      <c r="A4183" s="16">
        <f t="shared" si="65"/>
        <v>34558</v>
      </c>
      <c r="B4183">
        <v>34558</v>
      </c>
      <c r="C4183" t="s">
        <v>27865</v>
      </c>
      <c r="D4183" t="s">
        <v>7757</v>
      </c>
      <c r="E4183" s="339" t="s">
        <v>15054</v>
      </c>
    </row>
    <row r="4184" spans="1:5" x14ac:dyDescent="0.25">
      <c r="A4184" s="16">
        <f t="shared" si="65"/>
        <v>34550</v>
      </c>
      <c r="B4184">
        <v>34550</v>
      </c>
      <c r="C4184" t="s">
        <v>27866</v>
      </c>
      <c r="D4184" t="s">
        <v>7757</v>
      </c>
      <c r="E4184" s="339" t="s">
        <v>21935</v>
      </c>
    </row>
    <row r="4185" spans="1:5" x14ac:dyDescent="0.25">
      <c r="A4185" s="16">
        <f t="shared" si="65"/>
        <v>34557</v>
      </c>
      <c r="B4185">
        <v>34557</v>
      </c>
      <c r="C4185" t="s">
        <v>27867</v>
      </c>
      <c r="D4185" t="s">
        <v>7757</v>
      </c>
      <c r="E4185" s="339" t="s">
        <v>15538</v>
      </c>
    </row>
    <row r="4186" spans="1:5" x14ac:dyDescent="0.25">
      <c r="A4186" s="16">
        <f t="shared" si="65"/>
        <v>37411</v>
      </c>
      <c r="B4186">
        <v>37411</v>
      </c>
      <c r="C4186" t="s">
        <v>27868</v>
      </c>
      <c r="D4186" t="s">
        <v>7752</v>
      </c>
      <c r="E4186" s="339" t="s">
        <v>15987</v>
      </c>
    </row>
    <row r="4187" spans="1:5" x14ac:dyDescent="0.25">
      <c r="A4187" s="16">
        <f t="shared" si="65"/>
        <v>39508</v>
      </c>
      <c r="B4187">
        <v>39508</v>
      </c>
      <c r="C4187" t="s">
        <v>27869</v>
      </c>
      <c r="D4187" t="s">
        <v>7752</v>
      </c>
      <c r="E4187" s="339" t="s">
        <v>11319</v>
      </c>
    </row>
    <row r="4188" spans="1:5" x14ac:dyDescent="0.25">
      <c r="A4188" s="16">
        <f t="shared" si="65"/>
        <v>39507</v>
      </c>
      <c r="B4188">
        <v>39507</v>
      </c>
      <c r="C4188" t="s">
        <v>27870</v>
      </c>
      <c r="D4188" t="s">
        <v>7752</v>
      </c>
      <c r="E4188" s="339" t="s">
        <v>21426</v>
      </c>
    </row>
    <row r="4189" spans="1:5" x14ac:dyDescent="0.25">
      <c r="A4189" s="16">
        <f t="shared" si="65"/>
        <v>7155</v>
      </c>
      <c r="B4189">
        <v>7155</v>
      </c>
      <c r="C4189" t="s">
        <v>27871</v>
      </c>
      <c r="D4189" t="s">
        <v>7752</v>
      </c>
      <c r="E4189" s="339" t="s">
        <v>16589</v>
      </c>
    </row>
    <row r="4190" spans="1:5" x14ac:dyDescent="0.25">
      <c r="A4190" s="16">
        <f t="shared" si="65"/>
        <v>42406</v>
      </c>
      <c r="B4190">
        <v>42406</v>
      </c>
      <c r="C4190" t="s">
        <v>27872</v>
      </c>
      <c r="D4190" t="s">
        <v>7752</v>
      </c>
      <c r="E4190" s="339" t="s">
        <v>24887</v>
      </c>
    </row>
    <row r="4191" spans="1:5" x14ac:dyDescent="0.25">
      <c r="A4191" s="16">
        <f t="shared" si="65"/>
        <v>7156</v>
      </c>
      <c r="B4191">
        <v>7156</v>
      </c>
      <c r="C4191" t="s">
        <v>27873</v>
      </c>
      <c r="D4191" t="s">
        <v>7752</v>
      </c>
      <c r="E4191" s="339" t="s">
        <v>14159</v>
      </c>
    </row>
    <row r="4192" spans="1:5" x14ac:dyDescent="0.25">
      <c r="A4192" s="16">
        <f t="shared" si="65"/>
        <v>43127</v>
      </c>
      <c r="B4192">
        <v>43127</v>
      </c>
      <c r="C4192" t="s">
        <v>27874</v>
      </c>
      <c r="D4192" t="s">
        <v>7752</v>
      </c>
      <c r="E4192" s="339" t="s">
        <v>27875</v>
      </c>
    </row>
    <row r="4193" spans="1:5" x14ac:dyDescent="0.25">
      <c r="A4193" s="16">
        <f t="shared" si="65"/>
        <v>10917</v>
      </c>
      <c r="B4193">
        <v>10917</v>
      </c>
      <c r="C4193" t="s">
        <v>27876</v>
      </c>
      <c r="D4193" t="s">
        <v>7752</v>
      </c>
      <c r="E4193" s="339" t="s">
        <v>27877</v>
      </c>
    </row>
    <row r="4194" spans="1:5" x14ac:dyDescent="0.25">
      <c r="A4194" s="16">
        <f t="shared" si="65"/>
        <v>21141</v>
      </c>
      <c r="B4194">
        <v>21141</v>
      </c>
      <c r="C4194" t="s">
        <v>27878</v>
      </c>
      <c r="D4194" t="s">
        <v>7752</v>
      </c>
      <c r="E4194" s="339" t="s">
        <v>11560</v>
      </c>
    </row>
    <row r="4195" spans="1:5" x14ac:dyDescent="0.25">
      <c r="A4195" s="16">
        <f t="shared" si="65"/>
        <v>39509</v>
      </c>
      <c r="B4195">
        <v>39509</v>
      </c>
      <c r="C4195" t="s">
        <v>27879</v>
      </c>
      <c r="D4195" t="s">
        <v>7752</v>
      </c>
      <c r="E4195" s="339" t="s">
        <v>7912</v>
      </c>
    </row>
    <row r="4196" spans="1:5" x14ac:dyDescent="0.25">
      <c r="A4196" s="16">
        <f t="shared" si="65"/>
        <v>44529</v>
      </c>
      <c r="B4196">
        <v>44529</v>
      </c>
      <c r="C4196" t="s">
        <v>27880</v>
      </c>
      <c r="D4196" t="s">
        <v>7752</v>
      </c>
      <c r="E4196" s="339" t="s">
        <v>12634</v>
      </c>
    </row>
    <row r="4197" spans="1:5" x14ac:dyDescent="0.25">
      <c r="A4197" s="16">
        <f t="shared" si="65"/>
        <v>7167</v>
      </c>
      <c r="B4197">
        <v>7167</v>
      </c>
      <c r="C4197" t="s">
        <v>27881</v>
      </c>
      <c r="D4197" t="s">
        <v>7752</v>
      </c>
      <c r="E4197" s="339" t="s">
        <v>16521</v>
      </c>
    </row>
    <row r="4198" spans="1:5" x14ac:dyDescent="0.25">
      <c r="A4198" s="16">
        <f t="shared" si="65"/>
        <v>10928</v>
      </c>
      <c r="B4198">
        <v>10928</v>
      </c>
      <c r="C4198" t="s">
        <v>27882</v>
      </c>
      <c r="D4198" t="s">
        <v>7752</v>
      </c>
      <c r="E4198" s="339" t="s">
        <v>10147</v>
      </c>
    </row>
    <row r="4199" spans="1:5" x14ac:dyDescent="0.25">
      <c r="A4199" s="16">
        <f t="shared" si="65"/>
        <v>10933</v>
      </c>
      <c r="B4199">
        <v>10933</v>
      </c>
      <c r="C4199" t="s">
        <v>27883</v>
      </c>
      <c r="D4199" t="s">
        <v>7752</v>
      </c>
      <c r="E4199" s="339" t="s">
        <v>13358</v>
      </c>
    </row>
    <row r="4200" spans="1:5" x14ac:dyDescent="0.25">
      <c r="A4200" s="16">
        <f t="shared" si="65"/>
        <v>7158</v>
      </c>
      <c r="B4200">
        <v>7158</v>
      </c>
      <c r="C4200" t="s">
        <v>27884</v>
      </c>
      <c r="D4200" t="s">
        <v>7752</v>
      </c>
      <c r="E4200" s="339" t="s">
        <v>13305</v>
      </c>
    </row>
    <row r="4201" spans="1:5" x14ac:dyDescent="0.25">
      <c r="A4201" s="16">
        <f t="shared" si="65"/>
        <v>10927</v>
      </c>
      <c r="B4201">
        <v>10927</v>
      </c>
      <c r="C4201" t="s">
        <v>27885</v>
      </c>
      <c r="D4201" t="s">
        <v>7752</v>
      </c>
      <c r="E4201" s="339" t="s">
        <v>27886</v>
      </c>
    </row>
    <row r="4202" spans="1:5" x14ac:dyDescent="0.25">
      <c r="A4202" s="16">
        <f t="shared" si="65"/>
        <v>7162</v>
      </c>
      <c r="B4202">
        <v>7162</v>
      </c>
      <c r="C4202" t="s">
        <v>27887</v>
      </c>
      <c r="D4202" t="s">
        <v>7752</v>
      </c>
      <c r="E4202" s="339" t="s">
        <v>15693</v>
      </c>
    </row>
    <row r="4203" spans="1:5" x14ac:dyDescent="0.25">
      <c r="A4203" s="16">
        <f t="shared" si="65"/>
        <v>10932</v>
      </c>
      <c r="B4203">
        <v>10932</v>
      </c>
      <c r="C4203" t="s">
        <v>27888</v>
      </c>
      <c r="D4203" t="s">
        <v>7752</v>
      </c>
      <c r="E4203" s="339" t="s">
        <v>16674</v>
      </c>
    </row>
    <row r="4204" spans="1:5" x14ac:dyDescent="0.25">
      <c r="A4204" s="16">
        <f t="shared" si="65"/>
        <v>10937</v>
      </c>
      <c r="B4204">
        <v>10937</v>
      </c>
      <c r="C4204" t="s">
        <v>27889</v>
      </c>
      <c r="D4204" t="s">
        <v>7752</v>
      </c>
      <c r="E4204" s="339" t="s">
        <v>13313</v>
      </c>
    </row>
    <row r="4205" spans="1:5" x14ac:dyDescent="0.25">
      <c r="A4205" s="16">
        <f t="shared" si="65"/>
        <v>10935</v>
      </c>
      <c r="B4205">
        <v>10935</v>
      </c>
      <c r="C4205" t="s">
        <v>27890</v>
      </c>
      <c r="D4205" t="s">
        <v>7752</v>
      </c>
      <c r="E4205" s="339" t="s">
        <v>27891</v>
      </c>
    </row>
    <row r="4206" spans="1:5" x14ac:dyDescent="0.25">
      <c r="A4206" s="16">
        <f t="shared" si="65"/>
        <v>10931</v>
      </c>
      <c r="B4206">
        <v>10931</v>
      </c>
      <c r="C4206" t="s">
        <v>27892</v>
      </c>
      <c r="D4206" t="s">
        <v>7752</v>
      </c>
      <c r="E4206" s="339" t="s">
        <v>12785</v>
      </c>
    </row>
    <row r="4207" spans="1:5" x14ac:dyDescent="0.25">
      <c r="A4207" s="16">
        <f t="shared" si="65"/>
        <v>7164</v>
      </c>
      <c r="B4207">
        <v>7164</v>
      </c>
      <c r="C4207" t="s">
        <v>27893</v>
      </c>
      <c r="D4207" t="s">
        <v>7752</v>
      </c>
      <c r="E4207" s="339" t="s">
        <v>15114</v>
      </c>
    </row>
    <row r="4208" spans="1:5" x14ac:dyDescent="0.25">
      <c r="A4208" s="16">
        <f t="shared" si="65"/>
        <v>36887</v>
      </c>
      <c r="B4208">
        <v>36887</v>
      </c>
      <c r="C4208" t="s">
        <v>27894</v>
      </c>
      <c r="D4208" t="s">
        <v>7752</v>
      </c>
      <c r="E4208" s="339" t="s">
        <v>20175</v>
      </c>
    </row>
    <row r="4209" spans="1:5" x14ac:dyDescent="0.25">
      <c r="A4209" s="16">
        <f t="shared" si="65"/>
        <v>34630</v>
      </c>
      <c r="B4209">
        <v>34630</v>
      </c>
      <c r="C4209" t="s">
        <v>27895</v>
      </c>
      <c r="D4209" t="s">
        <v>7753</v>
      </c>
      <c r="E4209" s="339" t="s">
        <v>27896</v>
      </c>
    </row>
    <row r="4210" spans="1:5" x14ac:dyDescent="0.25">
      <c r="A4210" s="16">
        <f t="shared" si="65"/>
        <v>7161</v>
      </c>
      <c r="B4210">
        <v>7161</v>
      </c>
      <c r="C4210" t="s">
        <v>27897</v>
      </c>
      <c r="D4210" t="s">
        <v>7752</v>
      </c>
      <c r="E4210" s="339" t="s">
        <v>27898</v>
      </c>
    </row>
    <row r="4211" spans="1:5" x14ac:dyDescent="0.25">
      <c r="A4211" s="16">
        <f t="shared" si="65"/>
        <v>7170</v>
      </c>
      <c r="B4211">
        <v>7170</v>
      </c>
      <c r="C4211" t="s">
        <v>27899</v>
      </c>
      <c r="D4211" t="s">
        <v>7752</v>
      </c>
      <c r="E4211" s="339" t="s">
        <v>11315</v>
      </c>
    </row>
    <row r="4212" spans="1:5" x14ac:dyDescent="0.25">
      <c r="A4212" s="16">
        <f t="shared" si="65"/>
        <v>37524</v>
      </c>
      <c r="B4212">
        <v>37524</v>
      </c>
      <c r="C4212" t="s">
        <v>27900</v>
      </c>
      <c r="D4212" t="s">
        <v>7757</v>
      </c>
      <c r="E4212" s="339" t="s">
        <v>12995</v>
      </c>
    </row>
    <row r="4213" spans="1:5" x14ac:dyDescent="0.25">
      <c r="A4213" s="16">
        <f t="shared" si="65"/>
        <v>37525</v>
      </c>
      <c r="B4213">
        <v>37525</v>
      </c>
      <c r="C4213" t="s">
        <v>27901</v>
      </c>
      <c r="D4213" t="s">
        <v>7757</v>
      </c>
      <c r="E4213" s="339" t="s">
        <v>8159</v>
      </c>
    </row>
    <row r="4214" spans="1:5" x14ac:dyDescent="0.25">
      <c r="A4214" s="16">
        <f t="shared" si="65"/>
        <v>36789</v>
      </c>
      <c r="B4214">
        <v>36789</v>
      </c>
      <c r="C4214" t="s">
        <v>27902</v>
      </c>
      <c r="D4214" t="s">
        <v>7753</v>
      </c>
      <c r="E4214" s="339" t="s">
        <v>12680</v>
      </c>
    </row>
    <row r="4215" spans="1:5" x14ac:dyDescent="0.25">
      <c r="A4215" s="16">
        <f t="shared" si="65"/>
        <v>7173</v>
      </c>
      <c r="B4215">
        <v>7173</v>
      </c>
      <c r="C4215" t="s">
        <v>27903</v>
      </c>
      <c r="D4215" t="s">
        <v>7863</v>
      </c>
      <c r="E4215" s="339" t="s">
        <v>27904</v>
      </c>
    </row>
    <row r="4216" spans="1:5" x14ac:dyDescent="0.25">
      <c r="A4216" s="16">
        <f t="shared" si="65"/>
        <v>7175</v>
      </c>
      <c r="B4216">
        <v>7175</v>
      </c>
      <c r="C4216" t="s">
        <v>27905</v>
      </c>
      <c r="D4216" t="s">
        <v>7753</v>
      </c>
      <c r="E4216" s="339" t="s">
        <v>18044</v>
      </c>
    </row>
    <row r="4217" spans="1:5" x14ac:dyDescent="0.25">
      <c r="A4217" s="16">
        <f t="shared" si="65"/>
        <v>40741</v>
      </c>
      <c r="B4217">
        <v>40741</v>
      </c>
      <c r="C4217" t="s">
        <v>27906</v>
      </c>
      <c r="D4217" t="s">
        <v>7753</v>
      </c>
      <c r="E4217" s="339" t="s">
        <v>9236</v>
      </c>
    </row>
    <row r="4218" spans="1:5" x14ac:dyDescent="0.25">
      <c r="A4218" s="16">
        <f t="shared" si="65"/>
        <v>7184</v>
      </c>
      <c r="B4218">
        <v>7184</v>
      </c>
      <c r="C4218" t="s">
        <v>27907</v>
      </c>
      <c r="D4218" t="s">
        <v>7752</v>
      </c>
      <c r="E4218" s="339" t="s">
        <v>27908</v>
      </c>
    </row>
    <row r="4219" spans="1:5" x14ac:dyDescent="0.25">
      <c r="A4219" s="16">
        <f t="shared" si="65"/>
        <v>34458</v>
      </c>
      <c r="B4219">
        <v>34458</v>
      </c>
      <c r="C4219" t="s">
        <v>27909</v>
      </c>
      <c r="D4219" t="s">
        <v>7753</v>
      </c>
      <c r="E4219" s="339" t="s">
        <v>27910</v>
      </c>
    </row>
    <row r="4220" spans="1:5" x14ac:dyDescent="0.25">
      <c r="A4220" s="16">
        <f t="shared" si="65"/>
        <v>34464</v>
      </c>
      <c r="B4220">
        <v>34464</v>
      </c>
      <c r="C4220" t="s">
        <v>27911</v>
      </c>
      <c r="D4220" t="s">
        <v>7753</v>
      </c>
      <c r="E4220" s="339" t="s">
        <v>27912</v>
      </c>
    </row>
    <row r="4221" spans="1:5" x14ac:dyDescent="0.25">
      <c r="A4221" s="16">
        <f t="shared" si="65"/>
        <v>34468</v>
      </c>
      <c r="B4221">
        <v>34468</v>
      </c>
      <c r="C4221" t="s">
        <v>27913</v>
      </c>
      <c r="D4221" t="s">
        <v>7753</v>
      </c>
      <c r="E4221" s="339" t="s">
        <v>27914</v>
      </c>
    </row>
    <row r="4222" spans="1:5" x14ac:dyDescent="0.25">
      <c r="A4222" s="16">
        <f t="shared" si="65"/>
        <v>34473</v>
      </c>
      <c r="B4222">
        <v>34473</v>
      </c>
      <c r="C4222" t="s">
        <v>27915</v>
      </c>
      <c r="D4222" t="s">
        <v>7753</v>
      </c>
      <c r="E4222" s="339" t="s">
        <v>27916</v>
      </c>
    </row>
    <row r="4223" spans="1:5" x14ac:dyDescent="0.25">
      <c r="A4223" s="16">
        <f t="shared" si="65"/>
        <v>34480</v>
      </c>
      <c r="B4223">
        <v>34480</v>
      </c>
      <c r="C4223" t="s">
        <v>27917</v>
      </c>
      <c r="D4223" t="s">
        <v>7753</v>
      </c>
      <c r="E4223" s="339" t="s">
        <v>27918</v>
      </c>
    </row>
    <row r="4224" spans="1:5" x14ac:dyDescent="0.25">
      <c r="A4224" s="16">
        <f t="shared" si="65"/>
        <v>34486</v>
      </c>
      <c r="B4224">
        <v>34486</v>
      </c>
      <c r="C4224" t="s">
        <v>27919</v>
      </c>
      <c r="D4224" t="s">
        <v>7753</v>
      </c>
      <c r="E4224" s="339" t="s">
        <v>27920</v>
      </c>
    </row>
    <row r="4225" spans="1:5" x14ac:dyDescent="0.25">
      <c r="A4225" s="16">
        <f t="shared" si="65"/>
        <v>7190</v>
      </c>
      <c r="B4225">
        <v>7190</v>
      </c>
      <c r="C4225" t="s">
        <v>27921</v>
      </c>
      <c r="D4225" t="s">
        <v>7753</v>
      </c>
      <c r="E4225" s="339" t="s">
        <v>21840</v>
      </c>
    </row>
    <row r="4226" spans="1:5" x14ac:dyDescent="0.25">
      <c r="A4226" s="16">
        <f t="shared" si="65"/>
        <v>34417</v>
      </c>
      <c r="B4226">
        <v>34417</v>
      </c>
      <c r="C4226" t="s">
        <v>27922</v>
      </c>
      <c r="D4226" t="s">
        <v>7753</v>
      </c>
      <c r="E4226" s="339" t="s">
        <v>15670</v>
      </c>
    </row>
    <row r="4227" spans="1:5" x14ac:dyDescent="0.25">
      <c r="A4227" s="16">
        <f t="shared" ref="A4227:A4290" si="66">B4227</f>
        <v>7213</v>
      </c>
      <c r="B4227">
        <v>7213</v>
      </c>
      <c r="C4227" t="s">
        <v>27923</v>
      </c>
      <c r="D4227" t="s">
        <v>7752</v>
      </c>
      <c r="E4227" s="339" t="s">
        <v>12662</v>
      </c>
    </row>
    <row r="4228" spans="1:5" x14ac:dyDescent="0.25">
      <c r="A4228" s="16">
        <f t="shared" si="66"/>
        <v>7195</v>
      </c>
      <c r="B4228">
        <v>7195</v>
      </c>
      <c r="C4228" t="s">
        <v>27924</v>
      </c>
      <c r="D4228" t="s">
        <v>7753</v>
      </c>
      <c r="E4228" s="339" t="s">
        <v>16455</v>
      </c>
    </row>
    <row r="4229" spans="1:5" x14ac:dyDescent="0.25">
      <c r="A4229" s="16">
        <f t="shared" si="66"/>
        <v>7186</v>
      </c>
      <c r="B4229">
        <v>7186</v>
      </c>
      <c r="C4229" t="s">
        <v>27925</v>
      </c>
      <c r="D4229" t="s">
        <v>7753</v>
      </c>
      <c r="E4229" s="339" t="s">
        <v>13600</v>
      </c>
    </row>
    <row r="4230" spans="1:5" x14ac:dyDescent="0.25">
      <c r="A4230" s="16">
        <f t="shared" si="66"/>
        <v>7194</v>
      </c>
      <c r="B4230">
        <v>7194</v>
      </c>
      <c r="C4230" t="s">
        <v>27926</v>
      </c>
      <c r="D4230" t="s">
        <v>7752</v>
      </c>
      <c r="E4230" s="339" t="s">
        <v>21275</v>
      </c>
    </row>
    <row r="4231" spans="1:5" x14ac:dyDescent="0.25">
      <c r="A4231" s="16">
        <f t="shared" si="66"/>
        <v>7197</v>
      </c>
      <c r="B4231">
        <v>7197</v>
      </c>
      <c r="C4231" t="s">
        <v>27927</v>
      </c>
      <c r="D4231" t="s">
        <v>7753</v>
      </c>
      <c r="E4231" s="339" t="s">
        <v>27928</v>
      </c>
    </row>
    <row r="4232" spans="1:5" x14ac:dyDescent="0.25">
      <c r="A4232" s="16">
        <f t="shared" si="66"/>
        <v>7192</v>
      </c>
      <c r="B4232">
        <v>7192</v>
      </c>
      <c r="C4232" t="s">
        <v>27929</v>
      </c>
      <c r="D4232" t="s">
        <v>7753</v>
      </c>
      <c r="E4232" s="339" t="s">
        <v>27930</v>
      </c>
    </row>
    <row r="4233" spans="1:5" x14ac:dyDescent="0.25">
      <c r="A4233" s="16">
        <f t="shared" si="66"/>
        <v>7193</v>
      </c>
      <c r="B4233">
        <v>7193</v>
      </c>
      <c r="C4233" t="s">
        <v>27931</v>
      </c>
      <c r="D4233" t="s">
        <v>7753</v>
      </c>
      <c r="E4233" s="339" t="s">
        <v>27932</v>
      </c>
    </row>
    <row r="4234" spans="1:5" x14ac:dyDescent="0.25">
      <c r="A4234" s="16">
        <f t="shared" si="66"/>
        <v>7189</v>
      </c>
      <c r="B4234">
        <v>7189</v>
      </c>
      <c r="C4234" t="s">
        <v>27933</v>
      </c>
      <c r="D4234" t="s">
        <v>7753</v>
      </c>
      <c r="E4234" s="339" t="s">
        <v>27934</v>
      </c>
    </row>
    <row r="4235" spans="1:5" x14ac:dyDescent="0.25">
      <c r="A4235" s="16">
        <f t="shared" si="66"/>
        <v>34402</v>
      </c>
      <c r="B4235">
        <v>34402</v>
      </c>
      <c r="C4235" t="s">
        <v>27935</v>
      </c>
      <c r="D4235" t="s">
        <v>7753</v>
      </c>
      <c r="E4235" s="339" t="s">
        <v>27936</v>
      </c>
    </row>
    <row r="4236" spans="1:5" x14ac:dyDescent="0.25">
      <c r="A4236" s="16">
        <f t="shared" si="66"/>
        <v>7245</v>
      </c>
      <c r="B4236">
        <v>7245</v>
      </c>
      <c r="C4236" t="s">
        <v>27937</v>
      </c>
      <c r="D4236" t="s">
        <v>7753</v>
      </c>
      <c r="E4236" s="339" t="s">
        <v>20568</v>
      </c>
    </row>
    <row r="4237" spans="1:5" x14ac:dyDescent="0.25">
      <c r="A4237" s="16">
        <f t="shared" si="66"/>
        <v>34425</v>
      </c>
      <c r="B4237">
        <v>34425</v>
      </c>
      <c r="C4237" t="s">
        <v>27938</v>
      </c>
      <c r="D4237" t="s">
        <v>7753</v>
      </c>
      <c r="E4237" s="339" t="s">
        <v>27939</v>
      </c>
    </row>
    <row r="4238" spans="1:5" x14ac:dyDescent="0.25">
      <c r="A4238" s="16">
        <f t="shared" si="66"/>
        <v>7223</v>
      </c>
      <c r="B4238">
        <v>7223</v>
      </c>
      <c r="C4238" t="s">
        <v>27940</v>
      </c>
      <c r="D4238" t="s">
        <v>7753</v>
      </c>
      <c r="E4238" s="339" t="s">
        <v>27941</v>
      </c>
    </row>
    <row r="4239" spans="1:5" x14ac:dyDescent="0.25">
      <c r="A4239" s="16">
        <f t="shared" si="66"/>
        <v>7234</v>
      </c>
      <c r="B4239">
        <v>7234</v>
      </c>
      <c r="C4239" t="s">
        <v>27942</v>
      </c>
      <c r="D4239" t="s">
        <v>7753</v>
      </c>
      <c r="E4239" s="339" t="s">
        <v>27943</v>
      </c>
    </row>
    <row r="4240" spans="1:5" x14ac:dyDescent="0.25">
      <c r="A4240" s="16">
        <f t="shared" si="66"/>
        <v>7224</v>
      </c>
      <c r="B4240">
        <v>7224</v>
      </c>
      <c r="C4240" t="s">
        <v>27944</v>
      </c>
      <c r="D4240" t="s">
        <v>7753</v>
      </c>
      <c r="E4240" s="339" t="s">
        <v>27945</v>
      </c>
    </row>
    <row r="4241" spans="1:5" x14ac:dyDescent="0.25">
      <c r="A4241" s="16">
        <f t="shared" si="66"/>
        <v>7225</v>
      </c>
      <c r="B4241">
        <v>7225</v>
      </c>
      <c r="C4241" t="s">
        <v>27946</v>
      </c>
      <c r="D4241" t="s">
        <v>7753</v>
      </c>
      <c r="E4241" s="339" t="s">
        <v>27947</v>
      </c>
    </row>
    <row r="4242" spans="1:5" x14ac:dyDescent="0.25">
      <c r="A4242" s="16">
        <f t="shared" si="66"/>
        <v>7226</v>
      </c>
      <c r="B4242">
        <v>7226</v>
      </c>
      <c r="C4242" t="s">
        <v>27948</v>
      </c>
      <c r="D4242" t="s">
        <v>7753</v>
      </c>
      <c r="E4242" s="339" t="s">
        <v>27949</v>
      </c>
    </row>
    <row r="4243" spans="1:5" x14ac:dyDescent="0.25">
      <c r="A4243" s="16">
        <f t="shared" si="66"/>
        <v>7227</v>
      </c>
      <c r="B4243">
        <v>7227</v>
      </c>
      <c r="C4243" t="s">
        <v>27950</v>
      </c>
      <c r="D4243" t="s">
        <v>7753</v>
      </c>
      <c r="E4243" s="339" t="s">
        <v>27951</v>
      </c>
    </row>
    <row r="4244" spans="1:5" x14ac:dyDescent="0.25">
      <c r="A4244" s="16">
        <f t="shared" si="66"/>
        <v>7212</v>
      </c>
      <c r="B4244">
        <v>7212</v>
      </c>
      <c r="C4244" t="s">
        <v>27952</v>
      </c>
      <c r="D4244" t="s">
        <v>7753</v>
      </c>
      <c r="E4244" s="339" t="s">
        <v>27953</v>
      </c>
    </row>
    <row r="4245" spans="1:5" x14ac:dyDescent="0.25">
      <c r="A4245" s="16">
        <f t="shared" si="66"/>
        <v>7229</v>
      </c>
      <c r="B4245">
        <v>7229</v>
      </c>
      <c r="C4245" t="s">
        <v>27954</v>
      </c>
      <c r="D4245" t="s">
        <v>7753</v>
      </c>
      <c r="E4245" s="339" t="s">
        <v>27955</v>
      </c>
    </row>
    <row r="4246" spans="1:5" x14ac:dyDescent="0.25">
      <c r="A4246" s="16">
        <f t="shared" si="66"/>
        <v>7230</v>
      </c>
      <c r="B4246">
        <v>7230</v>
      </c>
      <c r="C4246" t="s">
        <v>27956</v>
      </c>
      <c r="D4246" t="s">
        <v>7753</v>
      </c>
      <c r="E4246" s="339" t="s">
        <v>27957</v>
      </c>
    </row>
    <row r="4247" spans="1:5" x14ac:dyDescent="0.25">
      <c r="A4247" s="16">
        <f t="shared" si="66"/>
        <v>7231</v>
      </c>
      <c r="B4247">
        <v>7231</v>
      </c>
      <c r="C4247" t="s">
        <v>27958</v>
      </c>
      <c r="D4247" t="s">
        <v>7753</v>
      </c>
      <c r="E4247" s="339" t="s">
        <v>27959</v>
      </c>
    </row>
    <row r="4248" spans="1:5" x14ac:dyDescent="0.25">
      <c r="A4248" s="16">
        <f t="shared" si="66"/>
        <v>7220</v>
      </c>
      <c r="B4248">
        <v>7220</v>
      </c>
      <c r="C4248" t="s">
        <v>27960</v>
      </c>
      <c r="D4248" t="s">
        <v>7753</v>
      </c>
      <c r="E4248" s="339" t="s">
        <v>27961</v>
      </c>
    </row>
    <row r="4249" spans="1:5" x14ac:dyDescent="0.25">
      <c r="A4249" s="16">
        <f t="shared" si="66"/>
        <v>34447</v>
      </c>
      <c r="B4249">
        <v>34447</v>
      </c>
      <c r="C4249" t="s">
        <v>27962</v>
      </c>
      <c r="D4249" t="s">
        <v>7753</v>
      </c>
      <c r="E4249" s="339" t="s">
        <v>27963</v>
      </c>
    </row>
    <row r="4250" spans="1:5" x14ac:dyDescent="0.25">
      <c r="A4250" s="16">
        <f t="shared" si="66"/>
        <v>7233</v>
      </c>
      <c r="B4250">
        <v>7233</v>
      </c>
      <c r="C4250" t="s">
        <v>27964</v>
      </c>
      <c r="D4250" t="s">
        <v>7753</v>
      </c>
      <c r="E4250" s="339" t="s">
        <v>27965</v>
      </c>
    </row>
    <row r="4251" spans="1:5" x14ac:dyDescent="0.25">
      <c r="A4251" s="16">
        <f t="shared" si="66"/>
        <v>40740</v>
      </c>
      <c r="B4251">
        <v>40740</v>
      </c>
      <c r="C4251" t="s">
        <v>27966</v>
      </c>
      <c r="D4251" t="s">
        <v>7752</v>
      </c>
      <c r="E4251" s="339" t="s">
        <v>27967</v>
      </c>
    </row>
    <row r="4252" spans="1:5" x14ac:dyDescent="0.25">
      <c r="A4252" s="16">
        <f t="shared" si="66"/>
        <v>25007</v>
      </c>
      <c r="B4252">
        <v>25007</v>
      </c>
      <c r="C4252" t="s">
        <v>27968</v>
      </c>
      <c r="D4252" t="s">
        <v>7752</v>
      </c>
      <c r="E4252" s="339" t="s">
        <v>27969</v>
      </c>
    </row>
    <row r="4253" spans="1:5" x14ac:dyDescent="0.25">
      <c r="A4253" s="16">
        <f t="shared" si="66"/>
        <v>43071</v>
      </c>
      <c r="B4253">
        <v>43071</v>
      </c>
      <c r="C4253" t="s">
        <v>27970</v>
      </c>
      <c r="D4253" t="s">
        <v>7752</v>
      </c>
      <c r="E4253" s="339" t="s">
        <v>27971</v>
      </c>
    </row>
    <row r="4254" spans="1:5" x14ac:dyDescent="0.25">
      <c r="A4254" s="16">
        <f t="shared" si="66"/>
        <v>39520</v>
      </c>
      <c r="B4254">
        <v>39520</v>
      </c>
      <c r="C4254" t="s">
        <v>27972</v>
      </c>
      <c r="D4254" t="s">
        <v>7752</v>
      </c>
      <c r="E4254" s="339" t="s">
        <v>27973</v>
      </c>
    </row>
    <row r="4255" spans="1:5" x14ac:dyDescent="0.25">
      <c r="A4255" s="16">
        <f t="shared" si="66"/>
        <v>39521</v>
      </c>
      <c r="B4255">
        <v>39521</v>
      </c>
      <c r="C4255" t="s">
        <v>27974</v>
      </c>
      <c r="D4255" t="s">
        <v>7752</v>
      </c>
      <c r="E4255" s="339" t="s">
        <v>20792</v>
      </c>
    </row>
    <row r="4256" spans="1:5" x14ac:dyDescent="0.25">
      <c r="A4256" s="16">
        <f t="shared" si="66"/>
        <v>39522</v>
      </c>
      <c r="B4256">
        <v>39522</v>
      </c>
      <c r="C4256" t="s">
        <v>27975</v>
      </c>
      <c r="D4256" t="s">
        <v>7752</v>
      </c>
      <c r="E4256" s="339" t="s">
        <v>27976</v>
      </c>
    </row>
    <row r="4257" spans="1:5" x14ac:dyDescent="0.25">
      <c r="A4257" s="16">
        <f t="shared" si="66"/>
        <v>7243</v>
      </c>
      <c r="B4257">
        <v>7243</v>
      </c>
      <c r="C4257" t="s">
        <v>27977</v>
      </c>
      <c r="D4257" t="s">
        <v>7752</v>
      </c>
      <c r="E4257" s="339" t="s">
        <v>27978</v>
      </c>
    </row>
    <row r="4258" spans="1:5" x14ac:dyDescent="0.25">
      <c r="A4258" s="16">
        <f t="shared" si="66"/>
        <v>11067</v>
      </c>
      <c r="B4258">
        <v>11067</v>
      </c>
      <c r="C4258" t="s">
        <v>27979</v>
      </c>
      <c r="D4258" t="s">
        <v>7753</v>
      </c>
      <c r="E4258" s="339" t="s">
        <v>27980</v>
      </c>
    </row>
    <row r="4259" spans="1:5" x14ac:dyDescent="0.25">
      <c r="A4259" s="16">
        <f t="shared" si="66"/>
        <v>11068</v>
      </c>
      <c r="B4259">
        <v>11068</v>
      </c>
      <c r="C4259" t="s">
        <v>27981</v>
      </c>
      <c r="D4259" t="s">
        <v>7753</v>
      </c>
      <c r="E4259" s="339" t="s">
        <v>27982</v>
      </c>
    </row>
    <row r="4260" spans="1:5" x14ac:dyDescent="0.25">
      <c r="A4260" s="16">
        <f t="shared" si="66"/>
        <v>7246</v>
      </c>
      <c r="B4260">
        <v>7246</v>
      </c>
      <c r="C4260" t="s">
        <v>27983</v>
      </c>
      <c r="D4260" t="s">
        <v>7753</v>
      </c>
      <c r="E4260" s="339" t="s">
        <v>27984</v>
      </c>
    </row>
    <row r="4261" spans="1:5" x14ac:dyDescent="0.25">
      <c r="A4261" s="16">
        <f t="shared" si="66"/>
        <v>41097</v>
      </c>
      <c r="B4261">
        <v>41097</v>
      </c>
      <c r="C4261" t="s">
        <v>27985</v>
      </c>
      <c r="D4261" t="s">
        <v>7813</v>
      </c>
      <c r="E4261" s="339" t="s">
        <v>33829</v>
      </c>
    </row>
    <row r="4262" spans="1:5" x14ac:dyDescent="0.25">
      <c r="A4262" s="16">
        <f t="shared" si="66"/>
        <v>12869</v>
      </c>
      <c r="B4262">
        <v>12869</v>
      </c>
      <c r="C4262" t="s">
        <v>27987</v>
      </c>
      <c r="D4262" t="s">
        <v>7754</v>
      </c>
      <c r="E4262" s="339" t="s">
        <v>8334</v>
      </c>
    </row>
    <row r="4263" spans="1:5" x14ac:dyDescent="0.25">
      <c r="A4263" s="16">
        <f t="shared" si="66"/>
        <v>1574</v>
      </c>
      <c r="B4263">
        <v>1574</v>
      </c>
      <c r="C4263" t="s">
        <v>27988</v>
      </c>
      <c r="D4263" t="s">
        <v>7753</v>
      </c>
      <c r="E4263" s="339" t="s">
        <v>7767</v>
      </c>
    </row>
    <row r="4264" spans="1:5" x14ac:dyDescent="0.25">
      <c r="A4264" s="16">
        <f t="shared" si="66"/>
        <v>1581</v>
      </c>
      <c r="B4264">
        <v>1581</v>
      </c>
      <c r="C4264" t="s">
        <v>27989</v>
      </c>
      <c r="D4264" t="s">
        <v>7753</v>
      </c>
      <c r="E4264" s="339" t="s">
        <v>23796</v>
      </c>
    </row>
    <row r="4265" spans="1:5" x14ac:dyDescent="0.25">
      <c r="A4265" s="16">
        <f t="shared" si="66"/>
        <v>1575</v>
      </c>
      <c r="B4265">
        <v>1575</v>
      </c>
      <c r="C4265" t="s">
        <v>27990</v>
      </c>
      <c r="D4265" t="s">
        <v>7753</v>
      </c>
      <c r="E4265" s="339" t="s">
        <v>27991</v>
      </c>
    </row>
    <row r="4266" spans="1:5" x14ac:dyDescent="0.25">
      <c r="A4266" s="16">
        <f t="shared" si="66"/>
        <v>1570</v>
      </c>
      <c r="B4266">
        <v>1570</v>
      </c>
      <c r="C4266" t="s">
        <v>27992</v>
      </c>
      <c r="D4266" t="s">
        <v>7753</v>
      </c>
      <c r="E4266" s="339" t="s">
        <v>8140</v>
      </c>
    </row>
    <row r="4267" spans="1:5" x14ac:dyDescent="0.25">
      <c r="A4267" s="16">
        <f t="shared" si="66"/>
        <v>1576</v>
      </c>
      <c r="B4267">
        <v>1576</v>
      </c>
      <c r="C4267" t="s">
        <v>27993</v>
      </c>
      <c r="D4267" t="s">
        <v>7753</v>
      </c>
      <c r="E4267" s="339" t="s">
        <v>27994</v>
      </c>
    </row>
    <row r="4268" spans="1:5" x14ac:dyDescent="0.25">
      <c r="A4268" s="16">
        <f t="shared" si="66"/>
        <v>1577</v>
      </c>
      <c r="B4268">
        <v>1577</v>
      </c>
      <c r="C4268" t="s">
        <v>27995</v>
      </c>
      <c r="D4268" t="s">
        <v>7753</v>
      </c>
      <c r="E4268" s="339" t="s">
        <v>7869</v>
      </c>
    </row>
    <row r="4269" spans="1:5" x14ac:dyDescent="0.25">
      <c r="A4269" s="16">
        <f t="shared" si="66"/>
        <v>1571</v>
      </c>
      <c r="B4269">
        <v>1571</v>
      </c>
      <c r="C4269" t="s">
        <v>27996</v>
      </c>
      <c r="D4269" t="s">
        <v>7753</v>
      </c>
      <c r="E4269" s="339" t="s">
        <v>8108</v>
      </c>
    </row>
    <row r="4270" spans="1:5" x14ac:dyDescent="0.25">
      <c r="A4270" s="16">
        <f t="shared" si="66"/>
        <v>1578</v>
      </c>
      <c r="B4270">
        <v>1578</v>
      </c>
      <c r="C4270" t="s">
        <v>27997</v>
      </c>
      <c r="D4270" t="s">
        <v>7753</v>
      </c>
      <c r="E4270" s="339" t="s">
        <v>7875</v>
      </c>
    </row>
    <row r="4271" spans="1:5" x14ac:dyDescent="0.25">
      <c r="A4271" s="16">
        <f t="shared" si="66"/>
        <v>1573</v>
      </c>
      <c r="B4271">
        <v>1573</v>
      </c>
      <c r="C4271" t="s">
        <v>27998</v>
      </c>
      <c r="D4271" t="s">
        <v>7753</v>
      </c>
      <c r="E4271" s="339" t="s">
        <v>25594</v>
      </c>
    </row>
    <row r="4272" spans="1:5" x14ac:dyDescent="0.25">
      <c r="A4272" s="16">
        <f t="shared" si="66"/>
        <v>1579</v>
      </c>
      <c r="B4272">
        <v>1579</v>
      </c>
      <c r="C4272" t="s">
        <v>27999</v>
      </c>
      <c r="D4272" t="s">
        <v>7753</v>
      </c>
      <c r="E4272" s="339" t="s">
        <v>14885</v>
      </c>
    </row>
    <row r="4273" spans="1:5" x14ac:dyDescent="0.25">
      <c r="A4273" s="16">
        <f t="shared" si="66"/>
        <v>1580</v>
      </c>
      <c r="B4273">
        <v>1580</v>
      </c>
      <c r="C4273" t="s">
        <v>28000</v>
      </c>
      <c r="D4273" t="s">
        <v>7753</v>
      </c>
      <c r="E4273" s="339" t="s">
        <v>10619</v>
      </c>
    </row>
    <row r="4274" spans="1:5" x14ac:dyDescent="0.25">
      <c r="A4274" s="16">
        <f t="shared" si="66"/>
        <v>39321</v>
      </c>
      <c r="B4274">
        <v>39321</v>
      </c>
      <c r="C4274" t="s">
        <v>28001</v>
      </c>
      <c r="D4274" t="s">
        <v>7753</v>
      </c>
      <c r="E4274" s="339" t="s">
        <v>14035</v>
      </c>
    </row>
    <row r="4275" spans="1:5" x14ac:dyDescent="0.25">
      <c r="A4275" s="16">
        <f t="shared" si="66"/>
        <v>39319</v>
      </c>
      <c r="B4275">
        <v>39319</v>
      </c>
      <c r="C4275" t="s">
        <v>28002</v>
      </c>
      <c r="D4275" t="s">
        <v>7753</v>
      </c>
      <c r="E4275" s="339" t="s">
        <v>7914</v>
      </c>
    </row>
    <row r="4276" spans="1:5" x14ac:dyDescent="0.25">
      <c r="A4276" s="16">
        <f t="shared" si="66"/>
        <v>39320</v>
      </c>
      <c r="B4276">
        <v>39320</v>
      </c>
      <c r="C4276" t="s">
        <v>28003</v>
      </c>
      <c r="D4276" t="s">
        <v>7753</v>
      </c>
      <c r="E4276" s="339" t="s">
        <v>15701</v>
      </c>
    </row>
    <row r="4277" spans="1:5" x14ac:dyDescent="0.25">
      <c r="A4277" s="16">
        <f t="shared" si="66"/>
        <v>1591</v>
      </c>
      <c r="B4277">
        <v>1591</v>
      </c>
      <c r="C4277" t="s">
        <v>28004</v>
      </c>
      <c r="D4277" t="s">
        <v>7753</v>
      </c>
      <c r="E4277" s="339" t="s">
        <v>28005</v>
      </c>
    </row>
    <row r="4278" spans="1:5" x14ac:dyDescent="0.25">
      <c r="A4278" s="16">
        <f t="shared" si="66"/>
        <v>1547</v>
      </c>
      <c r="B4278">
        <v>1547</v>
      </c>
      <c r="C4278" t="s">
        <v>28006</v>
      </c>
      <c r="D4278" t="s">
        <v>7753</v>
      </c>
      <c r="E4278" s="339" t="s">
        <v>21256</v>
      </c>
    </row>
    <row r="4279" spans="1:5" x14ac:dyDescent="0.25">
      <c r="A4279" s="16">
        <f t="shared" si="66"/>
        <v>38196</v>
      </c>
      <c r="B4279">
        <v>38196</v>
      </c>
      <c r="C4279" t="s">
        <v>28007</v>
      </c>
      <c r="D4279" t="s">
        <v>7753</v>
      </c>
      <c r="E4279" s="339" t="s">
        <v>13599</v>
      </c>
    </row>
    <row r="4280" spans="1:5" x14ac:dyDescent="0.25">
      <c r="A4280" s="16">
        <f t="shared" si="66"/>
        <v>1543</v>
      </c>
      <c r="B4280">
        <v>1543</v>
      </c>
      <c r="C4280" t="s">
        <v>28008</v>
      </c>
      <c r="D4280" t="s">
        <v>7753</v>
      </c>
      <c r="E4280" s="339" t="s">
        <v>13317</v>
      </c>
    </row>
    <row r="4281" spans="1:5" x14ac:dyDescent="0.25">
      <c r="A4281" s="16">
        <f t="shared" si="66"/>
        <v>1585</v>
      </c>
      <c r="B4281">
        <v>1585</v>
      </c>
      <c r="C4281" t="s">
        <v>28009</v>
      </c>
      <c r="D4281" t="s">
        <v>7753</v>
      </c>
      <c r="E4281" s="339" t="s">
        <v>7875</v>
      </c>
    </row>
    <row r="4282" spans="1:5" x14ac:dyDescent="0.25">
      <c r="A4282" s="16">
        <f t="shared" si="66"/>
        <v>1593</v>
      </c>
      <c r="B4282">
        <v>1593</v>
      </c>
      <c r="C4282" t="s">
        <v>28010</v>
      </c>
      <c r="D4282" t="s">
        <v>7753</v>
      </c>
      <c r="E4282" s="339" t="s">
        <v>28011</v>
      </c>
    </row>
    <row r="4283" spans="1:5" x14ac:dyDescent="0.25">
      <c r="A4283" s="16">
        <f t="shared" si="66"/>
        <v>11838</v>
      </c>
      <c r="B4283">
        <v>11838</v>
      </c>
      <c r="C4283" t="s">
        <v>28012</v>
      </c>
      <c r="D4283" t="s">
        <v>7753</v>
      </c>
      <c r="E4283" s="339" t="s">
        <v>19386</v>
      </c>
    </row>
    <row r="4284" spans="1:5" x14ac:dyDescent="0.25">
      <c r="A4284" s="16">
        <f t="shared" si="66"/>
        <v>1594</v>
      </c>
      <c r="B4284">
        <v>1594</v>
      </c>
      <c r="C4284" t="s">
        <v>28013</v>
      </c>
      <c r="D4284" t="s">
        <v>7753</v>
      </c>
      <c r="E4284" s="339" t="s">
        <v>28014</v>
      </c>
    </row>
    <row r="4285" spans="1:5" x14ac:dyDescent="0.25">
      <c r="A4285" s="16">
        <f t="shared" si="66"/>
        <v>1586</v>
      </c>
      <c r="B4285">
        <v>1586</v>
      </c>
      <c r="C4285" t="s">
        <v>28015</v>
      </c>
      <c r="D4285" t="s">
        <v>7753</v>
      </c>
      <c r="E4285" s="339" t="s">
        <v>8187</v>
      </c>
    </row>
    <row r="4286" spans="1:5" x14ac:dyDescent="0.25">
      <c r="A4286" s="16">
        <f t="shared" si="66"/>
        <v>11839</v>
      </c>
      <c r="B4286">
        <v>11839</v>
      </c>
      <c r="C4286" t="s">
        <v>28016</v>
      </c>
      <c r="D4286" t="s">
        <v>7753</v>
      </c>
      <c r="E4286" s="339" t="s">
        <v>21014</v>
      </c>
    </row>
    <row r="4287" spans="1:5" x14ac:dyDescent="0.25">
      <c r="A4287" s="16">
        <f t="shared" si="66"/>
        <v>1587</v>
      </c>
      <c r="B4287">
        <v>1587</v>
      </c>
      <c r="C4287" t="s">
        <v>28017</v>
      </c>
      <c r="D4287" t="s">
        <v>7753</v>
      </c>
      <c r="E4287" s="339" t="s">
        <v>20297</v>
      </c>
    </row>
    <row r="4288" spans="1:5" x14ac:dyDescent="0.25">
      <c r="A4288" s="16">
        <f t="shared" si="66"/>
        <v>1545</v>
      </c>
      <c r="B4288">
        <v>1545</v>
      </c>
      <c r="C4288" t="s">
        <v>28018</v>
      </c>
      <c r="D4288" t="s">
        <v>7753</v>
      </c>
      <c r="E4288" s="339" t="s">
        <v>20101</v>
      </c>
    </row>
    <row r="4289" spans="1:5" x14ac:dyDescent="0.25">
      <c r="A4289" s="16">
        <f t="shared" si="66"/>
        <v>1588</v>
      </c>
      <c r="B4289">
        <v>1588</v>
      </c>
      <c r="C4289" t="s">
        <v>28019</v>
      </c>
      <c r="D4289" t="s">
        <v>7753</v>
      </c>
      <c r="E4289" s="339" t="s">
        <v>21707</v>
      </c>
    </row>
    <row r="4290" spans="1:5" x14ac:dyDescent="0.25">
      <c r="A4290" s="16">
        <f t="shared" si="66"/>
        <v>1535</v>
      </c>
      <c r="B4290">
        <v>1535</v>
      </c>
      <c r="C4290" t="s">
        <v>28020</v>
      </c>
      <c r="D4290" t="s">
        <v>7753</v>
      </c>
      <c r="E4290" s="339" t="s">
        <v>21342</v>
      </c>
    </row>
    <row r="4291" spans="1:5" x14ac:dyDescent="0.25">
      <c r="A4291" s="16">
        <f t="shared" ref="A4291:A4354" si="67">B4291</f>
        <v>1589</v>
      </c>
      <c r="B4291">
        <v>1589</v>
      </c>
      <c r="C4291" t="s">
        <v>28021</v>
      </c>
      <c r="D4291" t="s">
        <v>7753</v>
      </c>
      <c r="E4291" s="339" t="s">
        <v>7789</v>
      </c>
    </row>
    <row r="4292" spans="1:5" x14ac:dyDescent="0.25">
      <c r="A4292" s="16">
        <f t="shared" si="67"/>
        <v>1546</v>
      </c>
      <c r="B4292">
        <v>1546</v>
      </c>
      <c r="C4292" t="s">
        <v>28022</v>
      </c>
      <c r="D4292" t="s">
        <v>7753</v>
      </c>
      <c r="E4292" s="339" t="s">
        <v>28023</v>
      </c>
    </row>
    <row r="4293" spans="1:5" x14ac:dyDescent="0.25">
      <c r="A4293" s="16">
        <f t="shared" si="67"/>
        <v>1590</v>
      </c>
      <c r="B4293">
        <v>1590</v>
      </c>
      <c r="C4293" t="s">
        <v>28024</v>
      </c>
      <c r="D4293" t="s">
        <v>7753</v>
      </c>
      <c r="E4293" s="339" t="s">
        <v>8258</v>
      </c>
    </row>
    <row r="4294" spans="1:5" x14ac:dyDescent="0.25">
      <c r="A4294" s="16">
        <f t="shared" si="67"/>
        <v>1542</v>
      </c>
      <c r="B4294">
        <v>1542</v>
      </c>
      <c r="C4294" t="s">
        <v>28025</v>
      </c>
      <c r="D4294" t="s">
        <v>7753</v>
      </c>
      <c r="E4294" s="339" t="s">
        <v>21494</v>
      </c>
    </row>
    <row r="4295" spans="1:5" x14ac:dyDescent="0.25">
      <c r="A4295" s="16">
        <f t="shared" si="67"/>
        <v>38415</v>
      </c>
      <c r="B4295">
        <v>38415</v>
      </c>
      <c r="C4295" t="s">
        <v>28026</v>
      </c>
      <c r="D4295" t="s">
        <v>7753</v>
      </c>
      <c r="E4295" s="339" t="s">
        <v>28027</v>
      </c>
    </row>
    <row r="4296" spans="1:5" x14ac:dyDescent="0.25">
      <c r="A4296" s="16">
        <f t="shared" si="67"/>
        <v>38414</v>
      </c>
      <c r="B4296">
        <v>38414</v>
      </c>
      <c r="C4296" t="s">
        <v>28028</v>
      </c>
      <c r="D4296" t="s">
        <v>7753</v>
      </c>
      <c r="E4296" s="339" t="s">
        <v>28029</v>
      </c>
    </row>
    <row r="4297" spans="1:5" x14ac:dyDescent="0.25">
      <c r="A4297" s="16">
        <f t="shared" si="67"/>
        <v>38128</v>
      </c>
      <c r="B4297">
        <v>38128</v>
      </c>
      <c r="C4297" t="s">
        <v>28030</v>
      </c>
      <c r="D4297" t="s">
        <v>7755</v>
      </c>
      <c r="E4297" s="339" t="s">
        <v>7840</v>
      </c>
    </row>
    <row r="4298" spans="1:5" x14ac:dyDescent="0.25">
      <c r="A4298" s="16">
        <f t="shared" si="67"/>
        <v>7253</v>
      </c>
      <c r="B4298">
        <v>7253</v>
      </c>
      <c r="C4298" t="s">
        <v>28031</v>
      </c>
      <c r="D4298" t="s">
        <v>7811</v>
      </c>
      <c r="E4298" s="339" t="s">
        <v>28032</v>
      </c>
    </row>
    <row r="4299" spans="1:5" x14ac:dyDescent="0.25">
      <c r="A4299" s="16">
        <f t="shared" si="67"/>
        <v>4806</v>
      </c>
      <c r="B4299">
        <v>4806</v>
      </c>
      <c r="C4299" t="s">
        <v>28033</v>
      </c>
      <c r="D4299" t="s">
        <v>7757</v>
      </c>
      <c r="E4299" s="339" t="s">
        <v>13612</v>
      </c>
    </row>
    <row r="4300" spans="1:5" x14ac:dyDescent="0.25">
      <c r="A4300" s="16">
        <f t="shared" si="67"/>
        <v>34401</v>
      </c>
      <c r="B4300">
        <v>34401</v>
      </c>
      <c r="C4300" t="s">
        <v>28034</v>
      </c>
      <c r="D4300" t="s">
        <v>7753</v>
      </c>
      <c r="E4300" s="339" t="s">
        <v>16143</v>
      </c>
    </row>
    <row r="4301" spans="1:5" x14ac:dyDescent="0.25">
      <c r="A4301" s="16">
        <f t="shared" si="67"/>
        <v>7260</v>
      </c>
      <c r="B4301">
        <v>7260</v>
      </c>
      <c r="C4301" t="s">
        <v>28035</v>
      </c>
      <c r="D4301" t="s">
        <v>7753</v>
      </c>
      <c r="E4301" s="339" t="s">
        <v>7796</v>
      </c>
    </row>
    <row r="4302" spans="1:5" x14ac:dyDescent="0.25">
      <c r="A4302" s="16">
        <f t="shared" si="67"/>
        <v>7256</v>
      </c>
      <c r="B4302">
        <v>7256</v>
      </c>
      <c r="C4302" t="s">
        <v>28036</v>
      </c>
      <c r="D4302" t="s">
        <v>7753</v>
      </c>
      <c r="E4302" s="339" t="s">
        <v>26054</v>
      </c>
    </row>
    <row r="4303" spans="1:5" x14ac:dyDescent="0.25">
      <c r="A4303" s="16">
        <f t="shared" si="67"/>
        <v>7258</v>
      </c>
      <c r="B4303">
        <v>7258</v>
      </c>
      <c r="C4303" t="s">
        <v>28037</v>
      </c>
      <c r="D4303" t="s">
        <v>7753</v>
      </c>
      <c r="E4303" s="339" t="s">
        <v>7846</v>
      </c>
    </row>
    <row r="4304" spans="1:5" x14ac:dyDescent="0.25">
      <c r="A4304" s="16">
        <f t="shared" si="67"/>
        <v>34400</v>
      </c>
      <c r="B4304">
        <v>34400</v>
      </c>
      <c r="C4304" t="s">
        <v>28038</v>
      </c>
      <c r="D4304" t="s">
        <v>7753</v>
      </c>
      <c r="E4304" s="339" t="s">
        <v>11313</v>
      </c>
    </row>
    <row r="4305" spans="1:5" x14ac:dyDescent="0.25">
      <c r="A4305" s="16">
        <f t="shared" si="67"/>
        <v>10617</v>
      </c>
      <c r="B4305">
        <v>10617</v>
      </c>
      <c r="C4305" t="s">
        <v>28039</v>
      </c>
      <c r="D4305" t="s">
        <v>7753</v>
      </c>
      <c r="E4305" s="339" t="s">
        <v>20246</v>
      </c>
    </row>
    <row r="4306" spans="1:5" x14ac:dyDescent="0.25">
      <c r="A4306" s="16">
        <f t="shared" si="67"/>
        <v>44261</v>
      </c>
      <c r="B4306">
        <v>44261</v>
      </c>
      <c r="C4306" t="s">
        <v>28040</v>
      </c>
      <c r="D4306" t="s">
        <v>7753</v>
      </c>
      <c r="E4306" s="339" t="s">
        <v>28041</v>
      </c>
    </row>
    <row r="4307" spans="1:5" x14ac:dyDescent="0.25">
      <c r="A4307" s="16">
        <f t="shared" si="67"/>
        <v>7274</v>
      </c>
      <c r="B4307">
        <v>7274</v>
      </c>
      <c r="C4307" t="s">
        <v>28042</v>
      </c>
      <c r="D4307" t="s">
        <v>7753</v>
      </c>
      <c r="E4307" s="339" t="s">
        <v>28043</v>
      </c>
    </row>
    <row r="4308" spans="1:5" x14ac:dyDescent="0.25">
      <c r="A4308" s="16">
        <f t="shared" si="67"/>
        <v>44326</v>
      </c>
      <c r="B4308">
        <v>44326</v>
      </c>
      <c r="C4308" t="s">
        <v>28044</v>
      </c>
      <c r="D4308" t="s">
        <v>7753</v>
      </c>
      <c r="E4308" s="339" t="s">
        <v>28045</v>
      </c>
    </row>
    <row r="4309" spans="1:5" x14ac:dyDescent="0.25">
      <c r="A4309" s="16">
        <f t="shared" si="67"/>
        <v>154</v>
      </c>
      <c r="B4309">
        <v>154</v>
      </c>
      <c r="C4309" t="s">
        <v>28046</v>
      </c>
      <c r="D4309" t="s">
        <v>7751</v>
      </c>
      <c r="E4309" s="339" t="s">
        <v>28047</v>
      </c>
    </row>
    <row r="4310" spans="1:5" x14ac:dyDescent="0.25">
      <c r="A4310" s="16">
        <f t="shared" si="67"/>
        <v>38121</v>
      </c>
      <c r="B4310">
        <v>38121</v>
      </c>
      <c r="C4310" t="s">
        <v>28048</v>
      </c>
      <c r="D4310" t="s">
        <v>7751</v>
      </c>
      <c r="E4310" s="339" t="s">
        <v>16644</v>
      </c>
    </row>
    <row r="4311" spans="1:5" x14ac:dyDescent="0.25">
      <c r="A4311" s="16">
        <f t="shared" si="67"/>
        <v>43776</v>
      </c>
      <c r="B4311">
        <v>43776</v>
      </c>
      <c r="C4311" t="s">
        <v>28049</v>
      </c>
      <c r="D4311" t="s">
        <v>7751</v>
      </c>
      <c r="E4311" s="339" t="s">
        <v>20216</v>
      </c>
    </row>
    <row r="4312" spans="1:5" x14ac:dyDescent="0.25">
      <c r="A4312" s="16">
        <f t="shared" si="67"/>
        <v>7343</v>
      </c>
      <c r="B4312">
        <v>7343</v>
      </c>
      <c r="C4312" t="s">
        <v>28050</v>
      </c>
      <c r="D4312" t="s">
        <v>7751</v>
      </c>
      <c r="E4312" s="339" t="s">
        <v>10558</v>
      </c>
    </row>
    <row r="4313" spans="1:5" x14ac:dyDescent="0.25">
      <c r="A4313" s="16">
        <f t="shared" si="67"/>
        <v>7348</v>
      </c>
      <c r="B4313">
        <v>7348</v>
      </c>
      <c r="C4313" t="s">
        <v>28051</v>
      </c>
      <c r="D4313" t="s">
        <v>7751</v>
      </c>
      <c r="E4313" s="339" t="s">
        <v>13612</v>
      </c>
    </row>
    <row r="4314" spans="1:5" x14ac:dyDescent="0.25">
      <c r="A4314" s="16">
        <f t="shared" si="67"/>
        <v>7313</v>
      </c>
      <c r="B4314">
        <v>7313</v>
      </c>
      <c r="C4314" t="s">
        <v>28052</v>
      </c>
      <c r="D4314" t="s">
        <v>7751</v>
      </c>
      <c r="E4314" s="339" t="s">
        <v>17681</v>
      </c>
    </row>
    <row r="4315" spans="1:5" x14ac:dyDescent="0.25">
      <c r="A4315" s="16">
        <f t="shared" si="67"/>
        <v>7319</v>
      </c>
      <c r="B4315">
        <v>7319</v>
      </c>
      <c r="C4315" t="s">
        <v>28053</v>
      </c>
      <c r="D4315" t="s">
        <v>7751</v>
      </c>
      <c r="E4315" s="339" t="s">
        <v>8258</v>
      </c>
    </row>
    <row r="4316" spans="1:5" x14ac:dyDescent="0.25">
      <c r="A4316" s="16">
        <f t="shared" si="67"/>
        <v>7314</v>
      </c>
      <c r="B4316">
        <v>7314</v>
      </c>
      <c r="C4316" t="s">
        <v>28054</v>
      </c>
      <c r="D4316" t="s">
        <v>7751</v>
      </c>
      <c r="E4316" s="339" t="s">
        <v>28055</v>
      </c>
    </row>
    <row r="4317" spans="1:5" x14ac:dyDescent="0.25">
      <c r="A4317" s="16">
        <f t="shared" si="67"/>
        <v>7304</v>
      </c>
      <c r="B4317">
        <v>7304</v>
      </c>
      <c r="C4317" t="s">
        <v>28056</v>
      </c>
      <c r="D4317" t="s">
        <v>7751</v>
      </c>
      <c r="E4317" s="339" t="s">
        <v>28057</v>
      </c>
    </row>
    <row r="4318" spans="1:5" x14ac:dyDescent="0.25">
      <c r="A4318" s="16">
        <f t="shared" si="67"/>
        <v>43649</v>
      </c>
      <c r="B4318">
        <v>43649</v>
      </c>
      <c r="C4318" t="s">
        <v>28058</v>
      </c>
      <c r="D4318" t="s">
        <v>7751</v>
      </c>
      <c r="E4318" s="339" t="s">
        <v>28059</v>
      </c>
    </row>
    <row r="4319" spans="1:5" x14ac:dyDescent="0.25">
      <c r="A4319" s="16">
        <f t="shared" si="67"/>
        <v>43650</v>
      </c>
      <c r="B4319">
        <v>43650</v>
      </c>
      <c r="C4319" t="s">
        <v>28060</v>
      </c>
      <c r="D4319" t="s">
        <v>7751</v>
      </c>
      <c r="E4319" s="339" t="s">
        <v>14116</v>
      </c>
    </row>
    <row r="4320" spans="1:5" x14ac:dyDescent="0.25">
      <c r="A4320" s="16">
        <f t="shared" si="67"/>
        <v>7311</v>
      </c>
      <c r="B4320">
        <v>7311</v>
      </c>
      <c r="C4320" t="s">
        <v>28061</v>
      </c>
      <c r="D4320" t="s">
        <v>7751</v>
      </c>
      <c r="E4320" s="339" t="s">
        <v>28062</v>
      </c>
    </row>
    <row r="4321" spans="1:5" x14ac:dyDescent="0.25">
      <c r="A4321" s="16">
        <f t="shared" si="67"/>
        <v>7292</v>
      </c>
      <c r="B4321">
        <v>7292</v>
      </c>
      <c r="C4321" t="s">
        <v>28063</v>
      </c>
      <c r="D4321" t="s">
        <v>7751</v>
      </c>
      <c r="E4321" s="339" t="s">
        <v>28064</v>
      </c>
    </row>
    <row r="4322" spans="1:5" x14ac:dyDescent="0.25">
      <c r="A4322" s="16">
        <f t="shared" si="67"/>
        <v>7293</v>
      </c>
      <c r="B4322">
        <v>7293</v>
      </c>
      <c r="C4322" t="s">
        <v>28065</v>
      </c>
      <c r="D4322" t="s">
        <v>7751</v>
      </c>
      <c r="E4322" s="339" t="s">
        <v>16636</v>
      </c>
    </row>
    <row r="4323" spans="1:5" x14ac:dyDescent="0.25">
      <c r="A4323" s="16">
        <f t="shared" si="67"/>
        <v>7306</v>
      </c>
      <c r="B4323">
        <v>7306</v>
      </c>
      <c r="C4323" t="s">
        <v>28066</v>
      </c>
      <c r="D4323" t="s">
        <v>7751</v>
      </c>
      <c r="E4323" s="339" t="s">
        <v>19908</v>
      </c>
    </row>
    <row r="4324" spans="1:5" x14ac:dyDescent="0.25">
      <c r="A4324" s="16">
        <f t="shared" si="67"/>
        <v>7288</v>
      </c>
      <c r="B4324">
        <v>7288</v>
      </c>
      <c r="C4324" t="s">
        <v>28067</v>
      </c>
      <c r="D4324" t="s">
        <v>7751</v>
      </c>
      <c r="E4324" s="339" t="s">
        <v>28068</v>
      </c>
    </row>
    <row r="4325" spans="1:5" x14ac:dyDescent="0.25">
      <c r="A4325" s="16">
        <f t="shared" si="67"/>
        <v>43625</v>
      </c>
      <c r="B4325">
        <v>43625</v>
      </c>
      <c r="C4325" t="s">
        <v>28069</v>
      </c>
      <c r="D4325" t="s">
        <v>7751</v>
      </c>
      <c r="E4325" s="339" t="s">
        <v>20218</v>
      </c>
    </row>
    <row r="4326" spans="1:5" x14ac:dyDescent="0.25">
      <c r="A4326" s="16">
        <f t="shared" si="67"/>
        <v>43647</v>
      </c>
      <c r="B4326">
        <v>43647</v>
      </c>
      <c r="C4326" t="s">
        <v>28070</v>
      </c>
      <c r="D4326" t="s">
        <v>7751</v>
      </c>
      <c r="E4326" s="339" t="s">
        <v>13156</v>
      </c>
    </row>
    <row r="4327" spans="1:5" x14ac:dyDescent="0.25">
      <c r="A4327" s="16">
        <f t="shared" si="67"/>
        <v>43648</v>
      </c>
      <c r="B4327">
        <v>43648</v>
      </c>
      <c r="C4327" t="s">
        <v>28071</v>
      </c>
      <c r="D4327" t="s">
        <v>7751</v>
      </c>
      <c r="E4327" s="339" t="s">
        <v>15509</v>
      </c>
    </row>
    <row r="4328" spans="1:5" x14ac:dyDescent="0.25">
      <c r="A4328" s="16">
        <f t="shared" si="67"/>
        <v>35693</v>
      </c>
      <c r="B4328">
        <v>35693</v>
      </c>
      <c r="C4328" t="s">
        <v>28072</v>
      </c>
      <c r="D4328" t="s">
        <v>7751</v>
      </c>
      <c r="E4328" s="339" t="s">
        <v>15048</v>
      </c>
    </row>
    <row r="4329" spans="1:5" x14ac:dyDescent="0.25">
      <c r="A4329" s="16">
        <f t="shared" si="67"/>
        <v>7356</v>
      </c>
      <c r="B4329">
        <v>7356</v>
      </c>
      <c r="C4329" t="s">
        <v>28073</v>
      </c>
      <c r="D4329" t="s">
        <v>7751</v>
      </c>
      <c r="E4329" s="339" t="s">
        <v>28074</v>
      </c>
    </row>
    <row r="4330" spans="1:5" x14ac:dyDescent="0.25">
      <c r="A4330" s="16">
        <f t="shared" si="67"/>
        <v>35692</v>
      </c>
      <c r="B4330">
        <v>35692</v>
      </c>
      <c r="C4330" t="s">
        <v>28075</v>
      </c>
      <c r="D4330" t="s">
        <v>7751</v>
      </c>
      <c r="E4330" s="339" t="s">
        <v>8376</v>
      </c>
    </row>
    <row r="4331" spans="1:5" x14ac:dyDescent="0.25">
      <c r="A4331" s="16">
        <f t="shared" si="67"/>
        <v>43624</v>
      </c>
      <c r="B4331">
        <v>43624</v>
      </c>
      <c r="C4331" t="s">
        <v>28076</v>
      </c>
      <c r="D4331" t="s">
        <v>7751</v>
      </c>
      <c r="E4331" s="339" t="s">
        <v>28077</v>
      </c>
    </row>
    <row r="4332" spans="1:5" x14ac:dyDescent="0.25">
      <c r="A4332" s="16">
        <f t="shared" si="67"/>
        <v>7342</v>
      </c>
      <c r="B4332">
        <v>7342</v>
      </c>
      <c r="C4332" t="s">
        <v>28078</v>
      </c>
      <c r="D4332" t="s">
        <v>7755</v>
      </c>
      <c r="E4332" s="339" t="s">
        <v>7892</v>
      </c>
    </row>
    <row r="4333" spans="1:5" x14ac:dyDescent="0.25">
      <c r="A4333" s="16">
        <f t="shared" si="67"/>
        <v>7350</v>
      </c>
      <c r="B4333">
        <v>7350</v>
      </c>
      <c r="C4333" t="s">
        <v>28079</v>
      </c>
      <c r="D4333" t="s">
        <v>7751</v>
      </c>
      <c r="E4333" s="339" t="s">
        <v>16547</v>
      </c>
    </row>
    <row r="4334" spans="1:5" x14ac:dyDescent="0.25">
      <c r="A4334" s="16">
        <f t="shared" si="67"/>
        <v>39574</v>
      </c>
      <c r="B4334">
        <v>39574</v>
      </c>
      <c r="C4334" t="s">
        <v>28080</v>
      </c>
      <c r="D4334" t="s">
        <v>7753</v>
      </c>
      <c r="E4334" s="339" t="s">
        <v>24745</v>
      </c>
    </row>
    <row r="4335" spans="1:5" x14ac:dyDescent="0.25">
      <c r="A4335" s="16">
        <f t="shared" si="67"/>
        <v>11060</v>
      </c>
      <c r="B4335">
        <v>11060</v>
      </c>
      <c r="C4335" t="s">
        <v>28081</v>
      </c>
      <c r="D4335" t="s">
        <v>7753</v>
      </c>
      <c r="E4335" s="339" t="s">
        <v>21480</v>
      </c>
    </row>
    <row r="4336" spans="1:5" x14ac:dyDescent="0.25">
      <c r="A4336" s="16">
        <f t="shared" si="67"/>
        <v>37401</v>
      </c>
      <c r="B4336">
        <v>37401</v>
      </c>
      <c r="C4336" t="s">
        <v>28082</v>
      </c>
      <c r="D4336" t="s">
        <v>7753</v>
      </c>
      <c r="E4336" s="339" t="s">
        <v>26350</v>
      </c>
    </row>
    <row r="4337" spans="1:5" x14ac:dyDescent="0.25">
      <c r="A4337" s="16">
        <f t="shared" si="67"/>
        <v>7525</v>
      </c>
      <c r="B4337">
        <v>7525</v>
      </c>
      <c r="C4337" t="s">
        <v>28083</v>
      </c>
      <c r="D4337" t="s">
        <v>7753</v>
      </c>
      <c r="E4337" s="339" t="s">
        <v>12800</v>
      </c>
    </row>
    <row r="4338" spans="1:5" x14ac:dyDescent="0.25">
      <c r="A4338" s="16">
        <f t="shared" si="67"/>
        <v>7524</v>
      </c>
      <c r="B4338">
        <v>7524</v>
      </c>
      <c r="C4338" t="s">
        <v>28084</v>
      </c>
      <c r="D4338" t="s">
        <v>7753</v>
      </c>
      <c r="E4338" s="339" t="s">
        <v>16676</v>
      </c>
    </row>
    <row r="4339" spans="1:5" x14ac:dyDescent="0.25">
      <c r="A4339" s="16">
        <f t="shared" si="67"/>
        <v>38105</v>
      </c>
      <c r="B4339">
        <v>38105</v>
      </c>
      <c r="C4339" t="s">
        <v>28085</v>
      </c>
      <c r="D4339" t="s">
        <v>7753</v>
      </c>
      <c r="E4339" s="339" t="s">
        <v>7826</v>
      </c>
    </row>
    <row r="4340" spans="1:5" x14ac:dyDescent="0.25">
      <c r="A4340" s="16">
        <f t="shared" si="67"/>
        <v>38084</v>
      </c>
      <c r="B4340">
        <v>38084</v>
      </c>
      <c r="C4340" t="s">
        <v>28086</v>
      </c>
      <c r="D4340" t="s">
        <v>7753</v>
      </c>
      <c r="E4340" s="339" t="s">
        <v>25803</v>
      </c>
    </row>
    <row r="4341" spans="1:5" x14ac:dyDescent="0.25">
      <c r="A4341" s="16">
        <f t="shared" si="67"/>
        <v>38103</v>
      </c>
      <c r="B4341">
        <v>38103</v>
      </c>
      <c r="C4341" t="s">
        <v>28087</v>
      </c>
      <c r="D4341" t="s">
        <v>7753</v>
      </c>
      <c r="E4341" s="339" t="s">
        <v>8341</v>
      </c>
    </row>
    <row r="4342" spans="1:5" x14ac:dyDescent="0.25">
      <c r="A4342" s="16">
        <f t="shared" si="67"/>
        <v>38082</v>
      </c>
      <c r="B4342">
        <v>38082</v>
      </c>
      <c r="C4342" t="s">
        <v>28088</v>
      </c>
      <c r="D4342" t="s">
        <v>7753</v>
      </c>
      <c r="E4342" s="339" t="s">
        <v>16647</v>
      </c>
    </row>
    <row r="4343" spans="1:5" x14ac:dyDescent="0.25">
      <c r="A4343" s="16">
        <f t="shared" si="67"/>
        <v>38104</v>
      </c>
      <c r="B4343">
        <v>38104</v>
      </c>
      <c r="C4343" t="s">
        <v>28089</v>
      </c>
      <c r="D4343" t="s">
        <v>7753</v>
      </c>
      <c r="E4343" s="339" t="s">
        <v>14840</v>
      </c>
    </row>
    <row r="4344" spans="1:5" x14ac:dyDescent="0.25">
      <c r="A4344" s="16">
        <f t="shared" si="67"/>
        <v>38083</v>
      </c>
      <c r="B4344">
        <v>38083</v>
      </c>
      <c r="C4344" t="s">
        <v>28090</v>
      </c>
      <c r="D4344" t="s">
        <v>7753</v>
      </c>
      <c r="E4344" s="339" t="s">
        <v>28091</v>
      </c>
    </row>
    <row r="4345" spans="1:5" x14ac:dyDescent="0.25">
      <c r="A4345" s="16">
        <f t="shared" si="67"/>
        <v>38101</v>
      </c>
      <c r="B4345">
        <v>38101</v>
      </c>
      <c r="C4345" t="s">
        <v>28092</v>
      </c>
      <c r="D4345" t="s">
        <v>7753</v>
      </c>
      <c r="E4345" s="339" t="s">
        <v>28093</v>
      </c>
    </row>
    <row r="4346" spans="1:5" x14ac:dyDescent="0.25">
      <c r="A4346" s="16">
        <f t="shared" si="67"/>
        <v>7528</v>
      </c>
      <c r="B4346">
        <v>7528</v>
      </c>
      <c r="C4346" t="s">
        <v>28094</v>
      </c>
      <c r="D4346" t="s">
        <v>7753</v>
      </c>
      <c r="E4346" s="339" t="s">
        <v>7970</v>
      </c>
    </row>
    <row r="4347" spans="1:5" x14ac:dyDescent="0.25">
      <c r="A4347" s="16">
        <f t="shared" si="67"/>
        <v>12147</v>
      </c>
      <c r="B4347">
        <v>12147</v>
      </c>
      <c r="C4347" t="s">
        <v>28095</v>
      </c>
      <c r="D4347" t="s">
        <v>7753</v>
      </c>
      <c r="E4347" s="339" t="s">
        <v>8044</v>
      </c>
    </row>
    <row r="4348" spans="1:5" x14ac:dyDescent="0.25">
      <c r="A4348" s="16">
        <f t="shared" si="67"/>
        <v>38075</v>
      </c>
      <c r="B4348">
        <v>38075</v>
      </c>
      <c r="C4348" t="s">
        <v>28096</v>
      </c>
      <c r="D4348" t="s">
        <v>7753</v>
      </c>
      <c r="E4348" s="339" t="s">
        <v>13001</v>
      </c>
    </row>
    <row r="4349" spans="1:5" x14ac:dyDescent="0.25">
      <c r="A4349" s="16">
        <f t="shared" si="67"/>
        <v>38102</v>
      </c>
      <c r="B4349">
        <v>38102</v>
      </c>
      <c r="C4349" t="s">
        <v>28097</v>
      </c>
      <c r="D4349" t="s">
        <v>7753</v>
      </c>
      <c r="E4349" s="339" t="s">
        <v>7976</v>
      </c>
    </row>
    <row r="4350" spans="1:5" x14ac:dyDescent="0.25">
      <c r="A4350" s="16">
        <f t="shared" si="67"/>
        <v>38076</v>
      </c>
      <c r="B4350">
        <v>38076</v>
      </c>
      <c r="C4350" t="s">
        <v>28098</v>
      </c>
      <c r="D4350" t="s">
        <v>7753</v>
      </c>
      <c r="E4350" s="339" t="s">
        <v>21518</v>
      </c>
    </row>
    <row r="4351" spans="1:5" x14ac:dyDescent="0.25">
      <c r="A4351" s="16">
        <f t="shared" si="67"/>
        <v>7592</v>
      </c>
      <c r="B4351">
        <v>7592</v>
      </c>
      <c r="C4351" t="s">
        <v>28099</v>
      </c>
      <c r="D4351" t="s">
        <v>7754</v>
      </c>
      <c r="E4351" s="339" t="s">
        <v>13316</v>
      </c>
    </row>
    <row r="4352" spans="1:5" x14ac:dyDescent="0.25">
      <c r="A4352" s="16">
        <f t="shared" si="67"/>
        <v>40820</v>
      </c>
      <c r="B4352">
        <v>40820</v>
      </c>
      <c r="C4352" t="s">
        <v>28100</v>
      </c>
      <c r="D4352" t="s">
        <v>7813</v>
      </c>
      <c r="E4352" s="339" t="s">
        <v>33830</v>
      </c>
    </row>
    <row r="4353" spans="1:5" x14ac:dyDescent="0.25">
      <c r="A4353" s="16">
        <f t="shared" si="67"/>
        <v>11826</v>
      </c>
      <c r="B4353">
        <v>11826</v>
      </c>
      <c r="C4353" t="s">
        <v>28102</v>
      </c>
      <c r="D4353" t="s">
        <v>7753</v>
      </c>
      <c r="E4353" s="339" t="s">
        <v>21231</v>
      </c>
    </row>
    <row r="4354" spans="1:5" x14ac:dyDescent="0.25">
      <c r="A4354" s="16">
        <f t="shared" si="67"/>
        <v>7606</v>
      </c>
      <c r="B4354">
        <v>7606</v>
      </c>
      <c r="C4354" t="s">
        <v>28103</v>
      </c>
      <c r="D4354" t="s">
        <v>7753</v>
      </c>
      <c r="E4354" s="339" t="s">
        <v>28104</v>
      </c>
    </row>
    <row r="4355" spans="1:5" x14ac:dyDescent="0.25">
      <c r="A4355" s="16">
        <f t="shared" ref="A4355:A4418" si="68">B4355</f>
        <v>11763</v>
      </c>
      <c r="B4355">
        <v>11763</v>
      </c>
      <c r="C4355" t="s">
        <v>28105</v>
      </c>
      <c r="D4355" t="s">
        <v>7753</v>
      </c>
      <c r="E4355" s="339" t="s">
        <v>28106</v>
      </c>
    </row>
    <row r="4356" spans="1:5" x14ac:dyDescent="0.25">
      <c r="A4356" s="16">
        <f t="shared" si="68"/>
        <v>11764</v>
      </c>
      <c r="B4356">
        <v>11764</v>
      </c>
      <c r="C4356" t="s">
        <v>28107</v>
      </c>
      <c r="D4356" t="s">
        <v>7753</v>
      </c>
      <c r="E4356" s="339" t="s">
        <v>28108</v>
      </c>
    </row>
    <row r="4357" spans="1:5" x14ac:dyDescent="0.25">
      <c r="A4357" s="16">
        <f t="shared" si="68"/>
        <v>11829</v>
      </c>
      <c r="B4357">
        <v>11829</v>
      </c>
      <c r="C4357" t="s">
        <v>28109</v>
      </c>
      <c r="D4357" t="s">
        <v>7753</v>
      </c>
      <c r="E4357" s="339" t="s">
        <v>20446</v>
      </c>
    </row>
    <row r="4358" spans="1:5" x14ac:dyDescent="0.25">
      <c r="A4358" s="16">
        <f t="shared" si="68"/>
        <v>11830</v>
      </c>
      <c r="B4358">
        <v>11830</v>
      </c>
      <c r="C4358" t="s">
        <v>28110</v>
      </c>
      <c r="D4358" t="s">
        <v>7753</v>
      </c>
      <c r="E4358" s="339" t="s">
        <v>28111</v>
      </c>
    </row>
    <row r="4359" spans="1:5" x14ac:dyDescent="0.25">
      <c r="A4359" s="16">
        <f t="shared" si="68"/>
        <v>11825</v>
      </c>
      <c r="B4359">
        <v>11825</v>
      </c>
      <c r="C4359" t="s">
        <v>28112</v>
      </c>
      <c r="D4359" t="s">
        <v>7753</v>
      </c>
      <c r="E4359" s="339" t="s">
        <v>28113</v>
      </c>
    </row>
    <row r="4360" spans="1:5" x14ac:dyDescent="0.25">
      <c r="A4360" s="16">
        <f t="shared" si="68"/>
        <v>11767</v>
      </c>
      <c r="B4360">
        <v>11767</v>
      </c>
      <c r="C4360" t="s">
        <v>28114</v>
      </c>
      <c r="D4360" t="s">
        <v>7753</v>
      </c>
      <c r="E4360" s="339" t="s">
        <v>28115</v>
      </c>
    </row>
    <row r="4361" spans="1:5" x14ac:dyDescent="0.25">
      <c r="A4361" s="16">
        <f t="shared" si="68"/>
        <v>11766</v>
      </c>
      <c r="B4361">
        <v>11766</v>
      </c>
      <c r="C4361" t="s">
        <v>28116</v>
      </c>
      <c r="D4361" t="s">
        <v>7753</v>
      </c>
      <c r="E4361" s="339" t="s">
        <v>20644</v>
      </c>
    </row>
    <row r="4362" spans="1:5" x14ac:dyDescent="0.25">
      <c r="A4362" s="16">
        <f t="shared" si="68"/>
        <v>11765</v>
      </c>
      <c r="B4362">
        <v>11765</v>
      </c>
      <c r="C4362" t="s">
        <v>28117</v>
      </c>
      <c r="D4362" t="s">
        <v>7753</v>
      </c>
      <c r="E4362" s="339" t="s">
        <v>28118</v>
      </c>
    </row>
    <row r="4363" spans="1:5" x14ac:dyDescent="0.25">
      <c r="A4363" s="16">
        <f t="shared" si="68"/>
        <v>11824</v>
      </c>
      <c r="B4363">
        <v>11824</v>
      </c>
      <c r="C4363" t="s">
        <v>28119</v>
      </c>
      <c r="D4363" t="s">
        <v>7753</v>
      </c>
      <c r="E4363" s="339" t="s">
        <v>14334</v>
      </c>
    </row>
    <row r="4364" spans="1:5" x14ac:dyDescent="0.25">
      <c r="A4364" s="16">
        <f t="shared" si="68"/>
        <v>44045</v>
      </c>
      <c r="B4364">
        <v>44045</v>
      </c>
      <c r="C4364" t="s">
        <v>28120</v>
      </c>
      <c r="D4364" t="s">
        <v>7753</v>
      </c>
      <c r="E4364" s="339" t="s">
        <v>28121</v>
      </c>
    </row>
    <row r="4365" spans="1:5" x14ac:dyDescent="0.25">
      <c r="A4365" s="16">
        <f t="shared" si="68"/>
        <v>39702</v>
      </c>
      <c r="B4365">
        <v>39702</v>
      </c>
      <c r="C4365" t="s">
        <v>28122</v>
      </c>
      <c r="D4365" t="s">
        <v>7753</v>
      </c>
      <c r="E4365" s="339" t="s">
        <v>28123</v>
      </c>
    </row>
    <row r="4366" spans="1:5" x14ac:dyDescent="0.25">
      <c r="A4366" s="16">
        <f t="shared" si="68"/>
        <v>13415</v>
      </c>
      <c r="B4366">
        <v>13415</v>
      </c>
      <c r="C4366" t="s">
        <v>28124</v>
      </c>
      <c r="D4366" t="s">
        <v>7753</v>
      </c>
      <c r="E4366" s="339" t="s">
        <v>28125</v>
      </c>
    </row>
    <row r="4367" spans="1:5" x14ac:dyDescent="0.25">
      <c r="A4367" s="16">
        <f t="shared" si="68"/>
        <v>7602</v>
      </c>
      <c r="B4367">
        <v>7602</v>
      </c>
      <c r="C4367" t="s">
        <v>28126</v>
      </c>
      <c r="D4367" t="s">
        <v>7753</v>
      </c>
      <c r="E4367" s="339" t="s">
        <v>21144</v>
      </c>
    </row>
    <row r="4368" spans="1:5" x14ac:dyDescent="0.25">
      <c r="A4368" s="16">
        <f t="shared" si="68"/>
        <v>7603</v>
      </c>
      <c r="B4368">
        <v>7603</v>
      </c>
      <c r="C4368" t="s">
        <v>28127</v>
      </c>
      <c r="D4368" t="s">
        <v>7753</v>
      </c>
      <c r="E4368" s="339" t="s">
        <v>19938</v>
      </c>
    </row>
    <row r="4369" spans="1:5" x14ac:dyDescent="0.25">
      <c r="A4369" s="16">
        <f t="shared" si="68"/>
        <v>11777</v>
      </c>
      <c r="B4369">
        <v>11777</v>
      </c>
      <c r="C4369" t="s">
        <v>28128</v>
      </c>
      <c r="D4369" t="s">
        <v>7753</v>
      </c>
      <c r="E4369" s="339" t="s">
        <v>28129</v>
      </c>
    </row>
    <row r="4370" spans="1:5" x14ac:dyDescent="0.25">
      <c r="A4370" s="16">
        <f t="shared" si="68"/>
        <v>13417</v>
      </c>
      <c r="B4370">
        <v>13417</v>
      </c>
      <c r="C4370" t="s">
        <v>28130</v>
      </c>
      <c r="D4370" t="s">
        <v>7753</v>
      </c>
      <c r="E4370" s="339" t="s">
        <v>28131</v>
      </c>
    </row>
    <row r="4371" spans="1:5" x14ac:dyDescent="0.25">
      <c r="A4371" s="16">
        <f t="shared" si="68"/>
        <v>36791</v>
      </c>
      <c r="B4371">
        <v>36791</v>
      </c>
      <c r="C4371" t="s">
        <v>28132</v>
      </c>
      <c r="D4371" t="s">
        <v>7753</v>
      </c>
      <c r="E4371" s="339" t="s">
        <v>28133</v>
      </c>
    </row>
    <row r="4372" spans="1:5" x14ac:dyDescent="0.25">
      <c r="A4372" s="16">
        <f t="shared" si="68"/>
        <v>36795</v>
      </c>
      <c r="B4372">
        <v>36795</v>
      </c>
      <c r="C4372" t="s">
        <v>28134</v>
      </c>
      <c r="D4372" t="s">
        <v>7753</v>
      </c>
      <c r="E4372" s="339" t="s">
        <v>28135</v>
      </c>
    </row>
    <row r="4373" spans="1:5" x14ac:dyDescent="0.25">
      <c r="A4373" s="16">
        <f t="shared" si="68"/>
        <v>36796</v>
      </c>
      <c r="B4373">
        <v>36796</v>
      </c>
      <c r="C4373" t="s">
        <v>28136</v>
      </c>
      <c r="D4373" t="s">
        <v>7753</v>
      </c>
      <c r="E4373" s="339" t="s">
        <v>28137</v>
      </c>
    </row>
    <row r="4374" spans="1:5" x14ac:dyDescent="0.25">
      <c r="A4374" s="16">
        <f t="shared" si="68"/>
        <v>36792</v>
      </c>
      <c r="B4374">
        <v>36792</v>
      </c>
      <c r="C4374" t="s">
        <v>28138</v>
      </c>
      <c r="D4374" t="s">
        <v>7753</v>
      </c>
      <c r="E4374" s="339" t="s">
        <v>28139</v>
      </c>
    </row>
    <row r="4375" spans="1:5" x14ac:dyDescent="0.25">
      <c r="A4375" s="16">
        <f t="shared" si="68"/>
        <v>11773</v>
      </c>
      <c r="B4375">
        <v>11773</v>
      </c>
      <c r="C4375" t="s">
        <v>28140</v>
      </c>
      <c r="D4375" t="s">
        <v>7753</v>
      </c>
      <c r="E4375" s="339" t="s">
        <v>20518</v>
      </c>
    </row>
    <row r="4376" spans="1:5" x14ac:dyDescent="0.25">
      <c r="A4376" s="16">
        <f t="shared" si="68"/>
        <v>11762</v>
      </c>
      <c r="B4376">
        <v>11762</v>
      </c>
      <c r="C4376" t="s">
        <v>28141</v>
      </c>
      <c r="D4376" t="s">
        <v>7753</v>
      </c>
      <c r="E4376" s="339" t="s">
        <v>28142</v>
      </c>
    </row>
    <row r="4377" spans="1:5" x14ac:dyDescent="0.25">
      <c r="A4377" s="16">
        <f t="shared" si="68"/>
        <v>7604</v>
      </c>
      <c r="B4377">
        <v>7604</v>
      </c>
      <c r="C4377" t="s">
        <v>28143</v>
      </c>
      <c r="D4377" t="s">
        <v>7753</v>
      </c>
      <c r="E4377" s="339" t="s">
        <v>18407</v>
      </c>
    </row>
    <row r="4378" spans="1:5" x14ac:dyDescent="0.25">
      <c r="A4378" s="16">
        <f t="shared" si="68"/>
        <v>13984</v>
      </c>
      <c r="B4378">
        <v>13984</v>
      </c>
      <c r="C4378" t="s">
        <v>28144</v>
      </c>
      <c r="D4378" t="s">
        <v>7753</v>
      </c>
      <c r="E4378" s="339" t="s">
        <v>28145</v>
      </c>
    </row>
    <row r="4379" spans="1:5" x14ac:dyDescent="0.25">
      <c r="A4379" s="16">
        <f t="shared" si="68"/>
        <v>11772</v>
      </c>
      <c r="B4379">
        <v>11772</v>
      </c>
      <c r="C4379" t="s">
        <v>28146</v>
      </c>
      <c r="D4379" t="s">
        <v>7753</v>
      </c>
      <c r="E4379" s="339" t="s">
        <v>28147</v>
      </c>
    </row>
    <row r="4380" spans="1:5" x14ac:dyDescent="0.25">
      <c r="A4380" s="16">
        <f t="shared" si="68"/>
        <v>13983</v>
      </c>
      <c r="B4380">
        <v>13983</v>
      </c>
      <c r="C4380" t="s">
        <v>28148</v>
      </c>
      <c r="D4380" t="s">
        <v>7753</v>
      </c>
      <c r="E4380" s="339" t="s">
        <v>28149</v>
      </c>
    </row>
    <row r="4381" spans="1:5" x14ac:dyDescent="0.25">
      <c r="A4381" s="16">
        <f t="shared" si="68"/>
        <v>13416</v>
      </c>
      <c r="B4381">
        <v>13416</v>
      </c>
      <c r="C4381" t="s">
        <v>28150</v>
      </c>
      <c r="D4381" t="s">
        <v>7753</v>
      </c>
      <c r="E4381" s="339" t="s">
        <v>28151</v>
      </c>
    </row>
    <row r="4382" spans="1:5" x14ac:dyDescent="0.25">
      <c r="A4382" s="16">
        <f t="shared" si="68"/>
        <v>40329</v>
      </c>
      <c r="B4382">
        <v>40329</v>
      </c>
      <c r="C4382" t="s">
        <v>28152</v>
      </c>
      <c r="D4382" t="s">
        <v>7753</v>
      </c>
      <c r="E4382" s="339" t="s">
        <v>28153</v>
      </c>
    </row>
    <row r="4383" spans="1:5" x14ac:dyDescent="0.25">
      <c r="A4383" s="16">
        <f t="shared" si="68"/>
        <v>11823</v>
      </c>
      <c r="B4383">
        <v>11823</v>
      </c>
      <c r="C4383" t="s">
        <v>28154</v>
      </c>
      <c r="D4383" t="s">
        <v>7753</v>
      </c>
      <c r="E4383" s="339" t="s">
        <v>8057</v>
      </c>
    </row>
    <row r="4384" spans="1:5" x14ac:dyDescent="0.25">
      <c r="A4384" s="16">
        <f t="shared" si="68"/>
        <v>11822</v>
      </c>
      <c r="B4384">
        <v>11822</v>
      </c>
      <c r="C4384" t="s">
        <v>28155</v>
      </c>
      <c r="D4384" t="s">
        <v>7753</v>
      </c>
      <c r="E4384" s="339" t="s">
        <v>13617</v>
      </c>
    </row>
    <row r="4385" spans="1:5" x14ac:dyDescent="0.25">
      <c r="A4385" s="16">
        <f t="shared" si="68"/>
        <v>11831</v>
      </c>
      <c r="B4385">
        <v>11831</v>
      </c>
      <c r="C4385" t="s">
        <v>28156</v>
      </c>
      <c r="D4385" t="s">
        <v>7753</v>
      </c>
      <c r="E4385" s="339" t="s">
        <v>15973</v>
      </c>
    </row>
    <row r="4386" spans="1:5" x14ac:dyDescent="0.25">
      <c r="A4386" s="16">
        <f t="shared" si="68"/>
        <v>7613</v>
      </c>
      <c r="B4386">
        <v>7613</v>
      </c>
      <c r="C4386" t="s">
        <v>28157</v>
      </c>
      <c r="D4386" t="s">
        <v>7753</v>
      </c>
      <c r="E4386" s="339" t="s">
        <v>28158</v>
      </c>
    </row>
    <row r="4387" spans="1:5" x14ac:dyDescent="0.25">
      <c r="A4387" s="16">
        <f t="shared" si="68"/>
        <v>7619</v>
      </c>
      <c r="B4387">
        <v>7619</v>
      </c>
      <c r="C4387" t="s">
        <v>28159</v>
      </c>
      <c r="D4387" t="s">
        <v>7753</v>
      </c>
      <c r="E4387" s="339" t="s">
        <v>28160</v>
      </c>
    </row>
    <row r="4388" spans="1:5" x14ac:dyDescent="0.25">
      <c r="A4388" s="16">
        <f t="shared" si="68"/>
        <v>12076</v>
      </c>
      <c r="B4388">
        <v>12076</v>
      </c>
      <c r="C4388" t="s">
        <v>28161</v>
      </c>
      <c r="D4388" t="s">
        <v>7753</v>
      </c>
      <c r="E4388" s="339" t="s">
        <v>28162</v>
      </c>
    </row>
    <row r="4389" spans="1:5" x14ac:dyDescent="0.25">
      <c r="A4389" s="16">
        <f t="shared" si="68"/>
        <v>7614</v>
      </c>
      <c r="B4389">
        <v>7614</v>
      </c>
      <c r="C4389" t="s">
        <v>28163</v>
      </c>
      <c r="D4389" t="s">
        <v>7753</v>
      </c>
      <c r="E4389" s="339" t="s">
        <v>28164</v>
      </c>
    </row>
    <row r="4390" spans="1:5" x14ac:dyDescent="0.25">
      <c r="A4390" s="16">
        <f t="shared" si="68"/>
        <v>7618</v>
      </c>
      <c r="B4390">
        <v>7618</v>
      </c>
      <c r="C4390" t="s">
        <v>28165</v>
      </c>
      <c r="D4390" t="s">
        <v>7753</v>
      </c>
      <c r="E4390" s="339" t="s">
        <v>28166</v>
      </c>
    </row>
    <row r="4391" spans="1:5" x14ac:dyDescent="0.25">
      <c r="A4391" s="16">
        <f t="shared" si="68"/>
        <v>7620</v>
      </c>
      <c r="B4391">
        <v>7620</v>
      </c>
      <c r="C4391" t="s">
        <v>28167</v>
      </c>
      <c r="D4391" t="s">
        <v>7753</v>
      </c>
      <c r="E4391" s="339" t="s">
        <v>28168</v>
      </c>
    </row>
    <row r="4392" spans="1:5" x14ac:dyDescent="0.25">
      <c r="A4392" s="16">
        <f t="shared" si="68"/>
        <v>7610</v>
      </c>
      <c r="B4392">
        <v>7610</v>
      </c>
      <c r="C4392" t="s">
        <v>28169</v>
      </c>
      <c r="D4392" t="s">
        <v>7753</v>
      </c>
      <c r="E4392" s="339" t="s">
        <v>28170</v>
      </c>
    </row>
    <row r="4393" spans="1:5" x14ac:dyDescent="0.25">
      <c r="A4393" s="16">
        <f t="shared" si="68"/>
        <v>7615</v>
      </c>
      <c r="B4393">
        <v>7615</v>
      </c>
      <c r="C4393" t="s">
        <v>28171</v>
      </c>
      <c r="D4393" t="s">
        <v>7753</v>
      </c>
      <c r="E4393" s="339" t="s">
        <v>28172</v>
      </c>
    </row>
    <row r="4394" spans="1:5" x14ac:dyDescent="0.25">
      <c r="A4394" s="16">
        <f t="shared" si="68"/>
        <v>7617</v>
      </c>
      <c r="B4394">
        <v>7617</v>
      </c>
      <c r="C4394" t="s">
        <v>28173</v>
      </c>
      <c r="D4394" t="s">
        <v>7753</v>
      </c>
      <c r="E4394" s="339" t="s">
        <v>28174</v>
      </c>
    </row>
    <row r="4395" spans="1:5" x14ac:dyDescent="0.25">
      <c r="A4395" s="16">
        <f t="shared" si="68"/>
        <v>7616</v>
      </c>
      <c r="B4395">
        <v>7616</v>
      </c>
      <c r="C4395" t="s">
        <v>28175</v>
      </c>
      <c r="D4395" t="s">
        <v>7753</v>
      </c>
      <c r="E4395" s="339" t="s">
        <v>28176</v>
      </c>
    </row>
    <row r="4396" spans="1:5" x14ac:dyDescent="0.25">
      <c r="A4396" s="16">
        <f t="shared" si="68"/>
        <v>7611</v>
      </c>
      <c r="B4396">
        <v>7611</v>
      </c>
      <c r="C4396" t="s">
        <v>28177</v>
      </c>
      <c r="D4396" t="s">
        <v>7753</v>
      </c>
      <c r="E4396" s="339" t="s">
        <v>28178</v>
      </c>
    </row>
    <row r="4397" spans="1:5" x14ac:dyDescent="0.25">
      <c r="A4397" s="16">
        <f t="shared" si="68"/>
        <v>7612</v>
      </c>
      <c r="B4397">
        <v>7612</v>
      </c>
      <c r="C4397" t="s">
        <v>28179</v>
      </c>
      <c r="D4397" t="s">
        <v>7753</v>
      </c>
      <c r="E4397" s="339" t="s">
        <v>28180</v>
      </c>
    </row>
    <row r="4398" spans="1:5" x14ac:dyDescent="0.25">
      <c r="A4398" s="16">
        <f t="shared" si="68"/>
        <v>37371</v>
      </c>
      <c r="B4398">
        <v>37371</v>
      </c>
      <c r="C4398" t="s">
        <v>28181</v>
      </c>
      <c r="D4398" t="s">
        <v>7754</v>
      </c>
      <c r="E4398" s="339" t="s">
        <v>14342</v>
      </c>
    </row>
    <row r="4399" spans="1:5" x14ac:dyDescent="0.25">
      <c r="A4399" s="16">
        <f t="shared" si="68"/>
        <v>40861</v>
      </c>
      <c r="B4399">
        <v>40861</v>
      </c>
      <c r="C4399" t="s">
        <v>28182</v>
      </c>
      <c r="D4399" t="s">
        <v>7813</v>
      </c>
      <c r="E4399" s="339" t="s">
        <v>24214</v>
      </c>
    </row>
    <row r="4400" spans="1:5" x14ac:dyDescent="0.25">
      <c r="A4400" s="16">
        <f t="shared" si="68"/>
        <v>36510</v>
      </c>
      <c r="B4400">
        <v>36510</v>
      </c>
      <c r="C4400" t="s">
        <v>28183</v>
      </c>
      <c r="D4400" t="s">
        <v>7753</v>
      </c>
      <c r="E4400" s="339" t="s">
        <v>28184</v>
      </c>
    </row>
    <row r="4401" spans="1:5" x14ac:dyDescent="0.25">
      <c r="A4401" s="16">
        <f t="shared" si="68"/>
        <v>25020</v>
      </c>
      <c r="B4401">
        <v>25020</v>
      </c>
      <c r="C4401" t="s">
        <v>28185</v>
      </c>
      <c r="D4401" t="s">
        <v>7753</v>
      </c>
      <c r="E4401" s="339" t="s">
        <v>28186</v>
      </c>
    </row>
    <row r="4402" spans="1:5" x14ac:dyDescent="0.25">
      <c r="A4402" s="16">
        <f t="shared" si="68"/>
        <v>7622</v>
      </c>
      <c r="B4402">
        <v>7622</v>
      </c>
      <c r="C4402" t="s">
        <v>28187</v>
      </c>
      <c r="D4402" t="s">
        <v>7753</v>
      </c>
      <c r="E4402" s="339" t="s">
        <v>28188</v>
      </c>
    </row>
    <row r="4403" spans="1:5" x14ac:dyDescent="0.25">
      <c r="A4403" s="16">
        <f t="shared" si="68"/>
        <v>7624</v>
      </c>
      <c r="B4403">
        <v>7624</v>
      </c>
      <c r="C4403" t="s">
        <v>28189</v>
      </c>
      <c r="D4403" t="s">
        <v>7753</v>
      </c>
      <c r="E4403" s="339" t="s">
        <v>28190</v>
      </c>
    </row>
    <row r="4404" spans="1:5" x14ac:dyDescent="0.25">
      <c r="A4404" s="16">
        <f t="shared" si="68"/>
        <v>7625</v>
      </c>
      <c r="B4404">
        <v>7625</v>
      </c>
      <c r="C4404" t="s">
        <v>28191</v>
      </c>
      <c r="D4404" t="s">
        <v>7753</v>
      </c>
      <c r="E4404" s="339" t="s">
        <v>28192</v>
      </c>
    </row>
    <row r="4405" spans="1:5" x14ac:dyDescent="0.25">
      <c r="A4405" s="16">
        <f t="shared" si="68"/>
        <v>7623</v>
      </c>
      <c r="B4405">
        <v>7623</v>
      </c>
      <c r="C4405" t="s">
        <v>28193</v>
      </c>
      <c r="D4405" t="s">
        <v>7753</v>
      </c>
      <c r="E4405" s="339" t="s">
        <v>28186</v>
      </c>
    </row>
    <row r="4406" spans="1:5" x14ac:dyDescent="0.25">
      <c r="A4406" s="16">
        <f t="shared" si="68"/>
        <v>36508</v>
      </c>
      <c r="B4406">
        <v>36508</v>
      </c>
      <c r="C4406" t="s">
        <v>28194</v>
      </c>
      <c r="D4406" t="s">
        <v>7753</v>
      </c>
      <c r="E4406" s="339" t="s">
        <v>28195</v>
      </c>
    </row>
    <row r="4407" spans="1:5" x14ac:dyDescent="0.25">
      <c r="A4407" s="16">
        <f t="shared" si="68"/>
        <v>36509</v>
      </c>
      <c r="B4407">
        <v>36509</v>
      </c>
      <c r="C4407" t="s">
        <v>28196</v>
      </c>
      <c r="D4407" t="s">
        <v>7753</v>
      </c>
      <c r="E4407" s="339" t="s">
        <v>28197</v>
      </c>
    </row>
    <row r="4408" spans="1:5" x14ac:dyDescent="0.25">
      <c r="A4408" s="16">
        <f t="shared" si="68"/>
        <v>13238</v>
      </c>
      <c r="B4408">
        <v>13238</v>
      </c>
      <c r="C4408" t="s">
        <v>28198</v>
      </c>
      <c r="D4408" t="s">
        <v>7753</v>
      </c>
      <c r="E4408" s="339" t="s">
        <v>28199</v>
      </c>
    </row>
    <row r="4409" spans="1:5" x14ac:dyDescent="0.25">
      <c r="A4409" s="16">
        <f t="shared" si="68"/>
        <v>36511</v>
      </c>
      <c r="B4409">
        <v>36511</v>
      </c>
      <c r="C4409" t="s">
        <v>28200</v>
      </c>
      <c r="D4409" t="s">
        <v>7753</v>
      </c>
      <c r="E4409" s="339" t="s">
        <v>28201</v>
      </c>
    </row>
    <row r="4410" spans="1:5" x14ac:dyDescent="0.25">
      <c r="A4410" s="16">
        <f t="shared" si="68"/>
        <v>36515</v>
      </c>
      <c r="B4410">
        <v>36515</v>
      </c>
      <c r="C4410" t="s">
        <v>28202</v>
      </c>
      <c r="D4410" t="s">
        <v>7753</v>
      </c>
      <c r="E4410" s="339" t="s">
        <v>28203</v>
      </c>
    </row>
    <row r="4411" spans="1:5" x14ac:dyDescent="0.25">
      <c r="A4411" s="16">
        <f t="shared" si="68"/>
        <v>10598</v>
      </c>
      <c r="B4411">
        <v>10598</v>
      </c>
      <c r="C4411" t="s">
        <v>28204</v>
      </c>
      <c r="D4411" t="s">
        <v>7753</v>
      </c>
      <c r="E4411" s="339" t="s">
        <v>28205</v>
      </c>
    </row>
    <row r="4412" spans="1:5" x14ac:dyDescent="0.25">
      <c r="A4412" s="16">
        <f t="shared" si="68"/>
        <v>7640</v>
      </c>
      <c r="B4412">
        <v>7640</v>
      </c>
      <c r="C4412" t="s">
        <v>28206</v>
      </c>
      <c r="D4412" t="s">
        <v>7753</v>
      </c>
      <c r="E4412" s="339" t="s">
        <v>28207</v>
      </c>
    </row>
    <row r="4413" spans="1:5" x14ac:dyDescent="0.25">
      <c r="A4413" s="16">
        <f t="shared" si="68"/>
        <v>36513</v>
      </c>
      <c r="B4413">
        <v>36513</v>
      </c>
      <c r="C4413" t="s">
        <v>28208</v>
      </c>
      <c r="D4413" t="s">
        <v>7753</v>
      </c>
      <c r="E4413" s="339" t="s">
        <v>28209</v>
      </c>
    </row>
    <row r="4414" spans="1:5" x14ac:dyDescent="0.25">
      <c r="A4414" s="16">
        <f t="shared" si="68"/>
        <v>36514</v>
      </c>
      <c r="B4414">
        <v>36514</v>
      </c>
      <c r="C4414" t="s">
        <v>28210</v>
      </c>
      <c r="D4414" t="s">
        <v>7753</v>
      </c>
      <c r="E4414" s="339" t="s">
        <v>28211</v>
      </c>
    </row>
    <row r="4415" spans="1:5" x14ac:dyDescent="0.25">
      <c r="A4415" s="16">
        <f t="shared" si="68"/>
        <v>11572</v>
      </c>
      <c r="B4415">
        <v>11572</v>
      </c>
      <c r="C4415" t="s">
        <v>28212</v>
      </c>
      <c r="D4415" t="s">
        <v>7753</v>
      </c>
      <c r="E4415" s="339" t="s">
        <v>28213</v>
      </c>
    </row>
    <row r="4416" spans="1:5" x14ac:dyDescent="0.25">
      <c r="A4416" s="16">
        <f t="shared" si="68"/>
        <v>36149</v>
      </c>
      <c r="B4416">
        <v>36149</v>
      </c>
      <c r="C4416" t="s">
        <v>28214</v>
      </c>
      <c r="D4416" t="s">
        <v>7753</v>
      </c>
      <c r="E4416" s="339" t="s">
        <v>28215</v>
      </c>
    </row>
    <row r="4417" spans="1:5" x14ac:dyDescent="0.25">
      <c r="A4417" s="16">
        <f t="shared" si="68"/>
        <v>42407</v>
      </c>
      <c r="B4417">
        <v>42407</v>
      </c>
      <c r="C4417" t="s">
        <v>28216</v>
      </c>
      <c r="D4417" t="s">
        <v>7757</v>
      </c>
      <c r="E4417" s="339" t="s">
        <v>15958</v>
      </c>
    </row>
    <row r="4418" spans="1:5" x14ac:dyDescent="0.25">
      <c r="A4418" s="16">
        <f t="shared" si="68"/>
        <v>11581</v>
      </c>
      <c r="B4418">
        <v>11581</v>
      </c>
      <c r="C4418" t="s">
        <v>28217</v>
      </c>
      <c r="D4418" t="s">
        <v>7757</v>
      </c>
      <c r="E4418" s="339" t="s">
        <v>7837</v>
      </c>
    </row>
    <row r="4419" spans="1:5" x14ac:dyDescent="0.25">
      <c r="A4419" s="16">
        <f t="shared" ref="A4419:A4482" si="69">B4419</f>
        <v>43605</v>
      </c>
      <c r="B4419">
        <v>43605</v>
      </c>
      <c r="C4419" t="s">
        <v>28218</v>
      </c>
      <c r="D4419" t="s">
        <v>7757</v>
      </c>
      <c r="E4419" s="339" t="s">
        <v>15964</v>
      </c>
    </row>
    <row r="4420" spans="1:5" x14ac:dyDescent="0.25">
      <c r="A4420" s="16">
        <f t="shared" si="69"/>
        <v>11580</v>
      </c>
      <c r="B4420">
        <v>11580</v>
      </c>
      <c r="C4420" t="s">
        <v>28219</v>
      </c>
      <c r="D4420" t="s">
        <v>7757</v>
      </c>
      <c r="E4420" s="339" t="s">
        <v>16406</v>
      </c>
    </row>
    <row r="4421" spans="1:5" x14ac:dyDescent="0.25">
      <c r="A4421" s="16">
        <f t="shared" si="69"/>
        <v>10743</v>
      </c>
      <c r="B4421">
        <v>10743</v>
      </c>
      <c r="C4421" t="s">
        <v>28220</v>
      </c>
      <c r="D4421" t="s">
        <v>7753</v>
      </c>
      <c r="E4421" s="339" t="s">
        <v>28221</v>
      </c>
    </row>
    <row r="4422" spans="1:5" x14ac:dyDescent="0.25">
      <c r="A4422" s="16">
        <f t="shared" si="69"/>
        <v>39848</v>
      </c>
      <c r="B4422">
        <v>39848</v>
      </c>
      <c r="C4422" t="s">
        <v>28222</v>
      </c>
      <c r="D4422" t="s">
        <v>7757</v>
      </c>
      <c r="E4422" s="339" t="s">
        <v>21682</v>
      </c>
    </row>
    <row r="4423" spans="1:5" x14ac:dyDescent="0.25">
      <c r="A4423" s="16">
        <f t="shared" si="69"/>
        <v>20999</v>
      </c>
      <c r="B4423">
        <v>20999</v>
      </c>
      <c r="C4423" t="s">
        <v>28223</v>
      </c>
      <c r="D4423" t="s">
        <v>7757</v>
      </c>
      <c r="E4423" s="339" t="s">
        <v>10815</v>
      </c>
    </row>
    <row r="4424" spans="1:5" x14ac:dyDescent="0.25">
      <c r="A4424" s="16">
        <f t="shared" si="69"/>
        <v>21001</v>
      </c>
      <c r="B4424">
        <v>21001</v>
      </c>
      <c r="C4424" t="s">
        <v>28224</v>
      </c>
      <c r="D4424" t="s">
        <v>7757</v>
      </c>
      <c r="E4424" s="339" t="s">
        <v>12789</v>
      </c>
    </row>
    <row r="4425" spans="1:5" x14ac:dyDescent="0.25">
      <c r="A4425" s="16">
        <f t="shared" si="69"/>
        <v>21003</v>
      </c>
      <c r="B4425">
        <v>21003</v>
      </c>
      <c r="C4425" t="s">
        <v>28225</v>
      </c>
      <c r="D4425" t="s">
        <v>7757</v>
      </c>
      <c r="E4425" s="339" t="s">
        <v>28226</v>
      </c>
    </row>
    <row r="4426" spans="1:5" x14ac:dyDescent="0.25">
      <c r="A4426" s="16">
        <f t="shared" si="69"/>
        <v>21006</v>
      </c>
      <c r="B4426">
        <v>21006</v>
      </c>
      <c r="C4426" t="s">
        <v>28227</v>
      </c>
      <c r="D4426" t="s">
        <v>7757</v>
      </c>
      <c r="E4426" s="339" t="s">
        <v>28228</v>
      </c>
    </row>
    <row r="4427" spans="1:5" x14ac:dyDescent="0.25">
      <c r="A4427" s="16">
        <f t="shared" si="69"/>
        <v>21019</v>
      </c>
      <c r="B4427">
        <v>21019</v>
      </c>
      <c r="C4427" t="s">
        <v>28229</v>
      </c>
      <c r="D4427" t="s">
        <v>7757</v>
      </c>
      <c r="E4427" s="339" t="s">
        <v>28230</v>
      </c>
    </row>
    <row r="4428" spans="1:5" x14ac:dyDescent="0.25">
      <c r="A4428" s="16">
        <f t="shared" si="69"/>
        <v>21021</v>
      </c>
      <c r="B4428">
        <v>21021</v>
      </c>
      <c r="C4428" t="s">
        <v>28231</v>
      </c>
      <c r="D4428" t="s">
        <v>7757</v>
      </c>
      <c r="E4428" s="339" t="s">
        <v>28232</v>
      </c>
    </row>
    <row r="4429" spans="1:5" x14ac:dyDescent="0.25">
      <c r="A4429" s="16">
        <f t="shared" si="69"/>
        <v>21024</v>
      </c>
      <c r="B4429">
        <v>21024</v>
      </c>
      <c r="C4429" t="s">
        <v>28233</v>
      </c>
      <c r="D4429" t="s">
        <v>7757</v>
      </c>
      <c r="E4429" s="339" t="s">
        <v>28234</v>
      </c>
    </row>
    <row r="4430" spans="1:5" x14ac:dyDescent="0.25">
      <c r="A4430" s="16">
        <f t="shared" si="69"/>
        <v>40624</v>
      </c>
      <c r="B4430">
        <v>40624</v>
      </c>
      <c r="C4430" t="s">
        <v>28235</v>
      </c>
      <c r="D4430" t="s">
        <v>7757</v>
      </c>
      <c r="E4430" s="339" t="s">
        <v>28236</v>
      </c>
    </row>
    <row r="4431" spans="1:5" x14ac:dyDescent="0.25">
      <c r="A4431" s="16">
        <f t="shared" si="69"/>
        <v>42575</v>
      </c>
      <c r="B4431">
        <v>42575</v>
      </c>
      <c r="C4431" t="s">
        <v>28237</v>
      </c>
      <c r="D4431" t="s">
        <v>7757</v>
      </c>
      <c r="E4431" s="339" t="s">
        <v>16412</v>
      </c>
    </row>
    <row r="4432" spans="1:5" x14ac:dyDescent="0.25">
      <c r="A4432" s="16">
        <f t="shared" si="69"/>
        <v>13127</v>
      </c>
      <c r="B4432">
        <v>13127</v>
      </c>
      <c r="C4432" t="s">
        <v>28238</v>
      </c>
      <c r="D4432" t="s">
        <v>7757</v>
      </c>
      <c r="E4432" s="339" t="s">
        <v>28239</v>
      </c>
    </row>
    <row r="4433" spans="1:5" x14ac:dyDescent="0.25">
      <c r="A4433" s="16">
        <f t="shared" si="69"/>
        <v>13137</v>
      </c>
      <c r="B4433">
        <v>13137</v>
      </c>
      <c r="C4433" t="s">
        <v>28240</v>
      </c>
      <c r="D4433" t="s">
        <v>7757</v>
      </c>
      <c r="E4433" s="339" t="s">
        <v>15107</v>
      </c>
    </row>
    <row r="4434" spans="1:5" x14ac:dyDescent="0.25">
      <c r="A4434" s="16">
        <f t="shared" si="69"/>
        <v>42574</v>
      </c>
      <c r="B4434">
        <v>42574</v>
      </c>
      <c r="C4434" t="s">
        <v>28241</v>
      </c>
      <c r="D4434" t="s">
        <v>7757</v>
      </c>
      <c r="E4434" s="339" t="s">
        <v>28242</v>
      </c>
    </row>
    <row r="4435" spans="1:5" x14ac:dyDescent="0.25">
      <c r="A4435" s="16">
        <f t="shared" si="69"/>
        <v>20989</v>
      </c>
      <c r="B4435">
        <v>20989</v>
      </c>
      <c r="C4435" t="s">
        <v>28243</v>
      </c>
      <c r="D4435" t="s">
        <v>7757</v>
      </c>
      <c r="E4435" s="339" t="s">
        <v>28244</v>
      </c>
    </row>
    <row r="4436" spans="1:5" x14ac:dyDescent="0.25">
      <c r="A4436" s="16">
        <f t="shared" si="69"/>
        <v>21147</v>
      </c>
      <c r="B4436">
        <v>21147</v>
      </c>
      <c r="C4436" t="s">
        <v>28245</v>
      </c>
      <c r="D4436" t="s">
        <v>7757</v>
      </c>
      <c r="E4436" s="339" t="s">
        <v>28246</v>
      </c>
    </row>
    <row r="4437" spans="1:5" x14ac:dyDescent="0.25">
      <c r="A4437" s="16">
        <f t="shared" si="69"/>
        <v>21148</v>
      </c>
      <c r="B4437">
        <v>21148</v>
      </c>
      <c r="C4437" t="s">
        <v>28247</v>
      </c>
      <c r="D4437" t="s">
        <v>7757</v>
      </c>
      <c r="E4437" s="339" t="s">
        <v>28248</v>
      </c>
    </row>
    <row r="4438" spans="1:5" x14ac:dyDescent="0.25">
      <c r="A4438" s="16">
        <f t="shared" si="69"/>
        <v>20984</v>
      </c>
      <c r="B4438">
        <v>20984</v>
      </c>
      <c r="C4438" t="s">
        <v>28249</v>
      </c>
      <c r="D4438" t="s">
        <v>7757</v>
      </c>
      <c r="E4438" s="339" t="s">
        <v>28250</v>
      </c>
    </row>
    <row r="4439" spans="1:5" x14ac:dyDescent="0.25">
      <c r="A4439" s="16">
        <f t="shared" si="69"/>
        <v>13042</v>
      </c>
      <c r="B4439">
        <v>13042</v>
      </c>
      <c r="C4439" t="s">
        <v>28251</v>
      </c>
      <c r="D4439" t="s">
        <v>7757</v>
      </c>
      <c r="E4439" s="339" t="s">
        <v>28252</v>
      </c>
    </row>
    <row r="4440" spans="1:5" x14ac:dyDescent="0.25">
      <c r="A4440" s="16">
        <f t="shared" si="69"/>
        <v>21150</v>
      </c>
      <c r="B4440">
        <v>21150</v>
      </c>
      <c r="C4440" t="s">
        <v>28253</v>
      </c>
      <c r="D4440" t="s">
        <v>7757</v>
      </c>
      <c r="E4440" s="339" t="s">
        <v>28254</v>
      </c>
    </row>
    <row r="4441" spans="1:5" x14ac:dyDescent="0.25">
      <c r="A4441" s="16">
        <f t="shared" si="69"/>
        <v>13141</v>
      </c>
      <c r="B4441">
        <v>13141</v>
      </c>
      <c r="C4441" t="s">
        <v>28255</v>
      </c>
      <c r="D4441" t="s">
        <v>7757</v>
      </c>
      <c r="E4441" s="339" t="s">
        <v>28256</v>
      </c>
    </row>
    <row r="4442" spans="1:5" x14ac:dyDescent="0.25">
      <c r="A4442" s="16">
        <f t="shared" si="69"/>
        <v>42576</v>
      </c>
      <c r="B4442">
        <v>42576</v>
      </c>
      <c r="C4442" t="s">
        <v>28257</v>
      </c>
      <c r="D4442" t="s">
        <v>7757</v>
      </c>
      <c r="E4442" s="339" t="s">
        <v>26818</v>
      </c>
    </row>
    <row r="4443" spans="1:5" x14ac:dyDescent="0.25">
      <c r="A4443" s="16">
        <f t="shared" si="69"/>
        <v>21151</v>
      </c>
      <c r="B4443">
        <v>21151</v>
      </c>
      <c r="C4443" t="s">
        <v>28258</v>
      </c>
      <c r="D4443" t="s">
        <v>7757</v>
      </c>
      <c r="E4443" s="339" t="s">
        <v>28259</v>
      </c>
    </row>
    <row r="4444" spans="1:5" x14ac:dyDescent="0.25">
      <c r="A4444" s="16">
        <f t="shared" si="69"/>
        <v>13142</v>
      </c>
      <c r="B4444">
        <v>13142</v>
      </c>
      <c r="C4444" t="s">
        <v>28260</v>
      </c>
      <c r="D4444" t="s">
        <v>7757</v>
      </c>
      <c r="E4444" s="339" t="s">
        <v>28261</v>
      </c>
    </row>
    <row r="4445" spans="1:5" x14ac:dyDescent="0.25">
      <c r="A4445" s="16">
        <f t="shared" si="69"/>
        <v>42577</v>
      </c>
      <c r="B4445">
        <v>42577</v>
      </c>
      <c r="C4445" t="s">
        <v>28262</v>
      </c>
      <c r="D4445" t="s">
        <v>7757</v>
      </c>
      <c r="E4445" s="339" t="s">
        <v>20885</v>
      </c>
    </row>
    <row r="4446" spans="1:5" x14ac:dyDescent="0.25">
      <c r="A4446" s="16">
        <f t="shared" si="69"/>
        <v>20994</v>
      </c>
      <c r="B4446">
        <v>20994</v>
      </c>
      <c r="C4446" t="s">
        <v>28263</v>
      </c>
      <c r="D4446" t="s">
        <v>7757</v>
      </c>
      <c r="E4446" s="339" t="s">
        <v>28264</v>
      </c>
    </row>
    <row r="4447" spans="1:5" x14ac:dyDescent="0.25">
      <c r="A4447" s="16">
        <f t="shared" si="69"/>
        <v>7672</v>
      </c>
      <c r="B4447">
        <v>7672</v>
      </c>
      <c r="C4447" t="s">
        <v>28265</v>
      </c>
      <c r="D4447" t="s">
        <v>7757</v>
      </c>
      <c r="E4447" s="339" t="s">
        <v>28266</v>
      </c>
    </row>
    <row r="4448" spans="1:5" x14ac:dyDescent="0.25">
      <c r="A4448" s="16">
        <f t="shared" si="69"/>
        <v>20995</v>
      </c>
      <c r="B4448">
        <v>20995</v>
      </c>
      <c r="C4448" t="s">
        <v>28267</v>
      </c>
      <c r="D4448" t="s">
        <v>7757</v>
      </c>
      <c r="E4448" s="339" t="s">
        <v>28268</v>
      </c>
    </row>
    <row r="4449" spans="1:5" x14ac:dyDescent="0.25">
      <c r="A4449" s="16">
        <f t="shared" si="69"/>
        <v>7690</v>
      </c>
      <c r="B4449">
        <v>7690</v>
      </c>
      <c r="C4449" t="s">
        <v>28269</v>
      </c>
      <c r="D4449" t="s">
        <v>7757</v>
      </c>
      <c r="E4449" s="339" t="s">
        <v>28270</v>
      </c>
    </row>
    <row r="4450" spans="1:5" x14ac:dyDescent="0.25">
      <c r="A4450" s="16">
        <f t="shared" si="69"/>
        <v>20980</v>
      </c>
      <c r="B4450">
        <v>20980</v>
      </c>
      <c r="C4450" t="s">
        <v>28271</v>
      </c>
      <c r="D4450" t="s">
        <v>7757</v>
      </c>
      <c r="E4450" s="339" t="s">
        <v>28272</v>
      </c>
    </row>
    <row r="4451" spans="1:5" x14ac:dyDescent="0.25">
      <c r="A4451" s="16">
        <f t="shared" si="69"/>
        <v>7661</v>
      </c>
      <c r="B4451">
        <v>7661</v>
      </c>
      <c r="C4451" t="s">
        <v>28273</v>
      </c>
      <c r="D4451" t="s">
        <v>7757</v>
      </c>
      <c r="E4451" s="339" t="s">
        <v>28274</v>
      </c>
    </row>
    <row r="4452" spans="1:5" x14ac:dyDescent="0.25">
      <c r="A4452" s="16">
        <f t="shared" si="69"/>
        <v>21016</v>
      </c>
      <c r="B4452">
        <v>21016</v>
      </c>
      <c r="C4452" t="s">
        <v>28275</v>
      </c>
      <c r="D4452" t="s">
        <v>7757</v>
      </c>
      <c r="E4452" s="339" t="s">
        <v>28276</v>
      </c>
    </row>
    <row r="4453" spans="1:5" x14ac:dyDescent="0.25">
      <c r="A4453" s="16">
        <f t="shared" si="69"/>
        <v>21008</v>
      </c>
      <c r="B4453">
        <v>21008</v>
      </c>
      <c r="C4453" t="s">
        <v>28277</v>
      </c>
      <c r="D4453" t="s">
        <v>7757</v>
      </c>
      <c r="E4453" s="339" t="s">
        <v>14944</v>
      </c>
    </row>
    <row r="4454" spans="1:5" x14ac:dyDescent="0.25">
      <c r="A4454" s="16">
        <f t="shared" si="69"/>
        <v>21009</v>
      </c>
      <c r="B4454">
        <v>21009</v>
      </c>
      <c r="C4454" t="s">
        <v>28278</v>
      </c>
      <c r="D4454" t="s">
        <v>7757</v>
      </c>
      <c r="E4454" s="339" t="s">
        <v>15700</v>
      </c>
    </row>
    <row r="4455" spans="1:5" x14ac:dyDescent="0.25">
      <c r="A4455" s="16">
        <f t="shared" si="69"/>
        <v>21010</v>
      </c>
      <c r="B4455">
        <v>21010</v>
      </c>
      <c r="C4455" t="s">
        <v>28279</v>
      </c>
      <c r="D4455" t="s">
        <v>7757</v>
      </c>
      <c r="E4455" s="339" t="s">
        <v>28280</v>
      </c>
    </row>
    <row r="4456" spans="1:5" x14ac:dyDescent="0.25">
      <c r="A4456" s="16">
        <f t="shared" si="69"/>
        <v>21011</v>
      </c>
      <c r="B4456">
        <v>21011</v>
      </c>
      <c r="C4456" t="s">
        <v>28281</v>
      </c>
      <c r="D4456" t="s">
        <v>7757</v>
      </c>
      <c r="E4456" s="339" t="s">
        <v>21113</v>
      </c>
    </row>
    <row r="4457" spans="1:5" x14ac:dyDescent="0.25">
      <c r="A4457" s="16">
        <f t="shared" si="69"/>
        <v>21012</v>
      </c>
      <c r="B4457">
        <v>21012</v>
      </c>
      <c r="C4457" t="s">
        <v>28282</v>
      </c>
      <c r="D4457" t="s">
        <v>7757</v>
      </c>
      <c r="E4457" s="339" t="s">
        <v>16456</v>
      </c>
    </row>
    <row r="4458" spans="1:5" x14ac:dyDescent="0.25">
      <c r="A4458" s="16">
        <f t="shared" si="69"/>
        <v>21013</v>
      </c>
      <c r="B4458">
        <v>21013</v>
      </c>
      <c r="C4458" t="s">
        <v>28283</v>
      </c>
      <c r="D4458" t="s">
        <v>7757</v>
      </c>
      <c r="E4458" s="339" t="s">
        <v>18358</v>
      </c>
    </row>
    <row r="4459" spans="1:5" x14ac:dyDescent="0.25">
      <c r="A4459" s="16">
        <f t="shared" si="69"/>
        <v>21014</v>
      </c>
      <c r="B4459">
        <v>21014</v>
      </c>
      <c r="C4459" t="s">
        <v>28284</v>
      </c>
      <c r="D4459" t="s">
        <v>7757</v>
      </c>
      <c r="E4459" s="339" t="s">
        <v>28285</v>
      </c>
    </row>
    <row r="4460" spans="1:5" x14ac:dyDescent="0.25">
      <c r="A4460" s="16">
        <f t="shared" si="69"/>
        <v>21015</v>
      </c>
      <c r="B4460">
        <v>21015</v>
      </c>
      <c r="C4460" t="s">
        <v>28286</v>
      </c>
      <c r="D4460" t="s">
        <v>7757</v>
      </c>
      <c r="E4460" s="339" t="s">
        <v>28287</v>
      </c>
    </row>
    <row r="4461" spans="1:5" x14ac:dyDescent="0.25">
      <c r="A4461" s="16">
        <f t="shared" si="69"/>
        <v>7697</v>
      </c>
      <c r="B4461">
        <v>7697</v>
      </c>
      <c r="C4461" t="s">
        <v>28288</v>
      </c>
      <c r="D4461" t="s">
        <v>7757</v>
      </c>
      <c r="E4461" s="339" t="s">
        <v>15099</v>
      </c>
    </row>
    <row r="4462" spans="1:5" x14ac:dyDescent="0.25">
      <c r="A4462" s="16">
        <f t="shared" si="69"/>
        <v>7698</v>
      </c>
      <c r="B4462">
        <v>7698</v>
      </c>
      <c r="C4462" t="s">
        <v>28289</v>
      </c>
      <c r="D4462" t="s">
        <v>7757</v>
      </c>
      <c r="E4462" s="339" t="s">
        <v>18463</v>
      </c>
    </row>
    <row r="4463" spans="1:5" x14ac:dyDescent="0.25">
      <c r="A4463" s="16">
        <f t="shared" si="69"/>
        <v>7691</v>
      </c>
      <c r="B4463">
        <v>7691</v>
      </c>
      <c r="C4463" t="s">
        <v>28290</v>
      </c>
      <c r="D4463" t="s">
        <v>7757</v>
      </c>
      <c r="E4463" s="339" t="s">
        <v>8366</v>
      </c>
    </row>
    <row r="4464" spans="1:5" x14ac:dyDescent="0.25">
      <c r="A4464" s="16">
        <f t="shared" si="69"/>
        <v>40626</v>
      </c>
      <c r="B4464">
        <v>40626</v>
      </c>
      <c r="C4464" t="s">
        <v>28291</v>
      </c>
      <c r="D4464" t="s">
        <v>7757</v>
      </c>
      <c r="E4464" s="339" t="s">
        <v>20837</v>
      </c>
    </row>
    <row r="4465" spans="1:5" x14ac:dyDescent="0.25">
      <c r="A4465" s="16">
        <f t="shared" si="69"/>
        <v>7701</v>
      </c>
      <c r="B4465">
        <v>7701</v>
      </c>
      <c r="C4465" t="s">
        <v>28292</v>
      </c>
      <c r="D4465" t="s">
        <v>7757</v>
      </c>
      <c r="E4465" s="339" t="s">
        <v>19964</v>
      </c>
    </row>
    <row r="4466" spans="1:5" x14ac:dyDescent="0.25">
      <c r="A4466" s="16">
        <f t="shared" si="69"/>
        <v>7696</v>
      </c>
      <c r="B4466">
        <v>7696</v>
      </c>
      <c r="C4466" t="s">
        <v>28293</v>
      </c>
      <c r="D4466" t="s">
        <v>7757</v>
      </c>
      <c r="E4466" s="339" t="s">
        <v>28294</v>
      </c>
    </row>
    <row r="4467" spans="1:5" x14ac:dyDescent="0.25">
      <c r="A4467" s="16">
        <f t="shared" si="69"/>
        <v>7700</v>
      </c>
      <c r="B4467">
        <v>7700</v>
      </c>
      <c r="C4467" t="s">
        <v>28295</v>
      </c>
      <c r="D4467" t="s">
        <v>7757</v>
      </c>
      <c r="E4467" s="339" t="s">
        <v>12994</v>
      </c>
    </row>
    <row r="4468" spans="1:5" x14ac:dyDescent="0.25">
      <c r="A4468" s="16">
        <f t="shared" si="69"/>
        <v>7694</v>
      </c>
      <c r="B4468">
        <v>7694</v>
      </c>
      <c r="C4468" t="s">
        <v>28296</v>
      </c>
      <c r="D4468" t="s">
        <v>7757</v>
      </c>
      <c r="E4468" s="339" t="s">
        <v>28297</v>
      </c>
    </row>
    <row r="4469" spans="1:5" x14ac:dyDescent="0.25">
      <c r="A4469" s="16">
        <f t="shared" si="69"/>
        <v>7693</v>
      </c>
      <c r="B4469">
        <v>7693</v>
      </c>
      <c r="C4469" t="s">
        <v>28298</v>
      </c>
      <c r="D4469" t="s">
        <v>7757</v>
      </c>
      <c r="E4469" s="339" t="s">
        <v>28299</v>
      </c>
    </row>
    <row r="4470" spans="1:5" x14ac:dyDescent="0.25">
      <c r="A4470" s="16">
        <f t="shared" si="69"/>
        <v>7692</v>
      </c>
      <c r="B4470">
        <v>7692</v>
      </c>
      <c r="C4470" t="s">
        <v>28300</v>
      </c>
      <c r="D4470" t="s">
        <v>7757</v>
      </c>
      <c r="E4470" s="339" t="s">
        <v>28301</v>
      </c>
    </row>
    <row r="4471" spans="1:5" x14ac:dyDescent="0.25">
      <c r="A4471" s="16">
        <f t="shared" si="69"/>
        <v>7695</v>
      </c>
      <c r="B4471">
        <v>7695</v>
      </c>
      <c r="C4471" t="s">
        <v>28302</v>
      </c>
      <c r="D4471" t="s">
        <v>7757</v>
      </c>
      <c r="E4471" s="339" t="s">
        <v>28303</v>
      </c>
    </row>
    <row r="4472" spans="1:5" x14ac:dyDescent="0.25">
      <c r="A4472" s="16">
        <f t="shared" si="69"/>
        <v>13356</v>
      </c>
      <c r="B4472">
        <v>13356</v>
      </c>
      <c r="C4472" t="s">
        <v>28304</v>
      </c>
      <c r="D4472" t="s">
        <v>7757</v>
      </c>
      <c r="E4472" s="339" t="s">
        <v>8246</v>
      </c>
    </row>
    <row r="4473" spans="1:5" x14ac:dyDescent="0.25">
      <c r="A4473" s="16">
        <f t="shared" si="69"/>
        <v>36365</v>
      </c>
      <c r="B4473">
        <v>36365</v>
      </c>
      <c r="C4473" t="s">
        <v>28305</v>
      </c>
      <c r="D4473" t="s">
        <v>7757</v>
      </c>
      <c r="E4473" s="339" t="s">
        <v>22556</v>
      </c>
    </row>
    <row r="4474" spans="1:5" x14ac:dyDescent="0.25">
      <c r="A4474" s="16">
        <f t="shared" si="69"/>
        <v>41930</v>
      </c>
      <c r="B4474">
        <v>41930</v>
      </c>
      <c r="C4474" t="s">
        <v>28306</v>
      </c>
      <c r="D4474" t="s">
        <v>7757</v>
      </c>
      <c r="E4474" s="339" t="s">
        <v>21161</v>
      </c>
    </row>
    <row r="4475" spans="1:5" x14ac:dyDescent="0.25">
      <c r="A4475" s="16">
        <f t="shared" si="69"/>
        <v>41931</v>
      </c>
      <c r="B4475">
        <v>41931</v>
      </c>
      <c r="C4475" t="s">
        <v>28307</v>
      </c>
      <c r="D4475" t="s">
        <v>7757</v>
      </c>
      <c r="E4475" s="339" t="s">
        <v>28308</v>
      </c>
    </row>
    <row r="4476" spans="1:5" x14ac:dyDescent="0.25">
      <c r="A4476" s="16">
        <f t="shared" si="69"/>
        <v>41932</v>
      </c>
      <c r="B4476">
        <v>41932</v>
      </c>
      <c r="C4476" t="s">
        <v>28309</v>
      </c>
      <c r="D4476" t="s">
        <v>7757</v>
      </c>
      <c r="E4476" s="339" t="s">
        <v>28310</v>
      </c>
    </row>
    <row r="4477" spans="1:5" x14ac:dyDescent="0.25">
      <c r="A4477" s="16">
        <f t="shared" si="69"/>
        <v>41933</v>
      </c>
      <c r="B4477">
        <v>41933</v>
      </c>
      <c r="C4477" t="s">
        <v>28311</v>
      </c>
      <c r="D4477" t="s">
        <v>7757</v>
      </c>
      <c r="E4477" s="339" t="s">
        <v>28312</v>
      </c>
    </row>
    <row r="4478" spans="1:5" x14ac:dyDescent="0.25">
      <c r="A4478" s="16">
        <f t="shared" si="69"/>
        <v>41934</v>
      </c>
      <c r="B4478">
        <v>41934</v>
      </c>
      <c r="C4478" t="s">
        <v>28313</v>
      </c>
      <c r="D4478" t="s">
        <v>7757</v>
      </c>
      <c r="E4478" s="339" t="s">
        <v>28314</v>
      </c>
    </row>
    <row r="4479" spans="1:5" x14ac:dyDescent="0.25">
      <c r="A4479" s="16">
        <f t="shared" si="69"/>
        <v>41936</v>
      </c>
      <c r="B4479">
        <v>41936</v>
      </c>
      <c r="C4479" t="s">
        <v>28315</v>
      </c>
      <c r="D4479" t="s">
        <v>7757</v>
      </c>
      <c r="E4479" s="339" t="s">
        <v>28316</v>
      </c>
    </row>
    <row r="4480" spans="1:5" x14ac:dyDescent="0.25">
      <c r="A4480" s="16">
        <f t="shared" si="69"/>
        <v>44812</v>
      </c>
      <c r="B4480">
        <v>44812</v>
      </c>
      <c r="C4480" t="s">
        <v>28317</v>
      </c>
      <c r="D4480" t="s">
        <v>7757</v>
      </c>
      <c r="E4480" s="339" t="s">
        <v>28318</v>
      </c>
    </row>
    <row r="4481" spans="1:5" x14ac:dyDescent="0.25">
      <c r="A4481" s="16">
        <f t="shared" si="69"/>
        <v>41785</v>
      </c>
      <c r="B4481">
        <v>41785</v>
      </c>
      <c r="C4481" t="s">
        <v>28319</v>
      </c>
      <c r="D4481" t="s">
        <v>7757</v>
      </c>
      <c r="E4481" s="339" t="s">
        <v>28320</v>
      </c>
    </row>
    <row r="4482" spans="1:5" x14ac:dyDescent="0.25">
      <c r="A4482" s="16">
        <f t="shared" si="69"/>
        <v>41781</v>
      </c>
      <c r="B4482">
        <v>41781</v>
      </c>
      <c r="C4482" t="s">
        <v>28321</v>
      </c>
      <c r="D4482" t="s">
        <v>7757</v>
      </c>
      <c r="E4482" s="339" t="s">
        <v>28322</v>
      </c>
    </row>
    <row r="4483" spans="1:5" x14ac:dyDescent="0.25">
      <c r="A4483" s="16">
        <f t="shared" ref="A4483:A4546" si="70">B4483</f>
        <v>41783</v>
      </c>
      <c r="B4483">
        <v>41783</v>
      </c>
      <c r="C4483" t="s">
        <v>28323</v>
      </c>
      <c r="D4483" t="s">
        <v>7757</v>
      </c>
      <c r="E4483" s="339" t="s">
        <v>28324</v>
      </c>
    </row>
    <row r="4484" spans="1:5" x14ac:dyDescent="0.25">
      <c r="A4484" s="16">
        <f t="shared" si="70"/>
        <v>41786</v>
      </c>
      <c r="B4484">
        <v>41786</v>
      </c>
      <c r="C4484" t="s">
        <v>28325</v>
      </c>
      <c r="D4484" t="s">
        <v>7757</v>
      </c>
      <c r="E4484" s="339" t="s">
        <v>28326</v>
      </c>
    </row>
    <row r="4485" spans="1:5" x14ac:dyDescent="0.25">
      <c r="A4485" s="16">
        <f t="shared" si="70"/>
        <v>41779</v>
      </c>
      <c r="B4485">
        <v>41779</v>
      </c>
      <c r="C4485" t="s">
        <v>28327</v>
      </c>
      <c r="D4485" t="s">
        <v>7757</v>
      </c>
      <c r="E4485" s="339" t="s">
        <v>28328</v>
      </c>
    </row>
    <row r="4486" spans="1:5" x14ac:dyDescent="0.25">
      <c r="A4486" s="16">
        <f t="shared" si="70"/>
        <v>41780</v>
      </c>
      <c r="B4486">
        <v>41780</v>
      </c>
      <c r="C4486" t="s">
        <v>28329</v>
      </c>
      <c r="D4486" t="s">
        <v>7757</v>
      </c>
      <c r="E4486" s="339" t="s">
        <v>28330</v>
      </c>
    </row>
    <row r="4487" spans="1:5" x14ac:dyDescent="0.25">
      <c r="A4487" s="16">
        <f t="shared" si="70"/>
        <v>41782</v>
      </c>
      <c r="B4487">
        <v>41782</v>
      </c>
      <c r="C4487" t="s">
        <v>28331</v>
      </c>
      <c r="D4487" t="s">
        <v>7757</v>
      </c>
      <c r="E4487" s="339" t="s">
        <v>28332</v>
      </c>
    </row>
    <row r="4488" spans="1:5" x14ac:dyDescent="0.25">
      <c r="A4488" s="16">
        <f t="shared" si="70"/>
        <v>38130</v>
      </c>
      <c r="B4488">
        <v>38130</v>
      </c>
      <c r="C4488" t="s">
        <v>28333</v>
      </c>
      <c r="D4488" t="s">
        <v>7757</v>
      </c>
      <c r="E4488" s="339" t="s">
        <v>19943</v>
      </c>
    </row>
    <row r="4489" spans="1:5" x14ac:dyDescent="0.25">
      <c r="A4489" s="16">
        <f t="shared" si="70"/>
        <v>44260</v>
      </c>
      <c r="B4489">
        <v>44260</v>
      </c>
      <c r="C4489" t="s">
        <v>28334</v>
      </c>
      <c r="D4489" t="s">
        <v>7757</v>
      </c>
      <c r="E4489" s="339" t="s">
        <v>28335</v>
      </c>
    </row>
    <row r="4490" spans="1:5" x14ac:dyDescent="0.25">
      <c r="A4490" s="16">
        <f t="shared" si="70"/>
        <v>21123</v>
      </c>
      <c r="B4490">
        <v>21123</v>
      </c>
      <c r="C4490" t="s">
        <v>28336</v>
      </c>
      <c r="D4490" t="s">
        <v>7757</v>
      </c>
      <c r="E4490" s="339" t="s">
        <v>20667</v>
      </c>
    </row>
    <row r="4491" spans="1:5" x14ac:dyDescent="0.25">
      <c r="A4491" s="16">
        <f t="shared" si="70"/>
        <v>21124</v>
      </c>
      <c r="B4491">
        <v>21124</v>
      </c>
      <c r="C4491" t="s">
        <v>28337</v>
      </c>
      <c r="D4491" t="s">
        <v>7757</v>
      </c>
      <c r="E4491" s="339" t="s">
        <v>8173</v>
      </c>
    </row>
    <row r="4492" spans="1:5" x14ac:dyDescent="0.25">
      <c r="A4492" s="16">
        <f t="shared" si="70"/>
        <v>21125</v>
      </c>
      <c r="B4492">
        <v>21125</v>
      </c>
      <c r="C4492" t="s">
        <v>28338</v>
      </c>
      <c r="D4492" t="s">
        <v>7757</v>
      </c>
      <c r="E4492" s="339" t="s">
        <v>14905</v>
      </c>
    </row>
    <row r="4493" spans="1:5" x14ac:dyDescent="0.25">
      <c r="A4493" s="16">
        <f t="shared" si="70"/>
        <v>38028</v>
      </c>
      <c r="B4493">
        <v>38028</v>
      </c>
      <c r="C4493" t="s">
        <v>28339</v>
      </c>
      <c r="D4493" t="s">
        <v>7757</v>
      </c>
      <c r="E4493" s="339" t="s">
        <v>28340</v>
      </c>
    </row>
    <row r="4494" spans="1:5" x14ac:dyDescent="0.25">
      <c r="A4494" s="16">
        <f t="shared" si="70"/>
        <v>38029</v>
      </c>
      <c r="B4494">
        <v>38029</v>
      </c>
      <c r="C4494" t="s">
        <v>28341</v>
      </c>
      <c r="D4494" t="s">
        <v>7757</v>
      </c>
      <c r="E4494" s="339" t="s">
        <v>28342</v>
      </c>
    </row>
    <row r="4495" spans="1:5" x14ac:dyDescent="0.25">
      <c r="A4495" s="16">
        <f t="shared" si="70"/>
        <v>38030</v>
      </c>
      <c r="B4495">
        <v>38030</v>
      </c>
      <c r="C4495" t="s">
        <v>28343</v>
      </c>
      <c r="D4495" t="s">
        <v>7757</v>
      </c>
      <c r="E4495" s="339" t="s">
        <v>28344</v>
      </c>
    </row>
    <row r="4496" spans="1:5" x14ac:dyDescent="0.25">
      <c r="A4496" s="16">
        <f t="shared" si="70"/>
        <v>38031</v>
      </c>
      <c r="B4496">
        <v>38031</v>
      </c>
      <c r="C4496" t="s">
        <v>28345</v>
      </c>
      <c r="D4496" t="s">
        <v>7757</v>
      </c>
      <c r="E4496" s="339" t="s">
        <v>28346</v>
      </c>
    </row>
    <row r="4497" spans="1:5" x14ac:dyDescent="0.25">
      <c r="A4497" s="16">
        <f t="shared" si="70"/>
        <v>39735</v>
      </c>
      <c r="B4497">
        <v>39735</v>
      </c>
      <c r="C4497" t="s">
        <v>28347</v>
      </c>
      <c r="D4497" t="s">
        <v>7757</v>
      </c>
      <c r="E4497" s="339" t="s">
        <v>16458</v>
      </c>
    </row>
    <row r="4498" spans="1:5" x14ac:dyDescent="0.25">
      <c r="A4498" s="16">
        <f t="shared" si="70"/>
        <v>39734</v>
      </c>
      <c r="B4498">
        <v>39734</v>
      </c>
      <c r="C4498" t="s">
        <v>28348</v>
      </c>
      <c r="D4498" t="s">
        <v>7757</v>
      </c>
      <c r="E4498" s="339" t="s">
        <v>28349</v>
      </c>
    </row>
    <row r="4499" spans="1:5" x14ac:dyDescent="0.25">
      <c r="A4499" s="16">
        <f t="shared" si="70"/>
        <v>39736</v>
      </c>
      <c r="B4499">
        <v>39736</v>
      </c>
      <c r="C4499" t="s">
        <v>28350</v>
      </c>
      <c r="D4499" t="s">
        <v>7757</v>
      </c>
      <c r="E4499" s="339" t="s">
        <v>18171</v>
      </c>
    </row>
    <row r="4500" spans="1:5" x14ac:dyDescent="0.25">
      <c r="A4500" s="16">
        <f t="shared" si="70"/>
        <v>39737</v>
      </c>
      <c r="B4500">
        <v>39737</v>
      </c>
      <c r="C4500" t="s">
        <v>28351</v>
      </c>
      <c r="D4500" t="s">
        <v>7757</v>
      </c>
      <c r="E4500" s="339" t="s">
        <v>8179</v>
      </c>
    </row>
    <row r="4501" spans="1:5" x14ac:dyDescent="0.25">
      <c r="A4501" s="16">
        <f t="shared" si="70"/>
        <v>39738</v>
      </c>
      <c r="B4501">
        <v>39738</v>
      </c>
      <c r="C4501" t="s">
        <v>28352</v>
      </c>
      <c r="D4501" t="s">
        <v>7757</v>
      </c>
      <c r="E4501" s="339" t="s">
        <v>21366</v>
      </c>
    </row>
    <row r="4502" spans="1:5" x14ac:dyDescent="0.25">
      <c r="A4502" s="16">
        <f t="shared" si="70"/>
        <v>39739</v>
      </c>
      <c r="B4502">
        <v>39739</v>
      </c>
      <c r="C4502" t="s">
        <v>28353</v>
      </c>
      <c r="D4502" t="s">
        <v>7757</v>
      </c>
      <c r="E4502" s="339" t="s">
        <v>28354</v>
      </c>
    </row>
    <row r="4503" spans="1:5" x14ac:dyDescent="0.25">
      <c r="A4503" s="16">
        <f t="shared" si="70"/>
        <v>39733</v>
      </c>
      <c r="B4503">
        <v>39733</v>
      </c>
      <c r="C4503" t="s">
        <v>28355</v>
      </c>
      <c r="D4503" t="s">
        <v>7757</v>
      </c>
      <c r="E4503" s="339" t="s">
        <v>28356</v>
      </c>
    </row>
    <row r="4504" spans="1:5" x14ac:dyDescent="0.25">
      <c r="A4504" s="16">
        <f t="shared" si="70"/>
        <v>39854</v>
      </c>
      <c r="B4504">
        <v>39854</v>
      </c>
      <c r="C4504" t="s">
        <v>28357</v>
      </c>
      <c r="D4504" t="s">
        <v>7757</v>
      </c>
      <c r="E4504" s="339" t="s">
        <v>28358</v>
      </c>
    </row>
    <row r="4505" spans="1:5" x14ac:dyDescent="0.25">
      <c r="A4505" s="16">
        <f t="shared" si="70"/>
        <v>39740</v>
      </c>
      <c r="B4505">
        <v>39740</v>
      </c>
      <c r="C4505" t="s">
        <v>28359</v>
      </c>
      <c r="D4505" t="s">
        <v>7757</v>
      </c>
      <c r="E4505" s="339" t="s">
        <v>28360</v>
      </c>
    </row>
    <row r="4506" spans="1:5" x14ac:dyDescent="0.25">
      <c r="A4506" s="16">
        <f t="shared" si="70"/>
        <v>39741</v>
      </c>
      <c r="B4506">
        <v>39741</v>
      </c>
      <c r="C4506" t="s">
        <v>28361</v>
      </c>
      <c r="D4506" t="s">
        <v>7757</v>
      </c>
      <c r="E4506" s="339" t="s">
        <v>8153</v>
      </c>
    </row>
    <row r="4507" spans="1:5" x14ac:dyDescent="0.25">
      <c r="A4507" s="16">
        <f t="shared" si="70"/>
        <v>39853</v>
      </c>
      <c r="B4507">
        <v>39853</v>
      </c>
      <c r="C4507" t="s">
        <v>28362</v>
      </c>
      <c r="D4507" t="s">
        <v>7757</v>
      </c>
      <c r="E4507" s="339" t="s">
        <v>23796</v>
      </c>
    </row>
    <row r="4508" spans="1:5" x14ac:dyDescent="0.25">
      <c r="A4508" s="16">
        <f t="shared" si="70"/>
        <v>39742</v>
      </c>
      <c r="B4508">
        <v>39742</v>
      </c>
      <c r="C4508" t="s">
        <v>28363</v>
      </c>
      <c r="D4508" t="s">
        <v>7757</v>
      </c>
      <c r="E4508" s="339" t="s">
        <v>20498</v>
      </c>
    </row>
    <row r="4509" spans="1:5" x14ac:dyDescent="0.25">
      <c r="A4509" s="16">
        <f t="shared" si="70"/>
        <v>39749</v>
      </c>
      <c r="B4509">
        <v>39749</v>
      </c>
      <c r="C4509" t="s">
        <v>28364</v>
      </c>
      <c r="D4509" t="s">
        <v>7757</v>
      </c>
      <c r="E4509" s="339" t="s">
        <v>28365</v>
      </c>
    </row>
    <row r="4510" spans="1:5" x14ac:dyDescent="0.25">
      <c r="A4510" s="16">
        <f t="shared" si="70"/>
        <v>39751</v>
      </c>
      <c r="B4510">
        <v>39751</v>
      </c>
      <c r="C4510" t="s">
        <v>28366</v>
      </c>
      <c r="D4510" t="s">
        <v>7757</v>
      </c>
      <c r="E4510" s="339" t="s">
        <v>28367</v>
      </c>
    </row>
    <row r="4511" spans="1:5" x14ac:dyDescent="0.25">
      <c r="A4511" s="16">
        <f t="shared" si="70"/>
        <v>39750</v>
      </c>
      <c r="B4511">
        <v>39750</v>
      </c>
      <c r="C4511" t="s">
        <v>28368</v>
      </c>
      <c r="D4511" t="s">
        <v>7757</v>
      </c>
      <c r="E4511" s="339" t="s">
        <v>28369</v>
      </c>
    </row>
    <row r="4512" spans="1:5" x14ac:dyDescent="0.25">
      <c r="A4512" s="16">
        <f t="shared" si="70"/>
        <v>39747</v>
      </c>
      <c r="B4512">
        <v>39747</v>
      </c>
      <c r="C4512" t="s">
        <v>28370</v>
      </c>
      <c r="D4512" t="s">
        <v>7757</v>
      </c>
      <c r="E4512" s="339" t="s">
        <v>28371</v>
      </c>
    </row>
    <row r="4513" spans="1:5" x14ac:dyDescent="0.25">
      <c r="A4513" s="16">
        <f t="shared" si="70"/>
        <v>39753</v>
      </c>
      <c r="B4513">
        <v>39753</v>
      </c>
      <c r="C4513" t="s">
        <v>28372</v>
      </c>
      <c r="D4513" t="s">
        <v>7757</v>
      </c>
      <c r="E4513" s="339" t="s">
        <v>28373</v>
      </c>
    </row>
    <row r="4514" spans="1:5" x14ac:dyDescent="0.25">
      <c r="A4514" s="16">
        <f t="shared" si="70"/>
        <v>39754</v>
      </c>
      <c r="B4514">
        <v>39754</v>
      </c>
      <c r="C4514" t="s">
        <v>28374</v>
      </c>
      <c r="D4514" t="s">
        <v>7757</v>
      </c>
      <c r="E4514" s="339" t="s">
        <v>28375</v>
      </c>
    </row>
    <row r="4515" spans="1:5" x14ac:dyDescent="0.25">
      <c r="A4515" s="16">
        <f t="shared" si="70"/>
        <v>39748</v>
      </c>
      <c r="B4515">
        <v>39748</v>
      </c>
      <c r="C4515" t="s">
        <v>28376</v>
      </c>
      <c r="D4515" t="s">
        <v>7757</v>
      </c>
      <c r="E4515" s="339" t="s">
        <v>28377</v>
      </c>
    </row>
    <row r="4516" spans="1:5" x14ac:dyDescent="0.25">
      <c r="A4516" s="16">
        <f t="shared" si="70"/>
        <v>39755</v>
      </c>
      <c r="B4516">
        <v>39755</v>
      </c>
      <c r="C4516" t="s">
        <v>28378</v>
      </c>
      <c r="D4516" t="s">
        <v>7757</v>
      </c>
      <c r="E4516" s="339" t="s">
        <v>28379</v>
      </c>
    </row>
    <row r="4517" spans="1:5" x14ac:dyDescent="0.25">
      <c r="A4517" s="16">
        <f t="shared" si="70"/>
        <v>12742</v>
      </c>
      <c r="B4517">
        <v>12742</v>
      </c>
      <c r="C4517" t="s">
        <v>28380</v>
      </c>
      <c r="D4517" t="s">
        <v>7757</v>
      </c>
      <c r="E4517" s="339" t="s">
        <v>28381</v>
      </c>
    </row>
    <row r="4518" spans="1:5" x14ac:dyDescent="0.25">
      <c r="A4518" s="16">
        <f t="shared" si="70"/>
        <v>12713</v>
      </c>
      <c r="B4518">
        <v>12713</v>
      </c>
      <c r="C4518" t="s">
        <v>28382</v>
      </c>
      <c r="D4518" t="s">
        <v>7757</v>
      </c>
      <c r="E4518" s="339" t="s">
        <v>18410</v>
      </c>
    </row>
    <row r="4519" spans="1:5" x14ac:dyDescent="0.25">
      <c r="A4519" s="16">
        <f t="shared" si="70"/>
        <v>12743</v>
      </c>
      <c r="B4519">
        <v>12743</v>
      </c>
      <c r="C4519" t="s">
        <v>28383</v>
      </c>
      <c r="D4519" t="s">
        <v>7757</v>
      </c>
      <c r="E4519" s="339" t="s">
        <v>28384</v>
      </c>
    </row>
    <row r="4520" spans="1:5" x14ac:dyDescent="0.25">
      <c r="A4520" s="16">
        <f t="shared" si="70"/>
        <v>12744</v>
      </c>
      <c r="B4520">
        <v>12744</v>
      </c>
      <c r="C4520" t="s">
        <v>28385</v>
      </c>
      <c r="D4520" t="s">
        <v>7757</v>
      </c>
      <c r="E4520" s="339" t="s">
        <v>16607</v>
      </c>
    </row>
    <row r="4521" spans="1:5" x14ac:dyDescent="0.25">
      <c r="A4521" s="16">
        <f t="shared" si="70"/>
        <v>12745</v>
      </c>
      <c r="B4521">
        <v>12745</v>
      </c>
      <c r="C4521" t="s">
        <v>28386</v>
      </c>
      <c r="D4521" t="s">
        <v>7757</v>
      </c>
      <c r="E4521" s="339" t="s">
        <v>28387</v>
      </c>
    </row>
    <row r="4522" spans="1:5" x14ac:dyDescent="0.25">
      <c r="A4522" s="16">
        <f t="shared" si="70"/>
        <v>12746</v>
      </c>
      <c r="B4522">
        <v>12746</v>
      </c>
      <c r="C4522" t="s">
        <v>28388</v>
      </c>
      <c r="D4522" t="s">
        <v>7757</v>
      </c>
      <c r="E4522" s="339" t="s">
        <v>28389</v>
      </c>
    </row>
    <row r="4523" spans="1:5" x14ac:dyDescent="0.25">
      <c r="A4523" s="16">
        <f t="shared" si="70"/>
        <v>12747</v>
      </c>
      <c r="B4523">
        <v>12747</v>
      </c>
      <c r="C4523" t="s">
        <v>28390</v>
      </c>
      <c r="D4523" t="s">
        <v>7757</v>
      </c>
      <c r="E4523" s="339" t="s">
        <v>28391</v>
      </c>
    </row>
    <row r="4524" spans="1:5" x14ac:dyDescent="0.25">
      <c r="A4524" s="16">
        <f t="shared" si="70"/>
        <v>12748</v>
      </c>
      <c r="B4524">
        <v>12748</v>
      </c>
      <c r="C4524" t="s">
        <v>28392</v>
      </c>
      <c r="D4524" t="s">
        <v>7757</v>
      </c>
      <c r="E4524" s="339" t="s">
        <v>28393</v>
      </c>
    </row>
    <row r="4525" spans="1:5" x14ac:dyDescent="0.25">
      <c r="A4525" s="16">
        <f t="shared" si="70"/>
        <v>12749</v>
      </c>
      <c r="B4525">
        <v>12749</v>
      </c>
      <c r="C4525" t="s">
        <v>28394</v>
      </c>
      <c r="D4525" t="s">
        <v>7757</v>
      </c>
      <c r="E4525" s="339" t="s">
        <v>28395</v>
      </c>
    </row>
    <row r="4526" spans="1:5" x14ac:dyDescent="0.25">
      <c r="A4526" s="16">
        <f t="shared" si="70"/>
        <v>39726</v>
      </c>
      <c r="B4526">
        <v>39726</v>
      </c>
      <c r="C4526" t="s">
        <v>28396</v>
      </c>
      <c r="D4526" t="s">
        <v>7757</v>
      </c>
      <c r="E4526" s="339" t="s">
        <v>28397</v>
      </c>
    </row>
    <row r="4527" spans="1:5" x14ac:dyDescent="0.25">
      <c r="A4527" s="16">
        <f t="shared" si="70"/>
        <v>39728</v>
      </c>
      <c r="B4527">
        <v>39728</v>
      </c>
      <c r="C4527" t="s">
        <v>28398</v>
      </c>
      <c r="D4527" t="s">
        <v>7757</v>
      </c>
      <c r="E4527" s="339" t="s">
        <v>28399</v>
      </c>
    </row>
    <row r="4528" spans="1:5" x14ac:dyDescent="0.25">
      <c r="A4528" s="16">
        <f t="shared" si="70"/>
        <v>39727</v>
      </c>
      <c r="B4528">
        <v>39727</v>
      </c>
      <c r="C4528" t="s">
        <v>28400</v>
      </c>
      <c r="D4528" t="s">
        <v>7757</v>
      </c>
      <c r="E4528" s="339" t="s">
        <v>28401</v>
      </c>
    </row>
    <row r="4529" spans="1:5" x14ac:dyDescent="0.25">
      <c r="A4529" s="16">
        <f t="shared" si="70"/>
        <v>39724</v>
      </c>
      <c r="B4529">
        <v>39724</v>
      </c>
      <c r="C4529" t="s">
        <v>28402</v>
      </c>
      <c r="D4529" t="s">
        <v>7757</v>
      </c>
      <c r="E4529" s="339" t="s">
        <v>24740</v>
      </c>
    </row>
    <row r="4530" spans="1:5" x14ac:dyDescent="0.25">
      <c r="A4530" s="16">
        <f t="shared" si="70"/>
        <v>39729</v>
      </c>
      <c r="B4530">
        <v>39729</v>
      </c>
      <c r="C4530" t="s">
        <v>28403</v>
      </c>
      <c r="D4530" t="s">
        <v>7757</v>
      </c>
      <c r="E4530" s="339" t="s">
        <v>28404</v>
      </c>
    </row>
    <row r="4531" spans="1:5" x14ac:dyDescent="0.25">
      <c r="A4531" s="16">
        <f t="shared" si="70"/>
        <v>39730</v>
      </c>
      <c r="B4531">
        <v>39730</v>
      </c>
      <c r="C4531" t="s">
        <v>28405</v>
      </c>
      <c r="D4531" t="s">
        <v>7757</v>
      </c>
      <c r="E4531" s="339" t="s">
        <v>28406</v>
      </c>
    </row>
    <row r="4532" spans="1:5" x14ac:dyDescent="0.25">
      <c r="A4532" s="16">
        <f t="shared" si="70"/>
        <v>39731</v>
      </c>
      <c r="B4532">
        <v>39731</v>
      </c>
      <c r="C4532" t="s">
        <v>28407</v>
      </c>
      <c r="D4532" t="s">
        <v>7757</v>
      </c>
      <c r="E4532" s="339" t="s">
        <v>28408</v>
      </c>
    </row>
    <row r="4533" spans="1:5" x14ac:dyDescent="0.25">
      <c r="A4533" s="16">
        <f t="shared" si="70"/>
        <v>39725</v>
      </c>
      <c r="B4533">
        <v>39725</v>
      </c>
      <c r="C4533" t="s">
        <v>28409</v>
      </c>
      <c r="D4533" t="s">
        <v>7757</v>
      </c>
      <c r="E4533" s="339" t="s">
        <v>28410</v>
      </c>
    </row>
    <row r="4534" spans="1:5" x14ac:dyDescent="0.25">
      <c r="A4534" s="16">
        <f t="shared" si="70"/>
        <v>39732</v>
      </c>
      <c r="B4534">
        <v>39732</v>
      </c>
      <c r="C4534" t="s">
        <v>28411</v>
      </c>
      <c r="D4534" t="s">
        <v>7757</v>
      </c>
      <c r="E4534" s="339" t="s">
        <v>28412</v>
      </c>
    </row>
    <row r="4535" spans="1:5" x14ac:dyDescent="0.25">
      <c r="A4535" s="16">
        <f t="shared" si="70"/>
        <v>39660</v>
      </c>
      <c r="B4535">
        <v>39660</v>
      </c>
      <c r="C4535" t="s">
        <v>28413</v>
      </c>
      <c r="D4535" t="s">
        <v>7757</v>
      </c>
      <c r="E4535" s="339" t="s">
        <v>18541</v>
      </c>
    </row>
    <row r="4536" spans="1:5" x14ac:dyDescent="0.25">
      <c r="A4536" s="16">
        <f t="shared" si="70"/>
        <v>39662</v>
      </c>
      <c r="B4536">
        <v>39662</v>
      </c>
      <c r="C4536" t="s">
        <v>28414</v>
      </c>
      <c r="D4536" t="s">
        <v>7757</v>
      </c>
      <c r="E4536" s="339" t="s">
        <v>16441</v>
      </c>
    </row>
    <row r="4537" spans="1:5" x14ac:dyDescent="0.25">
      <c r="A4537" s="16">
        <f t="shared" si="70"/>
        <v>39661</v>
      </c>
      <c r="B4537">
        <v>39661</v>
      </c>
      <c r="C4537" t="s">
        <v>28415</v>
      </c>
      <c r="D4537" t="s">
        <v>7757</v>
      </c>
      <c r="E4537" s="339" t="s">
        <v>9936</v>
      </c>
    </row>
    <row r="4538" spans="1:5" x14ac:dyDescent="0.25">
      <c r="A4538" s="16">
        <f t="shared" si="70"/>
        <v>39666</v>
      </c>
      <c r="B4538">
        <v>39666</v>
      </c>
      <c r="C4538" t="s">
        <v>28416</v>
      </c>
      <c r="D4538" t="s">
        <v>7757</v>
      </c>
      <c r="E4538" s="339" t="s">
        <v>28417</v>
      </c>
    </row>
    <row r="4539" spans="1:5" x14ac:dyDescent="0.25">
      <c r="A4539" s="16">
        <f t="shared" si="70"/>
        <v>39664</v>
      </c>
      <c r="B4539">
        <v>39664</v>
      </c>
      <c r="C4539" t="s">
        <v>28418</v>
      </c>
      <c r="D4539" t="s">
        <v>7757</v>
      </c>
      <c r="E4539" s="339" t="s">
        <v>20225</v>
      </c>
    </row>
    <row r="4540" spans="1:5" x14ac:dyDescent="0.25">
      <c r="A4540" s="16">
        <f t="shared" si="70"/>
        <v>39663</v>
      </c>
      <c r="B4540">
        <v>39663</v>
      </c>
      <c r="C4540" t="s">
        <v>28419</v>
      </c>
      <c r="D4540" t="s">
        <v>7757</v>
      </c>
      <c r="E4540" s="339" t="s">
        <v>17756</v>
      </c>
    </row>
    <row r="4541" spans="1:5" x14ac:dyDescent="0.25">
      <c r="A4541" s="16">
        <f t="shared" si="70"/>
        <v>39665</v>
      </c>
      <c r="B4541">
        <v>39665</v>
      </c>
      <c r="C4541" t="s">
        <v>28420</v>
      </c>
      <c r="D4541" t="s">
        <v>7757</v>
      </c>
      <c r="E4541" s="339" t="s">
        <v>28421</v>
      </c>
    </row>
    <row r="4542" spans="1:5" x14ac:dyDescent="0.25">
      <c r="A4542" s="16">
        <f t="shared" si="70"/>
        <v>39752</v>
      </c>
      <c r="B4542">
        <v>39752</v>
      </c>
      <c r="C4542" t="s">
        <v>28422</v>
      </c>
      <c r="D4542" t="s">
        <v>7757</v>
      </c>
      <c r="E4542" s="339" t="s">
        <v>28423</v>
      </c>
    </row>
    <row r="4543" spans="1:5" x14ac:dyDescent="0.25">
      <c r="A4543" s="16">
        <f t="shared" si="70"/>
        <v>7725</v>
      </c>
      <c r="B4543">
        <v>7725</v>
      </c>
      <c r="C4543" t="s">
        <v>28424</v>
      </c>
      <c r="D4543" t="s">
        <v>7757</v>
      </c>
      <c r="E4543" s="339" t="s">
        <v>28425</v>
      </c>
    </row>
    <row r="4544" spans="1:5" x14ac:dyDescent="0.25">
      <c r="A4544" s="16">
        <f t="shared" si="70"/>
        <v>7753</v>
      </c>
      <c r="B4544">
        <v>7753</v>
      </c>
      <c r="C4544" t="s">
        <v>28426</v>
      </c>
      <c r="D4544" t="s">
        <v>7757</v>
      </c>
      <c r="E4544" s="339" t="s">
        <v>28427</v>
      </c>
    </row>
    <row r="4545" spans="1:5" x14ac:dyDescent="0.25">
      <c r="A4545" s="16">
        <f t="shared" si="70"/>
        <v>13256</v>
      </c>
      <c r="B4545">
        <v>13256</v>
      </c>
      <c r="C4545" t="s">
        <v>28428</v>
      </c>
      <c r="D4545" t="s">
        <v>7757</v>
      </c>
      <c r="E4545" s="339" t="s">
        <v>28429</v>
      </c>
    </row>
    <row r="4546" spans="1:5" x14ac:dyDescent="0.25">
      <c r="A4546" s="16">
        <f t="shared" si="70"/>
        <v>7757</v>
      </c>
      <c r="B4546">
        <v>7757</v>
      </c>
      <c r="C4546" t="s">
        <v>28430</v>
      </c>
      <c r="D4546" t="s">
        <v>7757</v>
      </c>
      <c r="E4546" s="339" t="s">
        <v>28431</v>
      </c>
    </row>
    <row r="4547" spans="1:5" x14ac:dyDescent="0.25">
      <c r="A4547" s="16">
        <f t="shared" ref="A4547:A4610" si="71">B4547</f>
        <v>7758</v>
      </c>
      <c r="B4547">
        <v>7758</v>
      </c>
      <c r="C4547" t="s">
        <v>28432</v>
      </c>
      <c r="D4547" t="s">
        <v>7757</v>
      </c>
      <c r="E4547" s="339" t="s">
        <v>28433</v>
      </c>
    </row>
    <row r="4548" spans="1:5" x14ac:dyDescent="0.25">
      <c r="A4548" s="16">
        <f t="shared" si="71"/>
        <v>7759</v>
      </c>
      <c r="B4548">
        <v>7759</v>
      </c>
      <c r="C4548" t="s">
        <v>28434</v>
      </c>
      <c r="D4548" t="s">
        <v>7757</v>
      </c>
      <c r="E4548" s="339" t="s">
        <v>28435</v>
      </c>
    </row>
    <row r="4549" spans="1:5" x14ac:dyDescent="0.25">
      <c r="A4549" s="16">
        <f t="shared" si="71"/>
        <v>40334</v>
      </c>
      <c r="B4549">
        <v>40334</v>
      </c>
      <c r="C4549" t="s">
        <v>28436</v>
      </c>
      <c r="D4549" t="s">
        <v>7757</v>
      </c>
      <c r="E4549" s="339" t="s">
        <v>28437</v>
      </c>
    </row>
    <row r="4550" spans="1:5" x14ac:dyDescent="0.25">
      <c r="A4550" s="16">
        <f t="shared" si="71"/>
        <v>7745</v>
      </c>
      <c r="B4550">
        <v>7745</v>
      </c>
      <c r="C4550" t="s">
        <v>28438</v>
      </c>
      <c r="D4550" t="s">
        <v>7757</v>
      </c>
      <c r="E4550" s="339" t="s">
        <v>28439</v>
      </c>
    </row>
    <row r="4551" spans="1:5" x14ac:dyDescent="0.25">
      <c r="A4551" s="16">
        <f t="shared" si="71"/>
        <v>7714</v>
      </c>
      <c r="B4551">
        <v>7714</v>
      </c>
      <c r="C4551" t="s">
        <v>28440</v>
      </c>
      <c r="D4551" t="s">
        <v>7757</v>
      </c>
      <c r="E4551" s="339" t="s">
        <v>28441</v>
      </c>
    </row>
    <row r="4552" spans="1:5" x14ac:dyDescent="0.25">
      <c r="A4552" s="16">
        <f t="shared" si="71"/>
        <v>7742</v>
      </c>
      <c r="B4552">
        <v>7742</v>
      </c>
      <c r="C4552" t="s">
        <v>28442</v>
      </c>
      <c r="D4552" t="s">
        <v>7757</v>
      </c>
      <c r="E4552" s="339" t="s">
        <v>28443</v>
      </c>
    </row>
    <row r="4553" spans="1:5" x14ac:dyDescent="0.25">
      <c r="A4553" s="16">
        <f t="shared" si="71"/>
        <v>7750</v>
      </c>
      <c r="B4553">
        <v>7750</v>
      </c>
      <c r="C4553" t="s">
        <v>28444</v>
      </c>
      <c r="D4553" t="s">
        <v>7757</v>
      </c>
      <c r="E4553" s="339" t="s">
        <v>28445</v>
      </c>
    </row>
    <row r="4554" spans="1:5" x14ac:dyDescent="0.25">
      <c r="A4554" s="16">
        <f t="shared" si="71"/>
        <v>7756</v>
      </c>
      <c r="B4554">
        <v>7756</v>
      </c>
      <c r="C4554" t="s">
        <v>28446</v>
      </c>
      <c r="D4554" t="s">
        <v>7757</v>
      </c>
      <c r="E4554" s="339" t="s">
        <v>28447</v>
      </c>
    </row>
    <row r="4555" spans="1:5" x14ac:dyDescent="0.25">
      <c r="A4555" s="16">
        <f t="shared" si="71"/>
        <v>7765</v>
      </c>
      <c r="B4555">
        <v>7765</v>
      </c>
      <c r="C4555" t="s">
        <v>28448</v>
      </c>
      <c r="D4555" t="s">
        <v>7757</v>
      </c>
      <c r="E4555" s="339" t="s">
        <v>28449</v>
      </c>
    </row>
    <row r="4556" spans="1:5" x14ac:dyDescent="0.25">
      <c r="A4556" s="16">
        <f t="shared" si="71"/>
        <v>12569</v>
      </c>
      <c r="B4556">
        <v>12569</v>
      </c>
      <c r="C4556" t="s">
        <v>28450</v>
      </c>
      <c r="D4556" t="s">
        <v>7757</v>
      </c>
      <c r="E4556" s="339" t="s">
        <v>28451</v>
      </c>
    </row>
    <row r="4557" spans="1:5" x14ac:dyDescent="0.25">
      <c r="A4557" s="16">
        <f t="shared" si="71"/>
        <v>7766</v>
      </c>
      <c r="B4557">
        <v>7766</v>
      </c>
      <c r="C4557" t="s">
        <v>28452</v>
      </c>
      <c r="D4557" t="s">
        <v>7757</v>
      </c>
      <c r="E4557" s="339" t="s">
        <v>28453</v>
      </c>
    </row>
    <row r="4558" spans="1:5" x14ac:dyDescent="0.25">
      <c r="A4558" s="16">
        <f t="shared" si="71"/>
        <v>7767</v>
      </c>
      <c r="B4558">
        <v>7767</v>
      </c>
      <c r="C4558" t="s">
        <v>28454</v>
      </c>
      <c r="D4558" t="s">
        <v>7757</v>
      </c>
      <c r="E4558" s="339" t="s">
        <v>28455</v>
      </c>
    </row>
    <row r="4559" spans="1:5" x14ac:dyDescent="0.25">
      <c r="A4559" s="16">
        <f t="shared" si="71"/>
        <v>7727</v>
      </c>
      <c r="B4559">
        <v>7727</v>
      </c>
      <c r="C4559" t="s">
        <v>28456</v>
      </c>
      <c r="D4559" t="s">
        <v>7757</v>
      </c>
      <c r="E4559" s="339" t="s">
        <v>28457</v>
      </c>
    </row>
    <row r="4560" spans="1:5" x14ac:dyDescent="0.25">
      <c r="A4560" s="16">
        <f t="shared" si="71"/>
        <v>7760</v>
      </c>
      <c r="B4560">
        <v>7760</v>
      </c>
      <c r="C4560" t="s">
        <v>28458</v>
      </c>
      <c r="D4560" t="s">
        <v>7757</v>
      </c>
      <c r="E4560" s="339" t="s">
        <v>27516</v>
      </c>
    </row>
    <row r="4561" spans="1:5" x14ac:dyDescent="0.25">
      <c r="A4561" s="16">
        <f t="shared" si="71"/>
        <v>7761</v>
      </c>
      <c r="B4561">
        <v>7761</v>
      </c>
      <c r="C4561" t="s">
        <v>28459</v>
      </c>
      <c r="D4561" t="s">
        <v>7757</v>
      </c>
      <c r="E4561" s="339" t="s">
        <v>17886</v>
      </c>
    </row>
    <row r="4562" spans="1:5" x14ac:dyDescent="0.25">
      <c r="A4562" s="16">
        <f t="shared" si="71"/>
        <v>7752</v>
      </c>
      <c r="B4562">
        <v>7752</v>
      </c>
      <c r="C4562" t="s">
        <v>28460</v>
      </c>
      <c r="D4562" t="s">
        <v>7757</v>
      </c>
      <c r="E4562" s="339" t="s">
        <v>27518</v>
      </c>
    </row>
    <row r="4563" spans="1:5" x14ac:dyDescent="0.25">
      <c r="A4563" s="16">
        <f t="shared" si="71"/>
        <v>7762</v>
      </c>
      <c r="B4563">
        <v>7762</v>
      </c>
      <c r="C4563" t="s">
        <v>28461</v>
      </c>
      <c r="D4563" t="s">
        <v>7757</v>
      </c>
      <c r="E4563" s="339" t="s">
        <v>19883</v>
      </c>
    </row>
    <row r="4564" spans="1:5" x14ac:dyDescent="0.25">
      <c r="A4564" s="16">
        <f t="shared" si="71"/>
        <v>7722</v>
      </c>
      <c r="B4564">
        <v>7722</v>
      </c>
      <c r="C4564" t="s">
        <v>28462</v>
      </c>
      <c r="D4564" t="s">
        <v>7757</v>
      </c>
      <c r="E4564" s="339" t="s">
        <v>28463</v>
      </c>
    </row>
    <row r="4565" spans="1:5" x14ac:dyDescent="0.25">
      <c r="A4565" s="16">
        <f t="shared" si="71"/>
        <v>7763</v>
      </c>
      <c r="B4565">
        <v>7763</v>
      </c>
      <c r="C4565" t="s">
        <v>28464</v>
      </c>
      <c r="D4565" t="s">
        <v>7757</v>
      </c>
      <c r="E4565" s="339" t="s">
        <v>22913</v>
      </c>
    </row>
    <row r="4566" spans="1:5" x14ac:dyDescent="0.25">
      <c r="A4566" s="16">
        <f t="shared" si="71"/>
        <v>7764</v>
      </c>
      <c r="B4566">
        <v>7764</v>
      </c>
      <c r="C4566" t="s">
        <v>28465</v>
      </c>
      <c r="D4566" t="s">
        <v>7757</v>
      </c>
      <c r="E4566" s="339" t="s">
        <v>28466</v>
      </c>
    </row>
    <row r="4567" spans="1:5" x14ac:dyDescent="0.25">
      <c r="A4567" s="16">
        <f t="shared" si="71"/>
        <v>12572</v>
      </c>
      <c r="B4567">
        <v>12572</v>
      </c>
      <c r="C4567" t="s">
        <v>28467</v>
      </c>
      <c r="D4567" t="s">
        <v>7757</v>
      </c>
      <c r="E4567" s="339" t="s">
        <v>28429</v>
      </c>
    </row>
    <row r="4568" spans="1:5" x14ac:dyDescent="0.25">
      <c r="A4568" s="16">
        <f t="shared" si="71"/>
        <v>12573</v>
      </c>
      <c r="B4568">
        <v>12573</v>
      </c>
      <c r="C4568" t="s">
        <v>28468</v>
      </c>
      <c r="D4568" t="s">
        <v>7757</v>
      </c>
      <c r="E4568" s="339" t="s">
        <v>28469</v>
      </c>
    </row>
    <row r="4569" spans="1:5" x14ac:dyDescent="0.25">
      <c r="A4569" s="16">
        <f t="shared" si="71"/>
        <v>12574</v>
      </c>
      <c r="B4569">
        <v>12574</v>
      </c>
      <c r="C4569" t="s">
        <v>28470</v>
      </c>
      <c r="D4569" t="s">
        <v>7757</v>
      </c>
      <c r="E4569" s="339" t="s">
        <v>28471</v>
      </c>
    </row>
    <row r="4570" spans="1:5" x14ac:dyDescent="0.25">
      <c r="A4570" s="16">
        <f t="shared" si="71"/>
        <v>12575</v>
      </c>
      <c r="B4570">
        <v>12575</v>
      </c>
      <c r="C4570" t="s">
        <v>28472</v>
      </c>
      <c r="D4570" t="s">
        <v>7757</v>
      </c>
      <c r="E4570" s="339" t="s">
        <v>28473</v>
      </c>
    </row>
    <row r="4571" spans="1:5" x14ac:dyDescent="0.25">
      <c r="A4571" s="16">
        <f t="shared" si="71"/>
        <v>12576</v>
      </c>
      <c r="B4571">
        <v>12576</v>
      </c>
      <c r="C4571" t="s">
        <v>28474</v>
      </c>
      <c r="D4571" t="s">
        <v>7757</v>
      </c>
      <c r="E4571" s="339" t="s">
        <v>28475</v>
      </c>
    </row>
    <row r="4572" spans="1:5" x14ac:dyDescent="0.25">
      <c r="A4572" s="16">
        <f t="shared" si="71"/>
        <v>12577</v>
      </c>
      <c r="B4572">
        <v>12577</v>
      </c>
      <c r="C4572" t="s">
        <v>28476</v>
      </c>
      <c r="D4572" t="s">
        <v>7757</v>
      </c>
      <c r="E4572" s="339" t="s">
        <v>28477</v>
      </c>
    </row>
    <row r="4573" spans="1:5" x14ac:dyDescent="0.25">
      <c r="A4573" s="16">
        <f t="shared" si="71"/>
        <v>12578</v>
      </c>
      <c r="B4573">
        <v>12578</v>
      </c>
      <c r="C4573" t="s">
        <v>28478</v>
      </c>
      <c r="D4573" t="s">
        <v>7757</v>
      </c>
      <c r="E4573" s="339" t="s">
        <v>28479</v>
      </c>
    </row>
    <row r="4574" spans="1:5" x14ac:dyDescent="0.25">
      <c r="A4574" s="16">
        <f t="shared" si="71"/>
        <v>12579</v>
      </c>
      <c r="B4574">
        <v>12579</v>
      </c>
      <c r="C4574" t="s">
        <v>28480</v>
      </c>
      <c r="D4574" t="s">
        <v>7757</v>
      </c>
      <c r="E4574" s="339" t="s">
        <v>21326</v>
      </c>
    </row>
    <row r="4575" spans="1:5" x14ac:dyDescent="0.25">
      <c r="A4575" s="16">
        <f t="shared" si="71"/>
        <v>12580</v>
      </c>
      <c r="B4575">
        <v>12580</v>
      </c>
      <c r="C4575" t="s">
        <v>28481</v>
      </c>
      <c r="D4575" t="s">
        <v>7757</v>
      </c>
      <c r="E4575" s="339" t="s">
        <v>28482</v>
      </c>
    </row>
    <row r="4576" spans="1:5" x14ac:dyDescent="0.25">
      <c r="A4576" s="16">
        <f t="shared" si="71"/>
        <v>12581</v>
      </c>
      <c r="B4576">
        <v>12581</v>
      </c>
      <c r="C4576" t="s">
        <v>28483</v>
      </c>
      <c r="D4576" t="s">
        <v>7757</v>
      </c>
      <c r="E4576" s="339" t="s">
        <v>28484</v>
      </c>
    </row>
    <row r="4577" spans="1:5" x14ac:dyDescent="0.25">
      <c r="A4577" s="16">
        <f t="shared" si="71"/>
        <v>7720</v>
      </c>
      <c r="B4577">
        <v>7720</v>
      </c>
      <c r="C4577" t="s">
        <v>28485</v>
      </c>
      <c r="D4577" t="s">
        <v>7757</v>
      </c>
      <c r="E4577" s="339" t="s">
        <v>28486</v>
      </c>
    </row>
    <row r="4578" spans="1:5" x14ac:dyDescent="0.25">
      <c r="A4578" s="16">
        <f t="shared" si="71"/>
        <v>40335</v>
      </c>
      <c r="B4578">
        <v>40335</v>
      </c>
      <c r="C4578" t="s">
        <v>28487</v>
      </c>
      <c r="D4578" t="s">
        <v>7757</v>
      </c>
      <c r="E4578" s="339" t="s">
        <v>28488</v>
      </c>
    </row>
    <row r="4579" spans="1:5" x14ac:dyDescent="0.25">
      <c r="A4579" s="16">
        <f t="shared" si="71"/>
        <v>7740</v>
      </c>
      <c r="B4579">
        <v>7740</v>
      </c>
      <c r="C4579" t="s">
        <v>28489</v>
      </c>
      <c r="D4579" t="s">
        <v>7757</v>
      </c>
      <c r="E4579" s="339" t="s">
        <v>24293</v>
      </c>
    </row>
    <row r="4580" spans="1:5" x14ac:dyDescent="0.25">
      <c r="A4580" s="16">
        <f t="shared" si="71"/>
        <v>7741</v>
      </c>
      <c r="B4580">
        <v>7741</v>
      </c>
      <c r="C4580" t="s">
        <v>28490</v>
      </c>
      <c r="D4580" t="s">
        <v>7757</v>
      </c>
      <c r="E4580" s="339" t="s">
        <v>28491</v>
      </c>
    </row>
    <row r="4581" spans="1:5" x14ac:dyDescent="0.25">
      <c r="A4581" s="16">
        <f t="shared" si="71"/>
        <v>7774</v>
      </c>
      <c r="B4581">
        <v>7774</v>
      </c>
      <c r="C4581" t="s">
        <v>28492</v>
      </c>
      <c r="D4581" t="s">
        <v>7757</v>
      </c>
      <c r="E4581" s="339" t="s">
        <v>28493</v>
      </c>
    </row>
    <row r="4582" spans="1:5" x14ac:dyDescent="0.25">
      <c r="A4582" s="16">
        <f t="shared" si="71"/>
        <v>7744</v>
      </c>
      <c r="B4582">
        <v>7744</v>
      </c>
      <c r="C4582" t="s">
        <v>28494</v>
      </c>
      <c r="D4582" t="s">
        <v>7757</v>
      </c>
      <c r="E4582" s="339" t="s">
        <v>28495</v>
      </c>
    </row>
    <row r="4583" spans="1:5" x14ac:dyDescent="0.25">
      <c r="A4583" s="16">
        <f t="shared" si="71"/>
        <v>7773</v>
      </c>
      <c r="B4583">
        <v>7773</v>
      </c>
      <c r="C4583" t="s">
        <v>28496</v>
      </c>
      <c r="D4583" t="s">
        <v>7757</v>
      </c>
      <c r="E4583" s="339" t="s">
        <v>28497</v>
      </c>
    </row>
    <row r="4584" spans="1:5" x14ac:dyDescent="0.25">
      <c r="A4584" s="16">
        <f t="shared" si="71"/>
        <v>7754</v>
      </c>
      <c r="B4584">
        <v>7754</v>
      </c>
      <c r="C4584" t="s">
        <v>28498</v>
      </c>
      <c r="D4584" t="s">
        <v>7757</v>
      </c>
      <c r="E4584" s="339" t="s">
        <v>28499</v>
      </c>
    </row>
    <row r="4585" spans="1:5" x14ac:dyDescent="0.25">
      <c r="A4585" s="16">
        <f t="shared" si="71"/>
        <v>7735</v>
      </c>
      <c r="B4585">
        <v>7735</v>
      </c>
      <c r="C4585" t="s">
        <v>28500</v>
      </c>
      <c r="D4585" t="s">
        <v>7757</v>
      </c>
      <c r="E4585" s="339" t="s">
        <v>28501</v>
      </c>
    </row>
    <row r="4586" spans="1:5" x14ac:dyDescent="0.25">
      <c r="A4586" s="16">
        <f t="shared" si="71"/>
        <v>7755</v>
      </c>
      <c r="B4586">
        <v>7755</v>
      </c>
      <c r="C4586" t="s">
        <v>28502</v>
      </c>
      <c r="D4586" t="s">
        <v>7757</v>
      </c>
      <c r="E4586" s="339" t="s">
        <v>28503</v>
      </c>
    </row>
    <row r="4587" spans="1:5" x14ac:dyDescent="0.25">
      <c r="A4587" s="16">
        <f t="shared" si="71"/>
        <v>7776</v>
      </c>
      <c r="B4587">
        <v>7776</v>
      </c>
      <c r="C4587" t="s">
        <v>28504</v>
      </c>
      <c r="D4587" t="s">
        <v>7757</v>
      </c>
      <c r="E4587" s="339" t="s">
        <v>28505</v>
      </c>
    </row>
    <row r="4588" spans="1:5" x14ac:dyDescent="0.25">
      <c r="A4588" s="16">
        <f t="shared" si="71"/>
        <v>7743</v>
      </c>
      <c r="B4588">
        <v>7743</v>
      </c>
      <c r="C4588" t="s">
        <v>28506</v>
      </c>
      <c r="D4588" t="s">
        <v>7757</v>
      </c>
      <c r="E4588" s="339" t="s">
        <v>28507</v>
      </c>
    </row>
    <row r="4589" spans="1:5" x14ac:dyDescent="0.25">
      <c r="A4589" s="16">
        <f t="shared" si="71"/>
        <v>7733</v>
      </c>
      <c r="B4589">
        <v>7733</v>
      </c>
      <c r="C4589" t="s">
        <v>28508</v>
      </c>
      <c r="D4589" t="s">
        <v>7757</v>
      </c>
      <c r="E4589" s="339" t="s">
        <v>28509</v>
      </c>
    </row>
    <row r="4590" spans="1:5" x14ac:dyDescent="0.25">
      <c r="A4590" s="16">
        <f t="shared" si="71"/>
        <v>7775</v>
      </c>
      <c r="B4590">
        <v>7775</v>
      </c>
      <c r="C4590" t="s">
        <v>28510</v>
      </c>
      <c r="D4590" t="s">
        <v>7757</v>
      </c>
      <c r="E4590" s="339" t="s">
        <v>28511</v>
      </c>
    </row>
    <row r="4591" spans="1:5" x14ac:dyDescent="0.25">
      <c r="A4591" s="16">
        <f t="shared" si="71"/>
        <v>7734</v>
      </c>
      <c r="B4591">
        <v>7734</v>
      </c>
      <c r="C4591" t="s">
        <v>28512</v>
      </c>
      <c r="D4591" t="s">
        <v>7757</v>
      </c>
      <c r="E4591" s="339" t="s">
        <v>28513</v>
      </c>
    </row>
    <row r="4592" spans="1:5" x14ac:dyDescent="0.25">
      <c r="A4592" s="16">
        <f t="shared" si="71"/>
        <v>37449</v>
      </c>
      <c r="B4592">
        <v>37449</v>
      </c>
      <c r="C4592" t="s">
        <v>28514</v>
      </c>
      <c r="D4592" t="s">
        <v>7757</v>
      </c>
      <c r="E4592" s="339" t="s">
        <v>13069</v>
      </c>
    </row>
    <row r="4593" spans="1:5" x14ac:dyDescent="0.25">
      <c r="A4593" s="16">
        <f t="shared" si="71"/>
        <v>37450</v>
      </c>
      <c r="B4593">
        <v>37450</v>
      </c>
      <c r="C4593" t="s">
        <v>28515</v>
      </c>
      <c r="D4593" t="s">
        <v>7757</v>
      </c>
      <c r="E4593" s="339" t="s">
        <v>28516</v>
      </c>
    </row>
    <row r="4594" spans="1:5" x14ac:dyDescent="0.25">
      <c r="A4594" s="16">
        <f t="shared" si="71"/>
        <v>37451</v>
      </c>
      <c r="B4594">
        <v>37451</v>
      </c>
      <c r="C4594" t="s">
        <v>28517</v>
      </c>
      <c r="D4594" t="s">
        <v>7757</v>
      </c>
      <c r="E4594" s="339" t="s">
        <v>28518</v>
      </c>
    </row>
    <row r="4595" spans="1:5" x14ac:dyDescent="0.25">
      <c r="A4595" s="16">
        <f t="shared" si="71"/>
        <v>37452</v>
      </c>
      <c r="B4595">
        <v>37452</v>
      </c>
      <c r="C4595" t="s">
        <v>28519</v>
      </c>
      <c r="D4595" t="s">
        <v>7757</v>
      </c>
      <c r="E4595" s="339" t="s">
        <v>28520</v>
      </c>
    </row>
    <row r="4596" spans="1:5" x14ac:dyDescent="0.25">
      <c r="A4596" s="16">
        <f t="shared" si="71"/>
        <v>37453</v>
      </c>
      <c r="B4596">
        <v>37453</v>
      </c>
      <c r="C4596" t="s">
        <v>28521</v>
      </c>
      <c r="D4596" t="s">
        <v>7757</v>
      </c>
      <c r="E4596" s="339" t="s">
        <v>28522</v>
      </c>
    </row>
    <row r="4597" spans="1:5" x14ac:dyDescent="0.25">
      <c r="A4597" s="16">
        <f t="shared" si="71"/>
        <v>7778</v>
      </c>
      <c r="B4597">
        <v>7778</v>
      </c>
      <c r="C4597" t="s">
        <v>28523</v>
      </c>
      <c r="D4597" t="s">
        <v>7757</v>
      </c>
      <c r="E4597" s="339" t="s">
        <v>28524</v>
      </c>
    </row>
    <row r="4598" spans="1:5" x14ac:dyDescent="0.25">
      <c r="A4598" s="16">
        <f t="shared" si="71"/>
        <v>7796</v>
      </c>
      <c r="B4598">
        <v>7796</v>
      </c>
      <c r="C4598" t="s">
        <v>28525</v>
      </c>
      <c r="D4598" t="s">
        <v>7757</v>
      </c>
      <c r="E4598" s="339" t="s">
        <v>28526</v>
      </c>
    </row>
    <row r="4599" spans="1:5" x14ac:dyDescent="0.25">
      <c r="A4599" s="16">
        <f t="shared" si="71"/>
        <v>7781</v>
      </c>
      <c r="B4599">
        <v>7781</v>
      </c>
      <c r="C4599" t="s">
        <v>28527</v>
      </c>
      <c r="D4599" t="s">
        <v>7757</v>
      </c>
      <c r="E4599" s="339" t="s">
        <v>25740</v>
      </c>
    </row>
    <row r="4600" spans="1:5" x14ac:dyDescent="0.25">
      <c r="A4600" s="16">
        <f t="shared" si="71"/>
        <v>7795</v>
      </c>
      <c r="B4600">
        <v>7795</v>
      </c>
      <c r="C4600" t="s">
        <v>28528</v>
      </c>
      <c r="D4600" t="s">
        <v>7757</v>
      </c>
      <c r="E4600" s="339" t="s">
        <v>20937</v>
      </c>
    </row>
    <row r="4601" spans="1:5" x14ac:dyDescent="0.25">
      <c r="A4601" s="16">
        <f t="shared" si="71"/>
        <v>7791</v>
      </c>
      <c r="B4601">
        <v>7791</v>
      </c>
      <c r="C4601" t="s">
        <v>28529</v>
      </c>
      <c r="D4601" t="s">
        <v>7757</v>
      </c>
      <c r="E4601" s="339" t="s">
        <v>28530</v>
      </c>
    </row>
    <row r="4602" spans="1:5" x14ac:dyDescent="0.25">
      <c r="A4602" s="16">
        <f t="shared" si="71"/>
        <v>7783</v>
      </c>
      <c r="B4602">
        <v>7783</v>
      </c>
      <c r="C4602" t="s">
        <v>28531</v>
      </c>
      <c r="D4602" t="s">
        <v>7757</v>
      </c>
      <c r="E4602" s="339" t="s">
        <v>28532</v>
      </c>
    </row>
    <row r="4603" spans="1:5" x14ac:dyDescent="0.25">
      <c r="A4603" s="16">
        <f t="shared" si="71"/>
        <v>7790</v>
      </c>
      <c r="B4603">
        <v>7790</v>
      </c>
      <c r="C4603" t="s">
        <v>28533</v>
      </c>
      <c r="D4603" t="s">
        <v>7757</v>
      </c>
      <c r="E4603" s="339" t="s">
        <v>28534</v>
      </c>
    </row>
    <row r="4604" spans="1:5" x14ac:dyDescent="0.25">
      <c r="A4604" s="16">
        <f t="shared" si="71"/>
        <v>7785</v>
      </c>
      <c r="B4604">
        <v>7785</v>
      </c>
      <c r="C4604" t="s">
        <v>28535</v>
      </c>
      <c r="D4604" t="s">
        <v>7757</v>
      </c>
      <c r="E4604" s="339" t="s">
        <v>28536</v>
      </c>
    </row>
    <row r="4605" spans="1:5" x14ac:dyDescent="0.25">
      <c r="A4605" s="16">
        <f t="shared" si="71"/>
        <v>7792</v>
      </c>
      <c r="B4605">
        <v>7792</v>
      </c>
      <c r="C4605" t="s">
        <v>28537</v>
      </c>
      <c r="D4605" t="s">
        <v>7757</v>
      </c>
      <c r="E4605" s="339" t="s">
        <v>28538</v>
      </c>
    </row>
    <row r="4606" spans="1:5" x14ac:dyDescent="0.25">
      <c r="A4606" s="16">
        <f t="shared" si="71"/>
        <v>7793</v>
      </c>
      <c r="B4606">
        <v>7793</v>
      </c>
      <c r="C4606" t="s">
        <v>28539</v>
      </c>
      <c r="D4606" t="s">
        <v>7757</v>
      </c>
      <c r="E4606" s="339" t="s">
        <v>28540</v>
      </c>
    </row>
    <row r="4607" spans="1:5" x14ac:dyDescent="0.25">
      <c r="A4607" s="16">
        <f t="shared" si="71"/>
        <v>13159</v>
      </c>
      <c r="B4607">
        <v>13159</v>
      </c>
      <c r="C4607" t="s">
        <v>28541</v>
      </c>
      <c r="D4607" t="s">
        <v>7757</v>
      </c>
      <c r="E4607" s="339" t="s">
        <v>28542</v>
      </c>
    </row>
    <row r="4608" spans="1:5" x14ac:dyDescent="0.25">
      <c r="A4608" s="16">
        <f t="shared" si="71"/>
        <v>13168</v>
      </c>
      <c r="B4608">
        <v>13168</v>
      </c>
      <c r="C4608" t="s">
        <v>28543</v>
      </c>
      <c r="D4608" t="s">
        <v>7757</v>
      </c>
      <c r="E4608" s="339" t="s">
        <v>22971</v>
      </c>
    </row>
    <row r="4609" spans="1:5" x14ac:dyDescent="0.25">
      <c r="A4609" s="16">
        <f t="shared" si="71"/>
        <v>13173</v>
      </c>
      <c r="B4609">
        <v>13173</v>
      </c>
      <c r="C4609" t="s">
        <v>28544</v>
      </c>
      <c r="D4609" t="s">
        <v>7757</v>
      </c>
      <c r="E4609" s="339" t="s">
        <v>28545</v>
      </c>
    </row>
    <row r="4610" spans="1:5" x14ac:dyDescent="0.25">
      <c r="A4610" s="16">
        <f t="shared" si="71"/>
        <v>12583</v>
      </c>
      <c r="B4610">
        <v>12583</v>
      </c>
      <c r="C4610" t="s">
        <v>28546</v>
      </c>
      <c r="D4610" t="s">
        <v>7757</v>
      </c>
      <c r="E4610" s="339" t="s">
        <v>25799</v>
      </c>
    </row>
    <row r="4611" spans="1:5" x14ac:dyDescent="0.25">
      <c r="A4611" s="16">
        <f t="shared" ref="A4611:A4674" si="72">B4611</f>
        <v>12584</v>
      </c>
      <c r="B4611">
        <v>12584</v>
      </c>
      <c r="C4611" t="s">
        <v>28547</v>
      </c>
      <c r="D4611" t="s">
        <v>7757</v>
      </c>
      <c r="E4611" s="339" t="s">
        <v>21498</v>
      </c>
    </row>
    <row r="4612" spans="1:5" x14ac:dyDescent="0.25">
      <c r="A4612" s="16">
        <f t="shared" si="72"/>
        <v>12613</v>
      </c>
      <c r="B4612">
        <v>12613</v>
      </c>
      <c r="C4612" t="s">
        <v>28548</v>
      </c>
      <c r="D4612" t="s">
        <v>7753</v>
      </c>
      <c r="E4612" s="339" t="s">
        <v>13006</v>
      </c>
    </row>
    <row r="4613" spans="1:5" x14ac:dyDescent="0.25">
      <c r="A4613" s="16">
        <f t="shared" si="72"/>
        <v>1031</v>
      </c>
      <c r="B4613">
        <v>1031</v>
      </c>
      <c r="C4613" t="s">
        <v>28549</v>
      </c>
      <c r="D4613" t="s">
        <v>7753</v>
      </c>
      <c r="E4613" s="339" t="s">
        <v>7793</v>
      </c>
    </row>
    <row r="4614" spans="1:5" x14ac:dyDescent="0.25">
      <c r="A4614" s="16">
        <f t="shared" si="72"/>
        <v>39707</v>
      </c>
      <c r="B4614">
        <v>39707</v>
      </c>
      <c r="C4614" t="s">
        <v>28550</v>
      </c>
      <c r="D4614" t="s">
        <v>7757</v>
      </c>
      <c r="E4614" s="339" t="s">
        <v>8284</v>
      </c>
    </row>
    <row r="4615" spans="1:5" x14ac:dyDescent="0.25">
      <c r="A4615" s="16">
        <f t="shared" si="72"/>
        <v>39708</v>
      </c>
      <c r="B4615">
        <v>39708</v>
      </c>
      <c r="C4615" t="s">
        <v>28551</v>
      </c>
      <c r="D4615" t="s">
        <v>7757</v>
      </c>
      <c r="E4615" s="339" t="s">
        <v>8418</v>
      </c>
    </row>
    <row r="4616" spans="1:5" x14ac:dyDescent="0.25">
      <c r="A4616" s="16">
        <f t="shared" si="72"/>
        <v>39710</v>
      </c>
      <c r="B4616">
        <v>39710</v>
      </c>
      <c r="C4616" t="s">
        <v>28552</v>
      </c>
      <c r="D4616" t="s">
        <v>7757</v>
      </c>
      <c r="E4616" s="339" t="s">
        <v>8157</v>
      </c>
    </row>
    <row r="4617" spans="1:5" x14ac:dyDescent="0.25">
      <c r="A4617" s="16">
        <f t="shared" si="72"/>
        <v>39709</v>
      </c>
      <c r="B4617">
        <v>39709</v>
      </c>
      <c r="C4617" t="s">
        <v>28553</v>
      </c>
      <c r="D4617" t="s">
        <v>7757</v>
      </c>
      <c r="E4617" s="339" t="s">
        <v>20574</v>
      </c>
    </row>
    <row r="4618" spans="1:5" x14ac:dyDescent="0.25">
      <c r="A4618" s="16">
        <f t="shared" si="72"/>
        <v>39711</v>
      </c>
      <c r="B4618">
        <v>39711</v>
      </c>
      <c r="C4618" t="s">
        <v>28554</v>
      </c>
      <c r="D4618" t="s">
        <v>7757</v>
      </c>
      <c r="E4618" s="339" t="s">
        <v>8208</v>
      </c>
    </row>
    <row r="4619" spans="1:5" x14ac:dyDescent="0.25">
      <c r="A4619" s="16">
        <f t="shared" si="72"/>
        <v>39712</v>
      </c>
      <c r="B4619">
        <v>39712</v>
      </c>
      <c r="C4619" t="s">
        <v>28555</v>
      </c>
      <c r="D4619" t="s">
        <v>7757</v>
      </c>
      <c r="E4619" s="339" t="s">
        <v>21935</v>
      </c>
    </row>
    <row r="4620" spans="1:5" x14ac:dyDescent="0.25">
      <c r="A4620" s="16">
        <f t="shared" si="72"/>
        <v>39713</v>
      </c>
      <c r="B4620">
        <v>39713</v>
      </c>
      <c r="C4620" t="s">
        <v>28556</v>
      </c>
      <c r="D4620" t="s">
        <v>7757</v>
      </c>
      <c r="E4620" s="339" t="s">
        <v>13571</v>
      </c>
    </row>
    <row r="4621" spans="1:5" x14ac:dyDescent="0.25">
      <c r="A4621" s="16">
        <f t="shared" si="72"/>
        <v>39714</v>
      </c>
      <c r="B4621">
        <v>39714</v>
      </c>
      <c r="C4621" t="s">
        <v>28557</v>
      </c>
      <c r="D4621" t="s">
        <v>7757</v>
      </c>
      <c r="E4621" s="339" t="s">
        <v>15487</v>
      </c>
    </row>
    <row r="4622" spans="1:5" x14ac:dyDescent="0.25">
      <c r="A4622" s="16">
        <f t="shared" si="72"/>
        <v>39715</v>
      </c>
      <c r="B4622">
        <v>39715</v>
      </c>
      <c r="C4622" t="s">
        <v>28558</v>
      </c>
      <c r="D4622" t="s">
        <v>7757</v>
      </c>
      <c r="E4622" s="339" t="s">
        <v>11993</v>
      </c>
    </row>
    <row r="4623" spans="1:5" x14ac:dyDescent="0.25">
      <c r="A4623" s="16">
        <f t="shared" si="72"/>
        <v>39716</v>
      </c>
      <c r="B4623">
        <v>39716</v>
      </c>
      <c r="C4623" t="s">
        <v>28559</v>
      </c>
      <c r="D4623" t="s">
        <v>7757</v>
      </c>
      <c r="E4623" s="339" t="s">
        <v>25594</v>
      </c>
    </row>
    <row r="4624" spans="1:5" x14ac:dyDescent="0.25">
      <c r="A4624" s="16">
        <f t="shared" si="72"/>
        <v>39718</v>
      </c>
      <c r="B4624">
        <v>39718</v>
      </c>
      <c r="C4624" t="s">
        <v>28560</v>
      </c>
      <c r="D4624" t="s">
        <v>7757</v>
      </c>
      <c r="E4624" s="339" t="s">
        <v>8151</v>
      </c>
    </row>
    <row r="4625" spans="1:5" x14ac:dyDescent="0.25">
      <c r="A4625" s="16">
        <f t="shared" si="72"/>
        <v>9813</v>
      </c>
      <c r="B4625">
        <v>9813</v>
      </c>
      <c r="C4625" t="s">
        <v>28561</v>
      </c>
      <c r="D4625" t="s">
        <v>7757</v>
      </c>
      <c r="E4625" s="339" t="s">
        <v>20138</v>
      </c>
    </row>
    <row r="4626" spans="1:5" x14ac:dyDescent="0.25">
      <c r="A4626" s="16">
        <f t="shared" si="72"/>
        <v>9815</v>
      </c>
      <c r="B4626">
        <v>9815</v>
      </c>
      <c r="C4626" t="s">
        <v>28562</v>
      </c>
      <c r="D4626" t="s">
        <v>7757</v>
      </c>
      <c r="E4626" s="339" t="s">
        <v>7968</v>
      </c>
    </row>
    <row r="4627" spans="1:5" x14ac:dyDescent="0.25">
      <c r="A4627" s="16">
        <f t="shared" si="72"/>
        <v>44543</v>
      </c>
      <c r="B4627">
        <v>44543</v>
      </c>
      <c r="C4627" t="s">
        <v>28563</v>
      </c>
      <c r="D4627" t="s">
        <v>7757</v>
      </c>
      <c r="E4627" s="339" t="s">
        <v>28564</v>
      </c>
    </row>
    <row r="4628" spans="1:5" x14ac:dyDescent="0.25">
      <c r="A4628" s="16">
        <f t="shared" si="72"/>
        <v>44526</v>
      </c>
      <c r="B4628">
        <v>44526</v>
      </c>
      <c r="C4628" t="s">
        <v>28565</v>
      </c>
      <c r="D4628" t="s">
        <v>7757</v>
      </c>
      <c r="E4628" s="339" t="s">
        <v>28566</v>
      </c>
    </row>
    <row r="4629" spans="1:5" x14ac:dyDescent="0.25">
      <c r="A4629" s="16">
        <f t="shared" si="72"/>
        <v>44545</v>
      </c>
      <c r="B4629">
        <v>44545</v>
      </c>
      <c r="C4629" t="s">
        <v>28567</v>
      </c>
      <c r="D4629" t="s">
        <v>7757</v>
      </c>
      <c r="E4629" s="339" t="s">
        <v>21398</v>
      </c>
    </row>
    <row r="4630" spans="1:5" x14ac:dyDescent="0.25">
      <c r="A4630" s="16">
        <f t="shared" si="72"/>
        <v>44525</v>
      </c>
      <c r="B4630">
        <v>44525</v>
      </c>
      <c r="C4630" t="s">
        <v>28568</v>
      </c>
      <c r="D4630" t="s">
        <v>7757</v>
      </c>
      <c r="E4630" s="339" t="s">
        <v>28569</v>
      </c>
    </row>
    <row r="4631" spans="1:5" x14ac:dyDescent="0.25">
      <c r="A4631" s="16">
        <f t="shared" si="72"/>
        <v>44547</v>
      </c>
      <c r="B4631">
        <v>44547</v>
      </c>
      <c r="C4631" t="s">
        <v>28570</v>
      </c>
      <c r="D4631" t="s">
        <v>7757</v>
      </c>
      <c r="E4631" s="339" t="s">
        <v>28571</v>
      </c>
    </row>
    <row r="4632" spans="1:5" x14ac:dyDescent="0.25">
      <c r="A4632" s="16">
        <f t="shared" si="72"/>
        <v>44519</v>
      </c>
      <c r="B4632">
        <v>44519</v>
      </c>
      <c r="C4632" t="s">
        <v>28572</v>
      </c>
      <c r="D4632" t="s">
        <v>7757</v>
      </c>
      <c r="E4632" s="339" t="s">
        <v>28573</v>
      </c>
    </row>
    <row r="4633" spans="1:5" x14ac:dyDescent="0.25">
      <c r="A4633" s="16">
        <f t="shared" si="72"/>
        <v>44520</v>
      </c>
      <c r="B4633">
        <v>44520</v>
      </c>
      <c r="C4633" t="s">
        <v>28574</v>
      </c>
      <c r="D4633" t="s">
        <v>7757</v>
      </c>
      <c r="E4633" s="339" t="s">
        <v>28575</v>
      </c>
    </row>
    <row r="4634" spans="1:5" x14ac:dyDescent="0.25">
      <c r="A4634" s="16">
        <f t="shared" si="72"/>
        <v>44521</v>
      </c>
      <c r="B4634">
        <v>44521</v>
      </c>
      <c r="C4634" t="s">
        <v>28576</v>
      </c>
      <c r="D4634" t="s">
        <v>7757</v>
      </c>
      <c r="E4634" s="339" t="s">
        <v>14087</v>
      </c>
    </row>
    <row r="4635" spans="1:5" x14ac:dyDescent="0.25">
      <c r="A4635" s="16">
        <f t="shared" si="72"/>
        <v>44522</v>
      </c>
      <c r="B4635">
        <v>44522</v>
      </c>
      <c r="C4635" t="s">
        <v>28577</v>
      </c>
      <c r="D4635" t="s">
        <v>7757</v>
      </c>
      <c r="E4635" s="339" t="s">
        <v>28578</v>
      </c>
    </row>
    <row r="4636" spans="1:5" x14ac:dyDescent="0.25">
      <c r="A4636" s="16">
        <f t="shared" si="72"/>
        <v>44523</v>
      </c>
      <c r="B4636">
        <v>44523</v>
      </c>
      <c r="C4636" t="s">
        <v>28579</v>
      </c>
      <c r="D4636" t="s">
        <v>7757</v>
      </c>
      <c r="E4636" s="339" t="s">
        <v>28580</v>
      </c>
    </row>
    <row r="4637" spans="1:5" x14ac:dyDescent="0.25">
      <c r="A4637" s="16">
        <f t="shared" si="72"/>
        <v>44527</v>
      </c>
      <c r="B4637">
        <v>44527</v>
      </c>
      <c r="C4637" t="s">
        <v>28581</v>
      </c>
      <c r="D4637" t="s">
        <v>7757</v>
      </c>
      <c r="E4637" s="339" t="s">
        <v>28582</v>
      </c>
    </row>
    <row r="4638" spans="1:5" x14ac:dyDescent="0.25">
      <c r="A4638" s="16">
        <f t="shared" si="72"/>
        <v>44524</v>
      </c>
      <c r="B4638">
        <v>44524</v>
      </c>
      <c r="C4638" t="s">
        <v>28583</v>
      </c>
      <c r="D4638" t="s">
        <v>7757</v>
      </c>
      <c r="E4638" s="339" t="s">
        <v>28584</v>
      </c>
    </row>
    <row r="4639" spans="1:5" x14ac:dyDescent="0.25">
      <c r="A4639" s="16">
        <f t="shared" si="72"/>
        <v>44542</v>
      </c>
      <c r="B4639">
        <v>44542</v>
      </c>
      <c r="C4639" t="s">
        <v>28585</v>
      </c>
      <c r="D4639" t="s">
        <v>7757</v>
      </c>
      <c r="E4639" s="339" t="s">
        <v>28586</v>
      </c>
    </row>
    <row r="4640" spans="1:5" x14ac:dyDescent="0.25">
      <c r="A4640" s="16">
        <f t="shared" si="72"/>
        <v>9877</v>
      </c>
      <c r="B4640">
        <v>9877</v>
      </c>
      <c r="C4640" t="s">
        <v>28587</v>
      </c>
      <c r="D4640" t="s">
        <v>7757</v>
      </c>
      <c r="E4640" s="339" t="s">
        <v>28588</v>
      </c>
    </row>
    <row r="4641" spans="1:5" x14ac:dyDescent="0.25">
      <c r="A4641" s="16">
        <f t="shared" si="72"/>
        <v>9878</v>
      </c>
      <c r="B4641">
        <v>9878</v>
      </c>
      <c r="C4641" t="s">
        <v>28589</v>
      </c>
      <c r="D4641" t="s">
        <v>7757</v>
      </c>
      <c r="E4641" s="339" t="s">
        <v>28590</v>
      </c>
    </row>
    <row r="4642" spans="1:5" x14ac:dyDescent="0.25">
      <c r="A4642" s="16">
        <f t="shared" si="72"/>
        <v>41986</v>
      </c>
      <c r="B4642">
        <v>41986</v>
      </c>
      <c r="C4642" t="s">
        <v>28591</v>
      </c>
      <c r="D4642" t="s">
        <v>7757</v>
      </c>
      <c r="E4642" s="339" t="s">
        <v>28592</v>
      </c>
    </row>
    <row r="4643" spans="1:5" x14ac:dyDescent="0.25">
      <c r="A4643" s="16">
        <f t="shared" si="72"/>
        <v>43422</v>
      </c>
      <c r="B4643">
        <v>43422</v>
      </c>
      <c r="C4643" t="s">
        <v>28593</v>
      </c>
      <c r="D4643" t="s">
        <v>7757</v>
      </c>
      <c r="E4643" s="339" t="s">
        <v>28594</v>
      </c>
    </row>
    <row r="4644" spans="1:5" x14ac:dyDescent="0.25">
      <c r="A4644" s="16">
        <f t="shared" si="72"/>
        <v>41987</v>
      </c>
      <c r="B4644">
        <v>41987</v>
      </c>
      <c r="C4644" t="s">
        <v>28595</v>
      </c>
      <c r="D4644" t="s">
        <v>7757</v>
      </c>
      <c r="E4644" s="339" t="s">
        <v>28596</v>
      </c>
    </row>
    <row r="4645" spans="1:5" x14ac:dyDescent="0.25">
      <c r="A4645" s="16">
        <f t="shared" si="72"/>
        <v>41988</v>
      </c>
      <c r="B4645">
        <v>41988</v>
      </c>
      <c r="C4645" t="s">
        <v>28597</v>
      </c>
      <c r="D4645" t="s">
        <v>7757</v>
      </c>
      <c r="E4645" s="339" t="s">
        <v>28598</v>
      </c>
    </row>
    <row r="4646" spans="1:5" x14ac:dyDescent="0.25">
      <c r="A4646" s="16">
        <f t="shared" si="72"/>
        <v>41697</v>
      </c>
      <c r="B4646">
        <v>41697</v>
      </c>
      <c r="C4646" t="s">
        <v>28599</v>
      </c>
      <c r="D4646" t="s">
        <v>7757</v>
      </c>
      <c r="E4646" s="339" t="s">
        <v>28600</v>
      </c>
    </row>
    <row r="4647" spans="1:5" x14ac:dyDescent="0.25">
      <c r="A4647" s="16">
        <f t="shared" si="72"/>
        <v>41985</v>
      </c>
      <c r="B4647">
        <v>41985</v>
      </c>
      <c r="C4647" t="s">
        <v>28601</v>
      </c>
      <c r="D4647" t="s">
        <v>7757</v>
      </c>
      <c r="E4647" s="339" t="s">
        <v>28602</v>
      </c>
    </row>
    <row r="4648" spans="1:5" x14ac:dyDescent="0.25">
      <c r="A4648" s="16">
        <f t="shared" si="72"/>
        <v>41699</v>
      </c>
      <c r="B4648">
        <v>41699</v>
      </c>
      <c r="C4648" t="s">
        <v>28603</v>
      </c>
      <c r="D4648" t="s">
        <v>7757</v>
      </c>
      <c r="E4648" s="339" t="s">
        <v>28604</v>
      </c>
    </row>
    <row r="4649" spans="1:5" x14ac:dyDescent="0.25">
      <c r="A4649" s="16">
        <f t="shared" si="72"/>
        <v>38053</v>
      </c>
      <c r="B4649">
        <v>38053</v>
      </c>
      <c r="C4649" t="s">
        <v>28605</v>
      </c>
      <c r="D4649" t="s">
        <v>7757</v>
      </c>
      <c r="E4649" s="339" t="s">
        <v>23446</v>
      </c>
    </row>
    <row r="4650" spans="1:5" x14ac:dyDescent="0.25">
      <c r="A4650" s="16">
        <f t="shared" si="72"/>
        <v>38054</v>
      </c>
      <c r="B4650">
        <v>38054</v>
      </c>
      <c r="C4650" t="s">
        <v>28606</v>
      </c>
      <c r="D4650" t="s">
        <v>7757</v>
      </c>
      <c r="E4650" s="339" t="s">
        <v>20745</v>
      </c>
    </row>
    <row r="4651" spans="1:5" x14ac:dyDescent="0.25">
      <c r="A4651" s="16">
        <f t="shared" si="72"/>
        <v>38052</v>
      </c>
      <c r="B4651">
        <v>38052</v>
      </c>
      <c r="C4651" t="s">
        <v>28607</v>
      </c>
      <c r="D4651" t="s">
        <v>7757</v>
      </c>
      <c r="E4651" s="339" t="s">
        <v>15612</v>
      </c>
    </row>
    <row r="4652" spans="1:5" x14ac:dyDescent="0.25">
      <c r="A4652" s="16">
        <f t="shared" si="72"/>
        <v>38051</v>
      </c>
      <c r="B4652">
        <v>38051</v>
      </c>
      <c r="C4652" t="s">
        <v>28608</v>
      </c>
      <c r="D4652" t="s">
        <v>7757</v>
      </c>
      <c r="E4652" s="339" t="s">
        <v>15462</v>
      </c>
    </row>
    <row r="4653" spans="1:5" x14ac:dyDescent="0.25">
      <c r="A4653" s="16">
        <f t="shared" si="72"/>
        <v>38787</v>
      </c>
      <c r="B4653">
        <v>38787</v>
      </c>
      <c r="C4653" t="s">
        <v>28609</v>
      </c>
      <c r="D4653" t="s">
        <v>7757</v>
      </c>
      <c r="E4653" s="339" t="s">
        <v>25809</v>
      </c>
    </row>
    <row r="4654" spans="1:5" x14ac:dyDescent="0.25">
      <c r="A4654" s="16">
        <f t="shared" si="72"/>
        <v>38825</v>
      </c>
      <c r="B4654">
        <v>38825</v>
      </c>
      <c r="C4654" t="s">
        <v>28610</v>
      </c>
      <c r="D4654" t="s">
        <v>7757</v>
      </c>
      <c r="E4654" s="339" t="s">
        <v>8046</v>
      </c>
    </row>
    <row r="4655" spans="1:5" x14ac:dyDescent="0.25">
      <c r="A4655" s="16">
        <f t="shared" si="72"/>
        <v>38826</v>
      </c>
      <c r="B4655">
        <v>38826</v>
      </c>
      <c r="C4655" t="s">
        <v>28611</v>
      </c>
      <c r="D4655" t="s">
        <v>7757</v>
      </c>
      <c r="E4655" s="339" t="s">
        <v>16680</v>
      </c>
    </row>
    <row r="4656" spans="1:5" x14ac:dyDescent="0.25">
      <c r="A4656" s="16">
        <f t="shared" si="72"/>
        <v>38827</v>
      </c>
      <c r="B4656">
        <v>38827</v>
      </c>
      <c r="C4656" t="s">
        <v>28612</v>
      </c>
      <c r="D4656" t="s">
        <v>7757</v>
      </c>
      <c r="E4656" s="339" t="s">
        <v>12993</v>
      </c>
    </row>
    <row r="4657" spans="1:5" x14ac:dyDescent="0.25">
      <c r="A4657" s="16">
        <f t="shared" si="72"/>
        <v>38830</v>
      </c>
      <c r="B4657">
        <v>38830</v>
      </c>
      <c r="C4657" t="s">
        <v>28613</v>
      </c>
      <c r="D4657" t="s">
        <v>7757</v>
      </c>
      <c r="E4657" s="339" t="s">
        <v>20209</v>
      </c>
    </row>
    <row r="4658" spans="1:5" x14ac:dyDescent="0.25">
      <c r="A4658" s="16">
        <f t="shared" si="72"/>
        <v>38828</v>
      </c>
      <c r="B4658">
        <v>38828</v>
      </c>
      <c r="C4658" t="s">
        <v>28614</v>
      </c>
      <c r="D4658" t="s">
        <v>7757</v>
      </c>
      <c r="E4658" s="339" t="s">
        <v>28615</v>
      </c>
    </row>
    <row r="4659" spans="1:5" x14ac:dyDescent="0.25">
      <c r="A4659" s="16">
        <f t="shared" si="72"/>
        <v>38829</v>
      </c>
      <c r="B4659">
        <v>38829</v>
      </c>
      <c r="C4659" t="s">
        <v>28616</v>
      </c>
      <c r="D4659" t="s">
        <v>7757</v>
      </c>
      <c r="E4659" s="339" t="s">
        <v>10343</v>
      </c>
    </row>
    <row r="4660" spans="1:5" x14ac:dyDescent="0.25">
      <c r="A4660" s="16">
        <f t="shared" si="72"/>
        <v>38831</v>
      </c>
      <c r="B4660">
        <v>38831</v>
      </c>
      <c r="C4660" t="s">
        <v>28617</v>
      </c>
      <c r="D4660" t="s">
        <v>7757</v>
      </c>
      <c r="E4660" s="339" t="s">
        <v>28618</v>
      </c>
    </row>
    <row r="4661" spans="1:5" x14ac:dyDescent="0.25">
      <c r="A4661" s="16">
        <f t="shared" si="72"/>
        <v>36274</v>
      </c>
      <c r="B4661">
        <v>36274</v>
      </c>
      <c r="C4661" t="s">
        <v>28619</v>
      </c>
      <c r="D4661" t="s">
        <v>7757</v>
      </c>
      <c r="E4661" s="339" t="s">
        <v>20263</v>
      </c>
    </row>
    <row r="4662" spans="1:5" x14ac:dyDescent="0.25">
      <c r="A4662" s="16">
        <f t="shared" si="72"/>
        <v>36278</v>
      </c>
      <c r="B4662">
        <v>36278</v>
      </c>
      <c r="C4662" t="s">
        <v>28620</v>
      </c>
      <c r="D4662" t="s">
        <v>7757</v>
      </c>
      <c r="E4662" s="339" t="s">
        <v>8039</v>
      </c>
    </row>
    <row r="4663" spans="1:5" x14ac:dyDescent="0.25">
      <c r="A4663" s="16">
        <f t="shared" si="72"/>
        <v>38977</v>
      </c>
      <c r="B4663">
        <v>38977</v>
      </c>
      <c r="C4663" t="s">
        <v>28621</v>
      </c>
      <c r="D4663" t="s">
        <v>7757</v>
      </c>
      <c r="E4663" s="339" t="s">
        <v>28622</v>
      </c>
    </row>
    <row r="4664" spans="1:5" x14ac:dyDescent="0.25">
      <c r="A4664" s="16">
        <f t="shared" si="72"/>
        <v>38971</v>
      </c>
      <c r="B4664">
        <v>38971</v>
      </c>
      <c r="C4664" t="s">
        <v>28623</v>
      </c>
      <c r="D4664" t="s">
        <v>7757</v>
      </c>
      <c r="E4664" s="339" t="s">
        <v>12806</v>
      </c>
    </row>
    <row r="4665" spans="1:5" x14ac:dyDescent="0.25">
      <c r="A4665" s="16">
        <f t="shared" si="72"/>
        <v>38972</v>
      </c>
      <c r="B4665">
        <v>38972</v>
      </c>
      <c r="C4665" t="s">
        <v>28624</v>
      </c>
      <c r="D4665" t="s">
        <v>7757</v>
      </c>
      <c r="E4665" s="339" t="s">
        <v>13003</v>
      </c>
    </row>
    <row r="4666" spans="1:5" x14ac:dyDescent="0.25">
      <c r="A4666" s="16">
        <f t="shared" si="72"/>
        <v>38973</v>
      </c>
      <c r="B4666">
        <v>38973</v>
      </c>
      <c r="C4666" t="s">
        <v>28625</v>
      </c>
      <c r="D4666" t="s">
        <v>7757</v>
      </c>
      <c r="E4666" s="339" t="s">
        <v>8213</v>
      </c>
    </row>
    <row r="4667" spans="1:5" x14ac:dyDescent="0.25">
      <c r="A4667" s="16">
        <f t="shared" si="72"/>
        <v>38974</v>
      </c>
      <c r="B4667">
        <v>38974</v>
      </c>
      <c r="C4667" t="s">
        <v>28626</v>
      </c>
      <c r="D4667" t="s">
        <v>7757</v>
      </c>
      <c r="E4667" s="339" t="s">
        <v>28627</v>
      </c>
    </row>
    <row r="4668" spans="1:5" x14ac:dyDescent="0.25">
      <c r="A4668" s="16">
        <f t="shared" si="72"/>
        <v>38975</v>
      </c>
      <c r="B4668">
        <v>38975</v>
      </c>
      <c r="C4668" t="s">
        <v>28628</v>
      </c>
      <c r="D4668" t="s">
        <v>7757</v>
      </c>
      <c r="E4668" s="339" t="s">
        <v>21200</v>
      </c>
    </row>
    <row r="4669" spans="1:5" x14ac:dyDescent="0.25">
      <c r="A4669" s="16">
        <f t="shared" si="72"/>
        <v>38976</v>
      </c>
      <c r="B4669">
        <v>38976</v>
      </c>
      <c r="C4669" t="s">
        <v>28629</v>
      </c>
      <c r="D4669" t="s">
        <v>7757</v>
      </c>
      <c r="E4669" s="339" t="s">
        <v>28630</v>
      </c>
    </row>
    <row r="4670" spans="1:5" x14ac:dyDescent="0.25">
      <c r="A4670" s="16">
        <f t="shared" si="72"/>
        <v>44176</v>
      </c>
      <c r="B4670">
        <v>44176</v>
      </c>
      <c r="C4670" t="s">
        <v>28631</v>
      </c>
      <c r="D4670" t="s">
        <v>7757</v>
      </c>
      <c r="E4670" s="339" t="s">
        <v>27849</v>
      </c>
    </row>
    <row r="4671" spans="1:5" x14ac:dyDescent="0.25">
      <c r="A4671" s="16">
        <f t="shared" si="72"/>
        <v>38986</v>
      </c>
      <c r="B4671">
        <v>38986</v>
      </c>
      <c r="C4671" t="s">
        <v>28632</v>
      </c>
      <c r="D4671" t="s">
        <v>7757</v>
      </c>
      <c r="E4671" s="339" t="s">
        <v>28633</v>
      </c>
    </row>
    <row r="4672" spans="1:5" x14ac:dyDescent="0.25">
      <c r="A4672" s="16">
        <f t="shared" si="72"/>
        <v>38978</v>
      </c>
      <c r="B4672">
        <v>38978</v>
      </c>
      <c r="C4672" t="s">
        <v>28634</v>
      </c>
      <c r="D4672" t="s">
        <v>7757</v>
      </c>
      <c r="E4672" s="339" t="s">
        <v>12657</v>
      </c>
    </row>
    <row r="4673" spans="1:5" x14ac:dyDescent="0.25">
      <c r="A4673" s="16">
        <f t="shared" si="72"/>
        <v>38979</v>
      </c>
      <c r="B4673">
        <v>38979</v>
      </c>
      <c r="C4673" t="s">
        <v>28635</v>
      </c>
      <c r="D4673" t="s">
        <v>7757</v>
      </c>
      <c r="E4673" s="339" t="s">
        <v>25062</v>
      </c>
    </row>
    <row r="4674" spans="1:5" x14ac:dyDescent="0.25">
      <c r="A4674" s="16">
        <f t="shared" si="72"/>
        <v>38980</v>
      </c>
      <c r="B4674">
        <v>38980</v>
      </c>
      <c r="C4674" t="s">
        <v>28636</v>
      </c>
      <c r="D4674" t="s">
        <v>7757</v>
      </c>
      <c r="E4674" s="339" t="s">
        <v>20265</v>
      </c>
    </row>
    <row r="4675" spans="1:5" x14ac:dyDescent="0.25">
      <c r="A4675" s="16">
        <f t="shared" ref="A4675:A4738" si="73">B4675</f>
        <v>38981</v>
      </c>
      <c r="B4675">
        <v>38981</v>
      </c>
      <c r="C4675" t="s">
        <v>28637</v>
      </c>
      <c r="D4675" t="s">
        <v>7757</v>
      </c>
      <c r="E4675" s="339" t="s">
        <v>12803</v>
      </c>
    </row>
    <row r="4676" spans="1:5" x14ac:dyDescent="0.25">
      <c r="A4676" s="16">
        <f t="shared" si="73"/>
        <v>38982</v>
      </c>
      <c r="B4676">
        <v>38982</v>
      </c>
      <c r="C4676" t="s">
        <v>28638</v>
      </c>
      <c r="D4676" t="s">
        <v>7757</v>
      </c>
      <c r="E4676" s="339" t="s">
        <v>28639</v>
      </c>
    </row>
    <row r="4677" spans="1:5" x14ac:dyDescent="0.25">
      <c r="A4677" s="16">
        <f t="shared" si="73"/>
        <v>38983</v>
      </c>
      <c r="B4677">
        <v>38983</v>
      </c>
      <c r="C4677" t="s">
        <v>28640</v>
      </c>
      <c r="D4677" t="s">
        <v>7757</v>
      </c>
      <c r="E4677" s="339" t="s">
        <v>28641</v>
      </c>
    </row>
    <row r="4678" spans="1:5" x14ac:dyDescent="0.25">
      <c r="A4678" s="16">
        <f t="shared" si="73"/>
        <v>38984</v>
      </c>
      <c r="B4678">
        <v>38984</v>
      </c>
      <c r="C4678" t="s">
        <v>28642</v>
      </c>
      <c r="D4678" t="s">
        <v>7757</v>
      </c>
      <c r="E4678" s="339" t="s">
        <v>28643</v>
      </c>
    </row>
    <row r="4679" spans="1:5" x14ac:dyDescent="0.25">
      <c r="A4679" s="16">
        <f t="shared" si="73"/>
        <v>38985</v>
      </c>
      <c r="B4679">
        <v>38985</v>
      </c>
      <c r="C4679" t="s">
        <v>28644</v>
      </c>
      <c r="D4679" t="s">
        <v>7757</v>
      </c>
      <c r="E4679" s="339" t="s">
        <v>28645</v>
      </c>
    </row>
    <row r="4680" spans="1:5" x14ac:dyDescent="0.25">
      <c r="A4680" s="16">
        <f t="shared" si="73"/>
        <v>9836</v>
      </c>
      <c r="B4680">
        <v>9836</v>
      </c>
      <c r="C4680" t="s">
        <v>28646</v>
      </c>
      <c r="D4680" t="s">
        <v>7757</v>
      </c>
      <c r="E4680" s="339" t="s">
        <v>12609</v>
      </c>
    </row>
    <row r="4681" spans="1:5" x14ac:dyDescent="0.25">
      <c r="A4681" s="16">
        <f t="shared" si="73"/>
        <v>20065</v>
      </c>
      <c r="B4681">
        <v>20065</v>
      </c>
      <c r="C4681" t="s">
        <v>28647</v>
      </c>
      <c r="D4681" t="s">
        <v>7757</v>
      </c>
      <c r="E4681" s="339" t="s">
        <v>17627</v>
      </c>
    </row>
    <row r="4682" spans="1:5" x14ac:dyDescent="0.25">
      <c r="A4682" s="16">
        <f t="shared" si="73"/>
        <v>9835</v>
      </c>
      <c r="B4682">
        <v>9835</v>
      </c>
      <c r="C4682" t="s">
        <v>28648</v>
      </c>
      <c r="D4682" t="s">
        <v>7757</v>
      </c>
      <c r="E4682" s="339" t="s">
        <v>8187</v>
      </c>
    </row>
    <row r="4683" spans="1:5" x14ac:dyDescent="0.25">
      <c r="A4683" s="16">
        <f t="shared" si="73"/>
        <v>38032</v>
      </c>
      <c r="B4683">
        <v>38032</v>
      </c>
      <c r="C4683" t="s">
        <v>28649</v>
      </c>
      <c r="D4683" t="s">
        <v>7757</v>
      </c>
      <c r="E4683" s="339" t="s">
        <v>21246</v>
      </c>
    </row>
    <row r="4684" spans="1:5" x14ac:dyDescent="0.25">
      <c r="A4684" s="16">
        <f t="shared" si="73"/>
        <v>38033</v>
      </c>
      <c r="B4684">
        <v>38033</v>
      </c>
      <c r="C4684" t="s">
        <v>28650</v>
      </c>
      <c r="D4684" t="s">
        <v>7757</v>
      </c>
      <c r="E4684" s="339" t="s">
        <v>28651</v>
      </c>
    </row>
    <row r="4685" spans="1:5" x14ac:dyDescent="0.25">
      <c r="A4685" s="16">
        <f t="shared" si="73"/>
        <v>38034</v>
      </c>
      <c r="B4685">
        <v>38034</v>
      </c>
      <c r="C4685" t="s">
        <v>28652</v>
      </c>
      <c r="D4685" t="s">
        <v>7757</v>
      </c>
      <c r="E4685" s="339" t="s">
        <v>28653</v>
      </c>
    </row>
    <row r="4686" spans="1:5" x14ac:dyDescent="0.25">
      <c r="A4686" s="16">
        <f t="shared" si="73"/>
        <v>38035</v>
      </c>
      <c r="B4686">
        <v>38035</v>
      </c>
      <c r="C4686" t="s">
        <v>28654</v>
      </c>
      <c r="D4686" t="s">
        <v>7757</v>
      </c>
      <c r="E4686" s="339" t="s">
        <v>28655</v>
      </c>
    </row>
    <row r="4687" spans="1:5" x14ac:dyDescent="0.25">
      <c r="A4687" s="16">
        <f t="shared" si="73"/>
        <v>38036</v>
      </c>
      <c r="B4687">
        <v>38036</v>
      </c>
      <c r="C4687" t="s">
        <v>28656</v>
      </c>
      <c r="D4687" t="s">
        <v>7757</v>
      </c>
      <c r="E4687" s="339" t="s">
        <v>28657</v>
      </c>
    </row>
    <row r="4688" spans="1:5" x14ac:dyDescent="0.25">
      <c r="A4688" s="16">
        <f t="shared" si="73"/>
        <v>38037</v>
      </c>
      <c r="B4688">
        <v>38037</v>
      </c>
      <c r="C4688" t="s">
        <v>28658</v>
      </c>
      <c r="D4688" t="s">
        <v>7757</v>
      </c>
      <c r="E4688" s="339" t="s">
        <v>28659</v>
      </c>
    </row>
    <row r="4689" spans="1:5" x14ac:dyDescent="0.25">
      <c r="A4689" s="16">
        <f t="shared" si="73"/>
        <v>9850</v>
      </c>
      <c r="B4689">
        <v>9850</v>
      </c>
      <c r="C4689" t="s">
        <v>28660</v>
      </c>
      <c r="D4689" t="s">
        <v>7757</v>
      </c>
      <c r="E4689" s="339" t="s">
        <v>28661</v>
      </c>
    </row>
    <row r="4690" spans="1:5" x14ac:dyDescent="0.25">
      <c r="A4690" s="16">
        <f t="shared" si="73"/>
        <v>9853</v>
      </c>
      <c r="B4690">
        <v>9853</v>
      </c>
      <c r="C4690" t="s">
        <v>28662</v>
      </c>
      <c r="D4690" t="s">
        <v>7757</v>
      </c>
      <c r="E4690" s="339" t="s">
        <v>28663</v>
      </c>
    </row>
    <row r="4691" spans="1:5" x14ac:dyDescent="0.25">
      <c r="A4691" s="16">
        <f t="shared" si="73"/>
        <v>9854</v>
      </c>
      <c r="B4691">
        <v>9854</v>
      </c>
      <c r="C4691" t="s">
        <v>28664</v>
      </c>
      <c r="D4691" t="s">
        <v>7757</v>
      </c>
      <c r="E4691" s="339" t="s">
        <v>28665</v>
      </c>
    </row>
    <row r="4692" spans="1:5" x14ac:dyDescent="0.25">
      <c r="A4692" s="16">
        <f t="shared" si="73"/>
        <v>9851</v>
      </c>
      <c r="B4692">
        <v>9851</v>
      </c>
      <c r="C4692" t="s">
        <v>28666</v>
      </c>
      <c r="D4692" t="s">
        <v>7757</v>
      </c>
      <c r="E4692" s="339" t="s">
        <v>28667</v>
      </c>
    </row>
    <row r="4693" spans="1:5" x14ac:dyDescent="0.25">
      <c r="A4693" s="16">
        <f t="shared" si="73"/>
        <v>9825</v>
      </c>
      <c r="B4693">
        <v>9825</v>
      </c>
      <c r="C4693" t="s">
        <v>28668</v>
      </c>
      <c r="D4693" t="s">
        <v>7757</v>
      </c>
      <c r="E4693" s="339" t="s">
        <v>15687</v>
      </c>
    </row>
    <row r="4694" spans="1:5" x14ac:dyDescent="0.25">
      <c r="A4694" s="16">
        <f t="shared" si="73"/>
        <v>9828</v>
      </c>
      <c r="B4694">
        <v>9828</v>
      </c>
      <c r="C4694" t="s">
        <v>28669</v>
      </c>
      <c r="D4694" t="s">
        <v>7757</v>
      </c>
      <c r="E4694" s="339" t="s">
        <v>28670</v>
      </c>
    </row>
    <row r="4695" spans="1:5" x14ac:dyDescent="0.25">
      <c r="A4695" s="16">
        <f t="shared" si="73"/>
        <v>9829</v>
      </c>
      <c r="B4695">
        <v>9829</v>
      </c>
      <c r="C4695" t="s">
        <v>28671</v>
      </c>
      <c r="D4695" t="s">
        <v>7757</v>
      </c>
      <c r="E4695" s="339" t="s">
        <v>28672</v>
      </c>
    </row>
    <row r="4696" spans="1:5" x14ac:dyDescent="0.25">
      <c r="A4696" s="16">
        <f t="shared" si="73"/>
        <v>9826</v>
      </c>
      <c r="B4696">
        <v>9826</v>
      </c>
      <c r="C4696" t="s">
        <v>28673</v>
      </c>
      <c r="D4696" t="s">
        <v>7757</v>
      </c>
      <c r="E4696" s="339" t="s">
        <v>28674</v>
      </c>
    </row>
    <row r="4697" spans="1:5" x14ac:dyDescent="0.25">
      <c r="A4697" s="16">
        <f t="shared" si="73"/>
        <v>9827</v>
      </c>
      <c r="B4697">
        <v>9827</v>
      </c>
      <c r="C4697" t="s">
        <v>28675</v>
      </c>
      <c r="D4697" t="s">
        <v>7757</v>
      </c>
      <c r="E4697" s="339" t="s">
        <v>28676</v>
      </c>
    </row>
    <row r="4698" spans="1:5" x14ac:dyDescent="0.25">
      <c r="A4698" s="16">
        <f t="shared" si="73"/>
        <v>36374</v>
      </c>
      <c r="B4698">
        <v>36374</v>
      </c>
      <c r="C4698" t="s">
        <v>28677</v>
      </c>
      <c r="D4698" t="s">
        <v>7757</v>
      </c>
      <c r="E4698" s="339" t="s">
        <v>19896</v>
      </c>
    </row>
    <row r="4699" spans="1:5" x14ac:dyDescent="0.25">
      <c r="A4699" s="16">
        <f t="shared" si="73"/>
        <v>36084</v>
      </c>
      <c r="B4699">
        <v>36084</v>
      </c>
      <c r="C4699" t="s">
        <v>28678</v>
      </c>
      <c r="D4699" t="s">
        <v>7757</v>
      </c>
      <c r="E4699" s="339" t="s">
        <v>15519</v>
      </c>
    </row>
    <row r="4700" spans="1:5" x14ac:dyDescent="0.25">
      <c r="A4700" s="16">
        <f t="shared" si="73"/>
        <v>36373</v>
      </c>
      <c r="B4700">
        <v>36373</v>
      </c>
      <c r="C4700" t="s">
        <v>28679</v>
      </c>
      <c r="D4700" t="s">
        <v>7757</v>
      </c>
      <c r="E4700" s="339" t="s">
        <v>15020</v>
      </c>
    </row>
    <row r="4701" spans="1:5" x14ac:dyDescent="0.25">
      <c r="A4701" s="16">
        <f t="shared" si="73"/>
        <v>36377</v>
      </c>
      <c r="B4701">
        <v>36377</v>
      </c>
      <c r="C4701" t="s">
        <v>28680</v>
      </c>
      <c r="D4701" t="s">
        <v>7757</v>
      </c>
      <c r="E4701" s="339" t="s">
        <v>14666</v>
      </c>
    </row>
    <row r="4702" spans="1:5" x14ac:dyDescent="0.25">
      <c r="A4702" s="16">
        <f t="shared" si="73"/>
        <v>36375</v>
      </c>
      <c r="B4702">
        <v>36375</v>
      </c>
      <c r="C4702" t="s">
        <v>28681</v>
      </c>
      <c r="D4702" t="s">
        <v>7757</v>
      </c>
      <c r="E4702" s="339" t="s">
        <v>7998</v>
      </c>
    </row>
    <row r="4703" spans="1:5" x14ac:dyDescent="0.25">
      <c r="A4703" s="16">
        <f t="shared" si="73"/>
        <v>36376</v>
      </c>
      <c r="B4703">
        <v>36376</v>
      </c>
      <c r="C4703" t="s">
        <v>28682</v>
      </c>
      <c r="D4703" t="s">
        <v>7757</v>
      </c>
      <c r="E4703" s="339" t="s">
        <v>21867</v>
      </c>
    </row>
    <row r="4704" spans="1:5" x14ac:dyDescent="0.25">
      <c r="A4704" s="16">
        <f t="shared" si="73"/>
        <v>36380</v>
      </c>
      <c r="B4704">
        <v>36380</v>
      </c>
      <c r="C4704" t="s">
        <v>28683</v>
      </c>
      <c r="D4704" t="s">
        <v>7757</v>
      </c>
      <c r="E4704" s="339" t="s">
        <v>19850</v>
      </c>
    </row>
    <row r="4705" spans="1:5" x14ac:dyDescent="0.25">
      <c r="A4705" s="16">
        <f t="shared" si="73"/>
        <v>36378</v>
      </c>
      <c r="B4705">
        <v>36378</v>
      </c>
      <c r="C4705" t="s">
        <v>28684</v>
      </c>
      <c r="D4705" t="s">
        <v>7757</v>
      </c>
      <c r="E4705" s="339" t="s">
        <v>13612</v>
      </c>
    </row>
    <row r="4706" spans="1:5" x14ac:dyDescent="0.25">
      <c r="A4706" s="16">
        <f t="shared" si="73"/>
        <v>36379</v>
      </c>
      <c r="B4706">
        <v>36379</v>
      </c>
      <c r="C4706" t="s">
        <v>28685</v>
      </c>
      <c r="D4706" t="s">
        <v>7757</v>
      </c>
      <c r="E4706" s="339" t="s">
        <v>20189</v>
      </c>
    </row>
    <row r="4707" spans="1:5" x14ac:dyDescent="0.25">
      <c r="A4707" s="16">
        <f t="shared" si="73"/>
        <v>9859</v>
      </c>
      <c r="B4707">
        <v>9859</v>
      </c>
      <c r="C4707" t="s">
        <v>28686</v>
      </c>
      <c r="D4707" t="s">
        <v>7757</v>
      </c>
      <c r="E4707" s="339" t="s">
        <v>7971</v>
      </c>
    </row>
    <row r="4708" spans="1:5" x14ac:dyDescent="0.25">
      <c r="A4708" s="16">
        <f t="shared" si="73"/>
        <v>9838</v>
      </c>
      <c r="B4708">
        <v>9838</v>
      </c>
      <c r="C4708" t="s">
        <v>28687</v>
      </c>
      <c r="D4708" t="s">
        <v>7757</v>
      </c>
      <c r="E4708" s="339" t="s">
        <v>7971</v>
      </c>
    </row>
    <row r="4709" spans="1:5" x14ac:dyDescent="0.25">
      <c r="A4709" s="16">
        <f t="shared" si="73"/>
        <v>9837</v>
      </c>
      <c r="B4709">
        <v>9837</v>
      </c>
      <c r="C4709" t="s">
        <v>28688</v>
      </c>
      <c r="D4709" t="s">
        <v>7757</v>
      </c>
      <c r="E4709" s="339" t="s">
        <v>28689</v>
      </c>
    </row>
    <row r="4710" spans="1:5" x14ac:dyDescent="0.25">
      <c r="A4710" s="16">
        <f t="shared" si="73"/>
        <v>44315</v>
      </c>
      <c r="B4710">
        <v>44315</v>
      </c>
      <c r="C4710" t="s">
        <v>28690</v>
      </c>
      <c r="D4710" t="s">
        <v>7757</v>
      </c>
      <c r="E4710" s="339" t="s">
        <v>28691</v>
      </c>
    </row>
    <row r="4711" spans="1:5" x14ac:dyDescent="0.25">
      <c r="A4711" s="16">
        <f t="shared" si="73"/>
        <v>9863</v>
      </c>
      <c r="B4711">
        <v>9863</v>
      </c>
      <c r="C4711" t="s">
        <v>28692</v>
      </c>
      <c r="D4711" t="s">
        <v>7757</v>
      </c>
      <c r="E4711" s="339" t="s">
        <v>28693</v>
      </c>
    </row>
    <row r="4712" spans="1:5" x14ac:dyDescent="0.25">
      <c r="A4712" s="16">
        <f t="shared" si="73"/>
        <v>9860</v>
      </c>
      <c r="B4712">
        <v>9860</v>
      </c>
      <c r="C4712" t="s">
        <v>28694</v>
      </c>
      <c r="D4712" t="s">
        <v>7757</v>
      </c>
      <c r="E4712" s="339" t="s">
        <v>28695</v>
      </c>
    </row>
    <row r="4713" spans="1:5" x14ac:dyDescent="0.25">
      <c r="A4713" s="16">
        <f t="shared" si="73"/>
        <v>9862</v>
      </c>
      <c r="B4713">
        <v>9862</v>
      </c>
      <c r="C4713" t="s">
        <v>28696</v>
      </c>
      <c r="D4713" t="s">
        <v>7757</v>
      </c>
      <c r="E4713" s="339" t="s">
        <v>21168</v>
      </c>
    </row>
    <row r="4714" spans="1:5" x14ac:dyDescent="0.25">
      <c r="A4714" s="16">
        <f t="shared" si="73"/>
        <v>9861</v>
      </c>
      <c r="B4714">
        <v>9861</v>
      </c>
      <c r="C4714" t="s">
        <v>28697</v>
      </c>
      <c r="D4714" t="s">
        <v>7757</v>
      </c>
      <c r="E4714" s="339" t="s">
        <v>28698</v>
      </c>
    </row>
    <row r="4715" spans="1:5" x14ac:dyDescent="0.25">
      <c r="A4715" s="16">
        <f t="shared" si="73"/>
        <v>9856</v>
      </c>
      <c r="B4715">
        <v>9856</v>
      </c>
      <c r="C4715" t="s">
        <v>28699</v>
      </c>
      <c r="D4715" t="s">
        <v>7757</v>
      </c>
      <c r="E4715" s="339" t="s">
        <v>14171</v>
      </c>
    </row>
    <row r="4716" spans="1:5" x14ac:dyDescent="0.25">
      <c r="A4716" s="16">
        <f t="shared" si="73"/>
        <v>9866</v>
      </c>
      <c r="B4716">
        <v>9866</v>
      </c>
      <c r="C4716" t="s">
        <v>28700</v>
      </c>
      <c r="D4716" t="s">
        <v>7757</v>
      </c>
      <c r="E4716" s="339" t="s">
        <v>22678</v>
      </c>
    </row>
    <row r="4717" spans="1:5" x14ac:dyDescent="0.25">
      <c r="A4717" s="16">
        <f t="shared" si="73"/>
        <v>9841</v>
      </c>
      <c r="B4717">
        <v>9841</v>
      </c>
      <c r="C4717" t="s">
        <v>28701</v>
      </c>
      <c r="D4717" t="s">
        <v>7757</v>
      </c>
      <c r="E4717" s="339" t="s">
        <v>15605</v>
      </c>
    </row>
    <row r="4718" spans="1:5" x14ac:dyDescent="0.25">
      <c r="A4718" s="16">
        <f t="shared" si="73"/>
        <v>9840</v>
      </c>
      <c r="B4718">
        <v>9840</v>
      </c>
      <c r="C4718" t="s">
        <v>28702</v>
      </c>
      <c r="D4718" t="s">
        <v>7757</v>
      </c>
      <c r="E4718" s="339" t="s">
        <v>28703</v>
      </c>
    </row>
    <row r="4719" spans="1:5" x14ac:dyDescent="0.25">
      <c r="A4719" s="16">
        <f t="shared" si="73"/>
        <v>20067</v>
      </c>
      <c r="B4719">
        <v>20067</v>
      </c>
      <c r="C4719" t="s">
        <v>28704</v>
      </c>
      <c r="D4719" t="s">
        <v>7757</v>
      </c>
      <c r="E4719" s="339" t="s">
        <v>16650</v>
      </c>
    </row>
    <row r="4720" spans="1:5" x14ac:dyDescent="0.25">
      <c r="A4720" s="16">
        <f t="shared" si="73"/>
        <v>20068</v>
      </c>
      <c r="B4720">
        <v>20068</v>
      </c>
      <c r="C4720" t="s">
        <v>28705</v>
      </c>
      <c r="D4720" t="s">
        <v>7757</v>
      </c>
      <c r="E4720" s="339" t="s">
        <v>8200</v>
      </c>
    </row>
    <row r="4721" spans="1:5" x14ac:dyDescent="0.25">
      <c r="A4721" s="16">
        <f t="shared" si="73"/>
        <v>9839</v>
      </c>
      <c r="B4721">
        <v>9839</v>
      </c>
      <c r="C4721" t="s">
        <v>28706</v>
      </c>
      <c r="D4721" t="s">
        <v>7757</v>
      </c>
      <c r="E4721" s="339" t="s">
        <v>17113</v>
      </c>
    </row>
    <row r="4722" spans="1:5" x14ac:dyDescent="0.25">
      <c r="A4722" s="16">
        <f t="shared" si="73"/>
        <v>9870</v>
      </c>
      <c r="B4722">
        <v>9870</v>
      </c>
      <c r="C4722" t="s">
        <v>28707</v>
      </c>
      <c r="D4722" t="s">
        <v>7757</v>
      </c>
      <c r="E4722" s="339" t="s">
        <v>28708</v>
      </c>
    </row>
    <row r="4723" spans="1:5" x14ac:dyDescent="0.25">
      <c r="A4723" s="16">
        <f t="shared" si="73"/>
        <v>9867</v>
      </c>
      <c r="B4723">
        <v>9867</v>
      </c>
      <c r="C4723" t="s">
        <v>28709</v>
      </c>
      <c r="D4723" t="s">
        <v>7757</v>
      </c>
      <c r="E4723" s="339" t="s">
        <v>17606</v>
      </c>
    </row>
    <row r="4724" spans="1:5" x14ac:dyDescent="0.25">
      <c r="A4724" s="16">
        <f t="shared" si="73"/>
        <v>9868</v>
      </c>
      <c r="B4724">
        <v>9868</v>
      </c>
      <c r="C4724" t="s">
        <v>28710</v>
      </c>
      <c r="D4724" t="s">
        <v>7757</v>
      </c>
      <c r="E4724" s="339" t="s">
        <v>11702</v>
      </c>
    </row>
    <row r="4725" spans="1:5" x14ac:dyDescent="0.25">
      <c r="A4725" s="16">
        <f t="shared" si="73"/>
        <v>9869</v>
      </c>
      <c r="B4725">
        <v>9869</v>
      </c>
      <c r="C4725" t="s">
        <v>28711</v>
      </c>
      <c r="D4725" t="s">
        <v>7757</v>
      </c>
      <c r="E4725" s="339" t="s">
        <v>28615</v>
      </c>
    </row>
    <row r="4726" spans="1:5" x14ac:dyDescent="0.25">
      <c r="A4726" s="16">
        <f t="shared" si="73"/>
        <v>9874</v>
      </c>
      <c r="B4726">
        <v>9874</v>
      </c>
      <c r="C4726" t="s">
        <v>28712</v>
      </c>
      <c r="D4726" t="s">
        <v>7757</v>
      </c>
      <c r="E4726" s="339" t="s">
        <v>16710</v>
      </c>
    </row>
    <row r="4727" spans="1:5" x14ac:dyDescent="0.25">
      <c r="A4727" s="16">
        <f t="shared" si="73"/>
        <v>9875</v>
      </c>
      <c r="B4727">
        <v>9875</v>
      </c>
      <c r="C4727" t="s">
        <v>28713</v>
      </c>
      <c r="D4727" t="s">
        <v>7757</v>
      </c>
      <c r="E4727" s="339" t="s">
        <v>8068</v>
      </c>
    </row>
    <row r="4728" spans="1:5" x14ac:dyDescent="0.25">
      <c r="A4728" s="16">
        <f t="shared" si="73"/>
        <v>9873</v>
      </c>
      <c r="B4728">
        <v>9873</v>
      </c>
      <c r="C4728" t="s">
        <v>28714</v>
      </c>
      <c r="D4728" t="s">
        <v>7757</v>
      </c>
      <c r="E4728" s="339" t="s">
        <v>23053</v>
      </c>
    </row>
    <row r="4729" spans="1:5" x14ac:dyDescent="0.25">
      <c r="A4729" s="16">
        <f t="shared" si="73"/>
        <v>9871</v>
      </c>
      <c r="B4729">
        <v>9871</v>
      </c>
      <c r="C4729" t="s">
        <v>28715</v>
      </c>
      <c r="D4729" t="s">
        <v>7757</v>
      </c>
      <c r="E4729" s="339" t="s">
        <v>18141</v>
      </c>
    </row>
    <row r="4730" spans="1:5" x14ac:dyDescent="0.25">
      <c r="A4730" s="16">
        <f t="shared" si="73"/>
        <v>9872</v>
      </c>
      <c r="B4730">
        <v>9872</v>
      </c>
      <c r="C4730" t="s">
        <v>28716</v>
      </c>
      <c r="D4730" t="s">
        <v>7757</v>
      </c>
      <c r="E4730" s="339" t="s">
        <v>28717</v>
      </c>
    </row>
    <row r="4731" spans="1:5" x14ac:dyDescent="0.25">
      <c r="A4731" s="16">
        <f t="shared" si="73"/>
        <v>7667</v>
      </c>
      <c r="B4731">
        <v>7667</v>
      </c>
      <c r="C4731" t="s">
        <v>28718</v>
      </c>
      <c r="D4731" t="s">
        <v>7757</v>
      </c>
      <c r="E4731" s="339" t="s">
        <v>28719</v>
      </c>
    </row>
    <row r="4732" spans="1:5" x14ac:dyDescent="0.25">
      <c r="A4732" s="16">
        <f t="shared" si="73"/>
        <v>7660</v>
      </c>
      <c r="B4732">
        <v>7660</v>
      </c>
      <c r="C4732" t="s">
        <v>28720</v>
      </c>
      <c r="D4732" t="s">
        <v>7757</v>
      </c>
      <c r="E4732" s="339" t="s">
        <v>28721</v>
      </c>
    </row>
    <row r="4733" spans="1:5" x14ac:dyDescent="0.25">
      <c r="A4733" s="16">
        <f t="shared" si="73"/>
        <v>7676</v>
      </c>
      <c r="B4733">
        <v>7676</v>
      </c>
      <c r="C4733" t="s">
        <v>28722</v>
      </c>
      <c r="D4733" t="s">
        <v>7757</v>
      </c>
      <c r="E4733" s="339" t="s">
        <v>28723</v>
      </c>
    </row>
    <row r="4734" spans="1:5" x14ac:dyDescent="0.25">
      <c r="A4734" s="16">
        <f t="shared" si="73"/>
        <v>12426</v>
      </c>
      <c r="B4734">
        <v>12426</v>
      </c>
      <c r="C4734" t="s">
        <v>28724</v>
      </c>
      <c r="D4734" t="s">
        <v>7753</v>
      </c>
      <c r="E4734" s="339" t="s">
        <v>16699</v>
      </c>
    </row>
    <row r="4735" spans="1:5" x14ac:dyDescent="0.25">
      <c r="A4735" s="16">
        <f t="shared" si="73"/>
        <v>12425</v>
      </c>
      <c r="B4735">
        <v>12425</v>
      </c>
      <c r="C4735" t="s">
        <v>28725</v>
      </c>
      <c r="D4735" t="s">
        <v>7753</v>
      </c>
      <c r="E4735" s="339" t="s">
        <v>28726</v>
      </c>
    </row>
    <row r="4736" spans="1:5" x14ac:dyDescent="0.25">
      <c r="A4736" s="16">
        <f t="shared" si="73"/>
        <v>12427</v>
      </c>
      <c r="B4736">
        <v>12427</v>
      </c>
      <c r="C4736" t="s">
        <v>28727</v>
      </c>
      <c r="D4736" t="s">
        <v>7753</v>
      </c>
      <c r="E4736" s="339" t="s">
        <v>28728</v>
      </c>
    </row>
    <row r="4737" spans="1:5" x14ac:dyDescent="0.25">
      <c r="A4737" s="16">
        <f t="shared" si="73"/>
        <v>12428</v>
      </c>
      <c r="B4737">
        <v>12428</v>
      </c>
      <c r="C4737" t="s">
        <v>28729</v>
      </c>
      <c r="D4737" t="s">
        <v>7753</v>
      </c>
      <c r="E4737" s="339" t="s">
        <v>28730</v>
      </c>
    </row>
    <row r="4738" spans="1:5" x14ac:dyDescent="0.25">
      <c r="A4738" s="16">
        <f t="shared" si="73"/>
        <v>12430</v>
      </c>
      <c r="B4738">
        <v>12430</v>
      </c>
      <c r="C4738" t="s">
        <v>28731</v>
      </c>
      <c r="D4738" t="s">
        <v>7753</v>
      </c>
      <c r="E4738" s="339" t="s">
        <v>21090</v>
      </c>
    </row>
    <row r="4739" spans="1:5" x14ac:dyDescent="0.25">
      <c r="A4739" s="16">
        <f t="shared" ref="A4739:A4802" si="74">B4739</f>
        <v>12429</v>
      </c>
      <c r="B4739">
        <v>12429</v>
      </c>
      <c r="C4739" t="s">
        <v>28732</v>
      </c>
      <c r="D4739" t="s">
        <v>7753</v>
      </c>
      <c r="E4739" s="339" t="s">
        <v>28733</v>
      </c>
    </row>
    <row r="4740" spans="1:5" x14ac:dyDescent="0.25">
      <c r="A4740" s="16">
        <f t="shared" si="74"/>
        <v>12431</v>
      </c>
      <c r="B4740">
        <v>12431</v>
      </c>
      <c r="C4740" t="s">
        <v>28734</v>
      </c>
      <c r="D4740" t="s">
        <v>7753</v>
      </c>
      <c r="E4740" s="339" t="s">
        <v>28735</v>
      </c>
    </row>
    <row r="4741" spans="1:5" x14ac:dyDescent="0.25">
      <c r="A4741" s="16">
        <f t="shared" si="74"/>
        <v>12432</v>
      </c>
      <c r="B4741">
        <v>12432</v>
      </c>
      <c r="C4741" t="s">
        <v>28736</v>
      </c>
      <c r="D4741" t="s">
        <v>7753</v>
      </c>
      <c r="E4741" s="339" t="s">
        <v>21257</v>
      </c>
    </row>
    <row r="4742" spans="1:5" x14ac:dyDescent="0.25">
      <c r="A4742" s="16">
        <f t="shared" si="74"/>
        <v>12434</v>
      </c>
      <c r="B4742">
        <v>12434</v>
      </c>
      <c r="C4742" t="s">
        <v>28737</v>
      </c>
      <c r="D4742" t="s">
        <v>7753</v>
      </c>
      <c r="E4742" s="339" t="s">
        <v>28738</v>
      </c>
    </row>
    <row r="4743" spans="1:5" x14ac:dyDescent="0.25">
      <c r="A4743" s="16">
        <f t="shared" si="74"/>
        <v>12433</v>
      </c>
      <c r="B4743">
        <v>12433</v>
      </c>
      <c r="C4743" t="s">
        <v>28739</v>
      </c>
      <c r="D4743" t="s">
        <v>7753</v>
      </c>
      <c r="E4743" s="339" t="s">
        <v>28740</v>
      </c>
    </row>
    <row r="4744" spans="1:5" x14ac:dyDescent="0.25">
      <c r="A4744" s="16">
        <f t="shared" si="74"/>
        <v>12435</v>
      </c>
      <c r="B4744">
        <v>12435</v>
      </c>
      <c r="C4744" t="s">
        <v>28741</v>
      </c>
      <c r="D4744" t="s">
        <v>7753</v>
      </c>
      <c r="E4744" s="339" t="s">
        <v>28742</v>
      </c>
    </row>
    <row r="4745" spans="1:5" x14ac:dyDescent="0.25">
      <c r="A4745" s="16">
        <f t="shared" si="74"/>
        <v>12437</v>
      </c>
      <c r="B4745">
        <v>12437</v>
      </c>
      <c r="C4745" t="s">
        <v>28743</v>
      </c>
      <c r="D4745" t="s">
        <v>7753</v>
      </c>
      <c r="E4745" s="339" t="s">
        <v>20049</v>
      </c>
    </row>
    <row r="4746" spans="1:5" x14ac:dyDescent="0.25">
      <c r="A4746" s="16">
        <f t="shared" si="74"/>
        <v>12439</v>
      </c>
      <c r="B4746">
        <v>12439</v>
      </c>
      <c r="C4746" t="s">
        <v>28744</v>
      </c>
      <c r="D4746" t="s">
        <v>7753</v>
      </c>
      <c r="E4746" s="339" t="s">
        <v>19921</v>
      </c>
    </row>
    <row r="4747" spans="1:5" x14ac:dyDescent="0.25">
      <c r="A4747" s="16">
        <f t="shared" si="74"/>
        <v>12438</v>
      </c>
      <c r="B4747">
        <v>12438</v>
      </c>
      <c r="C4747" t="s">
        <v>28745</v>
      </c>
      <c r="D4747" t="s">
        <v>7753</v>
      </c>
      <c r="E4747" s="339" t="s">
        <v>28746</v>
      </c>
    </row>
    <row r="4748" spans="1:5" x14ac:dyDescent="0.25">
      <c r="A4748" s="16">
        <f t="shared" si="74"/>
        <v>12436</v>
      </c>
      <c r="B4748">
        <v>12436</v>
      </c>
      <c r="C4748" t="s">
        <v>28747</v>
      </c>
      <c r="D4748" t="s">
        <v>7753</v>
      </c>
      <c r="E4748" s="339" t="s">
        <v>28748</v>
      </c>
    </row>
    <row r="4749" spans="1:5" x14ac:dyDescent="0.25">
      <c r="A4749" s="16">
        <f t="shared" si="74"/>
        <v>36357</v>
      </c>
      <c r="B4749">
        <v>36357</v>
      </c>
      <c r="C4749" t="s">
        <v>28749</v>
      </c>
      <c r="D4749" t="s">
        <v>7753</v>
      </c>
      <c r="E4749" s="339" t="s">
        <v>28750</v>
      </c>
    </row>
    <row r="4750" spans="1:5" x14ac:dyDescent="0.25">
      <c r="A4750" s="16">
        <f t="shared" si="74"/>
        <v>12424</v>
      </c>
      <c r="B4750">
        <v>12424</v>
      </c>
      <c r="C4750" t="s">
        <v>28751</v>
      </c>
      <c r="D4750" t="s">
        <v>7753</v>
      </c>
      <c r="E4750" s="339" t="s">
        <v>28752</v>
      </c>
    </row>
    <row r="4751" spans="1:5" x14ac:dyDescent="0.25">
      <c r="A4751" s="16">
        <f t="shared" si="74"/>
        <v>12440</v>
      </c>
      <c r="B4751">
        <v>12440</v>
      </c>
      <c r="C4751" t="s">
        <v>28753</v>
      </c>
      <c r="D4751" t="s">
        <v>7753</v>
      </c>
      <c r="E4751" s="339" t="s">
        <v>21207</v>
      </c>
    </row>
    <row r="4752" spans="1:5" x14ac:dyDescent="0.25">
      <c r="A4752" s="16">
        <f t="shared" si="74"/>
        <v>9884</v>
      </c>
      <c r="B4752">
        <v>9884</v>
      </c>
      <c r="C4752" t="s">
        <v>28754</v>
      </c>
      <c r="D4752" t="s">
        <v>7753</v>
      </c>
      <c r="E4752" s="339" t="s">
        <v>28755</v>
      </c>
    </row>
    <row r="4753" spans="1:5" x14ac:dyDescent="0.25">
      <c r="A4753" s="16">
        <f t="shared" si="74"/>
        <v>9888</v>
      </c>
      <c r="B4753">
        <v>9888</v>
      </c>
      <c r="C4753" t="s">
        <v>28756</v>
      </c>
      <c r="D4753" t="s">
        <v>7753</v>
      </c>
      <c r="E4753" s="339" t="s">
        <v>28757</v>
      </c>
    </row>
    <row r="4754" spans="1:5" x14ac:dyDescent="0.25">
      <c r="A4754" s="16">
        <f t="shared" si="74"/>
        <v>9883</v>
      </c>
      <c r="B4754">
        <v>9883</v>
      </c>
      <c r="C4754" t="s">
        <v>28758</v>
      </c>
      <c r="D4754" t="s">
        <v>7753</v>
      </c>
      <c r="E4754" s="339" t="s">
        <v>12813</v>
      </c>
    </row>
    <row r="4755" spans="1:5" x14ac:dyDescent="0.25">
      <c r="A4755" s="16">
        <f t="shared" si="74"/>
        <v>9886</v>
      </c>
      <c r="B4755">
        <v>9886</v>
      </c>
      <c r="C4755" t="s">
        <v>28759</v>
      </c>
      <c r="D4755" t="s">
        <v>7753</v>
      </c>
      <c r="E4755" s="339" t="s">
        <v>28760</v>
      </c>
    </row>
    <row r="4756" spans="1:5" x14ac:dyDescent="0.25">
      <c r="A4756" s="16">
        <f t="shared" si="74"/>
        <v>9889</v>
      </c>
      <c r="B4756">
        <v>9889</v>
      </c>
      <c r="C4756" t="s">
        <v>28761</v>
      </c>
      <c r="D4756" t="s">
        <v>7753</v>
      </c>
      <c r="E4756" s="339" t="s">
        <v>28762</v>
      </c>
    </row>
    <row r="4757" spans="1:5" x14ac:dyDescent="0.25">
      <c r="A4757" s="16">
        <f t="shared" si="74"/>
        <v>9887</v>
      </c>
      <c r="B4757">
        <v>9887</v>
      </c>
      <c r="C4757" t="s">
        <v>28763</v>
      </c>
      <c r="D4757" t="s">
        <v>7753</v>
      </c>
      <c r="E4757" s="339" t="s">
        <v>28764</v>
      </c>
    </row>
    <row r="4758" spans="1:5" x14ac:dyDescent="0.25">
      <c r="A4758" s="16">
        <f t="shared" si="74"/>
        <v>9885</v>
      </c>
      <c r="B4758">
        <v>9885</v>
      </c>
      <c r="C4758" t="s">
        <v>28765</v>
      </c>
      <c r="D4758" t="s">
        <v>7753</v>
      </c>
      <c r="E4758" s="339" t="s">
        <v>25947</v>
      </c>
    </row>
    <row r="4759" spans="1:5" x14ac:dyDescent="0.25">
      <c r="A4759" s="16">
        <f t="shared" si="74"/>
        <v>9890</v>
      </c>
      <c r="B4759">
        <v>9890</v>
      </c>
      <c r="C4759" t="s">
        <v>28766</v>
      </c>
      <c r="D4759" t="s">
        <v>7753</v>
      </c>
      <c r="E4759" s="339" t="s">
        <v>28767</v>
      </c>
    </row>
    <row r="4760" spans="1:5" x14ac:dyDescent="0.25">
      <c r="A4760" s="16">
        <f t="shared" si="74"/>
        <v>9891</v>
      </c>
      <c r="B4760">
        <v>9891</v>
      </c>
      <c r="C4760" t="s">
        <v>28768</v>
      </c>
      <c r="D4760" t="s">
        <v>7753</v>
      </c>
      <c r="E4760" s="339" t="s">
        <v>28769</v>
      </c>
    </row>
    <row r="4761" spans="1:5" x14ac:dyDescent="0.25">
      <c r="A4761" s="16">
        <f t="shared" si="74"/>
        <v>36313</v>
      </c>
      <c r="B4761">
        <v>36313</v>
      </c>
      <c r="C4761" t="s">
        <v>28770</v>
      </c>
      <c r="D4761" t="s">
        <v>7753</v>
      </c>
      <c r="E4761" s="339" t="s">
        <v>20267</v>
      </c>
    </row>
    <row r="4762" spans="1:5" x14ac:dyDescent="0.25">
      <c r="A4762" s="16">
        <f t="shared" si="74"/>
        <v>36316</v>
      </c>
      <c r="B4762">
        <v>36316</v>
      </c>
      <c r="C4762" t="s">
        <v>28771</v>
      </c>
      <c r="D4762" t="s">
        <v>7753</v>
      </c>
      <c r="E4762" s="339" t="s">
        <v>12980</v>
      </c>
    </row>
    <row r="4763" spans="1:5" x14ac:dyDescent="0.25">
      <c r="A4763" s="16">
        <f t="shared" si="74"/>
        <v>64</v>
      </c>
      <c r="B4763">
        <v>64</v>
      </c>
      <c r="C4763" t="s">
        <v>28772</v>
      </c>
      <c r="D4763" t="s">
        <v>7753</v>
      </c>
      <c r="E4763" s="339" t="s">
        <v>10242</v>
      </c>
    </row>
    <row r="4764" spans="1:5" x14ac:dyDescent="0.25">
      <c r="A4764" s="16">
        <f t="shared" si="74"/>
        <v>37423</v>
      </c>
      <c r="B4764">
        <v>37423</v>
      </c>
      <c r="C4764" t="s">
        <v>28773</v>
      </c>
      <c r="D4764" t="s">
        <v>7753</v>
      </c>
      <c r="E4764" s="339" t="s">
        <v>7985</v>
      </c>
    </row>
    <row r="4765" spans="1:5" x14ac:dyDescent="0.25">
      <c r="A4765" s="16">
        <f t="shared" si="74"/>
        <v>9892</v>
      </c>
      <c r="B4765">
        <v>9892</v>
      </c>
      <c r="C4765" t="s">
        <v>28774</v>
      </c>
      <c r="D4765" t="s">
        <v>7753</v>
      </c>
      <c r="E4765" s="339" t="s">
        <v>11026</v>
      </c>
    </row>
    <row r="4766" spans="1:5" x14ac:dyDescent="0.25">
      <c r="A4766" s="16">
        <f t="shared" si="74"/>
        <v>9901</v>
      </c>
      <c r="B4766">
        <v>9901</v>
      </c>
      <c r="C4766" t="s">
        <v>28775</v>
      </c>
      <c r="D4766" t="s">
        <v>7753</v>
      </c>
      <c r="E4766" s="339" t="s">
        <v>18579</v>
      </c>
    </row>
    <row r="4767" spans="1:5" x14ac:dyDescent="0.25">
      <c r="A4767" s="16">
        <f t="shared" si="74"/>
        <v>9900</v>
      </c>
      <c r="B4767">
        <v>9900</v>
      </c>
      <c r="C4767" t="s">
        <v>28776</v>
      </c>
      <c r="D4767" t="s">
        <v>7753</v>
      </c>
      <c r="E4767" s="339" t="s">
        <v>14877</v>
      </c>
    </row>
    <row r="4768" spans="1:5" x14ac:dyDescent="0.25">
      <c r="A4768" s="16">
        <f t="shared" si="74"/>
        <v>9899</v>
      </c>
      <c r="B4768">
        <v>9899</v>
      </c>
      <c r="C4768" t="s">
        <v>28777</v>
      </c>
      <c r="D4768" t="s">
        <v>7753</v>
      </c>
      <c r="E4768" s="339" t="s">
        <v>14670</v>
      </c>
    </row>
    <row r="4769" spans="1:5" x14ac:dyDescent="0.25">
      <c r="A4769" s="16">
        <f t="shared" si="74"/>
        <v>9908</v>
      </c>
      <c r="B4769">
        <v>9908</v>
      </c>
      <c r="C4769" t="s">
        <v>28778</v>
      </c>
      <c r="D4769" t="s">
        <v>7753</v>
      </c>
      <c r="E4769" s="339" t="s">
        <v>28779</v>
      </c>
    </row>
    <row r="4770" spans="1:5" x14ac:dyDescent="0.25">
      <c r="A4770" s="16">
        <f t="shared" si="74"/>
        <v>9905</v>
      </c>
      <c r="B4770">
        <v>9905</v>
      </c>
      <c r="C4770" t="s">
        <v>28780</v>
      </c>
      <c r="D4770" t="s">
        <v>7753</v>
      </c>
      <c r="E4770" s="339" t="s">
        <v>22805</v>
      </c>
    </row>
    <row r="4771" spans="1:5" x14ac:dyDescent="0.25">
      <c r="A4771" s="16">
        <f t="shared" si="74"/>
        <v>9906</v>
      </c>
      <c r="B4771">
        <v>9906</v>
      </c>
      <c r="C4771" t="s">
        <v>28781</v>
      </c>
      <c r="D4771" t="s">
        <v>7753</v>
      </c>
      <c r="E4771" s="339" t="s">
        <v>8153</v>
      </c>
    </row>
    <row r="4772" spans="1:5" x14ac:dyDescent="0.25">
      <c r="A4772" s="16">
        <f t="shared" si="74"/>
        <v>9895</v>
      </c>
      <c r="B4772">
        <v>9895</v>
      </c>
      <c r="C4772" t="s">
        <v>28782</v>
      </c>
      <c r="D4772" t="s">
        <v>7753</v>
      </c>
      <c r="E4772" s="339" t="s">
        <v>13592</v>
      </c>
    </row>
    <row r="4773" spans="1:5" x14ac:dyDescent="0.25">
      <c r="A4773" s="16">
        <f t="shared" si="74"/>
        <v>9894</v>
      </c>
      <c r="B4773">
        <v>9894</v>
      </c>
      <c r="C4773" t="s">
        <v>28783</v>
      </c>
      <c r="D4773" t="s">
        <v>7753</v>
      </c>
      <c r="E4773" s="339" t="s">
        <v>21379</v>
      </c>
    </row>
    <row r="4774" spans="1:5" x14ac:dyDescent="0.25">
      <c r="A4774" s="16">
        <f t="shared" si="74"/>
        <v>9897</v>
      </c>
      <c r="B4774">
        <v>9897</v>
      </c>
      <c r="C4774" t="s">
        <v>28784</v>
      </c>
      <c r="D4774" t="s">
        <v>7753</v>
      </c>
      <c r="E4774" s="339" t="s">
        <v>28785</v>
      </c>
    </row>
    <row r="4775" spans="1:5" x14ac:dyDescent="0.25">
      <c r="A4775" s="16">
        <f t="shared" si="74"/>
        <v>9910</v>
      </c>
      <c r="B4775">
        <v>9910</v>
      </c>
      <c r="C4775" t="s">
        <v>28786</v>
      </c>
      <c r="D4775" t="s">
        <v>7753</v>
      </c>
      <c r="E4775" s="339" t="s">
        <v>20590</v>
      </c>
    </row>
    <row r="4776" spans="1:5" x14ac:dyDescent="0.25">
      <c r="A4776" s="16">
        <f t="shared" si="74"/>
        <v>9909</v>
      </c>
      <c r="B4776">
        <v>9909</v>
      </c>
      <c r="C4776" t="s">
        <v>28787</v>
      </c>
      <c r="D4776" t="s">
        <v>7753</v>
      </c>
      <c r="E4776" s="339" t="s">
        <v>28788</v>
      </c>
    </row>
    <row r="4777" spans="1:5" x14ac:dyDescent="0.25">
      <c r="A4777" s="16">
        <f t="shared" si="74"/>
        <v>9907</v>
      </c>
      <c r="B4777">
        <v>9907</v>
      </c>
      <c r="C4777" t="s">
        <v>28789</v>
      </c>
      <c r="D4777" t="s">
        <v>7753</v>
      </c>
      <c r="E4777" s="339" t="s">
        <v>28790</v>
      </c>
    </row>
    <row r="4778" spans="1:5" x14ac:dyDescent="0.25">
      <c r="A4778" s="16">
        <f t="shared" si="74"/>
        <v>20973</v>
      </c>
      <c r="B4778">
        <v>20973</v>
      </c>
      <c r="C4778" t="s">
        <v>28791</v>
      </c>
      <c r="D4778" t="s">
        <v>7753</v>
      </c>
      <c r="E4778" s="339" t="s">
        <v>28792</v>
      </c>
    </row>
    <row r="4779" spans="1:5" x14ac:dyDescent="0.25">
      <c r="A4779" s="16">
        <f t="shared" si="74"/>
        <v>20974</v>
      </c>
      <c r="B4779">
        <v>20974</v>
      </c>
      <c r="C4779" t="s">
        <v>28793</v>
      </c>
      <c r="D4779" t="s">
        <v>7753</v>
      </c>
      <c r="E4779" s="339" t="s">
        <v>28794</v>
      </c>
    </row>
    <row r="4780" spans="1:5" x14ac:dyDescent="0.25">
      <c r="A4780" s="16">
        <f t="shared" si="74"/>
        <v>37989</v>
      </c>
      <c r="B4780">
        <v>37989</v>
      </c>
      <c r="C4780" t="s">
        <v>28795</v>
      </c>
      <c r="D4780" t="s">
        <v>7753</v>
      </c>
      <c r="E4780" s="339" t="s">
        <v>8355</v>
      </c>
    </row>
    <row r="4781" spans="1:5" x14ac:dyDescent="0.25">
      <c r="A4781" s="16">
        <f t="shared" si="74"/>
        <v>37990</v>
      </c>
      <c r="B4781">
        <v>37990</v>
      </c>
      <c r="C4781" t="s">
        <v>28796</v>
      </c>
      <c r="D4781" t="s">
        <v>7753</v>
      </c>
      <c r="E4781" s="339" t="s">
        <v>25182</v>
      </c>
    </row>
    <row r="4782" spans="1:5" x14ac:dyDescent="0.25">
      <c r="A4782" s="16">
        <f t="shared" si="74"/>
        <v>37991</v>
      </c>
      <c r="B4782">
        <v>37991</v>
      </c>
      <c r="C4782" t="s">
        <v>28797</v>
      </c>
      <c r="D4782" t="s">
        <v>7753</v>
      </c>
      <c r="E4782" s="339" t="s">
        <v>20543</v>
      </c>
    </row>
    <row r="4783" spans="1:5" x14ac:dyDescent="0.25">
      <c r="A4783" s="16">
        <f t="shared" si="74"/>
        <v>37992</v>
      </c>
      <c r="B4783">
        <v>37992</v>
      </c>
      <c r="C4783" t="s">
        <v>28798</v>
      </c>
      <c r="D4783" t="s">
        <v>7753</v>
      </c>
      <c r="E4783" s="339" t="s">
        <v>20698</v>
      </c>
    </row>
    <row r="4784" spans="1:5" x14ac:dyDescent="0.25">
      <c r="A4784" s="16">
        <f t="shared" si="74"/>
        <v>37993</v>
      </c>
      <c r="B4784">
        <v>37993</v>
      </c>
      <c r="C4784" t="s">
        <v>28799</v>
      </c>
      <c r="D4784" t="s">
        <v>7753</v>
      </c>
      <c r="E4784" s="339" t="s">
        <v>16064</v>
      </c>
    </row>
    <row r="4785" spans="1:5" x14ac:dyDescent="0.25">
      <c r="A4785" s="16">
        <f t="shared" si="74"/>
        <v>37994</v>
      </c>
      <c r="B4785">
        <v>37994</v>
      </c>
      <c r="C4785" t="s">
        <v>28800</v>
      </c>
      <c r="D4785" t="s">
        <v>7753</v>
      </c>
      <c r="E4785" s="339" t="s">
        <v>28801</v>
      </c>
    </row>
    <row r="4786" spans="1:5" x14ac:dyDescent="0.25">
      <c r="A4786" s="16">
        <f t="shared" si="74"/>
        <v>37995</v>
      </c>
      <c r="B4786">
        <v>37995</v>
      </c>
      <c r="C4786" t="s">
        <v>28802</v>
      </c>
      <c r="D4786" t="s">
        <v>7753</v>
      </c>
      <c r="E4786" s="339" t="s">
        <v>28803</v>
      </c>
    </row>
    <row r="4787" spans="1:5" x14ac:dyDescent="0.25">
      <c r="A4787" s="16">
        <f t="shared" si="74"/>
        <v>37996</v>
      </c>
      <c r="B4787">
        <v>37996</v>
      </c>
      <c r="C4787" t="s">
        <v>28804</v>
      </c>
      <c r="D4787" t="s">
        <v>7753</v>
      </c>
      <c r="E4787" s="339" t="s">
        <v>28805</v>
      </c>
    </row>
    <row r="4788" spans="1:5" x14ac:dyDescent="0.25">
      <c r="A4788" s="16">
        <f t="shared" si="74"/>
        <v>13883</v>
      </c>
      <c r="B4788">
        <v>13883</v>
      </c>
      <c r="C4788" t="s">
        <v>28806</v>
      </c>
      <c r="D4788" t="s">
        <v>7753</v>
      </c>
      <c r="E4788" s="339" t="s">
        <v>28807</v>
      </c>
    </row>
    <row r="4789" spans="1:5" x14ac:dyDescent="0.25">
      <c r="A4789" s="16">
        <f t="shared" si="74"/>
        <v>38604</v>
      </c>
      <c r="B4789">
        <v>38604</v>
      </c>
      <c r="C4789" t="s">
        <v>28808</v>
      </c>
      <c r="D4789" t="s">
        <v>7753</v>
      </c>
      <c r="E4789" s="339" t="s">
        <v>28809</v>
      </c>
    </row>
    <row r="4790" spans="1:5" x14ac:dyDescent="0.25">
      <c r="A4790" s="16">
        <f t="shared" si="74"/>
        <v>10601</v>
      </c>
      <c r="B4790">
        <v>10601</v>
      </c>
      <c r="C4790" t="s">
        <v>28810</v>
      </c>
      <c r="D4790" t="s">
        <v>7753</v>
      </c>
      <c r="E4790" s="339" t="s">
        <v>28811</v>
      </c>
    </row>
    <row r="4791" spans="1:5" x14ac:dyDescent="0.25">
      <c r="A4791" s="16">
        <f t="shared" si="74"/>
        <v>44469</v>
      </c>
      <c r="B4791">
        <v>44469</v>
      </c>
      <c r="C4791" t="s">
        <v>28812</v>
      </c>
      <c r="D4791" t="s">
        <v>7753</v>
      </c>
      <c r="E4791" s="339" t="s">
        <v>28813</v>
      </c>
    </row>
    <row r="4792" spans="1:5" x14ac:dyDescent="0.25">
      <c r="A4792" s="16">
        <f t="shared" si="74"/>
        <v>13894</v>
      </c>
      <c r="B4792">
        <v>13894</v>
      </c>
      <c r="C4792" t="s">
        <v>28814</v>
      </c>
      <c r="D4792" t="s">
        <v>7753</v>
      </c>
      <c r="E4792" s="339" t="s">
        <v>28815</v>
      </c>
    </row>
    <row r="4793" spans="1:5" x14ac:dyDescent="0.25">
      <c r="A4793" s="16">
        <f t="shared" si="74"/>
        <v>13895</v>
      </c>
      <c r="B4793">
        <v>13895</v>
      </c>
      <c r="C4793" t="s">
        <v>28816</v>
      </c>
      <c r="D4793" t="s">
        <v>7753</v>
      </c>
      <c r="E4793" s="339" t="s">
        <v>28817</v>
      </c>
    </row>
    <row r="4794" spans="1:5" x14ac:dyDescent="0.25">
      <c r="A4794" s="16">
        <f t="shared" si="74"/>
        <v>13892</v>
      </c>
      <c r="B4794">
        <v>13892</v>
      </c>
      <c r="C4794" t="s">
        <v>28818</v>
      </c>
      <c r="D4794" t="s">
        <v>7753</v>
      </c>
      <c r="E4794" s="339" t="s">
        <v>28819</v>
      </c>
    </row>
    <row r="4795" spans="1:5" x14ac:dyDescent="0.25">
      <c r="A4795" s="16">
        <f t="shared" si="74"/>
        <v>9914</v>
      </c>
      <c r="B4795">
        <v>9914</v>
      </c>
      <c r="C4795" t="s">
        <v>28820</v>
      </c>
      <c r="D4795" t="s">
        <v>7753</v>
      </c>
      <c r="E4795" s="339" t="s">
        <v>28821</v>
      </c>
    </row>
    <row r="4796" spans="1:5" x14ac:dyDescent="0.25">
      <c r="A4796" s="16">
        <f t="shared" si="74"/>
        <v>36485</v>
      </c>
      <c r="B4796">
        <v>36485</v>
      </c>
      <c r="C4796" t="s">
        <v>28822</v>
      </c>
      <c r="D4796" t="s">
        <v>7753</v>
      </c>
      <c r="E4796" s="339" t="s">
        <v>28823</v>
      </c>
    </row>
    <row r="4797" spans="1:5" x14ac:dyDescent="0.25">
      <c r="A4797" s="16">
        <f t="shared" si="74"/>
        <v>9912</v>
      </c>
      <c r="B4797">
        <v>9912</v>
      </c>
      <c r="C4797" t="s">
        <v>28824</v>
      </c>
      <c r="D4797" t="s">
        <v>7753</v>
      </c>
      <c r="E4797" s="339" t="s">
        <v>28825</v>
      </c>
    </row>
    <row r="4798" spans="1:5" x14ac:dyDescent="0.25">
      <c r="A4798" s="16">
        <f t="shared" si="74"/>
        <v>9921</v>
      </c>
      <c r="B4798">
        <v>9921</v>
      </c>
      <c r="C4798" t="s">
        <v>28826</v>
      </c>
      <c r="D4798" t="s">
        <v>7753</v>
      </c>
      <c r="E4798" s="339" t="s">
        <v>28827</v>
      </c>
    </row>
    <row r="4799" spans="1:5" x14ac:dyDescent="0.25">
      <c r="A4799" s="16">
        <f t="shared" si="74"/>
        <v>21112</v>
      </c>
      <c r="B4799">
        <v>21112</v>
      </c>
      <c r="C4799" t="s">
        <v>28828</v>
      </c>
      <c r="D4799" t="s">
        <v>7753</v>
      </c>
      <c r="E4799" s="339" t="s">
        <v>28829</v>
      </c>
    </row>
    <row r="4800" spans="1:5" x14ac:dyDescent="0.25">
      <c r="A4800" s="16">
        <f t="shared" si="74"/>
        <v>10228</v>
      </c>
      <c r="B4800">
        <v>10228</v>
      </c>
      <c r="C4800" t="s">
        <v>28830</v>
      </c>
      <c r="D4800" t="s">
        <v>7753</v>
      </c>
      <c r="E4800" s="339" t="s">
        <v>28831</v>
      </c>
    </row>
    <row r="4801" spans="1:5" x14ac:dyDescent="0.25">
      <c r="A4801" s="16">
        <f t="shared" si="74"/>
        <v>11781</v>
      </c>
      <c r="B4801">
        <v>11781</v>
      </c>
      <c r="C4801" t="s">
        <v>28832</v>
      </c>
      <c r="D4801" t="s">
        <v>7753</v>
      </c>
      <c r="E4801" s="339" t="s">
        <v>21187</v>
      </c>
    </row>
    <row r="4802" spans="1:5" x14ac:dyDescent="0.25">
      <c r="A4802" s="16">
        <f t="shared" si="74"/>
        <v>37588</v>
      </c>
      <c r="B4802">
        <v>37588</v>
      </c>
      <c r="C4802" t="s">
        <v>28833</v>
      </c>
      <c r="D4802" t="s">
        <v>7753</v>
      </c>
      <c r="E4802" s="339" t="s">
        <v>28834</v>
      </c>
    </row>
    <row r="4803" spans="1:5" x14ac:dyDescent="0.25">
      <c r="A4803" s="16">
        <f t="shared" ref="A4803:A4866" si="75">B4803</f>
        <v>11746</v>
      </c>
      <c r="B4803">
        <v>11746</v>
      </c>
      <c r="C4803" t="s">
        <v>28835</v>
      </c>
      <c r="D4803" t="s">
        <v>7753</v>
      </c>
      <c r="E4803" s="339" t="s">
        <v>28836</v>
      </c>
    </row>
    <row r="4804" spans="1:5" x14ac:dyDescent="0.25">
      <c r="A4804" s="16">
        <f t="shared" si="75"/>
        <v>11751</v>
      </c>
      <c r="B4804">
        <v>11751</v>
      </c>
      <c r="C4804" t="s">
        <v>28837</v>
      </c>
      <c r="D4804" t="s">
        <v>7753</v>
      </c>
      <c r="E4804" s="339" t="s">
        <v>28838</v>
      </c>
    </row>
    <row r="4805" spans="1:5" x14ac:dyDescent="0.25">
      <c r="A4805" s="16">
        <f t="shared" si="75"/>
        <v>11750</v>
      </c>
      <c r="B4805">
        <v>11750</v>
      </c>
      <c r="C4805" t="s">
        <v>28839</v>
      </c>
      <c r="D4805" t="s">
        <v>7753</v>
      </c>
      <c r="E4805" s="339" t="s">
        <v>28840</v>
      </c>
    </row>
    <row r="4806" spans="1:5" x14ac:dyDescent="0.25">
      <c r="A4806" s="16">
        <f t="shared" si="75"/>
        <v>11748</v>
      </c>
      <c r="B4806">
        <v>11748</v>
      </c>
      <c r="C4806" t="s">
        <v>28841</v>
      </c>
      <c r="D4806" t="s">
        <v>7753</v>
      </c>
      <c r="E4806" s="339" t="s">
        <v>18404</v>
      </c>
    </row>
    <row r="4807" spans="1:5" x14ac:dyDescent="0.25">
      <c r="A4807" s="16">
        <f t="shared" si="75"/>
        <v>11747</v>
      </c>
      <c r="B4807">
        <v>11747</v>
      </c>
      <c r="C4807" t="s">
        <v>28842</v>
      </c>
      <c r="D4807" t="s">
        <v>7753</v>
      </c>
      <c r="E4807" s="339" t="s">
        <v>28843</v>
      </c>
    </row>
    <row r="4808" spans="1:5" x14ac:dyDescent="0.25">
      <c r="A4808" s="16">
        <f t="shared" si="75"/>
        <v>11749</v>
      </c>
      <c r="B4808">
        <v>11749</v>
      </c>
      <c r="C4808" t="s">
        <v>28844</v>
      </c>
      <c r="D4808" t="s">
        <v>7753</v>
      </c>
      <c r="E4808" s="339" t="s">
        <v>28845</v>
      </c>
    </row>
    <row r="4809" spans="1:5" x14ac:dyDescent="0.25">
      <c r="A4809" s="16">
        <f t="shared" si="75"/>
        <v>10236</v>
      </c>
      <c r="B4809">
        <v>10236</v>
      </c>
      <c r="C4809" t="s">
        <v>28846</v>
      </c>
      <c r="D4809" t="s">
        <v>7753</v>
      </c>
      <c r="E4809" s="339" t="s">
        <v>28847</v>
      </c>
    </row>
    <row r="4810" spans="1:5" x14ac:dyDescent="0.25">
      <c r="A4810" s="16">
        <f t="shared" si="75"/>
        <v>10233</v>
      </c>
      <c r="B4810">
        <v>10233</v>
      </c>
      <c r="C4810" t="s">
        <v>28848</v>
      </c>
      <c r="D4810" t="s">
        <v>7753</v>
      </c>
      <c r="E4810" s="339" t="s">
        <v>28849</v>
      </c>
    </row>
    <row r="4811" spans="1:5" x14ac:dyDescent="0.25">
      <c r="A4811" s="16">
        <f t="shared" si="75"/>
        <v>10234</v>
      </c>
      <c r="B4811">
        <v>10234</v>
      </c>
      <c r="C4811" t="s">
        <v>28850</v>
      </c>
      <c r="D4811" t="s">
        <v>7753</v>
      </c>
      <c r="E4811" s="339" t="s">
        <v>21292</v>
      </c>
    </row>
    <row r="4812" spans="1:5" x14ac:dyDescent="0.25">
      <c r="A4812" s="16">
        <f t="shared" si="75"/>
        <v>10231</v>
      </c>
      <c r="B4812">
        <v>10231</v>
      </c>
      <c r="C4812" t="s">
        <v>28851</v>
      </c>
      <c r="D4812" t="s">
        <v>7753</v>
      </c>
      <c r="E4812" s="339" t="s">
        <v>21278</v>
      </c>
    </row>
    <row r="4813" spans="1:5" x14ac:dyDescent="0.25">
      <c r="A4813" s="16">
        <f t="shared" si="75"/>
        <v>10232</v>
      </c>
      <c r="B4813">
        <v>10232</v>
      </c>
      <c r="C4813" t="s">
        <v>28852</v>
      </c>
      <c r="D4813" t="s">
        <v>7753</v>
      </c>
      <c r="E4813" s="339" t="s">
        <v>28853</v>
      </c>
    </row>
    <row r="4814" spans="1:5" x14ac:dyDescent="0.25">
      <c r="A4814" s="16">
        <f t="shared" si="75"/>
        <v>10229</v>
      </c>
      <c r="B4814">
        <v>10229</v>
      </c>
      <c r="C4814" t="s">
        <v>28854</v>
      </c>
      <c r="D4814" t="s">
        <v>7753</v>
      </c>
      <c r="E4814" s="339" t="s">
        <v>17023</v>
      </c>
    </row>
    <row r="4815" spans="1:5" x14ac:dyDescent="0.25">
      <c r="A4815" s="16">
        <f t="shared" si="75"/>
        <v>10235</v>
      </c>
      <c r="B4815">
        <v>10235</v>
      </c>
      <c r="C4815" t="s">
        <v>28855</v>
      </c>
      <c r="D4815" t="s">
        <v>7753</v>
      </c>
      <c r="E4815" s="339" t="s">
        <v>28856</v>
      </c>
    </row>
    <row r="4816" spans="1:5" x14ac:dyDescent="0.25">
      <c r="A4816" s="16">
        <f t="shared" si="75"/>
        <v>10230</v>
      </c>
      <c r="B4816">
        <v>10230</v>
      </c>
      <c r="C4816" t="s">
        <v>28857</v>
      </c>
      <c r="D4816" t="s">
        <v>7753</v>
      </c>
      <c r="E4816" s="339" t="s">
        <v>28858</v>
      </c>
    </row>
    <row r="4817" spans="1:5" x14ac:dyDescent="0.25">
      <c r="A4817" s="16">
        <f t="shared" si="75"/>
        <v>10409</v>
      </c>
      <c r="B4817">
        <v>10409</v>
      </c>
      <c r="C4817" t="s">
        <v>28859</v>
      </c>
      <c r="D4817" t="s">
        <v>7753</v>
      </c>
      <c r="E4817" s="339" t="s">
        <v>28860</v>
      </c>
    </row>
    <row r="4818" spans="1:5" x14ac:dyDescent="0.25">
      <c r="A4818" s="16">
        <f t="shared" si="75"/>
        <v>10411</v>
      </c>
      <c r="B4818">
        <v>10411</v>
      </c>
      <c r="C4818" t="s">
        <v>28861</v>
      </c>
      <c r="D4818" t="s">
        <v>7753</v>
      </c>
      <c r="E4818" s="339" t="s">
        <v>28862</v>
      </c>
    </row>
    <row r="4819" spans="1:5" x14ac:dyDescent="0.25">
      <c r="A4819" s="16">
        <f t="shared" si="75"/>
        <v>10404</v>
      </c>
      <c r="B4819">
        <v>10404</v>
      </c>
      <c r="C4819" t="s">
        <v>28863</v>
      </c>
      <c r="D4819" t="s">
        <v>7753</v>
      </c>
      <c r="E4819" s="339" t="s">
        <v>28641</v>
      </c>
    </row>
    <row r="4820" spans="1:5" x14ac:dyDescent="0.25">
      <c r="A4820" s="16">
        <f t="shared" si="75"/>
        <v>10410</v>
      </c>
      <c r="B4820">
        <v>10410</v>
      </c>
      <c r="C4820" t="s">
        <v>28864</v>
      </c>
      <c r="D4820" t="s">
        <v>7753</v>
      </c>
      <c r="E4820" s="339" t="s">
        <v>28865</v>
      </c>
    </row>
    <row r="4821" spans="1:5" x14ac:dyDescent="0.25">
      <c r="A4821" s="16">
        <f t="shared" si="75"/>
        <v>10405</v>
      </c>
      <c r="B4821">
        <v>10405</v>
      </c>
      <c r="C4821" t="s">
        <v>28866</v>
      </c>
      <c r="D4821" t="s">
        <v>7753</v>
      </c>
      <c r="E4821" s="339" t="s">
        <v>28867</v>
      </c>
    </row>
    <row r="4822" spans="1:5" x14ac:dyDescent="0.25">
      <c r="A4822" s="16">
        <f t="shared" si="75"/>
        <v>10408</v>
      </c>
      <c r="B4822">
        <v>10408</v>
      </c>
      <c r="C4822" t="s">
        <v>28868</v>
      </c>
      <c r="D4822" t="s">
        <v>7753</v>
      </c>
      <c r="E4822" s="339" t="s">
        <v>28869</v>
      </c>
    </row>
    <row r="4823" spans="1:5" x14ac:dyDescent="0.25">
      <c r="A4823" s="16">
        <f t="shared" si="75"/>
        <v>10412</v>
      </c>
      <c r="B4823">
        <v>10412</v>
      </c>
      <c r="C4823" t="s">
        <v>28870</v>
      </c>
      <c r="D4823" t="s">
        <v>7753</v>
      </c>
      <c r="E4823" s="339" t="s">
        <v>21397</v>
      </c>
    </row>
    <row r="4824" spans="1:5" x14ac:dyDescent="0.25">
      <c r="A4824" s="16">
        <f t="shared" si="75"/>
        <v>10406</v>
      </c>
      <c r="B4824">
        <v>10406</v>
      </c>
      <c r="C4824" t="s">
        <v>28871</v>
      </c>
      <c r="D4824" t="s">
        <v>7753</v>
      </c>
      <c r="E4824" s="339" t="s">
        <v>28872</v>
      </c>
    </row>
    <row r="4825" spans="1:5" x14ac:dyDescent="0.25">
      <c r="A4825" s="16">
        <f t="shared" si="75"/>
        <v>10407</v>
      </c>
      <c r="B4825">
        <v>10407</v>
      </c>
      <c r="C4825" t="s">
        <v>28873</v>
      </c>
      <c r="D4825" t="s">
        <v>7753</v>
      </c>
      <c r="E4825" s="339" t="s">
        <v>28874</v>
      </c>
    </row>
    <row r="4826" spans="1:5" x14ac:dyDescent="0.25">
      <c r="A4826" s="16">
        <f t="shared" si="75"/>
        <v>10416</v>
      </c>
      <c r="B4826">
        <v>10416</v>
      </c>
      <c r="C4826" t="s">
        <v>28875</v>
      </c>
      <c r="D4826" t="s">
        <v>7753</v>
      </c>
      <c r="E4826" s="339" t="s">
        <v>18003</v>
      </c>
    </row>
    <row r="4827" spans="1:5" x14ac:dyDescent="0.25">
      <c r="A4827" s="16">
        <f t="shared" si="75"/>
        <v>10419</v>
      </c>
      <c r="B4827">
        <v>10419</v>
      </c>
      <c r="C4827" t="s">
        <v>28876</v>
      </c>
      <c r="D4827" t="s">
        <v>7753</v>
      </c>
      <c r="E4827" s="339" t="s">
        <v>21185</v>
      </c>
    </row>
    <row r="4828" spans="1:5" x14ac:dyDescent="0.25">
      <c r="A4828" s="16">
        <f t="shared" si="75"/>
        <v>21092</v>
      </c>
      <c r="B4828">
        <v>21092</v>
      </c>
      <c r="C4828" t="s">
        <v>28877</v>
      </c>
      <c r="D4828" t="s">
        <v>7753</v>
      </c>
      <c r="E4828" s="339" t="s">
        <v>23428</v>
      </c>
    </row>
    <row r="4829" spans="1:5" x14ac:dyDescent="0.25">
      <c r="A4829" s="16">
        <f t="shared" si="75"/>
        <v>10418</v>
      </c>
      <c r="B4829">
        <v>10418</v>
      </c>
      <c r="C4829" t="s">
        <v>28878</v>
      </c>
      <c r="D4829" t="s">
        <v>7753</v>
      </c>
      <c r="E4829" s="339" t="s">
        <v>28879</v>
      </c>
    </row>
    <row r="4830" spans="1:5" x14ac:dyDescent="0.25">
      <c r="A4830" s="16">
        <f t="shared" si="75"/>
        <v>12657</v>
      </c>
      <c r="B4830">
        <v>12657</v>
      </c>
      <c r="C4830" t="s">
        <v>28880</v>
      </c>
      <c r="D4830" t="s">
        <v>7753</v>
      </c>
      <c r="E4830" s="339" t="s">
        <v>28881</v>
      </c>
    </row>
    <row r="4831" spans="1:5" x14ac:dyDescent="0.25">
      <c r="A4831" s="16">
        <f t="shared" si="75"/>
        <v>10417</v>
      </c>
      <c r="B4831">
        <v>10417</v>
      </c>
      <c r="C4831" t="s">
        <v>28882</v>
      </c>
      <c r="D4831" t="s">
        <v>7753</v>
      </c>
      <c r="E4831" s="339" t="s">
        <v>28883</v>
      </c>
    </row>
    <row r="4832" spans="1:5" x14ac:dyDescent="0.25">
      <c r="A4832" s="16">
        <f t="shared" si="75"/>
        <v>10413</v>
      </c>
      <c r="B4832">
        <v>10413</v>
      </c>
      <c r="C4832" t="s">
        <v>28884</v>
      </c>
      <c r="D4832" t="s">
        <v>7753</v>
      </c>
      <c r="E4832" s="339" t="s">
        <v>21223</v>
      </c>
    </row>
    <row r="4833" spans="1:5" x14ac:dyDescent="0.25">
      <c r="A4833" s="16">
        <f t="shared" si="75"/>
        <v>10414</v>
      </c>
      <c r="B4833">
        <v>10414</v>
      </c>
      <c r="C4833" t="s">
        <v>28885</v>
      </c>
      <c r="D4833" t="s">
        <v>7753</v>
      </c>
      <c r="E4833" s="339" t="s">
        <v>28886</v>
      </c>
    </row>
    <row r="4834" spans="1:5" x14ac:dyDescent="0.25">
      <c r="A4834" s="16">
        <f t="shared" si="75"/>
        <v>10415</v>
      </c>
      <c r="B4834">
        <v>10415</v>
      </c>
      <c r="C4834" t="s">
        <v>28887</v>
      </c>
      <c r="D4834" t="s">
        <v>7753</v>
      </c>
      <c r="E4834" s="339" t="s">
        <v>28888</v>
      </c>
    </row>
    <row r="4835" spans="1:5" x14ac:dyDescent="0.25">
      <c r="A4835" s="16">
        <f t="shared" si="75"/>
        <v>38643</v>
      </c>
      <c r="B4835">
        <v>38643</v>
      </c>
      <c r="C4835" t="s">
        <v>28889</v>
      </c>
      <c r="D4835" t="s">
        <v>7753</v>
      </c>
      <c r="E4835" s="339" t="s">
        <v>17125</v>
      </c>
    </row>
    <row r="4836" spans="1:5" x14ac:dyDescent="0.25">
      <c r="A4836" s="16">
        <f t="shared" si="75"/>
        <v>6157</v>
      </c>
      <c r="B4836">
        <v>6157</v>
      </c>
      <c r="C4836" t="s">
        <v>28890</v>
      </c>
      <c r="D4836" t="s">
        <v>7753</v>
      </c>
      <c r="E4836" s="339" t="s">
        <v>28891</v>
      </c>
    </row>
    <row r="4837" spans="1:5" x14ac:dyDescent="0.25">
      <c r="A4837" s="16">
        <f t="shared" si="75"/>
        <v>6158</v>
      </c>
      <c r="B4837">
        <v>6158</v>
      </c>
      <c r="C4837" t="s">
        <v>28892</v>
      </c>
      <c r="D4837" t="s">
        <v>7753</v>
      </c>
      <c r="E4837" s="339" t="s">
        <v>16569</v>
      </c>
    </row>
    <row r="4838" spans="1:5" x14ac:dyDescent="0.25">
      <c r="A4838" s="16">
        <f t="shared" si="75"/>
        <v>6153</v>
      </c>
      <c r="B4838">
        <v>6153</v>
      </c>
      <c r="C4838" t="s">
        <v>28893</v>
      </c>
      <c r="D4838" t="s">
        <v>7753</v>
      </c>
      <c r="E4838" s="339" t="s">
        <v>20142</v>
      </c>
    </row>
    <row r="4839" spans="1:5" x14ac:dyDescent="0.25">
      <c r="A4839" s="16">
        <f t="shared" si="75"/>
        <v>6156</v>
      </c>
      <c r="B4839">
        <v>6156</v>
      </c>
      <c r="C4839" t="s">
        <v>28894</v>
      </c>
      <c r="D4839" t="s">
        <v>7753</v>
      </c>
      <c r="E4839" s="339" t="s">
        <v>12918</v>
      </c>
    </row>
    <row r="4840" spans="1:5" x14ac:dyDescent="0.25">
      <c r="A4840" s="16">
        <f t="shared" si="75"/>
        <v>6154</v>
      </c>
      <c r="B4840">
        <v>6154</v>
      </c>
      <c r="C4840" t="s">
        <v>28895</v>
      </c>
      <c r="D4840" t="s">
        <v>7753</v>
      </c>
      <c r="E4840" s="339" t="s">
        <v>7851</v>
      </c>
    </row>
    <row r="4841" spans="1:5" x14ac:dyDescent="0.25">
      <c r="A4841" s="16">
        <f t="shared" si="75"/>
        <v>6155</v>
      </c>
      <c r="B4841">
        <v>6155</v>
      </c>
      <c r="C4841" t="s">
        <v>28896</v>
      </c>
      <c r="D4841" t="s">
        <v>7753</v>
      </c>
      <c r="E4841" s="339" t="s">
        <v>12676</v>
      </c>
    </row>
    <row r="4842" spans="1:5" x14ac:dyDescent="0.25">
      <c r="A4842" s="16">
        <f t="shared" si="75"/>
        <v>43595</v>
      </c>
      <c r="B4842">
        <v>43595</v>
      </c>
      <c r="C4842" t="s">
        <v>28897</v>
      </c>
      <c r="D4842" t="s">
        <v>7753</v>
      </c>
      <c r="E4842" s="339" t="s">
        <v>15471</v>
      </c>
    </row>
    <row r="4843" spans="1:5" x14ac:dyDescent="0.25">
      <c r="A4843" s="16">
        <f t="shared" si="75"/>
        <v>43596</v>
      </c>
      <c r="B4843">
        <v>43596</v>
      </c>
      <c r="C4843" t="s">
        <v>28898</v>
      </c>
      <c r="D4843" t="s">
        <v>7753</v>
      </c>
      <c r="E4843" s="339" t="s">
        <v>14846</v>
      </c>
    </row>
    <row r="4844" spans="1:5" x14ac:dyDescent="0.25">
      <c r="A4844" s="16">
        <f t="shared" si="75"/>
        <v>38108</v>
      </c>
      <c r="B4844">
        <v>38108</v>
      </c>
      <c r="C4844" t="s">
        <v>28899</v>
      </c>
      <c r="D4844" t="s">
        <v>7753</v>
      </c>
      <c r="E4844" s="339" t="s">
        <v>28900</v>
      </c>
    </row>
    <row r="4845" spans="1:5" x14ac:dyDescent="0.25">
      <c r="A4845" s="16">
        <f t="shared" si="75"/>
        <v>38087</v>
      </c>
      <c r="B4845">
        <v>38087</v>
      </c>
      <c r="C4845" t="s">
        <v>28901</v>
      </c>
      <c r="D4845" t="s">
        <v>7753</v>
      </c>
      <c r="E4845" s="339" t="s">
        <v>28902</v>
      </c>
    </row>
    <row r="4846" spans="1:5" x14ac:dyDescent="0.25">
      <c r="A4846" s="16">
        <f t="shared" si="75"/>
        <v>38109</v>
      </c>
      <c r="B4846">
        <v>38109</v>
      </c>
      <c r="C4846" t="s">
        <v>28903</v>
      </c>
      <c r="D4846" t="s">
        <v>7753</v>
      </c>
      <c r="E4846" s="339" t="s">
        <v>21238</v>
      </c>
    </row>
    <row r="4847" spans="1:5" x14ac:dyDescent="0.25">
      <c r="A4847" s="16">
        <f t="shared" si="75"/>
        <v>38088</v>
      </c>
      <c r="B4847">
        <v>38088</v>
      </c>
      <c r="C4847" t="s">
        <v>28904</v>
      </c>
      <c r="D4847" t="s">
        <v>7753</v>
      </c>
      <c r="E4847" s="339" t="s">
        <v>28905</v>
      </c>
    </row>
    <row r="4848" spans="1:5" x14ac:dyDescent="0.25">
      <c r="A4848" s="16">
        <f t="shared" si="75"/>
        <v>38110</v>
      </c>
      <c r="B4848">
        <v>38110</v>
      </c>
      <c r="C4848" t="s">
        <v>28906</v>
      </c>
      <c r="D4848" t="s">
        <v>7753</v>
      </c>
      <c r="E4848" s="339" t="s">
        <v>18972</v>
      </c>
    </row>
    <row r="4849" spans="1:5" x14ac:dyDescent="0.25">
      <c r="A4849" s="16">
        <f t="shared" si="75"/>
        <v>38089</v>
      </c>
      <c r="B4849">
        <v>38089</v>
      </c>
      <c r="C4849" t="s">
        <v>28907</v>
      </c>
      <c r="D4849" t="s">
        <v>7753</v>
      </c>
      <c r="E4849" s="339" t="s">
        <v>28908</v>
      </c>
    </row>
    <row r="4850" spans="1:5" x14ac:dyDescent="0.25">
      <c r="A4850" s="16">
        <f t="shared" si="75"/>
        <v>38111</v>
      </c>
      <c r="B4850">
        <v>38111</v>
      </c>
      <c r="C4850" t="s">
        <v>28909</v>
      </c>
      <c r="D4850" t="s">
        <v>7753</v>
      </c>
      <c r="E4850" s="339" t="s">
        <v>15938</v>
      </c>
    </row>
    <row r="4851" spans="1:5" x14ac:dyDescent="0.25">
      <c r="A4851" s="16">
        <f t="shared" si="75"/>
        <v>38090</v>
      </c>
      <c r="B4851">
        <v>38090</v>
      </c>
      <c r="C4851" t="s">
        <v>28910</v>
      </c>
      <c r="D4851" t="s">
        <v>7753</v>
      </c>
      <c r="E4851" s="339" t="s">
        <v>28911</v>
      </c>
    </row>
    <row r="4852" spans="1:5" x14ac:dyDescent="0.25">
      <c r="A4852" s="16">
        <f t="shared" si="75"/>
        <v>13726</v>
      </c>
      <c r="B4852">
        <v>13726</v>
      </c>
      <c r="C4852" t="s">
        <v>28912</v>
      </c>
      <c r="D4852" t="s">
        <v>7753</v>
      </c>
      <c r="E4852" s="339" t="s">
        <v>28913</v>
      </c>
    </row>
    <row r="4853" spans="1:5" x14ac:dyDescent="0.25">
      <c r="A4853" s="16">
        <f t="shared" si="75"/>
        <v>38400</v>
      </c>
      <c r="B4853">
        <v>38400</v>
      </c>
      <c r="C4853" t="s">
        <v>28914</v>
      </c>
      <c r="D4853" t="s">
        <v>7753</v>
      </c>
      <c r="E4853" s="339" t="s">
        <v>15971</v>
      </c>
    </row>
    <row r="4854" spans="1:5" x14ac:dyDescent="0.25">
      <c r="A4854" s="16">
        <f t="shared" si="75"/>
        <v>12627</v>
      </c>
      <c r="B4854">
        <v>12627</v>
      </c>
      <c r="C4854" t="s">
        <v>28915</v>
      </c>
      <c r="D4854" t="s">
        <v>7753</v>
      </c>
      <c r="E4854" s="339" t="s">
        <v>7959</v>
      </c>
    </row>
    <row r="4855" spans="1:5" x14ac:dyDescent="0.25">
      <c r="A4855" s="16">
        <f t="shared" si="75"/>
        <v>39996</v>
      </c>
      <c r="B4855">
        <v>39996</v>
      </c>
      <c r="C4855" t="s">
        <v>28916</v>
      </c>
      <c r="D4855" t="s">
        <v>7757</v>
      </c>
      <c r="E4855" s="339" t="s">
        <v>14155</v>
      </c>
    </row>
    <row r="4856" spans="1:5" x14ac:dyDescent="0.25">
      <c r="A4856" s="16">
        <f t="shared" si="75"/>
        <v>10478</v>
      </c>
      <c r="B4856">
        <v>10478</v>
      </c>
      <c r="C4856" t="s">
        <v>28917</v>
      </c>
      <c r="D4856" t="s">
        <v>7751</v>
      </c>
      <c r="E4856" s="339" t="s">
        <v>21360</v>
      </c>
    </row>
    <row r="4857" spans="1:5" x14ac:dyDescent="0.25">
      <c r="A4857" s="16">
        <f t="shared" si="75"/>
        <v>10481</v>
      </c>
      <c r="B4857">
        <v>10481</v>
      </c>
      <c r="C4857" t="s">
        <v>28918</v>
      </c>
      <c r="D4857" t="s">
        <v>7751</v>
      </c>
      <c r="E4857" s="339" t="s">
        <v>28919</v>
      </c>
    </row>
    <row r="4858" spans="1:5" x14ac:dyDescent="0.25">
      <c r="A4858" s="16">
        <f t="shared" si="75"/>
        <v>10475</v>
      </c>
      <c r="B4858">
        <v>10475</v>
      </c>
      <c r="C4858" t="s">
        <v>28920</v>
      </c>
      <c r="D4858" t="s">
        <v>7751</v>
      </c>
      <c r="E4858" s="339" t="s">
        <v>16098</v>
      </c>
    </row>
    <row r="4859" spans="1:5" x14ac:dyDescent="0.25">
      <c r="A4859" s="16">
        <f t="shared" si="75"/>
        <v>4030</v>
      </c>
      <c r="B4859">
        <v>4030</v>
      </c>
      <c r="C4859" t="s">
        <v>28921</v>
      </c>
      <c r="D4859" t="s">
        <v>7752</v>
      </c>
      <c r="E4859" s="339" t="s">
        <v>28922</v>
      </c>
    </row>
    <row r="4860" spans="1:5" x14ac:dyDescent="0.25">
      <c r="A4860" s="16">
        <f t="shared" si="75"/>
        <v>4031</v>
      </c>
      <c r="B4860">
        <v>4031</v>
      </c>
      <c r="C4860" t="s">
        <v>28923</v>
      </c>
      <c r="D4860" t="s">
        <v>7752</v>
      </c>
      <c r="E4860" s="339" t="s">
        <v>28924</v>
      </c>
    </row>
    <row r="4861" spans="1:5" x14ac:dyDescent="0.25">
      <c r="A4861" s="16">
        <f t="shared" si="75"/>
        <v>39399</v>
      </c>
      <c r="B4861">
        <v>39399</v>
      </c>
      <c r="C4861" t="s">
        <v>28925</v>
      </c>
      <c r="D4861" t="s">
        <v>7753</v>
      </c>
      <c r="E4861" s="339" t="s">
        <v>28926</v>
      </c>
    </row>
    <row r="4862" spans="1:5" x14ac:dyDescent="0.25">
      <c r="A4862" s="16">
        <f t="shared" si="75"/>
        <v>39400</v>
      </c>
      <c r="B4862">
        <v>39400</v>
      </c>
      <c r="C4862" t="s">
        <v>28927</v>
      </c>
      <c r="D4862" t="s">
        <v>7753</v>
      </c>
      <c r="E4862" s="339" t="s">
        <v>28928</v>
      </c>
    </row>
    <row r="4863" spans="1:5" x14ac:dyDescent="0.25">
      <c r="A4863" s="16">
        <f t="shared" si="75"/>
        <v>39401</v>
      </c>
      <c r="B4863">
        <v>39401</v>
      </c>
      <c r="C4863" t="s">
        <v>28929</v>
      </c>
      <c r="D4863" t="s">
        <v>7753</v>
      </c>
      <c r="E4863" s="339" t="s">
        <v>28930</v>
      </c>
    </row>
    <row r="4864" spans="1:5" x14ac:dyDescent="0.25">
      <c r="A4864" s="16">
        <f t="shared" si="75"/>
        <v>11652</v>
      </c>
      <c r="B4864">
        <v>11652</v>
      </c>
      <c r="C4864" t="s">
        <v>28931</v>
      </c>
      <c r="D4864" t="s">
        <v>7753</v>
      </c>
      <c r="E4864" s="339" t="s">
        <v>28932</v>
      </c>
    </row>
    <row r="4865" spans="1:5" x14ac:dyDescent="0.25">
      <c r="A4865" s="16">
        <f t="shared" si="75"/>
        <v>13896</v>
      </c>
      <c r="B4865">
        <v>13896</v>
      </c>
      <c r="C4865" t="s">
        <v>28933</v>
      </c>
      <c r="D4865" t="s">
        <v>7753</v>
      </c>
      <c r="E4865" s="339" t="s">
        <v>28934</v>
      </c>
    </row>
    <row r="4866" spans="1:5" x14ac:dyDescent="0.25">
      <c r="A4866" s="16">
        <f t="shared" si="75"/>
        <v>13475</v>
      </c>
      <c r="B4866">
        <v>13475</v>
      </c>
      <c r="C4866" t="s">
        <v>28935</v>
      </c>
      <c r="D4866" t="s">
        <v>7753</v>
      </c>
      <c r="E4866" s="339" t="s">
        <v>28936</v>
      </c>
    </row>
    <row r="4867" spans="1:5" x14ac:dyDescent="0.25">
      <c r="A4867" s="16">
        <f t="shared" ref="A4867:A4930" si="76">B4867</f>
        <v>44491</v>
      </c>
      <c r="B4867">
        <v>44491</v>
      </c>
      <c r="C4867" t="s">
        <v>28937</v>
      </c>
      <c r="D4867" t="s">
        <v>7753</v>
      </c>
      <c r="E4867" s="339" t="s">
        <v>28938</v>
      </c>
    </row>
    <row r="4868" spans="1:5" x14ac:dyDescent="0.25">
      <c r="A4868" s="16">
        <f t="shared" si="76"/>
        <v>44470</v>
      </c>
      <c r="B4868">
        <v>44470</v>
      </c>
      <c r="C4868" t="s">
        <v>28939</v>
      </c>
      <c r="D4868" t="s">
        <v>7753</v>
      </c>
      <c r="E4868" s="339" t="s">
        <v>28940</v>
      </c>
    </row>
    <row r="4869" spans="1:5" x14ac:dyDescent="0.25">
      <c r="A4869" s="16">
        <f t="shared" si="76"/>
        <v>13476</v>
      </c>
      <c r="B4869">
        <v>13476</v>
      </c>
      <c r="C4869" t="s">
        <v>28941</v>
      </c>
      <c r="D4869" t="s">
        <v>7753</v>
      </c>
      <c r="E4869" s="339" t="s">
        <v>28942</v>
      </c>
    </row>
    <row r="4870" spans="1:5" x14ac:dyDescent="0.25">
      <c r="A4870" s="16">
        <f t="shared" si="76"/>
        <v>10488</v>
      </c>
      <c r="B4870">
        <v>10488</v>
      </c>
      <c r="C4870" t="s">
        <v>28943</v>
      </c>
      <c r="D4870" t="s">
        <v>7753</v>
      </c>
      <c r="E4870" s="339" t="s">
        <v>28944</v>
      </c>
    </row>
    <row r="4871" spans="1:5" x14ac:dyDescent="0.25">
      <c r="A4871" s="16">
        <f t="shared" si="76"/>
        <v>13606</v>
      </c>
      <c r="B4871">
        <v>13606</v>
      </c>
      <c r="C4871" t="s">
        <v>28945</v>
      </c>
      <c r="D4871" t="s">
        <v>7753</v>
      </c>
      <c r="E4871" s="339" t="s">
        <v>28946</v>
      </c>
    </row>
    <row r="4872" spans="1:5" x14ac:dyDescent="0.25">
      <c r="A4872" s="16">
        <f t="shared" si="76"/>
        <v>10489</v>
      </c>
      <c r="B4872">
        <v>10489</v>
      </c>
      <c r="C4872" t="s">
        <v>28947</v>
      </c>
      <c r="D4872" t="s">
        <v>7754</v>
      </c>
      <c r="E4872" s="339" t="s">
        <v>10729</v>
      </c>
    </row>
    <row r="4873" spans="1:5" x14ac:dyDescent="0.25">
      <c r="A4873" s="16">
        <f t="shared" si="76"/>
        <v>41073</v>
      </c>
      <c r="B4873">
        <v>41073</v>
      </c>
      <c r="C4873" t="s">
        <v>28948</v>
      </c>
      <c r="D4873" t="s">
        <v>7813</v>
      </c>
      <c r="E4873" s="339" t="s">
        <v>33831</v>
      </c>
    </row>
    <row r="4874" spans="1:5" x14ac:dyDescent="0.25">
      <c r="A4874" s="16">
        <f t="shared" si="76"/>
        <v>34391</v>
      </c>
      <c r="B4874">
        <v>34391</v>
      </c>
      <c r="C4874" t="s">
        <v>28950</v>
      </c>
      <c r="D4874" t="s">
        <v>7752</v>
      </c>
      <c r="E4874" s="339" t="s">
        <v>28951</v>
      </c>
    </row>
    <row r="4875" spans="1:5" x14ac:dyDescent="0.25">
      <c r="A4875" s="16">
        <f t="shared" si="76"/>
        <v>10496</v>
      </c>
      <c r="B4875">
        <v>10496</v>
      </c>
      <c r="C4875" t="s">
        <v>28952</v>
      </c>
      <c r="D4875" t="s">
        <v>7752</v>
      </c>
      <c r="E4875" s="339" t="s">
        <v>28953</v>
      </c>
    </row>
    <row r="4876" spans="1:5" x14ac:dyDescent="0.25">
      <c r="A4876" s="16">
        <f t="shared" si="76"/>
        <v>10497</v>
      </c>
      <c r="B4876">
        <v>10497</v>
      </c>
      <c r="C4876" t="s">
        <v>28954</v>
      </c>
      <c r="D4876" t="s">
        <v>7752</v>
      </c>
      <c r="E4876" s="339" t="s">
        <v>28955</v>
      </c>
    </row>
    <row r="4877" spans="1:5" x14ac:dyDescent="0.25">
      <c r="A4877" s="16">
        <f t="shared" si="76"/>
        <v>10504</v>
      </c>
      <c r="B4877">
        <v>10504</v>
      </c>
      <c r="C4877" t="s">
        <v>28956</v>
      </c>
      <c r="D4877" t="s">
        <v>7752</v>
      </c>
      <c r="E4877" s="339" t="s">
        <v>28957</v>
      </c>
    </row>
    <row r="4878" spans="1:5" x14ac:dyDescent="0.25">
      <c r="A4878" s="16">
        <f t="shared" si="76"/>
        <v>34390</v>
      </c>
      <c r="B4878">
        <v>34390</v>
      </c>
      <c r="C4878" t="s">
        <v>28958</v>
      </c>
      <c r="D4878" t="s">
        <v>7752</v>
      </c>
      <c r="E4878" s="339" t="s">
        <v>28959</v>
      </c>
    </row>
    <row r="4879" spans="1:5" x14ac:dyDescent="0.25">
      <c r="A4879" s="16">
        <f t="shared" si="76"/>
        <v>34389</v>
      </c>
      <c r="B4879">
        <v>34389</v>
      </c>
      <c r="C4879" t="s">
        <v>28960</v>
      </c>
      <c r="D4879" t="s">
        <v>7752</v>
      </c>
      <c r="E4879" s="339" t="s">
        <v>28961</v>
      </c>
    </row>
    <row r="4880" spans="1:5" x14ac:dyDescent="0.25">
      <c r="A4880" s="16">
        <f t="shared" si="76"/>
        <v>34388</v>
      </c>
      <c r="B4880">
        <v>34388</v>
      </c>
      <c r="C4880" t="s">
        <v>28962</v>
      </c>
      <c r="D4880" t="s">
        <v>7752</v>
      </c>
      <c r="E4880" s="339" t="s">
        <v>28963</v>
      </c>
    </row>
    <row r="4881" spans="1:5" x14ac:dyDescent="0.25">
      <c r="A4881" s="16">
        <f t="shared" si="76"/>
        <v>34387</v>
      </c>
      <c r="B4881">
        <v>34387</v>
      </c>
      <c r="C4881" t="s">
        <v>28964</v>
      </c>
      <c r="D4881" t="s">
        <v>7752</v>
      </c>
      <c r="E4881" s="339" t="s">
        <v>28965</v>
      </c>
    </row>
    <row r="4882" spans="1:5" x14ac:dyDescent="0.25">
      <c r="A4882" s="16">
        <f t="shared" si="76"/>
        <v>11188</v>
      </c>
      <c r="B4882">
        <v>11188</v>
      </c>
      <c r="C4882" t="s">
        <v>28966</v>
      </c>
      <c r="D4882" t="s">
        <v>7752</v>
      </c>
      <c r="E4882" s="339" t="s">
        <v>28967</v>
      </c>
    </row>
    <row r="4883" spans="1:5" x14ac:dyDescent="0.25">
      <c r="A4883" s="16">
        <f t="shared" si="76"/>
        <v>11189</v>
      </c>
      <c r="B4883">
        <v>11189</v>
      </c>
      <c r="C4883" t="s">
        <v>28968</v>
      </c>
      <c r="D4883" t="s">
        <v>7752</v>
      </c>
      <c r="E4883" s="339" t="s">
        <v>28969</v>
      </c>
    </row>
    <row r="4884" spans="1:5" x14ac:dyDescent="0.25">
      <c r="A4884" s="16">
        <f t="shared" si="76"/>
        <v>21107</v>
      </c>
      <c r="B4884">
        <v>21107</v>
      </c>
      <c r="C4884" t="s">
        <v>28970</v>
      </c>
      <c r="D4884" t="s">
        <v>7752</v>
      </c>
      <c r="E4884" s="339" t="s">
        <v>28971</v>
      </c>
    </row>
    <row r="4885" spans="1:5" x14ac:dyDescent="0.25">
      <c r="A4885" s="16">
        <f t="shared" si="76"/>
        <v>34386</v>
      </c>
      <c r="B4885">
        <v>34386</v>
      </c>
      <c r="C4885" t="s">
        <v>28972</v>
      </c>
      <c r="D4885" t="s">
        <v>7752</v>
      </c>
      <c r="E4885" s="339" t="s">
        <v>28973</v>
      </c>
    </row>
    <row r="4886" spans="1:5" x14ac:dyDescent="0.25">
      <c r="A4886" s="16">
        <f t="shared" si="76"/>
        <v>10490</v>
      </c>
      <c r="B4886">
        <v>10490</v>
      </c>
      <c r="C4886" t="s">
        <v>28974</v>
      </c>
      <c r="D4886" t="s">
        <v>7752</v>
      </c>
      <c r="E4886" s="339" t="s">
        <v>28975</v>
      </c>
    </row>
    <row r="4887" spans="1:5" x14ac:dyDescent="0.25">
      <c r="A4887" s="16">
        <f t="shared" si="76"/>
        <v>10492</v>
      </c>
      <c r="B4887">
        <v>10492</v>
      </c>
      <c r="C4887" t="s">
        <v>28976</v>
      </c>
      <c r="D4887" t="s">
        <v>7752</v>
      </c>
      <c r="E4887" s="339" t="s">
        <v>28977</v>
      </c>
    </row>
    <row r="4888" spans="1:5" x14ac:dyDescent="0.25">
      <c r="A4888" s="16">
        <f t="shared" si="76"/>
        <v>10493</v>
      </c>
      <c r="B4888">
        <v>10493</v>
      </c>
      <c r="C4888" t="s">
        <v>28978</v>
      </c>
      <c r="D4888" t="s">
        <v>7752</v>
      </c>
      <c r="E4888" s="339" t="s">
        <v>28961</v>
      </c>
    </row>
    <row r="4889" spans="1:5" x14ac:dyDescent="0.25">
      <c r="A4889" s="16">
        <f t="shared" si="76"/>
        <v>10491</v>
      </c>
      <c r="B4889">
        <v>10491</v>
      </c>
      <c r="C4889" t="s">
        <v>28979</v>
      </c>
      <c r="D4889" t="s">
        <v>7752</v>
      </c>
      <c r="E4889" s="339" t="s">
        <v>16602</v>
      </c>
    </row>
    <row r="4890" spans="1:5" x14ac:dyDescent="0.25">
      <c r="A4890" s="16">
        <f t="shared" si="76"/>
        <v>34385</v>
      </c>
      <c r="B4890">
        <v>34385</v>
      </c>
      <c r="C4890" t="s">
        <v>28980</v>
      </c>
      <c r="D4890" t="s">
        <v>7752</v>
      </c>
      <c r="E4890" s="339" t="s">
        <v>28981</v>
      </c>
    </row>
    <row r="4891" spans="1:5" x14ac:dyDescent="0.25">
      <c r="A4891" s="16">
        <f t="shared" si="76"/>
        <v>10499</v>
      </c>
      <c r="B4891">
        <v>10499</v>
      </c>
      <c r="C4891" t="s">
        <v>28982</v>
      </c>
      <c r="D4891" t="s">
        <v>7752</v>
      </c>
      <c r="E4891" s="339" t="s">
        <v>28983</v>
      </c>
    </row>
    <row r="4892" spans="1:5" x14ac:dyDescent="0.25">
      <c r="A4892" s="16">
        <f t="shared" si="76"/>
        <v>34384</v>
      </c>
      <c r="B4892">
        <v>34384</v>
      </c>
      <c r="C4892" t="s">
        <v>28984</v>
      </c>
      <c r="D4892" t="s">
        <v>7752</v>
      </c>
      <c r="E4892" s="339" t="s">
        <v>28973</v>
      </c>
    </row>
    <row r="4893" spans="1:5" x14ac:dyDescent="0.25">
      <c r="A4893" s="16">
        <f t="shared" si="76"/>
        <v>11185</v>
      </c>
      <c r="B4893">
        <v>11185</v>
      </c>
      <c r="C4893" t="s">
        <v>28985</v>
      </c>
      <c r="D4893" t="s">
        <v>7752</v>
      </c>
      <c r="E4893" s="339" t="s">
        <v>28986</v>
      </c>
    </row>
    <row r="4894" spans="1:5" x14ac:dyDescent="0.25">
      <c r="A4894" s="16">
        <f t="shared" si="76"/>
        <v>10507</v>
      </c>
      <c r="B4894">
        <v>10507</v>
      </c>
      <c r="C4894" t="s">
        <v>28987</v>
      </c>
      <c r="D4894" t="s">
        <v>7752</v>
      </c>
      <c r="E4894" s="339" t="s">
        <v>28988</v>
      </c>
    </row>
    <row r="4895" spans="1:5" x14ac:dyDescent="0.25">
      <c r="A4895" s="16">
        <f t="shared" si="76"/>
        <v>10505</v>
      </c>
      <c r="B4895">
        <v>10505</v>
      </c>
      <c r="C4895" t="s">
        <v>28989</v>
      </c>
      <c r="D4895" t="s">
        <v>7752</v>
      </c>
      <c r="E4895" s="339" t="s">
        <v>28990</v>
      </c>
    </row>
    <row r="4896" spans="1:5" x14ac:dyDescent="0.25">
      <c r="A4896" s="16">
        <f t="shared" si="76"/>
        <v>10506</v>
      </c>
      <c r="B4896">
        <v>10506</v>
      </c>
      <c r="C4896" t="s">
        <v>28991</v>
      </c>
      <c r="D4896" t="s">
        <v>7752</v>
      </c>
      <c r="E4896" s="339" t="s">
        <v>28992</v>
      </c>
    </row>
    <row r="4897" spans="1:5" x14ac:dyDescent="0.25">
      <c r="A4897" s="16">
        <f t="shared" si="76"/>
        <v>5031</v>
      </c>
      <c r="B4897">
        <v>5031</v>
      </c>
      <c r="C4897" t="s">
        <v>28993</v>
      </c>
      <c r="D4897" t="s">
        <v>7752</v>
      </c>
      <c r="E4897" s="339" t="s">
        <v>28994</v>
      </c>
    </row>
    <row r="4898" spans="1:5" x14ac:dyDescent="0.25">
      <c r="A4898" s="16">
        <f t="shared" si="76"/>
        <v>10502</v>
      </c>
      <c r="B4898">
        <v>10502</v>
      </c>
      <c r="C4898" t="s">
        <v>28995</v>
      </c>
      <c r="D4898" t="s">
        <v>7752</v>
      </c>
      <c r="E4898" s="339" t="s">
        <v>21315</v>
      </c>
    </row>
    <row r="4899" spans="1:5" x14ac:dyDescent="0.25">
      <c r="A4899" s="16">
        <f t="shared" si="76"/>
        <v>10501</v>
      </c>
      <c r="B4899">
        <v>10501</v>
      </c>
      <c r="C4899" t="s">
        <v>28996</v>
      </c>
      <c r="D4899" t="s">
        <v>7752</v>
      </c>
      <c r="E4899" s="339" t="s">
        <v>28997</v>
      </c>
    </row>
    <row r="4900" spans="1:5" x14ac:dyDescent="0.25">
      <c r="A4900" s="16">
        <f t="shared" si="76"/>
        <v>10503</v>
      </c>
      <c r="B4900">
        <v>10503</v>
      </c>
      <c r="C4900" t="s">
        <v>28998</v>
      </c>
      <c r="D4900" t="s">
        <v>7752</v>
      </c>
      <c r="E4900" s="339" t="s">
        <v>28999</v>
      </c>
    </row>
    <row r="4901" spans="1:5" x14ac:dyDescent="0.25">
      <c r="A4901" s="16">
        <f t="shared" si="76"/>
        <v>4500</v>
      </c>
      <c r="B4901">
        <v>4500</v>
      </c>
      <c r="C4901" t="s">
        <v>29000</v>
      </c>
      <c r="D4901" t="s">
        <v>7757</v>
      </c>
      <c r="E4901" s="339" t="s">
        <v>13637</v>
      </c>
    </row>
    <row r="4902" spans="1:5" x14ac:dyDescent="0.25">
      <c r="A4902" s="16">
        <f t="shared" si="76"/>
        <v>4448</v>
      </c>
      <c r="B4902">
        <v>4448</v>
      </c>
      <c r="C4902" t="s">
        <v>29001</v>
      </c>
      <c r="D4902" t="s">
        <v>7757</v>
      </c>
      <c r="E4902" s="339" t="s">
        <v>15464</v>
      </c>
    </row>
    <row r="4903" spans="1:5" x14ac:dyDescent="0.25">
      <c r="A4903" s="16">
        <f t="shared" si="76"/>
        <v>20213</v>
      </c>
      <c r="B4903">
        <v>20213</v>
      </c>
      <c r="C4903" t="s">
        <v>29002</v>
      </c>
      <c r="D4903" t="s">
        <v>7757</v>
      </c>
      <c r="E4903" s="339" t="s">
        <v>29003</v>
      </c>
    </row>
    <row r="4904" spans="1:5" x14ac:dyDescent="0.25">
      <c r="A4904" s="16">
        <f t="shared" si="76"/>
        <v>20211</v>
      </c>
      <c r="B4904">
        <v>20211</v>
      </c>
      <c r="C4904" t="s">
        <v>29004</v>
      </c>
      <c r="D4904" t="s">
        <v>7757</v>
      </c>
      <c r="E4904" s="339" t="s">
        <v>27635</v>
      </c>
    </row>
    <row r="4905" spans="1:5" x14ac:dyDescent="0.25">
      <c r="A4905" s="16">
        <f t="shared" si="76"/>
        <v>40270</v>
      </c>
      <c r="B4905">
        <v>40270</v>
      </c>
      <c r="C4905" t="s">
        <v>29005</v>
      </c>
      <c r="D4905" t="s">
        <v>7757</v>
      </c>
      <c r="E4905" s="339" t="s">
        <v>29006</v>
      </c>
    </row>
    <row r="4906" spans="1:5" x14ac:dyDescent="0.25">
      <c r="A4906" s="16">
        <f t="shared" si="76"/>
        <v>4425</v>
      </c>
      <c r="B4906">
        <v>4425</v>
      </c>
      <c r="C4906" t="s">
        <v>29007</v>
      </c>
      <c r="D4906" t="s">
        <v>7757</v>
      </c>
      <c r="E4906" s="339" t="s">
        <v>15592</v>
      </c>
    </row>
    <row r="4907" spans="1:5" x14ac:dyDescent="0.25">
      <c r="A4907" s="16">
        <f t="shared" si="76"/>
        <v>4472</v>
      </c>
      <c r="B4907">
        <v>4472</v>
      </c>
      <c r="C4907" t="s">
        <v>29008</v>
      </c>
      <c r="D4907" t="s">
        <v>7757</v>
      </c>
      <c r="E4907" s="339" t="s">
        <v>29009</v>
      </c>
    </row>
    <row r="4908" spans="1:5" x14ac:dyDescent="0.25">
      <c r="A4908" s="16">
        <f t="shared" si="76"/>
        <v>35272</v>
      </c>
      <c r="B4908">
        <v>35272</v>
      </c>
      <c r="C4908" t="s">
        <v>29010</v>
      </c>
      <c r="D4908" t="s">
        <v>7757</v>
      </c>
      <c r="E4908" s="339" t="s">
        <v>29011</v>
      </c>
    </row>
    <row r="4909" spans="1:5" x14ac:dyDescent="0.25">
      <c r="A4909" s="16">
        <f t="shared" si="76"/>
        <v>4481</v>
      </c>
      <c r="B4909">
        <v>4481</v>
      </c>
      <c r="C4909" t="s">
        <v>29012</v>
      </c>
      <c r="D4909" t="s">
        <v>7757</v>
      </c>
      <c r="E4909" s="339" t="s">
        <v>14898</v>
      </c>
    </row>
    <row r="4910" spans="1:5" x14ac:dyDescent="0.25">
      <c r="A4910" s="16">
        <f t="shared" si="76"/>
        <v>34345</v>
      </c>
      <c r="B4910">
        <v>34345</v>
      </c>
      <c r="C4910" t="s">
        <v>29013</v>
      </c>
      <c r="D4910" t="s">
        <v>7754</v>
      </c>
      <c r="E4910" s="339" t="s">
        <v>12669</v>
      </c>
    </row>
    <row r="4911" spans="1:5" x14ac:dyDescent="0.25">
      <c r="A4911" s="16">
        <f t="shared" si="76"/>
        <v>41096</v>
      </c>
      <c r="B4911">
        <v>41096</v>
      </c>
      <c r="C4911" t="s">
        <v>29014</v>
      </c>
      <c r="D4911" t="s">
        <v>7813</v>
      </c>
      <c r="E4911" s="339" t="s">
        <v>33822</v>
      </c>
    </row>
    <row r="4912" spans="1:5" x14ac:dyDescent="0.25">
      <c r="A4912" s="16">
        <f t="shared" si="76"/>
        <v>41776</v>
      </c>
      <c r="B4912">
        <v>41776</v>
      </c>
      <c r="C4912" t="s">
        <v>29015</v>
      </c>
      <c r="D4912" t="s">
        <v>7754</v>
      </c>
      <c r="E4912" s="339" t="s">
        <v>8543</v>
      </c>
    </row>
    <row r="4913" spans="1:8" x14ac:dyDescent="0.25">
      <c r="A4913" s="16" t="str">
        <f t="shared" si="76"/>
        <v>IUC002</v>
      </c>
      <c r="B4913" s="119" t="s">
        <v>257</v>
      </c>
      <c r="C4913" s="119" t="s">
        <v>258</v>
      </c>
      <c r="D4913" s="119" t="s">
        <v>3</v>
      </c>
      <c r="E4913" s="353">
        <v>68.069999999999993</v>
      </c>
      <c r="F4913" s="119" t="s">
        <v>14952</v>
      </c>
      <c r="G4913" s="119" t="s">
        <v>15548</v>
      </c>
      <c r="H4913" s="119" t="s">
        <v>29016</v>
      </c>
    </row>
    <row r="4914" spans="1:8" x14ac:dyDescent="0.25">
      <c r="A4914" s="16" t="str">
        <f t="shared" si="76"/>
        <v>2T0410052</v>
      </c>
      <c r="B4914" s="119" t="s">
        <v>19818</v>
      </c>
      <c r="C4914" s="119" t="s">
        <v>21083</v>
      </c>
      <c r="D4914" s="119" t="s">
        <v>2</v>
      </c>
      <c r="E4914" s="353">
        <v>894.29</v>
      </c>
      <c r="F4914" s="119" t="s">
        <v>14952</v>
      </c>
      <c r="G4914" s="119" t="s">
        <v>15548</v>
      </c>
      <c r="H4914" s="119" t="s">
        <v>29016</v>
      </c>
    </row>
    <row r="4915" spans="1:8" x14ac:dyDescent="0.25">
      <c r="A4915" s="16" t="str">
        <f t="shared" si="76"/>
        <v>IUC004</v>
      </c>
      <c r="B4915" s="119" t="s">
        <v>7310</v>
      </c>
      <c r="C4915" s="119" t="s">
        <v>7311</v>
      </c>
      <c r="D4915" s="119" t="s">
        <v>3</v>
      </c>
      <c r="E4915" s="353">
        <v>61.31</v>
      </c>
      <c r="F4915" s="119" t="s">
        <v>14952</v>
      </c>
      <c r="G4915" s="119" t="s">
        <v>15548</v>
      </c>
      <c r="H4915" s="119" t="s">
        <v>29016</v>
      </c>
    </row>
    <row r="4916" spans="1:8" x14ac:dyDescent="0.25">
      <c r="A4916" s="16" t="str">
        <f t="shared" si="76"/>
        <v>IUC005</v>
      </c>
      <c r="B4916" s="119" t="s">
        <v>261</v>
      </c>
      <c r="C4916" s="119" t="s">
        <v>262</v>
      </c>
      <c r="D4916" s="119" t="s">
        <v>1</v>
      </c>
      <c r="E4916" s="353">
        <v>20.02</v>
      </c>
      <c r="F4916" s="119" t="s">
        <v>14952</v>
      </c>
      <c r="G4916" s="119" t="s">
        <v>15548</v>
      </c>
      <c r="H4916" s="119" t="s">
        <v>29016</v>
      </c>
    </row>
    <row r="4917" spans="1:8" x14ac:dyDescent="0.25">
      <c r="A4917" s="16" t="str">
        <f t="shared" si="76"/>
        <v>IUS0011</v>
      </c>
      <c r="B4917" s="119" t="s">
        <v>367</v>
      </c>
      <c r="C4917" s="119" t="s">
        <v>19821</v>
      </c>
      <c r="D4917" s="119" t="s">
        <v>1</v>
      </c>
      <c r="E4917" s="353">
        <v>244.2</v>
      </c>
      <c r="F4917" s="119" t="s">
        <v>14952</v>
      </c>
      <c r="G4917" s="119" t="s">
        <v>15548</v>
      </c>
      <c r="H4917" s="119" t="s">
        <v>29016</v>
      </c>
    </row>
    <row r="4918" spans="1:8" x14ac:dyDescent="0.25">
      <c r="A4918" s="16" t="str">
        <f t="shared" si="76"/>
        <v>IUS007</v>
      </c>
      <c r="B4918" s="119" t="s">
        <v>391</v>
      </c>
      <c r="C4918" s="119" t="s">
        <v>392</v>
      </c>
      <c r="D4918" s="119" t="s">
        <v>1</v>
      </c>
      <c r="E4918" s="353">
        <v>10098</v>
      </c>
      <c r="F4918" s="119" t="s">
        <v>14952</v>
      </c>
      <c r="G4918" s="119" t="s">
        <v>15548</v>
      </c>
      <c r="H4918" s="119" t="s">
        <v>29016</v>
      </c>
    </row>
    <row r="4919" spans="1:8" x14ac:dyDescent="0.25">
      <c r="A4919" s="16" t="str">
        <f t="shared" si="76"/>
        <v>IUC006</v>
      </c>
      <c r="B4919" s="119" t="s">
        <v>263</v>
      </c>
      <c r="C4919" s="119" t="s">
        <v>449</v>
      </c>
      <c r="D4919" s="119" t="s">
        <v>2</v>
      </c>
      <c r="E4919" s="353">
        <v>448.8</v>
      </c>
      <c r="F4919" s="119" t="s">
        <v>14952</v>
      </c>
      <c r="G4919" s="119" t="s">
        <v>15548</v>
      </c>
      <c r="H4919" s="119" t="s">
        <v>29016</v>
      </c>
    </row>
    <row r="4920" spans="1:8" x14ac:dyDescent="0.25">
      <c r="A4920" s="16" t="str">
        <f t="shared" si="76"/>
        <v>IUC003</v>
      </c>
      <c r="B4920" s="119" t="s">
        <v>259</v>
      </c>
      <c r="C4920" s="119" t="s">
        <v>260</v>
      </c>
      <c r="D4920" s="119" t="s">
        <v>1</v>
      </c>
      <c r="E4920" s="353">
        <v>7.01</v>
      </c>
      <c r="F4920" s="119" t="s">
        <v>14952</v>
      </c>
      <c r="G4920" s="119" t="s">
        <v>15548</v>
      </c>
      <c r="H4920" s="119" t="s">
        <v>29016</v>
      </c>
    </row>
    <row r="4921" spans="1:8" x14ac:dyDescent="0.25">
      <c r="A4921" s="16" t="str">
        <f t="shared" si="76"/>
        <v>IUD004</v>
      </c>
      <c r="B4921" s="119" t="s">
        <v>280</v>
      </c>
      <c r="C4921" s="119" t="s">
        <v>281</v>
      </c>
      <c r="D4921" s="119" t="s">
        <v>2</v>
      </c>
      <c r="E4921" s="353">
        <v>178.55</v>
      </c>
      <c r="F4921" s="119" t="s">
        <v>14952</v>
      </c>
      <c r="G4921" s="119" t="s">
        <v>15548</v>
      </c>
      <c r="H4921" s="119" t="s">
        <v>29016</v>
      </c>
    </row>
    <row r="4922" spans="1:8" x14ac:dyDescent="0.25">
      <c r="A4922" s="16" t="str">
        <f t="shared" si="76"/>
        <v>IUS008</v>
      </c>
      <c r="B4922" s="119" t="s">
        <v>393</v>
      </c>
      <c r="C4922" s="119" t="s">
        <v>394</v>
      </c>
      <c r="D4922" s="119" t="s">
        <v>1</v>
      </c>
      <c r="E4922" s="353">
        <v>5926.8</v>
      </c>
      <c r="F4922" s="119" t="s">
        <v>14952</v>
      </c>
      <c r="G4922" s="119" t="s">
        <v>15548</v>
      </c>
      <c r="H4922" s="119" t="s">
        <v>29016</v>
      </c>
    </row>
    <row r="4923" spans="1:8" x14ac:dyDescent="0.25">
      <c r="A4923" s="16" t="str">
        <f t="shared" si="76"/>
        <v>IUS009</v>
      </c>
      <c r="B4923" s="119" t="s">
        <v>395</v>
      </c>
      <c r="C4923" s="119" t="s">
        <v>396</v>
      </c>
      <c r="D4923" s="119" t="s">
        <v>221</v>
      </c>
      <c r="E4923" s="353">
        <v>14.99</v>
      </c>
      <c r="F4923" s="119" t="s">
        <v>14952</v>
      </c>
      <c r="G4923" s="119" t="s">
        <v>15548</v>
      </c>
      <c r="H4923" s="119" t="s">
        <v>29016</v>
      </c>
    </row>
    <row r="4924" spans="1:8" x14ac:dyDescent="0.25">
      <c r="A4924" s="16" t="str">
        <f t="shared" si="76"/>
        <v>IUS0010</v>
      </c>
      <c r="B4924" s="119" t="s">
        <v>365</v>
      </c>
      <c r="C4924" s="119" t="s">
        <v>493</v>
      </c>
      <c r="D4924" s="119" t="s">
        <v>1</v>
      </c>
      <c r="E4924" s="353">
        <v>0.56999999999999995</v>
      </c>
      <c r="F4924" s="119" t="s">
        <v>14952</v>
      </c>
      <c r="G4924" s="119" t="s">
        <v>15548</v>
      </c>
      <c r="H4924" s="119" t="s">
        <v>29016</v>
      </c>
    </row>
    <row r="4925" spans="1:8" x14ac:dyDescent="0.25">
      <c r="A4925" s="16" t="str">
        <f t="shared" si="76"/>
        <v>IUM970</v>
      </c>
      <c r="B4925" s="119" t="s">
        <v>474</v>
      </c>
      <c r="C4925" s="119" t="s">
        <v>16401</v>
      </c>
      <c r="D4925" s="119" t="s">
        <v>3</v>
      </c>
      <c r="E4925" s="353">
        <v>346.91</v>
      </c>
      <c r="F4925" s="119" t="s">
        <v>14952</v>
      </c>
      <c r="G4925" s="119" t="s">
        <v>15548</v>
      </c>
      <c r="H4925" s="119" t="s">
        <v>29016</v>
      </c>
    </row>
    <row r="4926" spans="1:8" x14ac:dyDescent="0.25">
      <c r="A4926" s="16" t="str">
        <f t="shared" si="76"/>
        <v>IUM949</v>
      </c>
      <c r="B4926" s="119" t="s">
        <v>7736</v>
      </c>
      <c r="C4926" s="119" t="s">
        <v>21085</v>
      </c>
      <c r="D4926" s="119" t="s">
        <v>1</v>
      </c>
      <c r="E4926" s="353">
        <v>426.89</v>
      </c>
      <c r="F4926" s="119" t="s">
        <v>14952</v>
      </c>
      <c r="G4926" s="119" t="s">
        <v>15548</v>
      </c>
      <c r="H4926" s="119" t="s">
        <v>29016</v>
      </c>
    </row>
    <row r="4927" spans="1:8" x14ac:dyDescent="0.25">
      <c r="A4927" s="16" t="str">
        <f t="shared" si="76"/>
        <v>IUM335</v>
      </c>
      <c r="B4927" s="119" t="s">
        <v>467</v>
      </c>
      <c r="C4927" s="119" t="s">
        <v>16398</v>
      </c>
      <c r="D4927" s="119" t="s">
        <v>1</v>
      </c>
      <c r="E4927" s="353">
        <v>6.44</v>
      </c>
      <c r="F4927" s="119" t="s">
        <v>14952</v>
      </c>
      <c r="G4927" s="119" t="s">
        <v>15548</v>
      </c>
      <c r="H4927" s="119" t="s">
        <v>29016</v>
      </c>
    </row>
    <row r="4928" spans="1:8" x14ac:dyDescent="0.25">
      <c r="A4928" s="16" t="str">
        <f t="shared" si="76"/>
        <v>IUM412</v>
      </c>
      <c r="B4928" s="119" t="s">
        <v>7735</v>
      </c>
      <c r="C4928" s="119" t="s">
        <v>21084</v>
      </c>
      <c r="D4928" s="119" t="s">
        <v>2</v>
      </c>
      <c r="E4928" s="353">
        <v>21.27</v>
      </c>
      <c r="F4928" s="119" t="s">
        <v>14952</v>
      </c>
      <c r="G4928" s="119" t="s">
        <v>15548</v>
      </c>
      <c r="H4928" s="119" t="s">
        <v>29016</v>
      </c>
    </row>
    <row r="4929" spans="1:8" x14ac:dyDescent="0.25">
      <c r="A4929" s="16" t="str">
        <f t="shared" si="76"/>
        <v>IUM601</v>
      </c>
      <c r="B4929" s="119" t="s">
        <v>468</v>
      </c>
      <c r="C4929" s="119" t="s">
        <v>469</v>
      </c>
      <c r="D4929" s="119" t="s">
        <v>369</v>
      </c>
      <c r="E4929" s="353">
        <v>1060.3499999999999</v>
      </c>
      <c r="F4929" s="119" t="s">
        <v>14952</v>
      </c>
      <c r="G4929" s="119" t="s">
        <v>15548</v>
      </c>
      <c r="H4929" s="119" t="s">
        <v>29016</v>
      </c>
    </row>
    <row r="4930" spans="1:8" x14ac:dyDescent="0.25">
      <c r="A4930" s="16" t="str">
        <f t="shared" si="76"/>
        <v>IUM615</v>
      </c>
      <c r="B4930" s="119" t="s">
        <v>470</v>
      </c>
      <c r="C4930" s="119" t="s">
        <v>16399</v>
      </c>
      <c r="D4930" s="119" t="s">
        <v>221</v>
      </c>
      <c r="E4930" s="353">
        <v>10.220000000000001</v>
      </c>
      <c r="F4930" s="119" t="s">
        <v>14952</v>
      </c>
      <c r="G4930" s="119" t="s">
        <v>15548</v>
      </c>
      <c r="H4930" s="119" t="s">
        <v>29016</v>
      </c>
    </row>
    <row r="4931" spans="1:8" x14ac:dyDescent="0.25">
      <c r="A4931" s="16" t="str">
        <f t="shared" ref="A4931:A4994" si="77">B4931</f>
        <v>IUM617</v>
      </c>
      <c r="B4931" s="119" t="s">
        <v>472</v>
      </c>
      <c r="C4931" s="119" t="s">
        <v>29081</v>
      </c>
      <c r="D4931" s="119" t="s">
        <v>33832</v>
      </c>
      <c r="E4931" s="353">
        <v>11.95</v>
      </c>
      <c r="F4931" s="119" t="s">
        <v>14952</v>
      </c>
      <c r="G4931" s="119" t="s">
        <v>15548</v>
      </c>
      <c r="H4931" s="119" t="s">
        <v>29016</v>
      </c>
    </row>
    <row r="4932" spans="1:8" x14ac:dyDescent="0.25">
      <c r="A4932" s="16" t="str">
        <f t="shared" si="77"/>
        <v>IUM624</v>
      </c>
      <c r="B4932" s="119" t="s">
        <v>473</v>
      </c>
      <c r="C4932" s="119" t="s">
        <v>33833</v>
      </c>
      <c r="D4932" s="119" t="s">
        <v>369</v>
      </c>
      <c r="E4932" s="353">
        <v>22.83</v>
      </c>
      <c r="F4932" s="119" t="s">
        <v>14952</v>
      </c>
      <c r="G4932" s="119" t="s">
        <v>15548</v>
      </c>
      <c r="H4932" s="119" t="s">
        <v>29016</v>
      </c>
    </row>
    <row r="4933" spans="1:8" x14ac:dyDescent="0.25">
      <c r="A4933" s="16" t="str">
        <f t="shared" si="77"/>
        <v>IUM334</v>
      </c>
      <c r="B4933" s="119" t="s">
        <v>466</v>
      </c>
      <c r="C4933" s="119" t="s">
        <v>16397</v>
      </c>
      <c r="D4933" s="119" t="s">
        <v>1</v>
      </c>
      <c r="E4933" s="353">
        <v>0.15</v>
      </c>
      <c r="F4933" s="119" t="s">
        <v>14952</v>
      </c>
      <c r="G4933" s="119" t="s">
        <v>15548</v>
      </c>
      <c r="H4933" s="119" t="s">
        <v>29016</v>
      </c>
    </row>
    <row r="4934" spans="1:8" x14ac:dyDescent="0.25">
      <c r="A4934" s="16" t="str">
        <f t="shared" si="77"/>
        <v>IUM616</v>
      </c>
      <c r="B4934" s="119" t="s">
        <v>471</v>
      </c>
      <c r="C4934" s="119" t="s">
        <v>16400</v>
      </c>
      <c r="D4934" s="119" t="s">
        <v>221</v>
      </c>
      <c r="E4934" s="353">
        <v>10.220000000000001</v>
      </c>
      <c r="F4934" s="119" t="s">
        <v>14952</v>
      </c>
      <c r="G4934" s="119" t="s">
        <v>15548</v>
      </c>
      <c r="H4934" s="119" t="s">
        <v>29016</v>
      </c>
    </row>
    <row r="4935" spans="1:8" x14ac:dyDescent="0.25">
      <c r="A4935" s="16" t="str">
        <f t="shared" si="77"/>
        <v>IUD002</v>
      </c>
      <c r="B4935" s="119" t="s">
        <v>276</v>
      </c>
      <c r="C4935" s="119" t="s">
        <v>277</v>
      </c>
      <c r="D4935" s="119" t="s">
        <v>1</v>
      </c>
      <c r="E4935" s="353">
        <v>765.53</v>
      </c>
      <c r="F4935" s="119" t="s">
        <v>14952</v>
      </c>
      <c r="G4935" s="119" t="s">
        <v>15548</v>
      </c>
      <c r="H4935" s="119" t="s">
        <v>29016</v>
      </c>
    </row>
    <row r="4936" spans="1:8" x14ac:dyDescent="0.25">
      <c r="A4936" s="16" t="str">
        <f t="shared" si="77"/>
        <v>IUT074</v>
      </c>
      <c r="B4936" s="119" t="s">
        <v>494</v>
      </c>
      <c r="C4936" s="119" t="s">
        <v>495</v>
      </c>
      <c r="D4936" s="119" t="s">
        <v>1</v>
      </c>
      <c r="E4936" s="353">
        <v>20.02</v>
      </c>
      <c r="F4936" s="119" t="s">
        <v>14952</v>
      </c>
      <c r="G4936" s="119" t="s">
        <v>15548</v>
      </c>
      <c r="H4936" s="119" t="s">
        <v>29016</v>
      </c>
    </row>
    <row r="4937" spans="1:8" x14ac:dyDescent="0.25">
      <c r="A4937" s="16" t="str">
        <f t="shared" si="77"/>
        <v>IUS001</v>
      </c>
      <c r="B4937" s="119" t="s">
        <v>364</v>
      </c>
      <c r="C4937" s="119" t="s">
        <v>29018</v>
      </c>
      <c r="D4937" s="119" t="s">
        <v>1</v>
      </c>
      <c r="E4937" s="353">
        <v>54.16</v>
      </c>
      <c r="F4937" s="119" t="s">
        <v>14952</v>
      </c>
      <c r="G4937" s="119" t="s">
        <v>15548</v>
      </c>
      <c r="H4937" s="119" t="s">
        <v>29016</v>
      </c>
    </row>
    <row r="4938" spans="1:8" x14ac:dyDescent="0.25">
      <c r="A4938" s="16" t="str">
        <f t="shared" si="77"/>
        <v>IUMA0002</v>
      </c>
      <c r="B4938" s="119" t="s">
        <v>347</v>
      </c>
      <c r="C4938" s="119" t="s">
        <v>29017</v>
      </c>
      <c r="D4938" s="119" t="s">
        <v>3</v>
      </c>
      <c r="E4938" s="353">
        <v>321.67</v>
      </c>
      <c r="F4938" s="119" t="s">
        <v>14952</v>
      </c>
      <c r="G4938" s="119" t="s">
        <v>15548</v>
      </c>
      <c r="H4938" s="119" t="s">
        <v>29016</v>
      </c>
    </row>
    <row r="4939" spans="1:8" x14ac:dyDescent="0.25">
      <c r="A4939" s="16" t="str">
        <f t="shared" si="77"/>
        <v>IUS002</v>
      </c>
      <c r="B4939" s="119" t="s">
        <v>383</v>
      </c>
      <c r="C4939" s="119" t="s">
        <v>29019</v>
      </c>
      <c r="D4939" s="119" t="s">
        <v>221</v>
      </c>
      <c r="E4939" s="353">
        <v>35.35</v>
      </c>
      <c r="F4939" s="119" t="s">
        <v>14952</v>
      </c>
      <c r="G4939" s="119" t="s">
        <v>15548</v>
      </c>
      <c r="H4939" s="119" t="s">
        <v>29016</v>
      </c>
    </row>
    <row r="4940" spans="1:8" x14ac:dyDescent="0.25">
      <c r="A4940" s="16" t="str">
        <f t="shared" si="77"/>
        <v>IUC001</v>
      </c>
      <c r="B4940" s="119" t="s">
        <v>250</v>
      </c>
      <c r="C4940" s="119" t="s">
        <v>15738</v>
      </c>
      <c r="D4940" s="119" t="s">
        <v>251</v>
      </c>
      <c r="E4940" s="353">
        <v>1948.64</v>
      </c>
      <c r="F4940" s="119" t="s">
        <v>14952</v>
      </c>
      <c r="G4940" s="119" t="s">
        <v>15548</v>
      </c>
      <c r="H4940" s="119" t="s">
        <v>29016</v>
      </c>
    </row>
    <row r="4941" spans="1:8" x14ac:dyDescent="0.25">
      <c r="A4941" s="16" t="str">
        <f t="shared" si="77"/>
        <v>IUP0001</v>
      </c>
      <c r="B4941" s="119" t="s">
        <v>349</v>
      </c>
      <c r="C4941" s="119" t="s">
        <v>350</v>
      </c>
      <c r="D4941" s="119" t="s">
        <v>351</v>
      </c>
      <c r="E4941" s="353">
        <v>5690</v>
      </c>
      <c r="F4941" s="119" t="s">
        <v>14952</v>
      </c>
      <c r="G4941" s="119" t="s">
        <v>15548</v>
      </c>
      <c r="H4941" s="119" t="s">
        <v>29016</v>
      </c>
    </row>
    <row r="4942" spans="1:8" x14ac:dyDescent="0.25">
      <c r="A4942" s="16" t="str">
        <f t="shared" si="77"/>
        <v>IUD001</v>
      </c>
      <c r="B4942" s="119" t="s">
        <v>274</v>
      </c>
      <c r="C4942" s="119" t="s">
        <v>275</v>
      </c>
      <c r="D4942" s="119" t="s">
        <v>1</v>
      </c>
      <c r="E4942" s="353">
        <v>297.3</v>
      </c>
      <c r="F4942" s="119" t="s">
        <v>14952</v>
      </c>
      <c r="G4942" s="119" t="s">
        <v>15548</v>
      </c>
      <c r="H4942" s="119" t="s">
        <v>29016</v>
      </c>
    </row>
    <row r="4943" spans="1:8" x14ac:dyDescent="0.25">
      <c r="A4943" s="16" t="str">
        <f t="shared" si="77"/>
        <v>IUS003</v>
      </c>
      <c r="B4943" s="119" t="s">
        <v>387</v>
      </c>
      <c r="C4943" s="119" t="s">
        <v>33834</v>
      </c>
      <c r="D4943" s="119" t="s">
        <v>1</v>
      </c>
      <c r="E4943" s="353">
        <v>54.16</v>
      </c>
      <c r="F4943" s="119" t="s">
        <v>14952</v>
      </c>
      <c r="G4943" s="119" t="s">
        <v>15548</v>
      </c>
      <c r="H4943" s="119" t="s">
        <v>29016</v>
      </c>
    </row>
    <row r="4944" spans="1:8" x14ac:dyDescent="0.25">
      <c r="A4944" s="16" t="str">
        <f t="shared" si="77"/>
        <v>IUS004</v>
      </c>
      <c r="B4944" s="119" t="s">
        <v>388</v>
      </c>
      <c r="C4944" s="119" t="s">
        <v>29021</v>
      </c>
      <c r="D4944" s="119" t="s">
        <v>1</v>
      </c>
      <c r="E4944" s="353">
        <v>55.86</v>
      </c>
      <c r="F4944" s="119" t="s">
        <v>14952</v>
      </c>
      <c r="G4944" s="119" t="s">
        <v>15548</v>
      </c>
      <c r="H4944" s="119" t="s">
        <v>29016</v>
      </c>
    </row>
    <row r="4945" spans="1:8" x14ac:dyDescent="0.25">
      <c r="A4945" s="16" t="str">
        <f t="shared" si="77"/>
        <v>IUS005</v>
      </c>
      <c r="B4945" s="119" t="s">
        <v>389</v>
      </c>
      <c r="C4945" s="119" t="s">
        <v>29019</v>
      </c>
      <c r="D4945" s="119" t="s">
        <v>221</v>
      </c>
      <c r="E4945" s="353">
        <v>35.35</v>
      </c>
      <c r="F4945" s="119" t="s">
        <v>14952</v>
      </c>
      <c r="G4945" s="119" t="s">
        <v>15548</v>
      </c>
      <c r="H4945" s="119" t="s">
        <v>29016</v>
      </c>
    </row>
    <row r="4946" spans="1:8" x14ac:dyDescent="0.25">
      <c r="A4946" s="16" t="str">
        <f t="shared" si="77"/>
        <v>IUMA0001</v>
      </c>
      <c r="B4946" s="119" t="s">
        <v>345</v>
      </c>
      <c r="C4946" s="119" t="s">
        <v>29023</v>
      </c>
      <c r="D4946" s="119" t="s">
        <v>346</v>
      </c>
      <c r="E4946" s="353">
        <v>22.83</v>
      </c>
      <c r="F4946" s="119" t="s">
        <v>14952</v>
      </c>
      <c r="G4946" s="119" t="s">
        <v>15548</v>
      </c>
      <c r="H4946" s="119" t="s">
        <v>29016</v>
      </c>
    </row>
    <row r="4947" spans="1:8" x14ac:dyDescent="0.25">
      <c r="A4947" s="16" t="str">
        <f t="shared" si="77"/>
        <v>IUTR001</v>
      </c>
      <c r="B4947" s="119" t="s">
        <v>16756</v>
      </c>
      <c r="C4947" s="119" t="s">
        <v>29025</v>
      </c>
      <c r="D4947" s="119" t="s">
        <v>138</v>
      </c>
      <c r="E4947" s="353">
        <v>1.68</v>
      </c>
      <c r="F4947" s="119" t="s">
        <v>14952</v>
      </c>
      <c r="G4947" s="119" t="s">
        <v>15548</v>
      </c>
      <c r="H4947" s="119" t="s">
        <v>29016</v>
      </c>
    </row>
    <row r="4948" spans="1:8" x14ac:dyDescent="0.25">
      <c r="A4948" s="16" t="str">
        <f t="shared" si="77"/>
        <v>IUTR002</v>
      </c>
      <c r="B4948" s="119" t="s">
        <v>16757</v>
      </c>
      <c r="C4948" s="119" t="s">
        <v>16758</v>
      </c>
      <c r="D4948" s="119" t="s">
        <v>351</v>
      </c>
      <c r="E4948" s="353">
        <v>35.58</v>
      </c>
      <c r="F4948" s="119" t="s">
        <v>14952</v>
      </c>
      <c r="G4948" s="119" t="s">
        <v>15548</v>
      </c>
      <c r="H4948" s="119" t="s">
        <v>29016</v>
      </c>
    </row>
    <row r="4949" spans="1:8" x14ac:dyDescent="0.25">
      <c r="A4949" s="16" t="str">
        <f t="shared" si="77"/>
        <v>IUP0004</v>
      </c>
      <c r="B4949" s="119" t="s">
        <v>355</v>
      </c>
      <c r="C4949" s="119" t="s">
        <v>16402</v>
      </c>
      <c r="D4949" s="119" t="s">
        <v>2</v>
      </c>
      <c r="E4949" s="353">
        <v>8.9499999999999993</v>
      </c>
      <c r="F4949" s="119" t="s">
        <v>14952</v>
      </c>
      <c r="G4949" s="119" t="s">
        <v>15548</v>
      </c>
      <c r="H4949" s="119" t="s">
        <v>29016</v>
      </c>
    </row>
    <row r="4950" spans="1:8" x14ac:dyDescent="0.25">
      <c r="A4950" s="16" t="str">
        <f t="shared" si="77"/>
        <v>IUS006</v>
      </c>
      <c r="B4950" s="119" t="s">
        <v>390</v>
      </c>
      <c r="C4950" s="119" t="s">
        <v>29026</v>
      </c>
      <c r="D4950" s="119" t="s">
        <v>369</v>
      </c>
      <c r="E4950" s="353">
        <v>410.95</v>
      </c>
      <c r="F4950" s="119" t="s">
        <v>14952</v>
      </c>
      <c r="G4950" s="119" t="s">
        <v>15548</v>
      </c>
      <c r="H4950" s="119" t="s">
        <v>29016</v>
      </c>
    </row>
    <row r="4951" spans="1:8" x14ac:dyDescent="0.25">
      <c r="A4951" s="16" t="str">
        <f t="shared" si="77"/>
        <v>IUD003</v>
      </c>
      <c r="B4951" s="119" t="s">
        <v>278</v>
      </c>
      <c r="C4951" s="119" t="s">
        <v>279</v>
      </c>
      <c r="D4951" s="119" t="s">
        <v>1</v>
      </c>
      <c r="E4951" s="353">
        <v>738.24</v>
      </c>
      <c r="F4951" s="119" t="s">
        <v>14952</v>
      </c>
      <c r="G4951" s="119" t="s">
        <v>15548</v>
      </c>
      <c r="H4951" s="119" t="s">
        <v>29016</v>
      </c>
    </row>
    <row r="4952" spans="1:8" x14ac:dyDescent="0.25">
      <c r="A4952" s="16" t="str">
        <f t="shared" si="77"/>
        <v>IUP0002</v>
      </c>
      <c r="B4952" s="119" t="s">
        <v>352</v>
      </c>
      <c r="C4952" s="119" t="s">
        <v>353</v>
      </c>
      <c r="D4952" s="119" t="s">
        <v>221</v>
      </c>
      <c r="E4952" s="353">
        <v>9.68</v>
      </c>
      <c r="F4952" s="119" t="s">
        <v>14952</v>
      </c>
      <c r="G4952" s="119" t="s">
        <v>15548</v>
      </c>
      <c r="H4952" s="119" t="s">
        <v>29016</v>
      </c>
    </row>
    <row r="4953" spans="1:8" x14ac:dyDescent="0.25">
      <c r="A4953" s="16" t="str">
        <f t="shared" si="77"/>
        <v>IUP0005</v>
      </c>
      <c r="B4953" s="119" t="s">
        <v>356</v>
      </c>
      <c r="C4953" s="119" t="s">
        <v>357</v>
      </c>
      <c r="D4953" s="119" t="s">
        <v>346</v>
      </c>
      <c r="E4953" s="353">
        <v>9.84</v>
      </c>
      <c r="F4953" s="119" t="s">
        <v>14952</v>
      </c>
      <c r="G4953" s="119" t="s">
        <v>15548</v>
      </c>
      <c r="H4953" s="119" t="s">
        <v>29016</v>
      </c>
    </row>
    <row r="4954" spans="1:8" ht="23.25" x14ac:dyDescent="0.25">
      <c r="A4954" s="16" t="str">
        <f t="shared" si="77"/>
        <v>IUP0003</v>
      </c>
      <c r="B4954" s="119" t="s">
        <v>354</v>
      </c>
      <c r="C4954" s="367" t="s">
        <v>21087</v>
      </c>
      <c r="D4954" s="119" t="s">
        <v>221</v>
      </c>
      <c r="E4954" s="353">
        <v>31.98</v>
      </c>
      <c r="F4954" s="119" t="s">
        <v>14952</v>
      </c>
      <c r="G4954" s="119" t="s">
        <v>15548</v>
      </c>
      <c r="H4954" s="119" t="s">
        <v>29016</v>
      </c>
    </row>
    <row r="4955" spans="1:8" x14ac:dyDescent="0.25">
      <c r="A4955" s="16" t="str">
        <f t="shared" si="77"/>
        <v>IUC10023</v>
      </c>
      <c r="B4955" s="119" t="s">
        <v>19819</v>
      </c>
      <c r="C4955" s="119" t="s">
        <v>19820</v>
      </c>
      <c r="D4955" s="119" t="s">
        <v>1</v>
      </c>
      <c r="E4955" s="353">
        <v>0</v>
      </c>
      <c r="F4955" s="119" t="s">
        <v>14952</v>
      </c>
      <c r="G4955" s="119" t="s">
        <v>15548</v>
      </c>
      <c r="H4955" s="119" t="s">
        <v>29016</v>
      </c>
    </row>
    <row r="4956" spans="1:8" x14ac:dyDescent="0.25">
      <c r="A4956" s="16" t="str">
        <f t="shared" si="77"/>
        <v>IUC007</v>
      </c>
      <c r="B4956" s="119" t="s">
        <v>265</v>
      </c>
      <c r="C4956" s="119" t="s">
        <v>450</v>
      </c>
      <c r="D4956" s="119" t="s">
        <v>2</v>
      </c>
      <c r="E4956" s="353">
        <v>2530.44</v>
      </c>
      <c r="F4956" s="119" t="s">
        <v>14952</v>
      </c>
      <c r="G4956" s="119" t="s">
        <v>15548</v>
      </c>
      <c r="H4956" s="119" t="s">
        <v>29016</v>
      </c>
    </row>
    <row r="4957" spans="1:8" x14ac:dyDescent="0.25">
      <c r="A4957" s="16" t="str">
        <f t="shared" si="77"/>
        <v>IUS0013</v>
      </c>
      <c r="B4957" s="119" t="s">
        <v>370</v>
      </c>
      <c r="C4957" s="119" t="s">
        <v>29027</v>
      </c>
      <c r="D4957" s="119" t="s">
        <v>1</v>
      </c>
      <c r="E4957" s="353">
        <v>17.46</v>
      </c>
      <c r="F4957" s="119" t="s">
        <v>14952</v>
      </c>
      <c r="G4957" s="119" t="s">
        <v>15548</v>
      </c>
      <c r="H4957" s="119" t="s">
        <v>29016</v>
      </c>
    </row>
    <row r="4958" spans="1:8" x14ac:dyDescent="0.25">
      <c r="A4958" s="16" t="str">
        <f t="shared" si="77"/>
        <v>IUP0006</v>
      </c>
      <c r="B4958" s="119" t="s">
        <v>358</v>
      </c>
      <c r="C4958" s="119" t="s">
        <v>29028</v>
      </c>
      <c r="D4958" s="119" t="s">
        <v>221</v>
      </c>
      <c r="E4958" s="353">
        <v>11.95</v>
      </c>
      <c r="F4958" s="119" t="s">
        <v>14952</v>
      </c>
      <c r="G4958" s="119" t="s">
        <v>15548</v>
      </c>
      <c r="H4958" s="119" t="s">
        <v>29016</v>
      </c>
    </row>
    <row r="4959" spans="1:8" x14ac:dyDescent="0.25">
      <c r="A4959" s="16" t="str">
        <f t="shared" si="77"/>
        <v>IUC008</v>
      </c>
      <c r="B4959" s="119" t="s">
        <v>16745</v>
      </c>
      <c r="C4959" s="119" t="s">
        <v>16746</v>
      </c>
      <c r="D4959" s="119" t="s">
        <v>5</v>
      </c>
      <c r="E4959" s="353">
        <v>0</v>
      </c>
      <c r="F4959" s="119" t="s">
        <v>14952</v>
      </c>
      <c r="G4959" s="119" t="s">
        <v>15548</v>
      </c>
      <c r="H4959" s="119" t="s">
        <v>29016</v>
      </c>
    </row>
    <row r="4960" spans="1:8" x14ac:dyDescent="0.25">
      <c r="A4960" s="16" t="str">
        <f t="shared" si="77"/>
        <v>IUS0012</v>
      </c>
      <c r="B4960" s="119" t="s">
        <v>368</v>
      </c>
      <c r="C4960" s="119" t="s">
        <v>33835</v>
      </c>
      <c r="D4960" s="119" t="s">
        <v>369</v>
      </c>
      <c r="E4960" s="353">
        <v>1657.46</v>
      </c>
      <c r="F4960" s="119" t="s">
        <v>14952</v>
      </c>
      <c r="G4960" s="119" t="s">
        <v>15548</v>
      </c>
      <c r="H4960" s="119" t="s">
        <v>29016</v>
      </c>
    </row>
    <row r="4961" spans="1:8" x14ac:dyDescent="0.25">
      <c r="A4961" s="16" t="str">
        <f t="shared" si="77"/>
        <v>IUD005</v>
      </c>
      <c r="B4961" s="119" t="s">
        <v>282</v>
      </c>
      <c r="C4961" s="119" t="s">
        <v>283</v>
      </c>
      <c r="D4961" s="119" t="s">
        <v>2</v>
      </c>
      <c r="E4961" s="353">
        <v>66.739999999999995</v>
      </c>
      <c r="F4961" s="119" t="s">
        <v>14952</v>
      </c>
      <c r="G4961" s="119" t="s">
        <v>15548</v>
      </c>
      <c r="H4961" s="119" t="s">
        <v>29016</v>
      </c>
    </row>
    <row r="4962" spans="1:8" x14ac:dyDescent="0.25">
      <c r="A4962" s="16" t="str">
        <f t="shared" si="77"/>
        <v>MIUC00451</v>
      </c>
      <c r="B4962" s="119" t="s">
        <v>29030</v>
      </c>
      <c r="C4962" s="119" t="s">
        <v>29031</v>
      </c>
      <c r="D4962" s="119" t="s">
        <v>256</v>
      </c>
      <c r="E4962" s="353">
        <v>4.5999999999999996</v>
      </c>
      <c r="F4962" s="119" t="s">
        <v>14952</v>
      </c>
      <c r="G4962" s="119" t="s">
        <v>15548</v>
      </c>
      <c r="H4962" s="119" t="s">
        <v>29016</v>
      </c>
    </row>
    <row r="4963" spans="1:8" x14ac:dyDescent="0.25">
      <c r="A4963" s="16" t="str">
        <f t="shared" si="77"/>
        <v>MIUC00435</v>
      </c>
      <c r="B4963" s="119" t="s">
        <v>29032</v>
      </c>
      <c r="C4963" s="119" t="s">
        <v>29033</v>
      </c>
      <c r="D4963" s="119" t="s">
        <v>256</v>
      </c>
      <c r="E4963" s="353">
        <v>11.92</v>
      </c>
      <c r="F4963" s="119" t="s">
        <v>14952</v>
      </c>
      <c r="G4963" s="119" t="s">
        <v>15548</v>
      </c>
      <c r="H4963" s="119" t="s">
        <v>29016</v>
      </c>
    </row>
    <row r="4964" spans="1:8" x14ac:dyDescent="0.25">
      <c r="A4964" s="16" t="str">
        <f t="shared" si="77"/>
        <v>MIUC00453</v>
      </c>
      <c r="B4964" s="119" t="s">
        <v>29034</v>
      </c>
      <c r="C4964" s="119" t="s">
        <v>29035</v>
      </c>
      <c r="D4964" s="119" t="s">
        <v>1</v>
      </c>
      <c r="E4964" s="353">
        <v>15.26</v>
      </c>
      <c r="F4964" s="119" t="s">
        <v>14952</v>
      </c>
      <c r="G4964" s="119" t="s">
        <v>15548</v>
      </c>
      <c r="H4964" s="119" t="s">
        <v>29016</v>
      </c>
    </row>
    <row r="4965" spans="1:8" x14ac:dyDescent="0.25">
      <c r="A4965" s="16" t="str">
        <f t="shared" si="77"/>
        <v>MIUC00455</v>
      </c>
      <c r="B4965" s="119" t="s">
        <v>29036</v>
      </c>
      <c r="C4965" s="119" t="s">
        <v>29037</v>
      </c>
      <c r="D4965" s="119" t="s">
        <v>2</v>
      </c>
      <c r="E4965" s="353">
        <v>42.34</v>
      </c>
      <c r="F4965" s="119" t="s">
        <v>14952</v>
      </c>
      <c r="G4965" s="119" t="s">
        <v>15548</v>
      </c>
      <c r="H4965" s="119" t="s">
        <v>29016</v>
      </c>
    </row>
    <row r="4966" spans="1:8" x14ac:dyDescent="0.25">
      <c r="A4966" s="16" t="str">
        <f t="shared" si="77"/>
        <v>MIUC00456</v>
      </c>
      <c r="B4966" s="119" t="s">
        <v>29038</v>
      </c>
      <c r="C4966" s="119" t="s">
        <v>29039</v>
      </c>
      <c r="D4966" s="119" t="s">
        <v>1</v>
      </c>
      <c r="E4966" s="353">
        <v>8.25</v>
      </c>
      <c r="F4966" s="119" t="s">
        <v>14952</v>
      </c>
      <c r="G4966" s="119" t="s">
        <v>15548</v>
      </c>
      <c r="H4966" s="119" t="s">
        <v>29016</v>
      </c>
    </row>
    <row r="4967" spans="1:8" x14ac:dyDescent="0.25">
      <c r="A4967" s="16" t="str">
        <f t="shared" si="77"/>
        <v>MIUC00440</v>
      </c>
      <c r="B4967" s="119" t="s">
        <v>29046</v>
      </c>
      <c r="C4967" s="119" t="s">
        <v>33836</v>
      </c>
      <c r="D4967" s="119" t="s">
        <v>4</v>
      </c>
      <c r="E4967" s="353">
        <v>5938.54</v>
      </c>
      <c r="F4967" s="119" t="s">
        <v>14952</v>
      </c>
      <c r="G4967" s="119" t="s">
        <v>15548</v>
      </c>
      <c r="H4967" s="119" t="s">
        <v>29016</v>
      </c>
    </row>
    <row r="4968" spans="1:8" x14ac:dyDescent="0.25">
      <c r="A4968" s="16" t="str">
        <f t="shared" si="77"/>
        <v>MCTIU0005</v>
      </c>
      <c r="B4968" s="119" t="s">
        <v>29040</v>
      </c>
      <c r="C4968" s="119" t="s">
        <v>29041</v>
      </c>
      <c r="D4968" s="119" t="s">
        <v>1</v>
      </c>
      <c r="E4968" s="353">
        <v>0</v>
      </c>
      <c r="F4968" s="119" t="s">
        <v>14952</v>
      </c>
      <c r="G4968" s="119" t="s">
        <v>15548</v>
      </c>
      <c r="H4968" s="119" t="s">
        <v>29016</v>
      </c>
    </row>
    <row r="4969" spans="1:8" x14ac:dyDescent="0.25">
      <c r="A4969" s="16" t="str">
        <f t="shared" si="77"/>
        <v>MIUC00536</v>
      </c>
      <c r="B4969" s="119" t="s">
        <v>16933</v>
      </c>
      <c r="C4969" s="119" t="s">
        <v>16934</v>
      </c>
      <c r="D4969" s="119" t="s">
        <v>1</v>
      </c>
      <c r="E4969" s="353">
        <v>255.26</v>
      </c>
      <c r="F4969" s="119" t="s">
        <v>14952</v>
      </c>
      <c r="G4969" s="119" t="s">
        <v>15548</v>
      </c>
      <c r="H4969" s="119" t="s">
        <v>29016</v>
      </c>
    </row>
    <row r="4970" spans="1:8" x14ac:dyDescent="0.25">
      <c r="A4970" s="16" t="str">
        <f t="shared" si="77"/>
        <v>MIUS00029</v>
      </c>
      <c r="B4970" s="119" t="s">
        <v>16963</v>
      </c>
      <c r="C4970" s="119" t="s">
        <v>16964</v>
      </c>
      <c r="D4970" s="119" t="s">
        <v>1</v>
      </c>
      <c r="E4970" s="353">
        <v>594.59</v>
      </c>
      <c r="F4970" s="119" t="s">
        <v>14952</v>
      </c>
      <c r="G4970" s="119" t="s">
        <v>15548</v>
      </c>
      <c r="H4970" s="119" t="s">
        <v>29016</v>
      </c>
    </row>
    <row r="4971" spans="1:8" x14ac:dyDescent="0.25">
      <c r="A4971" s="16" t="str">
        <f t="shared" si="77"/>
        <v>MIUD00060</v>
      </c>
      <c r="B4971" s="119" t="s">
        <v>16949</v>
      </c>
      <c r="C4971" s="119" t="s">
        <v>16950</v>
      </c>
      <c r="D4971" s="119" t="s">
        <v>2</v>
      </c>
      <c r="E4971" s="353">
        <v>3615.79</v>
      </c>
      <c r="F4971" s="119" t="s">
        <v>14952</v>
      </c>
      <c r="G4971" s="119" t="s">
        <v>15548</v>
      </c>
      <c r="H4971" s="119" t="s">
        <v>29016</v>
      </c>
    </row>
    <row r="4972" spans="1:8" x14ac:dyDescent="0.25">
      <c r="A4972" s="16" t="str">
        <f t="shared" si="77"/>
        <v>MIUC00155</v>
      </c>
      <c r="B4972" s="119" t="s">
        <v>16765</v>
      </c>
      <c r="C4972" s="119" t="s">
        <v>16766</v>
      </c>
      <c r="D4972" s="119" t="s">
        <v>1</v>
      </c>
      <c r="E4972" s="353">
        <v>909.07</v>
      </c>
      <c r="F4972" s="119" t="s">
        <v>14952</v>
      </c>
      <c r="G4972" s="119" t="s">
        <v>15548</v>
      </c>
      <c r="H4972" s="119" t="s">
        <v>29016</v>
      </c>
    </row>
    <row r="4973" spans="1:8" x14ac:dyDescent="0.25">
      <c r="A4973" s="16" t="str">
        <f t="shared" si="77"/>
        <v>MIUC00092</v>
      </c>
      <c r="B4973" s="119" t="s">
        <v>16761</v>
      </c>
      <c r="C4973" s="119" t="s">
        <v>16762</v>
      </c>
      <c r="D4973" s="119" t="s">
        <v>3</v>
      </c>
      <c r="E4973" s="353">
        <v>197.57</v>
      </c>
      <c r="F4973" s="119" t="s">
        <v>14952</v>
      </c>
      <c r="G4973" s="119" t="s">
        <v>15548</v>
      </c>
      <c r="H4973" s="119" t="s">
        <v>29016</v>
      </c>
    </row>
    <row r="4974" spans="1:8" x14ac:dyDescent="0.25">
      <c r="A4974" s="16" t="str">
        <f t="shared" si="77"/>
        <v>MIUC00394</v>
      </c>
      <c r="B4974" s="119" t="s">
        <v>17016</v>
      </c>
      <c r="C4974" s="119" t="s">
        <v>20045</v>
      </c>
      <c r="D4974" s="119" t="s">
        <v>1</v>
      </c>
      <c r="E4974" s="353">
        <v>47655.839999999997</v>
      </c>
      <c r="F4974" s="119" t="s">
        <v>14952</v>
      </c>
      <c r="G4974" s="119" t="s">
        <v>15548</v>
      </c>
      <c r="H4974" s="119" t="s">
        <v>29016</v>
      </c>
    </row>
    <row r="4975" spans="1:8" x14ac:dyDescent="0.25">
      <c r="A4975" s="16" t="str">
        <f t="shared" si="77"/>
        <v>MIUD00080</v>
      </c>
      <c r="B4975" s="119" t="s">
        <v>17017</v>
      </c>
      <c r="C4975" s="119" t="s">
        <v>17018</v>
      </c>
      <c r="D4975" s="119" t="s">
        <v>2</v>
      </c>
      <c r="E4975" s="353">
        <v>909.33</v>
      </c>
      <c r="F4975" s="119" t="s">
        <v>14952</v>
      </c>
      <c r="G4975" s="119" t="s">
        <v>15548</v>
      </c>
      <c r="H4975" s="119" t="s">
        <v>29016</v>
      </c>
    </row>
    <row r="4976" spans="1:8" x14ac:dyDescent="0.25">
      <c r="A4976" s="16" t="str">
        <f t="shared" si="77"/>
        <v>MIUC00055</v>
      </c>
      <c r="B4976" s="119" t="s">
        <v>29042</v>
      </c>
      <c r="C4976" s="119" t="s">
        <v>29043</v>
      </c>
      <c r="D4976" s="119" t="s">
        <v>1</v>
      </c>
      <c r="E4976" s="353">
        <v>1.19</v>
      </c>
      <c r="F4976" s="119" t="s">
        <v>14952</v>
      </c>
      <c r="G4976" s="119" t="s">
        <v>15548</v>
      </c>
      <c r="H4976" s="119" t="s">
        <v>29016</v>
      </c>
    </row>
    <row r="4977" spans="1:8" x14ac:dyDescent="0.25">
      <c r="A4977" s="16" t="str">
        <f t="shared" si="77"/>
        <v>MIUC00457</v>
      </c>
      <c r="B4977" s="119" t="s">
        <v>29044</v>
      </c>
      <c r="C4977" s="119" t="s">
        <v>29045</v>
      </c>
      <c r="D4977" s="119" t="s">
        <v>1</v>
      </c>
      <c r="E4977" s="353">
        <v>1.1299999999999999</v>
      </c>
      <c r="F4977" s="119" t="s">
        <v>14952</v>
      </c>
      <c r="G4977" s="119" t="s">
        <v>15548</v>
      </c>
      <c r="H4977" s="119" t="s">
        <v>29016</v>
      </c>
    </row>
    <row r="4978" spans="1:8" x14ac:dyDescent="0.25">
      <c r="A4978" s="16" t="str">
        <f t="shared" si="77"/>
        <v>MIUC00154</v>
      </c>
      <c r="B4978" s="119" t="s">
        <v>16763</v>
      </c>
      <c r="C4978" s="119" t="s">
        <v>16764</v>
      </c>
      <c r="D4978" s="119" t="s">
        <v>1</v>
      </c>
      <c r="E4978" s="353">
        <v>1265.82</v>
      </c>
      <c r="F4978" s="119" t="s">
        <v>14952</v>
      </c>
      <c r="G4978" s="119" t="s">
        <v>15548</v>
      </c>
      <c r="H4978" s="119" t="s">
        <v>29016</v>
      </c>
    </row>
    <row r="4979" spans="1:8" x14ac:dyDescent="0.25">
      <c r="A4979" s="16" t="str">
        <f t="shared" si="77"/>
        <v>MIUC00541</v>
      </c>
      <c r="B4979" s="119" t="s">
        <v>16943</v>
      </c>
      <c r="C4979" s="119" t="s">
        <v>16944</v>
      </c>
      <c r="D4979" s="119" t="s">
        <v>1</v>
      </c>
      <c r="E4979" s="353">
        <v>60.06</v>
      </c>
      <c r="F4979" s="119" t="s">
        <v>14952</v>
      </c>
      <c r="G4979" s="119" t="s">
        <v>15548</v>
      </c>
      <c r="H4979" s="119" t="s">
        <v>29016</v>
      </c>
    </row>
    <row r="4980" spans="1:8" x14ac:dyDescent="0.25">
      <c r="A4980" s="16" t="str">
        <f t="shared" si="77"/>
        <v>MIUS00028</v>
      </c>
      <c r="B4980" s="119" t="s">
        <v>16961</v>
      </c>
      <c r="C4980" s="119" t="s">
        <v>16962</v>
      </c>
      <c r="D4980" s="119" t="s">
        <v>1</v>
      </c>
      <c r="E4980" s="353">
        <v>2495.9699999999998</v>
      </c>
      <c r="F4980" s="119" t="s">
        <v>14952</v>
      </c>
      <c r="G4980" s="119" t="s">
        <v>15548</v>
      </c>
      <c r="H4980" s="119" t="s">
        <v>29016</v>
      </c>
    </row>
    <row r="4981" spans="1:8" x14ac:dyDescent="0.25">
      <c r="A4981" s="16" t="str">
        <f t="shared" si="77"/>
        <v>MIUC00158</v>
      </c>
      <c r="B4981" s="119" t="s">
        <v>16771</v>
      </c>
      <c r="C4981" s="119" t="s">
        <v>16772</v>
      </c>
      <c r="D4981" s="119" t="s">
        <v>1</v>
      </c>
      <c r="E4981" s="353">
        <v>3301.98</v>
      </c>
      <c r="F4981" s="119" t="s">
        <v>14952</v>
      </c>
      <c r="G4981" s="119" t="s">
        <v>15548</v>
      </c>
      <c r="H4981" s="119" t="s">
        <v>29016</v>
      </c>
    </row>
    <row r="4982" spans="1:8" x14ac:dyDescent="0.25">
      <c r="A4982" s="16" t="str">
        <f t="shared" si="77"/>
        <v>MIUC00159</v>
      </c>
      <c r="B4982" s="119" t="s">
        <v>16773</v>
      </c>
      <c r="C4982" s="119" t="s">
        <v>16774</v>
      </c>
      <c r="D4982" s="119" t="s">
        <v>1</v>
      </c>
      <c r="E4982" s="353">
        <v>89.53</v>
      </c>
      <c r="F4982" s="119" t="s">
        <v>14952</v>
      </c>
      <c r="G4982" s="119" t="s">
        <v>15548</v>
      </c>
      <c r="H4982" s="119" t="s">
        <v>29016</v>
      </c>
    </row>
    <row r="4983" spans="1:8" x14ac:dyDescent="0.25">
      <c r="A4983" s="16" t="str">
        <f t="shared" si="77"/>
        <v>MCTIU0007</v>
      </c>
      <c r="B4983" s="119" t="s">
        <v>29048</v>
      </c>
      <c r="C4983" s="119" t="s">
        <v>29049</v>
      </c>
      <c r="D4983" s="119" t="s">
        <v>1</v>
      </c>
      <c r="E4983" s="353">
        <v>0</v>
      </c>
      <c r="F4983" s="119" t="s">
        <v>14952</v>
      </c>
      <c r="G4983" s="119" t="s">
        <v>15548</v>
      </c>
      <c r="H4983" s="119" t="s">
        <v>29016</v>
      </c>
    </row>
    <row r="4984" spans="1:8" x14ac:dyDescent="0.25">
      <c r="A4984" s="16" t="str">
        <f t="shared" si="77"/>
        <v>MIUC00439</v>
      </c>
      <c r="B4984" s="119" t="s">
        <v>16859</v>
      </c>
      <c r="C4984" s="119" t="s">
        <v>16860</v>
      </c>
      <c r="D4984" s="119" t="s">
        <v>351</v>
      </c>
      <c r="E4984" s="353">
        <v>710.71</v>
      </c>
      <c r="F4984" s="119" t="s">
        <v>14952</v>
      </c>
      <c r="G4984" s="119" t="s">
        <v>15548</v>
      </c>
      <c r="H4984" s="119" t="s">
        <v>29016</v>
      </c>
    </row>
    <row r="4985" spans="1:8" x14ac:dyDescent="0.25">
      <c r="A4985" s="16" t="str">
        <f t="shared" si="77"/>
        <v>MIUS00031</v>
      </c>
      <c r="B4985" s="119" t="s">
        <v>16968</v>
      </c>
      <c r="C4985" s="119" t="s">
        <v>16969</v>
      </c>
      <c r="D4985" s="119" t="s">
        <v>256</v>
      </c>
      <c r="E4985" s="353">
        <v>40.520000000000003</v>
      </c>
      <c r="F4985" s="119" t="s">
        <v>14952</v>
      </c>
      <c r="G4985" s="119" t="s">
        <v>15548</v>
      </c>
      <c r="H4985" s="119" t="s">
        <v>29016</v>
      </c>
    </row>
    <row r="4986" spans="1:8" x14ac:dyDescent="0.25">
      <c r="A4986" s="16" t="str">
        <f t="shared" si="77"/>
        <v>MIUS00033</v>
      </c>
      <c r="B4986" s="119" t="s">
        <v>16972</v>
      </c>
      <c r="C4986" s="119" t="s">
        <v>16973</v>
      </c>
      <c r="D4986" s="119" t="s">
        <v>3</v>
      </c>
      <c r="E4986" s="353">
        <v>148.66999999999999</v>
      </c>
      <c r="F4986" s="119" t="s">
        <v>14952</v>
      </c>
      <c r="G4986" s="119" t="s">
        <v>15548</v>
      </c>
      <c r="H4986" s="119" t="s">
        <v>29016</v>
      </c>
    </row>
    <row r="4987" spans="1:8" x14ac:dyDescent="0.25">
      <c r="A4987" s="16" t="str">
        <f t="shared" si="77"/>
        <v>MIUD00200</v>
      </c>
      <c r="B4987" s="119" t="s">
        <v>16951</v>
      </c>
      <c r="C4987" s="119" t="s">
        <v>16952</v>
      </c>
      <c r="D4987" s="119" t="s">
        <v>1</v>
      </c>
      <c r="E4987" s="353">
        <v>758.82</v>
      </c>
      <c r="F4987" s="119" t="s">
        <v>14952</v>
      </c>
      <c r="G4987" s="119" t="s">
        <v>15548</v>
      </c>
      <c r="H4987" s="119" t="s">
        <v>29016</v>
      </c>
    </row>
    <row r="4988" spans="1:8" x14ac:dyDescent="0.25">
      <c r="A4988" s="16" t="str">
        <f t="shared" si="77"/>
        <v>MIUC00350</v>
      </c>
      <c r="B4988" s="119" t="s">
        <v>17006</v>
      </c>
      <c r="C4988" s="119" t="s">
        <v>17007</v>
      </c>
      <c r="D4988" s="119" t="s">
        <v>1</v>
      </c>
      <c r="E4988" s="353">
        <v>52.26</v>
      </c>
      <c r="F4988" s="119" t="s">
        <v>14952</v>
      </c>
      <c r="G4988" s="119" t="s">
        <v>15548</v>
      </c>
      <c r="H4988" s="119" t="s">
        <v>29016</v>
      </c>
    </row>
    <row r="4989" spans="1:8" x14ac:dyDescent="0.25">
      <c r="A4989" s="16" t="str">
        <f t="shared" si="77"/>
        <v>MCTIU0009</v>
      </c>
      <c r="B4989" s="119" t="s">
        <v>29050</v>
      </c>
      <c r="C4989" s="119" t="s">
        <v>29051</v>
      </c>
      <c r="D4989" s="119" t="s">
        <v>1</v>
      </c>
      <c r="E4989" s="353">
        <v>0</v>
      </c>
      <c r="F4989" s="119" t="s">
        <v>14952</v>
      </c>
      <c r="G4989" s="119" t="s">
        <v>15548</v>
      </c>
      <c r="H4989" s="119" t="s">
        <v>29016</v>
      </c>
    </row>
    <row r="4990" spans="1:8" x14ac:dyDescent="0.25">
      <c r="A4990" s="16" t="str">
        <f t="shared" si="77"/>
        <v>MIUC00390</v>
      </c>
      <c r="B4990" s="119" t="s">
        <v>17008</v>
      </c>
      <c r="C4990" s="119" t="s">
        <v>17009</v>
      </c>
      <c r="D4990" s="119" t="s">
        <v>1</v>
      </c>
      <c r="E4990" s="353">
        <v>4341.87</v>
      </c>
      <c r="F4990" s="119" t="s">
        <v>14952</v>
      </c>
      <c r="G4990" s="119" t="s">
        <v>15548</v>
      </c>
      <c r="H4990" s="119" t="s">
        <v>29016</v>
      </c>
    </row>
    <row r="4991" spans="1:8" x14ac:dyDescent="0.25">
      <c r="A4991" s="16" t="str">
        <f t="shared" si="77"/>
        <v>MIUC00392</v>
      </c>
      <c r="B4991" s="119" t="s">
        <v>17012</v>
      </c>
      <c r="C4991" s="119" t="s">
        <v>17013</v>
      </c>
      <c r="D4991" s="119" t="s">
        <v>1</v>
      </c>
      <c r="E4991" s="353">
        <v>5981.91</v>
      </c>
      <c r="F4991" s="119" t="s">
        <v>14952</v>
      </c>
      <c r="G4991" s="119" t="s">
        <v>15548</v>
      </c>
      <c r="H4991" s="119" t="s">
        <v>29016</v>
      </c>
    </row>
    <row r="4992" spans="1:8" x14ac:dyDescent="0.25">
      <c r="A4992" s="16" t="str">
        <f t="shared" si="77"/>
        <v>MIUD00061</v>
      </c>
      <c r="B4992" s="119" t="s">
        <v>17019</v>
      </c>
      <c r="C4992" s="119" t="s">
        <v>20048</v>
      </c>
      <c r="D4992" s="119" t="s">
        <v>2</v>
      </c>
      <c r="E4992" s="353">
        <v>1898.16</v>
      </c>
      <c r="F4992" s="119" t="s">
        <v>14952</v>
      </c>
      <c r="G4992" s="119" t="s">
        <v>15548</v>
      </c>
      <c r="H4992" s="119" t="s">
        <v>29016</v>
      </c>
    </row>
    <row r="4993" spans="1:8" x14ac:dyDescent="0.25">
      <c r="A4993" s="16" t="str">
        <f t="shared" si="77"/>
        <v>MIUD30089</v>
      </c>
      <c r="B4993" s="119" t="s">
        <v>17020</v>
      </c>
      <c r="C4993" s="119" t="s">
        <v>17021</v>
      </c>
      <c r="D4993" s="119" t="s">
        <v>1</v>
      </c>
      <c r="E4993" s="353">
        <v>7134.89</v>
      </c>
      <c r="F4993" s="119" t="s">
        <v>14952</v>
      </c>
      <c r="G4993" s="119" t="s">
        <v>15548</v>
      </c>
      <c r="H4993" s="119" t="s">
        <v>29016</v>
      </c>
    </row>
    <row r="4994" spans="1:8" x14ac:dyDescent="0.25">
      <c r="A4994" s="16" t="str">
        <f t="shared" si="77"/>
        <v>MCTIU0003</v>
      </c>
      <c r="B4994" s="119" t="s">
        <v>29052</v>
      </c>
      <c r="C4994" s="119" t="s">
        <v>29053</v>
      </c>
      <c r="D4994" s="119" t="s">
        <v>1</v>
      </c>
      <c r="E4994" s="353">
        <v>0</v>
      </c>
      <c r="F4994" s="119" t="s">
        <v>14952</v>
      </c>
      <c r="G4994" s="119" t="s">
        <v>15548</v>
      </c>
      <c r="H4994" s="119" t="s">
        <v>29016</v>
      </c>
    </row>
    <row r="4995" spans="1:8" x14ac:dyDescent="0.25">
      <c r="A4995" s="16" t="str">
        <f t="shared" ref="A4995:A5058" si="78">B4995</f>
        <v>MCTIU0004</v>
      </c>
      <c r="B4995" s="119" t="s">
        <v>29054</v>
      </c>
      <c r="C4995" s="119" t="s">
        <v>33837</v>
      </c>
      <c r="D4995" s="119" t="s">
        <v>1</v>
      </c>
      <c r="E4995" s="353">
        <v>0</v>
      </c>
      <c r="F4995" s="119" t="s">
        <v>14952</v>
      </c>
      <c r="G4995" s="119" t="s">
        <v>15548</v>
      </c>
      <c r="H4995" s="119" t="s">
        <v>29016</v>
      </c>
    </row>
    <row r="4996" spans="1:8" x14ac:dyDescent="0.25">
      <c r="A4996" s="16" t="str">
        <f t="shared" si="78"/>
        <v>MCTIU0006</v>
      </c>
      <c r="B4996" s="119" t="s">
        <v>29056</v>
      </c>
      <c r="C4996" s="119" t="s">
        <v>29057</v>
      </c>
      <c r="D4996" s="119" t="s">
        <v>1</v>
      </c>
      <c r="E4996" s="353">
        <v>0</v>
      </c>
      <c r="F4996" s="119" t="s">
        <v>14952</v>
      </c>
      <c r="G4996" s="119" t="s">
        <v>15548</v>
      </c>
      <c r="H4996" s="119" t="s">
        <v>29016</v>
      </c>
    </row>
    <row r="4997" spans="1:8" x14ac:dyDescent="0.25">
      <c r="A4997" s="16" t="str">
        <f t="shared" si="78"/>
        <v>MIUC00450</v>
      </c>
      <c r="B4997" s="119" t="s">
        <v>29060</v>
      </c>
      <c r="C4997" s="119" t="s">
        <v>29061</v>
      </c>
      <c r="D4997" s="119" t="s">
        <v>1</v>
      </c>
      <c r="E4997" s="353">
        <v>420.11</v>
      </c>
      <c r="F4997" s="119" t="s">
        <v>14952</v>
      </c>
      <c r="G4997" s="119" t="s">
        <v>15548</v>
      </c>
      <c r="H4997" s="119" t="s">
        <v>29016</v>
      </c>
    </row>
    <row r="4998" spans="1:8" x14ac:dyDescent="0.25">
      <c r="A4998" s="16" t="str">
        <f t="shared" si="78"/>
        <v>MIUC00452</v>
      </c>
      <c r="B4998" s="119" t="s">
        <v>29062</v>
      </c>
      <c r="C4998" s="119" t="s">
        <v>29063</v>
      </c>
      <c r="D4998" s="119" t="s">
        <v>2</v>
      </c>
      <c r="E4998" s="353">
        <v>821.83</v>
      </c>
      <c r="F4998" s="119" t="s">
        <v>14952</v>
      </c>
      <c r="G4998" s="119" t="s">
        <v>15548</v>
      </c>
      <c r="H4998" s="119" t="s">
        <v>29016</v>
      </c>
    </row>
    <row r="4999" spans="1:8" x14ac:dyDescent="0.25">
      <c r="A4999" s="16" t="str">
        <f t="shared" si="78"/>
        <v>MIUC00395</v>
      </c>
      <c r="B4999" s="119" t="s">
        <v>29064</v>
      </c>
      <c r="C4999" s="119" t="s">
        <v>29065</v>
      </c>
      <c r="D4999" s="119" t="s">
        <v>3</v>
      </c>
      <c r="E4999" s="353">
        <v>9.58</v>
      </c>
      <c r="F4999" s="119" t="s">
        <v>14952</v>
      </c>
      <c r="G4999" s="119" t="s">
        <v>15548</v>
      </c>
      <c r="H4999" s="119" t="s">
        <v>29016</v>
      </c>
    </row>
    <row r="5000" spans="1:8" x14ac:dyDescent="0.25">
      <c r="A5000" s="16" t="str">
        <f t="shared" si="78"/>
        <v>MCTIU0002</v>
      </c>
      <c r="B5000" s="119" t="s">
        <v>29066</v>
      </c>
      <c r="C5000" s="119" t="s">
        <v>29067</v>
      </c>
      <c r="D5000" s="119" t="s">
        <v>1</v>
      </c>
      <c r="E5000" s="353">
        <v>0</v>
      </c>
      <c r="F5000" s="119" t="s">
        <v>14952</v>
      </c>
      <c r="G5000" s="119" t="s">
        <v>15548</v>
      </c>
      <c r="H5000" s="119" t="s">
        <v>29016</v>
      </c>
    </row>
    <row r="5001" spans="1:8" x14ac:dyDescent="0.25">
      <c r="A5001" s="16" t="str">
        <f t="shared" si="78"/>
        <v>MCTIU0008</v>
      </c>
      <c r="B5001" s="119" t="s">
        <v>29068</v>
      </c>
      <c r="C5001" s="119" t="s">
        <v>29069</v>
      </c>
      <c r="D5001" s="119" t="s">
        <v>1</v>
      </c>
      <c r="E5001" s="353">
        <v>0</v>
      </c>
      <c r="F5001" s="119" t="s">
        <v>14952</v>
      </c>
      <c r="G5001" s="119" t="s">
        <v>15548</v>
      </c>
      <c r="H5001" s="119" t="s">
        <v>29016</v>
      </c>
    </row>
    <row r="5002" spans="1:8" x14ac:dyDescent="0.25">
      <c r="A5002" s="16" t="str">
        <f t="shared" si="78"/>
        <v>MIUC00054</v>
      </c>
      <c r="B5002" s="119" t="s">
        <v>29058</v>
      </c>
      <c r="C5002" s="119" t="s">
        <v>29059</v>
      </c>
      <c r="D5002" s="119" t="s">
        <v>256</v>
      </c>
      <c r="E5002" s="353">
        <v>7.32</v>
      </c>
      <c r="F5002" s="119" t="s">
        <v>14952</v>
      </c>
      <c r="G5002" s="119" t="s">
        <v>15548</v>
      </c>
      <c r="H5002" s="119" t="s">
        <v>29016</v>
      </c>
    </row>
    <row r="5003" spans="1:8" x14ac:dyDescent="0.25">
      <c r="A5003" s="16" t="str">
        <f t="shared" si="78"/>
        <v>MIUD00301</v>
      </c>
      <c r="B5003" s="119" t="s">
        <v>29070</v>
      </c>
      <c r="C5003" s="119" t="s">
        <v>29071</v>
      </c>
      <c r="D5003" s="119" t="s">
        <v>2</v>
      </c>
      <c r="E5003" s="353">
        <v>150.36000000000001</v>
      </c>
      <c r="F5003" s="119" t="s">
        <v>14952</v>
      </c>
      <c r="G5003" s="119" t="s">
        <v>15548</v>
      </c>
      <c r="H5003" s="119" t="s">
        <v>29016</v>
      </c>
    </row>
    <row r="5004" spans="1:8" x14ac:dyDescent="0.25">
      <c r="A5004" s="16" t="str">
        <f t="shared" si="78"/>
        <v>MIUC00441</v>
      </c>
      <c r="B5004" s="119" t="s">
        <v>29072</v>
      </c>
      <c r="C5004" s="119" t="s">
        <v>29073</v>
      </c>
      <c r="D5004" s="119" t="s">
        <v>4</v>
      </c>
      <c r="E5004" s="353">
        <v>3804.26</v>
      </c>
      <c r="F5004" s="119" t="s">
        <v>14952</v>
      </c>
      <c r="G5004" s="119" t="s">
        <v>15548</v>
      </c>
      <c r="H5004" s="119" t="s">
        <v>29016</v>
      </c>
    </row>
    <row r="5005" spans="1:8" x14ac:dyDescent="0.25">
      <c r="A5005" s="16" t="str">
        <f t="shared" si="78"/>
        <v>MIUC00454</v>
      </c>
      <c r="B5005" s="119" t="s">
        <v>29074</v>
      </c>
      <c r="C5005" s="119" t="s">
        <v>29075</v>
      </c>
      <c r="D5005" s="119" t="s">
        <v>1</v>
      </c>
      <c r="E5005" s="353">
        <v>1157.48</v>
      </c>
      <c r="F5005" s="119" t="s">
        <v>14952</v>
      </c>
      <c r="G5005" s="119" t="s">
        <v>15548</v>
      </c>
      <c r="H5005" s="119" t="s">
        <v>29016</v>
      </c>
    </row>
    <row r="5006" spans="1:8" x14ac:dyDescent="0.25">
      <c r="A5006" s="16" t="str">
        <f t="shared" si="78"/>
        <v>MIUD00201</v>
      </c>
      <c r="B5006" s="119" t="s">
        <v>29076</v>
      </c>
      <c r="C5006" s="119" t="s">
        <v>29077</v>
      </c>
      <c r="D5006" s="119" t="s">
        <v>1</v>
      </c>
      <c r="E5006" s="353">
        <v>1061.56</v>
      </c>
      <c r="F5006" s="119" t="s">
        <v>14952</v>
      </c>
      <c r="G5006" s="119" t="s">
        <v>15548</v>
      </c>
      <c r="H5006" s="119" t="s">
        <v>29016</v>
      </c>
    </row>
    <row r="5007" spans="1:8" x14ac:dyDescent="0.25">
      <c r="A5007" s="16" t="str">
        <f t="shared" si="78"/>
        <v>MIUC00538</v>
      </c>
      <c r="B5007" s="119" t="s">
        <v>16937</v>
      </c>
      <c r="C5007" s="119" t="s">
        <v>16938</v>
      </c>
      <c r="D5007" s="119" t="s">
        <v>1</v>
      </c>
      <c r="E5007" s="353">
        <v>350</v>
      </c>
      <c r="F5007" s="119" t="s">
        <v>14952</v>
      </c>
      <c r="G5007" s="119" t="s">
        <v>15548</v>
      </c>
      <c r="H5007" s="119" t="s">
        <v>29016</v>
      </c>
    </row>
    <row r="5008" spans="1:8" x14ac:dyDescent="0.25">
      <c r="A5008" s="16" t="str">
        <f t="shared" si="78"/>
        <v>MIUC00540</v>
      </c>
      <c r="B5008" s="119" t="s">
        <v>16941</v>
      </c>
      <c r="C5008" s="119" t="s">
        <v>16942</v>
      </c>
      <c r="D5008" s="119" t="s">
        <v>1</v>
      </c>
      <c r="E5008" s="353">
        <v>36</v>
      </c>
      <c r="F5008" s="119" t="s">
        <v>14952</v>
      </c>
      <c r="G5008" s="119" t="s">
        <v>15548</v>
      </c>
      <c r="H5008" s="119" t="s">
        <v>29016</v>
      </c>
    </row>
    <row r="5009" spans="1:8" x14ac:dyDescent="0.25">
      <c r="A5009" s="16" t="str">
        <f t="shared" si="78"/>
        <v>MIUC00542</v>
      </c>
      <c r="B5009" s="119" t="s">
        <v>16945</v>
      </c>
      <c r="C5009" s="119" t="s">
        <v>16946</v>
      </c>
      <c r="D5009" s="119" t="s">
        <v>1</v>
      </c>
      <c r="E5009" s="353">
        <v>650.65</v>
      </c>
      <c r="F5009" s="119" t="s">
        <v>14952</v>
      </c>
      <c r="G5009" s="119" t="s">
        <v>15548</v>
      </c>
      <c r="H5009" s="119" t="s">
        <v>29016</v>
      </c>
    </row>
    <row r="5010" spans="1:8" x14ac:dyDescent="0.25">
      <c r="A5010" s="16" t="str">
        <f t="shared" si="78"/>
        <v>MIUD00300</v>
      </c>
      <c r="B5010" s="119" t="s">
        <v>29078</v>
      </c>
      <c r="C5010" s="119" t="s">
        <v>29079</v>
      </c>
      <c r="D5010" s="119" t="s">
        <v>2</v>
      </c>
      <c r="E5010" s="353">
        <v>152</v>
      </c>
      <c r="F5010" s="119" t="s">
        <v>14952</v>
      </c>
      <c r="G5010" s="119" t="s">
        <v>15548</v>
      </c>
      <c r="H5010" s="119" t="s">
        <v>29016</v>
      </c>
    </row>
    <row r="5011" spans="1:8" x14ac:dyDescent="0.25">
      <c r="A5011" s="16" t="str">
        <f t="shared" si="78"/>
        <v>MIUC00156</v>
      </c>
      <c r="B5011" s="119" t="s">
        <v>16767</v>
      </c>
      <c r="C5011" s="119" t="s">
        <v>16768</v>
      </c>
      <c r="D5011" s="119" t="s">
        <v>1</v>
      </c>
      <c r="E5011" s="353">
        <v>204.42</v>
      </c>
      <c r="F5011" s="119" t="s">
        <v>14952</v>
      </c>
      <c r="G5011" s="119" t="s">
        <v>15548</v>
      </c>
      <c r="H5011" s="119" t="s">
        <v>29016</v>
      </c>
    </row>
    <row r="5012" spans="1:8" x14ac:dyDescent="0.25">
      <c r="A5012" s="16" t="str">
        <f t="shared" si="78"/>
        <v>MIUC00157</v>
      </c>
      <c r="B5012" s="119" t="s">
        <v>16769</v>
      </c>
      <c r="C5012" s="119" t="s">
        <v>16770</v>
      </c>
      <c r="D5012" s="119" t="s">
        <v>1</v>
      </c>
      <c r="E5012" s="353">
        <v>19710.37</v>
      </c>
      <c r="F5012" s="119" t="s">
        <v>14952</v>
      </c>
      <c r="G5012" s="119" t="s">
        <v>15548</v>
      </c>
      <c r="H5012" s="119" t="s">
        <v>29016</v>
      </c>
    </row>
    <row r="5013" spans="1:8" x14ac:dyDescent="0.25">
      <c r="A5013" s="16" t="str">
        <f t="shared" si="78"/>
        <v>MIUS00030</v>
      </c>
      <c r="B5013" s="119" t="s">
        <v>16966</v>
      </c>
      <c r="C5013" s="119" t="s">
        <v>16967</v>
      </c>
      <c r="D5013" s="119" t="s">
        <v>256</v>
      </c>
      <c r="E5013" s="353">
        <v>12.14</v>
      </c>
      <c r="F5013" s="119" t="s">
        <v>14952</v>
      </c>
      <c r="G5013" s="119" t="s">
        <v>15548</v>
      </c>
      <c r="H5013" s="119" t="s">
        <v>29016</v>
      </c>
    </row>
    <row r="5014" spans="1:8" x14ac:dyDescent="0.25">
      <c r="A5014" s="16" t="str">
        <f t="shared" si="78"/>
        <v>MIUS00032</v>
      </c>
      <c r="B5014" s="119" t="s">
        <v>16970</v>
      </c>
      <c r="C5014" s="119" t="s">
        <v>16971</v>
      </c>
      <c r="D5014" s="119" t="s">
        <v>3</v>
      </c>
      <c r="E5014" s="353">
        <v>235.18</v>
      </c>
      <c r="F5014" s="119" t="s">
        <v>14952</v>
      </c>
      <c r="G5014" s="119" t="s">
        <v>15548</v>
      </c>
      <c r="H5014" s="119" t="s">
        <v>29016</v>
      </c>
    </row>
    <row r="5015" spans="1:8" x14ac:dyDescent="0.25">
      <c r="A5015" s="16" t="str">
        <f t="shared" si="78"/>
        <v>MIUS00034</v>
      </c>
      <c r="B5015" s="119" t="s">
        <v>16974</v>
      </c>
      <c r="C5015" s="119" t="s">
        <v>16975</v>
      </c>
      <c r="D5015" s="119" t="s">
        <v>3</v>
      </c>
      <c r="E5015" s="353">
        <v>241.33</v>
      </c>
      <c r="F5015" s="119" t="s">
        <v>14952</v>
      </c>
      <c r="G5015" s="119" t="s">
        <v>15548</v>
      </c>
      <c r="H5015" s="119" t="s">
        <v>29016</v>
      </c>
    </row>
    <row r="5016" spans="1:8" x14ac:dyDescent="0.25">
      <c r="A5016" s="16" t="str">
        <f t="shared" si="78"/>
        <v>MIUC00537</v>
      </c>
      <c r="B5016" s="119" t="s">
        <v>16935</v>
      </c>
      <c r="C5016" s="119" t="s">
        <v>16936</v>
      </c>
      <c r="D5016" s="119" t="s">
        <v>1</v>
      </c>
      <c r="E5016" s="353">
        <v>60.06</v>
      </c>
      <c r="F5016" s="119" t="s">
        <v>14952</v>
      </c>
      <c r="G5016" s="119" t="s">
        <v>15548</v>
      </c>
      <c r="H5016" s="119" t="s">
        <v>29016</v>
      </c>
    </row>
    <row r="5017" spans="1:8" x14ac:dyDescent="0.25">
      <c r="A5017" s="16" t="str">
        <f t="shared" si="78"/>
        <v>MIUC00539</v>
      </c>
      <c r="B5017" s="119" t="s">
        <v>16939</v>
      </c>
      <c r="C5017" s="119" t="s">
        <v>16940</v>
      </c>
      <c r="D5017" s="119" t="s">
        <v>1</v>
      </c>
      <c r="E5017" s="353">
        <v>45</v>
      </c>
      <c r="F5017" s="119" t="s">
        <v>14952</v>
      </c>
      <c r="G5017" s="119" t="s">
        <v>15548</v>
      </c>
      <c r="H5017" s="119" t="s">
        <v>29016</v>
      </c>
    </row>
    <row r="5018" spans="1:8" x14ac:dyDescent="0.25">
      <c r="A5018" s="16" t="str">
        <f t="shared" si="78"/>
        <v>MIUC00543</v>
      </c>
      <c r="B5018" s="119" t="s">
        <v>16947</v>
      </c>
      <c r="C5018" s="119" t="s">
        <v>16948</v>
      </c>
      <c r="D5018" s="119" t="s">
        <v>1</v>
      </c>
      <c r="E5018" s="353">
        <v>350</v>
      </c>
      <c r="F5018" s="119" t="s">
        <v>14952</v>
      </c>
      <c r="G5018" s="119" t="s">
        <v>15548</v>
      </c>
      <c r="H5018" s="119" t="s">
        <v>29016</v>
      </c>
    </row>
    <row r="5019" spans="1:8" x14ac:dyDescent="0.25">
      <c r="A5019" s="16" t="str">
        <f t="shared" si="78"/>
        <v>MIUC00391</v>
      </c>
      <c r="B5019" s="119" t="s">
        <v>17010</v>
      </c>
      <c r="C5019" s="119" t="s">
        <v>17011</v>
      </c>
      <c r="D5019" s="119" t="s">
        <v>1</v>
      </c>
      <c r="E5019" s="353">
        <v>3647.96</v>
      </c>
      <c r="F5019" s="119" t="s">
        <v>14952</v>
      </c>
      <c r="G5019" s="119" t="s">
        <v>15548</v>
      </c>
      <c r="H5019" s="119" t="s">
        <v>29016</v>
      </c>
    </row>
    <row r="5020" spans="1:8" x14ac:dyDescent="0.25">
      <c r="A5020" s="16" t="str">
        <f t="shared" si="78"/>
        <v>MIUC00393</v>
      </c>
      <c r="B5020" s="119" t="s">
        <v>17014</v>
      </c>
      <c r="C5020" s="119" t="s">
        <v>17015</v>
      </c>
      <c r="D5020" s="119" t="s">
        <v>430</v>
      </c>
      <c r="E5020" s="353">
        <v>2332.94</v>
      </c>
      <c r="F5020" s="119" t="s">
        <v>14952</v>
      </c>
      <c r="G5020" s="119" t="s">
        <v>15548</v>
      </c>
      <c r="H5020" s="119" t="s">
        <v>29016</v>
      </c>
    </row>
    <row r="5021" spans="1:8" x14ac:dyDescent="0.25">
      <c r="A5021" s="16" t="str">
        <f t="shared" si="78"/>
        <v>MIUC00323</v>
      </c>
      <c r="B5021" s="119" t="s">
        <v>16782</v>
      </c>
      <c r="C5021" s="119" t="s">
        <v>16783</v>
      </c>
      <c r="D5021" s="119" t="s">
        <v>1</v>
      </c>
      <c r="E5021" s="353">
        <v>10108.1</v>
      </c>
      <c r="F5021" s="119" t="s">
        <v>14952</v>
      </c>
      <c r="G5021" s="119" t="s">
        <v>15548</v>
      </c>
      <c r="H5021" s="119" t="s">
        <v>29016</v>
      </c>
    </row>
    <row r="5022" spans="1:8" x14ac:dyDescent="0.25">
      <c r="A5022" s="16" t="str">
        <f t="shared" si="78"/>
        <v>IUIL002</v>
      </c>
      <c r="B5022" s="119" t="s">
        <v>328</v>
      </c>
      <c r="C5022" s="119" t="s">
        <v>329</v>
      </c>
      <c r="D5022" s="119" t="s">
        <v>1</v>
      </c>
      <c r="E5022" s="353">
        <v>324.25</v>
      </c>
      <c r="F5022" s="119" t="s">
        <v>14952</v>
      </c>
      <c r="G5022" s="119" t="s">
        <v>15548</v>
      </c>
      <c r="H5022" s="119" t="s">
        <v>29016</v>
      </c>
    </row>
    <row r="5023" spans="1:8" x14ac:dyDescent="0.25">
      <c r="A5023" s="16" t="str">
        <f t="shared" si="78"/>
        <v>IUIL006</v>
      </c>
      <c r="B5023" s="119" t="s">
        <v>336</v>
      </c>
      <c r="C5023" s="119" t="s">
        <v>337</v>
      </c>
      <c r="D5023" s="119" t="s">
        <v>1</v>
      </c>
      <c r="E5023" s="353">
        <v>51.61</v>
      </c>
      <c r="F5023" s="119" t="s">
        <v>14952</v>
      </c>
      <c r="G5023" s="119" t="s">
        <v>15548</v>
      </c>
      <c r="H5023" s="119" t="s">
        <v>29016</v>
      </c>
    </row>
    <row r="5024" spans="1:8" x14ac:dyDescent="0.25">
      <c r="A5024" s="16" t="str">
        <f t="shared" si="78"/>
        <v>IUIL007</v>
      </c>
      <c r="B5024" s="119" t="s">
        <v>338</v>
      </c>
      <c r="C5024" s="119" t="s">
        <v>339</v>
      </c>
      <c r="D5024" s="119" t="s">
        <v>340</v>
      </c>
      <c r="E5024" s="353">
        <v>37.369999999999997</v>
      </c>
      <c r="F5024" s="119" t="s">
        <v>14952</v>
      </c>
      <c r="G5024" s="119" t="s">
        <v>15548</v>
      </c>
      <c r="H5024" s="119" t="s">
        <v>29016</v>
      </c>
    </row>
    <row r="5025" spans="1:8" x14ac:dyDescent="0.25">
      <c r="A5025" s="16" t="str">
        <f t="shared" si="78"/>
        <v>IUS0015</v>
      </c>
      <c r="B5025" s="119" t="s">
        <v>373</v>
      </c>
      <c r="C5025" s="119" t="s">
        <v>374</v>
      </c>
      <c r="D5025" s="119" t="s">
        <v>1</v>
      </c>
      <c r="E5025" s="353">
        <v>3762</v>
      </c>
      <c r="F5025" s="119" t="s">
        <v>14952</v>
      </c>
      <c r="G5025" s="119" t="s">
        <v>15548</v>
      </c>
      <c r="H5025" s="119" t="s">
        <v>29016</v>
      </c>
    </row>
    <row r="5026" spans="1:8" x14ac:dyDescent="0.25">
      <c r="A5026" s="16" t="str">
        <f t="shared" si="78"/>
        <v>IUS0018</v>
      </c>
      <c r="B5026" s="119" t="s">
        <v>379</v>
      </c>
      <c r="C5026" s="119" t="s">
        <v>380</v>
      </c>
      <c r="D5026" s="119" t="s">
        <v>1</v>
      </c>
      <c r="E5026" s="353">
        <v>38845.24</v>
      </c>
      <c r="F5026" s="119" t="s">
        <v>14952</v>
      </c>
      <c r="G5026" s="119" t="s">
        <v>15548</v>
      </c>
      <c r="H5026" s="119" t="s">
        <v>29016</v>
      </c>
    </row>
    <row r="5027" spans="1:8" x14ac:dyDescent="0.25">
      <c r="A5027" s="16" t="str">
        <f t="shared" si="78"/>
        <v>IUS0020</v>
      </c>
      <c r="B5027" s="119" t="s">
        <v>384</v>
      </c>
      <c r="C5027" s="119" t="s">
        <v>385</v>
      </c>
      <c r="D5027" s="119" t="s">
        <v>1</v>
      </c>
      <c r="E5027" s="353">
        <v>198</v>
      </c>
      <c r="F5027" s="119" t="s">
        <v>14952</v>
      </c>
      <c r="G5027" s="119" t="s">
        <v>15548</v>
      </c>
      <c r="H5027" s="119" t="s">
        <v>29016</v>
      </c>
    </row>
    <row r="5028" spans="1:8" x14ac:dyDescent="0.25">
      <c r="A5028" s="16" t="str">
        <f t="shared" si="78"/>
        <v>IUD006</v>
      </c>
      <c r="B5028" s="119" t="s">
        <v>284</v>
      </c>
      <c r="C5028" s="119" t="s">
        <v>285</v>
      </c>
      <c r="D5028" s="119" t="s">
        <v>2</v>
      </c>
      <c r="E5028" s="353">
        <v>250.65</v>
      </c>
      <c r="F5028" s="119" t="s">
        <v>14952</v>
      </c>
      <c r="G5028" s="119" t="s">
        <v>15548</v>
      </c>
      <c r="H5028" s="119" t="s">
        <v>29016</v>
      </c>
    </row>
    <row r="5029" spans="1:8" x14ac:dyDescent="0.25">
      <c r="A5029" s="16" t="str">
        <f t="shared" si="78"/>
        <v>IUIL003</v>
      </c>
      <c r="B5029" s="119" t="s">
        <v>330</v>
      </c>
      <c r="C5029" s="119" t="s">
        <v>331</v>
      </c>
      <c r="D5029" s="119" t="s">
        <v>1</v>
      </c>
      <c r="E5029" s="353">
        <v>41.22</v>
      </c>
      <c r="F5029" s="119" t="s">
        <v>14952</v>
      </c>
      <c r="G5029" s="119" t="s">
        <v>15548</v>
      </c>
      <c r="H5029" s="119" t="s">
        <v>29016</v>
      </c>
    </row>
    <row r="5030" spans="1:8" x14ac:dyDescent="0.25">
      <c r="A5030" s="16" t="str">
        <f t="shared" si="78"/>
        <v>IUIL005</v>
      </c>
      <c r="B5030" s="119" t="s">
        <v>334</v>
      </c>
      <c r="C5030" s="119" t="s">
        <v>335</v>
      </c>
      <c r="D5030" s="119" t="s">
        <v>1</v>
      </c>
      <c r="E5030" s="353">
        <v>3.43</v>
      </c>
      <c r="F5030" s="119" t="s">
        <v>14952</v>
      </c>
      <c r="G5030" s="119" t="s">
        <v>15548</v>
      </c>
      <c r="H5030" s="119" t="s">
        <v>29016</v>
      </c>
    </row>
    <row r="5031" spans="1:8" x14ac:dyDescent="0.25">
      <c r="A5031" s="16" t="str">
        <f t="shared" si="78"/>
        <v>IUIL001</v>
      </c>
      <c r="B5031" s="119" t="s">
        <v>326</v>
      </c>
      <c r="C5031" s="119" t="s">
        <v>327</v>
      </c>
      <c r="D5031" s="119" t="s">
        <v>1</v>
      </c>
      <c r="E5031" s="353">
        <v>499</v>
      </c>
      <c r="F5031" s="119" t="s">
        <v>14952</v>
      </c>
      <c r="G5031" s="119" t="s">
        <v>15548</v>
      </c>
      <c r="H5031" s="119" t="s">
        <v>29016</v>
      </c>
    </row>
    <row r="5032" spans="1:8" x14ac:dyDescent="0.25">
      <c r="A5032" s="16" t="str">
        <f t="shared" si="78"/>
        <v>IUC0010</v>
      </c>
      <c r="B5032" s="119" t="s">
        <v>252</v>
      </c>
      <c r="C5032" s="119" t="s">
        <v>448</v>
      </c>
      <c r="D5032" s="119" t="s">
        <v>3</v>
      </c>
      <c r="E5032" s="353">
        <v>68.069999999999993</v>
      </c>
      <c r="F5032" s="119" t="s">
        <v>14952</v>
      </c>
      <c r="G5032" s="119" t="s">
        <v>15548</v>
      </c>
      <c r="H5032" s="119" t="s">
        <v>29016</v>
      </c>
    </row>
    <row r="5033" spans="1:8" x14ac:dyDescent="0.25">
      <c r="A5033" s="16" t="str">
        <f t="shared" si="78"/>
        <v>IUC009</v>
      </c>
      <c r="B5033" s="119" t="s">
        <v>16747</v>
      </c>
      <c r="C5033" s="119" t="s">
        <v>16748</v>
      </c>
      <c r="D5033" s="119" t="s">
        <v>173</v>
      </c>
      <c r="E5033" s="353">
        <v>21919.9</v>
      </c>
      <c r="F5033" s="119" t="s">
        <v>14952</v>
      </c>
      <c r="G5033" s="119" t="s">
        <v>15548</v>
      </c>
      <c r="H5033" s="119" t="s">
        <v>29016</v>
      </c>
    </row>
    <row r="5034" spans="1:8" x14ac:dyDescent="0.25">
      <c r="A5034" s="16" t="str">
        <f t="shared" si="78"/>
        <v>IUIL008</v>
      </c>
      <c r="B5034" s="119" t="s">
        <v>341</v>
      </c>
      <c r="C5034" s="119" t="s">
        <v>342</v>
      </c>
      <c r="D5034" s="119" t="s">
        <v>340</v>
      </c>
      <c r="E5034" s="353">
        <v>33.47</v>
      </c>
      <c r="F5034" s="119" t="s">
        <v>14952</v>
      </c>
      <c r="G5034" s="119" t="s">
        <v>15548</v>
      </c>
      <c r="H5034" s="119" t="s">
        <v>29016</v>
      </c>
    </row>
    <row r="5035" spans="1:8" x14ac:dyDescent="0.25">
      <c r="A5035" s="16" t="str">
        <f t="shared" si="78"/>
        <v>IUS0016</v>
      </c>
      <c r="B5035" s="119" t="s">
        <v>375</v>
      </c>
      <c r="C5035" s="119" t="s">
        <v>376</v>
      </c>
      <c r="D5035" s="119" t="s">
        <v>1</v>
      </c>
      <c r="E5035" s="353">
        <v>849.73</v>
      </c>
      <c r="F5035" s="119" t="s">
        <v>14952</v>
      </c>
      <c r="G5035" s="119" t="s">
        <v>15548</v>
      </c>
      <c r="H5035" s="119" t="s">
        <v>29016</v>
      </c>
    </row>
    <row r="5036" spans="1:8" x14ac:dyDescent="0.25">
      <c r="A5036" s="16" t="str">
        <f t="shared" si="78"/>
        <v>IUD007</v>
      </c>
      <c r="B5036" s="119" t="s">
        <v>286</v>
      </c>
      <c r="C5036" s="119" t="s">
        <v>287</v>
      </c>
      <c r="D5036" s="119" t="s">
        <v>2</v>
      </c>
      <c r="E5036" s="353">
        <v>68.67</v>
      </c>
      <c r="F5036" s="119" t="s">
        <v>14952</v>
      </c>
      <c r="G5036" s="119" t="s">
        <v>15548</v>
      </c>
      <c r="H5036" s="119" t="s">
        <v>29016</v>
      </c>
    </row>
    <row r="5037" spans="1:8" x14ac:dyDescent="0.25">
      <c r="A5037" s="16" t="str">
        <f t="shared" si="78"/>
        <v>IUIL009</v>
      </c>
      <c r="B5037" s="119" t="s">
        <v>343</v>
      </c>
      <c r="C5037" s="119" t="s">
        <v>344</v>
      </c>
      <c r="D5037" s="119" t="s">
        <v>340</v>
      </c>
      <c r="E5037" s="353">
        <v>29.53</v>
      </c>
      <c r="F5037" s="119" t="s">
        <v>14952</v>
      </c>
      <c r="G5037" s="119" t="s">
        <v>15548</v>
      </c>
      <c r="H5037" s="119" t="s">
        <v>29016</v>
      </c>
    </row>
    <row r="5038" spans="1:8" x14ac:dyDescent="0.25">
      <c r="A5038" s="16" t="str">
        <f t="shared" si="78"/>
        <v>IUS0014</v>
      </c>
      <c r="B5038" s="119" t="s">
        <v>371</v>
      </c>
      <c r="C5038" s="119" t="s">
        <v>372</v>
      </c>
      <c r="D5038" s="119" t="s">
        <v>1</v>
      </c>
      <c r="E5038" s="353">
        <v>4554</v>
      </c>
      <c r="F5038" s="119" t="s">
        <v>14952</v>
      </c>
      <c r="G5038" s="119" t="s">
        <v>15548</v>
      </c>
      <c r="H5038" s="119" t="s">
        <v>29016</v>
      </c>
    </row>
    <row r="5039" spans="1:8" x14ac:dyDescent="0.25">
      <c r="A5039" s="16" t="str">
        <f t="shared" si="78"/>
        <v>IUIL004</v>
      </c>
      <c r="B5039" s="119" t="s">
        <v>332</v>
      </c>
      <c r="C5039" s="119" t="s">
        <v>333</v>
      </c>
      <c r="D5039" s="119" t="s">
        <v>1</v>
      </c>
      <c r="E5039" s="353">
        <v>31.28</v>
      </c>
      <c r="F5039" s="119" t="s">
        <v>14952</v>
      </c>
      <c r="G5039" s="119" t="s">
        <v>15548</v>
      </c>
      <c r="H5039" s="119" t="s">
        <v>29016</v>
      </c>
    </row>
    <row r="5040" spans="1:8" x14ac:dyDescent="0.25">
      <c r="A5040" s="16" t="str">
        <f t="shared" si="78"/>
        <v>IUS0017</v>
      </c>
      <c r="B5040" s="119" t="s">
        <v>377</v>
      </c>
      <c r="C5040" s="119" t="s">
        <v>378</v>
      </c>
      <c r="D5040" s="119" t="s">
        <v>2</v>
      </c>
      <c r="E5040" s="353">
        <v>10.68</v>
      </c>
      <c r="F5040" s="119" t="s">
        <v>14952</v>
      </c>
      <c r="G5040" s="119" t="s">
        <v>15548</v>
      </c>
      <c r="H5040" s="119" t="s">
        <v>29016</v>
      </c>
    </row>
    <row r="5041" spans="1:8" x14ac:dyDescent="0.25">
      <c r="A5041" s="16" t="str">
        <f t="shared" si="78"/>
        <v>IUS0019</v>
      </c>
      <c r="B5041" s="119" t="s">
        <v>381</v>
      </c>
      <c r="C5041" s="119" t="s">
        <v>382</v>
      </c>
      <c r="D5041" s="119" t="s">
        <v>1</v>
      </c>
      <c r="E5041" s="353">
        <v>36.299999999999997</v>
      </c>
      <c r="F5041" s="119" t="s">
        <v>14952</v>
      </c>
      <c r="G5041" s="119" t="s">
        <v>15548</v>
      </c>
      <c r="H5041" s="119" t="s">
        <v>29016</v>
      </c>
    </row>
    <row r="5042" spans="1:8" x14ac:dyDescent="0.25">
      <c r="A5042" s="16" t="str">
        <f t="shared" si="78"/>
        <v>IUD020</v>
      </c>
      <c r="B5042" s="119" t="s">
        <v>7312</v>
      </c>
      <c r="C5042" s="119" t="s">
        <v>16396</v>
      </c>
      <c r="D5042" s="119" t="s">
        <v>3</v>
      </c>
      <c r="E5042" s="353">
        <v>35.14</v>
      </c>
      <c r="F5042" s="119" t="s">
        <v>14952</v>
      </c>
      <c r="G5042" s="119" t="s">
        <v>15548</v>
      </c>
      <c r="H5042" s="119" t="s">
        <v>29016</v>
      </c>
    </row>
    <row r="5043" spans="1:8" x14ac:dyDescent="0.25">
      <c r="A5043" s="16" t="str">
        <f t="shared" si="78"/>
        <v>MIUC0001</v>
      </c>
      <c r="B5043" s="119" t="s">
        <v>7323</v>
      </c>
      <c r="C5043" s="119" t="s">
        <v>15744</v>
      </c>
      <c r="D5043" s="119" t="s">
        <v>173</v>
      </c>
      <c r="E5043" s="353">
        <v>2000</v>
      </c>
      <c r="F5043" s="119" t="s">
        <v>14952</v>
      </c>
      <c r="G5043" s="119" t="s">
        <v>15548</v>
      </c>
      <c r="H5043" s="119" t="s">
        <v>29016</v>
      </c>
    </row>
    <row r="5044" spans="1:8" x14ac:dyDescent="0.25">
      <c r="A5044" s="16" t="str">
        <f t="shared" si="78"/>
        <v>MIUPL0001</v>
      </c>
      <c r="B5044" s="119" t="s">
        <v>7346</v>
      </c>
      <c r="C5044" s="119" t="s">
        <v>7347</v>
      </c>
      <c r="D5044" s="119" t="s">
        <v>1</v>
      </c>
      <c r="E5044" s="353">
        <v>59.9</v>
      </c>
      <c r="F5044" s="119" t="s">
        <v>14952</v>
      </c>
      <c r="G5044" s="119" t="s">
        <v>15548</v>
      </c>
      <c r="H5044" s="119" t="s">
        <v>29016</v>
      </c>
    </row>
    <row r="5045" spans="1:8" x14ac:dyDescent="0.25">
      <c r="A5045" s="16" t="str">
        <f t="shared" si="78"/>
        <v>MIUPL0002</v>
      </c>
      <c r="B5045" s="119" t="s">
        <v>7348</v>
      </c>
      <c r="C5045" s="119" t="s">
        <v>7349</v>
      </c>
      <c r="D5045" s="119" t="s">
        <v>1</v>
      </c>
      <c r="E5045" s="353">
        <v>79.900000000000006</v>
      </c>
      <c r="F5045" s="119" t="s">
        <v>14952</v>
      </c>
      <c r="G5045" s="119" t="s">
        <v>15548</v>
      </c>
      <c r="H5045" s="119" t="s">
        <v>29016</v>
      </c>
    </row>
    <row r="5046" spans="1:8" x14ac:dyDescent="0.25">
      <c r="A5046" s="16" t="str">
        <f t="shared" si="78"/>
        <v>MIUPL0008</v>
      </c>
      <c r="B5046" s="119" t="s">
        <v>7360</v>
      </c>
      <c r="C5046" s="119" t="s">
        <v>7361</v>
      </c>
      <c r="D5046" s="119" t="s">
        <v>1</v>
      </c>
      <c r="E5046" s="353">
        <v>49.9</v>
      </c>
      <c r="F5046" s="119" t="s">
        <v>14952</v>
      </c>
      <c r="G5046" s="119" t="s">
        <v>15548</v>
      </c>
      <c r="H5046" s="119" t="s">
        <v>29016</v>
      </c>
    </row>
    <row r="5047" spans="1:8" x14ac:dyDescent="0.25">
      <c r="A5047" s="16" t="str">
        <f t="shared" si="78"/>
        <v>MIUPL0009</v>
      </c>
      <c r="B5047" s="119" t="s">
        <v>7362</v>
      </c>
      <c r="C5047" s="119" t="s">
        <v>7363</v>
      </c>
      <c r="D5047" s="119" t="s">
        <v>1</v>
      </c>
      <c r="E5047" s="353">
        <v>100</v>
      </c>
      <c r="F5047" s="119" t="s">
        <v>14952</v>
      </c>
      <c r="G5047" s="119" t="s">
        <v>15548</v>
      </c>
      <c r="H5047" s="119" t="s">
        <v>29016</v>
      </c>
    </row>
    <row r="5048" spans="1:8" x14ac:dyDescent="0.25">
      <c r="A5048" s="16" t="str">
        <f t="shared" si="78"/>
        <v>MIUPL0014</v>
      </c>
      <c r="B5048" s="119" t="s">
        <v>7372</v>
      </c>
      <c r="C5048" s="119" t="s">
        <v>7373</v>
      </c>
      <c r="D5048" s="119" t="s">
        <v>1</v>
      </c>
      <c r="E5048" s="353">
        <v>8.01</v>
      </c>
      <c r="F5048" s="119" t="s">
        <v>14952</v>
      </c>
      <c r="G5048" s="119" t="s">
        <v>15548</v>
      </c>
      <c r="H5048" s="119" t="s">
        <v>29016</v>
      </c>
    </row>
    <row r="5049" spans="1:8" x14ac:dyDescent="0.25">
      <c r="A5049" s="16" t="str">
        <f t="shared" si="78"/>
        <v>MIUPL0017</v>
      </c>
      <c r="B5049" s="119" t="s">
        <v>7378</v>
      </c>
      <c r="C5049" s="119" t="s">
        <v>7379</v>
      </c>
      <c r="D5049" s="119" t="s">
        <v>1</v>
      </c>
      <c r="E5049" s="353">
        <v>8.01</v>
      </c>
      <c r="F5049" s="119" t="s">
        <v>14952</v>
      </c>
      <c r="G5049" s="119" t="s">
        <v>15548</v>
      </c>
      <c r="H5049" s="119" t="s">
        <v>29016</v>
      </c>
    </row>
    <row r="5050" spans="1:8" x14ac:dyDescent="0.25">
      <c r="A5050" s="16" t="str">
        <f t="shared" si="78"/>
        <v>MIUPL0018</v>
      </c>
      <c r="B5050" s="119" t="s">
        <v>7380</v>
      </c>
      <c r="C5050" s="119" t="s">
        <v>7381</v>
      </c>
      <c r="D5050" s="119" t="s">
        <v>1</v>
      </c>
      <c r="E5050" s="353">
        <v>16.52</v>
      </c>
      <c r="F5050" s="119" t="s">
        <v>14952</v>
      </c>
      <c r="G5050" s="119" t="s">
        <v>15548</v>
      </c>
      <c r="H5050" s="119" t="s">
        <v>29016</v>
      </c>
    </row>
    <row r="5051" spans="1:8" x14ac:dyDescent="0.25">
      <c r="A5051" s="16" t="str">
        <f t="shared" si="78"/>
        <v>MIUPL0019</v>
      </c>
      <c r="B5051" s="119" t="s">
        <v>7382</v>
      </c>
      <c r="C5051" s="119" t="s">
        <v>7383</v>
      </c>
      <c r="D5051" s="119" t="s">
        <v>1</v>
      </c>
      <c r="E5051" s="353">
        <v>7</v>
      </c>
      <c r="F5051" s="119" t="s">
        <v>14952</v>
      </c>
      <c r="G5051" s="119" t="s">
        <v>15548</v>
      </c>
      <c r="H5051" s="119" t="s">
        <v>29016</v>
      </c>
    </row>
    <row r="5052" spans="1:8" x14ac:dyDescent="0.25">
      <c r="A5052" s="16" t="str">
        <f t="shared" si="78"/>
        <v>MIUPL0021</v>
      </c>
      <c r="B5052" s="119" t="s">
        <v>7386</v>
      </c>
      <c r="C5052" s="119" t="s">
        <v>7387</v>
      </c>
      <c r="D5052" s="119" t="s">
        <v>1</v>
      </c>
      <c r="E5052" s="353">
        <v>39.78</v>
      </c>
      <c r="F5052" s="119" t="s">
        <v>14952</v>
      </c>
      <c r="G5052" s="119" t="s">
        <v>15548</v>
      </c>
      <c r="H5052" s="119" t="s">
        <v>29016</v>
      </c>
    </row>
    <row r="5053" spans="1:8" x14ac:dyDescent="0.25">
      <c r="A5053" s="16" t="str">
        <f t="shared" si="78"/>
        <v>MIUPL0022</v>
      </c>
      <c r="B5053" s="119" t="s">
        <v>7388</v>
      </c>
      <c r="C5053" s="119" t="s">
        <v>7389</v>
      </c>
      <c r="D5053" s="119" t="s">
        <v>1</v>
      </c>
      <c r="E5053" s="353">
        <v>39.94</v>
      </c>
      <c r="F5053" s="119" t="s">
        <v>14952</v>
      </c>
      <c r="G5053" s="119" t="s">
        <v>15548</v>
      </c>
      <c r="H5053" s="119" t="s">
        <v>29016</v>
      </c>
    </row>
    <row r="5054" spans="1:8" x14ac:dyDescent="0.25">
      <c r="A5054" s="16" t="str">
        <f t="shared" si="78"/>
        <v>MIUPL0035</v>
      </c>
      <c r="B5054" s="119" t="s">
        <v>7414</v>
      </c>
      <c r="C5054" s="119" t="s">
        <v>7415</v>
      </c>
      <c r="D5054" s="119" t="s">
        <v>1</v>
      </c>
      <c r="E5054" s="353">
        <v>3.75</v>
      </c>
      <c r="F5054" s="119" t="s">
        <v>14952</v>
      </c>
      <c r="G5054" s="119" t="s">
        <v>15548</v>
      </c>
      <c r="H5054" s="119" t="s">
        <v>29016</v>
      </c>
    </row>
    <row r="5055" spans="1:8" x14ac:dyDescent="0.25">
      <c r="A5055" s="16" t="str">
        <f t="shared" si="78"/>
        <v>MIUPL0046</v>
      </c>
      <c r="B5055" s="119" t="s">
        <v>7434</v>
      </c>
      <c r="C5055" s="119" t="s">
        <v>7435</v>
      </c>
      <c r="D5055" s="119" t="s">
        <v>1</v>
      </c>
      <c r="E5055" s="353">
        <v>497.5</v>
      </c>
      <c r="F5055" s="119" t="s">
        <v>14952</v>
      </c>
      <c r="G5055" s="119" t="s">
        <v>15548</v>
      </c>
      <c r="H5055" s="119" t="s">
        <v>29016</v>
      </c>
    </row>
    <row r="5056" spans="1:8" x14ac:dyDescent="0.25">
      <c r="A5056" s="16" t="str">
        <f t="shared" si="78"/>
        <v>MIUPL0047</v>
      </c>
      <c r="B5056" s="119" t="s">
        <v>7436</v>
      </c>
      <c r="C5056" s="119" t="s">
        <v>7437</v>
      </c>
      <c r="D5056" s="119" t="s">
        <v>1</v>
      </c>
      <c r="E5056" s="353">
        <v>200.2</v>
      </c>
      <c r="F5056" s="119" t="s">
        <v>14952</v>
      </c>
      <c r="G5056" s="119" t="s">
        <v>15548</v>
      </c>
      <c r="H5056" s="119" t="s">
        <v>29016</v>
      </c>
    </row>
    <row r="5057" spans="1:8" x14ac:dyDescent="0.25">
      <c r="A5057" s="16" t="str">
        <f t="shared" si="78"/>
        <v>MIUPL0048</v>
      </c>
      <c r="B5057" s="119" t="s">
        <v>7438</v>
      </c>
      <c r="C5057" s="119" t="s">
        <v>16957</v>
      </c>
      <c r="D5057" s="119" t="s">
        <v>1</v>
      </c>
      <c r="E5057" s="353">
        <v>350.35</v>
      </c>
      <c r="F5057" s="119" t="s">
        <v>14952</v>
      </c>
      <c r="G5057" s="119" t="s">
        <v>15548</v>
      </c>
      <c r="H5057" s="119" t="s">
        <v>29016</v>
      </c>
    </row>
    <row r="5058" spans="1:8" x14ac:dyDescent="0.25">
      <c r="A5058" s="16" t="str">
        <f t="shared" si="78"/>
        <v>MIUPL0050</v>
      </c>
      <c r="B5058" s="119" t="s">
        <v>7441</v>
      </c>
      <c r="C5058" s="119" t="s">
        <v>7442</v>
      </c>
      <c r="D5058" s="119" t="s">
        <v>1</v>
      </c>
      <c r="E5058" s="353">
        <v>60.56</v>
      </c>
      <c r="F5058" s="119" t="s">
        <v>14952</v>
      </c>
      <c r="G5058" s="119" t="s">
        <v>15548</v>
      </c>
      <c r="H5058" s="119" t="s">
        <v>29016</v>
      </c>
    </row>
    <row r="5059" spans="1:8" x14ac:dyDescent="0.25">
      <c r="A5059" s="16" t="str">
        <f t="shared" ref="A5059:A5122" si="79">B5059</f>
        <v>MIUPL0051</v>
      </c>
      <c r="B5059" s="119" t="s">
        <v>7443</v>
      </c>
      <c r="C5059" s="119" t="s">
        <v>7444</v>
      </c>
      <c r="D5059" s="119" t="s">
        <v>1</v>
      </c>
      <c r="E5059" s="353">
        <v>82.5</v>
      </c>
      <c r="F5059" s="119" t="s">
        <v>14952</v>
      </c>
      <c r="G5059" s="119" t="s">
        <v>15548</v>
      </c>
      <c r="H5059" s="119" t="s">
        <v>29016</v>
      </c>
    </row>
    <row r="5060" spans="1:8" x14ac:dyDescent="0.25">
      <c r="A5060" s="16" t="str">
        <f t="shared" si="79"/>
        <v>MIUPL0052</v>
      </c>
      <c r="B5060" s="119" t="s">
        <v>7445</v>
      </c>
      <c r="C5060" s="119" t="s">
        <v>7446</v>
      </c>
      <c r="D5060" s="119" t="s">
        <v>1</v>
      </c>
      <c r="E5060" s="353">
        <v>2502.5</v>
      </c>
      <c r="F5060" s="119" t="s">
        <v>14952</v>
      </c>
      <c r="G5060" s="119" t="s">
        <v>15548</v>
      </c>
      <c r="H5060" s="119" t="s">
        <v>29016</v>
      </c>
    </row>
    <row r="5061" spans="1:8" x14ac:dyDescent="0.25">
      <c r="A5061" s="16" t="str">
        <f t="shared" si="79"/>
        <v>MIUC0007</v>
      </c>
      <c r="B5061" s="119" t="s">
        <v>7333</v>
      </c>
      <c r="C5061" s="119" t="s">
        <v>7334</v>
      </c>
      <c r="D5061" s="119" t="s">
        <v>3</v>
      </c>
      <c r="E5061" s="353">
        <v>1250</v>
      </c>
      <c r="F5061" s="119" t="s">
        <v>14952</v>
      </c>
      <c r="G5061" s="119" t="s">
        <v>15548</v>
      </c>
      <c r="H5061" s="119" t="s">
        <v>29016</v>
      </c>
    </row>
    <row r="5062" spans="1:8" x14ac:dyDescent="0.25">
      <c r="A5062" s="16" t="str">
        <f t="shared" si="79"/>
        <v>MIUIL0001</v>
      </c>
      <c r="B5062" s="119" t="s">
        <v>7337</v>
      </c>
      <c r="C5062" s="119" t="s">
        <v>7338</v>
      </c>
      <c r="D5062" s="119" t="s">
        <v>1</v>
      </c>
      <c r="E5062" s="353">
        <v>20</v>
      </c>
      <c r="F5062" s="119" t="s">
        <v>14952</v>
      </c>
      <c r="G5062" s="119" t="s">
        <v>15548</v>
      </c>
      <c r="H5062" s="119" t="s">
        <v>29016</v>
      </c>
    </row>
    <row r="5063" spans="1:8" x14ac:dyDescent="0.25">
      <c r="A5063" s="16" t="str">
        <f t="shared" si="79"/>
        <v>MIUIL0003</v>
      </c>
      <c r="B5063" s="119" t="s">
        <v>7341</v>
      </c>
      <c r="C5063" s="119" t="s">
        <v>7342</v>
      </c>
      <c r="D5063" s="119" t="s">
        <v>1</v>
      </c>
      <c r="E5063" s="353">
        <v>52.56</v>
      </c>
      <c r="F5063" s="119" t="s">
        <v>14952</v>
      </c>
      <c r="G5063" s="119" t="s">
        <v>15548</v>
      </c>
      <c r="H5063" s="119" t="s">
        <v>29016</v>
      </c>
    </row>
    <row r="5064" spans="1:8" x14ac:dyDescent="0.25">
      <c r="A5064" s="16" t="str">
        <f t="shared" si="79"/>
        <v>MIUC0008</v>
      </c>
      <c r="B5064" s="119" t="s">
        <v>7335</v>
      </c>
      <c r="C5064" s="119" t="s">
        <v>7336</v>
      </c>
      <c r="D5064" s="119" t="s">
        <v>1</v>
      </c>
      <c r="E5064" s="353">
        <v>42282.239999999998</v>
      </c>
      <c r="F5064" s="119" t="s">
        <v>14952</v>
      </c>
      <c r="G5064" s="119" t="s">
        <v>15548</v>
      </c>
      <c r="H5064" s="119" t="s">
        <v>29016</v>
      </c>
    </row>
    <row r="5065" spans="1:8" x14ac:dyDescent="0.25">
      <c r="A5065" s="16" t="str">
        <f t="shared" si="79"/>
        <v>MIUIL0004</v>
      </c>
      <c r="B5065" s="119" t="s">
        <v>7343</v>
      </c>
      <c r="C5065" s="119" t="s">
        <v>7344</v>
      </c>
      <c r="D5065" s="119" t="s">
        <v>1</v>
      </c>
      <c r="E5065" s="353">
        <v>14850</v>
      </c>
      <c r="F5065" s="119" t="s">
        <v>14952</v>
      </c>
      <c r="G5065" s="119" t="s">
        <v>15548</v>
      </c>
      <c r="H5065" s="119" t="s">
        <v>29016</v>
      </c>
    </row>
    <row r="5066" spans="1:8" x14ac:dyDescent="0.25">
      <c r="A5066" s="16" t="str">
        <f t="shared" si="79"/>
        <v>MIUPL0055</v>
      </c>
      <c r="B5066" s="119" t="s">
        <v>7449</v>
      </c>
      <c r="C5066" s="119" t="s">
        <v>7444</v>
      </c>
      <c r="D5066" s="119" t="s">
        <v>1</v>
      </c>
      <c r="E5066" s="353">
        <v>82.5</v>
      </c>
      <c r="F5066" s="119" t="s">
        <v>14952</v>
      </c>
      <c r="G5066" s="119" t="s">
        <v>15548</v>
      </c>
      <c r="H5066" s="119" t="s">
        <v>29016</v>
      </c>
    </row>
    <row r="5067" spans="1:8" x14ac:dyDescent="0.25">
      <c r="A5067" s="16" t="str">
        <f t="shared" si="79"/>
        <v>IUP0010</v>
      </c>
      <c r="B5067" s="119" t="s">
        <v>7315</v>
      </c>
      <c r="C5067" s="119" t="s">
        <v>15743</v>
      </c>
      <c r="D5067" s="119" t="s">
        <v>1</v>
      </c>
      <c r="E5067" s="353">
        <v>53.86</v>
      </c>
      <c r="F5067" s="119" t="s">
        <v>14952</v>
      </c>
      <c r="G5067" s="119" t="s">
        <v>15548</v>
      </c>
      <c r="H5067" s="119" t="s">
        <v>29016</v>
      </c>
    </row>
    <row r="5068" spans="1:8" x14ac:dyDescent="0.25">
      <c r="A5068" s="16" t="str">
        <f t="shared" si="79"/>
        <v>IUP0012</v>
      </c>
      <c r="B5068" s="119" t="s">
        <v>7318</v>
      </c>
      <c r="C5068" s="119" t="s">
        <v>7319</v>
      </c>
      <c r="D5068" s="119" t="s">
        <v>1</v>
      </c>
      <c r="E5068" s="353">
        <v>1692.3</v>
      </c>
      <c r="F5068" s="119" t="s">
        <v>14952</v>
      </c>
      <c r="G5068" s="119" t="s">
        <v>15548</v>
      </c>
      <c r="H5068" s="119" t="s">
        <v>29016</v>
      </c>
    </row>
    <row r="5069" spans="1:8" x14ac:dyDescent="0.25">
      <c r="A5069" s="16" t="str">
        <f t="shared" si="79"/>
        <v>MIUL0002</v>
      </c>
      <c r="B5069" s="119" t="s">
        <v>7345</v>
      </c>
      <c r="C5069" s="119" t="s">
        <v>7340</v>
      </c>
      <c r="D5069" s="119" t="s">
        <v>1</v>
      </c>
      <c r="E5069" s="353">
        <v>9.1300000000000008</v>
      </c>
      <c r="F5069" s="119" t="s">
        <v>14952</v>
      </c>
      <c r="G5069" s="119" t="s">
        <v>15548</v>
      </c>
      <c r="H5069" s="119" t="s">
        <v>29016</v>
      </c>
    </row>
    <row r="5070" spans="1:8" x14ac:dyDescent="0.25">
      <c r="A5070" s="16" t="str">
        <f t="shared" si="79"/>
        <v>MIUSD0005</v>
      </c>
      <c r="B5070" s="119" t="s">
        <v>7451</v>
      </c>
      <c r="C5070" s="119" t="s">
        <v>7452</v>
      </c>
      <c r="D5070" s="119" t="s">
        <v>3</v>
      </c>
      <c r="E5070" s="353">
        <v>9.01</v>
      </c>
      <c r="F5070" s="119" t="s">
        <v>14952</v>
      </c>
      <c r="G5070" s="119" t="s">
        <v>15548</v>
      </c>
      <c r="H5070" s="119" t="s">
        <v>29016</v>
      </c>
    </row>
    <row r="5071" spans="1:8" x14ac:dyDescent="0.25">
      <c r="A5071" s="16" t="str">
        <f t="shared" si="79"/>
        <v>MIUD0019</v>
      </c>
      <c r="B5071" s="119" t="s">
        <v>7739</v>
      </c>
      <c r="C5071" s="119" t="s">
        <v>7740</v>
      </c>
      <c r="D5071" s="119" t="s">
        <v>2</v>
      </c>
      <c r="E5071" s="353">
        <v>127.04</v>
      </c>
      <c r="F5071" s="119" t="s">
        <v>14952</v>
      </c>
      <c r="G5071" s="119" t="s">
        <v>15548</v>
      </c>
      <c r="H5071" s="119" t="s">
        <v>29016</v>
      </c>
    </row>
    <row r="5072" spans="1:8" x14ac:dyDescent="0.25">
      <c r="A5072" s="16" t="str">
        <f t="shared" si="79"/>
        <v>MIUD0020</v>
      </c>
      <c r="B5072" s="119" t="s">
        <v>7741</v>
      </c>
      <c r="C5072" s="119" t="s">
        <v>7742</v>
      </c>
      <c r="D5072" s="119" t="s">
        <v>2</v>
      </c>
      <c r="E5072" s="353">
        <v>203.67</v>
      </c>
      <c r="F5072" s="119" t="s">
        <v>14952</v>
      </c>
      <c r="G5072" s="119" t="s">
        <v>15548</v>
      </c>
      <c r="H5072" s="119" t="s">
        <v>29016</v>
      </c>
    </row>
    <row r="5073" spans="1:8" x14ac:dyDescent="0.25">
      <c r="A5073" s="16" t="str">
        <f t="shared" si="79"/>
        <v>MIUD0021</v>
      </c>
      <c r="B5073" s="119" t="s">
        <v>7743</v>
      </c>
      <c r="C5073" s="119" t="s">
        <v>7744</v>
      </c>
      <c r="D5073" s="119" t="s">
        <v>2</v>
      </c>
      <c r="E5073" s="353">
        <v>291.32</v>
      </c>
      <c r="F5073" s="119" t="s">
        <v>14952</v>
      </c>
      <c r="G5073" s="119" t="s">
        <v>15548</v>
      </c>
      <c r="H5073" s="119" t="s">
        <v>29016</v>
      </c>
    </row>
    <row r="5074" spans="1:8" x14ac:dyDescent="0.25">
      <c r="A5074" s="16" t="str">
        <f t="shared" si="79"/>
        <v>MIUD0022</v>
      </c>
      <c r="B5074" s="119" t="s">
        <v>7745</v>
      </c>
      <c r="C5074" s="119" t="s">
        <v>7746</v>
      </c>
      <c r="D5074" s="119" t="s">
        <v>2</v>
      </c>
      <c r="E5074" s="353">
        <v>437.79</v>
      </c>
      <c r="F5074" s="119" t="s">
        <v>14952</v>
      </c>
      <c r="G5074" s="119" t="s">
        <v>15548</v>
      </c>
      <c r="H5074" s="119" t="s">
        <v>29016</v>
      </c>
    </row>
    <row r="5075" spans="1:8" x14ac:dyDescent="0.25">
      <c r="A5075" s="16" t="str">
        <f t="shared" si="79"/>
        <v>IUC0011</v>
      </c>
      <c r="B5075" s="119" t="s">
        <v>254</v>
      </c>
      <c r="C5075" s="119" t="s">
        <v>255</v>
      </c>
      <c r="D5075" s="119" t="s">
        <v>256</v>
      </c>
      <c r="E5075" s="353">
        <v>12.63</v>
      </c>
      <c r="F5075" s="119" t="s">
        <v>14952</v>
      </c>
      <c r="G5075" s="119" t="s">
        <v>15548</v>
      </c>
      <c r="H5075" s="119" t="s">
        <v>29016</v>
      </c>
    </row>
    <row r="5076" spans="1:8" x14ac:dyDescent="0.25">
      <c r="A5076" s="16" t="str">
        <f t="shared" si="79"/>
        <v>IUD021</v>
      </c>
      <c r="B5076" s="119" t="s">
        <v>308</v>
      </c>
      <c r="C5076" s="119" t="s">
        <v>309</v>
      </c>
      <c r="D5076" s="119" t="s">
        <v>221</v>
      </c>
      <c r="E5076" s="353">
        <v>39.479999999999997</v>
      </c>
      <c r="F5076" s="119" t="s">
        <v>14952</v>
      </c>
      <c r="G5076" s="119" t="s">
        <v>15548</v>
      </c>
      <c r="H5076" s="119" t="s">
        <v>29016</v>
      </c>
    </row>
    <row r="5077" spans="1:8" x14ac:dyDescent="0.25">
      <c r="A5077" s="16" t="str">
        <f t="shared" si="79"/>
        <v>IUD022</v>
      </c>
      <c r="B5077" s="119" t="s">
        <v>310</v>
      </c>
      <c r="C5077" s="119" t="s">
        <v>311</v>
      </c>
      <c r="D5077" s="119" t="s">
        <v>3</v>
      </c>
      <c r="E5077" s="353">
        <v>343.42</v>
      </c>
      <c r="F5077" s="119" t="s">
        <v>14952</v>
      </c>
      <c r="G5077" s="119" t="s">
        <v>15548</v>
      </c>
      <c r="H5077" s="119" t="s">
        <v>29016</v>
      </c>
    </row>
    <row r="5078" spans="1:8" x14ac:dyDescent="0.25">
      <c r="A5078" s="16" t="str">
        <f t="shared" si="79"/>
        <v>IUD023</v>
      </c>
      <c r="B5078" s="119" t="s">
        <v>312</v>
      </c>
      <c r="C5078" s="119" t="s">
        <v>313</v>
      </c>
      <c r="D5078" s="119" t="s">
        <v>1</v>
      </c>
      <c r="E5078" s="353">
        <v>738.24</v>
      </c>
      <c r="F5078" s="119" t="s">
        <v>14952</v>
      </c>
      <c r="G5078" s="119" t="s">
        <v>15548</v>
      </c>
      <c r="H5078" s="119" t="s">
        <v>29016</v>
      </c>
    </row>
    <row r="5079" spans="1:8" x14ac:dyDescent="0.25">
      <c r="A5079" s="16" t="str">
        <f t="shared" si="79"/>
        <v>MIUD0023</v>
      </c>
      <c r="B5079" s="119" t="s">
        <v>7747</v>
      </c>
      <c r="C5079" s="119" t="s">
        <v>7748</v>
      </c>
      <c r="D5079" s="119" t="s">
        <v>2</v>
      </c>
      <c r="E5079" s="353">
        <v>618.04999999999995</v>
      </c>
      <c r="F5079" s="119" t="s">
        <v>14952</v>
      </c>
      <c r="G5079" s="119" t="s">
        <v>15548</v>
      </c>
      <c r="H5079" s="119" t="s">
        <v>29016</v>
      </c>
    </row>
    <row r="5080" spans="1:8" x14ac:dyDescent="0.25">
      <c r="A5080" s="16" t="str">
        <f t="shared" si="79"/>
        <v>IUD025</v>
      </c>
      <c r="B5080" s="119" t="s">
        <v>16751</v>
      </c>
      <c r="C5080" s="119" t="s">
        <v>16752</v>
      </c>
      <c r="D5080" s="119" t="s">
        <v>1</v>
      </c>
      <c r="E5080" s="353">
        <v>726.08</v>
      </c>
      <c r="F5080" s="119" t="s">
        <v>14952</v>
      </c>
      <c r="G5080" s="119" t="s">
        <v>15548</v>
      </c>
      <c r="H5080" s="119" t="s">
        <v>29016</v>
      </c>
    </row>
    <row r="5081" spans="1:8" x14ac:dyDescent="0.25">
      <c r="A5081" s="16" t="str">
        <f t="shared" si="79"/>
        <v>IUS0021</v>
      </c>
      <c r="B5081" s="119" t="s">
        <v>386</v>
      </c>
      <c r="C5081" s="119" t="s">
        <v>29080</v>
      </c>
      <c r="D5081" s="119" t="s">
        <v>1</v>
      </c>
      <c r="E5081" s="353">
        <v>55.86</v>
      </c>
      <c r="F5081" s="119" t="s">
        <v>14952</v>
      </c>
      <c r="G5081" s="119" t="s">
        <v>15548</v>
      </c>
      <c r="H5081" s="119" t="s">
        <v>29016</v>
      </c>
    </row>
    <row r="5082" spans="1:8" x14ac:dyDescent="0.25">
      <c r="A5082" s="16" t="str">
        <f t="shared" si="79"/>
        <v>IUD014</v>
      </c>
      <c r="B5082" s="119" t="s">
        <v>297</v>
      </c>
      <c r="C5082" s="119" t="s">
        <v>213</v>
      </c>
      <c r="D5082" s="119" t="s">
        <v>2</v>
      </c>
      <c r="E5082" s="353">
        <v>481.54</v>
      </c>
      <c r="F5082" s="119" t="s">
        <v>14952</v>
      </c>
      <c r="G5082" s="119" t="s">
        <v>15548</v>
      </c>
      <c r="H5082" s="119" t="s">
        <v>29016</v>
      </c>
    </row>
    <row r="5083" spans="1:8" x14ac:dyDescent="0.25">
      <c r="A5083" s="16" t="str">
        <f t="shared" si="79"/>
        <v>IUD016</v>
      </c>
      <c r="B5083" s="119" t="s">
        <v>300</v>
      </c>
      <c r="C5083" s="119" t="s">
        <v>301</v>
      </c>
      <c r="D5083" s="119" t="s">
        <v>2</v>
      </c>
      <c r="E5083" s="353">
        <v>1041.96</v>
      </c>
      <c r="F5083" s="119" t="s">
        <v>14952</v>
      </c>
      <c r="G5083" s="119" t="s">
        <v>15548</v>
      </c>
      <c r="H5083" s="119" t="s">
        <v>29016</v>
      </c>
    </row>
    <row r="5084" spans="1:8" x14ac:dyDescent="0.25">
      <c r="A5084" s="16" t="str">
        <f t="shared" si="79"/>
        <v>IUP0008</v>
      </c>
      <c r="B5084" s="119" t="s">
        <v>361</v>
      </c>
      <c r="C5084" s="119" t="s">
        <v>20044</v>
      </c>
      <c r="D5084" s="119" t="s">
        <v>351</v>
      </c>
      <c r="E5084" s="353">
        <v>4330</v>
      </c>
      <c r="F5084" s="119" t="s">
        <v>14952</v>
      </c>
      <c r="G5084" s="119" t="s">
        <v>15548</v>
      </c>
      <c r="H5084" s="119" t="s">
        <v>29016</v>
      </c>
    </row>
    <row r="5085" spans="1:8" x14ac:dyDescent="0.25">
      <c r="A5085" s="16" t="str">
        <f t="shared" si="79"/>
        <v>PHGE007</v>
      </c>
      <c r="B5085" s="119" t="s">
        <v>16985</v>
      </c>
      <c r="C5085" s="119" t="s">
        <v>16986</v>
      </c>
      <c r="D5085" s="119" t="s">
        <v>4</v>
      </c>
      <c r="E5085" s="353">
        <v>1646.63</v>
      </c>
      <c r="F5085" s="119" t="s">
        <v>14952</v>
      </c>
      <c r="G5085" s="119" t="s">
        <v>15548</v>
      </c>
      <c r="H5085" s="119" t="s">
        <v>29016</v>
      </c>
    </row>
    <row r="5086" spans="1:8" x14ac:dyDescent="0.25">
      <c r="A5086" s="16" t="str">
        <f t="shared" si="79"/>
        <v>IUD013</v>
      </c>
      <c r="B5086" s="119" t="s">
        <v>296</v>
      </c>
      <c r="C5086" s="119" t="s">
        <v>15739</v>
      </c>
      <c r="D5086" s="119" t="s">
        <v>2</v>
      </c>
      <c r="E5086" s="353">
        <v>410.97</v>
      </c>
      <c r="F5086" s="119" t="s">
        <v>14952</v>
      </c>
      <c r="G5086" s="119" t="s">
        <v>15548</v>
      </c>
      <c r="H5086" s="119" t="s">
        <v>29016</v>
      </c>
    </row>
    <row r="5087" spans="1:8" x14ac:dyDescent="0.25">
      <c r="A5087" s="16" t="str">
        <f t="shared" si="79"/>
        <v>IUD009</v>
      </c>
      <c r="B5087" s="119" t="s">
        <v>290</v>
      </c>
      <c r="C5087" s="119" t="s">
        <v>291</v>
      </c>
      <c r="D5087" s="119" t="s">
        <v>2</v>
      </c>
      <c r="E5087" s="353">
        <v>1148.3599999999999</v>
      </c>
      <c r="F5087" s="119" t="s">
        <v>14952</v>
      </c>
      <c r="G5087" s="119" t="s">
        <v>15548</v>
      </c>
      <c r="H5087" s="119" t="s">
        <v>29016</v>
      </c>
    </row>
    <row r="5088" spans="1:8" x14ac:dyDescent="0.25">
      <c r="A5088" s="16" t="str">
        <f t="shared" si="79"/>
        <v>IUP0007</v>
      </c>
      <c r="B5088" s="119" t="s">
        <v>359</v>
      </c>
      <c r="C5088" s="119" t="s">
        <v>360</v>
      </c>
      <c r="D5088" s="119" t="s">
        <v>351</v>
      </c>
      <c r="E5088" s="353">
        <v>4250</v>
      </c>
      <c r="F5088" s="119" t="s">
        <v>14952</v>
      </c>
      <c r="G5088" s="119" t="s">
        <v>15548</v>
      </c>
      <c r="H5088" s="119" t="s">
        <v>29016</v>
      </c>
    </row>
    <row r="5089" spans="1:8" x14ac:dyDescent="0.25">
      <c r="A5089" s="16" t="str">
        <f t="shared" si="79"/>
        <v>PHGE006</v>
      </c>
      <c r="B5089" s="119" t="s">
        <v>16983</v>
      </c>
      <c r="C5089" s="119" t="s">
        <v>16984</v>
      </c>
      <c r="D5089" s="119" t="s">
        <v>4</v>
      </c>
      <c r="E5089" s="353">
        <v>98.63</v>
      </c>
      <c r="F5089" s="119" t="s">
        <v>14952</v>
      </c>
      <c r="G5089" s="119" t="s">
        <v>15548</v>
      </c>
      <c r="H5089" s="119" t="s">
        <v>29016</v>
      </c>
    </row>
    <row r="5090" spans="1:8" x14ac:dyDescent="0.25">
      <c r="A5090" s="16" t="str">
        <f t="shared" si="79"/>
        <v>PHGE001</v>
      </c>
      <c r="B5090" s="119" t="s">
        <v>7460</v>
      </c>
      <c r="C5090" s="119" t="s">
        <v>7461</v>
      </c>
      <c r="D5090" s="119" t="s">
        <v>173</v>
      </c>
      <c r="E5090" s="353">
        <v>2805</v>
      </c>
      <c r="F5090" s="119" t="s">
        <v>14952</v>
      </c>
      <c r="G5090" s="119" t="s">
        <v>15548</v>
      </c>
      <c r="H5090" s="119" t="s">
        <v>29016</v>
      </c>
    </row>
    <row r="5091" spans="1:8" x14ac:dyDescent="0.25">
      <c r="A5091" s="16" t="str">
        <f t="shared" si="79"/>
        <v>PHGE005</v>
      </c>
      <c r="B5091" s="119" t="s">
        <v>16981</v>
      </c>
      <c r="C5091" s="119" t="s">
        <v>16982</v>
      </c>
      <c r="D5091" s="119" t="s">
        <v>351</v>
      </c>
      <c r="E5091" s="353">
        <v>598</v>
      </c>
      <c r="F5091" s="119" t="s">
        <v>14952</v>
      </c>
      <c r="G5091" s="119" t="s">
        <v>15548</v>
      </c>
      <c r="H5091" s="119" t="s">
        <v>29016</v>
      </c>
    </row>
    <row r="5092" spans="1:8" x14ac:dyDescent="0.25">
      <c r="A5092" s="16" t="str">
        <f t="shared" si="79"/>
        <v>IUMA0004</v>
      </c>
      <c r="B5092" s="119" t="s">
        <v>16753</v>
      </c>
      <c r="C5092" s="119" t="s">
        <v>21086</v>
      </c>
      <c r="D5092" s="119" t="s">
        <v>16754</v>
      </c>
      <c r="E5092" s="353">
        <v>923.97</v>
      </c>
      <c r="F5092" s="119" t="s">
        <v>14952</v>
      </c>
      <c r="G5092" s="119" t="s">
        <v>15548</v>
      </c>
      <c r="H5092" s="119" t="s">
        <v>29016</v>
      </c>
    </row>
    <row r="5093" spans="1:8" x14ac:dyDescent="0.25">
      <c r="A5093" s="16" t="str">
        <f t="shared" si="79"/>
        <v>IUA001</v>
      </c>
      <c r="B5093" s="119" t="s">
        <v>7306</v>
      </c>
      <c r="C5093" s="119" t="s">
        <v>7307</v>
      </c>
      <c r="D5093" s="119" t="s">
        <v>1</v>
      </c>
      <c r="E5093" s="353">
        <v>79.760000000000005</v>
      </c>
      <c r="F5093" s="119" t="s">
        <v>14952</v>
      </c>
      <c r="G5093" s="119" t="s">
        <v>15548</v>
      </c>
      <c r="H5093" s="119" t="s">
        <v>29016</v>
      </c>
    </row>
    <row r="5094" spans="1:8" x14ac:dyDescent="0.25">
      <c r="A5094" s="16" t="str">
        <f t="shared" si="79"/>
        <v>MIUS0002</v>
      </c>
      <c r="B5094" s="119" t="s">
        <v>436</v>
      </c>
      <c r="C5094" s="119" t="s">
        <v>29017</v>
      </c>
      <c r="D5094" s="119" t="s">
        <v>3</v>
      </c>
      <c r="E5094" s="353">
        <v>321.67</v>
      </c>
      <c r="F5094" s="119" t="s">
        <v>14952</v>
      </c>
      <c r="G5094" s="119" t="s">
        <v>15548</v>
      </c>
      <c r="H5094" s="119" t="s">
        <v>29016</v>
      </c>
    </row>
    <row r="5095" spans="1:8" x14ac:dyDescent="0.25">
      <c r="A5095" s="16" t="str">
        <f t="shared" si="79"/>
        <v>MIUD0006</v>
      </c>
      <c r="B5095" s="119" t="s">
        <v>409</v>
      </c>
      <c r="C5095" s="119" t="s">
        <v>410</v>
      </c>
      <c r="D5095" s="119" t="s">
        <v>221</v>
      </c>
      <c r="E5095" s="353">
        <v>97.6</v>
      </c>
      <c r="F5095" s="119" t="s">
        <v>14952</v>
      </c>
      <c r="G5095" s="119" t="s">
        <v>15548</v>
      </c>
      <c r="H5095" s="119" t="s">
        <v>29016</v>
      </c>
    </row>
    <row r="5096" spans="1:8" x14ac:dyDescent="0.25">
      <c r="A5096" s="16" t="str">
        <f t="shared" si="79"/>
        <v>IUD024</v>
      </c>
      <c r="B5096" s="119" t="s">
        <v>16749</v>
      </c>
      <c r="C5096" s="119" t="s">
        <v>16750</v>
      </c>
      <c r="D5096" s="119" t="s">
        <v>1</v>
      </c>
      <c r="E5096" s="353">
        <v>193.62</v>
      </c>
      <c r="F5096" s="119" t="s">
        <v>14952</v>
      </c>
      <c r="G5096" s="119" t="s">
        <v>15548</v>
      </c>
      <c r="H5096" s="119" t="s">
        <v>29016</v>
      </c>
    </row>
    <row r="5097" spans="1:8" x14ac:dyDescent="0.25">
      <c r="A5097" s="16" t="str">
        <f t="shared" si="79"/>
        <v>IUC0012</v>
      </c>
      <c r="B5097" s="119" t="s">
        <v>7308</v>
      </c>
      <c r="C5097" s="119" t="s">
        <v>7309</v>
      </c>
      <c r="D5097" s="119" t="s">
        <v>2</v>
      </c>
      <c r="E5097" s="353">
        <v>422.4</v>
      </c>
      <c r="F5097" s="119" t="s">
        <v>14952</v>
      </c>
      <c r="G5097" s="119" t="s">
        <v>15548</v>
      </c>
      <c r="H5097" s="119" t="s">
        <v>29016</v>
      </c>
    </row>
    <row r="5098" spans="1:8" x14ac:dyDescent="0.25">
      <c r="A5098" s="16" t="str">
        <f t="shared" si="79"/>
        <v>MIUESM0001</v>
      </c>
      <c r="B5098" s="119" t="s">
        <v>433</v>
      </c>
      <c r="C5098" s="119" t="s">
        <v>434</v>
      </c>
      <c r="D5098" s="119" t="s">
        <v>3</v>
      </c>
      <c r="E5098" s="353">
        <v>42.82</v>
      </c>
      <c r="F5098" s="119" t="s">
        <v>14952</v>
      </c>
      <c r="G5098" s="119" t="s">
        <v>15548</v>
      </c>
      <c r="H5098" s="119" t="s">
        <v>29016</v>
      </c>
    </row>
    <row r="5099" spans="1:8" x14ac:dyDescent="0.25">
      <c r="A5099" s="16" t="str">
        <f t="shared" si="79"/>
        <v>IUIL00017</v>
      </c>
      <c r="B5099" s="119" t="s">
        <v>322</v>
      </c>
      <c r="C5099" s="119" t="s">
        <v>323</v>
      </c>
      <c r="D5099" s="119" t="s">
        <v>2</v>
      </c>
      <c r="E5099" s="353">
        <v>22.53</v>
      </c>
      <c r="F5099" s="119" t="s">
        <v>14952</v>
      </c>
      <c r="G5099" s="119" t="s">
        <v>15548</v>
      </c>
      <c r="H5099" s="119" t="s">
        <v>29016</v>
      </c>
    </row>
    <row r="5100" spans="1:8" x14ac:dyDescent="0.25">
      <c r="A5100" s="16" t="str">
        <f t="shared" si="79"/>
        <v>MIUS0001</v>
      </c>
      <c r="B5100" s="119" t="s">
        <v>435</v>
      </c>
      <c r="C5100" s="119" t="s">
        <v>29081</v>
      </c>
      <c r="D5100" s="119" t="s">
        <v>221</v>
      </c>
      <c r="E5100" s="353">
        <v>11.95</v>
      </c>
      <c r="F5100" s="119" t="s">
        <v>14952</v>
      </c>
      <c r="G5100" s="119" t="s">
        <v>15548</v>
      </c>
      <c r="H5100" s="119" t="s">
        <v>29016</v>
      </c>
    </row>
    <row r="5101" spans="1:8" x14ac:dyDescent="0.25">
      <c r="A5101" s="16" t="str">
        <f t="shared" si="79"/>
        <v>MIUD0001</v>
      </c>
      <c r="B5101" s="119" t="s">
        <v>400</v>
      </c>
      <c r="C5101" s="119" t="s">
        <v>29085</v>
      </c>
      <c r="D5101" s="119" t="s">
        <v>2</v>
      </c>
      <c r="E5101" s="353">
        <v>3.12</v>
      </c>
      <c r="F5101" s="119" t="s">
        <v>14952</v>
      </c>
      <c r="G5101" s="119" t="s">
        <v>15548</v>
      </c>
      <c r="H5101" s="119" t="s">
        <v>29016</v>
      </c>
    </row>
    <row r="5102" spans="1:8" x14ac:dyDescent="0.25">
      <c r="A5102" s="16" t="str">
        <f t="shared" si="79"/>
        <v>MIUD0002</v>
      </c>
      <c r="B5102" s="119" t="s">
        <v>401</v>
      </c>
      <c r="C5102" s="119" t="s">
        <v>402</v>
      </c>
      <c r="D5102" s="119" t="s">
        <v>2</v>
      </c>
      <c r="E5102" s="353">
        <v>2245.3200000000002</v>
      </c>
      <c r="F5102" s="119" t="s">
        <v>14952</v>
      </c>
      <c r="G5102" s="119" t="s">
        <v>15548</v>
      </c>
      <c r="H5102" s="119" t="s">
        <v>29016</v>
      </c>
    </row>
    <row r="5103" spans="1:8" x14ac:dyDescent="0.25">
      <c r="A5103" s="16" t="str">
        <f t="shared" si="79"/>
        <v>MIUD0003</v>
      </c>
      <c r="B5103" s="119" t="s">
        <v>403</v>
      </c>
      <c r="C5103" s="119" t="s">
        <v>404</v>
      </c>
      <c r="D5103" s="119" t="s">
        <v>2</v>
      </c>
      <c r="E5103" s="353">
        <v>1695.26</v>
      </c>
      <c r="F5103" s="119" t="s">
        <v>14952</v>
      </c>
      <c r="G5103" s="119" t="s">
        <v>15548</v>
      </c>
      <c r="H5103" s="119" t="s">
        <v>29016</v>
      </c>
    </row>
    <row r="5104" spans="1:8" x14ac:dyDescent="0.25">
      <c r="A5104" s="16" t="str">
        <f t="shared" si="79"/>
        <v>MIUD0004</v>
      </c>
      <c r="B5104" s="119" t="s">
        <v>405</v>
      </c>
      <c r="C5104" s="119" t="s">
        <v>406</v>
      </c>
      <c r="D5104" s="119" t="s">
        <v>2</v>
      </c>
      <c r="E5104" s="353">
        <v>79.83</v>
      </c>
      <c r="F5104" s="119" t="s">
        <v>14952</v>
      </c>
      <c r="G5104" s="119" t="s">
        <v>15548</v>
      </c>
      <c r="H5104" s="119" t="s">
        <v>29016</v>
      </c>
    </row>
    <row r="5105" spans="1:8" x14ac:dyDescent="0.25">
      <c r="A5105" s="16" t="str">
        <f t="shared" si="79"/>
        <v>MIUD0007</v>
      </c>
      <c r="B5105" s="119" t="s">
        <v>411</v>
      </c>
      <c r="C5105" s="119" t="s">
        <v>15801</v>
      </c>
      <c r="D5105" s="119" t="s">
        <v>221</v>
      </c>
      <c r="E5105" s="353">
        <v>3.76</v>
      </c>
      <c r="F5105" s="119" t="s">
        <v>14952</v>
      </c>
      <c r="G5105" s="119" t="s">
        <v>15548</v>
      </c>
      <c r="H5105" s="119" t="s">
        <v>29016</v>
      </c>
    </row>
    <row r="5106" spans="1:8" x14ac:dyDescent="0.25">
      <c r="A5106" s="16" t="str">
        <f t="shared" si="79"/>
        <v>MIUD0009</v>
      </c>
      <c r="B5106" s="119" t="s">
        <v>414</v>
      </c>
      <c r="C5106" s="119" t="s">
        <v>415</v>
      </c>
      <c r="D5106" s="119" t="s">
        <v>221</v>
      </c>
      <c r="E5106" s="353">
        <v>0.24</v>
      </c>
      <c r="F5106" s="119" t="s">
        <v>14952</v>
      </c>
      <c r="G5106" s="119" t="s">
        <v>15548</v>
      </c>
      <c r="H5106" s="119" t="s">
        <v>29016</v>
      </c>
    </row>
    <row r="5107" spans="1:8" x14ac:dyDescent="0.25">
      <c r="A5107" s="16" t="str">
        <f t="shared" si="79"/>
        <v>MIUD0012</v>
      </c>
      <c r="B5107" s="119" t="s">
        <v>420</v>
      </c>
      <c r="C5107" s="119" t="s">
        <v>421</v>
      </c>
      <c r="D5107" s="119" t="s">
        <v>221</v>
      </c>
      <c r="E5107" s="353">
        <v>0.13</v>
      </c>
      <c r="F5107" s="119" t="s">
        <v>14952</v>
      </c>
      <c r="G5107" s="119" t="s">
        <v>15548</v>
      </c>
      <c r="H5107" s="119" t="s">
        <v>29016</v>
      </c>
    </row>
    <row r="5108" spans="1:8" x14ac:dyDescent="0.25">
      <c r="A5108" s="16" t="str">
        <f t="shared" si="79"/>
        <v>MIUD0014</v>
      </c>
      <c r="B5108" s="119" t="s">
        <v>424</v>
      </c>
      <c r="C5108" s="119" t="s">
        <v>15802</v>
      </c>
      <c r="D5108" s="119" t="s">
        <v>221</v>
      </c>
      <c r="E5108" s="353">
        <v>3.76</v>
      </c>
      <c r="F5108" s="119" t="s">
        <v>14952</v>
      </c>
      <c r="G5108" s="119" t="s">
        <v>15548</v>
      </c>
      <c r="H5108" s="119" t="s">
        <v>29016</v>
      </c>
    </row>
    <row r="5109" spans="1:8" x14ac:dyDescent="0.25">
      <c r="A5109" s="16" t="str">
        <f t="shared" si="79"/>
        <v>MIUS0003</v>
      </c>
      <c r="B5109" s="119" t="s">
        <v>437</v>
      </c>
      <c r="C5109" s="119" t="s">
        <v>16965</v>
      </c>
      <c r="D5109" s="119" t="s">
        <v>1</v>
      </c>
      <c r="E5109" s="353">
        <v>5926.8</v>
      </c>
      <c r="F5109" s="119" t="s">
        <v>14952</v>
      </c>
      <c r="G5109" s="119" t="s">
        <v>15548</v>
      </c>
      <c r="H5109" s="119" t="s">
        <v>29016</v>
      </c>
    </row>
    <row r="5110" spans="1:8" x14ac:dyDescent="0.25">
      <c r="A5110" s="16" t="str">
        <f t="shared" si="79"/>
        <v>IUD017</v>
      </c>
      <c r="B5110" s="119" t="s">
        <v>302</v>
      </c>
      <c r="C5110" s="119" t="s">
        <v>303</v>
      </c>
      <c r="D5110" s="119" t="s">
        <v>4</v>
      </c>
      <c r="E5110" s="353">
        <v>572.37</v>
      </c>
      <c r="F5110" s="119" t="s">
        <v>14952</v>
      </c>
      <c r="G5110" s="119" t="s">
        <v>15548</v>
      </c>
      <c r="H5110" s="119" t="s">
        <v>29016</v>
      </c>
    </row>
    <row r="5111" spans="1:8" x14ac:dyDescent="0.25">
      <c r="A5111" s="16" t="str">
        <f t="shared" si="79"/>
        <v>IUD018</v>
      </c>
      <c r="B5111" s="119" t="s">
        <v>304</v>
      </c>
      <c r="C5111" s="119" t="s">
        <v>305</v>
      </c>
      <c r="D5111" s="119" t="s">
        <v>3</v>
      </c>
      <c r="E5111" s="353">
        <v>241.02</v>
      </c>
      <c r="F5111" s="119" t="s">
        <v>14952</v>
      </c>
      <c r="G5111" s="119" t="s">
        <v>15548</v>
      </c>
      <c r="H5111" s="119" t="s">
        <v>29016</v>
      </c>
    </row>
    <row r="5112" spans="1:8" x14ac:dyDescent="0.25">
      <c r="A5112" s="16" t="str">
        <f t="shared" si="79"/>
        <v>MIUD0016</v>
      </c>
      <c r="B5112" s="119" t="s">
        <v>426</v>
      </c>
      <c r="C5112" s="119" t="s">
        <v>427</v>
      </c>
      <c r="D5112" s="119" t="s">
        <v>1</v>
      </c>
      <c r="E5112" s="353">
        <v>2415.15</v>
      </c>
      <c r="F5112" s="119" t="s">
        <v>14952</v>
      </c>
      <c r="G5112" s="119" t="s">
        <v>15548</v>
      </c>
      <c r="H5112" s="119" t="s">
        <v>29016</v>
      </c>
    </row>
    <row r="5113" spans="1:8" x14ac:dyDescent="0.25">
      <c r="A5113" s="16" t="str">
        <f t="shared" si="79"/>
        <v>MIUS0004</v>
      </c>
      <c r="B5113" s="119" t="s">
        <v>438</v>
      </c>
      <c r="C5113" s="119" t="s">
        <v>7738</v>
      </c>
      <c r="D5113" s="119" t="s">
        <v>1</v>
      </c>
      <c r="E5113" s="353">
        <v>431.56</v>
      </c>
      <c r="F5113" s="119" t="s">
        <v>14952</v>
      </c>
      <c r="G5113" s="119" t="s">
        <v>15548</v>
      </c>
      <c r="H5113" s="119" t="s">
        <v>29016</v>
      </c>
    </row>
    <row r="5114" spans="1:8" x14ac:dyDescent="0.25">
      <c r="A5114" s="16" t="str">
        <f t="shared" si="79"/>
        <v>MIUD0017</v>
      </c>
      <c r="B5114" s="119" t="s">
        <v>428</v>
      </c>
      <c r="C5114" s="119" t="s">
        <v>429</v>
      </c>
      <c r="D5114" s="119" t="s">
        <v>430</v>
      </c>
      <c r="E5114" s="353">
        <v>300.52</v>
      </c>
      <c r="F5114" s="119" t="s">
        <v>14952</v>
      </c>
      <c r="G5114" s="119" t="s">
        <v>15548</v>
      </c>
      <c r="H5114" s="119" t="s">
        <v>29016</v>
      </c>
    </row>
    <row r="5115" spans="1:8" x14ac:dyDescent="0.25">
      <c r="A5115" s="16" t="str">
        <f t="shared" si="79"/>
        <v>MIUD0018</v>
      </c>
      <c r="B5115" s="119" t="s">
        <v>431</v>
      </c>
      <c r="C5115" s="119" t="s">
        <v>432</v>
      </c>
      <c r="D5115" s="119" t="s">
        <v>1</v>
      </c>
      <c r="E5115" s="353">
        <v>2036.21</v>
      </c>
      <c r="F5115" s="119" t="s">
        <v>14952</v>
      </c>
      <c r="G5115" s="119" t="s">
        <v>15548</v>
      </c>
      <c r="H5115" s="119" t="s">
        <v>29016</v>
      </c>
    </row>
    <row r="5116" spans="1:8" x14ac:dyDescent="0.25">
      <c r="A5116" s="16" t="str">
        <f t="shared" si="79"/>
        <v>MIUC0040</v>
      </c>
      <c r="B5116" s="119" t="s">
        <v>13528</v>
      </c>
      <c r="C5116" s="119" t="s">
        <v>13529</v>
      </c>
      <c r="D5116" s="119" t="s">
        <v>1</v>
      </c>
      <c r="E5116" s="353">
        <v>10.17</v>
      </c>
      <c r="F5116" s="119" t="s">
        <v>14952</v>
      </c>
      <c r="G5116" s="119" t="s">
        <v>15548</v>
      </c>
      <c r="H5116" s="119" t="s">
        <v>29016</v>
      </c>
    </row>
    <row r="5117" spans="1:8" x14ac:dyDescent="0.25">
      <c r="A5117" s="16" t="str">
        <f t="shared" si="79"/>
        <v>MIUC0039</v>
      </c>
      <c r="B5117" s="119" t="s">
        <v>13527</v>
      </c>
      <c r="C5117" s="119" t="s">
        <v>13625</v>
      </c>
      <c r="D5117" s="119" t="s">
        <v>13055</v>
      </c>
      <c r="E5117" s="353">
        <v>135.59</v>
      </c>
      <c r="F5117" s="119" t="s">
        <v>14952</v>
      </c>
      <c r="G5117" s="119" t="s">
        <v>15548</v>
      </c>
      <c r="H5117" s="119" t="s">
        <v>29016</v>
      </c>
    </row>
    <row r="5118" spans="1:8" x14ac:dyDescent="0.25">
      <c r="A5118" s="16" t="str">
        <f t="shared" si="79"/>
        <v>MIUC00042</v>
      </c>
      <c r="B5118" s="119" t="s">
        <v>13520</v>
      </c>
      <c r="C5118" s="119" t="s">
        <v>13626</v>
      </c>
      <c r="D5118" s="119" t="s">
        <v>13055</v>
      </c>
      <c r="E5118" s="353">
        <v>147.35</v>
      </c>
      <c r="F5118" s="119" t="s">
        <v>14952</v>
      </c>
      <c r="G5118" s="119" t="s">
        <v>15548</v>
      </c>
      <c r="H5118" s="119" t="s">
        <v>29016</v>
      </c>
    </row>
    <row r="5119" spans="1:8" x14ac:dyDescent="0.25">
      <c r="A5119" s="16" t="str">
        <f t="shared" si="79"/>
        <v>MIUC00044</v>
      </c>
      <c r="B5119" s="119" t="s">
        <v>13532</v>
      </c>
      <c r="C5119" s="119" t="s">
        <v>13533</v>
      </c>
      <c r="D5119" s="119" t="s">
        <v>340</v>
      </c>
      <c r="E5119" s="353">
        <v>32</v>
      </c>
      <c r="F5119" s="119" t="s">
        <v>14952</v>
      </c>
      <c r="G5119" s="119" t="s">
        <v>15548</v>
      </c>
      <c r="H5119" s="119" t="s">
        <v>29016</v>
      </c>
    </row>
    <row r="5120" spans="1:8" x14ac:dyDescent="0.25">
      <c r="A5120" s="16" t="str">
        <f t="shared" si="79"/>
        <v>IUMA0005</v>
      </c>
      <c r="B5120" s="119" t="s">
        <v>348</v>
      </c>
      <c r="C5120" s="119" t="s">
        <v>20042</v>
      </c>
      <c r="D5120" s="119" t="s">
        <v>1</v>
      </c>
      <c r="E5120" s="353">
        <v>5134.42</v>
      </c>
      <c r="F5120" s="119" t="s">
        <v>14952</v>
      </c>
      <c r="G5120" s="119" t="s">
        <v>15548</v>
      </c>
      <c r="H5120" s="119" t="s">
        <v>29016</v>
      </c>
    </row>
    <row r="5121" spans="1:8" x14ac:dyDescent="0.25">
      <c r="A5121" s="16" t="str">
        <f t="shared" si="79"/>
        <v>MIUPL0003</v>
      </c>
      <c r="B5121" s="119" t="s">
        <v>7350</v>
      </c>
      <c r="C5121" s="119" t="s">
        <v>7351</v>
      </c>
      <c r="D5121" s="119" t="s">
        <v>1</v>
      </c>
      <c r="E5121" s="353">
        <v>120.12</v>
      </c>
      <c r="F5121" s="119" t="s">
        <v>14952</v>
      </c>
      <c r="G5121" s="119" t="s">
        <v>15548</v>
      </c>
      <c r="H5121" s="119" t="s">
        <v>29016</v>
      </c>
    </row>
    <row r="5122" spans="1:8" x14ac:dyDescent="0.25">
      <c r="A5122" s="16" t="str">
        <f t="shared" si="79"/>
        <v>MIUPL0006</v>
      </c>
      <c r="B5122" s="119" t="s">
        <v>7356</v>
      </c>
      <c r="C5122" s="119" t="s">
        <v>7357</v>
      </c>
      <c r="D5122" s="119" t="s">
        <v>1</v>
      </c>
      <c r="E5122" s="353">
        <v>34.53</v>
      </c>
      <c r="F5122" s="119" t="s">
        <v>14952</v>
      </c>
      <c r="G5122" s="119" t="s">
        <v>15548</v>
      </c>
      <c r="H5122" s="119" t="s">
        <v>29016</v>
      </c>
    </row>
    <row r="5123" spans="1:8" x14ac:dyDescent="0.25">
      <c r="A5123" s="16" t="str">
        <f t="shared" ref="A5123:A5186" si="80">B5123</f>
        <v>MIUPL0007</v>
      </c>
      <c r="B5123" s="119" t="s">
        <v>7358</v>
      </c>
      <c r="C5123" s="119" t="s">
        <v>7359</v>
      </c>
      <c r="D5123" s="119" t="s">
        <v>1</v>
      </c>
      <c r="E5123" s="353">
        <v>36.04</v>
      </c>
      <c r="F5123" s="119" t="s">
        <v>14952</v>
      </c>
      <c r="G5123" s="119" t="s">
        <v>15548</v>
      </c>
      <c r="H5123" s="119" t="s">
        <v>29016</v>
      </c>
    </row>
    <row r="5124" spans="1:8" x14ac:dyDescent="0.25">
      <c r="A5124" s="16" t="str">
        <f t="shared" si="80"/>
        <v>MIUPL0010</v>
      </c>
      <c r="B5124" s="119" t="s">
        <v>7364</v>
      </c>
      <c r="C5124" s="119" t="s">
        <v>7365</v>
      </c>
      <c r="D5124" s="119" t="s">
        <v>1</v>
      </c>
      <c r="E5124" s="353">
        <v>59.9</v>
      </c>
      <c r="F5124" s="119" t="s">
        <v>14952</v>
      </c>
      <c r="G5124" s="119" t="s">
        <v>15548</v>
      </c>
      <c r="H5124" s="119" t="s">
        <v>29016</v>
      </c>
    </row>
    <row r="5125" spans="1:8" x14ac:dyDescent="0.25">
      <c r="A5125" s="16" t="str">
        <f t="shared" si="80"/>
        <v>MIUPL0011</v>
      </c>
      <c r="B5125" s="119" t="s">
        <v>7366</v>
      </c>
      <c r="C5125" s="119" t="s">
        <v>7367</v>
      </c>
      <c r="D5125" s="119" t="s">
        <v>1</v>
      </c>
      <c r="E5125" s="353">
        <v>94.59</v>
      </c>
      <c r="F5125" s="119" t="s">
        <v>14952</v>
      </c>
      <c r="G5125" s="119" t="s">
        <v>15548</v>
      </c>
      <c r="H5125" s="119" t="s">
        <v>29016</v>
      </c>
    </row>
    <row r="5126" spans="1:8" x14ac:dyDescent="0.25">
      <c r="A5126" s="16" t="str">
        <f t="shared" si="80"/>
        <v>MIUPL0012</v>
      </c>
      <c r="B5126" s="119" t="s">
        <v>7368</v>
      </c>
      <c r="C5126" s="119" t="s">
        <v>7369</v>
      </c>
      <c r="D5126" s="119" t="s">
        <v>1</v>
      </c>
      <c r="E5126" s="353">
        <v>59.9</v>
      </c>
      <c r="F5126" s="119" t="s">
        <v>14952</v>
      </c>
      <c r="G5126" s="119" t="s">
        <v>15548</v>
      </c>
      <c r="H5126" s="119" t="s">
        <v>29016</v>
      </c>
    </row>
    <row r="5127" spans="1:8" x14ac:dyDescent="0.25">
      <c r="A5127" s="16" t="str">
        <f t="shared" si="80"/>
        <v>MIUPL0015</v>
      </c>
      <c r="B5127" s="119" t="s">
        <v>7374</v>
      </c>
      <c r="C5127" s="119" t="s">
        <v>7375</v>
      </c>
      <c r="D5127" s="119" t="s">
        <v>1</v>
      </c>
      <c r="E5127" s="353">
        <v>60</v>
      </c>
      <c r="F5127" s="119" t="s">
        <v>14952</v>
      </c>
      <c r="G5127" s="119" t="s">
        <v>15548</v>
      </c>
      <c r="H5127" s="119" t="s">
        <v>29016</v>
      </c>
    </row>
    <row r="5128" spans="1:8" x14ac:dyDescent="0.25">
      <c r="A5128" s="16" t="str">
        <f t="shared" si="80"/>
        <v>MIUPL0020</v>
      </c>
      <c r="B5128" s="119" t="s">
        <v>7384</v>
      </c>
      <c r="C5128" s="119" t="s">
        <v>7385</v>
      </c>
      <c r="D5128" s="119" t="s">
        <v>1</v>
      </c>
      <c r="E5128" s="353">
        <v>18.02</v>
      </c>
      <c r="F5128" s="119" t="s">
        <v>14952</v>
      </c>
      <c r="G5128" s="119" t="s">
        <v>15548</v>
      </c>
      <c r="H5128" s="119" t="s">
        <v>29016</v>
      </c>
    </row>
    <row r="5129" spans="1:8" x14ac:dyDescent="0.25">
      <c r="A5129" s="16" t="str">
        <f t="shared" si="80"/>
        <v>MIUPL0024</v>
      </c>
      <c r="B5129" s="119" t="s">
        <v>7392</v>
      </c>
      <c r="C5129" s="119" t="s">
        <v>7393</v>
      </c>
      <c r="D5129" s="119" t="s">
        <v>1</v>
      </c>
      <c r="E5129" s="353">
        <v>59.82</v>
      </c>
      <c r="F5129" s="119" t="s">
        <v>14952</v>
      </c>
      <c r="G5129" s="119" t="s">
        <v>15548</v>
      </c>
      <c r="H5129" s="119" t="s">
        <v>29016</v>
      </c>
    </row>
    <row r="5130" spans="1:8" x14ac:dyDescent="0.25">
      <c r="A5130" s="16" t="str">
        <f t="shared" si="80"/>
        <v>MIUPL0027</v>
      </c>
      <c r="B5130" s="119" t="s">
        <v>7398</v>
      </c>
      <c r="C5130" s="119" t="s">
        <v>7399</v>
      </c>
      <c r="D5130" s="119" t="s">
        <v>1</v>
      </c>
      <c r="E5130" s="353">
        <v>20.52</v>
      </c>
      <c r="F5130" s="119" t="s">
        <v>14952</v>
      </c>
      <c r="G5130" s="119" t="s">
        <v>15548</v>
      </c>
      <c r="H5130" s="119" t="s">
        <v>29016</v>
      </c>
    </row>
    <row r="5131" spans="1:8" x14ac:dyDescent="0.25">
      <c r="A5131" s="16" t="str">
        <f t="shared" si="80"/>
        <v>MIUPL0028</v>
      </c>
      <c r="B5131" s="119" t="s">
        <v>7400</v>
      </c>
      <c r="C5131" s="119" t="s">
        <v>7401</v>
      </c>
      <c r="D5131" s="119" t="s">
        <v>1</v>
      </c>
      <c r="E5131" s="353">
        <v>20.52</v>
      </c>
      <c r="F5131" s="119" t="s">
        <v>14952</v>
      </c>
      <c r="G5131" s="119" t="s">
        <v>15548</v>
      </c>
      <c r="H5131" s="119" t="s">
        <v>29016</v>
      </c>
    </row>
    <row r="5132" spans="1:8" x14ac:dyDescent="0.25">
      <c r="A5132" s="16" t="str">
        <f t="shared" si="80"/>
        <v>MIUPL0029</v>
      </c>
      <c r="B5132" s="119" t="s">
        <v>7402</v>
      </c>
      <c r="C5132" s="119" t="s">
        <v>7403</v>
      </c>
      <c r="D5132" s="119" t="s">
        <v>1</v>
      </c>
      <c r="E5132" s="353">
        <v>3</v>
      </c>
      <c r="F5132" s="119" t="s">
        <v>14952</v>
      </c>
      <c r="G5132" s="119" t="s">
        <v>15548</v>
      </c>
      <c r="H5132" s="119" t="s">
        <v>29016</v>
      </c>
    </row>
    <row r="5133" spans="1:8" x14ac:dyDescent="0.25">
      <c r="A5133" s="16" t="str">
        <f t="shared" si="80"/>
        <v>MIUPL0030</v>
      </c>
      <c r="B5133" s="119" t="s">
        <v>7404</v>
      </c>
      <c r="C5133" s="119" t="s">
        <v>7405</v>
      </c>
      <c r="D5133" s="119" t="s">
        <v>1</v>
      </c>
      <c r="E5133" s="353">
        <v>2.7</v>
      </c>
      <c r="F5133" s="119" t="s">
        <v>14952</v>
      </c>
      <c r="G5133" s="119" t="s">
        <v>15548</v>
      </c>
      <c r="H5133" s="119" t="s">
        <v>29016</v>
      </c>
    </row>
    <row r="5134" spans="1:8" x14ac:dyDescent="0.25">
      <c r="A5134" s="16" t="str">
        <f t="shared" si="80"/>
        <v>MIUPL0031</v>
      </c>
      <c r="B5134" s="119" t="s">
        <v>7406</v>
      </c>
      <c r="C5134" s="119" t="s">
        <v>7407</v>
      </c>
      <c r="D5134" s="119" t="s">
        <v>1</v>
      </c>
      <c r="E5134" s="353">
        <v>6.41</v>
      </c>
      <c r="F5134" s="119" t="s">
        <v>14952</v>
      </c>
      <c r="G5134" s="119" t="s">
        <v>15548</v>
      </c>
      <c r="H5134" s="119" t="s">
        <v>29016</v>
      </c>
    </row>
    <row r="5135" spans="1:8" x14ac:dyDescent="0.25">
      <c r="A5135" s="16" t="str">
        <f t="shared" si="80"/>
        <v>MIUPL0045</v>
      </c>
      <c r="B5135" s="119" t="s">
        <v>7432</v>
      </c>
      <c r="C5135" s="119" t="s">
        <v>7433</v>
      </c>
      <c r="D5135" s="119" t="s">
        <v>1</v>
      </c>
      <c r="E5135" s="353">
        <v>200.2</v>
      </c>
      <c r="F5135" s="119" t="s">
        <v>14952</v>
      </c>
      <c r="G5135" s="119" t="s">
        <v>15548</v>
      </c>
      <c r="H5135" s="119" t="s">
        <v>29016</v>
      </c>
    </row>
    <row r="5136" spans="1:8" x14ac:dyDescent="0.25">
      <c r="A5136" s="16" t="str">
        <f t="shared" si="80"/>
        <v>MIUC0002</v>
      </c>
      <c r="B5136" s="119" t="s">
        <v>7324</v>
      </c>
      <c r="C5136" s="119" t="s">
        <v>7325</v>
      </c>
      <c r="D5136" s="119" t="s">
        <v>1</v>
      </c>
      <c r="E5136" s="353">
        <v>927.96</v>
      </c>
      <c r="F5136" s="119" t="s">
        <v>14952</v>
      </c>
      <c r="G5136" s="119" t="s">
        <v>15548</v>
      </c>
      <c r="H5136" s="119" t="s">
        <v>29016</v>
      </c>
    </row>
    <row r="5137" spans="1:8" x14ac:dyDescent="0.25">
      <c r="A5137" s="16" t="str">
        <f t="shared" si="80"/>
        <v>MIUC0003</v>
      </c>
      <c r="B5137" s="119" t="s">
        <v>7326</v>
      </c>
      <c r="C5137" s="119" t="s">
        <v>7327</v>
      </c>
      <c r="D5137" s="119" t="s">
        <v>1</v>
      </c>
      <c r="E5137" s="353">
        <v>3765.76</v>
      </c>
      <c r="F5137" s="119" t="s">
        <v>14952</v>
      </c>
      <c r="G5137" s="119" t="s">
        <v>15548</v>
      </c>
      <c r="H5137" s="119" t="s">
        <v>29016</v>
      </c>
    </row>
    <row r="5138" spans="1:8" x14ac:dyDescent="0.25">
      <c r="A5138" s="16" t="str">
        <f t="shared" si="80"/>
        <v>MIC0004</v>
      </c>
      <c r="B5138" s="119" t="s">
        <v>7321</v>
      </c>
      <c r="C5138" s="119" t="s">
        <v>7322</v>
      </c>
      <c r="D5138" s="119" t="s">
        <v>1</v>
      </c>
      <c r="E5138" s="353">
        <v>3530.57</v>
      </c>
      <c r="F5138" s="119" t="s">
        <v>14952</v>
      </c>
      <c r="G5138" s="119" t="s">
        <v>15548</v>
      </c>
      <c r="H5138" s="119" t="s">
        <v>29016</v>
      </c>
    </row>
    <row r="5139" spans="1:8" x14ac:dyDescent="0.25">
      <c r="A5139" s="16" t="str">
        <f t="shared" si="80"/>
        <v>MIUC0004</v>
      </c>
      <c r="B5139" s="119" t="s">
        <v>7328</v>
      </c>
      <c r="C5139" s="119" t="s">
        <v>7329</v>
      </c>
      <c r="D5139" s="119" t="s">
        <v>1</v>
      </c>
      <c r="E5139" s="353">
        <v>919.91</v>
      </c>
      <c r="F5139" s="119" t="s">
        <v>14952</v>
      </c>
      <c r="G5139" s="119" t="s">
        <v>15548</v>
      </c>
      <c r="H5139" s="119" t="s">
        <v>29016</v>
      </c>
    </row>
    <row r="5140" spans="1:8" x14ac:dyDescent="0.25">
      <c r="A5140" s="16" t="str">
        <f t="shared" si="80"/>
        <v>MIUC0005</v>
      </c>
      <c r="B5140" s="119" t="s">
        <v>7330</v>
      </c>
      <c r="C5140" s="119" t="s">
        <v>7322</v>
      </c>
      <c r="D5140" s="119" t="s">
        <v>1</v>
      </c>
      <c r="E5140" s="353">
        <v>3530.57</v>
      </c>
      <c r="F5140" s="119" t="s">
        <v>14952</v>
      </c>
      <c r="G5140" s="119" t="s">
        <v>15548</v>
      </c>
      <c r="H5140" s="119" t="s">
        <v>29016</v>
      </c>
    </row>
    <row r="5141" spans="1:8" x14ac:dyDescent="0.25">
      <c r="A5141" s="16" t="str">
        <f t="shared" si="80"/>
        <v>MIUIL0002</v>
      </c>
      <c r="B5141" s="119" t="s">
        <v>7339</v>
      </c>
      <c r="C5141" s="119" t="s">
        <v>7340</v>
      </c>
      <c r="D5141" s="119" t="s">
        <v>1</v>
      </c>
      <c r="E5141" s="353">
        <v>3.39</v>
      </c>
      <c r="F5141" s="119" t="s">
        <v>14952</v>
      </c>
      <c r="G5141" s="119" t="s">
        <v>15548</v>
      </c>
      <c r="H5141" s="119" t="s">
        <v>29016</v>
      </c>
    </row>
    <row r="5142" spans="1:8" x14ac:dyDescent="0.25">
      <c r="A5142" s="16" t="str">
        <f t="shared" si="80"/>
        <v>MIUC0006</v>
      </c>
      <c r="B5142" s="119" t="s">
        <v>7331</v>
      </c>
      <c r="C5142" s="119" t="s">
        <v>7332</v>
      </c>
      <c r="D5142" s="119" t="s">
        <v>1</v>
      </c>
      <c r="E5142" s="353">
        <v>108749.59</v>
      </c>
      <c r="F5142" s="119" t="s">
        <v>14952</v>
      </c>
      <c r="G5142" s="119" t="s">
        <v>15548</v>
      </c>
      <c r="H5142" s="119" t="s">
        <v>29016</v>
      </c>
    </row>
    <row r="5143" spans="1:8" x14ac:dyDescent="0.25">
      <c r="A5143" s="16" t="str">
        <f t="shared" si="80"/>
        <v>MIUPL0054</v>
      </c>
      <c r="B5143" s="119" t="s">
        <v>7447</v>
      </c>
      <c r="C5143" s="119" t="s">
        <v>7448</v>
      </c>
      <c r="D5143" s="119" t="s">
        <v>1</v>
      </c>
      <c r="E5143" s="353">
        <v>200.2</v>
      </c>
      <c r="F5143" s="119" t="s">
        <v>14952</v>
      </c>
      <c r="G5143" s="119" t="s">
        <v>15548</v>
      </c>
      <c r="H5143" s="119" t="s">
        <v>29016</v>
      </c>
    </row>
    <row r="5144" spans="1:8" x14ac:dyDescent="0.25">
      <c r="A5144" s="16" t="str">
        <f t="shared" si="80"/>
        <v>MIUD0024</v>
      </c>
      <c r="B5144" s="119" t="s">
        <v>7749</v>
      </c>
      <c r="C5144" s="119" t="s">
        <v>7750</v>
      </c>
      <c r="D5144" s="119" t="s">
        <v>2</v>
      </c>
      <c r="E5144" s="353">
        <v>871.5</v>
      </c>
      <c r="F5144" s="119" t="s">
        <v>14952</v>
      </c>
      <c r="G5144" s="119" t="s">
        <v>15548</v>
      </c>
      <c r="H5144" s="119" t="s">
        <v>29016</v>
      </c>
    </row>
    <row r="5145" spans="1:8" x14ac:dyDescent="0.25">
      <c r="A5145" s="16" t="str">
        <f t="shared" si="80"/>
        <v>PHGE002</v>
      </c>
      <c r="B5145" s="119" t="s">
        <v>8397</v>
      </c>
      <c r="C5145" s="119" t="s">
        <v>15814</v>
      </c>
      <c r="D5145" s="119" t="s">
        <v>5</v>
      </c>
      <c r="E5145" s="353">
        <v>6.45</v>
      </c>
      <c r="F5145" s="119" t="s">
        <v>14952</v>
      </c>
      <c r="G5145" s="119" t="s">
        <v>15548</v>
      </c>
      <c r="H5145" s="119" t="s">
        <v>29016</v>
      </c>
    </row>
    <row r="5146" spans="1:8" x14ac:dyDescent="0.25">
      <c r="A5146" s="16" t="str">
        <f t="shared" si="80"/>
        <v>MIUC0013</v>
      </c>
      <c r="B5146" s="119" t="s">
        <v>12743</v>
      </c>
      <c r="C5146" s="119" t="s">
        <v>12727</v>
      </c>
      <c r="D5146" s="119" t="s">
        <v>1</v>
      </c>
      <c r="E5146" s="353">
        <v>737.86</v>
      </c>
      <c r="F5146" s="119" t="s">
        <v>14952</v>
      </c>
      <c r="G5146" s="119" t="s">
        <v>15548</v>
      </c>
      <c r="H5146" s="119" t="s">
        <v>29016</v>
      </c>
    </row>
    <row r="5147" spans="1:8" x14ac:dyDescent="0.25">
      <c r="A5147" s="16" t="str">
        <f t="shared" si="80"/>
        <v>MIUC0014</v>
      </c>
      <c r="B5147" s="119" t="s">
        <v>12744</v>
      </c>
      <c r="C5147" s="119" t="s">
        <v>12745</v>
      </c>
      <c r="D5147" s="119" t="s">
        <v>2</v>
      </c>
      <c r="E5147" s="353">
        <v>24.05</v>
      </c>
      <c r="F5147" s="119" t="s">
        <v>14952</v>
      </c>
      <c r="G5147" s="119" t="s">
        <v>15548</v>
      </c>
      <c r="H5147" s="119" t="s">
        <v>29016</v>
      </c>
    </row>
    <row r="5148" spans="1:8" x14ac:dyDescent="0.25">
      <c r="A5148" s="16" t="str">
        <f t="shared" si="80"/>
        <v>MIUC0015</v>
      </c>
      <c r="B5148" s="119" t="s">
        <v>12746</v>
      </c>
      <c r="C5148" s="119" t="s">
        <v>12730</v>
      </c>
      <c r="D5148" s="119" t="s">
        <v>1</v>
      </c>
      <c r="E5148" s="353">
        <v>370.38</v>
      </c>
      <c r="F5148" s="119" t="s">
        <v>14952</v>
      </c>
      <c r="G5148" s="119" t="s">
        <v>15548</v>
      </c>
      <c r="H5148" s="119" t="s">
        <v>29016</v>
      </c>
    </row>
    <row r="5149" spans="1:8" x14ac:dyDescent="0.25">
      <c r="A5149" s="16" t="str">
        <f t="shared" si="80"/>
        <v>MIUC0016</v>
      </c>
      <c r="B5149" s="119" t="s">
        <v>12747</v>
      </c>
      <c r="C5149" s="119" t="s">
        <v>12832</v>
      </c>
      <c r="D5149" s="119" t="s">
        <v>1</v>
      </c>
      <c r="E5149" s="353">
        <v>1.45</v>
      </c>
      <c r="F5149" s="119" t="s">
        <v>14952</v>
      </c>
      <c r="G5149" s="119" t="s">
        <v>15548</v>
      </c>
      <c r="H5149" s="119" t="s">
        <v>29016</v>
      </c>
    </row>
    <row r="5150" spans="1:8" x14ac:dyDescent="0.25">
      <c r="A5150" s="16" t="str">
        <f t="shared" si="80"/>
        <v>MIUC0019</v>
      </c>
      <c r="B5150" s="119" t="s">
        <v>12750</v>
      </c>
      <c r="C5150" s="119" t="s">
        <v>12736</v>
      </c>
      <c r="D5150" s="119" t="s">
        <v>1</v>
      </c>
      <c r="E5150" s="353">
        <v>1255.3399999999999</v>
      </c>
      <c r="F5150" s="119" t="s">
        <v>14952</v>
      </c>
      <c r="G5150" s="119" t="s">
        <v>15548</v>
      </c>
      <c r="H5150" s="119" t="s">
        <v>29016</v>
      </c>
    </row>
    <row r="5151" spans="1:8" x14ac:dyDescent="0.25">
      <c r="A5151" s="16" t="str">
        <f t="shared" si="80"/>
        <v>MIUC0020</v>
      </c>
      <c r="B5151" s="119" t="s">
        <v>12751</v>
      </c>
      <c r="C5151" s="119" t="s">
        <v>12738</v>
      </c>
      <c r="D5151" s="119" t="s">
        <v>1</v>
      </c>
      <c r="E5151" s="353">
        <v>16.54</v>
      </c>
      <c r="F5151" s="119" t="s">
        <v>14952</v>
      </c>
      <c r="G5151" s="119" t="s">
        <v>15548</v>
      </c>
      <c r="H5151" s="119" t="s">
        <v>29016</v>
      </c>
    </row>
    <row r="5152" spans="1:8" x14ac:dyDescent="0.25">
      <c r="A5152" s="16" t="str">
        <f t="shared" si="80"/>
        <v>MIUS00012</v>
      </c>
      <c r="B5152" s="119" t="s">
        <v>13627</v>
      </c>
      <c r="C5152" s="119" t="s">
        <v>13628</v>
      </c>
      <c r="D5152" s="119" t="s">
        <v>1</v>
      </c>
      <c r="E5152" s="353">
        <v>170.02</v>
      </c>
      <c r="F5152" s="119" t="s">
        <v>14952</v>
      </c>
      <c r="G5152" s="119" t="s">
        <v>15548</v>
      </c>
      <c r="H5152" s="119" t="s">
        <v>29016</v>
      </c>
    </row>
    <row r="5153" spans="1:8" x14ac:dyDescent="0.25">
      <c r="A5153" s="16" t="str">
        <f t="shared" si="80"/>
        <v>MIUS0006</v>
      </c>
      <c r="B5153" s="119" t="s">
        <v>8395</v>
      </c>
      <c r="C5153" s="119" t="s">
        <v>8396</v>
      </c>
      <c r="D5153" s="119" t="s">
        <v>3</v>
      </c>
      <c r="E5153" s="353">
        <v>500.08</v>
      </c>
      <c r="F5153" s="119" t="s">
        <v>14952</v>
      </c>
      <c r="G5153" s="119" t="s">
        <v>15548</v>
      </c>
      <c r="H5153" s="119" t="s">
        <v>29016</v>
      </c>
    </row>
    <row r="5154" spans="1:8" x14ac:dyDescent="0.25">
      <c r="A5154" s="16" t="str">
        <f t="shared" si="80"/>
        <v>MIUC0025</v>
      </c>
      <c r="B5154" s="119" t="s">
        <v>12826</v>
      </c>
      <c r="C5154" s="119" t="s">
        <v>12827</v>
      </c>
      <c r="D5154" s="119" t="s">
        <v>1</v>
      </c>
      <c r="E5154" s="353">
        <v>6.94</v>
      </c>
      <c r="F5154" s="119" t="s">
        <v>14952</v>
      </c>
      <c r="G5154" s="119" t="s">
        <v>15548</v>
      </c>
      <c r="H5154" s="119" t="s">
        <v>29016</v>
      </c>
    </row>
    <row r="5155" spans="1:8" x14ac:dyDescent="0.25">
      <c r="A5155" s="16" t="str">
        <f t="shared" si="80"/>
        <v>MIUC0027</v>
      </c>
      <c r="B5155" s="119" t="s">
        <v>12828</v>
      </c>
      <c r="C5155" s="119" t="s">
        <v>12829</v>
      </c>
      <c r="D5155" s="119" t="s">
        <v>1</v>
      </c>
      <c r="E5155" s="353">
        <v>66.709999999999994</v>
      </c>
      <c r="F5155" s="119" t="s">
        <v>14952</v>
      </c>
      <c r="G5155" s="119" t="s">
        <v>15548</v>
      </c>
      <c r="H5155" s="119" t="s">
        <v>29016</v>
      </c>
    </row>
    <row r="5156" spans="1:8" x14ac:dyDescent="0.25">
      <c r="A5156" s="16" t="str">
        <f t="shared" si="80"/>
        <v>MIUC0028</v>
      </c>
      <c r="B5156" s="119" t="s">
        <v>12822</v>
      </c>
      <c r="C5156" s="119" t="s">
        <v>12823</v>
      </c>
      <c r="D5156" s="119" t="s">
        <v>1</v>
      </c>
      <c r="E5156" s="353">
        <v>50.97</v>
      </c>
      <c r="F5156" s="119" t="s">
        <v>14952</v>
      </c>
      <c r="G5156" s="119" t="s">
        <v>15548</v>
      </c>
      <c r="H5156" s="119" t="s">
        <v>29016</v>
      </c>
    </row>
    <row r="5157" spans="1:8" x14ac:dyDescent="0.25">
      <c r="A5157" s="16" t="str">
        <f t="shared" si="80"/>
        <v>MIUPL0004</v>
      </c>
      <c r="B5157" s="119" t="s">
        <v>7352</v>
      </c>
      <c r="C5157" s="119" t="s">
        <v>7353</v>
      </c>
      <c r="D5157" s="119" t="s">
        <v>1</v>
      </c>
      <c r="E5157" s="353">
        <v>12.01</v>
      </c>
      <c r="F5157" s="119" t="s">
        <v>14952</v>
      </c>
      <c r="G5157" s="119" t="s">
        <v>15548</v>
      </c>
      <c r="H5157" s="119" t="s">
        <v>29016</v>
      </c>
    </row>
    <row r="5158" spans="1:8" x14ac:dyDescent="0.25">
      <c r="A5158" s="16" t="str">
        <f t="shared" si="80"/>
        <v>MIUPL0005</v>
      </c>
      <c r="B5158" s="119" t="s">
        <v>7354</v>
      </c>
      <c r="C5158" s="119" t="s">
        <v>7355</v>
      </c>
      <c r="D5158" s="119" t="s">
        <v>1</v>
      </c>
      <c r="E5158" s="353">
        <v>34.53</v>
      </c>
      <c r="F5158" s="119" t="s">
        <v>14952</v>
      </c>
      <c r="G5158" s="119" t="s">
        <v>15548</v>
      </c>
      <c r="H5158" s="119" t="s">
        <v>29016</v>
      </c>
    </row>
    <row r="5159" spans="1:8" x14ac:dyDescent="0.25">
      <c r="A5159" s="16" t="str">
        <f t="shared" si="80"/>
        <v>MIUPL0036</v>
      </c>
      <c r="B5159" s="119" t="s">
        <v>7416</v>
      </c>
      <c r="C5159" s="119" t="s">
        <v>7417</v>
      </c>
      <c r="D5159" s="119" t="s">
        <v>1</v>
      </c>
      <c r="E5159" s="353">
        <v>49.55</v>
      </c>
      <c r="F5159" s="119" t="s">
        <v>14952</v>
      </c>
      <c r="G5159" s="119" t="s">
        <v>15548</v>
      </c>
      <c r="H5159" s="119" t="s">
        <v>29016</v>
      </c>
    </row>
    <row r="5160" spans="1:8" x14ac:dyDescent="0.25">
      <c r="A5160" s="16" t="str">
        <f t="shared" si="80"/>
        <v>MIUPL0037</v>
      </c>
      <c r="B5160" s="119" t="s">
        <v>7418</v>
      </c>
      <c r="C5160" s="119" t="s">
        <v>7419</v>
      </c>
      <c r="D5160" s="119" t="s">
        <v>1</v>
      </c>
      <c r="E5160" s="353">
        <v>79.900000000000006</v>
      </c>
      <c r="F5160" s="119" t="s">
        <v>14952</v>
      </c>
      <c r="G5160" s="119" t="s">
        <v>15548</v>
      </c>
      <c r="H5160" s="119" t="s">
        <v>29016</v>
      </c>
    </row>
    <row r="5161" spans="1:8" x14ac:dyDescent="0.25">
      <c r="A5161" s="16" t="str">
        <f t="shared" si="80"/>
        <v>MIUPL0038</v>
      </c>
      <c r="B5161" s="119" t="s">
        <v>7420</v>
      </c>
      <c r="C5161" s="119" t="s">
        <v>7421</v>
      </c>
      <c r="D5161" s="119" t="s">
        <v>1</v>
      </c>
      <c r="E5161" s="353">
        <v>36</v>
      </c>
      <c r="F5161" s="119" t="s">
        <v>14952</v>
      </c>
      <c r="G5161" s="119" t="s">
        <v>15548</v>
      </c>
      <c r="H5161" s="119" t="s">
        <v>29016</v>
      </c>
    </row>
    <row r="5162" spans="1:8" x14ac:dyDescent="0.25">
      <c r="A5162" s="16" t="str">
        <f t="shared" si="80"/>
        <v>MIUPL0039</v>
      </c>
      <c r="B5162" s="119" t="s">
        <v>7422</v>
      </c>
      <c r="C5162" s="119" t="s">
        <v>7423</v>
      </c>
      <c r="D5162" s="119" t="s">
        <v>1</v>
      </c>
      <c r="E5162" s="353">
        <v>130.13</v>
      </c>
      <c r="F5162" s="119" t="s">
        <v>14952</v>
      </c>
      <c r="G5162" s="119" t="s">
        <v>15548</v>
      </c>
      <c r="H5162" s="119" t="s">
        <v>29016</v>
      </c>
    </row>
    <row r="5163" spans="1:8" x14ac:dyDescent="0.25">
      <c r="A5163" s="16" t="str">
        <f t="shared" si="80"/>
        <v>MIUPL0041</v>
      </c>
      <c r="B5163" s="119" t="s">
        <v>7426</v>
      </c>
      <c r="C5163" s="119" t="s">
        <v>7427</v>
      </c>
      <c r="D5163" s="119" t="s">
        <v>1</v>
      </c>
      <c r="E5163" s="353">
        <v>450.45</v>
      </c>
      <c r="F5163" s="119" t="s">
        <v>14952</v>
      </c>
      <c r="G5163" s="119" t="s">
        <v>15548</v>
      </c>
      <c r="H5163" s="119" t="s">
        <v>29016</v>
      </c>
    </row>
    <row r="5164" spans="1:8" x14ac:dyDescent="0.25">
      <c r="A5164" s="16" t="str">
        <f t="shared" si="80"/>
        <v>MIUPL0042</v>
      </c>
      <c r="B5164" s="119" t="s">
        <v>7428</v>
      </c>
      <c r="C5164" s="119" t="s">
        <v>7429</v>
      </c>
      <c r="D5164" s="119" t="s">
        <v>1</v>
      </c>
      <c r="E5164" s="353">
        <v>45</v>
      </c>
      <c r="F5164" s="119" t="s">
        <v>14952</v>
      </c>
      <c r="G5164" s="119" t="s">
        <v>15548</v>
      </c>
      <c r="H5164" s="119" t="s">
        <v>29016</v>
      </c>
    </row>
    <row r="5165" spans="1:8" x14ac:dyDescent="0.25">
      <c r="A5165" s="16" t="str">
        <f t="shared" si="80"/>
        <v>MIUPL0043</v>
      </c>
      <c r="B5165" s="119" t="s">
        <v>7430</v>
      </c>
      <c r="C5165" s="119" t="s">
        <v>7431</v>
      </c>
      <c r="D5165" s="119" t="s">
        <v>1</v>
      </c>
      <c r="E5165" s="353">
        <v>70.069999999999993</v>
      </c>
      <c r="F5165" s="119" t="s">
        <v>14952</v>
      </c>
      <c r="G5165" s="119" t="s">
        <v>15548</v>
      </c>
      <c r="H5165" s="119" t="s">
        <v>29016</v>
      </c>
    </row>
    <row r="5166" spans="1:8" x14ac:dyDescent="0.25">
      <c r="A5166" s="16" t="str">
        <f t="shared" si="80"/>
        <v>IUIEL0001</v>
      </c>
      <c r="B5166" s="119" t="s">
        <v>318</v>
      </c>
      <c r="C5166" s="119" t="s">
        <v>319</v>
      </c>
      <c r="D5166" s="119" t="s">
        <v>1</v>
      </c>
      <c r="E5166" s="353">
        <v>425.82</v>
      </c>
      <c r="F5166" s="119" t="s">
        <v>14952</v>
      </c>
      <c r="G5166" s="119" t="s">
        <v>15548</v>
      </c>
      <c r="H5166" s="119" t="s">
        <v>29016</v>
      </c>
    </row>
    <row r="5167" spans="1:8" x14ac:dyDescent="0.25">
      <c r="A5167" s="16" t="str">
        <f t="shared" si="80"/>
        <v>IUIEL0002</v>
      </c>
      <c r="B5167" s="119" t="s">
        <v>320</v>
      </c>
      <c r="C5167" s="119" t="s">
        <v>321</v>
      </c>
      <c r="D5167" s="119" t="s">
        <v>1</v>
      </c>
      <c r="E5167" s="353">
        <v>499</v>
      </c>
      <c r="F5167" s="119" t="s">
        <v>14952</v>
      </c>
      <c r="G5167" s="119" t="s">
        <v>15548</v>
      </c>
      <c r="H5167" s="119" t="s">
        <v>29016</v>
      </c>
    </row>
    <row r="5168" spans="1:8" x14ac:dyDescent="0.25">
      <c r="A5168" s="16" t="str">
        <f t="shared" si="80"/>
        <v>MIUD0008</v>
      </c>
      <c r="B5168" s="119" t="s">
        <v>412</v>
      </c>
      <c r="C5168" s="119" t="s">
        <v>413</v>
      </c>
      <c r="D5168" s="119" t="s">
        <v>221</v>
      </c>
      <c r="E5168" s="353">
        <v>3.76</v>
      </c>
      <c r="F5168" s="119" t="s">
        <v>14952</v>
      </c>
      <c r="G5168" s="119" t="s">
        <v>15548</v>
      </c>
      <c r="H5168" s="119" t="s">
        <v>29016</v>
      </c>
    </row>
    <row r="5169" spans="1:8" x14ac:dyDescent="0.25">
      <c r="A5169" s="16" t="str">
        <f t="shared" si="80"/>
        <v>MIUD0010</v>
      </c>
      <c r="B5169" s="119" t="s">
        <v>416</v>
      </c>
      <c r="C5169" s="119" t="s">
        <v>417</v>
      </c>
      <c r="D5169" s="119" t="s">
        <v>256</v>
      </c>
      <c r="E5169" s="353">
        <v>4.3</v>
      </c>
      <c r="F5169" s="119" t="s">
        <v>14952</v>
      </c>
      <c r="G5169" s="119" t="s">
        <v>15548</v>
      </c>
      <c r="H5169" s="119" t="s">
        <v>29016</v>
      </c>
    </row>
    <row r="5170" spans="1:8" x14ac:dyDescent="0.25">
      <c r="A5170" s="16" t="str">
        <f t="shared" si="80"/>
        <v>MIUD0013</v>
      </c>
      <c r="B5170" s="119" t="s">
        <v>422</v>
      </c>
      <c r="C5170" s="119" t="s">
        <v>423</v>
      </c>
      <c r="D5170" s="119" t="s">
        <v>221</v>
      </c>
      <c r="E5170" s="353">
        <v>31.44</v>
      </c>
      <c r="F5170" s="119" t="s">
        <v>14952</v>
      </c>
      <c r="G5170" s="119" t="s">
        <v>15548</v>
      </c>
      <c r="H5170" s="119" t="s">
        <v>29016</v>
      </c>
    </row>
    <row r="5171" spans="1:8" x14ac:dyDescent="0.25">
      <c r="A5171" s="16" t="str">
        <f t="shared" si="80"/>
        <v>IUP0009</v>
      </c>
      <c r="B5171" s="119" t="s">
        <v>362</v>
      </c>
      <c r="C5171" s="119" t="s">
        <v>363</v>
      </c>
      <c r="D5171" s="119" t="s">
        <v>351</v>
      </c>
      <c r="E5171" s="353">
        <v>4067.5</v>
      </c>
      <c r="F5171" s="119" t="s">
        <v>14952</v>
      </c>
      <c r="G5171" s="119" t="s">
        <v>15548</v>
      </c>
      <c r="H5171" s="119" t="s">
        <v>29016</v>
      </c>
    </row>
    <row r="5172" spans="1:8" x14ac:dyDescent="0.25">
      <c r="A5172" s="16" t="str">
        <f t="shared" si="80"/>
        <v>PHGE02</v>
      </c>
      <c r="B5172" s="119" t="s">
        <v>16987</v>
      </c>
      <c r="C5172" s="119" t="s">
        <v>16988</v>
      </c>
      <c r="D5172" s="119" t="s">
        <v>351</v>
      </c>
      <c r="E5172" s="353">
        <v>69.94</v>
      </c>
      <c r="F5172" s="119" t="s">
        <v>14952</v>
      </c>
      <c r="G5172" s="119" t="s">
        <v>15548</v>
      </c>
      <c r="H5172" s="119" t="s">
        <v>29016</v>
      </c>
    </row>
    <row r="5173" spans="1:8" x14ac:dyDescent="0.25">
      <c r="A5173" s="16" t="str">
        <f t="shared" si="80"/>
        <v>PHGE003</v>
      </c>
      <c r="B5173" s="119" t="s">
        <v>441</v>
      </c>
      <c r="C5173" s="119" t="s">
        <v>15815</v>
      </c>
      <c r="D5173" s="119" t="s">
        <v>5</v>
      </c>
      <c r="E5173" s="353">
        <v>32.74</v>
      </c>
      <c r="F5173" s="119" t="s">
        <v>14952</v>
      </c>
      <c r="G5173" s="119" t="s">
        <v>15548</v>
      </c>
      <c r="H5173" s="119" t="s">
        <v>29016</v>
      </c>
    </row>
    <row r="5174" spans="1:8" x14ac:dyDescent="0.25">
      <c r="A5174" s="16" t="str">
        <f t="shared" si="80"/>
        <v>PHGE004</v>
      </c>
      <c r="B5174" s="119" t="s">
        <v>16979</v>
      </c>
      <c r="C5174" s="119" t="s">
        <v>16980</v>
      </c>
      <c r="D5174" s="119" t="s">
        <v>3</v>
      </c>
      <c r="E5174" s="353">
        <v>14.14</v>
      </c>
      <c r="F5174" s="119" t="s">
        <v>14952</v>
      </c>
      <c r="G5174" s="119" t="s">
        <v>15548</v>
      </c>
      <c r="H5174" s="119" t="s">
        <v>29016</v>
      </c>
    </row>
    <row r="5175" spans="1:8" x14ac:dyDescent="0.25">
      <c r="A5175" s="16" t="str">
        <f t="shared" si="80"/>
        <v>IUD008</v>
      </c>
      <c r="B5175" s="119" t="s">
        <v>288</v>
      </c>
      <c r="C5175" s="119" t="s">
        <v>289</v>
      </c>
      <c r="D5175" s="119" t="s">
        <v>2</v>
      </c>
      <c r="E5175" s="353">
        <v>915.06</v>
      </c>
      <c r="F5175" s="119" t="s">
        <v>14952</v>
      </c>
      <c r="G5175" s="119" t="s">
        <v>15548</v>
      </c>
      <c r="H5175" s="119" t="s">
        <v>29016</v>
      </c>
    </row>
    <row r="5176" spans="1:8" x14ac:dyDescent="0.25">
      <c r="A5176" s="16" t="str">
        <f t="shared" si="80"/>
        <v>IUD010</v>
      </c>
      <c r="B5176" s="119" t="s">
        <v>292</v>
      </c>
      <c r="C5176" s="119" t="s">
        <v>451</v>
      </c>
      <c r="D5176" s="119" t="s">
        <v>2</v>
      </c>
      <c r="E5176" s="353">
        <v>110</v>
      </c>
      <c r="F5176" s="119" t="s">
        <v>14952</v>
      </c>
      <c r="G5176" s="119" t="s">
        <v>15548</v>
      </c>
      <c r="H5176" s="119" t="s">
        <v>29016</v>
      </c>
    </row>
    <row r="5177" spans="1:8" x14ac:dyDescent="0.25">
      <c r="A5177" s="16" t="str">
        <f t="shared" si="80"/>
        <v>IUD012</v>
      </c>
      <c r="B5177" s="119" t="s">
        <v>294</v>
      </c>
      <c r="C5177" s="119" t="s">
        <v>295</v>
      </c>
      <c r="D5177" s="119" t="s">
        <v>2</v>
      </c>
      <c r="E5177" s="353">
        <v>247</v>
      </c>
      <c r="F5177" s="119" t="s">
        <v>14952</v>
      </c>
      <c r="G5177" s="119" t="s">
        <v>15548</v>
      </c>
      <c r="H5177" s="119" t="s">
        <v>29016</v>
      </c>
    </row>
    <row r="5178" spans="1:8" x14ac:dyDescent="0.25">
      <c r="A5178" s="16" t="str">
        <f t="shared" si="80"/>
        <v>IUD011</v>
      </c>
      <c r="B5178" s="119" t="s">
        <v>293</v>
      </c>
      <c r="C5178" s="119" t="s">
        <v>212</v>
      </c>
      <c r="D5178" s="119" t="s">
        <v>2</v>
      </c>
      <c r="E5178" s="353">
        <v>176.92</v>
      </c>
      <c r="F5178" s="119" t="s">
        <v>14952</v>
      </c>
      <c r="G5178" s="119" t="s">
        <v>15548</v>
      </c>
      <c r="H5178" s="119" t="s">
        <v>29016</v>
      </c>
    </row>
    <row r="5179" spans="1:8" x14ac:dyDescent="0.25">
      <c r="A5179" s="16" t="str">
        <f t="shared" si="80"/>
        <v>IUD015</v>
      </c>
      <c r="B5179" s="119" t="s">
        <v>298</v>
      </c>
      <c r="C5179" s="119" t="s">
        <v>299</v>
      </c>
      <c r="D5179" s="119" t="s">
        <v>2</v>
      </c>
      <c r="E5179" s="353">
        <v>719.2</v>
      </c>
      <c r="F5179" s="119" t="s">
        <v>14952</v>
      </c>
      <c r="G5179" s="119" t="s">
        <v>15548</v>
      </c>
      <c r="H5179" s="119" t="s">
        <v>29016</v>
      </c>
    </row>
    <row r="5180" spans="1:8" x14ac:dyDescent="0.25">
      <c r="A5180" s="16" t="str">
        <f t="shared" si="80"/>
        <v>IUD019</v>
      </c>
      <c r="B5180" s="119" t="s">
        <v>306</v>
      </c>
      <c r="C5180" s="119" t="s">
        <v>307</v>
      </c>
      <c r="D5180" s="119" t="s">
        <v>3</v>
      </c>
      <c r="E5180" s="353">
        <v>264.17</v>
      </c>
      <c r="F5180" s="119" t="s">
        <v>14952</v>
      </c>
      <c r="G5180" s="119" t="s">
        <v>15548</v>
      </c>
      <c r="H5180" s="119" t="s">
        <v>29016</v>
      </c>
    </row>
    <row r="5181" spans="1:8" x14ac:dyDescent="0.25">
      <c r="A5181" s="16" t="str">
        <f t="shared" si="80"/>
        <v>MIUS0005</v>
      </c>
      <c r="B5181" s="119" t="s">
        <v>440</v>
      </c>
      <c r="C5181" s="119" t="s">
        <v>15813</v>
      </c>
      <c r="D5181" s="119" t="s">
        <v>3</v>
      </c>
      <c r="E5181" s="353">
        <v>858</v>
      </c>
      <c r="F5181" s="119" t="s">
        <v>14952</v>
      </c>
      <c r="G5181" s="119" t="s">
        <v>15548</v>
      </c>
      <c r="H5181" s="119" t="s">
        <v>29016</v>
      </c>
    </row>
    <row r="5182" spans="1:8" x14ac:dyDescent="0.25">
      <c r="A5182" s="16" t="str">
        <f t="shared" si="80"/>
        <v>IUMA0003</v>
      </c>
      <c r="B5182" s="119" t="s">
        <v>7314</v>
      </c>
      <c r="C5182" s="119" t="s">
        <v>29082</v>
      </c>
      <c r="D5182" s="119" t="s">
        <v>221</v>
      </c>
      <c r="E5182" s="353">
        <v>10.32</v>
      </c>
      <c r="F5182" s="119" t="s">
        <v>14952</v>
      </c>
      <c r="G5182" s="119" t="s">
        <v>15548</v>
      </c>
      <c r="H5182" s="119" t="s">
        <v>29016</v>
      </c>
    </row>
    <row r="5183" spans="1:8" x14ac:dyDescent="0.25">
      <c r="A5183" s="16" t="str">
        <f t="shared" si="80"/>
        <v>MIUPL0013</v>
      </c>
      <c r="B5183" s="119" t="s">
        <v>7370</v>
      </c>
      <c r="C5183" s="119" t="s">
        <v>7371</v>
      </c>
      <c r="D5183" s="119" t="s">
        <v>1</v>
      </c>
      <c r="E5183" s="353">
        <v>120.12</v>
      </c>
      <c r="F5183" s="119" t="s">
        <v>14952</v>
      </c>
      <c r="G5183" s="119" t="s">
        <v>15548</v>
      </c>
      <c r="H5183" s="119" t="s">
        <v>29016</v>
      </c>
    </row>
    <row r="5184" spans="1:8" x14ac:dyDescent="0.25">
      <c r="A5184" s="16" t="str">
        <f t="shared" si="80"/>
        <v>MIUPL0016</v>
      </c>
      <c r="B5184" s="119" t="s">
        <v>7376</v>
      </c>
      <c r="C5184" s="119" t="s">
        <v>7377</v>
      </c>
      <c r="D5184" s="119" t="s">
        <v>1</v>
      </c>
      <c r="E5184" s="353">
        <v>15.97</v>
      </c>
      <c r="F5184" s="119" t="s">
        <v>14952</v>
      </c>
      <c r="G5184" s="119" t="s">
        <v>15548</v>
      </c>
      <c r="H5184" s="119" t="s">
        <v>29016</v>
      </c>
    </row>
    <row r="5185" spans="1:8" x14ac:dyDescent="0.25">
      <c r="A5185" s="16" t="str">
        <f t="shared" si="80"/>
        <v>MIUPL0023</v>
      </c>
      <c r="B5185" s="119" t="s">
        <v>7390</v>
      </c>
      <c r="C5185" s="119" t="s">
        <v>7391</v>
      </c>
      <c r="D5185" s="119" t="s">
        <v>1</v>
      </c>
      <c r="E5185" s="353">
        <v>29.91</v>
      </c>
      <c r="F5185" s="119" t="s">
        <v>14952</v>
      </c>
      <c r="G5185" s="119" t="s">
        <v>15548</v>
      </c>
      <c r="H5185" s="119" t="s">
        <v>29016</v>
      </c>
    </row>
    <row r="5186" spans="1:8" x14ac:dyDescent="0.25">
      <c r="A5186" s="16" t="str">
        <f t="shared" si="80"/>
        <v>MIUPL0025</v>
      </c>
      <c r="B5186" s="119" t="s">
        <v>7394</v>
      </c>
      <c r="C5186" s="119" t="s">
        <v>7395</v>
      </c>
      <c r="D5186" s="119" t="s">
        <v>1</v>
      </c>
      <c r="E5186" s="353">
        <v>5.35</v>
      </c>
      <c r="F5186" s="119" t="s">
        <v>14952</v>
      </c>
      <c r="G5186" s="119" t="s">
        <v>15548</v>
      </c>
      <c r="H5186" s="119" t="s">
        <v>29016</v>
      </c>
    </row>
    <row r="5187" spans="1:8" x14ac:dyDescent="0.25">
      <c r="A5187" s="16" t="str">
        <f t="shared" ref="A5187:A5250" si="81">B5187</f>
        <v>MIUPL0026</v>
      </c>
      <c r="B5187" s="119" t="s">
        <v>7396</v>
      </c>
      <c r="C5187" s="119" t="s">
        <v>7397</v>
      </c>
      <c r="D5187" s="119" t="s">
        <v>1</v>
      </c>
      <c r="E5187" s="353">
        <v>8.01</v>
      </c>
      <c r="F5187" s="119" t="s">
        <v>14952</v>
      </c>
      <c r="G5187" s="119" t="s">
        <v>15548</v>
      </c>
      <c r="H5187" s="119" t="s">
        <v>29016</v>
      </c>
    </row>
    <row r="5188" spans="1:8" x14ac:dyDescent="0.25">
      <c r="A5188" s="16" t="str">
        <f t="shared" si="81"/>
        <v>MIUPL0032</v>
      </c>
      <c r="B5188" s="119" t="s">
        <v>7408</v>
      </c>
      <c r="C5188" s="119" t="s">
        <v>7409</v>
      </c>
      <c r="D5188" s="119" t="s">
        <v>1</v>
      </c>
      <c r="E5188" s="353">
        <v>27.53</v>
      </c>
      <c r="F5188" s="119" t="s">
        <v>14952</v>
      </c>
      <c r="G5188" s="119" t="s">
        <v>15548</v>
      </c>
      <c r="H5188" s="119" t="s">
        <v>29016</v>
      </c>
    </row>
    <row r="5189" spans="1:8" x14ac:dyDescent="0.25">
      <c r="A5189" s="16" t="str">
        <f t="shared" si="81"/>
        <v>MIUPL0033</v>
      </c>
      <c r="B5189" s="119" t="s">
        <v>7410</v>
      </c>
      <c r="C5189" s="119" t="s">
        <v>7411</v>
      </c>
      <c r="D5189" s="119" t="s">
        <v>1</v>
      </c>
      <c r="E5189" s="353">
        <v>6.01</v>
      </c>
      <c r="F5189" s="119" t="s">
        <v>14952</v>
      </c>
      <c r="G5189" s="119" t="s">
        <v>15548</v>
      </c>
      <c r="H5189" s="119" t="s">
        <v>29016</v>
      </c>
    </row>
    <row r="5190" spans="1:8" x14ac:dyDescent="0.25">
      <c r="A5190" s="16" t="str">
        <f t="shared" si="81"/>
        <v>MIUPL0034</v>
      </c>
      <c r="B5190" s="119" t="s">
        <v>7412</v>
      </c>
      <c r="C5190" s="119" t="s">
        <v>7413</v>
      </c>
      <c r="D5190" s="119" t="s">
        <v>1</v>
      </c>
      <c r="E5190" s="353">
        <v>4.4000000000000004</v>
      </c>
      <c r="F5190" s="119" t="s">
        <v>14952</v>
      </c>
      <c r="G5190" s="119" t="s">
        <v>15548</v>
      </c>
      <c r="H5190" s="119" t="s">
        <v>29016</v>
      </c>
    </row>
    <row r="5191" spans="1:8" x14ac:dyDescent="0.25">
      <c r="A5191" s="16" t="str">
        <f t="shared" si="81"/>
        <v>MIUPL0040</v>
      </c>
      <c r="B5191" s="119" t="s">
        <v>7424</v>
      </c>
      <c r="C5191" s="119" t="s">
        <v>7425</v>
      </c>
      <c r="D5191" s="119" t="s">
        <v>1</v>
      </c>
      <c r="E5191" s="353">
        <v>242.74</v>
      </c>
      <c r="F5191" s="119" t="s">
        <v>14952</v>
      </c>
      <c r="G5191" s="119" t="s">
        <v>15548</v>
      </c>
      <c r="H5191" s="119" t="s">
        <v>29016</v>
      </c>
    </row>
    <row r="5192" spans="1:8" x14ac:dyDescent="0.25">
      <c r="A5192" s="16" t="str">
        <f t="shared" si="81"/>
        <v>MIUPL0049</v>
      </c>
      <c r="B5192" s="119" t="s">
        <v>7439</v>
      </c>
      <c r="C5192" s="119" t="s">
        <v>7440</v>
      </c>
      <c r="D5192" s="119" t="s">
        <v>1</v>
      </c>
      <c r="E5192" s="353">
        <v>30</v>
      </c>
      <c r="F5192" s="119" t="s">
        <v>14952</v>
      </c>
      <c r="G5192" s="119" t="s">
        <v>15548</v>
      </c>
      <c r="H5192" s="119" t="s">
        <v>29016</v>
      </c>
    </row>
    <row r="5193" spans="1:8" x14ac:dyDescent="0.25">
      <c r="A5193" s="16" t="str">
        <f t="shared" si="81"/>
        <v>IUP0011</v>
      </c>
      <c r="B5193" s="119" t="s">
        <v>7316</v>
      </c>
      <c r="C5193" s="119" t="s">
        <v>7317</v>
      </c>
      <c r="D5193" s="119" t="s">
        <v>1</v>
      </c>
      <c r="E5193" s="353">
        <v>339.83</v>
      </c>
      <c r="F5193" s="119" t="s">
        <v>14952</v>
      </c>
      <c r="G5193" s="119" t="s">
        <v>15548</v>
      </c>
      <c r="H5193" s="119" t="s">
        <v>29016</v>
      </c>
    </row>
    <row r="5194" spans="1:8" x14ac:dyDescent="0.25">
      <c r="A5194" s="16" t="str">
        <f t="shared" si="81"/>
        <v>IUS0022</v>
      </c>
      <c r="B5194" s="119" t="s">
        <v>7320</v>
      </c>
      <c r="C5194" s="119" t="s">
        <v>29084</v>
      </c>
      <c r="D5194" s="119" t="s">
        <v>221</v>
      </c>
      <c r="E5194" s="353">
        <v>35.35</v>
      </c>
      <c r="F5194" s="119" t="s">
        <v>14952</v>
      </c>
      <c r="G5194" s="119" t="s">
        <v>15548</v>
      </c>
      <c r="H5194" s="119" t="s">
        <v>29016</v>
      </c>
    </row>
    <row r="5195" spans="1:8" x14ac:dyDescent="0.25">
      <c r="A5195" s="16" t="str">
        <f t="shared" si="81"/>
        <v>IUS022</v>
      </c>
      <c r="B5195" s="119" t="s">
        <v>397</v>
      </c>
      <c r="C5195" s="119" t="s">
        <v>29083</v>
      </c>
      <c r="D5195" s="119" t="s">
        <v>1</v>
      </c>
      <c r="E5195" s="353">
        <v>21.56</v>
      </c>
      <c r="F5195" s="119" t="s">
        <v>14952</v>
      </c>
      <c r="G5195" s="119" t="s">
        <v>15548</v>
      </c>
      <c r="H5195" s="119" t="s">
        <v>29016</v>
      </c>
    </row>
    <row r="5196" spans="1:8" x14ac:dyDescent="0.25">
      <c r="A5196" s="16" t="str">
        <f t="shared" si="81"/>
        <v>MIUD0025</v>
      </c>
      <c r="B5196" s="119" t="s">
        <v>13045</v>
      </c>
      <c r="C5196" s="119" t="s">
        <v>13046</v>
      </c>
      <c r="D5196" s="119" t="s">
        <v>3</v>
      </c>
      <c r="E5196" s="353">
        <v>54.03</v>
      </c>
      <c r="F5196" s="119" t="s">
        <v>14952</v>
      </c>
      <c r="G5196" s="119" t="s">
        <v>15548</v>
      </c>
      <c r="H5196" s="119" t="s">
        <v>29016</v>
      </c>
    </row>
    <row r="5197" spans="1:8" x14ac:dyDescent="0.25">
      <c r="A5197" s="16" t="str">
        <f t="shared" si="81"/>
        <v>MIU0026</v>
      </c>
      <c r="B5197" s="119" t="s">
        <v>16759</v>
      </c>
      <c r="C5197" s="119" t="s">
        <v>16760</v>
      </c>
      <c r="D5197" s="119" t="s">
        <v>221</v>
      </c>
      <c r="E5197" s="353">
        <v>8.1300000000000008</v>
      </c>
      <c r="F5197" s="119" t="s">
        <v>14952</v>
      </c>
      <c r="G5197" s="119" t="s">
        <v>15548</v>
      </c>
      <c r="H5197" s="119" t="s">
        <v>29016</v>
      </c>
    </row>
    <row r="5198" spans="1:8" x14ac:dyDescent="0.25">
      <c r="A5198" s="16" t="str">
        <f t="shared" si="81"/>
        <v>MIUC0029</v>
      </c>
      <c r="B5198" s="119" t="s">
        <v>15760</v>
      </c>
      <c r="C5198" s="119" t="s">
        <v>15761</v>
      </c>
      <c r="D5198" s="119" t="s">
        <v>1</v>
      </c>
      <c r="E5198" s="353">
        <v>790.96</v>
      </c>
      <c r="F5198" s="119" t="s">
        <v>14952</v>
      </c>
      <c r="G5198" s="119" t="s">
        <v>15548</v>
      </c>
      <c r="H5198" s="119" t="s">
        <v>29016</v>
      </c>
    </row>
    <row r="5199" spans="1:8" x14ac:dyDescent="0.25">
      <c r="A5199" s="16" t="str">
        <f t="shared" si="81"/>
        <v>IUIEL0003</v>
      </c>
      <c r="B5199" s="119" t="s">
        <v>7313</v>
      </c>
      <c r="C5199" s="119" t="s">
        <v>15741</v>
      </c>
      <c r="D5199" s="119" t="s">
        <v>1</v>
      </c>
      <c r="E5199" s="353">
        <v>3021.15</v>
      </c>
      <c r="F5199" s="119" t="s">
        <v>14952</v>
      </c>
      <c r="G5199" s="119" t="s">
        <v>15548</v>
      </c>
      <c r="H5199" s="119" t="s">
        <v>29016</v>
      </c>
    </row>
    <row r="5200" spans="1:8" x14ac:dyDescent="0.25">
      <c r="A5200" s="16" t="str">
        <f t="shared" si="81"/>
        <v>IUIL00018</v>
      </c>
      <c r="B5200" s="119" t="s">
        <v>324</v>
      </c>
      <c r="C5200" s="119" t="s">
        <v>325</v>
      </c>
      <c r="D5200" s="119" t="s">
        <v>227</v>
      </c>
      <c r="E5200" s="353">
        <v>1.38</v>
      </c>
      <c r="F5200" s="119" t="s">
        <v>14952</v>
      </c>
      <c r="G5200" s="119" t="s">
        <v>15548</v>
      </c>
      <c r="H5200" s="119" t="s">
        <v>29016</v>
      </c>
    </row>
    <row r="5201" spans="1:8" x14ac:dyDescent="0.25">
      <c r="A5201" s="16" t="str">
        <f t="shared" si="81"/>
        <v>MIUD0005</v>
      </c>
      <c r="B5201" s="119" t="s">
        <v>407</v>
      </c>
      <c r="C5201" s="119" t="s">
        <v>408</v>
      </c>
      <c r="D5201" s="119" t="s">
        <v>2</v>
      </c>
      <c r="E5201" s="353">
        <v>2009.35</v>
      </c>
      <c r="F5201" s="119" t="s">
        <v>14952</v>
      </c>
      <c r="G5201" s="119" t="s">
        <v>15548</v>
      </c>
      <c r="H5201" s="119" t="s">
        <v>29016</v>
      </c>
    </row>
    <row r="5202" spans="1:8" x14ac:dyDescent="0.25">
      <c r="A5202" s="16" t="str">
        <f t="shared" si="81"/>
        <v>MIUD0011</v>
      </c>
      <c r="B5202" s="119" t="s">
        <v>418</v>
      </c>
      <c r="C5202" s="119" t="s">
        <v>419</v>
      </c>
      <c r="D5202" s="119" t="s">
        <v>221</v>
      </c>
      <c r="E5202" s="353">
        <v>2.33</v>
      </c>
      <c r="F5202" s="119" t="s">
        <v>14952</v>
      </c>
      <c r="G5202" s="119" t="s">
        <v>15548</v>
      </c>
      <c r="H5202" s="119" t="s">
        <v>29016</v>
      </c>
    </row>
    <row r="5203" spans="1:8" x14ac:dyDescent="0.25">
      <c r="A5203" s="16" t="str">
        <f t="shared" si="81"/>
        <v>MIUS0007</v>
      </c>
      <c r="B5203" s="119" t="s">
        <v>13384</v>
      </c>
      <c r="C5203" s="119" t="s">
        <v>13385</v>
      </c>
      <c r="D5203" s="119" t="s">
        <v>1</v>
      </c>
      <c r="E5203" s="353">
        <v>368.89</v>
      </c>
      <c r="F5203" s="119" t="s">
        <v>14952</v>
      </c>
      <c r="G5203" s="119" t="s">
        <v>15548</v>
      </c>
      <c r="H5203" s="119" t="s">
        <v>29016</v>
      </c>
    </row>
    <row r="5204" spans="1:8" x14ac:dyDescent="0.25">
      <c r="A5204" s="16" t="str">
        <f t="shared" si="81"/>
        <v>MIUC00423</v>
      </c>
      <c r="B5204" s="119" t="s">
        <v>16829</v>
      </c>
      <c r="C5204" s="119" t="s">
        <v>16830</v>
      </c>
      <c r="D5204" s="119" t="s">
        <v>340</v>
      </c>
      <c r="E5204" s="353">
        <v>65.42</v>
      </c>
      <c r="F5204" s="119" t="s">
        <v>14952</v>
      </c>
      <c r="G5204" s="119" t="s">
        <v>15548</v>
      </c>
      <c r="H5204" s="119" t="s">
        <v>29016</v>
      </c>
    </row>
    <row r="5205" spans="1:8" x14ac:dyDescent="0.25">
      <c r="A5205" s="16" t="str">
        <f t="shared" si="81"/>
        <v>MIUC00424</v>
      </c>
      <c r="B5205" s="119" t="s">
        <v>16831</v>
      </c>
      <c r="C5205" s="119" t="s">
        <v>16832</v>
      </c>
      <c r="D5205" s="119" t="s">
        <v>340</v>
      </c>
      <c r="E5205" s="353">
        <v>82.4</v>
      </c>
      <c r="F5205" s="119" t="s">
        <v>14952</v>
      </c>
      <c r="G5205" s="119" t="s">
        <v>15548</v>
      </c>
      <c r="H5205" s="119" t="s">
        <v>29016</v>
      </c>
    </row>
    <row r="5206" spans="1:8" x14ac:dyDescent="0.25">
      <c r="A5206" s="16" t="str">
        <f t="shared" si="81"/>
        <v>MIUC00425</v>
      </c>
      <c r="B5206" s="119" t="s">
        <v>16833</v>
      </c>
      <c r="C5206" s="119" t="s">
        <v>16834</v>
      </c>
      <c r="D5206" s="119" t="s">
        <v>340</v>
      </c>
      <c r="E5206" s="353">
        <v>9</v>
      </c>
      <c r="F5206" s="119" t="s">
        <v>14952</v>
      </c>
      <c r="G5206" s="119" t="s">
        <v>15548</v>
      </c>
      <c r="H5206" s="119" t="s">
        <v>29016</v>
      </c>
    </row>
    <row r="5207" spans="1:8" x14ac:dyDescent="0.25">
      <c r="A5207" s="16" t="str">
        <f t="shared" si="81"/>
        <v>MIUC00428</v>
      </c>
      <c r="B5207" s="119" t="s">
        <v>16839</v>
      </c>
      <c r="C5207" s="119" t="s">
        <v>16840</v>
      </c>
      <c r="D5207" s="119" t="s">
        <v>340</v>
      </c>
      <c r="E5207" s="353">
        <v>62.32</v>
      </c>
      <c r="F5207" s="119" t="s">
        <v>14952</v>
      </c>
      <c r="G5207" s="119" t="s">
        <v>15548</v>
      </c>
      <c r="H5207" s="119" t="s">
        <v>29016</v>
      </c>
    </row>
    <row r="5208" spans="1:8" x14ac:dyDescent="0.25">
      <c r="A5208" s="16" t="str">
        <f t="shared" si="81"/>
        <v>MIUC00430</v>
      </c>
      <c r="B5208" s="119" t="s">
        <v>16843</v>
      </c>
      <c r="C5208" s="119" t="s">
        <v>16844</v>
      </c>
      <c r="D5208" s="119" t="s">
        <v>340</v>
      </c>
      <c r="E5208" s="353">
        <v>52.51</v>
      </c>
      <c r="F5208" s="119" t="s">
        <v>14952</v>
      </c>
      <c r="G5208" s="119" t="s">
        <v>15548</v>
      </c>
      <c r="H5208" s="119" t="s">
        <v>29016</v>
      </c>
    </row>
    <row r="5209" spans="1:8" x14ac:dyDescent="0.25">
      <c r="A5209" s="16" t="str">
        <f t="shared" si="81"/>
        <v>MIUC00436</v>
      </c>
      <c r="B5209" s="119" t="s">
        <v>16853</v>
      </c>
      <c r="C5209" s="119" t="s">
        <v>16854</v>
      </c>
      <c r="D5209" s="119" t="s">
        <v>256</v>
      </c>
      <c r="E5209" s="353">
        <v>5.74</v>
      </c>
      <c r="F5209" s="119" t="s">
        <v>14952</v>
      </c>
      <c r="G5209" s="119" t="s">
        <v>15548</v>
      </c>
      <c r="H5209" s="119" t="s">
        <v>29016</v>
      </c>
    </row>
    <row r="5210" spans="1:8" x14ac:dyDescent="0.25">
      <c r="A5210" s="16" t="str">
        <f t="shared" si="81"/>
        <v>MIUI00005</v>
      </c>
      <c r="B5210" s="119" t="s">
        <v>15805</v>
      </c>
      <c r="C5210" s="119" t="s">
        <v>15806</v>
      </c>
      <c r="D5210" s="119" t="s">
        <v>1</v>
      </c>
      <c r="E5210" s="353">
        <v>895.85</v>
      </c>
      <c r="F5210" s="119" t="s">
        <v>14952</v>
      </c>
      <c r="G5210" s="119" t="s">
        <v>15548</v>
      </c>
      <c r="H5210" s="119" t="s">
        <v>29016</v>
      </c>
    </row>
    <row r="5211" spans="1:8" x14ac:dyDescent="0.25">
      <c r="A5211" s="16" t="str">
        <f t="shared" si="81"/>
        <v>MIUC00152</v>
      </c>
      <c r="B5211" s="119" t="s">
        <v>15756</v>
      </c>
      <c r="C5211" s="119" t="s">
        <v>15757</v>
      </c>
      <c r="D5211" s="119" t="s">
        <v>1</v>
      </c>
      <c r="E5211" s="353">
        <v>261.35000000000002</v>
      </c>
      <c r="F5211" s="119" t="s">
        <v>14952</v>
      </c>
      <c r="G5211" s="119" t="s">
        <v>15548</v>
      </c>
      <c r="H5211" s="119" t="s">
        <v>29016</v>
      </c>
    </row>
    <row r="5212" spans="1:8" x14ac:dyDescent="0.25">
      <c r="A5212" s="16" t="str">
        <f t="shared" si="81"/>
        <v>MIUC00153</v>
      </c>
      <c r="B5212" s="119" t="s">
        <v>15758</v>
      </c>
      <c r="C5212" s="119" t="s">
        <v>15759</v>
      </c>
      <c r="D5212" s="119" t="s">
        <v>430</v>
      </c>
      <c r="E5212" s="353">
        <v>356.75</v>
      </c>
      <c r="F5212" s="119" t="s">
        <v>14952</v>
      </c>
      <c r="G5212" s="119" t="s">
        <v>15548</v>
      </c>
      <c r="H5212" s="119" t="s">
        <v>29016</v>
      </c>
    </row>
    <row r="5213" spans="1:8" x14ac:dyDescent="0.25">
      <c r="A5213" s="16" t="str">
        <f t="shared" si="81"/>
        <v>MIUS0009</v>
      </c>
      <c r="B5213" s="119" t="s">
        <v>13386</v>
      </c>
      <c r="C5213" s="119" t="s">
        <v>13387</v>
      </c>
      <c r="D5213" s="119" t="s">
        <v>221</v>
      </c>
      <c r="E5213" s="353">
        <v>28.73</v>
      </c>
      <c r="F5213" s="119" t="s">
        <v>14952</v>
      </c>
      <c r="G5213" s="119" t="s">
        <v>15548</v>
      </c>
      <c r="H5213" s="119" t="s">
        <v>29016</v>
      </c>
    </row>
    <row r="5214" spans="1:8" x14ac:dyDescent="0.25">
      <c r="A5214" s="16" t="str">
        <f t="shared" si="81"/>
        <v>MIUC00046</v>
      </c>
      <c r="B5214" s="119" t="s">
        <v>13536</v>
      </c>
      <c r="C5214" s="119" t="s">
        <v>13537</v>
      </c>
      <c r="D5214" s="119" t="s">
        <v>340</v>
      </c>
      <c r="E5214" s="353">
        <v>33.979999999999997</v>
      </c>
      <c r="F5214" s="119" t="s">
        <v>14952</v>
      </c>
      <c r="G5214" s="119" t="s">
        <v>15548</v>
      </c>
      <c r="H5214" s="119" t="s">
        <v>29016</v>
      </c>
    </row>
    <row r="5215" spans="1:8" x14ac:dyDescent="0.25">
      <c r="A5215" s="16" t="str">
        <f t="shared" si="81"/>
        <v>MIUS00022</v>
      </c>
      <c r="B5215" s="119" t="s">
        <v>15005</v>
      </c>
      <c r="C5215" s="119" t="s">
        <v>15006</v>
      </c>
      <c r="D5215" s="119" t="s">
        <v>1</v>
      </c>
      <c r="E5215" s="353">
        <v>105705.60000000001</v>
      </c>
      <c r="F5215" s="119" t="s">
        <v>14952</v>
      </c>
      <c r="G5215" s="119" t="s">
        <v>15548</v>
      </c>
      <c r="H5215" s="119" t="s">
        <v>29016</v>
      </c>
    </row>
    <row r="5216" spans="1:8" x14ac:dyDescent="0.25">
      <c r="A5216" s="16" t="str">
        <f t="shared" si="81"/>
        <v>MIUC0011</v>
      </c>
      <c r="B5216" s="119" t="s">
        <v>12711</v>
      </c>
      <c r="C5216" s="119" t="s">
        <v>12712</v>
      </c>
      <c r="D5216" s="119" t="s">
        <v>340</v>
      </c>
      <c r="E5216" s="353">
        <v>65.84</v>
      </c>
      <c r="F5216" s="119" t="s">
        <v>14952</v>
      </c>
      <c r="G5216" s="119" t="s">
        <v>15548</v>
      </c>
      <c r="H5216" s="119" t="s">
        <v>29016</v>
      </c>
    </row>
    <row r="5217" spans="1:8" x14ac:dyDescent="0.25">
      <c r="A5217" s="16" t="str">
        <f t="shared" si="81"/>
        <v>IUC20189</v>
      </c>
      <c r="B5217" s="119" t="s">
        <v>12833</v>
      </c>
      <c r="C5217" s="119" t="s">
        <v>12734</v>
      </c>
      <c r="D5217" s="119" t="s">
        <v>1</v>
      </c>
      <c r="E5217" s="353">
        <v>95.6</v>
      </c>
      <c r="F5217" s="119" t="s">
        <v>14952</v>
      </c>
      <c r="G5217" s="119" t="s">
        <v>15548</v>
      </c>
      <c r="H5217" s="119" t="s">
        <v>29016</v>
      </c>
    </row>
    <row r="5218" spans="1:8" x14ac:dyDescent="0.25">
      <c r="A5218" s="16" t="str">
        <f t="shared" si="81"/>
        <v>MIUC0018</v>
      </c>
      <c r="B5218" s="119" t="s">
        <v>12749</v>
      </c>
      <c r="C5218" s="119" t="s">
        <v>12734</v>
      </c>
      <c r="D5218" s="119" t="s">
        <v>1</v>
      </c>
      <c r="E5218" s="353">
        <v>96.18</v>
      </c>
      <c r="F5218" s="119" t="s">
        <v>14952</v>
      </c>
      <c r="G5218" s="119" t="s">
        <v>15548</v>
      </c>
      <c r="H5218" s="119" t="s">
        <v>29016</v>
      </c>
    </row>
    <row r="5219" spans="1:8" x14ac:dyDescent="0.25">
      <c r="A5219" s="16" t="str">
        <f t="shared" si="81"/>
        <v>MIUD0029</v>
      </c>
      <c r="B5219" s="119" t="s">
        <v>13047</v>
      </c>
      <c r="C5219" s="119" t="s">
        <v>13048</v>
      </c>
      <c r="D5219" s="119" t="s">
        <v>3</v>
      </c>
      <c r="E5219" s="353">
        <v>50.2</v>
      </c>
      <c r="F5219" s="119" t="s">
        <v>14952</v>
      </c>
      <c r="G5219" s="119" t="s">
        <v>15548</v>
      </c>
      <c r="H5219" s="119" t="s">
        <v>29016</v>
      </c>
    </row>
    <row r="5220" spans="1:8" x14ac:dyDescent="0.25">
      <c r="A5220" s="16" t="str">
        <f t="shared" si="81"/>
        <v>MIUC0030</v>
      </c>
      <c r="B5220" s="119" t="s">
        <v>13049</v>
      </c>
      <c r="C5220" s="119" t="s">
        <v>13050</v>
      </c>
      <c r="D5220" s="119" t="s">
        <v>1</v>
      </c>
      <c r="E5220" s="353">
        <v>343.54</v>
      </c>
      <c r="F5220" s="119" t="s">
        <v>14952</v>
      </c>
      <c r="G5220" s="119" t="s">
        <v>15548</v>
      </c>
      <c r="H5220" s="119" t="s">
        <v>29016</v>
      </c>
    </row>
    <row r="5221" spans="1:8" x14ac:dyDescent="0.25">
      <c r="A5221" s="16" t="str">
        <f t="shared" si="81"/>
        <v>MIUC0033</v>
      </c>
      <c r="B5221" s="119" t="s">
        <v>13395</v>
      </c>
      <c r="C5221" s="119" t="s">
        <v>13629</v>
      </c>
      <c r="D5221" s="119" t="s">
        <v>221</v>
      </c>
      <c r="E5221" s="353">
        <v>77.3</v>
      </c>
      <c r="F5221" s="119" t="s">
        <v>14952</v>
      </c>
      <c r="G5221" s="119" t="s">
        <v>15548</v>
      </c>
      <c r="H5221" s="119" t="s">
        <v>29016</v>
      </c>
    </row>
    <row r="5222" spans="1:8" x14ac:dyDescent="0.25">
      <c r="A5222" s="16" t="str">
        <f t="shared" si="81"/>
        <v>MIUC0036</v>
      </c>
      <c r="B5222" s="119" t="s">
        <v>13521</v>
      </c>
      <c r="C5222" s="119" t="s">
        <v>13522</v>
      </c>
      <c r="D5222" s="119" t="s">
        <v>13055</v>
      </c>
      <c r="E5222" s="353">
        <v>787.03</v>
      </c>
      <c r="F5222" s="119" t="s">
        <v>14952</v>
      </c>
      <c r="G5222" s="119" t="s">
        <v>15548</v>
      </c>
      <c r="H5222" s="119" t="s">
        <v>29016</v>
      </c>
    </row>
    <row r="5223" spans="1:8" x14ac:dyDescent="0.25">
      <c r="A5223" s="16" t="str">
        <f t="shared" si="81"/>
        <v>MIUC00047</v>
      </c>
      <c r="B5223" s="119" t="s">
        <v>13538</v>
      </c>
      <c r="C5223" s="119" t="s">
        <v>13539</v>
      </c>
      <c r="D5223" s="119" t="s">
        <v>340</v>
      </c>
      <c r="E5223" s="353">
        <v>42.4</v>
      </c>
      <c r="F5223" s="119" t="s">
        <v>14952</v>
      </c>
      <c r="G5223" s="119" t="s">
        <v>15548</v>
      </c>
      <c r="H5223" s="119" t="s">
        <v>29016</v>
      </c>
    </row>
    <row r="5224" spans="1:8" x14ac:dyDescent="0.25">
      <c r="A5224" s="16" t="str">
        <f t="shared" si="81"/>
        <v>MIUC00050</v>
      </c>
      <c r="B5224" s="119" t="s">
        <v>13630</v>
      </c>
      <c r="C5224" s="119" t="s">
        <v>13631</v>
      </c>
      <c r="D5224" s="119" t="s">
        <v>340</v>
      </c>
      <c r="E5224" s="353">
        <v>168.26</v>
      </c>
      <c r="F5224" s="119" t="s">
        <v>14952</v>
      </c>
      <c r="G5224" s="119" t="s">
        <v>15548</v>
      </c>
      <c r="H5224" s="119" t="s">
        <v>29016</v>
      </c>
    </row>
    <row r="5225" spans="1:8" x14ac:dyDescent="0.25">
      <c r="A5225" s="16" t="str">
        <f t="shared" si="81"/>
        <v>MIUS00026</v>
      </c>
      <c r="B5225" s="119" t="s">
        <v>15015</v>
      </c>
      <c r="C5225" s="119" t="s">
        <v>15016</v>
      </c>
      <c r="D5225" s="119" t="s">
        <v>3</v>
      </c>
      <c r="E5225" s="353">
        <v>415.39</v>
      </c>
      <c r="F5225" s="119" t="s">
        <v>14952</v>
      </c>
      <c r="G5225" s="119" t="s">
        <v>15548</v>
      </c>
      <c r="H5225" s="119" t="s">
        <v>29016</v>
      </c>
    </row>
    <row r="5226" spans="1:8" x14ac:dyDescent="0.25">
      <c r="A5226" s="16" t="str">
        <f t="shared" si="81"/>
        <v>MIUC00307</v>
      </c>
      <c r="B5226" s="119" t="s">
        <v>15776</v>
      </c>
      <c r="C5226" s="119" t="s">
        <v>15777</v>
      </c>
      <c r="D5226" s="119" t="s">
        <v>1</v>
      </c>
      <c r="E5226" s="353">
        <v>627.5</v>
      </c>
      <c r="F5226" s="119" t="s">
        <v>14952</v>
      </c>
      <c r="G5226" s="119" t="s">
        <v>15548</v>
      </c>
      <c r="H5226" s="119" t="s">
        <v>29016</v>
      </c>
    </row>
    <row r="5227" spans="1:8" x14ac:dyDescent="0.25">
      <c r="A5227" s="16" t="str">
        <f t="shared" si="81"/>
        <v>MIUC0026</v>
      </c>
      <c r="B5227" s="119" t="s">
        <v>12824</v>
      </c>
      <c r="C5227" s="119" t="s">
        <v>12825</v>
      </c>
      <c r="D5227" s="119" t="s">
        <v>2</v>
      </c>
      <c r="E5227" s="353">
        <v>41.87</v>
      </c>
      <c r="F5227" s="119" t="s">
        <v>14952</v>
      </c>
      <c r="G5227" s="119" t="s">
        <v>15548</v>
      </c>
      <c r="H5227" s="119" t="s">
        <v>29016</v>
      </c>
    </row>
    <row r="5228" spans="1:8" x14ac:dyDescent="0.25">
      <c r="A5228" s="16" t="str">
        <f t="shared" si="81"/>
        <v>MIUD00104</v>
      </c>
      <c r="B5228" s="119" t="s">
        <v>14971</v>
      </c>
      <c r="C5228" s="119" t="s">
        <v>14972</v>
      </c>
      <c r="D5228" s="119" t="s">
        <v>2</v>
      </c>
      <c r="E5228" s="353">
        <v>647.04</v>
      </c>
      <c r="F5228" s="119" t="s">
        <v>14952</v>
      </c>
      <c r="G5228" s="119" t="s">
        <v>15548</v>
      </c>
      <c r="H5228" s="119" t="s">
        <v>29016</v>
      </c>
    </row>
    <row r="5229" spans="1:8" x14ac:dyDescent="0.25">
      <c r="A5229" s="16" t="str">
        <f t="shared" si="81"/>
        <v>MIUD00105</v>
      </c>
      <c r="B5229" s="119" t="s">
        <v>14973</v>
      </c>
      <c r="C5229" s="119" t="s">
        <v>14974</v>
      </c>
      <c r="D5229" s="119" t="s">
        <v>2</v>
      </c>
      <c r="E5229" s="353">
        <v>716.75</v>
      </c>
      <c r="F5229" s="119" t="s">
        <v>14952</v>
      </c>
      <c r="G5229" s="119" t="s">
        <v>15548</v>
      </c>
      <c r="H5229" s="119" t="s">
        <v>29016</v>
      </c>
    </row>
    <row r="5230" spans="1:8" x14ac:dyDescent="0.25">
      <c r="A5230" s="16" t="str">
        <f t="shared" si="81"/>
        <v>MIUD00107</v>
      </c>
      <c r="B5230" s="119" t="s">
        <v>14977</v>
      </c>
      <c r="C5230" s="119" t="s">
        <v>14978</v>
      </c>
      <c r="D5230" s="119" t="s">
        <v>2</v>
      </c>
      <c r="E5230" s="353">
        <v>1276.57</v>
      </c>
      <c r="F5230" s="119" t="s">
        <v>14952</v>
      </c>
      <c r="G5230" s="119" t="s">
        <v>15548</v>
      </c>
      <c r="H5230" s="119" t="s">
        <v>29016</v>
      </c>
    </row>
    <row r="5231" spans="1:8" x14ac:dyDescent="0.25">
      <c r="A5231" s="16" t="str">
        <f t="shared" si="81"/>
        <v>MIUD00109</v>
      </c>
      <c r="B5231" s="119" t="s">
        <v>14981</v>
      </c>
      <c r="C5231" s="119" t="s">
        <v>14982</v>
      </c>
      <c r="D5231" s="119" t="s">
        <v>2</v>
      </c>
      <c r="E5231" s="353">
        <v>6890.71</v>
      </c>
      <c r="F5231" s="119" t="s">
        <v>14952</v>
      </c>
      <c r="G5231" s="119" t="s">
        <v>15548</v>
      </c>
      <c r="H5231" s="119" t="s">
        <v>29016</v>
      </c>
    </row>
    <row r="5232" spans="1:8" x14ac:dyDescent="0.25">
      <c r="A5232" s="16" t="str">
        <f t="shared" si="81"/>
        <v>MIUC00100</v>
      </c>
      <c r="B5232" s="119" t="s">
        <v>14953</v>
      </c>
      <c r="C5232" s="119" t="s">
        <v>14954</v>
      </c>
      <c r="D5232" s="119" t="s">
        <v>1</v>
      </c>
      <c r="E5232" s="353">
        <v>0.25</v>
      </c>
      <c r="F5232" s="119" t="s">
        <v>14952</v>
      </c>
      <c r="G5232" s="119" t="s">
        <v>15548</v>
      </c>
      <c r="H5232" s="119" t="s">
        <v>29016</v>
      </c>
    </row>
    <row r="5233" spans="1:8" x14ac:dyDescent="0.25">
      <c r="A5233" s="16" t="str">
        <f t="shared" si="81"/>
        <v>MIUC00318</v>
      </c>
      <c r="B5233" s="119" t="s">
        <v>15794</v>
      </c>
      <c r="C5233" s="119" t="s">
        <v>15795</v>
      </c>
      <c r="D5233" s="119" t="s">
        <v>15796</v>
      </c>
      <c r="E5233" s="353">
        <v>21078.43</v>
      </c>
      <c r="F5233" s="119" t="s">
        <v>14952</v>
      </c>
      <c r="G5233" s="119" t="s">
        <v>15548</v>
      </c>
      <c r="H5233" s="119" t="s">
        <v>29016</v>
      </c>
    </row>
    <row r="5234" spans="1:8" x14ac:dyDescent="0.25">
      <c r="A5234" s="16" t="str">
        <f t="shared" si="81"/>
        <v>MIUD0028</v>
      </c>
      <c r="B5234" s="119" t="s">
        <v>13051</v>
      </c>
      <c r="C5234" s="119" t="s">
        <v>13052</v>
      </c>
      <c r="D5234" s="119" t="s">
        <v>3</v>
      </c>
      <c r="E5234" s="353">
        <v>21.52</v>
      </c>
      <c r="F5234" s="119" t="s">
        <v>14952</v>
      </c>
      <c r="G5234" s="119" t="s">
        <v>15548</v>
      </c>
      <c r="H5234" s="119" t="s">
        <v>29016</v>
      </c>
    </row>
    <row r="5235" spans="1:8" x14ac:dyDescent="0.25">
      <c r="A5235" s="16" t="str">
        <f t="shared" si="81"/>
        <v>MIUC0034</v>
      </c>
      <c r="B5235" s="119" t="s">
        <v>13403</v>
      </c>
      <c r="C5235" s="119" t="s">
        <v>13404</v>
      </c>
      <c r="D5235" s="119" t="s">
        <v>2</v>
      </c>
      <c r="E5235" s="353">
        <v>86.95</v>
      </c>
      <c r="F5235" s="119" t="s">
        <v>14952</v>
      </c>
      <c r="G5235" s="119" t="s">
        <v>15548</v>
      </c>
      <c r="H5235" s="119" t="s">
        <v>29016</v>
      </c>
    </row>
    <row r="5236" spans="1:8" x14ac:dyDescent="0.25">
      <c r="A5236" s="16" t="str">
        <f t="shared" si="81"/>
        <v>MIUD00106</v>
      </c>
      <c r="B5236" s="119" t="s">
        <v>14975</v>
      </c>
      <c r="C5236" s="119" t="s">
        <v>14976</v>
      </c>
      <c r="D5236" s="119" t="s">
        <v>2</v>
      </c>
      <c r="E5236" s="353">
        <v>945.54</v>
      </c>
      <c r="F5236" s="119" t="s">
        <v>14952</v>
      </c>
      <c r="G5236" s="119" t="s">
        <v>15548</v>
      </c>
      <c r="H5236" s="119" t="s">
        <v>29016</v>
      </c>
    </row>
    <row r="5237" spans="1:8" x14ac:dyDescent="0.25">
      <c r="A5237" s="16" t="str">
        <f t="shared" si="81"/>
        <v>MIUD00108</v>
      </c>
      <c r="B5237" s="119" t="s">
        <v>14979</v>
      </c>
      <c r="C5237" s="119" t="s">
        <v>14980</v>
      </c>
      <c r="D5237" s="119" t="s">
        <v>2</v>
      </c>
      <c r="E5237" s="353">
        <v>1339.19</v>
      </c>
      <c r="F5237" s="119" t="s">
        <v>14952</v>
      </c>
      <c r="G5237" s="119" t="s">
        <v>15548</v>
      </c>
      <c r="H5237" s="119" t="s">
        <v>29016</v>
      </c>
    </row>
    <row r="5238" spans="1:8" x14ac:dyDescent="0.25">
      <c r="A5238" s="16" t="str">
        <f t="shared" si="81"/>
        <v>MIUC00101</v>
      </c>
      <c r="B5238" s="119" t="s">
        <v>14955</v>
      </c>
      <c r="C5238" s="119" t="s">
        <v>14956</v>
      </c>
      <c r="D5238" s="119" t="s">
        <v>1</v>
      </c>
      <c r="E5238" s="353">
        <v>1.24</v>
      </c>
      <c r="F5238" s="119" t="s">
        <v>14952</v>
      </c>
      <c r="G5238" s="119" t="s">
        <v>15548</v>
      </c>
      <c r="H5238" s="119" t="s">
        <v>29016</v>
      </c>
    </row>
    <row r="5239" spans="1:8" x14ac:dyDescent="0.25">
      <c r="A5239" s="16" t="str">
        <f t="shared" si="81"/>
        <v>MIUC00103</v>
      </c>
      <c r="B5239" s="119" t="s">
        <v>14959</v>
      </c>
      <c r="C5239" s="119" t="s">
        <v>14960</v>
      </c>
      <c r="D5239" s="119" t="s">
        <v>1</v>
      </c>
      <c r="E5239" s="353">
        <v>19.45</v>
      </c>
      <c r="F5239" s="119" t="s">
        <v>14952</v>
      </c>
      <c r="G5239" s="119" t="s">
        <v>15548</v>
      </c>
      <c r="H5239" s="119" t="s">
        <v>29016</v>
      </c>
    </row>
    <row r="5240" spans="1:8" x14ac:dyDescent="0.25">
      <c r="A5240" s="16" t="str">
        <f t="shared" si="81"/>
        <v>MIUC00104</v>
      </c>
      <c r="B5240" s="119" t="s">
        <v>14961</v>
      </c>
      <c r="C5240" s="119" t="s">
        <v>14962</v>
      </c>
      <c r="D5240" s="119" t="s">
        <v>1</v>
      </c>
      <c r="E5240" s="353">
        <v>6.47</v>
      </c>
      <c r="F5240" s="119" t="s">
        <v>14952</v>
      </c>
      <c r="G5240" s="119" t="s">
        <v>15548</v>
      </c>
      <c r="H5240" s="119" t="s">
        <v>29016</v>
      </c>
    </row>
    <row r="5241" spans="1:8" x14ac:dyDescent="0.25">
      <c r="A5241" s="16" t="str">
        <f t="shared" si="81"/>
        <v>MIUS00014</v>
      </c>
      <c r="B5241" s="119" t="s">
        <v>14985</v>
      </c>
      <c r="C5241" s="119" t="s">
        <v>14986</v>
      </c>
      <c r="D5241" s="119" t="s">
        <v>346</v>
      </c>
      <c r="E5241" s="353">
        <v>22.83</v>
      </c>
      <c r="F5241" s="119" t="s">
        <v>14952</v>
      </c>
      <c r="G5241" s="119" t="s">
        <v>15548</v>
      </c>
      <c r="H5241" s="119" t="s">
        <v>29016</v>
      </c>
    </row>
    <row r="5242" spans="1:8" x14ac:dyDescent="0.25">
      <c r="A5242" s="16" t="str">
        <f t="shared" si="81"/>
        <v>MIUC0035</v>
      </c>
      <c r="B5242" s="119" t="s">
        <v>13397</v>
      </c>
      <c r="C5242" s="119" t="s">
        <v>13398</v>
      </c>
      <c r="D5242" s="119" t="s">
        <v>1</v>
      </c>
      <c r="E5242" s="353">
        <v>182.36</v>
      </c>
      <c r="F5242" s="119" t="s">
        <v>14952</v>
      </c>
      <c r="G5242" s="119" t="s">
        <v>15548</v>
      </c>
      <c r="H5242" s="119" t="s">
        <v>29016</v>
      </c>
    </row>
    <row r="5243" spans="1:8" x14ac:dyDescent="0.25">
      <c r="A5243" s="16" t="str">
        <f t="shared" si="81"/>
        <v>MIUC00049</v>
      </c>
      <c r="B5243" s="119" t="s">
        <v>13542</v>
      </c>
      <c r="C5243" s="119" t="s">
        <v>13543</v>
      </c>
      <c r="D5243" s="119" t="s">
        <v>1</v>
      </c>
      <c r="E5243" s="353">
        <v>22.12</v>
      </c>
      <c r="F5243" s="119" t="s">
        <v>14952</v>
      </c>
      <c r="G5243" s="119" t="s">
        <v>15548</v>
      </c>
      <c r="H5243" s="119" t="s">
        <v>29016</v>
      </c>
    </row>
    <row r="5244" spans="1:8" x14ac:dyDescent="0.25">
      <c r="A5244" s="16" t="str">
        <f t="shared" si="81"/>
        <v>MIUD00103</v>
      </c>
      <c r="B5244" s="119" t="s">
        <v>14969</v>
      </c>
      <c r="C5244" s="119" t="s">
        <v>14970</v>
      </c>
      <c r="D5244" s="119" t="s">
        <v>2</v>
      </c>
      <c r="E5244" s="353">
        <v>490.73</v>
      </c>
      <c r="F5244" s="119" t="s">
        <v>14952</v>
      </c>
      <c r="G5244" s="119" t="s">
        <v>15548</v>
      </c>
      <c r="H5244" s="119" t="s">
        <v>29016</v>
      </c>
    </row>
    <row r="5245" spans="1:8" x14ac:dyDescent="0.25">
      <c r="A5245" s="16" t="str">
        <f t="shared" si="81"/>
        <v>MIUC00102</v>
      </c>
      <c r="B5245" s="119" t="s">
        <v>14957</v>
      </c>
      <c r="C5245" s="119" t="s">
        <v>14958</v>
      </c>
      <c r="D5245" s="119" t="s">
        <v>1</v>
      </c>
      <c r="E5245" s="353">
        <v>6.67</v>
      </c>
      <c r="F5245" s="119" t="s">
        <v>14952</v>
      </c>
      <c r="G5245" s="119" t="s">
        <v>15548</v>
      </c>
      <c r="H5245" s="119" t="s">
        <v>29016</v>
      </c>
    </row>
    <row r="5246" spans="1:8" x14ac:dyDescent="0.25">
      <c r="A5246" s="16" t="str">
        <f t="shared" si="81"/>
        <v>MIUS00015</v>
      </c>
      <c r="B5246" s="119" t="s">
        <v>14987</v>
      </c>
      <c r="C5246" s="119" t="s">
        <v>14988</v>
      </c>
      <c r="D5246" s="119" t="s">
        <v>256</v>
      </c>
      <c r="E5246" s="353">
        <v>31.42</v>
      </c>
      <c r="F5246" s="119" t="s">
        <v>14952</v>
      </c>
      <c r="G5246" s="119" t="s">
        <v>15548</v>
      </c>
      <c r="H5246" s="119" t="s">
        <v>29016</v>
      </c>
    </row>
    <row r="5247" spans="1:8" x14ac:dyDescent="0.25">
      <c r="A5247" s="16" t="str">
        <f t="shared" si="81"/>
        <v>MIUC00051</v>
      </c>
      <c r="B5247" s="119" t="s">
        <v>14995</v>
      </c>
      <c r="C5247" s="119" t="s">
        <v>15745</v>
      </c>
      <c r="D5247" s="119" t="s">
        <v>256</v>
      </c>
      <c r="E5247" s="353">
        <v>6.15</v>
      </c>
      <c r="F5247" s="119" t="s">
        <v>14952</v>
      </c>
      <c r="G5247" s="119" t="s">
        <v>15548</v>
      </c>
      <c r="H5247" s="119" t="s">
        <v>29016</v>
      </c>
    </row>
    <row r="5248" spans="1:8" x14ac:dyDescent="0.25">
      <c r="A5248" s="16" t="str">
        <f t="shared" si="81"/>
        <v>MIUS00017</v>
      </c>
      <c r="B5248" s="119" t="s">
        <v>14997</v>
      </c>
      <c r="C5248" s="119" t="s">
        <v>16959</v>
      </c>
      <c r="D5248" s="119" t="s">
        <v>1</v>
      </c>
      <c r="E5248" s="353">
        <v>5926.8</v>
      </c>
      <c r="F5248" s="119" t="s">
        <v>14952</v>
      </c>
      <c r="G5248" s="119" t="s">
        <v>15548</v>
      </c>
      <c r="H5248" s="119" t="s">
        <v>29016</v>
      </c>
    </row>
    <row r="5249" spans="1:8" x14ac:dyDescent="0.25">
      <c r="A5249" s="16" t="str">
        <f t="shared" si="81"/>
        <v>MIUS00018</v>
      </c>
      <c r="B5249" s="119" t="s">
        <v>14998</v>
      </c>
      <c r="C5249" s="119" t="s">
        <v>14999</v>
      </c>
      <c r="D5249" s="119" t="s">
        <v>1</v>
      </c>
      <c r="E5249" s="353">
        <v>4276.8</v>
      </c>
      <c r="F5249" s="119" t="s">
        <v>14952</v>
      </c>
      <c r="G5249" s="119" t="s">
        <v>15548</v>
      </c>
      <c r="H5249" s="119" t="s">
        <v>29016</v>
      </c>
    </row>
    <row r="5250" spans="1:8" x14ac:dyDescent="0.25">
      <c r="A5250" s="16" t="str">
        <f t="shared" si="81"/>
        <v>MIUS00019</v>
      </c>
      <c r="B5250" s="119" t="s">
        <v>15000</v>
      </c>
      <c r="C5250" s="119" t="s">
        <v>15001</v>
      </c>
      <c r="D5250" s="119" t="s">
        <v>1</v>
      </c>
      <c r="E5250" s="353">
        <v>633.6</v>
      </c>
      <c r="F5250" s="119" t="s">
        <v>14952</v>
      </c>
      <c r="G5250" s="119" t="s">
        <v>15548</v>
      </c>
      <c r="H5250" s="119" t="s">
        <v>29016</v>
      </c>
    </row>
    <row r="5251" spans="1:8" x14ac:dyDescent="0.25">
      <c r="A5251" s="16" t="str">
        <f t="shared" ref="A5251:A5314" si="82">B5251</f>
        <v>MIUC00052</v>
      </c>
      <c r="B5251" s="119" t="s">
        <v>15746</v>
      </c>
      <c r="C5251" s="119" t="s">
        <v>15747</v>
      </c>
      <c r="D5251" s="119" t="s">
        <v>221</v>
      </c>
      <c r="E5251" s="353">
        <v>43.65</v>
      </c>
      <c r="F5251" s="119" t="s">
        <v>14952</v>
      </c>
      <c r="G5251" s="119" t="s">
        <v>15548</v>
      </c>
      <c r="H5251" s="119" t="s">
        <v>29016</v>
      </c>
    </row>
    <row r="5252" spans="1:8" x14ac:dyDescent="0.25">
      <c r="A5252" s="16" t="str">
        <f t="shared" si="82"/>
        <v>MIUC00308</v>
      </c>
      <c r="B5252" s="119" t="s">
        <v>15778</v>
      </c>
      <c r="C5252" s="119" t="s">
        <v>15779</v>
      </c>
      <c r="D5252" s="119" t="s">
        <v>1</v>
      </c>
      <c r="E5252" s="353">
        <v>120.81</v>
      </c>
      <c r="F5252" s="119" t="s">
        <v>14952</v>
      </c>
      <c r="G5252" s="119" t="s">
        <v>15548</v>
      </c>
      <c r="H5252" s="119" t="s">
        <v>29016</v>
      </c>
    </row>
    <row r="5253" spans="1:8" x14ac:dyDescent="0.25">
      <c r="A5253" s="16" t="str">
        <f t="shared" si="82"/>
        <v>MIUC00300</v>
      </c>
      <c r="B5253" s="119" t="s">
        <v>15762</v>
      </c>
      <c r="C5253" s="119" t="s">
        <v>15763</v>
      </c>
      <c r="D5253" s="119" t="s">
        <v>1</v>
      </c>
      <c r="E5253" s="353">
        <v>174.25</v>
      </c>
      <c r="F5253" s="119" t="s">
        <v>14952</v>
      </c>
      <c r="G5253" s="119" t="s">
        <v>15548</v>
      </c>
      <c r="H5253" s="119" t="s">
        <v>29016</v>
      </c>
    </row>
    <row r="5254" spans="1:8" x14ac:dyDescent="0.25">
      <c r="A5254" s="16" t="str">
        <f t="shared" si="82"/>
        <v>MIUC00317</v>
      </c>
      <c r="B5254" s="119" t="s">
        <v>15792</v>
      </c>
      <c r="C5254" s="119" t="s">
        <v>15793</v>
      </c>
      <c r="D5254" s="119" t="s">
        <v>1</v>
      </c>
      <c r="E5254" s="353">
        <v>896.64</v>
      </c>
      <c r="F5254" s="119" t="s">
        <v>14952</v>
      </c>
      <c r="G5254" s="119" t="s">
        <v>15548</v>
      </c>
      <c r="H5254" s="119" t="s">
        <v>29016</v>
      </c>
    </row>
    <row r="5255" spans="1:8" x14ac:dyDescent="0.25">
      <c r="A5255" s="16" t="str">
        <f t="shared" si="82"/>
        <v>MIUC00151</v>
      </c>
      <c r="B5255" s="119" t="s">
        <v>15754</v>
      </c>
      <c r="C5255" s="119" t="s">
        <v>15755</v>
      </c>
      <c r="D5255" s="119" t="s">
        <v>1</v>
      </c>
      <c r="E5255" s="353">
        <v>4560.1400000000003</v>
      </c>
      <c r="F5255" s="119" t="s">
        <v>14952</v>
      </c>
      <c r="G5255" s="119" t="s">
        <v>15548</v>
      </c>
      <c r="H5255" s="119" t="s">
        <v>29016</v>
      </c>
    </row>
    <row r="5256" spans="1:8" x14ac:dyDescent="0.25">
      <c r="A5256" s="16" t="str">
        <f t="shared" si="82"/>
        <v>MIUC00310</v>
      </c>
      <c r="B5256" s="119" t="s">
        <v>15782</v>
      </c>
      <c r="C5256" s="119" t="s">
        <v>19822</v>
      </c>
      <c r="D5256" s="119" t="s">
        <v>1</v>
      </c>
      <c r="E5256" s="353">
        <v>17.55</v>
      </c>
      <c r="F5256" s="119" t="s">
        <v>14952</v>
      </c>
      <c r="G5256" s="119" t="s">
        <v>15548</v>
      </c>
      <c r="H5256" s="119" t="s">
        <v>29016</v>
      </c>
    </row>
    <row r="5257" spans="1:8" x14ac:dyDescent="0.25">
      <c r="A5257" s="16" t="str">
        <f t="shared" si="82"/>
        <v>MIUC00311</v>
      </c>
      <c r="B5257" s="119" t="s">
        <v>15783</v>
      </c>
      <c r="C5257" s="119" t="s">
        <v>16775</v>
      </c>
      <c r="D5257" s="119" t="s">
        <v>1</v>
      </c>
      <c r="E5257" s="353">
        <v>20.68</v>
      </c>
      <c r="F5257" s="119" t="s">
        <v>14952</v>
      </c>
      <c r="G5257" s="119" t="s">
        <v>15548</v>
      </c>
      <c r="H5257" s="119" t="s">
        <v>29016</v>
      </c>
    </row>
    <row r="5258" spans="1:8" x14ac:dyDescent="0.25">
      <c r="A5258" s="16" t="str">
        <f t="shared" si="82"/>
        <v>MIUC00312</v>
      </c>
      <c r="B5258" s="119" t="s">
        <v>15784</v>
      </c>
      <c r="C5258" s="119" t="s">
        <v>16776</v>
      </c>
      <c r="D5258" s="119" t="s">
        <v>1</v>
      </c>
      <c r="E5258" s="353">
        <v>26.96</v>
      </c>
      <c r="F5258" s="119" t="s">
        <v>14952</v>
      </c>
      <c r="G5258" s="119" t="s">
        <v>15548</v>
      </c>
      <c r="H5258" s="119" t="s">
        <v>29016</v>
      </c>
    </row>
    <row r="5259" spans="1:8" x14ac:dyDescent="0.25">
      <c r="A5259" s="16" t="str">
        <f t="shared" si="82"/>
        <v>MIUC00314</v>
      </c>
      <c r="B5259" s="119" t="s">
        <v>15786</v>
      </c>
      <c r="C5259" s="119" t="s">
        <v>15787</v>
      </c>
      <c r="D5259" s="119" t="s">
        <v>1</v>
      </c>
      <c r="E5259" s="353">
        <v>196.94</v>
      </c>
      <c r="F5259" s="119" t="s">
        <v>14952</v>
      </c>
      <c r="G5259" s="119" t="s">
        <v>15548</v>
      </c>
      <c r="H5259" s="119" t="s">
        <v>29016</v>
      </c>
    </row>
    <row r="5260" spans="1:8" x14ac:dyDescent="0.25">
      <c r="A5260" s="16" t="str">
        <f t="shared" si="82"/>
        <v>MIUC00401</v>
      </c>
      <c r="B5260" s="119" t="s">
        <v>16786</v>
      </c>
      <c r="C5260" s="119" t="s">
        <v>16787</v>
      </c>
      <c r="D5260" s="119" t="s">
        <v>4</v>
      </c>
      <c r="E5260" s="353">
        <v>168.82</v>
      </c>
      <c r="F5260" s="119" t="s">
        <v>14952</v>
      </c>
      <c r="G5260" s="119" t="s">
        <v>15548</v>
      </c>
      <c r="H5260" s="119" t="s">
        <v>29016</v>
      </c>
    </row>
    <row r="5261" spans="1:8" x14ac:dyDescent="0.25">
      <c r="A5261" s="16" t="str">
        <f t="shared" si="82"/>
        <v>MIUC00402</v>
      </c>
      <c r="B5261" s="119" t="s">
        <v>16788</v>
      </c>
      <c r="C5261" s="119" t="s">
        <v>16789</v>
      </c>
      <c r="D5261" s="119" t="s">
        <v>4</v>
      </c>
      <c r="E5261" s="353">
        <v>146.22</v>
      </c>
      <c r="F5261" s="119" t="s">
        <v>14952</v>
      </c>
      <c r="G5261" s="119" t="s">
        <v>15548</v>
      </c>
      <c r="H5261" s="119" t="s">
        <v>29016</v>
      </c>
    </row>
    <row r="5262" spans="1:8" x14ac:dyDescent="0.25">
      <c r="A5262" s="16" t="str">
        <f t="shared" si="82"/>
        <v>MIUC00404</v>
      </c>
      <c r="B5262" s="119" t="s">
        <v>16792</v>
      </c>
      <c r="C5262" s="119" t="s">
        <v>16793</v>
      </c>
      <c r="D5262" s="119" t="s">
        <v>4</v>
      </c>
      <c r="E5262" s="353">
        <v>136.93</v>
      </c>
      <c r="F5262" s="119" t="s">
        <v>14952</v>
      </c>
      <c r="G5262" s="119" t="s">
        <v>15548</v>
      </c>
      <c r="H5262" s="119" t="s">
        <v>29016</v>
      </c>
    </row>
    <row r="5263" spans="1:8" x14ac:dyDescent="0.25">
      <c r="A5263" s="16" t="str">
        <f t="shared" si="82"/>
        <v>MIUC00405</v>
      </c>
      <c r="B5263" s="119" t="s">
        <v>16794</v>
      </c>
      <c r="C5263" s="119" t="s">
        <v>16795</v>
      </c>
      <c r="D5263" s="119" t="s">
        <v>4</v>
      </c>
      <c r="E5263" s="353">
        <v>125.34</v>
      </c>
      <c r="F5263" s="119" t="s">
        <v>14952</v>
      </c>
      <c r="G5263" s="119" t="s">
        <v>15548</v>
      </c>
      <c r="H5263" s="119" t="s">
        <v>29016</v>
      </c>
    </row>
    <row r="5264" spans="1:8" x14ac:dyDescent="0.25">
      <c r="A5264" s="16" t="str">
        <f t="shared" si="82"/>
        <v>MIUC00410</v>
      </c>
      <c r="B5264" s="119" t="s">
        <v>16804</v>
      </c>
      <c r="C5264" s="119" t="s">
        <v>16805</v>
      </c>
      <c r="D5264" s="119" t="s">
        <v>351</v>
      </c>
      <c r="E5264" s="353">
        <v>481.05</v>
      </c>
      <c r="F5264" s="119" t="s">
        <v>14952</v>
      </c>
      <c r="G5264" s="119" t="s">
        <v>15548</v>
      </c>
      <c r="H5264" s="119" t="s">
        <v>29016</v>
      </c>
    </row>
    <row r="5265" spans="1:8" x14ac:dyDescent="0.25">
      <c r="A5265" s="16" t="str">
        <f t="shared" si="82"/>
        <v>MIUC00411</v>
      </c>
      <c r="B5265" s="119" t="s">
        <v>16806</v>
      </c>
      <c r="C5265" s="119" t="s">
        <v>20046</v>
      </c>
      <c r="D5265" s="119" t="s">
        <v>256</v>
      </c>
      <c r="E5265" s="353">
        <v>3.64</v>
      </c>
      <c r="F5265" s="119" t="s">
        <v>14952</v>
      </c>
      <c r="G5265" s="119" t="s">
        <v>15548</v>
      </c>
      <c r="H5265" s="119" t="s">
        <v>29016</v>
      </c>
    </row>
    <row r="5266" spans="1:8" x14ac:dyDescent="0.25">
      <c r="A5266" s="16" t="str">
        <f t="shared" si="82"/>
        <v>MIUC00412</v>
      </c>
      <c r="B5266" s="119" t="s">
        <v>16807</v>
      </c>
      <c r="C5266" s="119" t="s">
        <v>20047</v>
      </c>
      <c r="D5266" s="119" t="s">
        <v>351</v>
      </c>
      <c r="E5266" s="353">
        <v>3541.83</v>
      </c>
      <c r="F5266" s="119" t="s">
        <v>14952</v>
      </c>
      <c r="G5266" s="119" t="s">
        <v>15548</v>
      </c>
      <c r="H5266" s="119" t="s">
        <v>29016</v>
      </c>
    </row>
    <row r="5267" spans="1:8" x14ac:dyDescent="0.25">
      <c r="A5267" s="16" t="str">
        <f t="shared" si="82"/>
        <v>MIUC00414</v>
      </c>
      <c r="B5267" s="119" t="s">
        <v>16810</v>
      </c>
      <c r="C5267" s="119" t="s">
        <v>16811</v>
      </c>
      <c r="D5267" s="119" t="s">
        <v>346</v>
      </c>
      <c r="E5267" s="353">
        <v>15</v>
      </c>
      <c r="F5267" s="119" t="s">
        <v>14952</v>
      </c>
      <c r="G5267" s="119" t="s">
        <v>15548</v>
      </c>
      <c r="H5267" s="119" t="s">
        <v>29016</v>
      </c>
    </row>
    <row r="5268" spans="1:8" x14ac:dyDescent="0.25">
      <c r="A5268" s="16" t="str">
        <f t="shared" si="82"/>
        <v>MIUC00415</v>
      </c>
      <c r="B5268" s="119" t="s">
        <v>16812</v>
      </c>
      <c r="C5268" s="119" t="s">
        <v>16813</v>
      </c>
      <c r="D5268" s="119" t="s">
        <v>256</v>
      </c>
      <c r="E5268" s="353">
        <v>8.77</v>
      </c>
      <c r="F5268" s="119" t="s">
        <v>14952</v>
      </c>
      <c r="G5268" s="119" t="s">
        <v>15548</v>
      </c>
      <c r="H5268" s="119" t="s">
        <v>29016</v>
      </c>
    </row>
    <row r="5269" spans="1:8" x14ac:dyDescent="0.25">
      <c r="A5269" s="16" t="str">
        <f t="shared" si="82"/>
        <v>MIUC00053</v>
      </c>
      <c r="B5269" s="119" t="s">
        <v>15748</v>
      </c>
      <c r="C5269" s="119" t="s">
        <v>15749</v>
      </c>
      <c r="D5269" s="119" t="s">
        <v>3</v>
      </c>
      <c r="E5269" s="353">
        <v>896.36</v>
      </c>
      <c r="F5269" s="119" t="s">
        <v>14952</v>
      </c>
      <c r="G5269" s="119" t="s">
        <v>15548</v>
      </c>
      <c r="H5269" s="119" t="s">
        <v>29016</v>
      </c>
    </row>
    <row r="5270" spans="1:8" x14ac:dyDescent="0.25">
      <c r="A5270" s="16" t="str">
        <f t="shared" si="82"/>
        <v>MIUC00417</v>
      </c>
      <c r="B5270" s="119" t="s">
        <v>16817</v>
      </c>
      <c r="C5270" s="119" t="s">
        <v>16818</v>
      </c>
      <c r="D5270" s="119" t="s">
        <v>2</v>
      </c>
      <c r="E5270" s="353">
        <v>946.91</v>
      </c>
      <c r="F5270" s="119" t="s">
        <v>14952</v>
      </c>
      <c r="G5270" s="119" t="s">
        <v>15548</v>
      </c>
      <c r="H5270" s="119" t="s">
        <v>29016</v>
      </c>
    </row>
    <row r="5271" spans="1:8" x14ac:dyDescent="0.25">
      <c r="A5271" s="16" t="str">
        <f t="shared" si="82"/>
        <v>MIUC00418</v>
      </c>
      <c r="B5271" s="119" t="s">
        <v>16819</v>
      </c>
      <c r="C5271" s="119" t="s">
        <v>16820</v>
      </c>
      <c r="D5271" s="119" t="s">
        <v>1</v>
      </c>
      <c r="E5271" s="353">
        <v>142.44999999999999</v>
      </c>
      <c r="F5271" s="119" t="s">
        <v>14952</v>
      </c>
      <c r="G5271" s="119" t="s">
        <v>15548</v>
      </c>
      <c r="H5271" s="119" t="s">
        <v>29016</v>
      </c>
    </row>
    <row r="5272" spans="1:8" x14ac:dyDescent="0.25">
      <c r="A5272" s="16" t="str">
        <f t="shared" si="82"/>
        <v>MIUC00419</v>
      </c>
      <c r="B5272" s="119" t="s">
        <v>16821</v>
      </c>
      <c r="C5272" s="119" t="s">
        <v>16822</v>
      </c>
      <c r="D5272" s="119" t="s">
        <v>1</v>
      </c>
      <c r="E5272" s="353">
        <v>20.36</v>
      </c>
      <c r="F5272" s="119" t="s">
        <v>14952</v>
      </c>
      <c r="G5272" s="119" t="s">
        <v>15548</v>
      </c>
      <c r="H5272" s="119" t="s">
        <v>29016</v>
      </c>
    </row>
    <row r="5273" spans="1:8" x14ac:dyDescent="0.25">
      <c r="A5273" s="16" t="str">
        <f t="shared" si="82"/>
        <v>MIUC00420</v>
      </c>
      <c r="B5273" s="119" t="s">
        <v>16823</v>
      </c>
      <c r="C5273" s="119" t="s">
        <v>16824</v>
      </c>
      <c r="D5273" s="119" t="s">
        <v>1</v>
      </c>
      <c r="E5273" s="353">
        <v>1423.67</v>
      </c>
      <c r="F5273" s="119" t="s">
        <v>14952</v>
      </c>
      <c r="G5273" s="119" t="s">
        <v>15548</v>
      </c>
      <c r="H5273" s="119" t="s">
        <v>29016</v>
      </c>
    </row>
    <row r="5274" spans="1:8" x14ac:dyDescent="0.25">
      <c r="A5274" s="16" t="str">
        <f t="shared" si="82"/>
        <v>MIUS00027</v>
      </c>
      <c r="B5274" s="119" t="s">
        <v>15811</v>
      </c>
      <c r="C5274" s="119" t="s">
        <v>15812</v>
      </c>
      <c r="D5274" s="119" t="s">
        <v>2</v>
      </c>
      <c r="E5274" s="353">
        <v>0.95</v>
      </c>
      <c r="F5274" s="119" t="s">
        <v>14952</v>
      </c>
      <c r="G5274" s="119" t="s">
        <v>15548</v>
      </c>
      <c r="H5274" s="119" t="s">
        <v>29016</v>
      </c>
    </row>
    <row r="5275" spans="1:8" x14ac:dyDescent="0.25">
      <c r="A5275" s="16" t="str">
        <f t="shared" si="82"/>
        <v>MIUI00008</v>
      </c>
      <c r="B5275" s="119" t="s">
        <v>16955</v>
      </c>
      <c r="C5275" s="119" t="s">
        <v>16956</v>
      </c>
      <c r="D5275" s="119" t="s">
        <v>1</v>
      </c>
      <c r="E5275" s="353">
        <v>196.49</v>
      </c>
      <c r="F5275" s="119" t="s">
        <v>14952</v>
      </c>
      <c r="G5275" s="119" t="s">
        <v>15548</v>
      </c>
      <c r="H5275" s="119" t="s">
        <v>29016</v>
      </c>
    </row>
    <row r="5276" spans="1:8" x14ac:dyDescent="0.25">
      <c r="A5276" s="16" t="str">
        <f t="shared" si="82"/>
        <v>MIUC00500</v>
      </c>
      <c r="B5276" s="119" t="s">
        <v>16861</v>
      </c>
      <c r="C5276" s="119" t="s">
        <v>16862</v>
      </c>
      <c r="D5276" s="119" t="s">
        <v>1</v>
      </c>
      <c r="E5276" s="353">
        <v>350</v>
      </c>
      <c r="F5276" s="119" t="s">
        <v>14952</v>
      </c>
      <c r="G5276" s="119" t="s">
        <v>15548</v>
      </c>
      <c r="H5276" s="119" t="s">
        <v>29016</v>
      </c>
    </row>
    <row r="5277" spans="1:8" x14ac:dyDescent="0.25">
      <c r="A5277" s="16" t="str">
        <f t="shared" si="82"/>
        <v>MIUC00511</v>
      </c>
      <c r="B5277" s="119" t="s">
        <v>16883</v>
      </c>
      <c r="C5277" s="119" t="s">
        <v>16884</v>
      </c>
      <c r="D5277" s="119" t="s">
        <v>1</v>
      </c>
      <c r="E5277" s="353">
        <v>350</v>
      </c>
      <c r="F5277" s="119" t="s">
        <v>14952</v>
      </c>
      <c r="G5277" s="119" t="s">
        <v>15548</v>
      </c>
      <c r="H5277" s="119" t="s">
        <v>29016</v>
      </c>
    </row>
    <row r="5278" spans="1:8" x14ac:dyDescent="0.25">
      <c r="A5278" s="16" t="str">
        <f t="shared" si="82"/>
        <v>MIUC00526</v>
      </c>
      <c r="B5278" s="119" t="s">
        <v>16913</v>
      </c>
      <c r="C5278" s="119" t="s">
        <v>16914</v>
      </c>
      <c r="D5278" s="119" t="s">
        <v>1</v>
      </c>
      <c r="E5278" s="353">
        <v>350</v>
      </c>
      <c r="F5278" s="119" t="s">
        <v>14952</v>
      </c>
      <c r="G5278" s="119" t="s">
        <v>15548</v>
      </c>
      <c r="H5278" s="119" t="s">
        <v>29016</v>
      </c>
    </row>
    <row r="5279" spans="1:8" x14ac:dyDescent="0.25">
      <c r="A5279" s="16" t="str">
        <f t="shared" si="82"/>
        <v>MIUC00529</v>
      </c>
      <c r="B5279" s="119" t="s">
        <v>16919</v>
      </c>
      <c r="C5279" s="119" t="s">
        <v>16920</v>
      </c>
      <c r="D5279" s="119" t="s">
        <v>1</v>
      </c>
      <c r="E5279" s="353">
        <v>810</v>
      </c>
      <c r="F5279" s="119" t="s">
        <v>14952</v>
      </c>
      <c r="G5279" s="119" t="s">
        <v>15548</v>
      </c>
      <c r="H5279" s="119" t="s">
        <v>29016</v>
      </c>
    </row>
    <row r="5280" spans="1:8" x14ac:dyDescent="0.25">
      <c r="A5280" s="16" t="str">
        <f t="shared" si="82"/>
        <v>MIUC00531</v>
      </c>
      <c r="B5280" s="119" t="s">
        <v>16923</v>
      </c>
      <c r="C5280" s="119" t="s">
        <v>16924</v>
      </c>
      <c r="D5280" s="119" t="s">
        <v>1</v>
      </c>
      <c r="E5280" s="353">
        <v>120.12</v>
      </c>
      <c r="F5280" s="119" t="s">
        <v>14952</v>
      </c>
      <c r="G5280" s="119" t="s">
        <v>15548</v>
      </c>
      <c r="H5280" s="119" t="s">
        <v>29016</v>
      </c>
    </row>
    <row r="5281" spans="1:8" x14ac:dyDescent="0.25">
      <c r="A5281" s="16" t="str">
        <f t="shared" si="82"/>
        <v>MIUC00302</v>
      </c>
      <c r="B5281" s="119" t="s">
        <v>15766</v>
      </c>
      <c r="C5281" s="119" t="s">
        <v>15767</v>
      </c>
      <c r="D5281" s="119" t="s">
        <v>1</v>
      </c>
      <c r="E5281" s="353">
        <v>0.15</v>
      </c>
      <c r="F5281" s="119" t="s">
        <v>14952</v>
      </c>
      <c r="G5281" s="119" t="s">
        <v>15548</v>
      </c>
      <c r="H5281" s="119" t="s">
        <v>29016</v>
      </c>
    </row>
    <row r="5282" spans="1:8" x14ac:dyDescent="0.25">
      <c r="A5282" s="16" t="str">
        <f t="shared" si="82"/>
        <v>MIUC00303</v>
      </c>
      <c r="B5282" s="119" t="s">
        <v>15768</v>
      </c>
      <c r="C5282" s="119" t="s">
        <v>15769</v>
      </c>
      <c r="D5282" s="119" t="s">
        <v>1</v>
      </c>
      <c r="E5282" s="353">
        <v>0.3</v>
      </c>
      <c r="F5282" s="119" t="s">
        <v>14952</v>
      </c>
      <c r="G5282" s="119" t="s">
        <v>15548</v>
      </c>
      <c r="H5282" s="119" t="s">
        <v>29016</v>
      </c>
    </row>
    <row r="5283" spans="1:8" x14ac:dyDescent="0.25">
      <c r="A5283" s="16" t="str">
        <f t="shared" si="82"/>
        <v>MIUC00304</v>
      </c>
      <c r="B5283" s="119" t="s">
        <v>15770</v>
      </c>
      <c r="C5283" s="119" t="s">
        <v>15771</v>
      </c>
      <c r="D5283" s="119" t="s">
        <v>1</v>
      </c>
      <c r="E5283" s="353">
        <v>0.46</v>
      </c>
      <c r="F5283" s="119" t="s">
        <v>14952</v>
      </c>
      <c r="G5283" s="119" t="s">
        <v>15548</v>
      </c>
      <c r="H5283" s="119" t="s">
        <v>29016</v>
      </c>
    </row>
    <row r="5284" spans="1:8" x14ac:dyDescent="0.25">
      <c r="A5284" s="16" t="str">
        <f t="shared" si="82"/>
        <v>MIUC00305</v>
      </c>
      <c r="B5284" s="119" t="s">
        <v>15772</v>
      </c>
      <c r="C5284" s="119" t="s">
        <v>15773</v>
      </c>
      <c r="D5284" s="119" t="s">
        <v>1</v>
      </c>
      <c r="E5284" s="353">
        <v>1.17</v>
      </c>
      <c r="F5284" s="119" t="s">
        <v>14952</v>
      </c>
      <c r="G5284" s="119" t="s">
        <v>15548</v>
      </c>
      <c r="H5284" s="119" t="s">
        <v>29016</v>
      </c>
    </row>
    <row r="5285" spans="1:8" x14ac:dyDescent="0.25">
      <c r="A5285" s="16" t="str">
        <f t="shared" si="82"/>
        <v>MIUI00004</v>
      </c>
      <c r="B5285" s="119" t="s">
        <v>15803</v>
      </c>
      <c r="C5285" s="119" t="s">
        <v>15804</v>
      </c>
      <c r="D5285" s="119" t="s">
        <v>1</v>
      </c>
      <c r="E5285" s="353">
        <v>38.74</v>
      </c>
      <c r="F5285" s="119" t="s">
        <v>14952</v>
      </c>
      <c r="G5285" s="119" t="s">
        <v>15548</v>
      </c>
      <c r="H5285" s="119" t="s">
        <v>29016</v>
      </c>
    </row>
    <row r="5286" spans="1:8" x14ac:dyDescent="0.25">
      <c r="A5286" s="16" t="str">
        <f t="shared" si="82"/>
        <v>MIUC0017</v>
      </c>
      <c r="B5286" s="119" t="s">
        <v>12748</v>
      </c>
      <c r="C5286" s="119" t="s">
        <v>12732</v>
      </c>
      <c r="D5286" s="119" t="s">
        <v>1</v>
      </c>
      <c r="E5286" s="353">
        <v>19.989999999999998</v>
      </c>
      <c r="F5286" s="119" t="s">
        <v>14952</v>
      </c>
      <c r="G5286" s="119" t="s">
        <v>15548</v>
      </c>
      <c r="H5286" s="119" t="s">
        <v>29016</v>
      </c>
    </row>
    <row r="5287" spans="1:8" x14ac:dyDescent="0.25">
      <c r="A5287" s="16" t="str">
        <f t="shared" si="82"/>
        <v>MIUC00043</v>
      </c>
      <c r="B5287" s="119" t="s">
        <v>13530</v>
      </c>
      <c r="C5287" s="119" t="s">
        <v>13531</v>
      </c>
      <c r="D5287" s="119" t="s">
        <v>340</v>
      </c>
      <c r="E5287" s="353">
        <v>78.36</v>
      </c>
      <c r="F5287" s="119" t="s">
        <v>14952</v>
      </c>
      <c r="G5287" s="119" t="s">
        <v>15548</v>
      </c>
      <c r="H5287" s="119" t="s">
        <v>29016</v>
      </c>
    </row>
    <row r="5288" spans="1:8" x14ac:dyDescent="0.25">
      <c r="A5288" s="16" t="str">
        <f t="shared" si="82"/>
        <v>MIUC00045</v>
      </c>
      <c r="B5288" s="119" t="s">
        <v>13534</v>
      </c>
      <c r="C5288" s="119" t="s">
        <v>13535</v>
      </c>
      <c r="D5288" s="119" t="s">
        <v>13055</v>
      </c>
      <c r="E5288" s="353">
        <v>1233.8</v>
      </c>
      <c r="F5288" s="119" t="s">
        <v>14952</v>
      </c>
      <c r="G5288" s="119" t="s">
        <v>15548</v>
      </c>
      <c r="H5288" s="119" t="s">
        <v>29016</v>
      </c>
    </row>
    <row r="5289" spans="1:8" x14ac:dyDescent="0.25">
      <c r="A5289" s="16" t="str">
        <f t="shared" si="82"/>
        <v>MIUC00006</v>
      </c>
      <c r="B5289" s="119" t="s">
        <v>13632</v>
      </c>
      <c r="C5289" s="119" t="s">
        <v>13633</v>
      </c>
      <c r="D5289" s="119" t="s">
        <v>3</v>
      </c>
      <c r="E5289" s="353">
        <v>8.98</v>
      </c>
      <c r="F5289" s="119" t="s">
        <v>14952</v>
      </c>
      <c r="G5289" s="119" t="s">
        <v>15548</v>
      </c>
      <c r="H5289" s="119" t="s">
        <v>29016</v>
      </c>
    </row>
    <row r="5290" spans="1:8" x14ac:dyDescent="0.25">
      <c r="A5290" s="16" t="str">
        <f t="shared" si="82"/>
        <v>MIUC00301</v>
      </c>
      <c r="B5290" s="119" t="s">
        <v>15764</v>
      </c>
      <c r="C5290" s="119" t="s">
        <v>15765</v>
      </c>
      <c r="D5290" s="119" t="s">
        <v>1</v>
      </c>
      <c r="E5290" s="353">
        <v>243.98</v>
      </c>
      <c r="F5290" s="119" t="s">
        <v>14952</v>
      </c>
      <c r="G5290" s="119" t="s">
        <v>15548</v>
      </c>
      <c r="H5290" s="119" t="s">
        <v>29016</v>
      </c>
    </row>
    <row r="5291" spans="1:8" x14ac:dyDescent="0.25">
      <c r="A5291" s="16" t="str">
        <f t="shared" si="82"/>
        <v>MIUC0009</v>
      </c>
      <c r="B5291" s="119" t="s">
        <v>12709</v>
      </c>
      <c r="C5291" s="119" t="s">
        <v>12710</v>
      </c>
      <c r="D5291" s="119" t="s">
        <v>3</v>
      </c>
      <c r="E5291" s="353">
        <v>109.2</v>
      </c>
      <c r="F5291" s="119" t="s">
        <v>14952</v>
      </c>
      <c r="G5291" s="119" t="s">
        <v>15548</v>
      </c>
      <c r="H5291" s="119" t="s">
        <v>29016</v>
      </c>
    </row>
    <row r="5292" spans="1:8" x14ac:dyDescent="0.25">
      <c r="A5292" s="16" t="str">
        <f t="shared" si="82"/>
        <v>MIUI00007</v>
      </c>
      <c r="B5292" s="119" t="s">
        <v>15809</v>
      </c>
      <c r="C5292" s="119" t="s">
        <v>15810</v>
      </c>
      <c r="D5292" s="119" t="s">
        <v>430</v>
      </c>
      <c r="E5292" s="353">
        <v>182.56</v>
      </c>
      <c r="F5292" s="119" t="s">
        <v>14952</v>
      </c>
      <c r="G5292" s="119" t="s">
        <v>15548</v>
      </c>
      <c r="H5292" s="119" t="s">
        <v>29016</v>
      </c>
    </row>
    <row r="5293" spans="1:8" x14ac:dyDescent="0.25">
      <c r="A5293" s="16" t="str">
        <f t="shared" si="82"/>
        <v>MIUC00319</v>
      </c>
      <c r="B5293" s="119" t="s">
        <v>15797</v>
      </c>
      <c r="C5293" s="119" t="s">
        <v>15798</v>
      </c>
      <c r="D5293" s="119" t="s">
        <v>1</v>
      </c>
      <c r="E5293" s="353">
        <v>2085.4</v>
      </c>
      <c r="F5293" s="119" t="s">
        <v>14952</v>
      </c>
      <c r="G5293" s="119" t="s">
        <v>15548</v>
      </c>
      <c r="H5293" s="119" t="s">
        <v>29016</v>
      </c>
    </row>
    <row r="5294" spans="1:8" x14ac:dyDescent="0.25">
      <c r="A5294" s="16" t="str">
        <f t="shared" si="82"/>
        <v>MIUC00320</v>
      </c>
      <c r="B5294" s="119" t="s">
        <v>15799</v>
      </c>
      <c r="C5294" s="119" t="s">
        <v>15800</v>
      </c>
      <c r="D5294" s="119" t="s">
        <v>1</v>
      </c>
      <c r="E5294" s="353">
        <v>206.06</v>
      </c>
      <c r="F5294" s="119" t="s">
        <v>14952</v>
      </c>
      <c r="G5294" s="119" t="s">
        <v>15548</v>
      </c>
      <c r="H5294" s="119" t="s">
        <v>29016</v>
      </c>
    </row>
    <row r="5295" spans="1:8" x14ac:dyDescent="0.25">
      <c r="A5295" s="16" t="str">
        <f t="shared" si="82"/>
        <v>MIUD00100</v>
      </c>
      <c r="B5295" s="119" t="s">
        <v>14963</v>
      </c>
      <c r="C5295" s="119" t="s">
        <v>14964</v>
      </c>
      <c r="D5295" s="119" t="s">
        <v>2</v>
      </c>
      <c r="E5295" s="353">
        <v>204.65</v>
      </c>
      <c r="F5295" s="119" t="s">
        <v>14952</v>
      </c>
      <c r="G5295" s="119" t="s">
        <v>15548</v>
      </c>
      <c r="H5295" s="119" t="s">
        <v>29016</v>
      </c>
    </row>
    <row r="5296" spans="1:8" x14ac:dyDescent="0.25">
      <c r="A5296" s="16" t="str">
        <f t="shared" si="82"/>
        <v>MIUC00090</v>
      </c>
      <c r="B5296" s="119" t="s">
        <v>15009</v>
      </c>
      <c r="C5296" s="119" t="s">
        <v>15010</v>
      </c>
      <c r="D5296" s="119" t="s">
        <v>1</v>
      </c>
      <c r="E5296" s="353">
        <v>119435.46</v>
      </c>
      <c r="F5296" s="119" t="s">
        <v>14952</v>
      </c>
      <c r="G5296" s="119" t="s">
        <v>15548</v>
      </c>
      <c r="H5296" s="119" t="s">
        <v>29016</v>
      </c>
    </row>
    <row r="5297" spans="1:8" x14ac:dyDescent="0.25">
      <c r="A5297" s="16" t="str">
        <f t="shared" si="82"/>
        <v>MIUC0031</v>
      </c>
      <c r="B5297" s="119" t="s">
        <v>13053</v>
      </c>
      <c r="C5297" s="119" t="s">
        <v>13054</v>
      </c>
      <c r="D5297" s="119" t="s">
        <v>13055</v>
      </c>
      <c r="E5297" s="353">
        <v>123</v>
      </c>
      <c r="F5297" s="119" t="s">
        <v>14952</v>
      </c>
      <c r="G5297" s="119" t="s">
        <v>15548</v>
      </c>
      <c r="H5297" s="119" t="s">
        <v>29016</v>
      </c>
    </row>
    <row r="5298" spans="1:8" x14ac:dyDescent="0.25">
      <c r="A5298" s="16" t="str">
        <f t="shared" si="82"/>
        <v>MIUC0012</v>
      </c>
      <c r="B5298" s="119" t="s">
        <v>12713</v>
      </c>
      <c r="C5298" s="119" t="s">
        <v>12714</v>
      </c>
      <c r="D5298" s="119" t="s">
        <v>1</v>
      </c>
      <c r="E5298" s="353">
        <v>8.01</v>
      </c>
      <c r="F5298" s="119" t="s">
        <v>14952</v>
      </c>
      <c r="G5298" s="119" t="s">
        <v>15548</v>
      </c>
      <c r="H5298" s="119" t="s">
        <v>29016</v>
      </c>
    </row>
    <row r="5299" spans="1:8" x14ac:dyDescent="0.25">
      <c r="A5299" s="16" t="str">
        <f t="shared" si="82"/>
        <v>MIUD0026</v>
      </c>
      <c r="B5299" s="119" t="s">
        <v>13056</v>
      </c>
      <c r="C5299" s="119" t="s">
        <v>13057</v>
      </c>
      <c r="D5299" s="119" t="s">
        <v>221</v>
      </c>
      <c r="E5299" s="353">
        <v>8.1300000000000008</v>
      </c>
      <c r="F5299" s="119" t="s">
        <v>14952</v>
      </c>
      <c r="G5299" s="119" t="s">
        <v>15548</v>
      </c>
      <c r="H5299" s="119" t="s">
        <v>29016</v>
      </c>
    </row>
    <row r="5300" spans="1:8" x14ac:dyDescent="0.25">
      <c r="A5300" s="16" t="str">
        <f t="shared" si="82"/>
        <v>MIUD0027</v>
      </c>
      <c r="B5300" s="119" t="s">
        <v>13058</v>
      </c>
      <c r="C5300" s="119" t="s">
        <v>13059</v>
      </c>
      <c r="D5300" s="119" t="s">
        <v>3</v>
      </c>
      <c r="E5300" s="353">
        <v>57.46</v>
      </c>
      <c r="F5300" s="119" t="s">
        <v>14952</v>
      </c>
      <c r="G5300" s="119" t="s">
        <v>15548</v>
      </c>
      <c r="H5300" s="119" t="s">
        <v>29016</v>
      </c>
    </row>
    <row r="5301" spans="1:8" x14ac:dyDescent="0.25">
      <c r="A5301" s="16" t="str">
        <f t="shared" si="82"/>
        <v>MIUC0032</v>
      </c>
      <c r="B5301" s="119" t="s">
        <v>13388</v>
      </c>
      <c r="C5301" s="119" t="s">
        <v>13389</v>
      </c>
      <c r="D5301" s="119" t="s">
        <v>1</v>
      </c>
      <c r="E5301" s="353">
        <v>511.44</v>
      </c>
      <c r="F5301" s="119" t="s">
        <v>14952</v>
      </c>
      <c r="G5301" s="119" t="s">
        <v>15548</v>
      </c>
      <c r="H5301" s="119" t="s">
        <v>29016</v>
      </c>
    </row>
    <row r="5302" spans="1:8" x14ac:dyDescent="0.25">
      <c r="A5302" s="16" t="str">
        <f t="shared" si="82"/>
        <v>MIUC0037</v>
      </c>
      <c r="B5302" s="119" t="s">
        <v>13523</v>
      </c>
      <c r="C5302" s="119" t="s">
        <v>13524</v>
      </c>
      <c r="D5302" s="119" t="s">
        <v>13055</v>
      </c>
      <c r="E5302" s="353">
        <v>282.08</v>
      </c>
      <c r="F5302" s="119" t="s">
        <v>14952</v>
      </c>
      <c r="G5302" s="119" t="s">
        <v>15548</v>
      </c>
      <c r="H5302" s="119" t="s">
        <v>29016</v>
      </c>
    </row>
    <row r="5303" spans="1:8" x14ac:dyDescent="0.25">
      <c r="A5303" s="16" t="str">
        <f t="shared" si="82"/>
        <v>MIUC00409</v>
      </c>
      <c r="B5303" s="119" t="s">
        <v>16802</v>
      </c>
      <c r="C5303" s="119" t="s">
        <v>16803</v>
      </c>
      <c r="D5303" s="119" t="s">
        <v>351</v>
      </c>
      <c r="E5303" s="353">
        <v>538.14</v>
      </c>
      <c r="F5303" s="119" t="s">
        <v>14952</v>
      </c>
      <c r="G5303" s="119" t="s">
        <v>15548</v>
      </c>
      <c r="H5303" s="119" t="s">
        <v>29016</v>
      </c>
    </row>
    <row r="5304" spans="1:8" x14ac:dyDescent="0.25">
      <c r="A5304" s="16" t="str">
        <f t="shared" si="82"/>
        <v>MIUC00413</v>
      </c>
      <c r="B5304" s="119" t="s">
        <v>16808</v>
      </c>
      <c r="C5304" s="119" t="s">
        <v>16809</v>
      </c>
      <c r="D5304" s="119" t="s">
        <v>346</v>
      </c>
      <c r="E5304" s="353">
        <v>13.01</v>
      </c>
      <c r="F5304" s="119" t="s">
        <v>14952</v>
      </c>
      <c r="G5304" s="119" t="s">
        <v>15548</v>
      </c>
      <c r="H5304" s="119" t="s">
        <v>29016</v>
      </c>
    </row>
    <row r="5305" spans="1:8" x14ac:dyDescent="0.25">
      <c r="A5305" s="16" t="str">
        <f t="shared" si="82"/>
        <v>MIUC00421</v>
      </c>
      <c r="B5305" s="119" t="s">
        <v>16825</v>
      </c>
      <c r="C5305" s="119" t="s">
        <v>16826</v>
      </c>
      <c r="D5305" s="119" t="s">
        <v>256</v>
      </c>
      <c r="E5305" s="353">
        <v>11.92</v>
      </c>
      <c r="F5305" s="119" t="s">
        <v>14952</v>
      </c>
      <c r="G5305" s="119" t="s">
        <v>15548</v>
      </c>
      <c r="H5305" s="119" t="s">
        <v>29016</v>
      </c>
    </row>
    <row r="5306" spans="1:8" x14ac:dyDescent="0.25">
      <c r="A5306" s="16" t="str">
        <f t="shared" si="82"/>
        <v>MIUS0008</v>
      </c>
      <c r="B5306" s="119" t="s">
        <v>13399</v>
      </c>
      <c r="C5306" s="119" t="s">
        <v>13400</v>
      </c>
      <c r="D5306" s="119" t="s">
        <v>1</v>
      </c>
      <c r="E5306" s="353">
        <v>197.97</v>
      </c>
      <c r="F5306" s="119" t="s">
        <v>14952</v>
      </c>
      <c r="G5306" s="119" t="s">
        <v>15548</v>
      </c>
      <c r="H5306" s="119" t="s">
        <v>29016</v>
      </c>
    </row>
    <row r="5307" spans="1:8" x14ac:dyDescent="0.25">
      <c r="A5307" s="16" t="str">
        <f t="shared" si="82"/>
        <v>MIUS0010</v>
      </c>
      <c r="B5307" s="119" t="s">
        <v>13401</v>
      </c>
      <c r="C5307" s="119" t="s">
        <v>13402</v>
      </c>
      <c r="D5307" s="119" t="s">
        <v>221</v>
      </c>
      <c r="E5307" s="353">
        <v>29.28</v>
      </c>
      <c r="F5307" s="119" t="s">
        <v>14952</v>
      </c>
      <c r="G5307" s="119" t="s">
        <v>15548</v>
      </c>
      <c r="H5307" s="119" t="s">
        <v>29016</v>
      </c>
    </row>
    <row r="5308" spans="1:8" x14ac:dyDescent="0.25">
      <c r="A5308" s="16" t="str">
        <f t="shared" si="82"/>
        <v>MIUC0038</v>
      </c>
      <c r="B5308" s="119" t="s">
        <v>13525</v>
      </c>
      <c r="C5308" s="119" t="s">
        <v>13526</v>
      </c>
      <c r="D5308" s="119" t="s">
        <v>13055</v>
      </c>
      <c r="E5308" s="353">
        <v>12.63</v>
      </c>
      <c r="F5308" s="119" t="s">
        <v>14952</v>
      </c>
      <c r="G5308" s="119" t="s">
        <v>15548</v>
      </c>
      <c r="H5308" s="119" t="s">
        <v>29016</v>
      </c>
    </row>
    <row r="5309" spans="1:8" x14ac:dyDescent="0.25">
      <c r="A5309" s="16" t="str">
        <f t="shared" si="82"/>
        <v>MIUD0030</v>
      </c>
      <c r="B5309" s="119" t="s">
        <v>13390</v>
      </c>
      <c r="C5309" s="119" t="s">
        <v>13634</v>
      </c>
      <c r="D5309" s="119" t="s">
        <v>3</v>
      </c>
      <c r="E5309" s="353">
        <v>60.24</v>
      </c>
      <c r="F5309" s="119" t="s">
        <v>14952</v>
      </c>
      <c r="G5309" s="119" t="s">
        <v>15548</v>
      </c>
      <c r="H5309" s="119" t="s">
        <v>29016</v>
      </c>
    </row>
    <row r="5310" spans="1:8" x14ac:dyDescent="0.25">
      <c r="A5310" s="16" t="str">
        <f t="shared" si="82"/>
        <v>MIUD00031</v>
      </c>
      <c r="B5310" s="119" t="s">
        <v>14098</v>
      </c>
      <c r="C5310" s="119" t="s">
        <v>14199</v>
      </c>
      <c r="D5310" s="119" t="s">
        <v>3</v>
      </c>
      <c r="E5310" s="353">
        <v>30.01</v>
      </c>
      <c r="F5310" s="119" t="s">
        <v>14952</v>
      </c>
      <c r="G5310" s="119" t="s">
        <v>15548</v>
      </c>
      <c r="H5310" s="119" t="s">
        <v>29016</v>
      </c>
    </row>
    <row r="5311" spans="1:8" x14ac:dyDescent="0.25">
      <c r="A5311" s="16" t="str">
        <f t="shared" si="82"/>
        <v>MIUD00040</v>
      </c>
      <c r="B5311" s="119" t="s">
        <v>13635</v>
      </c>
      <c r="C5311" s="119" t="s">
        <v>13636</v>
      </c>
      <c r="D5311" s="119" t="s">
        <v>1</v>
      </c>
      <c r="E5311" s="353">
        <v>17.02</v>
      </c>
      <c r="F5311" s="119" t="s">
        <v>14952</v>
      </c>
      <c r="G5311" s="119" t="s">
        <v>15548</v>
      </c>
      <c r="H5311" s="119" t="s">
        <v>29016</v>
      </c>
    </row>
    <row r="5312" spans="1:8" x14ac:dyDescent="0.25">
      <c r="A5312" s="16" t="str">
        <f t="shared" si="82"/>
        <v>MIUD00101</v>
      </c>
      <c r="B5312" s="119" t="s">
        <v>14965</v>
      </c>
      <c r="C5312" s="119" t="s">
        <v>14966</v>
      </c>
      <c r="D5312" s="119" t="s">
        <v>2</v>
      </c>
      <c r="E5312" s="353">
        <v>230.72</v>
      </c>
      <c r="F5312" s="119" t="s">
        <v>14952</v>
      </c>
      <c r="G5312" s="119" t="s">
        <v>15548</v>
      </c>
      <c r="H5312" s="119" t="s">
        <v>29016</v>
      </c>
    </row>
    <row r="5313" spans="1:8" x14ac:dyDescent="0.25">
      <c r="A5313" s="16" t="str">
        <f t="shared" si="82"/>
        <v>MIUD00102</v>
      </c>
      <c r="B5313" s="119" t="s">
        <v>14967</v>
      </c>
      <c r="C5313" s="119" t="s">
        <v>14968</v>
      </c>
      <c r="D5313" s="119" t="s">
        <v>2</v>
      </c>
      <c r="E5313" s="353">
        <v>336.06</v>
      </c>
      <c r="F5313" s="119" t="s">
        <v>14952</v>
      </c>
      <c r="G5313" s="119" t="s">
        <v>15548</v>
      </c>
      <c r="H5313" s="119" t="s">
        <v>29016</v>
      </c>
    </row>
    <row r="5314" spans="1:8" x14ac:dyDescent="0.25">
      <c r="A5314" s="16" t="str">
        <f t="shared" si="82"/>
        <v>MIUS00013</v>
      </c>
      <c r="B5314" s="119" t="s">
        <v>14983</v>
      </c>
      <c r="C5314" s="119" t="s">
        <v>14984</v>
      </c>
      <c r="D5314" s="119" t="s">
        <v>256</v>
      </c>
      <c r="E5314" s="353">
        <v>10.119999999999999</v>
      </c>
      <c r="F5314" s="119" t="s">
        <v>14952</v>
      </c>
      <c r="G5314" s="119" t="s">
        <v>15548</v>
      </c>
      <c r="H5314" s="119" t="s">
        <v>29016</v>
      </c>
    </row>
    <row r="5315" spans="1:8" x14ac:dyDescent="0.25">
      <c r="A5315" s="16" t="str">
        <f t="shared" ref="A5315:A5378" si="83">B5315</f>
        <v>MIUC00041</v>
      </c>
      <c r="B5315" s="119" t="s">
        <v>13518</v>
      </c>
      <c r="C5315" s="119" t="s">
        <v>13519</v>
      </c>
      <c r="D5315" s="119" t="s">
        <v>430</v>
      </c>
      <c r="E5315" s="353">
        <v>34553.660000000003</v>
      </c>
      <c r="F5315" s="119" t="s">
        <v>14952</v>
      </c>
      <c r="G5315" s="119" t="s">
        <v>15548</v>
      </c>
      <c r="H5315" s="119" t="s">
        <v>29016</v>
      </c>
    </row>
    <row r="5316" spans="1:8" x14ac:dyDescent="0.25">
      <c r="A5316" s="16" t="str">
        <f t="shared" si="83"/>
        <v>MIUC00048</v>
      </c>
      <c r="B5316" s="119" t="s">
        <v>13540</v>
      </c>
      <c r="C5316" s="119" t="s">
        <v>13541</v>
      </c>
      <c r="D5316" s="119" t="s">
        <v>1</v>
      </c>
      <c r="E5316" s="353">
        <v>6.2</v>
      </c>
      <c r="F5316" s="119" t="s">
        <v>14952</v>
      </c>
      <c r="G5316" s="119" t="s">
        <v>15548</v>
      </c>
      <c r="H5316" s="119" t="s">
        <v>29016</v>
      </c>
    </row>
    <row r="5317" spans="1:8" x14ac:dyDescent="0.25">
      <c r="A5317" s="16" t="str">
        <f t="shared" si="83"/>
        <v>MIUC0021</v>
      </c>
      <c r="B5317" s="119" t="s">
        <v>12830</v>
      </c>
      <c r="C5317" s="119" t="s">
        <v>12831</v>
      </c>
      <c r="D5317" s="119" t="s">
        <v>1</v>
      </c>
      <c r="E5317" s="353">
        <v>653.84</v>
      </c>
      <c r="F5317" s="119" t="s">
        <v>14952</v>
      </c>
      <c r="G5317" s="119" t="s">
        <v>15548</v>
      </c>
      <c r="H5317" s="119" t="s">
        <v>29016</v>
      </c>
    </row>
    <row r="5318" spans="1:8" x14ac:dyDescent="0.25">
      <c r="A5318" s="16" t="str">
        <f t="shared" si="83"/>
        <v>MIUC0024</v>
      </c>
      <c r="B5318" s="119" t="s">
        <v>12820</v>
      </c>
      <c r="C5318" s="119" t="s">
        <v>12821</v>
      </c>
      <c r="D5318" s="119" t="s">
        <v>1</v>
      </c>
      <c r="E5318" s="353">
        <v>46.94</v>
      </c>
      <c r="F5318" s="119" t="s">
        <v>14952</v>
      </c>
      <c r="G5318" s="119" t="s">
        <v>15548</v>
      </c>
      <c r="H5318" s="119" t="s">
        <v>29016</v>
      </c>
    </row>
    <row r="5319" spans="1:8" x14ac:dyDescent="0.25">
      <c r="A5319" s="16" t="str">
        <f t="shared" si="83"/>
        <v>MIUS0011</v>
      </c>
      <c r="B5319" s="119" t="s">
        <v>13396</v>
      </c>
      <c r="C5319" s="119" t="s">
        <v>16976</v>
      </c>
      <c r="D5319" s="119" t="s">
        <v>3</v>
      </c>
      <c r="E5319" s="353">
        <v>1009.8</v>
      </c>
      <c r="F5319" s="119" t="s">
        <v>14952</v>
      </c>
      <c r="G5319" s="119" t="s">
        <v>15548</v>
      </c>
      <c r="H5319" s="119" t="s">
        <v>29016</v>
      </c>
    </row>
    <row r="5320" spans="1:8" x14ac:dyDescent="0.25">
      <c r="A5320" s="16" t="str">
        <f t="shared" si="83"/>
        <v>MIUS00023</v>
      </c>
      <c r="B5320" s="119" t="s">
        <v>15007</v>
      </c>
      <c r="C5320" s="119" t="s">
        <v>15008</v>
      </c>
      <c r="D5320" s="119" t="s">
        <v>1</v>
      </c>
      <c r="E5320" s="353">
        <v>3960</v>
      </c>
      <c r="F5320" s="119" t="s">
        <v>14952</v>
      </c>
      <c r="G5320" s="119" t="s">
        <v>15548</v>
      </c>
      <c r="H5320" s="119" t="s">
        <v>29016</v>
      </c>
    </row>
    <row r="5321" spans="1:8" x14ac:dyDescent="0.25">
      <c r="A5321" s="16" t="str">
        <f t="shared" si="83"/>
        <v>MIUS00025</v>
      </c>
      <c r="B5321" s="119" t="s">
        <v>15013</v>
      </c>
      <c r="C5321" s="119" t="s">
        <v>15014</v>
      </c>
      <c r="D5321" s="119" t="s">
        <v>3</v>
      </c>
      <c r="E5321" s="353">
        <v>70.63</v>
      </c>
      <c r="F5321" s="119" t="s">
        <v>14952</v>
      </c>
      <c r="G5321" s="119" t="s">
        <v>15548</v>
      </c>
      <c r="H5321" s="119" t="s">
        <v>29016</v>
      </c>
    </row>
    <row r="5322" spans="1:8" x14ac:dyDescent="0.25">
      <c r="A5322" s="16" t="str">
        <f t="shared" si="83"/>
        <v>MIUC00309</v>
      </c>
      <c r="B5322" s="119" t="s">
        <v>15780</v>
      </c>
      <c r="C5322" s="119" t="s">
        <v>15781</v>
      </c>
      <c r="D5322" s="119" t="s">
        <v>1</v>
      </c>
      <c r="E5322" s="353">
        <v>22.33</v>
      </c>
      <c r="F5322" s="119" t="s">
        <v>14952</v>
      </c>
      <c r="G5322" s="119" t="s">
        <v>15548</v>
      </c>
      <c r="H5322" s="119" t="s">
        <v>29016</v>
      </c>
    </row>
    <row r="5323" spans="1:8" x14ac:dyDescent="0.25">
      <c r="A5323" s="16" t="str">
        <f t="shared" si="83"/>
        <v>MIUC00313</v>
      </c>
      <c r="B5323" s="119" t="s">
        <v>15785</v>
      </c>
      <c r="C5323" s="119" t="s">
        <v>16777</v>
      </c>
      <c r="D5323" s="119" t="s">
        <v>1</v>
      </c>
      <c r="E5323" s="353">
        <v>116.1</v>
      </c>
      <c r="F5323" s="119" t="s">
        <v>14952</v>
      </c>
      <c r="G5323" s="119" t="s">
        <v>15548</v>
      </c>
      <c r="H5323" s="119" t="s">
        <v>29016</v>
      </c>
    </row>
    <row r="5324" spans="1:8" x14ac:dyDescent="0.25">
      <c r="A5324" s="16" t="str">
        <f t="shared" si="83"/>
        <v>MIUC00315</v>
      </c>
      <c r="B5324" s="119" t="s">
        <v>15788</v>
      </c>
      <c r="C5324" s="119" t="s">
        <v>15789</v>
      </c>
      <c r="D5324" s="119" t="s">
        <v>1</v>
      </c>
      <c r="E5324" s="353">
        <v>33199.97</v>
      </c>
      <c r="F5324" s="119" t="s">
        <v>14952</v>
      </c>
      <c r="G5324" s="119" t="s">
        <v>15548</v>
      </c>
      <c r="H5324" s="119" t="s">
        <v>29016</v>
      </c>
    </row>
    <row r="5325" spans="1:8" x14ac:dyDescent="0.25">
      <c r="A5325" s="16" t="str">
        <f t="shared" si="83"/>
        <v>MIUS00016</v>
      </c>
      <c r="B5325" s="119" t="s">
        <v>14996</v>
      </c>
      <c r="C5325" s="119" t="s">
        <v>16958</v>
      </c>
      <c r="D5325" s="119" t="s">
        <v>1</v>
      </c>
      <c r="E5325" s="353">
        <v>10098</v>
      </c>
      <c r="F5325" s="119" t="s">
        <v>14952</v>
      </c>
      <c r="G5325" s="119" t="s">
        <v>15548</v>
      </c>
      <c r="H5325" s="119" t="s">
        <v>29016</v>
      </c>
    </row>
    <row r="5326" spans="1:8" x14ac:dyDescent="0.25">
      <c r="A5326" s="16" t="str">
        <f t="shared" si="83"/>
        <v>MIUS00020</v>
      </c>
      <c r="B5326" s="119" t="s">
        <v>15002</v>
      </c>
      <c r="C5326" s="119" t="s">
        <v>16960</v>
      </c>
      <c r="D5326" s="119" t="s">
        <v>1</v>
      </c>
      <c r="E5326" s="353">
        <v>3762</v>
      </c>
      <c r="F5326" s="119" t="s">
        <v>14952</v>
      </c>
      <c r="G5326" s="119" t="s">
        <v>15548</v>
      </c>
      <c r="H5326" s="119" t="s">
        <v>29016</v>
      </c>
    </row>
    <row r="5327" spans="1:8" x14ac:dyDescent="0.25">
      <c r="A5327" s="16" t="str">
        <f t="shared" si="83"/>
        <v>MIUS00021</v>
      </c>
      <c r="B5327" s="119" t="s">
        <v>15003</v>
      </c>
      <c r="C5327" s="119" t="s">
        <v>15004</v>
      </c>
      <c r="D5327" s="119" t="s">
        <v>1</v>
      </c>
      <c r="E5327" s="353">
        <v>2692.8</v>
      </c>
      <c r="F5327" s="119" t="s">
        <v>14952</v>
      </c>
      <c r="G5327" s="119" t="s">
        <v>15548</v>
      </c>
      <c r="H5327" s="119" t="s">
        <v>29016</v>
      </c>
    </row>
    <row r="5328" spans="1:8" x14ac:dyDescent="0.25">
      <c r="A5328" s="16" t="str">
        <f t="shared" si="83"/>
        <v>MIUS00024</v>
      </c>
      <c r="B5328" s="119" t="s">
        <v>15011</v>
      </c>
      <c r="C5328" s="119" t="s">
        <v>15012</v>
      </c>
      <c r="D5328" s="119" t="s">
        <v>369</v>
      </c>
      <c r="E5328" s="353">
        <v>522.63</v>
      </c>
      <c r="F5328" s="119" t="s">
        <v>14952</v>
      </c>
      <c r="G5328" s="119" t="s">
        <v>15548</v>
      </c>
      <c r="H5328" s="119" t="s">
        <v>29016</v>
      </c>
    </row>
    <row r="5329" spans="1:8" x14ac:dyDescent="0.25">
      <c r="A5329" s="16" t="str">
        <f t="shared" si="83"/>
        <v>MIUC00091</v>
      </c>
      <c r="B5329" s="119" t="s">
        <v>15750</v>
      </c>
      <c r="C5329" s="119" t="s">
        <v>15751</v>
      </c>
      <c r="D5329" s="119" t="s">
        <v>3</v>
      </c>
      <c r="E5329" s="353">
        <v>2.72</v>
      </c>
      <c r="F5329" s="119" t="s">
        <v>14952</v>
      </c>
      <c r="G5329" s="119" t="s">
        <v>15548</v>
      </c>
      <c r="H5329" s="119" t="s">
        <v>29016</v>
      </c>
    </row>
    <row r="5330" spans="1:8" x14ac:dyDescent="0.25">
      <c r="A5330" s="16" t="str">
        <f t="shared" si="83"/>
        <v>MIUC00426</v>
      </c>
      <c r="B5330" s="119" t="s">
        <v>16835</v>
      </c>
      <c r="C5330" s="119" t="s">
        <v>16836</v>
      </c>
      <c r="D5330" s="119" t="s">
        <v>340</v>
      </c>
      <c r="E5330" s="353">
        <v>21.15</v>
      </c>
      <c r="F5330" s="119" t="s">
        <v>14952</v>
      </c>
      <c r="G5330" s="119" t="s">
        <v>15548</v>
      </c>
      <c r="H5330" s="119" t="s">
        <v>29016</v>
      </c>
    </row>
    <row r="5331" spans="1:8" x14ac:dyDescent="0.25">
      <c r="A5331" s="16" t="str">
        <f t="shared" si="83"/>
        <v>MIUC00427</v>
      </c>
      <c r="B5331" s="119" t="s">
        <v>16837</v>
      </c>
      <c r="C5331" s="119" t="s">
        <v>16838</v>
      </c>
      <c r="D5331" s="119" t="s">
        <v>340</v>
      </c>
      <c r="E5331" s="353">
        <v>59.8</v>
      </c>
      <c r="F5331" s="119" t="s">
        <v>14952</v>
      </c>
      <c r="G5331" s="119" t="s">
        <v>15548</v>
      </c>
      <c r="H5331" s="119" t="s">
        <v>29016</v>
      </c>
    </row>
    <row r="5332" spans="1:8" x14ac:dyDescent="0.25">
      <c r="A5332" s="16" t="str">
        <f t="shared" si="83"/>
        <v>MIUC00431</v>
      </c>
      <c r="B5332" s="119" t="s">
        <v>16845</v>
      </c>
      <c r="C5332" s="119" t="s">
        <v>16846</v>
      </c>
      <c r="D5332" s="119" t="s">
        <v>1</v>
      </c>
      <c r="E5332" s="353">
        <v>11.88</v>
      </c>
      <c r="F5332" s="119" t="s">
        <v>14952</v>
      </c>
      <c r="G5332" s="119" t="s">
        <v>15548</v>
      </c>
      <c r="H5332" s="119" t="s">
        <v>29016</v>
      </c>
    </row>
    <row r="5333" spans="1:8" x14ac:dyDescent="0.25">
      <c r="A5333" s="16" t="str">
        <f t="shared" si="83"/>
        <v>MIUC00432</v>
      </c>
      <c r="B5333" s="119" t="s">
        <v>16847</v>
      </c>
      <c r="C5333" s="119" t="s">
        <v>16848</v>
      </c>
      <c r="D5333" s="119" t="s">
        <v>2</v>
      </c>
      <c r="E5333" s="353">
        <v>718.08</v>
      </c>
      <c r="F5333" s="119" t="s">
        <v>14952</v>
      </c>
      <c r="G5333" s="119" t="s">
        <v>15548</v>
      </c>
      <c r="H5333" s="119" t="s">
        <v>29016</v>
      </c>
    </row>
    <row r="5334" spans="1:8" x14ac:dyDescent="0.25">
      <c r="A5334" s="16" t="str">
        <f t="shared" si="83"/>
        <v>MIUC00433</v>
      </c>
      <c r="B5334" s="119" t="s">
        <v>16849</v>
      </c>
      <c r="C5334" s="119" t="s">
        <v>16850</v>
      </c>
      <c r="D5334" s="119" t="s">
        <v>4</v>
      </c>
      <c r="E5334" s="353">
        <v>6801.83</v>
      </c>
      <c r="F5334" s="119" t="s">
        <v>14952</v>
      </c>
      <c r="G5334" s="119" t="s">
        <v>15548</v>
      </c>
      <c r="H5334" s="119" t="s">
        <v>29016</v>
      </c>
    </row>
    <row r="5335" spans="1:8" x14ac:dyDescent="0.25">
      <c r="A5335" s="16" t="str">
        <f t="shared" si="83"/>
        <v>MIUC00434</v>
      </c>
      <c r="B5335" s="119" t="s">
        <v>16851</v>
      </c>
      <c r="C5335" s="119" t="s">
        <v>16852</v>
      </c>
      <c r="D5335" s="119" t="s">
        <v>4</v>
      </c>
      <c r="E5335" s="353">
        <v>7787.06</v>
      </c>
      <c r="F5335" s="119" t="s">
        <v>14952</v>
      </c>
      <c r="G5335" s="119" t="s">
        <v>15548</v>
      </c>
      <c r="H5335" s="119" t="s">
        <v>29016</v>
      </c>
    </row>
    <row r="5336" spans="1:8" x14ac:dyDescent="0.25">
      <c r="A5336" s="16" t="str">
        <f t="shared" si="83"/>
        <v>MIUC00150</v>
      </c>
      <c r="B5336" s="119" t="s">
        <v>15752</v>
      </c>
      <c r="C5336" s="119" t="s">
        <v>15753</v>
      </c>
      <c r="D5336" s="119" t="s">
        <v>1</v>
      </c>
      <c r="E5336" s="353">
        <v>154.9</v>
      </c>
      <c r="F5336" s="119" t="s">
        <v>14952</v>
      </c>
      <c r="G5336" s="119" t="s">
        <v>15548</v>
      </c>
      <c r="H5336" s="119" t="s">
        <v>29016</v>
      </c>
    </row>
    <row r="5337" spans="1:8" x14ac:dyDescent="0.25">
      <c r="A5337" s="16" t="str">
        <f t="shared" si="83"/>
        <v>MIUC00306</v>
      </c>
      <c r="B5337" s="119" t="s">
        <v>15774</v>
      </c>
      <c r="C5337" s="119" t="s">
        <v>15775</v>
      </c>
      <c r="D5337" s="119" t="s">
        <v>1</v>
      </c>
      <c r="E5337" s="353">
        <v>1189.74</v>
      </c>
      <c r="F5337" s="119" t="s">
        <v>14952</v>
      </c>
      <c r="G5337" s="119" t="s">
        <v>15548</v>
      </c>
      <c r="H5337" s="119" t="s">
        <v>29016</v>
      </c>
    </row>
    <row r="5338" spans="1:8" x14ac:dyDescent="0.25">
      <c r="A5338" s="16" t="str">
        <f t="shared" si="83"/>
        <v>MIUC00316</v>
      </c>
      <c r="B5338" s="119" t="s">
        <v>15790</v>
      </c>
      <c r="C5338" s="119" t="s">
        <v>15791</v>
      </c>
      <c r="D5338" s="119" t="s">
        <v>1</v>
      </c>
      <c r="E5338" s="353">
        <v>1452.25</v>
      </c>
      <c r="F5338" s="119" t="s">
        <v>14952</v>
      </c>
      <c r="G5338" s="119" t="s">
        <v>15548</v>
      </c>
      <c r="H5338" s="119" t="s">
        <v>29016</v>
      </c>
    </row>
    <row r="5339" spans="1:8" x14ac:dyDescent="0.25">
      <c r="A5339" s="16" t="str">
        <f t="shared" si="83"/>
        <v>MIUI00006</v>
      </c>
      <c r="B5339" s="119" t="s">
        <v>15807</v>
      </c>
      <c r="C5339" s="119" t="s">
        <v>15808</v>
      </c>
      <c r="D5339" s="119" t="s">
        <v>1</v>
      </c>
      <c r="E5339" s="353">
        <v>6162.4</v>
      </c>
      <c r="F5339" s="119" t="s">
        <v>14952</v>
      </c>
      <c r="G5339" s="119" t="s">
        <v>15548</v>
      </c>
      <c r="H5339" s="119" t="s">
        <v>29016</v>
      </c>
    </row>
    <row r="5340" spans="1:8" x14ac:dyDescent="0.25">
      <c r="A5340" s="16" t="str">
        <f t="shared" si="83"/>
        <v>MIUC00503</v>
      </c>
      <c r="B5340" s="119" t="s">
        <v>16867</v>
      </c>
      <c r="C5340" s="119" t="s">
        <v>19823</v>
      </c>
      <c r="D5340" s="119" t="s">
        <v>1</v>
      </c>
      <c r="E5340" s="353">
        <v>350</v>
      </c>
      <c r="F5340" s="119" t="s">
        <v>14952</v>
      </c>
      <c r="G5340" s="119" t="s">
        <v>15548</v>
      </c>
      <c r="H5340" s="119" t="s">
        <v>29016</v>
      </c>
    </row>
    <row r="5341" spans="1:8" x14ac:dyDescent="0.25">
      <c r="A5341" s="16" t="str">
        <f t="shared" si="83"/>
        <v>MIUC00514</v>
      </c>
      <c r="B5341" s="119" t="s">
        <v>16889</v>
      </c>
      <c r="C5341" s="119" t="s">
        <v>16890</v>
      </c>
      <c r="D5341" s="119" t="s">
        <v>1</v>
      </c>
      <c r="E5341" s="353">
        <v>350</v>
      </c>
      <c r="F5341" s="119" t="s">
        <v>14952</v>
      </c>
      <c r="G5341" s="119" t="s">
        <v>15548</v>
      </c>
      <c r="H5341" s="119" t="s">
        <v>29016</v>
      </c>
    </row>
    <row r="5342" spans="1:8" x14ac:dyDescent="0.25">
      <c r="A5342" s="16" t="str">
        <f t="shared" si="83"/>
        <v>MIUC00528</v>
      </c>
      <c r="B5342" s="119" t="s">
        <v>16917</v>
      </c>
      <c r="C5342" s="119" t="s">
        <v>16918</v>
      </c>
      <c r="D5342" s="119" t="s">
        <v>1</v>
      </c>
      <c r="E5342" s="353">
        <v>350</v>
      </c>
      <c r="F5342" s="119" t="s">
        <v>14952</v>
      </c>
      <c r="G5342" s="119" t="s">
        <v>15548</v>
      </c>
      <c r="H5342" s="119" t="s">
        <v>29016</v>
      </c>
    </row>
    <row r="5343" spans="1:8" x14ac:dyDescent="0.25">
      <c r="A5343" s="16" t="str">
        <f t="shared" si="83"/>
        <v>MIUC00530</v>
      </c>
      <c r="B5343" s="119" t="s">
        <v>16921</v>
      </c>
      <c r="C5343" s="119" t="s">
        <v>16922</v>
      </c>
      <c r="D5343" s="119" t="s">
        <v>1</v>
      </c>
      <c r="E5343" s="353">
        <v>350</v>
      </c>
      <c r="F5343" s="119" t="s">
        <v>14952</v>
      </c>
      <c r="G5343" s="119" t="s">
        <v>15548</v>
      </c>
      <c r="H5343" s="119" t="s">
        <v>29016</v>
      </c>
    </row>
    <row r="5344" spans="1:8" x14ac:dyDescent="0.25">
      <c r="A5344" s="16" t="str">
        <f t="shared" si="83"/>
        <v>MIUC00532</v>
      </c>
      <c r="B5344" s="119" t="s">
        <v>16925</v>
      </c>
      <c r="C5344" s="119" t="s">
        <v>19825</v>
      </c>
      <c r="D5344" s="119" t="s">
        <v>1</v>
      </c>
      <c r="E5344" s="353">
        <v>350</v>
      </c>
      <c r="F5344" s="119" t="s">
        <v>14952</v>
      </c>
      <c r="G5344" s="119" t="s">
        <v>15548</v>
      </c>
      <c r="H5344" s="119" t="s">
        <v>29016</v>
      </c>
    </row>
    <row r="5345" spans="1:8" x14ac:dyDescent="0.25">
      <c r="A5345" s="16" t="str">
        <f t="shared" si="83"/>
        <v>MIUC00438</v>
      </c>
      <c r="B5345" s="119" t="s">
        <v>16857</v>
      </c>
      <c r="C5345" s="119" t="s">
        <v>16858</v>
      </c>
      <c r="D5345" s="119" t="s">
        <v>351</v>
      </c>
      <c r="E5345" s="353">
        <v>4704.7</v>
      </c>
      <c r="F5345" s="119" t="s">
        <v>14952</v>
      </c>
      <c r="G5345" s="119" t="s">
        <v>15548</v>
      </c>
      <c r="H5345" s="119" t="s">
        <v>29016</v>
      </c>
    </row>
    <row r="5346" spans="1:8" x14ac:dyDescent="0.25">
      <c r="A5346" s="16" t="str">
        <f t="shared" si="83"/>
        <v>MIUC00400</v>
      </c>
      <c r="B5346" s="119" t="s">
        <v>16784</v>
      </c>
      <c r="C5346" s="119" t="s">
        <v>16785</v>
      </c>
      <c r="D5346" s="119" t="s">
        <v>4</v>
      </c>
      <c r="E5346" s="353">
        <v>147</v>
      </c>
      <c r="F5346" s="119" t="s">
        <v>14952</v>
      </c>
      <c r="G5346" s="119" t="s">
        <v>15548</v>
      </c>
      <c r="H5346" s="119" t="s">
        <v>29016</v>
      </c>
    </row>
    <row r="5347" spans="1:8" x14ac:dyDescent="0.25">
      <c r="A5347" s="16" t="str">
        <f t="shared" si="83"/>
        <v>MIUC00403</v>
      </c>
      <c r="B5347" s="119" t="s">
        <v>16790</v>
      </c>
      <c r="C5347" s="119" t="s">
        <v>16791</v>
      </c>
      <c r="D5347" s="119" t="s">
        <v>4</v>
      </c>
      <c r="E5347" s="353">
        <v>138.13</v>
      </c>
      <c r="F5347" s="119" t="s">
        <v>14952</v>
      </c>
      <c r="G5347" s="119" t="s">
        <v>15548</v>
      </c>
      <c r="H5347" s="119" t="s">
        <v>29016</v>
      </c>
    </row>
    <row r="5348" spans="1:8" x14ac:dyDescent="0.25">
      <c r="A5348" s="16" t="str">
        <f t="shared" si="83"/>
        <v>MIUC00406</v>
      </c>
      <c r="B5348" s="119" t="s">
        <v>16796</v>
      </c>
      <c r="C5348" s="119" t="s">
        <v>16797</v>
      </c>
      <c r="D5348" s="119" t="s">
        <v>4</v>
      </c>
      <c r="E5348" s="353">
        <v>147.34</v>
      </c>
      <c r="F5348" s="119" t="s">
        <v>14952</v>
      </c>
      <c r="G5348" s="119" t="s">
        <v>15548</v>
      </c>
      <c r="H5348" s="119" t="s">
        <v>29016</v>
      </c>
    </row>
    <row r="5349" spans="1:8" x14ac:dyDescent="0.25">
      <c r="A5349" s="16" t="str">
        <f t="shared" si="83"/>
        <v>MIUC00407</v>
      </c>
      <c r="B5349" s="119" t="s">
        <v>16798</v>
      </c>
      <c r="C5349" s="119" t="s">
        <v>16799</v>
      </c>
      <c r="D5349" s="119" t="s">
        <v>4</v>
      </c>
      <c r="E5349" s="353">
        <v>135.06</v>
      </c>
      <c r="F5349" s="119" t="s">
        <v>14952</v>
      </c>
      <c r="G5349" s="119" t="s">
        <v>15548</v>
      </c>
      <c r="H5349" s="119" t="s">
        <v>29016</v>
      </c>
    </row>
    <row r="5350" spans="1:8" x14ac:dyDescent="0.25">
      <c r="A5350" s="16" t="str">
        <f t="shared" si="83"/>
        <v>MIUC00408</v>
      </c>
      <c r="B5350" s="119" t="s">
        <v>16800</v>
      </c>
      <c r="C5350" s="119" t="s">
        <v>16801</v>
      </c>
      <c r="D5350" s="119" t="s">
        <v>351</v>
      </c>
      <c r="E5350" s="353">
        <v>548.63</v>
      </c>
      <c r="F5350" s="119" t="s">
        <v>14952</v>
      </c>
      <c r="G5350" s="119" t="s">
        <v>15548</v>
      </c>
      <c r="H5350" s="119" t="s">
        <v>29016</v>
      </c>
    </row>
    <row r="5351" spans="1:8" x14ac:dyDescent="0.25">
      <c r="A5351" s="16" t="str">
        <f t="shared" si="83"/>
        <v>MIUC00416</v>
      </c>
      <c r="B5351" s="119" t="s">
        <v>16814</v>
      </c>
      <c r="C5351" s="119" t="s">
        <v>16815</v>
      </c>
      <c r="D5351" s="119" t="s">
        <v>16816</v>
      </c>
      <c r="E5351" s="353">
        <v>86.69</v>
      </c>
      <c r="F5351" s="119" t="s">
        <v>14952</v>
      </c>
      <c r="G5351" s="119" t="s">
        <v>15548</v>
      </c>
      <c r="H5351" s="119" t="s">
        <v>29016</v>
      </c>
    </row>
    <row r="5352" spans="1:8" x14ac:dyDescent="0.25">
      <c r="A5352" s="16" t="str">
        <f t="shared" si="83"/>
        <v>MIUD30088</v>
      </c>
      <c r="B5352" s="119" t="s">
        <v>16953</v>
      </c>
      <c r="C5352" s="119" t="s">
        <v>16954</v>
      </c>
      <c r="D5352" s="119" t="s">
        <v>1</v>
      </c>
      <c r="E5352" s="353">
        <v>77619.429999999993</v>
      </c>
      <c r="F5352" s="119" t="s">
        <v>14952</v>
      </c>
      <c r="G5352" s="119" t="s">
        <v>15548</v>
      </c>
      <c r="H5352" s="119" t="s">
        <v>29016</v>
      </c>
    </row>
    <row r="5353" spans="1:8" x14ac:dyDescent="0.25">
      <c r="A5353" s="16" t="str">
        <f t="shared" si="83"/>
        <v>MIUC00422</v>
      </c>
      <c r="B5353" s="119" t="s">
        <v>16827</v>
      </c>
      <c r="C5353" s="119" t="s">
        <v>16828</v>
      </c>
      <c r="D5353" s="119" t="s">
        <v>340</v>
      </c>
      <c r="E5353" s="353">
        <v>46.4</v>
      </c>
      <c r="F5353" s="119" t="s">
        <v>14952</v>
      </c>
      <c r="G5353" s="119" t="s">
        <v>15548</v>
      </c>
      <c r="H5353" s="119" t="s">
        <v>29016</v>
      </c>
    </row>
    <row r="5354" spans="1:8" x14ac:dyDescent="0.25">
      <c r="A5354" s="16" t="str">
        <f t="shared" si="83"/>
        <v>MIUC00429</v>
      </c>
      <c r="B5354" s="119" t="s">
        <v>16841</v>
      </c>
      <c r="C5354" s="119" t="s">
        <v>16842</v>
      </c>
      <c r="D5354" s="119" t="s">
        <v>340</v>
      </c>
      <c r="E5354" s="353">
        <v>104.72</v>
      </c>
      <c r="F5354" s="119" t="s">
        <v>14952</v>
      </c>
      <c r="G5354" s="119" t="s">
        <v>15548</v>
      </c>
      <c r="H5354" s="119" t="s">
        <v>29016</v>
      </c>
    </row>
    <row r="5355" spans="1:8" x14ac:dyDescent="0.25">
      <c r="A5355" s="16" t="str">
        <f t="shared" si="83"/>
        <v>MIUC00506</v>
      </c>
      <c r="B5355" s="119" t="s">
        <v>16873</v>
      </c>
      <c r="C5355" s="119" t="s">
        <v>19824</v>
      </c>
      <c r="D5355" s="119" t="s">
        <v>1</v>
      </c>
      <c r="E5355" s="353">
        <v>225.11</v>
      </c>
      <c r="F5355" s="119" t="s">
        <v>14952</v>
      </c>
      <c r="G5355" s="119" t="s">
        <v>15548</v>
      </c>
      <c r="H5355" s="119" t="s">
        <v>29016</v>
      </c>
    </row>
    <row r="5356" spans="1:8" x14ac:dyDescent="0.25">
      <c r="A5356" s="16" t="str">
        <f t="shared" si="83"/>
        <v>MIUC00507</v>
      </c>
      <c r="B5356" s="119" t="s">
        <v>16875</v>
      </c>
      <c r="C5356" s="119" t="s">
        <v>16876</v>
      </c>
      <c r="D5356" s="119" t="s">
        <v>1</v>
      </c>
      <c r="E5356" s="353">
        <v>345</v>
      </c>
      <c r="F5356" s="119" t="s">
        <v>14952</v>
      </c>
      <c r="G5356" s="119" t="s">
        <v>15548</v>
      </c>
      <c r="H5356" s="119" t="s">
        <v>29016</v>
      </c>
    </row>
    <row r="5357" spans="1:8" x14ac:dyDescent="0.25">
      <c r="A5357" s="16" t="str">
        <f t="shared" si="83"/>
        <v>MIUC00508</v>
      </c>
      <c r="B5357" s="119" t="s">
        <v>16877</v>
      </c>
      <c r="C5357" s="119" t="s">
        <v>16878</v>
      </c>
      <c r="D5357" s="119" t="s">
        <v>1</v>
      </c>
      <c r="E5357" s="353">
        <v>350</v>
      </c>
      <c r="F5357" s="119" t="s">
        <v>14952</v>
      </c>
      <c r="G5357" s="119" t="s">
        <v>15548</v>
      </c>
      <c r="H5357" s="119" t="s">
        <v>29016</v>
      </c>
    </row>
    <row r="5358" spans="1:8" x14ac:dyDescent="0.25">
      <c r="A5358" s="16" t="str">
        <f t="shared" si="83"/>
        <v>MIUC00509</v>
      </c>
      <c r="B5358" s="119" t="s">
        <v>16879</v>
      </c>
      <c r="C5358" s="119" t="s">
        <v>16880</v>
      </c>
      <c r="D5358" s="119" t="s">
        <v>1</v>
      </c>
      <c r="E5358" s="353">
        <v>350</v>
      </c>
      <c r="F5358" s="119" t="s">
        <v>14952</v>
      </c>
      <c r="G5358" s="119" t="s">
        <v>15548</v>
      </c>
      <c r="H5358" s="119" t="s">
        <v>29016</v>
      </c>
    </row>
    <row r="5359" spans="1:8" x14ac:dyDescent="0.25">
      <c r="A5359" s="16" t="str">
        <f t="shared" si="83"/>
        <v>MIUC00512</v>
      </c>
      <c r="B5359" s="119" t="s">
        <v>16885</v>
      </c>
      <c r="C5359" s="119" t="s">
        <v>16886</v>
      </c>
      <c r="D5359" s="119" t="s">
        <v>1</v>
      </c>
      <c r="E5359" s="353">
        <v>90.09</v>
      </c>
      <c r="F5359" s="119" t="s">
        <v>14952</v>
      </c>
      <c r="G5359" s="119" t="s">
        <v>15548</v>
      </c>
      <c r="H5359" s="119" t="s">
        <v>29016</v>
      </c>
    </row>
    <row r="5360" spans="1:8" x14ac:dyDescent="0.25">
      <c r="A5360" s="16" t="str">
        <f t="shared" si="83"/>
        <v>MIUC00513</v>
      </c>
      <c r="B5360" s="119" t="s">
        <v>16887</v>
      </c>
      <c r="C5360" s="119" t="s">
        <v>16888</v>
      </c>
      <c r="D5360" s="119" t="s">
        <v>1</v>
      </c>
      <c r="E5360" s="353">
        <v>350</v>
      </c>
      <c r="F5360" s="119" t="s">
        <v>14952</v>
      </c>
      <c r="G5360" s="119" t="s">
        <v>15548</v>
      </c>
      <c r="H5360" s="119" t="s">
        <v>29016</v>
      </c>
    </row>
    <row r="5361" spans="1:8" x14ac:dyDescent="0.25">
      <c r="A5361" s="16" t="str">
        <f t="shared" si="83"/>
        <v>MIUC00515</v>
      </c>
      <c r="B5361" s="119" t="s">
        <v>16891</v>
      </c>
      <c r="C5361" s="119" t="s">
        <v>16892</v>
      </c>
      <c r="D5361" s="119" t="s">
        <v>1</v>
      </c>
      <c r="E5361" s="353">
        <v>450</v>
      </c>
      <c r="F5361" s="119" t="s">
        <v>14952</v>
      </c>
      <c r="G5361" s="119" t="s">
        <v>15548</v>
      </c>
      <c r="H5361" s="119" t="s">
        <v>29016</v>
      </c>
    </row>
    <row r="5362" spans="1:8" x14ac:dyDescent="0.25">
      <c r="A5362" s="16" t="str">
        <f t="shared" si="83"/>
        <v>MIUC00524</v>
      </c>
      <c r="B5362" s="119" t="s">
        <v>16909</v>
      </c>
      <c r="C5362" s="119" t="s">
        <v>16910</v>
      </c>
      <c r="D5362" s="119" t="s">
        <v>1</v>
      </c>
      <c r="E5362" s="353">
        <v>49.55</v>
      </c>
      <c r="F5362" s="119" t="s">
        <v>14952</v>
      </c>
      <c r="G5362" s="119" t="s">
        <v>15548</v>
      </c>
      <c r="H5362" s="119" t="s">
        <v>29016</v>
      </c>
    </row>
    <row r="5363" spans="1:8" x14ac:dyDescent="0.25">
      <c r="A5363" s="16" t="str">
        <f t="shared" si="83"/>
        <v>MIUC00527</v>
      </c>
      <c r="B5363" s="119" t="s">
        <v>16915</v>
      </c>
      <c r="C5363" s="119" t="s">
        <v>16916</v>
      </c>
      <c r="D5363" s="119" t="s">
        <v>1</v>
      </c>
      <c r="E5363" s="353">
        <v>350</v>
      </c>
      <c r="F5363" s="119" t="s">
        <v>14952</v>
      </c>
      <c r="G5363" s="119" t="s">
        <v>15548</v>
      </c>
      <c r="H5363" s="119" t="s">
        <v>29016</v>
      </c>
    </row>
    <row r="5364" spans="1:8" x14ac:dyDescent="0.25">
      <c r="A5364" s="16" t="str">
        <f t="shared" si="83"/>
        <v>MIUC00534</v>
      </c>
      <c r="B5364" s="119" t="s">
        <v>16929</v>
      </c>
      <c r="C5364" s="119" t="s">
        <v>16930</v>
      </c>
      <c r="D5364" s="119" t="s">
        <v>1</v>
      </c>
      <c r="E5364" s="353">
        <v>350</v>
      </c>
      <c r="F5364" s="119" t="s">
        <v>14952</v>
      </c>
      <c r="G5364" s="119" t="s">
        <v>15548</v>
      </c>
      <c r="H5364" s="119" t="s">
        <v>29016</v>
      </c>
    </row>
    <row r="5365" spans="1:8" x14ac:dyDescent="0.25">
      <c r="A5365" s="16" t="str">
        <f t="shared" si="83"/>
        <v>MIUC00535</v>
      </c>
      <c r="B5365" s="119" t="s">
        <v>16931</v>
      </c>
      <c r="C5365" s="119" t="s">
        <v>16932</v>
      </c>
      <c r="D5365" s="119" t="s">
        <v>1</v>
      </c>
      <c r="E5365" s="353">
        <v>2502.5</v>
      </c>
      <c r="F5365" s="119" t="s">
        <v>14952</v>
      </c>
      <c r="G5365" s="119" t="s">
        <v>15548</v>
      </c>
      <c r="H5365" s="119" t="s">
        <v>29016</v>
      </c>
    </row>
    <row r="5366" spans="1:8" x14ac:dyDescent="0.25">
      <c r="A5366" s="16" t="str">
        <f t="shared" si="83"/>
        <v>MIUC00322</v>
      </c>
      <c r="B5366" s="119" t="s">
        <v>16780</v>
      </c>
      <c r="C5366" s="119" t="s">
        <v>16781</v>
      </c>
      <c r="D5366" s="119" t="s">
        <v>1</v>
      </c>
      <c r="E5366" s="353">
        <v>139.74</v>
      </c>
      <c r="F5366" s="119" t="s">
        <v>14952</v>
      </c>
      <c r="G5366" s="119" t="s">
        <v>15548</v>
      </c>
      <c r="H5366" s="119" t="s">
        <v>29016</v>
      </c>
    </row>
    <row r="5367" spans="1:8" x14ac:dyDescent="0.25">
      <c r="A5367" s="16" t="str">
        <f t="shared" si="83"/>
        <v>MIUC00437</v>
      </c>
      <c r="B5367" s="119" t="s">
        <v>16855</v>
      </c>
      <c r="C5367" s="119" t="s">
        <v>16856</v>
      </c>
      <c r="D5367" s="119" t="s">
        <v>351</v>
      </c>
      <c r="E5367" s="353">
        <v>5525.5</v>
      </c>
      <c r="F5367" s="119" t="s">
        <v>14952</v>
      </c>
      <c r="G5367" s="119" t="s">
        <v>15548</v>
      </c>
      <c r="H5367" s="119" t="s">
        <v>29016</v>
      </c>
    </row>
    <row r="5368" spans="1:8" x14ac:dyDescent="0.25">
      <c r="A5368" s="16" t="str">
        <f t="shared" si="83"/>
        <v>MIUC00501</v>
      </c>
      <c r="B5368" s="119" t="s">
        <v>16863</v>
      </c>
      <c r="C5368" s="119" t="s">
        <v>16864</v>
      </c>
      <c r="D5368" s="119" t="s">
        <v>1</v>
      </c>
      <c r="E5368" s="353">
        <v>3</v>
      </c>
      <c r="F5368" s="119" t="s">
        <v>14952</v>
      </c>
      <c r="G5368" s="119" t="s">
        <v>15548</v>
      </c>
      <c r="H5368" s="119" t="s">
        <v>29016</v>
      </c>
    </row>
    <row r="5369" spans="1:8" x14ac:dyDescent="0.25">
      <c r="A5369" s="16" t="str">
        <f t="shared" si="83"/>
        <v>MIUC00502</v>
      </c>
      <c r="B5369" s="119" t="s">
        <v>16865</v>
      </c>
      <c r="C5369" s="119" t="s">
        <v>16866</v>
      </c>
      <c r="D5369" s="119" t="s">
        <v>1</v>
      </c>
      <c r="E5369" s="353">
        <v>350</v>
      </c>
      <c r="F5369" s="119" t="s">
        <v>14952</v>
      </c>
      <c r="G5369" s="119" t="s">
        <v>15548</v>
      </c>
      <c r="H5369" s="119" t="s">
        <v>29016</v>
      </c>
    </row>
    <row r="5370" spans="1:8" x14ac:dyDescent="0.25">
      <c r="A5370" s="16" t="str">
        <f t="shared" si="83"/>
        <v>MIUC00504</v>
      </c>
      <c r="B5370" s="119" t="s">
        <v>16869</v>
      </c>
      <c r="C5370" s="119" t="s">
        <v>16870</v>
      </c>
      <c r="D5370" s="119" t="s">
        <v>1</v>
      </c>
      <c r="E5370" s="353">
        <v>3</v>
      </c>
      <c r="F5370" s="119" t="s">
        <v>14952</v>
      </c>
      <c r="G5370" s="119" t="s">
        <v>15548</v>
      </c>
      <c r="H5370" s="119" t="s">
        <v>29016</v>
      </c>
    </row>
    <row r="5371" spans="1:8" x14ac:dyDescent="0.25">
      <c r="A5371" s="16" t="str">
        <f t="shared" si="83"/>
        <v>MIUC00505</v>
      </c>
      <c r="B5371" s="119" t="s">
        <v>16871</v>
      </c>
      <c r="C5371" s="119" t="s">
        <v>16872</v>
      </c>
      <c r="D5371" s="119" t="s">
        <v>1</v>
      </c>
      <c r="E5371" s="353">
        <v>540</v>
      </c>
      <c r="F5371" s="119" t="s">
        <v>14952</v>
      </c>
      <c r="G5371" s="119" t="s">
        <v>15548</v>
      </c>
      <c r="H5371" s="119" t="s">
        <v>29016</v>
      </c>
    </row>
    <row r="5372" spans="1:8" x14ac:dyDescent="0.25">
      <c r="A5372" s="16" t="str">
        <f t="shared" si="83"/>
        <v>MIUC00510</v>
      </c>
      <c r="B5372" s="119" t="s">
        <v>16881</v>
      </c>
      <c r="C5372" s="119" t="s">
        <v>16882</v>
      </c>
      <c r="D5372" s="119" t="s">
        <v>1</v>
      </c>
      <c r="E5372" s="353">
        <v>7.01</v>
      </c>
      <c r="F5372" s="119" t="s">
        <v>14952</v>
      </c>
      <c r="G5372" s="119" t="s">
        <v>15548</v>
      </c>
      <c r="H5372" s="119" t="s">
        <v>29016</v>
      </c>
    </row>
    <row r="5373" spans="1:8" x14ac:dyDescent="0.25">
      <c r="A5373" s="16" t="str">
        <f t="shared" si="83"/>
        <v>MIUC00516</v>
      </c>
      <c r="B5373" s="119" t="s">
        <v>16893</v>
      </c>
      <c r="C5373" s="119" t="s">
        <v>16894</v>
      </c>
      <c r="D5373" s="119" t="s">
        <v>1</v>
      </c>
      <c r="E5373" s="353">
        <v>3</v>
      </c>
      <c r="F5373" s="119" t="s">
        <v>14952</v>
      </c>
      <c r="G5373" s="119" t="s">
        <v>15548</v>
      </c>
      <c r="H5373" s="119" t="s">
        <v>29016</v>
      </c>
    </row>
    <row r="5374" spans="1:8" x14ac:dyDescent="0.25">
      <c r="A5374" s="16" t="str">
        <f t="shared" si="83"/>
        <v>MIUC00517</v>
      </c>
      <c r="B5374" s="119" t="s">
        <v>16895</v>
      </c>
      <c r="C5374" s="119" t="s">
        <v>16896</v>
      </c>
      <c r="D5374" s="119" t="s">
        <v>1</v>
      </c>
      <c r="E5374" s="353">
        <v>360</v>
      </c>
      <c r="F5374" s="119" t="s">
        <v>14952</v>
      </c>
      <c r="G5374" s="119" t="s">
        <v>15548</v>
      </c>
      <c r="H5374" s="119" t="s">
        <v>29016</v>
      </c>
    </row>
    <row r="5375" spans="1:8" x14ac:dyDescent="0.25">
      <c r="A5375" s="16" t="str">
        <f t="shared" si="83"/>
        <v>MIUC00518</v>
      </c>
      <c r="B5375" s="119" t="s">
        <v>16897</v>
      </c>
      <c r="C5375" s="119" t="s">
        <v>16898</v>
      </c>
      <c r="D5375" s="119" t="s">
        <v>1</v>
      </c>
      <c r="E5375" s="353">
        <v>90.09</v>
      </c>
      <c r="F5375" s="119" t="s">
        <v>14952</v>
      </c>
      <c r="G5375" s="119" t="s">
        <v>15548</v>
      </c>
      <c r="H5375" s="119" t="s">
        <v>29016</v>
      </c>
    </row>
    <row r="5376" spans="1:8" x14ac:dyDescent="0.25">
      <c r="A5376" s="16" t="str">
        <f t="shared" si="83"/>
        <v>MIUC00519</v>
      </c>
      <c r="B5376" s="119" t="s">
        <v>16899</v>
      </c>
      <c r="C5376" s="119" t="s">
        <v>16900</v>
      </c>
      <c r="D5376" s="119" t="s">
        <v>1</v>
      </c>
      <c r="E5376" s="353">
        <v>47.5</v>
      </c>
      <c r="F5376" s="119" t="s">
        <v>14952</v>
      </c>
      <c r="G5376" s="119" t="s">
        <v>15548</v>
      </c>
      <c r="H5376" s="119" t="s">
        <v>29016</v>
      </c>
    </row>
    <row r="5377" spans="1:8" x14ac:dyDescent="0.25">
      <c r="A5377" s="16" t="str">
        <f t="shared" si="83"/>
        <v>MIUC00520</v>
      </c>
      <c r="B5377" s="119" t="s">
        <v>16901</v>
      </c>
      <c r="C5377" s="119" t="s">
        <v>16902</v>
      </c>
      <c r="D5377" s="119" t="s">
        <v>1</v>
      </c>
      <c r="E5377" s="353">
        <v>350</v>
      </c>
      <c r="F5377" s="119" t="s">
        <v>14952</v>
      </c>
      <c r="G5377" s="119" t="s">
        <v>15548</v>
      </c>
      <c r="H5377" s="119" t="s">
        <v>29016</v>
      </c>
    </row>
    <row r="5378" spans="1:8" x14ac:dyDescent="0.25">
      <c r="A5378" s="16" t="str">
        <f t="shared" si="83"/>
        <v>MIUC00521</v>
      </c>
      <c r="B5378" s="119" t="s">
        <v>16903</v>
      </c>
      <c r="C5378" s="119" t="s">
        <v>16904</v>
      </c>
      <c r="D5378" s="119" t="s">
        <v>1</v>
      </c>
      <c r="E5378" s="353">
        <v>350</v>
      </c>
      <c r="F5378" s="119" t="s">
        <v>14952</v>
      </c>
      <c r="G5378" s="119" t="s">
        <v>15548</v>
      </c>
      <c r="H5378" s="119" t="s">
        <v>29016</v>
      </c>
    </row>
    <row r="5379" spans="1:8" x14ac:dyDescent="0.25">
      <c r="A5379" s="16" t="str">
        <f t="shared" ref="A5379:A5442" si="84">B5379</f>
        <v>MIUC00522</v>
      </c>
      <c r="B5379" s="119" t="s">
        <v>16905</v>
      </c>
      <c r="C5379" s="119" t="s">
        <v>16906</v>
      </c>
      <c r="D5379" s="119" t="s">
        <v>1</v>
      </c>
      <c r="E5379" s="353">
        <v>350</v>
      </c>
      <c r="F5379" s="119" t="s">
        <v>14952</v>
      </c>
      <c r="G5379" s="119" t="s">
        <v>15548</v>
      </c>
      <c r="H5379" s="119" t="s">
        <v>29016</v>
      </c>
    </row>
    <row r="5380" spans="1:8" x14ac:dyDescent="0.25">
      <c r="A5380" s="16" t="str">
        <f t="shared" si="84"/>
        <v>MIUC00523</v>
      </c>
      <c r="B5380" s="119" t="s">
        <v>16907</v>
      </c>
      <c r="C5380" s="119" t="s">
        <v>16908</v>
      </c>
      <c r="D5380" s="119" t="s">
        <v>1</v>
      </c>
      <c r="E5380" s="353">
        <v>350</v>
      </c>
      <c r="F5380" s="119" t="s">
        <v>14952</v>
      </c>
      <c r="G5380" s="119" t="s">
        <v>15548</v>
      </c>
      <c r="H5380" s="119" t="s">
        <v>29016</v>
      </c>
    </row>
    <row r="5381" spans="1:8" x14ac:dyDescent="0.25">
      <c r="A5381" s="16" t="str">
        <f t="shared" si="84"/>
        <v>MIUC00525</v>
      </c>
      <c r="B5381" s="119" t="s">
        <v>16911</v>
      </c>
      <c r="C5381" s="119" t="s">
        <v>16912</v>
      </c>
      <c r="D5381" s="119" t="s">
        <v>1</v>
      </c>
      <c r="E5381" s="353">
        <v>610</v>
      </c>
      <c r="F5381" s="119" t="s">
        <v>14952</v>
      </c>
      <c r="G5381" s="119" t="s">
        <v>15548</v>
      </c>
      <c r="H5381" s="119" t="s">
        <v>29016</v>
      </c>
    </row>
    <row r="5382" spans="1:8" x14ac:dyDescent="0.25">
      <c r="A5382" s="16" t="str">
        <f t="shared" si="84"/>
        <v>MIUC00533</v>
      </c>
      <c r="B5382" s="119" t="s">
        <v>16927</v>
      </c>
      <c r="C5382" s="119" t="s">
        <v>16928</v>
      </c>
      <c r="D5382" s="119" t="s">
        <v>1</v>
      </c>
      <c r="E5382" s="353">
        <v>375</v>
      </c>
      <c r="F5382" s="119" t="s">
        <v>14952</v>
      </c>
      <c r="G5382" s="119" t="s">
        <v>15548</v>
      </c>
      <c r="H5382" s="119" t="s">
        <v>29016</v>
      </c>
    </row>
    <row r="5383" spans="1:8" x14ac:dyDescent="0.25">
      <c r="A5383" s="16" t="str">
        <f t="shared" si="84"/>
        <v>MIUC00321</v>
      </c>
      <c r="B5383" s="119" t="s">
        <v>16778</v>
      </c>
      <c r="C5383" s="119" t="s">
        <v>16779</v>
      </c>
      <c r="D5383" s="119" t="s">
        <v>1</v>
      </c>
      <c r="E5383" s="353">
        <v>40.229999999999997</v>
      </c>
      <c r="F5383" s="119" t="s">
        <v>14952</v>
      </c>
      <c r="G5383" s="119" t="s">
        <v>15548</v>
      </c>
      <c r="H5383" s="119" t="s">
        <v>29016</v>
      </c>
    </row>
    <row r="5384" spans="1:8" x14ac:dyDescent="0.25">
      <c r="A5384" s="16" t="str">
        <f t="shared" si="84"/>
        <v>P5000</v>
      </c>
      <c r="B5384" s="119" t="s">
        <v>29092</v>
      </c>
      <c r="C5384" s="119" t="s">
        <v>33838</v>
      </c>
      <c r="D5384" s="119" t="s">
        <v>173</v>
      </c>
      <c r="E5384" s="353">
        <v>6853.43</v>
      </c>
      <c r="F5384" s="119" t="s">
        <v>14946</v>
      </c>
      <c r="G5384" s="119" t="s">
        <v>15548</v>
      </c>
      <c r="H5384" s="119" t="s">
        <v>29016</v>
      </c>
    </row>
    <row r="5385" spans="1:8" x14ac:dyDescent="0.25">
      <c r="A5385" s="16" t="str">
        <f t="shared" si="84"/>
        <v>T1110</v>
      </c>
      <c r="B5385" s="119" t="s">
        <v>29094</v>
      </c>
      <c r="C5385" s="119" t="s">
        <v>33839</v>
      </c>
      <c r="D5385" s="119" t="s">
        <v>173</v>
      </c>
      <c r="E5385" s="353">
        <v>4584.63</v>
      </c>
      <c r="F5385" s="119" t="s">
        <v>14946</v>
      </c>
      <c r="G5385" s="119" t="s">
        <v>15548</v>
      </c>
      <c r="H5385" s="119" t="s">
        <v>29016</v>
      </c>
    </row>
    <row r="5386" spans="1:8" x14ac:dyDescent="0.25">
      <c r="A5386" s="16" t="str">
        <f t="shared" si="84"/>
        <v>P1010</v>
      </c>
      <c r="B5386" s="119" t="s">
        <v>12819</v>
      </c>
      <c r="C5386" s="119" t="s">
        <v>33840</v>
      </c>
      <c r="D5386" s="119" t="s">
        <v>173</v>
      </c>
      <c r="E5386" s="353">
        <v>22181.22</v>
      </c>
      <c r="F5386" s="119" t="s">
        <v>14946</v>
      </c>
      <c r="G5386" s="119" t="s">
        <v>15548</v>
      </c>
      <c r="H5386" s="119" t="s">
        <v>29016</v>
      </c>
    </row>
    <row r="5387" spans="1:8" x14ac:dyDescent="0.25">
      <c r="A5387" s="16" t="str">
        <f t="shared" si="84"/>
        <v>P2010</v>
      </c>
      <c r="B5387" s="119" t="s">
        <v>13623</v>
      </c>
      <c r="C5387" s="119" t="s">
        <v>33841</v>
      </c>
      <c r="D5387" s="119" t="s">
        <v>173</v>
      </c>
      <c r="E5387" s="353">
        <v>21502.69</v>
      </c>
      <c r="F5387" s="119" t="s">
        <v>14946</v>
      </c>
      <c r="G5387" s="119" t="s">
        <v>15548</v>
      </c>
      <c r="H5387" s="119" t="s">
        <v>29016</v>
      </c>
    </row>
    <row r="5388" spans="1:8" x14ac:dyDescent="0.25">
      <c r="A5388" s="16" t="str">
        <f t="shared" si="84"/>
        <v>P0000</v>
      </c>
      <c r="B5388" s="119" t="s">
        <v>7453</v>
      </c>
      <c r="C5388" s="119" t="s">
        <v>33842</v>
      </c>
      <c r="D5388" s="119" t="s">
        <v>173</v>
      </c>
      <c r="E5388" s="353">
        <v>32204.6</v>
      </c>
      <c r="F5388" s="119" t="s">
        <v>14946</v>
      </c>
      <c r="G5388" s="119" t="s">
        <v>15548</v>
      </c>
      <c r="H5388" s="119" t="s">
        <v>29016</v>
      </c>
    </row>
    <row r="5389" spans="1:8" x14ac:dyDescent="0.25">
      <c r="A5389" s="16" t="str">
        <f t="shared" si="84"/>
        <v>T1210</v>
      </c>
      <c r="B5389" s="119" t="s">
        <v>17003</v>
      </c>
      <c r="C5389" s="119" t="s">
        <v>33843</v>
      </c>
      <c r="D5389" s="119" t="s">
        <v>173</v>
      </c>
      <c r="E5389" s="353">
        <v>5314.78</v>
      </c>
      <c r="F5389" s="119" t="s">
        <v>14946</v>
      </c>
      <c r="G5389" s="119" t="s">
        <v>15548</v>
      </c>
      <c r="H5389" s="119" t="s">
        <v>29016</v>
      </c>
    </row>
    <row r="5390" spans="1:8" x14ac:dyDescent="0.25">
      <c r="A5390" s="16" t="str">
        <f t="shared" si="84"/>
        <v>IUEQ0004</v>
      </c>
      <c r="B5390" s="119" t="s">
        <v>317</v>
      </c>
      <c r="C5390" s="119" t="s">
        <v>16740</v>
      </c>
      <c r="D5390" s="119" t="s">
        <v>5</v>
      </c>
      <c r="E5390" s="353">
        <v>333.79</v>
      </c>
      <c r="F5390" s="119" t="s">
        <v>14948</v>
      </c>
      <c r="G5390" s="119" t="s">
        <v>15548</v>
      </c>
      <c r="H5390" s="119" t="s">
        <v>29016</v>
      </c>
    </row>
    <row r="5391" spans="1:8" x14ac:dyDescent="0.25">
      <c r="A5391" s="16" t="str">
        <f t="shared" si="84"/>
        <v>IUIE102</v>
      </c>
      <c r="B5391" s="119" t="s">
        <v>7734</v>
      </c>
      <c r="C5391" s="119" t="s">
        <v>19787</v>
      </c>
      <c r="D5391" s="119" t="s">
        <v>229</v>
      </c>
      <c r="E5391" s="353">
        <v>0</v>
      </c>
      <c r="F5391" s="119" t="s">
        <v>14948</v>
      </c>
      <c r="G5391" s="119" t="s">
        <v>15548</v>
      </c>
      <c r="H5391" s="119" t="s">
        <v>29016</v>
      </c>
    </row>
    <row r="5392" spans="1:8" x14ac:dyDescent="0.25">
      <c r="A5392" s="16" t="str">
        <f t="shared" si="84"/>
        <v>IUPE149</v>
      </c>
      <c r="B5392" s="119" t="s">
        <v>7737</v>
      </c>
      <c r="C5392" s="119" t="s">
        <v>19805</v>
      </c>
      <c r="D5392" s="119" t="s">
        <v>227</v>
      </c>
      <c r="E5392" s="353">
        <v>0</v>
      </c>
      <c r="F5392" s="119" t="s">
        <v>14948</v>
      </c>
      <c r="G5392" s="119" t="s">
        <v>15548</v>
      </c>
      <c r="H5392" s="119" t="s">
        <v>29016</v>
      </c>
    </row>
    <row r="5393" spans="1:8" x14ac:dyDescent="0.25">
      <c r="A5393" s="16" t="str">
        <f t="shared" si="84"/>
        <v>IUIE149</v>
      </c>
      <c r="B5393" s="119" t="s">
        <v>457</v>
      </c>
      <c r="C5393" s="119" t="s">
        <v>19790</v>
      </c>
      <c r="D5393" s="119" t="s">
        <v>229</v>
      </c>
      <c r="E5393" s="353">
        <v>0</v>
      </c>
      <c r="F5393" s="119" t="s">
        <v>14948</v>
      </c>
      <c r="G5393" s="119" t="s">
        <v>15548</v>
      </c>
      <c r="H5393" s="119" t="s">
        <v>29016</v>
      </c>
    </row>
    <row r="5394" spans="1:8" x14ac:dyDescent="0.25">
      <c r="A5394" s="16" t="str">
        <f t="shared" si="84"/>
        <v>IUPE408</v>
      </c>
      <c r="B5394" s="119" t="s">
        <v>485</v>
      </c>
      <c r="C5394" s="119" t="s">
        <v>19809</v>
      </c>
      <c r="D5394" s="119" t="s">
        <v>227</v>
      </c>
      <c r="E5394" s="353">
        <v>0</v>
      </c>
      <c r="F5394" s="119" t="s">
        <v>14948</v>
      </c>
      <c r="G5394" s="119" t="s">
        <v>15548</v>
      </c>
      <c r="H5394" s="119" t="s">
        <v>29016</v>
      </c>
    </row>
    <row r="5395" spans="1:8" x14ac:dyDescent="0.25">
      <c r="A5395" s="16" t="str">
        <f t="shared" si="84"/>
        <v>IUIE408</v>
      </c>
      <c r="B5395" s="119" t="s">
        <v>461</v>
      </c>
      <c r="C5395" s="119" t="s">
        <v>19794</v>
      </c>
      <c r="D5395" s="119" t="s">
        <v>229</v>
      </c>
      <c r="E5395" s="353">
        <v>0</v>
      </c>
      <c r="F5395" s="119" t="s">
        <v>14948</v>
      </c>
      <c r="G5395" s="119" t="s">
        <v>15548</v>
      </c>
      <c r="H5395" s="119" t="s">
        <v>29016</v>
      </c>
    </row>
    <row r="5396" spans="1:8" x14ac:dyDescent="0.25">
      <c r="A5396" s="16" t="str">
        <f t="shared" si="84"/>
        <v>IUPE908</v>
      </c>
      <c r="B5396" s="119" t="s">
        <v>488</v>
      </c>
      <c r="C5396" s="119" t="s">
        <v>19811</v>
      </c>
      <c r="D5396" s="119" t="s">
        <v>227</v>
      </c>
      <c r="E5396" s="353">
        <v>0</v>
      </c>
      <c r="F5396" s="119" t="s">
        <v>14948</v>
      </c>
      <c r="G5396" s="119" t="s">
        <v>15548</v>
      </c>
      <c r="H5396" s="119" t="s">
        <v>29016</v>
      </c>
    </row>
    <row r="5397" spans="1:8" x14ac:dyDescent="0.25">
      <c r="A5397" s="16" t="str">
        <f t="shared" si="84"/>
        <v>IUPE211</v>
      </c>
      <c r="B5397" s="119" t="s">
        <v>481</v>
      </c>
      <c r="C5397" s="119" t="s">
        <v>19806</v>
      </c>
      <c r="D5397" s="119" t="s">
        <v>227</v>
      </c>
      <c r="E5397" s="353">
        <v>0</v>
      </c>
      <c r="F5397" s="119" t="s">
        <v>14948</v>
      </c>
      <c r="G5397" s="119" t="s">
        <v>15548</v>
      </c>
      <c r="H5397" s="119" t="s">
        <v>29016</v>
      </c>
    </row>
    <row r="5398" spans="1:8" x14ac:dyDescent="0.25">
      <c r="A5398" s="16" t="str">
        <f t="shared" si="84"/>
        <v>IUPE919</v>
      </c>
      <c r="B5398" s="119" t="s">
        <v>490</v>
      </c>
      <c r="C5398" s="119" t="s">
        <v>13299</v>
      </c>
      <c r="D5398" s="119" t="s">
        <v>227</v>
      </c>
      <c r="E5398" s="353">
        <v>0</v>
      </c>
      <c r="F5398" s="119" t="s">
        <v>14948</v>
      </c>
      <c r="G5398" s="119" t="s">
        <v>15548</v>
      </c>
      <c r="H5398" s="119" t="s">
        <v>29016</v>
      </c>
    </row>
    <row r="5399" spans="1:8" x14ac:dyDescent="0.25">
      <c r="A5399" s="16" t="str">
        <f t="shared" si="84"/>
        <v>IUPE434</v>
      </c>
      <c r="B5399" s="119" t="s">
        <v>487</v>
      </c>
      <c r="C5399" s="119" t="s">
        <v>19810</v>
      </c>
      <c r="D5399" s="119" t="s">
        <v>227</v>
      </c>
      <c r="E5399" s="353">
        <v>0</v>
      </c>
      <c r="F5399" s="119" t="s">
        <v>14948</v>
      </c>
      <c r="G5399" s="119" t="s">
        <v>15548</v>
      </c>
      <c r="H5399" s="119" t="s">
        <v>29016</v>
      </c>
    </row>
    <row r="5400" spans="1:8" x14ac:dyDescent="0.25">
      <c r="A5400" s="16" t="str">
        <f t="shared" si="84"/>
        <v>IUIE434</v>
      </c>
      <c r="B5400" s="119" t="s">
        <v>463</v>
      </c>
      <c r="C5400" s="119" t="s">
        <v>19796</v>
      </c>
      <c r="D5400" s="119" t="s">
        <v>229</v>
      </c>
      <c r="E5400" s="353">
        <v>0</v>
      </c>
      <c r="F5400" s="119" t="s">
        <v>14948</v>
      </c>
      <c r="G5400" s="119" t="s">
        <v>15548</v>
      </c>
      <c r="H5400" s="119" t="s">
        <v>29016</v>
      </c>
    </row>
    <row r="5401" spans="1:8" x14ac:dyDescent="0.25">
      <c r="A5401" s="16" t="str">
        <f t="shared" si="84"/>
        <v>IUPE105</v>
      </c>
      <c r="B5401" s="119" t="s">
        <v>479</v>
      </c>
      <c r="C5401" s="119" t="s">
        <v>19803</v>
      </c>
      <c r="D5401" s="119" t="s">
        <v>227</v>
      </c>
      <c r="E5401" s="353">
        <v>0</v>
      </c>
      <c r="F5401" s="119" t="s">
        <v>14948</v>
      </c>
      <c r="G5401" s="119" t="s">
        <v>15548</v>
      </c>
      <c r="H5401" s="119" t="s">
        <v>29016</v>
      </c>
    </row>
    <row r="5402" spans="1:8" x14ac:dyDescent="0.25">
      <c r="A5402" s="16" t="str">
        <f t="shared" si="84"/>
        <v>IUIE105</v>
      </c>
      <c r="B5402" s="119" t="s">
        <v>455</v>
      </c>
      <c r="C5402" s="119" t="s">
        <v>19788</v>
      </c>
      <c r="D5402" s="119" t="s">
        <v>229</v>
      </c>
      <c r="E5402" s="353">
        <v>0</v>
      </c>
      <c r="F5402" s="119" t="s">
        <v>14948</v>
      </c>
      <c r="G5402" s="119" t="s">
        <v>15548</v>
      </c>
      <c r="H5402" s="119" t="s">
        <v>29016</v>
      </c>
    </row>
    <row r="5403" spans="1:8" x14ac:dyDescent="0.25">
      <c r="A5403" s="16" t="str">
        <f t="shared" si="84"/>
        <v>IUPE416</v>
      </c>
      <c r="B5403" s="119" t="s">
        <v>486</v>
      </c>
      <c r="C5403" s="119" t="s">
        <v>15721</v>
      </c>
      <c r="D5403" s="119" t="s">
        <v>227</v>
      </c>
      <c r="E5403" s="353">
        <v>109.58</v>
      </c>
      <c r="F5403" s="119" t="s">
        <v>14948</v>
      </c>
      <c r="G5403" s="119" t="s">
        <v>15548</v>
      </c>
      <c r="H5403" s="119" t="s">
        <v>29016</v>
      </c>
    </row>
    <row r="5404" spans="1:8" x14ac:dyDescent="0.25">
      <c r="A5404" s="16" t="str">
        <f t="shared" si="84"/>
        <v>IUIE416</v>
      </c>
      <c r="B5404" s="119" t="s">
        <v>462</v>
      </c>
      <c r="C5404" s="119" t="s">
        <v>19795</v>
      </c>
      <c r="D5404" s="119" t="s">
        <v>229</v>
      </c>
      <c r="E5404" s="353">
        <v>0</v>
      </c>
      <c r="F5404" s="119" t="s">
        <v>14948</v>
      </c>
      <c r="G5404" s="119" t="s">
        <v>15548</v>
      </c>
      <c r="H5404" s="119" t="s">
        <v>29016</v>
      </c>
    </row>
    <row r="5405" spans="1:8" x14ac:dyDescent="0.25">
      <c r="A5405" s="16" t="str">
        <f t="shared" si="84"/>
        <v>IUPE920</v>
      </c>
      <c r="B5405" s="119" t="s">
        <v>491</v>
      </c>
      <c r="C5405" s="119" t="s">
        <v>15722</v>
      </c>
      <c r="D5405" s="119" t="s">
        <v>227</v>
      </c>
      <c r="E5405" s="353">
        <v>244.16</v>
      </c>
      <c r="F5405" s="119" t="s">
        <v>14948</v>
      </c>
      <c r="G5405" s="119" t="s">
        <v>15548</v>
      </c>
      <c r="H5405" s="119" t="s">
        <v>29016</v>
      </c>
    </row>
    <row r="5406" spans="1:8" x14ac:dyDescent="0.25">
      <c r="A5406" s="16" t="str">
        <f t="shared" si="84"/>
        <v>IUPE016</v>
      </c>
      <c r="B5406" s="119" t="s">
        <v>477</v>
      </c>
      <c r="C5406" s="119" t="s">
        <v>19801</v>
      </c>
      <c r="D5406" s="119" t="s">
        <v>227</v>
      </c>
      <c r="E5406" s="353">
        <v>0</v>
      </c>
      <c r="F5406" s="119" t="s">
        <v>14948</v>
      </c>
      <c r="G5406" s="119" t="s">
        <v>15548</v>
      </c>
      <c r="H5406" s="119" t="s">
        <v>29016</v>
      </c>
    </row>
    <row r="5407" spans="1:8" x14ac:dyDescent="0.25">
      <c r="A5407" s="16" t="str">
        <f t="shared" si="84"/>
        <v>IUPE107</v>
      </c>
      <c r="B5407" s="119" t="s">
        <v>480</v>
      </c>
      <c r="C5407" s="119" t="s">
        <v>19804</v>
      </c>
      <c r="D5407" s="119" t="s">
        <v>227</v>
      </c>
      <c r="E5407" s="353">
        <v>0</v>
      </c>
      <c r="F5407" s="119" t="s">
        <v>14948</v>
      </c>
      <c r="G5407" s="119" t="s">
        <v>15548</v>
      </c>
      <c r="H5407" s="119" t="s">
        <v>29016</v>
      </c>
    </row>
    <row r="5408" spans="1:8" x14ac:dyDescent="0.25">
      <c r="A5408" s="16" t="str">
        <f t="shared" si="84"/>
        <v>IUPE102</v>
      </c>
      <c r="B5408" s="119" t="s">
        <v>478</v>
      </c>
      <c r="C5408" s="119" t="s">
        <v>19802</v>
      </c>
      <c r="D5408" s="119" t="s">
        <v>227</v>
      </c>
      <c r="E5408" s="353">
        <v>0</v>
      </c>
      <c r="F5408" s="119" t="s">
        <v>14948</v>
      </c>
      <c r="G5408" s="119" t="s">
        <v>15548</v>
      </c>
      <c r="H5408" s="119" t="s">
        <v>29016</v>
      </c>
    </row>
    <row r="5409" spans="1:8" x14ac:dyDescent="0.25">
      <c r="A5409" s="16" t="str">
        <f t="shared" si="84"/>
        <v>IUPE007</v>
      </c>
      <c r="B5409" s="119" t="s">
        <v>476</v>
      </c>
      <c r="C5409" s="119" t="s">
        <v>19800</v>
      </c>
      <c r="D5409" s="119" t="s">
        <v>227</v>
      </c>
      <c r="E5409" s="353">
        <v>0</v>
      </c>
      <c r="F5409" s="119" t="s">
        <v>14948</v>
      </c>
      <c r="G5409" s="119" t="s">
        <v>15548</v>
      </c>
      <c r="H5409" s="119" t="s">
        <v>29016</v>
      </c>
    </row>
    <row r="5410" spans="1:8" x14ac:dyDescent="0.25">
      <c r="A5410" s="16" t="str">
        <f t="shared" si="84"/>
        <v>IUIE007</v>
      </c>
      <c r="B5410" s="119" t="s">
        <v>453</v>
      </c>
      <c r="C5410" s="119" t="s">
        <v>19785</v>
      </c>
      <c r="D5410" s="119" t="s">
        <v>229</v>
      </c>
      <c r="E5410" s="353">
        <v>0</v>
      </c>
      <c r="F5410" s="119" t="s">
        <v>14948</v>
      </c>
      <c r="G5410" s="119" t="s">
        <v>15548</v>
      </c>
      <c r="H5410" s="119" t="s">
        <v>29016</v>
      </c>
    </row>
    <row r="5411" spans="1:8" x14ac:dyDescent="0.25">
      <c r="A5411" s="16" t="str">
        <f t="shared" si="84"/>
        <v>IUIE107</v>
      </c>
      <c r="B5411" s="119" t="s">
        <v>456</v>
      </c>
      <c r="C5411" s="119" t="s">
        <v>19789</v>
      </c>
      <c r="D5411" s="119" t="s">
        <v>229</v>
      </c>
      <c r="E5411" s="353">
        <v>0</v>
      </c>
      <c r="F5411" s="119" t="s">
        <v>14948</v>
      </c>
      <c r="G5411" s="119" t="s">
        <v>15548</v>
      </c>
      <c r="H5411" s="119" t="s">
        <v>29016</v>
      </c>
    </row>
    <row r="5412" spans="1:8" x14ac:dyDescent="0.25">
      <c r="A5412" s="16" t="str">
        <f t="shared" si="84"/>
        <v>IUIE016</v>
      </c>
      <c r="B5412" s="119" t="s">
        <v>454</v>
      </c>
      <c r="C5412" s="119" t="s">
        <v>19786</v>
      </c>
      <c r="D5412" s="119" t="s">
        <v>229</v>
      </c>
      <c r="E5412" s="353">
        <v>0</v>
      </c>
      <c r="F5412" s="119" t="s">
        <v>14948</v>
      </c>
      <c r="G5412" s="119" t="s">
        <v>15548</v>
      </c>
      <c r="H5412" s="119" t="s">
        <v>29016</v>
      </c>
    </row>
    <row r="5413" spans="1:8" x14ac:dyDescent="0.25">
      <c r="A5413" s="16" t="str">
        <f t="shared" si="84"/>
        <v>IUPE006</v>
      </c>
      <c r="B5413" s="119" t="s">
        <v>475</v>
      </c>
      <c r="C5413" s="119" t="s">
        <v>19799</v>
      </c>
      <c r="D5413" s="119" t="s">
        <v>227</v>
      </c>
      <c r="E5413" s="353">
        <v>0</v>
      </c>
      <c r="F5413" s="119" t="s">
        <v>14948</v>
      </c>
      <c r="G5413" s="119" t="s">
        <v>15548</v>
      </c>
      <c r="H5413" s="119" t="s">
        <v>29016</v>
      </c>
    </row>
    <row r="5414" spans="1:8" x14ac:dyDescent="0.25">
      <c r="A5414" s="16" t="str">
        <f t="shared" si="84"/>
        <v>IUIE006</v>
      </c>
      <c r="B5414" s="119" t="s">
        <v>452</v>
      </c>
      <c r="C5414" s="119" t="s">
        <v>19784</v>
      </c>
      <c r="D5414" s="119" t="s">
        <v>229</v>
      </c>
      <c r="E5414" s="353">
        <v>0</v>
      </c>
      <c r="F5414" s="119" t="s">
        <v>14948</v>
      </c>
      <c r="G5414" s="119" t="s">
        <v>15548</v>
      </c>
      <c r="H5414" s="119" t="s">
        <v>29016</v>
      </c>
    </row>
    <row r="5415" spans="1:8" x14ac:dyDescent="0.25">
      <c r="A5415" s="16" t="str">
        <f t="shared" si="84"/>
        <v>IUPE404</v>
      </c>
      <c r="B5415" s="119" t="s">
        <v>484</v>
      </c>
      <c r="C5415" s="119" t="s">
        <v>19808</v>
      </c>
      <c r="D5415" s="119" t="s">
        <v>227</v>
      </c>
      <c r="E5415" s="353">
        <v>0</v>
      </c>
      <c r="F5415" s="119" t="s">
        <v>14948</v>
      </c>
      <c r="G5415" s="119" t="s">
        <v>15548</v>
      </c>
      <c r="H5415" s="119" t="s">
        <v>29016</v>
      </c>
    </row>
    <row r="5416" spans="1:8" x14ac:dyDescent="0.25">
      <c r="A5416" s="16" t="str">
        <f t="shared" si="84"/>
        <v>IUIE404</v>
      </c>
      <c r="B5416" s="119" t="s">
        <v>460</v>
      </c>
      <c r="C5416" s="119" t="s">
        <v>19793</v>
      </c>
      <c r="D5416" s="119" t="s">
        <v>229</v>
      </c>
      <c r="E5416" s="353">
        <v>0</v>
      </c>
      <c r="F5416" s="119" t="s">
        <v>14948</v>
      </c>
      <c r="G5416" s="119" t="s">
        <v>15548</v>
      </c>
      <c r="H5416" s="119" t="s">
        <v>29016</v>
      </c>
    </row>
    <row r="5417" spans="1:8" x14ac:dyDescent="0.25">
      <c r="A5417" s="16" t="str">
        <f t="shared" si="84"/>
        <v>IUPE402</v>
      </c>
      <c r="B5417" s="119" t="s">
        <v>483</v>
      </c>
      <c r="C5417" s="119" t="s">
        <v>19807</v>
      </c>
      <c r="D5417" s="119" t="s">
        <v>227</v>
      </c>
      <c r="E5417" s="353">
        <v>0</v>
      </c>
      <c r="F5417" s="119" t="s">
        <v>14948</v>
      </c>
      <c r="G5417" s="119" t="s">
        <v>15548</v>
      </c>
      <c r="H5417" s="119" t="s">
        <v>29016</v>
      </c>
    </row>
    <row r="5418" spans="1:8" x14ac:dyDescent="0.25">
      <c r="A5418" s="16" t="str">
        <f t="shared" si="84"/>
        <v>IUIE402</v>
      </c>
      <c r="B5418" s="119" t="s">
        <v>459</v>
      </c>
      <c r="C5418" s="119" t="s">
        <v>19792</v>
      </c>
      <c r="D5418" s="119" t="s">
        <v>229</v>
      </c>
      <c r="E5418" s="353">
        <v>0</v>
      </c>
      <c r="F5418" s="119" t="s">
        <v>14948</v>
      </c>
      <c r="G5418" s="119" t="s">
        <v>15548</v>
      </c>
      <c r="H5418" s="119" t="s">
        <v>29016</v>
      </c>
    </row>
    <row r="5419" spans="1:8" x14ac:dyDescent="0.25">
      <c r="A5419" s="16" t="str">
        <f t="shared" si="84"/>
        <v>IUPE336</v>
      </c>
      <c r="B5419" s="119" t="s">
        <v>482</v>
      </c>
      <c r="C5419" s="119" t="s">
        <v>16395</v>
      </c>
      <c r="D5419" s="119" t="s">
        <v>227</v>
      </c>
      <c r="E5419" s="353">
        <v>19.57</v>
      </c>
      <c r="F5419" s="119" t="s">
        <v>14948</v>
      </c>
      <c r="G5419" s="119" t="s">
        <v>15548</v>
      </c>
      <c r="H5419" s="119" t="s">
        <v>29016</v>
      </c>
    </row>
    <row r="5420" spans="1:8" x14ac:dyDescent="0.25">
      <c r="A5420" s="16" t="str">
        <f t="shared" si="84"/>
        <v>IUIE336</v>
      </c>
      <c r="B5420" s="119" t="s">
        <v>458</v>
      </c>
      <c r="C5420" s="119" t="s">
        <v>19791</v>
      </c>
      <c r="D5420" s="119" t="s">
        <v>229</v>
      </c>
      <c r="E5420" s="353">
        <v>1.78</v>
      </c>
      <c r="F5420" s="119" t="s">
        <v>14948</v>
      </c>
      <c r="G5420" s="119" t="s">
        <v>15548</v>
      </c>
      <c r="H5420" s="119" t="s">
        <v>29016</v>
      </c>
    </row>
    <row r="5421" spans="1:8" x14ac:dyDescent="0.25">
      <c r="A5421" s="16" t="str">
        <f t="shared" si="84"/>
        <v>IUIE908</v>
      </c>
      <c r="B5421" s="119" t="s">
        <v>464</v>
      </c>
      <c r="C5421" s="119" t="s">
        <v>19797</v>
      </c>
      <c r="D5421" s="119" t="s">
        <v>229</v>
      </c>
      <c r="E5421" s="353">
        <v>153.06</v>
      </c>
      <c r="F5421" s="119" t="s">
        <v>14948</v>
      </c>
      <c r="G5421" s="119" t="s">
        <v>15548</v>
      </c>
      <c r="H5421" s="119" t="s">
        <v>29016</v>
      </c>
    </row>
    <row r="5422" spans="1:8" x14ac:dyDescent="0.25">
      <c r="A5422" s="16" t="str">
        <f t="shared" si="84"/>
        <v>IUPE917</v>
      </c>
      <c r="B5422" s="119" t="s">
        <v>489</v>
      </c>
      <c r="C5422" s="119" t="s">
        <v>19812</v>
      </c>
      <c r="D5422" s="119" t="s">
        <v>227</v>
      </c>
      <c r="E5422" s="353">
        <v>0</v>
      </c>
      <c r="F5422" s="119" t="s">
        <v>14948</v>
      </c>
      <c r="G5422" s="119" t="s">
        <v>15548</v>
      </c>
      <c r="H5422" s="119" t="s">
        <v>29016</v>
      </c>
    </row>
    <row r="5423" spans="1:8" x14ac:dyDescent="0.25">
      <c r="A5423" s="16" t="str">
        <f t="shared" si="84"/>
        <v>IUIE917</v>
      </c>
      <c r="B5423" s="119" t="s">
        <v>465</v>
      </c>
      <c r="C5423" s="119" t="s">
        <v>19798</v>
      </c>
      <c r="D5423" s="119" t="s">
        <v>229</v>
      </c>
      <c r="E5423" s="353">
        <v>0</v>
      </c>
      <c r="F5423" s="119" t="s">
        <v>14948</v>
      </c>
      <c r="G5423" s="119" t="s">
        <v>15548</v>
      </c>
      <c r="H5423" s="119" t="s">
        <v>29016</v>
      </c>
    </row>
    <row r="5424" spans="1:8" x14ac:dyDescent="0.25">
      <c r="A5424" s="16" t="str">
        <f t="shared" si="84"/>
        <v>IUPE918</v>
      </c>
      <c r="B5424" s="119" t="s">
        <v>19813</v>
      </c>
      <c r="C5424" s="119" t="s">
        <v>19814</v>
      </c>
      <c r="D5424" s="119" t="s">
        <v>227</v>
      </c>
      <c r="E5424" s="353">
        <v>0</v>
      </c>
      <c r="F5424" s="119" t="s">
        <v>14948</v>
      </c>
      <c r="G5424" s="119" t="s">
        <v>15548</v>
      </c>
      <c r="H5424" s="119" t="s">
        <v>29016</v>
      </c>
    </row>
    <row r="5425" spans="1:8" x14ac:dyDescent="0.25">
      <c r="A5425" s="16" t="str">
        <f t="shared" si="84"/>
        <v>IUPE925</v>
      </c>
      <c r="B5425" s="119" t="s">
        <v>492</v>
      </c>
      <c r="C5425" s="119" t="s">
        <v>19815</v>
      </c>
      <c r="D5425" s="119" t="s">
        <v>227</v>
      </c>
      <c r="E5425" s="353">
        <v>524.14</v>
      </c>
      <c r="F5425" s="119" t="s">
        <v>14948</v>
      </c>
      <c r="G5425" s="119" t="s">
        <v>15548</v>
      </c>
      <c r="H5425" s="119" t="s">
        <v>29016</v>
      </c>
    </row>
    <row r="5426" spans="1:8" x14ac:dyDescent="0.25">
      <c r="A5426" s="16" t="str">
        <f t="shared" si="84"/>
        <v>IUEQ0001</v>
      </c>
      <c r="B5426" s="119" t="s">
        <v>314</v>
      </c>
      <c r="C5426" s="119" t="s">
        <v>16394</v>
      </c>
      <c r="D5426" s="119" t="s">
        <v>5</v>
      </c>
      <c r="E5426" s="353">
        <v>342.44</v>
      </c>
      <c r="F5426" s="119" t="s">
        <v>14948</v>
      </c>
      <c r="G5426" s="119" t="s">
        <v>15548</v>
      </c>
      <c r="H5426" s="119" t="s">
        <v>29016</v>
      </c>
    </row>
    <row r="5427" spans="1:8" x14ac:dyDescent="0.25">
      <c r="A5427" s="16" t="str">
        <f t="shared" si="84"/>
        <v>IUEQ0003</v>
      </c>
      <c r="B5427" s="119" t="s">
        <v>316</v>
      </c>
      <c r="C5427" s="119" t="s">
        <v>29097</v>
      </c>
      <c r="D5427" s="119" t="s">
        <v>5</v>
      </c>
      <c r="E5427" s="353">
        <v>39.06</v>
      </c>
      <c r="F5427" s="119" t="s">
        <v>14948</v>
      </c>
      <c r="G5427" s="119" t="s">
        <v>15548</v>
      </c>
      <c r="H5427" s="119" t="s">
        <v>29016</v>
      </c>
    </row>
    <row r="5428" spans="1:8" x14ac:dyDescent="0.25">
      <c r="A5428" s="16" t="str">
        <f t="shared" si="84"/>
        <v>IUS00001</v>
      </c>
      <c r="B5428" s="119" t="s">
        <v>19816</v>
      </c>
      <c r="C5428" s="119" t="s">
        <v>19817</v>
      </c>
      <c r="D5428" s="119" t="s">
        <v>1</v>
      </c>
      <c r="E5428" s="353">
        <v>0</v>
      </c>
      <c r="F5428" s="119" t="s">
        <v>14948</v>
      </c>
      <c r="G5428" s="119" t="s">
        <v>15548</v>
      </c>
      <c r="H5428" s="119" t="s">
        <v>29016</v>
      </c>
    </row>
    <row r="5429" spans="1:8" x14ac:dyDescent="0.25">
      <c r="A5429" s="16" t="str">
        <f t="shared" si="84"/>
        <v>IUTR1002</v>
      </c>
      <c r="B5429" s="119" t="s">
        <v>16743</v>
      </c>
      <c r="C5429" s="119" t="s">
        <v>16744</v>
      </c>
      <c r="D5429" s="119" t="s">
        <v>5</v>
      </c>
      <c r="E5429" s="353">
        <v>517.22</v>
      </c>
      <c r="F5429" s="119" t="s">
        <v>14948</v>
      </c>
      <c r="G5429" s="119" t="s">
        <v>15548</v>
      </c>
      <c r="H5429" s="119" t="s">
        <v>29016</v>
      </c>
    </row>
    <row r="5430" spans="1:8" x14ac:dyDescent="0.25">
      <c r="A5430" s="16" t="str">
        <f t="shared" si="84"/>
        <v>EIU00029</v>
      </c>
      <c r="B5430" s="119" t="s">
        <v>29098</v>
      </c>
      <c r="C5430" s="119" t="s">
        <v>29099</v>
      </c>
      <c r="D5430" s="119" t="s">
        <v>227</v>
      </c>
      <c r="E5430" s="353">
        <v>4.32</v>
      </c>
      <c r="F5430" s="119" t="s">
        <v>14948</v>
      </c>
      <c r="G5430" s="119" t="s">
        <v>15548</v>
      </c>
      <c r="H5430" s="119" t="s">
        <v>29016</v>
      </c>
    </row>
    <row r="5431" spans="1:8" x14ac:dyDescent="0.25">
      <c r="A5431" s="16" t="str">
        <f t="shared" si="84"/>
        <v>EIU00038</v>
      </c>
      <c r="B5431" s="119" t="s">
        <v>29100</v>
      </c>
      <c r="C5431" s="119" t="s">
        <v>29101</v>
      </c>
      <c r="D5431" s="119" t="s">
        <v>229</v>
      </c>
      <c r="E5431" s="353">
        <v>38.18</v>
      </c>
      <c r="F5431" s="119" t="s">
        <v>14948</v>
      </c>
      <c r="G5431" s="119" t="s">
        <v>15548</v>
      </c>
      <c r="H5431" s="119" t="s">
        <v>29016</v>
      </c>
    </row>
    <row r="5432" spans="1:8" x14ac:dyDescent="0.25">
      <c r="A5432" s="16" t="str">
        <f t="shared" si="84"/>
        <v>EIU00042</v>
      </c>
      <c r="B5432" s="119" t="s">
        <v>29102</v>
      </c>
      <c r="C5432" s="119" t="s">
        <v>29103</v>
      </c>
      <c r="D5432" s="119" t="s">
        <v>229</v>
      </c>
      <c r="E5432" s="353">
        <v>2.94</v>
      </c>
      <c r="F5432" s="119" t="s">
        <v>14948</v>
      </c>
      <c r="G5432" s="119" t="s">
        <v>15548</v>
      </c>
      <c r="H5432" s="119" t="s">
        <v>29016</v>
      </c>
    </row>
    <row r="5433" spans="1:8" x14ac:dyDescent="0.25">
      <c r="A5433" s="16" t="str">
        <f t="shared" si="84"/>
        <v>EIU00044</v>
      </c>
      <c r="B5433" s="119" t="s">
        <v>29104</v>
      </c>
      <c r="C5433" s="119" t="s">
        <v>29105</v>
      </c>
      <c r="D5433" s="119" t="s">
        <v>229</v>
      </c>
      <c r="E5433" s="353">
        <v>22.55</v>
      </c>
      <c r="F5433" s="119" t="s">
        <v>14948</v>
      </c>
      <c r="G5433" s="119" t="s">
        <v>15548</v>
      </c>
      <c r="H5433" s="119" t="s">
        <v>29016</v>
      </c>
    </row>
    <row r="5434" spans="1:8" x14ac:dyDescent="0.25">
      <c r="A5434" s="16" t="str">
        <f t="shared" si="84"/>
        <v>EIU00046</v>
      </c>
      <c r="B5434" s="119" t="s">
        <v>29106</v>
      </c>
      <c r="C5434" s="119" t="s">
        <v>29107</v>
      </c>
      <c r="D5434" s="119" t="s">
        <v>229</v>
      </c>
      <c r="E5434" s="353">
        <v>1260.8</v>
      </c>
      <c r="F5434" s="119" t="s">
        <v>14948</v>
      </c>
      <c r="G5434" s="119" t="s">
        <v>15548</v>
      </c>
      <c r="H5434" s="119" t="s">
        <v>29016</v>
      </c>
    </row>
    <row r="5435" spans="1:8" x14ac:dyDescent="0.25">
      <c r="A5435" s="16" t="str">
        <f t="shared" si="84"/>
        <v>EIU10047</v>
      </c>
      <c r="B5435" s="119" t="s">
        <v>16731</v>
      </c>
      <c r="C5435" s="119" t="s">
        <v>16732</v>
      </c>
      <c r="D5435" s="119" t="s">
        <v>227</v>
      </c>
      <c r="E5435" s="353">
        <v>23.74</v>
      </c>
      <c r="F5435" s="119" t="s">
        <v>14948</v>
      </c>
      <c r="G5435" s="119" t="s">
        <v>15548</v>
      </c>
      <c r="H5435" s="119" t="s">
        <v>29016</v>
      </c>
    </row>
    <row r="5436" spans="1:8" x14ac:dyDescent="0.25">
      <c r="A5436" s="16" t="str">
        <f t="shared" si="84"/>
        <v>EIU10052</v>
      </c>
      <c r="B5436" s="119" t="s">
        <v>16739</v>
      </c>
      <c r="C5436" s="119" t="s">
        <v>16738</v>
      </c>
      <c r="D5436" s="119" t="s">
        <v>229</v>
      </c>
      <c r="E5436" s="353">
        <v>7.32</v>
      </c>
      <c r="F5436" s="119" t="s">
        <v>14948</v>
      </c>
      <c r="G5436" s="119" t="s">
        <v>15548</v>
      </c>
      <c r="H5436" s="119" t="s">
        <v>29016</v>
      </c>
    </row>
    <row r="5437" spans="1:8" x14ac:dyDescent="0.25">
      <c r="A5437" s="16" t="str">
        <f t="shared" si="84"/>
        <v>EIU20070</v>
      </c>
      <c r="B5437" s="119" t="s">
        <v>29108</v>
      </c>
      <c r="C5437" s="119" t="s">
        <v>29109</v>
      </c>
      <c r="D5437" s="119" t="s">
        <v>227</v>
      </c>
      <c r="E5437" s="353">
        <v>66.010000000000005</v>
      </c>
      <c r="F5437" s="119" t="s">
        <v>14948</v>
      </c>
      <c r="G5437" s="119" t="s">
        <v>15548</v>
      </c>
      <c r="H5437" s="119" t="s">
        <v>29016</v>
      </c>
    </row>
    <row r="5438" spans="1:8" x14ac:dyDescent="0.25">
      <c r="A5438" s="16" t="str">
        <f t="shared" si="84"/>
        <v>EIU20071</v>
      </c>
      <c r="B5438" s="119" t="s">
        <v>29110</v>
      </c>
      <c r="C5438" s="119" t="s">
        <v>29111</v>
      </c>
      <c r="D5438" s="119" t="s">
        <v>227</v>
      </c>
      <c r="E5438" s="353">
        <v>28.83</v>
      </c>
      <c r="F5438" s="119" t="s">
        <v>14948</v>
      </c>
      <c r="G5438" s="119" t="s">
        <v>15548</v>
      </c>
      <c r="H5438" s="119" t="s">
        <v>29016</v>
      </c>
    </row>
    <row r="5439" spans="1:8" x14ac:dyDescent="0.25">
      <c r="A5439" s="16" t="str">
        <f t="shared" si="84"/>
        <v>EIU20072</v>
      </c>
      <c r="B5439" s="119" t="s">
        <v>29112</v>
      </c>
      <c r="C5439" s="119" t="s">
        <v>29113</v>
      </c>
      <c r="D5439" s="119" t="s">
        <v>227</v>
      </c>
      <c r="E5439" s="353">
        <v>26.7</v>
      </c>
      <c r="F5439" s="119" t="s">
        <v>14948</v>
      </c>
      <c r="G5439" s="119" t="s">
        <v>15548</v>
      </c>
      <c r="H5439" s="119" t="s">
        <v>29016</v>
      </c>
    </row>
    <row r="5440" spans="1:8" x14ac:dyDescent="0.25">
      <c r="A5440" s="16" t="str">
        <f t="shared" si="84"/>
        <v>EIU00030</v>
      </c>
      <c r="B5440" s="119" t="s">
        <v>29114</v>
      </c>
      <c r="C5440" s="119" t="s">
        <v>29099</v>
      </c>
      <c r="D5440" s="119" t="s">
        <v>229</v>
      </c>
      <c r="E5440" s="353">
        <v>0.25</v>
      </c>
      <c r="F5440" s="119" t="s">
        <v>14948</v>
      </c>
      <c r="G5440" s="119" t="s">
        <v>15548</v>
      </c>
      <c r="H5440" s="119" t="s">
        <v>29016</v>
      </c>
    </row>
    <row r="5441" spans="1:8" x14ac:dyDescent="0.25">
      <c r="A5441" s="16" t="str">
        <f t="shared" si="84"/>
        <v>EIU00032</v>
      </c>
      <c r="B5441" s="119" t="s">
        <v>29115</v>
      </c>
      <c r="C5441" s="119" t="s">
        <v>29116</v>
      </c>
      <c r="D5441" s="119" t="s">
        <v>229</v>
      </c>
      <c r="E5441" s="353">
        <v>0.48</v>
      </c>
      <c r="F5441" s="119" t="s">
        <v>14948</v>
      </c>
      <c r="G5441" s="119" t="s">
        <v>15548</v>
      </c>
      <c r="H5441" s="119" t="s">
        <v>29016</v>
      </c>
    </row>
    <row r="5442" spans="1:8" x14ac:dyDescent="0.25">
      <c r="A5442" s="16" t="str">
        <f t="shared" si="84"/>
        <v>EIU00033</v>
      </c>
      <c r="B5442" s="119" t="s">
        <v>29117</v>
      </c>
      <c r="C5442" s="119" t="s">
        <v>29118</v>
      </c>
      <c r="D5442" s="119" t="s">
        <v>227</v>
      </c>
      <c r="E5442" s="353">
        <v>19.57</v>
      </c>
      <c r="F5442" s="119" t="s">
        <v>14948</v>
      </c>
      <c r="G5442" s="119" t="s">
        <v>15548</v>
      </c>
      <c r="H5442" s="119" t="s">
        <v>29016</v>
      </c>
    </row>
    <row r="5443" spans="1:8" x14ac:dyDescent="0.25">
      <c r="A5443" s="16" t="str">
        <f t="shared" ref="A5443:A5506" si="85">B5443</f>
        <v>EIU00034</v>
      </c>
      <c r="B5443" s="119" t="s">
        <v>29119</v>
      </c>
      <c r="C5443" s="119" t="s">
        <v>29118</v>
      </c>
      <c r="D5443" s="119" t="s">
        <v>229</v>
      </c>
      <c r="E5443" s="353">
        <v>1.78</v>
      </c>
      <c r="F5443" s="119" t="s">
        <v>14948</v>
      </c>
      <c r="G5443" s="119" t="s">
        <v>15548</v>
      </c>
      <c r="H5443" s="119" t="s">
        <v>29016</v>
      </c>
    </row>
    <row r="5444" spans="1:8" x14ac:dyDescent="0.25">
      <c r="A5444" s="16" t="str">
        <f t="shared" si="85"/>
        <v>EIU00035</v>
      </c>
      <c r="B5444" s="119" t="s">
        <v>29120</v>
      </c>
      <c r="C5444" s="119" t="s">
        <v>29121</v>
      </c>
      <c r="D5444" s="119" t="s">
        <v>227</v>
      </c>
      <c r="E5444" s="353">
        <v>0.15</v>
      </c>
      <c r="F5444" s="119" t="s">
        <v>14948</v>
      </c>
      <c r="G5444" s="119" t="s">
        <v>15548</v>
      </c>
      <c r="H5444" s="119" t="s">
        <v>29016</v>
      </c>
    </row>
    <row r="5445" spans="1:8" x14ac:dyDescent="0.25">
      <c r="A5445" s="16" t="str">
        <f t="shared" si="85"/>
        <v>EIU00040</v>
      </c>
      <c r="B5445" s="119" t="s">
        <v>29122</v>
      </c>
      <c r="C5445" s="119" t="s">
        <v>29123</v>
      </c>
      <c r="D5445" s="119" t="s">
        <v>229</v>
      </c>
      <c r="E5445" s="353">
        <v>0.4</v>
      </c>
      <c r="F5445" s="119" t="s">
        <v>14948</v>
      </c>
      <c r="G5445" s="119" t="s">
        <v>15548</v>
      </c>
      <c r="H5445" s="119" t="s">
        <v>29016</v>
      </c>
    </row>
    <row r="5446" spans="1:8" x14ac:dyDescent="0.25">
      <c r="A5446" s="16" t="str">
        <f t="shared" si="85"/>
        <v>EIU00041</v>
      </c>
      <c r="B5446" s="119" t="s">
        <v>29124</v>
      </c>
      <c r="C5446" s="119" t="s">
        <v>29103</v>
      </c>
      <c r="D5446" s="119" t="s">
        <v>227</v>
      </c>
      <c r="E5446" s="353">
        <v>5.0199999999999996</v>
      </c>
      <c r="F5446" s="119" t="s">
        <v>14948</v>
      </c>
      <c r="G5446" s="119" t="s">
        <v>15548</v>
      </c>
      <c r="H5446" s="119" t="s">
        <v>29016</v>
      </c>
    </row>
    <row r="5447" spans="1:8" x14ac:dyDescent="0.25">
      <c r="A5447" s="16" t="str">
        <f t="shared" si="85"/>
        <v>EIU00043</v>
      </c>
      <c r="B5447" s="119" t="s">
        <v>29125</v>
      </c>
      <c r="C5447" s="119" t="s">
        <v>29105</v>
      </c>
      <c r="D5447" s="119" t="s">
        <v>227</v>
      </c>
      <c r="E5447" s="353">
        <v>23.04</v>
      </c>
      <c r="F5447" s="119" t="s">
        <v>14948</v>
      </c>
      <c r="G5447" s="119" t="s">
        <v>15548</v>
      </c>
      <c r="H5447" s="119" t="s">
        <v>29016</v>
      </c>
    </row>
    <row r="5448" spans="1:8" x14ac:dyDescent="0.25">
      <c r="A5448" s="16" t="str">
        <f t="shared" si="85"/>
        <v>EIU00045</v>
      </c>
      <c r="B5448" s="119" t="s">
        <v>29126</v>
      </c>
      <c r="C5448" s="119" t="s">
        <v>29107</v>
      </c>
      <c r="D5448" s="119" t="s">
        <v>227</v>
      </c>
      <c r="E5448" s="353">
        <v>2430.94</v>
      </c>
      <c r="F5448" s="119" t="s">
        <v>14948</v>
      </c>
      <c r="G5448" s="119" t="s">
        <v>15548</v>
      </c>
      <c r="H5448" s="119" t="s">
        <v>29016</v>
      </c>
    </row>
    <row r="5449" spans="1:8" x14ac:dyDescent="0.25">
      <c r="A5449" s="16" t="str">
        <f t="shared" si="85"/>
        <v>EIU10053</v>
      </c>
      <c r="B5449" s="119" t="s">
        <v>29127</v>
      </c>
      <c r="C5449" s="119" t="s">
        <v>29128</v>
      </c>
      <c r="D5449" s="119" t="s">
        <v>227</v>
      </c>
      <c r="E5449" s="353">
        <v>558.05999999999995</v>
      </c>
      <c r="F5449" s="119" t="s">
        <v>14948</v>
      </c>
      <c r="G5449" s="119" t="s">
        <v>15548</v>
      </c>
      <c r="H5449" s="119" t="s">
        <v>29016</v>
      </c>
    </row>
    <row r="5450" spans="1:8" x14ac:dyDescent="0.25">
      <c r="A5450" s="16" t="str">
        <f t="shared" si="85"/>
        <v>EIU10043</v>
      </c>
      <c r="B5450" s="119" t="s">
        <v>16725</v>
      </c>
      <c r="C5450" s="119" t="s">
        <v>16726</v>
      </c>
      <c r="D5450" s="119" t="s">
        <v>227</v>
      </c>
      <c r="E5450" s="353">
        <v>524.14</v>
      </c>
      <c r="F5450" s="119" t="s">
        <v>14948</v>
      </c>
      <c r="G5450" s="119" t="s">
        <v>15548</v>
      </c>
      <c r="H5450" s="119" t="s">
        <v>29016</v>
      </c>
    </row>
    <row r="5451" spans="1:8" x14ac:dyDescent="0.25">
      <c r="A5451" s="16" t="str">
        <f t="shared" si="85"/>
        <v>EIU10044</v>
      </c>
      <c r="B5451" s="119" t="s">
        <v>16727</v>
      </c>
      <c r="C5451" s="119" t="s">
        <v>16726</v>
      </c>
      <c r="D5451" s="119" t="s">
        <v>229</v>
      </c>
      <c r="E5451" s="353">
        <v>230.56</v>
      </c>
      <c r="F5451" s="119" t="s">
        <v>14948</v>
      </c>
      <c r="G5451" s="119" t="s">
        <v>15548</v>
      </c>
      <c r="H5451" s="119" t="s">
        <v>29016</v>
      </c>
    </row>
    <row r="5452" spans="1:8" x14ac:dyDescent="0.25">
      <c r="A5452" s="16" t="str">
        <f t="shared" si="85"/>
        <v>EIU10045</v>
      </c>
      <c r="B5452" s="119" t="s">
        <v>16728</v>
      </c>
      <c r="C5452" s="119" t="s">
        <v>16729</v>
      </c>
      <c r="D5452" s="119" t="s">
        <v>227</v>
      </c>
      <c r="E5452" s="353">
        <v>319.04000000000002</v>
      </c>
      <c r="F5452" s="119" t="s">
        <v>14948</v>
      </c>
      <c r="G5452" s="119" t="s">
        <v>15548</v>
      </c>
      <c r="H5452" s="119" t="s">
        <v>29016</v>
      </c>
    </row>
    <row r="5453" spans="1:8" x14ac:dyDescent="0.25">
      <c r="A5453" s="16" t="str">
        <f t="shared" si="85"/>
        <v>EIU10048</v>
      </c>
      <c r="B5453" s="119" t="s">
        <v>16733</v>
      </c>
      <c r="C5453" s="119" t="s">
        <v>16732</v>
      </c>
      <c r="D5453" s="119" t="s">
        <v>229</v>
      </c>
      <c r="E5453" s="353">
        <v>14.97</v>
      </c>
      <c r="F5453" s="119" t="s">
        <v>14948</v>
      </c>
      <c r="G5453" s="119" t="s">
        <v>15548</v>
      </c>
      <c r="H5453" s="119" t="s">
        <v>29016</v>
      </c>
    </row>
    <row r="5454" spans="1:8" x14ac:dyDescent="0.25">
      <c r="A5454" s="16" t="str">
        <f t="shared" si="85"/>
        <v>EIU00047</v>
      </c>
      <c r="B5454" s="119" t="s">
        <v>29129</v>
      </c>
      <c r="C5454" s="119" t="s">
        <v>29130</v>
      </c>
      <c r="D5454" s="119" t="s">
        <v>227</v>
      </c>
      <c r="E5454" s="353">
        <v>342.83</v>
      </c>
      <c r="F5454" s="119" t="s">
        <v>14948</v>
      </c>
      <c r="G5454" s="119" t="s">
        <v>15548</v>
      </c>
      <c r="H5454" s="119" t="s">
        <v>29016</v>
      </c>
    </row>
    <row r="5455" spans="1:8" x14ac:dyDescent="0.25">
      <c r="A5455" s="16" t="str">
        <f t="shared" si="85"/>
        <v>EIU00036</v>
      </c>
      <c r="B5455" s="119" t="s">
        <v>29131</v>
      </c>
      <c r="C5455" s="119" t="s">
        <v>29121</v>
      </c>
      <c r="D5455" s="119" t="s">
        <v>229</v>
      </c>
      <c r="E5455" s="353">
        <v>0.1</v>
      </c>
      <c r="F5455" s="119" t="s">
        <v>14948</v>
      </c>
      <c r="G5455" s="119" t="s">
        <v>15548</v>
      </c>
      <c r="H5455" s="119" t="s">
        <v>29016</v>
      </c>
    </row>
    <row r="5456" spans="1:8" x14ac:dyDescent="0.25">
      <c r="A5456" s="16" t="str">
        <f t="shared" si="85"/>
        <v>EIU00037</v>
      </c>
      <c r="B5456" s="119" t="s">
        <v>29132</v>
      </c>
      <c r="C5456" s="119" t="s">
        <v>29101</v>
      </c>
      <c r="D5456" s="119" t="s">
        <v>227</v>
      </c>
      <c r="E5456" s="353">
        <v>40.909999999999997</v>
      </c>
      <c r="F5456" s="119" t="s">
        <v>14948</v>
      </c>
      <c r="G5456" s="119" t="s">
        <v>15548</v>
      </c>
      <c r="H5456" s="119" t="s">
        <v>29016</v>
      </c>
    </row>
    <row r="5457" spans="1:8" x14ac:dyDescent="0.25">
      <c r="A5457" s="16" t="str">
        <f t="shared" si="85"/>
        <v>EIU00031</v>
      </c>
      <c r="B5457" s="119" t="s">
        <v>29135</v>
      </c>
      <c r="C5457" s="119" t="s">
        <v>29116</v>
      </c>
      <c r="D5457" s="119" t="s">
        <v>227</v>
      </c>
      <c r="E5457" s="353">
        <v>0.87</v>
      </c>
      <c r="F5457" s="119" t="s">
        <v>14948</v>
      </c>
      <c r="G5457" s="119" t="s">
        <v>15548</v>
      </c>
      <c r="H5457" s="119" t="s">
        <v>29016</v>
      </c>
    </row>
    <row r="5458" spans="1:8" x14ac:dyDescent="0.25">
      <c r="A5458" s="16" t="str">
        <f t="shared" si="85"/>
        <v>EIU00008</v>
      </c>
      <c r="B5458" s="119" t="s">
        <v>29133</v>
      </c>
      <c r="C5458" s="119" t="s">
        <v>29134</v>
      </c>
      <c r="D5458" s="119" t="s">
        <v>227</v>
      </c>
      <c r="E5458" s="353">
        <v>384.69</v>
      </c>
      <c r="F5458" s="119" t="s">
        <v>14948</v>
      </c>
      <c r="G5458" s="119" t="s">
        <v>15548</v>
      </c>
      <c r="H5458" s="119" t="s">
        <v>29016</v>
      </c>
    </row>
    <row r="5459" spans="1:8" x14ac:dyDescent="0.25">
      <c r="A5459" s="16" t="str">
        <f t="shared" si="85"/>
        <v>EIU20073</v>
      </c>
      <c r="B5459" s="119" t="s">
        <v>29136</v>
      </c>
      <c r="C5459" s="119" t="s">
        <v>29137</v>
      </c>
      <c r="D5459" s="119" t="s">
        <v>227</v>
      </c>
      <c r="E5459" s="353">
        <v>342.91</v>
      </c>
      <c r="F5459" s="119" t="s">
        <v>14948</v>
      </c>
      <c r="G5459" s="119" t="s">
        <v>15548</v>
      </c>
      <c r="H5459" s="119" t="s">
        <v>29016</v>
      </c>
    </row>
    <row r="5460" spans="1:8" x14ac:dyDescent="0.25">
      <c r="A5460" s="16" t="str">
        <f t="shared" si="85"/>
        <v>EIU00039</v>
      </c>
      <c r="B5460" s="119" t="s">
        <v>29138</v>
      </c>
      <c r="C5460" s="119" t="s">
        <v>29123</v>
      </c>
      <c r="D5460" s="119" t="s">
        <v>227</v>
      </c>
      <c r="E5460" s="353">
        <v>0.56999999999999995</v>
      </c>
      <c r="F5460" s="119" t="s">
        <v>14948</v>
      </c>
      <c r="G5460" s="119" t="s">
        <v>15548</v>
      </c>
      <c r="H5460" s="119" t="s">
        <v>29016</v>
      </c>
    </row>
    <row r="5461" spans="1:8" x14ac:dyDescent="0.25">
      <c r="A5461" s="16" t="str">
        <f t="shared" si="85"/>
        <v>EIU10054</v>
      </c>
      <c r="B5461" s="119" t="s">
        <v>29139</v>
      </c>
      <c r="C5461" s="119" t="s">
        <v>29128</v>
      </c>
      <c r="D5461" s="119" t="s">
        <v>229</v>
      </c>
      <c r="E5461" s="353">
        <v>193.66</v>
      </c>
      <c r="F5461" s="119" t="s">
        <v>14948</v>
      </c>
      <c r="G5461" s="119" t="s">
        <v>15548</v>
      </c>
      <c r="H5461" s="119" t="s">
        <v>29016</v>
      </c>
    </row>
    <row r="5462" spans="1:8" x14ac:dyDescent="0.25">
      <c r="A5462" s="16" t="str">
        <f t="shared" si="85"/>
        <v>EIU10046</v>
      </c>
      <c r="B5462" s="119" t="s">
        <v>16730</v>
      </c>
      <c r="C5462" s="119" t="s">
        <v>16729</v>
      </c>
      <c r="D5462" s="119" t="s">
        <v>229</v>
      </c>
      <c r="E5462" s="353">
        <v>135.19</v>
      </c>
      <c r="F5462" s="119" t="s">
        <v>14948</v>
      </c>
      <c r="G5462" s="119" t="s">
        <v>15548</v>
      </c>
      <c r="H5462" s="119" t="s">
        <v>29016</v>
      </c>
    </row>
    <row r="5463" spans="1:8" x14ac:dyDescent="0.25">
      <c r="A5463" s="16" t="str">
        <f t="shared" si="85"/>
        <v>EIU10050</v>
      </c>
      <c r="B5463" s="119" t="s">
        <v>16736</v>
      </c>
      <c r="C5463" s="119" t="s">
        <v>16735</v>
      </c>
      <c r="D5463" s="119" t="s">
        <v>229</v>
      </c>
      <c r="E5463" s="353">
        <v>9.43</v>
      </c>
      <c r="F5463" s="119" t="s">
        <v>14948</v>
      </c>
      <c r="G5463" s="119" t="s">
        <v>15548</v>
      </c>
      <c r="H5463" s="119" t="s">
        <v>29016</v>
      </c>
    </row>
    <row r="5464" spans="1:8" x14ac:dyDescent="0.25">
      <c r="A5464" s="16" t="str">
        <f t="shared" si="85"/>
        <v>EIU10051</v>
      </c>
      <c r="B5464" s="119" t="s">
        <v>16737</v>
      </c>
      <c r="C5464" s="119" t="s">
        <v>16738</v>
      </c>
      <c r="D5464" s="119" t="s">
        <v>227</v>
      </c>
      <c r="E5464" s="353">
        <v>11.51</v>
      </c>
      <c r="F5464" s="119" t="s">
        <v>14948</v>
      </c>
      <c r="G5464" s="119" t="s">
        <v>15548</v>
      </c>
      <c r="H5464" s="119" t="s">
        <v>29016</v>
      </c>
    </row>
    <row r="5465" spans="1:8" x14ac:dyDescent="0.25">
      <c r="A5465" s="16" t="str">
        <f t="shared" si="85"/>
        <v>EIU10049</v>
      </c>
      <c r="B5465" s="119" t="s">
        <v>16734</v>
      </c>
      <c r="C5465" s="119" t="s">
        <v>16735</v>
      </c>
      <c r="D5465" s="119" t="s">
        <v>227</v>
      </c>
      <c r="E5465" s="353">
        <v>14.84</v>
      </c>
      <c r="F5465" s="119" t="s">
        <v>14948</v>
      </c>
      <c r="G5465" s="119" t="s">
        <v>15548</v>
      </c>
      <c r="H5465" s="119" t="s">
        <v>29016</v>
      </c>
    </row>
    <row r="5466" spans="1:8" x14ac:dyDescent="0.25">
      <c r="A5466" s="16" t="str">
        <f t="shared" si="85"/>
        <v>EIU0013</v>
      </c>
      <c r="B5466" s="119" t="s">
        <v>8389</v>
      </c>
      <c r="C5466" s="119" t="s">
        <v>8390</v>
      </c>
      <c r="D5466" s="119" t="s">
        <v>227</v>
      </c>
      <c r="E5466" s="353">
        <v>422.22</v>
      </c>
      <c r="F5466" s="119" t="s">
        <v>14948</v>
      </c>
      <c r="G5466" s="119" t="s">
        <v>15548</v>
      </c>
      <c r="H5466" s="119" t="s">
        <v>29016</v>
      </c>
    </row>
    <row r="5467" spans="1:8" x14ac:dyDescent="0.25">
      <c r="A5467" s="16" t="str">
        <f t="shared" si="85"/>
        <v>EIU0014</v>
      </c>
      <c r="B5467" s="119" t="s">
        <v>8391</v>
      </c>
      <c r="C5467" s="119" t="s">
        <v>8390</v>
      </c>
      <c r="D5467" s="119" t="s">
        <v>229</v>
      </c>
      <c r="E5467" s="353">
        <v>126.54</v>
      </c>
      <c r="F5467" s="119" t="s">
        <v>14948</v>
      </c>
      <c r="G5467" s="119" t="s">
        <v>15548</v>
      </c>
      <c r="H5467" s="119" t="s">
        <v>29016</v>
      </c>
    </row>
    <row r="5468" spans="1:8" x14ac:dyDescent="0.25">
      <c r="A5468" s="16" t="str">
        <f t="shared" si="85"/>
        <v>IUC10036</v>
      </c>
      <c r="B5468" s="119" t="s">
        <v>269</v>
      </c>
      <c r="C5468" s="119" t="s">
        <v>16393</v>
      </c>
      <c r="D5468" s="119" t="s">
        <v>5</v>
      </c>
      <c r="E5468" s="353">
        <v>21.85</v>
      </c>
      <c r="F5468" s="119" t="s">
        <v>14948</v>
      </c>
      <c r="G5468" s="119" t="s">
        <v>15548</v>
      </c>
      <c r="H5468" s="119" t="s">
        <v>29016</v>
      </c>
    </row>
    <row r="5469" spans="1:8" x14ac:dyDescent="0.25">
      <c r="A5469" s="16" t="str">
        <f t="shared" si="85"/>
        <v>IUC10034</v>
      </c>
      <c r="B5469" s="119" t="s">
        <v>267</v>
      </c>
      <c r="C5469" s="119" t="s">
        <v>16391</v>
      </c>
      <c r="D5469" s="119" t="s">
        <v>5</v>
      </c>
      <c r="E5469" s="353">
        <v>1.99</v>
      </c>
      <c r="F5469" s="119" t="s">
        <v>14948</v>
      </c>
      <c r="G5469" s="119" t="s">
        <v>15548</v>
      </c>
      <c r="H5469" s="119" t="s">
        <v>29016</v>
      </c>
    </row>
    <row r="5470" spans="1:8" x14ac:dyDescent="0.25">
      <c r="A5470" s="16" t="str">
        <f t="shared" si="85"/>
        <v>IUC10040</v>
      </c>
      <c r="B5470" s="119" t="s">
        <v>273</v>
      </c>
      <c r="C5470" s="119" t="s">
        <v>15719</v>
      </c>
      <c r="D5470" s="119" t="s">
        <v>5</v>
      </c>
      <c r="E5470" s="353">
        <v>25.96</v>
      </c>
      <c r="F5470" s="119" t="s">
        <v>14948</v>
      </c>
      <c r="G5470" s="119" t="s">
        <v>15548</v>
      </c>
      <c r="H5470" s="119" t="s">
        <v>29016</v>
      </c>
    </row>
    <row r="5471" spans="1:8" x14ac:dyDescent="0.25">
      <c r="A5471" s="16" t="str">
        <f t="shared" si="85"/>
        <v>IUC10037</v>
      </c>
      <c r="B5471" s="119" t="s">
        <v>270</v>
      </c>
      <c r="C5471" s="119" t="s">
        <v>15716</v>
      </c>
      <c r="D5471" s="119" t="s">
        <v>5</v>
      </c>
      <c r="E5471" s="353">
        <v>125.87</v>
      </c>
      <c r="F5471" s="119" t="s">
        <v>14948</v>
      </c>
      <c r="G5471" s="119" t="s">
        <v>15548</v>
      </c>
      <c r="H5471" s="119" t="s">
        <v>29016</v>
      </c>
    </row>
    <row r="5472" spans="1:8" x14ac:dyDescent="0.25">
      <c r="A5472" s="16" t="str">
        <f t="shared" si="85"/>
        <v>IUC10039</v>
      </c>
      <c r="B5472" s="119" t="s">
        <v>272</v>
      </c>
      <c r="C5472" s="119" t="s">
        <v>15718</v>
      </c>
      <c r="D5472" s="119" t="s">
        <v>5</v>
      </c>
      <c r="E5472" s="353">
        <v>112.74</v>
      </c>
      <c r="F5472" s="119" t="s">
        <v>14948</v>
      </c>
      <c r="G5472" s="119" t="s">
        <v>15548</v>
      </c>
      <c r="H5472" s="119" t="s">
        <v>29016</v>
      </c>
    </row>
    <row r="5473" spans="1:8" x14ac:dyDescent="0.25">
      <c r="A5473" s="16" t="str">
        <f t="shared" si="85"/>
        <v>EIU0001</v>
      </c>
      <c r="B5473" s="119" t="s">
        <v>226</v>
      </c>
      <c r="C5473" s="119" t="s">
        <v>13025</v>
      </c>
      <c r="D5473" s="119" t="s">
        <v>227</v>
      </c>
      <c r="E5473" s="353">
        <v>142.66999999999999</v>
      </c>
      <c r="F5473" s="119" t="s">
        <v>14948</v>
      </c>
      <c r="G5473" s="119" t="s">
        <v>15548</v>
      </c>
      <c r="H5473" s="119" t="s">
        <v>29016</v>
      </c>
    </row>
    <row r="5474" spans="1:8" x14ac:dyDescent="0.25">
      <c r="A5474" s="16" t="str">
        <f t="shared" si="85"/>
        <v>EIU0003</v>
      </c>
      <c r="B5474" s="119" t="s">
        <v>230</v>
      </c>
      <c r="C5474" s="119" t="s">
        <v>16721</v>
      </c>
      <c r="D5474" s="119" t="s">
        <v>227</v>
      </c>
      <c r="E5474" s="353">
        <v>252.35</v>
      </c>
      <c r="F5474" s="119" t="s">
        <v>14948</v>
      </c>
      <c r="G5474" s="119" t="s">
        <v>15548</v>
      </c>
      <c r="H5474" s="119" t="s">
        <v>29016</v>
      </c>
    </row>
    <row r="5475" spans="1:8" x14ac:dyDescent="0.25">
      <c r="A5475" s="16" t="str">
        <f t="shared" si="85"/>
        <v>EIU0004</v>
      </c>
      <c r="B5475" s="119" t="s">
        <v>231</v>
      </c>
      <c r="C5475" s="119" t="s">
        <v>16722</v>
      </c>
      <c r="D5475" s="119" t="s">
        <v>229</v>
      </c>
      <c r="E5475" s="353">
        <v>52.03</v>
      </c>
      <c r="F5475" s="119" t="s">
        <v>14948</v>
      </c>
      <c r="G5475" s="119" t="s">
        <v>15548</v>
      </c>
      <c r="H5475" s="119" t="s">
        <v>29016</v>
      </c>
    </row>
    <row r="5476" spans="1:8" x14ac:dyDescent="0.25">
      <c r="A5476" s="16" t="str">
        <f t="shared" si="85"/>
        <v>EIU0006</v>
      </c>
      <c r="B5476" s="119" t="s">
        <v>234</v>
      </c>
      <c r="C5476" s="119" t="s">
        <v>235</v>
      </c>
      <c r="D5476" s="119" t="s">
        <v>227</v>
      </c>
      <c r="E5476" s="353">
        <v>297.79000000000002</v>
      </c>
      <c r="F5476" s="119" t="s">
        <v>14948</v>
      </c>
      <c r="G5476" s="119" t="s">
        <v>15548</v>
      </c>
      <c r="H5476" s="119" t="s">
        <v>29016</v>
      </c>
    </row>
    <row r="5477" spans="1:8" x14ac:dyDescent="0.25">
      <c r="A5477" s="16" t="str">
        <f t="shared" si="85"/>
        <v>EIU0009</v>
      </c>
      <c r="B5477" s="119" t="s">
        <v>237</v>
      </c>
      <c r="C5477" s="119" t="s">
        <v>238</v>
      </c>
      <c r="D5477" s="119" t="s">
        <v>227</v>
      </c>
      <c r="E5477" s="353">
        <v>198.16</v>
      </c>
      <c r="F5477" s="119" t="s">
        <v>14948</v>
      </c>
      <c r="G5477" s="119" t="s">
        <v>15548</v>
      </c>
      <c r="H5477" s="119" t="s">
        <v>29016</v>
      </c>
    </row>
    <row r="5478" spans="1:8" x14ac:dyDescent="0.25">
      <c r="A5478" s="16" t="str">
        <f t="shared" si="85"/>
        <v>EIU20041</v>
      </c>
      <c r="B5478" s="119" t="s">
        <v>245</v>
      </c>
      <c r="C5478" s="119" t="s">
        <v>13020</v>
      </c>
      <c r="D5478" s="119" t="s">
        <v>5</v>
      </c>
      <c r="E5478" s="353">
        <v>94.41</v>
      </c>
      <c r="F5478" s="119" t="s">
        <v>14948</v>
      </c>
      <c r="G5478" s="119" t="s">
        <v>15548</v>
      </c>
      <c r="H5478" s="119" t="s">
        <v>29016</v>
      </c>
    </row>
    <row r="5479" spans="1:8" x14ac:dyDescent="0.25">
      <c r="A5479" s="16" t="str">
        <f t="shared" si="85"/>
        <v>EIU20042</v>
      </c>
      <c r="B5479" s="119" t="s">
        <v>246</v>
      </c>
      <c r="C5479" s="119" t="s">
        <v>13021</v>
      </c>
      <c r="D5479" s="119" t="s">
        <v>5</v>
      </c>
      <c r="E5479" s="353">
        <v>34.270000000000003</v>
      </c>
      <c r="F5479" s="119" t="s">
        <v>14948</v>
      </c>
      <c r="G5479" s="119" t="s">
        <v>15548</v>
      </c>
      <c r="H5479" s="119" t="s">
        <v>29016</v>
      </c>
    </row>
    <row r="5480" spans="1:8" x14ac:dyDescent="0.25">
      <c r="A5480" s="16" t="str">
        <f t="shared" si="85"/>
        <v>EIU0010</v>
      </c>
      <c r="B5480" s="119" t="s">
        <v>239</v>
      </c>
      <c r="C5480" s="119" t="s">
        <v>240</v>
      </c>
      <c r="D5480" s="119" t="s">
        <v>227</v>
      </c>
      <c r="E5480" s="353">
        <v>363.01</v>
      </c>
      <c r="F5480" s="119" t="s">
        <v>14948</v>
      </c>
      <c r="G5480" s="119" t="s">
        <v>15548</v>
      </c>
      <c r="H5480" s="119" t="s">
        <v>29016</v>
      </c>
    </row>
    <row r="5481" spans="1:8" x14ac:dyDescent="0.25">
      <c r="A5481" s="16" t="str">
        <f t="shared" si="85"/>
        <v>EIU20040</v>
      </c>
      <c r="B5481" s="119" t="s">
        <v>244</v>
      </c>
      <c r="C5481" s="119" t="s">
        <v>13026</v>
      </c>
      <c r="D5481" s="119" t="s">
        <v>5</v>
      </c>
      <c r="E5481" s="353">
        <v>0</v>
      </c>
      <c r="F5481" s="119" t="s">
        <v>14948</v>
      </c>
      <c r="G5481" s="119" t="s">
        <v>15548</v>
      </c>
      <c r="H5481" s="119" t="s">
        <v>29016</v>
      </c>
    </row>
    <row r="5482" spans="1:8" x14ac:dyDescent="0.25">
      <c r="A5482" s="16" t="str">
        <f t="shared" si="85"/>
        <v>MIUD30087</v>
      </c>
      <c r="B5482" s="119" t="s">
        <v>13027</v>
      </c>
      <c r="C5482" s="119" t="s">
        <v>12963</v>
      </c>
      <c r="D5482" s="119" t="s">
        <v>173</v>
      </c>
      <c r="E5482" s="353">
        <v>5782.6</v>
      </c>
      <c r="F5482" s="119" t="s">
        <v>14948</v>
      </c>
      <c r="G5482" s="119" t="s">
        <v>15548</v>
      </c>
      <c r="H5482" s="119" t="s">
        <v>29016</v>
      </c>
    </row>
    <row r="5483" spans="1:8" x14ac:dyDescent="0.25">
      <c r="A5483" s="16" t="str">
        <f t="shared" si="85"/>
        <v>EIU20050</v>
      </c>
      <c r="B5483" s="119" t="s">
        <v>7732</v>
      </c>
      <c r="C5483" s="119" t="s">
        <v>15707</v>
      </c>
      <c r="D5483" s="119" t="s">
        <v>227</v>
      </c>
      <c r="E5483" s="353">
        <v>470.69</v>
      </c>
      <c r="F5483" s="119" t="s">
        <v>14948</v>
      </c>
      <c r="G5483" s="119" t="s">
        <v>15548</v>
      </c>
      <c r="H5483" s="119" t="s">
        <v>29016</v>
      </c>
    </row>
    <row r="5484" spans="1:8" x14ac:dyDescent="0.25">
      <c r="A5484" s="16" t="str">
        <f t="shared" si="85"/>
        <v>EIU20051</v>
      </c>
      <c r="B5484" s="119" t="s">
        <v>7733</v>
      </c>
      <c r="C5484" s="119" t="s">
        <v>15707</v>
      </c>
      <c r="D5484" s="119" t="s">
        <v>229</v>
      </c>
      <c r="E5484" s="353">
        <v>217.57</v>
      </c>
      <c r="F5484" s="119" t="s">
        <v>14948</v>
      </c>
      <c r="G5484" s="119" t="s">
        <v>15548</v>
      </c>
      <c r="H5484" s="119" t="s">
        <v>29016</v>
      </c>
    </row>
    <row r="5485" spans="1:8" x14ac:dyDescent="0.25">
      <c r="A5485" s="16" t="str">
        <f t="shared" si="85"/>
        <v>MIUC0023</v>
      </c>
      <c r="B5485" s="119" t="s">
        <v>12816</v>
      </c>
      <c r="C5485" s="119" t="s">
        <v>12817</v>
      </c>
      <c r="D5485" s="119" t="s">
        <v>229</v>
      </c>
      <c r="E5485" s="353">
        <v>36.520000000000003</v>
      </c>
      <c r="F5485" s="119" t="s">
        <v>14948</v>
      </c>
      <c r="G5485" s="119" t="s">
        <v>15548</v>
      </c>
      <c r="H5485" s="119" t="s">
        <v>29016</v>
      </c>
    </row>
    <row r="5486" spans="1:8" x14ac:dyDescent="0.25">
      <c r="A5486" s="16" t="str">
        <f t="shared" si="85"/>
        <v>EIU0015</v>
      </c>
      <c r="B5486" s="119" t="s">
        <v>12973</v>
      </c>
      <c r="C5486" s="119" t="s">
        <v>12974</v>
      </c>
      <c r="D5486" s="119" t="s">
        <v>227</v>
      </c>
      <c r="E5486" s="353">
        <v>739.4</v>
      </c>
      <c r="F5486" s="119" t="s">
        <v>14948</v>
      </c>
      <c r="G5486" s="119" t="s">
        <v>15548</v>
      </c>
      <c r="H5486" s="119" t="s">
        <v>29016</v>
      </c>
    </row>
    <row r="5487" spans="1:8" x14ac:dyDescent="0.25">
      <c r="A5487" s="16" t="str">
        <f t="shared" si="85"/>
        <v>EIU0012</v>
      </c>
      <c r="B5487" s="119" t="s">
        <v>243</v>
      </c>
      <c r="C5487" s="119" t="s">
        <v>242</v>
      </c>
      <c r="D5487" s="119" t="s">
        <v>229</v>
      </c>
      <c r="E5487" s="353">
        <v>23.4</v>
      </c>
      <c r="F5487" s="119" t="s">
        <v>14948</v>
      </c>
      <c r="G5487" s="119" t="s">
        <v>15548</v>
      </c>
      <c r="H5487" s="119" t="s">
        <v>29016</v>
      </c>
    </row>
    <row r="5488" spans="1:8" x14ac:dyDescent="0.25">
      <c r="A5488" s="16" t="str">
        <f t="shared" si="85"/>
        <v>EIUS0001</v>
      </c>
      <c r="B5488" s="119" t="s">
        <v>248</v>
      </c>
      <c r="C5488" s="119" t="s">
        <v>16390</v>
      </c>
      <c r="D5488" s="119" t="s">
        <v>227</v>
      </c>
      <c r="E5488" s="353">
        <v>524.14</v>
      </c>
      <c r="F5488" s="119" t="s">
        <v>14948</v>
      </c>
      <c r="G5488" s="119" t="s">
        <v>15548</v>
      </c>
      <c r="H5488" s="119" t="s">
        <v>29016</v>
      </c>
    </row>
    <row r="5489" spans="1:8" x14ac:dyDescent="0.25">
      <c r="A5489" s="16" t="str">
        <f t="shared" si="85"/>
        <v>IUC10035</v>
      </c>
      <c r="B5489" s="119" t="s">
        <v>268</v>
      </c>
      <c r="C5489" s="119" t="s">
        <v>16392</v>
      </c>
      <c r="D5489" s="119" t="s">
        <v>5</v>
      </c>
      <c r="E5489" s="353">
        <v>1.99</v>
      </c>
      <c r="F5489" s="119" t="s">
        <v>14948</v>
      </c>
      <c r="G5489" s="119" t="s">
        <v>15548</v>
      </c>
      <c r="H5489" s="119" t="s">
        <v>29016</v>
      </c>
    </row>
    <row r="5490" spans="1:8" x14ac:dyDescent="0.25">
      <c r="A5490" s="16" t="str">
        <f t="shared" si="85"/>
        <v>IUC10038</v>
      </c>
      <c r="B5490" s="119" t="s">
        <v>271</v>
      </c>
      <c r="C5490" s="119" t="s">
        <v>15717</v>
      </c>
      <c r="D5490" s="119" t="s">
        <v>5</v>
      </c>
      <c r="E5490" s="353">
        <v>125.87</v>
      </c>
      <c r="F5490" s="119" t="s">
        <v>14948</v>
      </c>
      <c r="G5490" s="119" t="s">
        <v>15548</v>
      </c>
      <c r="H5490" s="119" t="s">
        <v>29016</v>
      </c>
    </row>
    <row r="5491" spans="1:8" x14ac:dyDescent="0.25">
      <c r="A5491" s="16" t="str">
        <f t="shared" si="85"/>
        <v>EIU0011</v>
      </c>
      <c r="B5491" s="119" t="s">
        <v>241</v>
      </c>
      <c r="C5491" s="119" t="s">
        <v>242</v>
      </c>
      <c r="D5491" s="119" t="s">
        <v>227</v>
      </c>
      <c r="E5491" s="353">
        <v>28.57</v>
      </c>
      <c r="F5491" s="119" t="s">
        <v>14948</v>
      </c>
      <c r="G5491" s="119" t="s">
        <v>15548</v>
      </c>
      <c r="H5491" s="119" t="s">
        <v>29016</v>
      </c>
    </row>
    <row r="5492" spans="1:8" x14ac:dyDescent="0.25">
      <c r="A5492" s="16" t="str">
        <f t="shared" si="85"/>
        <v>EIU0007</v>
      </c>
      <c r="B5492" s="119" t="s">
        <v>236</v>
      </c>
      <c r="C5492" s="119" t="s">
        <v>16723</v>
      </c>
      <c r="D5492" s="119" t="s">
        <v>227</v>
      </c>
      <c r="E5492" s="353">
        <v>208.67</v>
      </c>
      <c r="F5492" s="119" t="s">
        <v>14948</v>
      </c>
      <c r="G5492" s="119" t="s">
        <v>15548</v>
      </c>
      <c r="H5492" s="119" t="s">
        <v>29016</v>
      </c>
    </row>
    <row r="5493" spans="1:8" x14ac:dyDescent="0.25">
      <c r="A5493" s="16" t="str">
        <f t="shared" si="85"/>
        <v>IUPE920</v>
      </c>
      <c r="B5493" s="119" t="s">
        <v>491</v>
      </c>
      <c r="C5493" s="119" t="s">
        <v>15722</v>
      </c>
      <c r="D5493" s="119" t="s">
        <v>227</v>
      </c>
      <c r="E5493" s="353">
        <v>244.16</v>
      </c>
      <c r="F5493" s="119" t="s">
        <v>14948</v>
      </c>
      <c r="G5493" s="119" t="s">
        <v>15548</v>
      </c>
      <c r="H5493" s="119" t="s">
        <v>29016</v>
      </c>
    </row>
    <row r="5494" spans="1:8" x14ac:dyDescent="0.25">
      <c r="A5494" s="16" t="str">
        <f t="shared" si="85"/>
        <v>MIUD0015</v>
      </c>
      <c r="B5494" s="119" t="s">
        <v>425</v>
      </c>
      <c r="C5494" s="119" t="s">
        <v>29140</v>
      </c>
      <c r="D5494" s="119" t="s">
        <v>227</v>
      </c>
      <c r="E5494" s="353">
        <v>39.06</v>
      </c>
      <c r="F5494" s="119" t="s">
        <v>14948</v>
      </c>
      <c r="G5494" s="119" t="s">
        <v>15548</v>
      </c>
      <c r="H5494" s="119" t="s">
        <v>29016</v>
      </c>
    </row>
    <row r="5495" spans="1:8" x14ac:dyDescent="0.25">
      <c r="A5495" s="16" t="str">
        <f t="shared" si="85"/>
        <v>EIU20043</v>
      </c>
      <c r="B5495" s="119" t="s">
        <v>247</v>
      </c>
      <c r="C5495" s="119" t="s">
        <v>13024</v>
      </c>
      <c r="D5495" s="119" t="s">
        <v>5</v>
      </c>
      <c r="E5495" s="353">
        <v>88.85</v>
      </c>
      <c r="F5495" s="119" t="s">
        <v>14948</v>
      </c>
      <c r="G5495" s="119" t="s">
        <v>15548</v>
      </c>
      <c r="H5495" s="119" t="s">
        <v>29016</v>
      </c>
    </row>
    <row r="5496" spans="1:8" x14ac:dyDescent="0.25">
      <c r="A5496" s="16" t="str">
        <f t="shared" si="85"/>
        <v>EIU0002</v>
      </c>
      <c r="B5496" s="119" t="s">
        <v>228</v>
      </c>
      <c r="C5496" s="119" t="s">
        <v>13018</v>
      </c>
      <c r="D5496" s="119" t="s">
        <v>229</v>
      </c>
      <c r="E5496" s="353">
        <v>55.52</v>
      </c>
      <c r="F5496" s="119" t="s">
        <v>14948</v>
      </c>
      <c r="G5496" s="119" t="s">
        <v>15548</v>
      </c>
      <c r="H5496" s="119" t="s">
        <v>29016</v>
      </c>
    </row>
    <row r="5497" spans="1:8" x14ac:dyDescent="0.25">
      <c r="A5497" s="16" t="str">
        <f t="shared" si="85"/>
        <v>EIU0005</v>
      </c>
      <c r="B5497" s="119" t="s">
        <v>232</v>
      </c>
      <c r="C5497" s="119" t="s">
        <v>233</v>
      </c>
      <c r="D5497" s="119" t="s">
        <v>227</v>
      </c>
      <c r="E5497" s="353">
        <v>329.47</v>
      </c>
      <c r="F5497" s="119" t="s">
        <v>14948</v>
      </c>
      <c r="G5497" s="119" t="s">
        <v>15548</v>
      </c>
      <c r="H5497" s="119" t="s">
        <v>29016</v>
      </c>
    </row>
    <row r="5498" spans="1:8" x14ac:dyDescent="0.25">
      <c r="A5498" s="16" t="str">
        <f t="shared" si="85"/>
        <v>EIU0020</v>
      </c>
      <c r="B5498" s="119" t="s">
        <v>13391</v>
      </c>
      <c r="C5498" s="119" t="s">
        <v>13392</v>
      </c>
      <c r="D5498" s="119" t="s">
        <v>227</v>
      </c>
      <c r="E5498" s="353">
        <v>1810.79</v>
      </c>
      <c r="F5498" s="119" t="s">
        <v>14948</v>
      </c>
      <c r="G5498" s="119" t="s">
        <v>15548</v>
      </c>
      <c r="H5498" s="119" t="s">
        <v>29016</v>
      </c>
    </row>
    <row r="5499" spans="1:8" x14ac:dyDescent="0.25">
      <c r="A5499" s="16" t="str">
        <f t="shared" si="85"/>
        <v>EIU0021</v>
      </c>
      <c r="B5499" s="119" t="s">
        <v>13405</v>
      </c>
      <c r="C5499" s="119" t="s">
        <v>13406</v>
      </c>
      <c r="D5499" s="119" t="s">
        <v>227</v>
      </c>
      <c r="E5499" s="353">
        <v>29.4</v>
      </c>
      <c r="F5499" s="119" t="s">
        <v>14948</v>
      </c>
      <c r="G5499" s="119" t="s">
        <v>15548</v>
      </c>
      <c r="H5499" s="119" t="s">
        <v>29016</v>
      </c>
    </row>
    <row r="5500" spans="1:8" x14ac:dyDescent="0.25">
      <c r="A5500" s="16" t="str">
        <f t="shared" si="85"/>
        <v>EIU00023</v>
      </c>
      <c r="B5500" s="119" t="s">
        <v>14989</v>
      </c>
      <c r="C5500" s="119" t="s">
        <v>14990</v>
      </c>
      <c r="D5500" s="119" t="s">
        <v>227</v>
      </c>
      <c r="E5500" s="353">
        <v>216.89</v>
      </c>
      <c r="F5500" s="119" t="s">
        <v>14948</v>
      </c>
      <c r="G5500" s="119" t="s">
        <v>15548</v>
      </c>
      <c r="H5500" s="119" t="s">
        <v>29016</v>
      </c>
    </row>
    <row r="5501" spans="1:8" x14ac:dyDescent="0.25">
      <c r="A5501" s="16" t="str">
        <f t="shared" si="85"/>
        <v>EIU10041</v>
      </c>
      <c r="B5501" s="119" t="s">
        <v>14949</v>
      </c>
      <c r="C5501" s="119" t="s">
        <v>14950</v>
      </c>
      <c r="D5501" s="119" t="s">
        <v>227</v>
      </c>
      <c r="E5501" s="353">
        <v>776.79</v>
      </c>
      <c r="F5501" s="119" t="s">
        <v>14948</v>
      </c>
      <c r="G5501" s="119" t="s">
        <v>15548</v>
      </c>
      <c r="H5501" s="119" t="s">
        <v>29016</v>
      </c>
    </row>
    <row r="5502" spans="1:8" x14ac:dyDescent="0.25">
      <c r="A5502" s="16" t="str">
        <f t="shared" si="85"/>
        <v>EIU00026</v>
      </c>
      <c r="B5502" s="119" t="s">
        <v>14994</v>
      </c>
      <c r="C5502" s="119" t="s">
        <v>14993</v>
      </c>
      <c r="D5502" s="119" t="s">
        <v>229</v>
      </c>
      <c r="E5502" s="353">
        <v>39.049999999999997</v>
      </c>
      <c r="F5502" s="119" t="s">
        <v>14948</v>
      </c>
      <c r="G5502" s="119" t="s">
        <v>15548</v>
      </c>
      <c r="H5502" s="119" t="s">
        <v>29016</v>
      </c>
    </row>
    <row r="5503" spans="1:8" x14ac:dyDescent="0.25">
      <c r="A5503" s="16" t="str">
        <f t="shared" si="85"/>
        <v>EIU0018</v>
      </c>
      <c r="B5503" s="119" t="s">
        <v>13019</v>
      </c>
      <c r="C5503" s="119" t="s">
        <v>16724</v>
      </c>
      <c r="D5503" s="119" t="s">
        <v>227</v>
      </c>
      <c r="E5503" s="353">
        <v>94.71</v>
      </c>
      <c r="F5503" s="119" t="s">
        <v>14948</v>
      </c>
      <c r="G5503" s="119" t="s">
        <v>15548</v>
      </c>
      <c r="H5503" s="119" t="s">
        <v>29016</v>
      </c>
    </row>
    <row r="5504" spans="1:8" x14ac:dyDescent="0.25">
      <c r="A5504" s="16" t="str">
        <f t="shared" si="85"/>
        <v>EIU0019</v>
      </c>
      <c r="B5504" s="119" t="s">
        <v>13393</v>
      </c>
      <c r="C5504" s="119" t="s">
        <v>13394</v>
      </c>
      <c r="D5504" s="119" t="s">
        <v>227</v>
      </c>
      <c r="E5504" s="353">
        <v>23.32</v>
      </c>
      <c r="F5504" s="119" t="s">
        <v>14948</v>
      </c>
      <c r="G5504" s="119" t="s">
        <v>15548</v>
      </c>
      <c r="H5504" s="119" t="s">
        <v>29016</v>
      </c>
    </row>
    <row r="5505" spans="1:8" x14ac:dyDescent="0.25">
      <c r="A5505" s="16" t="str">
        <f t="shared" si="85"/>
        <v>EIU00024</v>
      </c>
      <c r="B5505" s="119" t="s">
        <v>14991</v>
      </c>
      <c r="C5505" s="119" t="s">
        <v>14990</v>
      </c>
      <c r="D5505" s="119" t="s">
        <v>229</v>
      </c>
      <c r="E5505" s="353">
        <v>99.72</v>
      </c>
      <c r="F5505" s="119" t="s">
        <v>14948</v>
      </c>
      <c r="G5505" s="119" t="s">
        <v>15548</v>
      </c>
      <c r="H5505" s="119" t="s">
        <v>29016</v>
      </c>
    </row>
    <row r="5506" spans="1:8" x14ac:dyDescent="0.25">
      <c r="A5506" s="16" t="str">
        <f t="shared" si="85"/>
        <v>EIU00025</v>
      </c>
      <c r="B5506" s="119" t="s">
        <v>14992</v>
      </c>
      <c r="C5506" s="119" t="s">
        <v>14993</v>
      </c>
      <c r="D5506" s="119" t="s">
        <v>227</v>
      </c>
      <c r="E5506" s="353">
        <v>46.59</v>
      </c>
      <c r="F5506" s="119" t="s">
        <v>14948</v>
      </c>
      <c r="G5506" s="119" t="s">
        <v>15548</v>
      </c>
      <c r="H5506" s="119" t="s">
        <v>29016</v>
      </c>
    </row>
    <row r="5507" spans="1:8" x14ac:dyDescent="0.25">
      <c r="A5507" s="16" t="str">
        <f t="shared" ref="A5507:A5542" si="86">B5507</f>
        <v>MIUC0010</v>
      </c>
      <c r="B5507" s="119" t="s">
        <v>12814</v>
      </c>
      <c r="C5507" s="119" t="s">
        <v>12815</v>
      </c>
      <c r="D5507" s="119" t="s">
        <v>1</v>
      </c>
      <c r="E5507" s="353">
        <v>300.60000000000002</v>
      </c>
      <c r="F5507" s="119" t="s">
        <v>14948</v>
      </c>
      <c r="G5507" s="119" t="s">
        <v>15548</v>
      </c>
      <c r="H5507" s="119" t="s">
        <v>29016</v>
      </c>
    </row>
    <row r="5508" spans="1:8" x14ac:dyDescent="0.25">
      <c r="A5508" s="16" t="str">
        <f t="shared" si="86"/>
        <v>EIU0016</v>
      </c>
      <c r="B5508" s="119" t="s">
        <v>12975</v>
      </c>
      <c r="C5508" s="119" t="s">
        <v>12974</v>
      </c>
      <c r="D5508" s="119" t="s">
        <v>229</v>
      </c>
      <c r="E5508" s="353">
        <v>341.7</v>
      </c>
      <c r="F5508" s="119" t="s">
        <v>14948</v>
      </c>
      <c r="G5508" s="119" t="s">
        <v>15548</v>
      </c>
      <c r="H5508" s="119" t="s">
        <v>29016</v>
      </c>
    </row>
    <row r="5509" spans="1:8" x14ac:dyDescent="0.25">
      <c r="A5509" s="16" t="str">
        <f t="shared" si="86"/>
        <v>EIU0017</v>
      </c>
      <c r="B5509" s="119" t="s">
        <v>13022</v>
      </c>
      <c r="C5509" s="119" t="s">
        <v>13023</v>
      </c>
      <c r="D5509" s="119" t="s">
        <v>227</v>
      </c>
      <c r="E5509" s="353">
        <v>17.899999999999999</v>
      </c>
      <c r="F5509" s="119" t="s">
        <v>14948</v>
      </c>
      <c r="G5509" s="119" t="s">
        <v>15548</v>
      </c>
      <c r="H5509" s="119" t="s">
        <v>29016</v>
      </c>
    </row>
    <row r="5510" spans="1:8" x14ac:dyDescent="0.25">
      <c r="A5510" s="16" t="str">
        <f t="shared" si="86"/>
        <v>EIU0022</v>
      </c>
      <c r="B5510" s="119" t="s">
        <v>13407</v>
      </c>
      <c r="C5510" s="119" t="s">
        <v>13408</v>
      </c>
      <c r="D5510" s="119" t="s">
        <v>227</v>
      </c>
      <c r="E5510" s="353">
        <v>29.64</v>
      </c>
      <c r="F5510" s="119" t="s">
        <v>14948</v>
      </c>
      <c r="G5510" s="119" t="s">
        <v>15548</v>
      </c>
      <c r="H5510" s="119" t="s">
        <v>29016</v>
      </c>
    </row>
    <row r="5511" spans="1:8" x14ac:dyDescent="0.25">
      <c r="A5511" s="16" t="str">
        <f t="shared" si="86"/>
        <v>EIU10042</v>
      </c>
      <c r="B5511" s="119" t="s">
        <v>14951</v>
      </c>
      <c r="C5511" s="119" t="s">
        <v>14950</v>
      </c>
      <c r="D5511" s="119" t="s">
        <v>229</v>
      </c>
      <c r="E5511" s="353">
        <v>408.88</v>
      </c>
      <c r="F5511" s="119" t="s">
        <v>14948</v>
      </c>
      <c r="G5511" s="119" t="s">
        <v>15548</v>
      </c>
      <c r="H5511" s="119" t="s">
        <v>29016</v>
      </c>
    </row>
    <row r="5512" spans="1:8" x14ac:dyDescent="0.25">
      <c r="A5512" s="16" t="str">
        <f t="shared" si="86"/>
        <v>MIUC0022</v>
      </c>
      <c r="B5512" s="119" t="s">
        <v>12818</v>
      </c>
      <c r="C5512" s="119" t="s">
        <v>12817</v>
      </c>
      <c r="D5512" s="119" t="s">
        <v>227</v>
      </c>
      <c r="E5512" s="353">
        <v>37.96</v>
      </c>
      <c r="F5512" s="119" t="s">
        <v>14948</v>
      </c>
      <c r="G5512" s="119" t="s">
        <v>15548</v>
      </c>
      <c r="H5512" s="119" t="s">
        <v>29016</v>
      </c>
    </row>
    <row r="5513" spans="1:8" x14ac:dyDescent="0.25">
      <c r="A5513" s="16" t="str">
        <f t="shared" si="86"/>
        <v>E0000</v>
      </c>
      <c r="B5513" s="119" t="s">
        <v>223</v>
      </c>
      <c r="C5513" s="119" t="s">
        <v>15702</v>
      </c>
      <c r="D5513" s="119" t="s">
        <v>173</v>
      </c>
      <c r="E5513" s="353">
        <v>3175.77</v>
      </c>
      <c r="F5513" s="119" t="s">
        <v>14948</v>
      </c>
      <c r="G5513" s="119" t="s">
        <v>15548</v>
      </c>
      <c r="H5513" s="119" t="s">
        <v>29016</v>
      </c>
    </row>
    <row r="5514" spans="1:8" x14ac:dyDescent="0.25">
      <c r="A5514" s="16" t="str">
        <f t="shared" si="86"/>
        <v>EIU00027</v>
      </c>
      <c r="B5514" s="119" t="s">
        <v>16717</v>
      </c>
      <c r="C5514" s="119" t="s">
        <v>16718</v>
      </c>
      <c r="D5514" s="119" t="s">
        <v>227</v>
      </c>
      <c r="E5514" s="353">
        <v>246.34</v>
      </c>
      <c r="F5514" s="119" t="s">
        <v>14948</v>
      </c>
      <c r="G5514" s="119" t="s">
        <v>15548</v>
      </c>
      <c r="H5514" s="119" t="s">
        <v>29016</v>
      </c>
    </row>
    <row r="5515" spans="1:8" x14ac:dyDescent="0.25">
      <c r="A5515" s="16" t="str">
        <f t="shared" si="86"/>
        <v>EIU00028</v>
      </c>
      <c r="B5515" s="119" t="s">
        <v>16719</v>
      </c>
      <c r="C5515" s="119" t="s">
        <v>16720</v>
      </c>
      <c r="D5515" s="119" t="s">
        <v>229</v>
      </c>
      <c r="E5515" s="353">
        <v>187.32</v>
      </c>
      <c r="F5515" s="119" t="s">
        <v>14948</v>
      </c>
      <c r="G5515" s="119" t="s">
        <v>15548</v>
      </c>
      <c r="H5515" s="119" t="s">
        <v>29016</v>
      </c>
    </row>
    <row r="5516" spans="1:8" x14ac:dyDescent="0.25">
      <c r="A5516" s="16" t="str">
        <f t="shared" si="86"/>
        <v>MIUC00599</v>
      </c>
      <c r="B5516" s="354" t="s">
        <v>29141</v>
      </c>
      <c r="C5516" s="355" t="s">
        <v>29142</v>
      </c>
      <c r="D5516" s="354" t="s">
        <v>1</v>
      </c>
      <c r="E5516" s="377">
        <v>200</v>
      </c>
      <c r="F5516" s="355" t="s">
        <v>14952</v>
      </c>
      <c r="G5516" s="355" t="s">
        <v>15548</v>
      </c>
      <c r="H5516" s="356">
        <v>45231</v>
      </c>
    </row>
    <row r="5517" spans="1:8" x14ac:dyDescent="0.25">
      <c r="A5517" s="16" t="str">
        <f t="shared" si="86"/>
        <v>MIUC00598</v>
      </c>
      <c r="B5517" s="354" t="s">
        <v>29143</v>
      </c>
      <c r="C5517" s="355" t="s">
        <v>29144</v>
      </c>
      <c r="D5517" s="354" t="s">
        <v>1</v>
      </c>
      <c r="E5517" s="377">
        <v>250</v>
      </c>
      <c r="F5517" s="355" t="s">
        <v>14952</v>
      </c>
      <c r="G5517" s="355" t="s">
        <v>15548</v>
      </c>
      <c r="H5517" s="356">
        <v>45231</v>
      </c>
    </row>
    <row r="5518" spans="1:8" x14ac:dyDescent="0.25">
      <c r="A5518" s="16" t="str">
        <f t="shared" si="86"/>
        <v>MIUC00600</v>
      </c>
      <c r="B5518" s="354" t="s">
        <v>29145</v>
      </c>
      <c r="C5518" s="355" t="s">
        <v>29146</v>
      </c>
      <c r="D5518" s="354" t="s">
        <v>1</v>
      </c>
      <c r="E5518" s="377">
        <v>150</v>
      </c>
      <c r="F5518" s="355" t="s">
        <v>14952</v>
      </c>
      <c r="G5518" s="355" t="s">
        <v>15548</v>
      </c>
      <c r="H5518" s="356">
        <v>45231</v>
      </c>
    </row>
    <row r="5519" spans="1:8" x14ac:dyDescent="0.25">
      <c r="A5519" s="16" t="str">
        <f t="shared" si="86"/>
        <v>MIUC00601</v>
      </c>
      <c r="B5519" s="354" t="s">
        <v>29147</v>
      </c>
      <c r="C5519" s="355" t="s">
        <v>29148</v>
      </c>
      <c r="D5519" s="354" t="s">
        <v>1</v>
      </c>
      <c r="E5519" s="377">
        <v>100</v>
      </c>
      <c r="F5519" s="355" t="s">
        <v>14952</v>
      </c>
      <c r="G5519" s="355" t="s">
        <v>15548</v>
      </c>
      <c r="H5519" s="356">
        <v>45231</v>
      </c>
    </row>
    <row r="5520" spans="1:8" x14ac:dyDescent="0.25">
      <c r="A5520" s="16" t="str">
        <f t="shared" si="86"/>
        <v>MIUC00602</v>
      </c>
      <c r="B5520" s="354" t="s">
        <v>29149</v>
      </c>
      <c r="C5520" s="355" t="s">
        <v>29150</v>
      </c>
      <c r="D5520" s="354" t="s">
        <v>1</v>
      </c>
      <c r="E5520" s="377">
        <v>40</v>
      </c>
      <c r="F5520" s="355" t="s">
        <v>14952</v>
      </c>
      <c r="G5520" s="355" t="s">
        <v>15548</v>
      </c>
      <c r="H5520" s="356">
        <v>45231</v>
      </c>
    </row>
    <row r="5521" spans="1:8" x14ac:dyDescent="0.25">
      <c r="A5521" s="16" t="str">
        <f t="shared" si="86"/>
        <v>MIUC00603</v>
      </c>
      <c r="B5521" s="354" t="s">
        <v>29151</v>
      </c>
      <c r="C5521" s="355" t="s">
        <v>29152</v>
      </c>
      <c r="D5521" s="354" t="s">
        <v>1</v>
      </c>
      <c r="E5521" s="377">
        <v>60</v>
      </c>
      <c r="F5521" s="355" t="s">
        <v>14952</v>
      </c>
      <c r="G5521" s="355" t="s">
        <v>15548</v>
      </c>
      <c r="H5521" s="356">
        <v>45231</v>
      </c>
    </row>
    <row r="5522" spans="1:8" x14ac:dyDescent="0.25">
      <c r="A5522" s="16" t="str">
        <f t="shared" si="86"/>
        <v>MIUC00604</v>
      </c>
      <c r="B5522" s="354" t="s">
        <v>29153</v>
      </c>
      <c r="C5522" s="355" t="s">
        <v>29154</v>
      </c>
      <c r="D5522" s="354" t="s">
        <v>1</v>
      </c>
      <c r="E5522" s="377">
        <v>60</v>
      </c>
      <c r="F5522" s="355" t="s">
        <v>14952</v>
      </c>
      <c r="G5522" s="355" t="s">
        <v>15548</v>
      </c>
      <c r="H5522" s="356">
        <v>45231</v>
      </c>
    </row>
    <row r="5523" spans="1:8" x14ac:dyDescent="0.25">
      <c r="A5523" s="16" t="str">
        <f t="shared" si="86"/>
        <v>MIUC00605</v>
      </c>
      <c r="B5523" s="354" t="s">
        <v>29155</v>
      </c>
      <c r="C5523" s="355" t="s">
        <v>29156</v>
      </c>
      <c r="D5523" s="354" t="s">
        <v>1</v>
      </c>
      <c r="E5523" s="377">
        <v>200</v>
      </c>
      <c r="F5523" s="355" t="s">
        <v>14952</v>
      </c>
      <c r="G5523" s="355" t="s">
        <v>15548</v>
      </c>
      <c r="H5523" s="356">
        <v>45231</v>
      </c>
    </row>
    <row r="5524" spans="1:8" x14ac:dyDescent="0.25">
      <c r="A5524" s="16" t="str">
        <f t="shared" si="86"/>
        <v>MIUC00606</v>
      </c>
      <c r="B5524" s="354" t="s">
        <v>29157</v>
      </c>
      <c r="C5524" s="355" t="s">
        <v>29158</v>
      </c>
      <c r="D5524" s="354" t="s">
        <v>1</v>
      </c>
      <c r="E5524" s="377">
        <v>100</v>
      </c>
      <c r="F5524" s="355" t="s">
        <v>14952</v>
      </c>
      <c r="G5524" s="355" t="s">
        <v>15548</v>
      </c>
      <c r="H5524" s="356">
        <v>45231</v>
      </c>
    </row>
    <row r="5525" spans="1:8" x14ac:dyDescent="0.25">
      <c r="A5525" s="16" t="str">
        <f t="shared" si="86"/>
        <v>MIUC00607</v>
      </c>
      <c r="B5525" s="354" t="s">
        <v>29159</v>
      </c>
      <c r="C5525" s="355" t="s">
        <v>29160</v>
      </c>
      <c r="D5525" s="354" t="s">
        <v>1</v>
      </c>
      <c r="E5525" s="377">
        <v>400</v>
      </c>
      <c r="F5525" s="355" t="s">
        <v>14952</v>
      </c>
      <c r="G5525" s="355" t="s">
        <v>15548</v>
      </c>
      <c r="H5525" s="356">
        <v>45231</v>
      </c>
    </row>
    <row r="5526" spans="1:8" x14ac:dyDescent="0.25">
      <c r="A5526" s="16" t="str">
        <f t="shared" si="86"/>
        <v>MIUC00608</v>
      </c>
      <c r="B5526" s="354" t="s">
        <v>29161</v>
      </c>
      <c r="C5526" s="355" t="s">
        <v>29162</v>
      </c>
      <c r="D5526" s="354" t="s">
        <v>1</v>
      </c>
      <c r="E5526" s="377">
        <v>150</v>
      </c>
      <c r="F5526" s="355" t="s">
        <v>14952</v>
      </c>
      <c r="G5526" s="355" t="s">
        <v>15548</v>
      </c>
      <c r="H5526" s="356">
        <v>45231</v>
      </c>
    </row>
    <row r="5527" spans="1:8" x14ac:dyDescent="0.25">
      <c r="A5527" s="16" t="str">
        <f t="shared" si="86"/>
        <v>MIUC00609</v>
      </c>
      <c r="B5527" s="354" t="s">
        <v>29163</v>
      </c>
      <c r="C5527" s="355" t="s">
        <v>29164</v>
      </c>
      <c r="D5527" s="354" t="s">
        <v>1</v>
      </c>
      <c r="E5527" s="377">
        <v>100</v>
      </c>
      <c r="F5527" s="355" t="s">
        <v>14952</v>
      </c>
      <c r="G5527" s="355" t="s">
        <v>15548</v>
      </c>
      <c r="H5527" s="356">
        <v>45231</v>
      </c>
    </row>
    <row r="5528" spans="1:8" x14ac:dyDescent="0.25">
      <c r="A5528" s="16" t="str">
        <f t="shared" si="86"/>
        <v>MIUC00610</v>
      </c>
      <c r="B5528" s="354" t="s">
        <v>29165</v>
      </c>
      <c r="C5528" s="355" t="s">
        <v>29166</v>
      </c>
      <c r="D5528" s="354" t="s">
        <v>1</v>
      </c>
      <c r="E5528" s="377">
        <v>100</v>
      </c>
      <c r="F5528" s="355" t="s">
        <v>14952</v>
      </c>
      <c r="G5528" s="355" t="s">
        <v>15548</v>
      </c>
      <c r="H5528" s="356">
        <v>45231</v>
      </c>
    </row>
    <row r="5529" spans="1:8" x14ac:dyDescent="0.25">
      <c r="A5529" s="16" t="str">
        <f t="shared" si="86"/>
        <v>MIUC00611</v>
      </c>
      <c r="B5529" s="354" t="s">
        <v>29167</v>
      </c>
      <c r="C5529" s="355" t="s">
        <v>29168</v>
      </c>
      <c r="D5529" s="354" t="s">
        <v>1</v>
      </c>
      <c r="E5529" s="377">
        <v>100</v>
      </c>
      <c r="F5529" s="355" t="s">
        <v>14952</v>
      </c>
      <c r="G5529" s="355" t="s">
        <v>15548</v>
      </c>
      <c r="H5529" s="356">
        <v>45231</v>
      </c>
    </row>
    <row r="5530" spans="1:8" x14ac:dyDescent="0.25">
      <c r="A5530" s="16" t="str">
        <f t="shared" si="86"/>
        <v>MIUC00612</v>
      </c>
      <c r="B5530" s="354" t="s">
        <v>29169</v>
      </c>
      <c r="C5530" s="355" t="s">
        <v>29170</v>
      </c>
      <c r="D5530" s="354" t="s">
        <v>1</v>
      </c>
      <c r="E5530" s="377">
        <v>100</v>
      </c>
      <c r="F5530" s="355" t="s">
        <v>14952</v>
      </c>
      <c r="G5530" s="355" t="s">
        <v>15548</v>
      </c>
      <c r="H5530" s="356">
        <v>45231</v>
      </c>
    </row>
    <row r="5531" spans="1:8" x14ac:dyDescent="0.25">
      <c r="A5531" s="16" t="str">
        <f t="shared" si="86"/>
        <v>MIUC00613</v>
      </c>
      <c r="B5531" s="354" t="s">
        <v>29171</v>
      </c>
      <c r="C5531" s="355" t="s">
        <v>29172</v>
      </c>
      <c r="D5531" s="354" t="s">
        <v>1</v>
      </c>
      <c r="E5531" s="377">
        <v>40</v>
      </c>
      <c r="F5531" s="355" t="s">
        <v>14952</v>
      </c>
      <c r="G5531" s="355" t="s">
        <v>15548</v>
      </c>
      <c r="H5531" s="356">
        <v>45231</v>
      </c>
    </row>
    <row r="5532" spans="1:8" x14ac:dyDescent="0.25">
      <c r="A5532" s="16" t="str">
        <f t="shared" si="86"/>
        <v>MIUC00614</v>
      </c>
      <c r="B5532" s="354" t="s">
        <v>29173</v>
      </c>
      <c r="C5532" s="355" t="s">
        <v>29174</v>
      </c>
      <c r="D5532" s="354" t="s">
        <v>1</v>
      </c>
      <c r="E5532" s="377">
        <v>100</v>
      </c>
      <c r="F5532" s="355" t="s">
        <v>14952</v>
      </c>
      <c r="G5532" s="355" t="s">
        <v>15548</v>
      </c>
      <c r="H5532" s="356">
        <v>45231</v>
      </c>
    </row>
    <row r="5533" spans="1:8" x14ac:dyDescent="0.25">
      <c r="A5533" s="16" t="str">
        <f t="shared" si="86"/>
        <v>MIUC00615</v>
      </c>
      <c r="B5533" s="354" t="s">
        <v>29175</v>
      </c>
      <c r="C5533" s="355" t="s">
        <v>29176</v>
      </c>
      <c r="D5533" s="354" t="s">
        <v>1</v>
      </c>
      <c r="E5533" s="377">
        <v>100</v>
      </c>
      <c r="F5533" s="355" t="s">
        <v>14952</v>
      </c>
      <c r="G5533" s="355" t="s">
        <v>15548</v>
      </c>
      <c r="H5533" s="356">
        <v>45231</v>
      </c>
    </row>
    <row r="5534" spans="1:8" x14ac:dyDescent="0.25">
      <c r="A5534" s="16" t="str">
        <f t="shared" si="86"/>
        <v>MIUC00616</v>
      </c>
      <c r="B5534" s="354" t="s">
        <v>29177</v>
      </c>
      <c r="C5534" s="355" t="s">
        <v>29178</v>
      </c>
      <c r="D5534" s="354" t="s">
        <v>1</v>
      </c>
      <c r="E5534" s="377">
        <v>100</v>
      </c>
      <c r="F5534" s="355" t="s">
        <v>14952</v>
      </c>
      <c r="G5534" s="355" t="s">
        <v>15548</v>
      </c>
      <c r="H5534" s="356">
        <v>45231</v>
      </c>
    </row>
    <row r="5535" spans="1:8" x14ac:dyDescent="0.25">
      <c r="A5535" s="16" t="str">
        <f t="shared" si="86"/>
        <v>MIUC00617</v>
      </c>
      <c r="B5535" s="354" t="s">
        <v>29179</v>
      </c>
      <c r="C5535" s="355" t="s">
        <v>29180</v>
      </c>
      <c r="D5535" s="354" t="s">
        <v>1</v>
      </c>
      <c r="E5535" s="377">
        <v>100</v>
      </c>
      <c r="F5535" s="355" t="s">
        <v>14952</v>
      </c>
      <c r="G5535" s="355" t="s">
        <v>15548</v>
      </c>
      <c r="H5535" s="356">
        <v>45231</v>
      </c>
    </row>
    <row r="5536" spans="1:8" x14ac:dyDescent="0.25">
      <c r="A5536" s="16" t="str">
        <f t="shared" si="86"/>
        <v>MIUC00618</v>
      </c>
      <c r="B5536" s="354" t="s">
        <v>29181</v>
      </c>
      <c r="C5536" s="355" t="s">
        <v>29182</v>
      </c>
      <c r="D5536" s="354" t="s">
        <v>1</v>
      </c>
      <c r="E5536" s="377">
        <v>130</v>
      </c>
      <c r="F5536" s="355" t="s">
        <v>14952</v>
      </c>
      <c r="G5536" s="355" t="s">
        <v>15548</v>
      </c>
      <c r="H5536" s="356">
        <v>45231</v>
      </c>
    </row>
    <row r="5537" spans="1:8" x14ac:dyDescent="0.25">
      <c r="A5537" s="16" t="str">
        <f t="shared" si="86"/>
        <v>MIUC00619</v>
      </c>
      <c r="B5537" s="354" t="s">
        <v>29183</v>
      </c>
      <c r="C5537" s="355" t="s">
        <v>29184</v>
      </c>
      <c r="D5537" s="354" t="s">
        <v>1</v>
      </c>
      <c r="E5537" s="377">
        <v>50</v>
      </c>
      <c r="F5537" s="355" t="s">
        <v>14952</v>
      </c>
      <c r="G5537" s="355" t="s">
        <v>15548</v>
      </c>
      <c r="H5537" s="356">
        <v>45231</v>
      </c>
    </row>
    <row r="5538" spans="1:8" x14ac:dyDescent="0.25">
      <c r="A5538" s="16" t="str">
        <f t="shared" si="86"/>
        <v>MIUC00620</v>
      </c>
      <c r="B5538" s="354" t="s">
        <v>29185</v>
      </c>
      <c r="C5538" s="355" t="s">
        <v>29186</v>
      </c>
      <c r="D5538" s="354" t="s">
        <v>1</v>
      </c>
      <c r="E5538" s="377">
        <v>100</v>
      </c>
      <c r="F5538" s="355" t="s">
        <v>14952</v>
      </c>
      <c r="G5538" s="355" t="s">
        <v>15548</v>
      </c>
      <c r="H5538" s="356">
        <v>45231</v>
      </c>
    </row>
    <row r="5539" spans="1:8" x14ac:dyDescent="0.25">
      <c r="A5539" s="16" t="str">
        <f t="shared" si="86"/>
        <v>MIUC00621</v>
      </c>
      <c r="B5539" s="354" t="s">
        <v>29187</v>
      </c>
      <c r="C5539" s="355" t="s">
        <v>29188</v>
      </c>
      <c r="D5539" s="354" t="s">
        <v>1</v>
      </c>
      <c r="E5539" s="377">
        <v>150</v>
      </c>
      <c r="F5539" s="355" t="s">
        <v>14952</v>
      </c>
      <c r="G5539" s="355" t="s">
        <v>15548</v>
      </c>
      <c r="H5539" s="356">
        <v>45231</v>
      </c>
    </row>
    <row r="5540" spans="1:8" x14ac:dyDescent="0.25">
      <c r="A5540" s="16" t="str">
        <f t="shared" si="86"/>
        <v>MIUC00622</v>
      </c>
      <c r="B5540" s="354" t="s">
        <v>29189</v>
      </c>
      <c r="C5540" s="355" t="s">
        <v>29190</v>
      </c>
      <c r="D5540" s="354" t="s">
        <v>1</v>
      </c>
      <c r="E5540" s="377">
        <v>100</v>
      </c>
      <c r="F5540" s="355" t="s">
        <v>14952</v>
      </c>
      <c r="G5540" s="355" t="s">
        <v>15548</v>
      </c>
      <c r="H5540" s="356">
        <v>45231</v>
      </c>
    </row>
    <row r="5541" spans="1:8" x14ac:dyDescent="0.25">
      <c r="A5541" s="16" t="str">
        <f t="shared" si="86"/>
        <v>EIU10055</v>
      </c>
      <c r="B5541" s="357" t="s">
        <v>29191</v>
      </c>
      <c r="C5541" s="358" t="s">
        <v>29192</v>
      </c>
      <c r="D5541" s="357" t="s">
        <v>227</v>
      </c>
      <c r="E5541" s="378">
        <v>0.21</v>
      </c>
      <c r="F5541" s="358" t="s">
        <v>14948</v>
      </c>
      <c r="G5541" s="358" t="s">
        <v>15548</v>
      </c>
      <c r="H5541" s="359">
        <v>45231</v>
      </c>
    </row>
    <row r="5542" spans="1:8" x14ac:dyDescent="0.25">
      <c r="A5542" s="16" t="str">
        <f t="shared" si="86"/>
        <v>EIU10056</v>
      </c>
      <c r="B5542" s="357" t="s">
        <v>29193</v>
      </c>
      <c r="C5542" s="358" t="s">
        <v>29192</v>
      </c>
      <c r="D5542" s="357" t="s">
        <v>229</v>
      </c>
      <c r="E5542" s="378">
        <v>0.14000000000000001</v>
      </c>
      <c r="F5542" s="358" t="s">
        <v>14948</v>
      </c>
      <c r="G5542" s="358" t="s">
        <v>15548</v>
      </c>
      <c r="H5542" s="359">
        <v>45231</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8534"/>
  <sheetViews>
    <sheetView workbookViewId="0"/>
  </sheetViews>
  <sheetFormatPr defaultRowHeight="15" x14ac:dyDescent="0.25"/>
  <cols>
    <col min="1" max="2" width="10.7109375" style="16" customWidth="1"/>
    <col min="3" max="3" width="116.140625" customWidth="1"/>
    <col min="4" max="4" width="10.85546875" style="16" customWidth="1"/>
    <col min="5" max="5" width="12.42578125" bestFit="1" customWidth="1"/>
    <col min="7" max="7" width="18.7109375" customWidth="1"/>
    <col min="8" max="8" width="14.85546875" customWidth="1"/>
    <col min="257" max="258" width="10.7109375" customWidth="1"/>
    <col min="259" max="259" width="116.140625" customWidth="1"/>
    <col min="260" max="260" width="10.85546875" customWidth="1"/>
    <col min="261" max="261" width="12.42578125" bestFit="1" customWidth="1"/>
    <col min="263" max="263" width="18.7109375" customWidth="1"/>
    <col min="264" max="264" width="14.85546875" customWidth="1"/>
    <col min="513" max="514" width="10.7109375" customWidth="1"/>
    <col min="515" max="515" width="116.140625" customWidth="1"/>
    <col min="516" max="516" width="10.85546875" customWidth="1"/>
    <col min="517" max="517" width="12.42578125" bestFit="1" customWidth="1"/>
    <col min="519" max="519" width="18.7109375" customWidth="1"/>
    <col min="520" max="520" width="14.85546875" customWidth="1"/>
    <col min="769" max="770" width="10.7109375" customWidth="1"/>
    <col min="771" max="771" width="116.140625" customWidth="1"/>
    <col min="772" max="772" width="10.85546875" customWidth="1"/>
    <col min="773" max="773" width="12.42578125" bestFit="1" customWidth="1"/>
    <col min="775" max="775" width="18.7109375" customWidth="1"/>
    <col min="776" max="776" width="14.85546875" customWidth="1"/>
    <col min="1025" max="1026" width="10.7109375" customWidth="1"/>
    <col min="1027" max="1027" width="116.140625" customWidth="1"/>
    <col min="1028" max="1028" width="10.85546875" customWidth="1"/>
    <col min="1029" max="1029" width="12.42578125" bestFit="1" customWidth="1"/>
    <col min="1031" max="1031" width="18.7109375" customWidth="1"/>
    <col min="1032" max="1032" width="14.85546875" customWidth="1"/>
    <col min="1281" max="1282" width="10.7109375" customWidth="1"/>
    <col min="1283" max="1283" width="116.140625" customWidth="1"/>
    <col min="1284" max="1284" width="10.85546875" customWidth="1"/>
    <col min="1285" max="1285" width="12.42578125" bestFit="1" customWidth="1"/>
    <col min="1287" max="1287" width="18.7109375" customWidth="1"/>
    <col min="1288" max="1288" width="14.85546875" customWidth="1"/>
    <col min="1537" max="1538" width="10.7109375" customWidth="1"/>
    <col min="1539" max="1539" width="116.140625" customWidth="1"/>
    <col min="1540" max="1540" width="10.85546875" customWidth="1"/>
    <col min="1541" max="1541" width="12.42578125" bestFit="1" customWidth="1"/>
    <col min="1543" max="1543" width="18.7109375" customWidth="1"/>
    <col min="1544" max="1544" width="14.85546875" customWidth="1"/>
    <col min="1793" max="1794" width="10.7109375" customWidth="1"/>
    <col min="1795" max="1795" width="116.140625" customWidth="1"/>
    <col min="1796" max="1796" width="10.85546875" customWidth="1"/>
    <col min="1797" max="1797" width="12.42578125" bestFit="1" customWidth="1"/>
    <col min="1799" max="1799" width="18.7109375" customWidth="1"/>
    <col min="1800" max="1800" width="14.85546875" customWidth="1"/>
    <col min="2049" max="2050" width="10.7109375" customWidth="1"/>
    <col min="2051" max="2051" width="116.140625" customWidth="1"/>
    <col min="2052" max="2052" width="10.85546875" customWidth="1"/>
    <col min="2053" max="2053" width="12.42578125" bestFit="1" customWidth="1"/>
    <col min="2055" max="2055" width="18.7109375" customWidth="1"/>
    <col min="2056" max="2056" width="14.85546875" customWidth="1"/>
    <col min="2305" max="2306" width="10.7109375" customWidth="1"/>
    <col min="2307" max="2307" width="116.140625" customWidth="1"/>
    <col min="2308" max="2308" width="10.85546875" customWidth="1"/>
    <col min="2309" max="2309" width="12.42578125" bestFit="1" customWidth="1"/>
    <col min="2311" max="2311" width="18.7109375" customWidth="1"/>
    <col min="2312" max="2312" width="14.85546875" customWidth="1"/>
    <col min="2561" max="2562" width="10.7109375" customWidth="1"/>
    <col min="2563" max="2563" width="116.140625" customWidth="1"/>
    <col min="2564" max="2564" width="10.85546875" customWidth="1"/>
    <col min="2565" max="2565" width="12.42578125" bestFit="1" customWidth="1"/>
    <col min="2567" max="2567" width="18.7109375" customWidth="1"/>
    <col min="2568" max="2568" width="14.85546875" customWidth="1"/>
    <col min="2817" max="2818" width="10.7109375" customWidth="1"/>
    <col min="2819" max="2819" width="116.140625" customWidth="1"/>
    <col min="2820" max="2820" width="10.85546875" customWidth="1"/>
    <col min="2821" max="2821" width="12.42578125" bestFit="1" customWidth="1"/>
    <col min="2823" max="2823" width="18.7109375" customWidth="1"/>
    <col min="2824" max="2824" width="14.85546875" customWidth="1"/>
    <col min="3073" max="3074" width="10.7109375" customWidth="1"/>
    <col min="3075" max="3075" width="116.140625" customWidth="1"/>
    <col min="3076" max="3076" width="10.85546875" customWidth="1"/>
    <col min="3077" max="3077" width="12.42578125" bestFit="1" customWidth="1"/>
    <col min="3079" max="3079" width="18.7109375" customWidth="1"/>
    <col min="3080" max="3080" width="14.85546875" customWidth="1"/>
    <col min="3329" max="3330" width="10.7109375" customWidth="1"/>
    <col min="3331" max="3331" width="116.140625" customWidth="1"/>
    <col min="3332" max="3332" width="10.85546875" customWidth="1"/>
    <col min="3333" max="3333" width="12.42578125" bestFit="1" customWidth="1"/>
    <col min="3335" max="3335" width="18.7109375" customWidth="1"/>
    <col min="3336" max="3336" width="14.85546875" customWidth="1"/>
    <col min="3585" max="3586" width="10.7109375" customWidth="1"/>
    <col min="3587" max="3587" width="116.140625" customWidth="1"/>
    <col min="3588" max="3588" width="10.85546875" customWidth="1"/>
    <col min="3589" max="3589" width="12.42578125" bestFit="1" customWidth="1"/>
    <col min="3591" max="3591" width="18.7109375" customWidth="1"/>
    <col min="3592" max="3592" width="14.85546875" customWidth="1"/>
    <col min="3841" max="3842" width="10.7109375" customWidth="1"/>
    <col min="3843" max="3843" width="116.140625" customWidth="1"/>
    <col min="3844" max="3844" width="10.85546875" customWidth="1"/>
    <col min="3845" max="3845" width="12.42578125" bestFit="1" customWidth="1"/>
    <col min="3847" max="3847" width="18.7109375" customWidth="1"/>
    <col min="3848" max="3848" width="14.85546875" customWidth="1"/>
    <col min="4097" max="4098" width="10.7109375" customWidth="1"/>
    <col min="4099" max="4099" width="116.140625" customWidth="1"/>
    <col min="4100" max="4100" width="10.85546875" customWidth="1"/>
    <col min="4101" max="4101" width="12.42578125" bestFit="1" customWidth="1"/>
    <col min="4103" max="4103" width="18.7109375" customWidth="1"/>
    <col min="4104" max="4104" width="14.85546875" customWidth="1"/>
    <col min="4353" max="4354" width="10.7109375" customWidth="1"/>
    <col min="4355" max="4355" width="116.140625" customWidth="1"/>
    <col min="4356" max="4356" width="10.85546875" customWidth="1"/>
    <col min="4357" max="4357" width="12.42578125" bestFit="1" customWidth="1"/>
    <col min="4359" max="4359" width="18.7109375" customWidth="1"/>
    <col min="4360" max="4360" width="14.85546875" customWidth="1"/>
    <col min="4609" max="4610" width="10.7109375" customWidth="1"/>
    <col min="4611" max="4611" width="116.140625" customWidth="1"/>
    <col min="4612" max="4612" width="10.85546875" customWidth="1"/>
    <col min="4613" max="4613" width="12.42578125" bestFit="1" customWidth="1"/>
    <col min="4615" max="4615" width="18.7109375" customWidth="1"/>
    <col min="4616" max="4616" width="14.85546875" customWidth="1"/>
    <col min="4865" max="4866" width="10.7109375" customWidth="1"/>
    <col min="4867" max="4867" width="116.140625" customWidth="1"/>
    <col min="4868" max="4868" width="10.85546875" customWidth="1"/>
    <col min="4869" max="4869" width="12.42578125" bestFit="1" customWidth="1"/>
    <col min="4871" max="4871" width="18.7109375" customWidth="1"/>
    <col min="4872" max="4872" width="14.85546875" customWidth="1"/>
    <col min="5121" max="5122" width="10.7109375" customWidth="1"/>
    <col min="5123" max="5123" width="116.140625" customWidth="1"/>
    <col min="5124" max="5124" width="10.85546875" customWidth="1"/>
    <col min="5125" max="5125" width="12.42578125" bestFit="1" customWidth="1"/>
    <col min="5127" max="5127" width="18.7109375" customWidth="1"/>
    <col min="5128" max="5128" width="14.85546875" customWidth="1"/>
    <col min="5377" max="5378" width="10.7109375" customWidth="1"/>
    <col min="5379" max="5379" width="116.140625" customWidth="1"/>
    <col min="5380" max="5380" width="10.85546875" customWidth="1"/>
    <col min="5381" max="5381" width="12.42578125" bestFit="1" customWidth="1"/>
    <col min="5383" max="5383" width="18.7109375" customWidth="1"/>
    <col min="5384" max="5384" width="14.85546875" customWidth="1"/>
    <col min="5633" max="5634" width="10.7109375" customWidth="1"/>
    <col min="5635" max="5635" width="116.140625" customWidth="1"/>
    <col min="5636" max="5636" width="10.85546875" customWidth="1"/>
    <col min="5637" max="5637" width="12.42578125" bestFit="1" customWidth="1"/>
    <col min="5639" max="5639" width="18.7109375" customWidth="1"/>
    <col min="5640" max="5640" width="14.85546875" customWidth="1"/>
    <col min="5889" max="5890" width="10.7109375" customWidth="1"/>
    <col min="5891" max="5891" width="116.140625" customWidth="1"/>
    <col min="5892" max="5892" width="10.85546875" customWidth="1"/>
    <col min="5893" max="5893" width="12.42578125" bestFit="1" customWidth="1"/>
    <col min="5895" max="5895" width="18.7109375" customWidth="1"/>
    <col min="5896" max="5896" width="14.85546875" customWidth="1"/>
    <col min="6145" max="6146" width="10.7109375" customWidth="1"/>
    <col min="6147" max="6147" width="116.140625" customWidth="1"/>
    <col min="6148" max="6148" width="10.85546875" customWidth="1"/>
    <col min="6149" max="6149" width="12.42578125" bestFit="1" customWidth="1"/>
    <col min="6151" max="6151" width="18.7109375" customWidth="1"/>
    <col min="6152" max="6152" width="14.85546875" customWidth="1"/>
    <col min="6401" max="6402" width="10.7109375" customWidth="1"/>
    <col min="6403" max="6403" width="116.140625" customWidth="1"/>
    <col min="6404" max="6404" width="10.85546875" customWidth="1"/>
    <col min="6405" max="6405" width="12.42578125" bestFit="1" customWidth="1"/>
    <col min="6407" max="6407" width="18.7109375" customWidth="1"/>
    <col min="6408" max="6408" width="14.85546875" customWidth="1"/>
    <col min="6657" max="6658" width="10.7109375" customWidth="1"/>
    <col min="6659" max="6659" width="116.140625" customWidth="1"/>
    <col min="6660" max="6660" width="10.85546875" customWidth="1"/>
    <col min="6661" max="6661" width="12.42578125" bestFit="1" customWidth="1"/>
    <col min="6663" max="6663" width="18.7109375" customWidth="1"/>
    <col min="6664" max="6664" width="14.85546875" customWidth="1"/>
    <col min="6913" max="6914" width="10.7109375" customWidth="1"/>
    <col min="6915" max="6915" width="116.140625" customWidth="1"/>
    <col min="6916" max="6916" width="10.85546875" customWidth="1"/>
    <col min="6917" max="6917" width="12.42578125" bestFit="1" customWidth="1"/>
    <col min="6919" max="6919" width="18.7109375" customWidth="1"/>
    <col min="6920" max="6920" width="14.85546875" customWidth="1"/>
    <col min="7169" max="7170" width="10.7109375" customWidth="1"/>
    <col min="7171" max="7171" width="116.140625" customWidth="1"/>
    <col min="7172" max="7172" width="10.85546875" customWidth="1"/>
    <col min="7173" max="7173" width="12.42578125" bestFit="1" customWidth="1"/>
    <col min="7175" max="7175" width="18.7109375" customWidth="1"/>
    <col min="7176" max="7176" width="14.85546875" customWidth="1"/>
    <col min="7425" max="7426" width="10.7109375" customWidth="1"/>
    <col min="7427" max="7427" width="116.140625" customWidth="1"/>
    <col min="7428" max="7428" width="10.85546875" customWidth="1"/>
    <col min="7429" max="7429" width="12.42578125" bestFit="1" customWidth="1"/>
    <col min="7431" max="7431" width="18.7109375" customWidth="1"/>
    <col min="7432" max="7432" width="14.85546875" customWidth="1"/>
    <col min="7681" max="7682" width="10.7109375" customWidth="1"/>
    <col min="7683" max="7683" width="116.140625" customWidth="1"/>
    <col min="7684" max="7684" width="10.85546875" customWidth="1"/>
    <col min="7685" max="7685" width="12.42578125" bestFit="1" customWidth="1"/>
    <col min="7687" max="7687" width="18.7109375" customWidth="1"/>
    <col min="7688" max="7688" width="14.85546875" customWidth="1"/>
    <col min="7937" max="7938" width="10.7109375" customWidth="1"/>
    <col min="7939" max="7939" width="116.140625" customWidth="1"/>
    <col min="7940" max="7940" width="10.85546875" customWidth="1"/>
    <col min="7941" max="7941" width="12.42578125" bestFit="1" customWidth="1"/>
    <col min="7943" max="7943" width="18.7109375" customWidth="1"/>
    <col min="7944" max="7944" width="14.85546875" customWidth="1"/>
    <col min="8193" max="8194" width="10.7109375" customWidth="1"/>
    <col min="8195" max="8195" width="116.140625" customWidth="1"/>
    <col min="8196" max="8196" width="10.85546875" customWidth="1"/>
    <col min="8197" max="8197" width="12.42578125" bestFit="1" customWidth="1"/>
    <col min="8199" max="8199" width="18.7109375" customWidth="1"/>
    <col min="8200" max="8200" width="14.85546875" customWidth="1"/>
    <col min="8449" max="8450" width="10.7109375" customWidth="1"/>
    <col min="8451" max="8451" width="116.140625" customWidth="1"/>
    <col min="8452" max="8452" width="10.85546875" customWidth="1"/>
    <col min="8453" max="8453" width="12.42578125" bestFit="1" customWidth="1"/>
    <col min="8455" max="8455" width="18.7109375" customWidth="1"/>
    <col min="8456" max="8456" width="14.85546875" customWidth="1"/>
    <col min="8705" max="8706" width="10.7109375" customWidth="1"/>
    <col min="8707" max="8707" width="116.140625" customWidth="1"/>
    <col min="8708" max="8708" width="10.85546875" customWidth="1"/>
    <col min="8709" max="8709" width="12.42578125" bestFit="1" customWidth="1"/>
    <col min="8711" max="8711" width="18.7109375" customWidth="1"/>
    <col min="8712" max="8712" width="14.85546875" customWidth="1"/>
    <col min="8961" max="8962" width="10.7109375" customWidth="1"/>
    <col min="8963" max="8963" width="116.140625" customWidth="1"/>
    <col min="8964" max="8964" width="10.85546875" customWidth="1"/>
    <col min="8965" max="8965" width="12.42578125" bestFit="1" customWidth="1"/>
    <col min="8967" max="8967" width="18.7109375" customWidth="1"/>
    <col min="8968" max="8968" width="14.85546875" customWidth="1"/>
    <col min="9217" max="9218" width="10.7109375" customWidth="1"/>
    <col min="9219" max="9219" width="116.140625" customWidth="1"/>
    <col min="9220" max="9220" width="10.85546875" customWidth="1"/>
    <col min="9221" max="9221" width="12.42578125" bestFit="1" customWidth="1"/>
    <col min="9223" max="9223" width="18.7109375" customWidth="1"/>
    <col min="9224" max="9224" width="14.85546875" customWidth="1"/>
    <col min="9473" max="9474" width="10.7109375" customWidth="1"/>
    <col min="9475" max="9475" width="116.140625" customWidth="1"/>
    <col min="9476" max="9476" width="10.85546875" customWidth="1"/>
    <col min="9477" max="9477" width="12.42578125" bestFit="1" customWidth="1"/>
    <col min="9479" max="9479" width="18.7109375" customWidth="1"/>
    <col min="9480" max="9480" width="14.85546875" customWidth="1"/>
    <col min="9729" max="9730" width="10.7109375" customWidth="1"/>
    <col min="9731" max="9731" width="116.140625" customWidth="1"/>
    <col min="9732" max="9732" width="10.85546875" customWidth="1"/>
    <col min="9733" max="9733" width="12.42578125" bestFit="1" customWidth="1"/>
    <col min="9735" max="9735" width="18.7109375" customWidth="1"/>
    <col min="9736" max="9736" width="14.85546875" customWidth="1"/>
    <col min="9985" max="9986" width="10.7109375" customWidth="1"/>
    <col min="9987" max="9987" width="116.140625" customWidth="1"/>
    <col min="9988" max="9988" width="10.85546875" customWidth="1"/>
    <col min="9989" max="9989" width="12.42578125" bestFit="1" customWidth="1"/>
    <col min="9991" max="9991" width="18.7109375" customWidth="1"/>
    <col min="9992" max="9992" width="14.85546875" customWidth="1"/>
    <col min="10241" max="10242" width="10.7109375" customWidth="1"/>
    <col min="10243" max="10243" width="116.140625" customWidth="1"/>
    <col min="10244" max="10244" width="10.85546875" customWidth="1"/>
    <col min="10245" max="10245" width="12.42578125" bestFit="1" customWidth="1"/>
    <col min="10247" max="10247" width="18.7109375" customWidth="1"/>
    <col min="10248" max="10248" width="14.85546875" customWidth="1"/>
    <col min="10497" max="10498" width="10.7109375" customWidth="1"/>
    <col min="10499" max="10499" width="116.140625" customWidth="1"/>
    <col min="10500" max="10500" width="10.85546875" customWidth="1"/>
    <col min="10501" max="10501" width="12.42578125" bestFit="1" customWidth="1"/>
    <col min="10503" max="10503" width="18.7109375" customWidth="1"/>
    <col min="10504" max="10504" width="14.85546875" customWidth="1"/>
    <col min="10753" max="10754" width="10.7109375" customWidth="1"/>
    <col min="10755" max="10755" width="116.140625" customWidth="1"/>
    <col min="10756" max="10756" width="10.85546875" customWidth="1"/>
    <col min="10757" max="10757" width="12.42578125" bestFit="1" customWidth="1"/>
    <col min="10759" max="10759" width="18.7109375" customWidth="1"/>
    <col min="10760" max="10760" width="14.85546875" customWidth="1"/>
    <col min="11009" max="11010" width="10.7109375" customWidth="1"/>
    <col min="11011" max="11011" width="116.140625" customWidth="1"/>
    <col min="11012" max="11012" width="10.85546875" customWidth="1"/>
    <col min="11013" max="11013" width="12.42578125" bestFit="1" customWidth="1"/>
    <col min="11015" max="11015" width="18.7109375" customWidth="1"/>
    <col min="11016" max="11016" width="14.85546875" customWidth="1"/>
    <col min="11265" max="11266" width="10.7109375" customWidth="1"/>
    <col min="11267" max="11267" width="116.140625" customWidth="1"/>
    <col min="11268" max="11268" width="10.85546875" customWidth="1"/>
    <col min="11269" max="11269" width="12.42578125" bestFit="1" customWidth="1"/>
    <col min="11271" max="11271" width="18.7109375" customWidth="1"/>
    <col min="11272" max="11272" width="14.85546875" customWidth="1"/>
    <col min="11521" max="11522" width="10.7109375" customWidth="1"/>
    <col min="11523" max="11523" width="116.140625" customWidth="1"/>
    <col min="11524" max="11524" width="10.85546875" customWidth="1"/>
    <col min="11525" max="11525" width="12.42578125" bestFit="1" customWidth="1"/>
    <col min="11527" max="11527" width="18.7109375" customWidth="1"/>
    <col min="11528" max="11528" width="14.85546875" customWidth="1"/>
    <col min="11777" max="11778" width="10.7109375" customWidth="1"/>
    <col min="11779" max="11779" width="116.140625" customWidth="1"/>
    <col min="11780" max="11780" width="10.85546875" customWidth="1"/>
    <col min="11781" max="11781" width="12.42578125" bestFit="1" customWidth="1"/>
    <col min="11783" max="11783" width="18.7109375" customWidth="1"/>
    <col min="11784" max="11784" width="14.85546875" customWidth="1"/>
    <col min="12033" max="12034" width="10.7109375" customWidth="1"/>
    <col min="12035" max="12035" width="116.140625" customWidth="1"/>
    <col min="12036" max="12036" width="10.85546875" customWidth="1"/>
    <col min="12037" max="12037" width="12.42578125" bestFit="1" customWidth="1"/>
    <col min="12039" max="12039" width="18.7109375" customWidth="1"/>
    <col min="12040" max="12040" width="14.85546875" customWidth="1"/>
    <col min="12289" max="12290" width="10.7109375" customWidth="1"/>
    <col min="12291" max="12291" width="116.140625" customWidth="1"/>
    <col min="12292" max="12292" width="10.85546875" customWidth="1"/>
    <col min="12293" max="12293" width="12.42578125" bestFit="1" customWidth="1"/>
    <col min="12295" max="12295" width="18.7109375" customWidth="1"/>
    <col min="12296" max="12296" width="14.85546875" customWidth="1"/>
    <col min="12545" max="12546" width="10.7109375" customWidth="1"/>
    <col min="12547" max="12547" width="116.140625" customWidth="1"/>
    <col min="12548" max="12548" width="10.85546875" customWidth="1"/>
    <col min="12549" max="12549" width="12.42578125" bestFit="1" customWidth="1"/>
    <col min="12551" max="12551" width="18.7109375" customWidth="1"/>
    <col min="12552" max="12552" width="14.85546875" customWidth="1"/>
    <col min="12801" max="12802" width="10.7109375" customWidth="1"/>
    <col min="12803" max="12803" width="116.140625" customWidth="1"/>
    <col min="12804" max="12804" width="10.85546875" customWidth="1"/>
    <col min="12805" max="12805" width="12.42578125" bestFit="1" customWidth="1"/>
    <col min="12807" max="12807" width="18.7109375" customWidth="1"/>
    <col min="12808" max="12808" width="14.85546875" customWidth="1"/>
    <col min="13057" max="13058" width="10.7109375" customWidth="1"/>
    <col min="13059" max="13059" width="116.140625" customWidth="1"/>
    <col min="13060" max="13060" width="10.85546875" customWidth="1"/>
    <col min="13061" max="13061" width="12.42578125" bestFit="1" customWidth="1"/>
    <col min="13063" max="13063" width="18.7109375" customWidth="1"/>
    <col min="13064" max="13064" width="14.85546875" customWidth="1"/>
    <col min="13313" max="13314" width="10.7109375" customWidth="1"/>
    <col min="13315" max="13315" width="116.140625" customWidth="1"/>
    <col min="13316" max="13316" width="10.85546875" customWidth="1"/>
    <col min="13317" max="13317" width="12.42578125" bestFit="1" customWidth="1"/>
    <col min="13319" max="13319" width="18.7109375" customWidth="1"/>
    <col min="13320" max="13320" width="14.85546875" customWidth="1"/>
    <col min="13569" max="13570" width="10.7109375" customWidth="1"/>
    <col min="13571" max="13571" width="116.140625" customWidth="1"/>
    <col min="13572" max="13572" width="10.85546875" customWidth="1"/>
    <col min="13573" max="13573" width="12.42578125" bestFit="1" customWidth="1"/>
    <col min="13575" max="13575" width="18.7109375" customWidth="1"/>
    <col min="13576" max="13576" width="14.85546875" customWidth="1"/>
    <col min="13825" max="13826" width="10.7109375" customWidth="1"/>
    <col min="13827" max="13827" width="116.140625" customWidth="1"/>
    <col min="13828" max="13828" width="10.85546875" customWidth="1"/>
    <col min="13829" max="13829" width="12.42578125" bestFit="1" customWidth="1"/>
    <col min="13831" max="13831" width="18.7109375" customWidth="1"/>
    <col min="13832" max="13832" width="14.85546875" customWidth="1"/>
    <col min="14081" max="14082" width="10.7109375" customWidth="1"/>
    <col min="14083" max="14083" width="116.140625" customWidth="1"/>
    <col min="14084" max="14084" width="10.85546875" customWidth="1"/>
    <col min="14085" max="14085" width="12.42578125" bestFit="1" customWidth="1"/>
    <col min="14087" max="14087" width="18.7109375" customWidth="1"/>
    <col min="14088" max="14088" width="14.85546875" customWidth="1"/>
    <col min="14337" max="14338" width="10.7109375" customWidth="1"/>
    <col min="14339" max="14339" width="116.140625" customWidth="1"/>
    <col min="14340" max="14340" width="10.85546875" customWidth="1"/>
    <col min="14341" max="14341" width="12.42578125" bestFit="1" customWidth="1"/>
    <col min="14343" max="14343" width="18.7109375" customWidth="1"/>
    <col min="14344" max="14344" width="14.85546875" customWidth="1"/>
    <col min="14593" max="14594" width="10.7109375" customWidth="1"/>
    <col min="14595" max="14595" width="116.140625" customWidth="1"/>
    <col min="14596" max="14596" width="10.85546875" customWidth="1"/>
    <col min="14597" max="14597" width="12.42578125" bestFit="1" customWidth="1"/>
    <col min="14599" max="14599" width="18.7109375" customWidth="1"/>
    <col min="14600" max="14600" width="14.85546875" customWidth="1"/>
    <col min="14849" max="14850" width="10.7109375" customWidth="1"/>
    <col min="14851" max="14851" width="116.140625" customWidth="1"/>
    <col min="14852" max="14852" width="10.85546875" customWidth="1"/>
    <col min="14853" max="14853" width="12.42578125" bestFit="1" customWidth="1"/>
    <col min="14855" max="14855" width="18.7109375" customWidth="1"/>
    <col min="14856" max="14856" width="14.85546875" customWidth="1"/>
    <col min="15105" max="15106" width="10.7109375" customWidth="1"/>
    <col min="15107" max="15107" width="116.140625" customWidth="1"/>
    <col min="15108" max="15108" width="10.85546875" customWidth="1"/>
    <col min="15109" max="15109" width="12.42578125" bestFit="1" customWidth="1"/>
    <col min="15111" max="15111" width="18.7109375" customWidth="1"/>
    <col min="15112" max="15112" width="14.85546875" customWidth="1"/>
    <col min="15361" max="15362" width="10.7109375" customWidth="1"/>
    <col min="15363" max="15363" width="116.140625" customWidth="1"/>
    <col min="15364" max="15364" width="10.85546875" customWidth="1"/>
    <col min="15365" max="15365" width="12.42578125" bestFit="1" customWidth="1"/>
    <col min="15367" max="15367" width="18.7109375" customWidth="1"/>
    <col min="15368" max="15368" width="14.85546875" customWidth="1"/>
    <col min="15617" max="15618" width="10.7109375" customWidth="1"/>
    <col min="15619" max="15619" width="116.140625" customWidth="1"/>
    <col min="15620" max="15620" width="10.85546875" customWidth="1"/>
    <col min="15621" max="15621" width="12.42578125" bestFit="1" customWidth="1"/>
    <col min="15623" max="15623" width="18.7109375" customWidth="1"/>
    <col min="15624" max="15624" width="14.85546875" customWidth="1"/>
    <col min="15873" max="15874" width="10.7109375" customWidth="1"/>
    <col min="15875" max="15875" width="116.140625" customWidth="1"/>
    <col min="15876" max="15876" width="10.85546875" customWidth="1"/>
    <col min="15877" max="15877" width="12.42578125" bestFit="1" customWidth="1"/>
    <col min="15879" max="15879" width="18.7109375" customWidth="1"/>
    <col min="15880" max="15880" width="14.85546875" customWidth="1"/>
    <col min="16129" max="16130" width="10.7109375" customWidth="1"/>
    <col min="16131" max="16131" width="116.140625" customWidth="1"/>
    <col min="16132" max="16132" width="10.85546875" customWidth="1"/>
    <col min="16133" max="16133" width="12.42578125" bestFit="1" customWidth="1"/>
    <col min="16135" max="16135" width="18.7109375" customWidth="1"/>
    <col min="16136" max="16136" width="14.85546875" customWidth="1"/>
  </cols>
  <sheetData>
    <row r="1" spans="1:5" x14ac:dyDescent="0.25">
      <c r="A1" s="16" t="s">
        <v>0</v>
      </c>
      <c r="B1" s="16" t="s">
        <v>0</v>
      </c>
      <c r="C1" s="31" t="s">
        <v>21644</v>
      </c>
      <c r="D1" s="361" t="s">
        <v>7475</v>
      </c>
      <c r="E1" s="16" t="s">
        <v>16507</v>
      </c>
    </row>
    <row r="2" spans="1:5" x14ac:dyDescent="0.25">
      <c r="A2" s="246" t="str">
        <f>B2</f>
        <v>97141</v>
      </c>
      <c r="B2" s="362" t="s">
        <v>4537</v>
      </c>
      <c r="C2" s="362" t="s">
        <v>33844</v>
      </c>
      <c r="D2" s="362" t="s">
        <v>8399</v>
      </c>
      <c r="E2" s="363" t="s">
        <v>12673</v>
      </c>
    </row>
    <row r="3" spans="1:5" x14ac:dyDescent="0.25">
      <c r="A3" s="246" t="str">
        <f t="shared" ref="A3:A66" si="0">B3</f>
        <v>97142</v>
      </c>
      <c r="B3" s="362" t="s">
        <v>4538</v>
      </c>
      <c r="C3" s="362" t="s">
        <v>8401</v>
      </c>
      <c r="D3" s="362" t="s">
        <v>8399</v>
      </c>
      <c r="E3" s="363" t="s">
        <v>8158</v>
      </c>
    </row>
    <row r="4" spans="1:5" x14ac:dyDescent="0.25">
      <c r="A4" s="246" t="str">
        <f t="shared" si="0"/>
        <v>97143</v>
      </c>
      <c r="B4" s="362" t="s">
        <v>4539</v>
      </c>
      <c r="C4" s="362" t="s">
        <v>8402</v>
      </c>
      <c r="D4" s="362" t="s">
        <v>8399</v>
      </c>
      <c r="E4" s="363" t="s">
        <v>16091</v>
      </c>
    </row>
    <row r="5" spans="1:5" x14ac:dyDescent="0.25">
      <c r="A5" s="246" t="str">
        <f t="shared" si="0"/>
        <v>97144</v>
      </c>
      <c r="B5" s="362" t="s">
        <v>4540</v>
      </c>
      <c r="C5" s="362" t="s">
        <v>8403</v>
      </c>
      <c r="D5" s="362" t="s">
        <v>8399</v>
      </c>
      <c r="E5" s="363" t="s">
        <v>12617</v>
      </c>
    </row>
    <row r="6" spans="1:5" x14ac:dyDescent="0.25">
      <c r="A6" s="246" t="str">
        <f t="shared" si="0"/>
        <v>97145</v>
      </c>
      <c r="B6" s="362" t="s">
        <v>4541</v>
      </c>
      <c r="C6" s="362" t="s">
        <v>8405</v>
      </c>
      <c r="D6" s="362" t="s">
        <v>8399</v>
      </c>
      <c r="E6" s="363" t="s">
        <v>8341</v>
      </c>
    </row>
    <row r="7" spans="1:5" x14ac:dyDescent="0.25">
      <c r="A7" s="246" t="str">
        <f t="shared" si="0"/>
        <v>97146</v>
      </c>
      <c r="B7" s="362" t="s">
        <v>4542</v>
      </c>
      <c r="C7" s="362" t="s">
        <v>8406</v>
      </c>
      <c r="D7" s="362" t="s">
        <v>8399</v>
      </c>
      <c r="E7" s="363" t="s">
        <v>8168</v>
      </c>
    </row>
    <row r="8" spans="1:5" x14ac:dyDescent="0.25">
      <c r="A8" s="246" t="str">
        <f t="shared" si="0"/>
        <v>97147</v>
      </c>
      <c r="B8" s="362" t="s">
        <v>4543</v>
      </c>
      <c r="C8" s="362" t="s">
        <v>8407</v>
      </c>
      <c r="D8" s="362" t="s">
        <v>8399</v>
      </c>
      <c r="E8" s="363" t="s">
        <v>12237</v>
      </c>
    </row>
    <row r="9" spans="1:5" x14ac:dyDescent="0.25">
      <c r="A9" s="246" t="str">
        <f t="shared" si="0"/>
        <v>97148</v>
      </c>
      <c r="B9" s="362" t="s">
        <v>4544</v>
      </c>
      <c r="C9" s="362" t="s">
        <v>8408</v>
      </c>
      <c r="D9" s="362" t="s">
        <v>8399</v>
      </c>
      <c r="E9" s="363" t="s">
        <v>21158</v>
      </c>
    </row>
    <row r="10" spans="1:5" x14ac:dyDescent="0.25">
      <c r="A10" s="246" t="str">
        <f t="shared" si="0"/>
        <v>97149</v>
      </c>
      <c r="B10" s="362" t="s">
        <v>4545</v>
      </c>
      <c r="C10" s="362" t="s">
        <v>8409</v>
      </c>
      <c r="D10" s="362" t="s">
        <v>8399</v>
      </c>
      <c r="E10" s="363" t="s">
        <v>7911</v>
      </c>
    </row>
    <row r="11" spans="1:5" x14ac:dyDescent="0.25">
      <c r="A11" s="246" t="str">
        <f t="shared" si="0"/>
        <v>97150</v>
      </c>
      <c r="B11" s="362" t="s">
        <v>4546</v>
      </c>
      <c r="C11" s="362" t="s">
        <v>8410</v>
      </c>
      <c r="D11" s="362" t="s">
        <v>8399</v>
      </c>
      <c r="E11" s="363" t="s">
        <v>33845</v>
      </c>
    </row>
    <row r="12" spans="1:5" x14ac:dyDescent="0.25">
      <c r="A12" s="246" t="str">
        <f t="shared" si="0"/>
        <v>97151</v>
      </c>
      <c r="B12" s="362" t="s">
        <v>4547</v>
      </c>
      <c r="C12" s="362" t="s">
        <v>8411</v>
      </c>
      <c r="D12" s="362" t="s">
        <v>8399</v>
      </c>
      <c r="E12" s="363" t="s">
        <v>19865</v>
      </c>
    </row>
    <row r="13" spans="1:5" x14ac:dyDescent="0.25">
      <c r="A13" s="246" t="str">
        <f t="shared" si="0"/>
        <v>97152</v>
      </c>
      <c r="B13" s="362" t="s">
        <v>4548</v>
      </c>
      <c r="C13" s="362" t="s">
        <v>8412</v>
      </c>
      <c r="D13" s="362" t="s">
        <v>8399</v>
      </c>
      <c r="E13" s="363" t="s">
        <v>33846</v>
      </c>
    </row>
    <row r="14" spans="1:5" x14ac:dyDescent="0.25">
      <c r="A14" s="246" t="str">
        <f t="shared" si="0"/>
        <v>97153</v>
      </c>
      <c r="B14" s="362" t="s">
        <v>4549</v>
      </c>
      <c r="C14" s="362" t="s">
        <v>8413</v>
      </c>
      <c r="D14" s="362" t="s">
        <v>8399</v>
      </c>
      <c r="E14" s="363" t="s">
        <v>29720</v>
      </c>
    </row>
    <row r="15" spans="1:5" x14ac:dyDescent="0.25">
      <c r="A15" s="246" t="str">
        <f t="shared" si="0"/>
        <v>97154</v>
      </c>
      <c r="B15" s="362" t="s">
        <v>4550</v>
      </c>
      <c r="C15" s="362" t="s">
        <v>8414</v>
      </c>
      <c r="D15" s="362" t="s">
        <v>8399</v>
      </c>
      <c r="E15" s="363" t="s">
        <v>33459</v>
      </c>
    </row>
    <row r="16" spans="1:5" x14ac:dyDescent="0.25">
      <c r="A16" s="246" t="str">
        <f t="shared" si="0"/>
        <v>97155</v>
      </c>
      <c r="B16" s="362" t="s">
        <v>4551</v>
      </c>
      <c r="C16" s="362" t="s">
        <v>8415</v>
      </c>
      <c r="D16" s="362" t="s">
        <v>8399</v>
      </c>
      <c r="E16" s="363" t="s">
        <v>17436</v>
      </c>
    </row>
    <row r="17" spans="1:5" x14ac:dyDescent="0.25">
      <c r="A17" s="246" t="str">
        <f t="shared" si="0"/>
        <v>97156</v>
      </c>
      <c r="B17" s="362" t="s">
        <v>4552</v>
      </c>
      <c r="C17" s="362" t="s">
        <v>8416</v>
      </c>
      <c r="D17" s="362" t="s">
        <v>8399</v>
      </c>
      <c r="E17" s="363" t="s">
        <v>33847</v>
      </c>
    </row>
    <row r="18" spans="1:5" x14ac:dyDescent="0.25">
      <c r="A18" s="246" t="str">
        <f t="shared" si="0"/>
        <v>97157</v>
      </c>
      <c r="B18" s="362" t="s">
        <v>4553</v>
      </c>
      <c r="C18" s="362" t="s">
        <v>8417</v>
      </c>
      <c r="D18" s="362" t="s">
        <v>8399</v>
      </c>
      <c r="E18" s="363" t="s">
        <v>22645</v>
      </c>
    </row>
    <row r="19" spans="1:5" x14ac:dyDescent="0.25">
      <c r="A19" s="246" t="str">
        <f t="shared" si="0"/>
        <v>97158</v>
      </c>
      <c r="B19" s="362" t="s">
        <v>4554</v>
      </c>
      <c r="C19" s="362" t="s">
        <v>8419</v>
      </c>
      <c r="D19" s="362" t="s">
        <v>8399</v>
      </c>
      <c r="E19" s="363" t="s">
        <v>20277</v>
      </c>
    </row>
    <row r="20" spans="1:5" x14ac:dyDescent="0.25">
      <c r="A20" s="246" t="str">
        <f t="shared" si="0"/>
        <v>97159</v>
      </c>
      <c r="B20" s="362" t="s">
        <v>4555</v>
      </c>
      <c r="C20" s="362" t="s">
        <v>8420</v>
      </c>
      <c r="D20" s="362" t="s">
        <v>8399</v>
      </c>
      <c r="E20" s="363" t="s">
        <v>22402</v>
      </c>
    </row>
    <row r="21" spans="1:5" x14ac:dyDescent="0.25">
      <c r="A21" s="246" t="str">
        <f t="shared" si="0"/>
        <v>97160</v>
      </c>
      <c r="B21" s="362" t="s">
        <v>4556</v>
      </c>
      <c r="C21" s="362" t="s">
        <v>8421</v>
      </c>
      <c r="D21" s="362" t="s">
        <v>8399</v>
      </c>
      <c r="E21" s="363" t="s">
        <v>12345</v>
      </c>
    </row>
    <row r="22" spans="1:5" x14ac:dyDescent="0.25">
      <c r="A22" s="246" t="str">
        <f t="shared" si="0"/>
        <v>97161</v>
      </c>
      <c r="B22" s="362" t="s">
        <v>4557</v>
      </c>
      <c r="C22" s="362" t="s">
        <v>8422</v>
      </c>
      <c r="D22" s="362" t="s">
        <v>8399</v>
      </c>
      <c r="E22" s="363" t="s">
        <v>8218</v>
      </c>
    </row>
    <row r="23" spans="1:5" x14ac:dyDescent="0.25">
      <c r="A23" s="246" t="str">
        <f t="shared" si="0"/>
        <v>97162</v>
      </c>
      <c r="B23" s="362" t="s">
        <v>4558</v>
      </c>
      <c r="C23" s="362" t="s">
        <v>8423</v>
      </c>
      <c r="D23" s="362" t="s">
        <v>8399</v>
      </c>
      <c r="E23" s="363" t="s">
        <v>8356</v>
      </c>
    </row>
    <row r="24" spans="1:5" x14ac:dyDescent="0.25">
      <c r="A24" s="246" t="str">
        <f t="shared" si="0"/>
        <v>97163</v>
      </c>
      <c r="B24" s="362" t="s">
        <v>4559</v>
      </c>
      <c r="C24" s="362" t="s">
        <v>8425</v>
      </c>
      <c r="D24" s="362" t="s">
        <v>8399</v>
      </c>
      <c r="E24" s="363" t="s">
        <v>8228</v>
      </c>
    </row>
    <row r="25" spans="1:5" x14ac:dyDescent="0.25">
      <c r="A25" s="246" t="str">
        <f t="shared" si="0"/>
        <v>97164</v>
      </c>
      <c r="B25" s="362" t="s">
        <v>4560</v>
      </c>
      <c r="C25" s="362" t="s">
        <v>8426</v>
      </c>
      <c r="D25" s="362" t="s">
        <v>8399</v>
      </c>
      <c r="E25" s="363" t="s">
        <v>9199</v>
      </c>
    </row>
    <row r="26" spans="1:5" x14ac:dyDescent="0.25">
      <c r="A26" s="246" t="str">
        <f t="shared" si="0"/>
        <v>97165</v>
      </c>
      <c r="B26" s="362" t="s">
        <v>4561</v>
      </c>
      <c r="C26" s="362" t="s">
        <v>8427</v>
      </c>
      <c r="D26" s="362" t="s">
        <v>8399</v>
      </c>
      <c r="E26" s="363" t="s">
        <v>33848</v>
      </c>
    </row>
    <row r="27" spans="1:5" x14ac:dyDescent="0.25">
      <c r="A27" s="246" t="str">
        <f t="shared" si="0"/>
        <v>97166</v>
      </c>
      <c r="B27" s="362" t="s">
        <v>4562</v>
      </c>
      <c r="C27" s="362" t="s">
        <v>8428</v>
      </c>
      <c r="D27" s="362" t="s">
        <v>8399</v>
      </c>
      <c r="E27" s="363" t="s">
        <v>16566</v>
      </c>
    </row>
    <row r="28" spans="1:5" x14ac:dyDescent="0.25">
      <c r="A28" s="246" t="str">
        <f t="shared" si="0"/>
        <v>97167</v>
      </c>
      <c r="B28" s="362" t="s">
        <v>4563</v>
      </c>
      <c r="C28" s="362" t="s">
        <v>8429</v>
      </c>
      <c r="D28" s="362" t="s">
        <v>8399</v>
      </c>
      <c r="E28" s="363" t="s">
        <v>14124</v>
      </c>
    </row>
    <row r="29" spans="1:5" x14ac:dyDescent="0.25">
      <c r="A29" s="246" t="str">
        <f t="shared" si="0"/>
        <v>97168</v>
      </c>
      <c r="B29" s="362" t="s">
        <v>4564</v>
      </c>
      <c r="C29" s="362" t="s">
        <v>8430</v>
      </c>
      <c r="D29" s="362" t="s">
        <v>8399</v>
      </c>
      <c r="E29" s="363" t="s">
        <v>14146</v>
      </c>
    </row>
    <row r="30" spans="1:5" x14ac:dyDescent="0.25">
      <c r="A30" s="246" t="str">
        <f t="shared" si="0"/>
        <v>97169</v>
      </c>
      <c r="B30" s="362" t="s">
        <v>4565</v>
      </c>
      <c r="C30" s="362" t="s">
        <v>8431</v>
      </c>
      <c r="D30" s="362" t="s">
        <v>8399</v>
      </c>
      <c r="E30" s="363" t="s">
        <v>14379</v>
      </c>
    </row>
    <row r="31" spans="1:5" x14ac:dyDescent="0.25">
      <c r="A31" s="246" t="str">
        <f t="shared" si="0"/>
        <v>97170</v>
      </c>
      <c r="B31" s="362" t="s">
        <v>4566</v>
      </c>
      <c r="C31" s="362" t="s">
        <v>8432</v>
      </c>
      <c r="D31" s="362" t="s">
        <v>8399</v>
      </c>
      <c r="E31" s="363" t="s">
        <v>15938</v>
      </c>
    </row>
    <row r="32" spans="1:5" x14ac:dyDescent="0.25">
      <c r="A32" s="246" t="str">
        <f t="shared" si="0"/>
        <v>97171</v>
      </c>
      <c r="B32" s="362" t="s">
        <v>4567</v>
      </c>
      <c r="C32" s="362" t="s">
        <v>8433</v>
      </c>
      <c r="D32" s="362" t="s">
        <v>8399</v>
      </c>
      <c r="E32" s="363" t="s">
        <v>33849</v>
      </c>
    </row>
    <row r="33" spans="1:5" x14ac:dyDescent="0.25">
      <c r="A33" s="246" t="str">
        <f t="shared" si="0"/>
        <v>97172</v>
      </c>
      <c r="B33" s="362" t="s">
        <v>4568</v>
      </c>
      <c r="C33" s="362" t="s">
        <v>8434</v>
      </c>
      <c r="D33" s="362" t="s">
        <v>8399</v>
      </c>
      <c r="E33" s="363" t="s">
        <v>16636</v>
      </c>
    </row>
    <row r="34" spans="1:5" x14ac:dyDescent="0.25">
      <c r="A34" s="246" t="str">
        <f t="shared" si="0"/>
        <v>97173</v>
      </c>
      <c r="B34" s="362" t="s">
        <v>4569</v>
      </c>
      <c r="C34" s="362" t="s">
        <v>8435</v>
      </c>
      <c r="D34" s="362" t="s">
        <v>8399</v>
      </c>
      <c r="E34" s="363" t="s">
        <v>21263</v>
      </c>
    </row>
    <row r="35" spans="1:5" x14ac:dyDescent="0.25">
      <c r="A35" s="246" t="str">
        <f t="shared" si="0"/>
        <v>97174</v>
      </c>
      <c r="B35" s="362" t="s">
        <v>4570</v>
      </c>
      <c r="C35" s="362" t="s">
        <v>8436</v>
      </c>
      <c r="D35" s="362" t="s">
        <v>8399</v>
      </c>
      <c r="E35" s="363" t="s">
        <v>13553</v>
      </c>
    </row>
    <row r="36" spans="1:5" x14ac:dyDescent="0.25">
      <c r="A36" s="246" t="str">
        <f t="shared" si="0"/>
        <v>97175</v>
      </c>
      <c r="B36" s="362" t="s">
        <v>4571</v>
      </c>
      <c r="C36" s="362" t="s">
        <v>8437</v>
      </c>
      <c r="D36" s="362" t="s">
        <v>8399</v>
      </c>
      <c r="E36" s="363" t="s">
        <v>32978</v>
      </c>
    </row>
    <row r="37" spans="1:5" x14ac:dyDescent="0.25">
      <c r="A37" s="246" t="str">
        <f t="shared" si="0"/>
        <v>97176</v>
      </c>
      <c r="B37" s="362" t="s">
        <v>4572</v>
      </c>
      <c r="C37" s="362" t="s">
        <v>8438</v>
      </c>
      <c r="D37" s="362" t="s">
        <v>8399</v>
      </c>
      <c r="E37" s="363" t="s">
        <v>21264</v>
      </c>
    </row>
    <row r="38" spans="1:5" x14ac:dyDescent="0.25">
      <c r="A38" s="246" t="str">
        <f t="shared" si="0"/>
        <v>97177</v>
      </c>
      <c r="B38" s="362" t="s">
        <v>4573</v>
      </c>
      <c r="C38" s="362" t="s">
        <v>8439</v>
      </c>
      <c r="D38" s="362" t="s">
        <v>8399</v>
      </c>
      <c r="E38" s="363" t="s">
        <v>33850</v>
      </c>
    </row>
    <row r="39" spans="1:5" x14ac:dyDescent="0.25">
      <c r="A39" s="246" t="str">
        <f t="shared" si="0"/>
        <v>97178</v>
      </c>
      <c r="B39" s="362" t="s">
        <v>4574</v>
      </c>
      <c r="C39" s="362" t="s">
        <v>8440</v>
      </c>
      <c r="D39" s="362" t="s">
        <v>8399</v>
      </c>
      <c r="E39" s="363" t="s">
        <v>22439</v>
      </c>
    </row>
    <row r="40" spans="1:5" x14ac:dyDescent="0.25">
      <c r="A40" s="246" t="str">
        <f t="shared" si="0"/>
        <v>97179</v>
      </c>
      <c r="B40" s="362" t="s">
        <v>4575</v>
      </c>
      <c r="C40" s="362" t="s">
        <v>8441</v>
      </c>
      <c r="D40" s="362" t="s">
        <v>8399</v>
      </c>
      <c r="E40" s="363" t="s">
        <v>33851</v>
      </c>
    </row>
    <row r="41" spans="1:5" x14ac:dyDescent="0.25">
      <c r="A41" s="246" t="str">
        <f t="shared" si="0"/>
        <v>97180</v>
      </c>
      <c r="B41" s="362" t="s">
        <v>4576</v>
      </c>
      <c r="C41" s="362" t="s">
        <v>8442</v>
      </c>
      <c r="D41" s="362" t="s">
        <v>8399</v>
      </c>
      <c r="E41" s="363" t="s">
        <v>21288</v>
      </c>
    </row>
    <row r="42" spans="1:5" x14ac:dyDescent="0.25">
      <c r="A42" s="246" t="str">
        <f t="shared" si="0"/>
        <v>97181</v>
      </c>
      <c r="B42" s="362" t="s">
        <v>4577</v>
      </c>
      <c r="C42" s="362" t="s">
        <v>8443</v>
      </c>
      <c r="D42" s="362" t="s">
        <v>8399</v>
      </c>
      <c r="E42" s="363" t="s">
        <v>33852</v>
      </c>
    </row>
    <row r="43" spans="1:5" x14ac:dyDescent="0.25">
      <c r="A43" s="246" t="str">
        <f t="shared" si="0"/>
        <v>97182</v>
      </c>
      <c r="B43" s="362" t="s">
        <v>4578</v>
      </c>
      <c r="C43" s="362" t="s">
        <v>8444</v>
      </c>
      <c r="D43" s="362" t="s">
        <v>8399</v>
      </c>
      <c r="E43" s="363" t="s">
        <v>33853</v>
      </c>
    </row>
    <row r="44" spans="1:5" x14ac:dyDescent="0.25">
      <c r="A44" s="246" t="str">
        <f t="shared" si="0"/>
        <v>97183</v>
      </c>
      <c r="B44" s="362" t="s">
        <v>4579</v>
      </c>
      <c r="C44" s="362" t="s">
        <v>8445</v>
      </c>
      <c r="D44" s="362" t="s">
        <v>8399</v>
      </c>
      <c r="E44" s="363" t="s">
        <v>33854</v>
      </c>
    </row>
    <row r="45" spans="1:5" x14ac:dyDescent="0.25">
      <c r="A45" s="246" t="str">
        <f t="shared" si="0"/>
        <v>97184</v>
      </c>
      <c r="B45" s="362" t="s">
        <v>4580</v>
      </c>
      <c r="C45" s="362" t="s">
        <v>8447</v>
      </c>
      <c r="D45" s="362" t="s">
        <v>8399</v>
      </c>
      <c r="E45" s="363" t="s">
        <v>33855</v>
      </c>
    </row>
    <row r="46" spans="1:5" x14ac:dyDescent="0.25">
      <c r="A46" s="246" t="str">
        <f t="shared" si="0"/>
        <v>97185</v>
      </c>
      <c r="B46" s="362" t="s">
        <v>4581</v>
      </c>
      <c r="C46" s="362" t="s">
        <v>8448</v>
      </c>
      <c r="D46" s="362" t="s">
        <v>8399</v>
      </c>
      <c r="E46" s="363" t="s">
        <v>19894</v>
      </c>
    </row>
    <row r="47" spans="1:5" x14ac:dyDescent="0.25">
      <c r="A47" s="246" t="str">
        <f t="shared" si="0"/>
        <v>97186</v>
      </c>
      <c r="B47" s="362" t="s">
        <v>4582</v>
      </c>
      <c r="C47" s="362" t="s">
        <v>8449</v>
      </c>
      <c r="D47" s="362" t="s">
        <v>8399</v>
      </c>
      <c r="E47" s="363" t="s">
        <v>33856</v>
      </c>
    </row>
    <row r="48" spans="1:5" x14ac:dyDescent="0.25">
      <c r="A48" s="246" t="str">
        <f t="shared" si="0"/>
        <v>97187</v>
      </c>
      <c r="B48" s="362" t="s">
        <v>4583</v>
      </c>
      <c r="C48" s="362" t="s">
        <v>8450</v>
      </c>
      <c r="D48" s="362" t="s">
        <v>8399</v>
      </c>
      <c r="E48" s="363" t="s">
        <v>33857</v>
      </c>
    </row>
    <row r="49" spans="1:5" x14ac:dyDescent="0.25">
      <c r="A49" s="246" t="str">
        <f t="shared" si="0"/>
        <v>97188</v>
      </c>
      <c r="B49" s="362" t="s">
        <v>4584</v>
      </c>
      <c r="C49" s="362" t="s">
        <v>8451</v>
      </c>
      <c r="D49" s="362" t="s">
        <v>8399</v>
      </c>
      <c r="E49" s="363" t="s">
        <v>29963</v>
      </c>
    </row>
    <row r="50" spans="1:5" x14ac:dyDescent="0.25">
      <c r="A50" s="246" t="str">
        <f t="shared" si="0"/>
        <v>97189</v>
      </c>
      <c r="B50" s="362" t="s">
        <v>4585</v>
      </c>
      <c r="C50" s="362" t="s">
        <v>8452</v>
      </c>
      <c r="D50" s="362" t="s">
        <v>8399</v>
      </c>
      <c r="E50" s="363" t="s">
        <v>21378</v>
      </c>
    </row>
    <row r="51" spans="1:5" x14ac:dyDescent="0.25">
      <c r="A51" s="246" t="str">
        <f t="shared" si="0"/>
        <v>97190</v>
      </c>
      <c r="B51" s="362" t="s">
        <v>4586</v>
      </c>
      <c r="C51" s="362" t="s">
        <v>8453</v>
      </c>
      <c r="D51" s="362" t="s">
        <v>8399</v>
      </c>
      <c r="E51" s="363" t="s">
        <v>31963</v>
      </c>
    </row>
    <row r="52" spans="1:5" x14ac:dyDescent="0.25">
      <c r="A52" s="246" t="str">
        <f t="shared" si="0"/>
        <v>97191</v>
      </c>
      <c r="B52" s="362" t="s">
        <v>4587</v>
      </c>
      <c r="C52" s="362" t="s">
        <v>8454</v>
      </c>
      <c r="D52" s="362" t="s">
        <v>8399</v>
      </c>
      <c r="E52" s="363" t="s">
        <v>33858</v>
      </c>
    </row>
    <row r="53" spans="1:5" x14ac:dyDescent="0.25">
      <c r="A53" s="246" t="str">
        <f t="shared" si="0"/>
        <v>97192</v>
      </c>
      <c r="B53" s="362" t="s">
        <v>4588</v>
      </c>
      <c r="C53" s="362" t="s">
        <v>8455</v>
      </c>
      <c r="D53" s="362" t="s">
        <v>8399</v>
      </c>
      <c r="E53" s="363" t="s">
        <v>33859</v>
      </c>
    </row>
    <row r="54" spans="1:5" x14ac:dyDescent="0.25">
      <c r="A54" s="246" t="str">
        <f t="shared" si="0"/>
        <v>90694</v>
      </c>
      <c r="B54" s="362" t="s">
        <v>1981</v>
      </c>
      <c r="C54" s="362" t="s">
        <v>8456</v>
      </c>
      <c r="D54" s="362" t="s">
        <v>8399</v>
      </c>
      <c r="E54" s="363" t="s">
        <v>27050</v>
      </c>
    </row>
    <row r="55" spans="1:5" x14ac:dyDescent="0.25">
      <c r="A55" s="246" t="str">
        <f t="shared" si="0"/>
        <v>90695</v>
      </c>
      <c r="B55" s="362" t="s">
        <v>1982</v>
      </c>
      <c r="C55" s="362" t="s">
        <v>8457</v>
      </c>
      <c r="D55" s="362" t="s">
        <v>8399</v>
      </c>
      <c r="E55" s="363" t="s">
        <v>33860</v>
      </c>
    </row>
    <row r="56" spans="1:5" x14ac:dyDescent="0.25">
      <c r="A56" s="246" t="str">
        <f t="shared" si="0"/>
        <v>90696</v>
      </c>
      <c r="B56" s="362" t="s">
        <v>1983</v>
      </c>
      <c r="C56" s="362" t="s">
        <v>8458</v>
      </c>
      <c r="D56" s="362" t="s">
        <v>8399</v>
      </c>
      <c r="E56" s="363" t="s">
        <v>31087</v>
      </c>
    </row>
    <row r="57" spans="1:5" x14ac:dyDescent="0.25">
      <c r="A57" s="246" t="str">
        <f t="shared" si="0"/>
        <v>90697</v>
      </c>
      <c r="B57" s="362" t="s">
        <v>1984</v>
      </c>
      <c r="C57" s="362" t="s">
        <v>8459</v>
      </c>
      <c r="D57" s="362" t="s">
        <v>8399</v>
      </c>
      <c r="E57" s="363" t="s">
        <v>33861</v>
      </c>
    </row>
    <row r="58" spans="1:5" x14ac:dyDescent="0.25">
      <c r="A58" s="246" t="str">
        <f t="shared" si="0"/>
        <v>90698</v>
      </c>
      <c r="B58" s="362" t="s">
        <v>1985</v>
      </c>
      <c r="C58" s="362" t="s">
        <v>8460</v>
      </c>
      <c r="D58" s="362" t="s">
        <v>8399</v>
      </c>
      <c r="E58" s="363" t="s">
        <v>33862</v>
      </c>
    </row>
    <row r="59" spans="1:5" x14ac:dyDescent="0.25">
      <c r="A59" s="246" t="str">
        <f t="shared" si="0"/>
        <v>90699</v>
      </c>
      <c r="B59" s="362" t="s">
        <v>1986</v>
      </c>
      <c r="C59" s="362" t="s">
        <v>8461</v>
      </c>
      <c r="D59" s="362" t="s">
        <v>8399</v>
      </c>
      <c r="E59" s="363" t="s">
        <v>33863</v>
      </c>
    </row>
    <row r="60" spans="1:5" x14ac:dyDescent="0.25">
      <c r="A60" s="246" t="str">
        <f t="shared" si="0"/>
        <v>90700</v>
      </c>
      <c r="B60" s="362" t="s">
        <v>1987</v>
      </c>
      <c r="C60" s="362" t="s">
        <v>8462</v>
      </c>
      <c r="D60" s="362" t="s">
        <v>8399</v>
      </c>
      <c r="E60" s="363" t="s">
        <v>33864</v>
      </c>
    </row>
    <row r="61" spans="1:5" x14ac:dyDescent="0.25">
      <c r="A61" s="246" t="str">
        <f t="shared" si="0"/>
        <v>90701</v>
      </c>
      <c r="B61" s="362" t="s">
        <v>1988</v>
      </c>
      <c r="C61" s="362" t="s">
        <v>8463</v>
      </c>
      <c r="D61" s="362" t="s">
        <v>8399</v>
      </c>
      <c r="E61" s="363" t="s">
        <v>31753</v>
      </c>
    </row>
    <row r="62" spans="1:5" x14ac:dyDescent="0.25">
      <c r="A62" s="246" t="str">
        <f t="shared" si="0"/>
        <v>90702</v>
      </c>
      <c r="B62" s="362" t="s">
        <v>1989</v>
      </c>
      <c r="C62" s="362" t="s">
        <v>8464</v>
      </c>
      <c r="D62" s="362" t="s">
        <v>8399</v>
      </c>
      <c r="E62" s="363" t="s">
        <v>33865</v>
      </c>
    </row>
    <row r="63" spans="1:5" x14ac:dyDescent="0.25">
      <c r="A63" s="246" t="str">
        <f t="shared" si="0"/>
        <v>90703</v>
      </c>
      <c r="B63" s="362" t="s">
        <v>1990</v>
      </c>
      <c r="C63" s="362" t="s">
        <v>8465</v>
      </c>
      <c r="D63" s="362" t="s">
        <v>8399</v>
      </c>
      <c r="E63" s="363" t="s">
        <v>33866</v>
      </c>
    </row>
    <row r="64" spans="1:5" x14ac:dyDescent="0.25">
      <c r="A64" s="246" t="str">
        <f t="shared" si="0"/>
        <v>90704</v>
      </c>
      <c r="B64" s="362" t="s">
        <v>1991</v>
      </c>
      <c r="C64" s="362" t="s">
        <v>8466</v>
      </c>
      <c r="D64" s="362" t="s">
        <v>8399</v>
      </c>
      <c r="E64" s="363" t="s">
        <v>33867</v>
      </c>
    </row>
    <row r="65" spans="1:5" x14ac:dyDescent="0.25">
      <c r="A65" s="246" t="str">
        <f t="shared" si="0"/>
        <v>90705</v>
      </c>
      <c r="B65" s="362" t="s">
        <v>1992</v>
      </c>
      <c r="C65" s="362" t="s">
        <v>8467</v>
      </c>
      <c r="D65" s="362" t="s">
        <v>8399</v>
      </c>
      <c r="E65" s="363" t="s">
        <v>33868</v>
      </c>
    </row>
    <row r="66" spans="1:5" x14ac:dyDescent="0.25">
      <c r="A66" s="246" t="str">
        <f t="shared" si="0"/>
        <v>90706</v>
      </c>
      <c r="B66" s="362" t="s">
        <v>1993</v>
      </c>
      <c r="C66" s="362" t="s">
        <v>8468</v>
      </c>
      <c r="D66" s="362" t="s">
        <v>8399</v>
      </c>
      <c r="E66" s="363" t="s">
        <v>33869</v>
      </c>
    </row>
    <row r="67" spans="1:5" x14ac:dyDescent="0.25">
      <c r="A67" s="246" t="str">
        <f t="shared" ref="A67:A130" si="1">B67</f>
        <v>90708</v>
      </c>
      <c r="B67" s="362" t="s">
        <v>1994</v>
      </c>
      <c r="C67" s="362" t="s">
        <v>8469</v>
      </c>
      <c r="D67" s="362" t="s">
        <v>8399</v>
      </c>
      <c r="E67" s="363" t="s">
        <v>33870</v>
      </c>
    </row>
    <row r="68" spans="1:5" x14ac:dyDescent="0.25">
      <c r="A68" s="246" t="str">
        <f t="shared" si="1"/>
        <v>90724</v>
      </c>
      <c r="B68" s="362" t="s">
        <v>1995</v>
      </c>
      <c r="C68" s="362" t="s">
        <v>8470</v>
      </c>
      <c r="D68" s="362" t="s">
        <v>8471</v>
      </c>
      <c r="E68" s="363" t="s">
        <v>12632</v>
      </c>
    </row>
    <row r="69" spans="1:5" x14ac:dyDescent="0.25">
      <c r="A69" s="246" t="str">
        <f t="shared" si="1"/>
        <v>90725</v>
      </c>
      <c r="B69" s="362" t="s">
        <v>1996</v>
      </c>
      <c r="C69" s="362" t="s">
        <v>8472</v>
      </c>
      <c r="D69" s="362" t="s">
        <v>8471</v>
      </c>
      <c r="E69" s="363" t="s">
        <v>33871</v>
      </c>
    </row>
    <row r="70" spans="1:5" x14ac:dyDescent="0.25">
      <c r="A70" s="246" t="str">
        <f t="shared" si="1"/>
        <v>90726</v>
      </c>
      <c r="B70" s="362" t="s">
        <v>1997</v>
      </c>
      <c r="C70" s="362" t="s">
        <v>8473</v>
      </c>
      <c r="D70" s="362" t="s">
        <v>8471</v>
      </c>
      <c r="E70" s="363" t="s">
        <v>14087</v>
      </c>
    </row>
    <row r="71" spans="1:5" x14ac:dyDescent="0.25">
      <c r="A71" s="246" t="str">
        <f t="shared" si="1"/>
        <v>90727</v>
      </c>
      <c r="B71" s="362" t="s">
        <v>1998</v>
      </c>
      <c r="C71" s="362" t="s">
        <v>8474</v>
      </c>
      <c r="D71" s="362" t="s">
        <v>8471</v>
      </c>
      <c r="E71" s="363" t="s">
        <v>17033</v>
      </c>
    </row>
    <row r="72" spans="1:5" x14ac:dyDescent="0.25">
      <c r="A72" s="246" t="str">
        <f t="shared" si="1"/>
        <v>90728</v>
      </c>
      <c r="B72" s="362" t="s">
        <v>1999</v>
      </c>
      <c r="C72" s="362" t="s">
        <v>8475</v>
      </c>
      <c r="D72" s="362" t="s">
        <v>8471</v>
      </c>
      <c r="E72" s="363" t="s">
        <v>24868</v>
      </c>
    </row>
    <row r="73" spans="1:5" x14ac:dyDescent="0.25">
      <c r="A73" s="246" t="str">
        <f t="shared" si="1"/>
        <v>90729</v>
      </c>
      <c r="B73" s="362" t="s">
        <v>2000</v>
      </c>
      <c r="C73" s="362" t="s">
        <v>8476</v>
      </c>
      <c r="D73" s="362" t="s">
        <v>8471</v>
      </c>
      <c r="E73" s="363" t="s">
        <v>15662</v>
      </c>
    </row>
    <row r="74" spans="1:5" x14ac:dyDescent="0.25">
      <c r="A74" s="246" t="str">
        <f t="shared" si="1"/>
        <v>90730</v>
      </c>
      <c r="B74" s="362" t="s">
        <v>2001</v>
      </c>
      <c r="C74" s="362" t="s">
        <v>8477</v>
      </c>
      <c r="D74" s="362" t="s">
        <v>8471</v>
      </c>
      <c r="E74" s="363" t="s">
        <v>20069</v>
      </c>
    </row>
    <row r="75" spans="1:5" x14ac:dyDescent="0.25">
      <c r="A75" s="246" t="str">
        <f t="shared" si="1"/>
        <v>90731</v>
      </c>
      <c r="B75" s="362" t="s">
        <v>2002</v>
      </c>
      <c r="C75" s="362" t="s">
        <v>8478</v>
      </c>
      <c r="D75" s="362" t="s">
        <v>8471</v>
      </c>
      <c r="E75" s="363" t="s">
        <v>27978</v>
      </c>
    </row>
    <row r="76" spans="1:5" x14ac:dyDescent="0.25">
      <c r="A76" s="246" t="str">
        <f t="shared" si="1"/>
        <v>90732</v>
      </c>
      <c r="B76" s="362" t="s">
        <v>2003</v>
      </c>
      <c r="C76" s="362" t="s">
        <v>8479</v>
      </c>
      <c r="D76" s="362" t="s">
        <v>8471</v>
      </c>
      <c r="E76" s="363" t="s">
        <v>29271</v>
      </c>
    </row>
    <row r="77" spans="1:5" x14ac:dyDescent="0.25">
      <c r="A77" s="246" t="str">
        <f t="shared" si="1"/>
        <v>90733</v>
      </c>
      <c r="B77" s="362" t="s">
        <v>2004</v>
      </c>
      <c r="C77" s="362" t="s">
        <v>8480</v>
      </c>
      <c r="D77" s="362" t="s">
        <v>8399</v>
      </c>
      <c r="E77" s="363" t="s">
        <v>9327</v>
      </c>
    </row>
    <row r="78" spans="1:5" x14ac:dyDescent="0.25">
      <c r="A78" s="246" t="str">
        <f t="shared" si="1"/>
        <v>90734</v>
      </c>
      <c r="B78" s="362" t="s">
        <v>2005</v>
      </c>
      <c r="C78" s="362" t="s">
        <v>8481</v>
      </c>
      <c r="D78" s="362" t="s">
        <v>8399</v>
      </c>
      <c r="E78" s="363" t="s">
        <v>7871</v>
      </c>
    </row>
    <row r="79" spans="1:5" x14ac:dyDescent="0.25">
      <c r="A79" s="246" t="str">
        <f t="shared" si="1"/>
        <v>90735</v>
      </c>
      <c r="B79" s="362" t="s">
        <v>2006</v>
      </c>
      <c r="C79" s="362" t="s">
        <v>8483</v>
      </c>
      <c r="D79" s="362" t="s">
        <v>8399</v>
      </c>
      <c r="E79" s="363" t="s">
        <v>29525</v>
      </c>
    </row>
    <row r="80" spans="1:5" x14ac:dyDescent="0.25">
      <c r="A80" s="246" t="str">
        <f t="shared" si="1"/>
        <v>90736</v>
      </c>
      <c r="B80" s="362" t="s">
        <v>2007</v>
      </c>
      <c r="C80" s="362" t="s">
        <v>8484</v>
      </c>
      <c r="D80" s="362" t="s">
        <v>8399</v>
      </c>
      <c r="E80" s="363" t="s">
        <v>7816</v>
      </c>
    </row>
    <row r="81" spans="1:5" x14ac:dyDescent="0.25">
      <c r="A81" s="246" t="str">
        <f t="shared" si="1"/>
        <v>90737</v>
      </c>
      <c r="B81" s="362" t="s">
        <v>2008</v>
      </c>
      <c r="C81" s="362" t="s">
        <v>8485</v>
      </c>
      <c r="D81" s="362" t="s">
        <v>8399</v>
      </c>
      <c r="E81" s="363" t="s">
        <v>8918</v>
      </c>
    </row>
    <row r="82" spans="1:5" x14ac:dyDescent="0.25">
      <c r="A82" s="246" t="str">
        <f t="shared" si="1"/>
        <v>90738</v>
      </c>
      <c r="B82" s="362" t="s">
        <v>2009</v>
      </c>
      <c r="C82" s="362" t="s">
        <v>8486</v>
      </c>
      <c r="D82" s="362" t="s">
        <v>8399</v>
      </c>
      <c r="E82" s="363" t="s">
        <v>7874</v>
      </c>
    </row>
    <row r="83" spans="1:5" x14ac:dyDescent="0.25">
      <c r="A83" s="246" t="str">
        <f t="shared" si="1"/>
        <v>90739</v>
      </c>
      <c r="B83" s="362" t="s">
        <v>2010</v>
      </c>
      <c r="C83" s="362" t="s">
        <v>8487</v>
      </c>
      <c r="D83" s="362" t="s">
        <v>8399</v>
      </c>
      <c r="E83" s="363" t="s">
        <v>8024</v>
      </c>
    </row>
    <row r="84" spans="1:5" x14ac:dyDescent="0.25">
      <c r="A84" s="246" t="str">
        <f t="shared" si="1"/>
        <v>90740</v>
      </c>
      <c r="B84" s="362" t="s">
        <v>2011</v>
      </c>
      <c r="C84" s="362" t="s">
        <v>8488</v>
      </c>
      <c r="D84" s="362" t="s">
        <v>8399</v>
      </c>
      <c r="E84" s="363" t="s">
        <v>21900</v>
      </c>
    </row>
    <row r="85" spans="1:5" x14ac:dyDescent="0.25">
      <c r="A85" s="246" t="str">
        <f t="shared" si="1"/>
        <v>90741</v>
      </c>
      <c r="B85" s="362" t="s">
        <v>2012</v>
      </c>
      <c r="C85" s="362" t="s">
        <v>8489</v>
      </c>
      <c r="D85" s="362" t="s">
        <v>8399</v>
      </c>
      <c r="E85" s="363" t="s">
        <v>27788</v>
      </c>
    </row>
    <row r="86" spans="1:5" x14ac:dyDescent="0.25">
      <c r="A86" s="246" t="str">
        <f t="shared" si="1"/>
        <v>90742</v>
      </c>
      <c r="B86" s="362" t="s">
        <v>2013</v>
      </c>
      <c r="C86" s="362" t="s">
        <v>8491</v>
      </c>
      <c r="D86" s="362" t="s">
        <v>8399</v>
      </c>
      <c r="E86" s="363" t="s">
        <v>8612</v>
      </c>
    </row>
    <row r="87" spans="1:5" x14ac:dyDescent="0.25">
      <c r="A87" s="246" t="str">
        <f t="shared" si="1"/>
        <v>90743</v>
      </c>
      <c r="B87" s="362" t="s">
        <v>2014</v>
      </c>
      <c r="C87" s="362" t="s">
        <v>8492</v>
      </c>
      <c r="D87" s="362" t="s">
        <v>8399</v>
      </c>
      <c r="E87" s="363" t="s">
        <v>8323</v>
      </c>
    </row>
    <row r="88" spans="1:5" x14ac:dyDescent="0.25">
      <c r="A88" s="246" t="str">
        <f t="shared" si="1"/>
        <v>90744</v>
      </c>
      <c r="B88" s="362" t="s">
        <v>2015</v>
      </c>
      <c r="C88" s="362" t="s">
        <v>8493</v>
      </c>
      <c r="D88" s="362" t="s">
        <v>8399</v>
      </c>
      <c r="E88" s="363" t="s">
        <v>14888</v>
      </c>
    </row>
    <row r="89" spans="1:5" x14ac:dyDescent="0.25">
      <c r="A89" s="246" t="str">
        <f t="shared" si="1"/>
        <v>90745</v>
      </c>
      <c r="B89" s="362" t="s">
        <v>2016</v>
      </c>
      <c r="C89" s="362" t="s">
        <v>8494</v>
      </c>
      <c r="D89" s="362" t="s">
        <v>8399</v>
      </c>
      <c r="E89" s="363" t="s">
        <v>13321</v>
      </c>
    </row>
    <row r="90" spans="1:5" x14ac:dyDescent="0.25">
      <c r="A90" s="246" t="str">
        <f t="shared" si="1"/>
        <v>90746</v>
      </c>
      <c r="B90" s="362" t="s">
        <v>2017</v>
      </c>
      <c r="C90" s="362" t="s">
        <v>8495</v>
      </c>
      <c r="D90" s="362" t="s">
        <v>8399</v>
      </c>
      <c r="E90" s="363" t="s">
        <v>15055</v>
      </c>
    </row>
    <row r="91" spans="1:5" x14ac:dyDescent="0.25">
      <c r="A91" s="246" t="str">
        <f t="shared" si="1"/>
        <v>90747</v>
      </c>
      <c r="B91" s="362" t="s">
        <v>2018</v>
      </c>
      <c r="C91" s="362" t="s">
        <v>8496</v>
      </c>
      <c r="D91" s="362" t="s">
        <v>8399</v>
      </c>
      <c r="E91" s="363" t="s">
        <v>20342</v>
      </c>
    </row>
    <row r="92" spans="1:5" x14ac:dyDescent="0.25">
      <c r="A92" s="246" t="str">
        <f t="shared" si="1"/>
        <v>94869</v>
      </c>
      <c r="B92" s="362" t="s">
        <v>3737</v>
      </c>
      <c r="C92" s="362" t="s">
        <v>8497</v>
      </c>
      <c r="D92" s="362" t="s">
        <v>8399</v>
      </c>
      <c r="E92" s="363" t="s">
        <v>33872</v>
      </c>
    </row>
    <row r="93" spans="1:5" x14ac:dyDescent="0.25">
      <c r="A93" s="246" t="str">
        <f t="shared" si="1"/>
        <v>94870</v>
      </c>
      <c r="B93" s="362" t="s">
        <v>3738</v>
      </c>
      <c r="C93" s="362" t="s">
        <v>8498</v>
      </c>
      <c r="D93" s="362" t="s">
        <v>8399</v>
      </c>
      <c r="E93" s="363" t="s">
        <v>23625</v>
      </c>
    </row>
    <row r="94" spans="1:5" x14ac:dyDescent="0.25">
      <c r="A94" s="246" t="str">
        <f t="shared" si="1"/>
        <v>94871</v>
      </c>
      <c r="B94" s="362" t="s">
        <v>3739</v>
      </c>
      <c r="C94" s="362" t="s">
        <v>8500</v>
      </c>
      <c r="D94" s="362" t="s">
        <v>8399</v>
      </c>
      <c r="E94" s="363" t="s">
        <v>33873</v>
      </c>
    </row>
    <row r="95" spans="1:5" x14ac:dyDescent="0.25">
      <c r="A95" s="246" t="str">
        <f t="shared" si="1"/>
        <v>94872</v>
      </c>
      <c r="B95" s="362" t="s">
        <v>3740</v>
      </c>
      <c r="C95" s="362" t="s">
        <v>8501</v>
      </c>
      <c r="D95" s="362" t="s">
        <v>8399</v>
      </c>
      <c r="E95" s="363" t="s">
        <v>12640</v>
      </c>
    </row>
    <row r="96" spans="1:5" x14ac:dyDescent="0.25">
      <c r="A96" s="246" t="str">
        <f t="shared" si="1"/>
        <v>94875</v>
      </c>
      <c r="B96" s="362" t="s">
        <v>3741</v>
      </c>
      <c r="C96" s="362" t="s">
        <v>8502</v>
      </c>
      <c r="D96" s="362" t="s">
        <v>8399</v>
      </c>
      <c r="E96" s="363" t="s">
        <v>33874</v>
      </c>
    </row>
    <row r="97" spans="1:5" x14ac:dyDescent="0.25">
      <c r="A97" s="246" t="str">
        <f t="shared" si="1"/>
        <v>94876</v>
      </c>
      <c r="B97" s="362" t="s">
        <v>3742</v>
      </c>
      <c r="C97" s="362" t="s">
        <v>8503</v>
      </c>
      <c r="D97" s="362" t="s">
        <v>8399</v>
      </c>
      <c r="E97" s="363" t="s">
        <v>14653</v>
      </c>
    </row>
    <row r="98" spans="1:5" x14ac:dyDescent="0.25">
      <c r="A98" s="246" t="str">
        <f t="shared" si="1"/>
        <v>94878</v>
      </c>
      <c r="B98" s="362" t="s">
        <v>3743</v>
      </c>
      <c r="C98" s="362" t="s">
        <v>13060</v>
      </c>
      <c r="D98" s="362" t="s">
        <v>8399</v>
      </c>
      <c r="E98" s="363" t="s">
        <v>14649</v>
      </c>
    </row>
    <row r="99" spans="1:5" x14ac:dyDescent="0.25">
      <c r="A99" s="246" t="str">
        <f t="shared" si="1"/>
        <v>94879</v>
      </c>
      <c r="B99" s="362" t="s">
        <v>3744</v>
      </c>
      <c r="C99" s="362" t="s">
        <v>13061</v>
      </c>
      <c r="D99" s="362" t="s">
        <v>8399</v>
      </c>
      <c r="E99" s="363" t="s">
        <v>33875</v>
      </c>
    </row>
    <row r="100" spans="1:5" x14ac:dyDescent="0.25">
      <c r="A100" s="246" t="str">
        <f t="shared" si="1"/>
        <v>94880</v>
      </c>
      <c r="B100" s="362" t="s">
        <v>3745</v>
      </c>
      <c r="C100" s="362" t="s">
        <v>13062</v>
      </c>
      <c r="D100" s="362" t="s">
        <v>8399</v>
      </c>
      <c r="E100" s="363" t="s">
        <v>33876</v>
      </c>
    </row>
    <row r="101" spans="1:5" x14ac:dyDescent="0.25">
      <c r="A101" s="246" t="str">
        <f t="shared" si="1"/>
        <v>94881</v>
      </c>
      <c r="B101" s="362" t="s">
        <v>3746</v>
      </c>
      <c r="C101" s="362" t="s">
        <v>13063</v>
      </c>
      <c r="D101" s="362" t="s">
        <v>8399</v>
      </c>
      <c r="E101" s="363" t="s">
        <v>33877</v>
      </c>
    </row>
    <row r="102" spans="1:5" x14ac:dyDescent="0.25">
      <c r="A102" s="246" t="str">
        <f t="shared" si="1"/>
        <v>94882</v>
      </c>
      <c r="B102" s="362" t="s">
        <v>3747</v>
      </c>
      <c r="C102" s="362" t="s">
        <v>13064</v>
      </c>
      <c r="D102" s="362" t="s">
        <v>8399</v>
      </c>
      <c r="E102" s="363" t="s">
        <v>21091</v>
      </c>
    </row>
    <row r="103" spans="1:5" x14ac:dyDescent="0.25">
      <c r="A103" s="246" t="str">
        <f t="shared" si="1"/>
        <v>94884</v>
      </c>
      <c r="B103" s="362" t="s">
        <v>3748</v>
      </c>
      <c r="C103" s="362" t="s">
        <v>13065</v>
      </c>
      <c r="D103" s="362" t="s">
        <v>8399</v>
      </c>
      <c r="E103" s="363" t="s">
        <v>23228</v>
      </c>
    </row>
    <row r="104" spans="1:5" x14ac:dyDescent="0.25">
      <c r="A104" s="246" t="str">
        <f t="shared" si="1"/>
        <v>97121</v>
      </c>
      <c r="B104" s="362" t="s">
        <v>4517</v>
      </c>
      <c r="C104" s="362" t="s">
        <v>8504</v>
      </c>
      <c r="D104" s="362" t="s">
        <v>8399</v>
      </c>
      <c r="E104" s="363" t="s">
        <v>21935</v>
      </c>
    </row>
    <row r="105" spans="1:5" x14ac:dyDescent="0.25">
      <c r="A105" s="246" t="str">
        <f t="shared" si="1"/>
        <v>97122</v>
      </c>
      <c r="B105" s="362" t="s">
        <v>4518</v>
      </c>
      <c r="C105" s="362" t="s">
        <v>8505</v>
      </c>
      <c r="D105" s="362" t="s">
        <v>8399</v>
      </c>
      <c r="E105" s="363" t="s">
        <v>20770</v>
      </c>
    </row>
    <row r="106" spans="1:5" x14ac:dyDescent="0.25">
      <c r="A106" s="246" t="str">
        <f t="shared" si="1"/>
        <v>97123</v>
      </c>
      <c r="B106" s="362" t="s">
        <v>4519</v>
      </c>
      <c r="C106" s="362" t="s">
        <v>8506</v>
      </c>
      <c r="D106" s="362" t="s">
        <v>8399</v>
      </c>
      <c r="E106" s="363" t="s">
        <v>13595</v>
      </c>
    </row>
    <row r="107" spans="1:5" x14ac:dyDescent="0.25">
      <c r="A107" s="246" t="str">
        <f t="shared" si="1"/>
        <v>97124</v>
      </c>
      <c r="B107" s="362" t="s">
        <v>4520</v>
      </c>
      <c r="C107" s="362" t="s">
        <v>8508</v>
      </c>
      <c r="D107" s="362" t="s">
        <v>8399</v>
      </c>
      <c r="E107" s="363" t="s">
        <v>7775</v>
      </c>
    </row>
    <row r="108" spans="1:5" x14ac:dyDescent="0.25">
      <c r="A108" s="246" t="str">
        <f t="shared" si="1"/>
        <v>97125</v>
      </c>
      <c r="B108" s="362" t="s">
        <v>4521</v>
      </c>
      <c r="C108" s="362" t="s">
        <v>8509</v>
      </c>
      <c r="D108" s="362" t="s">
        <v>8399</v>
      </c>
      <c r="E108" s="363" t="s">
        <v>7776</v>
      </c>
    </row>
    <row r="109" spans="1:5" x14ac:dyDescent="0.25">
      <c r="A109" s="246" t="str">
        <f t="shared" si="1"/>
        <v>97126</v>
      </c>
      <c r="B109" s="362" t="s">
        <v>4522</v>
      </c>
      <c r="C109" s="362" t="s">
        <v>8510</v>
      </c>
      <c r="D109" s="362" t="s">
        <v>8399</v>
      </c>
      <c r="E109" s="363" t="s">
        <v>8320</v>
      </c>
    </row>
    <row r="110" spans="1:5" x14ac:dyDescent="0.25">
      <c r="A110" s="246" t="str">
        <f t="shared" si="1"/>
        <v>102264</v>
      </c>
      <c r="B110" s="362" t="s">
        <v>8511</v>
      </c>
      <c r="C110" s="362" t="s">
        <v>8512</v>
      </c>
      <c r="D110" s="362" t="s">
        <v>8399</v>
      </c>
      <c r="E110" s="363" t="s">
        <v>13563</v>
      </c>
    </row>
    <row r="111" spans="1:5" x14ac:dyDescent="0.25">
      <c r="A111" s="246" t="str">
        <f t="shared" si="1"/>
        <v>102265</v>
      </c>
      <c r="B111" s="362" t="s">
        <v>8513</v>
      </c>
      <c r="C111" s="362" t="s">
        <v>8514</v>
      </c>
      <c r="D111" s="362" t="s">
        <v>8471</v>
      </c>
      <c r="E111" s="363" t="s">
        <v>20603</v>
      </c>
    </row>
    <row r="112" spans="1:5" x14ac:dyDescent="0.25">
      <c r="A112" s="246" t="str">
        <f t="shared" si="1"/>
        <v>102266</v>
      </c>
      <c r="B112" s="362" t="s">
        <v>8515</v>
      </c>
      <c r="C112" s="362" t="s">
        <v>8516</v>
      </c>
      <c r="D112" s="362" t="s">
        <v>8471</v>
      </c>
      <c r="E112" s="363" t="s">
        <v>33878</v>
      </c>
    </row>
    <row r="113" spans="1:5" x14ac:dyDescent="0.25">
      <c r="A113" s="246" t="str">
        <f t="shared" si="1"/>
        <v>102267</v>
      </c>
      <c r="B113" s="362" t="s">
        <v>8517</v>
      </c>
      <c r="C113" s="362" t="s">
        <v>8518</v>
      </c>
      <c r="D113" s="362" t="s">
        <v>8471</v>
      </c>
      <c r="E113" s="363" t="s">
        <v>33879</v>
      </c>
    </row>
    <row r="114" spans="1:5" x14ac:dyDescent="0.25">
      <c r="A114" s="246" t="str">
        <f t="shared" si="1"/>
        <v>102268</v>
      </c>
      <c r="B114" s="362" t="s">
        <v>8519</v>
      </c>
      <c r="C114" s="362" t="s">
        <v>8520</v>
      </c>
      <c r="D114" s="362" t="s">
        <v>8471</v>
      </c>
      <c r="E114" s="363" t="s">
        <v>29274</v>
      </c>
    </row>
    <row r="115" spans="1:5" x14ac:dyDescent="0.25">
      <c r="A115" s="246" t="str">
        <f t="shared" si="1"/>
        <v>102269</v>
      </c>
      <c r="B115" s="362" t="s">
        <v>8521</v>
      </c>
      <c r="C115" s="362" t="s">
        <v>8522</v>
      </c>
      <c r="D115" s="362" t="s">
        <v>8471</v>
      </c>
      <c r="E115" s="363" t="s">
        <v>33880</v>
      </c>
    </row>
    <row r="116" spans="1:5" x14ac:dyDescent="0.25">
      <c r="A116" s="246" t="str">
        <f t="shared" si="1"/>
        <v>92833</v>
      </c>
      <c r="B116" s="362" t="s">
        <v>3016</v>
      </c>
      <c r="C116" s="362" t="s">
        <v>8523</v>
      </c>
      <c r="D116" s="362" t="s">
        <v>8399</v>
      </c>
      <c r="E116" s="363" t="s">
        <v>33881</v>
      </c>
    </row>
    <row r="117" spans="1:5" x14ac:dyDescent="0.25">
      <c r="A117" s="246" t="str">
        <f t="shared" si="1"/>
        <v>92834</v>
      </c>
      <c r="B117" s="362" t="s">
        <v>3017</v>
      </c>
      <c r="C117" s="362" t="s">
        <v>8524</v>
      </c>
      <c r="D117" s="362" t="s">
        <v>8399</v>
      </c>
      <c r="E117" s="363" t="s">
        <v>8290</v>
      </c>
    </row>
    <row r="118" spans="1:5" x14ac:dyDescent="0.25">
      <c r="A118" s="246" t="str">
        <f t="shared" si="1"/>
        <v>92835</v>
      </c>
      <c r="B118" s="362" t="s">
        <v>3018</v>
      </c>
      <c r="C118" s="362" t="s">
        <v>8525</v>
      </c>
      <c r="D118" s="362" t="s">
        <v>8399</v>
      </c>
      <c r="E118" s="363" t="s">
        <v>21977</v>
      </c>
    </row>
    <row r="119" spans="1:5" x14ac:dyDescent="0.25">
      <c r="A119" s="246" t="str">
        <f t="shared" si="1"/>
        <v>92836</v>
      </c>
      <c r="B119" s="362" t="s">
        <v>3019</v>
      </c>
      <c r="C119" s="362" t="s">
        <v>8526</v>
      </c>
      <c r="D119" s="362" t="s">
        <v>8399</v>
      </c>
      <c r="E119" s="363" t="s">
        <v>10706</v>
      </c>
    </row>
    <row r="120" spans="1:5" x14ac:dyDescent="0.25">
      <c r="A120" s="246" t="str">
        <f t="shared" si="1"/>
        <v>92837</v>
      </c>
      <c r="B120" s="362" t="s">
        <v>3020</v>
      </c>
      <c r="C120" s="362" t="s">
        <v>8527</v>
      </c>
      <c r="D120" s="362" t="s">
        <v>8399</v>
      </c>
      <c r="E120" s="363" t="s">
        <v>33882</v>
      </c>
    </row>
    <row r="121" spans="1:5" x14ac:dyDescent="0.25">
      <c r="A121" s="246" t="str">
        <f t="shared" si="1"/>
        <v>92838</v>
      </c>
      <c r="B121" s="362" t="s">
        <v>3021</v>
      </c>
      <c r="C121" s="362" t="s">
        <v>8528</v>
      </c>
      <c r="D121" s="362" t="s">
        <v>8399</v>
      </c>
      <c r="E121" s="363" t="s">
        <v>25690</v>
      </c>
    </row>
    <row r="122" spans="1:5" x14ac:dyDescent="0.25">
      <c r="A122" s="246" t="str">
        <f t="shared" si="1"/>
        <v>92839</v>
      </c>
      <c r="B122" s="362" t="s">
        <v>3022</v>
      </c>
      <c r="C122" s="362" t="s">
        <v>8529</v>
      </c>
      <c r="D122" s="362" t="s">
        <v>8399</v>
      </c>
      <c r="E122" s="363" t="s">
        <v>33883</v>
      </c>
    </row>
    <row r="123" spans="1:5" x14ac:dyDescent="0.25">
      <c r="A123" s="246" t="str">
        <f t="shared" si="1"/>
        <v>92840</v>
      </c>
      <c r="B123" s="362" t="s">
        <v>3023</v>
      </c>
      <c r="C123" s="362" t="s">
        <v>8530</v>
      </c>
      <c r="D123" s="362" t="s">
        <v>8399</v>
      </c>
      <c r="E123" s="363" t="s">
        <v>23622</v>
      </c>
    </row>
    <row r="124" spans="1:5" x14ac:dyDescent="0.25">
      <c r="A124" s="246" t="str">
        <f t="shared" si="1"/>
        <v>92841</v>
      </c>
      <c r="B124" s="362" t="s">
        <v>3024</v>
      </c>
      <c r="C124" s="362" t="s">
        <v>8531</v>
      </c>
      <c r="D124" s="362" t="s">
        <v>8399</v>
      </c>
      <c r="E124" s="363" t="s">
        <v>20110</v>
      </c>
    </row>
    <row r="125" spans="1:5" x14ac:dyDescent="0.25">
      <c r="A125" s="246" t="str">
        <f t="shared" si="1"/>
        <v>92842</v>
      </c>
      <c r="B125" s="362" t="s">
        <v>3025</v>
      </c>
      <c r="C125" s="362" t="s">
        <v>8532</v>
      </c>
      <c r="D125" s="362" t="s">
        <v>8399</v>
      </c>
      <c r="E125" s="363" t="s">
        <v>8346</v>
      </c>
    </row>
    <row r="126" spans="1:5" x14ac:dyDescent="0.25">
      <c r="A126" s="246" t="str">
        <f t="shared" si="1"/>
        <v>92843</v>
      </c>
      <c r="B126" s="362" t="s">
        <v>6913</v>
      </c>
      <c r="C126" s="362" t="s">
        <v>8533</v>
      </c>
      <c r="D126" s="362" t="s">
        <v>8399</v>
      </c>
      <c r="E126" s="363" t="s">
        <v>33884</v>
      </c>
    </row>
    <row r="127" spans="1:5" x14ac:dyDescent="0.25">
      <c r="A127" s="246" t="str">
        <f t="shared" si="1"/>
        <v>92844</v>
      </c>
      <c r="B127" s="362" t="s">
        <v>3026</v>
      </c>
      <c r="C127" s="362" t="s">
        <v>8534</v>
      </c>
      <c r="D127" s="362" t="s">
        <v>8399</v>
      </c>
      <c r="E127" s="363" t="s">
        <v>16518</v>
      </c>
    </row>
    <row r="128" spans="1:5" x14ac:dyDescent="0.25">
      <c r="A128" s="246" t="str">
        <f t="shared" si="1"/>
        <v>92845</v>
      </c>
      <c r="B128" s="362" t="s">
        <v>6914</v>
      </c>
      <c r="C128" s="362" t="s">
        <v>8535</v>
      </c>
      <c r="D128" s="362" t="s">
        <v>8399</v>
      </c>
      <c r="E128" s="363" t="s">
        <v>33885</v>
      </c>
    </row>
    <row r="129" spans="1:5" x14ac:dyDescent="0.25">
      <c r="A129" s="246" t="str">
        <f t="shared" si="1"/>
        <v>92846</v>
      </c>
      <c r="B129" s="362" t="s">
        <v>3027</v>
      </c>
      <c r="C129" s="362" t="s">
        <v>8536</v>
      </c>
      <c r="D129" s="362" t="s">
        <v>8399</v>
      </c>
      <c r="E129" s="363" t="s">
        <v>33886</v>
      </c>
    </row>
    <row r="130" spans="1:5" x14ac:dyDescent="0.25">
      <c r="A130" s="246" t="str">
        <f t="shared" si="1"/>
        <v>92847</v>
      </c>
      <c r="B130" s="362" t="s">
        <v>3028</v>
      </c>
      <c r="C130" s="362" t="s">
        <v>8537</v>
      </c>
      <c r="D130" s="362" t="s">
        <v>8399</v>
      </c>
      <c r="E130" s="363" t="s">
        <v>33887</v>
      </c>
    </row>
    <row r="131" spans="1:5" x14ac:dyDescent="0.25">
      <c r="A131" s="246" t="str">
        <f t="shared" ref="A131:A194" si="2">B131</f>
        <v>92848</v>
      </c>
      <c r="B131" s="362" t="s">
        <v>3029</v>
      </c>
      <c r="C131" s="362" t="s">
        <v>8538</v>
      </c>
      <c r="D131" s="362" t="s">
        <v>8399</v>
      </c>
      <c r="E131" s="363" t="s">
        <v>10888</v>
      </c>
    </row>
    <row r="132" spans="1:5" x14ac:dyDescent="0.25">
      <c r="A132" s="246" t="str">
        <f t="shared" si="2"/>
        <v>92849</v>
      </c>
      <c r="B132" s="362" t="s">
        <v>3030</v>
      </c>
      <c r="C132" s="362" t="s">
        <v>8539</v>
      </c>
      <c r="D132" s="362" t="s">
        <v>8399</v>
      </c>
      <c r="E132" s="363" t="s">
        <v>33888</v>
      </c>
    </row>
    <row r="133" spans="1:5" x14ac:dyDescent="0.25">
      <c r="A133" s="246" t="str">
        <f t="shared" si="2"/>
        <v>92850</v>
      </c>
      <c r="B133" s="362" t="s">
        <v>3031</v>
      </c>
      <c r="C133" s="362" t="s">
        <v>8540</v>
      </c>
      <c r="D133" s="362" t="s">
        <v>8399</v>
      </c>
      <c r="E133" s="363" t="s">
        <v>26096</v>
      </c>
    </row>
    <row r="134" spans="1:5" x14ac:dyDescent="0.25">
      <c r="A134" s="246" t="str">
        <f t="shared" si="2"/>
        <v>92851</v>
      </c>
      <c r="B134" s="362" t="s">
        <v>3032</v>
      </c>
      <c r="C134" s="362" t="s">
        <v>8541</v>
      </c>
      <c r="D134" s="362" t="s">
        <v>8399</v>
      </c>
      <c r="E134" s="363" t="s">
        <v>33889</v>
      </c>
    </row>
    <row r="135" spans="1:5" x14ac:dyDescent="0.25">
      <c r="A135" s="246" t="str">
        <f t="shared" si="2"/>
        <v>92852</v>
      </c>
      <c r="B135" s="362" t="s">
        <v>3033</v>
      </c>
      <c r="C135" s="362" t="s">
        <v>8542</v>
      </c>
      <c r="D135" s="362" t="s">
        <v>8399</v>
      </c>
      <c r="E135" s="363" t="s">
        <v>14921</v>
      </c>
    </row>
    <row r="136" spans="1:5" x14ac:dyDescent="0.25">
      <c r="A136" s="246" t="str">
        <f t="shared" si="2"/>
        <v>92853</v>
      </c>
      <c r="B136" s="362" t="s">
        <v>3034</v>
      </c>
      <c r="C136" s="362" t="s">
        <v>8544</v>
      </c>
      <c r="D136" s="362" t="s">
        <v>8399</v>
      </c>
      <c r="E136" s="363" t="s">
        <v>33890</v>
      </c>
    </row>
    <row r="137" spans="1:5" x14ac:dyDescent="0.25">
      <c r="A137" s="246" t="str">
        <f t="shared" si="2"/>
        <v>92854</v>
      </c>
      <c r="B137" s="362" t="s">
        <v>3035</v>
      </c>
      <c r="C137" s="362" t="s">
        <v>8545</v>
      </c>
      <c r="D137" s="362" t="s">
        <v>8399</v>
      </c>
      <c r="E137" s="363" t="s">
        <v>17109</v>
      </c>
    </row>
    <row r="138" spans="1:5" x14ac:dyDescent="0.25">
      <c r="A138" s="246" t="str">
        <f t="shared" si="2"/>
        <v>92855</v>
      </c>
      <c r="B138" s="362" t="s">
        <v>3036</v>
      </c>
      <c r="C138" s="362" t="s">
        <v>8546</v>
      </c>
      <c r="D138" s="362" t="s">
        <v>8399</v>
      </c>
      <c r="E138" s="363" t="s">
        <v>33891</v>
      </c>
    </row>
    <row r="139" spans="1:5" x14ac:dyDescent="0.25">
      <c r="A139" s="246" t="str">
        <f t="shared" si="2"/>
        <v>92856</v>
      </c>
      <c r="B139" s="362" t="s">
        <v>3037</v>
      </c>
      <c r="C139" s="362" t="s">
        <v>8547</v>
      </c>
      <c r="D139" s="362" t="s">
        <v>8399</v>
      </c>
      <c r="E139" s="363" t="s">
        <v>33892</v>
      </c>
    </row>
    <row r="140" spans="1:5" x14ac:dyDescent="0.25">
      <c r="A140" s="246" t="str">
        <f t="shared" si="2"/>
        <v>92857</v>
      </c>
      <c r="B140" s="362" t="s">
        <v>3038</v>
      </c>
      <c r="C140" s="362" t="s">
        <v>8548</v>
      </c>
      <c r="D140" s="362" t="s">
        <v>8399</v>
      </c>
      <c r="E140" s="363" t="s">
        <v>33893</v>
      </c>
    </row>
    <row r="141" spans="1:5" x14ac:dyDescent="0.25">
      <c r="A141" s="246" t="str">
        <f t="shared" si="2"/>
        <v>92858</v>
      </c>
      <c r="B141" s="362" t="s">
        <v>3039</v>
      </c>
      <c r="C141" s="362" t="s">
        <v>8549</v>
      </c>
      <c r="D141" s="362" t="s">
        <v>8399</v>
      </c>
      <c r="E141" s="363" t="s">
        <v>33894</v>
      </c>
    </row>
    <row r="142" spans="1:5" x14ac:dyDescent="0.25">
      <c r="A142" s="246" t="str">
        <f t="shared" si="2"/>
        <v>92859</v>
      </c>
      <c r="B142" s="362" t="s">
        <v>6915</v>
      </c>
      <c r="C142" s="362" t="s">
        <v>8550</v>
      </c>
      <c r="D142" s="362" t="s">
        <v>8399</v>
      </c>
      <c r="E142" s="363" t="s">
        <v>33895</v>
      </c>
    </row>
    <row r="143" spans="1:5" x14ac:dyDescent="0.25">
      <c r="A143" s="246" t="str">
        <f t="shared" si="2"/>
        <v>92860</v>
      </c>
      <c r="B143" s="362" t="s">
        <v>3040</v>
      </c>
      <c r="C143" s="362" t="s">
        <v>8551</v>
      </c>
      <c r="D143" s="362" t="s">
        <v>8399</v>
      </c>
      <c r="E143" s="363" t="s">
        <v>33896</v>
      </c>
    </row>
    <row r="144" spans="1:5" x14ac:dyDescent="0.25">
      <c r="A144" s="246" t="str">
        <f t="shared" si="2"/>
        <v>92861</v>
      </c>
      <c r="B144" s="362" t="s">
        <v>6916</v>
      </c>
      <c r="C144" s="362" t="s">
        <v>8552</v>
      </c>
      <c r="D144" s="362" t="s">
        <v>8399</v>
      </c>
      <c r="E144" s="363" t="s">
        <v>33897</v>
      </c>
    </row>
    <row r="145" spans="1:5" x14ac:dyDescent="0.25">
      <c r="A145" s="246" t="str">
        <f t="shared" si="2"/>
        <v>92862</v>
      </c>
      <c r="B145" s="362" t="s">
        <v>3041</v>
      </c>
      <c r="C145" s="362" t="s">
        <v>8553</v>
      </c>
      <c r="D145" s="362" t="s">
        <v>8399</v>
      </c>
      <c r="E145" s="363" t="s">
        <v>33898</v>
      </c>
    </row>
    <row r="146" spans="1:5" x14ac:dyDescent="0.25">
      <c r="A146" s="246" t="str">
        <f t="shared" si="2"/>
        <v>92863</v>
      </c>
      <c r="B146" s="362" t="s">
        <v>3042</v>
      </c>
      <c r="C146" s="362" t="s">
        <v>8554</v>
      </c>
      <c r="D146" s="362" t="s">
        <v>8399</v>
      </c>
      <c r="E146" s="363" t="s">
        <v>33899</v>
      </c>
    </row>
    <row r="147" spans="1:5" x14ac:dyDescent="0.25">
      <c r="A147" s="246" t="str">
        <f t="shared" si="2"/>
        <v>92864</v>
      </c>
      <c r="B147" s="362" t="s">
        <v>3043</v>
      </c>
      <c r="C147" s="362" t="s">
        <v>8555</v>
      </c>
      <c r="D147" s="362" t="s">
        <v>8399</v>
      </c>
      <c r="E147" s="363" t="s">
        <v>31795</v>
      </c>
    </row>
    <row r="148" spans="1:5" x14ac:dyDescent="0.25">
      <c r="A148" s="246" t="str">
        <f t="shared" si="2"/>
        <v>92210</v>
      </c>
      <c r="B148" s="362" t="s">
        <v>2529</v>
      </c>
      <c r="C148" s="362" t="s">
        <v>8556</v>
      </c>
      <c r="D148" s="362" t="s">
        <v>8399</v>
      </c>
      <c r="E148" s="363" t="s">
        <v>33900</v>
      </c>
    </row>
    <row r="149" spans="1:5" x14ac:dyDescent="0.25">
      <c r="A149" s="246" t="str">
        <f t="shared" si="2"/>
        <v>92211</v>
      </c>
      <c r="B149" s="362" t="s">
        <v>2530</v>
      </c>
      <c r="C149" s="362" t="s">
        <v>8557</v>
      </c>
      <c r="D149" s="362" t="s">
        <v>8399</v>
      </c>
      <c r="E149" s="363" t="s">
        <v>21284</v>
      </c>
    </row>
    <row r="150" spans="1:5" x14ac:dyDescent="0.25">
      <c r="A150" s="246" t="str">
        <f t="shared" si="2"/>
        <v>92212</v>
      </c>
      <c r="B150" s="362" t="s">
        <v>2531</v>
      </c>
      <c r="C150" s="362" t="s">
        <v>8558</v>
      </c>
      <c r="D150" s="362" t="s">
        <v>8399</v>
      </c>
      <c r="E150" s="363" t="s">
        <v>32298</v>
      </c>
    </row>
    <row r="151" spans="1:5" x14ac:dyDescent="0.25">
      <c r="A151" s="246" t="str">
        <f t="shared" si="2"/>
        <v>92213</v>
      </c>
      <c r="B151" s="362" t="s">
        <v>2532</v>
      </c>
      <c r="C151" s="362" t="s">
        <v>8559</v>
      </c>
      <c r="D151" s="362" t="s">
        <v>8399</v>
      </c>
      <c r="E151" s="363" t="s">
        <v>33901</v>
      </c>
    </row>
    <row r="152" spans="1:5" x14ac:dyDescent="0.25">
      <c r="A152" s="246" t="str">
        <f t="shared" si="2"/>
        <v>92214</v>
      </c>
      <c r="B152" s="362" t="s">
        <v>2533</v>
      </c>
      <c r="C152" s="362" t="s">
        <v>8560</v>
      </c>
      <c r="D152" s="362" t="s">
        <v>8399</v>
      </c>
      <c r="E152" s="363" t="s">
        <v>33902</v>
      </c>
    </row>
    <row r="153" spans="1:5" x14ac:dyDescent="0.25">
      <c r="A153" s="246" t="str">
        <f t="shared" si="2"/>
        <v>92215</v>
      </c>
      <c r="B153" s="362" t="s">
        <v>2534</v>
      </c>
      <c r="C153" s="362" t="s">
        <v>8561</v>
      </c>
      <c r="D153" s="362" t="s">
        <v>8399</v>
      </c>
      <c r="E153" s="363" t="s">
        <v>33903</v>
      </c>
    </row>
    <row r="154" spans="1:5" x14ac:dyDescent="0.25">
      <c r="A154" s="246" t="str">
        <f t="shared" si="2"/>
        <v>92216</v>
      </c>
      <c r="B154" s="362" t="s">
        <v>2535</v>
      </c>
      <c r="C154" s="362" t="s">
        <v>8562</v>
      </c>
      <c r="D154" s="362" t="s">
        <v>8399</v>
      </c>
      <c r="E154" s="363" t="s">
        <v>33904</v>
      </c>
    </row>
    <row r="155" spans="1:5" x14ac:dyDescent="0.25">
      <c r="A155" s="246" t="str">
        <f t="shared" si="2"/>
        <v>92219</v>
      </c>
      <c r="B155" s="362" t="s">
        <v>2536</v>
      </c>
      <c r="C155" s="362" t="s">
        <v>8563</v>
      </c>
      <c r="D155" s="362" t="s">
        <v>8399</v>
      </c>
      <c r="E155" s="363" t="s">
        <v>33905</v>
      </c>
    </row>
    <row r="156" spans="1:5" x14ac:dyDescent="0.25">
      <c r="A156" s="246" t="str">
        <f t="shared" si="2"/>
        <v>92220</v>
      </c>
      <c r="B156" s="362" t="s">
        <v>2537</v>
      </c>
      <c r="C156" s="362" t="s">
        <v>8564</v>
      </c>
      <c r="D156" s="362" t="s">
        <v>8399</v>
      </c>
      <c r="E156" s="363" t="s">
        <v>33906</v>
      </c>
    </row>
    <row r="157" spans="1:5" x14ac:dyDescent="0.25">
      <c r="A157" s="246" t="str">
        <f t="shared" si="2"/>
        <v>92221</v>
      </c>
      <c r="B157" s="362" t="s">
        <v>2538</v>
      </c>
      <c r="C157" s="362" t="s">
        <v>8565</v>
      </c>
      <c r="D157" s="362" t="s">
        <v>8399</v>
      </c>
      <c r="E157" s="363" t="s">
        <v>33907</v>
      </c>
    </row>
    <row r="158" spans="1:5" x14ac:dyDescent="0.25">
      <c r="A158" s="246" t="str">
        <f t="shared" si="2"/>
        <v>92222</v>
      </c>
      <c r="B158" s="362" t="s">
        <v>2539</v>
      </c>
      <c r="C158" s="362" t="s">
        <v>8566</v>
      </c>
      <c r="D158" s="362" t="s">
        <v>8399</v>
      </c>
      <c r="E158" s="363" t="s">
        <v>20824</v>
      </c>
    </row>
    <row r="159" spans="1:5" x14ac:dyDescent="0.25">
      <c r="A159" s="246" t="str">
        <f t="shared" si="2"/>
        <v>92223</v>
      </c>
      <c r="B159" s="362" t="s">
        <v>2540</v>
      </c>
      <c r="C159" s="362" t="s">
        <v>8567</v>
      </c>
      <c r="D159" s="362" t="s">
        <v>8399</v>
      </c>
      <c r="E159" s="363" t="s">
        <v>33908</v>
      </c>
    </row>
    <row r="160" spans="1:5" x14ac:dyDescent="0.25">
      <c r="A160" s="246" t="str">
        <f t="shared" si="2"/>
        <v>92224</v>
      </c>
      <c r="B160" s="362" t="s">
        <v>2541</v>
      </c>
      <c r="C160" s="362" t="s">
        <v>8568</v>
      </c>
      <c r="D160" s="362" t="s">
        <v>8399</v>
      </c>
      <c r="E160" s="363" t="s">
        <v>33909</v>
      </c>
    </row>
    <row r="161" spans="1:5" x14ac:dyDescent="0.25">
      <c r="A161" s="246" t="str">
        <f t="shared" si="2"/>
        <v>92226</v>
      </c>
      <c r="B161" s="362" t="s">
        <v>2542</v>
      </c>
      <c r="C161" s="362" t="s">
        <v>8569</v>
      </c>
      <c r="D161" s="362" t="s">
        <v>8399</v>
      </c>
      <c r="E161" s="363" t="s">
        <v>33910</v>
      </c>
    </row>
    <row r="162" spans="1:5" x14ac:dyDescent="0.25">
      <c r="A162" s="246" t="str">
        <f t="shared" si="2"/>
        <v>92808</v>
      </c>
      <c r="B162" s="362" t="s">
        <v>2996</v>
      </c>
      <c r="C162" s="362" t="s">
        <v>8570</v>
      </c>
      <c r="D162" s="362" t="s">
        <v>8399</v>
      </c>
      <c r="E162" s="363" t="s">
        <v>16517</v>
      </c>
    </row>
    <row r="163" spans="1:5" x14ac:dyDescent="0.25">
      <c r="A163" s="246" t="str">
        <f t="shared" si="2"/>
        <v>92809</v>
      </c>
      <c r="B163" s="362" t="s">
        <v>2997</v>
      </c>
      <c r="C163" s="362" t="s">
        <v>8571</v>
      </c>
      <c r="D163" s="362" t="s">
        <v>8399</v>
      </c>
      <c r="E163" s="363" t="s">
        <v>33911</v>
      </c>
    </row>
    <row r="164" spans="1:5" x14ac:dyDescent="0.25">
      <c r="A164" s="246" t="str">
        <f t="shared" si="2"/>
        <v>92810</v>
      </c>
      <c r="B164" s="362" t="s">
        <v>2998</v>
      </c>
      <c r="C164" s="362" t="s">
        <v>8572</v>
      </c>
      <c r="D164" s="362" t="s">
        <v>8399</v>
      </c>
      <c r="E164" s="363" t="s">
        <v>33912</v>
      </c>
    </row>
    <row r="165" spans="1:5" x14ac:dyDescent="0.25">
      <c r="A165" s="246" t="str">
        <f t="shared" si="2"/>
        <v>92811</v>
      </c>
      <c r="B165" s="362" t="s">
        <v>2999</v>
      </c>
      <c r="C165" s="362" t="s">
        <v>8573</v>
      </c>
      <c r="D165" s="362" t="s">
        <v>8399</v>
      </c>
      <c r="E165" s="363" t="s">
        <v>33913</v>
      </c>
    </row>
    <row r="166" spans="1:5" x14ac:dyDescent="0.25">
      <c r="A166" s="246" t="str">
        <f t="shared" si="2"/>
        <v>92812</v>
      </c>
      <c r="B166" s="362" t="s">
        <v>3000</v>
      </c>
      <c r="C166" s="362" t="s">
        <v>8574</v>
      </c>
      <c r="D166" s="362" t="s">
        <v>8399</v>
      </c>
      <c r="E166" s="363" t="s">
        <v>31622</v>
      </c>
    </row>
    <row r="167" spans="1:5" x14ac:dyDescent="0.25">
      <c r="A167" s="246" t="str">
        <f t="shared" si="2"/>
        <v>92813</v>
      </c>
      <c r="B167" s="362" t="s">
        <v>3001</v>
      </c>
      <c r="C167" s="362" t="s">
        <v>8575</v>
      </c>
      <c r="D167" s="362" t="s">
        <v>8399</v>
      </c>
      <c r="E167" s="363" t="s">
        <v>33914</v>
      </c>
    </row>
    <row r="168" spans="1:5" x14ac:dyDescent="0.25">
      <c r="A168" s="246" t="str">
        <f t="shared" si="2"/>
        <v>92814</v>
      </c>
      <c r="B168" s="362" t="s">
        <v>3002</v>
      </c>
      <c r="C168" s="362" t="s">
        <v>8576</v>
      </c>
      <c r="D168" s="362" t="s">
        <v>8399</v>
      </c>
      <c r="E168" s="363" t="s">
        <v>21348</v>
      </c>
    </row>
    <row r="169" spans="1:5" x14ac:dyDescent="0.25">
      <c r="A169" s="246" t="str">
        <f t="shared" si="2"/>
        <v>92815</v>
      </c>
      <c r="B169" s="362" t="s">
        <v>3003</v>
      </c>
      <c r="C169" s="362" t="s">
        <v>8577</v>
      </c>
      <c r="D169" s="362" t="s">
        <v>8399</v>
      </c>
      <c r="E169" s="363" t="s">
        <v>33915</v>
      </c>
    </row>
    <row r="170" spans="1:5" x14ac:dyDescent="0.25">
      <c r="A170" s="246" t="str">
        <f t="shared" si="2"/>
        <v>92816</v>
      </c>
      <c r="B170" s="362" t="s">
        <v>3004</v>
      </c>
      <c r="C170" s="362" t="s">
        <v>8578</v>
      </c>
      <c r="D170" s="362" t="s">
        <v>8399</v>
      </c>
      <c r="E170" s="363" t="s">
        <v>33916</v>
      </c>
    </row>
    <row r="171" spans="1:5" x14ac:dyDescent="0.25">
      <c r="A171" s="246" t="str">
        <f t="shared" si="2"/>
        <v>92817</v>
      </c>
      <c r="B171" s="362" t="s">
        <v>3005</v>
      </c>
      <c r="C171" s="362" t="s">
        <v>8579</v>
      </c>
      <c r="D171" s="362" t="s">
        <v>8399</v>
      </c>
      <c r="E171" s="363" t="s">
        <v>33917</v>
      </c>
    </row>
    <row r="172" spans="1:5" x14ac:dyDescent="0.25">
      <c r="A172" s="246" t="str">
        <f t="shared" si="2"/>
        <v>92818</v>
      </c>
      <c r="B172" s="362" t="s">
        <v>3006</v>
      </c>
      <c r="C172" s="362" t="s">
        <v>8580</v>
      </c>
      <c r="D172" s="362" t="s">
        <v>8399</v>
      </c>
      <c r="E172" s="363" t="s">
        <v>33918</v>
      </c>
    </row>
    <row r="173" spans="1:5" x14ac:dyDescent="0.25">
      <c r="A173" s="246" t="str">
        <f t="shared" si="2"/>
        <v>92819</v>
      </c>
      <c r="B173" s="362" t="s">
        <v>3007</v>
      </c>
      <c r="C173" s="362" t="s">
        <v>8581</v>
      </c>
      <c r="D173" s="362" t="s">
        <v>8399</v>
      </c>
      <c r="E173" s="363" t="s">
        <v>33919</v>
      </c>
    </row>
    <row r="174" spans="1:5" x14ac:dyDescent="0.25">
      <c r="A174" s="246" t="str">
        <f t="shared" si="2"/>
        <v>92820</v>
      </c>
      <c r="B174" s="362" t="s">
        <v>3008</v>
      </c>
      <c r="C174" s="362" t="s">
        <v>8582</v>
      </c>
      <c r="D174" s="362" t="s">
        <v>8399</v>
      </c>
      <c r="E174" s="363" t="s">
        <v>33920</v>
      </c>
    </row>
    <row r="175" spans="1:5" x14ac:dyDescent="0.25">
      <c r="A175" s="246" t="str">
        <f t="shared" si="2"/>
        <v>92821</v>
      </c>
      <c r="B175" s="362" t="s">
        <v>179</v>
      </c>
      <c r="C175" s="362" t="s">
        <v>8583</v>
      </c>
      <c r="D175" s="362" t="s">
        <v>8399</v>
      </c>
      <c r="E175" s="363" t="s">
        <v>17867</v>
      </c>
    </row>
    <row r="176" spans="1:5" x14ac:dyDescent="0.25">
      <c r="A176" s="246" t="str">
        <f t="shared" si="2"/>
        <v>92822</v>
      </c>
      <c r="B176" s="362" t="s">
        <v>3009</v>
      </c>
      <c r="C176" s="362" t="s">
        <v>8584</v>
      </c>
      <c r="D176" s="362" t="s">
        <v>8399</v>
      </c>
      <c r="E176" s="363" t="s">
        <v>17706</v>
      </c>
    </row>
    <row r="177" spans="1:5" x14ac:dyDescent="0.25">
      <c r="A177" s="246" t="str">
        <f t="shared" si="2"/>
        <v>92824</v>
      </c>
      <c r="B177" s="362" t="s">
        <v>180</v>
      </c>
      <c r="C177" s="362" t="s">
        <v>8585</v>
      </c>
      <c r="D177" s="362" t="s">
        <v>8399</v>
      </c>
      <c r="E177" s="363" t="s">
        <v>33921</v>
      </c>
    </row>
    <row r="178" spans="1:5" x14ac:dyDescent="0.25">
      <c r="A178" s="246" t="str">
        <f t="shared" si="2"/>
        <v>92825</v>
      </c>
      <c r="B178" s="362" t="s">
        <v>3010</v>
      </c>
      <c r="C178" s="362" t="s">
        <v>8586</v>
      </c>
      <c r="D178" s="362" t="s">
        <v>8399</v>
      </c>
      <c r="E178" s="363" t="s">
        <v>20858</v>
      </c>
    </row>
    <row r="179" spans="1:5" x14ac:dyDescent="0.25">
      <c r="A179" s="246" t="str">
        <f t="shared" si="2"/>
        <v>92826</v>
      </c>
      <c r="B179" s="362" t="s">
        <v>181</v>
      </c>
      <c r="C179" s="362" t="s">
        <v>8587</v>
      </c>
      <c r="D179" s="362" t="s">
        <v>8399</v>
      </c>
      <c r="E179" s="363" t="s">
        <v>33922</v>
      </c>
    </row>
    <row r="180" spans="1:5" x14ac:dyDescent="0.25">
      <c r="A180" s="246" t="str">
        <f t="shared" si="2"/>
        <v>92827</v>
      </c>
      <c r="B180" s="362" t="s">
        <v>3011</v>
      </c>
      <c r="C180" s="362" t="s">
        <v>8588</v>
      </c>
      <c r="D180" s="362" t="s">
        <v>8399</v>
      </c>
      <c r="E180" s="363" t="s">
        <v>33923</v>
      </c>
    </row>
    <row r="181" spans="1:5" x14ac:dyDescent="0.25">
      <c r="A181" s="246" t="str">
        <f t="shared" si="2"/>
        <v>92828</v>
      </c>
      <c r="B181" s="362" t="s">
        <v>157</v>
      </c>
      <c r="C181" s="362" t="s">
        <v>8589</v>
      </c>
      <c r="D181" s="362" t="s">
        <v>8399</v>
      </c>
      <c r="E181" s="363" t="s">
        <v>33924</v>
      </c>
    </row>
    <row r="182" spans="1:5" x14ac:dyDescent="0.25">
      <c r="A182" s="246" t="str">
        <f t="shared" si="2"/>
        <v>92829</v>
      </c>
      <c r="B182" s="362" t="s">
        <v>3012</v>
      </c>
      <c r="C182" s="362" t="s">
        <v>8590</v>
      </c>
      <c r="D182" s="362" t="s">
        <v>8399</v>
      </c>
      <c r="E182" s="363" t="s">
        <v>33925</v>
      </c>
    </row>
    <row r="183" spans="1:5" x14ac:dyDescent="0.25">
      <c r="A183" s="246" t="str">
        <f t="shared" si="2"/>
        <v>92830</v>
      </c>
      <c r="B183" s="362" t="s">
        <v>3013</v>
      </c>
      <c r="C183" s="362" t="s">
        <v>8591</v>
      </c>
      <c r="D183" s="362" t="s">
        <v>8399</v>
      </c>
      <c r="E183" s="363" t="s">
        <v>33926</v>
      </c>
    </row>
    <row r="184" spans="1:5" x14ac:dyDescent="0.25">
      <c r="A184" s="246" t="str">
        <f t="shared" si="2"/>
        <v>92831</v>
      </c>
      <c r="B184" s="362" t="s">
        <v>3014</v>
      </c>
      <c r="C184" s="362" t="s">
        <v>8592</v>
      </c>
      <c r="D184" s="362" t="s">
        <v>8399</v>
      </c>
      <c r="E184" s="363" t="s">
        <v>33927</v>
      </c>
    </row>
    <row r="185" spans="1:5" x14ac:dyDescent="0.25">
      <c r="A185" s="246" t="str">
        <f t="shared" si="2"/>
        <v>92832</v>
      </c>
      <c r="B185" s="362" t="s">
        <v>3015</v>
      </c>
      <c r="C185" s="362" t="s">
        <v>8593</v>
      </c>
      <c r="D185" s="362" t="s">
        <v>8399</v>
      </c>
      <c r="E185" s="363" t="s">
        <v>33928</v>
      </c>
    </row>
    <row r="186" spans="1:5" x14ac:dyDescent="0.25">
      <c r="A186" s="246" t="str">
        <f t="shared" si="2"/>
        <v>95565</v>
      </c>
      <c r="B186" s="362" t="s">
        <v>3969</v>
      </c>
      <c r="C186" s="362" t="s">
        <v>8594</v>
      </c>
      <c r="D186" s="362" t="s">
        <v>8399</v>
      </c>
      <c r="E186" s="363" t="s">
        <v>33929</v>
      </c>
    </row>
    <row r="187" spans="1:5" x14ac:dyDescent="0.25">
      <c r="A187" s="246" t="str">
        <f t="shared" si="2"/>
        <v>95566</v>
      </c>
      <c r="B187" s="362" t="s">
        <v>3970</v>
      </c>
      <c r="C187" s="362" t="s">
        <v>8595</v>
      </c>
      <c r="D187" s="362" t="s">
        <v>8399</v>
      </c>
      <c r="E187" s="363" t="s">
        <v>33930</v>
      </c>
    </row>
    <row r="188" spans="1:5" x14ac:dyDescent="0.25">
      <c r="A188" s="246" t="str">
        <f t="shared" si="2"/>
        <v>95567</v>
      </c>
      <c r="B188" s="362" t="s">
        <v>3971</v>
      </c>
      <c r="C188" s="362" t="s">
        <v>8596</v>
      </c>
      <c r="D188" s="362" t="s">
        <v>8399</v>
      </c>
      <c r="E188" s="363" t="s">
        <v>33931</v>
      </c>
    </row>
    <row r="189" spans="1:5" x14ac:dyDescent="0.25">
      <c r="A189" s="246" t="str">
        <f t="shared" si="2"/>
        <v>95568</v>
      </c>
      <c r="B189" s="362" t="s">
        <v>3972</v>
      </c>
      <c r="C189" s="362" t="s">
        <v>8597</v>
      </c>
      <c r="D189" s="362" t="s">
        <v>8399</v>
      </c>
      <c r="E189" s="363" t="s">
        <v>33932</v>
      </c>
    </row>
    <row r="190" spans="1:5" x14ac:dyDescent="0.25">
      <c r="A190" s="246" t="str">
        <f t="shared" si="2"/>
        <v>95569</v>
      </c>
      <c r="B190" s="362" t="s">
        <v>3973</v>
      </c>
      <c r="C190" s="362" t="s">
        <v>8598</v>
      </c>
      <c r="D190" s="362" t="s">
        <v>8399</v>
      </c>
      <c r="E190" s="363" t="s">
        <v>21177</v>
      </c>
    </row>
    <row r="191" spans="1:5" x14ac:dyDescent="0.25">
      <c r="A191" s="246" t="str">
        <f t="shared" si="2"/>
        <v>95570</v>
      </c>
      <c r="B191" s="362" t="s">
        <v>3974</v>
      </c>
      <c r="C191" s="362" t="s">
        <v>8599</v>
      </c>
      <c r="D191" s="362" t="s">
        <v>8399</v>
      </c>
      <c r="E191" s="363" t="s">
        <v>21492</v>
      </c>
    </row>
    <row r="192" spans="1:5" x14ac:dyDescent="0.25">
      <c r="A192" s="246" t="str">
        <f t="shared" si="2"/>
        <v>95571</v>
      </c>
      <c r="B192" s="362" t="s">
        <v>3975</v>
      </c>
      <c r="C192" s="362" t="s">
        <v>8600</v>
      </c>
      <c r="D192" s="362" t="s">
        <v>8399</v>
      </c>
      <c r="E192" s="363" t="s">
        <v>33933</v>
      </c>
    </row>
    <row r="193" spans="1:5" x14ac:dyDescent="0.25">
      <c r="A193" s="246" t="str">
        <f t="shared" si="2"/>
        <v>95572</v>
      </c>
      <c r="B193" s="362" t="s">
        <v>3976</v>
      </c>
      <c r="C193" s="362" t="s">
        <v>8601</v>
      </c>
      <c r="D193" s="362" t="s">
        <v>8399</v>
      </c>
      <c r="E193" s="363" t="s">
        <v>24214</v>
      </c>
    </row>
    <row r="194" spans="1:5" x14ac:dyDescent="0.25">
      <c r="A194" s="246" t="str">
        <f t="shared" si="2"/>
        <v>97127</v>
      </c>
      <c r="B194" s="362" t="s">
        <v>4523</v>
      </c>
      <c r="C194" s="362" t="s">
        <v>8602</v>
      </c>
      <c r="D194" s="362" t="s">
        <v>8399</v>
      </c>
      <c r="E194" s="363" t="s">
        <v>17606</v>
      </c>
    </row>
    <row r="195" spans="1:5" x14ac:dyDescent="0.25">
      <c r="A195" s="246" t="str">
        <f t="shared" ref="A195:A258" si="3">B195</f>
        <v>97128</v>
      </c>
      <c r="B195" s="362" t="s">
        <v>4524</v>
      </c>
      <c r="C195" s="362" t="s">
        <v>8603</v>
      </c>
      <c r="D195" s="362" t="s">
        <v>8399</v>
      </c>
      <c r="E195" s="363" t="s">
        <v>16531</v>
      </c>
    </row>
    <row r="196" spans="1:5" x14ac:dyDescent="0.25">
      <c r="A196" s="246" t="str">
        <f t="shared" si="3"/>
        <v>97129</v>
      </c>
      <c r="B196" s="362" t="s">
        <v>4525</v>
      </c>
      <c r="C196" s="362" t="s">
        <v>8604</v>
      </c>
      <c r="D196" s="362" t="s">
        <v>8399</v>
      </c>
      <c r="E196" s="363" t="s">
        <v>21157</v>
      </c>
    </row>
    <row r="197" spans="1:5" x14ac:dyDescent="0.25">
      <c r="A197" s="246" t="str">
        <f t="shared" si="3"/>
        <v>97130</v>
      </c>
      <c r="B197" s="362" t="s">
        <v>4526</v>
      </c>
      <c r="C197" s="362" t="s">
        <v>8605</v>
      </c>
      <c r="D197" s="362" t="s">
        <v>8399</v>
      </c>
      <c r="E197" s="363" t="s">
        <v>15488</v>
      </c>
    </row>
    <row r="198" spans="1:5" x14ac:dyDescent="0.25">
      <c r="A198" s="246" t="str">
        <f t="shared" si="3"/>
        <v>97131</v>
      </c>
      <c r="B198" s="362" t="s">
        <v>4527</v>
      </c>
      <c r="C198" s="362" t="s">
        <v>8607</v>
      </c>
      <c r="D198" s="362" t="s">
        <v>8399</v>
      </c>
      <c r="E198" s="363" t="s">
        <v>12605</v>
      </c>
    </row>
    <row r="199" spans="1:5" x14ac:dyDescent="0.25">
      <c r="A199" s="246" t="str">
        <f t="shared" si="3"/>
        <v>97132</v>
      </c>
      <c r="B199" s="362" t="s">
        <v>4528</v>
      </c>
      <c r="C199" s="362" t="s">
        <v>8608</v>
      </c>
      <c r="D199" s="362" t="s">
        <v>8399</v>
      </c>
      <c r="E199" s="363" t="s">
        <v>8066</v>
      </c>
    </row>
    <row r="200" spans="1:5" x14ac:dyDescent="0.25">
      <c r="A200" s="246" t="str">
        <f t="shared" si="3"/>
        <v>97133</v>
      </c>
      <c r="B200" s="362" t="s">
        <v>4529</v>
      </c>
      <c r="C200" s="362" t="s">
        <v>8609</v>
      </c>
      <c r="D200" s="362" t="s">
        <v>8399</v>
      </c>
      <c r="E200" s="363" t="s">
        <v>15021</v>
      </c>
    </row>
    <row r="201" spans="1:5" x14ac:dyDescent="0.25">
      <c r="A201" s="246" t="str">
        <f t="shared" si="3"/>
        <v>97134</v>
      </c>
      <c r="B201" s="362" t="s">
        <v>4530</v>
      </c>
      <c r="C201" s="362" t="s">
        <v>8610</v>
      </c>
      <c r="D201" s="362" t="s">
        <v>8399</v>
      </c>
      <c r="E201" s="363" t="s">
        <v>9403</v>
      </c>
    </row>
    <row r="202" spans="1:5" x14ac:dyDescent="0.25">
      <c r="A202" s="246" t="str">
        <f t="shared" si="3"/>
        <v>97135</v>
      </c>
      <c r="B202" s="362" t="s">
        <v>4531</v>
      </c>
      <c r="C202" s="362" t="s">
        <v>8611</v>
      </c>
      <c r="D202" s="362" t="s">
        <v>8399</v>
      </c>
      <c r="E202" s="363" t="s">
        <v>15591</v>
      </c>
    </row>
    <row r="203" spans="1:5" x14ac:dyDescent="0.25">
      <c r="A203" s="246" t="str">
        <f t="shared" si="3"/>
        <v>97136</v>
      </c>
      <c r="B203" s="362" t="s">
        <v>4532</v>
      </c>
      <c r="C203" s="362" t="s">
        <v>8613</v>
      </c>
      <c r="D203" s="362" t="s">
        <v>8399</v>
      </c>
      <c r="E203" s="363" t="s">
        <v>29533</v>
      </c>
    </row>
    <row r="204" spans="1:5" x14ac:dyDescent="0.25">
      <c r="A204" s="246" t="str">
        <f t="shared" si="3"/>
        <v>97137</v>
      </c>
      <c r="B204" s="362" t="s">
        <v>4533</v>
      </c>
      <c r="C204" s="362" t="s">
        <v>8614</v>
      </c>
      <c r="D204" s="362" t="s">
        <v>8399</v>
      </c>
      <c r="E204" s="363" t="s">
        <v>9321</v>
      </c>
    </row>
    <row r="205" spans="1:5" x14ac:dyDescent="0.25">
      <c r="A205" s="246" t="str">
        <f t="shared" si="3"/>
        <v>97138</v>
      </c>
      <c r="B205" s="362" t="s">
        <v>4534</v>
      </c>
      <c r="C205" s="362" t="s">
        <v>8615</v>
      </c>
      <c r="D205" s="362" t="s">
        <v>8399</v>
      </c>
      <c r="E205" s="363" t="s">
        <v>14130</v>
      </c>
    </row>
    <row r="206" spans="1:5" x14ac:dyDescent="0.25">
      <c r="A206" s="246" t="str">
        <f t="shared" si="3"/>
        <v>97139</v>
      </c>
      <c r="B206" s="362" t="s">
        <v>4535</v>
      </c>
      <c r="C206" s="362" t="s">
        <v>8616</v>
      </c>
      <c r="D206" s="362" t="s">
        <v>8399</v>
      </c>
      <c r="E206" s="363" t="s">
        <v>15030</v>
      </c>
    </row>
    <row r="207" spans="1:5" x14ac:dyDescent="0.25">
      <c r="A207" s="246" t="str">
        <f t="shared" si="3"/>
        <v>97140</v>
      </c>
      <c r="B207" s="362" t="s">
        <v>4536</v>
      </c>
      <c r="C207" s="362" t="s">
        <v>8617</v>
      </c>
      <c r="D207" s="362" t="s">
        <v>8399</v>
      </c>
      <c r="E207" s="363" t="s">
        <v>20539</v>
      </c>
    </row>
    <row r="208" spans="1:5" x14ac:dyDescent="0.25">
      <c r="A208" s="246" t="str">
        <f t="shared" si="3"/>
        <v>103089</v>
      </c>
      <c r="B208" s="362" t="s">
        <v>14202</v>
      </c>
      <c r="C208" s="362" t="s">
        <v>14203</v>
      </c>
      <c r="D208" s="362" t="s">
        <v>8399</v>
      </c>
      <c r="E208" s="363" t="s">
        <v>8252</v>
      </c>
    </row>
    <row r="209" spans="1:5" x14ac:dyDescent="0.25">
      <c r="A209" s="246" t="str">
        <f t="shared" si="3"/>
        <v>103090</v>
      </c>
      <c r="B209" s="362" t="s">
        <v>14204</v>
      </c>
      <c r="C209" s="362" t="s">
        <v>14205</v>
      </c>
      <c r="D209" s="362" t="s">
        <v>8399</v>
      </c>
      <c r="E209" s="363" t="s">
        <v>13552</v>
      </c>
    </row>
    <row r="210" spans="1:5" x14ac:dyDescent="0.25">
      <c r="A210" s="246" t="str">
        <f t="shared" si="3"/>
        <v>103091</v>
      </c>
      <c r="B210" s="362" t="s">
        <v>14206</v>
      </c>
      <c r="C210" s="362" t="s">
        <v>14207</v>
      </c>
      <c r="D210" s="362" t="s">
        <v>8399</v>
      </c>
      <c r="E210" s="363" t="s">
        <v>14127</v>
      </c>
    </row>
    <row r="211" spans="1:5" x14ac:dyDescent="0.25">
      <c r="A211" s="246" t="str">
        <f t="shared" si="3"/>
        <v>103092</v>
      </c>
      <c r="B211" s="362" t="s">
        <v>14208</v>
      </c>
      <c r="C211" s="362" t="s">
        <v>14209</v>
      </c>
      <c r="D211" s="362" t="s">
        <v>8399</v>
      </c>
      <c r="E211" s="363" t="s">
        <v>16108</v>
      </c>
    </row>
    <row r="212" spans="1:5" x14ac:dyDescent="0.25">
      <c r="A212" s="246" t="str">
        <f t="shared" si="3"/>
        <v>103093</v>
      </c>
      <c r="B212" s="362" t="s">
        <v>14210</v>
      </c>
      <c r="C212" s="362" t="s">
        <v>14211</v>
      </c>
      <c r="D212" s="362" t="s">
        <v>8399</v>
      </c>
      <c r="E212" s="363" t="s">
        <v>16442</v>
      </c>
    </row>
    <row r="213" spans="1:5" x14ac:dyDescent="0.25">
      <c r="A213" s="246" t="str">
        <f t="shared" si="3"/>
        <v>103094</v>
      </c>
      <c r="B213" s="362" t="s">
        <v>14212</v>
      </c>
      <c r="C213" s="362" t="s">
        <v>14213</v>
      </c>
      <c r="D213" s="362" t="s">
        <v>8399</v>
      </c>
      <c r="E213" s="363" t="s">
        <v>33934</v>
      </c>
    </row>
    <row r="214" spans="1:5" x14ac:dyDescent="0.25">
      <c r="A214" s="246" t="str">
        <f t="shared" si="3"/>
        <v>103095</v>
      </c>
      <c r="B214" s="362" t="s">
        <v>14214</v>
      </c>
      <c r="C214" s="362" t="s">
        <v>14215</v>
      </c>
      <c r="D214" s="362" t="s">
        <v>8399</v>
      </c>
      <c r="E214" s="363" t="s">
        <v>33935</v>
      </c>
    </row>
    <row r="215" spans="1:5" x14ac:dyDescent="0.25">
      <c r="A215" s="246" t="str">
        <f t="shared" si="3"/>
        <v>103096</v>
      </c>
      <c r="B215" s="362" t="s">
        <v>14216</v>
      </c>
      <c r="C215" s="362" t="s">
        <v>14217</v>
      </c>
      <c r="D215" s="362" t="s">
        <v>8399</v>
      </c>
      <c r="E215" s="363" t="s">
        <v>33936</v>
      </c>
    </row>
    <row r="216" spans="1:5" x14ac:dyDescent="0.25">
      <c r="A216" s="246" t="str">
        <f t="shared" si="3"/>
        <v>103097</v>
      </c>
      <c r="B216" s="362" t="s">
        <v>14218</v>
      </c>
      <c r="C216" s="362" t="s">
        <v>14219</v>
      </c>
      <c r="D216" s="362" t="s">
        <v>8399</v>
      </c>
      <c r="E216" s="363" t="s">
        <v>31191</v>
      </c>
    </row>
    <row r="217" spans="1:5" x14ac:dyDescent="0.25">
      <c r="A217" s="246" t="str">
        <f t="shared" si="3"/>
        <v>103098</v>
      </c>
      <c r="B217" s="362" t="s">
        <v>14220</v>
      </c>
      <c r="C217" s="362" t="s">
        <v>14221</v>
      </c>
      <c r="D217" s="362" t="s">
        <v>8399</v>
      </c>
      <c r="E217" s="363" t="s">
        <v>23356</v>
      </c>
    </row>
    <row r="218" spans="1:5" x14ac:dyDescent="0.25">
      <c r="A218" s="246" t="str">
        <f t="shared" si="3"/>
        <v>103099</v>
      </c>
      <c r="B218" s="362" t="s">
        <v>14222</v>
      </c>
      <c r="C218" s="362" t="s">
        <v>14223</v>
      </c>
      <c r="D218" s="362" t="s">
        <v>8399</v>
      </c>
      <c r="E218" s="363" t="s">
        <v>33937</v>
      </c>
    </row>
    <row r="219" spans="1:5" x14ac:dyDescent="0.25">
      <c r="A219" s="246" t="str">
        <f t="shared" si="3"/>
        <v>103100</v>
      </c>
      <c r="B219" s="362" t="s">
        <v>14224</v>
      </c>
      <c r="C219" s="362" t="s">
        <v>14225</v>
      </c>
      <c r="D219" s="362" t="s">
        <v>8399</v>
      </c>
      <c r="E219" s="363" t="s">
        <v>33938</v>
      </c>
    </row>
    <row r="220" spans="1:5" x14ac:dyDescent="0.25">
      <c r="A220" s="246" t="str">
        <f t="shared" si="3"/>
        <v>103101</v>
      </c>
      <c r="B220" s="362" t="s">
        <v>14226</v>
      </c>
      <c r="C220" s="362" t="s">
        <v>14227</v>
      </c>
      <c r="D220" s="362" t="s">
        <v>8399</v>
      </c>
      <c r="E220" s="363" t="s">
        <v>20927</v>
      </c>
    </row>
    <row r="221" spans="1:5" x14ac:dyDescent="0.25">
      <c r="A221" s="246" t="str">
        <f t="shared" si="3"/>
        <v>103102</v>
      </c>
      <c r="B221" s="362" t="s">
        <v>14228</v>
      </c>
      <c r="C221" s="362" t="s">
        <v>14229</v>
      </c>
      <c r="D221" s="362" t="s">
        <v>8399</v>
      </c>
      <c r="E221" s="363" t="s">
        <v>33939</v>
      </c>
    </row>
    <row r="222" spans="1:5" x14ac:dyDescent="0.25">
      <c r="A222" s="246" t="str">
        <f t="shared" si="3"/>
        <v>103103</v>
      </c>
      <c r="B222" s="362" t="s">
        <v>14230</v>
      </c>
      <c r="C222" s="362" t="s">
        <v>14231</v>
      </c>
      <c r="D222" s="362" t="s">
        <v>8399</v>
      </c>
      <c r="E222" s="363" t="s">
        <v>33940</v>
      </c>
    </row>
    <row r="223" spans="1:5" x14ac:dyDescent="0.25">
      <c r="A223" s="246" t="str">
        <f t="shared" si="3"/>
        <v>103104</v>
      </c>
      <c r="B223" s="362" t="s">
        <v>14232</v>
      </c>
      <c r="C223" s="362" t="s">
        <v>14233</v>
      </c>
      <c r="D223" s="362" t="s">
        <v>8399</v>
      </c>
      <c r="E223" s="363" t="s">
        <v>20757</v>
      </c>
    </row>
    <row r="224" spans="1:5" x14ac:dyDescent="0.25">
      <c r="A224" s="246" t="str">
        <f t="shared" si="3"/>
        <v>103105</v>
      </c>
      <c r="B224" s="362" t="s">
        <v>14234</v>
      </c>
      <c r="C224" s="362" t="s">
        <v>14235</v>
      </c>
      <c r="D224" s="362" t="s">
        <v>8471</v>
      </c>
      <c r="E224" s="363" t="s">
        <v>27859</v>
      </c>
    </row>
    <row r="225" spans="1:5" x14ac:dyDescent="0.25">
      <c r="A225" s="246" t="str">
        <f t="shared" si="3"/>
        <v>103106</v>
      </c>
      <c r="B225" s="362" t="s">
        <v>14236</v>
      </c>
      <c r="C225" s="362" t="s">
        <v>14237</v>
      </c>
      <c r="D225" s="362" t="s">
        <v>8471</v>
      </c>
      <c r="E225" s="363" t="s">
        <v>31163</v>
      </c>
    </row>
    <row r="226" spans="1:5" x14ac:dyDescent="0.25">
      <c r="A226" s="246" t="str">
        <f t="shared" si="3"/>
        <v>103107</v>
      </c>
      <c r="B226" s="362" t="s">
        <v>14238</v>
      </c>
      <c r="C226" s="362" t="s">
        <v>14239</v>
      </c>
      <c r="D226" s="362" t="s">
        <v>8471</v>
      </c>
      <c r="E226" s="363" t="s">
        <v>31516</v>
      </c>
    </row>
    <row r="227" spans="1:5" x14ac:dyDescent="0.25">
      <c r="A227" s="246" t="str">
        <f t="shared" si="3"/>
        <v>103108</v>
      </c>
      <c r="B227" s="362" t="s">
        <v>14240</v>
      </c>
      <c r="C227" s="362" t="s">
        <v>14241</v>
      </c>
      <c r="D227" s="362" t="s">
        <v>8471</v>
      </c>
      <c r="E227" s="363" t="s">
        <v>33941</v>
      </c>
    </row>
    <row r="228" spans="1:5" x14ac:dyDescent="0.25">
      <c r="A228" s="246" t="str">
        <f t="shared" si="3"/>
        <v>103109</v>
      </c>
      <c r="B228" s="362" t="s">
        <v>14242</v>
      </c>
      <c r="C228" s="362" t="s">
        <v>14243</v>
      </c>
      <c r="D228" s="362" t="s">
        <v>8471</v>
      </c>
      <c r="E228" s="363" t="s">
        <v>33942</v>
      </c>
    </row>
    <row r="229" spans="1:5" x14ac:dyDescent="0.25">
      <c r="A229" s="246" t="str">
        <f t="shared" si="3"/>
        <v>103110</v>
      </c>
      <c r="B229" s="362" t="s">
        <v>14244</v>
      </c>
      <c r="C229" s="362" t="s">
        <v>14245</v>
      </c>
      <c r="D229" s="362" t="s">
        <v>8471</v>
      </c>
      <c r="E229" s="363" t="s">
        <v>21451</v>
      </c>
    </row>
    <row r="230" spans="1:5" x14ac:dyDescent="0.25">
      <c r="A230" s="246" t="str">
        <f t="shared" si="3"/>
        <v>103111</v>
      </c>
      <c r="B230" s="362" t="s">
        <v>14246</v>
      </c>
      <c r="C230" s="362" t="s">
        <v>14247</v>
      </c>
      <c r="D230" s="362" t="s">
        <v>8471</v>
      </c>
      <c r="E230" s="363" t="s">
        <v>33943</v>
      </c>
    </row>
    <row r="231" spans="1:5" x14ac:dyDescent="0.25">
      <c r="A231" s="246" t="str">
        <f t="shared" si="3"/>
        <v>103112</v>
      </c>
      <c r="B231" s="362" t="s">
        <v>14248</v>
      </c>
      <c r="C231" s="362" t="s">
        <v>14249</v>
      </c>
      <c r="D231" s="362" t="s">
        <v>8471</v>
      </c>
      <c r="E231" s="363" t="s">
        <v>33944</v>
      </c>
    </row>
    <row r="232" spans="1:5" x14ac:dyDescent="0.25">
      <c r="A232" s="246" t="str">
        <f t="shared" si="3"/>
        <v>103113</v>
      </c>
      <c r="B232" s="362" t="s">
        <v>14250</v>
      </c>
      <c r="C232" s="362" t="s">
        <v>14251</v>
      </c>
      <c r="D232" s="362" t="s">
        <v>8471</v>
      </c>
      <c r="E232" s="363" t="s">
        <v>33945</v>
      </c>
    </row>
    <row r="233" spans="1:5" x14ac:dyDescent="0.25">
      <c r="A233" s="246" t="str">
        <f t="shared" si="3"/>
        <v>103114</v>
      </c>
      <c r="B233" s="362" t="s">
        <v>14252</v>
      </c>
      <c r="C233" s="362" t="s">
        <v>14253</v>
      </c>
      <c r="D233" s="362" t="s">
        <v>8471</v>
      </c>
      <c r="E233" s="363" t="s">
        <v>33946</v>
      </c>
    </row>
    <row r="234" spans="1:5" x14ac:dyDescent="0.25">
      <c r="A234" s="246" t="str">
        <f t="shared" si="3"/>
        <v>103115</v>
      </c>
      <c r="B234" s="362" t="s">
        <v>14254</v>
      </c>
      <c r="C234" s="362" t="s">
        <v>14255</v>
      </c>
      <c r="D234" s="362" t="s">
        <v>8471</v>
      </c>
      <c r="E234" s="363" t="s">
        <v>33947</v>
      </c>
    </row>
    <row r="235" spans="1:5" x14ac:dyDescent="0.25">
      <c r="A235" s="246" t="str">
        <f t="shared" si="3"/>
        <v>103116</v>
      </c>
      <c r="B235" s="362" t="s">
        <v>14256</v>
      </c>
      <c r="C235" s="362" t="s">
        <v>14257</v>
      </c>
      <c r="D235" s="362" t="s">
        <v>8471</v>
      </c>
      <c r="E235" s="363" t="s">
        <v>33948</v>
      </c>
    </row>
    <row r="236" spans="1:5" x14ac:dyDescent="0.25">
      <c r="A236" s="246" t="str">
        <f t="shared" si="3"/>
        <v>103117</v>
      </c>
      <c r="B236" s="362" t="s">
        <v>14258</v>
      </c>
      <c r="C236" s="362" t="s">
        <v>14259</v>
      </c>
      <c r="D236" s="362" t="s">
        <v>8471</v>
      </c>
      <c r="E236" s="363" t="s">
        <v>33949</v>
      </c>
    </row>
    <row r="237" spans="1:5" x14ac:dyDescent="0.25">
      <c r="A237" s="246" t="str">
        <f t="shared" si="3"/>
        <v>103118</v>
      </c>
      <c r="B237" s="362" t="s">
        <v>14260</v>
      </c>
      <c r="C237" s="362" t="s">
        <v>14261</v>
      </c>
      <c r="D237" s="362" t="s">
        <v>8471</v>
      </c>
      <c r="E237" s="363" t="s">
        <v>33950</v>
      </c>
    </row>
    <row r="238" spans="1:5" x14ac:dyDescent="0.25">
      <c r="A238" s="246" t="str">
        <f t="shared" si="3"/>
        <v>103119</v>
      </c>
      <c r="B238" s="362" t="s">
        <v>14262</v>
      </c>
      <c r="C238" s="362" t="s">
        <v>14263</v>
      </c>
      <c r="D238" s="362" t="s">
        <v>8471</v>
      </c>
      <c r="E238" s="363" t="s">
        <v>33951</v>
      </c>
    </row>
    <row r="239" spans="1:5" x14ac:dyDescent="0.25">
      <c r="A239" s="246" t="str">
        <f t="shared" si="3"/>
        <v>103120</v>
      </c>
      <c r="B239" s="362" t="s">
        <v>14264</v>
      </c>
      <c r="C239" s="362" t="s">
        <v>14265</v>
      </c>
      <c r="D239" s="362" t="s">
        <v>8471</v>
      </c>
      <c r="E239" s="363" t="s">
        <v>33952</v>
      </c>
    </row>
    <row r="240" spans="1:5" x14ac:dyDescent="0.25">
      <c r="A240" s="246" t="str">
        <f t="shared" si="3"/>
        <v>103121</v>
      </c>
      <c r="B240" s="362" t="s">
        <v>14266</v>
      </c>
      <c r="C240" s="362" t="s">
        <v>14267</v>
      </c>
      <c r="D240" s="362" t="s">
        <v>8471</v>
      </c>
      <c r="E240" s="363" t="s">
        <v>31605</v>
      </c>
    </row>
    <row r="241" spans="1:5" x14ac:dyDescent="0.25">
      <c r="A241" s="246" t="str">
        <f t="shared" si="3"/>
        <v>103122</v>
      </c>
      <c r="B241" s="362" t="s">
        <v>14268</v>
      </c>
      <c r="C241" s="362" t="s">
        <v>14269</v>
      </c>
      <c r="D241" s="362" t="s">
        <v>8471</v>
      </c>
      <c r="E241" s="363" t="s">
        <v>30203</v>
      </c>
    </row>
    <row r="242" spans="1:5" x14ac:dyDescent="0.25">
      <c r="A242" s="246" t="str">
        <f t="shared" si="3"/>
        <v>103123</v>
      </c>
      <c r="B242" s="362" t="s">
        <v>14270</v>
      </c>
      <c r="C242" s="362" t="s">
        <v>14271</v>
      </c>
      <c r="D242" s="362" t="s">
        <v>8471</v>
      </c>
      <c r="E242" s="363" t="s">
        <v>33953</v>
      </c>
    </row>
    <row r="243" spans="1:5" x14ac:dyDescent="0.25">
      <c r="A243" s="246" t="str">
        <f t="shared" si="3"/>
        <v>103124</v>
      </c>
      <c r="B243" s="362" t="s">
        <v>14272</v>
      </c>
      <c r="C243" s="362" t="s">
        <v>14273</v>
      </c>
      <c r="D243" s="362" t="s">
        <v>8471</v>
      </c>
      <c r="E243" s="363" t="s">
        <v>33954</v>
      </c>
    </row>
    <row r="244" spans="1:5" x14ac:dyDescent="0.25">
      <c r="A244" s="246" t="str">
        <f t="shared" si="3"/>
        <v>103125</v>
      </c>
      <c r="B244" s="362" t="s">
        <v>14274</v>
      </c>
      <c r="C244" s="362" t="s">
        <v>14275</v>
      </c>
      <c r="D244" s="362" t="s">
        <v>8471</v>
      </c>
      <c r="E244" s="363" t="s">
        <v>33955</v>
      </c>
    </row>
    <row r="245" spans="1:5" x14ac:dyDescent="0.25">
      <c r="A245" s="246" t="str">
        <f t="shared" si="3"/>
        <v>103126</v>
      </c>
      <c r="B245" s="362" t="s">
        <v>14276</v>
      </c>
      <c r="C245" s="362" t="s">
        <v>14277</v>
      </c>
      <c r="D245" s="362" t="s">
        <v>8471</v>
      </c>
      <c r="E245" s="363" t="s">
        <v>33956</v>
      </c>
    </row>
    <row r="246" spans="1:5" x14ac:dyDescent="0.25">
      <c r="A246" s="246" t="str">
        <f t="shared" si="3"/>
        <v>103127</v>
      </c>
      <c r="B246" s="362" t="s">
        <v>14278</v>
      </c>
      <c r="C246" s="362" t="s">
        <v>14279</v>
      </c>
      <c r="D246" s="362" t="s">
        <v>8471</v>
      </c>
      <c r="E246" s="363" t="s">
        <v>33957</v>
      </c>
    </row>
    <row r="247" spans="1:5" x14ac:dyDescent="0.25">
      <c r="A247" s="246" t="str">
        <f t="shared" si="3"/>
        <v>103128</v>
      </c>
      <c r="B247" s="362" t="s">
        <v>14280</v>
      </c>
      <c r="C247" s="362" t="s">
        <v>14281</v>
      </c>
      <c r="D247" s="362" t="s">
        <v>8471</v>
      </c>
      <c r="E247" s="363" t="s">
        <v>33958</v>
      </c>
    </row>
    <row r="248" spans="1:5" x14ac:dyDescent="0.25">
      <c r="A248" s="246" t="str">
        <f t="shared" si="3"/>
        <v>103129</v>
      </c>
      <c r="B248" s="362" t="s">
        <v>14282</v>
      </c>
      <c r="C248" s="362" t="s">
        <v>14283</v>
      </c>
      <c r="D248" s="362" t="s">
        <v>8471</v>
      </c>
      <c r="E248" s="363" t="s">
        <v>33959</v>
      </c>
    </row>
    <row r="249" spans="1:5" x14ac:dyDescent="0.25">
      <c r="A249" s="246" t="str">
        <f t="shared" si="3"/>
        <v>103130</v>
      </c>
      <c r="B249" s="362" t="s">
        <v>14284</v>
      </c>
      <c r="C249" s="362" t="s">
        <v>14285</v>
      </c>
      <c r="D249" s="362" t="s">
        <v>8471</v>
      </c>
      <c r="E249" s="363" t="s">
        <v>33960</v>
      </c>
    </row>
    <row r="250" spans="1:5" x14ac:dyDescent="0.25">
      <c r="A250" s="246" t="str">
        <f t="shared" si="3"/>
        <v>103131</v>
      </c>
      <c r="B250" s="362" t="s">
        <v>14286</v>
      </c>
      <c r="C250" s="362" t="s">
        <v>14287</v>
      </c>
      <c r="D250" s="362" t="s">
        <v>8471</v>
      </c>
      <c r="E250" s="363" t="s">
        <v>33961</v>
      </c>
    </row>
    <row r="251" spans="1:5" x14ac:dyDescent="0.25">
      <c r="A251" s="246" t="str">
        <f t="shared" si="3"/>
        <v>103132</v>
      </c>
      <c r="B251" s="362" t="s">
        <v>14288</v>
      </c>
      <c r="C251" s="362" t="s">
        <v>14289</v>
      </c>
      <c r="D251" s="362" t="s">
        <v>8471</v>
      </c>
      <c r="E251" s="363" t="s">
        <v>33962</v>
      </c>
    </row>
    <row r="252" spans="1:5" x14ac:dyDescent="0.25">
      <c r="A252" s="246" t="str">
        <f t="shared" si="3"/>
        <v>103133</v>
      </c>
      <c r="B252" s="362" t="s">
        <v>14290</v>
      </c>
      <c r="C252" s="362" t="s">
        <v>14291</v>
      </c>
      <c r="D252" s="362" t="s">
        <v>8471</v>
      </c>
      <c r="E252" s="363" t="s">
        <v>33963</v>
      </c>
    </row>
    <row r="253" spans="1:5" x14ac:dyDescent="0.25">
      <c r="A253" s="246" t="str">
        <f t="shared" si="3"/>
        <v>103134</v>
      </c>
      <c r="B253" s="362" t="s">
        <v>14292</v>
      </c>
      <c r="C253" s="362" t="s">
        <v>14293</v>
      </c>
      <c r="D253" s="362" t="s">
        <v>8471</v>
      </c>
      <c r="E253" s="363" t="s">
        <v>33964</v>
      </c>
    </row>
    <row r="254" spans="1:5" x14ac:dyDescent="0.25">
      <c r="A254" s="246" t="str">
        <f t="shared" si="3"/>
        <v>103135</v>
      </c>
      <c r="B254" s="362" t="s">
        <v>14294</v>
      </c>
      <c r="C254" s="362" t="s">
        <v>14295</v>
      </c>
      <c r="D254" s="362" t="s">
        <v>8471</v>
      </c>
      <c r="E254" s="363" t="s">
        <v>33965</v>
      </c>
    </row>
    <row r="255" spans="1:5" x14ac:dyDescent="0.25">
      <c r="A255" s="246" t="str">
        <f t="shared" si="3"/>
        <v>103136</v>
      </c>
      <c r="B255" s="362" t="s">
        <v>14296</v>
      </c>
      <c r="C255" s="362" t="s">
        <v>14297</v>
      </c>
      <c r="D255" s="362" t="s">
        <v>8471</v>
      </c>
      <c r="E255" s="363" t="s">
        <v>33966</v>
      </c>
    </row>
    <row r="256" spans="1:5" x14ac:dyDescent="0.25">
      <c r="A256" s="246" t="str">
        <f t="shared" si="3"/>
        <v>103137</v>
      </c>
      <c r="B256" s="362" t="s">
        <v>14298</v>
      </c>
      <c r="C256" s="362" t="s">
        <v>14299</v>
      </c>
      <c r="D256" s="362" t="s">
        <v>8471</v>
      </c>
      <c r="E256" s="363" t="s">
        <v>33967</v>
      </c>
    </row>
    <row r="257" spans="1:5" x14ac:dyDescent="0.25">
      <c r="A257" s="246" t="str">
        <f t="shared" si="3"/>
        <v>103138</v>
      </c>
      <c r="B257" s="362" t="s">
        <v>14300</v>
      </c>
      <c r="C257" s="362" t="s">
        <v>14301</v>
      </c>
      <c r="D257" s="362" t="s">
        <v>8471</v>
      </c>
      <c r="E257" s="363" t="s">
        <v>23976</v>
      </c>
    </row>
    <row r="258" spans="1:5" x14ac:dyDescent="0.25">
      <c r="A258" s="246" t="str">
        <f t="shared" si="3"/>
        <v>103139</v>
      </c>
      <c r="B258" s="362" t="s">
        <v>14302</v>
      </c>
      <c r="C258" s="362" t="s">
        <v>14303</v>
      </c>
      <c r="D258" s="362" t="s">
        <v>8471</v>
      </c>
      <c r="E258" s="363" t="s">
        <v>19836</v>
      </c>
    </row>
    <row r="259" spans="1:5" x14ac:dyDescent="0.25">
      <c r="A259" s="246" t="str">
        <f t="shared" ref="A259:A322" si="4">B259</f>
        <v>103140</v>
      </c>
      <c r="B259" s="362" t="s">
        <v>14304</v>
      </c>
      <c r="C259" s="362" t="s">
        <v>14305</v>
      </c>
      <c r="D259" s="362" t="s">
        <v>8471</v>
      </c>
      <c r="E259" s="363" t="s">
        <v>17611</v>
      </c>
    </row>
    <row r="260" spans="1:5" x14ac:dyDescent="0.25">
      <c r="A260" s="246" t="str">
        <f t="shared" si="4"/>
        <v>103141</v>
      </c>
      <c r="B260" s="362" t="s">
        <v>14306</v>
      </c>
      <c r="C260" s="362" t="s">
        <v>14307</v>
      </c>
      <c r="D260" s="362" t="s">
        <v>8471</v>
      </c>
      <c r="E260" s="363" t="s">
        <v>33968</v>
      </c>
    </row>
    <row r="261" spans="1:5" x14ac:dyDescent="0.25">
      <c r="A261" s="246" t="str">
        <f t="shared" si="4"/>
        <v>103142</v>
      </c>
      <c r="B261" s="362" t="s">
        <v>14308</v>
      </c>
      <c r="C261" s="362" t="s">
        <v>14309</v>
      </c>
      <c r="D261" s="362" t="s">
        <v>8471</v>
      </c>
      <c r="E261" s="363" t="s">
        <v>33969</v>
      </c>
    </row>
    <row r="262" spans="1:5" x14ac:dyDescent="0.25">
      <c r="A262" s="246" t="str">
        <f t="shared" si="4"/>
        <v>103143</v>
      </c>
      <c r="B262" s="362" t="s">
        <v>14310</v>
      </c>
      <c r="C262" s="362" t="s">
        <v>14311</v>
      </c>
      <c r="D262" s="362" t="s">
        <v>8471</v>
      </c>
      <c r="E262" s="363" t="s">
        <v>33970</v>
      </c>
    </row>
    <row r="263" spans="1:5" x14ac:dyDescent="0.25">
      <c r="A263" s="246" t="str">
        <f t="shared" si="4"/>
        <v>103144</v>
      </c>
      <c r="B263" s="362" t="s">
        <v>14312</v>
      </c>
      <c r="C263" s="362" t="s">
        <v>14313</v>
      </c>
      <c r="D263" s="362" t="s">
        <v>8471</v>
      </c>
      <c r="E263" s="363" t="s">
        <v>21440</v>
      </c>
    </row>
    <row r="264" spans="1:5" x14ac:dyDescent="0.25">
      <c r="A264" s="246" t="str">
        <f t="shared" si="4"/>
        <v>103145</v>
      </c>
      <c r="B264" s="362" t="s">
        <v>14314</v>
      </c>
      <c r="C264" s="362" t="s">
        <v>14315</v>
      </c>
      <c r="D264" s="362" t="s">
        <v>8471</v>
      </c>
      <c r="E264" s="363" t="s">
        <v>33971</v>
      </c>
    </row>
    <row r="265" spans="1:5" x14ac:dyDescent="0.25">
      <c r="A265" s="246" t="str">
        <f t="shared" si="4"/>
        <v>103146</v>
      </c>
      <c r="B265" s="362" t="s">
        <v>14316</v>
      </c>
      <c r="C265" s="362" t="s">
        <v>14317</v>
      </c>
      <c r="D265" s="362" t="s">
        <v>8471</v>
      </c>
      <c r="E265" s="363" t="s">
        <v>29217</v>
      </c>
    </row>
    <row r="266" spans="1:5" x14ac:dyDescent="0.25">
      <c r="A266" s="246" t="str">
        <f t="shared" si="4"/>
        <v>103147</v>
      </c>
      <c r="B266" s="362" t="s">
        <v>14318</v>
      </c>
      <c r="C266" s="362" t="s">
        <v>14319</v>
      </c>
      <c r="D266" s="362" t="s">
        <v>8471</v>
      </c>
      <c r="E266" s="363" t="s">
        <v>33972</v>
      </c>
    </row>
    <row r="267" spans="1:5" x14ac:dyDescent="0.25">
      <c r="A267" s="246" t="str">
        <f t="shared" si="4"/>
        <v>103148</v>
      </c>
      <c r="B267" s="362" t="s">
        <v>14320</v>
      </c>
      <c r="C267" s="362" t="s">
        <v>14321</v>
      </c>
      <c r="D267" s="362" t="s">
        <v>8471</v>
      </c>
      <c r="E267" s="363" t="s">
        <v>33973</v>
      </c>
    </row>
    <row r="268" spans="1:5" x14ac:dyDescent="0.25">
      <c r="A268" s="246" t="str">
        <f t="shared" si="4"/>
        <v>103149</v>
      </c>
      <c r="B268" s="362" t="s">
        <v>14322</v>
      </c>
      <c r="C268" s="362" t="s">
        <v>14323</v>
      </c>
      <c r="D268" s="362" t="s">
        <v>8471</v>
      </c>
      <c r="E268" s="363" t="s">
        <v>33974</v>
      </c>
    </row>
    <row r="269" spans="1:5" x14ac:dyDescent="0.25">
      <c r="A269" s="246" t="str">
        <f t="shared" si="4"/>
        <v>103150</v>
      </c>
      <c r="B269" s="362" t="s">
        <v>14324</v>
      </c>
      <c r="C269" s="362" t="s">
        <v>14325</v>
      </c>
      <c r="D269" s="362" t="s">
        <v>8471</v>
      </c>
      <c r="E269" s="363" t="s">
        <v>33975</v>
      </c>
    </row>
    <row r="270" spans="1:5" x14ac:dyDescent="0.25">
      <c r="A270" s="246" t="str">
        <f t="shared" si="4"/>
        <v>103151</v>
      </c>
      <c r="B270" s="362" t="s">
        <v>14326</v>
      </c>
      <c r="C270" s="362" t="s">
        <v>14327</v>
      </c>
      <c r="D270" s="362" t="s">
        <v>8471</v>
      </c>
      <c r="E270" s="363" t="s">
        <v>33976</v>
      </c>
    </row>
    <row r="271" spans="1:5" x14ac:dyDescent="0.25">
      <c r="A271" s="246" t="str">
        <f t="shared" si="4"/>
        <v>103152</v>
      </c>
      <c r="B271" s="362" t="s">
        <v>14328</v>
      </c>
      <c r="C271" s="362" t="s">
        <v>14329</v>
      </c>
      <c r="D271" s="362" t="s">
        <v>8471</v>
      </c>
      <c r="E271" s="363" t="s">
        <v>33977</v>
      </c>
    </row>
    <row r="272" spans="1:5" x14ac:dyDescent="0.25">
      <c r="A272" s="246" t="str">
        <f t="shared" si="4"/>
        <v>103372</v>
      </c>
      <c r="B272" s="362" t="s">
        <v>15818</v>
      </c>
      <c r="C272" s="362" t="s">
        <v>15819</v>
      </c>
      <c r="D272" s="362" t="s">
        <v>8399</v>
      </c>
      <c r="E272" s="363" t="s">
        <v>29442</v>
      </c>
    </row>
    <row r="273" spans="1:5" x14ac:dyDescent="0.25">
      <c r="A273" s="246" t="str">
        <f t="shared" si="4"/>
        <v>103373</v>
      </c>
      <c r="B273" s="362" t="s">
        <v>15820</v>
      </c>
      <c r="C273" s="362" t="s">
        <v>15821</v>
      </c>
      <c r="D273" s="362" t="s">
        <v>8399</v>
      </c>
      <c r="E273" s="363" t="s">
        <v>8199</v>
      </c>
    </row>
    <row r="274" spans="1:5" x14ac:dyDescent="0.25">
      <c r="A274" s="246" t="str">
        <f t="shared" si="4"/>
        <v>103376</v>
      </c>
      <c r="B274" s="362" t="s">
        <v>15822</v>
      </c>
      <c r="C274" s="362" t="s">
        <v>15823</v>
      </c>
      <c r="D274" s="362" t="s">
        <v>8399</v>
      </c>
      <c r="E274" s="363" t="s">
        <v>18578</v>
      </c>
    </row>
    <row r="275" spans="1:5" x14ac:dyDescent="0.25">
      <c r="A275" s="246" t="str">
        <f t="shared" si="4"/>
        <v>103377</v>
      </c>
      <c r="B275" s="362" t="s">
        <v>15824</v>
      </c>
      <c r="C275" s="362" t="s">
        <v>15825</v>
      </c>
      <c r="D275" s="362" t="s">
        <v>8399</v>
      </c>
      <c r="E275" s="363" t="s">
        <v>33978</v>
      </c>
    </row>
    <row r="276" spans="1:5" x14ac:dyDescent="0.25">
      <c r="A276" s="246" t="str">
        <f t="shared" si="4"/>
        <v>103379</v>
      </c>
      <c r="B276" s="362" t="s">
        <v>15826</v>
      </c>
      <c r="C276" s="362" t="s">
        <v>15827</v>
      </c>
      <c r="D276" s="362" t="s">
        <v>8399</v>
      </c>
      <c r="E276" s="363" t="s">
        <v>33979</v>
      </c>
    </row>
    <row r="277" spans="1:5" x14ac:dyDescent="0.25">
      <c r="A277" s="246" t="str">
        <f t="shared" si="4"/>
        <v>103383</v>
      </c>
      <c r="B277" s="362" t="s">
        <v>15828</v>
      </c>
      <c r="C277" s="362" t="s">
        <v>15829</v>
      </c>
      <c r="D277" s="362" t="s">
        <v>8399</v>
      </c>
      <c r="E277" s="363" t="s">
        <v>33980</v>
      </c>
    </row>
    <row r="278" spans="1:5" x14ac:dyDescent="0.25">
      <c r="A278" s="246" t="str">
        <f t="shared" si="4"/>
        <v>103385</v>
      </c>
      <c r="B278" s="362" t="s">
        <v>15830</v>
      </c>
      <c r="C278" s="362" t="s">
        <v>15831</v>
      </c>
      <c r="D278" s="362" t="s">
        <v>8399</v>
      </c>
      <c r="E278" s="363" t="s">
        <v>33981</v>
      </c>
    </row>
    <row r="279" spans="1:5" x14ac:dyDescent="0.25">
      <c r="A279" s="246" t="str">
        <f t="shared" si="4"/>
        <v>103387</v>
      </c>
      <c r="B279" s="362" t="s">
        <v>15832</v>
      </c>
      <c r="C279" s="362" t="s">
        <v>15833</v>
      </c>
      <c r="D279" s="362" t="s">
        <v>8399</v>
      </c>
      <c r="E279" s="363" t="s">
        <v>33982</v>
      </c>
    </row>
    <row r="280" spans="1:5" x14ac:dyDescent="0.25">
      <c r="A280" s="246" t="str">
        <f t="shared" si="4"/>
        <v>103389</v>
      </c>
      <c r="B280" s="362" t="s">
        <v>15834</v>
      </c>
      <c r="C280" s="362" t="s">
        <v>15835</v>
      </c>
      <c r="D280" s="362" t="s">
        <v>8399</v>
      </c>
      <c r="E280" s="363" t="s">
        <v>33983</v>
      </c>
    </row>
    <row r="281" spans="1:5" x14ac:dyDescent="0.25">
      <c r="A281" s="246" t="str">
        <f t="shared" si="4"/>
        <v>103391</v>
      </c>
      <c r="B281" s="362" t="s">
        <v>15836</v>
      </c>
      <c r="C281" s="362" t="s">
        <v>15837</v>
      </c>
      <c r="D281" s="362" t="s">
        <v>8399</v>
      </c>
      <c r="E281" s="363" t="s">
        <v>33984</v>
      </c>
    </row>
    <row r="282" spans="1:5" x14ac:dyDescent="0.25">
      <c r="A282" s="246" t="str">
        <f t="shared" si="4"/>
        <v>103392</v>
      </c>
      <c r="B282" s="362" t="s">
        <v>15838</v>
      </c>
      <c r="C282" s="362" t="s">
        <v>15839</v>
      </c>
      <c r="D282" s="362" t="s">
        <v>8399</v>
      </c>
      <c r="E282" s="363" t="s">
        <v>33985</v>
      </c>
    </row>
    <row r="283" spans="1:5" x14ac:dyDescent="0.25">
      <c r="A283" s="246" t="str">
        <f t="shared" si="4"/>
        <v>103393</v>
      </c>
      <c r="B283" s="362" t="s">
        <v>15840</v>
      </c>
      <c r="C283" s="362" t="s">
        <v>15841</v>
      </c>
      <c r="D283" s="362" t="s">
        <v>8399</v>
      </c>
      <c r="E283" s="363" t="s">
        <v>33986</v>
      </c>
    </row>
    <row r="284" spans="1:5" x14ac:dyDescent="0.25">
      <c r="A284" s="246" t="str">
        <f t="shared" si="4"/>
        <v>103397</v>
      </c>
      <c r="B284" s="362" t="s">
        <v>15842</v>
      </c>
      <c r="C284" s="362" t="s">
        <v>15843</v>
      </c>
      <c r="D284" s="362" t="s">
        <v>8471</v>
      </c>
      <c r="E284" s="363" t="s">
        <v>24875</v>
      </c>
    </row>
    <row r="285" spans="1:5" x14ac:dyDescent="0.25">
      <c r="A285" s="246" t="str">
        <f t="shared" si="4"/>
        <v>103398</v>
      </c>
      <c r="B285" s="362" t="s">
        <v>15844</v>
      </c>
      <c r="C285" s="362" t="s">
        <v>15845</v>
      </c>
      <c r="D285" s="362" t="s">
        <v>8471</v>
      </c>
      <c r="E285" s="363" t="s">
        <v>15591</v>
      </c>
    </row>
    <row r="286" spans="1:5" x14ac:dyDescent="0.25">
      <c r="A286" s="246" t="str">
        <f t="shared" si="4"/>
        <v>103399</v>
      </c>
      <c r="B286" s="362" t="s">
        <v>15846</v>
      </c>
      <c r="C286" s="362" t="s">
        <v>15847</v>
      </c>
      <c r="D286" s="362" t="s">
        <v>8471</v>
      </c>
      <c r="E286" s="363" t="s">
        <v>10149</v>
      </c>
    </row>
    <row r="287" spans="1:5" x14ac:dyDescent="0.25">
      <c r="A287" s="246" t="str">
        <f t="shared" si="4"/>
        <v>103400</v>
      </c>
      <c r="B287" s="362" t="s">
        <v>15848</v>
      </c>
      <c r="C287" s="362" t="s">
        <v>15849</v>
      </c>
      <c r="D287" s="362" t="s">
        <v>8471</v>
      </c>
      <c r="E287" s="363" t="s">
        <v>12621</v>
      </c>
    </row>
    <row r="288" spans="1:5" x14ac:dyDescent="0.25">
      <c r="A288" s="246" t="str">
        <f t="shared" si="4"/>
        <v>103401</v>
      </c>
      <c r="B288" s="362" t="s">
        <v>15850</v>
      </c>
      <c r="C288" s="362" t="s">
        <v>15851</v>
      </c>
      <c r="D288" s="362" t="s">
        <v>8471</v>
      </c>
      <c r="E288" s="363" t="s">
        <v>8235</v>
      </c>
    </row>
    <row r="289" spans="1:5" x14ac:dyDescent="0.25">
      <c r="A289" s="246" t="str">
        <f t="shared" si="4"/>
        <v>103402</v>
      </c>
      <c r="B289" s="362" t="s">
        <v>15852</v>
      </c>
      <c r="C289" s="362" t="s">
        <v>15853</v>
      </c>
      <c r="D289" s="362" t="s">
        <v>8471</v>
      </c>
      <c r="E289" s="363" t="s">
        <v>17115</v>
      </c>
    </row>
    <row r="290" spans="1:5" x14ac:dyDescent="0.25">
      <c r="A290" s="246" t="str">
        <f t="shared" si="4"/>
        <v>103403</v>
      </c>
      <c r="B290" s="362" t="s">
        <v>15854</v>
      </c>
      <c r="C290" s="362" t="s">
        <v>15855</v>
      </c>
      <c r="D290" s="362" t="s">
        <v>8471</v>
      </c>
      <c r="E290" s="363" t="s">
        <v>16634</v>
      </c>
    </row>
    <row r="291" spans="1:5" x14ac:dyDescent="0.25">
      <c r="A291" s="246" t="str">
        <f t="shared" si="4"/>
        <v>103404</v>
      </c>
      <c r="B291" s="362" t="s">
        <v>15857</v>
      </c>
      <c r="C291" s="362" t="s">
        <v>15858</v>
      </c>
      <c r="D291" s="362" t="s">
        <v>8471</v>
      </c>
      <c r="E291" s="363" t="s">
        <v>33454</v>
      </c>
    </row>
    <row r="292" spans="1:5" x14ac:dyDescent="0.25">
      <c r="A292" s="246" t="str">
        <f t="shared" si="4"/>
        <v>103405</v>
      </c>
      <c r="B292" s="362" t="s">
        <v>15859</v>
      </c>
      <c r="C292" s="362" t="s">
        <v>15860</v>
      </c>
      <c r="D292" s="362" t="s">
        <v>8471</v>
      </c>
      <c r="E292" s="363" t="s">
        <v>33987</v>
      </c>
    </row>
    <row r="293" spans="1:5" x14ac:dyDescent="0.25">
      <c r="A293" s="246" t="str">
        <f t="shared" si="4"/>
        <v>103406</v>
      </c>
      <c r="B293" s="362" t="s">
        <v>15861</v>
      </c>
      <c r="C293" s="362" t="s">
        <v>15862</v>
      </c>
      <c r="D293" s="362" t="s">
        <v>8471</v>
      </c>
      <c r="E293" s="363" t="s">
        <v>33988</v>
      </c>
    </row>
    <row r="294" spans="1:5" x14ac:dyDescent="0.25">
      <c r="A294" s="246" t="str">
        <f t="shared" si="4"/>
        <v>103407</v>
      </c>
      <c r="B294" s="362" t="s">
        <v>15863</v>
      </c>
      <c r="C294" s="362" t="s">
        <v>15864</v>
      </c>
      <c r="D294" s="362" t="s">
        <v>8471</v>
      </c>
      <c r="E294" s="363" t="s">
        <v>33989</v>
      </c>
    </row>
    <row r="295" spans="1:5" x14ac:dyDescent="0.25">
      <c r="A295" s="246" t="str">
        <f t="shared" si="4"/>
        <v>103408</v>
      </c>
      <c r="B295" s="362" t="s">
        <v>15865</v>
      </c>
      <c r="C295" s="362" t="s">
        <v>15866</v>
      </c>
      <c r="D295" s="362" t="s">
        <v>8471</v>
      </c>
      <c r="E295" s="363" t="s">
        <v>21392</v>
      </c>
    </row>
    <row r="296" spans="1:5" x14ac:dyDescent="0.25">
      <c r="A296" s="246" t="str">
        <f t="shared" si="4"/>
        <v>103409</v>
      </c>
      <c r="B296" s="362" t="s">
        <v>15867</v>
      </c>
      <c r="C296" s="362" t="s">
        <v>15868</v>
      </c>
      <c r="D296" s="362" t="s">
        <v>8471</v>
      </c>
      <c r="E296" s="363" t="s">
        <v>16427</v>
      </c>
    </row>
    <row r="297" spans="1:5" x14ac:dyDescent="0.25">
      <c r="A297" s="246" t="str">
        <f t="shared" si="4"/>
        <v>103410</v>
      </c>
      <c r="B297" s="362" t="s">
        <v>15869</v>
      </c>
      <c r="C297" s="362" t="s">
        <v>15870</v>
      </c>
      <c r="D297" s="362" t="s">
        <v>8471</v>
      </c>
      <c r="E297" s="363" t="s">
        <v>33990</v>
      </c>
    </row>
    <row r="298" spans="1:5" x14ac:dyDescent="0.25">
      <c r="A298" s="246" t="str">
        <f t="shared" si="4"/>
        <v>103411</v>
      </c>
      <c r="B298" s="362" t="s">
        <v>15871</v>
      </c>
      <c r="C298" s="362" t="s">
        <v>15872</v>
      </c>
      <c r="D298" s="362" t="s">
        <v>8471</v>
      </c>
      <c r="E298" s="363" t="s">
        <v>7988</v>
      </c>
    </row>
    <row r="299" spans="1:5" x14ac:dyDescent="0.25">
      <c r="A299" s="246" t="str">
        <f t="shared" si="4"/>
        <v>103412</v>
      </c>
      <c r="B299" s="362" t="s">
        <v>15873</v>
      </c>
      <c r="C299" s="362" t="s">
        <v>15874</v>
      </c>
      <c r="D299" s="362" t="s">
        <v>8471</v>
      </c>
      <c r="E299" s="363" t="s">
        <v>15489</v>
      </c>
    </row>
    <row r="300" spans="1:5" x14ac:dyDescent="0.25">
      <c r="A300" s="246" t="str">
        <f t="shared" si="4"/>
        <v>103413</v>
      </c>
      <c r="B300" s="362" t="s">
        <v>15875</v>
      </c>
      <c r="C300" s="362" t="s">
        <v>15876</v>
      </c>
      <c r="D300" s="362" t="s">
        <v>8471</v>
      </c>
      <c r="E300" s="363" t="s">
        <v>13561</v>
      </c>
    </row>
    <row r="301" spans="1:5" x14ac:dyDescent="0.25">
      <c r="A301" s="246" t="str">
        <f t="shared" si="4"/>
        <v>103414</v>
      </c>
      <c r="B301" s="362" t="s">
        <v>15877</v>
      </c>
      <c r="C301" s="362" t="s">
        <v>15878</v>
      </c>
      <c r="D301" s="362" t="s">
        <v>8471</v>
      </c>
      <c r="E301" s="363" t="s">
        <v>16634</v>
      </c>
    </row>
    <row r="302" spans="1:5" x14ac:dyDescent="0.25">
      <c r="A302" s="246" t="str">
        <f t="shared" si="4"/>
        <v>103415</v>
      </c>
      <c r="B302" s="362" t="s">
        <v>15879</v>
      </c>
      <c r="C302" s="362" t="s">
        <v>15880</v>
      </c>
      <c r="D302" s="362" t="s">
        <v>8471</v>
      </c>
      <c r="E302" s="363" t="s">
        <v>16583</v>
      </c>
    </row>
    <row r="303" spans="1:5" x14ac:dyDescent="0.25">
      <c r="A303" s="246" t="str">
        <f t="shared" si="4"/>
        <v>103416</v>
      </c>
      <c r="B303" s="362" t="s">
        <v>15881</v>
      </c>
      <c r="C303" s="362" t="s">
        <v>15882</v>
      </c>
      <c r="D303" s="362" t="s">
        <v>8471</v>
      </c>
      <c r="E303" s="363" t="s">
        <v>29725</v>
      </c>
    </row>
    <row r="304" spans="1:5" x14ac:dyDescent="0.25">
      <c r="A304" s="246" t="str">
        <f t="shared" si="4"/>
        <v>103417</v>
      </c>
      <c r="B304" s="362" t="s">
        <v>15883</v>
      </c>
      <c r="C304" s="362" t="s">
        <v>15884</v>
      </c>
      <c r="D304" s="362" t="s">
        <v>8471</v>
      </c>
      <c r="E304" s="363" t="s">
        <v>24740</v>
      </c>
    </row>
    <row r="305" spans="1:5" x14ac:dyDescent="0.25">
      <c r="A305" s="246" t="str">
        <f t="shared" si="4"/>
        <v>103418</v>
      </c>
      <c r="B305" s="362" t="s">
        <v>15885</v>
      </c>
      <c r="C305" s="362" t="s">
        <v>15886</v>
      </c>
      <c r="D305" s="362" t="s">
        <v>8471</v>
      </c>
      <c r="E305" s="363" t="s">
        <v>33990</v>
      </c>
    </row>
    <row r="306" spans="1:5" x14ac:dyDescent="0.25">
      <c r="A306" s="246" t="str">
        <f t="shared" si="4"/>
        <v>103419</v>
      </c>
      <c r="B306" s="362" t="s">
        <v>15887</v>
      </c>
      <c r="C306" s="362" t="s">
        <v>15888</v>
      </c>
      <c r="D306" s="362" t="s">
        <v>8471</v>
      </c>
      <c r="E306" s="363" t="s">
        <v>33991</v>
      </c>
    </row>
    <row r="307" spans="1:5" x14ac:dyDescent="0.25">
      <c r="A307" s="246" t="str">
        <f t="shared" si="4"/>
        <v>103420</v>
      </c>
      <c r="B307" s="362" t="s">
        <v>15889</v>
      </c>
      <c r="C307" s="362" t="s">
        <v>15890</v>
      </c>
      <c r="D307" s="362" t="s">
        <v>8471</v>
      </c>
      <c r="E307" s="363" t="s">
        <v>20493</v>
      </c>
    </row>
    <row r="308" spans="1:5" x14ac:dyDescent="0.25">
      <c r="A308" s="246" t="str">
        <f t="shared" si="4"/>
        <v>103421</v>
      </c>
      <c r="B308" s="362" t="s">
        <v>15891</v>
      </c>
      <c r="C308" s="362" t="s">
        <v>15892</v>
      </c>
      <c r="D308" s="362" t="s">
        <v>8471</v>
      </c>
      <c r="E308" s="363" t="s">
        <v>33992</v>
      </c>
    </row>
    <row r="309" spans="1:5" x14ac:dyDescent="0.25">
      <c r="A309" s="246" t="str">
        <f t="shared" si="4"/>
        <v>103422</v>
      </c>
      <c r="B309" s="362" t="s">
        <v>15893</v>
      </c>
      <c r="C309" s="362" t="s">
        <v>15894</v>
      </c>
      <c r="D309" s="362" t="s">
        <v>8471</v>
      </c>
      <c r="E309" s="363" t="s">
        <v>33993</v>
      </c>
    </row>
    <row r="310" spans="1:5" x14ac:dyDescent="0.25">
      <c r="A310" s="246" t="str">
        <f t="shared" si="4"/>
        <v>103423</v>
      </c>
      <c r="B310" s="362" t="s">
        <v>15895</v>
      </c>
      <c r="C310" s="362" t="s">
        <v>15896</v>
      </c>
      <c r="D310" s="362" t="s">
        <v>8471</v>
      </c>
      <c r="E310" s="363" t="s">
        <v>27253</v>
      </c>
    </row>
    <row r="311" spans="1:5" x14ac:dyDescent="0.25">
      <c r="A311" s="246" t="str">
        <f t="shared" si="4"/>
        <v>103424</v>
      </c>
      <c r="B311" s="362" t="s">
        <v>15897</v>
      </c>
      <c r="C311" s="362" t="s">
        <v>15898</v>
      </c>
      <c r="D311" s="362" t="s">
        <v>8471</v>
      </c>
      <c r="E311" s="363" t="s">
        <v>33994</v>
      </c>
    </row>
    <row r="312" spans="1:5" x14ac:dyDescent="0.25">
      <c r="A312" s="246" t="str">
        <f t="shared" si="4"/>
        <v>103425</v>
      </c>
      <c r="B312" s="362" t="s">
        <v>15899</v>
      </c>
      <c r="C312" s="362" t="s">
        <v>15900</v>
      </c>
      <c r="D312" s="362" t="s">
        <v>8471</v>
      </c>
      <c r="E312" s="363" t="s">
        <v>14849</v>
      </c>
    </row>
    <row r="313" spans="1:5" x14ac:dyDescent="0.25">
      <c r="A313" s="246" t="str">
        <f t="shared" si="4"/>
        <v>103426</v>
      </c>
      <c r="B313" s="362" t="s">
        <v>15901</v>
      </c>
      <c r="C313" s="362" t="s">
        <v>15902</v>
      </c>
      <c r="D313" s="362" t="s">
        <v>8471</v>
      </c>
      <c r="E313" s="363" t="s">
        <v>13328</v>
      </c>
    </row>
    <row r="314" spans="1:5" x14ac:dyDescent="0.25">
      <c r="A314" s="246" t="str">
        <f t="shared" si="4"/>
        <v>103427</v>
      </c>
      <c r="B314" s="362" t="s">
        <v>15903</v>
      </c>
      <c r="C314" s="362" t="s">
        <v>15904</v>
      </c>
      <c r="D314" s="362" t="s">
        <v>8471</v>
      </c>
      <c r="E314" s="363" t="s">
        <v>31258</v>
      </c>
    </row>
    <row r="315" spans="1:5" x14ac:dyDescent="0.25">
      <c r="A315" s="246" t="str">
        <f t="shared" si="4"/>
        <v>103428</v>
      </c>
      <c r="B315" s="362" t="s">
        <v>15905</v>
      </c>
      <c r="C315" s="362" t="s">
        <v>15906</v>
      </c>
      <c r="D315" s="362" t="s">
        <v>8471</v>
      </c>
      <c r="E315" s="363" t="s">
        <v>33995</v>
      </c>
    </row>
    <row r="316" spans="1:5" x14ac:dyDescent="0.25">
      <c r="A316" s="246" t="str">
        <f t="shared" si="4"/>
        <v>103429</v>
      </c>
      <c r="B316" s="362" t="s">
        <v>15907</v>
      </c>
      <c r="C316" s="362" t="s">
        <v>15908</v>
      </c>
      <c r="D316" s="362" t="s">
        <v>8471</v>
      </c>
      <c r="E316" s="363" t="s">
        <v>33996</v>
      </c>
    </row>
    <row r="317" spans="1:5" x14ac:dyDescent="0.25">
      <c r="A317" s="246" t="str">
        <f t="shared" si="4"/>
        <v>103430</v>
      </c>
      <c r="B317" s="362" t="s">
        <v>15909</v>
      </c>
      <c r="C317" s="362" t="s">
        <v>15910</v>
      </c>
      <c r="D317" s="362" t="s">
        <v>8471</v>
      </c>
      <c r="E317" s="363" t="s">
        <v>33997</v>
      </c>
    </row>
    <row r="318" spans="1:5" x14ac:dyDescent="0.25">
      <c r="A318" s="246" t="str">
        <f t="shared" si="4"/>
        <v>103431</v>
      </c>
      <c r="B318" s="362" t="s">
        <v>15911</v>
      </c>
      <c r="C318" s="362" t="s">
        <v>15912</v>
      </c>
      <c r="D318" s="362" t="s">
        <v>8471</v>
      </c>
      <c r="E318" s="363" t="s">
        <v>33998</v>
      </c>
    </row>
    <row r="319" spans="1:5" x14ac:dyDescent="0.25">
      <c r="A319" s="246" t="str">
        <f t="shared" si="4"/>
        <v>103432</v>
      </c>
      <c r="B319" s="362" t="s">
        <v>15913</v>
      </c>
      <c r="C319" s="362" t="s">
        <v>15914</v>
      </c>
      <c r="D319" s="362" t="s">
        <v>8471</v>
      </c>
      <c r="E319" s="363" t="s">
        <v>33999</v>
      </c>
    </row>
    <row r="320" spans="1:5" x14ac:dyDescent="0.25">
      <c r="A320" s="246" t="str">
        <f t="shared" si="4"/>
        <v>103433</v>
      </c>
      <c r="B320" s="362" t="s">
        <v>15915</v>
      </c>
      <c r="C320" s="362" t="s">
        <v>15916</v>
      </c>
      <c r="D320" s="362" t="s">
        <v>8471</v>
      </c>
      <c r="E320" s="363" t="s">
        <v>19918</v>
      </c>
    </row>
    <row r="321" spans="1:5" x14ac:dyDescent="0.25">
      <c r="A321" s="246" t="str">
        <f t="shared" si="4"/>
        <v>103434</v>
      </c>
      <c r="B321" s="362" t="s">
        <v>15917</v>
      </c>
      <c r="C321" s="362" t="s">
        <v>15918</v>
      </c>
      <c r="D321" s="362" t="s">
        <v>8471</v>
      </c>
      <c r="E321" s="363" t="s">
        <v>20609</v>
      </c>
    </row>
    <row r="322" spans="1:5" x14ac:dyDescent="0.25">
      <c r="A322" s="246" t="str">
        <f t="shared" si="4"/>
        <v>103435</v>
      </c>
      <c r="B322" s="362" t="s">
        <v>15919</v>
      </c>
      <c r="C322" s="362" t="s">
        <v>15920</v>
      </c>
      <c r="D322" s="362" t="s">
        <v>8471</v>
      </c>
      <c r="E322" s="363" t="s">
        <v>34000</v>
      </c>
    </row>
    <row r="323" spans="1:5" x14ac:dyDescent="0.25">
      <c r="A323" s="246" t="str">
        <f t="shared" ref="A323:A386" si="5">B323</f>
        <v>103436</v>
      </c>
      <c r="B323" s="362" t="s">
        <v>15921</v>
      </c>
      <c r="C323" s="362" t="s">
        <v>15922</v>
      </c>
      <c r="D323" s="362" t="s">
        <v>8471</v>
      </c>
      <c r="E323" s="363" t="s">
        <v>34001</v>
      </c>
    </row>
    <row r="324" spans="1:5" x14ac:dyDescent="0.25">
      <c r="A324" s="246" t="str">
        <f t="shared" si="5"/>
        <v>103437</v>
      </c>
      <c r="B324" s="362" t="s">
        <v>15923</v>
      </c>
      <c r="C324" s="362" t="s">
        <v>15924</v>
      </c>
      <c r="D324" s="362" t="s">
        <v>8471</v>
      </c>
      <c r="E324" s="363" t="s">
        <v>27374</v>
      </c>
    </row>
    <row r="325" spans="1:5" x14ac:dyDescent="0.25">
      <c r="A325" s="246" t="str">
        <f t="shared" si="5"/>
        <v>103438</v>
      </c>
      <c r="B325" s="362" t="s">
        <v>15925</v>
      </c>
      <c r="C325" s="362" t="s">
        <v>15926</v>
      </c>
      <c r="D325" s="362" t="s">
        <v>8471</v>
      </c>
      <c r="E325" s="363" t="s">
        <v>27374</v>
      </c>
    </row>
    <row r="326" spans="1:5" x14ac:dyDescent="0.25">
      <c r="A326" s="246" t="str">
        <f t="shared" si="5"/>
        <v>103439</v>
      </c>
      <c r="B326" s="362" t="s">
        <v>15927</v>
      </c>
      <c r="C326" s="362" t="s">
        <v>15928</v>
      </c>
      <c r="D326" s="362" t="s">
        <v>8471</v>
      </c>
      <c r="E326" s="363" t="s">
        <v>34002</v>
      </c>
    </row>
    <row r="327" spans="1:5" x14ac:dyDescent="0.25">
      <c r="A327" s="246" t="str">
        <f t="shared" si="5"/>
        <v>103440</v>
      </c>
      <c r="B327" s="362" t="s">
        <v>15929</v>
      </c>
      <c r="C327" s="362" t="s">
        <v>15930</v>
      </c>
      <c r="D327" s="362" t="s">
        <v>8471</v>
      </c>
      <c r="E327" s="363" t="s">
        <v>34003</v>
      </c>
    </row>
    <row r="328" spans="1:5" x14ac:dyDescent="0.25">
      <c r="A328" s="246" t="str">
        <f t="shared" si="5"/>
        <v>103441</v>
      </c>
      <c r="B328" s="362" t="s">
        <v>15931</v>
      </c>
      <c r="C328" s="362" t="s">
        <v>15932</v>
      </c>
      <c r="D328" s="362" t="s">
        <v>8471</v>
      </c>
      <c r="E328" s="363" t="s">
        <v>34004</v>
      </c>
    </row>
    <row r="329" spans="1:5" x14ac:dyDescent="0.25">
      <c r="A329" s="246" t="str">
        <f t="shared" si="5"/>
        <v>103442</v>
      </c>
      <c r="B329" s="362" t="s">
        <v>15933</v>
      </c>
      <c r="C329" s="362" t="s">
        <v>15934</v>
      </c>
      <c r="D329" s="362" t="s">
        <v>8471</v>
      </c>
      <c r="E329" s="363" t="s">
        <v>34005</v>
      </c>
    </row>
    <row r="330" spans="1:5" x14ac:dyDescent="0.25">
      <c r="A330" s="246" t="str">
        <f t="shared" si="5"/>
        <v>93206</v>
      </c>
      <c r="B330" s="362" t="s">
        <v>3268</v>
      </c>
      <c r="C330" s="362" t="s">
        <v>8618</v>
      </c>
      <c r="D330" s="362" t="s">
        <v>8619</v>
      </c>
      <c r="E330" s="363" t="s">
        <v>34006</v>
      </c>
    </row>
    <row r="331" spans="1:5" x14ac:dyDescent="0.25">
      <c r="A331" s="246" t="str">
        <f t="shared" si="5"/>
        <v>93207</v>
      </c>
      <c r="B331" s="362" t="s">
        <v>3269</v>
      </c>
      <c r="C331" s="362" t="s">
        <v>8620</v>
      </c>
      <c r="D331" s="362" t="s">
        <v>8619</v>
      </c>
      <c r="E331" s="363" t="s">
        <v>34007</v>
      </c>
    </row>
    <row r="332" spans="1:5" x14ac:dyDescent="0.25">
      <c r="A332" s="246" t="str">
        <f t="shared" si="5"/>
        <v>93208</v>
      </c>
      <c r="B332" s="362" t="s">
        <v>3270</v>
      </c>
      <c r="C332" s="362" t="s">
        <v>8621</v>
      </c>
      <c r="D332" s="362" t="s">
        <v>8619</v>
      </c>
      <c r="E332" s="363" t="s">
        <v>34008</v>
      </c>
    </row>
    <row r="333" spans="1:5" x14ac:dyDescent="0.25">
      <c r="A333" s="246" t="str">
        <f t="shared" si="5"/>
        <v>93209</v>
      </c>
      <c r="B333" s="362" t="s">
        <v>3271</v>
      </c>
      <c r="C333" s="362" t="s">
        <v>8622</v>
      </c>
      <c r="D333" s="362" t="s">
        <v>8619</v>
      </c>
      <c r="E333" s="363" t="s">
        <v>34009</v>
      </c>
    </row>
    <row r="334" spans="1:5" x14ac:dyDescent="0.25">
      <c r="A334" s="246" t="str">
        <f t="shared" si="5"/>
        <v>93210</v>
      </c>
      <c r="B334" s="362" t="s">
        <v>3272</v>
      </c>
      <c r="C334" s="362" t="s">
        <v>8623</v>
      </c>
      <c r="D334" s="362" t="s">
        <v>8619</v>
      </c>
      <c r="E334" s="363" t="s">
        <v>34010</v>
      </c>
    </row>
    <row r="335" spans="1:5" x14ac:dyDescent="0.25">
      <c r="A335" s="246" t="str">
        <f t="shared" si="5"/>
        <v>93211</v>
      </c>
      <c r="B335" s="362" t="s">
        <v>3273</v>
      </c>
      <c r="C335" s="362" t="s">
        <v>8624</v>
      </c>
      <c r="D335" s="362" t="s">
        <v>8619</v>
      </c>
      <c r="E335" s="363" t="s">
        <v>34011</v>
      </c>
    </row>
    <row r="336" spans="1:5" x14ac:dyDescent="0.25">
      <c r="A336" s="246" t="str">
        <f t="shared" si="5"/>
        <v>93212</v>
      </c>
      <c r="B336" s="362" t="s">
        <v>3274</v>
      </c>
      <c r="C336" s="362" t="s">
        <v>8625</v>
      </c>
      <c r="D336" s="362" t="s">
        <v>8619</v>
      </c>
      <c r="E336" s="363" t="s">
        <v>34012</v>
      </c>
    </row>
    <row r="337" spans="1:5" x14ac:dyDescent="0.25">
      <c r="A337" s="246" t="str">
        <f t="shared" si="5"/>
        <v>93213</v>
      </c>
      <c r="B337" s="362" t="s">
        <v>3275</v>
      </c>
      <c r="C337" s="362" t="s">
        <v>8626</v>
      </c>
      <c r="D337" s="362" t="s">
        <v>8619</v>
      </c>
      <c r="E337" s="363" t="s">
        <v>34013</v>
      </c>
    </row>
    <row r="338" spans="1:5" x14ac:dyDescent="0.25">
      <c r="A338" s="246" t="str">
        <f t="shared" si="5"/>
        <v>93214</v>
      </c>
      <c r="B338" s="362" t="s">
        <v>3276</v>
      </c>
      <c r="C338" s="362" t="s">
        <v>17862</v>
      </c>
      <c r="D338" s="362" t="s">
        <v>8471</v>
      </c>
      <c r="E338" s="363" t="s">
        <v>34014</v>
      </c>
    </row>
    <row r="339" spans="1:5" x14ac:dyDescent="0.25">
      <c r="A339" s="246" t="str">
        <f t="shared" si="5"/>
        <v>93243</v>
      </c>
      <c r="B339" s="362" t="s">
        <v>3293</v>
      </c>
      <c r="C339" s="362" t="s">
        <v>17863</v>
      </c>
      <c r="D339" s="362" t="s">
        <v>8471</v>
      </c>
      <c r="E339" s="363" t="s">
        <v>34015</v>
      </c>
    </row>
    <row r="340" spans="1:5" x14ac:dyDescent="0.25">
      <c r="A340" s="246" t="str">
        <f t="shared" si="5"/>
        <v>93582</v>
      </c>
      <c r="B340" s="362" t="s">
        <v>3390</v>
      </c>
      <c r="C340" s="362" t="s">
        <v>8627</v>
      </c>
      <c r="D340" s="362" t="s">
        <v>8619</v>
      </c>
      <c r="E340" s="363" t="s">
        <v>34016</v>
      </c>
    </row>
    <row r="341" spans="1:5" x14ac:dyDescent="0.25">
      <c r="A341" s="246" t="str">
        <f t="shared" si="5"/>
        <v>93583</v>
      </c>
      <c r="B341" s="362" t="s">
        <v>3391</v>
      </c>
      <c r="C341" s="362" t="s">
        <v>8628</v>
      </c>
      <c r="D341" s="362" t="s">
        <v>8619</v>
      </c>
      <c r="E341" s="363" t="s">
        <v>34017</v>
      </c>
    </row>
    <row r="342" spans="1:5" x14ac:dyDescent="0.25">
      <c r="A342" s="246" t="str">
        <f t="shared" si="5"/>
        <v>93584</v>
      </c>
      <c r="B342" s="362" t="s">
        <v>3392</v>
      </c>
      <c r="C342" s="362" t="s">
        <v>8629</v>
      </c>
      <c r="D342" s="362" t="s">
        <v>8619</v>
      </c>
      <c r="E342" s="363" t="s">
        <v>34018</v>
      </c>
    </row>
    <row r="343" spans="1:5" x14ac:dyDescent="0.25">
      <c r="A343" s="246" t="str">
        <f t="shared" si="5"/>
        <v>93585</v>
      </c>
      <c r="B343" s="362" t="s">
        <v>3393</v>
      </c>
      <c r="C343" s="362" t="s">
        <v>8630</v>
      </c>
      <c r="D343" s="362" t="s">
        <v>8619</v>
      </c>
      <c r="E343" s="363" t="s">
        <v>34019</v>
      </c>
    </row>
    <row r="344" spans="1:5" x14ac:dyDescent="0.25">
      <c r="A344" s="246" t="str">
        <f t="shared" si="5"/>
        <v>98441</v>
      </c>
      <c r="B344" s="362" t="s">
        <v>5010</v>
      </c>
      <c r="C344" s="362" t="s">
        <v>8631</v>
      </c>
      <c r="D344" s="362" t="s">
        <v>8619</v>
      </c>
      <c r="E344" s="363" t="s">
        <v>34020</v>
      </c>
    </row>
    <row r="345" spans="1:5" x14ac:dyDescent="0.25">
      <c r="A345" s="246" t="str">
        <f t="shared" si="5"/>
        <v>98442</v>
      </c>
      <c r="B345" s="362" t="s">
        <v>5011</v>
      </c>
      <c r="C345" s="362" t="s">
        <v>8632</v>
      </c>
      <c r="D345" s="362" t="s">
        <v>8619</v>
      </c>
      <c r="E345" s="363" t="s">
        <v>34021</v>
      </c>
    </row>
    <row r="346" spans="1:5" x14ac:dyDescent="0.25">
      <c r="A346" s="246" t="str">
        <f t="shared" si="5"/>
        <v>98443</v>
      </c>
      <c r="B346" s="362" t="s">
        <v>5012</v>
      </c>
      <c r="C346" s="362" t="s">
        <v>8633</v>
      </c>
      <c r="D346" s="362" t="s">
        <v>8619</v>
      </c>
      <c r="E346" s="363" t="s">
        <v>20255</v>
      </c>
    </row>
    <row r="347" spans="1:5" x14ac:dyDescent="0.25">
      <c r="A347" s="246" t="str">
        <f t="shared" si="5"/>
        <v>98444</v>
      </c>
      <c r="B347" s="362" t="s">
        <v>5013</v>
      </c>
      <c r="C347" s="362" t="s">
        <v>8634</v>
      </c>
      <c r="D347" s="362" t="s">
        <v>8619</v>
      </c>
      <c r="E347" s="363" t="s">
        <v>19831</v>
      </c>
    </row>
    <row r="348" spans="1:5" x14ac:dyDescent="0.25">
      <c r="A348" s="246" t="str">
        <f t="shared" si="5"/>
        <v>98445</v>
      </c>
      <c r="B348" s="362" t="s">
        <v>5014</v>
      </c>
      <c r="C348" s="362" t="s">
        <v>8635</v>
      </c>
      <c r="D348" s="362" t="s">
        <v>8619</v>
      </c>
      <c r="E348" s="363" t="s">
        <v>34022</v>
      </c>
    </row>
    <row r="349" spans="1:5" x14ac:dyDescent="0.25">
      <c r="A349" s="246" t="str">
        <f t="shared" si="5"/>
        <v>98446</v>
      </c>
      <c r="B349" s="362" t="s">
        <v>5015</v>
      </c>
      <c r="C349" s="362" t="s">
        <v>8636</v>
      </c>
      <c r="D349" s="362" t="s">
        <v>8619</v>
      </c>
      <c r="E349" s="363" t="s">
        <v>34023</v>
      </c>
    </row>
    <row r="350" spans="1:5" x14ac:dyDescent="0.25">
      <c r="A350" s="246" t="str">
        <f t="shared" si="5"/>
        <v>98447</v>
      </c>
      <c r="B350" s="362" t="s">
        <v>5016</v>
      </c>
      <c r="C350" s="362" t="s">
        <v>8637</v>
      </c>
      <c r="D350" s="362" t="s">
        <v>8619</v>
      </c>
      <c r="E350" s="363" t="s">
        <v>34024</v>
      </c>
    </row>
    <row r="351" spans="1:5" x14ac:dyDescent="0.25">
      <c r="A351" s="246" t="str">
        <f t="shared" si="5"/>
        <v>98448</v>
      </c>
      <c r="B351" s="362" t="s">
        <v>5017</v>
      </c>
      <c r="C351" s="362" t="s">
        <v>8638</v>
      </c>
      <c r="D351" s="362" t="s">
        <v>8619</v>
      </c>
      <c r="E351" s="363" t="s">
        <v>34025</v>
      </c>
    </row>
    <row r="352" spans="1:5" x14ac:dyDescent="0.25">
      <c r="A352" s="246" t="str">
        <f t="shared" si="5"/>
        <v>98449</v>
      </c>
      <c r="B352" s="362" t="s">
        <v>5018</v>
      </c>
      <c r="C352" s="362" t="s">
        <v>8639</v>
      </c>
      <c r="D352" s="362" t="s">
        <v>8619</v>
      </c>
      <c r="E352" s="363" t="s">
        <v>34026</v>
      </c>
    </row>
    <row r="353" spans="1:5" x14ac:dyDescent="0.25">
      <c r="A353" s="246" t="str">
        <f t="shared" si="5"/>
        <v>98450</v>
      </c>
      <c r="B353" s="362" t="s">
        <v>5019</v>
      </c>
      <c r="C353" s="362" t="s">
        <v>8640</v>
      </c>
      <c r="D353" s="362" t="s">
        <v>8619</v>
      </c>
      <c r="E353" s="363" t="s">
        <v>34027</v>
      </c>
    </row>
    <row r="354" spans="1:5" x14ac:dyDescent="0.25">
      <c r="A354" s="246" t="str">
        <f t="shared" si="5"/>
        <v>98451</v>
      </c>
      <c r="B354" s="362" t="s">
        <v>5020</v>
      </c>
      <c r="C354" s="362" t="s">
        <v>8641</v>
      </c>
      <c r="D354" s="362" t="s">
        <v>8619</v>
      </c>
      <c r="E354" s="363" t="s">
        <v>34028</v>
      </c>
    </row>
    <row r="355" spans="1:5" x14ac:dyDescent="0.25">
      <c r="A355" s="246" t="str">
        <f t="shared" si="5"/>
        <v>98452</v>
      </c>
      <c r="B355" s="362" t="s">
        <v>5021</v>
      </c>
      <c r="C355" s="362" t="s">
        <v>8642</v>
      </c>
      <c r="D355" s="362" t="s">
        <v>8619</v>
      </c>
      <c r="E355" s="363" t="s">
        <v>34029</v>
      </c>
    </row>
    <row r="356" spans="1:5" x14ac:dyDescent="0.25">
      <c r="A356" s="246" t="str">
        <f t="shared" si="5"/>
        <v>98453</v>
      </c>
      <c r="B356" s="362" t="s">
        <v>5022</v>
      </c>
      <c r="C356" s="362" t="s">
        <v>8643</v>
      </c>
      <c r="D356" s="362" t="s">
        <v>8619</v>
      </c>
      <c r="E356" s="363" t="s">
        <v>34030</v>
      </c>
    </row>
    <row r="357" spans="1:5" x14ac:dyDescent="0.25">
      <c r="A357" s="246" t="str">
        <f t="shared" si="5"/>
        <v>98454</v>
      </c>
      <c r="B357" s="362" t="s">
        <v>5023</v>
      </c>
      <c r="C357" s="362" t="s">
        <v>8644</v>
      </c>
      <c r="D357" s="362" t="s">
        <v>8619</v>
      </c>
      <c r="E357" s="363" t="s">
        <v>34031</v>
      </c>
    </row>
    <row r="358" spans="1:5" x14ac:dyDescent="0.25">
      <c r="A358" s="246" t="str">
        <f t="shared" si="5"/>
        <v>98455</v>
      </c>
      <c r="B358" s="362" t="s">
        <v>5024</v>
      </c>
      <c r="C358" s="362" t="s">
        <v>8645</v>
      </c>
      <c r="D358" s="362" t="s">
        <v>8619</v>
      </c>
      <c r="E358" s="363" t="s">
        <v>34032</v>
      </c>
    </row>
    <row r="359" spans="1:5" x14ac:dyDescent="0.25">
      <c r="A359" s="246" t="str">
        <f t="shared" si="5"/>
        <v>98456</v>
      </c>
      <c r="B359" s="362" t="s">
        <v>5025</v>
      </c>
      <c r="C359" s="362" t="s">
        <v>8646</v>
      </c>
      <c r="D359" s="362" t="s">
        <v>8619</v>
      </c>
      <c r="E359" s="363" t="s">
        <v>34033</v>
      </c>
    </row>
    <row r="360" spans="1:5" x14ac:dyDescent="0.25">
      <c r="A360" s="246" t="str">
        <f t="shared" si="5"/>
        <v>98458</v>
      </c>
      <c r="B360" s="362" t="s">
        <v>5026</v>
      </c>
      <c r="C360" s="362" t="s">
        <v>8647</v>
      </c>
      <c r="D360" s="362" t="s">
        <v>8619</v>
      </c>
      <c r="E360" s="363" t="s">
        <v>34034</v>
      </c>
    </row>
    <row r="361" spans="1:5" x14ac:dyDescent="0.25">
      <c r="A361" s="246" t="str">
        <f t="shared" si="5"/>
        <v>98459</v>
      </c>
      <c r="B361" s="362" t="s">
        <v>5027</v>
      </c>
      <c r="C361" s="362" t="s">
        <v>8648</v>
      </c>
      <c r="D361" s="362" t="s">
        <v>8619</v>
      </c>
      <c r="E361" s="363" t="s">
        <v>34035</v>
      </c>
    </row>
    <row r="362" spans="1:5" x14ac:dyDescent="0.25">
      <c r="A362" s="246" t="str">
        <f t="shared" si="5"/>
        <v>98460</v>
      </c>
      <c r="B362" s="362" t="s">
        <v>5028</v>
      </c>
      <c r="C362" s="362" t="s">
        <v>8649</v>
      </c>
      <c r="D362" s="362" t="s">
        <v>8619</v>
      </c>
      <c r="E362" s="363" t="s">
        <v>34036</v>
      </c>
    </row>
    <row r="363" spans="1:5" x14ac:dyDescent="0.25">
      <c r="A363" s="246" t="str">
        <f t="shared" si="5"/>
        <v>98461</v>
      </c>
      <c r="B363" s="362" t="s">
        <v>5029</v>
      </c>
      <c r="C363" s="362" t="s">
        <v>18283</v>
      </c>
      <c r="D363" s="362" t="s">
        <v>8471</v>
      </c>
      <c r="E363" s="363" t="s">
        <v>34037</v>
      </c>
    </row>
    <row r="364" spans="1:5" x14ac:dyDescent="0.25">
      <c r="A364" s="246" t="str">
        <f t="shared" si="5"/>
        <v>98462</v>
      </c>
      <c r="B364" s="362" t="s">
        <v>5030</v>
      </c>
      <c r="C364" s="362" t="s">
        <v>18284</v>
      </c>
      <c r="D364" s="362" t="s">
        <v>8471</v>
      </c>
      <c r="E364" s="363" t="s">
        <v>34038</v>
      </c>
    </row>
    <row r="365" spans="1:5" x14ac:dyDescent="0.25">
      <c r="A365" s="246" t="str">
        <f t="shared" si="5"/>
        <v>5631</v>
      </c>
      <c r="B365" s="362" t="s">
        <v>501</v>
      </c>
      <c r="C365" s="362" t="s">
        <v>8650</v>
      </c>
      <c r="D365" s="362" t="s">
        <v>8651</v>
      </c>
      <c r="E365" s="363" t="s">
        <v>34039</v>
      </c>
    </row>
    <row r="366" spans="1:5" x14ac:dyDescent="0.25">
      <c r="A366" s="246" t="str">
        <f t="shared" si="5"/>
        <v>5678</v>
      </c>
      <c r="B366" s="362" t="s">
        <v>508</v>
      </c>
      <c r="C366" s="362" t="s">
        <v>8652</v>
      </c>
      <c r="D366" s="362" t="s">
        <v>8651</v>
      </c>
      <c r="E366" s="363" t="s">
        <v>34040</v>
      </c>
    </row>
    <row r="367" spans="1:5" x14ac:dyDescent="0.25">
      <c r="A367" s="246" t="str">
        <f t="shared" si="5"/>
        <v>5680</v>
      </c>
      <c r="B367" s="362" t="s">
        <v>510</v>
      </c>
      <c r="C367" s="362" t="s">
        <v>8653</v>
      </c>
      <c r="D367" s="362" t="s">
        <v>8651</v>
      </c>
      <c r="E367" s="363" t="s">
        <v>20929</v>
      </c>
    </row>
    <row r="368" spans="1:5" x14ac:dyDescent="0.25">
      <c r="A368" s="246" t="str">
        <f t="shared" si="5"/>
        <v>5684</v>
      </c>
      <c r="B368" s="362" t="s">
        <v>512</v>
      </c>
      <c r="C368" s="362" t="s">
        <v>8654</v>
      </c>
      <c r="D368" s="362" t="s">
        <v>8651</v>
      </c>
      <c r="E368" s="363" t="s">
        <v>34041</v>
      </c>
    </row>
    <row r="369" spans="1:5" x14ac:dyDescent="0.25">
      <c r="A369" s="246" t="str">
        <f t="shared" si="5"/>
        <v>5689</v>
      </c>
      <c r="B369" s="362" t="s">
        <v>514</v>
      </c>
      <c r="C369" s="362" t="s">
        <v>8655</v>
      </c>
      <c r="D369" s="362" t="s">
        <v>8651</v>
      </c>
      <c r="E369" s="363" t="s">
        <v>20174</v>
      </c>
    </row>
    <row r="370" spans="1:5" x14ac:dyDescent="0.25">
      <c r="A370" s="246" t="str">
        <f t="shared" si="5"/>
        <v>5795</v>
      </c>
      <c r="B370" s="362" t="s">
        <v>547</v>
      </c>
      <c r="C370" s="362" t="s">
        <v>8656</v>
      </c>
      <c r="D370" s="362" t="s">
        <v>8651</v>
      </c>
      <c r="E370" s="363" t="s">
        <v>31648</v>
      </c>
    </row>
    <row r="371" spans="1:5" x14ac:dyDescent="0.25">
      <c r="A371" s="246" t="str">
        <f t="shared" si="5"/>
        <v>5811</v>
      </c>
      <c r="B371" s="362" t="s">
        <v>551</v>
      </c>
      <c r="C371" s="362" t="s">
        <v>8657</v>
      </c>
      <c r="D371" s="362" t="s">
        <v>8651</v>
      </c>
      <c r="E371" s="363" t="s">
        <v>34042</v>
      </c>
    </row>
    <row r="372" spans="1:5" x14ac:dyDescent="0.25">
      <c r="A372" s="246" t="str">
        <f t="shared" si="5"/>
        <v>5823</v>
      </c>
      <c r="B372" s="362" t="s">
        <v>552</v>
      </c>
      <c r="C372" s="362" t="s">
        <v>8658</v>
      </c>
      <c r="D372" s="362" t="s">
        <v>8651</v>
      </c>
      <c r="E372" s="363" t="s">
        <v>34043</v>
      </c>
    </row>
    <row r="373" spans="1:5" x14ac:dyDescent="0.25">
      <c r="A373" s="246" t="str">
        <f t="shared" si="5"/>
        <v>5824</v>
      </c>
      <c r="B373" s="362" t="s">
        <v>553</v>
      </c>
      <c r="C373" s="362" t="s">
        <v>8659</v>
      </c>
      <c r="D373" s="362" t="s">
        <v>8651</v>
      </c>
      <c r="E373" s="363" t="s">
        <v>20137</v>
      </c>
    </row>
    <row r="374" spans="1:5" x14ac:dyDescent="0.25">
      <c r="A374" s="246" t="str">
        <f t="shared" si="5"/>
        <v>5835</v>
      </c>
      <c r="B374" s="362" t="s">
        <v>556</v>
      </c>
      <c r="C374" s="362" t="s">
        <v>8660</v>
      </c>
      <c r="D374" s="362" t="s">
        <v>8651</v>
      </c>
      <c r="E374" s="363" t="s">
        <v>34044</v>
      </c>
    </row>
    <row r="375" spans="1:5" x14ac:dyDescent="0.25">
      <c r="A375" s="246" t="str">
        <f t="shared" si="5"/>
        <v>5839</v>
      </c>
      <c r="B375" s="362" t="s">
        <v>558</v>
      </c>
      <c r="C375" s="362" t="s">
        <v>8661</v>
      </c>
      <c r="D375" s="362" t="s">
        <v>8651</v>
      </c>
      <c r="E375" s="363" t="s">
        <v>10229</v>
      </c>
    </row>
    <row r="376" spans="1:5" x14ac:dyDescent="0.25">
      <c r="A376" s="246" t="str">
        <f t="shared" si="5"/>
        <v>5843</v>
      </c>
      <c r="B376" s="362" t="s">
        <v>560</v>
      </c>
      <c r="C376" s="362" t="s">
        <v>8662</v>
      </c>
      <c r="D376" s="362" t="s">
        <v>8651</v>
      </c>
      <c r="E376" s="363" t="s">
        <v>34045</v>
      </c>
    </row>
    <row r="377" spans="1:5" x14ac:dyDescent="0.25">
      <c r="A377" s="246" t="str">
        <f t="shared" si="5"/>
        <v>5847</v>
      </c>
      <c r="B377" s="362" t="s">
        <v>562</v>
      </c>
      <c r="C377" s="362" t="s">
        <v>8663</v>
      </c>
      <c r="D377" s="362" t="s">
        <v>8651</v>
      </c>
      <c r="E377" s="363" t="s">
        <v>34046</v>
      </c>
    </row>
    <row r="378" spans="1:5" x14ac:dyDescent="0.25">
      <c r="A378" s="246" t="str">
        <f t="shared" si="5"/>
        <v>5851</v>
      </c>
      <c r="B378" s="362" t="s">
        <v>564</v>
      </c>
      <c r="C378" s="362" t="s">
        <v>8664</v>
      </c>
      <c r="D378" s="362" t="s">
        <v>8651</v>
      </c>
      <c r="E378" s="363" t="s">
        <v>34047</v>
      </c>
    </row>
    <row r="379" spans="1:5" x14ac:dyDescent="0.25">
      <c r="A379" s="246" t="str">
        <f t="shared" si="5"/>
        <v>5855</v>
      </c>
      <c r="B379" s="362" t="s">
        <v>566</v>
      </c>
      <c r="C379" s="362" t="s">
        <v>8665</v>
      </c>
      <c r="D379" s="362" t="s">
        <v>8651</v>
      </c>
      <c r="E379" s="363" t="s">
        <v>34048</v>
      </c>
    </row>
    <row r="380" spans="1:5" x14ac:dyDescent="0.25">
      <c r="A380" s="246" t="str">
        <f t="shared" si="5"/>
        <v>5863</v>
      </c>
      <c r="B380" s="362" t="s">
        <v>568</v>
      </c>
      <c r="C380" s="362" t="s">
        <v>8666</v>
      </c>
      <c r="D380" s="362" t="s">
        <v>8651</v>
      </c>
      <c r="E380" s="363" t="s">
        <v>15509</v>
      </c>
    </row>
    <row r="381" spans="1:5" x14ac:dyDescent="0.25">
      <c r="A381" s="246" t="str">
        <f t="shared" si="5"/>
        <v>5867</v>
      </c>
      <c r="B381" s="362" t="s">
        <v>570</v>
      </c>
      <c r="C381" s="362" t="s">
        <v>8667</v>
      </c>
      <c r="D381" s="362" t="s">
        <v>8651</v>
      </c>
      <c r="E381" s="363" t="s">
        <v>34049</v>
      </c>
    </row>
    <row r="382" spans="1:5" x14ac:dyDescent="0.25">
      <c r="A382" s="246" t="str">
        <f t="shared" si="5"/>
        <v>5875</v>
      </c>
      <c r="B382" s="362" t="s">
        <v>572</v>
      </c>
      <c r="C382" s="362" t="s">
        <v>8668</v>
      </c>
      <c r="D382" s="362" t="s">
        <v>8651</v>
      </c>
      <c r="E382" s="363" t="s">
        <v>34050</v>
      </c>
    </row>
    <row r="383" spans="1:5" x14ac:dyDescent="0.25">
      <c r="A383" s="246" t="str">
        <f t="shared" si="5"/>
        <v>5879</v>
      </c>
      <c r="B383" s="362" t="s">
        <v>574</v>
      </c>
      <c r="C383" s="362" t="s">
        <v>8669</v>
      </c>
      <c r="D383" s="362" t="s">
        <v>8651</v>
      </c>
      <c r="E383" s="363" t="s">
        <v>30703</v>
      </c>
    </row>
    <row r="384" spans="1:5" x14ac:dyDescent="0.25">
      <c r="A384" s="246" t="str">
        <f t="shared" si="5"/>
        <v>5882</v>
      </c>
      <c r="B384" s="362" t="s">
        <v>576</v>
      </c>
      <c r="C384" s="362" t="s">
        <v>8670</v>
      </c>
      <c r="D384" s="362" t="s">
        <v>8651</v>
      </c>
      <c r="E384" s="363" t="s">
        <v>24006</v>
      </c>
    </row>
    <row r="385" spans="1:5" x14ac:dyDescent="0.25">
      <c r="A385" s="246" t="str">
        <f t="shared" si="5"/>
        <v>5890</v>
      </c>
      <c r="B385" s="362" t="s">
        <v>578</v>
      </c>
      <c r="C385" s="362" t="s">
        <v>8671</v>
      </c>
      <c r="D385" s="362" t="s">
        <v>8651</v>
      </c>
      <c r="E385" s="363" t="s">
        <v>21539</v>
      </c>
    </row>
    <row r="386" spans="1:5" x14ac:dyDescent="0.25">
      <c r="A386" s="246" t="str">
        <f t="shared" si="5"/>
        <v>5894</v>
      </c>
      <c r="B386" s="362" t="s">
        <v>580</v>
      </c>
      <c r="C386" s="362" t="s">
        <v>8672</v>
      </c>
      <c r="D386" s="362" t="s">
        <v>8651</v>
      </c>
      <c r="E386" s="363" t="s">
        <v>34051</v>
      </c>
    </row>
    <row r="387" spans="1:5" x14ac:dyDescent="0.25">
      <c r="A387" s="246" t="str">
        <f t="shared" ref="A387:A450" si="6">B387</f>
        <v>5901</v>
      </c>
      <c r="B387" s="362" t="s">
        <v>582</v>
      </c>
      <c r="C387" s="362" t="s">
        <v>8673</v>
      </c>
      <c r="D387" s="362" t="s">
        <v>8651</v>
      </c>
      <c r="E387" s="363" t="s">
        <v>21473</v>
      </c>
    </row>
    <row r="388" spans="1:5" x14ac:dyDescent="0.25">
      <c r="A388" s="246" t="str">
        <f t="shared" si="6"/>
        <v>5909</v>
      </c>
      <c r="B388" s="362" t="s">
        <v>584</v>
      </c>
      <c r="C388" s="362" t="s">
        <v>8674</v>
      </c>
      <c r="D388" s="362" t="s">
        <v>8651</v>
      </c>
      <c r="E388" s="363" t="s">
        <v>16240</v>
      </c>
    </row>
    <row r="389" spans="1:5" x14ac:dyDescent="0.25">
      <c r="A389" s="246" t="str">
        <f t="shared" si="6"/>
        <v>5921</v>
      </c>
      <c r="B389" s="362" t="s">
        <v>586</v>
      </c>
      <c r="C389" s="362" t="s">
        <v>8675</v>
      </c>
      <c r="D389" s="362" t="s">
        <v>8651</v>
      </c>
      <c r="E389" s="363" t="s">
        <v>15599</v>
      </c>
    </row>
    <row r="390" spans="1:5" x14ac:dyDescent="0.25">
      <c r="A390" s="246" t="str">
        <f t="shared" si="6"/>
        <v>5928</v>
      </c>
      <c r="B390" s="362" t="s">
        <v>588</v>
      </c>
      <c r="C390" s="362" t="s">
        <v>8676</v>
      </c>
      <c r="D390" s="362" t="s">
        <v>8651</v>
      </c>
      <c r="E390" s="363" t="s">
        <v>34052</v>
      </c>
    </row>
    <row r="391" spans="1:5" x14ac:dyDescent="0.25">
      <c r="A391" s="246" t="str">
        <f t="shared" si="6"/>
        <v>5932</v>
      </c>
      <c r="B391" s="362" t="s">
        <v>590</v>
      </c>
      <c r="C391" s="362" t="s">
        <v>8677</v>
      </c>
      <c r="D391" s="362" t="s">
        <v>8651</v>
      </c>
      <c r="E391" s="363" t="s">
        <v>30785</v>
      </c>
    </row>
    <row r="392" spans="1:5" x14ac:dyDescent="0.25">
      <c r="A392" s="246" t="str">
        <f t="shared" si="6"/>
        <v>5940</v>
      </c>
      <c r="B392" s="362" t="s">
        <v>592</v>
      </c>
      <c r="C392" s="362" t="s">
        <v>8678</v>
      </c>
      <c r="D392" s="362" t="s">
        <v>8651</v>
      </c>
      <c r="E392" s="363" t="s">
        <v>34053</v>
      </c>
    </row>
    <row r="393" spans="1:5" x14ac:dyDescent="0.25">
      <c r="A393" s="246" t="str">
        <f t="shared" si="6"/>
        <v>5944</v>
      </c>
      <c r="B393" s="362" t="s">
        <v>594</v>
      </c>
      <c r="C393" s="362" t="s">
        <v>8679</v>
      </c>
      <c r="D393" s="362" t="s">
        <v>8651</v>
      </c>
      <c r="E393" s="363" t="s">
        <v>34054</v>
      </c>
    </row>
    <row r="394" spans="1:5" x14ac:dyDescent="0.25">
      <c r="A394" s="246" t="str">
        <f t="shared" si="6"/>
        <v>5953</v>
      </c>
      <c r="B394" s="362" t="s">
        <v>597</v>
      </c>
      <c r="C394" s="362" t="s">
        <v>8680</v>
      </c>
      <c r="D394" s="362" t="s">
        <v>8651</v>
      </c>
      <c r="E394" s="363" t="s">
        <v>21490</v>
      </c>
    </row>
    <row r="395" spans="1:5" x14ac:dyDescent="0.25">
      <c r="A395" s="246" t="str">
        <f t="shared" si="6"/>
        <v>6259</v>
      </c>
      <c r="B395" s="362" t="s">
        <v>600</v>
      </c>
      <c r="C395" s="362" t="s">
        <v>8681</v>
      </c>
      <c r="D395" s="362" t="s">
        <v>8651</v>
      </c>
      <c r="E395" s="363" t="s">
        <v>20889</v>
      </c>
    </row>
    <row r="396" spans="1:5" x14ac:dyDescent="0.25">
      <c r="A396" s="246" t="str">
        <f t="shared" si="6"/>
        <v>6879</v>
      </c>
      <c r="B396" s="362" t="s">
        <v>602</v>
      </c>
      <c r="C396" s="362" t="s">
        <v>8682</v>
      </c>
      <c r="D396" s="362" t="s">
        <v>8651</v>
      </c>
      <c r="E396" s="363" t="s">
        <v>34055</v>
      </c>
    </row>
    <row r="397" spans="1:5" x14ac:dyDescent="0.25">
      <c r="A397" s="246" t="str">
        <f t="shared" si="6"/>
        <v>7030</v>
      </c>
      <c r="B397" s="362" t="s">
        <v>604</v>
      </c>
      <c r="C397" s="362" t="s">
        <v>29430</v>
      </c>
      <c r="D397" s="362" t="s">
        <v>8651</v>
      </c>
      <c r="E397" s="363" t="s">
        <v>29431</v>
      </c>
    </row>
    <row r="398" spans="1:5" x14ac:dyDescent="0.25">
      <c r="A398" s="246" t="str">
        <f t="shared" si="6"/>
        <v>7042</v>
      </c>
      <c r="B398" s="362" t="s">
        <v>613</v>
      </c>
      <c r="C398" s="362" t="s">
        <v>8683</v>
      </c>
      <c r="D398" s="362" t="s">
        <v>8651</v>
      </c>
      <c r="E398" s="363" t="s">
        <v>19859</v>
      </c>
    </row>
    <row r="399" spans="1:5" x14ac:dyDescent="0.25">
      <c r="A399" s="246" t="str">
        <f t="shared" si="6"/>
        <v>7049</v>
      </c>
      <c r="B399" s="362" t="s">
        <v>619</v>
      </c>
      <c r="C399" s="362" t="s">
        <v>8684</v>
      </c>
      <c r="D399" s="362" t="s">
        <v>8651</v>
      </c>
      <c r="E399" s="363" t="s">
        <v>34056</v>
      </c>
    </row>
    <row r="400" spans="1:5" x14ac:dyDescent="0.25">
      <c r="A400" s="246" t="str">
        <f t="shared" si="6"/>
        <v>67826</v>
      </c>
      <c r="B400" s="362" t="s">
        <v>658</v>
      </c>
      <c r="C400" s="362" t="s">
        <v>8685</v>
      </c>
      <c r="D400" s="362" t="s">
        <v>8651</v>
      </c>
      <c r="E400" s="363" t="s">
        <v>20865</v>
      </c>
    </row>
    <row r="401" spans="1:5" x14ac:dyDescent="0.25">
      <c r="A401" s="246" t="str">
        <f t="shared" si="6"/>
        <v>73417</v>
      </c>
      <c r="B401" s="362" t="s">
        <v>669</v>
      </c>
      <c r="C401" s="362" t="s">
        <v>8686</v>
      </c>
      <c r="D401" s="362" t="s">
        <v>8651</v>
      </c>
      <c r="E401" s="363" t="s">
        <v>29434</v>
      </c>
    </row>
    <row r="402" spans="1:5" x14ac:dyDescent="0.25">
      <c r="A402" s="246" t="str">
        <f t="shared" si="6"/>
        <v>73436</v>
      </c>
      <c r="B402" s="362" t="s">
        <v>670</v>
      </c>
      <c r="C402" s="362" t="s">
        <v>8687</v>
      </c>
      <c r="D402" s="362" t="s">
        <v>8651</v>
      </c>
      <c r="E402" s="363" t="s">
        <v>34057</v>
      </c>
    </row>
    <row r="403" spans="1:5" x14ac:dyDescent="0.25">
      <c r="A403" s="246" t="str">
        <f t="shared" si="6"/>
        <v>73467</v>
      </c>
      <c r="B403" s="362" t="s">
        <v>671</v>
      </c>
      <c r="C403" s="362" t="s">
        <v>8688</v>
      </c>
      <c r="D403" s="362" t="s">
        <v>8651</v>
      </c>
      <c r="E403" s="363" t="s">
        <v>34058</v>
      </c>
    </row>
    <row r="404" spans="1:5" x14ac:dyDescent="0.25">
      <c r="A404" s="246" t="str">
        <f t="shared" si="6"/>
        <v>73536</v>
      </c>
      <c r="B404" s="362" t="s">
        <v>672</v>
      </c>
      <c r="C404" s="362" t="s">
        <v>8689</v>
      </c>
      <c r="D404" s="362" t="s">
        <v>8651</v>
      </c>
      <c r="E404" s="363" t="s">
        <v>8326</v>
      </c>
    </row>
    <row r="405" spans="1:5" x14ac:dyDescent="0.25">
      <c r="A405" s="246" t="str">
        <f t="shared" si="6"/>
        <v>83362</v>
      </c>
      <c r="B405" s="362" t="s">
        <v>674</v>
      </c>
      <c r="C405" s="362" t="s">
        <v>29437</v>
      </c>
      <c r="D405" s="362" t="s">
        <v>8651</v>
      </c>
      <c r="E405" s="363" t="s">
        <v>34059</v>
      </c>
    </row>
    <row r="406" spans="1:5" x14ac:dyDescent="0.25">
      <c r="A406" s="246" t="str">
        <f t="shared" si="6"/>
        <v>83765</v>
      </c>
      <c r="B406" s="362" t="s">
        <v>679</v>
      </c>
      <c r="C406" s="362" t="s">
        <v>8691</v>
      </c>
      <c r="D406" s="362" t="s">
        <v>8651</v>
      </c>
      <c r="E406" s="363" t="s">
        <v>26337</v>
      </c>
    </row>
    <row r="407" spans="1:5" x14ac:dyDescent="0.25">
      <c r="A407" s="246" t="str">
        <f t="shared" si="6"/>
        <v>87445</v>
      </c>
      <c r="B407" s="362" t="s">
        <v>897</v>
      </c>
      <c r="C407" s="362" t="s">
        <v>29440</v>
      </c>
      <c r="D407" s="362" t="s">
        <v>8651</v>
      </c>
      <c r="E407" s="363" t="s">
        <v>14118</v>
      </c>
    </row>
    <row r="408" spans="1:5" x14ac:dyDescent="0.25">
      <c r="A408" s="246" t="str">
        <f t="shared" si="6"/>
        <v>88386</v>
      </c>
      <c r="B408" s="362" t="s">
        <v>1134</v>
      </c>
      <c r="C408" s="362" t="s">
        <v>29441</v>
      </c>
      <c r="D408" s="362" t="s">
        <v>8651</v>
      </c>
      <c r="E408" s="363" t="s">
        <v>29442</v>
      </c>
    </row>
    <row r="409" spans="1:5" x14ac:dyDescent="0.25">
      <c r="A409" s="246" t="str">
        <f t="shared" si="6"/>
        <v>88393</v>
      </c>
      <c r="B409" s="362" t="s">
        <v>1140</v>
      </c>
      <c r="C409" s="362" t="s">
        <v>29443</v>
      </c>
      <c r="D409" s="362" t="s">
        <v>8651</v>
      </c>
      <c r="E409" s="363" t="s">
        <v>29444</v>
      </c>
    </row>
    <row r="410" spans="1:5" x14ac:dyDescent="0.25">
      <c r="A410" s="246" t="str">
        <f t="shared" si="6"/>
        <v>88399</v>
      </c>
      <c r="B410" s="362" t="s">
        <v>1146</v>
      </c>
      <c r="C410" s="362" t="s">
        <v>29445</v>
      </c>
      <c r="D410" s="362" t="s">
        <v>8651</v>
      </c>
      <c r="E410" s="363" t="s">
        <v>17610</v>
      </c>
    </row>
    <row r="411" spans="1:5" x14ac:dyDescent="0.25">
      <c r="A411" s="246" t="str">
        <f t="shared" si="6"/>
        <v>88418</v>
      </c>
      <c r="B411" s="362" t="s">
        <v>1159</v>
      </c>
      <c r="C411" s="362" t="s">
        <v>8692</v>
      </c>
      <c r="D411" s="362" t="s">
        <v>8651</v>
      </c>
      <c r="E411" s="363" t="s">
        <v>18408</v>
      </c>
    </row>
    <row r="412" spans="1:5" x14ac:dyDescent="0.25">
      <c r="A412" s="246" t="str">
        <f t="shared" si="6"/>
        <v>88433</v>
      </c>
      <c r="B412" s="362" t="s">
        <v>1174</v>
      </c>
      <c r="C412" s="362" t="s">
        <v>8693</v>
      </c>
      <c r="D412" s="362" t="s">
        <v>8651</v>
      </c>
      <c r="E412" s="363" t="s">
        <v>23389</v>
      </c>
    </row>
    <row r="413" spans="1:5" x14ac:dyDescent="0.25">
      <c r="A413" s="246" t="str">
        <f t="shared" si="6"/>
        <v>88830</v>
      </c>
      <c r="B413" s="362" t="s">
        <v>1214</v>
      </c>
      <c r="C413" s="362" t="s">
        <v>29446</v>
      </c>
      <c r="D413" s="362" t="s">
        <v>8651</v>
      </c>
      <c r="E413" s="363" t="s">
        <v>14923</v>
      </c>
    </row>
    <row r="414" spans="1:5" x14ac:dyDescent="0.25">
      <c r="A414" s="246" t="str">
        <f t="shared" si="6"/>
        <v>88843</v>
      </c>
      <c r="B414" s="362" t="s">
        <v>1224</v>
      </c>
      <c r="C414" s="362" t="s">
        <v>8694</v>
      </c>
      <c r="D414" s="362" t="s">
        <v>8651</v>
      </c>
      <c r="E414" s="363" t="s">
        <v>34060</v>
      </c>
    </row>
    <row r="415" spans="1:5" x14ac:dyDescent="0.25">
      <c r="A415" s="246" t="str">
        <f t="shared" si="6"/>
        <v>88907</v>
      </c>
      <c r="B415" s="362" t="s">
        <v>1240</v>
      </c>
      <c r="C415" s="362" t="s">
        <v>8695</v>
      </c>
      <c r="D415" s="362" t="s">
        <v>8651</v>
      </c>
      <c r="E415" s="363" t="s">
        <v>34061</v>
      </c>
    </row>
    <row r="416" spans="1:5" x14ac:dyDescent="0.25">
      <c r="A416" s="246" t="str">
        <f t="shared" si="6"/>
        <v>89021</v>
      </c>
      <c r="B416" s="362" t="s">
        <v>1254</v>
      </c>
      <c r="C416" s="362" t="s">
        <v>8696</v>
      </c>
      <c r="D416" s="362" t="s">
        <v>8651</v>
      </c>
      <c r="E416" s="363" t="s">
        <v>20141</v>
      </c>
    </row>
    <row r="417" spans="1:5" x14ac:dyDescent="0.25">
      <c r="A417" s="246" t="str">
        <f t="shared" si="6"/>
        <v>89028</v>
      </c>
      <c r="B417" s="362" t="s">
        <v>1261</v>
      </c>
      <c r="C417" s="362" t="s">
        <v>29449</v>
      </c>
      <c r="D417" s="362" t="s">
        <v>8651</v>
      </c>
      <c r="E417" s="363" t="s">
        <v>29450</v>
      </c>
    </row>
    <row r="418" spans="1:5" x14ac:dyDescent="0.25">
      <c r="A418" s="246" t="str">
        <f t="shared" si="6"/>
        <v>89032</v>
      </c>
      <c r="B418" s="362" t="s">
        <v>1265</v>
      </c>
      <c r="C418" s="362" t="s">
        <v>8697</v>
      </c>
      <c r="D418" s="362" t="s">
        <v>8651</v>
      </c>
      <c r="E418" s="363" t="s">
        <v>34062</v>
      </c>
    </row>
    <row r="419" spans="1:5" x14ac:dyDescent="0.25">
      <c r="A419" s="246" t="str">
        <f t="shared" si="6"/>
        <v>89035</v>
      </c>
      <c r="B419" s="362" t="s">
        <v>1268</v>
      </c>
      <c r="C419" s="362" t="s">
        <v>8698</v>
      </c>
      <c r="D419" s="362" t="s">
        <v>8651</v>
      </c>
      <c r="E419" s="363" t="s">
        <v>34063</v>
      </c>
    </row>
    <row r="420" spans="1:5" x14ac:dyDescent="0.25">
      <c r="A420" s="246" t="str">
        <f t="shared" si="6"/>
        <v>89225</v>
      </c>
      <c r="B420" s="362" t="s">
        <v>1292</v>
      </c>
      <c r="C420" s="362" t="s">
        <v>29453</v>
      </c>
      <c r="D420" s="362" t="s">
        <v>8651</v>
      </c>
      <c r="E420" s="363" t="s">
        <v>14871</v>
      </c>
    </row>
    <row r="421" spans="1:5" x14ac:dyDescent="0.25">
      <c r="A421" s="246" t="str">
        <f t="shared" si="6"/>
        <v>89234</v>
      </c>
      <c r="B421" s="362" t="s">
        <v>1300</v>
      </c>
      <c r="C421" s="362" t="s">
        <v>8699</v>
      </c>
      <c r="D421" s="362" t="s">
        <v>8651</v>
      </c>
      <c r="E421" s="363" t="s">
        <v>34064</v>
      </c>
    </row>
    <row r="422" spans="1:5" x14ac:dyDescent="0.25">
      <c r="A422" s="246" t="str">
        <f t="shared" si="6"/>
        <v>89242</v>
      </c>
      <c r="B422" s="362" t="s">
        <v>1308</v>
      </c>
      <c r="C422" s="362" t="s">
        <v>8700</v>
      </c>
      <c r="D422" s="362" t="s">
        <v>8651</v>
      </c>
      <c r="E422" s="363" t="s">
        <v>34065</v>
      </c>
    </row>
    <row r="423" spans="1:5" x14ac:dyDescent="0.25">
      <c r="A423" s="246" t="str">
        <f t="shared" si="6"/>
        <v>89250</v>
      </c>
      <c r="B423" s="362" t="s">
        <v>1314</v>
      </c>
      <c r="C423" s="362" t="s">
        <v>8701</v>
      </c>
      <c r="D423" s="362" t="s">
        <v>8651</v>
      </c>
      <c r="E423" s="363" t="s">
        <v>34066</v>
      </c>
    </row>
    <row r="424" spans="1:5" x14ac:dyDescent="0.25">
      <c r="A424" s="246" t="str">
        <f t="shared" si="6"/>
        <v>89257</v>
      </c>
      <c r="B424" s="362" t="s">
        <v>1320</v>
      </c>
      <c r="C424" s="362" t="s">
        <v>8702</v>
      </c>
      <c r="D424" s="362" t="s">
        <v>8651</v>
      </c>
      <c r="E424" s="363" t="s">
        <v>34067</v>
      </c>
    </row>
    <row r="425" spans="1:5" x14ac:dyDescent="0.25">
      <c r="A425" s="246" t="str">
        <f t="shared" si="6"/>
        <v>89272</v>
      </c>
      <c r="B425" s="362" t="s">
        <v>1333</v>
      </c>
      <c r="C425" s="362" t="s">
        <v>8703</v>
      </c>
      <c r="D425" s="362" t="s">
        <v>8651</v>
      </c>
      <c r="E425" s="363" t="s">
        <v>34068</v>
      </c>
    </row>
    <row r="426" spans="1:5" x14ac:dyDescent="0.25">
      <c r="A426" s="246" t="str">
        <f t="shared" si="6"/>
        <v>89278</v>
      </c>
      <c r="B426" s="362" t="s">
        <v>1339</v>
      </c>
      <c r="C426" s="362" t="s">
        <v>29458</v>
      </c>
      <c r="D426" s="362" t="s">
        <v>8651</v>
      </c>
      <c r="E426" s="363" t="s">
        <v>13552</v>
      </c>
    </row>
    <row r="427" spans="1:5" x14ac:dyDescent="0.25">
      <c r="A427" s="246" t="str">
        <f t="shared" si="6"/>
        <v>89843</v>
      </c>
      <c r="B427" s="362" t="s">
        <v>1786</v>
      </c>
      <c r="C427" s="362" t="s">
        <v>8705</v>
      </c>
      <c r="D427" s="362" t="s">
        <v>8651</v>
      </c>
      <c r="E427" s="363" t="s">
        <v>34069</v>
      </c>
    </row>
    <row r="428" spans="1:5" x14ac:dyDescent="0.25">
      <c r="A428" s="246" t="str">
        <f t="shared" si="6"/>
        <v>89876</v>
      </c>
      <c r="B428" s="362" t="s">
        <v>1813</v>
      </c>
      <c r="C428" s="362" t="s">
        <v>8706</v>
      </c>
      <c r="D428" s="362" t="s">
        <v>8651</v>
      </c>
      <c r="E428" s="363" t="s">
        <v>34070</v>
      </c>
    </row>
    <row r="429" spans="1:5" x14ac:dyDescent="0.25">
      <c r="A429" s="246" t="str">
        <f t="shared" si="6"/>
        <v>89883</v>
      </c>
      <c r="B429" s="362" t="s">
        <v>1820</v>
      </c>
      <c r="C429" s="362" t="s">
        <v>8707</v>
      </c>
      <c r="D429" s="362" t="s">
        <v>8651</v>
      </c>
      <c r="E429" s="363" t="s">
        <v>34071</v>
      </c>
    </row>
    <row r="430" spans="1:5" x14ac:dyDescent="0.25">
      <c r="A430" s="246" t="str">
        <f t="shared" si="6"/>
        <v>90586</v>
      </c>
      <c r="B430" s="362" t="s">
        <v>1907</v>
      </c>
      <c r="C430" s="362" t="s">
        <v>8708</v>
      </c>
      <c r="D430" s="362" t="s">
        <v>8651</v>
      </c>
      <c r="E430" s="363" t="s">
        <v>11986</v>
      </c>
    </row>
    <row r="431" spans="1:5" x14ac:dyDescent="0.25">
      <c r="A431" s="246" t="str">
        <f t="shared" si="6"/>
        <v>90625</v>
      </c>
      <c r="B431" s="362" t="s">
        <v>1913</v>
      </c>
      <c r="C431" s="362" t="s">
        <v>8709</v>
      </c>
      <c r="D431" s="362" t="s">
        <v>8651</v>
      </c>
      <c r="E431" s="363" t="s">
        <v>10728</v>
      </c>
    </row>
    <row r="432" spans="1:5" x14ac:dyDescent="0.25">
      <c r="A432" s="246" t="str">
        <f t="shared" si="6"/>
        <v>90631</v>
      </c>
      <c r="B432" s="362" t="s">
        <v>1919</v>
      </c>
      <c r="C432" s="362" t="s">
        <v>8710</v>
      </c>
      <c r="D432" s="362" t="s">
        <v>8651</v>
      </c>
      <c r="E432" s="363" t="s">
        <v>21341</v>
      </c>
    </row>
    <row r="433" spans="1:5" x14ac:dyDescent="0.25">
      <c r="A433" s="246" t="str">
        <f t="shared" si="6"/>
        <v>90637</v>
      </c>
      <c r="B433" s="362" t="s">
        <v>1925</v>
      </c>
      <c r="C433" s="362" t="s">
        <v>8711</v>
      </c>
      <c r="D433" s="362" t="s">
        <v>8651</v>
      </c>
      <c r="E433" s="363" t="s">
        <v>14868</v>
      </c>
    </row>
    <row r="434" spans="1:5" x14ac:dyDescent="0.25">
      <c r="A434" s="246" t="str">
        <f t="shared" si="6"/>
        <v>90643</v>
      </c>
      <c r="B434" s="362" t="s">
        <v>1931</v>
      </c>
      <c r="C434" s="362" t="s">
        <v>8712</v>
      </c>
      <c r="D434" s="362" t="s">
        <v>8651</v>
      </c>
      <c r="E434" s="363" t="s">
        <v>16229</v>
      </c>
    </row>
    <row r="435" spans="1:5" x14ac:dyDescent="0.25">
      <c r="A435" s="246" t="str">
        <f t="shared" si="6"/>
        <v>90650</v>
      </c>
      <c r="B435" s="362" t="s">
        <v>1937</v>
      </c>
      <c r="C435" s="362" t="s">
        <v>8714</v>
      </c>
      <c r="D435" s="362" t="s">
        <v>8651</v>
      </c>
      <c r="E435" s="363" t="s">
        <v>16549</v>
      </c>
    </row>
    <row r="436" spans="1:5" x14ac:dyDescent="0.25">
      <c r="A436" s="246" t="str">
        <f t="shared" si="6"/>
        <v>90656</v>
      </c>
      <c r="B436" s="362" t="s">
        <v>1943</v>
      </c>
      <c r="C436" s="362" t="s">
        <v>8715</v>
      </c>
      <c r="D436" s="362" t="s">
        <v>8651</v>
      </c>
      <c r="E436" s="363" t="s">
        <v>8297</v>
      </c>
    </row>
    <row r="437" spans="1:5" x14ac:dyDescent="0.25">
      <c r="A437" s="246" t="str">
        <f t="shared" si="6"/>
        <v>90662</v>
      </c>
      <c r="B437" s="362" t="s">
        <v>1949</v>
      </c>
      <c r="C437" s="362" t="s">
        <v>8717</v>
      </c>
      <c r="D437" s="362" t="s">
        <v>8651</v>
      </c>
      <c r="E437" s="363" t="s">
        <v>12637</v>
      </c>
    </row>
    <row r="438" spans="1:5" x14ac:dyDescent="0.25">
      <c r="A438" s="246" t="str">
        <f t="shared" si="6"/>
        <v>90668</v>
      </c>
      <c r="B438" s="362" t="s">
        <v>1955</v>
      </c>
      <c r="C438" s="362" t="s">
        <v>29462</v>
      </c>
      <c r="D438" s="362" t="s">
        <v>8651</v>
      </c>
      <c r="E438" s="363" t="s">
        <v>14186</v>
      </c>
    </row>
    <row r="439" spans="1:5" x14ac:dyDescent="0.25">
      <c r="A439" s="246" t="str">
        <f t="shared" si="6"/>
        <v>90674</v>
      </c>
      <c r="B439" s="362" t="s">
        <v>1961</v>
      </c>
      <c r="C439" s="362" t="s">
        <v>8718</v>
      </c>
      <c r="D439" s="362" t="s">
        <v>8651</v>
      </c>
      <c r="E439" s="363" t="s">
        <v>34072</v>
      </c>
    </row>
    <row r="440" spans="1:5" x14ac:dyDescent="0.25">
      <c r="A440" s="246" t="str">
        <f t="shared" si="6"/>
        <v>90680</v>
      </c>
      <c r="B440" s="362" t="s">
        <v>1967</v>
      </c>
      <c r="C440" s="362" t="s">
        <v>8719</v>
      </c>
      <c r="D440" s="362" t="s">
        <v>8651</v>
      </c>
      <c r="E440" s="363" t="s">
        <v>34073</v>
      </c>
    </row>
    <row r="441" spans="1:5" x14ac:dyDescent="0.25">
      <c r="A441" s="246" t="str">
        <f t="shared" si="6"/>
        <v>90686</v>
      </c>
      <c r="B441" s="362" t="s">
        <v>1973</v>
      </c>
      <c r="C441" s="362" t="s">
        <v>29465</v>
      </c>
      <c r="D441" s="362" t="s">
        <v>8651</v>
      </c>
      <c r="E441" s="363" t="s">
        <v>34074</v>
      </c>
    </row>
    <row r="442" spans="1:5" x14ac:dyDescent="0.25">
      <c r="A442" s="246" t="str">
        <f t="shared" si="6"/>
        <v>90692</v>
      </c>
      <c r="B442" s="362" t="s">
        <v>1979</v>
      </c>
      <c r="C442" s="362" t="s">
        <v>8720</v>
      </c>
      <c r="D442" s="362" t="s">
        <v>8651</v>
      </c>
      <c r="E442" s="363" t="s">
        <v>34075</v>
      </c>
    </row>
    <row r="443" spans="1:5" x14ac:dyDescent="0.25">
      <c r="A443" s="246" t="str">
        <f t="shared" si="6"/>
        <v>90964</v>
      </c>
      <c r="B443" s="362" t="s">
        <v>2079</v>
      </c>
      <c r="C443" s="362" t="s">
        <v>8721</v>
      </c>
      <c r="D443" s="362" t="s">
        <v>8651</v>
      </c>
      <c r="E443" s="363" t="s">
        <v>21170</v>
      </c>
    </row>
    <row r="444" spans="1:5" x14ac:dyDescent="0.25">
      <c r="A444" s="246" t="str">
        <f t="shared" si="6"/>
        <v>90972</v>
      </c>
      <c r="B444" s="362" t="s">
        <v>2085</v>
      </c>
      <c r="C444" s="362" t="s">
        <v>8722</v>
      </c>
      <c r="D444" s="362" t="s">
        <v>8651</v>
      </c>
      <c r="E444" s="363" t="s">
        <v>29468</v>
      </c>
    </row>
    <row r="445" spans="1:5" x14ac:dyDescent="0.25">
      <c r="A445" s="246" t="str">
        <f t="shared" si="6"/>
        <v>90979</v>
      </c>
      <c r="B445" s="362" t="s">
        <v>2091</v>
      </c>
      <c r="C445" s="362" t="s">
        <v>8723</v>
      </c>
      <c r="D445" s="362" t="s">
        <v>8651</v>
      </c>
      <c r="E445" s="363" t="s">
        <v>29469</v>
      </c>
    </row>
    <row r="446" spans="1:5" x14ac:dyDescent="0.25">
      <c r="A446" s="246" t="str">
        <f t="shared" si="6"/>
        <v>90991</v>
      </c>
      <c r="B446" s="362" t="s">
        <v>2093</v>
      </c>
      <c r="C446" s="362" t="s">
        <v>8724</v>
      </c>
      <c r="D446" s="362" t="s">
        <v>8651</v>
      </c>
      <c r="E446" s="363" t="s">
        <v>21126</v>
      </c>
    </row>
    <row r="447" spans="1:5" x14ac:dyDescent="0.25">
      <c r="A447" s="246" t="str">
        <f t="shared" si="6"/>
        <v>90999</v>
      </c>
      <c r="B447" s="362" t="s">
        <v>2098</v>
      </c>
      <c r="C447" s="362" t="s">
        <v>8725</v>
      </c>
      <c r="D447" s="362" t="s">
        <v>8651</v>
      </c>
      <c r="E447" s="363" t="s">
        <v>29471</v>
      </c>
    </row>
    <row r="448" spans="1:5" x14ac:dyDescent="0.25">
      <c r="A448" s="246" t="str">
        <f t="shared" si="6"/>
        <v>91031</v>
      </c>
      <c r="B448" s="362" t="s">
        <v>2114</v>
      </c>
      <c r="C448" s="362" t="s">
        <v>8726</v>
      </c>
      <c r="D448" s="362" t="s">
        <v>8651</v>
      </c>
      <c r="E448" s="363" t="s">
        <v>34076</v>
      </c>
    </row>
    <row r="449" spans="1:5" x14ac:dyDescent="0.25">
      <c r="A449" s="246" t="str">
        <f t="shared" si="6"/>
        <v>91277</v>
      </c>
      <c r="B449" s="362" t="s">
        <v>2174</v>
      </c>
      <c r="C449" s="362" t="s">
        <v>8727</v>
      </c>
      <c r="D449" s="362" t="s">
        <v>8651</v>
      </c>
      <c r="E449" s="363" t="s">
        <v>14876</v>
      </c>
    </row>
    <row r="450" spans="1:5" x14ac:dyDescent="0.25">
      <c r="A450" s="246" t="str">
        <f t="shared" si="6"/>
        <v>91283</v>
      </c>
      <c r="B450" s="362" t="s">
        <v>2180</v>
      </c>
      <c r="C450" s="362" t="s">
        <v>8728</v>
      </c>
      <c r="D450" s="362" t="s">
        <v>8651</v>
      </c>
      <c r="E450" s="363" t="s">
        <v>8007</v>
      </c>
    </row>
    <row r="451" spans="1:5" x14ac:dyDescent="0.25">
      <c r="A451" s="246" t="str">
        <f t="shared" ref="A451:A514" si="7">B451</f>
        <v>91386</v>
      </c>
      <c r="B451" s="362" t="s">
        <v>2234</v>
      </c>
      <c r="C451" s="362" t="s">
        <v>8729</v>
      </c>
      <c r="D451" s="362" t="s">
        <v>8651</v>
      </c>
      <c r="E451" s="363" t="s">
        <v>34077</v>
      </c>
    </row>
    <row r="452" spans="1:5" x14ac:dyDescent="0.25">
      <c r="A452" s="246" t="str">
        <f t="shared" si="7"/>
        <v>91533</v>
      </c>
      <c r="B452" s="362" t="s">
        <v>2260</v>
      </c>
      <c r="C452" s="362" t="s">
        <v>8730</v>
      </c>
      <c r="D452" s="362" t="s">
        <v>8651</v>
      </c>
      <c r="E452" s="363" t="s">
        <v>14077</v>
      </c>
    </row>
    <row r="453" spans="1:5" x14ac:dyDescent="0.25">
      <c r="A453" s="246" t="str">
        <f t="shared" si="7"/>
        <v>91634</v>
      </c>
      <c r="B453" s="362" t="s">
        <v>2289</v>
      </c>
      <c r="C453" s="362" t="s">
        <v>8731</v>
      </c>
      <c r="D453" s="362" t="s">
        <v>8651</v>
      </c>
      <c r="E453" s="363" t="s">
        <v>34078</v>
      </c>
    </row>
    <row r="454" spans="1:5" x14ac:dyDescent="0.25">
      <c r="A454" s="246" t="str">
        <f t="shared" si="7"/>
        <v>91645</v>
      </c>
      <c r="B454" s="362" t="s">
        <v>2296</v>
      </c>
      <c r="C454" s="362" t="s">
        <v>8732</v>
      </c>
      <c r="D454" s="362" t="s">
        <v>8651</v>
      </c>
      <c r="E454" s="363" t="s">
        <v>34079</v>
      </c>
    </row>
    <row r="455" spans="1:5" x14ac:dyDescent="0.25">
      <c r="A455" s="246" t="str">
        <f t="shared" si="7"/>
        <v>91692</v>
      </c>
      <c r="B455" s="362" t="s">
        <v>2302</v>
      </c>
      <c r="C455" s="362" t="s">
        <v>8733</v>
      </c>
      <c r="D455" s="362" t="s">
        <v>8651</v>
      </c>
      <c r="E455" s="363" t="s">
        <v>21151</v>
      </c>
    </row>
    <row r="456" spans="1:5" x14ac:dyDescent="0.25">
      <c r="A456" s="246" t="str">
        <f t="shared" si="7"/>
        <v>92043</v>
      </c>
      <c r="B456" s="362" t="s">
        <v>2492</v>
      </c>
      <c r="C456" s="362" t="s">
        <v>8734</v>
      </c>
      <c r="D456" s="362" t="s">
        <v>8651</v>
      </c>
      <c r="E456" s="363" t="s">
        <v>10239</v>
      </c>
    </row>
    <row r="457" spans="1:5" x14ac:dyDescent="0.25">
      <c r="A457" s="246" t="str">
        <f t="shared" si="7"/>
        <v>92106</v>
      </c>
      <c r="B457" s="362" t="s">
        <v>2499</v>
      </c>
      <c r="C457" s="362" t="s">
        <v>29475</v>
      </c>
      <c r="D457" s="362" t="s">
        <v>8651</v>
      </c>
      <c r="E457" s="363" t="s">
        <v>34080</v>
      </c>
    </row>
    <row r="458" spans="1:5" x14ac:dyDescent="0.25">
      <c r="A458" s="246" t="str">
        <f t="shared" si="7"/>
        <v>92112</v>
      </c>
      <c r="B458" s="362" t="s">
        <v>2505</v>
      </c>
      <c r="C458" s="362" t="s">
        <v>29477</v>
      </c>
      <c r="D458" s="362" t="s">
        <v>8651</v>
      </c>
      <c r="E458" s="363" t="s">
        <v>8482</v>
      </c>
    </row>
    <row r="459" spans="1:5" x14ac:dyDescent="0.25">
      <c r="A459" s="246" t="str">
        <f t="shared" si="7"/>
        <v>92118</v>
      </c>
      <c r="B459" s="362" t="s">
        <v>2510</v>
      </c>
      <c r="C459" s="362" t="s">
        <v>29478</v>
      </c>
      <c r="D459" s="362" t="s">
        <v>8651</v>
      </c>
      <c r="E459" s="363" t="s">
        <v>8840</v>
      </c>
    </row>
    <row r="460" spans="1:5" x14ac:dyDescent="0.25">
      <c r="A460" s="246" t="str">
        <f t="shared" si="7"/>
        <v>92138</v>
      </c>
      <c r="B460" s="362" t="s">
        <v>2520</v>
      </c>
      <c r="C460" s="362" t="s">
        <v>8736</v>
      </c>
      <c r="D460" s="362" t="s">
        <v>8651</v>
      </c>
      <c r="E460" s="363" t="s">
        <v>30041</v>
      </c>
    </row>
    <row r="461" spans="1:5" x14ac:dyDescent="0.25">
      <c r="A461" s="246" t="str">
        <f t="shared" si="7"/>
        <v>92145</v>
      </c>
      <c r="B461" s="362" t="s">
        <v>2527</v>
      </c>
      <c r="C461" s="362" t="s">
        <v>8737</v>
      </c>
      <c r="D461" s="362" t="s">
        <v>8651</v>
      </c>
      <c r="E461" s="363" t="s">
        <v>34081</v>
      </c>
    </row>
    <row r="462" spans="1:5" x14ac:dyDescent="0.25">
      <c r="A462" s="246" t="str">
        <f t="shared" si="7"/>
        <v>92242</v>
      </c>
      <c r="B462" s="362" t="s">
        <v>2548</v>
      </c>
      <c r="C462" s="362" t="s">
        <v>8738</v>
      </c>
      <c r="D462" s="362" t="s">
        <v>8651</v>
      </c>
      <c r="E462" s="363" t="s">
        <v>34082</v>
      </c>
    </row>
    <row r="463" spans="1:5" x14ac:dyDescent="0.25">
      <c r="A463" s="246" t="str">
        <f t="shared" si="7"/>
        <v>92716</v>
      </c>
      <c r="B463" s="362" t="s">
        <v>2953</v>
      </c>
      <c r="C463" s="362" t="s">
        <v>29481</v>
      </c>
      <c r="D463" s="362" t="s">
        <v>8651</v>
      </c>
      <c r="E463" s="363" t="s">
        <v>29482</v>
      </c>
    </row>
    <row r="464" spans="1:5" x14ac:dyDescent="0.25">
      <c r="A464" s="246" t="str">
        <f t="shared" si="7"/>
        <v>92960</v>
      </c>
      <c r="B464" s="362" t="s">
        <v>3135</v>
      </c>
      <c r="C464" s="362" t="s">
        <v>8739</v>
      </c>
      <c r="D464" s="362" t="s">
        <v>8651</v>
      </c>
      <c r="E464" s="363" t="s">
        <v>29483</v>
      </c>
    </row>
    <row r="465" spans="1:5" x14ac:dyDescent="0.25">
      <c r="A465" s="246" t="str">
        <f t="shared" si="7"/>
        <v>92966</v>
      </c>
      <c r="B465" s="362" t="s">
        <v>3140</v>
      </c>
      <c r="C465" s="362" t="s">
        <v>8741</v>
      </c>
      <c r="D465" s="362" t="s">
        <v>8651</v>
      </c>
      <c r="E465" s="363" t="s">
        <v>15545</v>
      </c>
    </row>
    <row r="466" spans="1:5" x14ac:dyDescent="0.25">
      <c r="A466" s="246" t="str">
        <f t="shared" si="7"/>
        <v>93224</v>
      </c>
      <c r="B466" s="362" t="s">
        <v>3281</v>
      </c>
      <c r="C466" s="362" t="s">
        <v>8743</v>
      </c>
      <c r="D466" s="362" t="s">
        <v>8651</v>
      </c>
      <c r="E466" s="363" t="s">
        <v>34083</v>
      </c>
    </row>
    <row r="467" spans="1:5" x14ac:dyDescent="0.25">
      <c r="A467" s="246" t="str">
        <f t="shared" si="7"/>
        <v>93233</v>
      </c>
      <c r="B467" s="362" t="s">
        <v>3287</v>
      </c>
      <c r="C467" s="362" t="s">
        <v>8744</v>
      </c>
      <c r="D467" s="362" t="s">
        <v>8651</v>
      </c>
      <c r="E467" s="363" t="s">
        <v>8186</v>
      </c>
    </row>
    <row r="468" spans="1:5" x14ac:dyDescent="0.25">
      <c r="A468" s="246" t="str">
        <f t="shared" si="7"/>
        <v>93272</v>
      </c>
      <c r="B468" s="362" t="s">
        <v>3299</v>
      </c>
      <c r="C468" s="362" t="s">
        <v>29484</v>
      </c>
      <c r="D468" s="362" t="s">
        <v>8651</v>
      </c>
      <c r="E468" s="363" t="s">
        <v>28287</v>
      </c>
    </row>
    <row r="469" spans="1:5" x14ac:dyDescent="0.25">
      <c r="A469" s="246" t="str">
        <f t="shared" si="7"/>
        <v>93281</v>
      </c>
      <c r="B469" s="362" t="s">
        <v>3305</v>
      </c>
      <c r="C469" s="362" t="s">
        <v>8745</v>
      </c>
      <c r="D469" s="362" t="s">
        <v>8651</v>
      </c>
      <c r="E469" s="363" t="s">
        <v>14119</v>
      </c>
    </row>
    <row r="470" spans="1:5" x14ac:dyDescent="0.25">
      <c r="A470" s="246" t="str">
        <f t="shared" si="7"/>
        <v>93287</v>
      </c>
      <c r="B470" s="362" t="s">
        <v>3311</v>
      </c>
      <c r="C470" s="362" t="s">
        <v>8746</v>
      </c>
      <c r="D470" s="362" t="s">
        <v>8651</v>
      </c>
      <c r="E470" s="363" t="s">
        <v>34084</v>
      </c>
    </row>
    <row r="471" spans="1:5" x14ac:dyDescent="0.25">
      <c r="A471" s="246" t="str">
        <f t="shared" si="7"/>
        <v>93402</v>
      </c>
      <c r="B471" s="362" t="s">
        <v>3335</v>
      </c>
      <c r="C471" s="362" t="s">
        <v>8747</v>
      </c>
      <c r="D471" s="362" t="s">
        <v>8651</v>
      </c>
      <c r="E471" s="363" t="s">
        <v>34085</v>
      </c>
    </row>
    <row r="472" spans="1:5" x14ac:dyDescent="0.25">
      <c r="A472" s="246" t="str">
        <f t="shared" si="7"/>
        <v>93408</v>
      </c>
      <c r="B472" s="362" t="s">
        <v>3341</v>
      </c>
      <c r="C472" s="362" t="s">
        <v>29489</v>
      </c>
      <c r="D472" s="362" t="s">
        <v>8651</v>
      </c>
      <c r="E472" s="363" t="s">
        <v>31712</v>
      </c>
    </row>
    <row r="473" spans="1:5" x14ac:dyDescent="0.25">
      <c r="A473" s="246" t="str">
        <f t="shared" si="7"/>
        <v>93415</v>
      </c>
      <c r="B473" s="362" t="s">
        <v>3347</v>
      </c>
      <c r="C473" s="362" t="s">
        <v>8748</v>
      </c>
      <c r="D473" s="362" t="s">
        <v>8651</v>
      </c>
      <c r="E473" s="363" t="s">
        <v>8316</v>
      </c>
    </row>
    <row r="474" spans="1:5" x14ac:dyDescent="0.25">
      <c r="A474" s="246" t="str">
        <f t="shared" si="7"/>
        <v>93421</v>
      </c>
      <c r="B474" s="362" t="s">
        <v>3353</v>
      </c>
      <c r="C474" s="362" t="s">
        <v>8749</v>
      </c>
      <c r="D474" s="362" t="s">
        <v>8651</v>
      </c>
      <c r="E474" s="363" t="s">
        <v>29491</v>
      </c>
    </row>
    <row r="475" spans="1:5" x14ac:dyDescent="0.25">
      <c r="A475" s="246" t="str">
        <f t="shared" si="7"/>
        <v>93427</v>
      </c>
      <c r="B475" s="362" t="s">
        <v>3359</v>
      </c>
      <c r="C475" s="362" t="s">
        <v>8750</v>
      </c>
      <c r="D475" s="362" t="s">
        <v>8651</v>
      </c>
      <c r="E475" s="363" t="s">
        <v>29492</v>
      </c>
    </row>
    <row r="476" spans="1:5" x14ac:dyDescent="0.25">
      <c r="A476" s="246" t="str">
        <f t="shared" si="7"/>
        <v>93433</v>
      </c>
      <c r="B476" s="362" t="s">
        <v>3365</v>
      </c>
      <c r="C476" s="362" t="s">
        <v>29493</v>
      </c>
      <c r="D476" s="362" t="s">
        <v>8651</v>
      </c>
      <c r="E476" s="363" t="s">
        <v>34086</v>
      </c>
    </row>
    <row r="477" spans="1:5" x14ac:dyDescent="0.25">
      <c r="A477" s="246" t="str">
        <f t="shared" si="7"/>
        <v>93439</v>
      </c>
      <c r="B477" s="362" t="s">
        <v>3371</v>
      </c>
      <c r="C477" s="362" t="s">
        <v>29495</v>
      </c>
      <c r="D477" s="362" t="s">
        <v>8651</v>
      </c>
      <c r="E477" s="363" t="s">
        <v>34087</v>
      </c>
    </row>
    <row r="478" spans="1:5" x14ac:dyDescent="0.25">
      <c r="A478" s="246" t="str">
        <f t="shared" si="7"/>
        <v>95121</v>
      </c>
      <c r="B478" s="362" t="s">
        <v>3774</v>
      </c>
      <c r="C478" s="362" t="s">
        <v>8751</v>
      </c>
      <c r="D478" s="362" t="s">
        <v>8651</v>
      </c>
      <c r="E478" s="363" t="s">
        <v>34088</v>
      </c>
    </row>
    <row r="479" spans="1:5" x14ac:dyDescent="0.25">
      <c r="A479" s="246" t="str">
        <f t="shared" si="7"/>
        <v>95127</v>
      </c>
      <c r="B479" s="362" t="s">
        <v>3780</v>
      </c>
      <c r="C479" s="362" t="s">
        <v>8752</v>
      </c>
      <c r="D479" s="362" t="s">
        <v>8651</v>
      </c>
      <c r="E479" s="363" t="s">
        <v>34089</v>
      </c>
    </row>
    <row r="480" spans="1:5" x14ac:dyDescent="0.25">
      <c r="A480" s="246" t="str">
        <f t="shared" si="7"/>
        <v>95133</v>
      </c>
      <c r="B480" s="362" t="s">
        <v>3786</v>
      </c>
      <c r="C480" s="362" t="s">
        <v>8753</v>
      </c>
      <c r="D480" s="362" t="s">
        <v>8651</v>
      </c>
      <c r="E480" s="363" t="s">
        <v>34090</v>
      </c>
    </row>
    <row r="481" spans="1:5" x14ac:dyDescent="0.25">
      <c r="A481" s="246" t="str">
        <f t="shared" si="7"/>
        <v>95139</v>
      </c>
      <c r="B481" s="362" t="s">
        <v>3790</v>
      </c>
      <c r="C481" s="362" t="s">
        <v>8754</v>
      </c>
      <c r="D481" s="362" t="s">
        <v>8651</v>
      </c>
      <c r="E481" s="363" t="s">
        <v>8109</v>
      </c>
    </row>
    <row r="482" spans="1:5" x14ac:dyDescent="0.25">
      <c r="A482" s="246" t="str">
        <f t="shared" si="7"/>
        <v>95212</v>
      </c>
      <c r="B482" s="362" t="s">
        <v>3796</v>
      </c>
      <c r="C482" s="362" t="s">
        <v>29499</v>
      </c>
      <c r="D482" s="362" t="s">
        <v>8651</v>
      </c>
      <c r="E482" s="363" t="s">
        <v>34091</v>
      </c>
    </row>
    <row r="483" spans="1:5" x14ac:dyDescent="0.25">
      <c r="A483" s="246" t="str">
        <f t="shared" si="7"/>
        <v>95258</v>
      </c>
      <c r="B483" s="362" t="s">
        <v>3811</v>
      </c>
      <c r="C483" s="362" t="s">
        <v>8755</v>
      </c>
      <c r="D483" s="362" t="s">
        <v>8651</v>
      </c>
      <c r="E483" s="363" t="s">
        <v>31634</v>
      </c>
    </row>
    <row r="484" spans="1:5" x14ac:dyDescent="0.25">
      <c r="A484" s="246" t="str">
        <f t="shared" si="7"/>
        <v>95264</v>
      </c>
      <c r="B484" s="362" t="s">
        <v>3817</v>
      </c>
      <c r="C484" s="362" t="s">
        <v>8756</v>
      </c>
      <c r="D484" s="362" t="s">
        <v>8651</v>
      </c>
      <c r="E484" s="363" t="s">
        <v>8081</v>
      </c>
    </row>
    <row r="485" spans="1:5" x14ac:dyDescent="0.25">
      <c r="A485" s="246" t="str">
        <f t="shared" si="7"/>
        <v>95270</v>
      </c>
      <c r="B485" s="362" t="s">
        <v>3823</v>
      </c>
      <c r="C485" s="362" t="s">
        <v>8757</v>
      </c>
      <c r="D485" s="362" t="s">
        <v>8651</v>
      </c>
      <c r="E485" s="363" t="s">
        <v>8283</v>
      </c>
    </row>
    <row r="486" spans="1:5" x14ac:dyDescent="0.25">
      <c r="A486" s="246" t="str">
        <f t="shared" si="7"/>
        <v>95276</v>
      </c>
      <c r="B486" s="362" t="s">
        <v>3829</v>
      </c>
      <c r="C486" s="362" t="s">
        <v>29501</v>
      </c>
      <c r="D486" s="362" t="s">
        <v>8651</v>
      </c>
      <c r="E486" s="363" t="s">
        <v>8043</v>
      </c>
    </row>
    <row r="487" spans="1:5" x14ac:dyDescent="0.25">
      <c r="A487" s="246" t="str">
        <f t="shared" si="7"/>
        <v>95282</v>
      </c>
      <c r="B487" s="362" t="s">
        <v>3835</v>
      </c>
      <c r="C487" s="362" t="s">
        <v>29502</v>
      </c>
      <c r="D487" s="362" t="s">
        <v>8651</v>
      </c>
      <c r="E487" s="363" t="s">
        <v>20263</v>
      </c>
    </row>
    <row r="488" spans="1:5" x14ac:dyDescent="0.25">
      <c r="A488" s="246" t="str">
        <f t="shared" si="7"/>
        <v>95620</v>
      </c>
      <c r="B488" s="362" t="s">
        <v>3999</v>
      </c>
      <c r="C488" s="362" t="s">
        <v>8758</v>
      </c>
      <c r="D488" s="362" t="s">
        <v>8651</v>
      </c>
      <c r="E488" s="363" t="s">
        <v>15616</v>
      </c>
    </row>
    <row r="489" spans="1:5" x14ac:dyDescent="0.25">
      <c r="A489" s="246" t="str">
        <f t="shared" si="7"/>
        <v>95631</v>
      </c>
      <c r="B489" s="362" t="s">
        <v>4010</v>
      </c>
      <c r="C489" s="362" t="s">
        <v>8759</v>
      </c>
      <c r="D489" s="362" t="s">
        <v>8651</v>
      </c>
      <c r="E489" s="363" t="s">
        <v>34092</v>
      </c>
    </row>
    <row r="490" spans="1:5" x14ac:dyDescent="0.25">
      <c r="A490" s="246" t="str">
        <f t="shared" si="7"/>
        <v>95702</v>
      </c>
      <c r="B490" s="362" t="s">
        <v>4039</v>
      </c>
      <c r="C490" s="362" t="s">
        <v>8760</v>
      </c>
      <c r="D490" s="362" t="s">
        <v>8651</v>
      </c>
      <c r="E490" s="363" t="s">
        <v>23655</v>
      </c>
    </row>
    <row r="491" spans="1:5" x14ac:dyDescent="0.25">
      <c r="A491" s="246" t="str">
        <f t="shared" si="7"/>
        <v>95708</v>
      </c>
      <c r="B491" s="362" t="s">
        <v>4045</v>
      </c>
      <c r="C491" s="362" t="s">
        <v>8761</v>
      </c>
      <c r="D491" s="362" t="s">
        <v>8651</v>
      </c>
      <c r="E491" s="363" t="s">
        <v>34093</v>
      </c>
    </row>
    <row r="492" spans="1:5" x14ac:dyDescent="0.25">
      <c r="A492" s="246" t="str">
        <f t="shared" si="7"/>
        <v>95714</v>
      </c>
      <c r="B492" s="362" t="s">
        <v>4051</v>
      </c>
      <c r="C492" s="362" t="s">
        <v>8762</v>
      </c>
      <c r="D492" s="362" t="s">
        <v>8651</v>
      </c>
      <c r="E492" s="363" t="s">
        <v>34094</v>
      </c>
    </row>
    <row r="493" spans="1:5" x14ac:dyDescent="0.25">
      <c r="A493" s="246" t="str">
        <f t="shared" si="7"/>
        <v>95720</v>
      </c>
      <c r="B493" s="362" t="s">
        <v>4057</v>
      </c>
      <c r="C493" s="362" t="s">
        <v>8763</v>
      </c>
      <c r="D493" s="362" t="s">
        <v>8651</v>
      </c>
      <c r="E493" s="363" t="s">
        <v>34095</v>
      </c>
    </row>
    <row r="494" spans="1:5" x14ac:dyDescent="0.25">
      <c r="A494" s="246" t="str">
        <f t="shared" si="7"/>
        <v>95872</v>
      </c>
      <c r="B494" s="362" t="s">
        <v>4096</v>
      </c>
      <c r="C494" s="362" t="s">
        <v>8764</v>
      </c>
      <c r="D494" s="362" t="s">
        <v>8651</v>
      </c>
      <c r="E494" s="363" t="s">
        <v>29506</v>
      </c>
    </row>
    <row r="495" spans="1:5" x14ac:dyDescent="0.25">
      <c r="A495" s="246" t="str">
        <f t="shared" si="7"/>
        <v>96013</v>
      </c>
      <c r="B495" s="362" t="s">
        <v>4115</v>
      </c>
      <c r="C495" s="362" t="s">
        <v>8765</v>
      </c>
      <c r="D495" s="362" t="s">
        <v>8651</v>
      </c>
      <c r="E495" s="363" t="s">
        <v>34096</v>
      </c>
    </row>
    <row r="496" spans="1:5" x14ac:dyDescent="0.25">
      <c r="A496" s="246" t="str">
        <f t="shared" si="7"/>
        <v>96020</v>
      </c>
      <c r="B496" s="362" t="s">
        <v>4121</v>
      </c>
      <c r="C496" s="362" t="s">
        <v>8766</v>
      </c>
      <c r="D496" s="362" t="s">
        <v>8651</v>
      </c>
      <c r="E496" s="363" t="s">
        <v>34097</v>
      </c>
    </row>
    <row r="497" spans="1:5" x14ac:dyDescent="0.25">
      <c r="A497" s="246" t="str">
        <f t="shared" si="7"/>
        <v>96028</v>
      </c>
      <c r="B497" s="362" t="s">
        <v>4127</v>
      </c>
      <c r="C497" s="362" t="s">
        <v>8767</v>
      </c>
      <c r="D497" s="362" t="s">
        <v>8651</v>
      </c>
      <c r="E497" s="363" t="s">
        <v>34098</v>
      </c>
    </row>
    <row r="498" spans="1:5" x14ac:dyDescent="0.25">
      <c r="A498" s="246" t="str">
        <f t="shared" si="7"/>
        <v>96035</v>
      </c>
      <c r="B498" s="362" t="s">
        <v>4134</v>
      </c>
      <c r="C498" s="362" t="s">
        <v>8768</v>
      </c>
      <c r="D498" s="362" t="s">
        <v>8651</v>
      </c>
      <c r="E498" s="363" t="s">
        <v>34099</v>
      </c>
    </row>
    <row r="499" spans="1:5" x14ac:dyDescent="0.25">
      <c r="A499" s="246" t="str">
        <f t="shared" si="7"/>
        <v>96157</v>
      </c>
      <c r="B499" s="362" t="s">
        <v>4167</v>
      </c>
      <c r="C499" s="362" t="s">
        <v>8769</v>
      </c>
      <c r="D499" s="362" t="s">
        <v>8651</v>
      </c>
      <c r="E499" s="363" t="s">
        <v>34100</v>
      </c>
    </row>
    <row r="500" spans="1:5" x14ac:dyDescent="0.25">
      <c r="A500" s="246" t="str">
        <f t="shared" si="7"/>
        <v>96158</v>
      </c>
      <c r="B500" s="362" t="s">
        <v>4168</v>
      </c>
      <c r="C500" s="362" t="s">
        <v>8770</v>
      </c>
      <c r="D500" s="362" t="s">
        <v>8651</v>
      </c>
      <c r="E500" s="363" t="s">
        <v>34101</v>
      </c>
    </row>
    <row r="501" spans="1:5" x14ac:dyDescent="0.25">
      <c r="A501" s="246" t="str">
        <f t="shared" si="7"/>
        <v>96245</v>
      </c>
      <c r="B501" s="362" t="s">
        <v>4174</v>
      </c>
      <c r="C501" s="362" t="s">
        <v>8771</v>
      </c>
      <c r="D501" s="362" t="s">
        <v>8651</v>
      </c>
      <c r="E501" s="363" t="s">
        <v>34102</v>
      </c>
    </row>
    <row r="502" spans="1:5" x14ac:dyDescent="0.25">
      <c r="A502" s="246" t="str">
        <f t="shared" si="7"/>
        <v>96463</v>
      </c>
      <c r="B502" s="362" t="s">
        <v>4214</v>
      </c>
      <c r="C502" s="362" t="s">
        <v>8772</v>
      </c>
      <c r="D502" s="362" t="s">
        <v>8651</v>
      </c>
      <c r="E502" s="363" t="s">
        <v>34103</v>
      </c>
    </row>
    <row r="503" spans="1:5" x14ac:dyDescent="0.25">
      <c r="A503" s="246" t="str">
        <f t="shared" si="7"/>
        <v>98764</v>
      </c>
      <c r="B503" s="362" t="s">
        <v>5118</v>
      </c>
      <c r="C503" s="362" t="s">
        <v>8773</v>
      </c>
      <c r="D503" s="362" t="s">
        <v>8651</v>
      </c>
      <c r="E503" s="363" t="s">
        <v>15460</v>
      </c>
    </row>
    <row r="504" spans="1:5" x14ac:dyDescent="0.25">
      <c r="A504" s="246" t="str">
        <f t="shared" si="7"/>
        <v>99833</v>
      </c>
      <c r="B504" s="362" t="s">
        <v>5264</v>
      </c>
      <c r="C504" s="362" t="s">
        <v>29514</v>
      </c>
      <c r="D504" s="362" t="s">
        <v>8651</v>
      </c>
      <c r="E504" s="363" t="s">
        <v>12640</v>
      </c>
    </row>
    <row r="505" spans="1:5" x14ac:dyDescent="0.25">
      <c r="A505" s="246" t="str">
        <f t="shared" si="7"/>
        <v>100641</v>
      </c>
      <c r="B505" s="362" t="s">
        <v>5711</v>
      </c>
      <c r="C505" s="362" t="s">
        <v>8774</v>
      </c>
      <c r="D505" s="362" t="s">
        <v>8651</v>
      </c>
      <c r="E505" s="363" t="s">
        <v>34104</v>
      </c>
    </row>
    <row r="506" spans="1:5" x14ac:dyDescent="0.25">
      <c r="A506" s="246" t="str">
        <f t="shared" si="7"/>
        <v>100647</v>
      </c>
      <c r="B506" s="362" t="s">
        <v>5717</v>
      </c>
      <c r="C506" s="362" t="s">
        <v>8775</v>
      </c>
      <c r="D506" s="362" t="s">
        <v>8651</v>
      </c>
      <c r="E506" s="363" t="s">
        <v>34105</v>
      </c>
    </row>
    <row r="507" spans="1:5" x14ac:dyDescent="0.25">
      <c r="A507" s="246" t="str">
        <f t="shared" si="7"/>
        <v>102275</v>
      </c>
      <c r="B507" s="362" t="s">
        <v>8776</v>
      </c>
      <c r="C507" s="362" t="s">
        <v>8777</v>
      </c>
      <c r="D507" s="362" t="s">
        <v>8651</v>
      </c>
      <c r="E507" s="363" t="s">
        <v>13896</v>
      </c>
    </row>
    <row r="508" spans="1:5" x14ac:dyDescent="0.25">
      <c r="A508" s="246" t="str">
        <f t="shared" si="7"/>
        <v>104091</v>
      </c>
      <c r="B508" s="362" t="s">
        <v>19089</v>
      </c>
      <c r="C508" s="362" t="s">
        <v>19090</v>
      </c>
      <c r="D508" s="362" t="s">
        <v>8651</v>
      </c>
      <c r="E508" s="363" t="s">
        <v>16568</v>
      </c>
    </row>
    <row r="509" spans="1:5" x14ac:dyDescent="0.25">
      <c r="A509" s="246" t="str">
        <f t="shared" si="7"/>
        <v>104097</v>
      </c>
      <c r="B509" s="362" t="s">
        <v>19101</v>
      </c>
      <c r="C509" s="362" t="s">
        <v>19102</v>
      </c>
      <c r="D509" s="362" t="s">
        <v>8651</v>
      </c>
      <c r="E509" s="363" t="s">
        <v>7774</v>
      </c>
    </row>
    <row r="510" spans="1:5" x14ac:dyDescent="0.25">
      <c r="A510" s="246" t="str">
        <f t="shared" si="7"/>
        <v>5632</v>
      </c>
      <c r="B510" s="362" t="s">
        <v>502</v>
      </c>
      <c r="C510" s="362" t="s">
        <v>8778</v>
      </c>
      <c r="D510" s="362" t="s">
        <v>8779</v>
      </c>
      <c r="E510" s="363" t="s">
        <v>17221</v>
      </c>
    </row>
    <row r="511" spans="1:5" x14ac:dyDescent="0.25">
      <c r="A511" s="246" t="str">
        <f t="shared" si="7"/>
        <v>5679</v>
      </c>
      <c r="B511" s="362" t="s">
        <v>509</v>
      </c>
      <c r="C511" s="362" t="s">
        <v>8780</v>
      </c>
      <c r="D511" s="362" t="s">
        <v>8779</v>
      </c>
      <c r="E511" s="363" t="s">
        <v>21273</v>
      </c>
    </row>
    <row r="512" spans="1:5" x14ac:dyDescent="0.25">
      <c r="A512" s="246" t="str">
        <f t="shared" si="7"/>
        <v>5681</v>
      </c>
      <c r="B512" s="362" t="s">
        <v>511</v>
      </c>
      <c r="C512" s="362" t="s">
        <v>8781</v>
      </c>
      <c r="D512" s="362" t="s">
        <v>8779</v>
      </c>
      <c r="E512" s="363" t="s">
        <v>27176</v>
      </c>
    </row>
    <row r="513" spans="1:5" x14ac:dyDescent="0.25">
      <c r="A513" s="246" t="str">
        <f t="shared" si="7"/>
        <v>5685</v>
      </c>
      <c r="B513" s="362" t="s">
        <v>513</v>
      </c>
      <c r="C513" s="362" t="s">
        <v>8782</v>
      </c>
      <c r="D513" s="362" t="s">
        <v>8779</v>
      </c>
      <c r="E513" s="363" t="s">
        <v>34106</v>
      </c>
    </row>
    <row r="514" spans="1:5" x14ac:dyDescent="0.25">
      <c r="A514" s="246" t="str">
        <f t="shared" si="7"/>
        <v>5690</v>
      </c>
      <c r="B514" s="362" t="s">
        <v>515</v>
      </c>
      <c r="C514" s="362" t="s">
        <v>8783</v>
      </c>
      <c r="D514" s="362" t="s">
        <v>8779</v>
      </c>
      <c r="E514" s="363" t="s">
        <v>24745</v>
      </c>
    </row>
    <row r="515" spans="1:5" x14ac:dyDescent="0.25">
      <c r="A515" s="246" t="str">
        <f t="shared" ref="A515:A578" si="8">B515</f>
        <v>5806</v>
      </c>
      <c r="B515" s="362" t="s">
        <v>550</v>
      </c>
      <c r="C515" s="362" t="s">
        <v>8784</v>
      </c>
      <c r="D515" s="362" t="s">
        <v>8779</v>
      </c>
      <c r="E515" s="363" t="s">
        <v>9025</v>
      </c>
    </row>
    <row r="516" spans="1:5" x14ac:dyDescent="0.25">
      <c r="A516" s="246" t="str">
        <f t="shared" si="8"/>
        <v>5826</v>
      </c>
      <c r="B516" s="362" t="s">
        <v>554</v>
      </c>
      <c r="C516" s="362" t="s">
        <v>8785</v>
      </c>
      <c r="D516" s="362" t="s">
        <v>8779</v>
      </c>
      <c r="E516" s="363" t="s">
        <v>34107</v>
      </c>
    </row>
    <row r="517" spans="1:5" x14ac:dyDescent="0.25">
      <c r="A517" s="246" t="str">
        <f t="shared" si="8"/>
        <v>5829</v>
      </c>
      <c r="B517" s="362" t="s">
        <v>555</v>
      </c>
      <c r="C517" s="362" t="s">
        <v>8786</v>
      </c>
      <c r="D517" s="362" t="s">
        <v>8779</v>
      </c>
      <c r="E517" s="363" t="s">
        <v>34108</v>
      </c>
    </row>
    <row r="518" spans="1:5" x14ac:dyDescent="0.25">
      <c r="A518" s="246" t="str">
        <f t="shared" si="8"/>
        <v>5837</v>
      </c>
      <c r="B518" s="362" t="s">
        <v>557</v>
      </c>
      <c r="C518" s="362" t="s">
        <v>8787</v>
      </c>
      <c r="D518" s="362" t="s">
        <v>8779</v>
      </c>
      <c r="E518" s="363" t="s">
        <v>34109</v>
      </c>
    </row>
    <row r="519" spans="1:5" x14ac:dyDescent="0.25">
      <c r="A519" s="246" t="str">
        <f t="shared" si="8"/>
        <v>5841</v>
      </c>
      <c r="B519" s="362" t="s">
        <v>559</v>
      </c>
      <c r="C519" s="362" t="s">
        <v>8788</v>
      </c>
      <c r="D519" s="362" t="s">
        <v>8779</v>
      </c>
      <c r="E519" s="363" t="s">
        <v>23106</v>
      </c>
    </row>
    <row r="520" spans="1:5" x14ac:dyDescent="0.25">
      <c r="A520" s="246" t="str">
        <f t="shared" si="8"/>
        <v>5845</v>
      </c>
      <c r="B520" s="362" t="s">
        <v>561</v>
      </c>
      <c r="C520" s="362" t="s">
        <v>8789</v>
      </c>
      <c r="D520" s="362" t="s">
        <v>8779</v>
      </c>
      <c r="E520" s="363" t="s">
        <v>31758</v>
      </c>
    </row>
    <row r="521" spans="1:5" x14ac:dyDescent="0.25">
      <c r="A521" s="246" t="str">
        <f t="shared" si="8"/>
        <v>5849</v>
      </c>
      <c r="B521" s="362" t="s">
        <v>563</v>
      </c>
      <c r="C521" s="362" t="s">
        <v>8790</v>
      </c>
      <c r="D521" s="362" t="s">
        <v>8779</v>
      </c>
      <c r="E521" s="363" t="s">
        <v>34110</v>
      </c>
    </row>
    <row r="522" spans="1:5" x14ac:dyDescent="0.25">
      <c r="A522" s="246" t="str">
        <f t="shared" si="8"/>
        <v>5853</v>
      </c>
      <c r="B522" s="362" t="s">
        <v>565</v>
      </c>
      <c r="C522" s="362" t="s">
        <v>8791</v>
      </c>
      <c r="D522" s="362" t="s">
        <v>8779</v>
      </c>
      <c r="E522" s="363" t="s">
        <v>34111</v>
      </c>
    </row>
    <row r="523" spans="1:5" x14ac:dyDescent="0.25">
      <c r="A523" s="246" t="str">
        <f t="shared" si="8"/>
        <v>5857</v>
      </c>
      <c r="B523" s="362" t="s">
        <v>567</v>
      </c>
      <c r="C523" s="362" t="s">
        <v>8792</v>
      </c>
      <c r="D523" s="362" t="s">
        <v>8779</v>
      </c>
      <c r="E523" s="363" t="s">
        <v>20785</v>
      </c>
    </row>
    <row r="524" spans="1:5" x14ac:dyDescent="0.25">
      <c r="A524" s="246" t="str">
        <f t="shared" si="8"/>
        <v>5865</v>
      </c>
      <c r="B524" s="362" t="s">
        <v>569</v>
      </c>
      <c r="C524" s="362" t="s">
        <v>8793</v>
      </c>
      <c r="D524" s="362" t="s">
        <v>8779</v>
      </c>
      <c r="E524" s="363" t="s">
        <v>23280</v>
      </c>
    </row>
    <row r="525" spans="1:5" x14ac:dyDescent="0.25">
      <c r="A525" s="246" t="str">
        <f t="shared" si="8"/>
        <v>5869</v>
      </c>
      <c r="B525" s="362" t="s">
        <v>571</v>
      </c>
      <c r="C525" s="362" t="s">
        <v>8794</v>
      </c>
      <c r="D525" s="362" t="s">
        <v>8779</v>
      </c>
      <c r="E525" s="363" t="s">
        <v>34112</v>
      </c>
    </row>
    <row r="526" spans="1:5" x14ac:dyDescent="0.25">
      <c r="A526" s="246" t="str">
        <f t="shared" si="8"/>
        <v>5877</v>
      </c>
      <c r="B526" s="362" t="s">
        <v>573</v>
      </c>
      <c r="C526" s="362" t="s">
        <v>8795</v>
      </c>
      <c r="D526" s="362" t="s">
        <v>8779</v>
      </c>
      <c r="E526" s="363" t="s">
        <v>34113</v>
      </c>
    </row>
    <row r="527" spans="1:5" x14ac:dyDescent="0.25">
      <c r="A527" s="246" t="str">
        <f t="shared" si="8"/>
        <v>5881</v>
      </c>
      <c r="B527" s="362" t="s">
        <v>575</v>
      </c>
      <c r="C527" s="362" t="s">
        <v>8796</v>
      </c>
      <c r="D527" s="362" t="s">
        <v>8779</v>
      </c>
      <c r="E527" s="363" t="s">
        <v>31154</v>
      </c>
    </row>
    <row r="528" spans="1:5" x14ac:dyDescent="0.25">
      <c r="A528" s="246" t="str">
        <f t="shared" si="8"/>
        <v>5884</v>
      </c>
      <c r="B528" s="362" t="s">
        <v>577</v>
      </c>
      <c r="C528" s="362" t="s">
        <v>8797</v>
      </c>
      <c r="D528" s="362" t="s">
        <v>8779</v>
      </c>
      <c r="E528" s="363" t="s">
        <v>31909</v>
      </c>
    </row>
    <row r="529" spans="1:5" x14ac:dyDescent="0.25">
      <c r="A529" s="246" t="str">
        <f t="shared" si="8"/>
        <v>5892</v>
      </c>
      <c r="B529" s="362" t="s">
        <v>579</v>
      </c>
      <c r="C529" s="362" t="s">
        <v>8798</v>
      </c>
      <c r="D529" s="362" t="s">
        <v>8779</v>
      </c>
      <c r="E529" s="363" t="s">
        <v>31490</v>
      </c>
    </row>
    <row r="530" spans="1:5" x14ac:dyDescent="0.25">
      <c r="A530" s="246" t="str">
        <f t="shared" si="8"/>
        <v>5896</v>
      </c>
      <c r="B530" s="362" t="s">
        <v>581</v>
      </c>
      <c r="C530" s="362" t="s">
        <v>8799</v>
      </c>
      <c r="D530" s="362" t="s">
        <v>8779</v>
      </c>
      <c r="E530" s="363" t="s">
        <v>21739</v>
      </c>
    </row>
    <row r="531" spans="1:5" x14ac:dyDescent="0.25">
      <c r="A531" s="246" t="str">
        <f t="shared" si="8"/>
        <v>5903</v>
      </c>
      <c r="B531" s="362" t="s">
        <v>583</v>
      </c>
      <c r="C531" s="362" t="s">
        <v>8800</v>
      </c>
      <c r="D531" s="362" t="s">
        <v>8779</v>
      </c>
      <c r="E531" s="363" t="s">
        <v>34114</v>
      </c>
    </row>
    <row r="532" spans="1:5" x14ac:dyDescent="0.25">
      <c r="A532" s="246" t="str">
        <f t="shared" si="8"/>
        <v>5911</v>
      </c>
      <c r="B532" s="362" t="s">
        <v>585</v>
      </c>
      <c r="C532" s="362" t="s">
        <v>8801</v>
      </c>
      <c r="D532" s="362" t="s">
        <v>8779</v>
      </c>
      <c r="E532" s="363" t="s">
        <v>16411</v>
      </c>
    </row>
    <row r="533" spans="1:5" x14ac:dyDescent="0.25">
      <c r="A533" s="246" t="str">
        <f t="shared" si="8"/>
        <v>5923</v>
      </c>
      <c r="B533" s="362" t="s">
        <v>587</v>
      </c>
      <c r="C533" s="362" t="s">
        <v>8803</v>
      </c>
      <c r="D533" s="362" t="s">
        <v>8779</v>
      </c>
      <c r="E533" s="363" t="s">
        <v>29525</v>
      </c>
    </row>
    <row r="534" spans="1:5" x14ac:dyDescent="0.25">
      <c r="A534" s="246" t="str">
        <f t="shared" si="8"/>
        <v>5930</v>
      </c>
      <c r="B534" s="362" t="s">
        <v>589</v>
      </c>
      <c r="C534" s="362" t="s">
        <v>8805</v>
      </c>
      <c r="D534" s="362" t="s">
        <v>8779</v>
      </c>
      <c r="E534" s="363" t="s">
        <v>18465</v>
      </c>
    </row>
    <row r="535" spans="1:5" x14ac:dyDescent="0.25">
      <c r="A535" s="246" t="str">
        <f t="shared" si="8"/>
        <v>5934</v>
      </c>
      <c r="B535" s="362" t="s">
        <v>591</v>
      </c>
      <c r="C535" s="362" t="s">
        <v>8806</v>
      </c>
      <c r="D535" s="362" t="s">
        <v>8779</v>
      </c>
      <c r="E535" s="363" t="s">
        <v>20608</v>
      </c>
    </row>
    <row r="536" spans="1:5" x14ac:dyDescent="0.25">
      <c r="A536" s="246" t="str">
        <f t="shared" si="8"/>
        <v>5942</v>
      </c>
      <c r="B536" s="362" t="s">
        <v>593</v>
      </c>
      <c r="C536" s="362" t="s">
        <v>8807</v>
      </c>
      <c r="D536" s="362" t="s">
        <v>8779</v>
      </c>
      <c r="E536" s="363" t="s">
        <v>31579</v>
      </c>
    </row>
    <row r="537" spans="1:5" x14ac:dyDescent="0.25">
      <c r="A537" s="246" t="str">
        <f t="shared" si="8"/>
        <v>5946</v>
      </c>
      <c r="B537" s="362" t="s">
        <v>595</v>
      </c>
      <c r="C537" s="362" t="s">
        <v>8808</v>
      </c>
      <c r="D537" s="362" t="s">
        <v>8779</v>
      </c>
      <c r="E537" s="363" t="s">
        <v>21304</v>
      </c>
    </row>
    <row r="538" spans="1:5" x14ac:dyDescent="0.25">
      <c r="A538" s="246" t="str">
        <f t="shared" si="8"/>
        <v>5952</v>
      </c>
      <c r="B538" s="362" t="s">
        <v>596</v>
      </c>
      <c r="C538" s="362" t="s">
        <v>8809</v>
      </c>
      <c r="D538" s="362" t="s">
        <v>8779</v>
      </c>
      <c r="E538" s="363" t="s">
        <v>17109</v>
      </c>
    </row>
    <row r="539" spans="1:5" x14ac:dyDescent="0.25">
      <c r="A539" s="246" t="str">
        <f t="shared" si="8"/>
        <v>5954</v>
      </c>
      <c r="B539" s="362" t="s">
        <v>598</v>
      </c>
      <c r="C539" s="362" t="s">
        <v>8810</v>
      </c>
      <c r="D539" s="362" t="s">
        <v>8779</v>
      </c>
      <c r="E539" s="363" t="s">
        <v>12997</v>
      </c>
    </row>
    <row r="540" spans="1:5" x14ac:dyDescent="0.25">
      <c r="A540" s="246" t="str">
        <f t="shared" si="8"/>
        <v>5961</v>
      </c>
      <c r="B540" s="362" t="s">
        <v>599</v>
      </c>
      <c r="C540" s="362" t="s">
        <v>8811</v>
      </c>
      <c r="D540" s="362" t="s">
        <v>8779</v>
      </c>
      <c r="E540" s="363" t="s">
        <v>21163</v>
      </c>
    </row>
    <row r="541" spans="1:5" x14ac:dyDescent="0.25">
      <c r="A541" s="246" t="str">
        <f t="shared" si="8"/>
        <v>6260</v>
      </c>
      <c r="B541" s="362" t="s">
        <v>601</v>
      </c>
      <c r="C541" s="362" t="s">
        <v>8812</v>
      </c>
      <c r="D541" s="362" t="s">
        <v>8779</v>
      </c>
      <c r="E541" s="363" t="s">
        <v>34115</v>
      </c>
    </row>
    <row r="542" spans="1:5" x14ac:dyDescent="0.25">
      <c r="A542" s="246" t="str">
        <f t="shared" si="8"/>
        <v>6880</v>
      </c>
      <c r="B542" s="362" t="s">
        <v>603</v>
      </c>
      <c r="C542" s="362" t="s">
        <v>8813</v>
      </c>
      <c r="D542" s="362" t="s">
        <v>8779</v>
      </c>
      <c r="E542" s="363" t="s">
        <v>34116</v>
      </c>
    </row>
    <row r="543" spans="1:5" x14ac:dyDescent="0.25">
      <c r="A543" s="246" t="str">
        <f t="shared" si="8"/>
        <v>7031</v>
      </c>
      <c r="B543" s="362" t="s">
        <v>605</v>
      </c>
      <c r="C543" s="362" t="s">
        <v>29532</v>
      </c>
      <c r="D543" s="362" t="s">
        <v>8779</v>
      </c>
      <c r="E543" s="363" t="s">
        <v>29533</v>
      </c>
    </row>
    <row r="544" spans="1:5" x14ac:dyDescent="0.25">
      <c r="A544" s="246" t="str">
        <f t="shared" si="8"/>
        <v>7043</v>
      </c>
      <c r="B544" s="362" t="s">
        <v>614</v>
      </c>
      <c r="C544" s="362" t="s">
        <v>8814</v>
      </c>
      <c r="D544" s="362" t="s">
        <v>8779</v>
      </c>
      <c r="E544" s="363" t="s">
        <v>7842</v>
      </c>
    </row>
    <row r="545" spans="1:5" x14ac:dyDescent="0.25">
      <c r="A545" s="246" t="str">
        <f t="shared" si="8"/>
        <v>7050</v>
      </c>
      <c r="B545" s="362" t="s">
        <v>620</v>
      </c>
      <c r="C545" s="362" t="s">
        <v>8816</v>
      </c>
      <c r="D545" s="362" t="s">
        <v>8779</v>
      </c>
      <c r="E545" s="363" t="s">
        <v>20506</v>
      </c>
    </row>
    <row r="546" spans="1:5" x14ac:dyDescent="0.25">
      <c r="A546" s="246" t="str">
        <f t="shared" si="8"/>
        <v>67827</v>
      </c>
      <c r="B546" s="362" t="s">
        <v>659</v>
      </c>
      <c r="C546" s="362" t="s">
        <v>8817</v>
      </c>
      <c r="D546" s="362" t="s">
        <v>8779</v>
      </c>
      <c r="E546" s="363" t="s">
        <v>30023</v>
      </c>
    </row>
    <row r="547" spans="1:5" x14ac:dyDescent="0.25">
      <c r="A547" s="246" t="str">
        <f t="shared" si="8"/>
        <v>73395</v>
      </c>
      <c r="B547" s="362" t="s">
        <v>668</v>
      </c>
      <c r="C547" s="362" t="s">
        <v>8818</v>
      </c>
      <c r="D547" s="362" t="s">
        <v>8779</v>
      </c>
      <c r="E547" s="363" t="s">
        <v>19861</v>
      </c>
    </row>
    <row r="548" spans="1:5" x14ac:dyDescent="0.25">
      <c r="A548" s="246" t="str">
        <f t="shared" si="8"/>
        <v>83766</v>
      </c>
      <c r="B548" s="362" t="s">
        <v>680</v>
      </c>
      <c r="C548" s="362" t="s">
        <v>8819</v>
      </c>
      <c r="D548" s="362" t="s">
        <v>8779</v>
      </c>
      <c r="E548" s="363" t="s">
        <v>21120</v>
      </c>
    </row>
    <row r="549" spans="1:5" x14ac:dyDescent="0.25">
      <c r="A549" s="246" t="str">
        <f t="shared" si="8"/>
        <v>84013</v>
      </c>
      <c r="B549" s="362" t="s">
        <v>681</v>
      </c>
      <c r="C549" s="362" t="s">
        <v>8820</v>
      </c>
      <c r="D549" s="362" t="s">
        <v>8779</v>
      </c>
      <c r="E549" s="363" t="s">
        <v>19917</v>
      </c>
    </row>
    <row r="550" spans="1:5" x14ac:dyDescent="0.25">
      <c r="A550" s="246" t="str">
        <f t="shared" si="8"/>
        <v>87446</v>
      </c>
      <c r="B550" s="362" t="s">
        <v>898</v>
      </c>
      <c r="C550" s="362" t="s">
        <v>29538</v>
      </c>
      <c r="D550" s="362" t="s">
        <v>8779</v>
      </c>
      <c r="E550" s="363" t="s">
        <v>7986</v>
      </c>
    </row>
    <row r="551" spans="1:5" x14ac:dyDescent="0.25">
      <c r="A551" s="246" t="str">
        <f t="shared" si="8"/>
        <v>88392</v>
      </c>
      <c r="B551" s="362" t="s">
        <v>1139</v>
      </c>
      <c r="C551" s="362" t="s">
        <v>29539</v>
      </c>
      <c r="D551" s="362" t="s">
        <v>8779</v>
      </c>
      <c r="E551" s="363" t="s">
        <v>22128</v>
      </c>
    </row>
    <row r="552" spans="1:5" x14ac:dyDescent="0.25">
      <c r="A552" s="246" t="str">
        <f t="shared" si="8"/>
        <v>88398</v>
      </c>
      <c r="B552" s="362" t="s">
        <v>1145</v>
      </c>
      <c r="C552" s="362" t="s">
        <v>29540</v>
      </c>
      <c r="D552" s="362" t="s">
        <v>8779</v>
      </c>
      <c r="E552" s="363" t="s">
        <v>8121</v>
      </c>
    </row>
    <row r="553" spans="1:5" x14ac:dyDescent="0.25">
      <c r="A553" s="246" t="str">
        <f t="shared" si="8"/>
        <v>88404</v>
      </c>
      <c r="B553" s="362" t="s">
        <v>1151</v>
      </c>
      <c r="C553" s="362" t="s">
        <v>29541</v>
      </c>
      <c r="D553" s="362" t="s">
        <v>8779</v>
      </c>
      <c r="E553" s="363" t="s">
        <v>9223</v>
      </c>
    </row>
    <row r="554" spans="1:5" x14ac:dyDescent="0.25">
      <c r="A554" s="246" t="str">
        <f t="shared" si="8"/>
        <v>88430</v>
      </c>
      <c r="B554" s="362" t="s">
        <v>1171</v>
      </c>
      <c r="C554" s="362" t="s">
        <v>8822</v>
      </c>
      <c r="D554" s="362" t="s">
        <v>8779</v>
      </c>
      <c r="E554" s="363" t="s">
        <v>20246</v>
      </c>
    </row>
    <row r="555" spans="1:5" x14ac:dyDescent="0.25">
      <c r="A555" s="246" t="str">
        <f t="shared" si="8"/>
        <v>88438</v>
      </c>
      <c r="B555" s="362" t="s">
        <v>1179</v>
      </c>
      <c r="C555" s="362" t="s">
        <v>8824</v>
      </c>
      <c r="D555" s="362" t="s">
        <v>8779</v>
      </c>
      <c r="E555" s="363" t="s">
        <v>7786</v>
      </c>
    </row>
    <row r="556" spans="1:5" x14ac:dyDescent="0.25">
      <c r="A556" s="246" t="str">
        <f t="shared" si="8"/>
        <v>88831</v>
      </c>
      <c r="B556" s="362" t="s">
        <v>1215</v>
      </c>
      <c r="C556" s="362" t="s">
        <v>29542</v>
      </c>
      <c r="D556" s="362" t="s">
        <v>8779</v>
      </c>
      <c r="E556" s="363" t="s">
        <v>8875</v>
      </c>
    </row>
    <row r="557" spans="1:5" x14ac:dyDescent="0.25">
      <c r="A557" s="246" t="str">
        <f t="shared" si="8"/>
        <v>88844</v>
      </c>
      <c r="B557" s="362" t="s">
        <v>1225</v>
      </c>
      <c r="C557" s="362" t="s">
        <v>8826</v>
      </c>
      <c r="D557" s="362" t="s">
        <v>8779</v>
      </c>
      <c r="E557" s="363" t="s">
        <v>34117</v>
      </c>
    </row>
    <row r="558" spans="1:5" x14ac:dyDescent="0.25">
      <c r="A558" s="246" t="str">
        <f t="shared" si="8"/>
        <v>88908</v>
      </c>
      <c r="B558" s="362" t="s">
        <v>1241</v>
      </c>
      <c r="C558" s="362" t="s">
        <v>8827</v>
      </c>
      <c r="D558" s="362" t="s">
        <v>8779</v>
      </c>
      <c r="E558" s="363" t="s">
        <v>20945</v>
      </c>
    </row>
    <row r="559" spans="1:5" x14ac:dyDescent="0.25">
      <c r="A559" s="246" t="str">
        <f t="shared" si="8"/>
        <v>89022</v>
      </c>
      <c r="B559" s="362" t="s">
        <v>1255</v>
      </c>
      <c r="C559" s="362" t="s">
        <v>8828</v>
      </c>
      <c r="D559" s="362" t="s">
        <v>8779</v>
      </c>
      <c r="E559" s="363" t="s">
        <v>29545</v>
      </c>
    </row>
    <row r="560" spans="1:5" x14ac:dyDescent="0.25">
      <c r="A560" s="246" t="str">
        <f t="shared" si="8"/>
        <v>89027</v>
      </c>
      <c r="B560" s="362" t="s">
        <v>1260</v>
      </c>
      <c r="C560" s="362" t="s">
        <v>29546</v>
      </c>
      <c r="D560" s="362" t="s">
        <v>8779</v>
      </c>
      <c r="E560" s="363" t="s">
        <v>29547</v>
      </c>
    </row>
    <row r="561" spans="1:5" x14ac:dyDescent="0.25">
      <c r="A561" s="246" t="str">
        <f t="shared" si="8"/>
        <v>89031</v>
      </c>
      <c r="B561" s="362" t="s">
        <v>1264</v>
      </c>
      <c r="C561" s="362" t="s">
        <v>8829</v>
      </c>
      <c r="D561" s="362" t="s">
        <v>8779</v>
      </c>
      <c r="E561" s="363" t="s">
        <v>21501</v>
      </c>
    </row>
    <row r="562" spans="1:5" x14ac:dyDescent="0.25">
      <c r="A562" s="246" t="str">
        <f t="shared" si="8"/>
        <v>89036</v>
      </c>
      <c r="B562" s="362" t="s">
        <v>1269</v>
      </c>
      <c r="C562" s="362" t="s">
        <v>8830</v>
      </c>
      <c r="D562" s="362" t="s">
        <v>8779</v>
      </c>
      <c r="E562" s="363" t="s">
        <v>34118</v>
      </c>
    </row>
    <row r="563" spans="1:5" x14ac:dyDescent="0.25">
      <c r="A563" s="246" t="str">
        <f t="shared" si="8"/>
        <v>89218</v>
      </c>
      <c r="B563" s="362" t="s">
        <v>1287</v>
      </c>
      <c r="C563" s="362" t="s">
        <v>8831</v>
      </c>
      <c r="D563" s="362" t="s">
        <v>8779</v>
      </c>
      <c r="E563" s="363" t="s">
        <v>34119</v>
      </c>
    </row>
    <row r="564" spans="1:5" x14ac:dyDescent="0.25">
      <c r="A564" s="246" t="str">
        <f t="shared" si="8"/>
        <v>89226</v>
      </c>
      <c r="B564" s="362" t="s">
        <v>1293</v>
      </c>
      <c r="C564" s="362" t="s">
        <v>29551</v>
      </c>
      <c r="D564" s="362" t="s">
        <v>8779</v>
      </c>
      <c r="E564" s="363" t="s">
        <v>14916</v>
      </c>
    </row>
    <row r="565" spans="1:5" x14ac:dyDescent="0.25">
      <c r="A565" s="246" t="str">
        <f t="shared" si="8"/>
        <v>89235</v>
      </c>
      <c r="B565" s="362" t="s">
        <v>1301</v>
      </c>
      <c r="C565" s="362" t="s">
        <v>8832</v>
      </c>
      <c r="D565" s="362" t="s">
        <v>8779</v>
      </c>
      <c r="E565" s="363" t="s">
        <v>30818</v>
      </c>
    </row>
    <row r="566" spans="1:5" x14ac:dyDescent="0.25">
      <c r="A566" s="246" t="str">
        <f t="shared" si="8"/>
        <v>89243</v>
      </c>
      <c r="B566" s="362" t="s">
        <v>1309</v>
      </c>
      <c r="C566" s="362" t="s">
        <v>8833</v>
      </c>
      <c r="D566" s="362" t="s">
        <v>8779</v>
      </c>
      <c r="E566" s="363" t="s">
        <v>34120</v>
      </c>
    </row>
    <row r="567" spans="1:5" x14ac:dyDescent="0.25">
      <c r="A567" s="246" t="str">
        <f t="shared" si="8"/>
        <v>89251</v>
      </c>
      <c r="B567" s="362" t="s">
        <v>1315</v>
      </c>
      <c r="C567" s="362" t="s">
        <v>8834</v>
      </c>
      <c r="D567" s="362" t="s">
        <v>8779</v>
      </c>
      <c r="E567" s="363" t="s">
        <v>34121</v>
      </c>
    </row>
    <row r="568" spans="1:5" x14ac:dyDescent="0.25">
      <c r="A568" s="246" t="str">
        <f t="shared" si="8"/>
        <v>89258</v>
      </c>
      <c r="B568" s="362" t="s">
        <v>1321</v>
      </c>
      <c r="C568" s="362" t="s">
        <v>8835</v>
      </c>
      <c r="D568" s="362" t="s">
        <v>8779</v>
      </c>
      <c r="E568" s="363" t="s">
        <v>32851</v>
      </c>
    </row>
    <row r="569" spans="1:5" x14ac:dyDescent="0.25">
      <c r="A569" s="246" t="str">
        <f t="shared" si="8"/>
        <v>89273</v>
      </c>
      <c r="B569" s="362" t="s">
        <v>1334</v>
      </c>
      <c r="C569" s="362" t="s">
        <v>8836</v>
      </c>
      <c r="D569" s="362" t="s">
        <v>8779</v>
      </c>
      <c r="E569" s="363" t="s">
        <v>34122</v>
      </c>
    </row>
    <row r="570" spans="1:5" x14ac:dyDescent="0.25">
      <c r="A570" s="246" t="str">
        <f t="shared" si="8"/>
        <v>89279</v>
      </c>
      <c r="B570" s="362" t="s">
        <v>1340</v>
      </c>
      <c r="C570" s="362" t="s">
        <v>29557</v>
      </c>
      <c r="D570" s="362" t="s">
        <v>8779</v>
      </c>
      <c r="E570" s="363" t="s">
        <v>8062</v>
      </c>
    </row>
    <row r="571" spans="1:5" x14ac:dyDescent="0.25">
      <c r="A571" s="246" t="str">
        <f t="shared" si="8"/>
        <v>89877</v>
      </c>
      <c r="B571" s="362" t="s">
        <v>1814</v>
      </c>
      <c r="C571" s="362" t="s">
        <v>8837</v>
      </c>
      <c r="D571" s="362" t="s">
        <v>8779</v>
      </c>
      <c r="E571" s="363" t="s">
        <v>25790</v>
      </c>
    </row>
    <row r="572" spans="1:5" x14ac:dyDescent="0.25">
      <c r="A572" s="246" t="str">
        <f t="shared" si="8"/>
        <v>89884</v>
      </c>
      <c r="B572" s="362" t="s">
        <v>1821</v>
      </c>
      <c r="C572" s="362" t="s">
        <v>8838</v>
      </c>
      <c r="D572" s="362" t="s">
        <v>8779</v>
      </c>
      <c r="E572" s="363" t="s">
        <v>34123</v>
      </c>
    </row>
    <row r="573" spans="1:5" x14ac:dyDescent="0.25">
      <c r="A573" s="246" t="str">
        <f t="shared" si="8"/>
        <v>90587</v>
      </c>
      <c r="B573" s="362" t="s">
        <v>1908</v>
      </c>
      <c r="C573" s="362" t="s">
        <v>8839</v>
      </c>
      <c r="D573" s="362" t="s">
        <v>8779</v>
      </c>
      <c r="E573" s="363" t="s">
        <v>7756</v>
      </c>
    </row>
    <row r="574" spans="1:5" x14ac:dyDescent="0.25">
      <c r="A574" s="246" t="str">
        <f t="shared" si="8"/>
        <v>90626</v>
      </c>
      <c r="B574" s="362" t="s">
        <v>1914</v>
      </c>
      <c r="C574" s="362" t="s">
        <v>8841</v>
      </c>
      <c r="D574" s="362" t="s">
        <v>8779</v>
      </c>
      <c r="E574" s="363" t="s">
        <v>14904</v>
      </c>
    </row>
    <row r="575" spans="1:5" x14ac:dyDescent="0.25">
      <c r="A575" s="246" t="str">
        <f t="shared" si="8"/>
        <v>90632</v>
      </c>
      <c r="B575" s="362" t="s">
        <v>1920</v>
      </c>
      <c r="C575" s="362" t="s">
        <v>8843</v>
      </c>
      <c r="D575" s="362" t="s">
        <v>8779</v>
      </c>
      <c r="E575" s="363" t="s">
        <v>34124</v>
      </c>
    </row>
    <row r="576" spans="1:5" x14ac:dyDescent="0.25">
      <c r="A576" s="246" t="str">
        <f t="shared" si="8"/>
        <v>90638</v>
      </c>
      <c r="B576" s="362" t="s">
        <v>1926</v>
      </c>
      <c r="C576" s="362" t="s">
        <v>8844</v>
      </c>
      <c r="D576" s="362" t="s">
        <v>8779</v>
      </c>
      <c r="E576" s="363" t="s">
        <v>8280</v>
      </c>
    </row>
    <row r="577" spans="1:5" x14ac:dyDescent="0.25">
      <c r="A577" s="246" t="str">
        <f t="shared" si="8"/>
        <v>90644</v>
      </c>
      <c r="B577" s="362" t="s">
        <v>1932</v>
      </c>
      <c r="C577" s="362" t="s">
        <v>8845</v>
      </c>
      <c r="D577" s="362" t="s">
        <v>8779</v>
      </c>
      <c r="E577" s="363" t="s">
        <v>13009</v>
      </c>
    </row>
    <row r="578" spans="1:5" x14ac:dyDescent="0.25">
      <c r="A578" s="246" t="str">
        <f t="shared" si="8"/>
        <v>90651</v>
      </c>
      <c r="B578" s="362" t="s">
        <v>1938</v>
      </c>
      <c r="C578" s="362" t="s">
        <v>8846</v>
      </c>
      <c r="D578" s="362" t="s">
        <v>8779</v>
      </c>
      <c r="E578" s="363" t="s">
        <v>11973</v>
      </c>
    </row>
    <row r="579" spans="1:5" x14ac:dyDescent="0.25">
      <c r="A579" s="246" t="str">
        <f t="shared" ref="A579:A642" si="9">B579</f>
        <v>90657</v>
      </c>
      <c r="B579" s="362" t="s">
        <v>1944</v>
      </c>
      <c r="C579" s="362" t="s">
        <v>8847</v>
      </c>
      <c r="D579" s="362" t="s">
        <v>8779</v>
      </c>
      <c r="E579" s="363" t="s">
        <v>21517</v>
      </c>
    </row>
    <row r="580" spans="1:5" x14ac:dyDescent="0.25">
      <c r="A580" s="246" t="str">
        <f t="shared" si="9"/>
        <v>90663</v>
      </c>
      <c r="B580" s="362" t="s">
        <v>1950</v>
      </c>
      <c r="C580" s="362" t="s">
        <v>8848</v>
      </c>
      <c r="D580" s="362" t="s">
        <v>8779</v>
      </c>
      <c r="E580" s="363" t="s">
        <v>8338</v>
      </c>
    </row>
    <row r="581" spans="1:5" x14ac:dyDescent="0.25">
      <c r="A581" s="246" t="str">
        <f t="shared" si="9"/>
        <v>90669</v>
      </c>
      <c r="B581" s="362" t="s">
        <v>1956</v>
      </c>
      <c r="C581" s="362" t="s">
        <v>29560</v>
      </c>
      <c r="D581" s="362" t="s">
        <v>8779</v>
      </c>
      <c r="E581" s="363" t="s">
        <v>7856</v>
      </c>
    </row>
    <row r="582" spans="1:5" x14ac:dyDescent="0.25">
      <c r="A582" s="246" t="str">
        <f t="shared" si="9"/>
        <v>90675</v>
      </c>
      <c r="B582" s="362" t="s">
        <v>1962</v>
      </c>
      <c r="C582" s="362" t="s">
        <v>8849</v>
      </c>
      <c r="D582" s="362" t="s">
        <v>8779</v>
      </c>
      <c r="E582" s="363" t="s">
        <v>34125</v>
      </c>
    </row>
    <row r="583" spans="1:5" x14ac:dyDescent="0.25">
      <c r="A583" s="246" t="str">
        <f t="shared" si="9"/>
        <v>90681</v>
      </c>
      <c r="B583" s="362" t="s">
        <v>1968</v>
      </c>
      <c r="C583" s="362" t="s">
        <v>8850</v>
      </c>
      <c r="D583" s="362" t="s">
        <v>8779</v>
      </c>
      <c r="E583" s="363" t="s">
        <v>34126</v>
      </c>
    </row>
    <row r="584" spans="1:5" x14ac:dyDescent="0.25">
      <c r="A584" s="246" t="str">
        <f t="shared" si="9"/>
        <v>90687</v>
      </c>
      <c r="B584" s="362" t="s">
        <v>1974</v>
      </c>
      <c r="C584" s="362" t="s">
        <v>29563</v>
      </c>
      <c r="D584" s="362" t="s">
        <v>8779</v>
      </c>
      <c r="E584" s="363" t="s">
        <v>34127</v>
      </c>
    </row>
    <row r="585" spans="1:5" x14ac:dyDescent="0.25">
      <c r="A585" s="246" t="str">
        <f t="shared" si="9"/>
        <v>90693</v>
      </c>
      <c r="B585" s="362" t="s">
        <v>1980</v>
      </c>
      <c r="C585" s="362" t="s">
        <v>8851</v>
      </c>
      <c r="D585" s="362" t="s">
        <v>8779</v>
      </c>
      <c r="E585" s="363" t="s">
        <v>13550</v>
      </c>
    </row>
    <row r="586" spans="1:5" x14ac:dyDescent="0.25">
      <c r="A586" s="246" t="str">
        <f t="shared" si="9"/>
        <v>90965</v>
      </c>
      <c r="B586" s="362" t="s">
        <v>2080</v>
      </c>
      <c r="C586" s="362" t="s">
        <v>8852</v>
      </c>
      <c r="D586" s="362" t="s">
        <v>8779</v>
      </c>
      <c r="E586" s="363" t="s">
        <v>7932</v>
      </c>
    </row>
    <row r="587" spans="1:5" x14ac:dyDescent="0.25">
      <c r="A587" s="246" t="str">
        <f t="shared" si="9"/>
        <v>90973</v>
      </c>
      <c r="B587" s="362" t="s">
        <v>2086</v>
      </c>
      <c r="C587" s="362" t="s">
        <v>8853</v>
      </c>
      <c r="D587" s="362" t="s">
        <v>8779</v>
      </c>
      <c r="E587" s="363" t="s">
        <v>13582</v>
      </c>
    </row>
    <row r="588" spans="1:5" x14ac:dyDescent="0.25">
      <c r="A588" s="246" t="str">
        <f t="shared" si="9"/>
        <v>90982</v>
      </c>
      <c r="B588" s="362" t="s">
        <v>2092</v>
      </c>
      <c r="C588" s="362" t="s">
        <v>8854</v>
      </c>
      <c r="D588" s="362" t="s">
        <v>8779</v>
      </c>
      <c r="E588" s="363" t="s">
        <v>16435</v>
      </c>
    </row>
    <row r="589" spans="1:5" x14ac:dyDescent="0.25">
      <c r="A589" s="246" t="str">
        <f t="shared" si="9"/>
        <v>91001</v>
      </c>
      <c r="B589" s="362" t="s">
        <v>2099</v>
      </c>
      <c r="C589" s="362" t="s">
        <v>8855</v>
      </c>
      <c r="D589" s="362" t="s">
        <v>8779</v>
      </c>
      <c r="E589" s="363" t="s">
        <v>11404</v>
      </c>
    </row>
    <row r="590" spans="1:5" x14ac:dyDescent="0.25">
      <c r="A590" s="246" t="str">
        <f t="shared" si="9"/>
        <v>91032</v>
      </c>
      <c r="B590" s="362" t="s">
        <v>2115</v>
      </c>
      <c r="C590" s="362" t="s">
        <v>8856</v>
      </c>
      <c r="D590" s="362" t="s">
        <v>8779</v>
      </c>
      <c r="E590" s="363" t="s">
        <v>31242</v>
      </c>
    </row>
    <row r="591" spans="1:5" x14ac:dyDescent="0.25">
      <c r="A591" s="246" t="str">
        <f t="shared" si="9"/>
        <v>91278</v>
      </c>
      <c r="B591" s="362" t="s">
        <v>2175</v>
      </c>
      <c r="C591" s="362" t="s">
        <v>8857</v>
      </c>
      <c r="D591" s="362" t="s">
        <v>8779</v>
      </c>
      <c r="E591" s="363" t="s">
        <v>8210</v>
      </c>
    </row>
    <row r="592" spans="1:5" x14ac:dyDescent="0.25">
      <c r="A592" s="246" t="str">
        <f t="shared" si="9"/>
        <v>91285</v>
      </c>
      <c r="B592" s="362" t="s">
        <v>2181</v>
      </c>
      <c r="C592" s="362" t="s">
        <v>8858</v>
      </c>
      <c r="D592" s="362" t="s">
        <v>8779</v>
      </c>
      <c r="E592" s="363" t="s">
        <v>7841</v>
      </c>
    </row>
    <row r="593" spans="1:5" x14ac:dyDescent="0.25">
      <c r="A593" s="246" t="str">
        <f t="shared" si="9"/>
        <v>91387</v>
      </c>
      <c r="B593" s="362" t="s">
        <v>2235</v>
      </c>
      <c r="C593" s="362" t="s">
        <v>8859</v>
      </c>
      <c r="D593" s="362" t="s">
        <v>8779</v>
      </c>
      <c r="E593" s="363" t="s">
        <v>21227</v>
      </c>
    </row>
    <row r="594" spans="1:5" x14ac:dyDescent="0.25">
      <c r="A594" s="246" t="str">
        <f t="shared" si="9"/>
        <v>91395</v>
      </c>
      <c r="B594" s="362" t="s">
        <v>2239</v>
      </c>
      <c r="C594" s="362" t="s">
        <v>8860</v>
      </c>
      <c r="D594" s="362" t="s">
        <v>8779</v>
      </c>
      <c r="E594" s="363" t="s">
        <v>20061</v>
      </c>
    </row>
    <row r="595" spans="1:5" x14ac:dyDescent="0.25">
      <c r="A595" s="246" t="str">
        <f t="shared" si="9"/>
        <v>91486</v>
      </c>
      <c r="B595" s="362" t="s">
        <v>2250</v>
      </c>
      <c r="C595" s="362" t="s">
        <v>29567</v>
      </c>
      <c r="D595" s="362" t="s">
        <v>8779</v>
      </c>
      <c r="E595" s="363" t="s">
        <v>21490</v>
      </c>
    </row>
    <row r="596" spans="1:5" x14ac:dyDescent="0.25">
      <c r="A596" s="246" t="str">
        <f t="shared" si="9"/>
        <v>91534</v>
      </c>
      <c r="B596" s="362" t="s">
        <v>2261</v>
      </c>
      <c r="C596" s="362" t="s">
        <v>8861</v>
      </c>
      <c r="D596" s="362" t="s">
        <v>8779</v>
      </c>
      <c r="E596" s="363" t="s">
        <v>11254</v>
      </c>
    </row>
    <row r="597" spans="1:5" x14ac:dyDescent="0.25">
      <c r="A597" s="246" t="str">
        <f t="shared" si="9"/>
        <v>91635</v>
      </c>
      <c r="B597" s="362" t="s">
        <v>2290</v>
      </c>
      <c r="C597" s="362" t="s">
        <v>8862</v>
      </c>
      <c r="D597" s="362" t="s">
        <v>8779</v>
      </c>
      <c r="E597" s="363" t="s">
        <v>17867</v>
      </c>
    </row>
    <row r="598" spans="1:5" x14ac:dyDescent="0.25">
      <c r="A598" s="246" t="str">
        <f t="shared" si="9"/>
        <v>91646</v>
      </c>
      <c r="B598" s="362" t="s">
        <v>2297</v>
      </c>
      <c r="C598" s="362" t="s">
        <v>8863</v>
      </c>
      <c r="D598" s="362" t="s">
        <v>8779</v>
      </c>
      <c r="E598" s="363" t="s">
        <v>34128</v>
      </c>
    </row>
    <row r="599" spans="1:5" x14ac:dyDescent="0.25">
      <c r="A599" s="246" t="str">
        <f t="shared" si="9"/>
        <v>91693</v>
      </c>
      <c r="B599" s="362" t="s">
        <v>2303</v>
      </c>
      <c r="C599" s="362" t="s">
        <v>8864</v>
      </c>
      <c r="D599" s="362" t="s">
        <v>8779</v>
      </c>
      <c r="E599" s="363" t="s">
        <v>8353</v>
      </c>
    </row>
    <row r="600" spans="1:5" x14ac:dyDescent="0.25">
      <c r="A600" s="246" t="str">
        <f t="shared" si="9"/>
        <v>92044</v>
      </c>
      <c r="B600" s="362" t="s">
        <v>2493</v>
      </c>
      <c r="C600" s="362" t="s">
        <v>8865</v>
      </c>
      <c r="D600" s="362" t="s">
        <v>8779</v>
      </c>
      <c r="E600" s="363" t="s">
        <v>8185</v>
      </c>
    </row>
    <row r="601" spans="1:5" x14ac:dyDescent="0.25">
      <c r="A601" s="246" t="str">
        <f t="shared" si="9"/>
        <v>92107</v>
      </c>
      <c r="B601" s="362" t="s">
        <v>2500</v>
      </c>
      <c r="C601" s="362" t="s">
        <v>29570</v>
      </c>
      <c r="D601" s="362" t="s">
        <v>8779</v>
      </c>
      <c r="E601" s="363" t="s">
        <v>14083</v>
      </c>
    </row>
    <row r="602" spans="1:5" x14ac:dyDescent="0.25">
      <c r="A602" s="246" t="str">
        <f t="shared" si="9"/>
        <v>92113</v>
      </c>
      <c r="B602" s="362" t="s">
        <v>2506</v>
      </c>
      <c r="C602" s="362" t="s">
        <v>29571</v>
      </c>
      <c r="D602" s="362" t="s">
        <v>8779</v>
      </c>
      <c r="E602" s="363" t="s">
        <v>24453</v>
      </c>
    </row>
    <row r="603" spans="1:5" x14ac:dyDescent="0.25">
      <c r="A603" s="246" t="str">
        <f t="shared" si="9"/>
        <v>92119</v>
      </c>
      <c r="B603" s="362" t="s">
        <v>2511</v>
      </c>
      <c r="C603" s="362" t="s">
        <v>29572</v>
      </c>
      <c r="D603" s="362" t="s">
        <v>8779</v>
      </c>
      <c r="E603" s="363" t="s">
        <v>7884</v>
      </c>
    </row>
    <row r="604" spans="1:5" x14ac:dyDescent="0.25">
      <c r="A604" s="246" t="str">
        <f t="shared" si="9"/>
        <v>92139</v>
      </c>
      <c r="B604" s="362" t="s">
        <v>2521</v>
      </c>
      <c r="C604" s="362" t="s">
        <v>8867</v>
      </c>
      <c r="D604" s="362" t="s">
        <v>8779</v>
      </c>
      <c r="E604" s="363" t="s">
        <v>34129</v>
      </c>
    </row>
    <row r="605" spans="1:5" x14ac:dyDescent="0.25">
      <c r="A605" s="246" t="str">
        <f t="shared" si="9"/>
        <v>92146</v>
      </c>
      <c r="B605" s="362" t="s">
        <v>2528</v>
      </c>
      <c r="C605" s="362" t="s">
        <v>8868</v>
      </c>
      <c r="D605" s="362" t="s">
        <v>8779</v>
      </c>
      <c r="E605" s="363" t="s">
        <v>34130</v>
      </c>
    </row>
    <row r="606" spans="1:5" x14ac:dyDescent="0.25">
      <c r="A606" s="246" t="str">
        <f t="shared" si="9"/>
        <v>92243</v>
      </c>
      <c r="B606" s="362" t="s">
        <v>2549</v>
      </c>
      <c r="C606" s="362" t="s">
        <v>8869</v>
      </c>
      <c r="D606" s="362" t="s">
        <v>8779</v>
      </c>
      <c r="E606" s="363" t="s">
        <v>21378</v>
      </c>
    </row>
    <row r="607" spans="1:5" x14ac:dyDescent="0.25">
      <c r="A607" s="246" t="str">
        <f t="shared" si="9"/>
        <v>92717</v>
      </c>
      <c r="B607" s="362" t="s">
        <v>2954</v>
      </c>
      <c r="C607" s="362" t="s">
        <v>29574</v>
      </c>
      <c r="D607" s="362" t="s">
        <v>8779</v>
      </c>
      <c r="E607" s="363" t="s">
        <v>8881</v>
      </c>
    </row>
    <row r="608" spans="1:5" x14ac:dyDescent="0.25">
      <c r="A608" s="246" t="str">
        <f t="shared" si="9"/>
        <v>92961</v>
      </c>
      <c r="B608" s="362" t="s">
        <v>3136</v>
      </c>
      <c r="C608" s="362" t="s">
        <v>8871</v>
      </c>
      <c r="D608" s="362" t="s">
        <v>8779</v>
      </c>
      <c r="E608" s="363" t="s">
        <v>7963</v>
      </c>
    </row>
    <row r="609" spans="1:5" x14ac:dyDescent="0.25">
      <c r="A609" s="246" t="str">
        <f t="shared" si="9"/>
        <v>92967</v>
      </c>
      <c r="B609" s="362" t="s">
        <v>3141</v>
      </c>
      <c r="C609" s="362" t="s">
        <v>8872</v>
      </c>
      <c r="D609" s="362" t="s">
        <v>8779</v>
      </c>
      <c r="E609" s="363" t="s">
        <v>15514</v>
      </c>
    </row>
    <row r="610" spans="1:5" x14ac:dyDescent="0.25">
      <c r="A610" s="246" t="str">
        <f t="shared" si="9"/>
        <v>93225</v>
      </c>
      <c r="B610" s="362" t="s">
        <v>3282</v>
      </c>
      <c r="C610" s="362" t="s">
        <v>8873</v>
      </c>
      <c r="D610" s="362" t="s">
        <v>8779</v>
      </c>
      <c r="E610" s="363" t="s">
        <v>34131</v>
      </c>
    </row>
    <row r="611" spans="1:5" x14ac:dyDescent="0.25">
      <c r="A611" s="246" t="str">
        <f t="shared" si="9"/>
        <v>93234</v>
      </c>
      <c r="B611" s="362" t="s">
        <v>3288</v>
      </c>
      <c r="C611" s="362" t="s">
        <v>8874</v>
      </c>
      <c r="D611" s="362" t="s">
        <v>8779</v>
      </c>
      <c r="E611" s="363" t="s">
        <v>7844</v>
      </c>
    </row>
    <row r="612" spans="1:5" x14ac:dyDescent="0.25">
      <c r="A612" s="246" t="str">
        <f t="shared" si="9"/>
        <v>93244</v>
      </c>
      <c r="B612" s="362" t="s">
        <v>3294</v>
      </c>
      <c r="C612" s="362" t="s">
        <v>8876</v>
      </c>
      <c r="D612" s="362" t="s">
        <v>8779</v>
      </c>
      <c r="E612" s="363" t="s">
        <v>34132</v>
      </c>
    </row>
    <row r="613" spans="1:5" x14ac:dyDescent="0.25">
      <c r="A613" s="246" t="str">
        <f t="shared" si="9"/>
        <v>93274</v>
      </c>
      <c r="B613" s="362" t="s">
        <v>3300</v>
      </c>
      <c r="C613" s="362" t="s">
        <v>29577</v>
      </c>
      <c r="D613" s="362" t="s">
        <v>8779</v>
      </c>
      <c r="E613" s="363" t="s">
        <v>15029</v>
      </c>
    </row>
    <row r="614" spans="1:5" x14ac:dyDescent="0.25">
      <c r="A614" s="246" t="str">
        <f t="shared" si="9"/>
        <v>93282</v>
      </c>
      <c r="B614" s="362" t="s">
        <v>3306</v>
      </c>
      <c r="C614" s="362" t="s">
        <v>8877</v>
      </c>
      <c r="D614" s="362" t="s">
        <v>8779</v>
      </c>
      <c r="E614" s="363" t="s">
        <v>11044</v>
      </c>
    </row>
    <row r="615" spans="1:5" x14ac:dyDescent="0.25">
      <c r="A615" s="246" t="str">
        <f t="shared" si="9"/>
        <v>93288</v>
      </c>
      <c r="B615" s="362" t="s">
        <v>3312</v>
      </c>
      <c r="C615" s="362" t="s">
        <v>8878</v>
      </c>
      <c r="D615" s="362" t="s">
        <v>8779</v>
      </c>
      <c r="E615" s="363" t="s">
        <v>31734</v>
      </c>
    </row>
    <row r="616" spans="1:5" x14ac:dyDescent="0.25">
      <c r="A616" s="246" t="str">
        <f t="shared" si="9"/>
        <v>93403</v>
      </c>
      <c r="B616" s="362" t="s">
        <v>3336</v>
      </c>
      <c r="C616" s="362" t="s">
        <v>8879</v>
      </c>
      <c r="D616" s="362" t="s">
        <v>8779</v>
      </c>
      <c r="E616" s="363" t="s">
        <v>16090</v>
      </c>
    </row>
    <row r="617" spans="1:5" x14ac:dyDescent="0.25">
      <c r="A617" s="246" t="str">
        <f t="shared" si="9"/>
        <v>93409</v>
      </c>
      <c r="B617" s="362" t="s">
        <v>3342</v>
      </c>
      <c r="C617" s="362" t="s">
        <v>29579</v>
      </c>
      <c r="D617" s="362" t="s">
        <v>8779</v>
      </c>
      <c r="E617" s="363" t="s">
        <v>16104</v>
      </c>
    </row>
    <row r="618" spans="1:5" x14ac:dyDescent="0.25">
      <c r="A618" s="246" t="str">
        <f t="shared" si="9"/>
        <v>93416</v>
      </c>
      <c r="B618" s="362" t="s">
        <v>3348</v>
      </c>
      <c r="C618" s="362" t="s">
        <v>8880</v>
      </c>
      <c r="D618" s="362" t="s">
        <v>8779</v>
      </c>
      <c r="E618" s="363" t="s">
        <v>7893</v>
      </c>
    </row>
    <row r="619" spans="1:5" x14ac:dyDescent="0.25">
      <c r="A619" s="246" t="str">
        <f t="shared" si="9"/>
        <v>93422</v>
      </c>
      <c r="B619" s="362" t="s">
        <v>3354</v>
      </c>
      <c r="C619" s="362" t="s">
        <v>8882</v>
      </c>
      <c r="D619" s="362" t="s">
        <v>8779</v>
      </c>
      <c r="E619" s="363" t="s">
        <v>20823</v>
      </c>
    </row>
    <row r="620" spans="1:5" x14ac:dyDescent="0.25">
      <c r="A620" s="246" t="str">
        <f t="shared" si="9"/>
        <v>93428</v>
      </c>
      <c r="B620" s="362" t="s">
        <v>3360</v>
      </c>
      <c r="C620" s="362" t="s">
        <v>8883</v>
      </c>
      <c r="D620" s="362" t="s">
        <v>8779</v>
      </c>
      <c r="E620" s="363" t="s">
        <v>7970</v>
      </c>
    </row>
    <row r="621" spans="1:5" x14ac:dyDescent="0.25">
      <c r="A621" s="246" t="str">
        <f t="shared" si="9"/>
        <v>93434</v>
      </c>
      <c r="B621" s="362" t="s">
        <v>3366</v>
      </c>
      <c r="C621" s="362" t="s">
        <v>29580</v>
      </c>
      <c r="D621" s="362" t="s">
        <v>8779</v>
      </c>
      <c r="E621" s="363" t="s">
        <v>34133</v>
      </c>
    </row>
    <row r="622" spans="1:5" x14ac:dyDescent="0.25">
      <c r="A622" s="246" t="str">
        <f t="shared" si="9"/>
        <v>93440</v>
      </c>
      <c r="B622" s="362" t="s">
        <v>3372</v>
      </c>
      <c r="C622" s="362" t="s">
        <v>29582</v>
      </c>
      <c r="D622" s="362" t="s">
        <v>8779</v>
      </c>
      <c r="E622" s="363" t="s">
        <v>34134</v>
      </c>
    </row>
    <row r="623" spans="1:5" x14ac:dyDescent="0.25">
      <c r="A623" s="246" t="str">
        <f t="shared" si="9"/>
        <v>95122</v>
      </c>
      <c r="B623" s="362" t="s">
        <v>3775</v>
      </c>
      <c r="C623" s="362" t="s">
        <v>8884</v>
      </c>
      <c r="D623" s="362" t="s">
        <v>8779</v>
      </c>
      <c r="E623" s="363" t="s">
        <v>30050</v>
      </c>
    </row>
    <row r="624" spans="1:5" x14ac:dyDescent="0.25">
      <c r="A624" s="246" t="str">
        <f t="shared" si="9"/>
        <v>95128</v>
      </c>
      <c r="B624" s="362" t="s">
        <v>3781</v>
      </c>
      <c r="C624" s="362" t="s">
        <v>8885</v>
      </c>
      <c r="D624" s="362" t="s">
        <v>8779</v>
      </c>
      <c r="E624" s="363" t="s">
        <v>34135</v>
      </c>
    </row>
    <row r="625" spans="1:5" x14ac:dyDescent="0.25">
      <c r="A625" s="246" t="str">
        <f t="shared" si="9"/>
        <v>95140</v>
      </c>
      <c r="B625" s="362" t="s">
        <v>3791</v>
      </c>
      <c r="C625" s="362" t="s">
        <v>8886</v>
      </c>
      <c r="D625" s="362" t="s">
        <v>8779</v>
      </c>
      <c r="E625" s="363" t="s">
        <v>7762</v>
      </c>
    </row>
    <row r="626" spans="1:5" x14ac:dyDescent="0.25">
      <c r="A626" s="246" t="str">
        <f t="shared" si="9"/>
        <v>95213</v>
      </c>
      <c r="B626" s="362" t="s">
        <v>3797</v>
      </c>
      <c r="C626" s="362" t="s">
        <v>29585</v>
      </c>
      <c r="D626" s="362" t="s">
        <v>8779</v>
      </c>
      <c r="E626" s="363" t="s">
        <v>34136</v>
      </c>
    </row>
    <row r="627" spans="1:5" x14ac:dyDescent="0.25">
      <c r="A627" s="246" t="str">
        <f t="shared" si="9"/>
        <v>95259</v>
      </c>
      <c r="B627" s="362" t="s">
        <v>3812</v>
      </c>
      <c r="C627" s="362" t="s">
        <v>8887</v>
      </c>
      <c r="D627" s="362" t="s">
        <v>8779</v>
      </c>
      <c r="E627" s="363" t="s">
        <v>12994</v>
      </c>
    </row>
    <row r="628" spans="1:5" x14ac:dyDescent="0.25">
      <c r="A628" s="246" t="str">
        <f t="shared" si="9"/>
        <v>95265</v>
      </c>
      <c r="B628" s="362" t="s">
        <v>3818</v>
      </c>
      <c r="C628" s="362" t="s">
        <v>8889</v>
      </c>
      <c r="D628" s="362" t="s">
        <v>8779</v>
      </c>
      <c r="E628" s="363" t="s">
        <v>8120</v>
      </c>
    </row>
    <row r="629" spans="1:5" x14ac:dyDescent="0.25">
      <c r="A629" s="246" t="str">
        <f t="shared" si="9"/>
        <v>95271</v>
      </c>
      <c r="B629" s="362" t="s">
        <v>3824</v>
      </c>
      <c r="C629" s="362" t="s">
        <v>8890</v>
      </c>
      <c r="D629" s="362" t="s">
        <v>8779</v>
      </c>
      <c r="E629" s="363" t="s">
        <v>14929</v>
      </c>
    </row>
    <row r="630" spans="1:5" x14ac:dyDescent="0.25">
      <c r="A630" s="246" t="str">
        <f t="shared" si="9"/>
        <v>95277</v>
      </c>
      <c r="B630" s="362" t="s">
        <v>3830</v>
      </c>
      <c r="C630" s="362" t="s">
        <v>29587</v>
      </c>
      <c r="D630" s="362" t="s">
        <v>8779</v>
      </c>
      <c r="E630" s="363" t="s">
        <v>7778</v>
      </c>
    </row>
    <row r="631" spans="1:5" x14ac:dyDescent="0.25">
      <c r="A631" s="246" t="str">
        <f t="shared" si="9"/>
        <v>95283</v>
      </c>
      <c r="B631" s="362" t="s">
        <v>3836</v>
      </c>
      <c r="C631" s="362" t="s">
        <v>29588</v>
      </c>
      <c r="D631" s="362" t="s">
        <v>8779</v>
      </c>
      <c r="E631" s="363" t="s">
        <v>7865</v>
      </c>
    </row>
    <row r="632" spans="1:5" x14ac:dyDescent="0.25">
      <c r="A632" s="246" t="str">
        <f t="shared" si="9"/>
        <v>95621</v>
      </c>
      <c r="B632" s="362" t="s">
        <v>4000</v>
      </c>
      <c r="C632" s="362" t="s">
        <v>8893</v>
      </c>
      <c r="D632" s="362" t="s">
        <v>8779</v>
      </c>
      <c r="E632" s="363" t="s">
        <v>16528</v>
      </c>
    </row>
    <row r="633" spans="1:5" x14ac:dyDescent="0.25">
      <c r="A633" s="246" t="str">
        <f t="shared" si="9"/>
        <v>95632</v>
      </c>
      <c r="B633" s="362" t="s">
        <v>4011</v>
      </c>
      <c r="C633" s="362" t="s">
        <v>8894</v>
      </c>
      <c r="D633" s="362" t="s">
        <v>8779</v>
      </c>
      <c r="E633" s="363" t="s">
        <v>34137</v>
      </c>
    </row>
    <row r="634" spans="1:5" x14ac:dyDescent="0.25">
      <c r="A634" s="246" t="str">
        <f t="shared" si="9"/>
        <v>95703</v>
      </c>
      <c r="B634" s="362" t="s">
        <v>4040</v>
      </c>
      <c r="C634" s="362" t="s">
        <v>8895</v>
      </c>
      <c r="D634" s="362" t="s">
        <v>8779</v>
      </c>
      <c r="E634" s="363" t="s">
        <v>20664</v>
      </c>
    </row>
    <row r="635" spans="1:5" x14ac:dyDescent="0.25">
      <c r="A635" s="246" t="str">
        <f t="shared" si="9"/>
        <v>95709</v>
      </c>
      <c r="B635" s="362" t="s">
        <v>4046</v>
      </c>
      <c r="C635" s="362" t="s">
        <v>8896</v>
      </c>
      <c r="D635" s="362" t="s">
        <v>8779</v>
      </c>
      <c r="E635" s="363" t="s">
        <v>21265</v>
      </c>
    </row>
    <row r="636" spans="1:5" x14ac:dyDescent="0.25">
      <c r="A636" s="246" t="str">
        <f t="shared" si="9"/>
        <v>95715</v>
      </c>
      <c r="B636" s="362" t="s">
        <v>4052</v>
      </c>
      <c r="C636" s="362" t="s">
        <v>8897</v>
      </c>
      <c r="D636" s="362" t="s">
        <v>8779</v>
      </c>
      <c r="E636" s="363" t="s">
        <v>34138</v>
      </c>
    </row>
    <row r="637" spans="1:5" x14ac:dyDescent="0.25">
      <c r="A637" s="246" t="str">
        <f t="shared" si="9"/>
        <v>95721</v>
      </c>
      <c r="B637" s="362" t="s">
        <v>4058</v>
      </c>
      <c r="C637" s="362" t="s">
        <v>8898</v>
      </c>
      <c r="D637" s="362" t="s">
        <v>8779</v>
      </c>
      <c r="E637" s="363" t="s">
        <v>16642</v>
      </c>
    </row>
    <row r="638" spans="1:5" x14ac:dyDescent="0.25">
      <c r="A638" s="246" t="str">
        <f t="shared" si="9"/>
        <v>95873</v>
      </c>
      <c r="B638" s="362" t="s">
        <v>4097</v>
      </c>
      <c r="C638" s="362" t="s">
        <v>8899</v>
      </c>
      <c r="D638" s="362" t="s">
        <v>8779</v>
      </c>
      <c r="E638" s="363" t="s">
        <v>15596</v>
      </c>
    </row>
    <row r="639" spans="1:5" x14ac:dyDescent="0.25">
      <c r="A639" s="246" t="str">
        <f t="shared" si="9"/>
        <v>96014</v>
      </c>
      <c r="B639" s="362" t="s">
        <v>4116</v>
      </c>
      <c r="C639" s="362" t="s">
        <v>8900</v>
      </c>
      <c r="D639" s="362" t="s">
        <v>8779</v>
      </c>
      <c r="E639" s="363" t="s">
        <v>20056</v>
      </c>
    </row>
    <row r="640" spans="1:5" x14ac:dyDescent="0.25">
      <c r="A640" s="246" t="str">
        <f t="shared" si="9"/>
        <v>96021</v>
      </c>
      <c r="B640" s="362" t="s">
        <v>4122</v>
      </c>
      <c r="C640" s="362" t="s">
        <v>8901</v>
      </c>
      <c r="D640" s="362" t="s">
        <v>8779</v>
      </c>
      <c r="E640" s="363" t="s">
        <v>22201</v>
      </c>
    </row>
    <row r="641" spans="1:5" x14ac:dyDescent="0.25">
      <c r="A641" s="246" t="str">
        <f t="shared" si="9"/>
        <v>96029</v>
      </c>
      <c r="B641" s="362" t="s">
        <v>4128</v>
      </c>
      <c r="C641" s="362" t="s">
        <v>8902</v>
      </c>
      <c r="D641" s="362" t="s">
        <v>8779</v>
      </c>
      <c r="E641" s="363" t="s">
        <v>34139</v>
      </c>
    </row>
    <row r="642" spans="1:5" x14ac:dyDescent="0.25">
      <c r="A642" s="246" t="str">
        <f t="shared" si="9"/>
        <v>96036</v>
      </c>
      <c r="B642" s="362" t="s">
        <v>4135</v>
      </c>
      <c r="C642" s="362" t="s">
        <v>8903</v>
      </c>
      <c r="D642" s="362" t="s">
        <v>8779</v>
      </c>
      <c r="E642" s="363" t="s">
        <v>17674</v>
      </c>
    </row>
    <row r="643" spans="1:5" x14ac:dyDescent="0.25">
      <c r="A643" s="246" t="str">
        <f t="shared" ref="A643:A706" si="10">B643</f>
        <v>96155</v>
      </c>
      <c r="B643" s="362" t="s">
        <v>4165</v>
      </c>
      <c r="C643" s="362" t="s">
        <v>8904</v>
      </c>
      <c r="D643" s="362" t="s">
        <v>8779</v>
      </c>
      <c r="E643" s="363" t="s">
        <v>33911</v>
      </c>
    </row>
    <row r="644" spans="1:5" x14ac:dyDescent="0.25">
      <c r="A644" s="246" t="str">
        <f t="shared" si="10"/>
        <v>96156</v>
      </c>
      <c r="B644" s="362" t="s">
        <v>4166</v>
      </c>
      <c r="C644" s="362" t="s">
        <v>8905</v>
      </c>
      <c r="D644" s="362" t="s">
        <v>8779</v>
      </c>
      <c r="E644" s="363" t="s">
        <v>14137</v>
      </c>
    </row>
    <row r="645" spans="1:5" x14ac:dyDescent="0.25">
      <c r="A645" s="246" t="str">
        <f t="shared" si="10"/>
        <v>96159</v>
      </c>
      <c r="B645" s="362" t="s">
        <v>4169</v>
      </c>
      <c r="C645" s="362" t="s">
        <v>8906</v>
      </c>
      <c r="D645" s="362" t="s">
        <v>8779</v>
      </c>
      <c r="E645" s="363" t="s">
        <v>30459</v>
      </c>
    </row>
    <row r="646" spans="1:5" x14ac:dyDescent="0.25">
      <c r="A646" s="246" t="str">
        <f t="shared" si="10"/>
        <v>96246</v>
      </c>
      <c r="B646" s="362" t="s">
        <v>4175</v>
      </c>
      <c r="C646" s="362" t="s">
        <v>8907</v>
      </c>
      <c r="D646" s="362" t="s">
        <v>8779</v>
      </c>
      <c r="E646" s="363" t="s">
        <v>34140</v>
      </c>
    </row>
    <row r="647" spans="1:5" x14ac:dyDescent="0.25">
      <c r="A647" s="246" t="str">
        <f t="shared" si="10"/>
        <v>96464</v>
      </c>
      <c r="B647" s="362" t="s">
        <v>4215</v>
      </c>
      <c r="C647" s="362" t="s">
        <v>8908</v>
      </c>
      <c r="D647" s="362" t="s">
        <v>8779</v>
      </c>
      <c r="E647" s="363" t="s">
        <v>30458</v>
      </c>
    </row>
    <row r="648" spans="1:5" x14ac:dyDescent="0.25">
      <c r="A648" s="246" t="str">
        <f t="shared" si="10"/>
        <v>98765</v>
      </c>
      <c r="B648" s="362" t="s">
        <v>5119</v>
      </c>
      <c r="C648" s="362" t="s">
        <v>8909</v>
      </c>
      <c r="D648" s="362" t="s">
        <v>8779</v>
      </c>
      <c r="E648" s="363" t="s">
        <v>7955</v>
      </c>
    </row>
    <row r="649" spans="1:5" x14ac:dyDescent="0.25">
      <c r="A649" s="246" t="str">
        <f t="shared" si="10"/>
        <v>99834</v>
      </c>
      <c r="B649" s="362" t="s">
        <v>5265</v>
      </c>
      <c r="C649" s="362" t="s">
        <v>29598</v>
      </c>
      <c r="D649" s="362" t="s">
        <v>8779</v>
      </c>
      <c r="E649" s="363" t="s">
        <v>8265</v>
      </c>
    </row>
    <row r="650" spans="1:5" x14ac:dyDescent="0.25">
      <c r="A650" s="246" t="str">
        <f t="shared" si="10"/>
        <v>100642</v>
      </c>
      <c r="B650" s="362" t="s">
        <v>5712</v>
      </c>
      <c r="C650" s="362" t="s">
        <v>8910</v>
      </c>
      <c r="D650" s="362" t="s">
        <v>8779</v>
      </c>
      <c r="E650" s="363" t="s">
        <v>34141</v>
      </c>
    </row>
    <row r="651" spans="1:5" x14ac:dyDescent="0.25">
      <c r="A651" s="246" t="str">
        <f t="shared" si="10"/>
        <v>100648</v>
      </c>
      <c r="B651" s="362" t="s">
        <v>5718</v>
      </c>
      <c r="C651" s="362" t="s">
        <v>8911</v>
      </c>
      <c r="D651" s="362" t="s">
        <v>8779</v>
      </c>
      <c r="E651" s="363" t="s">
        <v>34142</v>
      </c>
    </row>
    <row r="652" spans="1:5" x14ac:dyDescent="0.25">
      <c r="A652" s="246" t="str">
        <f t="shared" si="10"/>
        <v>102274</v>
      </c>
      <c r="B652" s="362" t="s">
        <v>8912</v>
      </c>
      <c r="C652" s="362" t="s">
        <v>8913</v>
      </c>
      <c r="D652" s="362" t="s">
        <v>8779</v>
      </c>
      <c r="E652" s="363" t="s">
        <v>16238</v>
      </c>
    </row>
    <row r="653" spans="1:5" x14ac:dyDescent="0.25">
      <c r="A653" s="246" t="str">
        <f t="shared" si="10"/>
        <v>104092</v>
      </c>
      <c r="B653" s="362" t="s">
        <v>19091</v>
      </c>
      <c r="C653" s="362" t="s">
        <v>19092</v>
      </c>
      <c r="D653" s="362" t="s">
        <v>8779</v>
      </c>
      <c r="E653" s="363" t="s">
        <v>7763</v>
      </c>
    </row>
    <row r="654" spans="1:5" x14ac:dyDescent="0.25">
      <c r="A654" s="246" t="str">
        <f t="shared" si="10"/>
        <v>104098</v>
      </c>
      <c r="B654" s="362" t="s">
        <v>19103</v>
      </c>
      <c r="C654" s="362" t="s">
        <v>19104</v>
      </c>
      <c r="D654" s="362" t="s">
        <v>8779</v>
      </c>
      <c r="E654" s="363" t="s">
        <v>7764</v>
      </c>
    </row>
    <row r="655" spans="1:5" x14ac:dyDescent="0.25">
      <c r="A655" s="246" t="str">
        <f t="shared" si="10"/>
        <v>5089</v>
      </c>
      <c r="B655" s="362" t="s">
        <v>496</v>
      </c>
      <c r="C655" s="362" t="s">
        <v>8914</v>
      </c>
      <c r="D655" s="362" t="s">
        <v>8915</v>
      </c>
      <c r="E655" s="363" t="s">
        <v>29601</v>
      </c>
    </row>
    <row r="656" spans="1:5" x14ac:dyDescent="0.25">
      <c r="A656" s="246" t="str">
        <f t="shared" si="10"/>
        <v>5627</v>
      </c>
      <c r="B656" s="362" t="s">
        <v>497</v>
      </c>
      <c r="C656" s="362" t="s">
        <v>8916</v>
      </c>
      <c r="D656" s="362" t="s">
        <v>8915</v>
      </c>
      <c r="E656" s="363" t="s">
        <v>21261</v>
      </c>
    </row>
    <row r="657" spans="1:5" x14ac:dyDescent="0.25">
      <c r="A657" s="246" t="str">
        <f t="shared" si="10"/>
        <v>5628</v>
      </c>
      <c r="B657" s="362" t="s">
        <v>498</v>
      </c>
      <c r="C657" s="362" t="s">
        <v>8917</v>
      </c>
      <c r="D657" s="362" t="s">
        <v>8915</v>
      </c>
      <c r="E657" s="363" t="s">
        <v>7912</v>
      </c>
    </row>
    <row r="658" spans="1:5" x14ac:dyDescent="0.25">
      <c r="A658" s="246" t="str">
        <f t="shared" si="10"/>
        <v>5629</v>
      </c>
      <c r="B658" s="362" t="s">
        <v>499</v>
      </c>
      <c r="C658" s="362" t="s">
        <v>8919</v>
      </c>
      <c r="D658" s="362" t="s">
        <v>8915</v>
      </c>
      <c r="E658" s="363" t="s">
        <v>20761</v>
      </c>
    </row>
    <row r="659" spans="1:5" x14ac:dyDescent="0.25">
      <c r="A659" s="246" t="str">
        <f t="shared" si="10"/>
        <v>5630</v>
      </c>
      <c r="B659" s="362" t="s">
        <v>500</v>
      </c>
      <c r="C659" s="362" t="s">
        <v>8920</v>
      </c>
      <c r="D659" s="362" t="s">
        <v>8915</v>
      </c>
      <c r="E659" s="363" t="s">
        <v>17043</v>
      </c>
    </row>
    <row r="660" spans="1:5" x14ac:dyDescent="0.25">
      <c r="A660" s="246" t="str">
        <f t="shared" si="10"/>
        <v>5658</v>
      </c>
      <c r="B660" s="362" t="s">
        <v>503</v>
      </c>
      <c r="C660" s="362" t="s">
        <v>8921</v>
      </c>
      <c r="D660" s="362" t="s">
        <v>8915</v>
      </c>
      <c r="E660" s="363" t="s">
        <v>25200</v>
      </c>
    </row>
    <row r="661" spans="1:5" x14ac:dyDescent="0.25">
      <c r="A661" s="246" t="str">
        <f t="shared" si="10"/>
        <v>5664</v>
      </c>
      <c r="B661" s="362" t="s">
        <v>504</v>
      </c>
      <c r="C661" s="362" t="s">
        <v>8922</v>
      </c>
      <c r="D661" s="362" t="s">
        <v>8915</v>
      </c>
      <c r="E661" s="363" t="s">
        <v>29602</v>
      </c>
    </row>
    <row r="662" spans="1:5" x14ac:dyDescent="0.25">
      <c r="A662" s="246" t="str">
        <f t="shared" si="10"/>
        <v>5667</v>
      </c>
      <c r="B662" s="362" t="s">
        <v>505</v>
      </c>
      <c r="C662" s="362" t="s">
        <v>8923</v>
      </c>
      <c r="D662" s="362" t="s">
        <v>8915</v>
      </c>
      <c r="E662" s="363" t="s">
        <v>20876</v>
      </c>
    </row>
    <row r="663" spans="1:5" x14ac:dyDescent="0.25">
      <c r="A663" s="246" t="str">
        <f t="shared" si="10"/>
        <v>5668</v>
      </c>
      <c r="B663" s="362" t="s">
        <v>506</v>
      </c>
      <c r="C663" s="362" t="s">
        <v>8925</v>
      </c>
      <c r="D663" s="362" t="s">
        <v>8915</v>
      </c>
      <c r="E663" s="363" t="s">
        <v>20569</v>
      </c>
    </row>
    <row r="664" spans="1:5" x14ac:dyDescent="0.25">
      <c r="A664" s="246" t="str">
        <f t="shared" si="10"/>
        <v>5674</v>
      </c>
      <c r="B664" s="362" t="s">
        <v>507</v>
      </c>
      <c r="C664" s="362" t="s">
        <v>8926</v>
      </c>
      <c r="D664" s="362" t="s">
        <v>8915</v>
      </c>
      <c r="E664" s="363" t="s">
        <v>16231</v>
      </c>
    </row>
    <row r="665" spans="1:5" x14ac:dyDescent="0.25">
      <c r="A665" s="246" t="str">
        <f t="shared" si="10"/>
        <v>5692</v>
      </c>
      <c r="B665" s="362" t="s">
        <v>516</v>
      </c>
      <c r="C665" s="362" t="s">
        <v>8927</v>
      </c>
      <c r="D665" s="362" t="s">
        <v>8915</v>
      </c>
      <c r="E665" s="363" t="s">
        <v>9051</v>
      </c>
    </row>
    <row r="666" spans="1:5" x14ac:dyDescent="0.25">
      <c r="A666" s="246" t="str">
        <f t="shared" si="10"/>
        <v>5693</v>
      </c>
      <c r="B666" s="362" t="s">
        <v>517</v>
      </c>
      <c r="C666" s="362" t="s">
        <v>8928</v>
      </c>
      <c r="D666" s="362" t="s">
        <v>8915</v>
      </c>
      <c r="E666" s="363" t="s">
        <v>22162</v>
      </c>
    </row>
    <row r="667" spans="1:5" x14ac:dyDescent="0.25">
      <c r="A667" s="246" t="str">
        <f t="shared" si="10"/>
        <v>5695</v>
      </c>
      <c r="B667" s="362" t="s">
        <v>518</v>
      </c>
      <c r="C667" s="362" t="s">
        <v>8929</v>
      </c>
      <c r="D667" s="362" t="s">
        <v>8915</v>
      </c>
      <c r="E667" s="363" t="s">
        <v>20572</v>
      </c>
    </row>
    <row r="668" spans="1:5" x14ac:dyDescent="0.25">
      <c r="A668" s="246" t="str">
        <f t="shared" si="10"/>
        <v>5703</v>
      </c>
      <c r="B668" s="362" t="s">
        <v>519</v>
      </c>
      <c r="C668" s="362" t="s">
        <v>8930</v>
      </c>
      <c r="D668" s="362" t="s">
        <v>8915</v>
      </c>
      <c r="E668" s="363" t="s">
        <v>29603</v>
      </c>
    </row>
    <row r="669" spans="1:5" x14ac:dyDescent="0.25">
      <c r="A669" s="246" t="str">
        <f t="shared" si="10"/>
        <v>5705</v>
      </c>
      <c r="B669" s="362" t="s">
        <v>520</v>
      </c>
      <c r="C669" s="362" t="s">
        <v>8931</v>
      </c>
      <c r="D669" s="362" t="s">
        <v>8915</v>
      </c>
      <c r="E669" s="363" t="s">
        <v>29604</v>
      </c>
    </row>
    <row r="670" spans="1:5" x14ac:dyDescent="0.25">
      <c r="A670" s="246" t="str">
        <f t="shared" si="10"/>
        <v>5707</v>
      </c>
      <c r="B670" s="362" t="s">
        <v>521</v>
      </c>
      <c r="C670" s="362" t="s">
        <v>8933</v>
      </c>
      <c r="D670" s="362" t="s">
        <v>8915</v>
      </c>
      <c r="E670" s="363" t="s">
        <v>29605</v>
      </c>
    </row>
    <row r="671" spans="1:5" x14ac:dyDescent="0.25">
      <c r="A671" s="246" t="str">
        <f t="shared" si="10"/>
        <v>5710</v>
      </c>
      <c r="B671" s="362" t="s">
        <v>522</v>
      </c>
      <c r="C671" s="362" t="s">
        <v>8934</v>
      </c>
      <c r="D671" s="362" t="s">
        <v>8915</v>
      </c>
      <c r="E671" s="363" t="s">
        <v>29606</v>
      </c>
    </row>
    <row r="672" spans="1:5" x14ac:dyDescent="0.25">
      <c r="A672" s="246" t="str">
        <f t="shared" si="10"/>
        <v>5711</v>
      </c>
      <c r="B672" s="362" t="s">
        <v>523</v>
      </c>
      <c r="C672" s="362" t="s">
        <v>8935</v>
      </c>
      <c r="D672" s="362" t="s">
        <v>8915</v>
      </c>
      <c r="E672" s="363" t="s">
        <v>15459</v>
      </c>
    </row>
    <row r="673" spans="1:5" x14ac:dyDescent="0.25">
      <c r="A673" s="246" t="str">
        <f t="shared" si="10"/>
        <v>5714</v>
      </c>
      <c r="B673" s="362" t="s">
        <v>524</v>
      </c>
      <c r="C673" s="362" t="s">
        <v>8936</v>
      </c>
      <c r="D673" s="362" t="s">
        <v>8915</v>
      </c>
      <c r="E673" s="363" t="s">
        <v>21433</v>
      </c>
    </row>
    <row r="674" spans="1:5" x14ac:dyDescent="0.25">
      <c r="A674" s="246" t="str">
        <f t="shared" si="10"/>
        <v>5715</v>
      </c>
      <c r="B674" s="362" t="s">
        <v>525</v>
      </c>
      <c r="C674" s="362" t="s">
        <v>8937</v>
      </c>
      <c r="D674" s="362" t="s">
        <v>8915</v>
      </c>
      <c r="E674" s="363" t="s">
        <v>29607</v>
      </c>
    </row>
    <row r="675" spans="1:5" x14ac:dyDescent="0.25">
      <c r="A675" s="246" t="str">
        <f t="shared" si="10"/>
        <v>5718</v>
      </c>
      <c r="B675" s="362" t="s">
        <v>526</v>
      </c>
      <c r="C675" s="362" t="s">
        <v>8938</v>
      </c>
      <c r="D675" s="362" t="s">
        <v>8915</v>
      </c>
      <c r="E675" s="363" t="s">
        <v>29608</v>
      </c>
    </row>
    <row r="676" spans="1:5" x14ac:dyDescent="0.25">
      <c r="A676" s="246" t="str">
        <f t="shared" si="10"/>
        <v>5721</v>
      </c>
      <c r="B676" s="362" t="s">
        <v>527</v>
      </c>
      <c r="C676" s="362" t="s">
        <v>8939</v>
      </c>
      <c r="D676" s="362" t="s">
        <v>8915</v>
      </c>
      <c r="E676" s="363" t="s">
        <v>29609</v>
      </c>
    </row>
    <row r="677" spans="1:5" x14ac:dyDescent="0.25">
      <c r="A677" s="246" t="str">
        <f t="shared" si="10"/>
        <v>5722</v>
      </c>
      <c r="B677" s="362" t="s">
        <v>528</v>
      </c>
      <c r="C677" s="362" t="s">
        <v>8940</v>
      </c>
      <c r="D677" s="362" t="s">
        <v>8915</v>
      </c>
      <c r="E677" s="363" t="s">
        <v>22911</v>
      </c>
    </row>
    <row r="678" spans="1:5" x14ac:dyDescent="0.25">
      <c r="A678" s="246" t="str">
        <f t="shared" si="10"/>
        <v>5724</v>
      </c>
      <c r="B678" s="362" t="s">
        <v>529</v>
      </c>
      <c r="C678" s="362" t="s">
        <v>8941</v>
      </c>
      <c r="D678" s="362" t="s">
        <v>8915</v>
      </c>
      <c r="E678" s="363" t="s">
        <v>29610</v>
      </c>
    </row>
    <row r="679" spans="1:5" x14ac:dyDescent="0.25">
      <c r="A679" s="246" t="str">
        <f t="shared" si="10"/>
        <v>5727</v>
      </c>
      <c r="B679" s="362" t="s">
        <v>530</v>
      </c>
      <c r="C679" s="362" t="s">
        <v>8942</v>
      </c>
      <c r="D679" s="362" t="s">
        <v>8915</v>
      </c>
      <c r="E679" s="363" t="s">
        <v>24582</v>
      </c>
    </row>
    <row r="680" spans="1:5" x14ac:dyDescent="0.25">
      <c r="A680" s="246" t="str">
        <f t="shared" si="10"/>
        <v>5729</v>
      </c>
      <c r="B680" s="362" t="s">
        <v>531</v>
      </c>
      <c r="C680" s="362" t="s">
        <v>8943</v>
      </c>
      <c r="D680" s="362" t="s">
        <v>8915</v>
      </c>
      <c r="E680" s="363" t="s">
        <v>29611</v>
      </c>
    </row>
    <row r="681" spans="1:5" x14ac:dyDescent="0.25">
      <c r="A681" s="246" t="str">
        <f t="shared" si="10"/>
        <v>5730</v>
      </c>
      <c r="B681" s="362" t="s">
        <v>532</v>
      </c>
      <c r="C681" s="362" t="s">
        <v>8944</v>
      </c>
      <c r="D681" s="362" t="s">
        <v>8915</v>
      </c>
      <c r="E681" s="363" t="s">
        <v>29612</v>
      </c>
    </row>
    <row r="682" spans="1:5" x14ac:dyDescent="0.25">
      <c r="A682" s="246" t="str">
        <f t="shared" si="10"/>
        <v>5735</v>
      </c>
      <c r="B682" s="362" t="s">
        <v>533</v>
      </c>
      <c r="C682" s="362" t="s">
        <v>8945</v>
      </c>
      <c r="D682" s="362" t="s">
        <v>8915</v>
      </c>
      <c r="E682" s="363" t="s">
        <v>14090</v>
      </c>
    </row>
    <row r="683" spans="1:5" x14ac:dyDescent="0.25">
      <c r="A683" s="246" t="str">
        <f t="shared" si="10"/>
        <v>5736</v>
      </c>
      <c r="B683" s="362" t="s">
        <v>534</v>
      </c>
      <c r="C683" s="362" t="s">
        <v>8946</v>
      </c>
      <c r="D683" s="362" t="s">
        <v>8915</v>
      </c>
      <c r="E683" s="363" t="s">
        <v>15495</v>
      </c>
    </row>
    <row r="684" spans="1:5" x14ac:dyDescent="0.25">
      <c r="A684" s="246" t="str">
        <f t="shared" si="10"/>
        <v>5738</v>
      </c>
      <c r="B684" s="362" t="s">
        <v>535</v>
      </c>
      <c r="C684" s="362" t="s">
        <v>8947</v>
      </c>
      <c r="D684" s="362" t="s">
        <v>8915</v>
      </c>
      <c r="E684" s="363" t="s">
        <v>13719</v>
      </c>
    </row>
    <row r="685" spans="1:5" x14ac:dyDescent="0.25">
      <c r="A685" s="246" t="str">
        <f t="shared" si="10"/>
        <v>5739</v>
      </c>
      <c r="B685" s="362" t="s">
        <v>536</v>
      </c>
      <c r="C685" s="362" t="s">
        <v>8948</v>
      </c>
      <c r="D685" s="362" t="s">
        <v>8915</v>
      </c>
      <c r="E685" s="363" t="s">
        <v>29613</v>
      </c>
    </row>
    <row r="686" spans="1:5" x14ac:dyDescent="0.25">
      <c r="A686" s="246" t="str">
        <f t="shared" si="10"/>
        <v>5741</v>
      </c>
      <c r="B686" s="362" t="s">
        <v>537</v>
      </c>
      <c r="C686" s="362" t="s">
        <v>8949</v>
      </c>
      <c r="D686" s="362" t="s">
        <v>8915</v>
      </c>
      <c r="E686" s="363" t="s">
        <v>20435</v>
      </c>
    </row>
    <row r="687" spans="1:5" x14ac:dyDescent="0.25">
      <c r="A687" s="246" t="str">
        <f t="shared" si="10"/>
        <v>5742</v>
      </c>
      <c r="B687" s="362" t="s">
        <v>538</v>
      </c>
      <c r="C687" s="362" t="s">
        <v>8950</v>
      </c>
      <c r="D687" s="362" t="s">
        <v>8915</v>
      </c>
      <c r="E687" s="363" t="s">
        <v>13584</v>
      </c>
    </row>
    <row r="688" spans="1:5" x14ac:dyDescent="0.25">
      <c r="A688" s="246" t="str">
        <f t="shared" si="10"/>
        <v>5747</v>
      </c>
      <c r="B688" s="362" t="s">
        <v>539</v>
      </c>
      <c r="C688" s="362" t="s">
        <v>8951</v>
      </c>
      <c r="D688" s="362" t="s">
        <v>8915</v>
      </c>
      <c r="E688" s="363" t="s">
        <v>21105</v>
      </c>
    </row>
    <row r="689" spans="1:5" x14ac:dyDescent="0.25">
      <c r="A689" s="246" t="str">
        <f t="shared" si="10"/>
        <v>5751</v>
      </c>
      <c r="B689" s="362" t="s">
        <v>540</v>
      </c>
      <c r="C689" s="362" t="s">
        <v>8952</v>
      </c>
      <c r="D689" s="362" t="s">
        <v>8915</v>
      </c>
      <c r="E689" s="363" t="s">
        <v>18397</v>
      </c>
    </row>
    <row r="690" spans="1:5" x14ac:dyDescent="0.25">
      <c r="A690" s="246" t="str">
        <f t="shared" si="10"/>
        <v>5754</v>
      </c>
      <c r="B690" s="362" t="s">
        <v>541</v>
      </c>
      <c r="C690" s="362" t="s">
        <v>8953</v>
      </c>
      <c r="D690" s="362" t="s">
        <v>8915</v>
      </c>
      <c r="E690" s="363" t="s">
        <v>17944</v>
      </c>
    </row>
    <row r="691" spans="1:5" x14ac:dyDescent="0.25">
      <c r="A691" s="246" t="str">
        <f t="shared" si="10"/>
        <v>5763</v>
      </c>
      <c r="B691" s="362" t="s">
        <v>542</v>
      </c>
      <c r="C691" s="362" t="s">
        <v>8954</v>
      </c>
      <c r="D691" s="362" t="s">
        <v>8915</v>
      </c>
      <c r="E691" s="363" t="s">
        <v>29614</v>
      </c>
    </row>
    <row r="692" spans="1:5" x14ac:dyDescent="0.25">
      <c r="A692" s="246" t="str">
        <f t="shared" si="10"/>
        <v>5765</v>
      </c>
      <c r="B692" s="362" t="s">
        <v>543</v>
      </c>
      <c r="C692" s="362" t="s">
        <v>8955</v>
      </c>
      <c r="D692" s="362" t="s">
        <v>8915</v>
      </c>
      <c r="E692" s="363" t="s">
        <v>7873</v>
      </c>
    </row>
    <row r="693" spans="1:5" x14ac:dyDescent="0.25">
      <c r="A693" s="246" t="str">
        <f t="shared" si="10"/>
        <v>5766</v>
      </c>
      <c r="B693" s="362" t="s">
        <v>544</v>
      </c>
      <c r="C693" s="362" t="s">
        <v>8956</v>
      </c>
      <c r="D693" s="362" t="s">
        <v>8915</v>
      </c>
      <c r="E693" s="363" t="s">
        <v>8239</v>
      </c>
    </row>
    <row r="694" spans="1:5" x14ac:dyDescent="0.25">
      <c r="A694" s="246" t="str">
        <f t="shared" si="10"/>
        <v>5779</v>
      </c>
      <c r="B694" s="362" t="s">
        <v>545</v>
      </c>
      <c r="C694" s="362" t="s">
        <v>8957</v>
      </c>
      <c r="D694" s="362" t="s">
        <v>8915</v>
      </c>
      <c r="E694" s="363" t="s">
        <v>29615</v>
      </c>
    </row>
    <row r="695" spans="1:5" x14ac:dyDescent="0.25">
      <c r="A695" s="246" t="str">
        <f t="shared" si="10"/>
        <v>5787</v>
      </c>
      <c r="B695" s="362" t="s">
        <v>546</v>
      </c>
      <c r="C695" s="362" t="s">
        <v>8958</v>
      </c>
      <c r="D695" s="362" t="s">
        <v>8915</v>
      </c>
      <c r="E695" s="363" t="s">
        <v>29616</v>
      </c>
    </row>
    <row r="696" spans="1:5" x14ac:dyDescent="0.25">
      <c r="A696" s="246" t="str">
        <f t="shared" si="10"/>
        <v>5797</v>
      </c>
      <c r="B696" s="362" t="s">
        <v>548</v>
      </c>
      <c r="C696" s="362" t="s">
        <v>8959</v>
      </c>
      <c r="D696" s="362" t="s">
        <v>8915</v>
      </c>
      <c r="E696" s="363" t="s">
        <v>9074</v>
      </c>
    </row>
    <row r="697" spans="1:5" x14ac:dyDescent="0.25">
      <c r="A697" s="246" t="str">
        <f t="shared" si="10"/>
        <v>5800</v>
      </c>
      <c r="B697" s="362" t="s">
        <v>549</v>
      </c>
      <c r="C697" s="362" t="s">
        <v>8960</v>
      </c>
      <c r="D697" s="362" t="s">
        <v>8915</v>
      </c>
      <c r="E697" s="363" t="s">
        <v>7778</v>
      </c>
    </row>
    <row r="698" spans="1:5" x14ac:dyDescent="0.25">
      <c r="A698" s="246" t="str">
        <f t="shared" si="10"/>
        <v>7032</v>
      </c>
      <c r="B698" s="362" t="s">
        <v>606</v>
      </c>
      <c r="C698" s="362" t="s">
        <v>29617</v>
      </c>
      <c r="D698" s="362" t="s">
        <v>8915</v>
      </c>
      <c r="E698" s="363" t="s">
        <v>8612</v>
      </c>
    </row>
    <row r="699" spans="1:5" x14ac:dyDescent="0.25">
      <c r="A699" s="246" t="str">
        <f t="shared" si="10"/>
        <v>7033</v>
      </c>
      <c r="B699" s="362" t="s">
        <v>607</v>
      </c>
      <c r="C699" s="362" t="s">
        <v>29618</v>
      </c>
      <c r="D699" s="362" t="s">
        <v>8915</v>
      </c>
      <c r="E699" s="363" t="s">
        <v>9006</v>
      </c>
    </row>
    <row r="700" spans="1:5" x14ac:dyDescent="0.25">
      <c r="A700" s="246" t="str">
        <f t="shared" si="10"/>
        <v>7034</v>
      </c>
      <c r="B700" s="362" t="s">
        <v>608</v>
      </c>
      <c r="C700" s="362" t="s">
        <v>29619</v>
      </c>
      <c r="D700" s="362" t="s">
        <v>8915</v>
      </c>
      <c r="E700" s="363" t="s">
        <v>16534</v>
      </c>
    </row>
    <row r="701" spans="1:5" x14ac:dyDescent="0.25">
      <c r="A701" s="246" t="str">
        <f t="shared" si="10"/>
        <v>7035</v>
      </c>
      <c r="B701" s="362" t="s">
        <v>609</v>
      </c>
      <c r="C701" s="362" t="s">
        <v>29620</v>
      </c>
      <c r="D701" s="362" t="s">
        <v>8915</v>
      </c>
      <c r="E701" s="363" t="s">
        <v>29621</v>
      </c>
    </row>
    <row r="702" spans="1:5" x14ac:dyDescent="0.25">
      <c r="A702" s="246" t="str">
        <f t="shared" si="10"/>
        <v>7038</v>
      </c>
      <c r="B702" s="362" t="s">
        <v>610</v>
      </c>
      <c r="C702" s="362" t="s">
        <v>8961</v>
      </c>
      <c r="D702" s="362" t="s">
        <v>8915</v>
      </c>
      <c r="E702" s="363" t="s">
        <v>21267</v>
      </c>
    </row>
    <row r="703" spans="1:5" x14ac:dyDescent="0.25">
      <c r="A703" s="246" t="str">
        <f t="shared" si="10"/>
        <v>7039</v>
      </c>
      <c r="B703" s="362" t="s">
        <v>611</v>
      </c>
      <c r="C703" s="362" t="s">
        <v>8962</v>
      </c>
      <c r="D703" s="362" t="s">
        <v>8915</v>
      </c>
      <c r="E703" s="363" t="s">
        <v>7905</v>
      </c>
    </row>
    <row r="704" spans="1:5" x14ac:dyDescent="0.25">
      <c r="A704" s="246" t="str">
        <f t="shared" si="10"/>
        <v>7040</v>
      </c>
      <c r="B704" s="362" t="s">
        <v>612</v>
      </c>
      <c r="C704" s="362" t="s">
        <v>8963</v>
      </c>
      <c r="D704" s="362" t="s">
        <v>8915</v>
      </c>
      <c r="E704" s="363" t="s">
        <v>29622</v>
      </c>
    </row>
    <row r="705" spans="1:5" x14ac:dyDescent="0.25">
      <c r="A705" s="246" t="str">
        <f t="shared" si="10"/>
        <v>7044</v>
      </c>
      <c r="B705" s="362" t="s">
        <v>615</v>
      </c>
      <c r="C705" s="362" t="s">
        <v>8964</v>
      </c>
      <c r="D705" s="362" t="s">
        <v>8915</v>
      </c>
      <c r="E705" s="363" t="s">
        <v>8276</v>
      </c>
    </row>
    <row r="706" spans="1:5" x14ac:dyDescent="0.25">
      <c r="A706" s="246" t="str">
        <f t="shared" si="10"/>
        <v>7045</v>
      </c>
      <c r="B706" s="362" t="s">
        <v>616</v>
      </c>
      <c r="C706" s="362" t="s">
        <v>8965</v>
      </c>
      <c r="D706" s="362" t="s">
        <v>8915</v>
      </c>
      <c r="E706" s="363" t="s">
        <v>7886</v>
      </c>
    </row>
    <row r="707" spans="1:5" x14ac:dyDescent="0.25">
      <c r="A707" s="246" t="str">
        <f t="shared" ref="A707:A770" si="11">B707</f>
        <v>7046</v>
      </c>
      <c r="B707" s="362" t="s">
        <v>617</v>
      </c>
      <c r="C707" s="362" t="s">
        <v>8966</v>
      </c>
      <c r="D707" s="362" t="s">
        <v>8915</v>
      </c>
      <c r="E707" s="363" t="s">
        <v>9366</v>
      </c>
    </row>
    <row r="708" spans="1:5" x14ac:dyDescent="0.25">
      <c r="A708" s="246" t="str">
        <f t="shared" si="11"/>
        <v>7047</v>
      </c>
      <c r="B708" s="362" t="s">
        <v>618</v>
      </c>
      <c r="C708" s="362" t="s">
        <v>8967</v>
      </c>
      <c r="D708" s="362" t="s">
        <v>8915</v>
      </c>
      <c r="E708" s="363" t="s">
        <v>15119</v>
      </c>
    </row>
    <row r="709" spans="1:5" x14ac:dyDescent="0.25">
      <c r="A709" s="246" t="str">
        <f t="shared" si="11"/>
        <v>7051</v>
      </c>
      <c r="B709" s="362" t="s">
        <v>621</v>
      </c>
      <c r="C709" s="362" t="s">
        <v>8968</v>
      </c>
      <c r="D709" s="362" t="s">
        <v>8915</v>
      </c>
      <c r="E709" s="363" t="s">
        <v>20223</v>
      </c>
    </row>
    <row r="710" spans="1:5" x14ac:dyDescent="0.25">
      <c r="A710" s="246" t="str">
        <f t="shared" si="11"/>
        <v>7052</v>
      </c>
      <c r="B710" s="362" t="s">
        <v>622</v>
      </c>
      <c r="C710" s="362" t="s">
        <v>8969</v>
      </c>
      <c r="D710" s="362" t="s">
        <v>8915</v>
      </c>
      <c r="E710" s="363" t="s">
        <v>15534</v>
      </c>
    </row>
    <row r="711" spans="1:5" x14ac:dyDescent="0.25">
      <c r="A711" s="246" t="str">
        <f t="shared" si="11"/>
        <v>7053</v>
      </c>
      <c r="B711" s="362" t="s">
        <v>623</v>
      </c>
      <c r="C711" s="362" t="s">
        <v>8971</v>
      </c>
      <c r="D711" s="362" t="s">
        <v>8915</v>
      </c>
      <c r="E711" s="363" t="s">
        <v>29623</v>
      </c>
    </row>
    <row r="712" spans="1:5" x14ac:dyDescent="0.25">
      <c r="A712" s="246" t="str">
        <f t="shared" si="11"/>
        <v>7054</v>
      </c>
      <c r="B712" s="362" t="s">
        <v>624</v>
      </c>
      <c r="C712" s="362" t="s">
        <v>8972</v>
      </c>
      <c r="D712" s="362" t="s">
        <v>8915</v>
      </c>
      <c r="E712" s="363" t="s">
        <v>25715</v>
      </c>
    </row>
    <row r="713" spans="1:5" x14ac:dyDescent="0.25">
      <c r="A713" s="246" t="str">
        <f t="shared" si="11"/>
        <v>7058</v>
      </c>
      <c r="B713" s="362" t="s">
        <v>625</v>
      </c>
      <c r="C713" s="362" t="s">
        <v>8973</v>
      </c>
      <c r="D713" s="362" t="s">
        <v>8915</v>
      </c>
      <c r="E713" s="363" t="s">
        <v>11921</v>
      </c>
    </row>
    <row r="714" spans="1:5" x14ac:dyDescent="0.25">
      <c r="A714" s="246" t="str">
        <f t="shared" si="11"/>
        <v>7059</v>
      </c>
      <c r="B714" s="362" t="s">
        <v>626</v>
      </c>
      <c r="C714" s="362" t="s">
        <v>8974</v>
      </c>
      <c r="D714" s="362" t="s">
        <v>8915</v>
      </c>
      <c r="E714" s="363" t="s">
        <v>14876</v>
      </c>
    </row>
    <row r="715" spans="1:5" x14ac:dyDescent="0.25">
      <c r="A715" s="246" t="str">
        <f t="shared" si="11"/>
        <v>7060</v>
      </c>
      <c r="B715" s="362" t="s">
        <v>627</v>
      </c>
      <c r="C715" s="362" t="s">
        <v>8975</v>
      </c>
      <c r="D715" s="362" t="s">
        <v>8915</v>
      </c>
      <c r="E715" s="363" t="s">
        <v>14867</v>
      </c>
    </row>
    <row r="716" spans="1:5" x14ac:dyDescent="0.25">
      <c r="A716" s="246" t="str">
        <f t="shared" si="11"/>
        <v>7061</v>
      </c>
      <c r="B716" s="362" t="s">
        <v>628</v>
      </c>
      <c r="C716" s="362" t="s">
        <v>8976</v>
      </c>
      <c r="D716" s="362" t="s">
        <v>8915</v>
      </c>
      <c r="E716" s="363" t="s">
        <v>29624</v>
      </c>
    </row>
    <row r="717" spans="1:5" x14ac:dyDescent="0.25">
      <c r="A717" s="246" t="str">
        <f t="shared" si="11"/>
        <v>7063</v>
      </c>
      <c r="B717" s="362" t="s">
        <v>629</v>
      </c>
      <c r="C717" s="362" t="s">
        <v>8977</v>
      </c>
      <c r="D717" s="362" t="s">
        <v>8915</v>
      </c>
      <c r="E717" s="363" t="s">
        <v>17277</v>
      </c>
    </row>
    <row r="718" spans="1:5" x14ac:dyDescent="0.25">
      <c r="A718" s="246" t="str">
        <f t="shared" si="11"/>
        <v>7064</v>
      </c>
      <c r="B718" s="362" t="s">
        <v>630</v>
      </c>
      <c r="C718" s="362" t="s">
        <v>8978</v>
      </c>
      <c r="D718" s="362" t="s">
        <v>8915</v>
      </c>
      <c r="E718" s="363" t="s">
        <v>9154</v>
      </c>
    </row>
    <row r="719" spans="1:5" x14ac:dyDescent="0.25">
      <c r="A719" s="246" t="str">
        <f t="shared" si="11"/>
        <v>7065</v>
      </c>
      <c r="B719" s="362" t="s">
        <v>631</v>
      </c>
      <c r="C719" s="362" t="s">
        <v>8979</v>
      </c>
      <c r="D719" s="362" t="s">
        <v>8915</v>
      </c>
      <c r="E719" s="363" t="s">
        <v>14335</v>
      </c>
    </row>
    <row r="720" spans="1:5" x14ac:dyDescent="0.25">
      <c r="A720" s="246" t="str">
        <f t="shared" si="11"/>
        <v>7066</v>
      </c>
      <c r="B720" s="362" t="s">
        <v>632</v>
      </c>
      <c r="C720" s="362" t="s">
        <v>8980</v>
      </c>
      <c r="D720" s="362" t="s">
        <v>8915</v>
      </c>
      <c r="E720" s="363" t="s">
        <v>29625</v>
      </c>
    </row>
    <row r="721" spans="1:5" x14ac:dyDescent="0.25">
      <c r="A721" s="246" t="str">
        <f t="shared" si="11"/>
        <v>53786</v>
      </c>
      <c r="B721" s="362" t="s">
        <v>633</v>
      </c>
      <c r="C721" s="362" t="s">
        <v>8981</v>
      </c>
      <c r="D721" s="362" t="s">
        <v>8915</v>
      </c>
      <c r="E721" s="363" t="s">
        <v>21244</v>
      </c>
    </row>
    <row r="722" spans="1:5" x14ac:dyDescent="0.25">
      <c r="A722" s="246" t="str">
        <f t="shared" si="11"/>
        <v>53788</v>
      </c>
      <c r="B722" s="362" t="s">
        <v>634</v>
      </c>
      <c r="C722" s="362" t="s">
        <v>8982</v>
      </c>
      <c r="D722" s="362" t="s">
        <v>8915</v>
      </c>
      <c r="E722" s="363" t="s">
        <v>14197</v>
      </c>
    </row>
    <row r="723" spans="1:5" x14ac:dyDescent="0.25">
      <c r="A723" s="246" t="str">
        <f t="shared" si="11"/>
        <v>53792</v>
      </c>
      <c r="B723" s="362" t="s">
        <v>635</v>
      </c>
      <c r="C723" s="362" t="s">
        <v>8983</v>
      </c>
      <c r="D723" s="362" t="s">
        <v>8915</v>
      </c>
      <c r="E723" s="363" t="s">
        <v>29626</v>
      </c>
    </row>
    <row r="724" spans="1:5" x14ac:dyDescent="0.25">
      <c r="A724" s="246" t="str">
        <f t="shared" si="11"/>
        <v>53794</v>
      </c>
      <c r="B724" s="362" t="s">
        <v>636</v>
      </c>
      <c r="C724" s="362" t="s">
        <v>8984</v>
      </c>
      <c r="D724" s="362" t="s">
        <v>8915</v>
      </c>
      <c r="E724" s="363" t="s">
        <v>29627</v>
      </c>
    </row>
    <row r="725" spans="1:5" x14ac:dyDescent="0.25">
      <c r="A725" s="246" t="str">
        <f t="shared" si="11"/>
        <v>53797</v>
      </c>
      <c r="B725" s="362" t="s">
        <v>637</v>
      </c>
      <c r="C725" s="362" t="s">
        <v>8986</v>
      </c>
      <c r="D725" s="362" t="s">
        <v>8915</v>
      </c>
      <c r="E725" s="363" t="s">
        <v>21508</v>
      </c>
    </row>
    <row r="726" spans="1:5" x14ac:dyDescent="0.25">
      <c r="A726" s="246" t="str">
        <f t="shared" si="11"/>
        <v>53804</v>
      </c>
      <c r="B726" s="362" t="s">
        <v>638</v>
      </c>
      <c r="C726" s="362" t="s">
        <v>8987</v>
      </c>
      <c r="D726" s="362" t="s">
        <v>8915</v>
      </c>
      <c r="E726" s="363" t="s">
        <v>13011</v>
      </c>
    </row>
    <row r="727" spans="1:5" x14ac:dyDescent="0.25">
      <c r="A727" s="246" t="str">
        <f t="shared" si="11"/>
        <v>53806</v>
      </c>
      <c r="B727" s="362" t="s">
        <v>639</v>
      </c>
      <c r="C727" s="362" t="s">
        <v>8988</v>
      </c>
      <c r="D727" s="362" t="s">
        <v>8915</v>
      </c>
      <c r="E727" s="363" t="s">
        <v>19833</v>
      </c>
    </row>
    <row r="728" spans="1:5" x14ac:dyDescent="0.25">
      <c r="A728" s="246" t="str">
        <f t="shared" si="11"/>
        <v>53810</v>
      </c>
      <c r="B728" s="362" t="s">
        <v>640</v>
      </c>
      <c r="C728" s="362" t="s">
        <v>8989</v>
      </c>
      <c r="D728" s="362" t="s">
        <v>8915</v>
      </c>
      <c r="E728" s="363" t="s">
        <v>29628</v>
      </c>
    </row>
    <row r="729" spans="1:5" x14ac:dyDescent="0.25">
      <c r="A729" s="246" t="str">
        <f t="shared" si="11"/>
        <v>53814</v>
      </c>
      <c r="B729" s="362" t="s">
        <v>641</v>
      </c>
      <c r="C729" s="362" t="s">
        <v>8990</v>
      </c>
      <c r="D729" s="362" t="s">
        <v>8915</v>
      </c>
      <c r="E729" s="363" t="s">
        <v>26354</v>
      </c>
    </row>
    <row r="730" spans="1:5" x14ac:dyDescent="0.25">
      <c r="A730" s="246" t="str">
        <f t="shared" si="11"/>
        <v>53817</v>
      </c>
      <c r="B730" s="362" t="s">
        <v>642</v>
      </c>
      <c r="C730" s="362" t="s">
        <v>8991</v>
      </c>
      <c r="D730" s="362" t="s">
        <v>8915</v>
      </c>
      <c r="E730" s="363" t="s">
        <v>20838</v>
      </c>
    </row>
    <row r="731" spans="1:5" x14ac:dyDescent="0.25">
      <c r="A731" s="246" t="str">
        <f t="shared" si="11"/>
        <v>53818</v>
      </c>
      <c r="B731" s="362" t="s">
        <v>643</v>
      </c>
      <c r="C731" s="362" t="s">
        <v>8992</v>
      </c>
      <c r="D731" s="362" t="s">
        <v>8915</v>
      </c>
      <c r="E731" s="363" t="s">
        <v>28615</v>
      </c>
    </row>
    <row r="732" spans="1:5" x14ac:dyDescent="0.25">
      <c r="A732" s="246" t="str">
        <f t="shared" si="11"/>
        <v>53827</v>
      </c>
      <c r="B732" s="362" t="s">
        <v>644</v>
      </c>
      <c r="C732" s="362" t="s">
        <v>8994</v>
      </c>
      <c r="D732" s="362" t="s">
        <v>8915</v>
      </c>
      <c r="E732" s="363" t="s">
        <v>29629</v>
      </c>
    </row>
    <row r="733" spans="1:5" x14ac:dyDescent="0.25">
      <c r="A733" s="246" t="str">
        <f t="shared" si="11"/>
        <v>53829</v>
      </c>
      <c r="B733" s="362" t="s">
        <v>645</v>
      </c>
      <c r="C733" s="362" t="s">
        <v>8995</v>
      </c>
      <c r="D733" s="362" t="s">
        <v>8915</v>
      </c>
      <c r="E733" s="363" t="s">
        <v>21508</v>
      </c>
    </row>
    <row r="734" spans="1:5" x14ac:dyDescent="0.25">
      <c r="A734" s="246" t="str">
        <f t="shared" si="11"/>
        <v>53831</v>
      </c>
      <c r="B734" s="362" t="s">
        <v>646</v>
      </c>
      <c r="C734" s="362" t="s">
        <v>8996</v>
      </c>
      <c r="D734" s="362" t="s">
        <v>8915</v>
      </c>
      <c r="E734" s="363" t="s">
        <v>21093</v>
      </c>
    </row>
    <row r="735" spans="1:5" x14ac:dyDescent="0.25">
      <c r="A735" s="246" t="str">
        <f t="shared" si="11"/>
        <v>53840</v>
      </c>
      <c r="B735" s="362" t="s">
        <v>647</v>
      </c>
      <c r="C735" s="362" t="s">
        <v>8997</v>
      </c>
      <c r="D735" s="362" t="s">
        <v>8915</v>
      </c>
      <c r="E735" s="363" t="s">
        <v>8196</v>
      </c>
    </row>
    <row r="736" spans="1:5" x14ac:dyDescent="0.25">
      <c r="A736" s="246" t="str">
        <f t="shared" si="11"/>
        <v>53841</v>
      </c>
      <c r="B736" s="362" t="s">
        <v>648</v>
      </c>
      <c r="C736" s="362" t="s">
        <v>8998</v>
      </c>
      <c r="D736" s="362" t="s">
        <v>8915</v>
      </c>
      <c r="E736" s="363" t="s">
        <v>7987</v>
      </c>
    </row>
    <row r="737" spans="1:5" x14ac:dyDescent="0.25">
      <c r="A737" s="246" t="str">
        <f t="shared" si="11"/>
        <v>53849</v>
      </c>
      <c r="B737" s="362" t="s">
        <v>649</v>
      </c>
      <c r="C737" s="362" t="s">
        <v>8999</v>
      </c>
      <c r="D737" s="362" t="s">
        <v>8915</v>
      </c>
      <c r="E737" s="363" t="s">
        <v>29209</v>
      </c>
    </row>
    <row r="738" spans="1:5" x14ac:dyDescent="0.25">
      <c r="A738" s="246" t="str">
        <f t="shared" si="11"/>
        <v>53857</v>
      </c>
      <c r="B738" s="362" t="s">
        <v>650</v>
      </c>
      <c r="C738" s="362" t="s">
        <v>9000</v>
      </c>
      <c r="D738" s="362" t="s">
        <v>8915</v>
      </c>
      <c r="E738" s="363" t="s">
        <v>29630</v>
      </c>
    </row>
    <row r="739" spans="1:5" x14ac:dyDescent="0.25">
      <c r="A739" s="246" t="str">
        <f t="shared" si="11"/>
        <v>53858</v>
      </c>
      <c r="B739" s="362" t="s">
        <v>651</v>
      </c>
      <c r="C739" s="362" t="s">
        <v>9001</v>
      </c>
      <c r="D739" s="362" t="s">
        <v>8915</v>
      </c>
      <c r="E739" s="363" t="s">
        <v>20974</v>
      </c>
    </row>
    <row r="740" spans="1:5" x14ac:dyDescent="0.25">
      <c r="A740" s="246" t="str">
        <f t="shared" si="11"/>
        <v>53861</v>
      </c>
      <c r="B740" s="362" t="s">
        <v>652</v>
      </c>
      <c r="C740" s="362" t="s">
        <v>9002</v>
      </c>
      <c r="D740" s="362" t="s">
        <v>8915</v>
      </c>
      <c r="E740" s="363" t="s">
        <v>16708</v>
      </c>
    </row>
    <row r="741" spans="1:5" x14ac:dyDescent="0.25">
      <c r="A741" s="246" t="str">
        <f t="shared" si="11"/>
        <v>53863</v>
      </c>
      <c r="B741" s="362" t="s">
        <v>653</v>
      </c>
      <c r="C741" s="362" t="s">
        <v>9003</v>
      </c>
      <c r="D741" s="362" t="s">
        <v>8915</v>
      </c>
      <c r="E741" s="363" t="s">
        <v>29631</v>
      </c>
    </row>
    <row r="742" spans="1:5" x14ac:dyDescent="0.25">
      <c r="A742" s="246" t="str">
        <f t="shared" si="11"/>
        <v>53865</v>
      </c>
      <c r="B742" s="362" t="s">
        <v>654</v>
      </c>
      <c r="C742" s="362" t="s">
        <v>9004</v>
      </c>
      <c r="D742" s="362" t="s">
        <v>8915</v>
      </c>
      <c r="E742" s="363" t="s">
        <v>29632</v>
      </c>
    </row>
    <row r="743" spans="1:5" x14ac:dyDescent="0.25">
      <c r="A743" s="246" t="str">
        <f t="shared" si="11"/>
        <v>53866</v>
      </c>
      <c r="B743" s="362" t="s">
        <v>655</v>
      </c>
      <c r="C743" s="362" t="s">
        <v>9005</v>
      </c>
      <c r="D743" s="362" t="s">
        <v>8915</v>
      </c>
      <c r="E743" s="363" t="s">
        <v>12680</v>
      </c>
    </row>
    <row r="744" spans="1:5" x14ac:dyDescent="0.25">
      <c r="A744" s="246" t="str">
        <f t="shared" si="11"/>
        <v>53882</v>
      </c>
      <c r="B744" s="362" t="s">
        <v>656</v>
      </c>
      <c r="C744" s="362" t="s">
        <v>9007</v>
      </c>
      <c r="D744" s="362" t="s">
        <v>8915</v>
      </c>
      <c r="E744" s="363" t="s">
        <v>29536</v>
      </c>
    </row>
    <row r="745" spans="1:5" x14ac:dyDescent="0.25">
      <c r="A745" s="246" t="str">
        <f t="shared" si="11"/>
        <v>55263</v>
      </c>
      <c r="B745" s="362" t="s">
        <v>657</v>
      </c>
      <c r="C745" s="362" t="s">
        <v>9008</v>
      </c>
      <c r="D745" s="362" t="s">
        <v>8915</v>
      </c>
      <c r="E745" s="363" t="s">
        <v>17043</v>
      </c>
    </row>
    <row r="746" spans="1:5" x14ac:dyDescent="0.25">
      <c r="A746" s="246" t="str">
        <f t="shared" si="11"/>
        <v>73303</v>
      </c>
      <c r="B746" s="362" t="s">
        <v>660</v>
      </c>
      <c r="C746" s="362" t="s">
        <v>9009</v>
      </c>
      <c r="D746" s="362" t="s">
        <v>8915</v>
      </c>
      <c r="E746" s="363" t="s">
        <v>8016</v>
      </c>
    </row>
    <row r="747" spans="1:5" x14ac:dyDescent="0.25">
      <c r="A747" s="246" t="str">
        <f t="shared" si="11"/>
        <v>73307</v>
      </c>
      <c r="B747" s="362" t="s">
        <v>661</v>
      </c>
      <c r="C747" s="362" t="s">
        <v>9010</v>
      </c>
      <c r="D747" s="362" t="s">
        <v>8915</v>
      </c>
      <c r="E747" s="363" t="s">
        <v>7988</v>
      </c>
    </row>
    <row r="748" spans="1:5" x14ac:dyDescent="0.25">
      <c r="A748" s="246" t="str">
        <f t="shared" si="11"/>
        <v>73309</v>
      </c>
      <c r="B748" s="362" t="s">
        <v>662</v>
      </c>
      <c r="C748" s="362" t="s">
        <v>9011</v>
      </c>
      <c r="D748" s="362" t="s">
        <v>8915</v>
      </c>
      <c r="E748" s="363" t="s">
        <v>29633</v>
      </c>
    </row>
    <row r="749" spans="1:5" x14ac:dyDescent="0.25">
      <c r="A749" s="246" t="str">
        <f t="shared" si="11"/>
        <v>73311</v>
      </c>
      <c r="B749" s="362" t="s">
        <v>663</v>
      </c>
      <c r="C749" s="362" t="s">
        <v>9012</v>
      </c>
      <c r="D749" s="362" t="s">
        <v>8915</v>
      </c>
      <c r="E749" s="363" t="s">
        <v>29634</v>
      </c>
    </row>
    <row r="750" spans="1:5" x14ac:dyDescent="0.25">
      <c r="A750" s="246" t="str">
        <f t="shared" si="11"/>
        <v>73313</v>
      </c>
      <c r="B750" s="362" t="s">
        <v>664</v>
      </c>
      <c r="C750" s="362" t="s">
        <v>9013</v>
      </c>
      <c r="D750" s="362" t="s">
        <v>8915</v>
      </c>
      <c r="E750" s="363" t="s">
        <v>10705</v>
      </c>
    </row>
    <row r="751" spans="1:5" x14ac:dyDescent="0.25">
      <c r="A751" s="246" t="str">
        <f t="shared" si="11"/>
        <v>73315</v>
      </c>
      <c r="B751" s="362" t="s">
        <v>665</v>
      </c>
      <c r="C751" s="362" t="s">
        <v>9014</v>
      </c>
      <c r="D751" s="362" t="s">
        <v>8915</v>
      </c>
      <c r="E751" s="363" t="s">
        <v>14197</v>
      </c>
    </row>
    <row r="752" spans="1:5" x14ac:dyDescent="0.25">
      <c r="A752" s="246" t="str">
        <f t="shared" si="11"/>
        <v>73335</v>
      </c>
      <c r="B752" s="362" t="s">
        <v>666</v>
      </c>
      <c r="C752" s="362" t="s">
        <v>9015</v>
      </c>
      <c r="D752" s="362" t="s">
        <v>8915</v>
      </c>
      <c r="E752" s="363" t="s">
        <v>29635</v>
      </c>
    </row>
    <row r="753" spans="1:5" x14ac:dyDescent="0.25">
      <c r="A753" s="246" t="str">
        <f t="shared" si="11"/>
        <v>73340</v>
      </c>
      <c r="B753" s="362" t="s">
        <v>667</v>
      </c>
      <c r="C753" s="362" t="s">
        <v>9016</v>
      </c>
      <c r="D753" s="362" t="s">
        <v>8915</v>
      </c>
      <c r="E753" s="363" t="s">
        <v>21806</v>
      </c>
    </row>
    <row r="754" spans="1:5" x14ac:dyDescent="0.25">
      <c r="A754" s="246" t="str">
        <f t="shared" si="11"/>
        <v>83361</v>
      </c>
      <c r="B754" s="362" t="s">
        <v>673</v>
      </c>
      <c r="C754" s="362" t="s">
        <v>9017</v>
      </c>
      <c r="D754" s="362" t="s">
        <v>8915</v>
      </c>
      <c r="E754" s="363" t="s">
        <v>29636</v>
      </c>
    </row>
    <row r="755" spans="1:5" x14ac:dyDescent="0.25">
      <c r="A755" s="246" t="str">
        <f t="shared" si="11"/>
        <v>83761</v>
      </c>
      <c r="B755" s="362" t="s">
        <v>675</v>
      </c>
      <c r="C755" s="362" t="s">
        <v>9018</v>
      </c>
      <c r="D755" s="362" t="s">
        <v>8915</v>
      </c>
      <c r="E755" s="363" t="s">
        <v>13370</v>
      </c>
    </row>
    <row r="756" spans="1:5" x14ac:dyDescent="0.25">
      <c r="A756" s="246" t="str">
        <f t="shared" si="11"/>
        <v>83762</v>
      </c>
      <c r="B756" s="362" t="s">
        <v>676</v>
      </c>
      <c r="C756" s="362" t="s">
        <v>9019</v>
      </c>
      <c r="D756" s="362" t="s">
        <v>8915</v>
      </c>
      <c r="E756" s="363" t="s">
        <v>10511</v>
      </c>
    </row>
    <row r="757" spans="1:5" x14ac:dyDescent="0.25">
      <c r="A757" s="246" t="str">
        <f t="shared" si="11"/>
        <v>83763</v>
      </c>
      <c r="B757" s="362" t="s">
        <v>677</v>
      </c>
      <c r="C757" s="362" t="s">
        <v>9020</v>
      </c>
      <c r="D757" s="362" t="s">
        <v>8915</v>
      </c>
      <c r="E757" s="363" t="s">
        <v>29637</v>
      </c>
    </row>
    <row r="758" spans="1:5" x14ac:dyDescent="0.25">
      <c r="A758" s="246" t="str">
        <f t="shared" si="11"/>
        <v>83764</v>
      </c>
      <c r="B758" s="362" t="s">
        <v>678</v>
      </c>
      <c r="C758" s="362" t="s">
        <v>9021</v>
      </c>
      <c r="D758" s="362" t="s">
        <v>8915</v>
      </c>
      <c r="E758" s="363" t="s">
        <v>14904</v>
      </c>
    </row>
    <row r="759" spans="1:5" x14ac:dyDescent="0.25">
      <c r="A759" s="246" t="str">
        <f t="shared" si="11"/>
        <v>87026</v>
      </c>
      <c r="B759" s="362" t="s">
        <v>744</v>
      </c>
      <c r="C759" s="362" t="s">
        <v>9022</v>
      </c>
      <c r="D759" s="362" t="s">
        <v>8915</v>
      </c>
      <c r="E759" s="363" t="s">
        <v>7847</v>
      </c>
    </row>
    <row r="760" spans="1:5" x14ac:dyDescent="0.25">
      <c r="A760" s="246" t="str">
        <f t="shared" si="11"/>
        <v>87441</v>
      </c>
      <c r="B760" s="362" t="s">
        <v>893</v>
      </c>
      <c r="C760" s="362" t="s">
        <v>29638</v>
      </c>
      <c r="D760" s="362" t="s">
        <v>8915</v>
      </c>
      <c r="E760" s="363" t="s">
        <v>7842</v>
      </c>
    </row>
    <row r="761" spans="1:5" x14ac:dyDescent="0.25">
      <c r="A761" s="246" t="str">
        <f t="shared" si="11"/>
        <v>87442</v>
      </c>
      <c r="B761" s="362" t="s">
        <v>894</v>
      </c>
      <c r="C761" s="362" t="s">
        <v>29639</v>
      </c>
      <c r="D761" s="362" t="s">
        <v>8915</v>
      </c>
      <c r="E761" s="363" t="s">
        <v>8268</v>
      </c>
    </row>
    <row r="762" spans="1:5" x14ac:dyDescent="0.25">
      <c r="A762" s="246" t="str">
        <f t="shared" si="11"/>
        <v>87443</v>
      </c>
      <c r="B762" s="362" t="s">
        <v>895</v>
      </c>
      <c r="C762" s="362" t="s">
        <v>29640</v>
      </c>
      <c r="D762" s="362" t="s">
        <v>8915</v>
      </c>
      <c r="E762" s="363" t="s">
        <v>7778</v>
      </c>
    </row>
    <row r="763" spans="1:5" x14ac:dyDescent="0.25">
      <c r="A763" s="246" t="str">
        <f t="shared" si="11"/>
        <v>87444</v>
      </c>
      <c r="B763" s="362" t="s">
        <v>896</v>
      </c>
      <c r="C763" s="362" t="s">
        <v>29641</v>
      </c>
      <c r="D763" s="362" t="s">
        <v>8915</v>
      </c>
      <c r="E763" s="363" t="s">
        <v>21517</v>
      </c>
    </row>
    <row r="764" spans="1:5" x14ac:dyDescent="0.25">
      <c r="A764" s="246" t="str">
        <f t="shared" si="11"/>
        <v>88387</v>
      </c>
      <c r="B764" s="362" t="s">
        <v>1135</v>
      </c>
      <c r="C764" s="362" t="s">
        <v>29642</v>
      </c>
      <c r="D764" s="362" t="s">
        <v>8915</v>
      </c>
      <c r="E764" s="363" t="s">
        <v>7847</v>
      </c>
    </row>
    <row r="765" spans="1:5" x14ac:dyDescent="0.25">
      <c r="A765" s="246" t="str">
        <f t="shared" si="11"/>
        <v>88389</v>
      </c>
      <c r="B765" s="362" t="s">
        <v>1136</v>
      </c>
      <c r="C765" s="362" t="s">
        <v>29643</v>
      </c>
      <c r="D765" s="362" t="s">
        <v>8915</v>
      </c>
      <c r="E765" s="363" t="s">
        <v>8735</v>
      </c>
    </row>
    <row r="766" spans="1:5" x14ac:dyDescent="0.25">
      <c r="A766" s="246" t="str">
        <f t="shared" si="11"/>
        <v>88390</v>
      </c>
      <c r="B766" s="362" t="s">
        <v>1137</v>
      </c>
      <c r="C766" s="362" t="s">
        <v>29644</v>
      </c>
      <c r="D766" s="362" t="s">
        <v>8915</v>
      </c>
      <c r="E766" s="363" t="s">
        <v>9223</v>
      </c>
    </row>
    <row r="767" spans="1:5" x14ac:dyDescent="0.25">
      <c r="A767" s="246" t="str">
        <f t="shared" si="11"/>
        <v>88391</v>
      </c>
      <c r="B767" s="362" t="s">
        <v>1138</v>
      </c>
      <c r="C767" s="362" t="s">
        <v>29645</v>
      </c>
      <c r="D767" s="362" t="s">
        <v>8915</v>
      </c>
      <c r="E767" s="363" t="s">
        <v>22137</v>
      </c>
    </row>
    <row r="768" spans="1:5" x14ac:dyDescent="0.25">
      <c r="A768" s="246" t="str">
        <f t="shared" si="11"/>
        <v>88394</v>
      </c>
      <c r="B768" s="362" t="s">
        <v>1141</v>
      </c>
      <c r="C768" s="362" t="s">
        <v>29646</v>
      </c>
      <c r="D768" s="362" t="s">
        <v>8915</v>
      </c>
      <c r="E768" s="363" t="s">
        <v>7810</v>
      </c>
    </row>
    <row r="769" spans="1:5" x14ac:dyDescent="0.25">
      <c r="A769" s="246" t="str">
        <f t="shared" si="11"/>
        <v>88395</v>
      </c>
      <c r="B769" s="362" t="s">
        <v>1142</v>
      </c>
      <c r="C769" s="362" t="s">
        <v>29647</v>
      </c>
      <c r="D769" s="362" t="s">
        <v>8915</v>
      </c>
      <c r="E769" s="363" t="s">
        <v>8274</v>
      </c>
    </row>
    <row r="770" spans="1:5" x14ac:dyDescent="0.25">
      <c r="A770" s="246" t="str">
        <f t="shared" si="11"/>
        <v>88396</v>
      </c>
      <c r="B770" s="362" t="s">
        <v>1143</v>
      </c>
      <c r="C770" s="362" t="s">
        <v>29648</v>
      </c>
      <c r="D770" s="362" t="s">
        <v>8915</v>
      </c>
      <c r="E770" s="363" t="s">
        <v>23045</v>
      </c>
    </row>
    <row r="771" spans="1:5" x14ac:dyDescent="0.25">
      <c r="A771" s="246" t="str">
        <f t="shared" ref="A771:A834" si="12">B771</f>
        <v>88397</v>
      </c>
      <c r="B771" s="362" t="s">
        <v>1144</v>
      </c>
      <c r="C771" s="362" t="s">
        <v>29649</v>
      </c>
      <c r="D771" s="362" t="s">
        <v>8915</v>
      </c>
      <c r="E771" s="363" t="s">
        <v>7883</v>
      </c>
    </row>
    <row r="772" spans="1:5" x14ac:dyDescent="0.25">
      <c r="A772" s="246" t="str">
        <f t="shared" si="12"/>
        <v>88400</v>
      </c>
      <c r="B772" s="362" t="s">
        <v>1147</v>
      </c>
      <c r="C772" s="362" t="s">
        <v>29650</v>
      </c>
      <c r="D772" s="362" t="s">
        <v>8915</v>
      </c>
      <c r="E772" s="363" t="s">
        <v>7765</v>
      </c>
    </row>
    <row r="773" spans="1:5" x14ac:dyDescent="0.25">
      <c r="A773" s="246" t="str">
        <f t="shared" si="12"/>
        <v>88401</v>
      </c>
      <c r="B773" s="362" t="s">
        <v>1148</v>
      </c>
      <c r="C773" s="362" t="s">
        <v>29651</v>
      </c>
      <c r="D773" s="362" t="s">
        <v>8915</v>
      </c>
      <c r="E773" s="363" t="s">
        <v>9289</v>
      </c>
    </row>
    <row r="774" spans="1:5" x14ac:dyDescent="0.25">
      <c r="A774" s="246" t="str">
        <f t="shared" si="12"/>
        <v>88402</v>
      </c>
      <c r="B774" s="362" t="s">
        <v>1149</v>
      </c>
      <c r="C774" s="362" t="s">
        <v>29652</v>
      </c>
      <c r="D774" s="362" t="s">
        <v>8915</v>
      </c>
      <c r="E774" s="363" t="s">
        <v>7954</v>
      </c>
    </row>
    <row r="775" spans="1:5" x14ac:dyDescent="0.25">
      <c r="A775" s="246" t="str">
        <f t="shared" si="12"/>
        <v>88403</v>
      </c>
      <c r="B775" s="362" t="s">
        <v>1150</v>
      </c>
      <c r="C775" s="362" t="s">
        <v>29653</v>
      </c>
      <c r="D775" s="362" t="s">
        <v>8915</v>
      </c>
      <c r="E775" s="363" t="s">
        <v>25202</v>
      </c>
    </row>
    <row r="776" spans="1:5" x14ac:dyDescent="0.25">
      <c r="A776" s="246" t="str">
        <f t="shared" si="12"/>
        <v>88419</v>
      </c>
      <c r="B776" s="362" t="s">
        <v>1160</v>
      </c>
      <c r="C776" s="362" t="s">
        <v>9027</v>
      </c>
      <c r="D776" s="362" t="s">
        <v>8915</v>
      </c>
      <c r="E776" s="363" t="s">
        <v>8215</v>
      </c>
    </row>
    <row r="777" spans="1:5" x14ac:dyDescent="0.25">
      <c r="A777" s="246" t="str">
        <f t="shared" si="12"/>
        <v>88422</v>
      </c>
      <c r="B777" s="362" t="s">
        <v>1163</v>
      </c>
      <c r="C777" s="362" t="s">
        <v>9028</v>
      </c>
      <c r="D777" s="362" t="s">
        <v>8915</v>
      </c>
      <c r="E777" s="363" t="s">
        <v>7791</v>
      </c>
    </row>
    <row r="778" spans="1:5" x14ac:dyDescent="0.25">
      <c r="A778" s="246" t="str">
        <f t="shared" si="12"/>
        <v>88425</v>
      </c>
      <c r="B778" s="362" t="s">
        <v>1166</v>
      </c>
      <c r="C778" s="362" t="s">
        <v>9029</v>
      </c>
      <c r="D778" s="362" t="s">
        <v>8915</v>
      </c>
      <c r="E778" s="363" t="s">
        <v>12670</v>
      </c>
    </row>
    <row r="779" spans="1:5" x14ac:dyDescent="0.25">
      <c r="A779" s="246" t="str">
        <f t="shared" si="12"/>
        <v>88427</v>
      </c>
      <c r="B779" s="362" t="s">
        <v>1168</v>
      </c>
      <c r="C779" s="362" t="s">
        <v>9030</v>
      </c>
      <c r="D779" s="362" t="s">
        <v>8915</v>
      </c>
      <c r="E779" s="363" t="s">
        <v>29654</v>
      </c>
    </row>
    <row r="780" spans="1:5" x14ac:dyDescent="0.25">
      <c r="A780" s="246" t="str">
        <f t="shared" si="12"/>
        <v>88434</v>
      </c>
      <c r="B780" s="362" t="s">
        <v>1175</v>
      </c>
      <c r="C780" s="362" t="s">
        <v>9031</v>
      </c>
      <c r="D780" s="362" t="s">
        <v>8915</v>
      </c>
      <c r="E780" s="363" t="s">
        <v>8164</v>
      </c>
    </row>
    <row r="781" spans="1:5" x14ac:dyDescent="0.25">
      <c r="A781" s="246" t="str">
        <f t="shared" si="12"/>
        <v>88435</v>
      </c>
      <c r="B781" s="362" t="s">
        <v>1176</v>
      </c>
      <c r="C781" s="362" t="s">
        <v>9032</v>
      </c>
      <c r="D781" s="362" t="s">
        <v>8915</v>
      </c>
      <c r="E781" s="363" t="s">
        <v>8118</v>
      </c>
    </row>
    <row r="782" spans="1:5" x14ac:dyDescent="0.25">
      <c r="A782" s="246" t="str">
        <f t="shared" si="12"/>
        <v>88436</v>
      </c>
      <c r="B782" s="362" t="s">
        <v>1177</v>
      </c>
      <c r="C782" s="362" t="s">
        <v>9033</v>
      </c>
      <c r="D782" s="362" t="s">
        <v>8915</v>
      </c>
      <c r="E782" s="363" t="s">
        <v>20147</v>
      </c>
    </row>
    <row r="783" spans="1:5" x14ac:dyDescent="0.25">
      <c r="A783" s="246" t="str">
        <f t="shared" si="12"/>
        <v>88437</v>
      </c>
      <c r="B783" s="362" t="s">
        <v>1178</v>
      </c>
      <c r="C783" s="362" t="s">
        <v>9034</v>
      </c>
      <c r="D783" s="362" t="s">
        <v>8915</v>
      </c>
      <c r="E783" s="363" t="s">
        <v>29654</v>
      </c>
    </row>
    <row r="784" spans="1:5" x14ac:dyDescent="0.25">
      <c r="A784" s="246" t="str">
        <f t="shared" si="12"/>
        <v>88569</v>
      </c>
      <c r="B784" s="362" t="s">
        <v>1195</v>
      </c>
      <c r="C784" s="362" t="s">
        <v>9035</v>
      </c>
      <c r="D784" s="362" t="s">
        <v>8915</v>
      </c>
      <c r="E784" s="363" t="s">
        <v>12665</v>
      </c>
    </row>
    <row r="785" spans="1:5" x14ac:dyDescent="0.25">
      <c r="A785" s="246" t="str">
        <f t="shared" si="12"/>
        <v>88570</v>
      </c>
      <c r="B785" s="362" t="s">
        <v>1196</v>
      </c>
      <c r="C785" s="362" t="s">
        <v>9036</v>
      </c>
      <c r="D785" s="362" t="s">
        <v>8915</v>
      </c>
      <c r="E785" s="363" t="s">
        <v>8243</v>
      </c>
    </row>
    <row r="786" spans="1:5" x14ac:dyDescent="0.25">
      <c r="A786" s="246" t="str">
        <f t="shared" si="12"/>
        <v>88826</v>
      </c>
      <c r="B786" s="362" t="s">
        <v>1210</v>
      </c>
      <c r="C786" s="362" t="s">
        <v>29655</v>
      </c>
      <c r="D786" s="362" t="s">
        <v>8915</v>
      </c>
      <c r="E786" s="363" t="s">
        <v>9051</v>
      </c>
    </row>
    <row r="787" spans="1:5" x14ac:dyDescent="0.25">
      <c r="A787" s="246" t="str">
        <f t="shared" si="12"/>
        <v>88827</v>
      </c>
      <c r="B787" s="362" t="s">
        <v>1211</v>
      </c>
      <c r="C787" s="362" t="s">
        <v>29656</v>
      </c>
      <c r="D787" s="362" t="s">
        <v>8915</v>
      </c>
      <c r="E787" s="363" t="s">
        <v>8109</v>
      </c>
    </row>
    <row r="788" spans="1:5" x14ac:dyDescent="0.25">
      <c r="A788" s="246" t="str">
        <f t="shared" si="12"/>
        <v>88828</v>
      </c>
      <c r="B788" s="362" t="s">
        <v>1212</v>
      </c>
      <c r="C788" s="362" t="s">
        <v>29657</v>
      </c>
      <c r="D788" s="362" t="s">
        <v>8915</v>
      </c>
      <c r="E788" s="363" t="s">
        <v>9023</v>
      </c>
    </row>
    <row r="789" spans="1:5" x14ac:dyDescent="0.25">
      <c r="A789" s="246" t="str">
        <f t="shared" si="12"/>
        <v>88829</v>
      </c>
      <c r="B789" s="362" t="s">
        <v>1213</v>
      </c>
      <c r="C789" s="362" t="s">
        <v>29658</v>
      </c>
      <c r="D789" s="362" t="s">
        <v>8915</v>
      </c>
      <c r="E789" s="363" t="s">
        <v>25824</v>
      </c>
    </row>
    <row r="790" spans="1:5" x14ac:dyDescent="0.25">
      <c r="A790" s="246" t="str">
        <f t="shared" si="12"/>
        <v>88832</v>
      </c>
      <c r="B790" s="362" t="s">
        <v>1216</v>
      </c>
      <c r="C790" s="362" t="s">
        <v>9037</v>
      </c>
      <c r="D790" s="362" t="s">
        <v>8915</v>
      </c>
      <c r="E790" s="363" t="s">
        <v>29659</v>
      </c>
    </row>
    <row r="791" spans="1:5" x14ac:dyDescent="0.25">
      <c r="A791" s="246" t="str">
        <f t="shared" si="12"/>
        <v>88834</v>
      </c>
      <c r="B791" s="362" t="s">
        <v>1217</v>
      </c>
      <c r="C791" s="362" t="s">
        <v>9038</v>
      </c>
      <c r="D791" s="362" t="s">
        <v>8915</v>
      </c>
      <c r="E791" s="363" t="s">
        <v>16424</v>
      </c>
    </row>
    <row r="792" spans="1:5" x14ac:dyDescent="0.25">
      <c r="A792" s="246" t="str">
        <f t="shared" si="12"/>
        <v>88835</v>
      </c>
      <c r="B792" s="362" t="s">
        <v>1218</v>
      </c>
      <c r="C792" s="362" t="s">
        <v>9039</v>
      </c>
      <c r="D792" s="362" t="s">
        <v>8915</v>
      </c>
      <c r="E792" s="363" t="s">
        <v>29660</v>
      </c>
    </row>
    <row r="793" spans="1:5" x14ac:dyDescent="0.25">
      <c r="A793" s="246" t="str">
        <f t="shared" si="12"/>
        <v>88836</v>
      </c>
      <c r="B793" s="362" t="s">
        <v>1219</v>
      </c>
      <c r="C793" s="362" t="s">
        <v>9040</v>
      </c>
      <c r="D793" s="362" t="s">
        <v>8915</v>
      </c>
      <c r="E793" s="363" t="s">
        <v>29661</v>
      </c>
    </row>
    <row r="794" spans="1:5" x14ac:dyDescent="0.25">
      <c r="A794" s="246" t="str">
        <f t="shared" si="12"/>
        <v>88839</v>
      </c>
      <c r="B794" s="362" t="s">
        <v>1220</v>
      </c>
      <c r="C794" s="362" t="s">
        <v>9041</v>
      </c>
      <c r="D794" s="362" t="s">
        <v>8915</v>
      </c>
      <c r="E794" s="363" t="s">
        <v>17887</v>
      </c>
    </row>
    <row r="795" spans="1:5" x14ac:dyDescent="0.25">
      <c r="A795" s="246" t="str">
        <f t="shared" si="12"/>
        <v>88840</v>
      </c>
      <c r="B795" s="362" t="s">
        <v>1221</v>
      </c>
      <c r="C795" s="362" t="s">
        <v>9042</v>
      </c>
      <c r="D795" s="362" t="s">
        <v>8915</v>
      </c>
      <c r="E795" s="363" t="s">
        <v>8000</v>
      </c>
    </row>
    <row r="796" spans="1:5" x14ac:dyDescent="0.25">
      <c r="A796" s="246" t="str">
        <f t="shared" si="12"/>
        <v>88841</v>
      </c>
      <c r="B796" s="362" t="s">
        <v>1222</v>
      </c>
      <c r="C796" s="362" t="s">
        <v>9043</v>
      </c>
      <c r="D796" s="362" t="s">
        <v>8915</v>
      </c>
      <c r="E796" s="363" t="s">
        <v>29662</v>
      </c>
    </row>
    <row r="797" spans="1:5" x14ac:dyDescent="0.25">
      <c r="A797" s="246" t="str">
        <f t="shared" si="12"/>
        <v>88842</v>
      </c>
      <c r="B797" s="362" t="s">
        <v>1223</v>
      </c>
      <c r="C797" s="362" t="s">
        <v>9044</v>
      </c>
      <c r="D797" s="362" t="s">
        <v>8915</v>
      </c>
      <c r="E797" s="363" t="s">
        <v>29663</v>
      </c>
    </row>
    <row r="798" spans="1:5" x14ac:dyDescent="0.25">
      <c r="A798" s="246" t="str">
        <f t="shared" si="12"/>
        <v>88847</v>
      </c>
      <c r="B798" s="362" t="s">
        <v>1226</v>
      </c>
      <c r="C798" s="362" t="s">
        <v>9045</v>
      </c>
      <c r="D798" s="362" t="s">
        <v>8915</v>
      </c>
      <c r="E798" s="363" t="s">
        <v>18136</v>
      </c>
    </row>
    <row r="799" spans="1:5" x14ac:dyDescent="0.25">
      <c r="A799" s="246" t="str">
        <f t="shared" si="12"/>
        <v>88848</v>
      </c>
      <c r="B799" s="362" t="s">
        <v>1227</v>
      </c>
      <c r="C799" s="362" t="s">
        <v>9046</v>
      </c>
      <c r="D799" s="362" t="s">
        <v>8915</v>
      </c>
      <c r="E799" s="363" t="s">
        <v>16055</v>
      </c>
    </row>
    <row r="800" spans="1:5" x14ac:dyDescent="0.25">
      <c r="A800" s="246" t="str">
        <f t="shared" si="12"/>
        <v>88853</v>
      </c>
      <c r="B800" s="362" t="s">
        <v>1228</v>
      </c>
      <c r="C800" s="362" t="s">
        <v>9047</v>
      </c>
      <c r="D800" s="362" t="s">
        <v>8915</v>
      </c>
      <c r="E800" s="363" t="s">
        <v>7884</v>
      </c>
    </row>
    <row r="801" spans="1:5" x14ac:dyDescent="0.25">
      <c r="A801" s="246" t="str">
        <f t="shared" si="12"/>
        <v>88854</v>
      </c>
      <c r="B801" s="362" t="s">
        <v>1229</v>
      </c>
      <c r="C801" s="362" t="s">
        <v>9048</v>
      </c>
      <c r="D801" s="362" t="s">
        <v>8915</v>
      </c>
      <c r="E801" s="363" t="s">
        <v>9267</v>
      </c>
    </row>
    <row r="802" spans="1:5" x14ac:dyDescent="0.25">
      <c r="A802" s="246" t="str">
        <f t="shared" si="12"/>
        <v>88855</v>
      </c>
      <c r="B802" s="362" t="s">
        <v>1230</v>
      </c>
      <c r="C802" s="362" t="s">
        <v>9049</v>
      </c>
      <c r="D802" s="362" t="s">
        <v>8915</v>
      </c>
      <c r="E802" s="363" t="s">
        <v>8331</v>
      </c>
    </row>
    <row r="803" spans="1:5" x14ac:dyDescent="0.25">
      <c r="A803" s="246" t="str">
        <f t="shared" si="12"/>
        <v>88856</v>
      </c>
      <c r="B803" s="362" t="s">
        <v>1231</v>
      </c>
      <c r="C803" s="362" t="s">
        <v>9050</v>
      </c>
      <c r="D803" s="362" t="s">
        <v>8915</v>
      </c>
      <c r="E803" s="363" t="s">
        <v>8089</v>
      </c>
    </row>
    <row r="804" spans="1:5" x14ac:dyDescent="0.25">
      <c r="A804" s="246" t="str">
        <f t="shared" si="12"/>
        <v>88857</v>
      </c>
      <c r="B804" s="362" t="s">
        <v>1232</v>
      </c>
      <c r="C804" s="362" t="s">
        <v>9052</v>
      </c>
      <c r="D804" s="362" t="s">
        <v>8915</v>
      </c>
      <c r="E804" s="363" t="s">
        <v>29664</v>
      </c>
    </row>
    <row r="805" spans="1:5" x14ac:dyDescent="0.25">
      <c r="A805" s="246" t="str">
        <f t="shared" si="12"/>
        <v>88858</v>
      </c>
      <c r="B805" s="362" t="s">
        <v>1233</v>
      </c>
      <c r="C805" s="362" t="s">
        <v>9053</v>
      </c>
      <c r="D805" s="362" t="s">
        <v>8915</v>
      </c>
      <c r="E805" s="363" t="s">
        <v>20273</v>
      </c>
    </row>
    <row r="806" spans="1:5" x14ac:dyDescent="0.25">
      <c r="A806" s="246" t="str">
        <f t="shared" si="12"/>
        <v>88859</v>
      </c>
      <c r="B806" s="362" t="s">
        <v>1234</v>
      </c>
      <c r="C806" s="362" t="s">
        <v>9054</v>
      </c>
      <c r="D806" s="362" t="s">
        <v>8915</v>
      </c>
      <c r="E806" s="363" t="s">
        <v>14414</v>
      </c>
    </row>
    <row r="807" spans="1:5" x14ac:dyDescent="0.25">
      <c r="A807" s="246" t="str">
        <f t="shared" si="12"/>
        <v>88860</v>
      </c>
      <c r="B807" s="362" t="s">
        <v>1235</v>
      </c>
      <c r="C807" s="362" t="s">
        <v>9055</v>
      </c>
      <c r="D807" s="362" t="s">
        <v>8915</v>
      </c>
      <c r="E807" s="363" t="s">
        <v>15037</v>
      </c>
    </row>
    <row r="808" spans="1:5" x14ac:dyDescent="0.25">
      <c r="A808" s="246" t="str">
        <f t="shared" si="12"/>
        <v>88900</v>
      </c>
      <c r="B808" s="362" t="s">
        <v>1236</v>
      </c>
      <c r="C808" s="362" t="s">
        <v>9056</v>
      </c>
      <c r="D808" s="362" t="s">
        <v>8915</v>
      </c>
      <c r="E808" s="363" t="s">
        <v>7942</v>
      </c>
    </row>
    <row r="809" spans="1:5" x14ac:dyDescent="0.25">
      <c r="A809" s="246" t="str">
        <f t="shared" si="12"/>
        <v>88902</v>
      </c>
      <c r="B809" s="362" t="s">
        <v>1237</v>
      </c>
      <c r="C809" s="362" t="s">
        <v>9057</v>
      </c>
      <c r="D809" s="362" t="s">
        <v>8915</v>
      </c>
      <c r="E809" s="363" t="s">
        <v>20554</v>
      </c>
    </row>
    <row r="810" spans="1:5" x14ac:dyDescent="0.25">
      <c r="A810" s="246" t="str">
        <f t="shared" si="12"/>
        <v>88903</v>
      </c>
      <c r="B810" s="362" t="s">
        <v>1238</v>
      </c>
      <c r="C810" s="362" t="s">
        <v>9059</v>
      </c>
      <c r="D810" s="362" t="s">
        <v>8915</v>
      </c>
      <c r="E810" s="363" t="s">
        <v>29665</v>
      </c>
    </row>
    <row r="811" spans="1:5" x14ac:dyDescent="0.25">
      <c r="A811" s="246" t="str">
        <f t="shared" si="12"/>
        <v>88904</v>
      </c>
      <c r="B811" s="362" t="s">
        <v>1239</v>
      </c>
      <c r="C811" s="362" t="s">
        <v>9060</v>
      </c>
      <c r="D811" s="362" t="s">
        <v>8915</v>
      </c>
      <c r="E811" s="363" t="s">
        <v>29666</v>
      </c>
    </row>
    <row r="812" spans="1:5" x14ac:dyDescent="0.25">
      <c r="A812" s="246" t="str">
        <f t="shared" si="12"/>
        <v>89009</v>
      </c>
      <c r="B812" s="362" t="s">
        <v>1242</v>
      </c>
      <c r="C812" s="362" t="s">
        <v>9061</v>
      </c>
      <c r="D812" s="362" t="s">
        <v>8915</v>
      </c>
      <c r="E812" s="363" t="s">
        <v>21300</v>
      </c>
    </row>
    <row r="813" spans="1:5" x14ac:dyDescent="0.25">
      <c r="A813" s="246" t="str">
        <f t="shared" si="12"/>
        <v>89010</v>
      </c>
      <c r="B813" s="362" t="s">
        <v>1243</v>
      </c>
      <c r="C813" s="362" t="s">
        <v>9062</v>
      </c>
      <c r="D813" s="362" t="s">
        <v>8915</v>
      </c>
      <c r="E813" s="363" t="s">
        <v>10502</v>
      </c>
    </row>
    <row r="814" spans="1:5" x14ac:dyDescent="0.25">
      <c r="A814" s="246" t="str">
        <f t="shared" si="12"/>
        <v>89011</v>
      </c>
      <c r="B814" s="362" t="s">
        <v>1244</v>
      </c>
      <c r="C814" s="362" t="s">
        <v>9064</v>
      </c>
      <c r="D814" s="362" t="s">
        <v>8915</v>
      </c>
      <c r="E814" s="363" t="s">
        <v>15064</v>
      </c>
    </row>
    <row r="815" spans="1:5" x14ac:dyDescent="0.25">
      <c r="A815" s="246" t="str">
        <f t="shared" si="12"/>
        <v>89012</v>
      </c>
      <c r="B815" s="362" t="s">
        <v>1245</v>
      </c>
      <c r="C815" s="362" t="s">
        <v>9066</v>
      </c>
      <c r="D815" s="362" t="s">
        <v>8915</v>
      </c>
      <c r="E815" s="363" t="s">
        <v>7759</v>
      </c>
    </row>
    <row r="816" spans="1:5" x14ac:dyDescent="0.25">
      <c r="A816" s="246" t="str">
        <f t="shared" si="12"/>
        <v>89013</v>
      </c>
      <c r="B816" s="362" t="s">
        <v>1246</v>
      </c>
      <c r="C816" s="362" t="s">
        <v>9067</v>
      </c>
      <c r="D816" s="362" t="s">
        <v>8915</v>
      </c>
      <c r="E816" s="363" t="s">
        <v>27116</v>
      </c>
    </row>
    <row r="817" spans="1:5" x14ac:dyDescent="0.25">
      <c r="A817" s="246" t="str">
        <f t="shared" si="12"/>
        <v>89014</v>
      </c>
      <c r="B817" s="362" t="s">
        <v>1247</v>
      </c>
      <c r="C817" s="362" t="s">
        <v>9068</v>
      </c>
      <c r="D817" s="362" t="s">
        <v>8915</v>
      </c>
      <c r="E817" s="363" t="s">
        <v>29667</v>
      </c>
    </row>
    <row r="818" spans="1:5" x14ac:dyDescent="0.25">
      <c r="A818" s="246" t="str">
        <f t="shared" si="12"/>
        <v>89015</v>
      </c>
      <c r="B818" s="362" t="s">
        <v>1248</v>
      </c>
      <c r="C818" s="362" t="s">
        <v>9070</v>
      </c>
      <c r="D818" s="362" t="s">
        <v>8915</v>
      </c>
      <c r="E818" s="363" t="s">
        <v>7870</v>
      </c>
    </row>
    <row r="819" spans="1:5" x14ac:dyDescent="0.25">
      <c r="A819" s="246" t="str">
        <f t="shared" si="12"/>
        <v>89016</v>
      </c>
      <c r="B819" s="362" t="s">
        <v>1249</v>
      </c>
      <c r="C819" s="362" t="s">
        <v>9071</v>
      </c>
      <c r="D819" s="362" t="s">
        <v>8915</v>
      </c>
      <c r="E819" s="363" t="s">
        <v>7903</v>
      </c>
    </row>
    <row r="820" spans="1:5" x14ac:dyDescent="0.25">
      <c r="A820" s="246" t="str">
        <f t="shared" si="12"/>
        <v>89017</v>
      </c>
      <c r="B820" s="362" t="s">
        <v>1250</v>
      </c>
      <c r="C820" s="362" t="s">
        <v>9072</v>
      </c>
      <c r="D820" s="362" t="s">
        <v>8915</v>
      </c>
      <c r="E820" s="363" t="s">
        <v>16122</v>
      </c>
    </row>
    <row r="821" spans="1:5" x14ac:dyDescent="0.25">
      <c r="A821" s="246" t="str">
        <f t="shared" si="12"/>
        <v>89018</v>
      </c>
      <c r="B821" s="362" t="s">
        <v>1251</v>
      </c>
      <c r="C821" s="362" t="s">
        <v>9073</v>
      </c>
      <c r="D821" s="362" t="s">
        <v>8915</v>
      </c>
      <c r="E821" s="363" t="s">
        <v>8171</v>
      </c>
    </row>
    <row r="822" spans="1:5" x14ac:dyDescent="0.25">
      <c r="A822" s="246" t="str">
        <f t="shared" si="12"/>
        <v>89019</v>
      </c>
      <c r="B822" s="362" t="s">
        <v>1252</v>
      </c>
      <c r="C822" s="362" t="s">
        <v>9075</v>
      </c>
      <c r="D822" s="362" t="s">
        <v>8915</v>
      </c>
      <c r="E822" s="363" t="s">
        <v>7756</v>
      </c>
    </row>
    <row r="823" spans="1:5" x14ac:dyDescent="0.25">
      <c r="A823" s="246" t="str">
        <f t="shared" si="12"/>
        <v>89020</v>
      </c>
      <c r="B823" s="362" t="s">
        <v>1253</v>
      </c>
      <c r="C823" s="362" t="s">
        <v>9076</v>
      </c>
      <c r="D823" s="362" t="s">
        <v>8915</v>
      </c>
      <c r="E823" s="363" t="s">
        <v>8267</v>
      </c>
    </row>
    <row r="824" spans="1:5" x14ac:dyDescent="0.25">
      <c r="A824" s="246" t="str">
        <f t="shared" si="12"/>
        <v>89023</v>
      </c>
      <c r="B824" s="362" t="s">
        <v>1256</v>
      </c>
      <c r="C824" s="362" t="s">
        <v>29668</v>
      </c>
      <c r="D824" s="362" t="s">
        <v>8915</v>
      </c>
      <c r="E824" s="363" t="s">
        <v>7877</v>
      </c>
    </row>
    <row r="825" spans="1:5" x14ac:dyDescent="0.25">
      <c r="A825" s="246" t="str">
        <f t="shared" si="12"/>
        <v>89024</v>
      </c>
      <c r="B825" s="362" t="s">
        <v>1257</v>
      </c>
      <c r="C825" s="362" t="s">
        <v>29669</v>
      </c>
      <c r="D825" s="362" t="s">
        <v>8915</v>
      </c>
      <c r="E825" s="363" t="s">
        <v>8243</v>
      </c>
    </row>
    <row r="826" spans="1:5" x14ac:dyDescent="0.25">
      <c r="A826" s="246" t="str">
        <f t="shared" si="12"/>
        <v>89025</v>
      </c>
      <c r="B826" s="362" t="s">
        <v>1258</v>
      </c>
      <c r="C826" s="362" t="s">
        <v>29670</v>
      </c>
      <c r="D826" s="362" t="s">
        <v>8915</v>
      </c>
      <c r="E826" s="363" t="s">
        <v>16516</v>
      </c>
    </row>
    <row r="827" spans="1:5" x14ac:dyDescent="0.25">
      <c r="A827" s="246" t="str">
        <f t="shared" si="12"/>
        <v>89026</v>
      </c>
      <c r="B827" s="362" t="s">
        <v>1259</v>
      </c>
      <c r="C827" s="362" t="s">
        <v>29671</v>
      </c>
      <c r="D827" s="362" t="s">
        <v>8915</v>
      </c>
      <c r="E827" s="363" t="s">
        <v>29672</v>
      </c>
    </row>
    <row r="828" spans="1:5" x14ac:dyDescent="0.25">
      <c r="A828" s="246" t="str">
        <f t="shared" si="12"/>
        <v>89029</v>
      </c>
      <c r="B828" s="362" t="s">
        <v>1262</v>
      </c>
      <c r="C828" s="362" t="s">
        <v>9077</v>
      </c>
      <c r="D828" s="362" t="s">
        <v>8915</v>
      </c>
      <c r="E828" s="363" t="s">
        <v>29673</v>
      </c>
    </row>
    <row r="829" spans="1:5" x14ac:dyDescent="0.25">
      <c r="A829" s="246" t="str">
        <f t="shared" si="12"/>
        <v>89030</v>
      </c>
      <c r="B829" s="362" t="s">
        <v>1263</v>
      </c>
      <c r="C829" s="362" t="s">
        <v>9078</v>
      </c>
      <c r="D829" s="362" t="s">
        <v>8915</v>
      </c>
      <c r="E829" s="363" t="s">
        <v>12602</v>
      </c>
    </row>
    <row r="830" spans="1:5" x14ac:dyDescent="0.25">
      <c r="A830" s="246" t="str">
        <f t="shared" si="12"/>
        <v>89033</v>
      </c>
      <c r="B830" s="362" t="s">
        <v>1266</v>
      </c>
      <c r="C830" s="362" t="s">
        <v>9079</v>
      </c>
      <c r="D830" s="362" t="s">
        <v>8915</v>
      </c>
      <c r="E830" s="363" t="s">
        <v>8305</v>
      </c>
    </row>
    <row r="831" spans="1:5" x14ac:dyDescent="0.25">
      <c r="A831" s="246" t="str">
        <f t="shared" si="12"/>
        <v>89034</v>
      </c>
      <c r="B831" s="362" t="s">
        <v>1267</v>
      </c>
      <c r="C831" s="362" t="s">
        <v>9080</v>
      </c>
      <c r="D831" s="362" t="s">
        <v>8915</v>
      </c>
      <c r="E831" s="363" t="s">
        <v>8043</v>
      </c>
    </row>
    <row r="832" spans="1:5" x14ac:dyDescent="0.25">
      <c r="A832" s="246" t="str">
        <f t="shared" si="12"/>
        <v>89128</v>
      </c>
      <c r="B832" s="362" t="s">
        <v>1274</v>
      </c>
      <c r="C832" s="362" t="s">
        <v>9081</v>
      </c>
      <c r="D832" s="362" t="s">
        <v>8915</v>
      </c>
      <c r="E832" s="363" t="s">
        <v>20452</v>
      </c>
    </row>
    <row r="833" spans="1:5" x14ac:dyDescent="0.25">
      <c r="A833" s="246" t="str">
        <f t="shared" si="12"/>
        <v>89129</v>
      </c>
      <c r="B833" s="362" t="s">
        <v>1275</v>
      </c>
      <c r="C833" s="362" t="s">
        <v>9082</v>
      </c>
      <c r="D833" s="362" t="s">
        <v>8915</v>
      </c>
      <c r="E833" s="363" t="s">
        <v>8211</v>
      </c>
    </row>
    <row r="834" spans="1:5" x14ac:dyDescent="0.25">
      <c r="A834" s="246" t="str">
        <f t="shared" si="12"/>
        <v>89130</v>
      </c>
      <c r="B834" s="362" t="s">
        <v>1276</v>
      </c>
      <c r="C834" s="362" t="s">
        <v>9083</v>
      </c>
      <c r="D834" s="362" t="s">
        <v>8915</v>
      </c>
      <c r="E834" s="363" t="s">
        <v>28384</v>
      </c>
    </row>
    <row r="835" spans="1:5" x14ac:dyDescent="0.25">
      <c r="A835" s="246" t="str">
        <f t="shared" ref="A835:A898" si="13">B835</f>
        <v>89131</v>
      </c>
      <c r="B835" s="362" t="s">
        <v>1277</v>
      </c>
      <c r="C835" s="362" t="s">
        <v>9084</v>
      </c>
      <c r="D835" s="362" t="s">
        <v>8915</v>
      </c>
      <c r="E835" s="363" t="s">
        <v>24698</v>
      </c>
    </row>
    <row r="836" spans="1:5" x14ac:dyDescent="0.25">
      <c r="A836" s="246" t="str">
        <f t="shared" si="13"/>
        <v>89210</v>
      </c>
      <c r="B836" s="362" t="s">
        <v>1281</v>
      </c>
      <c r="C836" s="362" t="s">
        <v>9085</v>
      </c>
      <c r="D836" s="362" t="s">
        <v>8915</v>
      </c>
      <c r="E836" s="363" t="s">
        <v>19918</v>
      </c>
    </row>
    <row r="837" spans="1:5" x14ac:dyDescent="0.25">
      <c r="A837" s="246" t="str">
        <f t="shared" si="13"/>
        <v>89211</v>
      </c>
      <c r="B837" s="362" t="s">
        <v>1282</v>
      </c>
      <c r="C837" s="362" t="s">
        <v>9086</v>
      </c>
      <c r="D837" s="362" t="s">
        <v>8915</v>
      </c>
      <c r="E837" s="363" t="s">
        <v>13582</v>
      </c>
    </row>
    <row r="838" spans="1:5" x14ac:dyDescent="0.25">
      <c r="A838" s="246" t="str">
        <f t="shared" si="13"/>
        <v>89212</v>
      </c>
      <c r="B838" s="362" t="s">
        <v>1283</v>
      </c>
      <c r="C838" s="362" t="s">
        <v>9088</v>
      </c>
      <c r="D838" s="362" t="s">
        <v>8915</v>
      </c>
      <c r="E838" s="363" t="s">
        <v>16453</v>
      </c>
    </row>
    <row r="839" spans="1:5" x14ac:dyDescent="0.25">
      <c r="A839" s="246" t="str">
        <f t="shared" si="13"/>
        <v>89213</v>
      </c>
      <c r="B839" s="362" t="s">
        <v>1284</v>
      </c>
      <c r="C839" s="362" t="s">
        <v>9089</v>
      </c>
      <c r="D839" s="362" t="s">
        <v>8915</v>
      </c>
      <c r="E839" s="363" t="s">
        <v>11922</v>
      </c>
    </row>
    <row r="840" spans="1:5" x14ac:dyDescent="0.25">
      <c r="A840" s="246" t="str">
        <f t="shared" si="13"/>
        <v>89214</v>
      </c>
      <c r="B840" s="362" t="s">
        <v>1285</v>
      </c>
      <c r="C840" s="362" t="s">
        <v>9090</v>
      </c>
      <c r="D840" s="362" t="s">
        <v>8915</v>
      </c>
      <c r="E840" s="363" t="s">
        <v>13155</v>
      </c>
    </row>
    <row r="841" spans="1:5" x14ac:dyDescent="0.25">
      <c r="A841" s="246" t="str">
        <f t="shared" si="13"/>
        <v>89215</v>
      </c>
      <c r="B841" s="362" t="s">
        <v>1286</v>
      </c>
      <c r="C841" s="362" t="s">
        <v>9091</v>
      </c>
      <c r="D841" s="362" t="s">
        <v>8915</v>
      </c>
      <c r="E841" s="363" t="s">
        <v>20927</v>
      </c>
    </row>
    <row r="842" spans="1:5" x14ac:dyDescent="0.25">
      <c r="A842" s="246" t="str">
        <f t="shared" si="13"/>
        <v>89221</v>
      </c>
      <c r="B842" s="362" t="s">
        <v>1288</v>
      </c>
      <c r="C842" s="362" t="s">
        <v>29674</v>
      </c>
      <c r="D842" s="362" t="s">
        <v>8915</v>
      </c>
      <c r="E842" s="363" t="s">
        <v>20586</v>
      </c>
    </row>
    <row r="843" spans="1:5" x14ac:dyDescent="0.25">
      <c r="A843" s="246" t="str">
        <f t="shared" si="13"/>
        <v>89222</v>
      </c>
      <c r="B843" s="362" t="s">
        <v>1289</v>
      </c>
      <c r="C843" s="362" t="s">
        <v>29675</v>
      </c>
      <c r="D843" s="362" t="s">
        <v>8915</v>
      </c>
      <c r="E843" s="363" t="s">
        <v>8105</v>
      </c>
    </row>
    <row r="844" spans="1:5" x14ac:dyDescent="0.25">
      <c r="A844" s="246" t="str">
        <f t="shared" si="13"/>
        <v>89223</v>
      </c>
      <c r="B844" s="362" t="s">
        <v>1290</v>
      </c>
      <c r="C844" s="362" t="s">
        <v>29676</v>
      </c>
      <c r="D844" s="362" t="s">
        <v>8915</v>
      </c>
      <c r="E844" s="363" t="s">
        <v>8320</v>
      </c>
    </row>
    <row r="845" spans="1:5" x14ac:dyDescent="0.25">
      <c r="A845" s="246" t="str">
        <f t="shared" si="13"/>
        <v>89224</v>
      </c>
      <c r="B845" s="362" t="s">
        <v>1291</v>
      </c>
      <c r="C845" s="362" t="s">
        <v>29677</v>
      </c>
      <c r="D845" s="362" t="s">
        <v>8915</v>
      </c>
      <c r="E845" s="363" t="s">
        <v>15598</v>
      </c>
    </row>
    <row r="846" spans="1:5" x14ac:dyDescent="0.25">
      <c r="A846" s="246" t="str">
        <f t="shared" si="13"/>
        <v>89228</v>
      </c>
      <c r="B846" s="362" t="s">
        <v>1294</v>
      </c>
      <c r="C846" s="362" t="s">
        <v>9092</v>
      </c>
      <c r="D846" s="362" t="s">
        <v>8915</v>
      </c>
      <c r="E846" s="363" t="s">
        <v>29678</v>
      </c>
    </row>
    <row r="847" spans="1:5" x14ac:dyDescent="0.25">
      <c r="A847" s="246" t="str">
        <f t="shared" si="13"/>
        <v>89229</v>
      </c>
      <c r="B847" s="362" t="s">
        <v>1295</v>
      </c>
      <c r="C847" s="362" t="s">
        <v>9093</v>
      </c>
      <c r="D847" s="362" t="s">
        <v>8915</v>
      </c>
      <c r="E847" s="363" t="s">
        <v>8148</v>
      </c>
    </row>
    <row r="848" spans="1:5" x14ac:dyDescent="0.25">
      <c r="A848" s="246" t="str">
        <f t="shared" si="13"/>
        <v>89230</v>
      </c>
      <c r="B848" s="362" t="s">
        <v>1296</v>
      </c>
      <c r="C848" s="362" t="s">
        <v>9094</v>
      </c>
      <c r="D848" s="362" t="s">
        <v>8915</v>
      </c>
      <c r="E848" s="363" t="s">
        <v>29679</v>
      </c>
    </row>
    <row r="849" spans="1:5" x14ac:dyDescent="0.25">
      <c r="A849" s="246" t="str">
        <f t="shared" si="13"/>
        <v>89231</v>
      </c>
      <c r="B849" s="362" t="s">
        <v>1297</v>
      </c>
      <c r="C849" s="362" t="s">
        <v>9095</v>
      </c>
      <c r="D849" s="362" t="s">
        <v>8915</v>
      </c>
      <c r="E849" s="363" t="s">
        <v>13344</v>
      </c>
    </row>
    <row r="850" spans="1:5" x14ac:dyDescent="0.25">
      <c r="A850" s="246" t="str">
        <f t="shared" si="13"/>
        <v>89232</v>
      </c>
      <c r="B850" s="362" t="s">
        <v>1298</v>
      </c>
      <c r="C850" s="362" t="s">
        <v>9096</v>
      </c>
      <c r="D850" s="362" t="s">
        <v>8915</v>
      </c>
      <c r="E850" s="363" t="s">
        <v>29680</v>
      </c>
    </row>
    <row r="851" spans="1:5" x14ac:dyDescent="0.25">
      <c r="A851" s="246" t="str">
        <f t="shared" si="13"/>
        <v>89233</v>
      </c>
      <c r="B851" s="362" t="s">
        <v>1299</v>
      </c>
      <c r="C851" s="362" t="s">
        <v>9097</v>
      </c>
      <c r="D851" s="362" t="s">
        <v>8915</v>
      </c>
      <c r="E851" s="363" t="s">
        <v>29681</v>
      </c>
    </row>
    <row r="852" spans="1:5" x14ac:dyDescent="0.25">
      <c r="A852" s="246" t="str">
        <f t="shared" si="13"/>
        <v>89236</v>
      </c>
      <c r="B852" s="362" t="s">
        <v>1302</v>
      </c>
      <c r="C852" s="362" t="s">
        <v>9098</v>
      </c>
      <c r="D852" s="362" t="s">
        <v>8915</v>
      </c>
      <c r="E852" s="363" t="s">
        <v>29682</v>
      </c>
    </row>
    <row r="853" spans="1:5" x14ac:dyDescent="0.25">
      <c r="A853" s="246" t="str">
        <f t="shared" si="13"/>
        <v>89237</v>
      </c>
      <c r="B853" s="362" t="s">
        <v>1303</v>
      </c>
      <c r="C853" s="362" t="s">
        <v>9099</v>
      </c>
      <c r="D853" s="362" t="s">
        <v>8915</v>
      </c>
      <c r="E853" s="363" t="s">
        <v>29683</v>
      </c>
    </row>
    <row r="854" spans="1:5" x14ac:dyDescent="0.25">
      <c r="A854" s="246" t="str">
        <f t="shared" si="13"/>
        <v>89238</v>
      </c>
      <c r="B854" s="362" t="s">
        <v>1304</v>
      </c>
      <c r="C854" s="362" t="s">
        <v>9100</v>
      </c>
      <c r="D854" s="362" t="s">
        <v>8915</v>
      </c>
      <c r="E854" s="363" t="s">
        <v>29684</v>
      </c>
    </row>
    <row r="855" spans="1:5" x14ac:dyDescent="0.25">
      <c r="A855" s="246" t="str">
        <f t="shared" si="13"/>
        <v>89239</v>
      </c>
      <c r="B855" s="362" t="s">
        <v>1305</v>
      </c>
      <c r="C855" s="362" t="s">
        <v>9101</v>
      </c>
      <c r="D855" s="362" t="s">
        <v>8915</v>
      </c>
      <c r="E855" s="363" t="s">
        <v>29685</v>
      </c>
    </row>
    <row r="856" spans="1:5" x14ac:dyDescent="0.25">
      <c r="A856" s="246" t="str">
        <f t="shared" si="13"/>
        <v>89240</v>
      </c>
      <c r="B856" s="362" t="s">
        <v>1306</v>
      </c>
      <c r="C856" s="362" t="s">
        <v>9102</v>
      </c>
      <c r="D856" s="362" t="s">
        <v>8915</v>
      </c>
      <c r="E856" s="363" t="s">
        <v>18470</v>
      </c>
    </row>
    <row r="857" spans="1:5" x14ac:dyDescent="0.25">
      <c r="A857" s="246" t="str">
        <f t="shared" si="13"/>
        <v>89241</v>
      </c>
      <c r="B857" s="362" t="s">
        <v>1307</v>
      </c>
      <c r="C857" s="362" t="s">
        <v>9103</v>
      </c>
      <c r="D857" s="362" t="s">
        <v>8915</v>
      </c>
      <c r="E857" s="363" t="s">
        <v>15856</v>
      </c>
    </row>
    <row r="858" spans="1:5" x14ac:dyDescent="0.25">
      <c r="A858" s="246" t="str">
        <f t="shared" si="13"/>
        <v>89246</v>
      </c>
      <c r="B858" s="362" t="s">
        <v>1310</v>
      </c>
      <c r="C858" s="362" t="s">
        <v>9105</v>
      </c>
      <c r="D858" s="362" t="s">
        <v>8915</v>
      </c>
      <c r="E858" s="363" t="s">
        <v>29686</v>
      </c>
    </row>
    <row r="859" spans="1:5" x14ac:dyDescent="0.25">
      <c r="A859" s="246" t="str">
        <f t="shared" si="13"/>
        <v>89247</v>
      </c>
      <c r="B859" s="362" t="s">
        <v>1311</v>
      </c>
      <c r="C859" s="362" t="s">
        <v>9106</v>
      </c>
      <c r="D859" s="362" t="s">
        <v>8915</v>
      </c>
      <c r="E859" s="363" t="s">
        <v>19310</v>
      </c>
    </row>
    <row r="860" spans="1:5" x14ac:dyDescent="0.25">
      <c r="A860" s="246" t="str">
        <f t="shared" si="13"/>
        <v>89248</v>
      </c>
      <c r="B860" s="362" t="s">
        <v>1312</v>
      </c>
      <c r="C860" s="362" t="s">
        <v>9107</v>
      </c>
      <c r="D860" s="362" t="s">
        <v>8915</v>
      </c>
      <c r="E860" s="363" t="s">
        <v>29687</v>
      </c>
    </row>
    <row r="861" spans="1:5" x14ac:dyDescent="0.25">
      <c r="A861" s="246" t="str">
        <f t="shared" si="13"/>
        <v>89249</v>
      </c>
      <c r="B861" s="362" t="s">
        <v>1313</v>
      </c>
      <c r="C861" s="362" t="s">
        <v>9108</v>
      </c>
      <c r="D861" s="362" t="s">
        <v>8915</v>
      </c>
      <c r="E861" s="363" t="s">
        <v>29688</v>
      </c>
    </row>
    <row r="862" spans="1:5" x14ac:dyDescent="0.25">
      <c r="A862" s="246" t="str">
        <f t="shared" si="13"/>
        <v>89253</v>
      </c>
      <c r="B862" s="362" t="s">
        <v>1316</v>
      </c>
      <c r="C862" s="362" t="s">
        <v>9109</v>
      </c>
      <c r="D862" s="362" t="s">
        <v>8915</v>
      </c>
      <c r="E862" s="363" t="s">
        <v>21281</v>
      </c>
    </row>
    <row r="863" spans="1:5" x14ac:dyDescent="0.25">
      <c r="A863" s="246" t="str">
        <f t="shared" si="13"/>
        <v>89254</v>
      </c>
      <c r="B863" s="362" t="s">
        <v>1317</v>
      </c>
      <c r="C863" s="362" t="s">
        <v>9110</v>
      </c>
      <c r="D863" s="362" t="s">
        <v>8915</v>
      </c>
      <c r="E863" s="363" t="s">
        <v>23120</v>
      </c>
    </row>
    <row r="864" spans="1:5" x14ac:dyDescent="0.25">
      <c r="A864" s="246" t="str">
        <f t="shared" si="13"/>
        <v>89255</v>
      </c>
      <c r="B864" s="362" t="s">
        <v>1318</v>
      </c>
      <c r="C864" s="362" t="s">
        <v>9111</v>
      </c>
      <c r="D864" s="362" t="s">
        <v>8915</v>
      </c>
      <c r="E864" s="363" t="s">
        <v>29689</v>
      </c>
    </row>
    <row r="865" spans="1:5" x14ac:dyDescent="0.25">
      <c r="A865" s="246" t="str">
        <f t="shared" si="13"/>
        <v>89256</v>
      </c>
      <c r="B865" s="362" t="s">
        <v>1319</v>
      </c>
      <c r="C865" s="362" t="s">
        <v>9112</v>
      </c>
      <c r="D865" s="362" t="s">
        <v>8915</v>
      </c>
      <c r="E865" s="363" t="s">
        <v>29690</v>
      </c>
    </row>
    <row r="866" spans="1:5" x14ac:dyDescent="0.25">
      <c r="A866" s="246" t="str">
        <f t="shared" si="13"/>
        <v>89259</v>
      </c>
      <c r="B866" s="362" t="s">
        <v>1322</v>
      </c>
      <c r="C866" s="362" t="s">
        <v>9113</v>
      </c>
      <c r="D866" s="362" t="s">
        <v>8915</v>
      </c>
      <c r="E866" s="363" t="s">
        <v>29691</v>
      </c>
    </row>
    <row r="867" spans="1:5" x14ac:dyDescent="0.25">
      <c r="A867" s="246" t="str">
        <f t="shared" si="13"/>
        <v>89260</v>
      </c>
      <c r="B867" s="362" t="s">
        <v>1323</v>
      </c>
      <c r="C867" s="362" t="s">
        <v>9115</v>
      </c>
      <c r="D867" s="362" t="s">
        <v>8915</v>
      </c>
      <c r="E867" s="363" t="s">
        <v>8127</v>
      </c>
    </row>
    <row r="868" spans="1:5" x14ac:dyDescent="0.25">
      <c r="A868" s="246" t="str">
        <f t="shared" si="13"/>
        <v>89262</v>
      </c>
      <c r="B868" s="362" t="s">
        <v>1324</v>
      </c>
      <c r="C868" s="362" t="s">
        <v>9116</v>
      </c>
      <c r="D868" s="362" t="s">
        <v>8915</v>
      </c>
      <c r="E868" s="363" t="s">
        <v>18162</v>
      </c>
    </row>
    <row r="869" spans="1:5" x14ac:dyDescent="0.25">
      <c r="A869" s="246" t="str">
        <f t="shared" si="13"/>
        <v>89264</v>
      </c>
      <c r="B869" s="362" t="s">
        <v>1325</v>
      </c>
      <c r="C869" s="362" t="s">
        <v>9117</v>
      </c>
      <c r="D869" s="362" t="s">
        <v>8915</v>
      </c>
      <c r="E869" s="363" t="s">
        <v>29692</v>
      </c>
    </row>
    <row r="870" spans="1:5" x14ac:dyDescent="0.25">
      <c r="A870" s="246" t="str">
        <f t="shared" si="13"/>
        <v>89265</v>
      </c>
      <c r="B870" s="362" t="s">
        <v>1326</v>
      </c>
      <c r="C870" s="362" t="s">
        <v>9118</v>
      </c>
      <c r="D870" s="362" t="s">
        <v>8915</v>
      </c>
      <c r="E870" s="363" t="s">
        <v>19846</v>
      </c>
    </row>
    <row r="871" spans="1:5" x14ac:dyDescent="0.25">
      <c r="A871" s="246" t="str">
        <f t="shared" si="13"/>
        <v>89266</v>
      </c>
      <c r="B871" s="362" t="s">
        <v>1327</v>
      </c>
      <c r="C871" s="362" t="s">
        <v>9119</v>
      </c>
      <c r="D871" s="362" t="s">
        <v>8915</v>
      </c>
      <c r="E871" s="363" t="s">
        <v>8482</v>
      </c>
    </row>
    <row r="872" spans="1:5" x14ac:dyDescent="0.25">
      <c r="A872" s="246" t="str">
        <f t="shared" si="13"/>
        <v>89267</v>
      </c>
      <c r="B872" s="362" t="s">
        <v>1328</v>
      </c>
      <c r="C872" s="362" t="s">
        <v>9120</v>
      </c>
      <c r="D872" s="362" t="s">
        <v>8915</v>
      </c>
      <c r="E872" s="363" t="s">
        <v>14657</v>
      </c>
    </row>
    <row r="873" spans="1:5" x14ac:dyDescent="0.25">
      <c r="A873" s="246" t="str">
        <f t="shared" si="13"/>
        <v>89268</v>
      </c>
      <c r="B873" s="362" t="s">
        <v>1329</v>
      </c>
      <c r="C873" s="362" t="s">
        <v>9121</v>
      </c>
      <c r="D873" s="362" t="s">
        <v>8915</v>
      </c>
      <c r="E873" s="363" t="s">
        <v>13884</v>
      </c>
    </row>
    <row r="874" spans="1:5" x14ac:dyDescent="0.25">
      <c r="A874" s="246" t="str">
        <f t="shared" si="13"/>
        <v>89269</v>
      </c>
      <c r="B874" s="362" t="s">
        <v>1330</v>
      </c>
      <c r="C874" s="362" t="s">
        <v>9122</v>
      </c>
      <c r="D874" s="362" t="s">
        <v>8915</v>
      </c>
      <c r="E874" s="363" t="s">
        <v>10696</v>
      </c>
    </row>
    <row r="875" spans="1:5" x14ac:dyDescent="0.25">
      <c r="A875" s="246" t="str">
        <f t="shared" si="13"/>
        <v>89270</v>
      </c>
      <c r="B875" s="362" t="s">
        <v>1331</v>
      </c>
      <c r="C875" s="362" t="s">
        <v>9123</v>
      </c>
      <c r="D875" s="362" t="s">
        <v>8915</v>
      </c>
      <c r="E875" s="363" t="s">
        <v>16657</v>
      </c>
    </row>
    <row r="876" spans="1:5" x14ac:dyDescent="0.25">
      <c r="A876" s="246" t="str">
        <f t="shared" si="13"/>
        <v>89271</v>
      </c>
      <c r="B876" s="362" t="s">
        <v>1332</v>
      </c>
      <c r="C876" s="362" t="s">
        <v>9124</v>
      </c>
      <c r="D876" s="362" t="s">
        <v>8915</v>
      </c>
      <c r="E876" s="363" t="s">
        <v>21299</v>
      </c>
    </row>
    <row r="877" spans="1:5" x14ac:dyDescent="0.25">
      <c r="A877" s="246" t="str">
        <f t="shared" si="13"/>
        <v>89274</v>
      </c>
      <c r="B877" s="362" t="s">
        <v>1335</v>
      </c>
      <c r="C877" s="362" t="s">
        <v>29693</v>
      </c>
      <c r="D877" s="362" t="s">
        <v>8915</v>
      </c>
      <c r="E877" s="363" t="s">
        <v>8182</v>
      </c>
    </row>
    <row r="878" spans="1:5" x14ac:dyDescent="0.25">
      <c r="A878" s="246" t="str">
        <f t="shared" si="13"/>
        <v>89275</v>
      </c>
      <c r="B878" s="362" t="s">
        <v>1336</v>
      </c>
      <c r="C878" s="362" t="s">
        <v>29694</v>
      </c>
      <c r="D878" s="362" t="s">
        <v>8915</v>
      </c>
      <c r="E878" s="363" t="s">
        <v>9366</v>
      </c>
    </row>
    <row r="879" spans="1:5" x14ac:dyDescent="0.25">
      <c r="A879" s="246" t="str">
        <f t="shared" si="13"/>
        <v>89276</v>
      </c>
      <c r="B879" s="362" t="s">
        <v>1337</v>
      </c>
      <c r="C879" s="362" t="s">
        <v>29695</v>
      </c>
      <c r="D879" s="362" t="s">
        <v>8915</v>
      </c>
      <c r="E879" s="363" t="s">
        <v>8156</v>
      </c>
    </row>
    <row r="880" spans="1:5" x14ac:dyDescent="0.25">
      <c r="A880" s="246" t="str">
        <f t="shared" si="13"/>
        <v>89277</v>
      </c>
      <c r="B880" s="362" t="s">
        <v>1338</v>
      </c>
      <c r="C880" s="362" t="s">
        <v>29696</v>
      </c>
      <c r="D880" s="362" t="s">
        <v>8915</v>
      </c>
      <c r="E880" s="363" t="s">
        <v>11922</v>
      </c>
    </row>
    <row r="881" spans="1:5" x14ac:dyDescent="0.25">
      <c r="A881" s="246" t="str">
        <f t="shared" si="13"/>
        <v>89280</v>
      </c>
      <c r="B881" s="362" t="s">
        <v>1341</v>
      </c>
      <c r="C881" s="362" t="s">
        <v>9125</v>
      </c>
      <c r="D881" s="362" t="s">
        <v>8915</v>
      </c>
      <c r="E881" s="363" t="s">
        <v>16702</v>
      </c>
    </row>
    <row r="882" spans="1:5" x14ac:dyDescent="0.25">
      <c r="A882" s="246" t="str">
        <f t="shared" si="13"/>
        <v>89281</v>
      </c>
      <c r="B882" s="362" t="s">
        <v>1342</v>
      </c>
      <c r="C882" s="362" t="s">
        <v>9126</v>
      </c>
      <c r="D882" s="362" t="s">
        <v>8915</v>
      </c>
      <c r="E882" s="363" t="s">
        <v>23268</v>
      </c>
    </row>
    <row r="883" spans="1:5" x14ac:dyDescent="0.25">
      <c r="A883" s="246" t="str">
        <f t="shared" si="13"/>
        <v>89870</v>
      </c>
      <c r="B883" s="362" t="s">
        <v>1808</v>
      </c>
      <c r="C883" s="362" t="s">
        <v>9127</v>
      </c>
      <c r="D883" s="362" t="s">
        <v>8915</v>
      </c>
      <c r="E883" s="363" t="s">
        <v>18023</v>
      </c>
    </row>
    <row r="884" spans="1:5" x14ac:dyDescent="0.25">
      <c r="A884" s="246" t="str">
        <f t="shared" si="13"/>
        <v>89871</v>
      </c>
      <c r="B884" s="362" t="s">
        <v>1809</v>
      </c>
      <c r="C884" s="362" t="s">
        <v>9128</v>
      </c>
      <c r="D884" s="362" t="s">
        <v>8915</v>
      </c>
      <c r="E884" s="363" t="s">
        <v>8304</v>
      </c>
    </row>
    <row r="885" spans="1:5" x14ac:dyDescent="0.25">
      <c r="A885" s="246" t="str">
        <f t="shared" si="13"/>
        <v>89872</v>
      </c>
      <c r="B885" s="362" t="s">
        <v>1810</v>
      </c>
      <c r="C885" s="362" t="s">
        <v>9129</v>
      </c>
      <c r="D885" s="362" t="s">
        <v>8915</v>
      </c>
      <c r="E885" s="363" t="s">
        <v>8098</v>
      </c>
    </row>
    <row r="886" spans="1:5" x14ac:dyDescent="0.25">
      <c r="A886" s="246" t="str">
        <f t="shared" si="13"/>
        <v>89873</v>
      </c>
      <c r="B886" s="362" t="s">
        <v>1811</v>
      </c>
      <c r="C886" s="362" t="s">
        <v>9130</v>
      </c>
      <c r="D886" s="362" t="s">
        <v>8915</v>
      </c>
      <c r="E886" s="363" t="s">
        <v>24891</v>
      </c>
    </row>
    <row r="887" spans="1:5" x14ac:dyDescent="0.25">
      <c r="A887" s="246" t="str">
        <f t="shared" si="13"/>
        <v>89874</v>
      </c>
      <c r="B887" s="362" t="s">
        <v>1812</v>
      </c>
      <c r="C887" s="362" t="s">
        <v>9131</v>
      </c>
      <c r="D887" s="362" t="s">
        <v>8915</v>
      </c>
      <c r="E887" s="363" t="s">
        <v>29697</v>
      </c>
    </row>
    <row r="888" spans="1:5" x14ac:dyDescent="0.25">
      <c r="A888" s="246" t="str">
        <f t="shared" si="13"/>
        <v>89878</v>
      </c>
      <c r="B888" s="362" t="s">
        <v>1815</v>
      </c>
      <c r="C888" s="362" t="s">
        <v>9132</v>
      </c>
      <c r="D888" s="362" t="s">
        <v>8915</v>
      </c>
      <c r="E888" s="363" t="s">
        <v>29698</v>
      </c>
    </row>
    <row r="889" spans="1:5" x14ac:dyDescent="0.25">
      <c r="A889" s="246" t="str">
        <f t="shared" si="13"/>
        <v>89879</v>
      </c>
      <c r="B889" s="362" t="s">
        <v>1816</v>
      </c>
      <c r="C889" s="362" t="s">
        <v>9133</v>
      </c>
      <c r="D889" s="362" t="s">
        <v>8915</v>
      </c>
      <c r="E889" s="363" t="s">
        <v>18776</v>
      </c>
    </row>
    <row r="890" spans="1:5" x14ac:dyDescent="0.25">
      <c r="A890" s="246" t="str">
        <f t="shared" si="13"/>
        <v>89880</v>
      </c>
      <c r="B890" s="362" t="s">
        <v>1817</v>
      </c>
      <c r="C890" s="362" t="s">
        <v>9134</v>
      </c>
      <c r="D890" s="362" t="s">
        <v>8915</v>
      </c>
      <c r="E890" s="363" t="s">
        <v>20067</v>
      </c>
    </row>
    <row r="891" spans="1:5" x14ac:dyDescent="0.25">
      <c r="A891" s="246" t="str">
        <f t="shared" si="13"/>
        <v>89881</v>
      </c>
      <c r="B891" s="362" t="s">
        <v>1818</v>
      </c>
      <c r="C891" s="362" t="s">
        <v>9135</v>
      </c>
      <c r="D891" s="362" t="s">
        <v>8915</v>
      </c>
      <c r="E891" s="363" t="s">
        <v>23356</v>
      </c>
    </row>
    <row r="892" spans="1:5" x14ac:dyDescent="0.25">
      <c r="A892" s="246" t="str">
        <f t="shared" si="13"/>
        <v>89882</v>
      </c>
      <c r="B892" s="362" t="s">
        <v>1819</v>
      </c>
      <c r="C892" s="362" t="s">
        <v>9136</v>
      </c>
      <c r="D892" s="362" t="s">
        <v>8915</v>
      </c>
      <c r="E892" s="363" t="s">
        <v>20556</v>
      </c>
    </row>
    <row r="893" spans="1:5" x14ac:dyDescent="0.25">
      <c r="A893" s="246" t="str">
        <f t="shared" si="13"/>
        <v>90582</v>
      </c>
      <c r="B893" s="362" t="s">
        <v>1903</v>
      </c>
      <c r="C893" s="362" t="s">
        <v>9137</v>
      </c>
      <c r="D893" s="362" t="s">
        <v>8915</v>
      </c>
      <c r="E893" s="363" t="s">
        <v>7842</v>
      </c>
    </row>
    <row r="894" spans="1:5" x14ac:dyDescent="0.25">
      <c r="A894" s="246" t="str">
        <f t="shared" si="13"/>
        <v>90583</v>
      </c>
      <c r="B894" s="362" t="s">
        <v>1904</v>
      </c>
      <c r="C894" s="362" t="s">
        <v>9139</v>
      </c>
      <c r="D894" s="362" t="s">
        <v>8915</v>
      </c>
      <c r="E894" s="363" t="s">
        <v>7955</v>
      </c>
    </row>
    <row r="895" spans="1:5" x14ac:dyDescent="0.25">
      <c r="A895" s="246" t="str">
        <f t="shared" si="13"/>
        <v>90584</v>
      </c>
      <c r="B895" s="362" t="s">
        <v>1905</v>
      </c>
      <c r="C895" s="362" t="s">
        <v>9140</v>
      </c>
      <c r="D895" s="362" t="s">
        <v>8915</v>
      </c>
      <c r="E895" s="363" t="s">
        <v>9025</v>
      </c>
    </row>
    <row r="896" spans="1:5" x14ac:dyDescent="0.25">
      <c r="A896" s="246" t="str">
        <f t="shared" si="13"/>
        <v>90585</v>
      </c>
      <c r="B896" s="362" t="s">
        <v>1906</v>
      </c>
      <c r="C896" s="362" t="s">
        <v>9141</v>
      </c>
      <c r="D896" s="362" t="s">
        <v>8915</v>
      </c>
      <c r="E896" s="363" t="s">
        <v>7835</v>
      </c>
    </row>
    <row r="897" spans="1:5" x14ac:dyDescent="0.25">
      <c r="A897" s="246" t="str">
        <f t="shared" si="13"/>
        <v>90621</v>
      </c>
      <c r="B897" s="362" t="s">
        <v>1909</v>
      </c>
      <c r="C897" s="362" t="s">
        <v>9142</v>
      </c>
      <c r="D897" s="362" t="s">
        <v>8915</v>
      </c>
      <c r="E897" s="363" t="s">
        <v>8119</v>
      </c>
    </row>
    <row r="898" spans="1:5" x14ac:dyDescent="0.25">
      <c r="A898" s="246" t="str">
        <f t="shared" si="13"/>
        <v>90622</v>
      </c>
      <c r="B898" s="362" t="s">
        <v>1910</v>
      </c>
      <c r="C898" s="362" t="s">
        <v>9143</v>
      </c>
      <c r="D898" s="362" t="s">
        <v>8915</v>
      </c>
      <c r="E898" s="363" t="s">
        <v>8087</v>
      </c>
    </row>
    <row r="899" spans="1:5" x14ac:dyDescent="0.25">
      <c r="A899" s="246" t="str">
        <f t="shared" ref="A899:A962" si="14">B899</f>
        <v>90623</v>
      </c>
      <c r="B899" s="362" t="s">
        <v>1911</v>
      </c>
      <c r="C899" s="362" t="s">
        <v>9144</v>
      </c>
      <c r="D899" s="362" t="s">
        <v>8915</v>
      </c>
      <c r="E899" s="363" t="s">
        <v>8507</v>
      </c>
    </row>
    <row r="900" spans="1:5" x14ac:dyDescent="0.25">
      <c r="A900" s="246" t="str">
        <f t="shared" si="14"/>
        <v>90624</v>
      </c>
      <c r="B900" s="362" t="s">
        <v>1912</v>
      </c>
      <c r="C900" s="362" t="s">
        <v>9145</v>
      </c>
      <c r="D900" s="362" t="s">
        <v>8915</v>
      </c>
      <c r="E900" s="363" t="s">
        <v>22137</v>
      </c>
    </row>
    <row r="901" spans="1:5" x14ac:dyDescent="0.25">
      <c r="A901" s="246" t="str">
        <f t="shared" si="14"/>
        <v>90627</v>
      </c>
      <c r="B901" s="362" t="s">
        <v>1915</v>
      </c>
      <c r="C901" s="362" t="s">
        <v>9146</v>
      </c>
      <c r="D901" s="362" t="s">
        <v>8915</v>
      </c>
      <c r="E901" s="363" t="s">
        <v>16547</v>
      </c>
    </row>
    <row r="902" spans="1:5" x14ac:dyDescent="0.25">
      <c r="A902" s="246" t="str">
        <f t="shared" si="14"/>
        <v>90628</v>
      </c>
      <c r="B902" s="362" t="s">
        <v>1916</v>
      </c>
      <c r="C902" s="362" t="s">
        <v>9147</v>
      </c>
      <c r="D902" s="362" t="s">
        <v>8915</v>
      </c>
      <c r="E902" s="363" t="s">
        <v>14463</v>
      </c>
    </row>
    <row r="903" spans="1:5" x14ac:dyDescent="0.25">
      <c r="A903" s="246" t="str">
        <f t="shared" si="14"/>
        <v>90629</v>
      </c>
      <c r="B903" s="362" t="s">
        <v>1917</v>
      </c>
      <c r="C903" s="362" t="s">
        <v>9148</v>
      </c>
      <c r="D903" s="362" t="s">
        <v>8915</v>
      </c>
      <c r="E903" s="363" t="s">
        <v>29699</v>
      </c>
    </row>
    <row r="904" spans="1:5" x14ac:dyDescent="0.25">
      <c r="A904" s="246" t="str">
        <f t="shared" si="14"/>
        <v>90630</v>
      </c>
      <c r="B904" s="362" t="s">
        <v>1918</v>
      </c>
      <c r="C904" s="362" t="s">
        <v>9149</v>
      </c>
      <c r="D904" s="362" t="s">
        <v>8915</v>
      </c>
      <c r="E904" s="363" t="s">
        <v>8241</v>
      </c>
    </row>
    <row r="905" spans="1:5" x14ac:dyDescent="0.25">
      <c r="A905" s="246" t="str">
        <f t="shared" si="14"/>
        <v>90633</v>
      </c>
      <c r="B905" s="362" t="s">
        <v>1921</v>
      </c>
      <c r="C905" s="362" t="s">
        <v>9150</v>
      </c>
      <c r="D905" s="362" t="s">
        <v>8915</v>
      </c>
      <c r="E905" s="363" t="s">
        <v>15951</v>
      </c>
    </row>
    <row r="906" spans="1:5" x14ac:dyDescent="0.25">
      <c r="A906" s="246" t="str">
        <f t="shared" si="14"/>
        <v>90634</v>
      </c>
      <c r="B906" s="362" t="s">
        <v>1922</v>
      </c>
      <c r="C906" s="362" t="s">
        <v>9151</v>
      </c>
      <c r="D906" s="362" t="s">
        <v>8915</v>
      </c>
      <c r="E906" s="363" t="s">
        <v>9223</v>
      </c>
    </row>
    <row r="907" spans="1:5" x14ac:dyDescent="0.25">
      <c r="A907" s="246" t="str">
        <f t="shared" si="14"/>
        <v>90635</v>
      </c>
      <c r="B907" s="362" t="s">
        <v>1923</v>
      </c>
      <c r="C907" s="362" t="s">
        <v>9152</v>
      </c>
      <c r="D907" s="362" t="s">
        <v>8915</v>
      </c>
      <c r="E907" s="363" t="s">
        <v>7781</v>
      </c>
    </row>
    <row r="908" spans="1:5" x14ac:dyDescent="0.25">
      <c r="A908" s="246" t="str">
        <f t="shared" si="14"/>
        <v>90636</v>
      </c>
      <c r="B908" s="362" t="s">
        <v>1924</v>
      </c>
      <c r="C908" s="362" t="s">
        <v>9153</v>
      </c>
      <c r="D908" s="362" t="s">
        <v>8915</v>
      </c>
      <c r="E908" s="363" t="s">
        <v>29700</v>
      </c>
    </row>
    <row r="909" spans="1:5" x14ac:dyDescent="0.25">
      <c r="A909" s="246" t="str">
        <f t="shared" si="14"/>
        <v>90639</v>
      </c>
      <c r="B909" s="362" t="s">
        <v>1927</v>
      </c>
      <c r="C909" s="362" t="s">
        <v>9155</v>
      </c>
      <c r="D909" s="362" t="s">
        <v>8915</v>
      </c>
      <c r="E909" s="363" t="s">
        <v>7808</v>
      </c>
    </row>
    <row r="910" spans="1:5" x14ac:dyDescent="0.25">
      <c r="A910" s="246" t="str">
        <f t="shared" si="14"/>
        <v>90640</v>
      </c>
      <c r="B910" s="362" t="s">
        <v>1928</v>
      </c>
      <c r="C910" s="362" t="s">
        <v>9156</v>
      </c>
      <c r="D910" s="362" t="s">
        <v>8915</v>
      </c>
      <c r="E910" s="363" t="s">
        <v>8243</v>
      </c>
    </row>
    <row r="911" spans="1:5" x14ac:dyDescent="0.25">
      <c r="A911" s="246" t="str">
        <f t="shared" si="14"/>
        <v>90641</v>
      </c>
      <c r="B911" s="362" t="s">
        <v>1929</v>
      </c>
      <c r="C911" s="362" t="s">
        <v>9157</v>
      </c>
      <c r="D911" s="362" t="s">
        <v>8915</v>
      </c>
      <c r="E911" s="363" t="s">
        <v>9918</v>
      </c>
    </row>
    <row r="912" spans="1:5" x14ac:dyDescent="0.25">
      <c r="A912" s="246" t="str">
        <f t="shared" si="14"/>
        <v>90642</v>
      </c>
      <c r="B912" s="362" t="s">
        <v>1930</v>
      </c>
      <c r="C912" s="362" t="s">
        <v>9158</v>
      </c>
      <c r="D912" s="362" t="s">
        <v>8915</v>
      </c>
      <c r="E912" s="363" t="s">
        <v>8360</v>
      </c>
    </row>
    <row r="913" spans="1:5" x14ac:dyDescent="0.25">
      <c r="A913" s="246" t="str">
        <f t="shared" si="14"/>
        <v>90646</v>
      </c>
      <c r="B913" s="362" t="s">
        <v>1933</v>
      </c>
      <c r="C913" s="362" t="s">
        <v>9159</v>
      </c>
      <c r="D913" s="362" t="s">
        <v>8915</v>
      </c>
      <c r="E913" s="363" t="s">
        <v>7810</v>
      </c>
    </row>
    <row r="914" spans="1:5" x14ac:dyDescent="0.25">
      <c r="A914" s="246" t="str">
        <f t="shared" si="14"/>
        <v>90647</v>
      </c>
      <c r="B914" s="362" t="s">
        <v>1934</v>
      </c>
      <c r="C914" s="362" t="s">
        <v>9160</v>
      </c>
      <c r="D914" s="362" t="s">
        <v>8915</v>
      </c>
      <c r="E914" s="363" t="s">
        <v>8265</v>
      </c>
    </row>
    <row r="915" spans="1:5" x14ac:dyDescent="0.25">
      <c r="A915" s="246" t="str">
        <f t="shared" si="14"/>
        <v>90648</v>
      </c>
      <c r="B915" s="362" t="s">
        <v>1935</v>
      </c>
      <c r="C915" s="362" t="s">
        <v>9161</v>
      </c>
      <c r="D915" s="362" t="s">
        <v>8915</v>
      </c>
      <c r="E915" s="363" t="s">
        <v>8140</v>
      </c>
    </row>
    <row r="916" spans="1:5" x14ac:dyDescent="0.25">
      <c r="A916" s="246" t="str">
        <f t="shared" si="14"/>
        <v>90649</v>
      </c>
      <c r="B916" s="362" t="s">
        <v>1936</v>
      </c>
      <c r="C916" s="362" t="s">
        <v>9162</v>
      </c>
      <c r="D916" s="362" t="s">
        <v>8915</v>
      </c>
      <c r="E916" s="363" t="s">
        <v>14900</v>
      </c>
    </row>
    <row r="917" spans="1:5" x14ac:dyDescent="0.25">
      <c r="A917" s="246" t="str">
        <f t="shared" si="14"/>
        <v>90652</v>
      </c>
      <c r="B917" s="362" t="s">
        <v>1939</v>
      </c>
      <c r="C917" s="362" t="s">
        <v>9163</v>
      </c>
      <c r="D917" s="362" t="s">
        <v>8915</v>
      </c>
      <c r="E917" s="363" t="s">
        <v>13601</v>
      </c>
    </row>
    <row r="918" spans="1:5" x14ac:dyDescent="0.25">
      <c r="A918" s="246" t="str">
        <f t="shared" si="14"/>
        <v>90653</v>
      </c>
      <c r="B918" s="362" t="s">
        <v>1940</v>
      </c>
      <c r="C918" s="362" t="s">
        <v>9164</v>
      </c>
      <c r="D918" s="362" t="s">
        <v>8915</v>
      </c>
      <c r="E918" s="363" t="s">
        <v>12664</v>
      </c>
    </row>
    <row r="919" spans="1:5" x14ac:dyDescent="0.25">
      <c r="A919" s="246" t="str">
        <f t="shared" si="14"/>
        <v>90654</v>
      </c>
      <c r="B919" s="362" t="s">
        <v>1941</v>
      </c>
      <c r="C919" s="362" t="s">
        <v>9165</v>
      </c>
      <c r="D919" s="362" t="s">
        <v>8915</v>
      </c>
      <c r="E919" s="363" t="s">
        <v>17606</v>
      </c>
    </row>
    <row r="920" spans="1:5" x14ac:dyDescent="0.25">
      <c r="A920" s="246" t="str">
        <f t="shared" si="14"/>
        <v>90655</v>
      </c>
      <c r="B920" s="362" t="s">
        <v>1942</v>
      </c>
      <c r="C920" s="362" t="s">
        <v>9166</v>
      </c>
      <c r="D920" s="362" t="s">
        <v>8915</v>
      </c>
      <c r="E920" s="363" t="s">
        <v>29701</v>
      </c>
    </row>
    <row r="921" spans="1:5" x14ac:dyDescent="0.25">
      <c r="A921" s="246" t="str">
        <f t="shared" si="14"/>
        <v>90658</v>
      </c>
      <c r="B921" s="362" t="s">
        <v>1945</v>
      </c>
      <c r="C921" s="362" t="s">
        <v>9167</v>
      </c>
      <c r="D921" s="362" t="s">
        <v>8915</v>
      </c>
      <c r="E921" s="363" t="s">
        <v>29702</v>
      </c>
    </row>
    <row r="922" spans="1:5" x14ac:dyDescent="0.25">
      <c r="A922" s="246" t="str">
        <f t="shared" si="14"/>
        <v>90659</v>
      </c>
      <c r="B922" s="362" t="s">
        <v>1946</v>
      </c>
      <c r="C922" s="362" t="s">
        <v>9168</v>
      </c>
      <c r="D922" s="362" t="s">
        <v>8915</v>
      </c>
      <c r="E922" s="363" t="s">
        <v>7861</v>
      </c>
    </row>
    <row r="923" spans="1:5" x14ac:dyDescent="0.25">
      <c r="A923" s="246" t="str">
        <f t="shared" si="14"/>
        <v>90660</v>
      </c>
      <c r="B923" s="362" t="s">
        <v>1947</v>
      </c>
      <c r="C923" s="362" t="s">
        <v>9170</v>
      </c>
      <c r="D923" s="362" t="s">
        <v>8915</v>
      </c>
      <c r="E923" s="363" t="s">
        <v>8612</v>
      </c>
    </row>
    <row r="924" spans="1:5" x14ac:dyDescent="0.25">
      <c r="A924" s="246" t="str">
        <f t="shared" si="14"/>
        <v>90661</v>
      </c>
      <c r="B924" s="362" t="s">
        <v>1948</v>
      </c>
      <c r="C924" s="362" t="s">
        <v>9171</v>
      </c>
      <c r="D924" s="362" t="s">
        <v>8915</v>
      </c>
      <c r="E924" s="363" t="s">
        <v>29701</v>
      </c>
    </row>
    <row r="925" spans="1:5" x14ac:dyDescent="0.25">
      <c r="A925" s="246" t="str">
        <f t="shared" si="14"/>
        <v>90664</v>
      </c>
      <c r="B925" s="362" t="s">
        <v>1951</v>
      </c>
      <c r="C925" s="362" t="s">
        <v>29703</v>
      </c>
      <c r="D925" s="362" t="s">
        <v>8915</v>
      </c>
      <c r="E925" s="363" t="s">
        <v>8279</v>
      </c>
    </row>
    <row r="926" spans="1:5" x14ac:dyDescent="0.25">
      <c r="A926" s="246" t="str">
        <f t="shared" si="14"/>
        <v>90665</v>
      </c>
      <c r="B926" s="362" t="s">
        <v>1952</v>
      </c>
      <c r="C926" s="362" t="s">
        <v>29704</v>
      </c>
      <c r="D926" s="362" t="s">
        <v>8915</v>
      </c>
      <c r="E926" s="363" t="s">
        <v>13598</v>
      </c>
    </row>
    <row r="927" spans="1:5" x14ac:dyDescent="0.25">
      <c r="A927" s="246" t="str">
        <f t="shared" si="14"/>
        <v>90666</v>
      </c>
      <c r="B927" s="362" t="s">
        <v>1953</v>
      </c>
      <c r="C927" s="362" t="s">
        <v>29705</v>
      </c>
      <c r="D927" s="362" t="s">
        <v>8915</v>
      </c>
      <c r="E927" s="363" t="s">
        <v>11922</v>
      </c>
    </row>
    <row r="928" spans="1:5" x14ac:dyDescent="0.25">
      <c r="A928" s="246" t="str">
        <f t="shared" si="14"/>
        <v>90667</v>
      </c>
      <c r="B928" s="362" t="s">
        <v>1954</v>
      </c>
      <c r="C928" s="362" t="s">
        <v>29706</v>
      </c>
      <c r="D928" s="362" t="s">
        <v>8915</v>
      </c>
      <c r="E928" s="363" t="s">
        <v>18337</v>
      </c>
    </row>
    <row r="929" spans="1:5" x14ac:dyDescent="0.25">
      <c r="A929" s="246" t="str">
        <f t="shared" si="14"/>
        <v>90670</v>
      </c>
      <c r="B929" s="362" t="s">
        <v>1957</v>
      </c>
      <c r="C929" s="362" t="s">
        <v>9172</v>
      </c>
      <c r="D929" s="362" t="s">
        <v>8915</v>
      </c>
      <c r="E929" s="363" t="s">
        <v>29707</v>
      </c>
    </row>
    <row r="930" spans="1:5" x14ac:dyDescent="0.25">
      <c r="A930" s="246" t="str">
        <f t="shared" si="14"/>
        <v>90671</v>
      </c>
      <c r="B930" s="362" t="s">
        <v>1958</v>
      </c>
      <c r="C930" s="362" t="s">
        <v>9173</v>
      </c>
      <c r="D930" s="362" t="s">
        <v>8915</v>
      </c>
      <c r="E930" s="363" t="s">
        <v>29708</v>
      </c>
    </row>
    <row r="931" spans="1:5" x14ac:dyDescent="0.25">
      <c r="A931" s="246" t="str">
        <f t="shared" si="14"/>
        <v>90672</v>
      </c>
      <c r="B931" s="362" t="s">
        <v>1959</v>
      </c>
      <c r="C931" s="362" t="s">
        <v>9174</v>
      </c>
      <c r="D931" s="362" t="s">
        <v>8915</v>
      </c>
      <c r="E931" s="363" t="s">
        <v>29709</v>
      </c>
    </row>
    <row r="932" spans="1:5" x14ac:dyDescent="0.25">
      <c r="A932" s="246" t="str">
        <f t="shared" si="14"/>
        <v>90673</v>
      </c>
      <c r="B932" s="362" t="s">
        <v>1960</v>
      </c>
      <c r="C932" s="362" t="s">
        <v>9175</v>
      </c>
      <c r="D932" s="362" t="s">
        <v>8915</v>
      </c>
      <c r="E932" s="363" t="s">
        <v>17868</v>
      </c>
    </row>
    <row r="933" spans="1:5" x14ac:dyDescent="0.25">
      <c r="A933" s="246" t="str">
        <f t="shared" si="14"/>
        <v>90676</v>
      </c>
      <c r="B933" s="362" t="s">
        <v>1963</v>
      </c>
      <c r="C933" s="362" t="s">
        <v>9176</v>
      </c>
      <c r="D933" s="362" t="s">
        <v>8915</v>
      </c>
      <c r="E933" s="363" t="s">
        <v>29710</v>
      </c>
    </row>
    <row r="934" spans="1:5" x14ac:dyDescent="0.25">
      <c r="A934" s="246" t="str">
        <f t="shared" si="14"/>
        <v>90677</v>
      </c>
      <c r="B934" s="362" t="s">
        <v>1964</v>
      </c>
      <c r="C934" s="362" t="s">
        <v>9177</v>
      </c>
      <c r="D934" s="362" t="s">
        <v>8915</v>
      </c>
      <c r="E934" s="363" t="s">
        <v>29711</v>
      </c>
    </row>
    <row r="935" spans="1:5" x14ac:dyDescent="0.25">
      <c r="A935" s="246" t="str">
        <f t="shared" si="14"/>
        <v>90678</v>
      </c>
      <c r="B935" s="362" t="s">
        <v>1965</v>
      </c>
      <c r="C935" s="362" t="s">
        <v>9179</v>
      </c>
      <c r="D935" s="362" t="s">
        <v>8915</v>
      </c>
      <c r="E935" s="363" t="s">
        <v>21446</v>
      </c>
    </row>
    <row r="936" spans="1:5" x14ac:dyDescent="0.25">
      <c r="A936" s="246" t="str">
        <f t="shared" si="14"/>
        <v>90679</v>
      </c>
      <c r="B936" s="362" t="s">
        <v>1966</v>
      </c>
      <c r="C936" s="362" t="s">
        <v>9180</v>
      </c>
      <c r="D936" s="362" t="s">
        <v>8915</v>
      </c>
      <c r="E936" s="363" t="s">
        <v>29712</v>
      </c>
    </row>
    <row r="937" spans="1:5" x14ac:dyDescent="0.25">
      <c r="A937" s="246" t="str">
        <f t="shared" si="14"/>
        <v>90682</v>
      </c>
      <c r="B937" s="362" t="s">
        <v>1969</v>
      </c>
      <c r="C937" s="362" t="s">
        <v>29713</v>
      </c>
      <c r="D937" s="362" t="s">
        <v>8915</v>
      </c>
      <c r="E937" s="363" t="s">
        <v>29714</v>
      </c>
    </row>
    <row r="938" spans="1:5" x14ac:dyDescent="0.25">
      <c r="A938" s="246" t="str">
        <f t="shared" si="14"/>
        <v>90683</v>
      </c>
      <c r="B938" s="362" t="s">
        <v>1970</v>
      </c>
      <c r="C938" s="362" t="s">
        <v>29715</v>
      </c>
      <c r="D938" s="362" t="s">
        <v>8915</v>
      </c>
      <c r="E938" s="363" t="s">
        <v>16512</v>
      </c>
    </row>
    <row r="939" spans="1:5" x14ac:dyDescent="0.25">
      <c r="A939" s="246" t="str">
        <f t="shared" si="14"/>
        <v>90684</v>
      </c>
      <c r="B939" s="362" t="s">
        <v>1971</v>
      </c>
      <c r="C939" s="362" t="s">
        <v>29716</v>
      </c>
      <c r="D939" s="362" t="s">
        <v>8915</v>
      </c>
      <c r="E939" s="363" t="s">
        <v>29717</v>
      </c>
    </row>
    <row r="940" spans="1:5" x14ac:dyDescent="0.25">
      <c r="A940" s="246" t="str">
        <f t="shared" si="14"/>
        <v>90685</v>
      </c>
      <c r="B940" s="362" t="s">
        <v>1972</v>
      </c>
      <c r="C940" s="362" t="s">
        <v>29718</v>
      </c>
      <c r="D940" s="362" t="s">
        <v>8915</v>
      </c>
      <c r="E940" s="363" t="s">
        <v>20607</v>
      </c>
    </row>
    <row r="941" spans="1:5" x14ac:dyDescent="0.25">
      <c r="A941" s="246" t="str">
        <f t="shared" si="14"/>
        <v>90688</v>
      </c>
      <c r="B941" s="362" t="s">
        <v>1975</v>
      </c>
      <c r="C941" s="362" t="s">
        <v>9181</v>
      </c>
      <c r="D941" s="362" t="s">
        <v>8915</v>
      </c>
      <c r="E941" s="363" t="s">
        <v>29719</v>
      </c>
    </row>
    <row r="942" spans="1:5" x14ac:dyDescent="0.25">
      <c r="A942" s="246" t="str">
        <f t="shared" si="14"/>
        <v>90689</v>
      </c>
      <c r="B942" s="362" t="s">
        <v>1976</v>
      </c>
      <c r="C942" s="362" t="s">
        <v>9182</v>
      </c>
      <c r="D942" s="362" t="s">
        <v>8915</v>
      </c>
      <c r="E942" s="363" t="s">
        <v>20277</v>
      </c>
    </row>
    <row r="943" spans="1:5" x14ac:dyDescent="0.25">
      <c r="A943" s="246" t="str">
        <f t="shared" si="14"/>
        <v>90690</v>
      </c>
      <c r="B943" s="362" t="s">
        <v>1977</v>
      </c>
      <c r="C943" s="362" t="s">
        <v>9183</v>
      </c>
      <c r="D943" s="362" t="s">
        <v>8915</v>
      </c>
      <c r="E943" s="363" t="s">
        <v>16230</v>
      </c>
    </row>
    <row r="944" spans="1:5" x14ac:dyDescent="0.25">
      <c r="A944" s="246" t="str">
        <f t="shared" si="14"/>
        <v>90691</v>
      </c>
      <c r="B944" s="362" t="s">
        <v>1978</v>
      </c>
      <c r="C944" s="362" t="s">
        <v>9184</v>
      </c>
      <c r="D944" s="362" t="s">
        <v>8915</v>
      </c>
      <c r="E944" s="363" t="s">
        <v>29720</v>
      </c>
    </row>
    <row r="945" spans="1:5" x14ac:dyDescent="0.25">
      <c r="A945" s="246" t="str">
        <f t="shared" si="14"/>
        <v>90957</v>
      </c>
      <c r="B945" s="362" t="s">
        <v>2073</v>
      </c>
      <c r="C945" s="362" t="s">
        <v>9185</v>
      </c>
      <c r="D945" s="362" t="s">
        <v>8915</v>
      </c>
      <c r="E945" s="363" t="s">
        <v>8056</v>
      </c>
    </row>
    <row r="946" spans="1:5" x14ac:dyDescent="0.25">
      <c r="A946" s="246" t="str">
        <f t="shared" si="14"/>
        <v>90958</v>
      </c>
      <c r="B946" s="362" t="s">
        <v>2074</v>
      </c>
      <c r="C946" s="362" t="s">
        <v>9186</v>
      </c>
      <c r="D946" s="362" t="s">
        <v>8915</v>
      </c>
      <c r="E946" s="363" t="s">
        <v>11986</v>
      </c>
    </row>
    <row r="947" spans="1:5" x14ac:dyDescent="0.25">
      <c r="A947" s="246" t="str">
        <f t="shared" si="14"/>
        <v>90960</v>
      </c>
      <c r="B947" s="362" t="s">
        <v>2075</v>
      </c>
      <c r="C947" s="362" t="s">
        <v>9187</v>
      </c>
      <c r="D947" s="362" t="s">
        <v>8915</v>
      </c>
      <c r="E947" s="363" t="s">
        <v>20297</v>
      </c>
    </row>
    <row r="948" spans="1:5" x14ac:dyDescent="0.25">
      <c r="A948" s="246" t="str">
        <f t="shared" si="14"/>
        <v>90961</v>
      </c>
      <c r="B948" s="362" t="s">
        <v>2076</v>
      </c>
      <c r="C948" s="362" t="s">
        <v>9188</v>
      </c>
      <c r="D948" s="362" t="s">
        <v>8915</v>
      </c>
      <c r="E948" s="363" t="s">
        <v>13598</v>
      </c>
    </row>
    <row r="949" spans="1:5" x14ac:dyDescent="0.25">
      <c r="A949" s="246" t="str">
        <f t="shared" si="14"/>
        <v>90962</v>
      </c>
      <c r="B949" s="362" t="s">
        <v>2077</v>
      </c>
      <c r="C949" s="362" t="s">
        <v>9189</v>
      </c>
      <c r="D949" s="362" t="s">
        <v>8915</v>
      </c>
      <c r="E949" s="363" t="s">
        <v>29721</v>
      </c>
    </row>
    <row r="950" spans="1:5" x14ac:dyDescent="0.25">
      <c r="A950" s="246" t="str">
        <f t="shared" si="14"/>
        <v>90963</v>
      </c>
      <c r="B950" s="362" t="s">
        <v>2078</v>
      </c>
      <c r="C950" s="362" t="s">
        <v>9190</v>
      </c>
      <c r="D950" s="362" t="s">
        <v>8915</v>
      </c>
      <c r="E950" s="363" t="s">
        <v>8297</v>
      </c>
    </row>
    <row r="951" spans="1:5" x14ac:dyDescent="0.25">
      <c r="A951" s="246" t="str">
        <f t="shared" si="14"/>
        <v>90968</v>
      </c>
      <c r="B951" s="362" t="s">
        <v>2081</v>
      </c>
      <c r="C951" s="362" t="s">
        <v>9191</v>
      </c>
      <c r="D951" s="362" t="s">
        <v>8915</v>
      </c>
      <c r="E951" s="363" t="s">
        <v>20174</v>
      </c>
    </row>
    <row r="952" spans="1:5" x14ac:dyDescent="0.25">
      <c r="A952" s="246" t="str">
        <f t="shared" si="14"/>
        <v>90969</v>
      </c>
      <c r="B952" s="362" t="s">
        <v>2082</v>
      </c>
      <c r="C952" s="362" t="s">
        <v>9192</v>
      </c>
      <c r="D952" s="362" t="s">
        <v>8915</v>
      </c>
      <c r="E952" s="363" t="s">
        <v>21682</v>
      </c>
    </row>
    <row r="953" spans="1:5" x14ac:dyDescent="0.25">
      <c r="A953" s="246" t="str">
        <f t="shared" si="14"/>
        <v>90970</v>
      </c>
      <c r="B953" s="362" t="s">
        <v>2083</v>
      </c>
      <c r="C953" s="362" t="s">
        <v>9193</v>
      </c>
      <c r="D953" s="362" t="s">
        <v>8915</v>
      </c>
      <c r="E953" s="363" t="s">
        <v>8311</v>
      </c>
    </row>
    <row r="954" spans="1:5" x14ac:dyDescent="0.25">
      <c r="A954" s="246" t="str">
        <f t="shared" si="14"/>
        <v>90971</v>
      </c>
      <c r="B954" s="362" t="s">
        <v>2084</v>
      </c>
      <c r="C954" s="362" t="s">
        <v>9195</v>
      </c>
      <c r="D954" s="362" t="s">
        <v>8915</v>
      </c>
      <c r="E954" s="363" t="s">
        <v>16433</v>
      </c>
    </row>
    <row r="955" spans="1:5" x14ac:dyDescent="0.25">
      <c r="A955" s="246" t="str">
        <f t="shared" si="14"/>
        <v>90975</v>
      </c>
      <c r="B955" s="362" t="s">
        <v>2087</v>
      </c>
      <c r="C955" s="362" t="s">
        <v>9196</v>
      </c>
      <c r="D955" s="362" t="s">
        <v>8915</v>
      </c>
      <c r="E955" s="363" t="s">
        <v>13251</v>
      </c>
    </row>
    <row r="956" spans="1:5" x14ac:dyDescent="0.25">
      <c r="A956" s="246" t="str">
        <f t="shared" si="14"/>
        <v>90976</v>
      </c>
      <c r="B956" s="362" t="s">
        <v>2088</v>
      </c>
      <c r="C956" s="362" t="s">
        <v>9197</v>
      </c>
      <c r="D956" s="362" t="s">
        <v>8915</v>
      </c>
      <c r="E956" s="363" t="s">
        <v>8198</v>
      </c>
    </row>
    <row r="957" spans="1:5" x14ac:dyDescent="0.25">
      <c r="A957" s="246" t="str">
        <f t="shared" si="14"/>
        <v>90977</v>
      </c>
      <c r="B957" s="362" t="s">
        <v>2089</v>
      </c>
      <c r="C957" s="362" t="s">
        <v>9198</v>
      </c>
      <c r="D957" s="362" t="s">
        <v>8915</v>
      </c>
      <c r="E957" s="363" t="s">
        <v>20198</v>
      </c>
    </row>
    <row r="958" spans="1:5" x14ac:dyDescent="0.25">
      <c r="A958" s="246" t="str">
        <f t="shared" si="14"/>
        <v>90978</v>
      </c>
      <c r="B958" s="362" t="s">
        <v>2090</v>
      </c>
      <c r="C958" s="362" t="s">
        <v>9200</v>
      </c>
      <c r="D958" s="362" t="s">
        <v>8915</v>
      </c>
      <c r="E958" s="363" t="s">
        <v>29722</v>
      </c>
    </row>
    <row r="959" spans="1:5" x14ac:dyDescent="0.25">
      <c r="A959" s="246" t="str">
        <f t="shared" si="14"/>
        <v>90992</v>
      </c>
      <c r="B959" s="362" t="s">
        <v>2094</v>
      </c>
      <c r="C959" s="362" t="s">
        <v>9201</v>
      </c>
      <c r="D959" s="362" t="s">
        <v>8915</v>
      </c>
      <c r="E959" s="363" t="s">
        <v>20147</v>
      </c>
    </row>
    <row r="960" spans="1:5" x14ac:dyDescent="0.25">
      <c r="A960" s="246" t="str">
        <f t="shared" si="14"/>
        <v>90993</v>
      </c>
      <c r="B960" s="362" t="s">
        <v>2095</v>
      </c>
      <c r="C960" s="362" t="s">
        <v>9202</v>
      </c>
      <c r="D960" s="362" t="s">
        <v>8915</v>
      </c>
      <c r="E960" s="363" t="s">
        <v>25202</v>
      </c>
    </row>
    <row r="961" spans="1:5" x14ac:dyDescent="0.25">
      <c r="A961" s="246" t="str">
        <f t="shared" si="14"/>
        <v>90994</v>
      </c>
      <c r="B961" s="362" t="s">
        <v>2096</v>
      </c>
      <c r="C961" s="362" t="s">
        <v>9203</v>
      </c>
      <c r="D961" s="362" t="s">
        <v>8915</v>
      </c>
      <c r="E961" s="363" t="s">
        <v>7850</v>
      </c>
    </row>
    <row r="962" spans="1:5" x14ac:dyDescent="0.25">
      <c r="A962" s="246" t="str">
        <f t="shared" si="14"/>
        <v>90995</v>
      </c>
      <c r="B962" s="362" t="s">
        <v>2097</v>
      </c>
      <c r="C962" s="362" t="s">
        <v>9204</v>
      </c>
      <c r="D962" s="362" t="s">
        <v>8915</v>
      </c>
      <c r="E962" s="363" t="s">
        <v>29723</v>
      </c>
    </row>
    <row r="963" spans="1:5" x14ac:dyDescent="0.25">
      <c r="A963" s="246" t="str">
        <f t="shared" ref="A963:A1026" si="15">B963</f>
        <v>91021</v>
      </c>
      <c r="B963" s="362" t="s">
        <v>2108</v>
      </c>
      <c r="C963" s="362" t="s">
        <v>9205</v>
      </c>
      <c r="D963" s="362" t="s">
        <v>8915</v>
      </c>
      <c r="E963" s="363" t="s">
        <v>13552</v>
      </c>
    </row>
    <row r="964" spans="1:5" x14ac:dyDescent="0.25">
      <c r="A964" s="246" t="str">
        <f t="shared" si="15"/>
        <v>91026</v>
      </c>
      <c r="B964" s="362" t="s">
        <v>2109</v>
      </c>
      <c r="C964" s="362" t="s">
        <v>9207</v>
      </c>
      <c r="D964" s="362" t="s">
        <v>8915</v>
      </c>
      <c r="E964" s="363" t="s">
        <v>26286</v>
      </c>
    </row>
    <row r="965" spans="1:5" x14ac:dyDescent="0.25">
      <c r="A965" s="246" t="str">
        <f t="shared" si="15"/>
        <v>91027</v>
      </c>
      <c r="B965" s="362" t="s">
        <v>2110</v>
      </c>
      <c r="C965" s="362" t="s">
        <v>9208</v>
      </c>
      <c r="D965" s="362" t="s">
        <v>8915</v>
      </c>
      <c r="E965" s="363" t="s">
        <v>8127</v>
      </c>
    </row>
    <row r="966" spans="1:5" x14ac:dyDescent="0.25">
      <c r="A966" s="246" t="str">
        <f t="shared" si="15"/>
        <v>91028</v>
      </c>
      <c r="B966" s="362" t="s">
        <v>2111</v>
      </c>
      <c r="C966" s="362" t="s">
        <v>9209</v>
      </c>
      <c r="D966" s="362" t="s">
        <v>8915</v>
      </c>
      <c r="E966" s="363" t="s">
        <v>29724</v>
      </c>
    </row>
    <row r="967" spans="1:5" x14ac:dyDescent="0.25">
      <c r="A967" s="246" t="str">
        <f t="shared" si="15"/>
        <v>91029</v>
      </c>
      <c r="B967" s="362" t="s">
        <v>2112</v>
      </c>
      <c r="C967" s="362" t="s">
        <v>9210</v>
      </c>
      <c r="D967" s="362" t="s">
        <v>8915</v>
      </c>
      <c r="E967" s="363" t="s">
        <v>29725</v>
      </c>
    </row>
    <row r="968" spans="1:5" x14ac:dyDescent="0.25">
      <c r="A968" s="246" t="str">
        <f t="shared" si="15"/>
        <v>91030</v>
      </c>
      <c r="B968" s="362" t="s">
        <v>2113</v>
      </c>
      <c r="C968" s="362" t="s">
        <v>9211</v>
      </c>
      <c r="D968" s="362" t="s">
        <v>8915</v>
      </c>
      <c r="E968" s="363" t="s">
        <v>29726</v>
      </c>
    </row>
    <row r="969" spans="1:5" x14ac:dyDescent="0.25">
      <c r="A969" s="246" t="str">
        <f t="shared" si="15"/>
        <v>91273</v>
      </c>
      <c r="B969" s="362" t="s">
        <v>2170</v>
      </c>
      <c r="C969" s="362" t="s">
        <v>9212</v>
      </c>
      <c r="D969" s="362" t="s">
        <v>8915</v>
      </c>
      <c r="E969" s="363" t="s">
        <v>8093</v>
      </c>
    </row>
    <row r="970" spans="1:5" x14ac:dyDescent="0.25">
      <c r="A970" s="246" t="str">
        <f t="shared" si="15"/>
        <v>91274</v>
      </c>
      <c r="B970" s="362" t="s">
        <v>2171</v>
      </c>
      <c r="C970" s="362" t="s">
        <v>9213</v>
      </c>
      <c r="D970" s="362" t="s">
        <v>8915</v>
      </c>
      <c r="E970" s="363" t="s">
        <v>7764</v>
      </c>
    </row>
    <row r="971" spans="1:5" x14ac:dyDescent="0.25">
      <c r="A971" s="246" t="str">
        <f t="shared" si="15"/>
        <v>91275</v>
      </c>
      <c r="B971" s="362" t="s">
        <v>2172</v>
      </c>
      <c r="C971" s="362" t="s">
        <v>9214</v>
      </c>
      <c r="D971" s="362" t="s">
        <v>8915</v>
      </c>
      <c r="E971" s="363" t="s">
        <v>7885</v>
      </c>
    </row>
    <row r="972" spans="1:5" x14ac:dyDescent="0.25">
      <c r="A972" s="246" t="str">
        <f t="shared" si="15"/>
        <v>91276</v>
      </c>
      <c r="B972" s="362" t="s">
        <v>2173</v>
      </c>
      <c r="C972" s="362" t="s">
        <v>9215</v>
      </c>
      <c r="D972" s="362" t="s">
        <v>8915</v>
      </c>
      <c r="E972" s="363" t="s">
        <v>20642</v>
      </c>
    </row>
    <row r="973" spans="1:5" x14ac:dyDescent="0.25">
      <c r="A973" s="246" t="str">
        <f t="shared" si="15"/>
        <v>91279</v>
      </c>
      <c r="B973" s="362" t="s">
        <v>2176</v>
      </c>
      <c r="C973" s="362" t="s">
        <v>9216</v>
      </c>
      <c r="D973" s="362" t="s">
        <v>8915</v>
      </c>
      <c r="E973" s="363" t="s">
        <v>7792</v>
      </c>
    </row>
    <row r="974" spans="1:5" x14ac:dyDescent="0.25">
      <c r="A974" s="246" t="str">
        <f t="shared" si="15"/>
        <v>91280</v>
      </c>
      <c r="B974" s="362" t="s">
        <v>2177</v>
      </c>
      <c r="C974" s="362" t="s">
        <v>9217</v>
      </c>
      <c r="D974" s="362" t="s">
        <v>8915</v>
      </c>
      <c r="E974" s="363" t="s">
        <v>7884</v>
      </c>
    </row>
    <row r="975" spans="1:5" x14ac:dyDescent="0.25">
      <c r="A975" s="246" t="str">
        <f t="shared" si="15"/>
        <v>91281</v>
      </c>
      <c r="B975" s="362" t="s">
        <v>2178</v>
      </c>
      <c r="C975" s="362" t="s">
        <v>9218</v>
      </c>
      <c r="D975" s="362" t="s">
        <v>8915</v>
      </c>
      <c r="E975" s="363" t="s">
        <v>25824</v>
      </c>
    </row>
    <row r="976" spans="1:5" x14ac:dyDescent="0.25">
      <c r="A976" s="246" t="str">
        <f t="shared" si="15"/>
        <v>91282</v>
      </c>
      <c r="B976" s="362" t="s">
        <v>2179</v>
      </c>
      <c r="C976" s="362" t="s">
        <v>9219</v>
      </c>
      <c r="D976" s="362" t="s">
        <v>8915</v>
      </c>
      <c r="E976" s="363" t="s">
        <v>8023</v>
      </c>
    </row>
    <row r="977" spans="1:5" x14ac:dyDescent="0.25">
      <c r="A977" s="246" t="str">
        <f t="shared" si="15"/>
        <v>91354</v>
      </c>
      <c r="B977" s="362" t="s">
        <v>2217</v>
      </c>
      <c r="C977" s="362" t="s">
        <v>9220</v>
      </c>
      <c r="D977" s="362" t="s">
        <v>8915</v>
      </c>
      <c r="E977" s="363" t="s">
        <v>7805</v>
      </c>
    </row>
    <row r="978" spans="1:5" x14ac:dyDescent="0.25">
      <c r="A978" s="246" t="str">
        <f t="shared" si="15"/>
        <v>91355</v>
      </c>
      <c r="B978" s="362" t="s">
        <v>2218</v>
      </c>
      <c r="C978" s="362" t="s">
        <v>9221</v>
      </c>
      <c r="D978" s="362" t="s">
        <v>8915</v>
      </c>
      <c r="E978" s="363" t="s">
        <v>15935</v>
      </c>
    </row>
    <row r="979" spans="1:5" x14ac:dyDescent="0.25">
      <c r="A979" s="246" t="str">
        <f t="shared" si="15"/>
        <v>91356</v>
      </c>
      <c r="B979" s="362" t="s">
        <v>2219</v>
      </c>
      <c r="C979" s="362" t="s">
        <v>9222</v>
      </c>
      <c r="D979" s="362" t="s">
        <v>8915</v>
      </c>
      <c r="E979" s="363" t="s">
        <v>7919</v>
      </c>
    </row>
    <row r="980" spans="1:5" x14ac:dyDescent="0.25">
      <c r="A980" s="246" t="str">
        <f t="shared" si="15"/>
        <v>91359</v>
      </c>
      <c r="B980" s="362" t="s">
        <v>2220</v>
      </c>
      <c r="C980" s="362" t="s">
        <v>9224</v>
      </c>
      <c r="D980" s="362" t="s">
        <v>8915</v>
      </c>
      <c r="E980" s="363" t="s">
        <v>20534</v>
      </c>
    </row>
    <row r="981" spans="1:5" x14ac:dyDescent="0.25">
      <c r="A981" s="246" t="str">
        <f t="shared" si="15"/>
        <v>91360</v>
      </c>
      <c r="B981" s="362" t="s">
        <v>2221</v>
      </c>
      <c r="C981" s="362" t="s">
        <v>9225</v>
      </c>
      <c r="D981" s="362" t="s">
        <v>8915</v>
      </c>
      <c r="E981" s="363" t="s">
        <v>12613</v>
      </c>
    </row>
    <row r="982" spans="1:5" x14ac:dyDescent="0.25">
      <c r="A982" s="246" t="str">
        <f t="shared" si="15"/>
        <v>91361</v>
      </c>
      <c r="B982" s="362" t="s">
        <v>2222</v>
      </c>
      <c r="C982" s="362" t="s">
        <v>9227</v>
      </c>
      <c r="D982" s="362" t="s">
        <v>8915</v>
      </c>
      <c r="E982" s="363" t="s">
        <v>21191</v>
      </c>
    </row>
    <row r="983" spans="1:5" x14ac:dyDescent="0.25">
      <c r="A983" s="246" t="str">
        <f t="shared" si="15"/>
        <v>91367</v>
      </c>
      <c r="B983" s="362" t="s">
        <v>2223</v>
      </c>
      <c r="C983" s="362" t="s">
        <v>9228</v>
      </c>
      <c r="D983" s="362" t="s">
        <v>8915</v>
      </c>
      <c r="E983" s="363" t="s">
        <v>15606</v>
      </c>
    </row>
    <row r="984" spans="1:5" x14ac:dyDescent="0.25">
      <c r="A984" s="246" t="str">
        <f t="shared" si="15"/>
        <v>91368</v>
      </c>
      <c r="B984" s="362" t="s">
        <v>2224</v>
      </c>
      <c r="C984" s="362" t="s">
        <v>9229</v>
      </c>
      <c r="D984" s="362" t="s">
        <v>8915</v>
      </c>
      <c r="E984" s="363" t="s">
        <v>15603</v>
      </c>
    </row>
    <row r="985" spans="1:5" x14ac:dyDescent="0.25">
      <c r="A985" s="246" t="str">
        <f t="shared" si="15"/>
        <v>91369</v>
      </c>
      <c r="B985" s="362" t="s">
        <v>2225</v>
      </c>
      <c r="C985" s="362" t="s">
        <v>9230</v>
      </c>
      <c r="D985" s="362" t="s">
        <v>8915</v>
      </c>
      <c r="E985" s="363" t="s">
        <v>20272</v>
      </c>
    </row>
    <row r="986" spans="1:5" x14ac:dyDescent="0.25">
      <c r="A986" s="246" t="str">
        <f t="shared" si="15"/>
        <v>91375</v>
      </c>
      <c r="B986" s="362" t="s">
        <v>2226</v>
      </c>
      <c r="C986" s="362" t="s">
        <v>9231</v>
      </c>
      <c r="D986" s="362" t="s">
        <v>8915</v>
      </c>
      <c r="E986" s="363" t="s">
        <v>8146</v>
      </c>
    </row>
    <row r="987" spans="1:5" x14ac:dyDescent="0.25">
      <c r="A987" s="246" t="str">
        <f t="shared" si="15"/>
        <v>91376</v>
      </c>
      <c r="B987" s="362" t="s">
        <v>2227</v>
      </c>
      <c r="C987" s="362" t="s">
        <v>9232</v>
      </c>
      <c r="D987" s="362" t="s">
        <v>8915</v>
      </c>
      <c r="E987" s="363" t="s">
        <v>15118</v>
      </c>
    </row>
    <row r="988" spans="1:5" x14ac:dyDescent="0.25">
      <c r="A988" s="246" t="str">
        <f t="shared" si="15"/>
        <v>91377</v>
      </c>
      <c r="B988" s="362" t="s">
        <v>2228</v>
      </c>
      <c r="C988" s="362" t="s">
        <v>9233</v>
      </c>
      <c r="D988" s="362" t="s">
        <v>8915</v>
      </c>
      <c r="E988" s="363" t="s">
        <v>21191</v>
      </c>
    </row>
    <row r="989" spans="1:5" x14ac:dyDescent="0.25">
      <c r="A989" s="246" t="str">
        <f t="shared" si="15"/>
        <v>91380</v>
      </c>
      <c r="B989" s="362" t="s">
        <v>2229</v>
      </c>
      <c r="C989" s="362" t="s">
        <v>9234</v>
      </c>
      <c r="D989" s="362" t="s">
        <v>8915</v>
      </c>
      <c r="E989" s="363" t="s">
        <v>21769</v>
      </c>
    </row>
    <row r="990" spans="1:5" x14ac:dyDescent="0.25">
      <c r="A990" s="246" t="str">
        <f t="shared" si="15"/>
        <v>91381</v>
      </c>
      <c r="B990" s="362" t="s">
        <v>2230</v>
      </c>
      <c r="C990" s="362" t="s">
        <v>9235</v>
      </c>
      <c r="D990" s="362" t="s">
        <v>8915</v>
      </c>
      <c r="E990" s="363" t="s">
        <v>13351</v>
      </c>
    </row>
    <row r="991" spans="1:5" x14ac:dyDescent="0.25">
      <c r="A991" s="246" t="str">
        <f t="shared" si="15"/>
        <v>91382</v>
      </c>
      <c r="B991" s="362" t="s">
        <v>2231</v>
      </c>
      <c r="C991" s="362" t="s">
        <v>9237</v>
      </c>
      <c r="D991" s="362" t="s">
        <v>8915</v>
      </c>
      <c r="E991" s="363" t="s">
        <v>20276</v>
      </c>
    </row>
    <row r="992" spans="1:5" x14ac:dyDescent="0.25">
      <c r="A992" s="246" t="str">
        <f t="shared" si="15"/>
        <v>91383</v>
      </c>
      <c r="B992" s="362" t="s">
        <v>2232</v>
      </c>
      <c r="C992" s="362" t="s">
        <v>9238</v>
      </c>
      <c r="D992" s="362" t="s">
        <v>8915</v>
      </c>
      <c r="E992" s="363" t="s">
        <v>14883</v>
      </c>
    </row>
    <row r="993" spans="1:5" x14ac:dyDescent="0.25">
      <c r="A993" s="246" t="str">
        <f t="shared" si="15"/>
        <v>91384</v>
      </c>
      <c r="B993" s="362" t="s">
        <v>2233</v>
      </c>
      <c r="C993" s="362" t="s">
        <v>9239</v>
      </c>
      <c r="D993" s="362" t="s">
        <v>8915</v>
      </c>
      <c r="E993" s="363" t="s">
        <v>29727</v>
      </c>
    </row>
    <row r="994" spans="1:5" x14ac:dyDescent="0.25">
      <c r="A994" s="246" t="str">
        <f t="shared" si="15"/>
        <v>91390</v>
      </c>
      <c r="B994" s="362" t="s">
        <v>2236</v>
      </c>
      <c r="C994" s="362" t="s">
        <v>9240</v>
      </c>
      <c r="D994" s="362" t="s">
        <v>8915</v>
      </c>
      <c r="E994" s="363" t="s">
        <v>16113</v>
      </c>
    </row>
    <row r="995" spans="1:5" x14ac:dyDescent="0.25">
      <c r="A995" s="246" t="str">
        <f t="shared" si="15"/>
        <v>91391</v>
      </c>
      <c r="B995" s="362" t="s">
        <v>2237</v>
      </c>
      <c r="C995" s="362" t="s">
        <v>9241</v>
      </c>
      <c r="D995" s="362" t="s">
        <v>8915</v>
      </c>
      <c r="E995" s="363" t="s">
        <v>7970</v>
      </c>
    </row>
    <row r="996" spans="1:5" x14ac:dyDescent="0.25">
      <c r="A996" s="246" t="str">
        <f t="shared" si="15"/>
        <v>91392</v>
      </c>
      <c r="B996" s="362" t="s">
        <v>2238</v>
      </c>
      <c r="C996" s="362" t="s">
        <v>9242</v>
      </c>
      <c r="D996" s="362" t="s">
        <v>8915</v>
      </c>
      <c r="E996" s="363" t="s">
        <v>7984</v>
      </c>
    </row>
    <row r="997" spans="1:5" x14ac:dyDescent="0.25">
      <c r="A997" s="246" t="str">
        <f t="shared" si="15"/>
        <v>91396</v>
      </c>
      <c r="B997" s="362" t="s">
        <v>2240</v>
      </c>
      <c r="C997" s="362" t="s">
        <v>9243</v>
      </c>
      <c r="D997" s="362" t="s">
        <v>8915</v>
      </c>
      <c r="E997" s="363" t="s">
        <v>16532</v>
      </c>
    </row>
    <row r="998" spans="1:5" x14ac:dyDescent="0.25">
      <c r="A998" s="246" t="str">
        <f t="shared" si="15"/>
        <v>91397</v>
      </c>
      <c r="B998" s="362" t="s">
        <v>2241</v>
      </c>
      <c r="C998" s="362" t="s">
        <v>9244</v>
      </c>
      <c r="D998" s="362" t="s">
        <v>8915</v>
      </c>
      <c r="E998" s="363" t="s">
        <v>20898</v>
      </c>
    </row>
    <row r="999" spans="1:5" x14ac:dyDescent="0.25">
      <c r="A999" s="246" t="str">
        <f t="shared" si="15"/>
        <v>91398</v>
      </c>
      <c r="B999" s="362" t="s">
        <v>2242</v>
      </c>
      <c r="C999" s="362" t="s">
        <v>9245</v>
      </c>
      <c r="D999" s="362" t="s">
        <v>8915</v>
      </c>
      <c r="E999" s="363" t="s">
        <v>15591</v>
      </c>
    </row>
    <row r="1000" spans="1:5" x14ac:dyDescent="0.25">
      <c r="A1000" s="246" t="str">
        <f t="shared" si="15"/>
        <v>91402</v>
      </c>
      <c r="B1000" s="362" t="s">
        <v>2243</v>
      </c>
      <c r="C1000" s="362" t="s">
        <v>9246</v>
      </c>
      <c r="D1000" s="362" t="s">
        <v>8915</v>
      </c>
      <c r="E1000" s="363" t="s">
        <v>29728</v>
      </c>
    </row>
    <row r="1001" spans="1:5" x14ac:dyDescent="0.25">
      <c r="A1001" s="246" t="str">
        <f t="shared" si="15"/>
        <v>91466</v>
      </c>
      <c r="B1001" s="362" t="s">
        <v>2244</v>
      </c>
      <c r="C1001" s="362" t="s">
        <v>9247</v>
      </c>
      <c r="D1001" s="362" t="s">
        <v>8915</v>
      </c>
      <c r="E1001" s="363" t="s">
        <v>8029</v>
      </c>
    </row>
    <row r="1002" spans="1:5" x14ac:dyDescent="0.25">
      <c r="A1002" s="246" t="str">
        <f t="shared" si="15"/>
        <v>91467</v>
      </c>
      <c r="B1002" s="362" t="s">
        <v>2245</v>
      </c>
      <c r="C1002" s="362" t="s">
        <v>9248</v>
      </c>
      <c r="D1002" s="362" t="s">
        <v>8915</v>
      </c>
      <c r="E1002" s="363" t="s">
        <v>21105</v>
      </c>
    </row>
    <row r="1003" spans="1:5" x14ac:dyDescent="0.25">
      <c r="A1003" s="246" t="str">
        <f t="shared" si="15"/>
        <v>91468</v>
      </c>
      <c r="B1003" s="362" t="s">
        <v>2246</v>
      </c>
      <c r="C1003" s="362" t="s">
        <v>29729</v>
      </c>
      <c r="D1003" s="362" t="s">
        <v>8915</v>
      </c>
      <c r="E1003" s="363" t="s">
        <v>11921</v>
      </c>
    </row>
    <row r="1004" spans="1:5" x14ac:dyDescent="0.25">
      <c r="A1004" s="246" t="str">
        <f t="shared" si="15"/>
        <v>91469</v>
      </c>
      <c r="B1004" s="362" t="s">
        <v>2247</v>
      </c>
      <c r="C1004" s="362" t="s">
        <v>29730</v>
      </c>
      <c r="D1004" s="362" t="s">
        <v>8915</v>
      </c>
      <c r="E1004" s="363" t="s">
        <v>10706</v>
      </c>
    </row>
    <row r="1005" spans="1:5" x14ac:dyDescent="0.25">
      <c r="A1005" s="246" t="str">
        <f t="shared" si="15"/>
        <v>91484</v>
      </c>
      <c r="B1005" s="362" t="s">
        <v>2248</v>
      </c>
      <c r="C1005" s="362" t="s">
        <v>29731</v>
      </c>
      <c r="D1005" s="362" t="s">
        <v>8915</v>
      </c>
      <c r="E1005" s="363" t="s">
        <v>8041</v>
      </c>
    </row>
    <row r="1006" spans="1:5" x14ac:dyDescent="0.25">
      <c r="A1006" s="246" t="str">
        <f t="shared" si="15"/>
        <v>91485</v>
      </c>
      <c r="B1006" s="362" t="s">
        <v>2249</v>
      </c>
      <c r="C1006" s="362" t="s">
        <v>29732</v>
      </c>
      <c r="D1006" s="362" t="s">
        <v>8915</v>
      </c>
      <c r="E1006" s="363" t="s">
        <v>29733</v>
      </c>
    </row>
    <row r="1007" spans="1:5" x14ac:dyDescent="0.25">
      <c r="A1007" s="246" t="str">
        <f t="shared" si="15"/>
        <v>91529</v>
      </c>
      <c r="B1007" s="362" t="s">
        <v>2256</v>
      </c>
      <c r="C1007" s="362" t="s">
        <v>9249</v>
      </c>
      <c r="D1007" s="362" t="s">
        <v>8915</v>
      </c>
      <c r="E1007" s="363" t="s">
        <v>7864</v>
      </c>
    </row>
    <row r="1008" spans="1:5" x14ac:dyDescent="0.25">
      <c r="A1008" s="246" t="str">
        <f t="shared" si="15"/>
        <v>91530</v>
      </c>
      <c r="B1008" s="362" t="s">
        <v>2257</v>
      </c>
      <c r="C1008" s="362" t="s">
        <v>9250</v>
      </c>
      <c r="D1008" s="362" t="s">
        <v>8915</v>
      </c>
      <c r="E1008" s="363" t="s">
        <v>8265</v>
      </c>
    </row>
    <row r="1009" spans="1:5" x14ac:dyDescent="0.25">
      <c r="A1009" s="246" t="str">
        <f t="shared" si="15"/>
        <v>91531</v>
      </c>
      <c r="B1009" s="362" t="s">
        <v>2258</v>
      </c>
      <c r="C1009" s="362" t="s">
        <v>9251</v>
      </c>
      <c r="D1009" s="362" t="s">
        <v>8915</v>
      </c>
      <c r="E1009" s="363" t="s">
        <v>8140</v>
      </c>
    </row>
    <row r="1010" spans="1:5" x14ac:dyDescent="0.25">
      <c r="A1010" s="246" t="str">
        <f t="shared" si="15"/>
        <v>91532</v>
      </c>
      <c r="B1010" s="362" t="s">
        <v>2259</v>
      </c>
      <c r="C1010" s="362" t="s">
        <v>9252</v>
      </c>
      <c r="D1010" s="362" t="s">
        <v>8915</v>
      </c>
      <c r="E1010" s="363" t="s">
        <v>8083</v>
      </c>
    </row>
    <row r="1011" spans="1:5" x14ac:dyDescent="0.25">
      <c r="A1011" s="246" t="str">
        <f t="shared" si="15"/>
        <v>91629</v>
      </c>
      <c r="B1011" s="362" t="s">
        <v>2284</v>
      </c>
      <c r="C1011" s="362" t="s">
        <v>9253</v>
      </c>
      <c r="D1011" s="362" t="s">
        <v>8915</v>
      </c>
      <c r="E1011" s="363" t="s">
        <v>13606</v>
      </c>
    </row>
    <row r="1012" spans="1:5" x14ac:dyDescent="0.25">
      <c r="A1012" s="246" t="str">
        <f t="shared" si="15"/>
        <v>91630</v>
      </c>
      <c r="B1012" s="362" t="s">
        <v>2285</v>
      </c>
      <c r="C1012" s="362" t="s">
        <v>9254</v>
      </c>
      <c r="D1012" s="362" t="s">
        <v>8915</v>
      </c>
      <c r="E1012" s="363" t="s">
        <v>7853</v>
      </c>
    </row>
    <row r="1013" spans="1:5" x14ac:dyDescent="0.25">
      <c r="A1013" s="246" t="str">
        <f t="shared" si="15"/>
        <v>91631</v>
      </c>
      <c r="B1013" s="362" t="s">
        <v>2286</v>
      </c>
      <c r="C1013" s="362" t="s">
        <v>9255</v>
      </c>
      <c r="D1013" s="362" t="s">
        <v>8915</v>
      </c>
      <c r="E1013" s="363" t="s">
        <v>20846</v>
      </c>
    </row>
    <row r="1014" spans="1:5" x14ac:dyDescent="0.25">
      <c r="A1014" s="246" t="str">
        <f t="shared" si="15"/>
        <v>91632</v>
      </c>
      <c r="B1014" s="362" t="s">
        <v>2287</v>
      </c>
      <c r="C1014" s="362" t="s">
        <v>9256</v>
      </c>
      <c r="D1014" s="362" t="s">
        <v>8915</v>
      </c>
      <c r="E1014" s="363" t="s">
        <v>29254</v>
      </c>
    </row>
    <row r="1015" spans="1:5" x14ac:dyDescent="0.25">
      <c r="A1015" s="246" t="str">
        <f t="shared" si="15"/>
        <v>91633</v>
      </c>
      <c r="B1015" s="362" t="s">
        <v>2288</v>
      </c>
      <c r="C1015" s="362" t="s">
        <v>9258</v>
      </c>
      <c r="D1015" s="362" t="s">
        <v>8915</v>
      </c>
      <c r="E1015" s="363" t="s">
        <v>29734</v>
      </c>
    </row>
    <row r="1016" spans="1:5" x14ac:dyDescent="0.25">
      <c r="A1016" s="246" t="str">
        <f t="shared" si="15"/>
        <v>91640</v>
      </c>
      <c r="B1016" s="362" t="s">
        <v>2291</v>
      </c>
      <c r="C1016" s="362" t="s">
        <v>9259</v>
      </c>
      <c r="D1016" s="362" t="s">
        <v>8915</v>
      </c>
      <c r="E1016" s="363" t="s">
        <v>29735</v>
      </c>
    </row>
    <row r="1017" spans="1:5" x14ac:dyDescent="0.25">
      <c r="A1017" s="246" t="str">
        <f t="shared" si="15"/>
        <v>91641</v>
      </c>
      <c r="B1017" s="362" t="s">
        <v>2292</v>
      </c>
      <c r="C1017" s="362" t="s">
        <v>9260</v>
      </c>
      <c r="D1017" s="362" t="s">
        <v>8915</v>
      </c>
      <c r="E1017" s="363" t="s">
        <v>16566</v>
      </c>
    </row>
    <row r="1018" spans="1:5" x14ac:dyDescent="0.25">
      <c r="A1018" s="246" t="str">
        <f t="shared" si="15"/>
        <v>91642</v>
      </c>
      <c r="B1018" s="362" t="s">
        <v>2293</v>
      </c>
      <c r="C1018" s="362" t="s">
        <v>9261</v>
      </c>
      <c r="D1018" s="362" t="s">
        <v>8915</v>
      </c>
      <c r="E1018" s="363" t="s">
        <v>12403</v>
      </c>
    </row>
    <row r="1019" spans="1:5" x14ac:dyDescent="0.25">
      <c r="A1019" s="246" t="str">
        <f t="shared" si="15"/>
        <v>91643</v>
      </c>
      <c r="B1019" s="362" t="s">
        <v>2294</v>
      </c>
      <c r="C1019" s="362" t="s">
        <v>9262</v>
      </c>
      <c r="D1019" s="362" t="s">
        <v>8915</v>
      </c>
      <c r="E1019" s="363" t="s">
        <v>29736</v>
      </c>
    </row>
    <row r="1020" spans="1:5" x14ac:dyDescent="0.25">
      <c r="A1020" s="246" t="str">
        <f t="shared" si="15"/>
        <v>91644</v>
      </c>
      <c r="B1020" s="362" t="s">
        <v>2295</v>
      </c>
      <c r="C1020" s="362" t="s">
        <v>9263</v>
      </c>
      <c r="D1020" s="362" t="s">
        <v>8915</v>
      </c>
      <c r="E1020" s="363" t="s">
        <v>29737</v>
      </c>
    </row>
    <row r="1021" spans="1:5" x14ac:dyDescent="0.25">
      <c r="A1021" s="246" t="str">
        <f t="shared" si="15"/>
        <v>91688</v>
      </c>
      <c r="B1021" s="362" t="s">
        <v>2298</v>
      </c>
      <c r="C1021" s="362" t="s">
        <v>9264</v>
      </c>
      <c r="D1021" s="362" t="s">
        <v>8915</v>
      </c>
      <c r="E1021" s="363" t="s">
        <v>7887</v>
      </c>
    </row>
    <row r="1022" spans="1:5" x14ac:dyDescent="0.25">
      <c r="A1022" s="246" t="str">
        <f t="shared" si="15"/>
        <v>91689</v>
      </c>
      <c r="B1022" s="362" t="s">
        <v>2299</v>
      </c>
      <c r="C1022" s="362" t="s">
        <v>9265</v>
      </c>
      <c r="D1022" s="362" t="s">
        <v>8915</v>
      </c>
      <c r="E1022" s="363" t="s">
        <v>8264</v>
      </c>
    </row>
    <row r="1023" spans="1:5" x14ac:dyDescent="0.25">
      <c r="A1023" s="246" t="str">
        <f t="shared" si="15"/>
        <v>91690</v>
      </c>
      <c r="B1023" s="362" t="s">
        <v>2300</v>
      </c>
      <c r="C1023" s="362" t="s">
        <v>9266</v>
      </c>
      <c r="D1023" s="362" t="s">
        <v>8915</v>
      </c>
      <c r="E1023" s="363" t="s">
        <v>8268</v>
      </c>
    </row>
    <row r="1024" spans="1:5" x14ac:dyDescent="0.25">
      <c r="A1024" s="246" t="str">
        <f t="shared" si="15"/>
        <v>91691</v>
      </c>
      <c r="B1024" s="362" t="s">
        <v>2301</v>
      </c>
      <c r="C1024" s="362" t="s">
        <v>9268</v>
      </c>
      <c r="D1024" s="362" t="s">
        <v>8915</v>
      </c>
      <c r="E1024" s="363" t="s">
        <v>13564</v>
      </c>
    </row>
    <row r="1025" spans="1:5" x14ac:dyDescent="0.25">
      <c r="A1025" s="246" t="str">
        <f t="shared" si="15"/>
        <v>92040</v>
      </c>
      <c r="B1025" s="362" t="s">
        <v>2489</v>
      </c>
      <c r="C1025" s="362" t="s">
        <v>9269</v>
      </c>
      <c r="D1025" s="362" t="s">
        <v>8915</v>
      </c>
      <c r="E1025" s="363" t="s">
        <v>10697</v>
      </c>
    </row>
    <row r="1026" spans="1:5" x14ac:dyDescent="0.25">
      <c r="A1026" s="246" t="str">
        <f t="shared" si="15"/>
        <v>92041</v>
      </c>
      <c r="B1026" s="362" t="s">
        <v>2490</v>
      </c>
      <c r="C1026" s="362" t="s">
        <v>9270</v>
      </c>
      <c r="D1026" s="362" t="s">
        <v>8915</v>
      </c>
      <c r="E1026" s="363" t="s">
        <v>8091</v>
      </c>
    </row>
    <row r="1027" spans="1:5" x14ac:dyDescent="0.25">
      <c r="A1027" s="246" t="str">
        <f t="shared" ref="A1027:A1090" si="16">B1027</f>
        <v>92042</v>
      </c>
      <c r="B1027" s="362" t="s">
        <v>2491</v>
      </c>
      <c r="C1027" s="362" t="s">
        <v>9271</v>
      </c>
      <c r="D1027" s="362" t="s">
        <v>8915</v>
      </c>
      <c r="E1027" s="363" t="s">
        <v>7883</v>
      </c>
    </row>
    <row r="1028" spans="1:5" x14ac:dyDescent="0.25">
      <c r="A1028" s="246" t="str">
        <f t="shared" si="16"/>
        <v>92101</v>
      </c>
      <c r="B1028" s="362" t="s">
        <v>2494</v>
      </c>
      <c r="C1028" s="362" t="s">
        <v>29738</v>
      </c>
      <c r="D1028" s="362" t="s">
        <v>8915</v>
      </c>
      <c r="E1028" s="363" t="s">
        <v>19827</v>
      </c>
    </row>
    <row r="1029" spans="1:5" x14ac:dyDescent="0.25">
      <c r="A1029" s="246" t="str">
        <f t="shared" si="16"/>
        <v>92102</v>
      </c>
      <c r="B1029" s="362" t="s">
        <v>2495</v>
      </c>
      <c r="C1029" s="362" t="s">
        <v>29739</v>
      </c>
      <c r="D1029" s="362" t="s">
        <v>8915</v>
      </c>
      <c r="E1029" s="363" t="s">
        <v>10147</v>
      </c>
    </row>
    <row r="1030" spans="1:5" x14ac:dyDescent="0.25">
      <c r="A1030" s="246" t="str">
        <f t="shared" si="16"/>
        <v>92103</v>
      </c>
      <c r="B1030" s="362" t="s">
        <v>2496</v>
      </c>
      <c r="C1030" s="362" t="s">
        <v>29740</v>
      </c>
      <c r="D1030" s="362" t="s">
        <v>8915</v>
      </c>
      <c r="E1030" s="363" t="s">
        <v>8036</v>
      </c>
    </row>
    <row r="1031" spans="1:5" x14ac:dyDescent="0.25">
      <c r="A1031" s="246" t="str">
        <f t="shared" si="16"/>
        <v>92104</v>
      </c>
      <c r="B1031" s="362" t="s">
        <v>2497</v>
      </c>
      <c r="C1031" s="362" t="s">
        <v>29741</v>
      </c>
      <c r="D1031" s="362" t="s">
        <v>8915</v>
      </c>
      <c r="E1031" s="363" t="s">
        <v>29742</v>
      </c>
    </row>
    <row r="1032" spans="1:5" x14ac:dyDescent="0.25">
      <c r="A1032" s="246" t="str">
        <f t="shared" si="16"/>
        <v>92105</v>
      </c>
      <c r="B1032" s="362" t="s">
        <v>2498</v>
      </c>
      <c r="C1032" s="362" t="s">
        <v>29743</v>
      </c>
      <c r="D1032" s="362" t="s">
        <v>8915</v>
      </c>
      <c r="E1032" s="363" t="s">
        <v>29744</v>
      </c>
    </row>
    <row r="1033" spans="1:5" x14ac:dyDescent="0.25">
      <c r="A1033" s="246" t="str">
        <f t="shared" si="16"/>
        <v>92108</v>
      </c>
      <c r="B1033" s="362" t="s">
        <v>2501</v>
      </c>
      <c r="C1033" s="362" t="s">
        <v>29745</v>
      </c>
      <c r="D1033" s="362" t="s">
        <v>8915</v>
      </c>
      <c r="E1033" s="363" t="s">
        <v>7954</v>
      </c>
    </row>
    <row r="1034" spans="1:5" x14ac:dyDescent="0.25">
      <c r="A1034" s="246" t="str">
        <f t="shared" si="16"/>
        <v>92109</v>
      </c>
      <c r="B1034" s="362" t="s">
        <v>2502</v>
      </c>
      <c r="C1034" s="362" t="s">
        <v>29746</v>
      </c>
      <c r="D1034" s="362" t="s">
        <v>8915</v>
      </c>
      <c r="E1034" s="363" t="s">
        <v>8265</v>
      </c>
    </row>
    <row r="1035" spans="1:5" x14ac:dyDescent="0.25">
      <c r="A1035" s="246" t="str">
        <f t="shared" si="16"/>
        <v>92110</v>
      </c>
      <c r="B1035" s="362" t="s">
        <v>2503</v>
      </c>
      <c r="C1035" s="362" t="s">
        <v>29747</v>
      </c>
      <c r="D1035" s="362" t="s">
        <v>8915</v>
      </c>
      <c r="E1035" s="363" t="s">
        <v>8121</v>
      </c>
    </row>
    <row r="1036" spans="1:5" x14ac:dyDescent="0.25">
      <c r="A1036" s="246" t="str">
        <f t="shared" si="16"/>
        <v>92111</v>
      </c>
      <c r="B1036" s="362" t="s">
        <v>2504</v>
      </c>
      <c r="C1036" s="362" t="s">
        <v>29748</v>
      </c>
      <c r="D1036" s="362" t="s">
        <v>8915</v>
      </c>
      <c r="E1036" s="363" t="s">
        <v>25824</v>
      </c>
    </row>
    <row r="1037" spans="1:5" x14ac:dyDescent="0.25">
      <c r="A1037" s="246" t="str">
        <f t="shared" si="16"/>
        <v>92114</v>
      </c>
      <c r="B1037" s="362" t="s">
        <v>2507</v>
      </c>
      <c r="C1037" s="362" t="s">
        <v>29749</v>
      </c>
      <c r="D1037" s="362" t="s">
        <v>8915</v>
      </c>
      <c r="E1037" s="363" t="s">
        <v>8274</v>
      </c>
    </row>
    <row r="1038" spans="1:5" x14ac:dyDescent="0.25">
      <c r="A1038" s="246" t="str">
        <f t="shared" si="16"/>
        <v>92115</v>
      </c>
      <c r="B1038" s="362" t="s">
        <v>2508</v>
      </c>
      <c r="C1038" s="362" t="s">
        <v>29750</v>
      </c>
      <c r="D1038" s="362" t="s">
        <v>8915</v>
      </c>
      <c r="E1038" s="363" t="s">
        <v>7762</v>
      </c>
    </row>
    <row r="1039" spans="1:5" x14ac:dyDescent="0.25">
      <c r="A1039" s="246" t="str">
        <f t="shared" si="16"/>
        <v>92116</v>
      </c>
      <c r="B1039" s="362" t="s">
        <v>2509</v>
      </c>
      <c r="C1039" s="362" t="s">
        <v>29751</v>
      </c>
      <c r="D1039" s="362" t="s">
        <v>8915</v>
      </c>
      <c r="E1039" s="363" t="s">
        <v>9281</v>
      </c>
    </row>
    <row r="1040" spans="1:5" x14ac:dyDescent="0.25">
      <c r="A1040" s="246" t="str">
        <f t="shared" si="16"/>
        <v>92133</v>
      </c>
      <c r="B1040" s="362" t="s">
        <v>2515</v>
      </c>
      <c r="C1040" s="362" t="s">
        <v>9273</v>
      </c>
      <c r="D1040" s="362" t="s">
        <v>8915</v>
      </c>
      <c r="E1040" s="363" t="s">
        <v>12602</v>
      </c>
    </row>
    <row r="1041" spans="1:5" x14ac:dyDescent="0.25">
      <c r="A1041" s="246" t="str">
        <f t="shared" si="16"/>
        <v>92134</v>
      </c>
      <c r="B1041" s="362" t="s">
        <v>2516</v>
      </c>
      <c r="C1041" s="362" t="s">
        <v>9274</v>
      </c>
      <c r="D1041" s="362" t="s">
        <v>8915</v>
      </c>
      <c r="E1041" s="363" t="s">
        <v>29752</v>
      </c>
    </row>
    <row r="1042" spans="1:5" x14ac:dyDescent="0.25">
      <c r="A1042" s="246" t="str">
        <f t="shared" si="16"/>
        <v>92135</v>
      </c>
      <c r="B1042" s="362" t="s">
        <v>2517</v>
      </c>
      <c r="C1042" s="362" t="s">
        <v>9275</v>
      </c>
      <c r="D1042" s="362" t="s">
        <v>8915</v>
      </c>
      <c r="E1042" s="363" t="s">
        <v>7767</v>
      </c>
    </row>
    <row r="1043" spans="1:5" x14ac:dyDescent="0.25">
      <c r="A1043" s="246" t="str">
        <f t="shared" si="16"/>
        <v>92136</v>
      </c>
      <c r="B1043" s="362" t="s">
        <v>2518</v>
      </c>
      <c r="C1043" s="362" t="s">
        <v>9276</v>
      </c>
      <c r="D1043" s="362" t="s">
        <v>8915</v>
      </c>
      <c r="E1043" s="363" t="s">
        <v>8344</v>
      </c>
    </row>
    <row r="1044" spans="1:5" x14ac:dyDescent="0.25">
      <c r="A1044" s="246" t="str">
        <f t="shared" si="16"/>
        <v>92137</v>
      </c>
      <c r="B1044" s="362" t="s">
        <v>2519</v>
      </c>
      <c r="C1044" s="362" t="s">
        <v>9277</v>
      </c>
      <c r="D1044" s="362" t="s">
        <v>8915</v>
      </c>
      <c r="E1044" s="363" t="s">
        <v>15104</v>
      </c>
    </row>
    <row r="1045" spans="1:5" x14ac:dyDescent="0.25">
      <c r="A1045" s="246" t="str">
        <f t="shared" si="16"/>
        <v>92140</v>
      </c>
      <c r="B1045" s="362" t="s">
        <v>2522</v>
      </c>
      <c r="C1045" s="362" t="s">
        <v>9278</v>
      </c>
      <c r="D1045" s="362" t="s">
        <v>8915</v>
      </c>
      <c r="E1045" s="363" t="s">
        <v>14084</v>
      </c>
    </row>
    <row r="1046" spans="1:5" x14ac:dyDescent="0.25">
      <c r="A1046" s="246" t="str">
        <f t="shared" si="16"/>
        <v>92141</v>
      </c>
      <c r="B1046" s="362" t="s">
        <v>2523</v>
      </c>
      <c r="C1046" s="362" t="s">
        <v>9279</v>
      </c>
      <c r="D1046" s="362" t="s">
        <v>8915</v>
      </c>
      <c r="E1046" s="363" t="s">
        <v>8118</v>
      </c>
    </row>
    <row r="1047" spans="1:5" x14ac:dyDescent="0.25">
      <c r="A1047" s="246" t="str">
        <f t="shared" si="16"/>
        <v>92142</v>
      </c>
      <c r="B1047" s="362" t="s">
        <v>2524</v>
      </c>
      <c r="C1047" s="362" t="s">
        <v>9280</v>
      </c>
      <c r="D1047" s="362" t="s">
        <v>8915</v>
      </c>
      <c r="E1047" s="363" t="s">
        <v>14337</v>
      </c>
    </row>
    <row r="1048" spans="1:5" x14ac:dyDescent="0.25">
      <c r="A1048" s="246" t="str">
        <f t="shared" si="16"/>
        <v>92143</v>
      </c>
      <c r="B1048" s="362" t="s">
        <v>2525</v>
      </c>
      <c r="C1048" s="362" t="s">
        <v>9282</v>
      </c>
      <c r="D1048" s="362" t="s">
        <v>8915</v>
      </c>
      <c r="E1048" s="363" t="s">
        <v>16692</v>
      </c>
    </row>
    <row r="1049" spans="1:5" x14ac:dyDescent="0.25">
      <c r="A1049" s="246" t="str">
        <f t="shared" si="16"/>
        <v>92144</v>
      </c>
      <c r="B1049" s="362" t="s">
        <v>2526</v>
      </c>
      <c r="C1049" s="362" t="s">
        <v>9283</v>
      </c>
      <c r="D1049" s="362" t="s">
        <v>8915</v>
      </c>
      <c r="E1049" s="363" t="s">
        <v>16517</v>
      </c>
    </row>
    <row r="1050" spans="1:5" x14ac:dyDescent="0.25">
      <c r="A1050" s="246" t="str">
        <f t="shared" si="16"/>
        <v>92237</v>
      </c>
      <c r="B1050" s="362" t="s">
        <v>2543</v>
      </c>
      <c r="C1050" s="362" t="s">
        <v>9284</v>
      </c>
      <c r="D1050" s="362" t="s">
        <v>8915</v>
      </c>
      <c r="E1050" s="363" t="s">
        <v>26439</v>
      </c>
    </row>
    <row r="1051" spans="1:5" x14ac:dyDescent="0.25">
      <c r="A1051" s="246" t="str">
        <f t="shared" si="16"/>
        <v>92238</v>
      </c>
      <c r="B1051" s="362" t="s">
        <v>2544</v>
      </c>
      <c r="C1051" s="362" t="s">
        <v>9285</v>
      </c>
      <c r="D1051" s="362" t="s">
        <v>8915</v>
      </c>
      <c r="E1051" s="363" t="s">
        <v>14853</v>
      </c>
    </row>
    <row r="1052" spans="1:5" x14ac:dyDescent="0.25">
      <c r="A1052" s="246" t="str">
        <f t="shared" si="16"/>
        <v>92239</v>
      </c>
      <c r="B1052" s="362" t="s">
        <v>2545</v>
      </c>
      <c r="C1052" s="362" t="s">
        <v>9286</v>
      </c>
      <c r="D1052" s="362" t="s">
        <v>8915</v>
      </c>
      <c r="E1052" s="363" t="s">
        <v>29753</v>
      </c>
    </row>
    <row r="1053" spans="1:5" x14ac:dyDescent="0.25">
      <c r="A1053" s="246" t="str">
        <f t="shared" si="16"/>
        <v>92240</v>
      </c>
      <c r="B1053" s="362" t="s">
        <v>2546</v>
      </c>
      <c r="C1053" s="362" t="s">
        <v>9287</v>
      </c>
      <c r="D1053" s="362" t="s">
        <v>8915</v>
      </c>
      <c r="E1053" s="363" t="s">
        <v>16139</v>
      </c>
    </row>
    <row r="1054" spans="1:5" x14ac:dyDescent="0.25">
      <c r="A1054" s="246" t="str">
        <f t="shared" si="16"/>
        <v>92241</v>
      </c>
      <c r="B1054" s="362" t="s">
        <v>2547</v>
      </c>
      <c r="C1054" s="362" t="s">
        <v>9288</v>
      </c>
      <c r="D1054" s="362" t="s">
        <v>8915</v>
      </c>
      <c r="E1054" s="363" t="s">
        <v>29754</v>
      </c>
    </row>
    <row r="1055" spans="1:5" x14ac:dyDescent="0.25">
      <c r="A1055" s="246" t="str">
        <f t="shared" si="16"/>
        <v>92712</v>
      </c>
      <c r="B1055" s="362" t="s">
        <v>2949</v>
      </c>
      <c r="C1055" s="362" t="s">
        <v>29755</v>
      </c>
      <c r="D1055" s="362" t="s">
        <v>8915</v>
      </c>
      <c r="E1055" s="363" t="s">
        <v>8735</v>
      </c>
    </row>
    <row r="1056" spans="1:5" x14ac:dyDescent="0.25">
      <c r="A1056" s="246" t="str">
        <f t="shared" si="16"/>
        <v>92713</v>
      </c>
      <c r="B1056" s="362" t="s">
        <v>2950</v>
      </c>
      <c r="C1056" s="362" t="s">
        <v>29756</v>
      </c>
      <c r="D1056" s="362" t="s">
        <v>8915</v>
      </c>
      <c r="E1056" s="363" t="s">
        <v>7762</v>
      </c>
    </row>
    <row r="1057" spans="1:5" x14ac:dyDescent="0.25">
      <c r="A1057" s="246" t="str">
        <f t="shared" si="16"/>
        <v>92714</v>
      </c>
      <c r="B1057" s="362" t="s">
        <v>2951</v>
      </c>
      <c r="C1057" s="362" t="s">
        <v>29757</v>
      </c>
      <c r="D1057" s="362" t="s">
        <v>8915</v>
      </c>
      <c r="E1057" s="363" t="s">
        <v>8815</v>
      </c>
    </row>
    <row r="1058" spans="1:5" x14ac:dyDescent="0.25">
      <c r="A1058" s="246" t="str">
        <f t="shared" si="16"/>
        <v>92715</v>
      </c>
      <c r="B1058" s="362" t="s">
        <v>2952</v>
      </c>
      <c r="C1058" s="362" t="s">
        <v>29758</v>
      </c>
      <c r="D1058" s="362" t="s">
        <v>8915</v>
      </c>
      <c r="E1058" s="363" t="s">
        <v>29759</v>
      </c>
    </row>
    <row r="1059" spans="1:5" x14ac:dyDescent="0.25">
      <c r="A1059" s="246" t="str">
        <f t="shared" si="16"/>
        <v>92956</v>
      </c>
      <c r="B1059" s="362" t="s">
        <v>3131</v>
      </c>
      <c r="C1059" s="362" t="s">
        <v>9291</v>
      </c>
      <c r="D1059" s="362" t="s">
        <v>8915</v>
      </c>
      <c r="E1059" s="363" t="s">
        <v>8155</v>
      </c>
    </row>
    <row r="1060" spans="1:5" x14ac:dyDescent="0.25">
      <c r="A1060" s="246" t="str">
        <f t="shared" si="16"/>
        <v>92957</v>
      </c>
      <c r="B1060" s="362" t="s">
        <v>3132</v>
      </c>
      <c r="C1060" s="362" t="s">
        <v>9292</v>
      </c>
      <c r="D1060" s="362" t="s">
        <v>8915</v>
      </c>
      <c r="E1060" s="363" t="s">
        <v>8120</v>
      </c>
    </row>
    <row r="1061" spans="1:5" x14ac:dyDescent="0.25">
      <c r="A1061" s="246" t="str">
        <f t="shared" si="16"/>
        <v>92958</v>
      </c>
      <c r="B1061" s="362" t="s">
        <v>3133</v>
      </c>
      <c r="C1061" s="362" t="s">
        <v>9293</v>
      </c>
      <c r="D1061" s="362" t="s">
        <v>8915</v>
      </c>
      <c r="E1061" s="363" t="s">
        <v>26541</v>
      </c>
    </row>
    <row r="1062" spans="1:5" x14ac:dyDescent="0.25">
      <c r="A1062" s="246" t="str">
        <f t="shared" si="16"/>
        <v>92959</v>
      </c>
      <c r="B1062" s="362" t="s">
        <v>3134</v>
      </c>
      <c r="C1062" s="362" t="s">
        <v>9294</v>
      </c>
      <c r="D1062" s="362" t="s">
        <v>8915</v>
      </c>
      <c r="E1062" s="363" t="s">
        <v>15474</v>
      </c>
    </row>
    <row r="1063" spans="1:5" x14ac:dyDescent="0.25">
      <c r="A1063" s="246" t="str">
        <f t="shared" si="16"/>
        <v>92963</v>
      </c>
      <c r="B1063" s="362" t="s">
        <v>3137</v>
      </c>
      <c r="C1063" s="362" t="s">
        <v>9296</v>
      </c>
      <c r="D1063" s="362" t="s">
        <v>8915</v>
      </c>
      <c r="E1063" s="363" t="s">
        <v>16558</v>
      </c>
    </row>
    <row r="1064" spans="1:5" x14ac:dyDescent="0.25">
      <c r="A1064" s="246" t="str">
        <f t="shared" si="16"/>
        <v>92964</v>
      </c>
      <c r="B1064" s="362" t="s">
        <v>3138</v>
      </c>
      <c r="C1064" s="362" t="s">
        <v>9297</v>
      </c>
      <c r="D1064" s="362" t="s">
        <v>8915</v>
      </c>
      <c r="E1064" s="363" t="s">
        <v>7844</v>
      </c>
    </row>
    <row r="1065" spans="1:5" x14ac:dyDescent="0.25">
      <c r="A1065" s="246" t="str">
        <f t="shared" si="16"/>
        <v>92965</v>
      </c>
      <c r="B1065" s="362" t="s">
        <v>3139</v>
      </c>
      <c r="C1065" s="362" t="s">
        <v>9298</v>
      </c>
      <c r="D1065" s="362" t="s">
        <v>8915</v>
      </c>
      <c r="E1065" s="363" t="s">
        <v>22134</v>
      </c>
    </row>
    <row r="1066" spans="1:5" x14ac:dyDescent="0.25">
      <c r="A1066" s="246" t="str">
        <f t="shared" si="16"/>
        <v>93220</v>
      </c>
      <c r="B1066" s="362" t="s">
        <v>3277</v>
      </c>
      <c r="C1066" s="362" t="s">
        <v>9299</v>
      </c>
      <c r="D1066" s="362" t="s">
        <v>8915</v>
      </c>
      <c r="E1066" s="363" t="s">
        <v>29760</v>
      </c>
    </row>
    <row r="1067" spans="1:5" x14ac:dyDescent="0.25">
      <c r="A1067" s="246" t="str">
        <f t="shared" si="16"/>
        <v>93221</v>
      </c>
      <c r="B1067" s="362" t="s">
        <v>3278</v>
      </c>
      <c r="C1067" s="362" t="s">
        <v>9300</v>
      </c>
      <c r="D1067" s="362" t="s">
        <v>8915</v>
      </c>
      <c r="E1067" s="363" t="s">
        <v>29761</v>
      </c>
    </row>
    <row r="1068" spans="1:5" x14ac:dyDescent="0.25">
      <c r="A1068" s="246" t="str">
        <f t="shared" si="16"/>
        <v>93222</v>
      </c>
      <c r="B1068" s="362" t="s">
        <v>3279</v>
      </c>
      <c r="C1068" s="362" t="s">
        <v>9301</v>
      </c>
      <c r="D1068" s="362" t="s">
        <v>8915</v>
      </c>
      <c r="E1068" s="363" t="s">
        <v>29762</v>
      </c>
    </row>
    <row r="1069" spans="1:5" x14ac:dyDescent="0.25">
      <c r="A1069" s="246" t="str">
        <f t="shared" si="16"/>
        <v>93223</v>
      </c>
      <c r="B1069" s="362" t="s">
        <v>3280</v>
      </c>
      <c r="C1069" s="362" t="s">
        <v>9302</v>
      </c>
      <c r="D1069" s="362" t="s">
        <v>8915</v>
      </c>
      <c r="E1069" s="363" t="s">
        <v>29763</v>
      </c>
    </row>
    <row r="1070" spans="1:5" x14ac:dyDescent="0.25">
      <c r="A1070" s="246" t="str">
        <f t="shared" si="16"/>
        <v>93229</v>
      </c>
      <c r="B1070" s="362" t="s">
        <v>3283</v>
      </c>
      <c r="C1070" s="362" t="s">
        <v>15954</v>
      </c>
      <c r="D1070" s="362" t="s">
        <v>8915</v>
      </c>
      <c r="E1070" s="363" t="s">
        <v>9169</v>
      </c>
    </row>
    <row r="1071" spans="1:5" x14ac:dyDescent="0.25">
      <c r="A1071" s="246" t="str">
        <f t="shared" si="16"/>
        <v>93230</v>
      </c>
      <c r="B1071" s="362" t="s">
        <v>3284</v>
      </c>
      <c r="C1071" s="362" t="s">
        <v>15955</v>
      </c>
      <c r="D1071" s="362" t="s">
        <v>8915</v>
      </c>
      <c r="E1071" s="363" t="s">
        <v>7955</v>
      </c>
    </row>
    <row r="1072" spans="1:5" x14ac:dyDescent="0.25">
      <c r="A1072" s="246" t="str">
        <f t="shared" si="16"/>
        <v>93231</v>
      </c>
      <c r="B1072" s="362" t="s">
        <v>3285</v>
      </c>
      <c r="C1072" s="362" t="s">
        <v>15956</v>
      </c>
      <c r="D1072" s="362" t="s">
        <v>8915</v>
      </c>
      <c r="E1072" s="363" t="s">
        <v>7756</v>
      </c>
    </row>
    <row r="1073" spans="1:5" x14ac:dyDescent="0.25">
      <c r="A1073" s="246" t="str">
        <f t="shared" si="16"/>
        <v>93232</v>
      </c>
      <c r="B1073" s="362" t="s">
        <v>3286</v>
      </c>
      <c r="C1073" s="362" t="s">
        <v>15957</v>
      </c>
      <c r="D1073" s="362" t="s">
        <v>8915</v>
      </c>
      <c r="E1073" s="363" t="s">
        <v>13004</v>
      </c>
    </row>
    <row r="1074" spans="1:5" x14ac:dyDescent="0.25">
      <c r="A1074" s="246" t="str">
        <f t="shared" si="16"/>
        <v>93235</v>
      </c>
      <c r="B1074" s="362" t="s">
        <v>3289</v>
      </c>
      <c r="C1074" s="362" t="s">
        <v>9303</v>
      </c>
      <c r="D1074" s="362" t="s">
        <v>8915</v>
      </c>
      <c r="E1074" s="363" t="s">
        <v>29764</v>
      </c>
    </row>
    <row r="1075" spans="1:5" x14ac:dyDescent="0.25">
      <c r="A1075" s="246" t="str">
        <f t="shared" si="16"/>
        <v>93238</v>
      </c>
      <c r="B1075" s="362" t="s">
        <v>3290</v>
      </c>
      <c r="C1075" s="362" t="s">
        <v>9304</v>
      </c>
      <c r="D1075" s="362" t="s">
        <v>8915</v>
      </c>
      <c r="E1075" s="363" t="s">
        <v>13014</v>
      </c>
    </row>
    <row r="1076" spans="1:5" x14ac:dyDescent="0.25">
      <c r="A1076" s="246" t="str">
        <f t="shared" si="16"/>
        <v>93239</v>
      </c>
      <c r="B1076" s="362" t="s">
        <v>3291</v>
      </c>
      <c r="C1076" s="362" t="s">
        <v>9305</v>
      </c>
      <c r="D1076" s="362" t="s">
        <v>8915</v>
      </c>
      <c r="E1076" s="363" t="s">
        <v>8064</v>
      </c>
    </row>
    <row r="1077" spans="1:5" x14ac:dyDescent="0.25">
      <c r="A1077" s="246" t="str">
        <f t="shared" si="16"/>
        <v>93240</v>
      </c>
      <c r="B1077" s="362" t="s">
        <v>3292</v>
      </c>
      <c r="C1077" s="362" t="s">
        <v>9306</v>
      </c>
      <c r="D1077" s="362" t="s">
        <v>8915</v>
      </c>
      <c r="E1077" s="363" t="s">
        <v>14080</v>
      </c>
    </row>
    <row r="1078" spans="1:5" x14ac:dyDescent="0.25">
      <c r="A1078" s="246" t="str">
        <f t="shared" si="16"/>
        <v>93267</v>
      </c>
      <c r="B1078" s="362" t="s">
        <v>3295</v>
      </c>
      <c r="C1078" s="362" t="s">
        <v>29765</v>
      </c>
      <c r="D1078" s="362" t="s">
        <v>8915</v>
      </c>
      <c r="E1078" s="363" t="s">
        <v>29766</v>
      </c>
    </row>
    <row r="1079" spans="1:5" x14ac:dyDescent="0.25">
      <c r="A1079" s="246" t="str">
        <f t="shared" si="16"/>
        <v>93269</v>
      </c>
      <c r="B1079" s="362" t="s">
        <v>3296</v>
      </c>
      <c r="C1079" s="362" t="s">
        <v>29767</v>
      </c>
      <c r="D1079" s="362" t="s">
        <v>8915</v>
      </c>
      <c r="E1079" s="363" t="s">
        <v>23577</v>
      </c>
    </row>
    <row r="1080" spans="1:5" x14ac:dyDescent="0.25">
      <c r="A1080" s="246" t="str">
        <f t="shared" si="16"/>
        <v>93270</v>
      </c>
      <c r="B1080" s="362" t="s">
        <v>3297</v>
      </c>
      <c r="C1080" s="362" t="s">
        <v>29768</v>
      </c>
      <c r="D1080" s="362" t="s">
        <v>8915</v>
      </c>
      <c r="E1080" s="363" t="s">
        <v>29766</v>
      </c>
    </row>
    <row r="1081" spans="1:5" x14ac:dyDescent="0.25">
      <c r="A1081" s="246" t="str">
        <f t="shared" si="16"/>
        <v>93271</v>
      </c>
      <c r="B1081" s="362" t="s">
        <v>3298</v>
      </c>
      <c r="C1081" s="362" t="s">
        <v>29769</v>
      </c>
      <c r="D1081" s="362" t="s">
        <v>8915</v>
      </c>
      <c r="E1081" s="363" t="s">
        <v>7897</v>
      </c>
    </row>
    <row r="1082" spans="1:5" x14ac:dyDescent="0.25">
      <c r="A1082" s="246" t="str">
        <f t="shared" si="16"/>
        <v>93277</v>
      </c>
      <c r="B1082" s="362" t="s">
        <v>3301</v>
      </c>
      <c r="C1082" s="362" t="s">
        <v>9307</v>
      </c>
      <c r="D1082" s="362" t="s">
        <v>8915</v>
      </c>
      <c r="E1082" s="363" t="s">
        <v>9025</v>
      </c>
    </row>
    <row r="1083" spans="1:5" x14ac:dyDescent="0.25">
      <c r="A1083" s="246" t="str">
        <f t="shared" si="16"/>
        <v>93278</v>
      </c>
      <c r="B1083" s="362" t="s">
        <v>3302</v>
      </c>
      <c r="C1083" s="362" t="s">
        <v>9308</v>
      </c>
      <c r="D1083" s="362" t="s">
        <v>8915</v>
      </c>
      <c r="E1083" s="363" t="s">
        <v>8109</v>
      </c>
    </row>
    <row r="1084" spans="1:5" x14ac:dyDescent="0.25">
      <c r="A1084" s="246" t="str">
        <f t="shared" si="16"/>
        <v>93279</v>
      </c>
      <c r="B1084" s="362" t="s">
        <v>3303</v>
      </c>
      <c r="C1084" s="362" t="s">
        <v>9309</v>
      </c>
      <c r="D1084" s="362" t="s">
        <v>8915</v>
      </c>
      <c r="E1084" s="363" t="s">
        <v>8105</v>
      </c>
    </row>
    <row r="1085" spans="1:5" x14ac:dyDescent="0.25">
      <c r="A1085" s="246" t="str">
        <f t="shared" si="16"/>
        <v>93280</v>
      </c>
      <c r="B1085" s="362" t="s">
        <v>3304</v>
      </c>
      <c r="C1085" s="362" t="s">
        <v>9310</v>
      </c>
      <c r="D1085" s="362" t="s">
        <v>8915</v>
      </c>
      <c r="E1085" s="363" t="s">
        <v>7861</v>
      </c>
    </row>
    <row r="1086" spans="1:5" x14ac:dyDescent="0.25">
      <c r="A1086" s="246" t="str">
        <f t="shared" si="16"/>
        <v>93283</v>
      </c>
      <c r="B1086" s="362" t="s">
        <v>3307</v>
      </c>
      <c r="C1086" s="362" t="s">
        <v>9311</v>
      </c>
      <c r="D1086" s="362" t="s">
        <v>8915</v>
      </c>
      <c r="E1086" s="363" t="s">
        <v>17864</v>
      </c>
    </row>
    <row r="1087" spans="1:5" x14ac:dyDescent="0.25">
      <c r="A1087" s="246" t="str">
        <f t="shared" si="16"/>
        <v>93284</v>
      </c>
      <c r="B1087" s="362" t="s">
        <v>3308</v>
      </c>
      <c r="C1087" s="362" t="s">
        <v>9312</v>
      </c>
      <c r="D1087" s="362" t="s">
        <v>8915</v>
      </c>
      <c r="E1087" s="363" t="s">
        <v>29770</v>
      </c>
    </row>
    <row r="1088" spans="1:5" x14ac:dyDescent="0.25">
      <c r="A1088" s="246" t="str">
        <f t="shared" si="16"/>
        <v>93285</v>
      </c>
      <c r="B1088" s="362" t="s">
        <v>3309</v>
      </c>
      <c r="C1088" s="362" t="s">
        <v>9313</v>
      </c>
      <c r="D1088" s="362" t="s">
        <v>8915</v>
      </c>
      <c r="E1088" s="363" t="s">
        <v>17865</v>
      </c>
    </row>
    <row r="1089" spans="1:5" x14ac:dyDescent="0.25">
      <c r="A1089" s="246" t="str">
        <f t="shared" si="16"/>
        <v>93286</v>
      </c>
      <c r="B1089" s="362" t="s">
        <v>3310</v>
      </c>
      <c r="C1089" s="362" t="s">
        <v>9314</v>
      </c>
      <c r="D1089" s="362" t="s">
        <v>8915</v>
      </c>
      <c r="E1089" s="363" t="s">
        <v>21851</v>
      </c>
    </row>
    <row r="1090" spans="1:5" x14ac:dyDescent="0.25">
      <c r="A1090" s="246" t="str">
        <f t="shared" si="16"/>
        <v>93296</v>
      </c>
      <c r="B1090" s="362" t="s">
        <v>3313</v>
      </c>
      <c r="C1090" s="362" t="s">
        <v>9315</v>
      </c>
      <c r="D1090" s="362" t="s">
        <v>8915</v>
      </c>
      <c r="E1090" s="363" t="s">
        <v>12649</v>
      </c>
    </row>
    <row r="1091" spans="1:5" x14ac:dyDescent="0.25">
      <c r="A1091" s="246" t="str">
        <f t="shared" ref="A1091:A1154" si="17">B1091</f>
        <v>93397</v>
      </c>
      <c r="B1091" s="362" t="s">
        <v>3330</v>
      </c>
      <c r="C1091" s="362" t="s">
        <v>9316</v>
      </c>
      <c r="D1091" s="362" t="s">
        <v>8915</v>
      </c>
      <c r="E1091" s="363" t="s">
        <v>14859</v>
      </c>
    </row>
    <row r="1092" spans="1:5" x14ac:dyDescent="0.25">
      <c r="A1092" s="246" t="str">
        <f t="shared" si="17"/>
        <v>93398</v>
      </c>
      <c r="B1092" s="362" t="s">
        <v>3331</v>
      </c>
      <c r="C1092" s="362" t="s">
        <v>9317</v>
      </c>
      <c r="D1092" s="362" t="s">
        <v>8915</v>
      </c>
      <c r="E1092" s="363" t="s">
        <v>10700</v>
      </c>
    </row>
    <row r="1093" spans="1:5" x14ac:dyDescent="0.25">
      <c r="A1093" s="246" t="str">
        <f t="shared" si="17"/>
        <v>93399</v>
      </c>
      <c r="B1093" s="362" t="s">
        <v>3332</v>
      </c>
      <c r="C1093" s="362" t="s">
        <v>9318</v>
      </c>
      <c r="D1093" s="362" t="s">
        <v>8915</v>
      </c>
      <c r="E1093" s="363" t="s">
        <v>22422</v>
      </c>
    </row>
    <row r="1094" spans="1:5" x14ac:dyDescent="0.25">
      <c r="A1094" s="246" t="str">
        <f t="shared" si="17"/>
        <v>93400</v>
      </c>
      <c r="B1094" s="362" t="s">
        <v>3333</v>
      </c>
      <c r="C1094" s="362" t="s">
        <v>9319</v>
      </c>
      <c r="D1094" s="362" t="s">
        <v>8915</v>
      </c>
      <c r="E1094" s="363" t="s">
        <v>20437</v>
      </c>
    </row>
    <row r="1095" spans="1:5" x14ac:dyDescent="0.25">
      <c r="A1095" s="246" t="str">
        <f t="shared" si="17"/>
        <v>93401</v>
      </c>
      <c r="B1095" s="362" t="s">
        <v>3334</v>
      </c>
      <c r="C1095" s="362" t="s">
        <v>9320</v>
      </c>
      <c r="D1095" s="362" t="s">
        <v>8915</v>
      </c>
      <c r="E1095" s="363" t="s">
        <v>21105</v>
      </c>
    </row>
    <row r="1096" spans="1:5" x14ac:dyDescent="0.25">
      <c r="A1096" s="246" t="str">
        <f t="shared" si="17"/>
        <v>93404</v>
      </c>
      <c r="B1096" s="362" t="s">
        <v>3337</v>
      </c>
      <c r="C1096" s="362" t="s">
        <v>29771</v>
      </c>
      <c r="D1096" s="362" t="s">
        <v>8915</v>
      </c>
      <c r="E1096" s="363" t="s">
        <v>8081</v>
      </c>
    </row>
    <row r="1097" spans="1:5" x14ac:dyDescent="0.25">
      <c r="A1097" s="246" t="str">
        <f t="shared" si="17"/>
        <v>93405</v>
      </c>
      <c r="B1097" s="362" t="s">
        <v>3338</v>
      </c>
      <c r="C1097" s="362" t="s">
        <v>29772</v>
      </c>
      <c r="D1097" s="362" t="s">
        <v>8915</v>
      </c>
      <c r="E1097" s="363" t="s">
        <v>7768</v>
      </c>
    </row>
    <row r="1098" spans="1:5" x14ac:dyDescent="0.25">
      <c r="A1098" s="246" t="str">
        <f t="shared" si="17"/>
        <v>93406</v>
      </c>
      <c r="B1098" s="362" t="s">
        <v>3339</v>
      </c>
      <c r="C1098" s="362" t="s">
        <v>29773</v>
      </c>
      <c r="D1098" s="362" t="s">
        <v>8915</v>
      </c>
      <c r="E1098" s="363" t="s">
        <v>16406</v>
      </c>
    </row>
    <row r="1099" spans="1:5" x14ac:dyDescent="0.25">
      <c r="A1099" s="246" t="str">
        <f t="shared" si="17"/>
        <v>93407</v>
      </c>
      <c r="B1099" s="362" t="s">
        <v>3340</v>
      </c>
      <c r="C1099" s="362" t="s">
        <v>29774</v>
      </c>
      <c r="D1099" s="362" t="s">
        <v>8915</v>
      </c>
      <c r="E1099" s="363" t="s">
        <v>29775</v>
      </c>
    </row>
    <row r="1100" spans="1:5" x14ac:dyDescent="0.25">
      <c r="A1100" s="246" t="str">
        <f t="shared" si="17"/>
        <v>93411</v>
      </c>
      <c r="B1100" s="362" t="s">
        <v>3343</v>
      </c>
      <c r="C1100" s="362" t="s">
        <v>9322</v>
      </c>
      <c r="D1100" s="362" t="s">
        <v>8915</v>
      </c>
      <c r="E1100" s="363" t="s">
        <v>8276</v>
      </c>
    </row>
    <row r="1101" spans="1:5" x14ac:dyDescent="0.25">
      <c r="A1101" s="246" t="str">
        <f t="shared" si="17"/>
        <v>93412</v>
      </c>
      <c r="B1101" s="362" t="s">
        <v>3344</v>
      </c>
      <c r="C1101" s="362" t="s">
        <v>9323</v>
      </c>
      <c r="D1101" s="362" t="s">
        <v>8915</v>
      </c>
      <c r="E1101" s="363" t="s">
        <v>7763</v>
      </c>
    </row>
    <row r="1102" spans="1:5" x14ac:dyDescent="0.25">
      <c r="A1102" s="246" t="str">
        <f t="shared" si="17"/>
        <v>93413</v>
      </c>
      <c r="B1102" s="362" t="s">
        <v>3345</v>
      </c>
      <c r="C1102" s="362" t="s">
        <v>9324</v>
      </c>
      <c r="D1102" s="362" t="s">
        <v>8915</v>
      </c>
      <c r="E1102" s="363" t="s">
        <v>8105</v>
      </c>
    </row>
    <row r="1103" spans="1:5" x14ac:dyDescent="0.25">
      <c r="A1103" s="246" t="str">
        <f t="shared" si="17"/>
        <v>93414</v>
      </c>
      <c r="B1103" s="362" t="s">
        <v>3346</v>
      </c>
      <c r="C1103" s="362" t="s">
        <v>9325</v>
      </c>
      <c r="D1103" s="362" t="s">
        <v>8915</v>
      </c>
      <c r="E1103" s="363" t="s">
        <v>7993</v>
      </c>
    </row>
    <row r="1104" spans="1:5" x14ac:dyDescent="0.25">
      <c r="A1104" s="246" t="str">
        <f t="shared" si="17"/>
        <v>93417</v>
      </c>
      <c r="B1104" s="362" t="s">
        <v>3349</v>
      </c>
      <c r="C1104" s="362" t="s">
        <v>9326</v>
      </c>
      <c r="D1104" s="362" t="s">
        <v>8915</v>
      </c>
      <c r="E1104" s="363" t="s">
        <v>8029</v>
      </c>
    </row>
    <row r="1105" spans="1:5" x14ac:dyDescent="0.25">
      <c r="A1105" s="246" t="str">
        <f t="shared" si="17"/>
        <v>93418</v>
      </c>
      <c r="B1105" s="362" t="s">
        <v>3350</v>
      </c>
      <c r="C1105" s="362" t="s">
        <v>9328</v>
      </c>
      <c r="D1105" s="362" t="s">
        <v>8915</v>
      </c>
      <c r="E1105" s="363" t="s">
        <v>15067</v>
      </c>
    </row>
    <row r="1106" spans="1:5" x14ac:dyDescent="0.25">
      <c r="A1106" s="246" t="str">
        <f t="shared" si="17"/>
        <v>93419</v>
      </c>
      <c r="B1106" s="362" t="s">
        <v>3351</v>
      </c>
      <c r="C1106" s="362" t="s">
        <v>9329</v>
      </c>
      <c r="D1106" s="362" t="s">
        <v>8915</v>
      </c>
      <c r="E1106" s="363" t="s">
        <v>17617</v>
      </c>
    </row>
    <row r="1107" spans="1:5" x14ac:dyDescent="0.25">
      <c r="A1107" s="246" t="str">
        <f t="shared" si="17"/>
        <v>93420</v>
      </c>
      <c r="B1107" s="362" t="s">
        <v>3352</v>
      </c>
      <c r="C1107" s="362" t="s">
        <v>9330</v>
      </c>
      <c r="D1107" s="362" t="s">
        <v>8915</v>
      </c>
      <c r="E1107" s="363" t="s">
        <v>29776</v>
      </c>
    </row>
    <row r="1108" spans="1:5" x14ac:dyDescent="0.25">
      <c r="A1108" s="246" t="str">
        <f t="shared" si="17"/>
        <v>93423</v>
      </c>
      <c r="B1108" s="362" t="s">
        <v>3355</v>
      </c>
      <c r="C1108" s="362" t="s">
        <v>9331</v>
      </c>
      <c r="D1108" s="362" t="s">
        <v>8915</v>
      </c>
      <c r="E1108" s="363" t="s">
        <v>25761</v>
      </c>
    </row>
    <row r="1109" spans="1:5" x14ac:dyDescent="0.25">
      <c r="A1109" s="246" t="str">
        <f t="shared" si="17"/>
        <v>93424</v>
      </c>
      <c r="B1109" s="362" t="s">
        <v>3356</v>
      </c>
      <c r="C1109" s="362" t="s">
        <v>9332</v>
      </c>
      <c r="D1109" s="362" t="s">
        <v>8915</v>
      </c>
      <c r="E1109" s="363" t="s">
        <v>14923</v>
      </c>
    </row>
    <row r="1110" spans="1:5" x14ac:dyDescent="0.25">
      <c r="A1110" s="246" t="str">
        <f t="shared" si="17"/>
        <v>93425</v>
      </c>
      <c r="B1110" s="362" t="s">
        <v>3357</v>
      </c>
      <c r="C1110" s="362" t="s">
        <v>9333</v>
      </c>
      <c r="D1110" s="362" t="s">
        <v>8915</v>
      </c>
      <c r="E1110" s="363" t="s">
        <v>29228</v>
      </c>
    </row>
    <row r="1111" spans="1:5" x14ac:dyDescent="0.25">
      <c r="A1111" s="246" t="str">
        <f t="shared" si="17"/>
        <v>93426</v>
      </c>
      <c r="B1111" s="362" t="s">
        <v>3358</v>
      </c>
      <c r="C1111" s="362" t="s">
        <v>9334</v>
      </c>
      <c r="D1111" s="362" t="s">
        <v>8915</v>
      </c>
      <c r="E1111" s="363" t="s">
        <v>29777</v>
      </c>
    </row>
    <row r="1112" spans="1:5" x14ac:dyDescent="0.25">
      <c r="A1112" s="246" t="str">
        <f t="shared" si="17"/>
        <v>93429</v>
      </c>
      <c r="B1112" s="362" t="s">
        <v>3361</v>
      </c>
      <c r="C1112" s="362" t="s">
        <v>29778</v>
      </c>
      <c r="D1112" s="362" t="s">
        <v>8915</v>
      </c>
      <c r="E1112" s="363" t="s">
        <v>29779</v>
      </c>
    </row>
    <row r="1113" spans="1:5" x14ac:dyDescent="0.25">
      <c r="A1113" s="246" t="str">
        <f t="shared" si="17"/>
        <v>93430</v>
      </c>
      <c r="B1113" s="362" t="s">
        <v>3362</v>
      </c>
      <c r="C1113" s="362" t="s">
        <v>29780</v>
      </c>
      <c r="D1113" s="362" t="s">
        <v>8915</v>
      </c>
      <c r="E1113" s="363" t="s">
        <v>29781</v>
      </c>
    </row>
    <row r="1114" spans="1:5" x14ac:dyDescent="0.25">
      <c r="A1114" s="246" t="str">
        <f t="shared" si="17"/>
        <v>93431</v>
      </c>
      <c r="B1114" s="362" t="s">
        <v>3363</v>
      </c>
      <c r="C1114" s="362" t="s">
        <v>29782</v>
      </c>
      <c r="D1114" s="362" t="s">
        <v>8915</v>
      </c>
      <c r="E1114" s="363" t="s">
        <v>29783</v>
      </c>
    </row>
    <row r="1115" spans="1:5" x14ac:dyDescent="0.25">
      <c r="A1115" s="246" t="str">
        <f t="shared" si="17"/>
        <v>93432</v>
      </c>
      <c r="B1115" s="362" t="s">
        <v>3364</v>
      </c>
      <c r="C1115" s="362" t="s">
        <v>29784</v>
      </c>
      <c r="D1115" s="362" t="s">
        <v>8915</v>
      </c>
      <c r="E1115" s="363" t="s">
        <v>29785</v>
      </c>
    </row>
    <row r="1116" spans="1:5" x14ac:dyDescent="0.25">
      <c r="A1116" s="246" t="str">
        <f t="shared" si="17"/>
        <v>93435</v>
      </c>
      <c r="B1116" s="362" t="s">
        <v>3367</v>
      </c>
      <c r="C1116" s="362" t="s">
        <v>29786</v>
      </c>
      <c r="D1116" s="362" t="s">
        <v>8915</v>
      </c>
      <c r="E1116" s="363" t="s">
        <v>8336</v>
      </c>
    </row>
    <row r="1117" spans="1:5" x14ac:dyDescent="0.25">
      <c r="A1117" s="246" t="str">
        <f t="shared" si="17"/>
        <v>93436</v>
      </c>
      <c r="B1117" s="362" t="s">
        <v>3368</v>
      </c>
      <c r="C1117" s="362" t="s">
        <v>29787</v>
      </c>
      <c r="D1117" s="362" t="s">
        <v>8915</v>
      </c>
      <c r="E1117" s="363" t="s">
        <v>14166</v>
      </c>
    </row>
    <row r="1118" spans="1:5" x14ac:dyDescent="0.25">
      <c r="A1118" s="246" t="str">
        <f t="shared" si="17"/>
        <v>93437</v>
      </c>
      <c r="B1118" s="362" t="s">
        <v>3369</v>
      </c>
      <c r="C1118" s="362" t="s">
        <v>29788</v>
      </c>
      <c r="D1118" s="362" t="s">
        <v>8915</v>
      </c>
      <c r="E1118" s="363" t="s">
        <v>8336</v>
      </c>
    </row>
    <row r="1119" spans="1:5" x14ac:dyDescent="0.25">
      <c r="A1119" s="246" t="str">
        <f t="shared" si="17"/>
        <v>93438</v>
      </c>
      <c r="B1119" s="362" t="s">
        <v>3370</v>
      </c>
      <c r="C1119" s="362" t="s">
        <v>29789</v>
      </c>
      <c r="D1119" s="362" t="s">
        <v>8915</v>
      </c>
      <c r="E1119" s="363" t="s">
        <v>29790</v>
      </c>
    </row>
    <row r="1120" spans="1:5" x14ac:dyDescent="0.25">
      <c r="A1120" s="246" t="str">
        <f t="shared" si="17"/>
        <v>95114</v>
      </c>
      <c r="B1120" s="362" t="s">
        <v>3767</v>
      </c>
      <c r="C1120" s="362" t="s">
        <v>9335</v>
      </c>
      <c r="D1120" s="362" t="s">
        <v>8915</v>
      </c>
      <c r="E1120" s="363" t="s">
        <v>7768</v>
      </c>
    </row>
    <row r="1121" spans="1:5" x14ac:dyDescent="0.25">
      <c r="A1121" s="246" t="str">
        <f t="shared" si="17"/>
        <v>95115</v>
      </c>
      <c r="B1121" s="362" t="s">
        <v>3768</v>
      </c>
      <c r="C1121" s="362" t="s">
        <v>9336</v>
      </c>
      <c r="D1121" s="362" t="s">
        <v>8915</v>
      </c>
      <c r="E1121" s="363" t="s">
        <v>14333</v>
      </c>
    </row>
    <row r="1122" spans="1:5" x14ac:dyDescent="0.25">
      <c r="A1122" s="246" t="str">
        <f t="shared" si="17"/>
        <v>95116</v>
      </c>
      <c r="B1122" s="362" t="s">
        <v>3769</v>
      </c>
      <c r="C1122" s="362" t="s">
        <v>9337</v>
      </c>
      <c r="D1122" s="362" t="s">
        <v>8915</v>
      </c>
      <c r="E1122" s="363" t="s">
        <v>22614</v>
      </c>
    </row>
    <row r="1123" spans="1:5" x14ac:dyDescent="0.25">
      <c r="A1123" s="246" t="str">
        <f t="shared" si="17"/>
        <v>95117</v>
      </c>
      <c r="B1123" s="362" t="s">
        <v>3770</v>
      </c>
      <c r="C1123" s="362" t="s">
        <v>9339</v>
      </c>
      <c r="D1123" s="362" t="s">
        <v>8915</v>
      </c>
      <c r="E1123" s="363" t="s">
        <v>15046</v>
      </c>
    </row>
    <row r="1124" spans="1:5" x14ac:dyDescent="0.25">
      <c r="A1124" s="246" t="str">
        <f t="shared" si="17"/>
        <v>95118</v>
      </c>
      <c r="B1124" s="362" t="s">
        <v>3771</v>
      </c>
      <c r="C1124" s="362" t="s">
        <v>9340</v>
      </c>
      <c r="D1124" s="362" t="s">
        <v>8915</v>
      </c>
      <c r="E1124" s="363" t="s">
        <v>21122</v>
      </c>
    </row>
    <row r="1125" spans="1:5" x14ac:dyDescent="0.25">
      <c r="A1125" s="246" t="str">
        <f t="shared" si="17"/>
        <v>95119</v>
      </c>
      <c r="B1125" s="362" t="s">
        <v>3772</v>
      </c>
      <c r="C1125" s="362" t="s">
        <v>9342</v>
      </c>
      <c r="D1125" s="362" t="s">
        <v>8915</v>
      </c>
      <c r="E1125" s="363" t="s">
        <v>14172</v>
      </c>
    </row>
    <row r="1126" spans="1:5" x14ac:dyDescent="0.25">
      <c r="A1126" s="246" t="str">
        <f t="shared" si="17"/>
        <v>95120</v>
      </c>
      <c r="B1126" s="362" t="s">
        <v>3773</v>
      </c>
      <c r="C1126" s="362" t="s">
        <v>9343</v>
      </c>
      <c r="D1126" s="362" t="s">
        <v>8915</v>
      </c>
      <c r="E1126" s="363" t="s">
        <v>20596</v>
      </c>
    </row>
    <row r="1127" spans="1:5" x14ac:dyDescent="0.25">
      <c r="A1127" s="246" t="str">
        <f t="shared" si="17"/>
        <v>95123</v>
      </c>
      <c r="B1127" s="362" t="s">
        <v>3776</v>
      </c>
      <c r="C1127" s="362" t="s">
        <v>9344</v>
      </c>
      <c r="D1127" s="362" t="s">
        <v>8915</v>
      </c>
      <c r="E1127" s="363" t="s">
        <v>13349</v>
      </c>
    </row>
    <row r="1128" spans="1:5" x14ac:dyDescent="0.25">
      <c r="A1128" s="246" t="str">
        <f t="shared" si="17"/>
        <v>95124</v>
      </c>
      <c r="B1128" s="362" t="s">
        <v>3777</v>
      </c>
      <c r="C1128" s="362" t="s">
        <v>9345</v>
      </c>
      <c r="D1128" s="362" t="s">
        <v>8915</v>
      </c>
      <c r="E1128" s="363" t="s">
        <v>20173</v>
      </c>
    </row>
    <row r="1129" spans="1:5" x14ac:dyDescent="0.25">
      <c r="A1129" s="246" t="str">
        <f t="shared" si="17"/>
        <v>95125</v>
      </c>
      <c r="B1129" s="362" t="s">
        <v>3778</v>
      </c>
      <c r="C1129" s="362" t="s">
        <v>9346</v>
      </c>
      <c r="D1129" s="362" t="s">
        <v>8915</v>
      </c>
      <c r="E1129" s="363" t="s">
        <v>13353</v>
      </c>
    </row>
    <row r="1130" spans="1:5" x14ac:dyDescent="0.25">
      <c r="A1130" s="246" t="str">
        <f t="shared" si="17"/>
        <v>95126</v>
      </c>
      <c r="B1130" s="362" t="s">
        <v>3779</v>
      </c>
      <c r="C1130" s="362" t="s">
        <v>9347</v>
      </c>
      <c r="D1130" s="362" t="s">
        <v>8915</v>
      </c>
      <c r="E1130" s="363" t="s">
        <v>29791</v>
      </c>
    </row>
    <row r="1131" spans="1:5" x14ac:dyDescent="0.25">
      <c r="A1131" s="246" t="str">
        <f t="shared" si="17"/>
        <v>95129</v>
      </c>
      <c r="B1131" s="362" t="s">
        <v>3782</v>
      </c>
      <c r="C1131" s="362" t="s">
        <v>9348</v>
      </c>
      <c r="D1131" s="362" t="s">
        <v>8915</v>
      </c>
      <c r="E1131" s="363" t="s">
        <v>29792</v>
      </c>
    </row>
    <row r="1132" spans="1:5" x14ac:dyDescent="0.25">
      <c r="A1132" s="246" t="str">
        <f t="shared" si="17"/>
        <v>95130</v>
      </c>
      <c r="B1132" s="362" t="s">
        <v>3783</v>
      </c>
      <c r="C1132" s="362" t="s">
        <v>9349</v>
      </c>
      <c r="D1132" s="362" t="s">
        <v>8915</v>
      </c>
      <c r="E1132" s="363" t="s">
        <v>8377</v>
      </c>
    </row>
    <row r="1133" spans="1:5" x14ac:dyDescent="0.25">
      <c r="A1133" s="246" t="str">
        <f t="shared" si="17"/>
        <v>95131</v>
      </c>
      <c r="B1133" s="362" t="s">
        <v>3784</v>
      </c>
      <c r="C1133" s="362" t="s">
        <v>9350</v>
      </c>
      <c r="D1133" s="362" t="s">
        <v>8915</v>
      </c>
      <c r="E1133" s="363" t="s">
        <v>18515</v>
      </c>
    </row>
    <row r="1134" spans="1:5" x14ac:dyDescent="0.25">
      <c r="A1134" s="246" t="str">
        <f t="shared" si="17"/>
        <v>95132</v>
      </c>
      <c r="B1134" s="362" t="s">
        <v>3785</v>
      </c>
      <c r="C1134" s="362" t="s">
        <v>9351</v>
      </c>
      <c r="D1134" s="362" t="s">
        <v>8915</v>
      </c>
      <c r="E1134" s="363" t="s">
        <v>28064</v>
      </c>
    </row>
    <row r="1135" spans="1:5" x14ac:dyDescent="0.25">
      <c r="A1135" s="246" t="str">
        <f t="shared" si="17"/>
        <v>95136</v>
      </c>
      <c r="B1135" s="362" t="s">
        <v>3787</v>
      </c>
      <c r="C1135" s="362" t="s">
        <v>9352</v>
      </c>
      <c r="D1135" s="362" t="s">
        <v>8915</v>
      </c>
      <c r="E1135" s="363" t="s">
        <v>9024</v>
      </c>
    </row>
    <row r="1136" spans="1:5" x14ac:dyDescent="0.25">
      <c r="A1136" s="246" t="str">
        <f t="shared" si="17"/>
        <v>95137</v>
      </c>
      <c r="B1136" s="362" t="s">
        <v>3788</v>
      </c>
      <c r="C1136" s="362" t="s">
        <v>9353</v>
      </c>
      <c r="D1136" s="362" t="s">
        <v>8915</v>
      </c>
      <c r="E1136" s="363" t="s">
        <v>8107</v>
      </c>
    </row>
    <row r="1137" spans="1:5" x14ac:dyDescent="0.25">
      <c r="A1137" s="246" t="str">
        <f t="shared" si="17"/>
        <v>95138</v>
      </c>
      <c r="B1137" s="362" t="s">
        <v>3789</v>
      </c>
      <c r="C1137" s="362" t="s">
        <v>9354</v>
      </c>
      <c r="D1137" s="362" t="s">
        <v>8915</v>
      </c>
      <c r="E1137" s="363" t="s">
        <v>8264</v>
      </c>
    </row>
    <row r="1138" spans="1:5" x14ac:dyDescent="0.25">
      <c r="A1138" s="246" t="str">
        <f t="shared" si="17"/>
        <v>95208</v>
      </c>
      <c r="B1138" s="362" t="s">
        <v>3792</v>
      </c>
      <c r="C1138" s="362" t="s">
        <v>29793</v>
      </c>
      <c r="D1138" s="362" t="s">
        <v>8915</v>
      </c>
      <c r="E1138" s="363" t="s">
        <v>29794</v>
      </c>
    </row>
    <row r="1139" spans="1:5" x14ac:dyDescent="0.25">
      <c r="A1139" s="246" t="str">
        <f t="shared" si="17"/>
        <v>95209</v>
      </c>
      <c r="B1139" s="362" t="s">
        <v>3793</v>
      </c>
      <c r="C1139" s="362" t="s">
        <v>29795</v>
      </c>
      <c r="D1139" s="362" t="s">
        <v>8915</v>
      </c>
      <c r="E1139" s="363" t="s">
        <v>8355</v>
      </c>
    </row>
    <row r="1140" spans="1:5" x14ac:dyDescent="0.25">
      <c r="A1140" s="246" t="str">
        <f t="shared" si="17"/>
        <v>95210</v>
      </c>
      <c r="B1140" s="362" t="s">
        <v>3794</v>
      </c>
      <c r="C1140" s="362" t="s">
        <v>29796</v>
      </c>
      <c r="D1140" s="362" t="s">
        <v>8915</v>
      </c>
      <c r="E1140" s="363" t="s">
        <v>29794</v>
      </c>
    </row>
    <row r="1141" spans="1:5" x14ac:dyDescent="0.25">
      <c r="A1141" s="246" t="str">
        <f t="shared" si="17"/>
        <v>95211</v>
      </c>
      <c r="B1141" s="362" t="s">
        <v>3795</v>
      </c>
      <c r="C1141" s="362" t="s">
        <v>29797</v>
      </c>
      <c r="D1141" s="362" t="s">
        <v>8915</v>
      </c>
      <c r="E1141" s="363" t="s">
        <v>7897</v>
      </c>
    </row>
    <row r="1142" spans="1:5" x14ac:dyDescent="0.25">
      <c r="A1142" s="246" t="str">
        <f t="shared" si="17"/>
        <v>95217</v>
      </c>
      <c r="B1142" s="362" t="s">
        <v>3798</v>
      </c>
      <c r="C1142" s="362" t="s">
        <v>29798</v>
      </c>
      <c r="D1142" s="362" t="s">
        <v>8915</v>
      </c>
      <c r="E1142" s="363" t="s">
        <v>7795</v>
      </c>
    </row>
    <row r="1143" spans="1:5" x14ac:dyDescent="0.25">
      <c r="A1143" s="246" t="str">
        <f t="shared" si="17"/>
        <v>95255</v>
      </c>
      <c r="B1143" s="362" t="s">
        <v>3808</v>
      </c>
      <c r="C1143" s="362" t="s">
        <v>9355</v>
      </c>
      <c r="D1143" s="362" t="s">
        <v>8915</v>
      </c>
      <c r="E1143" s="363" t="s">
        <v>8242</v>
      </c>
    </row>
    <row r="1144" spans="1:5" x14ac:dyDescent="0.25">
      <c r="A1144" s="246" t="str">
        <f t="shared" si="17"/>
        <v>95256</v>
      </c>
      <c r="B1144" s="362" t="s">
        <v>3809</v>
      </c>
      <c r="C1144" s="362" t="s">
        <v>9356</v>
      </c>
      <c r="D1144" s="362" t="s">
        <v>8915</v>
      </c>
      <c r="E1144" s="363" t="s">
        <v>17635</v>
      </c>
    </row>
    <row r="1145" spans="1:5" x14ac:dyDescent="0.25">
      <c r="A1145" s="246" t="str">
        <f t="shared" si="17"/>
        <v>95257</v>
      </c>
      <c r="B1145" s="362" t="s">
        <v>3810</v>
      </c>
      <c r="C1145" s="362" t="s">
        <v>9357</v>
      </c>
      <c r="D1145" s="362" t="s">
        <v>8915</v>
      </c>
      <c r="E1145" s="363" t="s">
        <v>14115</v>
      </c>
    </row>
    <row r="1146" spans="1:5" x14ac:dyDescent="0.25">
      <c r="A1146" s="246" t="str">
        <f t="shared" si="17"/>
        <v>95260</v>
      </c>
      <c r="B1146" s="362" t="s">
        <v>3813</v>
      </c>
      <c r="C1146" s="362" t="s">
        <v>9358</v>
      </c>
      <c r="D1146" s="362" t="s">
        <v>8915</v>
      </c>
      <c r="E1146" s="363" t="s">
        <v>8104</v>
      </c>
    </row>
    <row r="1147" spans="1:5" x14ac:dyDescent="0.25">
      <c r="A1147" s="246" t="str">
        <f t="shared" si="17"/>
        <v>95261</v>
      </c>
      <c r="B1147" s="362" t="s">
        <v>3814</v>
      </c>
      <c r="C1147" s="362" t="s">
        <v>9359</v>
      </c>
      <c r="D1147" s="362" t="s">
        <v>8915</v>
      </c>
      <c r="E1147" s="363" t="s">
        <v>9169</v>
      </c>
    </row>
    <row r="1148" spans="1:5" x14ac:dyDescent="0.25">
      <c r="A1148" s="246" t="str">
        <f t="shared" si="17"/>
        <v>95262</v>
      </c>
      <c r="B1148" s="362" t="s">
        <v>3815</v>
      </c>
      <c r="C1148" s="362" t="s">
        <v>9360</v>
      </c>
      <c r="D1148" s="362" t="s">
        <v>8915</v>
      </c>
      <c r="E1148" s="363" t="s">
        <v>7824</v>
      </c>
    </row>
    <row r="1149" spans="1:5" x14ac:dyDescent="0.25">
      <c r="A1149" s="246" t="str">
        <f t="shared" si="17"/>
        <v>95263</v>
      </c>
      <c r="B1149" s="362" t="s">
        <v>3816</v>
      </c>
      <c r="C1149" s="362" t="s">
        <v>9361</v>
      </c>
      <c r="D1149" s="362" t="s">
        <v>8915</v>
      </c>
      <c r="E1149" s="363" t="s">
        <v>8612</v>
      </c>
    </row>
    <row r="1150" spans="1:5" x14ac:dyDescent="0.25">
      <c r="A1150" s="246" t="str">
        <f t="shared" si="17"/>
        <v>95266</v>
      </c>
      <c r="B1150" s="362" t="s">
        <v>3819</v>
      </c>
      <c r="C1150" s="362" t="s">
        <v>9362</v>
      </c>
      <c r="D1150" s="362" t="s">
        <v>8915</v>
      </c>
      <c r="E1150" s="363" t="s">
        <v>8891</v>
      </c>
    </row>
    <row r="1151" spans="1:5" x14ac:dyDescent="0.25">
      <c r="A1151" s="246" t="str">
        <f t="shared" si="17"/>
        <v>95267</v>
      </c>
      <c r="B1151" s="362" t="s">
        <v>3820</v>
      </c>
      <c r="C1151" s="362" t="s">
        <v>9363</v>
      </c>
      <c r="D1151" s="362" t="s">
        <v>8915</v>
      </c>
      <c r="E1151" s="363" t="s">
        <v>8268</v>
      </c>
    </row>
    <row r="1152" spans="1:5" x14ac:dyDescent="0.25">
      <c r="A1152" s="246" t="str">
        <f t="shared" si="17"/>
        <v>95268</v>
      </c>
      <c r="B1152" s="362" t="s">
        <v>3821</v>
      </c>
      <c r="C1152" s="362" t="s">
        <v>9364</v>
      </c>
      <c r="D1152" s="362" t="s">
        <v>8915</v>
      </c>
      <c r="E1152" s="363" t="s">
        <v>14333</v>
      </c>
    </row>
    <row r="1153" spans="1:5" x14ac:dyDescent="0.25">
      <c r="A1153" s="246" t="str">
        <f t="shared" si="17"/>
        <v>95269</v>
      </c>
      <c r="B1153" s="362" t="s">
        <v>3822</v>
      </c>
      <c r="C1153" s="362" t="s">
        <v>9365</v>
      </c>
      <c r="D1153" s="362" t="s">
        <v>8915</v>
      </c>
      <c r="E1153" s="363" t="s">
        <v>20642</v>
      </c>
    </row>
    <row r="1154" spans="1:5" x14ac:dyDescent="0.25">
      <c r="A1154" s="246" t="str">
        <f t="shared" si="17"/>
        <v>95272</v>
      </c>
      <c r="B1154" s="362" t="s">
        <v>3825</v>
      </c>
      <c r="C1154" s="362" t="s">
        <v>29799</v>
      </c>
      <c r="D1154" s="362" t="s">
        <v>8915</v>
      </c>
      <c r="E1154" s="363" t="s">
        <v>8840</v>
      </c>
    </row>
    <row r="1155" spans="1:5" x14ac:dyDescent="0.25">
      <c r="A1155" s="246" t="str">
        <f t="shared" ref="A1155:A1218" si="18">B1155</f>
        <v>95273</v>
      </c>
      <c r="B1155" s="362" t="s">
        <v>3826</v>
      </c>
      <c r="C1155" s="362" t="s">
        <v>29800</v>
      </c>
      <c r="D1155" s="362" t="s">
        <v>8915</v>
      </c>
      <c r="E1155" s="363" t="s">
        <v>8267</v>
      </c>
    </row>
    <row r="1156" spans="1:5" x14ac:dyDescent="0.25">
      <c r="A1156" s="246" t="str">
        <f t="shared" si="18"/>
        <v>95274</v>
      </c>
      <c r="B1156" s="362" t="s">
        <v>3827</v>
      </c>
      <c r="C1156" s="362" t="s">
        <v>29801</v>
      </c>
      <c r="D1156" s="362" t="s">
        <v>8915</v>
      </c>
      <c r="E1156" s="363" t="s">
        <v>8875</v>
      </c>
    </row>
    <row r="1157" spans="1:5" x14ac:dyDescent="0.25">
      <c r="A1157" s="246" t="str">
        <f t="shared" si="18"/>
        <v>95275</v>
      </c>
      <c r="B1157" s="362" t="s">
        <v>3828</v>
      </c>
      <c r="C1157" s="362" t="s">
        <v>29802</v>
      </c>
      <c r="D1157" s="362" t="s">
        <v>8915</v>
      </c>
      <c r="E1157" s="363" t="s">
        <v>8373</v>
      </c>
    </row>
    <row r="1158" spans="1:5" x14ac:dyDescent="0.25">
      <c r="A1158" s="246" t="str">
        <f t="shared" si="18"/>
        <v>95278</v>
      </c>
      <c r="B1158" s="362" t="s">
        <v>3831</v>
      </c>
      <c r="C1158" s="362" t="s">
        <v>29803</v>
      </c>
      <c r="D1158" s="362" t="s">
        <v>8915</v>
      </c>
      <c r="E1158" s="363" t="s">
        <v>22185</v>
      </c>
    </row>
    <row r="1159" spans="1:5" x14ac:dyDescent="0.25">
      <c r="A1159" s="246" t="str">
        <f t="shared" si="18"/>
        <v>95279</v>
      </c>
      <c r="B1159" s="362" t="s">
        <v>3832</v>
      </c>
      <c r="C1159" s="362" t="s">
        <v>29804</v>
      </c>
      <c r="D1159" s="362" t="s">
        <v>8915</v>
      </c>
      <c r="E1159" s="363" t="s">
        <v>8267</v>
      </c>
    </row>
    <row r="1160" spans="1:5" x14ac:dyDescent="0.25">
      <c r="A1160" s="246" t="str">
        <f t="shared" si="18"/>
        <v>95280</v>
      </c>
      <c r="B1160" s="362" t="s">
        <v>3833</v>
      </c>
      <c r="C1160" s="362" t="s">
        <v>29805</v>
      </c>
      <c r="D1160" s="362" t="s">
        <v>8915</v>
      </c>
      <c r="E1160" s="363" t="s">
        <v>22185</v>
      </c>
    </row>
    <row r="1161" spans="1:5" x14ac:dyDescent="0.25">
      <c r="A1161" s="246" t="str">
        <f t="shared" si="18"/>
        <v>95281</v>
      </c>
      <c r="B1161" s="362" t="s">
        <v>3834</v>
      </c>
      <c r="C1161" s="362" t="s">
        <v>29806</v>
      </c>
      <c r="D1161" s="362" t="s">
        <v>8915</v>
      </c>
      <c r="E1161" s="363" t="s">
        <v>13376</v>
      </c>
    </row>
    <row r="1162" spans="1:5" x14ac:dyDescent="0.25">
      <c r="A1162" s="246" t="str">
        <f t="shared" si="18"/>
        <v>95617</v>
      </c>
      <c r="B1162" s="362" t="s">
        <v>3996</v>
      </c>
      <c r="C1162" s="362" t="s">
        <v>9367</v>
      </c>
      <c r="D1162" s="362" t="s">
        <v>8915</v>
      </c>
      <c r="E1162" s="363" t="s">
        <v>8182</v>
      </c>
    </row>
    <row r="1163" spans="1:5" x14ac:dyDescent="0.25">
      <c r="A1163" s="246" t="str">
        <f t="shared" si="18"/>
        <v>95618</v>
      </c>
      <c r="B1163" s="362" t="s">
        <v>3997</v>
      </c>
      <c r="C1163" s="362" t="s">
        <v>9368</v>
      </c>
      <c r="D1163" s="362" t="s">
        <v>8915</v>
      </c>
      <c r="E1163" s="363" t="s">
        <v>9023</v>
      </c>
    </row>
    <row r="1164" spans="1:5" x14ac:dyDescent="0.25">
      <c r="A1164" s="246" t="str">
        <f t="shared" si="18"/>
        <v>95619</v>
      </c>
      <c r="B1164" s="362" t="s">
        <v>3998</v>
      </c>
      <c r="C1164" s="362" t="s">
        <v>9369</v>
      </c>
      <c r="D1164" s="362" t="s">
        <v>8915</v>
      </c>
      <c r="E1164" s="363" t="s">
        <v>16541</v>
      </c>
    </row>
    <row r="1165" spans="1:5" x14ac:dyDescent="0.25">
      <c r="A1165" s="246" t="str">
        <f t="shared" si="18"/>
        <v>95627</v>
      </c>
      <c r="B1165" s="362" t="s">
        <v>4006</v>
      </c>
      <c r="C1165" s="362" t="s">
        <v>9370</v>
      </c>
      <c r="D1165" s="362" t="s">
        <v>8915</v>
      </c>
      <c r="E1165" s="363" t="s">
        <v>13641</v>
      </c>
    </row>
    <row r="1166" spans="1:5" x14ac:dyDescent="0.25">
      <c r="A1166" s="246" t="str">
        <f t="shared" si="18"/>
        <v>95628</v>
      </c>
      <c r="B1166" s="362" t="s">
        <v>4007</v>
      </c>
      <c r="C1166" s="362" t="s">
        <v>9372</v>
      </c>
      <c r="D1166" s="362" t="s">
        <v>8915</v>
      </c>
      <c r="E1166" s="363" t="s">
        <v>15068</v>
      </c>
    </row>
    <row r="1167" spans="1:5" x14ac:dyDescent="0.25">
      <c r="A1167" s="246" t="str">
        <f t="shared" si="18"/>
        <v>95629</v>
      </c>
      <c r="B1167" s="362" t="s">
        <v>4008</v>
      </c>
      <c r="C1167" s="362" t="s">
        <v>9373</v>
      </c>
      <c r="D1167" s="362" t="s">
        <v>8915</v>
      </c>
      <c r="E1167" s="363" t="s">
        <v>29807</v>
      </c>
    </row>
    <row r="1168" spans="1:5" x14ac:dyDescent="0.25">
      <c r="A1168" s="246" t="str">
        <f t="shared" si="18"/>
        <v>95630</v>
      </c>
      <c r="B1168" s="362" t="s">
        <v>4009</v>
      </c>
      <c r="C1168" s="362" t="s">
        <v>9374</v>
      </c>
      <c r="D1168" s="362" t="s">
        <v>8915</v>
      </c>
      <c r="E1168" s="363" t="s">
        <v>25715</v>
      </c>
    </row>
    <row r="1169" spans="1:5" x14ac:dyDescent="0.25">
      <c r="A1169" s="246" t="str">
        <f t="shared" si="18"/>
        <v>95698</v>
      </c>
      <c r="B1169" s="362" t="s">
        <v>4035</v>
      </c>
      <c r="C1169" s="362" t="s">
        <v>9375</v>
      </c>
      <c r="D1169" s="362" t="s">
        <v>8915</v>
      </c>
      <c r="E1169" s="363" t="s">
        <v>8083</v>
      </c>
    </row>
    <row r="1170" spans="1:5" x14ac:dyDescent="0.25">
      <c r="A1170" s="246" t="str">
        <f t="shared" si="18"/>
        <v>95699</v>
      </c>
      <c r="B1170" s="362" t="s">
        <v>4036</v>
      </c>
      <c r="C1170" s="362" t="s">
        <v>9376</v>
      </c>
      <c r="D1170" s="362" t="s">
        <v>8915</v>
      </c>
      <c r="E1170" s="363" t="s">
        <v>11316</v>
      </c>
    </row>
    <row r="1171" spans="1:5" x14ac:dyDescent="0.25">
      <c r="A1171" s="246" t="str">
        <f t="shared" si="18"/>
        <v>95700</v>
      </c>
      <c r="B1171" s="362" t="s">
        <v>4037</v>
      </c>
      <c r="C1171" s="362" t="s">
        <v>9377</v>
      </c>
      <c r="D1171" s="362" t="s">
        <v>8915</v>
      </c>
      <c r="E1171" s="363" t="s">
        <v>18512</v>
      </c>
    </row>
    <row r="1172" spans="1:5" x14ac:dyDescent="0.25">
      <c r="A1172" s="246" t="str">
        <f t="shared" si="18"/>
        <v>95701</v>
      </c>
      <c r="B1172" s="362" t="s">
        <v>4038</v>
      </c>
      <c r="C1172" s="362" t="s">
        <v>9378</v>
      </c>
      <c r="D1172" s="362" t="s">
        <v>8915</v>
      </c>
      <c r="E1172" s="363" t="s">
        <v>22137</v>
      </c>
    </row>
    <row r="1173" spans="1:5" x14ac:dyDescent="0.25">
      <c r="A1173" s="246" t="str">
        <f t="shared" si="18"/>
        <v>95704</v>
      </c>
      <c r="B1173" s="362" t="s">
        <v>4041</v>
      </c>
      <c r="C1173" s="362" t="s">
        <v>9379</v>
      </c>
      <c r="D1173" s="362" t="s">
        <v>8915</v>
      </c>
      <c r="E1173" s="363" t="s">
        <v>29808</v>
      </c>
    </row>
    <row r="1174" spans="1:5" x14ac:dyDescent="0.25">
      <c r="A1174" s="246" t="str">
        <f t="shared" si="18"/>
        <v>95705</v>
      </c>
      <c r="B1174" s="362" t="s">
        <v>4042</v>
      </c>
      <c r="C1174" s="362" t="s">
        <v>9380</v>
      </c>
      <c r="D1174" s="362" t="s">
        <v>8915</v>
      </c>
      <c r="E1174" s="363" t="s">
        <v>7953</v>
      </c>
    </row>
    <row r="1175" spans="1:5" x14ac:dyDescent="0.25">
      <c r="A1175" s="246" t="str">
        <f t="shared" si="18"/>
        <v>95706</v>
      </c>
      <c r="B1175" s="362" t="s">
        <v>4043</v>
      </c>
      <c r="C1175" s="362" t="s">
        <v>9381</v>
      </c>
      <c r="D1175" s="362" t="s">
        <v>8915</v>
      </c>
      <c r="E1175" s="363" t="s">
        <v>17503</v>
      </c>
    </row>
    <row r="1176" spans="1:5" x14ac:dyDescent="0.25">
      <c r="A1176" s="246" t="str">
        <f t="shared" si="18"/>
        <v>95707</v>
      </c>
      <c r="B1176" s="362" t="s">
        <v>4044</v>
      </c>
      <c r="C1176" s="362" t="s">
        <v>9382</v>
      </c>
      <c r="D1176" s="362" t="s">
        <v>8915</v>
      </c>
      <c r="E1176" s="363" t="s">
        <v>26541</v>
      </c>
    </row>
    <row r="1177" spans="1:5" x14ac:dyDescent="0.25">
      <c r="A1177" s="246" t="str">
        <f t="shared" si="18"/>
        <v>95710</v>
      </c>
      <c r="B1177" s="362" t="s">
        <v>4047</v>
      </c>
      <c r="C1177" s="362" t="s">
        <v>9383</v>
      </c>
      <c r="D1177" s="362" t="s">
        <v>8915</v>
      </c>
      <c r="E1177" s="363" t="s">
        <v>29809</v>
      </c>
    </row>
    <row r="1178" spans="1:5" x14ac:dyDescent="0.25">
      <c r="A1178" s="246" t="str">
        <f t="shared" si="18"/>
        <v>95711</v>
      </c>
      <c r="B1178" s="362" t="s">
        <v>4048</v>
      </c>
      <c r="C1178" s="362" t="s">
        <v>9384</v>
      </c>
      <c r="D1178" s="362" t="s">
        <v>8915</v>
      </c>
      <c r="E1178" s="363" t="s">
        <v>8250</v>
      </c>
    </row>
    <row r="1179" spans="1:5" x14ac:dyDescent="0.25">
      <c r="A1179" s="246" t="str">
        <f t="shared" si="18"/>
        <v>95712</v>
      </c>
      <c r="B1179" s="362" t="s">
        <v>4049</v>
      </c>
      <c r="C1179" s="362" t="s">
        <v>9385</v>
      </c>
      <c r="D1179" s="362" t="s">
        <v>8915</v>
      </c>
      <c r="E1179" s="363" t="s">
        <v>29810</v>
      </c>
    </row>
    <row r="1180" spans="1:5" x14ac:dyDescent="0.25">
      <c r="A1180" s="246" t="str">
        <f t="shared" si="18"/>
        <v>95713</v>
      </c>
      <c r="B1180" s="362" t="s">
        <v>4050</v>
      </c>
      <c r="C1180" s="362" t="s">
        <v>9386</v>
      </c>
      <c r="D1180" s="362" t="s">
        <v>8915</v>
      </c>
      <c r="E1180" s="363" t="s">
        <v>29666</v>
      </c>
    </row>
    <row r="1181" spans="1:5" x14ac:dyDescent="0.25">
      <c r="A1181" s="246" t="str">
        <f t="shared" si="18"/>
        <v>95716</v>
      </c>
      <c r="B1181" s="362" t="s">
        <v>4053</v>
      </c>
      <c r="C1181" s="362" t="s">
        <v>9387</v>
      </c>
      <c r="D1181" s="362" t="s">
        <v>8915</v>
      </c>
      <c r="E1181" s="363" t="s">
        <v>28384</v>
      </c>
    </row>
    <row r="1182" spans="1:5" x14ac:dyDescent="0.25">
      <c r="A1182" s="246" t="str">
        <f t="shared" si="18"/>
        <v>95717</v>
      </c>
      <c r="B1182" s="362" t="s">
        <v>4054</v>
      </c>
      <c r="C1182" s="362" t="s">
        <v>9388</v>
      </c>
      <c r="D1182" s="362" t="s">
        <v>8915</v>
      </c>
      <c r="E1182" s="363" t="s">
        <v>24698</v>
      </c>
    </row>
    <row r="1183" spans="1:5" x14ac:dyDescent="0.25">
      <c r="A1183" s="246" t="str">
        <f t="shared" si="18"/>
        <v>95718</v>
      </c>
      <c r="B1183" s="362" t="s">
        <v>4055</v>
      </c>
      <c r="C1183" s="362" t="s">
        <v>9389</v>
      </c>
      <c r="D1183" s="362" t="s">
        <v>8915</v>
      </c>
      <c r="E1183" s="363" t="s">
        <v>16708</v>
      </c>
    </row>
    <row r="1184" spans="1:5" x14ac:dyDescent="0.25">
      <c r="A1184" s="246" t="str">
        <f t="shared" si="18"/>
        <v>95719</v>
      </c>
      <c r="B1184" s="362" t="s">
        <v>4056</v>
      </c>
      <c r="C1184" s="362" t="s">
        <v>9390</v>
      </c>
      <c r="D1184" s="362" t="s">
        <v>8915</v>
      </c>
      <c r="E1184" s="363" t="s">
        <v>29666</v>
      </c>
    </row>
    <row r="1185" spans="1:5" x14ac:dyDescent="0.25">
      <c r="A1185" s="246" t="str">
        <f t="shared" si="18"/>
        <v>95869</v>
      </c>
      <c r="B1185" s="362" t="s">
        <v>4093</v>
      </c>
      <c r="C1185" s="362" t="s">
        <v>9391</v>
      </c>
      <c r="D1185" s="362" t="s">
        <v>8915</v>
      </c>
      <c r="E1185" s="363" t="s">
        <v>21900</v>
      </c>
    </row>
    <row r="1186" spans="1:5" x14ac:dyDescent="0.25">
      <c r="A1186" s="246" t="str">
        <f t="shared" si="18"/>
        <v>95870</v>
      </c>
      <c r="B1186" s="362" t="s">
        <v>4094</v>
      </c>
      <c r="C1186" s="362" t="s">
        <v>9392</v>
      </c>
      <c r="D1186" s="362" t="s">
        <v>8915</v>
      </c>
      <c r="E1186" s="363" t="s">
        <v>8057</v>
      </c>
    </row>
    <row r="1187" spans="1:5" x14ac:dyDescent="0.25">
      <c r="A1187" s="246" t="str">
        <f t="shared" si="18"/>
        <v>95871</v>
      </c>
      <c r="B1187" s="362" t="s">
        <v>4095</v>
      </c>
      <c r="C1187" s="362" t="s">
        <v>9394</v>
      </c>
      <c r="D1187" s="362" t="s">
        <v>8915</v>
      </c>
      <c r="E1187" s="363" t="s">
        <v>29811</v>
      </c>
    </row>
    <row r="1188" spans="1:5" x14ac:dyDescent="0.25">
      <c r="A1188" s="246" t="str">
        <f t="shared" si="18"/>
        <v>95874</v>
      </c>
      <c r="B1188" s="362" t="s">
        <v>4098</v>
      </c>
      <c r="C1188" s="362" t="s">
        <v>9395</v>
      </c>
      <c r="D1188" s="362" t="s">
        <v>8915</v>
      </c>
      <c r="E1188" s="363" t="s">
        <v>29812</v>
      </c>
    </row>
    <row r="1189" spans="1:5" x14ac:dyDescent="0.25">
      <c r="A1189" s="246" t="str">
        <f t="shared" si="18"/>
        <v>96008</v>
      </c>
      <c r="B1189" s="362" t="s">
        <v>4111</v>
      </c>
      <c r="C1189" s="362" t="s">
        <v>9396</v>
      </c>
      <c r="D1189" s="362" t="s">
        <v>8915</v>
      </c>
      <c r="E1189" s="363" t="s">
        <v>16615</v>
      </c>
    </row>
    <row r="1190" spans="1:5" x14ac:dyDescent="0.25">
      <c r="A1190" s="246" t="str">
        <f t="shared" si="18"/>
        <v>96009</v>
      </c>
      <c r="B1190" s="362" t="s">
        <v>4112</v>
      </c>
      <c r="C1190" s="362" t="s">
        <v>9398</v>
      </c>
      <c r="D1190" s="362" t="s">
        <v>8915</v>
      </c>
      <c r="E1190" s="363" t="s">
        <v>14086</v>
      </c>
    </row>
    <row r="1191" spans="1:5" x14ac:dyDescent="0.25">
      <c r="A1191" s="246" t="str">
        <f t="shared" si="18"/>
        <v>96011</v>
      </c>
      <c r="B1191" s="362" t="s">
        <v>4113</v>
      </c>
      <c r="C1191" s="362" t="s">
        <v>9399</v>
      </c>
      <c r="D1191" s="362" t="s">
        <v>8915</v>
      </c>
      <c r="E1191" s="363" t="s">
        <v>29813</v>
      </c>
    </row>
    <row r="1192" spans="1:5" x14ac:dyDescent="0.25">
      <c r="A1192" s="246" t="str">
        <f t="shared" si="18"/>
        <v>96012</v>
      </c>
      <c r="B1192" s="362" t="s">
        <v>4114</v>
      </c>
      <c r="C1192" s="362" t="s">
        <v>9400</v>
      </c>
      <c r="D1192" s="362" t="s">
        <v>8915</v>
      </c>
      <c r="E1192" s="363" t="s">
        <v>29625</v>
      </c>
    </row>
    <row r="1193" spans="1:5" x14ac:dyDescent="0.25">
      <c r="A1193" s="246" t="str">
        <f t="shared" si="18"/>
        <v>96015</v>
      </c>
      <c r="B1193" s="362" t="s">
        <v>4117</v>
      </c>
      <c r="C1193" s="362" t="s">
        <v>9401</v>
      </c>
      <c r="D1193" s="362" t="s">
        <v>8915</v>
      </c>
      <c r="E1193" s="363" t="s">
        <v>12834</v>
      </c>
    </row>
    <row r="1194" spans="1:5" x14ac:dyDescent="0.25">
      <c r="A1194" s="246" t="str">
        <f t="shared" si="18"/>
        <v>96016</v>
      </c>
      <c r="B1194" s="362" t="s">
        <v>4118</v>
      </c>
      <c r="C1194" s="362" t="s">
        <v>9402</v>
      </c>
      <c r="D1194" s="362" t="s">
        <v>8915</v>
      </c>
      <c r="E1194" s="363" t="s">
        <v>20842</v>
      </c>
    </row>
    <row r="1195" spans="1:5" x14ac:dyDescent="0.25">
      <c r="A1195" s="246" t="str">
        <f t="shared" si="18"/>
        <v>96018</v>
      </c>
      <c r="B1195" s="362" t="s">
        <v>4119</v>
      </c>
      <c r="C1195" s="362" t="s">
        <v>9404</v>
      </c>
      <c r="D1195" s="362" t="s">
        <v>8915</v>
      </c>
      <c r="E1195" s="363" t="s">
        <v>29814</v>
      </c>
    </row>
    <row r="1196" spans="1:5" x14ac:dyDescent="0.25">
      <c r="A1196" s="246" t="str">
        <f t="shared" si="18"/>
        <v>96019</v>
      </c>
      <c r="B1196" s="362" t="s">
        <v>4120</v>
      </c>
      <c r="C1196" s="362" t="s">
        <v>9405</v>
      </c>
      <c r="D1196" s="362" t="s">
        <v>8915</v>
      </c>
      <c r="E1196" s="363" t="s">
        <v>29625</v>
      </c>
    </row>
    <row r="1197" spans="1:5" x14ac:dyDescent="0.25">
      <c r="A1197" s="246" t="str">
        <f t="shared" si="18"/>
        <v>96023</v>
      </c>
      <c r="B1197" s="362" t="s">
        <v>4123</v>
      </c>
      <c r="C1197" s="362" t="s">
        <v>9406</v>
      </c>
      <c r="D1197" s="362" t="s">
        <v>8915</v>
      </c>
      <c r="E1197" s="363" t="s">
        <v>13891</v>
      </c>
    </row>
    <row r="1198" spans="1:5" x14ac:dyDescent="0.25">
      <c r="A1198" s="246" t="str">
        <f t="shared" si="18"/>
        <v>96024</v>
      </c>
      <c r="B1198" s="362" t="s">
        <v>4124</v>
      </c>
      <c r="C1198" s="362" t="s">
        <v>9407</v>
      </c>
      <c r="D1198" s="362" t="s">
        <v>8915</v>
      </c>
      <c r="E1198" s="363" t="s">
        <v>8364</v>
      </c>
    </row>
    <row r="1199" spans="1:5" x14ac:dyDescent="0.25">
      <c r="A1199" s="246" t="str">
        <f t="shared" si="18"/>
        <v>96026</v>
      </c>
      <c r="B1199" s="362" t="s">
        <v>4125</v>
      </c>
      <c r="C1199" s="362" t="s">
        <v>9408</v>
      </c>
      <c r="D1199" s="362" t="s">
        <v>8915</v>
      </c>
      <c r="E1199" s="363" t="s">
        <v>27418</v>
      </c>
    </row>
    <row r="1200" spans="1:5" x14ac:dyDescent="0.25">
      <c r="A1200" s="246" t="str">
        <f t="shared" si="18"/>
        <v>96027</v>
      </c>
      <c r="B1200" s="362" t="s">
        <v>4126</v>
      </c>
      <c r="C1200" s="362" t="s">
        <v>9410</v>
      </c>
      <c r="D1200" s="362" t="s">
        <v>8915</v>
      </c>
      <c r="E1200" s="363" t="s">
        <v>29607</v>
      </c>
    </row>
    <row r="1201" spans="1:5" x14ac:dyDescent="0.25">
      <c r="A1201" s="246" t="str">
        <f t="shared" si="18"/>
        <v>96030</v>
      </c>
      <c r="B1201" s="362" t="s">
        <v>4129</v>
      </c>
      <c r="C1201" s="362" t="s">
        <v>9411</v>
      </c>
      <c r="D1201" s="362" t="s">
        <v>8915</v>
      </c>
      <c r="E1201" s="363" t="s">
        <v>14128</v>
      </c>
    </row>
    <row r="1202" spans="1:5" x14ac:dyDescent="0.25">
      <c r="A1202" s="246" t="str">
        <f t="shared" si="18"/>
        <v>96031</v>
      </c>
      <c r="B1202" s="362" t="s">
        <v>4130</v>
      </c>
      <c r="C1202" s="362" t="s">
        <v>9412</v>
      </c>
      <c r="D1202" s="362" t="s">
        <v>8915</v>
      </c>
      <c r="E1202" s="363" t="s">
        <v>12615</v>
      </c>
    </row>
    <row r="1203" spans="1:5" x14ac:dyDescent="0.25">
      <c r="A1203" s="246" t="str">
        <f t="shared" si="18"/>
        <v>96032</v>
      </c>
      <c r="B1203" s="362" t="s">
        <v>4131</v>
      </c>
      <c r="C1203" s="362" t="s">
        <v>9413</v>
      </c>
      <c r="D1203" s="362" t="s">
        <v>8915</v>
      </c>
      <c r="E1203" s="363" t="s">
        <v>13919</v>
      </c>
    </row>
    <row r="1204" spans="1:5" x14ac:dyDescent="0.25">
      <c r="A1204" s="246" t="str">
        <f t="shared" si="18"/>
        <v>96033</v>
      </c>
      <c r="B1204" s="362" t="s">
        <v>4132</v>
      </c>
      <c r="C1204" s="362" t="s">
        <v>9414</v>
      </c>
      <c r="D1204" s="362" t="s">
        <v>8915</v>
      </c>
      <c r="E1204" s="363" t="s">
        <v>29815</v>
      </c>
    </row>
    <row r="1205" spans="1:5" x14ac:dyDescent="0.25">
      <c r="A1205" s="246" t="str">
        <f t="shared" si="18"/>
        <v>96034</v>
      </c>
      <c r="B1205" s="362" t="s">
        <v>4133</v>
      </c>
      <c r="C1205" s="362" t="s">
        <v>9415</v>
      </c>
      <c r="D1205" s="362" t="s">
        <v>8915</v>
      </c>
      <c r="E1205" s="363" t="s">
        <v>29727</v>
      </c>
    </row>
    <row r="1206" spans="1:5" x14ac:dyDescent="0.25">
      <c r="A1206" s="246" t="str">
        <f t="shared" si="18"/>
        <v>96053</v>
      </c>
      <c r="B1206" s="362" t="s">
        <v>4136</v>
      </c>
      <c r="C1206" s="362" t="s">
        <v>9416</v>
      </c>
      <c r="D1206" s="362" t="s">
        <v>8915</v>
      </c>
      <c r="E1206" s="363" t="s">
        <v>13339</v>
      </c>
    </row>
    <row r="1207" spans="1:5" x14ac:dyDescent="0.25">
      <c r="A1207" s="246" t="str">
        <f t="shared" si="18"/>
        <v>96054</v>
      </c>
      <c r="B1207" s="362" t="s">
        <v>4137</v>
      </c>
      <c r="C1207" s="362" t="s">
        <v>9417</v>
      </c>
      <c r="D1207" s="362" t="s">
        <v>8915</v>
      </c>
      <c r="E1207" s="363" t="s">
        <v>29816</v>
      </c>
    </row>
    <row r="1208" spans="1:5" x14ac:dyDescent="0.25">
      <c r="A1208" s="246" t="str">
        <f t="shared" si="18"/>
        <v>96055</v>
      </c>
      <c r="B1208" s="362" t="s">
        <v>4138</v>
      </c>
      <c r="C1208" s="362" t="s">
        <v>9418</v>
      </c>
      <c r="D1208" s="362" t="s">
        <v>8915</v>
      </c>
      <c r="E1208" s="363" t="s">
        <v>8031</v>
      </c>
    </row>
    <row r="1209" spans="1:5" x14ac:dyDescent="0.25">
      <c r="A1209" s="246" t="str">
        <f t="shared" si="18"/>
        <v>96056</v>
      </c>
      <c r="B1209" s="362" t="s">
        <v>4139</v>
      </c>
      <c r="C1209" s="362" t="s">
        <v>9420</v>
      </c>
      <c r="D1209" s="362" t="s">
        <v>8915</v>
      </c>
      <c r="E1209" s="363" t="s">
        <v>14940</v>
      </c>
    </row>
    <row r="1210" spans="1:5" x14ac:dyDescent="0.25">
      <c r="A1210" s="246" t="str">
        <f t="shared" si="18"/>
        <v>96057</v>
      </c>
      <c r="B1210" s="362" t="s">
        <v>4140</v>
      </c>
      <c r="C1210" s="362" t="s">
        <v>9421</v>
      </c>
      <c r="D1210" s="362" t="s">
        <v>8915</v>
      </c>
      <c r="E1210" s="363" t="s">
        <v>29607</v>
      </c>
    </row>
    <row r="1211" spans="1:5" x14ac:dyDescent="0.25">
      <c r="A1211" s="246" t="str">
        <f t="shared" si="18"/>
        <v>96060</v>
      </c>
      <c r="B1211" s="362" t="s">
        <v>4141</v>
      </c>
      <c r="C1211" s="362" t="s">
        <v>9422</v>
      </c>
      <c r="D1211" s="362" t="s">
        <v>8915</v>
      </c>
      <c r="E1211" s="363" t="s">
        <v>9918</v>
      </c>
    </row>
    <row r="1212" spans="1:5" x14ac:dyDescent="0.25">
      <c r="A1212" s="246" t="str">
        <f t="shared" si="18"/>
        <v>96061</v>
      </c>
      <c r="B1212" s="362" t="s">
        <v>4142</v>
      </c>
      <c r="C1212" s="362" t="s">
        <v>9423</v>
      </c>
      <c r="D1212" s="362" t="s">
        <v>8915</v>
      </c>
      <c r="E1212" s="363" t="s">
        <v>29817</v>
      </c>
    </row>
    <row r="1213" spans="1:5" x14ac:dyDescent="0.25">
      <c r="A1213" s="246" t="str">
        <f t="shared" si="18"/>
        <v>96062</v>
      </c>
      <c r="B1213" s="362" t="s">
        <v>4143</v>
      </c>
      <c r="C1213" s="362" t="s">
        <v>9424</v>
      </c>
      <c r="D1213" s="362" t="s">
        <v>8915</v>
      </c>
      <c r="E1213" s="363" t="s">
        <v>29720</v>
      </c>
    </row>
    <row r="1214" spans="1:5" x14ac:dyDescent="0.25">
      <c r="A1214" s="246" t="str">
        <f t="shared" si="18"/>
        <v>96241</v>
      </c>
      <c r="B1214" s="362" t="s">
        <v>4170</v>
      </c>
      <c r="C1214" s="362" t="s">
        <v>9425</v>
      </c>
      <c r="D1214" s="362" t="s">
        <v>8915</v>
      </c>
      <c r="E1214" s="363" t="s">
        <v>14177</v>
      </c>
    </row>
    <row r="1215" spans="1:5" x14ac:dyDescent="0.25">
      <c r="A1215" s="246" t="str">
        <f t="shared" si="18"/>
        <v>96242</v>
      </c>
      <c r="B1215" s="362" t="s">
        <v>4171</v>
      </c>
      <c r="C1215" s="362" t="s">
        <v>9426</v>
      </c>
      <c r="D1215" s="362" t="s">
        <v>8915</v>
      </c>
      <c r="E1215" s="363" t="s">
        <v>14145</v>
      </c>
    </row>
    <row r="1216" spans="1:5" x14ac:dyDescent="0.25">
      <c r="A1216" s="246" t="str">
        <f t="shared" si="18"/>
        <v>96243</v>
      </c>
      <c r="B1216" s="362" t="s">
        <v>4172</v>
      </c>
      <c r="C1216" s="362" t="s">
        <v>9428</v>
      </c>
      <c r="D1216" s="362" t="s">
        <v>8915</v>
      </c>
      <c r="E1216" s="363" t="s">
        <v>29818</v>
      </c>
    </row>
    <row r="1217" spans="1:5" x14ac:dyDescent="0.25">
      <c r="A1217" s="246" t="str">
        <f t="shared" si="18"/>
        <v>96244</v>
      </c>
      <c r="B1217" s="362" t="s">
        <v>4173</v>
      </c>
      <c r="C1217" s="362" t="s">
        <v>9429</v>
      </c>
      <c r="D1217" s="362" t="s">
        <v>8915</v>
      </c>
      <c r="E1217" s="363" t="s">
        <v>13314</v>
      </c>
    </row>
    <row r="1218" spans="1:5" x14ac:dyDescent="0.25">
      <c r="A1218" s="246" t="str">
        <f t="shared" si="18"/>
        <v>96301</v>
      </c>
      <c r="B1218" s="362" t="s">
        <v>4180</v>
      </c>
      <c r="C1218" s="362" t="s">
        <v>9430</v>
      </c>
      <c r="D1218" s="362" t="s">
        <v>8915</v>
      </c>
      <c r="E1218" s="363" t="s">
        <v>29819</v>
      </c>
    </row>
    <row r="1219" spans="1:5" x14ac:dyDescent="0.25">
      <c r="A1219" s="246" t="str">
        <f t="shared" ref="A1219:A1282" si="19">B1219</f>
        <v>96457</v>
      </c>
      <c r="B1219" s="362" t="s">
        <v>4210</v>
      </c>
      <c r="C1219" s="362" t="s">
        <v>9432</v>
      </c>
      <c r="D1219" s="362" t="s">
        <v>8915</v>
      </c>
      <c r="E1219" s="363" t="s">
        <v>29661</v>
      </c>
    </row>
    <row r="1220" spans="1:5" x14ac:dyDescent="0.25">
      <c r="A1220" s="246" t="str">
        <f t="shared" si="19"/>
        <v>96458</v>
      </c>
      <c r="B1220" s="362" t="s">
        <v>4211</v>
      </c>
      <c r="C1220" s="362" t="s">
        <v>9433</v>
      </c>
      <c r="D1220" s="362" t="s">
        <v>8915</v>
      </c>
      <c r="E1220" s="363" t="s">
        <v>29820</v>
      </c>
    </row>
    <row r="1221" spans="1:5" x14ac:dyDescent="0.25">
      <c r="A1221" s="246" t="str">
        <f t="shared" si="19"/>
        <v>96459</v>
      </c>
      <c r="B1221" s="362" t="s">
        <v>4212</v>
      </c>
      <c r="C1221" s="362" t="s">
        <v>9434</v>
      </c>
      <c r="D1221" s="362" t="s">
        <v>8915</v>
      </c>
      <c r="E1221" s="363" t="s">
        <v>29821</v>
      </c>
    </row>
    <row r="1222" spans="1:5" x14ac:dyDescent="0.25">
      <c r="A1222" s="246" t="str">
        <f t="shared" si="19"/>
        <v>96460</v>
      </c>
      <c r="B1222" s="362" t="s">
        <v>4213</v>
      </c>
      <c r="C1222" s="362" t="s">
        <v>9435</v>
      </c>
      <c r="D1222" s="362" t="s">
        <v>8915</v>
      </c>
      <c r="E1222" s="363" t="s">
        <v>29610</v>
      </c>
    </row>
    <row r="1223" spans="1:5" x14ac:dyDescent="0.25">
      <c r="A1223" s="246" t="str">
        <f t="shared" si="19"/>
        <v>98760</v>
      </c>
      <c r="B1223" s="362" t="s">
        <v>5114</v>
      </c>
      <c r="C1223" s="362" t="s">
        <v>9436</v>
      </c>
      <c r="D1223" s="362" t="s">
        <v>8915</v>
      </c>
      <c r="E1223" s="363" t="s">
        <v>7886</v>
      </c>
    </row>
    <row r="1224" spans="1:5" x14ac:dyDescent="0.25">
      <c r="A1224" s="246" t="str">
        <f t="shared" si="19"/>
        <v>98761</v>
      </c>
      <c r="B1224" s="362" t="s">
        <v>5115</v>
      </c>
      <c r="C1224" s="362" t="s">
        <v>9437</v>
      </c>
      <c r="D1224" s="362" t="s">
        <v>8915</v>
      </c>
      <c r="E1224" s="363" t="s">
        <v>8107</v>
      </c>
    </row>
    <row r="1225" spans="1:5" x14ac:dyDescent="0.25">
      <c r="A1225" s="246" t="str">
        <f t="shared" si="19"/>
        <v>98762</v>
      </c>
      <c r="B1225" s="362" t="s">
        <v>5116</v>
      </c>
      <c r="C1225" s="362" t="s">
        <v>9438</v>
      </c>
      <c r="D1225" s="362" t="s">
        <v>8915</v>
      </c>
      <c r="E1225" s="363" t="s">
        <v>8268</v>
      </c>
    </row>
    <row r="1226" spans="1:5" x14ac:dyDescent="0.25">
      <c r="A1226" s="246" t="str">
        <f t="shared" si="19"/>
        <v>98763</v>
      </c>
      <c r="B1226" s="362" t="s">
        <v>5117</v>
      </c>
      <c r="C1226" s="362" t="s">
        <v>9439</v>
      </c>
      <c r="D1226" s="362" t="s">
        <v>8915</v>
      </c>
      <c r="E1226" s="363" t="s">
        <v>29228</v>
      </c>
    </row>
    <row r="1227" spans="1:5" x14ac:dyDescent="0.25">
      <c r="A1227" s="246" t="str">
        <f t="shared" si="19"/>
        <v>99829</v>
      </c>
      <c r="B1227" s="362" t="s">
        <v>5260</v>
      </c>
      <c r="C1227" s="362" t="s">
        <v>29822</v>
      </c>
      <c r="D1227" s="362" t="s">
        <v>8915</v>
      </c>
      <c r="E1227" s="363" t="s">
        <v>9289</v>
      </c>
    </row>
    <row r="1228" spans="1:5" x14ac:dyDescent="0.25">
      <c r="A1228" s="246" t="str">
        <f t="shared" si="19"/>
        <v>99830</v>
      </c>
      <c r="B1228" s="362" t="s">
        <v>5261</v>
      </c>
      <c r="C1228" s="362" t="s">
        <v>29823</v>
      </c>
      <c r="D1228" s="362" t="s">
        <v>8915</v>
      </c>
      <c r="E1228" s="363" t="s">
        <v>9024</v>
      </c>
    </row>
    <row r="1229" spans="1:5" x14ac:dyDescent="0.25">
      <c r="A1229" s="246" t="str">
        <f t="shared" si="19"/>
        <v>99831</v>
      </c>
      <c r="B1229" s="362" t="s">
        <v>5262</v>
      </c>
      <c r="C1229" s="362" t="s">
        <v>29824</v>
      </c>
      <c r="D1229" s="362" t="s">
        <v>8915</v>
      </c>
      <c r="E1229" s="363" t="s">
        <v>8262</v>
      </c>
    </row>
    <row r="1230" spans="1:5" x14ac:dyDescent="0.25">
      <c r="A1230" s="246" t="str">
        <f t="shared" si="19"/>
        <v>99832</v>
      </c>
      <c r="B1230" s="362" t="s">
        <v>5263</v>
      </c>
      <c r="C1230" s="362" t="s">
        <v>29825</v>
      </c>
      <c r="D1230" s="362" t="s">
        <v>8915</v>
      </c>
      <c r="E1230" s="363" t="s">
        <v>25202</v>
      </c>
    </row>
    <row r="1231" spans="1:5" x14ac:dyDescent="0.25">
      <c r="A1231" s="246" t="str">
        <f t="shared" si="19"/>
        <v>100637</v>
      </c>
      <c r="B1231" s="362" t="s">
        <v>5707</v>
      </c>
      <c r="C1231" s="362" t="s">
        <v>9440</v>
      </c>
      <c r="D1231" s="362" t="s">
        <v>8915</v>
      </c>
      <c r="E1231" s="363" t="s">
        <v>29826</v>
      </c>
    </row>
    <row r="1232" spans="1:5" x14ac:dyDescent="0.25">
      <c r="A1232" s="246" t="str">
        <f t="shared" si="19"/>
        <v>100638</v>
      </c>
      <c r="B1232" s="362" t="s">
        <v>5708</v>
      </c>
      <c r="C1232" s="362" t="s">
        <v>9441</v>
      </c>
      <c r="D1232" s="362" t="s">
        <v>8915</v>
      </c>
      <c r="E1232" s="363" t="s">
        <v>16121</v>
      </c>
    </row>
    <row r="1233" spans="1:5" x14ac:dyDescent="0.25">
      <c r="A1233" s="246" t="str">
        <f t="shared" si="19"/>
        <v>100639</v>
      </c>
      <c r="B1233" s="362" t="s">
        <v>5709</v>
      </c>
      <c r="C1233" s="362" t="s">
        <v>9442</v>
      </c>
      <c r="D1233" s="362" t="s">
        <v>8915</v>
      </c>
      <c r="E1233" s="363" t="s">
        <v>29827</v>
      </c>
    </row>
    <row r="1234" spans="1:5" x14ac:dyDescent="0.25">
      <c r="A1234" s="246" t="str">
        <f t="shared" si="19"/>
        <v>100640</v>
      </c>
      <c r="B1234" s="362" t="s">
        <v>5710</v>
      </c>
      <c r="C1234" s="362" t="s">
        <v>9443</v>
      </c>
      <c r="D1234" s="362" t="s">
        <v>8915</v>
      </c>
      <c r="E1234" s="363" t="s">
        <v>29828</v>
      </c>
    </row>
    <row r="1235" spans="1:5" x14ac:dyDescent="0.25">
      <c r="A1235" s="246" t="str">
        <f t="shared" si="19"/>
        <v>100643</v>
      </c>
      <c r="B1235" s="362" t="s">
        <v>5713</v>
      </c>
      <c r="C1235" s="362" t="s">
        <v>9444</v>
      </c>
      <c r="D1235" s="362" t="s">
        <v>8915</v>
      </c>
      <c r="E1235" s="363" t="s">
        <v>29829</v>
      </c>
    </row>
    <row r="1236" spans="1:5" x14ac:dyDescent="0.25">
      <c r="A1236" s="246" t="str">
        <f t="shared" si="19"/>
        <v>100644</v>
      </c>
      <c r="B1236" s="362" t="s">
        <v>5714</v>
      </c>
      <c r="C1236" s="362" t="s">
        <v>9445</v>
      </c>
      <c r="D1236" s="362" t="s">
        <v>8915</v>
      </c>
      <c r="E1236" s="363" t="s">
        <v>29830</v>
      </c>
    </row>
    <row r="1237" spans="1:5" x14ac:dyDescent="0.25">
      <c r="A1237" s="246" t="str">
        <f t="shared" si="19"/>
        <v>100645</v>
      </c>
      <c r="B1237" s="362" t="s">
        <v>5715</v>
      </c>
      <c r="C1237" s="362" t="s">
        <v>9446</v>
      </c>
      <c r="D1237" s="362" t="s">
        <v>8915</v>
      </c>
      <c r="E1237" s="363" t="s">
        <v>29831</v>
      </c>
    </row>
    <row r="1238" spans="1:5" x14ac:dyDescent="0.25">
      <c r="A1238" s="246" t="str">
        <f t="shared" si="19"/>
        <v>100646</v>
      </c>
      <c r="B1238" s="362" t="s">
        <v>5716</v>
      </c>
      <c r="C1238" s="362" t="s">
        <v>9447</v>
      </c>
      <c r="D1238" s="362" t="s">
        <v>8915</v>
      </c>
      <c r="E1238" s="363" t="s">
        <v>29832</v>
      </c>
    </row>
    <row r="1239" spans="1:5" x14ac:dyDescent="0.25">
      <c r="A1239" s="246" t="str">
        <f t="shared" si="19"/>
        <v>102270</v>
      </c>
      <c r="B1239" s="362" t="s">
        <v>9448</v>
      </c>
      <c r="C1239" s="362" t="s">
        <v>9449</v>
      </c>
      <c r="D1239" s="362" t="s">
        <v>8915</v>
      </c>
      <c r="E1239" s="363" t="s">
        <v>12664</v>
      </c>
    </row>
    <row r="1240" spans="1:5" x14ac:dyDescent="0.25">
      <c r="A1240" s="246" t="str">
        <f t="shared" si="19"/>
        <v>102271</v>
      </c>
      <c r="B1240" s="362" t="s">
        <v>9450</v>
      </c>
      <c r="C1240" s="362" t="s">
        <v>9451</v>
      </c>
      <c r="D1240" s="362" t="s">
        <v>8915</v>
      </c>
      <c r="E1240" s="363" t="s">
        <v>8870</v>
      </c>
    </row>
    <row r="1241" spans="1:5" x14ac:dyDescent="0.25">
      <c r="A1241" s="246" t="str">
        <f t="shared" si="19"/>
        <v>102272</v>
      </c>
      <c r="B1241" s="362" t="s">
        <v>9452</v>
      </c>
      <c r="C1241" s="362" t="s">
        <v>9453</v>
      </c>
      <c r="D1241" s="362" t="s">
        <v>8915</v>
      </c>
      <c r="E1241" s="363" t="s">
        <v>9431</v>
      </c>
    </row>
    <row r="1242" spans="1:5" x14ac:dyDescent="0.25">
      <c r="A1242" s="246" t="str">
        <f t="shared" si="19"/>
        <v>102273</v>
      </c>
      <c r="B1242" s="362" t="s">
        <v>9454</v>
      </c>
      <c r="C1242" s="362" t="s">
        <v>9455</v>
      </c>
      <c r="D1242" s="362" t="s">
        <v>8915</v>
      </c>
      <c r="E1242" s="363" t="s">
        <v>16558</v>
      </c>
    </row>
    <row r="1243" spans="1:5" x14ac:dyDescent="0.25">
      <c r="A1243" s="246" t="str">
        <f t="shared" si="19"/>
        <v>102809</v>
      </c>
      <c r="B1243" s="362" t="s">
        <v>15200</v>
      </c>
      <c r="C1243" s="362" t="s">
        <v>29833</v>
      </c>
      <c r="D1243" s="362" t="s">
        <v>8915</v>
      </c>
      <c r="E1243" s="363" t="s">
        <v>13583</v>
      </c>
    </row>
    <row r="1244" spans="1:5" x14ac:dyDescent="0.25">
      <c r="A1244" s="246" t="str">
        <f t="shared" si="19"/>
        <v>102815</v>
      </c>
      <c r="B1244" s="362" t="s">
        <v>15201</v>
      </c>
      <c r="C1244" s="362" t="s">
        <v>15202</v>
      </c>
      <c r="D1244" s="362" t="s">
        <v>8915</v>
      </c>
      <c r="E1244" s="363" t="s">
        <v>7816</v>
      </c>
    </row>
    <row r="1245" spans="1:5" x14ac:dyDescent="0.25">
      <c r="A1245" s="246" t="str">
        <f t="shared" si="19"/>
        <v>102826</v>
      </c>
      <c r="B1245" s="362" t="s">
        <v>15203</v>
      </c>
      <c r="C1245" s="362" t="s">
        <v>29834</v>
      </c>
      <c r="D1245" s="362" t="s">
        <v>8915</v>
      </c>
      <c r="E1245" s="363" t="s">
        <v>12642</v>
      </c>
    </row>
    <row r="1246" spans="1:5" x14ac:dyDescent="0.25">
      <c r="A1246" s="246" t="str">
        <f t="shared" si="19"/>
        <v>102832</v>
      </c>
      <c r="B1246" s="362" t="s">
        <v>15204</v>
      </c>
      <c r="C1246" s="362" t="s">
        <v>29835</v>
      </c>
      <c r="D1246" s="362" t="s">
        <v>8915</v>
      </c>
      <c r="E1246" s="363" t="s">
        <v>10700</v>
      </c>
    </row>
    <row r="1247" spans="1:5" x14ac:dyDescent="0.25">
      <c r="A1247" s="246" t="str">
        <f t="shared" si="19"/>
        <v>102843</v>
      </c>
      <c r="B1247" s="362" t="s">
        <v>15205</v>
      </c>
      <c r="C1247" s="362" t="s">
        <v>15206</v>
      </c>
      <c r="D1247" s="362" t="s">
        <v>8915</v>
      </c>
      <c r="E1247" s="363" t="s">
        <v>29390</v>
      </c>
    </row>
    <row r="1248" spans="1:5" x14ac:dyDescent="0.25">
      <c r="A1248" s="246" t="str">
        <f t="shared" si="19"/>
        <v>102849</v>
      </c>
      <c r="B1248" s="362" t="s">
        <v>15207</v>
      </c>
      <c r="C1248" s="362" t="s">
        <v>15208</v>
      </c>
      <c r="D1248" s="362" t="s">
        <v>8915</v>
      </c>
      <c r="E1248" s="363" t="s">
        <v>24126</v>
      </c>
    </row>
    <row r="1249" spans="1:5" x14ac:dyDescent="0.25">
      <c r="A1249" s="246" t="str">
        <f t="shared" si="19"/>
        <v>102855</v>
      </c>
      <c r="B1249" s="362" t="s">
        <v>15209</v>
      </c>
      <c r="C1249" s="362" t="s">
        <v>15210</v>
      </c>
      <c r="D1249" s="362" t="s">
        <v>8915</v>
      </c>
      <c r="E1249" s="363" t="s">
        <v>24126</v>
      </c>
    </row>
    <row r="1250" spans="1:5" x14ac:dyDescent="0.25">
      <c r="A1250" s="246" t="str">
        <f t="shared" si="19"/>
        <v>102861</v>
      </c>
      <c r="B1250" s="362" t="s">
        <v>15211</v>
      </c>
      <c r="C1250" s="362" t="s">
        <v>29836</v>
      </c>
      <c r="D1250" s="362" t="s">
        <v>8915</v>
      </c>
      <c r="E1250" s="363" t="s">
        <v>25824</v>
      </c>
    </row>
    <row r="1251" spans="1:5" x14ac:dyDescent="0.25">
      <c r="A1251" s="246" t="str">
        <f t="shared" si="19"/>
        <v>102867</v>
      </c>
      <c r="B1251" s="362" t="s">
        <v>15212</v>
      </c>
      <c r="C1251" s="362" t="s">
        <v>29837</v>
      </c>
      <c r="D1251" s="362" t="s">
        <v>8915</v>
      </c>
      <c r="E1251" s="363" t="s">
        <v>8866</v>
      </c>
    </row>
    <row r="1252" spans="1:5" x14ac:dyDescent="0.25">
      <c r="A1252" s="246" t="str">
        <f t="shared" si="19"/>
        <v>102873</v>
      </c>
      <c r="B1252" s="362" t="s">
        <v>15213</v>
      </c>
      <c r="C1252" s="362" t="s">
        <v>15214</v>
      </c>
      <c r="D1252" s="362" t="s">
        <v>8915</v>
      </c>
      <c r="E1252" s="363" t="s">
        <v>17868</v>
      </c>
    </row>
    <row r="1253" spans="1:5" x14ac:dyDescent="0.25">
      <c r="A1253" s="246" t="str">
        <f t="shared" si="19"/>
        <v>102879</v>
      </c>
      <c r="B1253" s="362" t="s">
        <v>15215</v>
      </c>
      <c r="C1253" s="362" t="s">
        <v>15216</v>
      </c>
      <c r="D1253" s="362" t="s">
        <v>8915</v>
      </c>
      <c r="E1253" s="363" t="s">
        <v>29838</v>
      </c>
    </row>
    <row r="1254" spans="1:5" x14ac:dyDescent="0.25">
      <c r="A1254" s="246" t="str">
        <f t="shared" si="19"/>
        <v>102885</v>
      </c>
      <c r="B1254" s="362" t="s">
        <v>15217</v>
      </c>
      <c r="C1254" s="362" t="s">
        <v>15218</v>
      </c>
      <c r="D1254" s="362" t="s">
        <v>8915</v>
      </c>
      <c r="E1254" s="363" t="s">
        <v>15067</v>
      </c>
    </row>
    <row r="1255" spans="1:5" x14ac:dyDescent="0.25">
      <c r="A1255" s="246" t="str">
        <f t="shared" si="19"/>
        <v>102891</v>
      </c>
      <c r="B1255" s="362" t="s">
        <v>15219</v>
      </c>
      <c r="C1255" s="362" t="s">
        <v>15220</v>
      </c>
      <c r="D1255" s="362" t="s">
        <v>8915</v>
      </c>
      <c r="E1255" s="363" t="s">
        <v>15067</v>
      </c>
    </row>
    <row r="1256" spans="1:5" x14ac:dyDescent="0.25">
      <c r="A1256" s="246" t="str">
        <f t="shared" si="19"/>
        <v>102897</v>
      </c>
      <c r="B1256" s="362" t="s">
        <v>15221</v>
      </c>
      <c r="C1256" s="362" t="s">
        <v>15222</v>
      </c>
      <c r="D1256" s="362" t="s">
        <v>8915</v>
      </c>
      <c r="E1256" s="363" t="s">
        <v>29666</v>
      </c>
    </row>
    <row r="1257" spans="1:5" x14ac:dyDescent="0.25">
      <c r="A1257" s="246" t="str">
        <f t="shared" si="19"/>
        <v>102903</v>
      </c>
      <c r="B1257" s="362" t="s">
        <v>15223</v>
      </c>
      <c r="C1257" s="362" t="s">
        <v>29839</v>
      </c>
      <c r="D1257" s="362" t="s">
        <v>8915</v>
      </c>
      <c r="E1257" s="363" t="s">
        <v>10727</v>
      </c>
    </row>
    <row r="1258" spans="1:5" x14ac:dyDescent="0.25">
      <c r="A1258" s="246" t="str">
        <f t="shared" si="19"/>
        <v>102909</v>
      </c>
      <c r="B1258" s="362" t="s">
        <v>15224</v>
      </c>
      <c r="C1258" s="362" t="s">
        <v>29840</v>
      </c>
      <c r="D1258" s="362" t="s">
        <v>8915</v>
      </c>
      <c r="E1258" s="363" t="s">
        <v>7845</v>
      </c>
    </row>
    <row r="1259" spans="1:5" x14ac:dyDescent="0.25">
      <c r="A1259" s="246" t="str">
        <f t="shared" si="19"/>
        <v>102915</v>
      </c>
      <c r="B1259" s="362" t="s">
        <v>15225</v>
      </c>
      <c r="C1259" s="362" t="s">
        <v>29841</v>
      </c>
      <c r="D1259" s="362" t="s">
        <v>8915</v>
      </c>
      <c r="E1259" s="363" t="s">
        <v>17614</v>
      </c>
    </row>
    <row r="1260" spans="1:5" x14ac:dyDescent="0.25">
      <c r="A1260" s="246" t="str">
        <f t="shared" si="19"/>
        <v>102927</v>
      </c>
      <c r="B1260" s="362" t="s">
        <v>15226</v>
      </c>
      <c r="C1260" s="362" t="s">
        <v>29842</v>
      </c>
      <c r="D1260" s="362" t="s">
        <v>8915</v>
      </c>
      <c r="E1260" s="363" t="s">
        <v>7964</v>
      </c>
    </row>
    <row r="1261" spans="1:5" x14ac:dyDescent="0.25">
      <c r="A1261" s="246" t="str">
        <f t="shared" si="19"/>
        <v>102933</v>
      </c>
      <c r="B1261" s="362" t="s">
        <v>15227</v>
      </c>
      <c r="C1261" s="362" t="s">
        <v>15228</v>
      </c>
      <c r="D1261" s="362" t="s">
        <v>8915</v>
      </c>
      <c r="E1261" s="363" t="s">
        <v>11973</v>
      </c>
    </row>
    <row r="1262" spans="1:5" x14ac:dyDescent="0.25">
      <c r="A1262" s="246" t="str">
        <f t="shared" si="19"/>
        <v>102939</v>
      </c>
      <c r="B1262" s="362" t="s">
        <v>15229</v>
      </c>
      <c r="C1262" s="362" t="s">
        <v>29843</v>
      </c>
      <c r="D1262" s="362" t="s">
        <v>8915</v>
      </c>
      <c r="E1262" s="363" t="s">
        <v>7897</v>
      </c>
    </row>
    <row r="1263" spans="1:5" x14ac:dyDescent="0.25">
      <c r="A1263" s="246" t="str">
        <f t="shared" si="19"/>
        <v>102945</v>
      </c>
      <c r="B1263" s="362" t="s">
        <v>15230</v>
      </c>
      <c r="C1263" s="362" t="s">
        <v>29844</v>
      </c>
      <c r="D1263" s="362" t="s">
        <v>8915</v>
      </c>
      <c r="E1263" s="363" t="s">
        <v>9024</v>
      </c>
    </row>
    <row r="1264" spans="1:5" x14ac:dyDescent="0.25">
      <c r="A1264" s="246" t="str">
        <f t="shared" si="19"/>
        <v>102951</v>
      </c>
      <c r="B1264" s="362" t="s">
        <v>15231</v>
      </c>
      <c r="C1264" s="362" t="s">
        <v>29845</v>
      </c>
      <c r="D1264" s="362" t="s">
        <v>8915</v>
      </c>
      <c r="E1264" s="363" t="s">
        <v>7775</v>
      </c>
    </row>
    <row r="1265" spans="1:5" x14ac:dyDescent="0.25">
      <c r="A1265" s="246" t="str">
        <f t="shared" si="19"/>
        <v>102957</v>
      </c>
      <c r="B1265" s="362" t="s">
        <v>15232</v>
      </c>
      <c r="C1265" s="362" t="s">
        <v>15233</v>
      </c>
      <c r="D1265" s="362" t="s">
        <v>8915</v>
      </c>
      <c r="E1265" s="363" t="s">
        <v>21244</v>
      </c>
    </row>
    <row r="1266" spans="1:5" x14ac:dyDescent="0.25">
      <c r="A1266" s="246" t="str">
        <f t="shared" si="19"/>
        <v>102963</v>
      </c>
      <c r="B1266" s="362" t="s">
        <v>15234</v>
      </c>
      <c r="C1266" s="362" t="s">
        <v>15235</v>
      </c>
      <c r="D1266" s="362" t="s">
        <v>8915</v>
      </c>
      <c r="E1266" s="363" t="s">
        <v>29690</v>
      </c>
    </row>
    <row r="1267" spans="1:5" x14ac:dyDescent="0.25">
      <c r="A1267" s="246" t="str">
        <f t="shared" si="19"/>
        <v>102969</v>
      </c>
      <c r="B1267" s="362" t="s">
        <v>15236</v>
      </c>
      <c r="C1267" s="362" t="s">
        <v>29846</v>
      </c>
      <c r="D1267" s="362" t="s">
        <v>8915</v>
      </c>
      <c r="E1267" s="363" t="s">
        <v>21878</v>
      </c>
    </row>
    <row r="1268" spans="1:5" x14ac:dyDescent="0.25">
      <c r="A1268" s="246" t="str">
        <f t="shared" si="19"/>
        <v>102985</v>
      </c>
      <c r="B1268" s="362" t="s">
        <v>15237</v>
      </c>
      <c r="C1268" s="362" t="s">
        <v>15238</v>
      </c>
      <c r="D1268" s="362" t="s">
        <v>8915</v>
      </c>
      <c r="E1268" s="363" t="s">
        <v>22425</v>
      </c>
    </row>
    <row r="1269" spans="1:5" x14ac:dyDescent="0.25">
      <c r="A1269" s="246" t="str">
        <f t="shared" si="19"/>
        <v>103156</v>
      </c>
      <c r="B1269" s="362" t="s">
        <v>15240</v>
      </c>
      <c r="C1269" s="362" t="s">
        <v>29847</v>
      </c>
      <c r="D1269" s="362" t="s">
        <v>8915</v>
      </c>
      <c r="E1269" s="363" t="s">
        <v>7937</v>
      </c>
    </row>
    <row r="1270" spans="1:5" x14ac:dyDescent="0.25">
      <c r="A1270" s="246" t="str">
        <f t="shared" si="19"/>
        <v>103162</v>
      </c>
      <c r="B1270" s="362" t="s">
        <v>15241</v>
      </c>
      <c r="C1270" s="362" t="s">
        <v>29848</v>
      </c>
      <c r="D1270" s="362" t="s">
        <v>8915</v>
      </c>
      <c r="E1270" s="363" t="s">
        <v>29849</v>
      </c>
    </row>
    <row r="1271" spans="1:5" x14ac:dyDescent="0.25">
      <c r="A1271" s="246" t="str">
        <f t="shared" si="19"/>
        <v>103168</v>
      </c>
      <c r="B1271" s="362" t="s">
        <v>15242</v>
      </c>
      <c r="C1271" s="362" t="s">
        <v>29850</v>
      </c>
      <c r="D1271" s="362" t="s">
        <v>8915</v>
      </c>
      <c r="E1271" s="363" t="s">
        <v>16612</v>
      </c>
    </row>
    <row r="1272" spans="1:5" x14ac:dyDescent="0.25">
      <c r="A1272" s="246" t="str">
        <f t="shared" si="19"/>
        <v>103174</v>
      </c>
      <c r="B1272" s="362" t="s">
        <v>15243</v>
      </c>
      <c r="C1272" s="362" t="s">
        <v>29851</v>
      </c>
      <c r="D1272" s="362" t="s">
        <v>8915</v>
      </c>
      <c r="E1272" s="363" t="s">
        <v>14925</v>
      </c>
    </row>
    <row r="1273" spans="1:5" x14ac:dyDescent="0.25">
      <c r="A1273" s="246" t="str">
        <f t="shared" si="19"/>
        <v>103180</v>
      </c>
      <c r="B1273" s="362" t="s">
        <v>15244</v>
      </c>
      <c r="C1273" s="362" t="s">
        <v>29852</v>
      </c>
      <c r="D1273" s="362" t="s">
        <v>8915</v>
      </c>
      <c r="E1273" s="363" t="s">
        <v>15465</v>
      </c>
    </row>
    <row r="1274" spans="1:5" x14ac:dyDescent="0.25">
      <c r="A1274" s="246" t="str">
        <f t="shared" si="19"/>
        <v>103223</v>
      </c>
      <c r="B1274" s="362" t="s">
        <v>15283</v>
      </c>
      <c r="C1274" s="362" t="s">
        <v>29853</v>
      </c>
      <c r="D1274" s="362" t="s">
        <v>8915</v>
      </c>
      <c r="E1274" s="363" t="s">
        <v>29333</v>
      </c>
    </row>
    <row r="1275" spans="1:5" x14ac:dyDescent="0.25">
      <c r="A1275" s="246" t="str">
        <f t="shared" si="19"/>
        <v>103229</v>
      </c>
      <c r="B1275" s="362" t="s">
        <v>15284</v>
      </c>
      <c r="C1275" s="362" t="s">
        <v>29854</v>
      </c>
      <c r="D1275" s="362" t="s">
        <v>8915</v>
      </c>
      <c r="E1275" s="363" t="s">
        <v>29855</v>
      </c>
    </row>
    <row r="1276" spans="1:5" x14ac:dyDescent="0.25">
      <c r="A1276" s="246" t="str">
        <f t="shared" si="19"/>
        <v>103235</v>
      </c>
      <c r="B1276" s="362" t="s">
        <v>15285</v>
      </c>
      <c r="C1276" s="362" t="s">
        <v>29856</v>
      </c>
      <c r="D1276" s="362" t="s">
        <v>8915</v>
      </c>
      <c r="E1276" s="363" t="s">
        <v>29857</v>
      </c>
    </row>
    <row r="1277" spans="1:5" x14ac:dyDescent="0.25">
      <c r="A1277" s="246" t="str">
        <f t="shared" si="19"/>
        <v>103241</v>
      </c>
      <c r="B1277" s="362" t="s">
        <v>15286</v>
      </c>
      <c r="C1277" s="362" t="s">
        <v>29858</v>
      </c>
      <c r="D1277" s="362" t="s">
        <v>8915</v>
      </c>
      <c r="E1277" s="363" t="s">
        <v>13556</v>
      </c>
    </row>
    <row r="1278" spans="1:5" x14ac:dyDescent="0.25">
      <c r="A1278" s="246" t="str">
        <f t="shared" si="19"/>
        <v>103660</v>
      </c>
      <c r="B1278" s="362" t="s">
        <v>15960</v>
      </c>
      <c r="C1278" s="362" t="s">
        <v>29859</v>
      </c>
      <c r="D1278" s="362" t="s">
        <v>8915</v>
      </c>
      <c r="E1278" s="363" t="s">
        <v>14872</v>
      </c>
    </row>
    <row r="1279" spans="1:5" x14ac:dyDescent="0.25">
      <c r="A1279" s="246" t="str">
        <f t="shared" si="19"/>
        <v>103666</v>
      </c>
      <c r="B1279" s="362" t="s">
        <v>15961</v>
      </c>
      <c r="C1279" s="362" t="s">
        <v>29860</v>
      </c>
      <c r="D1279" s="362" t="s">
        <v>8915</v>
      </c>
      <c r="E1279" s="363" t="s">
        <v>17608</v>
      </c>
    </row>
    <row r="1280" spans="1:5" x14ac:dyDescent="0.25">
      <c r="A1280" s="246" t="str">
        <f t="shared" si="19"/>
        <v>103792</v>
      </c>
      <c r="B1280" s="362" t="s">
        <v>15962</v>
      </c>
      <c r="C1280" s="362" t="s">
        <v>15963</v>
      </c>
      <c r="D1280" s="362" t="s">
        <v>8915</v>
      </c>
      <c r="E1280" s="363" t="s">
        <v>9023</v>
      </c>
    </row>
    <row r="1281" spans="1:5" x14ac:dyDescent="0.25">
      <c r="A1281" s="246" t="str">
        <f t="shared" si="19"/>
        <v>103937</v>
      </c>
      <c r="B1281" s="362" t="s">
        <v>18851</v>
      </c>
      <c r="C1281" s="362" t="s">
        <v>18852</v>
      </c>
      <c r="D1281" s="362" t="s">
        <v>8915</v>
      </c>
      <c r="E1281" s="363" t="s">
        <v>8804</v>
      </c>
    </row>
    <row r="1282" spans="1:5" x14ac:dyDescent="0.25">
      <c r="A1282" s="246" t="str">
        <f t="shared" si="19"/>
        <v>103943</v>
      </c>
      <c r="B1282" s="362" t="s">
        <v>18853</v>
      </c>
      <c r="C1282" s="362" t="s">
        <v>18854</v>
      </c>
      <c r="D1282" s="362" t="s">
        <v>8915</v>
      </c>
      <c r="E1282" s="363" t="s">
        <v>8804</v>
      </c>
    </row>
    <row r="1283" spans="1:5" x14ac:dyDescent="0.25">
      <c r="A1283" s="246" t="str">
        <f t="shared" ref="A1283:A1346" si="20">B1283</f>
        <v>104087</v>
      </c>
      <c r="B1283" s="362" t="s">
        <v>19081</v>
      </c>
      <c r="C1283" s="362" t="s">
        <v>19082</v>
      </c>
      <c r="D1283" s="362" t="s">
        <v>8915</v>
      </c>
      <c r="E1283" s="363" t="s">
        <v>8268</v>
      </c>
    </row>
    <row r="1284" spans="1:5" x14ac:dyDescent="0.25">
      <c r="A1284" s="246" t="str">
        <f t="shared" si="20"/>
        <v>104088</v>
      </c>
      <c r="B1284" s="362" t="s">
        <v>19083</v>
      </c>
      <c r="C1284" s="362" t="s">
        <v>19084</v>
      </c>
      <c r="D1284" s="362" t="s">
        <v>8915</v>
      </c>
      <c r="E1284" s="363" t="s">
        <v>8264</v>
      </c>
    </row>
    <row r="1285" spans="1:5" x14ac:dyDescent="0.25">
      <c r="A1285" s="246" t="str">
        <f t="shared" si="20"/>
        <v>104089</v>
      </c>
      <c r="B1285" s="362" t="s">
        <v>19085</v>
      </c>
      <c r="C1285" s="362" t="s">
        <v>19086</v>
      </c>
      <c r="D1285" s="362" t="s">
        <v>8915</v>
      </c>
      <c r="E1285" s="363" t="s">
        <v>7763</v>
      </c>
    </row>
    <row r="1286" spans="1:5" x14ac:dyDescent="0.25">
      <c r="A1286" s="246" t="str">
        <f t="shared" si="20"/>
        <v>104090</v>
      </c>
      <c r="B1286" s="362" t="s">
        <v>19087</v>
      </c>
      <c r="C1286" s="362" t="s">
        <v>19088</v>
      </c>
      <c r="D1286" s="362" t="s">
        <v>8915</v>
      </c>
      <c r="E1286" s="363" t="s">
        <v>8866</v>
      </c>
    </row>
    <row r="1287" spans="1:5" x14ac:dyDescent="0.25">
      <c r="A1287" s="246" t="str">
        <f t="shared" si="20"/>
        <v>104093</v>
      </c>
      <c r="B1287" s="362" t="s">
        <v>19093</v>
      </c>
      <c r="C1287" s="362" t="s">
        <v>19094</v>
      </c>
      <c r="D1287" s="362" t="s">
        <v>8915</v>
      </c>
      <c r="E1287" s="363" t="s">
        <v>8262</v>
      </c>
    </row>
    <row r="1288" spans="1:5" x14ac:dyDescent="0.25">
      <c r="A1288" s="246" t="str">
        <f t="shared" si="20"/>
        <v>104094</v>
      </c>
      <c r="B1288" s="362" t="s">
        <v>19095</v>
      </c>
      <c r="C1288" s="362" t="s">
        <v>19096</v>
      </c>
      <c r="D1288" s="362" t="s">
        <v>8915</v>
      </c>
      <c r="E1288" s="363" t="s">
        <v>8264</v>
      </c>
    </row>
    <row r="1289" spans="1:5" x14ac:dyDescent="0.25">
      <c r="A1289" s="246" t="str">
        <f t="shared" si="20"/>
        <v>104095</v>
      </c>
      <c r="B1289" s="362" t="s">
        <v>19097</v>
      </c>
      <c r="C1289" s="362" t="s">
        <v>19098</v>
      </c>
      <c r="D1289" s="362" t="s">
        <v>8915</v>
      </c>
      <c r="E1289" s="363" t="s">
        <v>9281</v>
      </c>
    </row>
    <row r="1290" spans="1:5" x14ac:dyDescent="0.25">
      <c r="A1290" s="246" t="str">
        <f t="shared" si="20"/>
        <v>104096</v>
      </c>
      <c r="B1290" s="362" t="s">
        <v>19099</v>
      </c>
      <c r="C1290" s="362" t="s">
        <v>19100</v>
      </c>
      <c r="D1290" s="362" t="s">
        <v>8915</v>
      </c>
      <c r="E1290" s="363" t="s">
        <v>11973</v>
      </c>
    </row>
    <row r="1291" spans="1:5" x14ac:dyDescent="0.25">
      <c r="A1291" s="246" t="str">
        <f t="shared" si="20"/>
        <v>104519</v>
      </c>
      <c r="B1291" s="362" t="s">
        <v>19507</v>
      </c>
      <c r="C1291" s="362" t="s">
        <v>19508</v>
      </c>
      <c r="D1291" s="362" t="s">
        <v>8915</v>
      </c>
      <c r="E1291" s="363" t="s">
        <v>7846</v>
      </c>
    </row>
    <row r="1292" spans="1:5" x14ac:dyDescent="0.25">
      <c r="A1292" s="246" t="str">
        <f t="shared" si="20"/>
        <v>104655</v>
      </c>
      <c r="B1292" s="362" t="s">
        <v>29861</v>
      </c>
      <c r="C1292" s="362" t="s">
        <v>29862</v>
      </c>
      <c r="D1292" s="362" t="s">
        <v>8915</v>
      </c>
      <c r="E1292" s="363" t="s">
        <v>8866</v>
      </c>
    </row>
    <row r="1293" spans="1:5" x14ac:dyDescent="0.25">
      <c r="A1293" s="246" t="str">
        <f t="shared" si="20"/>
        <v>104687</v>
      </c>
      <c r="B1293" s="362" t="s">
        <v>29863</v>
      </c>
      <c r="C1293" s="362" t="s">
        <v>29864</v>
      </c>
      <c r="D1293" s="362" t="s">
        <v>8915</v>
      </c>
      <c r="E1293" s="363" t="s">
        <v>29865</v>
      </c>
    </row>
    <row r="1294" spans="1:5" x14ac:dyDescent="0.25">
      <c r="A1294" s="246" t="str">
        <f t="shared" si="20"/>
        <v>104694</v>
      </c>
      <c r="B1294" s="362" t="s">
        <v>29866</v>
      </c>
      <c r="C1294" s="362" t="s">
        <v>29867</v>
      </c>
      <c r="D1294" s="362" t="s">
        <v>8915</v>
      </c>
      <c r="E1294" s="363" t="s">
        <v>22134</v>
      </c>
    </row>
    <row r="1295" spans="1:5" x14ac:dyDescent="0.25">
      <c r="A1295" s="246" t="str">
        <f t="shared" si="20"/>
        <v>104703</v>
      </c>
      <c r="B1295" s="362" t="s">
        <v>29868</v>
      </c>
      <c r="C1295" s="362" t="s">
        <v>29869</v>
      </c>
      <c r="D1295" s="362" t="s">
        <v>8915</v>
      </c>
      <c r="E1295" s="363" t="s">
        <v>29870</v>
      </c>
    </row>
    <row r="1296" spans="1:5" x14ac:dyDescent="0.25">
      <c r="A1296" s="246" t="str">
        <f t="shared" si="20"/>
        <v>104709</v>
      </c>
      <c r="B1296" s="362" t="s">
        <v>29871</v>
      </c>
      <c r="C1296" s="362" t="s">
        <v>29872</v>
      </c>
      <c r="D1296" s="362" t="s">
        <v>8915</v>
      </c>
      <c r="E1296" s="363" t="s">
        <v>29873</v>
      </c>
    </row>
    <row r="1297" spans="1:5" x14ac:dyDescent="0.25">
      <c r="A1297" s="246" t="str">
        <f t="shared" si="20"/>
        <v>104715</v>
      </c>
      <c r="B1297" s="362" t="s">
        <v>29874</v>
      </c>
      <c r="C1297" s="362" t="s">
        <v>29875</v>
      </c>
      <c r="D1297" s="362" t="s">
        <v>8915</v>
      </c>
      <c r="E1297" s="363" t="s">
        <v>29666</v>
      </c>
    </row>
    <row r="1298" spans="1:5" x14ac:dyDescent="0.25">
      <c r="A1298" s="246" t="str">
        <f t="shared" si="20"/>
        <v>92259</v>
      </c>
      <c r="B1298" s="362" t="s">
        <v>2558</v>
      </c>
      <c r="C1298" s="362" t="s">
        <v>2559</v>
      </c>
      <c r="D1298" s="362" t="s">
        <v>8471</v>
      </c>
      <c r="E1298" s="363" t="s">
        <v>34143</v>
      </c>
    </row>
    <row r="1299" spans="1:5" x14ac:dyDescent="0.25">
      <c r="A1299" s="246" t="str">
        <f t="shared" si="20"/>
        <v>92260</v>
      </c>
      <c r="B1299" s="362" t="s">
        <v>2560</v>
      </c>
      <c r="C1299" s="362" t="s">
        <v>2561</v>
      </c>
      <c r="D1299" s="362" t="s">
        <v>8471</v>
      </c>
      <c r="E1299" s="363" t="s">
        <v>34144</v>
      </c>
    </row>
    <row r="1300" spans="1:5" x14ac:dyDescent="0.25">
      <c r="A1300" s="246" t="str">
        <f t="shared" si="20"/>
        <v>92261</v>
      </c>
      <c r="B1300" s="362" t="s">
        <v>2562</v>
      </c>
      <c r="C1300" s="362" t="s">
        <v>2563</v>
      </c>
      <c r="D1300" s="362" t="s">
        <v>8471</v>
      </c>
      <c r="E1300" s="363" t="s">
        <v>34145</v>
      </c>
    </row>
    <row r="1301" spans="1:5" x14ac:dyDescent="0.25">
      <c r="A1301" s="246" t="str">
        <f t="shared" si="20"/>
        <v>92262</v>
      </c>
      <c r="B1301" s="362" t="s">
        <v>2564</v>
      </c>
      <c r="C1301" s="362" t="s">
        <v>2565</v>
      </c>
      <c r="D1301" s="362" t="s">
        <v>8471</v>
      </c>
      <c r="E1301" s="363" t="s">
        <v>34146</v>
      </c>
    </row>
    <row r="1302" spans="1:5" x14ac:dyDescent="0.25">
      <c r="A1302" s="246" t="str">
        <f t="shared" si="20"/>
        <v>92539</v>
      </c>
      <c r="B1302" s="362" t="s">
        <v>2784</v>
      </c>
      <c r="C1302" s="362" t="s">
        <v>2785</v>
      </c>
      <c r="D1302" s="362" t="s">
        <v>8619</v>
      </c>
      <c r="E1302" s="363" t="s">
        <v>30882</v>
      </c>
    </row>
    <row r="1303" spans="1:5" x14ac:dyDescent="0.25">
      <c r="A1303" s="246" t="str">
        <f t="shared" si="20"/>
        <v>92540</v>
      </c>
      <c r="B1303" s="362" t="s">
        <v>2786</v>
      </c>
      <c r="C1303" s="362" t="s">
        <v>2787</v>
      </c>
      <c r="D1303" s="362" t="s">
        <v>8619</v>
      </c>
      <c r="E1303" s="363" t="s">
        <v>33044</v>
      </c>
    </row>
    <row r="1304" spans="1:5" x14ac:dyDescent="0.25">
      <c r="A1304" s="246" t="str">
        <f t="shared" si="20"/>
        <v>92541</v>
      </c>
      <c r="B1304" s="362" t="s">
        <v>2788</v>
      </c>
      <c r="C1304" s="362" t="s">
        <v>2789</v>
      </c>
      <c r="D1304" s="362" t="s">
        <v>8619</v>
      </c>
      <c r="E1304" s="363" t="s">
        <v>34147</v>
      </c>
    </row>
    <row r="1305" spans="1:5" x14ac:dyDescent="0.25">
      <c r="A1305" s="246" t="str">
        <f t="shared" si="20"/>
        <v>92542</v>
      </c>
      <c r="B1305" s="362" t="s">
        <v>2790</v>
      </c>
      <c r="C1305" s="362" t="s">
        <v>2791</v>
      </c>
      <c r="D1305" s="362" t="s">
        <v>8619</v>
      </c>
      <c r="E1305" s="363" t="s">
        <v>34148</v>
      </c>
    </row>
    <row r="1306" spans="1:5" x14ac:dyDescent="0.25">
      <c r="A1306" s="246" t="str">
        <f t="shared" si="20"/>
        <v>92543</v>
      </c>
      <c r="B1306" s="362" t="s">
        <v>2792</v>
      </c>
      <c r="C1306" s="362" t="s">
        <v>2793</v>
      </c>
      <c r="D1306" s="362" t="s">
        <v>8619</v>
      </c>
      <c r="E1306" s="363" t="s">
        <v>29814</v>
      </c>
    </row>
    <row r="1307" spans="1:5" x14ac:dyDescent="0.25">
      <c r="A1307" s="246" t="str">
        <f t="shared" si="20"/>
        <v>92544</v>
      </c>
      <c r="B1307" s="362" t="s">
        <v>2794</v>
      </c>
      <c r="C1307" s="362" t="s">
        <v>2795</v>
      </c>
      <c r="D1307" s="362" t="s">
        <v>8619</v>
      </c>
      <c r="E1307" s="363" t="s">
        <v>32637</v>
      </c>
    </row>
    <row r="1308" spans="1:5" x14ac:dyDescent="0.25">
      <c r="A1308" s="246" t="str">
        <f t="shared" si="20"/>
        <v>92545</v>
      </c>
      <c r="B1308" s="362" t="s">
        <v>2796</v>
      </c>
      <c r="C1308" s="362" t="s">
        <v>2797</v>
      </c>
      <c r="D1308" s="362" t="s">
        <v>8471</v>
      </c>
      <c r="E1308" s="363" t="s">
        <v>34149</v>
      </c>
    </row>
    <row r="1309" spans="1:5" x14ac:dyDescent="0.25">
      <c r="A1309" s="246" t="str">
        <f t="shared" si="20"/>
        <v>92546</v>
      </c>
      <c r="B1309" s="362" t="s">
        <v>2798</v>
      </c>
      <c r="C1309" s="362" t="s">
        <v>2799</v>
      </c>
      <c r="D1309" s="362" t="s">
        <v>8471</v>
      </c>
      <c r="E1309" s="363" t="s">
        <v>34150</v>
      </c>
    </row>
    <row r="1310" spans="1:5" x14ac:dyDescent="0.25">
      <c r="A1310" s="246" t="str">
        <f t="shared" si="20"/>
        <v>92547</v>
      </c>
      <c r="B1310" s="362" t="s">
        <v>2800</v>
      </c>
      <c r="C1310" s="362" t="s">
        <v>2801</v>
      </c>
      <c r="D1310" s="362" t="s">
        <v>8471</v>
      </c>
      <c r="E1310" s="363" t="s">
        <v>34151</v>
      </c>
    </row>
    <row r="1311" spans="1:5" x14ac:dyDescent="0.25">
      <c r="A1311" s="246" t="str">
        <f t="shared" si="20"/>
        <v>92548</v>
      </c>
      <c r="B1311" s="362" t="s">
        <v>2802</v>
      </c>
      <c r="C1311" s="362" t="s">
        <v>2803</v>
      </c>
      <c r="D1311" s="362" t="s">
        <v>8471</v>
      </c>
      <c r="E1311" s="363" t="s">
        <v>34152</v>
      </c>
    </row>
    <row r="1312" spans="1:5" x14ac:dyDescent="0.25">
      <c r="A1312" s="246" t="str">
        <f t="shared" si="20"/>
        <v>92549</v>
      </c>
      <c r="B1312" s="362" t="s">
        <v>2804</v>
      </c>
      <c r="C1312" s="362" t="s">
        <v>2805</v>
      </c>
      <c r="D1312" s="362" t="s">
        <v>8471</v>
      </c>
      <c r="E1312" s="363" t="s">
        <v>34153</v>
      </c>
    </row>
    <row r="1313" spans="1:5" x14ac:dyDescent="0.25">
      <c r="A1313" s="246" t="str">
        <f t="shared" si="20"/>
        <v>92550</v>
      </c>
      <c r="B1313" s="362" t="s">
        <v>2806</v>
      </c>
      <c r="C1313" s="362" t="s">
        <v>2807</v>
      </c>
      <c r="D1313" s="362" t="s">
        <v>8471</v>
      </c>
      <c r="E1313" s="363" t="s">
        <v>34154</v>
      </c>
    </row>
    <row r="1314" spans="1:5" x14ac:dyDescent="0.25">
      <c r="A1314" s="246" t="str">
        <f t="shared" si="20"/>
        <v>92551</v>
      </c>
      <c r="B1314" s="362" t="s">
        <v>2808</v>
      </c>
      <c r="C1314" s="362" t="s">
        <v>2809</v>
      </c>
      <c r="D1314" s="362" t="s">
        <v>8471</v>
      </c>
      <c r="E1314" s="363" t="s">
        <v>34155</v>
      </c>
    </row>
    <row r="1315" spans="1:5" x14ac:dyDescent="0.25">
      <c r="A1315" s="246" t="str">
        <f t="shared" si="20"/>
        <v>92552</v>
      </c>
      <c r="B1315" s="362" t="s">
        <v>2810</v>
      </c>
      <c r="C1315" s="362" t="s">
        <v>2811</v>
      </c>
      <c r="D1315" s="362" t="s">
        <v>8471</v>
      </c>
      <c r="E1315" s="363" t="s">
        <v>34156</v>
      </c>
    </row>
    <row r="1316" spans="1:5" x14ac:dyDescent="0.25">
      <c r="A1316" s="246" t="str">
        <f t="shared" si="20"/>
        <v>92553</v>
      </c>
      <c r="B1316" s="362" t="s">
        <v>2812</v>
      </c>
      <c r="C1316" s="362" t="s">
        <v>2813</v>
      </c>
      <c r="D1316" s="362" t="s">
        <v>8471</v>
      </c>
      <c r="E1316" s="363" t="s">
        <v>34157</v>
      </c>
    </row>
    <row r="1317" spans="1:5" x14ac:dyDescent="0.25">
      <c r="A1317" s="246" t="str">
        <f t="shared" si="20"/>
        <v>92554</v>
      </c>
      <c r="B1317" s="362" t="s">
        <v>2814</v>
      </c>
      <c r="C1317" s="362" t="s">
        <v>2815</v>
      </c>
      <c r="D1317" s="362" t="s">
        <v>8471</v>
      </c>
      <c r="E1317" s="363" t="s">
        <v>34158</v>
      </c>
    </row>
    <row r="1318" spans="1:5" x14ac:dyDescent="0.25">
      <c r="A1318" s="246" t="str">
        <f t="shared" si="20"/>
        <v>92555</v>
      </c>
      <c r="B1318" s="362" t="s">
        <v>2816</v>
      </c>
      <c r="C1318" s="362" t="s">
        <v>2817</v>
      </c>
      <c r="D1318" s="362" t="s">
        <v>8471</v>
      </c>
      <c r="E1318" s="363" t="s">
        <v>34159</v>
      </c>
    </row>
    <row r="1319" spans="1:5" x14ac:dyDescent="0.25">
      <c r="A1319" s="246" t="str">
        <f t="shared" si="20"/>
        <v>92556</v>
      </c>
      <c r="B1319" s="362" t="s">
        <v>2818</v>
      </c>
      <c r="C1319" s="362" t="s">
        <v>2819</v>
      </c>
      <c r="D1319" s="362" t="s">
        <v>8471</v>
      </c>
      <c r="E1319" s="363" t="s">
        <v>34160</v>
      </c>
    </row>
    <row r="1320" spans="1:5" x14ac:dyDescent="0.25">
      <c r="A1320" s="246" t="str">
        <f t="shared" si="20"/>
        <v>92557</v>
      </c>
      <c r="B1320" s="362" t="s">
        <v>2820</v>
      </c>
      <c r="C1320" s="362" t="s">
        <v>2821</v>
      </c>
      <c r="D1320" s="362" t="s">
        <v>8471</v>
      </c>
      <c r="E1320" s="363" t="s">
        <v>34161</v>
      </c>
    </row>
    <row r="1321" spans="1:5" x14ac:dyDescent="0.25">
      <c r="A1321" s="246" t="str">
        <f t="shared" si="20"/>
        <v>92558</v>
      </c>
      <c r="B1321" s="362" t="s">
        <v>2822</v>
      </c>
      <c r="C1321" s="362" t="s">
        <v>2823</v>
      </c>
      <c r="D1321" s="362" t="s">
        <v>8471</v>
      </c>
      <c r="E1321" s="363" t="s">
        <v>34162</v>
      </c>
    </row>
    <row r="1322" spans="1:5" x14ac:dyDescent="0.25">
      <c r="A1322" s="246" t="str">
        <f t="shared" si="20"/>
        <v>92559</v>
      </c>
      <c r="B1322" s="362" t="s">
        <v>2824</v>
      </c>
      <c r="C1322" s="362" t="s">
        <v>2825</v>
      </c>
      <c r="D1322" s="362" t="s">
        <v>8471</v>
      </c>
      <c r="E1322" s="363" t="s">
        <v>34163</v>
      </c>
    </row>
    <row r="1323" spans="1:5" x14ac:dyDescent="0.25">
      <c r="A1323" s="246" t="str">
        <f t="shared" si="20"/>
        <v>92560</v>
      </c>
      <c r="B1323" s="362" t="s">
        <v>2826</v>
      </c>
      <c r="C1323" s="362" t="s">
        <v>2827</v>
      </c>
      <c r="D1323" s="362" t="s">
        <v>8471</v>
      </c>
      <c r="E1323" s="363" t="s">
        <v>34164</v>
      </c>
    </row>
    <row r="1324" spans="1:5" x14ac:dyDescent="0.25">
      <c r="A1324" s="246" t="str">
        <f t="shared" si="20"/>
        <v>92561</v>
      </c>
      <c r="B1324" s="362" t="s">
        <v>2828</v>
      </c>
      <c r="C1324" s="362" t="s">
        <v>2829</v>
      </c>
      <c r="D1324" s="362" t="s">
        <v>8471</v>
      </c>
      <c r="E1324" s="363" t="s">
        <v>34165</v>
      </c>
    </row>
    <row r="1325" spans="1:5" x14ac:dyDescent="0.25">
      <c r="A1325" s="246" t="str">
        <f t="shared" si="20"/>
        <v>92562</v>
      </c>
      <c r="B1325" s="362" t="s">
        <v>2830</v>
      </c>
      <c r="C1325" s="362" t="s">
        <v>2831</v>
      </c>
      <c r="D1325" s="362" t="s">
        <v>8471</v>
      </c>
      <c r="E1325" s="363" t="s">
        <v>34166</v>
      </c>
    </row>
    <row r="1326" spans="1:5" x14ac:dyDescent="0.25">
      <c r="A1326" s="246" t="str">
        <f t="shared" si="20"/>
        <v>92563</v>
      </c>
      <c r="B1326" s="362" t="s">
        <v>2832</v>
      </c>
      <c r="C1326" s="362" t="s">
        <v>2833</v>
      </c>
      <c r="D1326" s="362" t="s">
        <v>8471</v>
      </c>
      <c r="E1326" s="363" t="s">
        <v>34167</v>
      </c>
    </row>
    <row r="1327" spans="1:5" x14ac:dyDescent="0.25">
      <c r="A1327" s="246" t="str">
        <f t="shared" si="20"/>
        <v>92564</v>
      </c>
      <c r="B1327" s="362" t="s">
        <v>2834</v>
      </c>
      <c r="C1327" s="362" t="s">
        <v>2835</v>
      </c>
      <c r="D1327" s="362" t="s">
        <v>8471</v>
      </c>
      <c r="E1327" s="363" t="s">
        <v>34168</v>
      </c>
    </row>
    <row r="1328" spans="1:5" x14ac:dyDescent="0.25">
      <c r="A1328" s="246" t="str">
        <f t="shared" si="20"/>
        <v>100379</v>
      </c>
      <c r="B1328" s="362" t="s">
        <v>5578</v>
      </c>
      <c r="C1328" s="362" t="s">
        <v>5579</v>
      </c>
      <c r="D1328" s="362" t="s">
        <v>8619</v>
      </c>
      <c r="E1328" s="363" t="s">
        <v>21417</v>
      </c>
    </row>
    <row r="1329" spans="1:5" x14ac:dyDescent="0.25">
      <c r="A1329" s="246" t="str">
        <f t="shared" si="20"/>
        <v>100380</v>
      </c>
      <c r="B1329" s="362" t="s">
        <v>5580</v>
      </c>
      <c r="C1329" s="362" t="s">
        <v>5581</v>
      </c>
      <c r="D1329" s="362" t="s">
        <v>8619</v>
      </c>
      <c r="E1329" s="363" t="s">
        <v>34169</v>
      </c>
    </row>
    <row r="1330" spans="1:5" x14ac:dyDescent="0.25">
      <c r="A1330" s="246" t="str">
        <f t="shared" si="20"/>
        <v>100381</v>
      </c>
      <c r="B1330" s="362" t="s">
        <v>5582</v>
      </c>
      <c r="C1330" s="362" t="s">
        <v>5583</v>
      </c>
      <c r="D1330" s="362" t="s">
        <v>8619</v>
      </c>
      <c r="E1330" s="363" t="s">
        <v>34170</v>
      </c>
    </row>
    <row r="1331" spans="1:5" x14ac:dyDescent="0.25">
      <c r="A1331" s="246" t="str">
        <f t="shared" si="20"/>
        <v>100383</v>
      </c>
      <c r="B1331" s="362" t="s">
        <v>5586</v>
      </c>
      <c r="C1331" s="362" t="s">
        <v>5587</v>
      </c>
      <c r="D1331" s="362" t="s">
        <v>8619</v>
      </c>
      <c r="E1331" s="363" t="s">
        <v>18406</v>
      </c>
    </row>
    <row r="1332" spans="1:5" x14ac:dyDescent="0.25">
      <c r="A1332" s="246" t="str">
        <f t="shared" si="20"/>
        <v>100384</v>
      </c>
      <c r="B1332" s="362" t="s">
        <v>5588</v>
      </c>
      <c r="C1332" s="362" t="s">
        <v>5589</v>
      </c>
      <c r="D1332" s="362" t="s">
        <v>8619</v>
      </c>
      <c r="E1332" s="363" t="s">
        <v>21379</v>
      </c>
    </row>
    <row r="1333" spans="1:5" x14ac:dyDescent="0.25">
      <c r="A1333" s="246" t="str">
        <f t="shared" si="20"/>
        <v>100385</v>
      </c>
      <c r="B1333" s="362" t="s">
        <v>5590</v>
      </c>
      <c r="C1333" s="362" t="s">
        <v>5591</v>
      </c>
      <c r="D1333" s="362" t="s">
        <v>8619</v>
      </c>
      <c r="E1333" s="363" t="s">
        <v>20947</v>
      </c>
    </row>
    <row r="1334" spans="1:5" x14ac:dyDescent="0.25">
      <c r="A1334" s="246" t="str">
        <f t="shared" si="20"/>
        <v>100386</v>
      </c>
      <c r="B1334" s="362" t="s">
        <v>5592</v>
      </c>
      <c r="C1334" s="362" t="s">
        <v>5593</v>
      </c>
      <c r="D1334" s="362" t="s">
        <v>8619</v>
      </c>
      <c r="E1334" s="363" t="s">
        <v>34171</v>
      </c>
    </row>
    <row r="1335" spans="1:5" x14ac:dyDescent="0.25">
      <c r="A1335" s="246" t="str">
        <f t="shared" si="20"/>
        <v>100387</v>
      </c>
      <c r="B1335" s="362" t="s">
        <v>5594</v>
      </c>
      <c r="C1335" s="362" t="s">
        <v>5595</v>
      </c>
      <c r="D1335" s="362" t="s">
        <v>8619</v>
      </c>
      <c r="E1335" s="363" t="s">
        <v>34172</v>
      </c>
    </row>
    <row r="1336" spans="1:5" x14ac:dyDescent="0.25">
      <c r="A1336" s="246" t="str">
        <f t="shared" si="20"/>
        <v>100388</v>
      </c>
      <c r="B1336" s="362" t="s">
        <v>5596</v>
      </c>
      <c r="C1336" s="362" t="s">
        <v>5597</v>
      </c>
      <c r="D1336" s="362" t="s">
        <v>8619</v>
      </c>
      <c r="E1336" s="363" t="s">
        <v>14886</v>
      </c>
    </row>
    <row r="1337" spans="1:5" x14ac:dyDescent="0.25">
      <c r="A1337" s="246" t="str">
        <f t="shared" si="20"/>
        <v>100389</v>
      </c>
      <c r="B1337" s="362" t="s">
        <v>5598</v>
      </c>
      <c r="C1337" s="362" t="s">
        <v>5599</v>
      </c>
      <c r="D1337" s="362" t="s">
        <v>8619</v>
      </c>
      <c r="E1337" s="363" t="s">
        <v>13585</v>
      </c>
    </row>
    <row r="1338" spans="1:5" x14ac:dyDescent="0.25">
      <c r="A1338" s="246" t="str">
        <f t="shared" si="20"/>
        <v>100390</v>
      </c>
      <c r="B1338" s="362" t="s">
        <v>5600</v>
      </c>
      <c r="C1338" s="362" t="s">
        <v>5601</v>
      </c>
      <c r="D1338" s="362" t="s">
        <v>8619</v>
      </c>
      <c r="E1338" s="363" t="s">
        <v>16435</v>
      </c>
    </row>
    <row r="1339" spans="1:5" x14ac:dyDescent="0.25">
      <c r="A1339" s="246" t="str">
        <f t="shared" si="20"/>
        <v>100391</v>
      </c>
      <c r="B1339" s="362" t="s">
        <v>5602</v>
      </c>
      <c r="C1339" s="362" t="s">
        <v>5603</v>
      </c>
      <c r="D1339" s="362" t="s">
        <v>8619</v>
      </c>
      <c r="E1339" s="363" t="s">
        <v>13208</v>
      </c>
    </row>
    <row r="1340" spans="1:5" x14ac:dyDescent="0.25">
      <c r="A1340" s="246" t="str">
        <f t="shared" si="20"/>
        <v>100392</v>
      </c>
      <c r="B1340" s="362" t="s">
        <v>5604</v>
      </c>
      <c r="C1340" s="362" t="s">
        <v>5605</v>
      </c>
      <c r="D1340" s="362" t="s">
        <v>8619</v>
      </c>
      <c r="E1340" s="363" t="s">
        <v>8047</v>
      </c>
    </row>
    <row r="1341" spans="1:5" x14ac:dyDescent="0.25">
      <c r="A1341" s="246" t="str">
        <f t="shared" si="20"/>
        <v>100393</v>
      </c>
      <c r="B1341" s="362" t="s">
        <v>5606</v>
      </c>
      <c r="C1341" s="362" t="s">
        <v>5607</v>
      </c>
      <c r="D1341" s="362" t="s">
        <v>8619</v>
      </c>
      <c r="E1341" s="363" t="s">
        <v>8366</v>
      </c>
    </row>
    <row r="1342" spans="1:5" x14ac:dyDescent="0.25">
      <c r="A1342" s="246" t="str">
        <f t="shared" si="20"/>
        <v>100394</v>
      </c>
      <c r="B1342" s="362" t="s">
        <v>5608</v>
      </c>
      <c r="C1342" s="362" t="s">
        <v>5609</v>
      </c>
      <c r="D1342" s="362" t="s">
        <v>8619</v>
      </c>
      <c r="E1342" s="363" t="s">
        <v>17527</v>
      </c>
    </row>
    <row r="1343" spans="1:5" x14ac:dyDescent="0.25">
      <c r="A1343" s="246" t="str">
        <f t="shared" si="20"/>
        <v>100395</v>
      </c>
      <c r="B1343" s="362" t="s">
        <v>5610</v>
      </c>
      <c r="C1343" s="362" t="s">
        <v>5611</v>
      </c>
      <c r="D1343" s="362" t="s">
        <v>8619</v>
      </c>
      <c r="E1343" s="363" t="s">
        <v>20163</v>
      </c>
    </row>
    <row r="1344" spans="1:5" x14ac:dyDescent="0.25">
      <c r="A1344" s="246" t="str">
        <f t="shared" si="20"/>
        <v>94189</v>
      </c>
      <c r="B1344" s="362" t="s">
        <v>3449</v>
      </c>
      <c r="C1344" s="362" t="s">
        <v>3450</v>
      </c>
      <c r="D1344" s="362" t="s">
        <v>8619</v>
      </c>
      <c r="E1344" s="363" t="s">
        <v>22302</v>
      </c>
    </row>
    <row r="1345" spans="1:5" x14ac:dyDescent="0.25">
      <c r="A1345" s="246" t="str">
        <f t="shared" si="20"/>
        <v>94192</v>
      </c>
      <c r="B1345" s="362" t="s">
        <v>3451</v>
      </c>
      <c r="C1345" s="362" t="s">
        <v>3452</v>
      </c>
      <c r="D1345" s="362" t="s">
        <v>8619</v>
      </c>
      <c r="E1345" s="363" t="s">
        <v>30375</v>
      </c>
    </row>
    <row r="1346" spans="1:5" x14ac:dyDescent="0.25">
      <c r="A1346" s="246" t="str">
        <f t="shared" si="20"/>
        <v>94195</v>
      </c>
      <c r="B1346" s="362" t="s">
        <v>3453</v>
      </c>
      <c r="C1346" s="362" t="s">
        <v>3454</v>
      </c>
      <c r="D1346" s="362" t="s">
        <v>8619</v>
      </c>
      <c r="E1346" s="363" t="s">
        <v>33896</v>
      </c>
    </row>
    <row r="1347" spans="1:5" x14ac:dyDescent="0.25">
      <c r="A1347" s="246" t="str">
        <f t="shared" ref="A1347:A1410" si="21">B1347</f>
        <v>94198</v>
      </c>
      <c r="B1347" s="362" t="s">
        <v>3455</v>
      </c>
      <c r="C1347" s="362" t="s">
        <v>3456</v>
      </c>
      <c r="D1347" s="362" t="s">
        <v>8619</v>
      </c>
      <c r="E1347" s="363" t="s">
        <v>16116</v>
      </c>
    </row>
    <row r="1348" spans="1:5" x14ac:dyDescent="0.25">
      <c r="A1348" s="246" t="str">
        <f t="shared" si="21"/>
        <v>94201</v>
      </c>
      <c r="B1348" s="362" t="s">
        <v>3457</v>
      </c>
      <c r="C1348" s="362" t="s">
        <v>3458</v>
      </c>
      <c r="D1348" s="362" t="s">
        <v>8619</v>
      </c>
      <c r="E1348" s="363" t="s">
        <v>34173</v>
      </c>
    </row>
    <row r="1349" spans="1:5" x14ac:dyDescent="0.25">
      <c r="A1349" s="246" t="str">
        <f t="shared" si="21"/>
        <v>94204</v>
      </c>
      <c r="B1349" s="362" t="s">
        <v>3459</v>
      </c>
      <c r="C1349" s="362" t="s">
        <v>3460</v>
      </c>
      <c r="D1349" s="362" t="s">
        <v>8619</v>
      </c>
      <c r="E1349" s="363" t="s">
        <v>34174</v>
      </c>
    </row>
    <row r="1350" spans="1:5" x14ac:dyDescent="0.25">
      <c r="A1350" s="246" t="str">
        <f t="shared" si="21"/>
        <v>94224</v>
      </c>
      <c r="B1350" s="362" t="s">
        <v>3480</v>
      </c>
      <c r="C1350" s="362" t="s">
        <v>3481</v>
      </c>
      <c r="D1350" s="362" t="s">
        <v>8399</v>
      </c>
      <c r="E1350" s="363" t="s">
        <v>8213</v>
      </c>
    </row>
    <row r="1351" spans="1:5" x14ac:dyDescent="0.25">
      <c r="A1351" s="246" t="str">
        <f t="shared" si="21"/>
        <v>94226</v>
      </c>
      <c r="B1351" s="362" t="s">
        <v>3482</v>
      </c>
      <c r="C1351" s="362" t="s">
        <v>3483</v>
      </c>
      <c r="D1351" s="362" t="s">
        <v>8619</v>
      </c>
      <c r="E1351" s="363" t="s">
        <v>15657</v>
      </c>
    </row>
    <row r="1352" spans="1:5" x14ac:dyDescent="0.25">
      <c r="A1352" s="246" t="str">
        <f t="shared" si="21"/>
        <v>94232</v>
      </c>
      <c r="B1352" s="362" t="s">
        <v>3492</v>
      </c>
      <c r="C1352" s="362" t="s">
        <v>3493</v>
      </c>
      <c r="D1352" s="362" t="s">
        <v>8471</v>
      </c>
      <c r="E1352" s="363" t="s">
        <v>7818</v>
      </c>
    </row>
    <row r="1353" spans="1:5" x14ac:dyDescent="0.25">
      <c r="A1353" s="246" t="str">
        <f t="shared" si="21"/>
        <v>94440</v>
      </c>
      <c r="B1353" s="362" t="s">
        <v>3538</v>
      </c>
      <c r="C1353" s="362" t="s">
        <v>3539</v>
      </c>
      <c r="D1353" s="362" t="s">
        <v>8619</v>
      </c>
      <c r="E1353" s="363" t="s">
        <v>33896</v>
      </c>
    </row>
    <row r="1354" spans="1:5" x14ac:dyDescent="0.25">
      <c r="A1354" s="246" t="str">
        <f t="shared" si="21"/>
        <v>94441</v>
      </c>
      <c r="B1354" s="362" t="s">
        <v>3540</v>
      </c>
      <c r="C1354" s="362" t="s">
        <v>3541</v>
      </c>
      <c r="D1354" s="362" t="s">
        <v>8619</v>
      </c>
      <c r="E1354" s="363" t="s">
        <v>16116</v>
      </c>
    </row>
    <row r="1355" spans="1:5" x14ac:dyDescent="0.25">
      <c r="A1355" s="246" t="str">
        <f t="shared" si="21"/>
        <v>94442</v>
      </c>
      <c r="B1355" s="362" t="s">
        <v>3542</v>
      </c>
      <c r="C1355" s="362" t="s">
        <v>3543</v>
      </c>
      <c r="D1355" s="362" t="s">
        <v>8619</v>
      </c>
      <c r="E1355" s="363" t="s">
        <v>33896</v>
      </c>
    </row>
    <row r="1356" spans="1:5" x14ac:dyDescent="0.25">
      <c r="A1356" s="246" t="str">
        <f t="shared" si="21"/>
        <v>94443</v>
      </c>
      <c r="B1356" s="362" t="s">
        <v>3544</v>
      </c>
      <c r="C1356" s="362" t="s">
        <v>3545</v>
      </c>
      <c r="D1356" s="362" t="s">
        <v>8619</v>
      </c>
      <c r="E1356" s="363" t="s">
        <v>16116</v>
      </c>
    </row>
    <row r="1357" spans="1:5" x14ac:dyDescent="0.25">
      <c r="A1357" s="246" t="str">
        <f t="shared" si="21"/>
        <v>94445</v>
      </c>
      <c r="B1357" s="362" t="s">
        <v>3548</v>
      </c>
      <c r="C1357" s="362" t="s">
        <v>3549</v>
      </c>
      <c r="D1357" s="362" t="s">
        <v>8619</v>
      </c>
      <c r="E1357" s="363" t="s">
        <v>34173</v>
      </c>
    </row>
    <row r="1358" spans="1:5" x14ac:dyDescent="0.25">
      <c r="A1358" s="246" t="str">
        <f t="shared" si="21"/>
        <v>94446</v>
      </c>
      <c r="B1358" s="362" t="s">
        <v>3550</v>
      </c>
      <c r="C1358" s="362" t="s">
        <v>3551</v>
      </c>
      <c r="D1358" s="362" t="s">
        <v>8619</v>
      </c>
      <c r="E1358" s="363" t="s">
        <v>34174</v>
      </c>
    </row>
    <row r="1359" spans="1:5" x14ac:dyDescent="0.25">
      <c r="A1359" s="246" t="str">
        <f t="shared" si="21"/>
        <v>94447</v>
      </c>
      <c r="B1359" s="362" t="s">
        <v>3552</v>
      </c>
      <c r="C1359" s="362" t="s">
        <v>3553</v>
      </c>
      <c r="D1359" s="362" t="s">
        <v>8619</v>
      </c>
      <c r="E1359" s="363" t="s">
        <v>34173</v>
      </c>
    </row>
    <row r="1360" spans="1:5" x14ac:dyDescent="0.25">
      <c r="A1360" s="246" t="str">
        <f t="shared" si="21"/>
        <v>94448</v>
      </c>
      <c r="B1360" s="362" t="s">
        <v>3554</v>
      </c>
      <c r="C1360" s="362" t="s">
        <v>3555</v>
      </c>
      <c r="D1360" s="362" t="s">
        <v>8619</v>
      </c>
      <c r="E1360" s="363" t="s">
        <v>34174</v>
      </c>
    </row>
    <row r="1361" spans="1:5" x14ac:dyDescent="0.25">
      <c r="A1361" s="246" t="str">
        <f t="shared" si="21"/>
        <v>94207</v>
      </c>
      <c r="B1361" s="362" t="s">
        <v>3461</v>
      </c>
      <c r="C1361" s="362" t="s">
        <v>3462</v>
      </c>
      <c r="D1361" s="362" t="s">
        <v>8619</v>
      </c>
      <c r="E1361" s="363" t="s">
        <v>34175</v>
      </c>
    </row>
    <row r="1362" spans="1:5" x14ac:dyDescent="0.25">
      <c r="A1362" s="246" t="str">
        <f t="shared" si="21"/>
        <v>94210</v>
      </c>
      <c r="B1362" s="362" t="s">
        <v>3463</v>
      </c>
      <c r="C1362" s="362" t="s">
        <v>3464</v>
      </c>
      <c r="D1362" s="362" t="s">
        <v>8619</v>
      </c>
      <c r="E1362" s="363" t="s">
        <v>20974</v>
      </c>
    </row>
    <row r="1363" spans="1:5" x14ac:dyDescent="0.25">
      <c r="A1363" s="246" t="str">
        <f t="shared" si="21"/>
        <v>94218</v>
      </c>
      <c r="B1363" s="362" t="s">
        <v>3469</v>
      </c>
      <c r="C1363" s="362" t="s">
        <v>17873</v>
      </c>
      <c r="D1363" s="362" t="s">
        <v>8619</v>
      </c>
      <c r="E1363" s="363" t="s">
        <v>34176</v>
      </c>
    </row>
    <row r="1364" spans="1:5" x14ac:dyDescent="0.25">
      <c r="A1364" s="246" t="str">
        <f t="shared" si="21"/>
        <v>94213</v>
      </c>
      <c r="B1364" s="362" t="s">
        <v>3465</v>
      </c>
      <c r="C1364" s="362" t="s">
        <v>3466</v>
      </c>
      <c r="D1364" s="362" t="s">
        <v>8619</v>
      </c>
      <c r="E1364" s="363" t="s">
        <v>33991</v>
      </c>
    </row>
    <row r="1365" spans="1:5" x14ac:dyDescent="0.25">
      <c r="A1365" s="246" t="str">
        <f t="shared" si="21"/>
        <v>94216</v>
      </c>
      <c r="B1365" s="362" t="s">
        <v>3467</v>
      </c>
      <c r="C1365" s="362" t="s">
        <v>3468</v>
      </c>
      <c r="D1365" s="362" t="s">
        <v>8619</v>
      </c>
      <c r="E1365" s="363" t="s">
        <v>34177</v>
      </c>
    </row>
    <row r="1366" spans="1:5" x14ac:dyDescent="0.25">
      <c r="A1366" s="246" t="str">
        <f t="shared" si="21"/>
        <v>104807</v>
      </c>
      <c r="B1366" s="362" t="s">
        <v>29913</v>
      </c>
      <c r="C1366" s="362" t="s">
        <v>29914</v>
      </c>
      <c r="D1366" s="362" t="s">
        <v>8619</v>
      </c>
      <c r="E1366" s="363" t="s">
        <v>21467</v>
      </c>
    </row>
    <row r="1367" spans="1:5" x14ac:dyDescent="0.25">
      <c r="A1367" s="246" t="str">
        <f t="shared" si="21"/>
        <v>104809</v>
      </c>
      <c r="B1367" s="362" t="s">
        <v>29916</v>
      </c>
      <c r="C1367" s="362" t="s">
        <v>29917</v>
      </c>
      <c r="D1367" s="362" t="s">
        <v>8619</v>
      </c>
      <c r="E1367" s="363" t="s">
        <v>34178</v>
      </c>
    </row>
    <row r="1368" spans="1:5" x14ac:dyDescent="0.25">
      <c r="A1368" s="246" t="str">
        <f t="shared" si="21"/>
        <v>104810</v>
      </c>
      <c r="B1368" s="362" t="s">
        <v>29919</v>
      </c>
      <c r="C1368" s="362" t="s">
        <v>29920</v>
      </c>
      <c r="D1368" s="362" t="s">
        <v>8619</v>
      </c>
      <c r="E1368" s="363" t="s">
        <v>34179</v>
      </c>
    </row>
    <row r="1369" spans="1:5" x14ac:dyDescent="0.25">
      <c r="A1369" s="246" t="str">
        <f t="shared" si="21"/>
        <v>104811</v>
      </c>
      <c r="B1369" s="362" t="s">
        <v>29922</v>
      </c>
      <c r="C1369" s="362" t="s">
        <v>29923</v>
      </c>
      <c r="D1369" s="362" t="s">
        <v>8619</v>
      </c>
      <c r="E1369" s="363" t="s">
        <v>34180</v>
      </c>
    </row>
    <row r="1370" spans="1:5" x14ac:dyDescent="0.25">
      <c r="A1370" s="246" t="str">
        <f t="shared" si="21"/>
        <v>104812</v>
      </c>
      <c r="B1370" s="362" t="s">
        <v>29925</v>
      </c>
      <c r="C1370" s="362" t="s">
        <v>29926</v>
      </c>
      <c r="D1370" s="362" t="s">
        <v>8619</v>
      </c>
      <c r="E1370" s="363" t="s">
        <v>34181</v>
      </c>
    </row>
    <row r="1371" spans="1:5" x14ac:dyDescent="0.25">
      <c r="A1371" s="246" t="str">
        <f t="shared" si="21"/>
        <v>104813</v>
      </c>
      <c r="B1371" s="362" t="s">
        <v>29928</v>
      </c>
      <c r="C1371" s="362" t="s">
        <v>29929</v>
      </c>
      <c r="D1371" s="362" t="s">
        <v>8619</v>
      </c>
      <c r="E1371" s="363" t="s">
        <v>30138</v>
      </c>
    </row>
    <row r="1372" spans="1:5" x14ac:dyDescent="0.25">
      <c r="A1372" s="246" t="str">
        <f t="shared" si="21"/>
        <v>104814</v>
      </c>
      <c r="B1372" s="362" t="s">
        <v>29931</v>
      </c>
      <c r="C1372" s="362" t="s">
        <v>29932</v>
      </c>
      <c r="D1372" s="362" t="s">
        <v>8619</v>
      </c>
      <c r="E1372" s="363" t="s">
        <v>34182</v>
      </c>
    </row>
    <row r="1373" spans="1:5" x14ac:dyDescent="0.25">
      <c r="A1373" s="246" t="str">
        <f t="shared" si="21"/>
        <v>104815</v>
      </c>
      <c r="B1373" s="362" t="s">
        <v>29934</v>
      </c>
      <c r="C1373" s="362" t="s">
        <v>29935</v>
      </c>
      <c r="D1373" s="362" t="s">
        <v>8619</v>
      </c>
      <c r="E1373" s="363" t="s">
        <v>34183</v>
      </c>
    </row>
    <row r="1374" spans="1:5" x14ac:dyDescent="0.25">
      <c r="A1374" s="246" t="str">
        <f t="shared" si="21"/>
        <v>104808</v>
      </c>
      <c r="B1374" s="362" t="s">
        <v>29937</v>
      </c>
      <c r="C1374" s="362" t="s">
        <v>29938</v>
      </c>
      <c r="D1374" s="362" t="s">
        <v>8619</v>
      </c>
      <c r="E1374" s="363" t="s">
        <v>34184</v>
      </c>
    </row>
    <row r="1375" spans="1:5" x14ac:dyDescent="0.25">
      <c r="A1375" s="246" t="str">
        <f t="shared" si="21"/>
        <v>104816</v>
      </c>
      <c r="B1375" s="362" t="s">
        <v>29940</v>
      </c>
      <c r="C1375" s="362" t="s">
        <v>29941</v>
      </c>
      <c r="D1375" s="362" t="s">
        <v>8619</v>
      </c>
      <c r="E1375" s="363" t="s">
        <v>34185</v>
      </c>
    </row>
    <row r="1376" spans="1:5" x14ac:dyDescent="0.25">
      <c r="A1376" s="246" t="str">
        <f t="shared" si="21"/>
        <v>104817</v>
      </c>
      <c r="B1376" s="362" t="s">
        <v>29943</v>
      </c>
      <c r="C1376" s="362" t="s">
        <v>29944</v>
      </c>
      <c r="D1376" s="362" t="s">
        <v>8619</v>
      </c>
      <c r="E1376" s="363" t="s">
        <v>21233</v>
      </c>
    </row>
    <row r="1377" spans="1:5" x14ac:dyDescent="0.25">
      <c r="A1377" s="246" t="str">
        <f t="shared" si="21"/>
        <v>104819</v>
      </c>
      <c r="B1377" s="362" t="s">
        <v>29945</v>
      </c>
      <c r="C1377" s="362" t="s">
        <v>29946</v>
      </c>
      <c r="D1377" s="362" t="s">
        <v>8619</v>
      </c>
      <c r="E1377" s="363" t="s">
        <v>34186</v>
      </c>
    </row>
    <row r="1378" spans="1:5" x14ac:dyDescent="0.25">
      <c r="A1378" s="246" t="str">
        <f t="shared" si="21"/>
        <v>104821</v>
      </c>
      <c r="B1378" s="362" t="s">
        <v>29947</v>
      </c>
      <c r="C1378" s="362" t="s">
        <v>29948</v>
      </c>
      <c r="D1378" s="362" t="s">
        <v>8619</v>
      </c>
      <c r="E1378" s="363" t="s">
        <v>34187</v>
      </c>
    </row>
    <row r="1379" spans="1:5" x14ac:dyDescent="0.25">
      <c r="A1379" s="246" t="str">
        <f t="shared" si="21"/>
        <v>104822</v>
      </c>
      <c r="B1379" s="362" t="s">
        <v>29949</v>
      </c>
      <c r="C1379" s="362" t="s">
        <v>29950</v>
      </c>
      <c r="D1379" s="362" t="s">
        <v>8619</v>
      </c>
      <c r="E1379" s="363" t="s">
        <v>34188</v>
      </c>
    </row>
    <row r="1380" spans="1:5" x14ac:dyDescent="0.25">
      <c r="A1380" s="246" t="str">
        <f t="shared" si="21"/>
        <v>104823</v>
      </c>
      <c r="B1380" s="362" t="s">
        <v>29952</v>
      </c>
      <c r="C1380" s="362" t="s">
        <v>29953</v>
      </c>
      <c r="D1380" s="362" t="s">
        <v>8619</v>
      </c>
      <c r="E1380" s="363" t="s">
        <v>34189</v>
      </c>
    </row>
    <row r="1381" spans="1:5" x14ac:dyDescent="0.25">
      <c r="A1381" s="246" t="str">
        <f t="shared" si="21"/>
        <v>94219</v>
      </c>
      <c r="B1381" s="362" t="s">
        <v>3470</v>
      </c>
      <c r="C1381" s="362" t="s">
        <v>3471</v>
      </c>
      <c r="D1381" s="362" t="s">
        <v>8399</v>
      </c>
      <c r="E1381" s="363" t="s">
        <v>12985</v>
      </c>
    </row>
    <row r="1382" spans="1:5" x14ac:dyDescent="0.25">
      <c r="A1382" s="246" t="str">
        <f t="shared" si="21"/>
        <v>94220</v>
      </c>
      <c r="B1382" s="362" t="s">
        <v>3472</v>
      </c>
      <c r="C1382" s="362" t="s">
        <v>3473</v>
      </c>
      <c r="D1382" s="362" t="s">
        <v>8399</v>
      </c>
      <c r="E1382" s="363" t="s">
        <v>34190</v>
      </c>
    </row>
    <row r="1383" spans="1:5" x14ac:dyDescent="0.25">
      <c r="A1383" s="246" t="str">
        <f t="shared" si="21"/>
        <v>94221</v>
      </c>
      <c r="B1383" s="362" t="s">
        <v>3474</v>
      </c>
      <c r="C1383" s="362" t="s">
        <v>3475</v>
      </c>
      <c r="D1383" s="362" t="s">
        <v>8399</v>
      </c>
      <c r="E1383" s="363" t="s">
        <v>15681</v>
      </c>
    </row>
    <row r="1384" spans="1:5" x14ac:dyDescent="0.25">
      <c r="A1384" s="246" t="str">
        <f t="shared" si="21"/>
        <v>94222</v>
      </c>
      <c r="B1384" s="362" t="s">
        <v>3476</v>
      </c>
      <c r="C1384" s="362" t="s">
        <v>3477</v>
      </c>
      <c r="D1384" s="362" t="s">
        <v>8399</v>
      </c>
      <c r="E1384" s="363" t="s">
        <v>21214</v>
      </c>
    </row>
    <row r="1385" spans="1:5" x14ac:dyDescent="0.25">
      <c r="A1385" s="246" t="str">
        <f t="shared" si="21"/>
        <v>94223</v>
      </c>
      <c r="B1385" s="362" t="s">
        <v>3478</v>
      </c>
      <c r="C1385" s="362" t="s">
        <v>3479</v>
      </c>
      <c r="D1385" s="362" t="s">
        <v>8399</v>
      </c>
      <c r="E1385" s="363" t="s">
        <v>21110</v>
      </c>
    </row>
    <row r="1386" spans="1:5" x14ac:dyDescent="0.25">
      <c r="A1386" s="246" t="str">
        <f t="shared" si="21"/>
        <v>94451</v>
      </c>
      <c r="B1386" s="362" t="s">
        <v>3558</v>
      </c>
      <c r="C1386" s="362" t="s">
        <v>3559</v>
      </c>
      <c r="D1386" s="362" t="s">
        <v>8399</v>
      </c>
      <c r="E1386" s="363" t="s">
        <v>34191</v>
      </c>
    </row>
    <row r="1387" spans="1:5" x14ac:dyDescent="0.25">
      <c r="A1387" s="246" t="str">
        <f t="shared" si="21"/>
        <v>100325</v>
      </c>
      <c r="B1387" s="362" t="s">
        <v>5503</v>
      </c>
      <c r="C1387" s="362" t="s">
        <v>5504</v>
      </c>
      <c r="D1387" s="362" t="s">
        <v>8399</v>
      </c>
      <c r="E1387" s="363" t="s">
        <v>34192</v>
      </c>
    </row>
    <row r="1388" spans="1:5" x14ac:dyDescent="0.25">
      <c r="A1388" s="246" t="str">
        <f t="shared" si="21"/>
        <v>100327</v>
      </c>
      <c r="B1388" s="362" t="s">
        <v>5505</v>
      </c>
      <c r="C1388" s="362" t="s">
        <v>5506</v>
      </c>
      <c r="D1388" s="362" t="s">
        <v>8399</v>
      </c>
      <c r="E1388" s="363" t="s">
        <v>34193</v>
      </c>
    </row>
    <row r="1389" spans="1:5" x14ac:dyDescent="0.25">
      <c r="A1389" s="246" t="str">
        <f t="shared" si="21"/>
        <v>100328</v>
      </c>
      <c r="B1389" s="362" t="s">
        <v>5507</v>
      </c>
      <c r="C1389" s="362" t="s">
        <v>5508</v>
      </c>
      <c r="D1389" s="362" t="s">
        <v>8619</v>
      </c>
      <c r="E1389" s="363" t="s">
        <v>12382</v>
      </c>
    </row>
    <row r="1390" spans="1:5" x14ac:dyDescent="0.25">
      <c r="A1390" s="246" t="str">
        <f t="shared" si="21"/>
        <v>100329</v>
      </c>
      <c r="B1390" s="362" t="s">
        <v>5509</v>
      </c>
      <c r="C1390" s="362" t="s">
        <v>5510</v>
      </c>
      <c r="D1390" s="362" t="s">
        <v>8619</v>
      </c>
      <c r="E1390" s="363" t="s">
        <v>13381</v>
      </c>
    </row>
    <row r="1391" spans="1:5" x14ac:dyDescent="0.25">
      <c r="A1391" s="246" t="str">
        <f t="shared" si="21"/>
        <v>100330</v>
      </c>
      <c r="B1391" s="362" t="s">
        <v>5511</v>
      </c>
      <c r="C1391" s="362" t="s">
        <v>5512</v>
      </c>
      <c r="D1391" s="362" t="s">
        <v>8619</v>
      </c>
      <c r="E1391" s="363" t="s">
        <v>13368</v>
      </c>
    </row>
    <row r="1392" spans="1:5" x14ac:dyDescent="0.25">
      <c r="A1392" s="246" t="str">
        <f t="shared" si="21"/>
        <v>100331</v>
      </c>
      <c r="B1392" s="362" t="s">
        <v>5513</v>
      </c>
      <c r="C1392" s="362" t="s">
        <v>5514</v>
      </c>
      <c r="D1392" s="362" t="s">
        <v>8619</v>
      </c>
      <c r="E1392" s="363" t="s">
        <v>15051</v>
      </c>
    </row>
    <row r="1393" spans="1:5" x14ac:dyDescent="0.25">
      <c r="A1393" s="246" t="str">
        <f t="shared" si="21"/>
        <v>100434</v>
      </c>
      <c r="B1393" s="362" t="s">
        <v>5612</v>
      </c>
      <c r="C1393" s="362" t="s">
        <v>9460</v>
      </c>
      <c r="D1393" s="362" t="s">
        <v>8399</v>
      </c>
      <c r="E1393" s="363" t="s">
        <v>34194</v>
      </c>
    </row>
    <row r="1394" spans="1:5" x14ac:dyDescent="0.25">
      <c r="A1394" s="246" t="str">
        <f t="shared" si="21"/>
        <v>100435</v>
      </c>
      <c r="B1394" s="362" t="s">
        <v>5613</v>
      </c>
      <c r="C1394" s="362" t="s">
        <v>9461</v>
      </c>
      <c r="D1394" s="362" t="s">
        <v>8399</v>
      </c>
      <c r="E1394" s="363" t="s">
        <v>34195</v>
      </c>
    </row>
    <row r="1395" spans="1:5" x14ac:dyDescent="0.25">
      <c r="A1395" s="246" t="str">
        <f t="shared" si="21"/>
        <v>94227</v>
      </c>
      <c r="B1395" s="362" t="s">
        <v>3484</v>
      </c>
      <c r="C1395" s="362" t="s">
        <v>3485</v>
      </c>
      <c r="D1395" s="362" t="s">
        <v>8399</v>
      </c>
      <c r="E1395" s="363" t="s">
        <v>26191</v>
      </c>
    </row>
    <row r="1396" spans="1:5" x14ac:dyDescent="0.25">
      <c r="A1396" s="246" t="str">
        <f t="shared" si="21"/>
        <v>94228</v>
      </c>
      <c r="B1396" s="362" t="s">
        <v>3486</v>
      </c>
      <c r="C1396" s="362" t="s">
        <v>3487</v>
      </c>
      <c r="D1396" s="362" t="s">
        <v>8399</v>
      </c>
      <c r="E1396" s="363" t="s">
        <v>34196</v>
      </c>
    </row>
    <row r="1397" spans="1:5" x14ac:dyDescent="0.25">
      <c r="A1397" s="246" t="str">
        <f t="shared" si="21"/>
        <v>94229</v>
      </c>
      <c r="B1397" s="362" t="s">
        <v>3488</v>
      </c>
      <c r="C1397" s="362" t="s">
        <v>3489</v>
      </c>
      <c r="D1397" s="362" t="s">
        <v>8399</v>
      </c>
      <c r="E1397" s="363" t="s">
        <v>17613</v>
      </c>
    </row>
    <row r="1398" spans="1:5" x14ac:dyDescent="0.25">
      <c r="A1398" s="246" t="str">
        <f t="shared" si="21"/>
        <v>94231</v>
      </c>
      <c r="B1398" s="362" t="s">
        <v>3490</v>
      </c>
      <c r="C1398" s="362" t="s">
        <v>3491</v>
      </c>
      <c r="D1398" s="362" t="s">
        <v>8399</v>
      </c>
      <c r="E1398" s="363" t="s">
        <v>20061</v>
      </c>
    </row>
    <row r="1399" spans="1:5" x14ac:dyDescent="0.25">
      <c r="A1399" s="246" t="str">
        <f t="shared" si="21"/>
        <v>94449</v>
      </c>
      <c r="B1399" s="362" t="s">
        <v>3556</v>
      </c>
      <c r="C1399" s="362" t="s">
        <v>3557</v>
      </c>
      <c r="D1399" s="362" t="s">
        <v>8619</v>
      </c>
      <c r="E1399" s="363" t="s">
        <v>19880</v>
      </c>
    </row>
    <row r="1400" spans="1:5" x14ac:dyDescent="0.25">
      <c r="A1400" s="246" t="str">
        <f t="shared" si="21"/>
        <v>92255</v>
      </c>
      <c r="B1400" s="362" t="s">
        <v>2550</v>
      </c>
      <c r="C1400" s="362" t="s">
        <v>2551</v>
      </c>
      <c r="D1400" s="362" t="s">
        <v>8471</v>
      </c>
      <c r="E1400" s="363" t="s">
        <v>22986</v>
      </c>
    </row>
    <row r="1401" spans="1:5" x14ac:dyDescent="0.25">
      <c r="A1401" s="246" t="str">
        <f t="shared" si="21"/>
        <v>92256</v>
      </c>
      <c r="B1401" s="362" t="s">
        <v>2552</v>
      </c>
      <c r="C1401" s="362" t="s">
        <v>2553</v>
      </c>
      <c r="D1401" s="362" t="s">
        <v>8471</v>
      </c>
      <c r="E1401" s="363" t="s">
        <v>21092</v>
      </c>
    </row>
    <row r="1402" spans="1:5" x14ac:dyDescent="0.25">
      <c r="A1402" s="246" t="str">
        <f t="shared" si="21"/>
        <v>92257</v>
      </c>
      <c r="B1402" s="362" t="s">
        <v>2554</v>
      </c>
      <c r="C1402" s="362" t="s">
        <v>2555</v>
      </c>
      <c r="D1402" s="362" t="s">
        <v>8471</v>
      </c>
      <c r="E1402" s="363" t="s">
        <v>34197</v>
      </c>
    </row>
    <row r="1403" spans="1:5" x14ac:dyDescent="0.25">
      <c r="A1403" s="246" t="str">
        <f t="shared" si="21"/>
        <v>92258</v>
      </c>
      <c r="B1403" s="362" t="s">
        <v>2556</v>
      </c>
      <c r="C1403" s="362" t="s">
        <v>2557</v>
      </c>
      <c r="D1403" s="362" t="s">
        <v>8471</v>
      </c>
      <c r="E1403" s="363" t="s">
        <v>34198</v>
      </c>
    </row>
    <row r="1404" spans="1:5" x14ac:dyDescent="0.25">
      <c r="A1404" s="246" t="str">
        <f t="shared" si="21"/>
        <v>92568</v>
      </c>
      <c r="B1404" s="362" t="s">
        <v>2836</v>
      </c>
      <c r="C1404" s="362" t="s">
        <v>2837</v>
      </c>
      <c r="D1404" s="362" t="s">
        <v>8619</v>
      </c>
      <c r="E1404" s="363" t="s">
        <v>34199</v>
      </c>
    </row>
    <row r="1405" spans="1:5" x14ac:dyDescent="0.25">
      <c r="A1405" s="246" t="str">
        <f t="shared" si="21"/>
        <v>92569</v>
      </c>
      <c r="B1405" s="362" t="s">
        <v>2838</v>
      </c>
      <c r="C1405" s="362" t="s">
        <v>2839</v>
      </c>
      <c r="D1405" s="362" t="s">
        <v>8619</v>
      </c>
      <c r="E1405" s="363" t="s">
        <v>34200</v>
      </c>
    </row>
    <row r="1406" spans="1:5" x14ac:dyDescent="0.25">
      <c r="A1406" s="246" t="str">
        <f t="shared" si="21"/>
        <v>92570</v>
      </c>
      <c r="B1406" s="362" t="s">
        <v>2840</v>
      </c>
      <c r="C1406" s="362" t="s">
        <v>2841</v>
      </c>
      <c r="D1406" s="362" t="s">
        <v>8619</v>
      </c>
      <c r="E1406" s="363" t="s">
        <v>34201</v>
      </c>
    </row>
    <row r="1407" spans="1:5" x14ac:dyDescent="0.25">
      <c r="A1407" s="246" t="str">
        <f t="shared" si="21"/>
        <v>92571</v>
      </c>
      <c r="B1407" s="362" t="s">
        <v>2842</v>
      </c>
      <c r="C1407" s="362" t="s">
        <v>2843</v>
      </c>
      <c r="D1407" s="362" t="s">
        <v>8619</v>
      </c>
      <c r="E1407" s="363" t="s">
        <v>34202</v>
      </c>
    </row>
    <row r="1408" spans="1:5" x14ac:dyDescent="0.25">
      <c r="A1408" s="246" t="str">
        <f t="shared" si="21"/>
        <v>92572</v>
      </c>
      <c r="B1408" s="362" t="s">
        <v>2844</v>
      </c>
      <c r="C1408" s="362" t="s">
        <v>2845</v>
      </c>
      <c r="D1408" s="362" t="s">
        <v>8619</v>
      </c>
      <c r="E1408" s="363" t="s">
        <v>20604</v>
      </c>
    </row>
    <row r="1409" spans="1:5" x14ac:dyDescent="0.25">
      <c r="A1409" s="246" t="str">
        <f t="shared" si="21"/>
        <v>92573</v>
      </c>
      <c r="B1409" s="362" t="s">
        <v>2846</v>
      </c>
      <c r="C1409" s="362" t="s">
        <v>2847</v>
      </c>
      <c r="D1409" s="362" t="s">
        <v>8619</v>
      </c>
      <c r="E1409" s="363" t="s">
        <v>21121</v>
      </c>
    </row>
    <row r="1410" spans="1:5" x14ac:dyDescent="0.25">
      <c r="A1410" s="246" t="str">
        <f t="shared" si="21"/>
        <v>92574</v>
      </c>
      <c r="B1410" s="362" t="s">
        <v>2848</v>
      </c>
      <c r="C1410" s="362" t="s">
        <v>2849</v>
      </c>
      <c r="D1410" s="362" t="s">
        <v>8619</v>
      </c>
      <c r="E1410" s="363" t="s">
        <v>34203</v>
      </c>
    </row>
    <row r="1411" spans="1:5" x14ac:dyDescent="0.25">
      <c r="A1411" s="246" t="str">
        <f t="shared" ref="A1411:A1474" si="22">B1411</f>
        <v>92575</v>
      </c>
      <c r="B1411" s="362" t="s">
        <v>2850</v>
      </c>
      <c r="C1411" s="362" t="s">
        <v>2851</v>
      </c>
      <c r="D1411" s="362" t="s">
        <v>8619</v>
      </c>
      <c r="E1411" s="363" t="s">
        <v>34204</v>
      </c>
    </row>
    <row r="1412" spans="1:5" x14ac:dyDescent="0.25">
      <c r="A1412" s="246" t="str">
        <f t="shared" si="22"/>
        <v>92576</v>
      </c>
      <c r="B1412" s="362" t="s">
        <v>2852</v>
      </c>
      <c r="C1412" s="362" t="s">
        <v>2853</v>
      </c>
      <c r="D1412" s="362" t="s">
        <v>8619</v>
      </c>
      <c r="E1412" s="363" t="s">
        <v>34205</v>
      </c>
    </row>
    <row r="1413" spans="1:5" x14ac:dyDescent="0.25">
      <c r="A1413" s="246" t="str">
        <f t="shared" si="22"/>
        <v>92577</v>
      </c>
      <c r="B1413" s="362" t="s">
        <v>2854</v>
      </c>
      <c r="C1413" s="362" t="s">
        <v>2855</v>
      </c>
      <c r="D1413" s="362" t="s">
        <v>8619</v>
      </c>
      <c r="E1413" s="363" t="s">
        <v>34206</v>
      </c>
    </row>
    <row r="1414" spans="1:5" x14ac:dyDescent="0.25">
      <c r="A1414" s="246" t="str">
        <f t="shared" si="22"/>
        <v>92578</v>
      </c>
      <c r="B1414" s="362" t="s">
        <v>2856</v>
      </c>
      <c r="C1414" s="362" t="s">
        <v>2857</v>
      </c>
      <c r="D1414" s="362" t="s">
        <v>8619</v>
      </c>
      <c r="E1414" s="363" t="s">
        <v>21229</v>
      </c>
    </row>
    <row r="1415" spans="1:5" x14ac:dyDescent="0.25">
      <c r="A1415" s="246" t="str">
        <f t="shared" si="22"/>
        <v>92579</v>
      </c>
      <c r="B1415" s="362" t="s">
        <v>2858</v>
      </c>
      <c r="C1415" s="362" t="s">
        <v>2859</v>
      </c>
      <c r="D1415" s="362" t="s">
        <v>8619</v>
      </c>
      <c r="E1415" s="363" t="s">
        <v>31189</v>
      </c>
    </row>
    <row r="1416" spans="1:5" x14ac:dyDescent="0.25">
      <c r="A1416" s="246" t="str">
        <f t="shared" si="22"/>
        <v>92580</v>
      </c>
      <c r="B1416" s="362" t="s">
        <v>2860</v>
      </c>
      <c r="C1416" s="362" t="s">
        <v>2861</v>
      </c>
      <c r="D1416" s="362" t="s">
        <v>8619</v>
      </c>
      <c r="E1416" s="363" t="s">
        <v>34207</v>
      </c>
    </row>
    <row r="1417" spans="1:5" x14ac:dyDescent="0.25">
      <c r="A1417" s="246" t="str">
        <f t="shared" si="22"/>
        <v>92581</v>
      </c>
      <c r="B1417" s="362" t="s">
        <v>2862</v>
      </c>
      <c r="C1417" s="362" t="s">
        <v>2863</v>
      </c>
      <c r="D1417" s="362" t="s">
        <v>8619</v>
      </c>
      <c r="E1417" s="363" t="s">
        <v>18467</v>
      </c>
    </row>
    <row r="1418" spans="1:5" x14ac:dyDescent="0.25">
      <c r="A1418" s="246" t="str">
        <f t="shared" si="22"/>
        <v>92582</v>
      </c>
      <c r="B1418" s="362" t="s">
        <v>2864</v>
      </c>
      <c r="C1418" s="362" t="s">
        <v>9462</v>
      </c>
      <c r="D1418" s="362" t="s">
        <v>8471</v>
      </c>
      <c r="E1418" s="363" t="s">
        <v>34208</v>
      </c>
    </row>
    <row r="1419" spans="1:5" x14ac:dyDescent="0.25">
      <c r="A1419" s="246" t="str">
        <f t="shared" si="22"/>
        <v>92584</v>
      </c>
      <c r="B1419" s="362" t="s">
        <v>2865</v>
      </c>
      <c r="C1419" s="362" t="s">
        <v>9463</v>
      </c>
      <c r="D1419" s="362" t="s">
        <v>8471</v>
      </c>
      <c r="E1419" s="363" t="s">
        <v>20636</v>
      </c>
    </row>
    <row r="1420" spans="1:5" x14ac:dyDescent="0.25">
      <c r="A1420" s="246" t="str">
        <f t="shared" si="22"/>
        <v>92586</v>
      </c>
      <c r="B1420" s="362" t="s">
        <v>2866</v>
      </c>
      <c r="C1420" s="362" t="s">
        <v>9464</v>
      </c>
      <c r="D1420" s="362" t="s">
        <v>8471</v>
      </c>
      <c r="E1420" s="363" t="s">
        <v>34209</v>
      </c>
    </row>
    <row r="1421" spans="1:5" x14ac:dyDescent="0.25">
      <c r="A1421" s="246" t="str">
        <f t="shared" si="22"/>
        <v>92588</v>
      </c>
      <c r="B1421" s="362" t="s">
        <v>2867</v>
      </c>
      <c r="C1421" s="362" t="s">
        <v>9465</v>
      </c>
      <c r="D1421" s="362" t="s">
        <v>8471</v>
      </c>
      <c r="E1421" s="363" t="s">
        <v>34210</v>
      </c>
    </row>
    <row r="1422" spans="1:5" x14ac:dyDescent="0.25">
      <c r="A1422" s="246" t="str">
        <f t="shared" si="22"/>
        <v>92590</v>
      </c>
      <c r="B1422" s="362" t="s">
        <v>2868</v>
      </c>
      <c r="C1422" s="362" t="s">
        <v>9466</v>
      </c>
      <c r="D1422" s="362" t="s">
        <v>8471</v>
      </c>
      <c r="E1422" s="363" t="s">
        <v>34211</v>
      </c>
    </row>
    <row r="1423" spans="1:5" x14ac:dyDescent="0.25">
      <c r="A1423" s="246" t="str">
        <f t="shared" si="22"/>
        <v>92592</v>
      </c>
      <c r="B1423" s="362" t="s">
        <v>2869</v>
      </c>
      <c r="C1423" s="362" t="s">
        <v>9467</v>
      </c>
      <c r="D1423" s="362" t="s">
        <v>8471</v>
      </c>
      <c r="E1423" s="363" t="s">
        <v>34212</v>
      </c>
    </row>
    <row r="1424" spans="1:5" x14ac:dyDescent="0.25">
      <c r="A1424" s="246" t="str">
        <f t="shared" si="22"/>
        <v>92594</v>
      </c>
      <c r="B1424" s="362" t="s">
        <v>2870</v>
      </c>
      <c r="C1424" s="362" t="s">
        <v>9470</v>
      </c>
      <c r="D1424" s="362" t="s">
        <v>8471</v>
      </c>
      <c r="E1424" s="363" t="s">
        <v>34213</v>
      </c>
    </row>
    <row r="1425" spans="1:5" x14ac:dyDescent="0.25">
      <c r="A1425" s="246" t="str">
        <f t="shared" si="22"/>
        <v>92596</v>
      </c>
      <c r="B1425" s="362" t="s">
        <v>2871</v>
      </c>
      <c r="C1425" s="362" t="s">
        <v>9471</v>
      </c>
      <c r="D1425" s="362" t="s">
        <v>8471</v>
      </c>
      <c r="E1425" s="363" t="s">
        <v>34214</v>
      </c>
    </row>
    <row r="1426" spans="1:5" x14ac:dyDescent="0.25">
      <c r="A1426" s="246" t="str">
        <f t="shared" si="22"/>
        <v>92598</v>
      </c>
      <c r="B1426" s="362" t="s">
        <v>2872</v>
      </c>
      <c r="C1426" s="362" t="s">
        <v>9472</v>
      </c>
      <c r="D1426" s="362" t="s">
        <v>8471</v>
      </c>
      <c r="E1426" s="363" t="s">
        <v>34215</v>
      </c>
    </row>
    <row r="1427" spans="1:5" x14ac:dyDescent="0.25">
      <c r="A1427" s="246" t="str">
        <f t="shared" si="22"/>
        <v>92600</v>
      </c>
      <c r="B1427" s="362" t="s">
        <v>2873</v>
      </c>
      <c r="C1427" s="362" t="s">
        <v>9473</v>
      </c>
      <c r="D1427" s="362" t="s">
        <v>8471</v>
      </c>
      <c r="E1427" s="363" t="s">
        <v>34216</v>
      </c>
    </row>
    <row r="1428" spans="1:5" x14ac:dyDescent="0.25">
      <c r="A1428" s="246" t="str">
        <f t="shared" si="22"/>
        <v>92602</v>
      </c>
      <c r="B1428" s="362" t="s">
        <v>2874</v>
      </c>
      <c r="C1428" s="362" t="s">
        <v>29987</v>
      </c>
      <c r="D1428" s="362" t="s">
        <v>8471</v>
      </c>
      <c r="E1428" s="363" t="s">
        <v>34208</v>
      </c>
    </row>
    <row r="1429" spans="1:5" x14ac:dyDescent="0.25">
      <c r="A1429" s="246" t="str">
        <f t="shared" si="22"/>
        <v>92604</v>
      </c>
      <c r="B1429" s="362" t="s">
        <v>2875</v>
      </c>
      <c r="C1429" s="362" t="s">
        <v>9474</v>
      </c>
      <c r="D1429" s="362" t="s">
        <v>8471</v>
      </c>
      <c r="E1429" s="363" t="s">
        <v>34217</v>
      </c>
    </row>
    <row r="1430" spans="1:5" x14ac:dyDescent="0.25">
      <c r="A1430" s="246" t="str">
        <f t="shared" si="22"/>
        <v>92606</v>
      </c>
      <c r="B1430" s="362" t="s">
        <v>2876</v>
      </c>
      <c r="C1430" s="362" t="s">
        <v>9475</v>
      </c>
      <c r="D1430" s="362" t="s">
        <v>8471</v>
      </c>
      <c r="E1430" s="363" t="s">
        <v>34218</v>
      </c>
    </row>
    <row r="1431" spans="1:5" x14ac:dyDescent="0.25">
      <c r="A1431" s="246" t="str">
        <f t="shared" si="22"/>
        <v>92608</v>
      </c>
      <c r="B1431" s="362" t="s">
        <v>2877</v>
      </c>
      <c r="C1431" s="362" t="s">
        <v>9476</v>
      </c>
      <c r="D1431" s="362" t="s">
        <v>8471</v>
      </c>
      <c r="E1431" s="363" t="s">
        <v>34219</v>
      </c>
    </row>
    <row r="1432" spans="1:5" x14ac:dyDescent="0.25">
      <c r="A1432" s="246" t="str">
        <f t="shared" si="22"/>
        <v>92610</v>
      </c>
      <c r="B1432" s="362" t="s">
        <v>2878</v>
      </c>
      <c r="C1432" s="362" t="s">
        <v>9477</v>
      </c>
      <c r="D1432" s="362" t="s">
        <v>8471</v>
      </c>
      <c r="E1432" s="363" t="s">
        <v>34220</v>
      </c>
    </row>
    <row r="1433" spans="1:5" x14ac:dyDescent="0.25">
      <c r="A1433" s="246" t="str">
        <f t="shared" si="22"/>
        <v>92612</v>
      </c>
      <c r="B1433" s="362" t="s">
        <v>2879</v>
      </c>
      <c r="C1433" s="362" t="s">
        <v>9478</v>
      </c>
      <c r="D1433" s="362" t="s">
        <v>8471</v>
      </c>
      <c r="E1433" s="363" t="s">
        <v>34221</v>
      </c>
    </row>
    <row r="1434" spans="1:5" x14ac:dyDescent="0.25">
      <c r="A1434" s="246" t="str">
        <f t="shared" si="22"/>
        <v>92614</v>
      </c>
      <c r="B1434" s="362" t="s">
        <v>2880</v>
      </c>
      <c r="C1434" s="362" t="s">
        <v>9479</v>
      </c>
      <c r="D1434" s="362" t="s">
        <v>8471</v>
      </c>
      <c r="E1434" s="363" t="s">
        <v>34222</v>
      </c>
    </row>
    <row r="1435" spans="1:5" x14ac:dyDescent="0.25">
      <c r="A1435" s="246" t="str">
        <f t="shared" si="22"/>
        <v>92616</v>
      </c>
      <c r="B1435" s="362" t="s">
        <v>2881</v>
      </c>
      <c r="C1435" s="362" t="s">
        <v>9480</v>
      </c>
      <c r="D1435" s="362" t="s">
        <v>8471</v>
      </c>
      <c r="E1435" s="363" t="s">
        <v>34223</v>
      </c>
    </row>
    <row r="1436" spans="1:5" x14ac:dyDescent="0.25">
      <c r="A1436" s="246" t="str">
        <f t="shared" si="22"/>
        <v>92618</v>
      </c>
      <c r="B1436" s="362" t="s">
        <v>2882</v>
      </c>
      <c r="C1436" s="362" t="s">
        <v>9481</v>
      </c>
      <c r="D1436" s="362" t="s">
        <v>8471</v>
      </c>
      <c r="E1436" s="363" t="s">
        <v>34224</v>
      </c>
    </row>
    <row r="1437" spans="1:5" x14ac:dyDescent="0.25">
      <c r="A1437" s="246" t="str">
        <f t="shared" si="22"/>
        <v>92620</v>
      </c>
      <c r="B1437" s="362" t="s">
        <v>2883</v>
      </c>
      <c r="C1437" s="362" t="s">
        <v>9482</v>
      </c>
      <c r="D1437" s="362" t="s">
        <v>8471</v>
      </c>
      <c r="E1437" s="363" t="s">
        <v>34225</v>
      </c>
    </row>
    <row r="1438" spans="1:5" x14ac:dyDescent="0.25">
      <c r="A1438" s="246" t="str">
        <f t="shared" si="22"/>
        <v>100357</v>
      </c>
      <c r="B1438" s="362" t="s">
        <v>5536</v>
      </c>
      <c r="C1438" s="362" t="s">
        <v>5537</v>
      </c>
      <c r="D1438" s="362" t="s">
        <v>8471</v>
      </c>
      <c r="E1438" s="363" t="s">
        <v>34226</v>
      </c>
    </row>
    <row r="1439" spans="1:5" x14ac:dyDescent="0.25">
      <c r="A1439" s="246" t="str">
        <f t="shared" si="22"/>
        <v>100358</v>
      </c>
      <c r="B1439" s="362" t="s">
        <v>5538</v>
      </c>
      <c r="C1439" s="362" t="s">
        <v>5539</v>
      </c>
      <c r="D1439" s="362" t="s">
        <v>8471</v>
      </c>
      <c r="E1439" s="363" t="s">
        <v>34227</v>
      </c>
    </row>
    <row r="1440" spans="1:5" x14ac:dyDescent="0.25">
      <c r="A1440" s="246" t="str">
        <f t="shared" si="22"/>
        <v>100359</v>
      </c>
      <c r="B1440" s="362" t="s">
        <v>5540</v>
      </c>
      <c r="C1440" s="362" t="s">
        <v>5541</v>
      </c>
      <c r="D1440" s="362" t="s">
        <v>8471</v>
      </c>
      <c r="E1440" s="363" t="s">
        <v>34228</v>
      </c>
    </row>
    <row r="1441" spans="1:5" x14ac:dyDescent="0.25">
      <c r="A1441" s="246" t="str">
        <f t="shared" si="22"/>
        <v>100360</v>
      </c>
      <c r="B1441" s="362" t="s">
        <v>5542</v>
      </c>
      <c r="C1441" s="362" t="s">
        <v>5543</v>
      </c>
      <c r="D1441" s="362" t="s">
        <v>8471</v>
      </c>
      <c r="E1441" s="363" t="s">
        <v>34229</v>
      </c>
    </row>
    <row r="1442" spans="1:5" x14ac:dyDescent="0.25">
      <c r="A1442" s="246" t="str">
        <f t="shared" si="22"/>
        <v>100361</v>
      </c>
      <c r="B1442" s="362" t="s">
        <v>5544</v>
      </c>
      <c r="C1442" s="362" t="s">
        <v>5545</v>
      </c>
      <c r="D1442" s="362" t="s">
        <v>8471</v>
      </c>
      <c r="E1442" s="363" t="s">
        <v>34230</v>
      </c>
    </row>
    <row r="1443" spans="1:5" x14ac:dyDescent="0.25">
      <c r="A1443" s="246" t="str">
        <f t="shared" si="22"/>
        <v>100362</v>
      </c>
      <c r="B1443" s="362" t="s">
        <v>5546</v>
      </c>
      <c r="C1443" s="362" t="s">
        <v>5547</v>
      </c>
      <c r="D1443" s="362" t="s">
        <v>8471</v>
      </c>
      <c r="E1443" s="363" t="s">
        <v>34231</v>
      </c>
    </row>
    <row r="1444" spans="1:5" x14ac:dyDescent="0.25">
      <c r="A1444" s="246" t="str">
        <f t="shared" si="22"/>
        <v>100363</v>
      </c>
      <c r="B1444" s="362" t="s">
        <v>5548</v>
      </c>
      <c r="C1444" s="362" t="s">
        <v>5549</v>
      </c>
      <c r="D1444" s="362" t="s">
        <v>8471</v>
      </c>
      <c r="E1444" s="363" t="s">
        <v>34232</v>
      </c>
    </row>
    <row r="1445" spans="1:5" x14ac:dyDescent="0.25">
      <c r="A1445" s="246" t="str">
        <f t="shared" si="22"/>
        <v>100364</v>
      </c>
      <c r="B1445" s="362" t="s">
        <v>5550</v>
      </c>
      <c r="C1445" s="362" t="s">
        <v>5551</v>
      </c>
      <c r="D1445" s="362" t="s">
        <v>8471</v>
      </c>
      <c r="E1445" s="363" t="s">
        <v>34233</v>
      </c>
    </row>
    <row r="1446" spans="1:5" x14ac:dyDescent="0.25">
      <c r="A1446" s="246" t="str">
        <f t="shared" si="22"/>
        <v>100365</v>
      </c>
      <c r="B1446" s="362" t="s">
        <v>5552</v>
      </c>
      <c r="C1446" s="362" t="s">
        <v>5553</v>
      </c>
      <c r="D1446" s="362" t="s">
        <v>8471</v>
      </c>
      <c r="E1446" s="363" t="s">
        <v>34234</v>
      </c>
    </row>
    <row r="1447" spans="1:5" x14ac:dyDescent="0.25">
      <c r="A1447" s="246" t="str">
        <f t="shared" si="22"/>
        <v>100366</v>
      </c>
      <c r="B1447" s="362" t="s">
        <v>5554</v>
      </c>
      <c r="C1447" s="362" t="s">
        <v>5555</v>
      </c>
      <c r="D1447" s="362" t="s">
        <v>8471</v>
      </c>
      <c r="E1447" s="363" t="s">
        <v>34235</v>
      </c>
    </row>
    <row r="1448" spans="1:5" x14ac:dyDescent="0.25">
      <c r="A1448" s="246" t="str">
        <f t="shared" si="22"/>
        <v>100367</v>
      </c>
      <c r="B1448" s="362" t="s">
        <v>5556</v>
      </c>
      <c r="C1448" s="362" t="s">
        <v>5557</v>
      </c>
      <c r="D1448" s="362" t="s">
        <v>8471</v>
      </c>
      <c r="E1448" s="363" t="s">
        <v>34236</v>
      </c>
    </row>
    <row r="1449" spans="1:5" x14ac:dyDescent="0.25">
      <c r="A1449" s="246" t="str">
        <f t="shared" si="22"/>
        <v>100368</v>
      </c>
      <c r="B1449" s="362" t="s">
        <v>5558</v>
      </c>
      <c r="C1449" s="362" t="s">
        <v>5559</v>
      </c>
      <c r="D1449" s="362" t="s">
        <v>8471</v>
      </c>
      <c r="E1449" s="363" t="s">
        <v>34237</v>
      </c>
    </row>
    <row r="1450" spans="1:5" x14ac:dyDescent="0.25">
      <c r="A1450" s="246" t="str">
        <f t="shared" si="22"/>
        <v>100369</v>
      </c>
      <c r="B1450" s="362" t="s">
        <v>5560</v>
      </c>
      <c r="C1450" s="362" t="s">
        <v>5561</v>
      </c>
      <c r="D1450" s="362" t="s">
        <v>8471</v>
      </c>
      <c r="E1450" s="363" t="s">
        <v>34238</v>
      </c>
    </row>
    <row r="1451" spans="1:5" x14ac:dyDescent="0.25">
      <c r="A1451" s="246" t="str">
        <f t="shared" si="22"/>
        <v>100370</v>
      </c>
      <c r="B1451" s="362" t="s">
        <v>5562</v>
      </c>
      <c r="C1451" s="362" t="s">
        <v>5563</v>
      </c>
      <c r="D1451" s="362" t="s">
        <v>8471</v>
      </c>
      <c r="E1451" s="363" t="s">
        <v>34239</v>
      </c>
    </row>
    <row r="1452" spans="1:5" x14ac:dyDescent="0.25">
      <c r="A1452" s="246" t="str">
        <f t="shared" si="22"/>
        <v>100371</v>
      </c>
      <c r="B1452" s="362" t="s">
        <v>5564</v>
      </c>
      <c r="C1452" s="362" t="s">
        <v>5565</v>
      </c>
      <c r="D1452" s="362" t="s">
        <v>8471</v>
      </c>
      <c r="E1452" s="363" t="s">
        <v>34240</v>
      </c>
    </row>
    <row r="1453" spans="1:5" x14ac:dyDescent="0.25">
      <c r="A1453" s="246" t="str">
        <f t="shared" si="22"/>
        <v>100372</v>
      </c>
      <c r="B1453" s="362" t="s">
        <v>5566</v>
      </c>
      <c r="C1453" s="362" t="s">
        <v>5567</v>
      </c>
      <c r="D1453" s="362" t="s">
        <v>8471</v>
      </c>
      <c r="E1453" s="363" t="s">
        <v>34241</v>
      </c>
    </row>
    <row r="1454" spans="1:5" x14ac:dyDescent="0.25">
      <c r="A1454" s="246" t="str">
        <f t="shared" si="22"/>
        <v>100373</v>
      </c>
      <c r="B1454" s="362" t="s">
        <v>5568</v>
      </c>
      <c r="C1454" s="362" t="s">
        <v>5569</v>
      </c>
      <c r="D1454" s="362" t="s">
        <v>8471</v>
      </c>
      <c r="E1454" s="363" t="s">
        <v>34242</v>
      </c>
    </row>
    <row r="1455" spans="1:5" x14ac:dyDescent="0.25">
      <c r="A1455" s="246" t="str">
        <f t="shared" si="22"/>
        <v>100374</v>
      </c>
      <c r="B1455" s="362" t="s">
        <v>5570</v>
      </c>
      <c r="C1455" s="362" t="s">
        <v>5571</v>
      </c>
      <c r="D1455" s="362" t="s">
        <v>8471</v>
      </c>
      <c r="E1455" s="363" t="s">
        <v>34243</v>
      </c>
    </row>
    <row r="1456" spans="1:5" x14ac:dyDescent="0.25">
      <c r="A1456" s="246" t="str">
        <f t="shared" si="22"/>
        <v>100375</v>
      </c>
      <c r="B1456" s="362" t="s">
        <v>5572</v>
      </c>
      <c r="C1456" s="362" t="s">
        <v>5573</v>
      </c>
      <c r="D1456" s="362" t="s">
        <v>8471</v>
      </c>
      <c r="E1456" s="363" t="s">
        <v>34244</v>
      </c>
    </row>
    <row r="1457" spans="1:5" x14ac:dyDescent="0.25">
      <c r="A1457" s="246" t="str">
        <f t="shared" si="22"/>
        <v>100376</v>
      </c>
      <c r="B1457" s="362" t="s">
        <v>5574</v>
      </c>
      <c r="C1457" s="362" t="s">
        <v>5575</v>
      </c>
      <c r="D1457" s="362" t="s">
        <v>8471</v>
      </c>
      <c r="E1457" s="363" t="s">
        <v>34245</v>
      </c>
    </row>
    <row r="1458" spans="1:5" x14ac:dyDescent="0.25">
      <c r="A1458" s="246" t="str">
        <f t="shared" si="22"/>
        <v>100377</v>
      </c>
      <c r="B1458" s="362" t="s">
        <v>5576</v>
      </c>
      <c r="C1458" s="362" t="s">
        <v>9483</v>
      </c>
      <c r="D1458" s="362" t="s">
        <v>9468</v>
      </c>
      <c r="E1458" s="363" t="s">
        <v>13552</v>
      </c>
    </row>
    <row r="1459" spans="1:5" x14ac:dyDescent="0.25">
      <c r="A1459" s="246" t="str">
        <f t="shared" si="22"/>
        <v>100378</v>
      </c>
      <c r="B1459" s="362" t="s">
        <v>5577</v>
      </c>
      <c r="C1459" s="362" t="s">
        <v>9484</v>
      </c>
      <c r="D1459" s="362" t="s">
        <v>9468</v>
      </c>
      <c r="E1459" s="363" t="s">
        <v>10238</v>
      </c>
    </row>
    <row r="1460" spans="1:5" x14ac:dyDescent="0.25">
      <c r="A1460" s="246" t="str">
        <f t="shared" si="22"/>
        <v>100382</v>
      </c>
      <c r="B1460" s="362" t="s">
        <v>5584</v>
      </c>
      <c r="C1460" s="362" t="s">
        <v>5585</v>
      </c>
      <c r="D1460" s="362" t="s">
        <v>8619</v>
      </c>
      <c r="E1460" s="363" t="s">
        <v>29813</v>
      </c>
    </row>
    <row r="1461" spans="1:5" x14ac:dyDescent="0.25">
      <c r="A1461" s="246" t="str">
        <f t="shared" si="22"/>
        <v>104314</v>
      </c>
      <c r="B1461" s="362" t="s">
        <v>19327</v>
      </c>
      <c r="C1461" s="362" t="s">
        <v>19328</v>
      </c>
      <c r="D1461" s="362" t="s">
        <v>9468</v>
      </c>
      <c r="E1461" s="363" t="s">
        <v>20553</v>
      </c>
    </row>
    <row r="1462" spans="1:5" x14ac:dyDescent="0.25">
      <c r="A1462" s="246" t="str">
        <f t="shared" si="22"/>
        <v>94444</v>
      </c>
      <c r="B1462" s="362" t="s">
        <v>3546</v>
      </c>
      <c r="C1462" s="362" t="s">
        <v>3547</v>
      </c>
      <c r="D1462" s="362" t="s">
        <v>8619</v>
      </c>
      <c r="E1462" s="363" t="s">
        <v>34246</v>
      </c>
    </row>
    <row r="1463" spans="1:5" x14ac:dyDescent="0.25">
      <c r="A1463" s="246" t="str">
        <f t="shared" si="22"/>
        <v>104482</v>
      </c>
      <c r="B1463" s="362" t="s">
        <v>19479</v>
      </c>
      <c r="C1463" s="362" t="s">
        <v>19480</v>
      </c>
      <c r="D1463" s="362" t="s">
        <v>8915</v>
      </c>
      <c r="E1463" s="363" t="s">
        <v>25931</v>
      </c>
    </row>
    <row r="1464" spans="1:5" x14ac:dyDescent="0.25">
      <c r="A1464" s="246" t="str">
        <f t="shared" si="22"/>
        <v>104184</v>
      </c>
      <c r="B1464" s="362" t="s">
        <v>19165</v>
      </c>
      <c r="C1464" s="362" t="s">
        <v>19166</v>
      </c>
      <c r="D1464" s="362" t="s">
        <v>8471</v>
      </c>
      <c r="E1464" s="363" t="s">
        <v>19945</v>
      </c>
    </row>
    <row r="1465" spans="1:5" x14ac:dyDescent="0.25">
      <c r="A1465" s="246" t="str">
        <f t="shared" si="22"/>
        <v>104185</v>
      </c>
      <c r="B1465" s="362" t="s">
        <v>19167</v>
      </c>
      <c r="C1465" s="362" t="s">
        <v>19168</v>
      </c>
      <c r="D1465" s="362" t="s">
        <v>8471</v>
      </c>
      <c r="E1465" s="363" t="s">
        <v>12606</v>
      </c>
    </row>
    <row r="1466" spans="1:5" x14ac:dyDescent="0.25">
      <c r="A1466" s="246" t="str">
        <f t="shared" si="22"/>
        <v>104189</v>
      </c>
      <c r="B1466" s="362" t="s">
        <v>19169</v>
      </c>
      <c r="C1466" s="362" t="s">
        <v>19170</v>
      </c>
      <c r="D1466" s="362" t="s">
        <v>9485</v>
      </c>
      <c r="E1466" s="363" t="s">
        <v>34247</v>
      </c>
    </row>
    <row r="1467" spans="1:5" x14ac:dyDescent="0.25">
      <c r="A1467" s="246" t="str">
        <f t="shared" si="22"/>
        <v>104190</v>
      </c>
      <c r="B1467" s="362" t="s">
        <v>19171</v>
      </c>
      <c r="C1467" s="362" t="s">
        <v>19172</v>
      </c>
      <c r="D1467" s="362" t="s">
        <v>8471</v>
      </c>
      <c r="E1467" s="363" t="s">
        <v>34248</v>
      </c>
    </row>
    <row r="1468" spans="1:5" x14ac:dyDescent="0.25">
      <c r="A1468" s="246" t="str">
        <f t="shared" si="22"/>
        <v>102661</v>
      </c>
      <c r="B1468" s="362" t="s">
        <v>13646</v>
      </c>
      <c r="C1468" s="362" t="s">
        <v>13647</v>
      </c>
      <c r="D1468" s="362" t="s">
        <v>8399</v>
      </c>
      <c r="E1468" s="363" t="s">
        <v>20728</v>
      </c>
    </row>
    <row r="1469" spans="1:5" x14ac:dyDescent="0.25">
      <c r="A1469" s="246" t="str">
        <f t="shared" si="22"/>
        <v>102662</v>
      </c>
      <c r="B1469" s="362" t="s">
        <v>18518</v>
      </c>
      <c r="C1469" s="362" t="s">
        <v>18519</v>
      </c>
      <c r="D1469" s="362" t="s">
        <v>8399</v>
      </c>
      <c r="E1469" s="363" t="s">
        <v>20833</v>
      </c>
    </row>
    <row r="1470" spans="1:5" x14ac:dyDescent="0.25">
      <c r="A1470" s="246" t="str">
        <f t="shared" si="22"/>
        <v>102663</v>
      </c>
      <c r="B1470" s="362" t="s">
        <v>13648</v>
      </c>
      <c r="C1470" s="362" t="s">
        <v>13649</v>
      </c>
      <c r="D1470" s="362" t="s">
        <v>8399</v>
      </c>
      <c r="E1470" s="363" t="s">
        <v>19876</v>
      </c>
    </row>
    <row r="1471" spans="1:5" x14ac:dyDescent="0.25">
      <c r="A1471" s="246" t="str">
        <f t="shared" si="22"/>
        <v>102664</v>
      </c>
      <c r="B1471" s="362" t="s">
        <v>13650</v>
      </c>
      <c r="C1471" s="362" t="s">
        <v>13651</v>
      </c>
      <c r="D1471" s="362" t="s">
        <v>8399</v>
      </c>
      <c r="E1471" s="363" t="s">
        <v>18355</v>
      </c>
    </row>
    <row r="1472" spans="1:5" x14ac:dyDescent="0.25">
      <c r="A1472" s="246" t="str">
        <f t="shared" si="22"/>
        <v>102665</v>
      </c>
      <c r="B1472" s="362" t="s">
        <v>13652</v>
      </c>
      <c r="C1472" s="362" t="s">
        <v>13653</v>
      </c>
      <c r="D1472" s="362" t="s">
        <v>8399</v>
      </c>
      <c r="E1472" s="363" t="s">
        <v>15491</v>
      </c>
    </row>
    <row r="1473" spans="1:5" x14ac:dyDescent="0.25">
      <c r="A1473" s="246" t="str">
        <f t="shared" si="22"/>
        <v>102666</v>
      </c>
      <c r="B1473" s="362" t="s">
        <v>13654</v>
      </c>
      <c r="C1473" s="362" t="s">
        <v>13655</v>
      </c>
      <c r="D1473" s="362" t="s">
        <v>8399</v>
      </c>
      <c r="E1473" s="363" t="s">
        <v>34249</v>
      </c>
    </row>
    <row r="1474" spans="1:5" x14ac:dyDescent="0.25">
      <c r="A1474" s="246" t="str">
        <f t="shared" si="22"/>
        <v>102668</v>
      </c>
      <c r="B1474" s="362" t="s">
        <v>18520</v>
      </c>
      <c r="C1474" s="362" t="s">
        <v>18521</v>
      </c>
      <c r="D1474" s="362" t="s">
        <v>8399</v>
      </c>
      <c r="E1474" s="363" t="s">
        <v>30881</v>
      </c>
    </row>
    <row r="1475" spans="1:5" x14ac:dyDescent="0.25">
      <c r="A1475" s="246" t="str">
        <f t="shared" ref="A1475:A1538" si="23">B1475</f>
        <v>102669</v>
      </c>
      <c r="B1475" s="362" t="s">
        <v>13656</v>
      </c>
      <c r="C1475" s="362" t="s">
        <v>13657</v>
      </c>
      <c r="D1475" s="362" t="s">
        <v>8399</v>
      </c>
      <c r="E1475" s="363" t="s">
        <v>34250</v>
      </c>
    </row>
    <row r="1476" spans="1:5" x14ac:dyDescent="0.25">
      <c r="A1476" s="246" t="str">
        <f t="shared" si="23"/>
        <v>102670</v>
      </c>
      <c r="B1476" s="362" t="s">
        <v>13658</v>
      </c>
      <c r="C1476" s="362" t="s">
        <v>13659</v>
      </c>
      <c r="D1476" s="362" t="s">
        <v>8399</v>
      </c>
      <c r="E1476" s="363" t="s">
        <v>28708</v>
      </c>
    </row>
    <row r="1477" spans="1:5" x14ac:dyDescent="0.25">
      <c r="A1477" s="246" t="str">
        <f t="shared" si="23"/>
        <v>102672</v>
      </c>
      <c r="B1477" s="362" t="s">
        <v>18522</v>
      </c>
      <c r="C1477" s="362" t="s">
        <v>18523</v>
      </c>
      <c r="D1477" s="362" t="s">
        <v>8399</v>
      </c>
      <c r="E1477" s="363" t="s">
        <v>34251</v>
      </c>
    </row>
    <row r="1478" spans="1:5" x14ac:dyDescent="0.25">
      <c r="A1478" s="246" t="str">
        <f t="shared" si="23"/>
        <v>102673</v>
      </c>
      <c r="B1478" s="362" t="s">
        <v>13661</v>
      </c>
      <c r="C1478" s="362" t="s">
        <v>13662</v>
      </c>
      <c r="D1478" s="362" t="s">
        <v>8399</v>
      </c>
      <c r="E1478" s="363" t="s">
        <v>34252</v>
      </c>
    </row>
    <row r="1479" spans="1:5" x14ac:dyDescent="0.25">
      <c r="A1479" s="246" t="str">
        <f t="shared" si="23"/>
        <v>102674</v>
      </c>
      <c r="B1479" s="362" t="s">
        <v>13663</v>
      </c>
      <c r="C1479" s="362" t="s">
        <v>13664</v>
      </c>
      <c r="D1479" s="362" t="s">
        <v>8399</v>
      </c>
      <c r="E1479" s="363" t="s">
        <v>34253</v>
      </c>
    </row>
    <row r="1480" spans="1:5" x14ac:dyDescent="0.25">
      <c r="A1480" s="246" t="str">
        <f t="shared" si="23"/>
        <v>102676</v>
      </c>
      <c r="B1480" s="362" t="s">
        <v>18524</v>
      </c>
      <c r="C1480" s="362" t="s">
        <v>18525</v>
      </c>
      <c r="D1480" s="362" t="s">
        <v>8399</v>
      </c>
      <c r="E1480" s="363" t="s">
        <v>34254</v>
      </c>
    </row>
    <row r="1481" spans="1:5" x14ac:dyDescent="0.25">
      <c r="A1481" s="246" t="str">
        <f t="shared" si="23"/>
        <v>102677</v>
      </c>
      <c r="B1481" s="362" t="s">
        <v>13665</v>
      </c>
      <c r="C1481" s="362" t="s">
        <v>13666</v>
      </c>
      <c r="D1481" s="362" t="s">
        <v>8399</v>
      </c>
      <c r="E1481" s="363" t="s">
        <v>21156</v>
      </c>
    </row>
    <row r="1482" spans="1:5" x14ac:dyDescent="0.25">
      <c r="A1482" s="246" t="str">
        <f t="shared" si="23"/>
        <v>102678</v>
      </c>
      <c r="B1482" s="362" t="s">
        <v>13667</v>
      </c>
      <c r="C1482" s="362" t="s">
        <v>13668</v>
      </c>
      <c r="D1482" s="362" t="s">
        <v>8399</v>
      </c>
      <c r="E1482" s="363" t="s">
        <v>34255</v>
      </c>
    </row>
    <row r="1483" spans="1:5" x14ac:dyDescent="0.25">
      <c r="A1483" s="246" t="str">
        <f t="shared" si="23"/>
        <v>102679</v>
      </c>
      <c r="B1483" s="362" t="s">
        <v>13669</v>
      </c>
      <c r="C1483" s="362" t="s">
        <v>13670</v>
      </c>
      <c r="D1483" s="362" t="s">
        <v>8399</v>
      </c>
      <c r="E1483" s="363" t="s">
        <v>22724</v>
      </c>
    </row>
    <row r="1484" spans="1:5" x14ac:dyDescent="0.25">
      <c r="A1484" s="246" t="str">
        <f t="shared" si="23"/>
        <v>102680</v>
      </c>
      <c r="B1484" s="362" t="s">
        <v>13671</v>
      </c>
      <c r="C1484" s="362" t="s">
        <v>13672</v>
      </c>
      <c r="D1484" s="362" t="s">
        <v>8399</v>
      </c>
      <c r="E1484" s="363" t="s">
        <v>17932</v>
      </c>
    </row>
    <row r="1485" spans="1:5" x14ac:dyDescent="0.25">
      <c r="A1485" s="246" t="str">
        <f t="shared" si="23"/>
        <v>102681</v>
      </c>
      <c r="B1485" s="362" t="s">
        <v>18526</v>
      </c>
      <c r="C1485" s="362" t="s">
        <v>18527</v>
      </c>
      <c r="D1485" s="362" t="s">
        <v>8399</v>
      </c>
      <c r="E1485" s="363" t="s">
        <v>34256</v>
      </c>
    </row>
    <row r="1486" spans="1:5" x14ac:dyDescent="0.25">
      <c r="A1486" s="246" t="str">
        <f t="shared" si="23"/>
        <v>102683</v>
      </c>
      <c r="B1486" s="362" t="s">
        <v>13673</v>
      </c>
      <c r="C1486" s="362" t="s">
        <v>13674</v>
      </c>
      <c r="D1486" s="362" t="s">
        <v>8399</v>
      </c>
      <c r="E1486" s="363" t="s">
        <v>34257</v>
      </c>
    </row>
    <row r="1487" spans="1:5" x14ac:dyDescent="0.25">
      <c r="A1487" s="246" t="str">
        <f t="shared" si="23"/>
        <v>102684</v>
      </c>
      <c r="B1487" s="362" t="s">
        <v>13675</v>
      </c>
      <c r="C1487" s="362" t="s">
        <v>13676</v>
      </c>
      <c r="D1487" s="362" t="s">
        <v>8399</v>
      </c>
      <c r="E1487" s="363" t="s">
        <v>34258</v>
      </c>
    </row>
    <row r="1488" spans="1:5" x14ac:dyDescent="0.25">
      <c r="A1488" s="246" t="str">
        <f t="shared" si="23"/>
        <v>102685</v>
      </c>
      <c r="B1488" s="362" t="s">
        <v>18528</v>
      </c>
      <c r="C1488" s="362" t="s">
        <v>18529</v>
      </c>
      <c r="D1488" s="362" t="s">
        <v>8399</v>
      </c>
      <c r="E1488" s="363" t="s">
        <v>34259</v>
      </c>
    </row>
    <row r="1489" spans="1:5" x14ac:dyDescent="0.25">
      <c r="A1489" s="246" t="str">
        <f t="shared" si="23"/>
        <v>102687</v>
      </c>
      <c r="B1489" s="362" t="s">
        <v>13677</v>
      </c>
      <c r="C1489" s="362" t="s">
        <v>13678</v>
      </c>
      <c r="D1489" s="362" t="s">
        <v>8399</v>
      </c>
      <c r="E1489" s="363" t="s">
        <v>34260</v>
      </c>
    </row>
    <row r="1490" spans="1:5" x14ac:dyDescent="0.25">
      <c r="A1490" s="246" t="str">
        <f t="shared" si="23"/>
        <v>102688</v>
      </c>
      <c r="B1490" s="362" t="s">
        <v>13679</v>
      </c>
      <c r="C1490" s="362" t="s">
        <v>30039</v>
      </c>
      <c r="D1490" s="362" t="s">
        <v>8399</v>
      </c>
      <c r="E1490" s="363" t="s">
        <v>21320</v>
      </c>
    </row>
    <row r="1491" spans="1:5" x14ac:dyDescent="0.25">
      <c r="A1491" s="246" t="str">
        <f t="shared" si="23"/>
        <v>102689</v>
      </c>
      <c r="B1491" s="362" t="s">
        <v>18530</v>
      </c>
      <c r="C1491" s="362" t="s">
        <v>30040</v>
      </c>
      <c r="D1491" s="362" t="s">
        <v>8399</v>
      </c>
      <c r="E1491" s="363" t="s">
        <v>34261</v>
      </c>
    </row>
    <row r="1492" spans="1:5" x14ac:dyDescent="0.25">
      <c r="A1492" s="246" t="str">
        <f t="shared" si="23"/>
        <v>102690</v>
      </c>
      <c r="B1492" s="362" t="s">
        <v>13680</v>
      </c>
      <c r="C1492" s="362" t="s">
        <v>13681</v>
      </c>
      <c r="D1492" s="362" t="s">
        <v>8399</v>
      </c>
      <c r="E1492" s="363" t="s">
        <v>16421</v>
      </c>
    </row>
    <row r="1493" spans="1:5" x14ac:dyDescent="0.25">
      <c r="A1493" s="246" t="str">
        <f t="shared" si="23"/>
        <v>102693</v>
      </c>
      <c r="B1493" s="362" t="s">
        <v>18531</v>
      </c>
      <c r="C1493" s="362" t="s">
        <v>30043</v>
      </c>
      <c r="D1493" s="362" t="s">
        <v>8399</v>
      </c>
      <c r="E1493" s="363" t="s">
        <v>16430</v>
      </c>
    </row>
    <row r="1494" spans="1:5" x14ac:dyDescent="0.25">
      <c r="A1494" s="246" t="str">
        <f t="shared" si="23"/>
        <v>102694</v>
      </c>
      <c r="B1494" s="362" t="s">
        <v>13682</v>
      </c>
      <c r="C1494" s="362" t="s">
        <v>30045</v>
      </c>
      <c r="D1494" s="362" t="s">
        <v>8399</v>
      </c>
      <c r="E1494" s="363" t="s">
        <v>23356</v>
      </c>
    </row>
    <row r="1495" spans="1:5" x14ac:dyDescent="0.25">
      <c r="A1495" s="246" t="str">
        <f t="shared" si="23"/>
        <v>102696</v>
      </c>
      <c r="B1495" s="362" t="s">
        <v>18532</v>
      </c>
      <c r="C1495" s="362" t="s">
        <v>30046</v>
      </c>
      <c r="D1495" s="362" t="s">
        <v>8399</v>
      </c>
      <c r="E1495" s="363" t="s">
        <v>32952</v>
      </c>
    </row>
    <row r="1496" spans="1:5" x14ac:dyDescent="0.25">
      <c r="A1496" s="246" t="str">
        <f t="shared" si="23"/>
        <v>102697</v>
      </c>
      <c r="B1496" s="362" t="s">
        <v>13683</v>
      </c>
      <c r="C1496" s="362" t="s">
        <v>30048</v>
      </c>
      <c r="D1496" s="362" t="s">
        <v>8399</v>
      </c>
      <c r="E1496" s="363" t="s">
        <v>21297</v>
      </c>
    </row>
    <row r="1497" spans="1:5" x14ac:dyDescent="0.25">
      <c r="A1497" s="246" t="str">
        <f t="shared" si="23"/>
        <v>102703</v>
      </c>
      <c r="B1497" s="362" t="s">
        <v>18533</v>
      </c>
      <c r="C1497" s="362" t="s">
        <v>30049</v>
      </c>
      <c r="D1497" s="362" t="s">
        <v>8399</v>
      </c>
      <c r="E1497" s="363" t="s">
        <v>34262</v>
      </c>
    </row>
    <row r="1498" spans="1:5" x14ac:dyDescent="0.25">
      <c r="A1498" s="246" t="str">
        <f t="shared" si="23"/>
        <v>102704</v>
      </c>
      <c r="B1498" s="362" t="s">
        <v>13684</v>
      </c>
      <c r="C1498" s="362" t="s">
        <v>13685</v>
      </c>
      <c r="D1498" s="362" t="s">
        <v>8399</v>
      </c>
      <c r="E1498" s="363" t="s">
        <v>14668</v>
      </c>
    </row>
    <row r="1499" spans="1:5" x14ac:dyDescent="0.25">
      <c r="A1499" s="246" t="str">
        <f t="shared" si="23"/>
        <v>102705</v>
      </c>
      <c r="B1499" s="362" t="s">
        <v>18534</v>
      </c>
      <c r="C1499" s="362" t="s">
        <v>18535</v>
      </c>
      <c r="D1499" s="362" t="s">
        <v>8399</v>
      </c>
      <c r="E1499" s="363" t="s">
        <v>19834</v>
      </c>
    </row>
    <row r="1500" spans="1:5" x14ac:dyDescent="0.25">
      <c r="A1500" s="246" t="str">
        <f t="shared" si="23"/>
        <v>102707</v>
      </c>
      <c r="B1500" s="362" t="s">
        <v>13686</v>
      </c>
      <c r="C1500" s="362" t="s">
        <v>13687</v>
      </c>
      <c r="D1500" s="362" t="s">
        <v>8399</v>
      </c>
      <c r="E1500" s="363" t="s">
        <v>34263</v>
      </c>
    </row>
    <row r="1501" spans="1:5" x14ac:dyDescent="0.25">
      <c r="A1501" s="246" t="str">
        <f t="shared" si="23"/>
        <v>102708</v>
      </c>
      <c r="B1501" s="362" t="s">
        <v>13688</v>
      </c>
      <c r="C1501" s="362" t="s">
        <v>13689</v>
      </c>
      <c r="D1501" s="362" t="s">
        <v>8471</v>
      </c>
      <c r="E1501" s="363" t="s">
        <v>16237</v>
      </c>
    </row>
    <row r="1502" spans="1:5" x14ac:dyDescent="0.25">
      <c r="A1502" s="246" t="str">
        <f t="shared" si="23"/>
        <v>102710</v>
      </c>
      <c r="B1502" s="362" t="s">
        <v>13690</v>
      </c>
      <c r="C1502" s="362" t="s">
        <v>13691</v>
      </c>
      <c r="D1502" s="362" t="s">
        <v>8471</v>
      </c>
      <c r="E1502" s="363" t="s">
        <v>22622</v>
      </c>
    </row>
    <row r="1503" spans="1:5" x14ac:dyDescent="0.25">
      <c r="A1503" s="246" t="str">
        <f t="shared" si="23"/>
        <v>102711</v>
      </c>
      <c r="B1503" s="362" t="s">
        <v>13692</v>
      </c>
      <c r="C1503" s="362" t="s">
        <v>13693</v>
      </c>
      <c r="D1503" s="362" t="s">
        <v>8471</v>
      </c>
      <c r="E1503" s="363" t="s">
        <v>20965</v>
      </c>
    </row>
    <row r="1504" spans="1:5" x14ac:dyDescent="0.25">
      <c r="A1504" s="246" t="str">
        <f t="shared" si="23"/>
        <v>102712</v>
      </c>
      <c r="B1504" s="362" t="s">
        <v>13694</v>
      </c>
      <c r="C1504" s="362" t="s">
        <v>13695</v>
      </c>
      <c r="D1504" s="362" t="s">
        <v>8619</v>
      </c>
      <c r="E1504" s="363" t="s">
        <v>10148</v>
      </c>
    </row>
    <row r="1505" spans="1:5" x14ac:dyDescent="0.25">
      <c r="A1505" s="246" t="str">
        <f t="shared" si="23"/>
        <v>102713</v>
      </c>
      <c r="B1505" s="362" t="s">
        <v>13696</v>
      </c>
      <c r="C1505" s="362" t="s">
        <v>13697</v>
      </c>
      <c r="D1505" s="362" t="s">
        <v>8619</v>
      </c>
      <c r="E1505" s="363" t="s">
        <v>8315</v>
      </c>
    </row>
    <row r="1506" spans="1:5" x14ac:dyDescent="0.25">
      <c r="A1506" s="246" t="str">
        <f t="shared" si="23"/>
        <v>102715</v>
      </c>
      <c r="B1506" s="362" t="s">
        <v>13698</v>
      </c>
      <c r="C1506" s="362" t="s">
        <v>13699</v>
      </c>
      <c r="D1506" s="362" t="s">
        <v>8619</v>
      </c>
      <c r="E1506" s="363" t="s">
        <v>14151</v>
      </c>
    </row>
    <row r="1507" spans="1:5" x14ac:dyDescent="0.25">
      <c r="A1507" s="246" t="str">
        <f t="shared" si="23"/>
        <v>102716</v>
      </c>
      <c r="B1507" s="362" t="s">
        <v>13700</v>
      </c>
      <c r="C1507" s="362" t="s">
        <v>13701</v>
      </c>
      <c r="D1507" s="362" t="s">
        <v>9485</v>
      </c>
      <c r="E1507" s="363" t="s">
        <v>20893</v>
      </c>
    </row>
    <row r="1508" spans="1:5" x14ac:dyDescent="0.25">
      <c r="A1508" s="246" t="str">
        <f t="shared" si="23"/>
        <v>102717</v>
      </c>
      <c r="B1508" s="362" t="s">
        <v>13702</v>
      </c>
      <c r="C1508" s="362" t="s">
        <v>13703</v>
      </c>
      <c r="D1508" s="362" t="s">
        <v>9485</v>
      </c>
      <c r="E1508" s="363" t="s">
        <v>34264</v>
      </c>
    </row>
    <row r="1509" spans="1:5" x14ac:dyDescent="0.25">
      <c r="A1509" s="246" t="str">
        <f t="shared" si="23"/>
        <v>102718</v>
      </c>
      <c r="B1509" s="362" t="s">
        <v>13704</v>
      </c>
      <c r="C1509" s="362" t="s">
        <v>13705</v>
      </c>
      <c r="D1509" s="362" t="s">
        <v>9485</v>
      </c>
      <c r="E1509" s="363" t="s">
        <v>34265</v>
      </c>
    </row>
    <row r="1510" spans="1:5" x14ac:dyDescent="0.25">
      <c r="A1510" s="246" t="str">
        <f t="shared" si="23"/>
        <v>102719</v>
      </c>
      <c r="B1510" s="362" t="s">
        <v>13706</v>
      </c>
      <c r="C1510" s="362" t="s">
        <v>13707</v>
      </c>
      <c r="D1510" s="362" t="s">
        <v>9485</v>
      </c>
      <c r="E1510" s="363" t="s">
        <v>34266</v>
      </c>
    </row>
    <row r="1511" spans="1:5" x14ac:dyDescent="0.25">
      <c r="A1511" s="246" t="str">
        <f t="shared" si="23"/>
        <v>102722</v>
      </c>
      <c r="B1511" s="362" t="s">
        <v>13708</v>
      </c>
      <c r="C1511" s="362" t="s">
        <v>13709</v>
      </c>
      <c r="D1511" s="362" t="s">
        <v>8399</v>
      </c>
      <c r="E1511" s="363" t="s">
        <v>19898</v>
      </c>
    </row>
    <row r="1512" spans="1:5" x14ac:dyDescent="0.25">
      <c r="A1512" s="246" t="str">
        <f t="shared" si="23"/>
        <v>102723</v>
      </c>
      <c r="B1512" s="362" t="s">
        <v>13710</v>
      </c>
      <c r="C1512" s="362" t="s">
        <v>13711</v>
      </c>
      <c r="D1512" s="362" t="s">
        <v>8399</v>
      </c>
      <c r="E1512" s="363" t="s">
        <v>16641</v>
      </c>
    </row>
    <row r="1513" spans="1:5" x14ac:dyDescent="0.25">
      <c r="A1513" s="246" t="str">
        <f t="shared" si="23"/>
        <v>102724</v>
      </c>
      <c r="B1513" s="362" t="s">
        <v>13712</v>
      </c>
      <c r="C1513" s="362" t="s">
        <v>13713</v>
      </c>
      <c r="D1513" s="362" t="s">
        <v>8471</v>
      </c>
      <c r="E1513" s="363" t="s">
        <v>30661</v>
      </c>
    </row>
    <row r="1514" spans="1:5" x14ac:dyDescent="0.25">
      <c r="A1514" s="246" t="str">
        <f t="shared" si="23"/>
        <v>102725</v>
      </c>
      <c r="B1514" s="362" t="s">
        <v>13714</v>
      </c>
      <c r="C1514" s="362" t="s">
        <v>13715</v>
      </c>
      <c r="D1514" s="362" t="s">
        <v>8471</v>
      </c>
      <c r="E1514" s="363" t="s">
        <v>16685</v>
      </c>
    </row>
    <row r="1515" spans="1:5" x14ac:dyDescent="0.25">
      <c r="A1515" s="246" t="str">
        <f t="shared" si="23"/>
        <v>102726</v>
      </c>
      <c r="B1515" s="362" t="s">
        <v>13716</v>
      </c>
      <c r="C1515" s="362" t="s">
        <v>13717</v>
      </c>
      <c r="D1515" s="362" t="s">
        <v>8471</v>
      </c>
      <c r="E1515" s="363" t="s">
        <v>13302</v>
      </c>
    </row>
    <row r="1516" spans="1:5" x14ac:dyDescent="0.25">
      <c r="A1516" s="246" t="str">
        <f t="shared" si="23"/>
        <v>103653</v>
      </c>
      <c r="B1516" s="362" t="s">
        <v>15968</v>
      </c>
      <c r="C1516" s="362" t="s">
        <v>15969</v>
      </c>
      <c r="D1516" s="362" t="s">
        <v>8619</v>
      </c>
      <c r="E1516" s="363" t="s">
        <v>20598</v>
      </c>
    </row>
    <row r="1517" spans="1:5" x14ac:dyDescent="0.25">
      <c r="A1517" s="246" t="str">
        <f t="shared" si="23"/>
        <v>92743</v>
      </c>
      <c r="B1517" s="362" t="s">
        <v>2955</v>
      </c>
      <c r="C1517" s="362" t="s">
        <v>9486</v>
      </c>
      <c r="D1517" s="362" t="s">
        <v>9485</v>
      </c>
      <c r="E1517" s="363" t="s">
        <v>34267</v>
      </c>
    </row>
    <row r="1518" spans="1:5" x14ac:dyDescent="0.25">
      <c r="A1518" s="246" t="str">
        <f t="shared" si="23"/>
        <v>92744</v>
      </c>
      <c r="B1518" s="362" t="s">
        <v>2956</v>
      </c>
      <c r="C1518" s="362" t="s">
        <v>9487</v>
      </c>
      <c r="D1518" s="362" t="s">
        <v>9485</v>
      </c>
      <c r="E1518" s="363" t="s">
        <v>34268</v>
      </c>
    </row>
    <row r="1519" spans="1:5" x14ac:dyDescent="0.25">
      <c r="A1519" s="246" t="str">
        <f t="shared" si="23"/>
        <v>92745</v>
      </c>
      <c r="B1519" s="362" t="s">
        <v>2957</v>
      </c>
      <c r="C1519" s="362" t="s">
        <v>9488</v>
      </c>
      <c r="D1519" s="362" t="s">
        <v>9485</v>
      </c>
      <c r="E1519" s="363" t="s">
        <v>34269</v>
      </c>
    </row>
    <row r="1520" spans="1:5" x14ac:dyDescent="0.25">
      <c r="A1520" s="246" t="str">
        <f t="shared" si="23"/>
        <v>92746</v>
      </c>
      <c r="B1520" s="362" t="s">
        <v>2958</v>
      </c>
      <c r="C1520" s="362" t="s">
        <v>9489</v>
      </c>
      <c r="D1520" s="362" t="s">
        <v>9485</v>
      </c>
      <c r="E1520" s="363" t="s">
        <v>34270</v>
      </c>
    </row>
    <row r="1521" spans="1:5" x14ac:dyDescent="0.25">
      <c r="A1521" s="246" t="str">
        <f t="shared" si="23"/>
        <v>92747</v>
      </c>
      <c r="B1521" s="362" t="s">
        <v>2959</v>
      </c>
      <c r="C1521" s="362" t="s">
        <v>9490</v>
      </c>
      <c r="D1521" s="362" t="s">
        <v>9485</v>
      </c>
      <c r="E1521" s="363" t="s">
        <v>34271</v>
      </c>
    </row>
    <row r="1522" spans="1:5" x14ac:dyDescent="0.25">
      <c r="A1522" s="246" t="str">
        <f t="shared" si="23"/>
        <v>92748</v>
      </c>
      <c r="B1522" s="362" t="s">
        <v>2960</v>
      </c>
      <c r="C1522" s="362" t="s">
        <v>9491</v>
      </c>
      <c r="D1522" s="362" t="s">
        <v>9485</v>
      </c>
      <c r="E1522" s="363" t="s">
        <v>34272</v>
      </c>
    </row>
    <row r="1523" spans="1:5" x14ac:dyDescent="0.25">
      <c r="A1523" s="246" t="str">
        <f t="shared" si="23"/>
        <v>92749</v>
      </c>
      <c r="B1523" s="362" t="s">
        <v>2961</v>
      </c>
      <c r="C1523" s="362" t="s">
        <v>9492</v>
      </c>
      <c r="D1523" s="362" t="s">
        <v>9485</v>
      </c>
      <c r="E1523" s="363" t="s">
        <v>34273</v>
      </c>
    </row>
    <row r="1524" spans="1:5" x14ac:dyDescent="0.25">
      <c r="A1524" s="246" t="str">
        <f t="shared" si="23"/>
        <v>92750</v>
      </c>
      <c r="B1524" s="362" t="s">
        <v>2962</v>
      </c>
      <c r="C1524" s="362" t="s">
        <v>9493</v>
      </c>
      <c r="D1524" s="362" t="s">
        <v>9485</v>
      </c>
      <c r="E1524" s="363" t="s">
        <v>34274</v>
      </c>
    </row>
    <row r="1525" spans="1:5" x14ac:dyDescent="0.25">
      <c r="A1525" s="246" t="str">
        <f t="shared" si="23"/>
        <v>92751</v>
      </c>
      <c r="B1525" s="362" t="s">
        <v>2963</v>
      </c>
      <c r="C1525" s="362" t="s">
        <v>9494</v>
      </c>
      <c r="D1525" s="362" t="s">
        <v>9485</v>
      </c>
      <c r="E1525" s="363" t="s">
        <v>34275</v>
      </c>
    </row>
    <row r="1526" spans="1:5" x14ac:dyDescent="0.25">
      <c r="A1526" s="246" t="str">
        <f t="shared" si="23"/>
        <v>92752</v>
      </c>
      <c r="B1526" s="362" t="s">
        <v>2964</v>
      </c>
      <c r="C1526" s="362" t="s">
        <v>9495</v>
      </c>
      <c r="D1526" s="362" t="s">
        <v>9485</v>
      </c>
      <c r="E1526" s="363" t="s">
        <v>34276</v>
      </c>
    </row>
    <row r="1527" spans="1:5" x14ac:dyDescent="0.25">
      <c r="A1527" s="246" t="str">
        <f t="shared" si="23"/>
        <v>92753</v>
      </c>
      <c r="B1527" s="362" t="s">
        <v>2965</v>
      </c>
      <c r="C1527" s="362" t="s">
        <v>9496</v>
      </c>
      <c r="D1527" s="362" t="s">
        <v>9485</v>
      </c>
      <c r="E1527" s="363" t="s">
        <v>34277</v>
      </c>
    </row>
    <row r="1528" spans="1:5" x14ac:dyDescent="0.25">
      <c r="A1528" s="246" t="str">
        <f t="shared" si="23"/>
        <v>92754</v>
      </c>
      <c r="B1528" s="362" t="s">
        <v>2966</v>
      </c>
      <c r="C1528" s="362" t="s">
        <v>9497</v>
      </c>
      <c r="D1528" s="362" t="s">
        <v>9485</v>
      </c>
      <c r="E1528" s="363" t="s">
        <v>34278</v>
      </c>
    </row>
    <row r="1529" spans="1:5" x14ac:dyDescent="0.25">
      <c r="A1529" s="246" t="str">
        <f t="shared" si="23"/>
        <v>92755</v>
      </c>
      <c r="B1529" s="362" t="s">
        <v>2967</v>
      </c>
      <c r="C1529" s="362" t="s">
        <v>9498</v>
      </c>
      <c r="D1529" s="362" t="s">
        <v>8619</v>
      </c>
      <c r="E1529" s="363" t="s">
        <v>34279</v>
      </c>
    </row>
    <row r="1530" spans="1:5" x14ac:dyDescent="0.25">
      <c r="A1530" s="246" t="str">
        <f t="shared" si="23"/>
        <v>92756</v>
      </c>
      <c r="B1530" s="362" t="s">
        <v>2968</v>
      </c>
      <c r="C1530" s="362" t="s">
        <v>9499</v>
      </c>
      <c r="D1530" s="362" t="s">
        <v>8619</v>
      </c>
      <c r="E1530" s="363" t="s">
        <v>34280</v>
      </c>
    </row>
    <row r="1531" spans="1:5" x14ac:dyDescent="0.25">
      <c r="A1531" s="246" t="str">
        <f t="shared" si="23"/>
        <v>92757</v>
      </c>
      <c r="B1531" s="362" t="s">
        <v>2969</v>
      </c>
      <c r="C1531" s="362" t="s">
        <v>9500</v>
      </c>
      <c r="D1531" s="362" t="s">
        <v>8619</v>
      </c>
      <c r="E1531" s="363" t="s">
        <v>34281</v>
      </c>
    </row>
    <row r="1532" spans="1:5" x14ac:dyDescent="0.25">
      <c r="A1532" s="246" t="str">
        <f t="shared" si="23"/>
        <v>92758</v>
      </c>
      <c r="B1532" s="362" t="s">
        <v>2970</v>
      </c>
      <c r="C1532" s="362" t="s">
        <v>9501</v>
      </c>
      <c r="D1532" s="362" t="s">
        <v>9485</v>
      </c>
      <c r="E1532" s="363" t="s">
        <v>34282</v>
      </c>
    </row>
    <row r="1533" spans="1:5" x14ac:dyDescent="0.25">
      <c r="A1533" s="246" t="str">
        <f t="shared" si="23"/>
        <v>91069</v>
      </c>
      <c r="B1533" s="362" t="s">
        <v>2116</v>
      </c>
      <c r="C1533" s="362" t="s">
        <v>9502</v>
      </c>
      <c r="D1533" s="362" t="s">
        <v>8619</v>
      </c>
      <c r="E1533" s="363" t="s">
        <v>34283</v>
      </c>
    </row>
    <row r="1534" spans="1:5" x14ac:dyDescent="0.25">
      <c r="A1534" s="246" t="str">
        <f t="shared" si="23"/>
        <v>91070</v>
      </c>
      <c r="B1534" s="362" t="s">
        <v>2117</v>
      </c>
      <c r="C1534" s="362" t="s">
        <v>9503</v>
      </c>
      <c r="D1534" s="362" t="s">
        <v>8619</v>
      </c>
      <c r="E1534" s="363" t="s">
        <v>18578</v>
      </c>
    </row>
    <row r="1535" spans="1:5" x14ac:dyDescent="0.25">
      <c r="A1535" s="246" t="str">
        <f t="shared" si="23"/>
        <v>91071</v>
      </c>
      <c r="B1535" s="362" t="s">
        <v>2118</v>
      </c>
      <c r="C1535" s="362" t="s">
        <v>9504</v>
      </c>
      <c r="D1535" s="362" t="s">
        <v>8619</v>
      </c>
      <c r="E1535" s="363" t="s">
        <v>16686</v>
      </c>
    </row>
    <row r="1536" spans="1:5" x14ac:dyDescent="0.25">
      <c r="A1536" s="246" t="str">
        <f t="shared" si="23"/>
        <v>91072</v>
      </c>
      <c r="B1536" s="362" t="s">
        <v>2119</v>
      </c>
      <c r="C1536" s="362" t="s">
        <v>9505</v>
      </c>
      <c r="D1536" s="362" t="s">
        <v>8619</v>
      </c>
      <c r="E1536" s="363" t="s">
        <v>34284</v>
      </c>
    </row>
    <row r="1537" spans="1:5" x14ac:dyDescent="0.25">
      <c r="A1537" s="246" t="str">
        <f t="shared" si="23"/>
        <v>91073</v>
      </c>
      <c r="B1537" s="362" t="s">
        <v>2120</v>
      </c>
      <c r="C1537" s="362" t="s">
        <v>9506</v>
      </c>
      <c r="D1537" s="362" t="s">
        <v>8619</v>
      </c>
      <c r="E1537" s="363" t="s">
        <v>34285</v>
      </c>
    </row>
    <row r="1538" spans="1:5" x14ac:dyDescent="0.25">
      <c r="A1538" s="246" t="str">
        <f t="shared" si="23"/>
        <v>91074</v>
      </c>
      <c r="B1538" s="362" t="s">
        <v>2121</v>
      </c>
      <c r="C1538" s="362" t="s">
        <v>9507</v>
      </c>
      <c r="D1538" s="362" t="s">
        <v>8619</v>
      </c>
      <c r="E1538" s="363" t="s">
        <v>34286</v>
      </c>
    </row>
    <row r="1539" spans="1:5" x14ac:dyDescent="0.25">
      <c r="A1539" s="246" t="str">
        <f t="shared" ref="A1539:A1602" si="24">B1539</f>
        <v>91075</v>
      </c>
      <c r="B1539" s="362" t="s">
        <v>2122</v>
      </c>
      <c r="C1539" s="362" t="s">
        <v>9508</v>
      </c>
      <c r="D1539" s="362" t="s">
        <v>8619</v>
      </c>
      <c r="E1539" s="363" t="s">
        <v>34287</v>
      </c>
    </row>
    <row r="1540" spans="1:5" x14ac:dyDescent="0.25">
      <c r="A1540" s="246" t="str">
        <f t="shared" si="24"/>
        <v>91076</v>
      </c>
      <c r="B1540" s="362" t="s">
        <v>2123</v>
      </c>
      <c r="C1540" s="362" t="s">
        <v>9509</v>
      </c>
      <c r="D1540" s="362" t="s">
        <v>8619</v>
      </c>
      <c r="E1540" s="363" t="s">
        <v>25588</v>
      </c>
    </row>
    <row r="1541" spans="1:5" x14ac:dyDescent="0.25">
      <c r="A1541" s="246" t="str">
        <f t="shared" si="24"/>
        <v>91077</v>
      </c>
      <c r="B1541" s="362" t="s">
        <v>2124</v>
      </c>
      <c r="C1541" s="362" t="s">
        <v>9510</v>
      </c>
      <c r="D1541" s="362" t="s">
        <v>8619</v>
      </c>
      <c r="E1541" s="363" t="s">
        <v>34288</v>
      </c>
    </row>
    <row r="1542" spans="1:5" x14ac:dyDescent="0.25">
      <c r="A1542" s="246" t="str">
        <f t="shared" si="24"/>
        <v>91078</v>
      </c>
      <c r="B1542" s="362" t="s">
        <v>2125</v>
      </c>
      <c r="C1542" s="362" t="s">
        <v>9511</v>
      </c>
      <c r="D1542" s="362" t="s">
        <v>8619</v>
      </c>
      <c r="E1542" s="363" t="s">
        <v>32956</v>
      </c>
    </row>
    <row r="1543" spans="1:5" x14ac:dyDescent="0.25">
      <c r="A1543" s="246" t="str">
        <f t="shared" si="24"/>
        <v>91079</v>
      </c>
      <c r="B1543" s="362" t="s">
        <v>2126</v>
      </c>
      <c r="C1543" s="362" t="s">
        <v>9512</v>
      </c>
      <c r="D1543" s="362" t="s">
        <v>8619</v>
      </c>
      <c r="E1543" s="363" t="s">
        <v>34289</v>
      </c>
    </row>
    <row r="1544" spans="1:5" x14ac:dyDescent="0.25">
      <c r="A1544" s="246" t="str">
        <f t="shared" si="24"/>
        <v>91080</v>
      </c>
      <c r="B1544" s="362" t="s">
        <v>2127</v>
      </c>
      <c r="C1544" s="362" t="s">
        <v>9513</v>
      </c>
      <c r="D1544" s="362" t="s">
        <v>8619</v>
      </c>
      <c r="E1544" s="363" t="s">
        <v>29404</v>
      </c>
    </row>
    <row r="1545" spans="1:5" x14ac:dyDescent="0.25">
      <c r="A1545" s="246" t="str">
        <f t="shared" si="24"/>
        <v>91081</v>
      </c>
      <c r="B1545" s="362" t="s">
        <v>2128</v>
      </c>
      <c r="C1545" s="362" t="s">
        <v>9514</v>
      </c>
      <c r="D1545" s="362" t="s">
        <v>8619</v>
      </c>
      <c r="E1545" s="363" t="s">
        <v>34290</v>
      </c>
    </row>
    <row r="1546" spans="1:5" x14ac:dyDescent="0.25">
      <c r="A1546" s="246" t="str">
        <f t="shared" si="24"/>
        <v>91082</v>
      </c>
      <c r="B1546" s="362" t="s">
        <v>2129</v>
      </c>
      <c r="C1546" s="362" t="s">
        <v>9515</v>
      </c>
      <c r="D1546" s="362" t="s">
        <v>8619</v>
      </c>
      <c r="E1546" s="363" t="s">
        <v>34291</v>
      </c>
    </row>
    <row r="1547" spans="1:5" x14ac:dyDescent="0.25">
      <c r="A1547" s="246" t="str">
        <f t="shared" si="24"/>
        <v>91083</v>
      </c>
      <c r="B1547" s="362" t="s">
        <v>2130</v>
      </c>
      <c r="C1547" s="362" t="s">
        <v>9516</v>
      </c>
      <c r="D1547" s="362" t="s">
        <v>8619</v>
      </c>
      <c r="E1547" s="363" t="s">
        <v>34292</v>
      </c>
    </row>
    <row r="1548" spans="1:5" x14ac:dyDescent="0.25">
      <c r="A1548" s="246" t="str">
        <f t="shared" si="24"/>
        <v>91084</v>
      </c>
      <c r="B1548" s="362" t="s">
        <v>2131</v>
      </c>
      <c r="C1548" s="362" t="s">
        <v>9517</v>
      </c>
      <c r="D1548" s="362" t="s">
        <v>8619</v>
      </c>
      <c r="E1548" s="363" t="s">
        <v>34293</v>
      </c>
    </row>
    <row r="1549" spans="1:5" x14ac:dyDescent="0.25">
      <c r="A1549" s="246" t="str">
        <f t="shared" si="24"/>
        <v>91086</v>
      </c>
      <c r="B1549" s="362" t="s">
        <v>2132</v>
      </c>
      <c r="C1549" s="362" t="s">
        <v>9518</v>
      </c>
      <c r="D1549" s="362" t="s">
        <v>8619</v>
      </c>
      <c r="E1549" s="363" t="s">
        <v>34294</v>
      </c>
    </row>
    <row r="1550" spans="1:5" x14ac:dyDescent="0.25">
      <c r="A1550" s="246" t="str">
        <f t="shared" si="24"/>
        <v>91087</v>
      </c>
      <c r="B1550" s="362" t="s">
        <v>2133</v>
      </c>
      <c r="C1550" s="362" t="s">
        <v>9519</v>
      </c>
      <c r="D1550" s="362" t="s">
        <v>8619</v>
      </c>
      <c r="E1550" s="363" t="s">
        <v>34295</v>
      </c>
    </row>
    <row r="1551" spans="1:5" x14ac:dyDescent="0.25">
      <c r="A1551" s="246" t="str">
        <f t="shared" si="24"/>
        <v>91088</v>
      </c>
      <c r="B1551" s="362" t="s">
        <v>2134</v>
      </c>
      <c r="C1551" s="362" t="s">
        <v>9520</v>
      </c>
      <c r="D1551" s="362" t="s">
        <v>8619</v>
      </c>
      <c r="E1551" s="363" t="s">
        <v>34296</v>
      </c>
    </row>
    <row r="1552" spans="1:5" x14ac:dyDescent="0.25">
      <c r="A1552" s="246" t="str">
        <f t="shared" si="24"/>
        <v>91089</v>
      </c>
      <c r="B1552" s="362" t="s">
        <v>2135</v>
      </c>
      <c r="C1552" s="362" t="s">
        <v>9521</v>
      </c>
      <c r="D1552" s="362" t="s">
        <v>8619</v>
      </c>
      <c r="E1552" s="363" t="s">
        <v>34297</v>
      </c>
    </row>
    <row r="1553" spans="1:5" x14ac:dyDescent="0.25">
      <c r="A1553" s="246" t="str">
        <f t="shared" si="24"/>
        <v>91090</v>
      </c>
      <c r="B1553" s="362" t="s">
        <v>2136</v>
      </c>
      <c r="C1553" s="362" t="s">
        <v>9522</v>
      </c>
      <c r="D1553" s="362" t="s">
        <v>8619</v>
      </c>
      <c r="E1553" s="363" t="s">
        <v>34298</v>
      </c>
    </row>
    <row r="1554" spans="1:5" x14ac:dyDescent="0.25">
      <c r="A1554" s="246" t="str">
        <f t="shared" si="24"/>
        <v>91091</v>
      </c>
      <c r="B1554" s="362" t="s">
        <v>2137</v>
      </c>
      <c r="C1554" s="362" t="s">
        <v>9523</v>
      </c>
      <c r="D1554" s="362" t="s">
        <v>8619</v>
      </c>
      <c r="E1554" s="363" t="s">
        <v>34299</v>
      </c>
    </row>
    <row r="1555" spans="1:5" x14ac:dyDescent="0.25">
      <c r="A1555" s="246" t="str">
        <f t="shared" si="24"/>
        <v>91092</v>
      </c>
      <c r="B1555" s="362" t="s">
        <v>2138</v>
      </c>
      <c r="C1555" s="362" t="s">
        <v>9524</v>
      </c>
      <c r="D1555" s="362" t="s">
        <v>8619</v>
      </c>
      <c r="E1555" s="363" t="s">
        <v>34300</v>
      </c>
    </row>
    <row r="1556" spans="1:5" x14ac:dyDescent="0.25">
      <c r="A1556" s="246" t="str">
        <f t="shared" si="24"/>
        <v>91093</v>
      </c>
      <c r="B1556" s="362" t="s">
        <v>2139</v>
      </c>
      <c r="C1556" s="362" t="s">
        <v>9525</v>
      </c>
      <c r="D1556" s="362" t="s">
        <v>8619</v>
      </c>
      <c r="E1556" s="363" t="s">
        <v>34301</v>
      </c>
    </row>
    <row r="1557" spans="1:5" x14ac:dyDescent="0.25">
      <c r="A1557" s="246" t="str">
        <f t="shared" si="24"/>
        <v>91094</v>
      </c>
      <c r="B1557" s="362" t="s">
        <v>2140</v>
      </c>
      <c r="C1557" s="362" t="s">
        <v>9526</v>
      </c>
      <c r="D1557" s="362" t="s">
        <v>8619</v>
      </c>
      <c r="E1557" s="363" t="s">
        <v>34302</v>
      </c>
    </row>
    <row r="1558" spans="1:5" x14ac:dyDescent="0.25">
      <c r="A1558" s="246" t="str">
        <f t="shared" si="24"/>
        <v>91095</v>
      </c>
      <c r="B1558" s="362" t="s">
        <v>2141</v>
      </c>
      <c r="C1558" s="362" t="s">
        <v>9527</v>
      </c>
      <c r="D1558" s="362" t="s">
        <v>8619</v>
      </c>
      <c r="E1558" s="363" t="s">
        <v>34303</v>
      </c>
    </row>
    <row r="1559" spans="1:5" x14ac:dyDescent="0.25">
      <c r="A1559" s="246" t="str">
        <f t="shared" si="24"/>
        <v>91096</v>
      </c>
      <c r="B1559" s="362" t="s">
        <v>2142</v>
      </c>
      <c r="C1559" s="362" t="s">
        <v>9528</v>
      </c>
      <c r="D1559" s="362" t="s">
        <v>8619</v>
      </c>
      <c r="E1559" s="363" t="s">
        <v>34304</v>
      </c>
    </row>
    <row r="1560" spans="1:5" x14ac:dyDescent="0.25">
      <c r="A1560" s="246" t="str">
        <f t="shared" si="24"/>
        <v>91097</v>
      </c>
      <c r="B1560" s="362" t="s">
        <v>2143</v>
      </c>
      <c r="C1560" s="362" t="s">
        <v>9529</v>
      </c>
      <c r="D1560" s="362" t="s">
        <v>8619</v>
      </c>
      <c r="E1560" s="363" t="s">
        <v>22822</v>
      </c>
    </row>
    <row r="1561" spans="1:5" x14ac:dyDescent="0.25">
      <c r="A1561" s="246" t="str">
        <f t="shared" si="24"/>
        <v>91098</v>
      </c>
      <c r="B1561" s="362" t="s">
        <v>2144</v>
      </c>
      <c r="C1561" s="362" t="s">
        <v>9530</v>
      </c>
      <c r="D1561" s="362" t="s">
        <v>8619</v>
      </c>
      <c r="E1561" s="363" t="s">
        <v>21384</v>
      </c>
    </row>
    <row r="1562" spans="1:5" x14ac:dyDescent="0.25">
      <c r="A1562" s="246" t="str">
        <f t="shared" si="24"/>
        <v>91099</v>
      </c>
      <c r="B1562" s="362" t="s">
        <v>2145</v>
      </c>
      <c r="C1562" s="362" t="s">
        <v>9531</v>
      </c>
      <c r="D1562" s="362" t="s">
        <v>8619</v>
      </c>
      <c r="E1562" s="363" t="s">
        <v>34305</v>
      </c>
    </row>
    <row r="1563" spans="1:5" x14ac:dyDescent="0.25">
      <c r="A1563" s="246" t="str">
        <f t="shared" si="24"/>
        <v>91100</v>
      </c>
      <c r="B1563" s="362" t="s">
        <v>2146</v>
      </c>
      <c r="C1563" s="362" t="s">
        <v>9532</v>
      </c>
      <c r="D1563" s="362" t="s">
        <v>8619</v>
      </c>
      <c r="E1563" s="363" t="s">
        <v>34306</v>
      </c>
    </row>
    <row r="1564" spans="1:5" x14ac:dyDescent="0.25">
      <c r="A1564" s="246" t="str">
        <f t="shared" si="24"/>
        <v>91101</v>
      </c>
      <c r="B1564" s="362" t="s">
        <v>2147</v>
      </c>
      <c r="C1564" s="362" t="s">
        <v>9533</v>
      </c>
      <c r="D1564" s="362" t="s">
        <v>8619</v>
      </c>
      <c r="E1564" s="363" t="s">
        <v>34307</v>
      </c>
    </row>
    <row r="1565" spans="1:5" x14ac:dyDescent="0.25">
      <c r="A1565" s="246" t="str">
        <f t="shared" si="24"/>
        <v>93952</v>
      </c>
      <c r="B1565" s="362" t="s">
        <v>3429</v>
      </c>
      <c r="C1565" s="362" t="s">
        <v>9534</v>
      </c>
      <c r="D1565" s="362" t="s">
        <v>8399</v>
      </c>
      <c r="E1565" s="363" t="s">
        <v>34308</v>
      </c>
    </row>
    <row r="1566" spans="1:5" x14ac:dyDescent="0.25">
      <c r="A1566" s="246" t="str">
        <f t="shared" si="24"/>
        <v>93953</v>
      </c>
      <c r="B1566" s="362" t="s">
        <v>3430</v>
      </c>
      <c r="C1566" s="362" t="s">
        <v>9535</v>
      </c>
      <c r="D1566" s="362" t="s">
        <v>8399</v>
      </c>
      <c r="E1566" s="363" t="s">
        <v>21412</v>
      </c>
    </row>
    <row r="1567" spans="1:5" x14ac:dyDescent="0.25">
      <c r="A1567" s="246" t="str">
        <f t="shared" si="24"/>
        <v>93954</v>
      </c>
      <c r="B1567" s="362" t="s">
        <v>3431</v>
      </c>
      <c r="C1567" s="362" t="s">
        <v>9536</v>
      </c>
      <c r="D1567" s="362" t="s">
        <v>8399</v>
      </c>
      <c r="E1567" s="363" t="s">
        <v>20261</v>
      </c>
    </row>
    <row r="1568" spans="1:5" x14ac:dyDescent="0.25">
      <c r="A1568" s="246" t="str">
        <f t="shared" si="24"/>
        <v>93955</v>
      </c>
      <c r="B1568" s="362" t="s">
        <v>3432</v>
      </c>
      <c r="C1568" s="362" t="s">
        <v>9537</v>
      </c>
      <c r="D1568" s="362" t="s">
        <v>8399</v>
      </c>
      <c r="E1568" s="363" t="s">
        <v>34309</v>
      </c>
    </row>
    <row r="1569" spans="1:5" x14ac:dyDescent="0.25">
      <c r="A1569" s="246" t="str">
        <f t="shared" si="24"/>
        <v>93956</v>
      </c>
      <c r="B1569" s="362" t="s">
        <v>3433</v>
      </c>
      <c r="C1569" s="362" t="s">
        <v>9538</v>
      </c>
      <c r="D1569" s="362" t="s">
        <v>8399</v>
      </c>
      <c r="E1569" s="363" t="s">
        <v>34310</v>
      </c>
    </row>
    <row r="1570" spans="1:5" x14ac:dyDescent="0.25">
      <c r="A1570" s="246" t="str">
        <f t="shared" si="24"/>
        <v>93957</v>
      </c>
      <c r="B1570" s="362" t="s">
        <v>3434</v>
      </c>
      <c r="C1570" s="362" t="s">
        <v>9539</v>
      </c>
      <c r="D1570" s="362" t="s">
        <v>8399</v>
      </c>
      <c r="E1570" s="363" t="s">
        <v>34311</v>
      </c>
    </row>
    <row r="1571" spans="1:5" x14ac:dyDescent="0.25">
      <c r="A1571" s="246" t="str">
        <f t="shared" si="24"/>
        <v>93958</v>
      </c>
      <c r="B1571" s="362" t="s">
        <v>3435</v>
      </c>
      <c r="C1571" s="362" t="s">
        <v>9540</v>
      </c>
      <c r="D1571" s="362" t="s">
        <v>8399</v>
      </c>
      <c r="E1571" s="363" t="s">
        <v>34312</v>
      </c>
    </row>
    <row r="1572" spans="1:5" x14ac:dyDescent="0.25">
      <c r="A1572" s="246" t="str">
        <f t="shared" si="24"/>
        <v>93959</v>
      </c>
      <c r="B1572" s="362" t="s">
        <v>3436</v>
      </c>
      <c r="C1572" s="362" t="s">
        <v>9541</v>
      </c>
      <c r="D1572" s="362" t="s">
        <v>8399</v>
      </c>
      <c r="E1572" s="363" t="s">
        <v>34313</v>
      </c>
    </row>
    <row r="1573" spans="1:5" x14ac:dyDescent="0.25">
      <c r="A1573" s="246" t="str">
        <f t="shared" si="24"/>
        <v>93960</v>
      </c>
      <c r="B1573" s="362" t="s">
        <v>3437</v>
      </c>
      <c r="C1573" s="362" t="s">
        <v>9542</v>
      </c>
      <c r="D1573" s="362" t="s">
        <v>8399</v>
      </c>
      <c r="E1573" s="363" t="s">
        <v>34314</v>
      </c>
    </row>
    <row r="1574" spans="1:5" x14ac:dyDescent="0.25">
      <c r="A1574" s="246" t="str">
        <f t="shared" si="24"/>
        <v>93961</v>
      </c>
      <c r="B1574" s="362" t="s">
        <v>3438</v>
      </c>
      <c r="C1574" s="362" t="s">
        <v>9543</v>
      </c>
      <c r="D1574" s="362" t="s">
        <v>8399</v>
      </c>
      <c r="E1574" s="363" t="s">
        <v>34315</v>
      </c>
    </row>
    <row r="1575" spans="1:5" x14ac:dyDescent="0.25">
      <c r="A1575" s="246" t="str">
        <f t="shared" si="24"/>
        <v>93962</v>
      </c>
      <c r="B1575" s="362" t="s">
        <v>3439</v>
      </c>
      <c r="C1575" s="362" t="s">
        <v>9544</v>
      </c>
      <c r="D1575" s="362" t="s">
        <v>8399</v>
      </c>
      <c r="E1575" s="363" t="s">
        <v>30035</v>
      </c>
    </row>
    <row r="1576" spans="1:5" x14ac:dyDescent="0.25">
      <c r="A1576" s="246" t="str">
        <f t="shared" si="24"/>
        <v>93963</v>
      </c>
      <c r="B1576" s="362" t="s">
        <v>3440</v>
      </c>
      <c r="C1576" s="362" t="s">
        <v>9545</v>
      </c>
      <c r="D1576" s="362" t="s">
        <v>8399</v>
      </c>
      <c r="E1576" s="363" t="s">
        <v>33088</v>
      </c>
    </row>
    <row r="1577" spans="1:5" x14ac:dyDescent="0.25">
      <c r="A1577" s="246" t="str">
        <f t="shared" si="24"/>
        <v>93964</v>
      </c>
      <c r="B1577" s="362" t="s">
        <v>3441</v>
      </c>
      <c r="C1577" s="362" t="s">
        <v>9546</v>
      </c>
      <c r="D1577" s="362" t="s">
        <v>8399</v>
      </c>
      <c r="E1577" s="363" t="s">
        <v>34316</v>
      </c>
    </row>
    <row r="1578" spans="1:5" x14ac:dyDescent="0.25">
      <c r="A1578" s="246" t="str">
        <f t="shared" si="24"/>
        <v>93965</v>
      </c>
      <c r="B1578" s="362" t="s">
        <v>3442</v>
      </c>
      <c r="C1578" s="362" t="s">
        <v>9547</v>
      </c>
      <c r="D1578" s="362" t="s">
        <v>8399</v>
      </c>
      <c r="E1578" s="363" t="s">
        <v>34317</v>
      </c>
    </row>
    <row r="1579" spans="1:5" x14ac:dyDescent="0.25">
      <c r="A1579" s="246" t="str">
        <f t="shared" si="24"/>
        <v>93966</v>
      </c>
      <c r="B1579" s="362" t="s">
        <v>3443</v>
      </c>
      <c r="C1579" s="362" t="s">
        <v>9548</v>
      </c>
      <c r="D1579" s="362" t="s">
        <v>8399</v>
      </c>
      <c r="E1579" s="363" t="s">
        <v>30974</v>
      </c>
    </row>
    <row r="1580" spans="1:5" x14ac:dyDescent="0.25">
      <c r="A1580" s="246" t="str">
        <f t="shared" si="24"/>
        <v>93967</v>
      </c>
      <c r="B1580" s="362" t="s">
        <v>3444</v>
      </c>
      <c r="C1580" s="362" t="s">
        <v>9549</v>
      </c>
      <c r="D1580" s="362" t="s">
        <v>8399</v>
      </c>
      <c r="E1580" s="363" t="s">
        <v>34318</v>
      </c>
    </row>
    <row r="1581" spans="1:5" x14ac:dyDescent="0.25">
      <c r="A1581" s="246" t="str">
        <f t="shared" si="24"/>
        <v>93968</v>
      </c>
      <c r="B1581" s="362" t="s">
        <v>3445</v>
      </c>
      <c r="C1581" s="362" t="s">
        <v>9550</v>
      </c>
      <c r="D1581" s="362" t="s">
        <v>8399</v>
      </c>
      <c r="E1581" s="363" t="s">
        <v>34319</v>
      </c>
    </row>
    <row r="1582" spans="1:5" x14ac:dyDescent="0.25">
      <c r="A1582" s="246" t="str">
        <f t="shared" si="24"/>
        <v>93969</v>
      </c>
      <c r="B1582" s="362" t="s">
        <v>3446</v>
      </c>
      <c r="C1582" s="362" t="s">
        <v>9551</v>
      </c>
      <c r="D1582" s="362" t="s">
        <v>8399</v>
      </c>
      <c r="E1582" s="363" t="s">
        <v>34320</v>
      </c>
    </row>
    <row r="1583" spans="1:5" x14ac:dyDescent="0.25">
      <c r="A1583" s="246" t="str">
        <f t="shared" si="24"/>
        <v>93970</v>
      </c>
      <c r="B1583" s="362" t="s">
        <v>3447</v>
      </c>
      <c r="C1583" s="362" t="s">
        <v>9552</v>
      </c>
      <c r="D1583" s="362" t="s">
        <v>8399</v>
      </c>
      <c r="E1583" s="363" t="s">
        <v>34321</v>
      </c>
    </row>
    <row r="1584" spans="1:5" x14ac:dyDescent="0.25">
      <c r="A1584" s="246" t="str">
        <f t="shared" si="24"/>
        <v>93971</v>
      </c>
      <c r="B1584" s="362" t="s">
        <v>3448</v>
      </c>
      <c r="C1584" s="362" t="s">
        <v>9553</v>
      </c>
      <c r="D1584" s="362" t="s">
        <v>8399</v>
      </c>
      <c r="E1584" s="363" t="s">
        <v>34322</v>
      </c>
    </row>
    <row r="1585" spans="1:5" x14ac:dyDescent="0.25">
      <c r="A1585" s="246" t="str">
        <f t="shared" si="24"/>
        <v>95108</v>
      </c>
      <c r="B1585" s="362" t="s">
        <v>3766</v>
      </c>
      <c r="C1585" s="362" t="s">
        <v>30119</v>
      </c>
      <c r="D1585" s="362" t="s">
        <v>8471</v>
      </c>
      <c r="E1585" s="363" t="s">
        <v>15520</v>
      </c>
    </row>
    <row r="1586" spans="1:5" x14ac:dyDescent="0.25">
      <c r="A1586" s="246" t="str">
        <f t="shared" si="24"/>
        <v>100332</v>
      </c>
      <c r="B1586" s="362" t="s">
        <v>5515</v>
      </c>
      <c r="C1586" s="362" t="s">
        <v>5516</v>
      </c>
      <c r="D1586" s="362" t="s">
        <v>8619</v>
      </c>
      <c r="E1586" s="363" t="s">
        <v>34323</v>
      </c>
    </row>
    <row r="1587" spans="1:5" x14ac:dyDescent="0.25">
      <c r="A1587" s="246" t="str">
        <f t="shared" si="24"/>
        <v>100333</v>
      </c>
      <c r="B1587" s="362" t="s">
        <v>5517</v>
      </c>
      <c r="C1587" s="362" t="s">
        <v>5518</v>
      </c>
      <c r="D1587" s="362" t="s">
        <v>8619</v>
      </c>
      <c r="E1587" s="363" t="s">
        <v>34324</v>
      </c>
    </row>
    <row r="1588" spans="1:5" x14ac:dyDescent="0.25">
      <c r="A1588" s="246" t="str">
        <f t="shared" si="24"/>
        <v>100334</v>
      </c>
      <c r="B1588" s="362" t="s">
        <v>5519</v>
      </c>
      <c r="C1588" s="362" t="s">
        <v>5520</v>
      </c>
      <c r="D1588" s="362" t="s">
        <v>8619</v>
      </c>
      <c r="E1588" s="363" t="s">
        <v>34325</v>
      </c>
    </row>
    <row r="1589" spans="1:5" x14ac:dyDescent="0.25">
      <c r="A1589" s="246" t="str">
        <f t="shared" si="24"/>
        <v>100335</v>
      </c>
      <c r="B1589" s="362" t="s">
        <v>5521</v>
      </c>
      <c r="C1589" s="362" t="s">
        <v>5522</v>
      </c>
      <c r="D1589" s="362" t="s">
        <v>8619</v>
      </c>
      <c r="E1589" s="363" t="s">
        <v>34326</v>
      </c>
    </row>
    <row r="1590" spans="1:5" x14ac:dyDescent="0.25">
      <c r="A1590" s="246" t="str">
        <f t="shared" si="24"/>
        <v>100341</v>
      </c>
      <c r="B1590" s="362" t="s">
        <v>5523</v>
      </c>
      <c r="C1590" s="362" t="s">
        <v>5524</v>
      </c>
      <c r="D1590" s="362" t="s">
        <v>8619</v>
      </c>
      <c r="E1590" s="363" t="s">
        <v>20624</v>
      </c>
    </row>
    <row r="1591" spans="1:5" x14ac:dyDescent="0.25">
      <c r="A1591" s="246" t="str">
        <f t="shared" si="24"/>
        <v>100342</v>
      </c>
      <c r="B1591" s="362" t="s">
        <v>190</v>
      </c>
      <c r="C1591" s="362" t="s">
        <v>215</v>
      </c>
      <c r="D1591" s="362" t="s">
        <v>9468</v>
      </c>
      <c r="E1591" s="363" t="s">
        <v>10729</v>
      </c>
    </row>
    <row r="1592" spans="1:5" x14ac:dyDescent="0.25">
      <c r="A1592" s="246" t="str">
        <f t="shared" si="24"/>
        <v>100343</v>
      </c>
      <c r="B1592" s="362" t="s">
        <v>191</v>
      </c>
      <c r="C1592" s="362" t="s">
        <v>216</v>
      </c>
      <c r="D1592" s="362" t="s">
        <v>9468</v>
      </c>
      <c r="E1592" s="363" t="s">
        <v>8025</v>
      </c>
    </row>
    <row r="1593" spans="1:5" x14ac:dyDescent="0.25">
      <c r="A1593" s="246" t="str">
        <f t="shared" si="24"/>
        <v>100344</v>
      </c>
      <c r="B1593" s="362" t="s">
        <v>5525</v>
      </c>
      <c r="C1593" s="362" t="s">
        <v>5526</v>
      </c>
      <c r="D1593" s="362" t="s">
        <v>9468</v>
      </c>
      <c r="E1593" s="363" t="s">
        <v>16093</v>
      </c>
    </row>
    <row r="1594" spans="1:5" x14ac:dyDescent="0.25">
      <c r="A1594" s="246" t="str">
        <f t="shared" si="24"/>
        <v>100345</v>
      </c>
      <c r="B1594" s="362" t="s">
        <v>5527</v>
      </c>
      <c r="C1594" s="362" t="s">
        <v>5528</v>
      </c>
      <c r="D1594" s="362" t="s">
        <v>9468</v>
      </c>
      <c r="E1594" s="363" t="s">
        <v>10143</v>
      </c>
    </row>
    <row r="1595" spans="1:5" x14ac:dyDescent="0.25">
      <c r="A1595" s="246" t="str">
        <f t="shared" si="24"/>
        <v>100346</v>
      </c>
      <c r="B1595" s="362" t="s">
        <v>5529</v>
      </c>
      <c r="C1595" s="362" t="s">
        <v>5530</v>
      </c>
      <c r="D1595" s="362" t="s">
        <v>9468</v>
      </c>
      <c r="E1595" s="363" t="s">
        <v>7849</v>
      </c>
    </row>
    <row r="1596" spans="1:5" x14ac:dyDescent="0.25">
      <c r="A1596" s="246" t="str">
        <f t="shared" si="24"/>
        <v>100347</v>
      </c>
      <c r="B1596" s="362" t="s">
        <v>5531</v>
      </c>
      <c r="C1596" s="362" t="s">
        <v>5532</v>
      </c>
      <c r="D1596" s="362" t="s">
        <v>9468</v>
      </c>
      <c r="E1596" s="363" t="s">
        <v>7982</v>
      </c>
    </row>
    <row r="1597" spans="1:5" x14ac:dyDescent="0.25">
      <c r="A1597" s="246" t="str">
        <f t="shared" si="24"/>
        <v>100348</v>
      </c>
      <c r="B1597" s="362" t="s">
        <v>5533</v>
      </c>
      <c r="C1597" s="362" t="s">
        <v>5534</v>
      </c>
      <c r="D1597" s="362" t="s">
        <v>9468</v>
      </c>
      <c r="E1597" s="363" t="s">
        <v>24399</v>
      </c>
    </row>
    <row r="1598" spans="1:5" x14ac:dyDescent="0.25">
      <c r="A1598" s="246" t="str">
        <f t="shared" si="24"/>
        <v>100349</v>
      </c>
      <c r="B1598" s="362" t="s">
        <v>5535</v>
      </c>
      <c r="C1598" s="362" t="s">
        <v>9555</v>
      </c>
      <c r="D1598" s="362" t="s">
        <v>9485</v>
      </c>
      <c r="E1598" s="363" t="s">
        <v>34327</v>
      </c>
    </row>
    <row r="1599" spans="1:5" x14ac:dyDescent="0.25">
      <c r="A1599" s="246" t="str">
        <f t="shared" si="24"/>
        <v>104841</v>
      </c>
      <c r="B1599" s="362" t="s">
        <v>30126</v>
      </c>
      <c r="C1599" s="362" t="s">
        <v>30127</v>
      </c>
      <c r="D1599" s="362" t="s">
        <v>8399</v>
      </c>
      <c r="E1599" s="363" t="s">
        <v>34328</v>
      </c>
    </row>
    <row r="1600" spans="1:5" x14ac:dyDescent="0.25">
      <c r="A1600" s="246" t="str">
        <f t="shared" si="24"/>
        <v>104842</v>
      </c>
      <c r="B1600" s="362" t="s">
        <v>30128</v>
      </c>
      <c r="C1600" s="362" t="s">
        <v>30129</v>
      </c>
      <c r="D1600" s="362" t="s">
        <v>8399</v>
      </c>
      <c r="E1600" s="363" t="s">
        <v>26530</v>
      </c>
    </row>
    <row r="1601" spans="1:5" x14ac:dyDescent="0.25">
      <c r="A1601" s="246" t="str">
        <f t="shared" si="24"/>
        <v>104843</v>
      </c>
      <c r="B1601" s="362" t="s">
        <v>30131</v>
      </c>
      <c r="C1601" s="362" t="s">
        <v>30132</v>
      </c>
      <c r="D1601" s="362" t="s">
        <v>8399</v>
      </c>
      <c r="E1601" s="363" t="s">
        <v>34329</v>
      </c>
    </row>
    <row r="1602" spans="1:5" x14ac:dyDescent="0.25">
      <c r="A1602" s="246" t="str">
        <f t="shared" si="24"/>
        <v>104844</v>
      </c>
      <c r="B1602" s="362" t="s">
        <v>30133</v>
      </c>
      <c r="C1602" s="362" t="s">
        <v>30134</v>
      </c>
      <c r="D1602" s="362" t="s">
        <v>8399</v>
      </c>
      <c r="E1602" s="363" t="s">
        <v>17056</v>
      </c>
    </row>
    <row r="1603" spans="1:5" x14ac:dyDescent="0.25">
      <c r="A1603" s="246" t="str">
        <f t="shared" ref="A1603:A1666" si="25">B1603</f>
        <v>104845</v>
      </c>
      <c r="B1603" s="362" t="s">
        <v>30136</v>
      </c>
      <c r="C1603" s="362" t="s">
        <v>30137</v>
      </c>
      <c r="D1603" s="362" t="s">
        <v>8399</v>
      </c>
      <c r="E1603" s="363" t="s">
        <v>31726</v>
      </c>
    </row>
    <row r="1604" spans="1:5" x14ac:dyDescent="0.25">
      <c r="A1604" s="246" t="str">
        <f t="shared" si="25"/>
        <v>104846</v>
      </c>
      <c r="B1604" s="362" t="s">
        <v>30139</v>
      </c>
      <c r="C1604" s="362" t="s">
        <v>30140</v>
      </c>
      <c r="D1604" s="362" t="s">
        <v>8399</v>
      </c>
      <c r="E1604" s="363" t="s">
        <v>20915</v>
      </c>
    </row>
    <row r="1605" spans="1:5" x14ac:dyDescent="0.25">
      <c r="A1605" s="246" t="str">
        <f t="shared" si="25"/>
        <v>104847</v>
      </c>
      <c r="B1605" s="362" t="s">
        <v>30141</v>
      </c>
      <c r="C1605" s="362" t="s">
        <v>30142</v>
      </c>
      <c r="D1605" s="362" t="s">
        <v>8399</v>
      </c>
      <c r="E1605" s="363" t="s">
        <v>34330</v>
      </c>
    </row>
    <row r="1606" spans="1:5" x14ac:dyDescent="0.25">
      <c r="A1606" s="246" t="str">
        <f t="shared" si="25"/>
        <v>104848</v>
      </c>
      <c r="B1606" s="362" t="s">
        <v>30144</v>
      </c>
      <c r="C1606" s="362" t="s">
        <v>30145</v>
      </c>
      <c r="D1606" s="362" t="s">
        <v>8399</v>
      </c>
      <c r="E1606" s="363" t="s">
        <v>18466</v>
      </c>
    </row>
    <row r="1607" spans="1:5" x14ac:dyDescent="0.25">
      <c r="A1607" s="246" t="str">
        <f t="shared" si="25"/>
        <v>104849</v>
      </c>
      <c r="B1607" s="362" t="s">
        <v>30147</v>
      </c>
      <c r="C1607" s="362" t="s">
        <v>30148</v>
      </c>
      <c r="D1607" s="362" t="s">
        <v>8399</v>
      </c>
      <c r="E1607" s="363" t="s">
        <v>23935</v>
      </c>
    </row>
    <row r="1608" spans="1:5" x14ac:dyDescent="0.25">
      <c r="A1608" s="246" t="str">
        <f t="shared" si="25"/>
        <v>104850</v>
      </c>
      <c r="B1608" s="362" t="s">
        <v>30149</v>
      </c>
      <c r="C1608" s="362" t="s">
        <v>30150</v>
      </c>
      <c r="D1608" s="362" t="s">
        <v>8399</v>
      </c>
      <c r="E1608" s="363" t="s">
        <v>16106</v>
      </c>
    </row>
    <row r="1609" spans="1:5" x14ac:dyDescent="0.25">
      <c r="A1609" s="246" t="str">
        <f t="shared" si="25"/>
        <v>104851</v>
      </c>
      <c r="B1609" s="362" t="s">
        <v>30151</v>
      </c>
      <c r="C1609" s="362" t="s">
        <v>30152</v>
      </c>
      <c r="D1609" s="362" t="s">
        <v>8399</v>
      </c>
      <c r="E1609" s="363" t="s">
        <v>34331</v>
      </c>
    </row>
    <row r="1610" spans="1:5" x14ac:dyDescent="0.25">
      <c r="A1610" s="246" t="str">
        <f t="shared" si="25"/>
        <v>104852</v>
      </c>
      <c r="B1610" s="362" t="s">
        <v>30154</v>
      </c>
      <c r="C1610" s="362" t="s">
        <v>30155</v>
      </c>
      <c r="D1610" s="362" t="s">
        <v>8399</v>
      </c>
      <c r="E1610" s="363" t="s">
        <v>22768</v>
      </c>
    </row>
    <row r="1611" spans="1:5" x14ac:dyDescent="0.25">
      <c r="A1611" s="246" t="str">
        <f t="shared" si="25"/>
        <v>104853</v>
      </c>
      <c r="B1611" s="362" t="s">
        <v>30157</v>
      </c>
      <c r="C1611" s="362" t="s">
        <v>30158</v>
      </c>
      <c r="D1611" s="362" t="s">
        <v>8399</v>
      </c>
      <c r="E1611" s="363" t="s">
        <v>34332</v>
      </c>
    </row>
    <row r="1612" spans="1:5" x14ac:dyDescent="0.25">
      <c r="A1612" s="246" t="str">
        <f t="shared" si="25"/>
        <v>104854</v>
      </c>
      <c r="B1612" s="362" t="s">
        <v>30159</v>
      </c>
      <c r="C1612" s="362" t="s">
        <v>30160</v>
      </c>
      <c r="D1612" s="362" t="s">
        <v>8399</v>
      </c>
      <c r="E1612" s="363" t="s">
        <v>30587</v>
      </c>
    </row>
    <row r="1613" spans="1:5" x14ac:dyDescent="0.25">
      <c r="A1613" s="246" t="str">
        <f t="shared" si="25"/>
        <v>104855</v>
      </c>
      <c r="B1613" s="362" t="s">
        <v>30162</v>
      </c>
      <c r="C1613" s="362" t="s">
        <v>30163</v>
      </c>
      <c r="D1613" s="362" t="s">
        <v>8399</v>
      </c>
      <c r="E1613" s="363" t="s">
        <v>19838</v>
      </c>
    </row>
    <row r="1614" spans="1:5" x14ac:dyDescent="0.25">
      <c r="A1614" s="246" t="str">
        <f t="shared" si="25"/>
        <v>104876</v>
      </c>
      <c r="B1614" s="362" t="s">
        <v>30165</v>
      </c>
      <c r="C1614" s="362" t="s">
        <v>30166</v>
      </c>
      <c r="D1614" s="362" t="s">
        <v>8471</v>
      </c>
      <c r="E1614" s="363" t="s">
        <v>18510</v>
      </c>
    </row>
    <row r="1615" spans="1:5" x14ac:dyDescent="0.25">
      <c r="A1615" s="246" t="str">
        <f t="shared" si="25"/>
        <v>104877</v>
      </c>
      <c r="B1615" s="362" t="s">
        <v>30167</v>
      </c>
      <c r="C1615" s="362" t="s">
        <v>30168</v>
      </c>
      <c r="D1615" s="362" t="s">
        <v>8471</v>
      </c>
      <c r="E1615" s="363" t="s">
        <v>34333</v>
      </c>
    </row>
    <row r="1616" spans="1:5" x14ac:dyDescent="0.25">
      <c r="A1616" s="246" t="str">
        <f t="shared" si="25"/>
        <v>104878</v>
      </c>
      <c r="B1616" s="362" t="s">
        <v>30170</v>
      </c>
      <c r="C1616" s="362" t="s">
        <v>30171</v>
      </c>
      <c r="D1616" s="362" t="s">
        <v>8471</v>
      </c>
      <c r="E1616" s="363" t="s">
        <v>34334</v>
      </c>
    </row>
    <row r="1617" spans="1:5" x14ac:dyDescent="0.25">
      <c r="A1617" s="246" t="str">
        <f t="shared" si="25"/>
        <v>104879</v>
      </c>
      <c r="B1617" s="362" t="s">
        <v>30173</v>
      </c>
      <c r="C1617" s="362" t="s">
        <v>30174</v>
      </c>
      <c r="D1617" s="362" t="s">
        <v>8399</v>
      </c>
      <c r="E1617" s="363" t="s">
        <v>34335</v>
      </c>
    </row>
    <row r="1618" spans="1:5" x14ac:dyDescent="0.25">
      <c r="A1618" s="246" t="str">
        <f t="shared" si="25"/>
        <v>104880</v>
      </c>
      <c r="B1618" s="362" t="s">
        <v>30176</v>
      </c>
      <c r="C1618" s="362" t="s">
        <v>30177</v>
      </c>
      <c r="D1618" s="362" t="s">
        <v>8399</v>
      </c>
      <c r="E1618" s="363" t="s">
        <v>34336</v>
      </c>
    </row>
    <row r="1619" spans="1:5" x14ac:dyDescent="0.25">
      <c r="A1619" s="246" t="str">
        <f t="shared" si="25"/>
        <v>104886</v>
      </c>
      <c r="B1619" s="362" t="s">
        <v>30179</v>
      </c>
      <c r="C1619" s="362" t="s">
        <v>30180</v>
      </c>
      <c r="D1619" s="362" t="s">
        <v>8399</v>
      </c>
      <c r="E1619" s="363" t="s">
        <v>34337</v>
      </c>
    </row>
    <row r="1620" spans="1:5" x14ac:dyDescent="0.25">
      <c r="A1620" s="246" t="str">
        <f t="shared" si="25"/>
        <v>104887</v>
      </c>
      <c r="B1620" s="362" t="s">
        <v>30181</v>
      </c>
      <c r="C1620" s="362" t="s">
        <v>30182</v>
      </c>
      <c r="D1620" s="362" t="s">
        <v>8399</v>
      </c>
      <c r="E1620" s="363" t="s">
        <v>20783</v>
      </c>
    </row>
    <row r="1621" spans="1:5" x14ac:dyDescent="0.25">
      <c r="A1621" s="246" t="str">
        <f t="shared" si="25"/>
        <v>104888</v>
      </c>
      <c r="B1621" s="362" t="s">
        <v>30183</v>
      </c>
      <c r="C1621" s="362" t="s">
        <v>30184</v>
      </c>
      <c r="D1621" s="362" t="s">
        <v>8399</v>
      </c>
      <c r="E1621" s="363" t="s">
        <v>20533</v>
      </c>
    </row>
    <row r="1622" spans="1:5" x14ac:dyDescent="0.25">
      <c r="A1622" s="246" t="str">
        <f t="shared" si="25"/>
        <v>104889</v>
      </c>
      <c r="B1622" s="362" t="s">
        <v>30185</v>
      </c>
      <c r="C1622" s="362" t="s">
        <v>30186</v>
      </c>
      <c r="D1622" s="362" t="s">
        <v>8399</v>
      </c>
      <c r="E1622" s="363" t="s">
        <v>17722</v>
      </c>
    </row>
    <row r="1623" spans="1:5" x14ac:dyDescent="0.25">
      <c r="A1623" s="246" t="str">
        <f t="shared" si="25"/>
        <v>104890</v>
      </c>
      <c r="B1623" s="362" t="s">
        <v>30188</v>
      </c>
      <c r="C1623" s="362" t="s">
        <v>30189</v>
      </c>
      <c r="D1623" s="362" t="s">
        <v>8399</v>
      </c>
      <c r="E1623" s="363" t="s">
        <v>15691</v>
      </c>
    </row>
    <row r="1624" spans="1:5" x14ac:dyDescent="0.25">
      <c r="A1624" s="246" t="str">
        <f t="shared" si="25"/>
        <v>104891</v>
      </c>
      <c r="B1624" s="362" t="s">
        <v>30191</v>
      </c>
      <c r="C1624" s="362" t="s">
        <v>30192</v>
      </c>
      <c r="D1624" s="362" t="s">
        <v>8399</v>
      </c>
      <c r="E1624" s="363" t="s">
        <v>21117</v>
      </c>
    </row>
    <row r="1625" spans="1:5" x14ac:dyDescent="0.25">
      <c r="A1625" s="246" t="str">
        <f t="shared" si="25"/>
        <v>104892</v>
      </c>
      <c r="B1625" s="362" t="s">
        <v>30193</v>
      </c>
      <c r="C1625" s="362" t="s">
        <v>30194</v>
      </c>
      <c r="D1625" s="362" t="s">
        <v>8399</v>
      </c>
      <c r="E1625" s="363" t="s">
        <v>34338</v>
      </c>
    </row>
    <row r="1626" spans="1:5" x14ac:dyDescent="0.25">
      <c r="A1626" s="246" t="str">
        <f t="shared" si="25"/>
        <v>102989</v>
      </c>
      <c r="B1626" s="362" t="s">
        <v>14343</v>
      </c>
      <c r="C1626" s="362" t="s">
        <v>14344</v>
      </c>
      <c r="D1626" s="362" t="s">
        <v>8399</v>
      </c>
      <c r="E1626" s="363" t="s">
        <v>31996</v>
      </c>
    </row>
    <row r="1627" spans="1:5" x14ac:dyDescent="0.25">
      <c r="A1627" s="246" t="str">
        <f t="shared" si="25"/>
        <v>102990</v>
      </c>
      <c r="B1627" s="362" t="s">
        <v>14345</v>
      </c>
      <c r="C1627" s="362" t="s">
        <v>14346</v>
      </c>
      <c r="D1627" s="362" t="s">
        <v>8399</v>
      </c>
      <c r="E1627" s="363" t="s">
        <v>32897</v>
      </c>
    </row>
    <row r="1628" spans="1:5" x14ac:dyDescent="0.25">
      <c r="A1628" s="246" t="str">
        <f t="shared" si="25"/>
        <v>102991</v>
      </c>
      <c r="B1628" s="362" t="s">
        <v>14347</v>
      </c>
      <c r="C1628" s="362" t="s">
        <v>14348</v>
      </c>
      <c r="D1628" s="362" t="s">
        <v>8399</v>
      </c>
      <c r="E1628" s="363" t="s">
        <v>34339</v>
      </c>
    </row>
    <row r="1629" spans="1:5" x14ac:dyDescent="0.25">
      <c r="A1629" s="246" t="str">
        <f t="shared" si="25"/>
        <v>102992</v>
      </c>
      <c r="B1629" s="362" t="s">
        <v>14349</v>
      </c>
      <c r="C1629" s="362" t="s">
        <v>14350</v>
      </c>
      <c r="D1629" s="362" t="s">
        <v>8399</v>
      </c>
      <c r="E1629" s="363" t="s">
        <v>34340</v>
      </c>
    </row>
    <row r="1630" spans="1:5" x14ac:dyDescent="0.25">
      <c r="A1630" s="246" t="str">
        <f t="shared" si="25"/>
        <v>102993</v>
      </c>
      <c r="B1630" s="362" t="s">
        <v>14351</v>
      </c>
      <c r="C1630" s="362" t="s">
        <v>14352</v>
      </c>
      <c r="D1630" s="362" t="s">
        <v>8399</v>
      </c>
      <c r="E1630" s="363" t="s">
        <v>34341</v>
      </c>
    </row>
    <row r="1631" spans="1:5" x14ac:dyDescent="0.25">
      <c r="A1631" s="246" t="str">
        <f t="shared" si="25"/>
        <v>102994</v>
      </c>
      <c r="B1631" s="362" t="s">
        <v>14353</v>
      </c>
      <c r="C1631" s="362" t="s">
        <v>14354</v>
      </c>
      <c r="D1631" s="362" t="s">
        <v>8399</v>
      </c>
      <c r="E1631" s="363" t="s">
        <v>34342</v>
      </c>
    </row>
    <row r="1632" spans="1:5" x14ac:dyDescent="0.25">
      <c r="A1632" s="246" t="str">
        <f t="shared" si="25"/>
        <v>102995</v>
      </c>
      <c r="B1632" s="362" t="s">
        <v>14355</v>
      </c>
      <c r="C1632" s="362" t="s">
        <v>14356</v>
      </c>
      <c r="D1632" s="362" t="s">
        <v>8399</v>
      </c>
      <c r="E1632" s="363" t="s">
        <v>31995</v>
      </c>
    </row>
    <row r="1633" spans="1:5" x14ac:dyDescent="0.25">
      <c r="A1633" s="246" t="str">
        <f t="shared" si="25"/>
        <v>102996</v>
      </c>
      <c r="B1633" s="362" t="s">
        <v>14357</v>
      </c>
      <c r="C1633" s="362" t="s">
        <v>14358</v>
      </c>
      <c r="D1633" s="362" t="s">
        <v>8399</v>
      </c>
      <c r="E1633" s="363" t="s">
        <v>34343</v>
      </c>
    </row>
    <row r="1634" spans="1:5" x14ac:dyDescent="0.25">
      <c r="A1634" s="246" t="str">
        <f t="shared" si="25"/>
        <v>102997</v>
      </c>
      <c r="B1634" s="362" t="s">
        <v>14359</v>
      </c>
      <c r="C1634" s="362" t="s">
        <v>14360</v>
      </c>
      <c r="D1634" s="362" t="s">
        <v>8399</v>
      </c>
      <c r="E1634" s="363" t="s">
        <v>20555</v>
      </c>
    </row>
    <row r="1635" spans="1:5" x14ac:dyDescent="0.25">
      <c r="A1635" s="246" t="str">
        <f t="shared" si="25"/>
        <v>102998</v>
      </c>
      <c r="B1635" s="362" t="s">
        <v>14361</v>
      </c>
      <c r="C1635" s="362" t="s">
        <v>14362</v>
      </c>
      <c r="D1635" s="362" t="s">
        <v>8399</v>
      </c>
      <c r="E1635" s="363" t="s">
        <v>34344</v>
      </c>
    </row>
    <row r="1636" spans="1:5" x14ac:dyDescent="0.25">
      <c r="A1636" s="246" t="str">
        <f t="shared" si="25"/>
        <v>102999</v>
      </c>
      <c r="B1636" s="362" t="s">
        <v>14363</v>
      </c>
      <c r="C1636" s="362" t="s">
        <v>14364</v>
      </c>
      <c r="D1636" s="362" t="s">
        <v>8399</v>
      </c>
      <c r="E1636" s="363" t="s">
        <v>31580</v>
      </c>
    </row>
    <row r="1637" spans="1:5" x14ac:dyDescent="0.25">
      <c r="A1637" s="246" t="str">
        <f t="shared" si="25"/>
        <v>103000</v>
      </c>
      <c r="B1637" s="362" t="s">
        <v>14365</v>
      </c>
      <c r="C1637" s="362" t="s">
        <v>14366</v>
      </c>
      <c r="D1637" s="362" t="s">
        <v>8399</v>
      </c>
      <c r="E1637" s="363" t="s">
        <v>19955</v>
      </c>
    </row>
    <row r="1638" spans="1:5" x14ac:dyDescent="0.25">
      <c r="A1638" s="246" t="str">
        <f t="shared" si="25"/>
        <v>103001</v>
      </c>
      <c r="B1638" s="362" t="s">
        <v>14367</v>
      </c>
      <c r="C1638" s="362" t="s">
        <v>14368</v>
      </c>
      <c r="D1638" s="362" t="s">
        <v>8471</v>
      </c>
      <c r="E1638" s="363" t="s">
        <v>20540</v>
      </c>
    </row>
    <row r="1639" spans="1:5" x14ac:dyDescent="0.25">
      <c r="A1639" s="246" t="str">
        <f t="shared" si="25"/>
        <v>103002</v>
      </c>
      <c r="B1639" s="362" t="s">
        <v>14369</v>
      </c>
      <c r="C1639" s="362" t="s">
        <v>14370</v>
      </c>
      <c r="D1639" s="362" t="s">
        <v>8471</v>
      </c>
      <c r="E1639" s="363" t="s">
        <v>34345</v>
      </c>
    </row>
    <row r="1640" spans="1:5" x14ac:dyDescent="0.25">
      <c r="A1640" s="246" t="str">
        <f t="shared" si="25"/>
        <v>103003</v>
      </c>
      <c r="B1640" s="362" t="s">
        <v>14371</v>
      </c>
      <c r="C1640" s="362" t="s">
        <v>14372</v>
      </c>
      <c r="D1640" s="362" t="s">
        <v>8471</v>
      </c>
      <c r="E1640" s="363" t="s">
        <v>34346</v>
      </c>
    </row>
    <row r="1641" spans="1:5" x14ac:dyDescent="0.25">
      <c r="A1641" s="246" t="str">
        <f t="shared" si="25"/>
        <v>103005</v>
      </c>
      <c r="B1641" s="362" t="s">
        <v>14373</v>
      </c>
      <c r="C1641" s="362" t="s">
        <v>14374</v>
      </c>
      <c r="D1641" s="362" t="s">
        <v>8471</v>
      </c>
      <c r="E1641" s="363" t="s">
        <v>34347</v>
      </c>
    </row>
    <row r="1642" spans="1:5" x14ac:dyDescent="0.25">
      <c r="A1642" s="246" t="str">
        <f t="shared" si="25"/>
        <v>103006</v>
      </c>
      <c r="B1642" s="362" t="s">
        <v>14375</v>
      </c>
      <c r="C1642" s="362" t="s">
        <v>14376</v>
      </c>
      <c r="D1642" s="362" t="s">
        <v>8471</v>
      </c>
      <c r="E1642" s="363" t="s">
        <v>34348</v>
      </c>
    </row>
    <row r="1643" spans="1:5" x14ac:dyDescent="0.25">
      <c r="A1643" s="246" t="str">
        <f t="shared" si="25"/>
        <v>103007</v>
      </c>
      <c r="B1643" s="362" t="s">
        <v>14377</v>
      </c>
      <c r="C1643" s="362" t="s">
        <v>14378</v>
      </c>
      <c r="D1643" s="362" t="s">
        <v>8471</v>
      </c>
      <c r="E1643" s="363" t="s">
        <v>34349</v>
      </c>
    </row>
    <row r="1644" spans="1:5" x14ac:dyDescent="0.25">
      <c r="A1644" s="246" t="str">
        <f t="shared" si="25"/>
        <v>97933</v>
      </c>
      <c r="B1644" s="362" t="s">
        <v>7514</v>
      </c>
      <c r="C1644" s="362" t="s">
        <v>9556</v>
      </c>
      <c r="D1644" s="362" t="s">
        <v>8471</v>
      </c>
      <c r="E1644" s="363" t="s">
        <v>34350</v>
      </c>
    </row>
    <row r="1645" spans="1:5" x14ac:dyDescent="0.25">
      <c r="A1645" s="246" t="str">
        <f t="shared" si="25"/>
        <v>97934</v>
      </c>
      <c r="B1645" s="362" t="s">
        <v>9557</v>
      </c>
      <c r="C1645" s="362" t="s">
        <v>18186</v>
      </c>
      <c r="D1645" s="362" t="s">
        <v>8471</v>
      </c>
      <c r="E1645" s="363" t="s">
        <v>34351</v>
      </c>
    </row>
    <row r="1646" spans="1:5" x14ac:dyDescent="0.25">
      <c r="A1646" s="246" t="str">
        <f t="shared" si="25"/>
        <v>97935</v>
      </c>
      <c r="B1646" s="362" t="s">
        <v>9558</v>
      </c>
      <c r="C1646" s="362" t="s">
        <v>9559</v>
      </c>
      <c r="D1646" s="362" t="s">
        <v>8471</v>
      </c>
      <c r="E1646" s="363" t="s">
        <v>34352</v>
      </c>
    </row>
    <row r="1647" spans="1:5" x14ac:dyDescent="0.25">
      <c r="A1647" s="246" t="str">
        <f t="shared" si="25"/>
        <v>97936</v>
      </c>
      <c r="B1647" s="362" t="s">
        <v>9560</v>
      </c>
      <c r="C1647" s="362" t="s">
        <v>9561</v>
      </c>
      <c r="D1647" s="362" t="s">
        <v>8471</v>
      </c>
      <c r="E1647" s="363" t="s">
        <v>34353</v>
      </c>
    </row>
    <row r="1648" spans="1:5" x14ac:dyDescent="0.25">
      <c r="A1648" s="246" t="str">
        <f t="shared" si="25"/>
        <v>97947</v>
      </c>
      <c r="B1648" s="362" t="s">
        <v>7515</v>
      </c>
      <c r="C1648" s="362" t="s">
        <v>9562</v>
      </c>
      <c r="D1648" s="362" t="s">
        <v>8471</v>
      </c>
      <c r="E1648" s="363" t="s">
        <v>34354</v>
      </c>
    </row>
    <row r="1649" spans="1:5" x14ac:dyDescent="0.25">
      <c r="A1649" s="246" t="str">
        <f t="shared" si="25"/>
        <v>97948</v>
      </c>
      <c r="B1649" s="362" t="s">
        <v>7516</v>
      </c>
      <c r="C1649" s="362" t="s">
        <v>9563</v>
      </c>
      <c r="D1649" s="362" t="s">
        <v>8471</v>
      </c>
      <c r="E1649" s="363" t="s">
        <v>34355</v>
      </c>
    </row>
    <row r="1650" spans="1:5" x14ac:dyDescent="0.25">
      <c r="A1650" s="246" t="str">
        <f t="shared" si="25"/>
        <v>97949</v>
      </c>
      <c r="B1650" s="362" t="s">
        <v>9564</v>
      </c>
      <c r="C1650" s="362" t="s">
        <v>9565</v>
      </c>
      <c r="D1650" s="362" t="s">
        <v>8471</v>
      </c>
      <c r="E1650" s="363" t="s">
        <v>34356</v>
      </c>
    </row>
    <row r="1651" spans="1:5" x14ac:dyDescent="0.25">
      <c r="A1651" s="246" t="str">
        <f t="shared" si="25"/>
        <v>97950</v>
      </c>
      <c r="B1651" s="362" t="s">
        <v>9566</v>
      </c>
      <c r="C1651" s="362" t="s">
        <v>9567</v>
      </c>
      <c r="D1651" s="362" t="s">
        <v>8471</v>
      </c>
      <c r="E1651" s="363" t="s">
        <v>34357</v>
      </c>
    </row>
    <row r="1652" spans="1:5" x14ac:dyDescent="0.25">
      <c r="A1652" s="246" t="str">
        <f t="shared" si="25"/>
        <v>97951</v>
      </c>
      <c r="B1652" s="362" t="s">
        <v>9568</v>
      </c>
      <c r="C1652" s="362" t="s">
        <v>9569</v>
      </c>
      <c r="D1652" s="362" t="s">
        <v>8471</v>
      </c>
      <c r="E1652" s="363" t="s">
        <v>34358</v>
      </c>
    </row>
    <row r="1653" spans="1:5" x14ac:dyDescent="0.25">
      <c r="A1653" s="246" t="str">
        <f t="shared" si="25"/>
        <v>97952</v>
      </c>
      <c r="B1653" s="362" t="s">
        <v>9570</v>
      </c>
      <c r="C1653" s="362" t="s">
        <v>9571</v>
      </c>
      <c r="D1653" s="362" t="s">
        <v>8471</v>
      </c>
      <c r="E1653" s="363" t="s">
        <v>34359</v>
      </c>
    </row>
    <row r="1654" spans="1:5" x14ac:dyDescent="0.25">
      <c r="A1654" s="246" t="str">
        <f t="shared" si="25"/>
        <v>97953</v>
      </c>
      <c r="B1654" s="362" t="s">
        <v>7517</v>
      </c>
      <c r="C1654" s="362" t="s">
        <v>9572</v>
      </c>
      <c r="D1654" s="362" t="s">
        <v>8471</v>
      </c>
      <c r="E1654" s="363" t="s">
        <v>34360</v>
      </c>
    </row>
    <row r="1655" spans="1:5" x14ac:dyDescent="0.25">
      <c r="A1655" s="246" t="str">
        <f t="shared" si="25"/>
        <v>97955</v>
      </c>
      <c r="B1655" s="362" t="s">
        <v>7518</v>
      </c>
      <c r="C1655" s="362" t="s">
        <v>9573</v>
      </c>
      <c r="D1655" s="362" t="s">
        <v>8471</v>
      </c>
      <c r="E1655" s="363" t="s">
        <v>34361</v>
      </c>
    </row>
    <row r="1656" spans="1:5" x14ac:dyDescent="0.25">
      <c r="A1656" s="246" t="str">
        <f t="shared" si="25"/>
        <v>97956</v>
      </c>
      <c r="B1656" s="362" t="s">
        <v>9574</v>
      </c>
      <c r="C1656" s="362" t="s">
        <v>9575</v>
      </c>
      <c r="D1656" s="362" t="s">
        <v>8471</v>
      </c>
      <c r="E1656" s="363" t="s">
        <v>34362</v>
      </c>
    </row>
    <row r="1657" spans="1:5" x14ac:dyDescent="0.25">
      <c r="A1657" s="246" t="str">
        <f t="shared" si="25"/>
        <v>97957</v>
      </c>
      <c r="B1657" s="362" t="s">
        <v>9576</v>
      </c>
      <c r="C1657" s="362" t="s">
        <v>9577</v>
      </c>
      <c r="D1657" s="362" t="s">
        <v>8471</v>
      </c>
      <c r="E1657" s="363" t="s">
        <v>34363</v>
      </c>
    </row>
    <row r="1658" spans="1:5" x14ac:dyDescent="0.25">
      <c r="A1658" s="246" t="str">
        <f t="shared" si="25"/>
        <v>97961</v>
      </c>
      <c r="B1658" s="362" t="s">
        <v>9578</v>
      </c>
      <c r="C1658" s="362" t="s">
        <v>9579</v>
      </c>
      <c r="D1658" s="362" t="s">
        <v>8471</v>
      </c>
      <c r="E1658" s="363" t="s">
        <v>34364</v>
      </c>
    </row>
    <row r="1659" spans="1:5" x14ac:dyDescent="0.25">
      <c r="A1659" s="246" t="str">
        <f t="shared" si="25"/>
        <v>97973</v>
      </c>
      <c r="B1659" s="362" t="s">
        <v>9580</v>
      </c>
      <c r="C1659" s="362" t="s">
        <v>9581</v>
      </c>
      <c r="D1659" s="362" t="s">
        <v>8471</v>
      </c>
      <c r="E1659" s="363" t="s">
        <v>34365</v>
      </c>
    </row>
    <row r="1660" spans="1:5" x14ac:dyDescent="0.25">
      <c r="A1660" s="246" t="str">
        <f t="shared" si="25"/>
        <v>97974</v>
      </c>
      <c r="B1660" s="362" t="s">
        <v>7519</v>
      </c>
      <c r="C1660" s="362" t="s">
        <v>18187</v>
      </c>
      <c r="D1660" s="362" t="s">
        <v>8471</v>
      </c>
      <c r="E1660" s="363" t="s">
        <v>34366</v>
      </c>
    </row>
    <row r="1661" spans="1:5" x14ac:dyDescent="0.25">
      <c r="A1661" s="246" t="str">
        <f t="shared" si="25"/>
        <v>97975</v>
      </c>
      <c r="B1661" s="362" t="s">
        <v>7520</v>
      </c>
      <c r="C1661" s="362" t="s">
        <v>18188</v>
      </c>
      <c r="D1661" s="362" t="s">
        <v>8471</v>
      </c>
      <c r="E1661" s="363" t="s">
        <v>34367</v>
      </c>
    </row>
    <row r="1662" spans="1:5" x14ac:dyDescent="0.25">
      <c r="A1662" s="246" t="str">
        <f t="shared" si="25"/>
        <v>97976</v>
      </c>
      <c r="B1662" s="362" t="s">
        <v>4844</v>
      </c>
      <c r="C1662" s="362" t="s">
        <v>18189</v>
      </c>
      <c r="D1662" s="362" t="s">
        <v>8471</v>
      </c>
      <c r="E1662" s="363" t="s">
        <v>34368</v>
      </c>
    </row>
    <row r="1663" spans="1:5" x14ac:dyDescent="0.25">
      <c r="A1663" s="246" t="str">
        <f t="shared" si="25"/>
        <v>97977</v>
      </c>
      <c r="B1663" s="362" t="s">
        <v>4845</v>
      </c>
      <c r="C1663" s="362" t="s">
        <v>18190</v>
      </c>
      <c r="D1663" s="362" t="s">
        <v>8471</v>
      </c>
      <c r="E1663" s="363" t="s">
        <v>34369</v>
      </c>
    </row>
    <row r="1664" spans="1:5" x14ac:dyDescent="0.25">
      <c r="A1664" s="246" t="str">
        <f t="shared" si="25"/>
        <v>97978</v>
      </c>
      <c r="B1664" s="362" t="s">
        <v>7521</v>
      </c>
      <c r="C1664" s="362" t="s">
        <v>18191</v>
      </c>
      <c r="D1664" s="362" t="s">
        <v>8471</v>
      </c>
      <c r="E1664" s="363" t="s">
        <v>34370</v>
      </c>
    </row>
    <row r="1665" spans="1:5" x14ac:dyDescent="0.25">
      <c r="A1665" s="246" t="str">
        <f t="shared" si="25"/>
        <v>97980</v>
      </c>
      <c r="B1665" s="362" t="s">
        <v>4846</v>
      </c>
      <c r="C1665" s="362" t="s">
        <v>18192</v>
      </c>
      <c r="D1665" s="362" t="s">
        <v>8471</v>
      </c>
      <c r="E1665" s="363" t="s">
        <v>34371</v>
      </c>
    </row>
    <row r="1666" spans="1:5" x14ac:dyDescent="0.25">
      <c r="A1666" s="246" t="str">
        <f t="shared" si="25"/>
        <v>97981</v>
      </c>
      <c r="B1666" s="362" t="s">
        <v>4847</v>
      </c>
      <c r="C1666" s="362" t="s">
        <v>9582</v>
      </c>
      <c r="D1666" s="362" t="s">
        <v>8399</v>
      </c>
      <c r="E1666" s="363" t="s">
        <v>34372</v>
      </c>
    </row>
    <row r="1667" spans="1:5" x14ac:dyDescent="0.25">
      <c r="A1667" s="246" t="str">
        <f t="shared" ref="A1667:A1730" si="26">B1667</f>
        <v>97983</v>
      </c>
      <c r="B1667" s="362" t="s">
        <v>4848</v>
      </c>
      <c r="C1667" s="362" t="s">
        <v>9583</v>
      </c>
      <c r="D1667" s="362" t="s">
        <v>8399</v>
      </c>
      <c r="E1667" s="363" t="s">
        <v>34373</v>
      </c>
    </row>
    <row r="1668" spans="1:5" x14ac:dyDescent="0.25">
      <c r="A1668" s="246" t="str">
        <f t="shared" si="26"/>
        <v>97985</v>
      </c>
      <c r="B1668" s="362" t="s">
        <v>4849</v>
      </c>
      <c r="C1668" s="362" t="s">
        <v>9584</v>
      </c>
      <c r="D1668" s="362" t="s">
        <v>8399</v>
      </c>
      <c r="E1668" s="363" t="s">
        <v>34374</v>
      </c>
    </row>
    <row r="1669" spans="1:5" x14ac:dyDescent="0.25">
      <c r="A1669" s="246" t="str">
        <f t="shared" si="26"/>
        <v>97987</v>
      </c>
      <c r="B1669" s="362" t="s">
        <v>4850</v>
      </c>
      <c r="C1669" s="362" t="s">
        <v>9585</v>
      </c>
      <c r="D1669" s="362" t="s">
        <v>8399</v>
      </c>
      <c r="E1669" s="363" t="s">
        <v>34375</v>
      </c>
    </row>
    <row r="1670" spans="1:5" x14ac:dyDescent="0.25">
      <c r="A1670" s="246" t="str">
        <f t="shared" si="26"/>
        <v>97988</v>
      </c>
      <c r="B1670" s="362" t="s">
        <v>4851</v>
      </c>
      <c r="C1670" s="362" t="s">
        <v>18193</v>
      </c>
      <c r="D1670" s="362" t="s">
        <v>8471</v>
      </c>
      <c r="E1670" s="363" t="s">
        <v>34376</v>
      </c>
    </row>
    <row r="1671" spans="1:5" x14ac:dyDescent="0.25">
      <c r="A1671" s="246" t="str">
        <f t="shared" si="26"/>
        <v>97989</v>
      </c>
      <c r="B1671" s="362" t="s">
        <v>4852</v>
      </c>
      <c r="C1671" s="362" t="s">
        <v>9586</v>
      </c>
      <c r="D1671" s="362" t="s">
        <v>8399</v>
      </c>
      <c r="E1671" s="363" t="s">
        <v>34377</v>
      </c>
    </row>
    <row r="1672" spans="1:5" x14ac:dyDescent="0.25">
      <c r="A1672" s="246" t="str">
        <f t="shared" si="26"/>
        <v>97991</v>
      </c>
      <c r="B1672" s="362" t="s">
        <v>4853</v>
      </c>
      <c r="C1672" s="362" t="s">
        <v>9587</v>
      </c>
      <c r="D1672" s="362" t="s">
        <v>8399</v>
      </c>
      <c r="E1672" s="363" t="s">
        <v>34378</v>
      </c>
    </row>
    <row r="1673" spans="1:5" x14ac:dyDescent="0.25">
      <c r="A1673" s="246" t="str">
        <f t="shared" si="26"/>
        <v>97992</v>
      </c>
      <c r="B1673" s="362" t="s">
        <v>4854</v>
      </c>
      <c r="C1673" s="362" t="s">
        <v>18194</v>
      </c>
      <c r="D1673" s="362" t="s">
        <v>8471</v>
      </c>
      <c r="E1673" s="363" t="s">
        <v>34379</v>
      </c>
    </row>
    <row r="1674" spans="1:5" x14ac:dyDescent="0.25">
      <c r="A1674" s="246" t="str">
        <f t="shared" si="26"/>
        <v>97993</v>
      </c>
      <c r="B1674" s="362" t="s">
        <v>4855</v>
      </c>
      <c r="C1674" s="362" t="s">
        <v>9588</v>
      </c>
      <c r="D1674" s="362" t="s">
        <v>8399</v>
      </c>
      <c r="E1674" s="363" t="s">
        <v>34380</v>
      </c>
    </row>
    <row r="1675" spans="1:5" x14ac:dyDescent="0.25">
      <c r="A1675" s="246" t="str">
        <f t="shared" si="26"/>
        <v>97994</v>
      </c>
      <c r="B1675" s="362" t="s">
        <v>4856</v>
      </c>
      <c r="C1675" s="362" t="s">
        <v>18195</v>
      </c>
      <c r="D1675" s="362" t="s">
        <v>8471</v>
      </c>
      <c r="E1675" s="363" t="s">
        <v>34381</v>
      </c>
    </row>
    <row r="1676" spans="1:5" x14ac:dyDescent="0.25">
      <c r="A1676" s="246" t="str">
        <f t="shared" si="26"/>
        <v>97995</v>
      </c>
      <c r="B1676" s="362" t="s">
        <v>4857</v>
      </c>
      <c r="C1676" s="362" t="s">
        <v>9589</v>
      </c>
      <c r="D1676" s="362" t="s">
        <v>8399</v>
      </c>
      <c r="E1676" s="363" t="s">
        <v>34382</v>
      </c>
    </row>
    <row r="1677" spans="1:5" x14ac:dyDescent="0.25">
      <c r="A1677" s="246" t="str">
        <f t="shared" si="26"/>
        <v>97996</v>
      </c>
      <c r="B1677" s="362" t="s">
        <v>4858</v>
      </c>
      <c r="C1677" s="362" t="s">
        <v>18196</v>
      </c>
      <c r="D1677" s="362" t="s">
        <v>8471</v>
      </c>
      <c r="E1677" s="363" t="s">
        <v>34383</v>
      </c>
    </row>
    <row r="1678" spans="1:5" x14ac:dyDescent="0.25">
      <c r="A1678" s="246" t="str">
        <f t="shared" si="26"/>
        <v>97997</v>
      </c>
      <c r="B1678" s="362" t="s">
        <v>4859</v>
      </c>
      <c r="C1678" s="362" t="s">
        <v>9590</v>
      </c>
      <c r="D1678" s="362" t="s">
        <v>8399</v>
      </c>
      <c r="E1678" s="363" t="s">
        <v>34384</v>
      </c>
    </row>
    <row r="1679" spans="1:5" x14ac:dyDescent="0.25">
      <c r="A1679" s="246" t="str">
        <f t="shared" si="26"/>
        <v>97999</v>
      </c>
      <c r="B1679" s="362" t="s">
        <v>4860</v>
      </c>
      <c r="C1679" s="362" t="s">
        <v>9591</v>
      </c>
      <c r="D1679" s="362" t="s">
        <v>8399</v>
      </c>
      <c r="E1679" s="363" t="s">
        <v>34385</v>
      </c>
    </row>
    <row r="1680" spans="1:5" x14ac:dyDescent="0.25">
      <c r="A1680" s="246" t="str">
        <f t="shared" si="26"/>
        <v>98001</v>
      </c>
      <c r="B1680" s="362" t="s">
        <v>4861</v>
      </c>
      <c r="C1680" s="362" t="s">
        <v>9592</v>
      </c>
      <c r="D1680" s="362" t="s">
        <v>8399</v>
      </c>
      <c r="E1680" s="363" t="s">
        <v>34386</v>
      </c>
    </row>
    <row r="1681" spans="1:5" x14ac:dyDescent="0.25">
      <c r="A1681" s="246" t="str">
        <f t="shared" si="26"/>
        <v>98002</v>
      </c>
      <c r="B1681" s="362" t="s">
        <v>4862</v>
      </c>
      <c r="C1681" s="362" t="s">
        <v>18197</v>
      </c>
      <c r="D1681" s="362" t="s">
        <v>8471</v>
      </c>
      <c r="E1681" s="363" t="s">
        <v>34387</v>
      </c>
    </row>
    <row r="1682" spans="1:5" x14ac:dyDescent="0.25">
      <c r="A1682" s="246" t="str">
        <f t="shared" si="26"/>
        <v>98003</v>
      </c>
      <c r="B1682" s="362" t="s">
        <v>4863</v>
      </c>
      <c r="C1682" s="362" t="s">
        <v>9593</v>
      </c>
      <c r="D1682" s="362" t="s">
        <v>8399</v>
      </c>
      <c r="E1682" s="363" t="s">
        <v>34388</v>
      </c>
    </row>
    <row r="1683" spans="1:5" x14ac:dyDescent="0.25">
      <c r="A1683" s="246" t="str">
        <f t="shared" si="26"/>
        <v>98005</v>
      </c>
      <c r="B1683" s="362" t="s">
        <v>4864</v>
      </c>
      <c r="C1683" s="362" t="s">
        <v>9594</v>
      </c>
      <c r="D1683" s="362" t="s">
        <v>8399</v>
      </c>
      <c r="E1683" s="363" t="s">
        <v>34389</v>
      </c>
    </row>
    <row r="1684" spans="1:5" x14ac:dyDescent="0.25">
      <c r="A1684" s="246" t="str">
        <f t="shared" si="26"/>
        <v>98006</v>
      </c>
      <c r="B1684" s="362" t="s">
        <v>4865</v>
      </c>
      <c r="C1684" s="362" t="s">
        <v>18198</v>
      </c>
      <c r="D1684" s="362" t="s">
        <v>8471</v>
      </c>
      <c r="E1684" s="363" t="s">
        <v>34390</v>
      </c>
    </row>
    <row r="1685" spans="1:5" x14ac:dyDescent="0.25">
      <c r="A1685" s="246" t="str">
        <f t="shared" si="26"/>
        <v>98007</v>
      </c>
      <c r="B1685" s="362" t="s">
        <v>4866</v>
      </c>
      <c r="C1685" s="362" t="s">
        <v>9595</v>
      </c>
      <c r="D1685" s="362" t="s">
        <v>8399</v>
      </c>
      <c r="E1685" s="363" t="s">
        <v>34391</v>
      </c>
    </row>
    <row r="1686" spans="1:5" x14ac:dyDescent="0.25">
      <c r="A1686" s="246" t="str">
        <f t="shared" si="26"/>
        <v>98008</v>
      </c>
      <c r="B1686" s="362" t="s">
        <v>4867</v>
      </c>
      <c r="C1686" s="362" t="s">
        <v>18199</v>
      </c>
      <c r="D1686" s="362" t="s">
        <v>8471</v>
      </c>
      <c r="E1686" s="363" t="s">
        <v>34392</v>
      </c>
    </row>
    <row r="1687" spans="1:5" x14ac:dyDescent="0.25">
      <c r="A1687" s="246" t="str">
        <f t="shared" si="26"/>
        <v>98009</v>
      </c>
      <c r="B1687" s="362" t="s">
        <v>4868</v>
      </c>
      <c r="C1687" s="362" t="s">
        <v>9596</v>
      </c>
      <c r="D1687" s="362" t="s">
        <v>8399</v>
      </c>
      <c r="E1687" s="363" t="s">
        <v>34385</v>
      </c>
    </row>
    <row r="1688" spans="1:5" x14ac:dyDescent="0.25">
      <c r="A1688" s="246" t="str">
        <f t="shared" si="26"/>
        <v>98010</v>
      </c>
      <c r="B1688" s="362" t="s">
        <v>4869</v>
      </c>
      <c r="C1688" s="362" t="s">
        <v>18200</v>
      </c>
      <c r="D1688" s="362" t="s">
        <v>8471</v>
      </c>
      <c r="E1688" s="363" t="s">
        <v>34393</v>
      </c>
    </row>
    <row r="1689" spans="1:5" x14ac:dyDescent="0.25">
      <c r="A1689" s="246" t="str">
        <f t="shared" si="26"/>
        <v>98011</v>
      </c>
      <c r="B1689" s="362" t="s">
        <v>4870</v>
      </c>
      <c r="C1689" s="362" t="s">
        <v>9597</v>
      </c>
      <c r="D1689" s="362" t="s">
        <v>8399</v>
      </c>
      <c r="E1689" s="363" t="s">
        <v>34386</v>
      </c>
    </row>
    <row r="1690" spans="1:5" x14ac:dyDescent="0.25">
      <c r="A1690" s="246" t="str">
        <f t="shared" si="26"/>
        <v>98012</v>
      </c>
      <c r="B1690" s="362" t="s">
        <v>4871</v>
      </c>
      <c r="C1690" s="362" t="s">
        <v>18201</v>
      </c>
      <c r="D1690" s="362" t="s">
        <v>8471</v>
      </c>
      <c r="E1690" s="363" t="s">
        <v>34394</v>
      </c>
    </row>
    <row r="1691" spans="1:5" x14ac:dyDescent="0.25">
      <c r="A1691" s="246" t="str">
        <f t="shared" si="26"/>
        <v>98013</v>
      </c>
      <c r="B1691" s="362" t="s">
        <v>4872</v>
      </c>
      <c r="C1691" s="362" t="s">
        <v>9598</v>
      </c>
      <c r="D1691" s="362" t="s">
        <v>8399</v>
      </c>
      <c r="E1691" s="363" t="s">
        <v>34388</v>
      </c>
    </row>
    <row r="1692" spans="1:5" x14ac:dyDescent="0.25">
      <c r="A1692" s="246" t="str">
        <f t="shared" si="26"/>
        <v>98014</v>
      </c>
      <c r="B1692" s="362" t="s">
        <v>4873</v>
      </c>
      <c r="C1692" s="362" t="s">
        <v>18202</v>
      </c>
      <c r="D1692" s="362" t="s">
        <v>8471</v>
      </c>
      <c r="E1692" s="363" t="s">
        <v>34395</v>
      </c>
    </row>
    <row r="1693" spans="1:5" x14ac:dyDescent="0.25">
      <c r="A1693" s="246" t="str">
        <f t="shared" si="26"/>
        <v>98015</v>
      </c>
      <c r="B1693" s="362" t="s">
        <v>4874</v>
      </c>
      <c r="C1693" s="362" t="s">
        <v>9599</v>
      </c>
      <c r="D1693" s="362" t="s">
        <v>8399</v>
      </c>
      <c r="E1693" s="363" t="s">
        <v>34389</v>
      </c>
    </row>
    <row r="1694" spans="1:5" x14ac:dyDescent="0.25">
      <c r="A1694" s="246" t="str">
        <f t="shared" si="26"/>
        <v>98016</v>
      </c>
      <c r="B1694" s="362" t="s">
        <v>4875</v>
      </c>
      <c r="C1694" s="362" t="s">
        <v>18203</v>
      </c>
      <c r="D1694" s="362" t="s">
        <v>8471</v>
      </c>
      <c r="E1694" s="363" t="s">
        <v>34396</v>
      </c>
    </row>
    <row r="1695" spans="1:5" x14ac:dyDescent="0.25">
      <c r="A1695" s="246" t="str">
        <f t="shared" si="26"/>
        <v>98017</v>
      </c>
      <c r="B1695" s="362" t="s">
        <v>4876</v>
      </c>
      <c r="C1695" s="362" t="s">
        <v>9600</v>
      </c>
      <c r="D1695" s="362" t="s">
        <v>8399</v>
      </c>
      <c r="E1695" s="363" t="s">
        <v>34391</v>
      </c>
    </row>
    <row r="1696" spans="1:5" x14ac:dyDescent="0.25">
      <c r="A1696" s="246" t="str">
        <f t="shared" si="26"/>
        <v>98018</v>
      </c>
      <c r="B1696" s="362" t="s">
        <v>4877</v>
      </c>
      <c r="C1696" s="362" t="s">
        <v>18204</v>
      </c>
      <c r="D1696" s="362" t="s">
        <v>8471</v>
      </c>
      <c r="E1696" s="363" t="s">
        <v>34397</v>
      </c>
    </row>
    <row r="1697" spans="1:5" x14ac:dyDescent="0.25">
      <c r="A1697" s="246" t="str">
        <f t="shared" si="26"/>
        <v>98019</v>
      </c>
      <c r="B1697" s="362" t="s">
        <v>4878</v>
      </c>
      <c r="C1697" s="362" t="s">
        <v>9601</v>
      </c>
      <c r="D1697" s="362" t="s">
        <v>8399</v>
      </c>
      <c r="E1697" s="363" t="s">
        <v>34398</v>
      </c>
    </row>
    <row r="1698" spans="1:5" x14ac:dyDescent="0.25">
      <c r="A1698" s="246" t="str">
        <f t="shared" si="26"/>
        <v>98020</v>
      </c>
      <c r="B1698" s="362" t="s">
        <v>4879</v>
      </c>
      <c r="C1698" s="362" t="s">
        <v>18205</v>
      </c>
      <c r="D1698" s="362" t="s">
        <v>8471</v>
      </c>
      <c r="E1698" s="363" t="s">
        <v>34399</v>
      </c>
    </row>
    <row r="1699" spans="1:5" x14ac:dyDescent="0.25">
      <c r="A1699" s="246" t="str">
        <f t="shared" si="26"/>
        <v>98021</v>
      </c>
      <c r="B1699" s="362" t="s">
        <v>4880</v>
      </c>
      <c r="C1699" s="362" t="s">
        <v>9602</v>
      </c>
      <c r="D1699" s="362" t="s">
        <v>8399</v>
      </c>
      <c r="E1699" s="363" t="s">
        <v>34400</v>
      </c>
    </row>
    <row r="1700" spans="1:5" x14ac:dyDescent="0.25">
      <c r="A1700" s="246" t="str">
        <f t="shared" si="26"/>
        <v>98022</v>
      </c>
      <c r="B1700" s="362" t="s">
        <v>4881</v>
      </c>
      <c r="C1700" s="362" t="s">
        <v>18206</v>
      </c>
      <c r="D1700" s="362" t="s">
        <v>8471</v>
      </c>
      <c r="E1700" s="363" t="s">
        <v>34401</v>
      </c>
    </row>
    <row r="1701" spans="1:5" x14ac:dyDescent="0.25">
      <c r="A1701" s="246" t="str">
        <f t="shared" si="26"/>
        <v>98023</v>
      </c>
      <c r="B1701" s="362" t="s">
        <v>4882</v>
      </c>
      <c r="C1701" s="362" t="s">
        <v>9603</v>
      </c>
      <c r="D1701" s="362" t="s">
        <v>8399</v>
      </c>
      <c r="E1701" s="363" t="s">
        <v>34402</v>
      </c>
    </row>
    <row r="1702" spans="1:5" x14ac:dyDescent="0.25">
      <c r="A1702" s="246" t="str">
        <f t="shared" si="26"/>
        <v>98024</v>
      </c>
      <c r="B1702" s="362" t="s">
        <v>4883</v>
      </c>
      <c r="C1702" s="362" t="s">
        <v>18207</v>
      </c>
      <c r="D1702" s="362" t="s">
        <v>8471</v>
      </c>
      <c r="E1702" s="363" t="s">
        <v>34403</v>
      </c>
    </row>
    <row r="1703" spans="1:5" x14ac:dyDescent="0.25">
      <c r="A1703" s="246" t="str">
        <f t="shared" si="26"/>
        <v>98025</v>
      </c>
      <c r="B1703" s="362" t="s">
        <v>4884</v>
      </c>
      <c r="C1703" s="362" t="s">
        <v>9604</v>
      </c>
      <c r="D1703" s="362" t="s">
        <v>8399</v>
      </c>
      <c r="E1703" s="363" t="s">
        <v>34404</v>
      </c>
    </row>
    <row r="1704" spans="1:5" x14ac:dyDescent="0.25">
      <c r="A1704" s="246" t="str">
        <f t="shared" si="26"/>
        <v>98026</v>
      </c>
      <c r="B1704" s="362" t="s">
        <v>4885</v>
      </c>
      <c r="C1704" s="362" t="s">
        <v>18208</v>
      </c>
      <c r="D1704" s="362" t="s">
        <v>8471</v>
      </c>
      <c r="E1704" s="363" t="s">
        <v>34405</v>
      </c>
    </row>
    <row r="1705" spans="1:5" x14ac:dyDescent="0.25">
      <c r="A1705" s="246" t="str">
        <f t="shared" si="26"/>
        <v>98027</v>
      </c>
      <c r="B1705" s="362" t="s">
        <v>4886</v>
      </c>
      <c r="C1705" s="362" t="s">
        <v>9605</v>
      </c>
      <c r="D1705" s="362" t="s">
        <v>8399</v>
      </c>
      <c r="E1705" s="363" t="s">
        <v>34398</v>
      </c>
    </row>
    <row r="1706" spans="1:5" x14ac:dyDescent="0.25">
      <c r="A1706" s="246" t="str">
        <f t="shared" si="26"/>
        <v>98028</v>
      </c>
      <c r="B1706" s="362" t="s">
        <v>4887</v>
      </c>
      <c r="C1706" s="362" t="s">
        <v>18209</v>
      </c>
      <c r="D1706" s="362" t="s">
        <v>8471</v>
      </c>
      <c r="E1706" s="363" t="s">
        <v>34406</v>
      </c>
    </row>
    <row r="1707" spans="1:5" x14ac:dyDescent="0.25">
      <c r="A1707" s="246" t="str">
        <f t="shared" si="26"/>
        <v>98029</v>
      </c>
      <c r="B1707" s="362" t="s">
        <v>4888</v>
      </c>
      <c r="C1707" s="362" t="s">
        <v>9606</v>
      </c>
      <c r="D1707" s="362" t="s">
        <v>8399</v>
      </c>
      <c r="E1707" s="363" t="s">
        <v>34407</v>
      </c>
    </row>
    <row r="1708" spans="1:5" x14ac:dyDescent="0.25">
      <c r="A1708" s="246" t="str">
        <f t="shared" si="26"/>
        <v>98030</v>
      </c>
      <c r="B1708" s="362" t="s">
        <v>4889</v>
      </c>
      <c r="C1708" s="362" t="s">
        <v>18210</v>
      </c>
      <c r="D1708" s="362" t="s">
        <v>8471</v>
      </c>
      <c r="E1708" s="363" t="s">
        <v>34408</v>
      </c>
    </row>
    <row r="1709" spans="1:5" x14ac:dyDescent="0.25">
      <c r="A1709" s="246" t="str">
        <f t="shared" si="26"/>
        <v>98031</v>
      </c>
      <c r="B1709" s="362" t="s">
        <v>4890</v>
      </c>
      <c r="C1709" s="362" t="s">
        <v>9607</v>
      </c>
      <c r="D1709" s="362" t="s">
        <v>8399</v>
      </c>
      <c r="E1709" s="363" t="s">
        <v>34409</v>
      </c>
    </row>
    <row r="1710" spans="1:5" x14ac:dyDescent="0.25">
      <c r="A1710" s="246" t="str">
        <f t="shared" si="26"/>
        <v>98032</v>
      </c>
      <c r="B1710" s="362" t="s">
        <v>4891</v>
      </c>
      <c r="C1710" s="362" t="s">
        <v>18211</v>
      </c>
      <c r="D1710" s="362" t="s">
        <v>8471</v>
      </c>
      <c r="E1710" s="363" t="s">
        <v>34410</v>
      </c>
    </row>
    <row r="1711" spans="1:5" x14ac:dyDescent="0.25">
      <c r="A1711" s="246" t="str">
        <f t="shared" si="26"/>
        <v>98033</v>
      </c>
      <c r="B1711" s="362" t="s">
        <v>4892</v>
      </c>
      <c r="C1711" s="362" t="s">
        <v>9608</v>
      </c>
      <c r="D1711" s="362" t="s">
        <v>8399</v>
      </c>
      <c r="E1711" s="363" t="s">
        <v>34411</v>
      </c>
    </row>
    <row r="1712" spans="1:5" x14ac:dyDescent="0.25">
      <c r="A1712" s="246" t="str">
        <f t="shared" si="26"/>
        <v>98034</v>
      </c>
      <c r="B1712" s="362" t="s">
        <v>4893</v>
      </c>
      <c r="C1712" s="362" t="s">
        <v>18212</v>
      </c>
      <c r="D1712" s="362" t="s">
        <v>8471</v>
      </c>
      <c r="E1712" s="363" t="s">
        <v>34412</v>
      </c>
    </row>
    <row r="1713" spans="1:5" x14ac:dyDescent="0.25">
      <c r="A1713" s="246" t="str">
        <f t="shared" si="26"/>
        <v>98035</v>
      </c>
      <c r="B1713" s="362" t="s">
        <v>4894</v>
      </c>
      <c r="C1713" s="362" t="s">
        <v>9609</v>
      </c>
      <c r="D1713" s="362" t="s">
        <v>8399</v>
      </c>
      <c r="E1713" s="363" t="s">
        <v>34407</v>
      </c>
    </row>
    <row r="1714" spans="1:5" x14ac:dyDescent="0.25">
      <c r="A1714" s="246" t="str">
        <f t="shared" si="26"/>
        <v>98036</v>
      </c>
      <c r="B1714" s="362" t="s">
        <v>4895</v>
      </c>
      <c r="C1714" s="362" t="s">
        <v>18213</v>
      </c>
      <c r="D1714" s="362" t="s">
        <v>8471</v>
      </c>
      <c r="E1714" s="363" t="s">
        <v>34413</v>
      </c>
    </row>
    <row r="1715" spans="1:5" x14ac:dyDescent="0.25">
      <c r="A1715" s="246" t="str">
        <f t="shared" si="26"/>
        <v>98037</v>
      </c>
      <c r="B1715" s="362" t="s">
        <v>4896</v>
      </c>
      <c r="C1715" s="362" t="s">
        <v>9610</v>
      </c>
      <c r="D1715" s="362" t="s">
        <v>8399</v>
      </c>
      <c r="E1715" s="363" t="s">
        <v>34414</v>
      </c>
    </row>
    <row r="1716" spans="1:5" x14ac:dyDescent="0.25">
      <c r="A1716" s="246" t="str">
        <f t="shared" si="26"/>
        <v>98038</v>
      </c>
      <c r="B1716" s="362" t="s">
        <v>4897</v>
      </c>
      <c r="C1716" s="362" t="s">
        <v>18214</v>
      </c>
      <c r="D1716" s="362" t="s">
        <v>8471</v>
      </c>
      <c r="E1716" s="363" t="s">
        <v>34415</v>
      </c>
    </row>
    <row r="1717" spans="1:5" x14ac:dyDescent="0.25">
      <c r="A1717" s="246" t="str">
        <f t="shared" si="26"/>
        <v>98039</v>
      </c>
      <c r="B1717" s="362" t="s">
        <v>4898</v>
      </c>
      <c r="C1717" s="362" t="s">
        <v>9611</v>
      </c>
      <c r="D1717" s="362" t="s">
        <v>8399</v>
      </c>
      <c r="E1717" s="363" t="s">
        <v>34416</v>
      </c>
    </row>
    <row r="1718" spans="1:5" x14ac:dyDescent="0.25">
      <c r="A1718" s="246" t="str">
        <f t="shared" si="26"/>
        <v>98040</v>
      </c>
      <c r="B1718" s="362" t="s">
        <v>4899</v>
      </c>
      <c r="C1718" s="362" t="s">
        <v>18215</v>
      </c>
      <c r="D1718" s="362" t="s">
        <v>8471</v>
      </c>
      <c r="E1718" s="363" t="s">
        <v>34417</v>
      </c>
    </row>
    <row r="1719" spans="1:5" x14ac:dyDescent="0.25">
      <c r="A1719" s="246" t="str">
        <f t="shared" si="26"/>
        <v>98041</v>
      </c>
      <c r="B1719" s="362" t="s">
        <v>4900</v>
      </c>
      <c r="C1719" s="362" t="s">
        <v>9612</v>
      </c>
      <c r="D1719" s="362" t="s">
        <v>8399</v>
      </c>
      <c r="E1719" s="363" t="s">
        <v>34414</v>
      </c>
    </row>
    <row r="1720" spans="1:5" x14ac:dyDescent="0.25">
      <c r="A1720" s="246" t="str">
        <f t="shared" si="26"/>
        <v>98042</v>
      </c>
      <c r="B1720" s="362" t="s">
        <v>4901</v>
      </c>
      <c r="C1720" s="362" t="s">
        <v>18216</v>
      </c>
      <c r="D1720" s="362" t="s">
        <v>8471</v>
      </c>
      <c r="E1720" s="363" t="s">
        <v>34418</v>
      </c>
    </row>
    <row r="1721" spans="1:5" x14ac:dyDescent="0.25">
      <c r="A1721" s="246" t="str">
        <f t="shared" si="26"/>
        <v>98043</v>
      </c>
      <c r="B1721" s="362" t="s">
        <v>4902</v>
      </c>
      <c r="C1721" s="362" t="s">
        <v>9613</v>
      </c>
      <c r="D1721" s="362" t="s">
        <v>8399</v>
      </c>
      <c r="E1721" s="363" t="s">
        <v>34419</v>
      </c>
    </row>
    <row r="1722" spans="1:5" x14ac:dyDescent="0.25">
      <c r="A1722" s="246" t="str">
        <f t="shared" si="26"/>
        <v>98044</v>
      </c>
      <c r="B1722" s="362" t="s">
        <v>4903</v>
      </c>
      <c r="C1722" s="362" t="s">
        <v>18217</v>
      </c>
      <c r="D1722" s="362" t="s">
        <v>8471</v>
      </c>
      <c r="E1722" s="363" t="s">
        <v>34420</v>
      </c>
    </row>
    <row r="1723" spans="1:5" x14ac:dyDescent="0.25">
      <c r="A1723" s="246" t="str">
        <f t="shared" si="26"/>
        <v>98045</v>
      </c>
      <c r="B1723" s="362" t="s">
        <v>4904</v>
      </c>
      <c r="C1723" s="362" t="s">
        <v>9614</v>
      </c>
      <c r="D1723" s="362" t="s">
        <v>8399</v>
      </c>
      <c r="E1723" s="363" t="s">
        <v>34419</v>
      </c>
    </row>
    <row r="1724" spans="1:5" x14ac:dyDescent="0.25">
      <c r="A1724" s="246" t="str">
        <f t="shared" si="26"/>
        <v>98046</v>
      </c>
      <c r="B1724" s="362" t="s">
        <v>4905</v>
      </c>
      <c r="C1724" s="362" t="s">
        <v>18218</v>
      </c>
      <c r="D1724" s="362" t="s">
        <v>8471</v>
      </c>
      <c r="E1724" s="363" t="s">
        <v>34421</v>
      </c>
    </row>
    <row r="1725" spans="1:5" x14ac:dyDescent="0.25">
      <c r="A1725" s="246" t="str">
        <f t="shared" si="26"/>
        <v>98047</v>
      </c>
      <c r="B1725" s="362" t="s">
        <v>4906</v>
      </c>
      <c r="C1725" s="362" t="s">
        <v>9615</v>
      </c>
      <c r="D1725" s="362" t="s">
        <v>8399</v>
      </c>
      <c r="E1725" s="363" t="s">
        <v>34422</v>
      </c>
    </row>
    <row r="1726" spans="1:5" x14ac:dyDescent="0.25">
      <c r="A1726" s="246" t="str">
        <f t="shared" si="26"/>
        <v>98048</v>
      </c>
      <c r="B1726" s="362" t="s">
        <v>4907</v>
      </c>
      <c r="C1726" s="362" t="s">
        <v>18219</v>
      </c>
      <c r="D1726" s="362" t="s">
        <v>8471</v>
      </c>
      <c r="E1726" s="363" t="s">
        <v>34423</v>
      </c>
    </row>
    <row r="1727" spans="1:5" x14ac:dyDescent="0.25">
      <c r="A1727" s="246" t="str">
        <f t="shared" si="26"/>
        <v>98049</v>
      </c>
      <c r="B1727" s="362" t="s">
        <v>4908</v>
      </c>
      <c r="C1727" s="362" t="s">
        <v>9616</v>
      </c>
      <c r="D1727" s="362" t="s">
        <v>8399</v>
      </c>
      <c r="E1727" s="363" t="s">
        <v>34424</v>
      </c>
    </row>
    <row r="1728" spans="1:5" x14ac:dyDescent="0.25">
      <c r="A1728" s="246" t="str">
        <f t="shared" si="26"/>
        <v>98050</v>
      </c>
      <c r="B1728" s="362" t="s">
        <v>4909</v>
      </c>
      <c r="C1728" s="362" t="s">
        <v>9617</v>
      </c>
      <c r="D1728" s="362" t="s">
        <v>8399</v>
      </c>
      <c r="E1728" s="363" t="s">
        <v>34425</v>
      </c>
    </row>
    <row r="1729" spans="1:5" x14ac:dyDescent="0.25">
      <c r="A1729" s="246" t="str">
        <f t="shared" si="26"/>
        <v>98051</v>
      </c>
      <c r="B1729" s="362" t="s">
        <v>183</v>
      </c>
      <c r="C1729" s="362" t="s">
        <v>9618</v>
      </c>
      <c r="D1729" s="362" t="s">
        <v>8399</v>
      </c>
      <c r="E1729" s="363" t="s">
        <v>34426</v>
      </c>
    </row>
    <row r="1730" spans="1:5" x14ac:dyDescent="0.25">
      <c r="A1730" s="246" t="str">
        <f t="shared" si="26"/>
        <v>98405</v>
      </c>
      <c r="B1730" s="362" t="s">
        <v>5005</v>
      </c>
      <c r="C1730" s="362" t="s">
        <v>18278</v>
      </c>
      <c r="D1730" s="362" t="s">
        <v>8471</v>
      </c>
      <c r="E1730" s="363" t="s">
        <v>34427</v>
      </c>
    </row>
    <row r="1731" spans="1:5" x14ac:dyDescent="0.25">
      <c r="A1731" s="246" t="str">
        <f t="shared" ref="A1731:A1794" si="27">B1731</f>
        <v>98406</v>
      </c>
      <c r="B1731" s="362" t="s">
        <v>5006</v>
      </c>
      <c r="C1731" s="362" t="s">
        <v>18279</v>
      </c>
      <c r="D1731" s="362" t="s">
        <v>8471</v>
      </c>
      <c r="E1731" s="363" t="s">
        <v>34428</v>
      </c>
    </row>
    <row r="1732" spans="1:5" x14ac:dyDescent="0.25">
      <c r="A1732" s="246" t="str">
        <f t="shared" si="27"/>
        <v>98407</v>
      </c>
      <c r="B1732" s="362" t="s">
        <v>5007</v>
      </c>
      <c r="C1732" s="362" t="s">
        <v>18280</v>
      </c>
      <c r="D1732" s="362" t="s">
        <v>8471</v>
      </c>
      <c r="E1732" s="363" t="s">
        <v>34429</v>
      </c>
    </row>
    <row r="1733" spans="1:5" x14ac:dyDescent="0.25">
      <c r="A1733" s="246" t="str">
        <f t="shared" si="27"/>
        <v>98408</v>
      </c>
      <c r="B1733" s="362" t="s">
        <v>5008</v>
      </c>
      <c r="C1733" s="362" t="s">
        <v>18281</v>
      </c>
      <c r="D1733" s="362" t="s">
        <v>8471</v>
      </c>
      <c r="E1733" s="363" t="s">
        <v>34430</v>
      </c>
    </row>
    <row r="1734" spans="1:5" x14ac:dyDescent="0.25">
      <c r="A1734" s="246" t="str">
        <f t="shared" si="27"/>
        <v>98409</v>
      </c>
      <c r="B1734" s="362" t="s">
        <v>5009</v>
      </c>
      <c r="C1734" s="362" t="s">
        <v>9619</v>
      </c>
      <c r="D1734" s="362" t="s">
        <v>8399</v>
      </c>
      <c r="E1734" s="363" t="s">
        <v>34431</v>
      </c>
    </row>
    <row r="1735" spans="1:5" x14ac:dyDescent="0.25">
      <c r="A1735" s="246" t="str">
        <f t="shared" si="27"/>
        <v>98410</v>
      </c>
      <c r="B1735" s="362" t="s">
        <v>7528</v>
      </c>
      <c r="C1735" s="362" t="s">
        <v>18282</v>
      </c>
      <c r="D1735" s="362" t="s">
        <v>8471</v>
      </c>
      <c r="E1735" s="363" t="s">
        <v>34432</v>
      </c>
    </row>
    <row r="1736" spans="1:5" x14ac:dyDescent="0.25">
      <c r="A1736" s="246" t="str">
        <f t="shared" si="27"/>
        <v>99240</v>
      </c>
      <c r="B1736" s="362" t="s">
        <v>5131</v>
      </c>
      <c r="C1736" s="362" t="s">
        <v>9620</v>
      </c>
      <c r="D1736" s="362" t="s">
        <v>8399</v>
      </c>
      <c r="E1736" s="363" t="s">
        <v>31296</v>
      </c>
    </row>
    <row r="1737" spans="1:5" x14ac:dyDescent="0.25">
      <c r="A1737" s="246" t="str">
        <f t="shared" si="27"/>
        <v>99241</v>
      </c>
      <c r="B1737" s="362" t="s">
        <v>5132</v>
      </c>
      <c r="C1737" s="362" t="s">
        <v>9621</v>
      </c>
      <c r="D1737" s="362" t="s">
        <v>8399</v>
      </c>
      <c r="E1737" s="363" t="s">
        <v>34433</v>
      </c>
    </row>
    <row r="1738" spans="1:5" x14ac:dyDescent="0.25">
      <c r="A1738" s="246" t="str">
        <f t="shared" si="27"/>
        <v>99242</v>
      </c>
      <c r="B1738" s="362" t="s">
        <v>5133</v>
      </c>
      <c r="C1738" s="362" t="s">
        <v>18290</v>
      </c>
      <c r="D1738" s="362" t="s">
        <v>8471</v>
      </c>
      <c r="E1738" s="363" t="s">
        <v>34434</v>
      </c>
    </row>
    <row r="1739" spans="1:5" x14ac:dyDescent="0.25">
      <c r="A1739" s="246" t="str">
        <f t="shared" si="27"/>
        <v>99243</v>
      </c>
      <c r="B1739" s="362" t="s">
        <v>5134</v>
      </c>
      <c r="C1739" s="362" t="s">
        <v>9622</v>
      </c>
      <c r="D1739" s="362" t="s">
        <v>8399</v>
      </c>
      <c r="E1739" s="363" t="s">
        <v>34435</v>
      </c>
    </row>
    <row r="1740" spans="1:5" x14ac:dyDescent="0.25">
      <c r="A1740" s="246" t="str">
        <f t="shared" si="27"/>
        <v>99244</v>
      </c>
      <c r="B1740" s="362" t="s">
        <v>5135</v>
      </c>
      <c r="C1740" s="362" t="s">
        <v>18291</v>
      </c>
      <c r="D1740" s="362" t="s">
        <v>8471</v>
      </c>
      <c r="E1740" s="363" t="s">
        <v>34436</v>
      </c>
    </row>
    <row r="1741" spans="1:5" x14ac:dyDescent="0.25">
      <c r="A1741" s="246" t="str">
        <f t="shared" si="27"/>
        <v>99246</v>
      </c>
      <c r="B1741" s="362" t="s">
        <v>5136</v>
      </c>
      <c r="C1741" s="362" t="s">
        <v>9623</v>
      </c>
      <c r="D1741" s="362" t="s">
        <v>8399</v>
      </c>
      <c r="E1741" s="363" t="s">
        <v>34437</v>
      </c>
    </row>
    <row r="1742" spans="1:5" x14ac:dyDescent="0.25">
      <c r="A1742" s="246" t="str">
        <f t="shared" si="27"/>
        <v>99247</v>
      </c>
      <c r="B1742" s="362" t="s">
        <v>5137</v>
      </c>
      <c r="C1742" s="362" t="s">
        <v>9624</v>
      </c>
      <c r="D1742" s="362" t="s">
        <v>8399</v>
      </c>
      <c r="E1742" s="363" t="s">
        <v>34438</v>
      </c>
    </row>
    <row r="1743" spans="1:5" x14ac:dyDescent="0.25">
      <c r="A1743" s="246" t="str">
        <f t="shared" si="27"/>
        <v>99248</v>
      </c>
      <c r="B1743" s="362" t="s">
        <v>5138</v>
      </c>
      <c r="C1743" s="362" t="s">
        <v>18292</v>
      </c>
      <c r="D1743" s="362" t="s">
        <v>8471</v>
      </c>
      <c r="E1743" s="363" t="s">
        <v>34439</v>
      </c>
    </row>
    <row r="1744" spans="1:5" x14ac:dyDescent="0.25">
      <c r="A1744" s="246" t="str">
        <f t="shared" si="27"/>
        <v>99249</v>
      </c>
      <c r="B1744" s="362" t="s">
        <v>5139</v>
      </c>
      <c r="C1744" s="362" t="s">
        <v>9625</v>
      </c>
      <c r="D1744" s="362" t="s">
        <v>8399</v>
      </c>
      <c r="E1744" s="363" t="s">
        <v>34440</v>
      </c>
    </row>
    <row r="1745" spans="1:5" x14ac:dyDescent="0.25">
      <c r="A1745" s="246" t="str">
        <f t="shared" si="27"/>
        <v>99252</v>
      </c>
      <c r="B1745" s="362" t="s">
        <v>5142</v>
      </c>
      <c r="C1745" s="362" t="s">
        <v>18293</v>
      </c>
      <c r="D1745" s="362" t="s">
        <v>8471</v>
      </c>
      <c r="E1745" s="363" t="s">
        <v>34441</v>
      </c>
    </row>
    <row r="1746" spans="1:5" x14ac:dyDescent="0.25">
      <c r="A1746" s="246" t="str">
        <f t="shared" si="27"/>
        <v>99254</v>
      </c>
      <c r="B1746" s="362" t="s">
        <v>5144</v>
      </c>
      <c r="C1746" s="362" t="s">
        <v>9626</v>
      </c>
      <c r="D1746" s="362" t="s">
        <v>8399</v>
      </c>
      <c r="E1746" s="363" t="s">
        <v>34442</v>
      </c>
    </row>
    <row r="1747" spans="1:5" x14ac:dyDescent="0.25">
      <c r="A1747" s="246" t="str">
        <f t="shared" si="27"/>
        <v>99256</v>
      </c>
      <c r="B1747" s="362" t="s">
        <v>5146</v>
      </c>
      <c r="C1747" s="362" t="s">
        <v>18294</v>
      </c>
      <c r="D1747" s="362" t="s">
        <v>8471</v>
      </c>
      <c r="E1747" s="363" t="s">
        <v>34443</v>
      </c>
    </row>
    <row r="1748" spans="1:5" x14ac:dyDescent="0.25">
      <c r="A1748" s="246" t="str">
        <f t="shared" si="27"/>
        <v>99259</v>
      </c>
      <c r="B1748" s="362" t="s">
        <v>5149</v>
      </c>
      <c r="C1748" s="362" t="s">
        <v>18295</v>
      </c>
      <c r="D1748" s="362" t="s">
        <v>8471</v>
      </c>
      <c r="E1748" s="363" t="s">
        <v>34444</v>
      </c>
    </row>
    <row r="1749" spans="1:5" x14ac:dyDescent="0.25">
      <c r="A1749" s="246" t="str">
        <f t="shared" si="27"/>
        <v>99261</v>
      </c>
      <c r="B1749" s="362" t="s">
        <v>5151</v>
      </c>
      <c r="C1749" s="362" t="s">
        <v>9627</v>
      </c>
      <c r="D1749" s="362" t="s">
        <v>8399</v>
      </c>
      <c r="E1749" s="363" t="s">
        <v>34445</v>
      </c>
    </row>
    <row r="1750" spans="1:5" x14ac:dyDescent="0.25">
      <c r="A1750" s="246" t="str">
        <f t="shared" si="27"/>
        <v>99263</v>
      </c>
      <c r="B1750" s="362" t="s">
        <v>5153</v>
      </c>
      <c r="C1750" s="362" t="s">
        <v>9628</v>
      </c>
      <c r="D1750" s="362" t="s">
        <v>8399</v>
      </c>
      <c r="E1750" s="363" t="s">
        <v>34446</v>
      </c>
    </row>
    <row r="1751" spans="1:5" x14ac:dyDescent="0.25">
      <c r="A1751" s="246" t="str">
        <f t="shared" si="27"/>
        <v>99265</v>
      </c>
      <c r="B1751" s="362" t="s">
        <v>5155</v>
      </c>
      <c r="C1751" s="362" t="s">
        <v>18296</v>
      </c>
      <c r="D1751" s="362" t="s">
        <v>8471</v>
      </c>
      <c r="E1751" s="363" t="s">
        <v>34447</v>
      </c>
    </row>
    <row r="1752" spans="1:5" x14ac:dyDescent="0.25">
      <c r="A1752" s="246" t="str">
        <f t="shared" si="27"/>
        <v>99266</v>
      </c>
      <c r="B1752" s="362" t="s">
        <v>5156</v>
      </c>
      <c r="C1752" s="362" t="s">
        <v>9629</v>
      </c>
      <c r="D1752" s="362" t="s">
        <v>8399</v>
      </c>
      <c r="E1752" s="363" t="s">
        <v>34433</v>
      </c>
    </row>
    <row r="1753" spans="1:5" x14ac:dyDescent="0.25">
      <c r="A1753" s="246" t="str">
        <f t="shared" si="27"/>
        <v>99267</v>
      </c>
      <c r="B1753" s="362" t="s">
        <v>5157</v>
      </c>
      <c r="C1753" s="362" t="s">
        <v>18297</v>
      </c>
      <c r="D1753" s="362" t="s">
        <v>8471</v>
      </c>
      <c r="E1753" s="363" t="s">
        <v>34448</v>
      </c>
    </row>
    <row r="1754" spans="1:5" x14ac:dyDescent="0.25">
      <c r="A1754" s="246" t="str">
        <f t="shared" si="27"/>
        <v>99268</v>
      </c>
      <c r="B1754" s="362" t="s">
        <v>7529</v>
      </c>
      <c r="C1754" s="362" t="s">
        <v>18298</v>
      </c>
      <c r="D1754" s="362" t="s">
        <v>8471</v>
      </c>
      <c r="E1754" s="363" t="s">
        <v>34449</v>
      </c>
    </row>
    <row r="1755" spans="1:5" x14ac:dyDescent="0.25">
      <c r="A1755" s="246" t="str">
        <f t="shared" si="27"/>
        <v>99269</v>
      </c>
      <c r="B1755" s="362" t="s">
        <v>5158</v>
      </c>
      <c r="C1755" s="362" t="s">
        <v>9630</v>
      </c>
      <c r="D1755" s="362" t="s">
        <v>8399</v>
      </c>
      <c r="E1755" s="363" t="s">
        <v>34438</v>
      </c>
    </row>
    <row r="1756" spans="1:5" x14ac:dyDescent="0.25">
      <c r="A1756" s="246" t="str">
        <f t="shared" si="27"/>
        <v>99270</v>
      </c>
      <c r="B1756" s="362" t="s">
        <v>7530</v>
      </c>
      <c r="C1756" s="362" t="s">
        <v>18299</v>
      </c>
      <c r="D1756" s="362" t="s">
        <v>8471</v>
      </c>
      <c r="E1756" s="363" t="s">
        <v>34450</v>
      </c>
    </row>
    <row r="1757" spans="1:5" x14ac:dyDescent="0.25">
      <c r="A1757" s="246" t="str">
        <f t="shared" si="27"/>
        <v>99271</v>
      </c>
      <c r="B1757" s="362" t="s">
        <v>5159</v>
      </c>
      <c r="C1757" s="362" t="s">
        <v>18300</v>
      </c>
      <c r="D1757" s="362" t="s">
        <v>8471</v>
      </c>
      <c r="E1757" s="363" t="s">
        <v>34451</v>
      </c>
    </row>
    <row r="1758" spans="1:5" x14ac:dyDescent="0.25">
      <c r="A1758" s="246" t="str">
        <f t="shared" si="27"/>
        <v>99272</v>
      </c>
      <c r="B1758" s="362" t="s">
        <v>5160</v>
      </c>
      <c r="C1758" s="362" t="s">
        <v>18301</v>
      </c>
      <c r="D1758" s="362" t="s">
        <v>8471</v>
      </c>
      <c r="E1758" s="363" t="s">
        <v>34452</v>
      </c>
    </row>
    <row r="1759" spans="1:5" x14ac:dyDescent="0.25">
      <c r="A1759" s="246" t="str">
        <f t="shared" si="27"/>
        <v>99273</v>
      </c>
      <c r="B1759" s="362" t="s">
        <v>5161</v>
      </c>
      <c r="C1759" s="362" t="s">
        <v>18302</v>
      </c>
      <c r="D1759" s="362" t="s">
        <v>8471</v>
      </c>
      <c r="E1759" s="363" t="s">
        <v>34453</v>
      </c>
    </row>
    <row r="1760" spans="1:5" x14ac:dyDescent="0.25">
      <c r="A1760" s="246" t="str">
        <f t="shared" si="27"/>
        <v>99274</v>
      </c>
      <c r="B1760" s="362" t="s">
        <v>5162</v>
      </c>
      <c r="C1760" s="362" t="s">
        <v>18303</v>
      </c>
      <c r="D1760" s="362" t="s">
        <v>8471</v>
      </c>
      <c r="E1760" s="363" t="s">
        <v>34454</v>
      </c>
    </row>
    <row r="1761" spans="1:5" x14ac:dyDescent="0.25">
      <c r="A1761" s="246" t="str">
        <f t="shared" si="27"/>
        <v>99275</v>
      </c>
      <c r="B1761" s="362" t="s">
        <v>7531</v>
      </c>
      <c r="C1761" s="362" t="s">
        <v>18304</v>
      </c>
      <c r="D1761" s="362" t="s">
        <v>8471</v>
      </c>
      <c r="E1761" s="363" t="s">
        <v>34455</v>
      </c>
    </row>
    <row r="1762" spans="1:5" x14ac:dyDescent="0.25">
      <c r="A1762" s="246" t="str">
        <f t="shared" si="27"/>
        <v>99276</v>
      </c>
      <c r="B1762" s="362" t="s">
        <v>5163</v>
      </c>
      <c r="C1762" s="362" t="s">
        <v>9631</v>
      </c>
      <c r="D1762" s="362" t="s">
        <v>8399</v>
      </c>
      <c r="E1762" s="363" t="s">
        <v>34456</v>
      </c>
    </row>
    <row r="1763" spans="1:5" x14ac:dyDescent="0.25">
      <c r="A1763" s="246" t="str">
        <f t="shared" si="27"/>
        <v>99277</v>
      </c>
      <c r="B1763" s="362" t="s">
        <v>5164</v>
      </c>
      <c r="C1763" s="362" t="s">
        <v>9632</v>
      </c>
      <c r="D1763" s="362" t="s">
        <v>8399</v>
      </c>
      <c r="E1763" s="363" t="s">
        <v>34446</v>
      </c>
    </row>
    <row r="1764" spans="1:5" x14ac:dyDescent="0.25">
      <c r="A1764" s="246" t="str">
        <f t="shared" si="27"/>
        <v>99278</v>
      </c>
      <c r="B1764" s="362" t="s">
        <v>5165</v>
      </c>
      <c r="C1764" s="362" t="s">
        <v>9633</v>
      </c>
      <c r="D1764" s="362" t="s">
        <v>8399</v>
      </c>
      <c r="E1764" s="363" t="s">
        <v>34457</v>
      </c>
    </row>
    <row r="1765" spans="1:5" x14ac:dyDescent="0.25">
      <c r="A1765" s="246" t="str">
        <f t="shared" si="27"/>
        <v>99279</v>
      </c>
      <c r="B1765" s="362" t="s">
        <v>5166</v>
      </c>
      <c r="C1765" s="362" t="s">
        <v>18305</v>
      </c>
      <c r="D1765" s="362" t="s">
        <v>8471</v>
      </c>
      <c r="E1765" s="363" t="s">
        <v>34458</v>
      </c>
    </row>
    <row r="1766" spans="1:5" x14ac:dyDescent="0.25">
      <c r="A1766" s="246" t="str">
        <f t="shared" si="27"/>
        <v>99280</v>
      </c>
      <c r="B1766" s="362" t="s">
        <v>5167</v>
      </c>
      <c r="C1766" s="362" t="s">
        <v>18306</v>
      </c>
      <c r="D1766" s="362" t="s">
        <v>8471</v>
      </c>
      <c r="E1766" s="363" t="s">
        <v>34459</v>
      </c>
    </row>
    <row r="1767" spans="1:5" x14ac:dyDescent="0.25">
      <c r="A1767" s="246" t="str">
        <f t="shared" si="27"/>
        <v>99281</v>
      </c>
      <c r="B1767" s="362" t="s">
        <v>5168</v>
      </c>
      <c r="C1767" s="362" t="s">
        <v>9634</v>
      </c>
      <c r="D1767" s="362" t="s">
        <v>8399</v>
      </c>
      <c r="E1767" s="363" t="s">
        <v>34456</v>
      </c>
    </row>
    <row r="1768" spans="1:5" x14ac:dyDescent="0.25">
      <c r="A1768" s="246" t="str">
        <f t="shared" si="27"/>
        <v>99282</v>
      </c>
      <c r="B1768" s="362" t="s">
        <v>5169</v>
      </c>
      <c r="C1768" s="362" t="s">
        <v>9635</v>
      </c>
      <c r="D1768" s="362" t="s">
        <v>8399</v>
      </c>
      <c r="E1768" s="363" t="s">
        <v>34460</v>
      </c>
    </row>
    <row r="1769" spans="1:5" x14ac:dyDescent="0.25">
      <c r="A1769" s="246" t="str">
        <f t="shared" si="27"/>
        <v>99283</v>
      </c>
      <c r="B1769" s="362" t="s">
        <v>5170</v>
      </c>
      <c r="C1769" s="362" t="s">
        <v>9636</v>
      </c>
      <c r="D1769" s="362" t="s">
        <v>8399</v>
      </c>
      <c r="E1769" s="363" t="s">
        <v>34461</v>
      </c>
    </row>
    <row r="1770" spans="1:5" x14ac:dyDescent="0.25">
      <c r="A1770" s="246" t="str">
        <f t="shared" si="27"/>
        <v>99284</v>
      </c>
      <c r="B1770" s="362" t="s">
        <v>5171</v>
      </c>
      <c r="C1770" s="362" t="s">
        <v>18307</v>
      </c>
      <c r="D1770" s="362" t="s">
        <v>8471</v>
      </c>
      <c r="E1770" s="363" t="s">
        <v>34462</v>
      </c>
    </row>
    <row r="1771" spans="1:5" x14ac:dyDescent="0.25">
      <c r="A1771" s="246" t="str">
        <f t="shared" si="27"/>
        <v>99285</v>
      </c>
      <c r="B1771" s="362" t="s">
        <v>7532</v>
      </c>
      <c r="C1771" s="362" t="s">
        <v>18308</v>
      </c>
      <c r="D1771" s="362" t="s">
        <v>8471</v>
      </c>
      <c r="E1771" s="363" t="s">
        <v>34463</v>
      </c>
    </row>
    <row r="1772" spans="1:5" x14ac:dyDescent="0.25">
      <c r="A1772" s="246" t="str">
        <f t="shared" si="27"/>
        <v>99286</v>
      </c>
      <c r="B1772" s="362" t="s">
        <v>5172</v>
      </c>
      <c r="C1772" s="362" t="s">
        <v>18309</v>
      </c>
      <c r="D1772" s="362" t="s">
        <v>8471</v>
      </c>
      <c r="E1772" s="363" t="s">
        <v>34464</v>
      </c>
    </row>
    <row r="1773" spans="1:5" x14ac:dyDescent="0.25">
      <c r="A1773" s="246" t="str">
        <f t="shared" si="27"/>
        <v>99287</v>
      </c>
      <c r="B1773" s="362" t="s">
        <v>5173</v>
      </c>
      <c r="C1773" s="362" t="s">
        <v>18310</v>
      </c>
      <c r="D1773" s="362" t="s">
        <v>8471</v>
      </c>
      <c r="E1773" s="363" t="s">
        <v>34465</v>
      </c>
    </row>
    <row r="1774" spans="1:5" x14ac:dyDescent="0.25">
      <c r="A1774" s="246" t="str">
        <f t="shared" si="27"/>
        <v>99288</v>
      </c>
      <c r="B1774" s="362" t="s">
        <v>5174</v>
      </c>
      <c r="C1774" s="362" t="s">
        <v>9637</v>
      </c>
      <c r="D1774" s="362" t="s">
        <v>8399</v>
      </c>
      <c r="E1774" s="363" t="s">
        <v>34466</v>
      </c>
    </row>
    <row r="1775" spans="1:5" x14ac:dyDescent="0.25">
      <c r="A1775" s="246" t="str">
        <f t="shared" si="27"/>
        <v>99289</v>
      </c>
      <c r="B1775" s="362" t="s">
        <v>5175</v>
      </c>
      <c r="C1775" s="362" t="s">
        <v>9638</v>
      </c>
      <c r="D1775" s="362" t="s">
        <v>8399</v>
      </c>
      <c r="E1775" s="363" t="s">
        <v>34467</v>
      </c>
    </row>
    <row r="1776" spans="1:5" x14ac:dyDescent="0.25">
      <c r="A1776" s="246" t="str">
        <f t="shared" si="27"/>
        <v>99290</v>
      </c>
      <c r="B1776" s="362" t="s">
        <v>5176</v>
      </c>
      <c r="C1776" s="362" t="s">
        <v>18311</v>
      </c>
      <c r="D1776" s="362" t="s">
        <v>8471</v>
      </c>
      <c r="E1776" s="363" t="s">
        <v>34468</v>
      </c>
    </row>
    <row r="1777" spans="1:5" x14ac:dyDescent="0.25">
      <c r="A1777" s="246" t="str">
        <f t="shared" si="27"/>
        <v>99291</v>
      </c>
      <c r="B1777" s="362" t="s">
        <v>5177</v>
      </c>
      <c r="C1777" s="362" t="s">
        <v>9639</v>
      </c>
      <c r="D1777" s="362" t="s">
        <v>8399</v>
      </c>
      <c r="E1777" s="363" t="s">
        <v>34467</v>
      </c>
    </row>
    <row r="1778" spans="1:5" x14ac:dyDescent="0.25">
      <c r="A1778" s="246" t="str">
        <f t="shared" si="27"/>
        <v>99292</v>
      </c>
      <c r="B1778" s="362" t="s">
        <v>5178</v>
      </c>
      <c r="C1778" s="362" t="s">
        <v>18312</v>
      </c>
      <c r="D1778" s="362" t="s">
        <v>8471</v>
      </c>
      <c r="E1778" s="363" t="s">
        <v>34469</v>
      </c>
    </row>
    <row r="1779" spans="1:5" x14ac:dyDescent="0.25">
      <c r="A1779" s="246" t="str">
        <f t="shared" si="27"/>
        <v>99293</v>
      </c>
      <c r="B1779" s="362" t="s">
        <v>5179</v>
      </c>
      <c r="C1779" s="362" t="s">
        <v>9640</v>
      </c>
      <c r="D1779" s="362" t="s">
        <v>8399</v>
      </c>
      <c r="E1779" s="363" t="s">
        <v>34470</v>
      </c>
    </row>
    <row r="1780" spans="1:5" x14ac:dyDescent="0.25">
      <c r="A1780" s="246" t="str">
        <f t="shared" si="27"/>
        <v>99294</v>
      </c>
      <c r="B1780" s="362" t="s">
        <v>5180</v>
      </c>
      <c r="C1780" s="362" t="s">
        <v>18313</v>
      </c>
      <c r="D1780" s="362" t="s">
        <v>8471</v>
      </c>
      <c r="E1780" s="363" t="s">
        <v>34471</v>
      </c>
    </row>
    <row r="1781" spans="1:5" x14ac:dyDescent="0.25">
      <c r="A1781" s="246" t="str">
        <f t="shared" si="27"/>
        <v>99296</v>
      </c>
      <c r="B1781" s="362" t="s">
        <v>5181</v>
      </c>
      <c r="C1781" s="362" t="s">
        <v>9641</v>
      </c>
      <c r="D1781" s="362" t="s">
        <v>8399</v>
      </c>
      <c r="E1781" s="363" t="s">
        <v>34472</v>
      </c>
    </row>
    <row r="1782" spans="1:5" x14ac:dyDescent="0.25">
      <c r="A1782" s="246" t="str">
        <f t="shared" si="27"/>
        <v>99297</v>
      </c>
      <c r="B1782" s="362" t="s">
        <v>5182</v>
      </c>
      <c r="C1782" s="362" t="s">
        <v>9642</v>
      </c>
      <c r="D1782" s="362" t="s">
        <v>8399</v>
      </c>
      <c r="E1782" s="363" t="s">
        <v>34473</v>
      </c>
    </row>
    <row r="1783" spans="1:5" x14ac:dyDescent="0.25">
      <c r="A1783" s="246" t="str">
        <f t="shared" si="27"/>
        <v>99298</v>
      </c>
      <c r="B1783" s="362" t="s">
        <v>5183</v>
      </c>
      <c r="C1783" s="362" t="s">
        <v>18314</v>
      </c>
      <c r="D1783" s="362" t="s">
        <v>8471</v>
      </c>
      <c r="E1783" s="363" t="s">
        <v>34474</v>
      </c>
    </row>
    <row r="1784" spans="1:5" x14ac:dyDescent="0.25">
      <c r="A1784" s="246" t="str">
        <f t="shared" si="27"/>
        <v>99299</v>
      </c>
      <c r="B1784" s="362" t="s">
        <v>5184</v>
      </c>
      <c r="C1784" s="362" t="s">
        <v>9643</v>
      </c>
      <c r="D1784" s="362" t="s">
        <v>8399</v>
      </c>
      <c r="E1784" s="363" t="s">
        <v>34475</v>
      </c>
    </row>
    <row r="1785" spans="1:5" x14ac:dyDescent="0.25">
      <c r="A1785" s="246" t="str">
        <f t="shared" si="27"/>
        <v>99300</v>
      </c>
      <c r="B1785" s="362" t="s">
        <v>5185</v>
      </c>
      <c r="C1785" s="362" t="s">
        <v>18315</v>
      </c>
      <c r="D1785" s="362" t="s">
        <v>8471</v>
      </c>
      <c r="E1785" s="363" t="s">
        <v>34476</v>
      </c>
    </row>
    <row r="1786" spans="1:5" x14ac:dyDescent="0.25">
      <c r="A1786" s="246" t="str">
        <f t="shared" si="27"/>
        <v>99301</v>
      </c>
      <c r="B1786" s="362" t="s">
        <v>5186</v>
      </c>
      <c r="C1786" s="362" t="s">
        <v>18316</v>
      </c>
      <c r="D1786" s="362" t="s">
        <v>8471</v>
      </c>
      <c r="E1786" s="363" t="s">
        <v>34477</v>
      </c>
    </row>
    <row r="1787" spans="1:5" x14ac:dyDescent="0.25">
      <c r="A1787" s="246" t="str">
        <f t="shared" si="27"/>
        <v>99302</v>
      </c>
      <c r="B1787" s="362" t="s">
        <v>5187</v>
      </c>
      <c r="C1787" s="362" t="s">
        <v>9644</v>
      </c>
      <c r="D1787" s="362" t="s">
        <v>8399</v>
      </c>
      <c r="E1787" s="363" t="s">
        <v>34478</v>
      </c>
    </row>
    <row r="1788" spans="1:5" x14ac:dyDescent="0.25">
      <c r="A1788" s="246" t="str">
        <f t="shared" si="27"/>
        <v>99303</v>
      </c>
      <c r="B1788" s="362" t="s">
        <v>5188</v>
      </c>
      <c r="C1788" s="362" t="s">
        <v>18317</v>
      </c>
      <c r="D1788" s="362" t="s">
        <v>8471</v>
      </c>
      <c r="E1788" s="363" t="s">
        <v>34479</v>
      </c>
    </row>
    <row r="1789" spans="1:5" x14ac:dyDescent="0.25">
      <c r="A1789" s="246" t="str">
        <f t="shared" si="27"/>
        <v>99304</v>
      </c>
      <c r="B1789" s="362" t="s">
        <v>5189</v>
      </c>
      <c r="C1789" s="362" t="s">
        <v>9645</v>
      </c>
      <c r="D1789" s="362" t="s">
        <v>8399</v>
      </c>
      <c r="E1789" s="363" t="s">
        <v>34480</v>
      </c>
    </row>
    <row r="1790" spans="1:5" x14ac:dyDescent="0.25">
      <c r="A1790" s="246" t="str">
        <f t="shared" si="27"/>
        <v>99305</v>
      </c>
      <c r="B1790" s="362" t="s">
        <v>5190</v>
      </c>
      <c r="C1790" s="362" t="s">
        <v>18318</v>
      </c>
      <c r="D1790" s="362" t="s">
        <v>8471</v>
      </c>
      <c r="E1790" s="363" t="s">
        <v>34481</v>
      </c>
    </row>
    <row r="1791" spans="1:5" x14ac:dyDescent="0.25">
      <c r="A1791" s="246" t="str">
        <f t="shared" si="27"/>
        <v>99306</v>
      </c>
      <c r="B1791" s="362" t="s">
        <v>5191</v>
      </c>
      <c r="C1791" s="362" t="s">
        <v>9646</v>
      </c>
      <c r="D1791" s="362" t="s">
        <v>8399</v>
      </c>
      <c r="E1791" s="363" t="s">
        <v>34478</v>
      </c>
    </row>
    <row r="1792" spans="1:5" x14ac:dyDescent="0.25">
      <c r="A1792" s="246" t="str">
        <f t="shared" si="27"/>
        <v>99307</v>
      </c>
      <c r="B1792" s="362" t="s">
        <v>5192</v>
      </c>
      <c r="C1792" s="362" t="s">
        <v>9647</v>
      </c>
      <c r="D1792" s="362" t="s">
        <v>8399</v>
      </c>
      <c r="E1792" s="363" t="s">
        <v>34482</v>
      </c>
    </row>
    <row r="1793" spans="1:5" x14ac:dyDescent="0.25">
      <c r="A1793" s="246" t="str">
        <f t="shared" si="27"/>
        <v>99308</v>
      </c>
      <c r="B1793" s="362" t="s">
        <v>5193</v>
      </c>
      <c r="C1793" s="362" t="s">
        <v>18319</v>
      </c>
      <c r="D1793" s="362" t="s">
        <v>8471</v>
      </c>
      <c r="E1793" s="363" t="s">
        <v>34483</v>
      </c>
    </row>
    <row r="1794" spans="1:5" x14ac:dyDescent="0.25">
      <c r="A1794" s="246" t="str">
        <f t="shared" si="27"/>
        <v>99309</v>
      </c>
      <c r="B1794" s="362" t="s">
        <v>5194</v>
      </c>
      <c r="C1794" s="362" t="s">
        <v>9648</v>
      </c>
      <c r="D1794" s="362" t="s">
        <v>8399</v>
      </c>
      <c r="E1794" s="363" t="s">
        <v>34484</v>
      </c>
    </row>
    <row r="1795" spans="1:5" x14ac:dyDescent="0.25">
      <c r="A1795" s="246" t="str">
        <f t="shared" ref="A1795:A1858" si="28">B1795</f>
        <v>99310</v>
      </c>
      <c r="B1795" s="362" t="s">
        <v>5195</v>
      </c>
      <c r="C1795" s="362" t="s">
        <v>18320</v>
      </c>
      <c r="D1795" s="362" t="s">
        <v>8471</v>
      </c>
      <c r="E1795" s="363" t="s">
        <v>34485</v>
      </c>
    </row>
    <row r="1796" spans="1:5" x14ac:dyDescent="0.25">
      <c r="A1796" s="246" t="str">
        <f t="shared" si="28"/>
        <v>99311</v>
      </c>
      <c r="B1796" s="362" t="s">
        <v>5196</v>
      </c>
      <c r="C1796" s="362" t="s">
        <v>9649</v>
      </c>
      <c r="D1796" s="362" t="s">
        <v>8399</v>
      </c>
      <c r="E1796" s="363" t="s">
        <v>34484</v>
      </c>
    </row>
    <row r="1797" spans="1:5" x14ac:dyDescent="0.25">
      <c r="A1797" s="246" t="str">
        <f t="shared" si="28"/>
        <v>99312</v>
      </c>
      <c r="B1797" s="362" t="s">
        <v>5197</v>
      </c>
      <c r="C1797" s="362" t="s">
        <v>18321</v>
      </c>
      <c r="D1797" s="362" t="s">
        <v>8471</v>
      </c>
      <c r="E1797" s="363" t="s">
        <v>34486</v>
      </c>
    </row>
    <row r="1798" spans="1:5" x14ac:dyDescent="0.25">
      <c r="A1798" s="246" t="str">
        <f t="shared" si="28"/>
        <v>99313</v>
      </c>
      <c r="B1798" s="362" t="s">
        <v>5198</v>
      </c>
      <c r="C1798" s="362" t="s">
        <v>18322</v>
      </c>
      <c r="D1798" s="362" t="s">
        <v>8471</v>
      </c>
      <c r="E1798" s="363" t="s">
        <v>34487</v>
      </c>
    </row>
    <row r="1799" spans="1:5" x14ac:dyDescent="0.25">
      <c r="A1799" s="246" t="str">
        <f t="shared" si="28"/>
        <v>99314</v>
      </c>
      <c r="B1799" s="362" t="s">
        <v>5199</v>
      </c>
      <c r="C1799" s="362" t="s">
        <v>9650</v>
      </c>
      <c r="D1799" s="362" t="s">
        <v>8399</v>
      </c>
      <c r="E1799" s="363" t="s">
        <v>34488</v>
      </c>
    </row>
    <row r="1800" spans="1:5" x14ac:dyDescent="0.25">
      <c r="A1800" s="246" t="str">
        <f t="shared" si="28"/>
        <v>99315</v>
      </c>
      <c r="B1800" s="362" t="s">
        <v>5200</v>
      </c>
      <c r="C1800" s="362" t="s">
        <v>18323</v>
      </c>
      <c r="D1800" s="362" t="s">
        <v>8471</v>
      </c>
      <c r="E1800" s="363" t="s">
        <v>34489</v>
      </c>
    </row>
    <row r="1801" spans="1:5" x14ac:dyDescent="0.25">
      <c r="A1801" s="246" t="str">
        <f t="shared" si="28"/>
        <v>99317</v>
      </c>
      <c r="B1801" s="362" t="s">
        <v>5201</v>
      </c>
      <c r="C1801" s="362" t="s">
        <v>9651</v>
      </c>
      <c r="D1801" s="362" t="s">
        <v>8399</v>
      </c>
      <c r="E1801" s="363" t="s">
        <v>34490</v>
      </c>
    </row>
    <row r="1802" spans="1:5" x14ac:dyDescent="0.25">
      <c r="A1802" s="246" t="str">
        <f t="shared" si="28"/>
        <v>99318</v>
      </c>
      <c r="B1802" s="362" t="s">
        <v>5202</v>
      </c>
      <c r="C1802" s="362" t="s">
        <v>9652</v>
      </c>
      <c r="D1802" s="362" t="s">
        <v>8399</v>
      </c>
      <c r="E1802" s="363" t="s">
        <v>34491</v>
      </c>
    </row>
    <row r="1803" spans="1:5" x14ac:dyDescent="0.25">
      <c r="A1803" s="246" t="str">
        <f t="shared" si="28"/>
        <v>99319</v>
      </c>
      <c r="B1803" s="362" t="s">
        <v>5203</v>
      </c>
      <c r="C1803" s="362" t="s">
        <v>9653</v>
      </c>
      <c r="D1803" s="362" t="s">
        <v>8399</v>
      </c>
      <c r="E1803" s="363" t="s">
        <v>34492</v>
      </c>
    </row>
    <row r="1804" spans="1:5" x14ac:dyDescent="0.25">
      <c r="A1804" s="246" t="str">
        <f t="shared" si="28"/>
        <v>99320</v>
      </c>
      <c r="B1804" s="362" t="s">
        <v>5204</v>
      </c>
      <c r="C1804" s="362" t="s">
        <v>18324</v>
      </c>
      <c r="D1804" s="362" t="s">
        <v>8471</v>
      </c>
      <c r="E1804" s="363" t="s">
        <v>34493</v>
      </c>
    </row>
    <row r="1805" spans="1:5" x14ac:dyDescent="0.25">
      <c r="A1805" s="246" t="str">
        <f t="shared" si="28"/>
        <v>99321</v>
      </c>
      <c r="B1805" s="362" t="s">
        <v>5205</v>
      </c>
      <c r="C1805" s="362" t="s">
        <v>9654</v>
      </c>
      <c r="D1805" s="362" t="s">
        <v>8399</v>
      </c>
      <c r="E1805" s="363" t="s">
        <v>34494</v>
      </c>
    </row>
    <row r="1806" spans="1:5" x14ac:dyDescent="0.25">
      <c r="A1806" s="246" t="str">
        <f t="shared" si="28"/>
        <v>99322</v>
      </c>
      <c r="B1806" s="362" t="s">
        <v>5206</v>
      </c>
      <c r="C1806" s="362" t="s">
        <v>18325</v>
      </c>
      <c r="D1806" s="362" t="s">
        <v>8471</v>
      </c>
      <c r="E1806" s="363" t="s">
        <v>34495</v>
      </c>
    </row>
    <row r="1807" spans="1:5" x14ac:dyDescent="0.25">
      <c r="A1807" s="246" t="str">
        <f t="shared" si="28"/>
        <v>99323</v>
      </c>
      <c r="B1807" s="362" t="s">
        <v>5207</v>
      </c>
      <c r="C1807" s="362" t="s">
        <v>9655</v>
      </c>
      <c r="D1807" s="362" t="s">
        <v>8399</v>
      </c>
      <c r="E1807" s="363" t="s">
        <v>34473</v>
      </c>
    </row>
    <row r="1808" spans="1:5" x14ac:dyDescent="0.25">
      <c r="A1808" s="246" t="str">
        <f t="shared" si="28"/>
        <v>99324</v>
      </c>
      <c r="B1808" s="362" t="s">
        <v>5208</v>
      </c>
      <c r="C1808" s="362" t="s">
        <v>18326</v>
      </c>
      <c r="D1808" s="362" t="s">
        <v>8471</v>
      </c>
      <c r="E1808" s="363" t="s">
        <v>34496</v>
      </c>
    </row>
    <row r="1809" spans="1:5" x14ac:dyDescent="0.25">
      <c r="A1809" s="246" t="str">
        <f t="shared" si="28"/>
        <v>99325</v>
      </c>
      <c r="B1809" s="362" t="s">
        <v>5209</v>
      </c>
      <c r="C1809" s="362" t="s">
        <v>9656</v>
      </c>
      <c r="D1809" s="362" t="s">
        <v>8399</v>
      </c>
      <c r="E1809" s="363" t="s">
        <v>34475</v>
      </c>
    </row>
    <row r="1810" spans="1:5" x14ac:dyDescent="0.25">
      <c r="A1810" s="246" t="str">
        <f t="shared" si="28"/>
        <v>99326</v>
      </c>
      <c r="B1810" s="362" t="s">
        <v>5210</v>
      </c>
      <c r="C1810" s="362" t="s">
        <v>18327</v>
      </c>
      <c r="D1810" s="362" t="s">
        <v>8471</v>
      </c>
      <c r="E1810" s="363" t="s">
        <v>34497</v>
      </c>
    </row>
    <row r="1811" spans="1:5" x14ac:dyDescent="0.25">
      <c r="A1811" s="246" t="str">
        <f t="shared" si="28"/>
        <v>99327</v>
      </c>
      <c r="B1811" s="362" t="s">
        <v>5211</v>
      </c>
      <c r="C1811" s="362" t="s">
        <v>9657</v>
      </c>
      <c r="D1811" s="362" t="s">
        <v>8399</v>
      </c>
      <c r="E1811" s="363" t="s">
        <v>34498</v>
      </c>
    </row>
    <row r="1812" spans="1:5" x14ac:dyDescent="0.25">
      <c r="A1812" s="246" t="str">
        <f t="shared" si="28"/>
        <v>101800</v>
      </c>
      <c r="B1812" s="362" t="s">
        <v>9658</v>
      </c>
      <c r="C1812" s="362" t="s">
        <v>9659</v>
      </c>
      <c r="D1812" s="362" t="s">
        <v>8471</v>
      </c>
      <c r="E1812" s="363" t="s">
        <v>34499</v>
      </c>
    </row>
    <row r="1813" spans="1:5" x14ac:dyDescent="0.25">
      <c r="A1813" s="246" t="str">
        <f t="shared" si="28"/>
        <v>101801</v>
      </c>
      <c r="B1813" s="362" t="s">
        <v>9660</v>
      </c>
      <c r="C1813" s="362" t="s">
        <v>9661</v>
      </c>
      <c r="D1813" s="362" t="s">
        <v>8471</v>
      </c>
      <c r="E1813" s="363" t="s">
        <v>34500</v>
      </c>
    </row>
    <row r="1814" spans="1:5" x14ac:dyDescent="0.25">
      <c r="A1814" s="246" t="str">
        <f t="shared" si="28"/>
        <v>101806</v>
      </c>
      <c r="B1814" s="362" t="s">
        <v>9662</v>
      </c>
      <c r="C1814" s="362" t="s">
        <v>18472</v>
      </c>
      <c r="D1814" s="362" t="s">
        <v>8471</v>
      </c>
      <c r="E1814" s="363" t="s">
        <v>34501</v>
      </c>
    </row>
    <row r="1815" spans="1:5" x14ac:dyDescent="0.25">
      <c r="A1815" s="246" t="str">
        <f t="shared" si="28"/>
        <v>101807</v>
      </c>
      <c r="B1815" s="362" t="s">
        <v>9663</v>
      </c>
      <c r="C1815" s="362" t="s">
        <v>18473</v>
      </c>
      <c r="D1815" s="362" t="s">
        <v>8471</v>
      </c>
      <c r="E1815" s="363" t="s">
        <v>34502</v>
      </c>
    </row>
    <row r="1816" spans="1:5" x14ac:dyDescent="0.25">
      <c r="A1816" s="246" t="str">
        <f t="shared" si="28"/>
        <v>101808</v>
      </c>
      <c r="B1816" s="362" t="s">
        <v>9664</v>
      </c>
      <c r="C1816" s="362" t="s">
        <v>18474</v>
      </c>
      <c r="D1816" s="362" t="s">
        <v>8471</v>
      </c>
      <c r="E1816" s="363" t="s">
        <v>34503</v>
      </c>
    </row>
    <row r="1817" spans="1:5" x14ac:dyDescent="0.25">
      <c r="A1817" s="246" t="str">
        <f t="shared" si="28"/>
        <v>101809</v>
      </c>
      <c r="B1817" s="362" t="s">
        <v>9665</v>
      </c>
      <c r="C1817" s="362" t="s">
        <v>18475</v>
      </c>
      <c r="D1817" s="362" t="s">
        <v>8471</v>
      </c>
      <c r="E1817" s="363" t="s">
        <v>34504</v>
      </c>
    </row>
    <row r="1818" spans="1:5" x14ac:dyDescent="0.25">
      <c r="A1818" s="246" t="str">
        <f t="shared" si="28"/>
        <v>102139</v>
      </c>
      <c r="B1818" s="362" t="s">
        <v>9666</v>
      </c>
      <c r="C1818" s="362" t="s">
        <v>18488</v>
      </c>
      <c r="D1818" s="362" t="s">
        <v>8471</v>
      </c>
      <c r="E1818" s="363" t="s">
        <v>34505</v>
      </c>
    </row>
    <row r="1819" spans="1:5" x14ac:dyDescent="0.25">
      <c r="A1819" s="246" t="str">
        <f t="shared" si="28"/>
        <v>102141</v>
      </c>
      <c r="B1819" s="362" t="s">
        <v>9667</v>
      </c>
      <c r="C1819" s="362" t="s">
        <v>18489</v>
      </c>
      <c r="D1819" s="362" t="s">
        <v>8471</v>
      </c>
      <c r="E1819" s="363" t="s">
        <v>34506</v>
      </c>
    </row>
    <row r="1820" spans="1:5" x14ac:dyDescent="0.25">
      <c r="A1820" s="246" t="str">
        <f t="shared" si="28"/>
        <v>102142</v>
      </c>
      <c r="B1820" s="362" t="s">
        <v>9668</v>
      </c>
      <c r="C1820" s="362" t="s">
        <v>18490</v>
      </c>
      <c r="D1820" s="362" t="s">
        <v>8471</v>
      </c>
      <c r="E1820" s="363" t="s">
        <v>34507</v>
      </c>
    </row>
    <row r="1821" spans="1:5" x14ac:dyDescent="0.25">
      <c r="A1821" s="246" t="str">
        <f t="shared" si="28"/>
        <v>102457</v>
      </c>
      <c r="B1821" s="362" t="s">
        <v>13070</v>
      </c>
      <c r="C1821" s="362" t="s">
        <v>18514</v>
      </c>
      <c r="D1821" s="362" t="s">
        <v>8471</v>
      </c>
      <c r="E1821" s="363" t="s">
        <v>34508</v>
      </c>
    </row>
    <row r="1822" spans="1:5" x14ac:dyDescent="0.25">
      <c r="A1822" s="246" t="str">
        <f t="shared" si="28"/>
        <v>94263</v>
      </c>
      <c r="B1822" s="362" t="s">
        <v>3494</v>
      </c>
      <c r="C1822" s="362" t="s">
        <v>9669</v>
      </c>
      <c r="D1822" s="362" t="s">
        <v>8399</v>
      </c>
      <c r="E1822" s="363" t="s">
        <v>34509</v>
      </c>
    </row>
    <row r="1823" spans="1:5" x14ac:dyDescent="0.25">
      <c r="A1823" s="246" t="str">
        <f t="shared" si="28"/>
        <v>94264</v>
      </c>
      <c r="B1823" s="362" t="s">
        <v>3495</v>
      </c>
      <c r="C1823" s="362" t="s">
        <v>9670</v>
      </c>
      <c r="D1823" s="362" t="s">
        <v>8399</v>
      </c>
      <c r="E1823" s="363" t="s">
        <v>34510</v>
      </c>
    </row>
    <row r="1824" spans="1:5" x14ac:dyDescent="0.25">
      <c r="A1824" s="246" t="str">
        <f t="shared" si="28"/>
        <v>94265</v>
      </c>
      <c r="B1824" s="362" t="s">
        <v>3496</v>
      </c>
      <c r="C1824" s="362" t="s">
        <v>9671</v>
      </c>
      <c r="D1824" s="362" t="s">
        <v>8399</v>
      </c>
      <c r="E1824" s="363" t="s">
        <v>34511</v>
      </c>
    </row>
    <row r="1825" spans="1:5" x14ac:dyDescent="0.25">
      <c r="A1825" s="246" t="str">
        <f t="shared" si="28"/>
        <v>94266</v>
      </c>
      <c r="B1825" s="362" t="s">
        <v>3497</v>
      </c>
      <c r="C1825" s="362" t="s">
        <v>9672</v>
      </c>
      <c r="D1825" s="362" t="s">
        <v>8399</v>
      </c>
      <c r="E1825" s="363" t="s">
        <v>29270</v>
      </c>
    </row>
    <row r="1826" spans="1:5" x14ac:dyDescent="0.25">
      <c r="A1826" s="246" t="str">
        <f t="shared" si="28"/>
        <v>94267</v>
      </c>
      <c r="B1826" s="362" t="s">
        <v>3498</v>
      </c>
      <c r="C1826" s="362" t="s">
        <v>9673</v>
      </c>
      <c r="D1826" s="362" t="s">
        <v>8399</v>
      </c>
      <c r="E1826" s="363" t="s">
        <v>14930</v>
      </c>
    </row>
    <row r="1827" spans="1:5" x14ac:dyDescent="0.25">
      <c r="A1827" s="246" t="str">
        <f t="shared" si="28"/>
        <v>94268</v>
      </c>
      <c r="B1827" s="362" t="s">
        <v>3499</v>
      </c>
      <c r="C1827" s="362" t="s">
        <v>9674</v>
      </c>
      <c r="D1827" s="362" t="s">
        <v>8399</v>
      </c>
      <c r="E1827" s="363" t="s">
        <v>26990</v>
      </c>
    </row>
    <row r="1828" spans="1:5" x14ac:dyDescent="0.25">
      <c r="A1828" s="246" t="str">
        <f t="shared" si="28"/>
        <v>94269</v>
      </c>
      <c r="B1828" s="362" t="s">
        <v>3500</v>
      </c>
      <c r="C1828" s="362" t="s">
        <v>9675</v>
      </c>
      <c r="D1828" s="362" t="s">
        <v>8399</v>
      </c>
      <c r="E1828" s="363" t="s">
        <v>34512</v>
      </c>
    </row>
    <row r="1829" spans="1:5" x14ac:dyDescent="0.25">
      <c r="A1829" s="246" t="str">
        <f t="shared" si="28"/>
        <v>94270</v>
      </c>
      <c r="B1829" s="362" t="s">
        <v>3501</v>
      </c>
      <c r="C1829" s="362" t="s">
        <v>9676</v>
      </c>
      <c r="D1829" s="362" t="s">
        <v>8399</v>
      </c>
      <c r="E1829" s="363" t="s">
        <v>18344</v>
      </c>
    </row>
    <row r="1830" spans="1:5" x14ac:dyDescent="0.25">
      <c r="A1830" s="246" t="str">
        <f t="shared" si="28"/>
        <v>94271</v>
      </c>
      <c r="B1830" s="362" t="s">
        <v>3502</v>
      </c>
      <c r="C1830" s="362" t="s">
        <v>17874</v>
      </c>
      <c r="D1830" s="362" t="s">
        <v>8399</v>
      </c>
      <c r="E1830" s="363" t="s">
        <v>21138</v>
      </c>
    </row>
    <row r="1831" spans="1:5" x14ac:dyDescent="0.25">
      <c r="A1831" s="246" t="str">
        <f t="shared" si="28"/>
        <v>94272</v>
      </c>
      <c r="B1831" s="362" t="s">
        <v>3503</v>
      </c>
      <c r="C1831" s="362" t="s">
        <v>9677</v>
      </c>
      <c r="D1831" s="362" t="s">
        <v>8399</v>
      </c>
      <c r="E1831" s="363" t="s">
        <v>34513</v>
      </c>
    </row>
    <row r="1832" spans="1:5" x14ac:dyDescent="0.25">
      <c r="A1832" s="246" t="str">
        <f t="shared" si="28"/>
        <v>94273</v>
      </c>
      <c r="B1832" s="362" t="s">
        <v>3504</v>
      </c>
      <c r="C1832" s="362" t="s">
        <v>9678</v>
      </c>
      <c r="D1832" s="362" t="s">
        <v>8399</v>
      </c>
      <c r="E1832" s="363" t="s">
        <v>7942</v>
      </c>
    </row>
    <row r="1833" spans="1:5" x14ac:dyDescent="0.25">
      <c r="A1833" s="246" t="str">
        <f t="shared" si="28"/>
        <v>94274</v>
      </c>
      <c r="B1833" s="362" t="s">
        <v>3505</v>
      </c>
      <c r="C1833" s="362" t="s">
        <v>9679</v>
      </c>
      <c r="D1833" s="362" t="s">
        <v>8399</v>
      </c>
      <c r="E1833" s="363" t="s">
        <v>16635</v>
      </c>
    </row>
    <row r="1834" spans="1:5" x14ac:dyDescent="0.25">
      <c r="A1834" s="246" t="str">
        <f t="shared" si="28"/>
        <v>94275</v>
      </c>
      <c r="B1834" s="362" t="s">
        <v>3506</v>
      </c>
      <c r="C1834" s="362" t="s">
        <v>17875</v>
      </c>
      <c r="D1834" s="362" t="s">
        <v>8399</v>
      </c>
      <c r="E1834" s="363" t="s">
        <v>15517</v>
      </c>
    </row>
    <row r="1835" spans="1:5" x14ac:dyDescent="0.25">
      <c r="A1835" s="246" t="str">
        <f t="shared" si="28"/>
        <v>94276</v>
      </c>
      <c r="B1835" s="362" t="s">
        <v>3507</v>
      </c>
      <c r="C1835" s="362" t="s">
        <v>17876</v>
      </c>
      <c r="D1835" s="362" t="s">
        <v>8399</v>
      </c>
      <c r="E1835" s="363" t="s">
        <v>34514</v>
      </c>
    </row>
    <row r="1836" spans="1:5" x14ac:dyDescent="0.25">
      <c r="A1836" s="246" t="str">
        <f t="shared" si="28"/>
        <v>94277</v>
      </c>
      <c r="B1836" s="362" t="s">
        <v>13720</v>
      </c>
      <c r="C1836" s="362" t="s">
        <v>13721</v>
      </c>
      <c r="D1836" s="362" t="s">
        <v>8399</v>
      </c>
      <c r="E1836" s="363" t="s">
        <v>21449</v>
      </c>
    </row>
    <row r="1837" spans="1:5" x14ac:dyDescent="0.25">
      <c r="A1837" s="246" t="str">
        <f t="shared" si="28"/>
        <v>94278</v>
      </c>
      <c r="B1837" s="362" t="s">
        <v>13722</v>
      </c>
      <c r="C1837" s="362" t="s">
        <v>13723</v>
      </c>
      <c r="D1837" s="362" t="s">
        <v>8399</v>
      </c>
      <c r="E1837" s="363" t="s">
        <v>17631</v>
      </c>
    </row>
    <row r="1838" spans="1:5" x14ac:dyDescent="0.25">
      <c r="A1838" s="246" t="str">
        <f t="shared" si="28"/>
        <v>94279</v>
      </c>
      <c r="B1838" s="362" t="s">
        <v>13724</v>
      </c>
      <c r="C1838" s="362" t="s">
        <v>13725</v>
      </c>
      <c r="D1838" s="362" t="s">
        <v>8399</v>
      </c>
      <c r="E1838" s="363" t="s">
        <v>20437</v>
      </c>
    </row>
    <row r="1839" spans="1:5" x14ac:dyDescent="0.25">
      <c r="A1839" s="246" t="str">
        <f t="shared" si="28"/>
        <v>94280</v>
      </c>
      <c r="B1839" s="362" t="s">
        <v>13726</v>
      </c>
      <c r="C1839" s="362" t="s">
        <v>13727</v>
      </c>
      <c r="D1839" s="362" t="s">
        <v>8399</v>
      </c>
      <c r="E1839" s="363" t="s">
        <v>34515</v>
      </c>
    </row>
    <row r="1840" spans="1:5" x14ac:dyDescent="0.25">
      <c r="A1840" s="246" t="str">
        <f t="shared" si="28"/>
        <v>94281</v>
      </c>
      <c r="B1840" s="362" t="s">
        <v>3508</v>
      </c>
      <c r="C1840" s="362" t="s">
        <v>9680</v>
      </c>
      <c r="D1840" s="362" t="s">
        <v>8399</v>
      </c>
      <c r="E1840" s="363" t="s">
        <v>32913</v>
      </c>
    </row>
    <row r="1841" spans="1:5" x14ac:dyDescent="0.25">
      <c r="A1841" s="246" t="str">
        <f t="shared" si="28"/>
        <v>94282</v>
      </c>
      <c r="B1841" s="362" t="s">
        <v>3509</v>
      </c>
      <c r="C1841" s="362" t="s">
        <v>9681</v>
      </c>
      <c r="D1841" s="362" t="s">
        <v>8399</v>
      </c>
      <c r="E1841" s="363" t="s">
        <v>34516</v>
      </c>
    </row>
    <row r="1842" spans="1:5" x14ac:dyDescent="0.25">
      <c r="A1842" s="246" t="str">
        <f t="shared" si="28"/>
        <v>94283</v>
      </c>
      <c r="B1842" s="362" t="s">
        <v>3510</v>
      </c>
      <c r="C1842" s="362" t="s">
        <v>9682</v>
      </c>
      <c r="D1842" s="362" t="s">
        <v>8399</v>
      </c>
      <c r="E1842" s="363" t="s">
        <v>15671</v>
      </c>
    </row>
    <row r="1843" spans="1:5" x14ac:dyDescent="0.25">
      <c r="A1843" s="246" t="str">
        <f t="shared" si="28"/>
        <v>94284</v>
      </c>
      <c r="B1843" s="362" t="s">
        <v>3511</v>
      </c>
      <c r="C1843" s="362" t="s">
        <v>9683</v>
      </c>
      <c r="D1843" s="362" t="s">
        <v>8399</v>
      </c>
      <c r="E1843" s="363" t="s">
        <v>17629</v>
      </c>
    </row>
    <row r="1844" spans="1:5" x14ac:dyDescent="0.25">
      <c r="A1844" s="246" t="str">
        <f t="shared" si="28"/>
        <v>94285</v>
      </c>
      <c r="B1844" s="362" t="s">
        <v>3512</v>
      </c>
      <c r="C1844" s="362" t="s">
        <v>9684</v>
      </c>
      <c r="D1844" s="362" t="s">
        <v>8399</v>
      </c>
      <c r="E1844" s="363" t="s">
        <v>34517</v>
      </c>
    </row>
    <row r="1845" spans="1:5" x14ac:dyDescent="0.25">
      <c r="A1845" s="246" t="str">
        <f t="shared" si="28"/>
        <v>94286</v>
      </c>
      <c r="B1845" s="362" t="s">
        <v>3513</v>
      </c>
      <c r="C1845" s="362" t="s">
        <v>9685</v>
      </c>
      <c r="D1845" s="362" t="s">
        <v>8399</v>
      </c>
      <c r="E1845" s="363" t="s">
        <v>34518</v>
      </c>
    </row>
    <row r="1846" spans="1:5" x14ac:dyDescent="0.25">
      <c r="A1846" s="246" t="str">
        <f t="shared" si="28"/>
        <v>94287</v>
      </c>
      <c r="B1846" s="362" t="s">
        <v>3514</v>
      </c>
      <c r="C1846" s="362" t="s">
        <v>9686</v>
      </c>
      <c r="D1846" s="362" t="s">
        <v>8399</v>
      </c>
      <c r="E1846" s="363" t="s">
        <v>19910</v>
      </c>
    </row>
    <row r="1847" spans="1:5" x14ac:dyDescent="0.25">
      <c r="A1847" s="246" t="str">
        <f t="shared" si="28"/>
        <v>94288</v>
      </c>
      <c r="B1847" s="362" t="s">
        <v>3515</v>
      </c>
      <c r="C1847" s="362" t="s">
        <v>9687</v>
      </c>
      <c r="D1847" s="362" t="s">
        <v>8399</v>
      </c>
      <c r="E1847" s="363" t="s">
        <v>21142</v>
      </c>
    </row>
    <row r="1848" spans="1:5" x14ac:dyDescent="0.25">
      <c r="A1848" s="246" t="str">
        <f t="shared" si="28"/>
        <v>94289</v>
      </c>
      <c r="B1848" s="362" t="s">
        <v>3516</v>
      </c>
      <c r="C1848" s="362" t="s">
        <v>9688</v>
      </c>
      <c r="D1848" s="362" t="s">
        <v>8399</v>
      </c>
      <c r="E1848" s="363" t="s">
        <v>34519</v>
      </c>
    </row>
    <row r="1849" spans="1:5" x14ac:dyDescent="0.25">
      <c r="A1849" s="246" t="str">
        <f t="shared" si="28"/>
        <v>94290</v>
      </c>
      <c r="B1849" s="362" t="s">
        <v>3517</v>
      </c>
      <c r="C1849" s="362" t="s">
        <v>9689</v>
      </c>
      <c r="D1849" s="362" t="s">
        <v>8399</v>
      </c>
      <c r="E1849" s="363" t="s">
        <v>33379</v>
      </c>
    </row>
    <row r="1850" spans="1:5" x14ac:dyDescent="0.25">
      <c r="A1850" s="246" t="str">
        <f t="shared" si="28"/>
        <v>94291</v>
      </c>
      <c r="B1850" s="362" t="s">
        <v>3518</v>
      </c>
      <c r="C1850" s="362" t="s">
        <v>9690</v>
      </c>
      <c r="D1850" s="362" t="s">
        <v>8399</v>
      </c>
      <c r="E1850" s="363" t="s">
        <v>34520</v>
      </c>
    </row>
    <row r="1851" spans="1:5" x14ac:dyDescent="0.25">
      <c r="A1851" s="246" t="str">
        <f t="shared" si="28"/>
        <v>94292</v>
      </c>
      <c r="B1851" s="362" t="s">
        <v>3519</v>
      </c>
      <c r="C1851" s="362" t="s">
        <v>9691</v>
      </c>
      <c r="D1851" s="362" t="s">
        <v>8399</v>
      </c>
      <c r="E1851" s="363" t="s">
        <v>34521</v>
      </c>
    </row>
    <row r="1852" spans="1:5" x14ac:dyDescent="0.25">
      <c r="A1852" s="246" t="str">
        <f t="shared" si="28"/>
        <v>94293</v>
      </c>
      <c r="B1852" s="362" t="s">
        <v>3520</v>
      </c>
      <c r="C1852" s="362" t="s">
        <v>9692</v>
      </c>
      <c r="D1852" s="362" t="s">
        <v>8399</v>
      </c>
      <c r="E1852" s="363" t="s">
        <v>21283</v>
      </c>
    </row>
    <row r="1853" spans="1:5" x14ac:dyDescent="0.25">
      <c r="A1853" s="246" t="str">
        <f t="shared" si="28"/>
        <v>94294</v>
      </c>
      <c r="B1853" s="362" t="s">
        <v>3521</v>
      </c>
      <c r="C1853" s="362" t="s">
        <v>9693</v>
      </c>
      <c r="D1853" s="362" t="s">
        <v>8399</v>
      </c>
      <c r="E1853" s="363" t="s">
        <v>8330</v>
      </c>
    </row>
    <row r="1854" spans="1:5" x14ac:dyDescent="0.25">
      <c r="A1854" s="246" t="str">
        <f t="shared" si="28"/>
        <v>104491</v>
      </c>
      <c r="B1854" s="362" t="s">
        <v>19497</v>
      </c>
      <c r="C1854" s="362" t="s">
        <v>19498</v>
      </c>
      <c r="D1854" s="362" t="s">
        <v>8399</v>
      </c>
      <c r="E1854" s="363" t="s">
        <v>34522</v>
      </c>
    </row>
    <row r="1855" spans="1:5" x14ac:dyDescent="0.25">
      <c r="A1855" s="246" t="str">
        <f t="shared" si="28"/>
        <v>104492</v>
      </c>
      <c r="B1855" s="362" t="s">
        <v>19499</v>
      </c>
      <c r="C1855" s="362" t="s">
        <v>19500</v>
      </c>
      <c r="D1855" s="362" t="s">
        <v>8399</v>
      </c>
      <c r="E1855" s="363" t="s">
        <v>34523</v>
      </c>
    </row>
    <row r="1856" spans="1:5" x14ac:dyDescent="0.25">
      <c r="A1856" s="246" t="str">
        <f t="shared" si="28"/>
        <v>104494</v>
      </c>
      <c r="B1856" s="362" t="s">
        <v>19501</v>
      </c>
      <c r="C1856" s="362" t="s">
        <v>19502</v>
      </c>
      <c r="D1856" s="362" t="s">
        <v>8399</v>
      </c>
      <c r="E1856" s="363" t="s">
        <v>34524</v>
      </c>
    </row>
    <row r="1857" spans="1:5" x14ac:dyDescent="0.25">
      <c r="A1857" s="246" t="str">
        <f t="shared" si="28"/>
        <v>104497</v>
      </c>
      <c r="B1857" s="362" t="s">
        <v>19503</v>
      </c>
      <c r="C1857" s="362" t="s">
        <v>19504</v>
      </c>
      <c r="D1857" s="362" t="s">
        <v>8399</v>
      </c>
      <c r="E1857" s="363" t="s">
        <v>34525</v>
      </c>
    </row>
    <row r="1858" spans="1:5" x14ac:dyDescent="0.25">
      <c r="A1858" s="246" t="str">
        <f t="shared" si="28"/>
        <v>104515</v>
      </c>
      <c r="B1858" s="362" t="s">
        <v>19505</v>
      </c>
      <c r="C1858" s="362" t="s">
        <v>19506</v>
      </c>
      <c r="D1858" s="362" t="s">
        <v>8619</v>
      </c>
      <c r="E1858" s="363" t="s">
        <v>34526</v>
      </c>
    </row>
    <row r="1859" spans="1:5" x14ac:dyDescent="0.25">
      <c r="A1859" s="246" t="str">
        <f t="shared" ref="A1859:A1922" si="29">B1859</f>
        <v>102727</v>
      </c>
      <c r="B1859" s="362" t="s">
        <v>13728</v>
      </c>
      <c r="C1859" s="362" t="s">
        <v>13729</v>
      </c>
      <c r="D1859" s="362" t="s">
        <v>8619</v>
      </c>
      <c r="E1859" s="363" t="s">
        <v>34527</v>
      </c>
    </row>
    <row r="1860" spans="1:5" x14ac:dyDescent="0.25">
      <c r="A1860" s="246" t="str">
        <f t="shared" si="29"/>
        <v>102728</v>
      </c>
      <c r="B1860" s="362" t="s">
        <v>13730</v>
      </c>
      <c r="C1860" s="362" t="s">
        <v>13731</v>
      </c>
      <c r="D1860" s="362" t="s">
        <v>9468</v>
      </c>
      <c r="E1860" s="363" t="s">
        <v>8071</v>
      </c>
    </row>
    <row r="1861" spans="1:5" x14ac:dyDescent="0.25">
      <c r="A1861" s="246" t="str">
        <f t="shared" si="29"/>
        <v>102729</v>
      </c>
      <c r="B1861" s="362" t="s">
        <v>13732</v>
      </c>
      <c r="C1861" s="362" t="s">
        <v>13733</v>
      </c>
      <c r="D1861" s="362" t="s">
        <v>9468</v>
      </c>
      <c r="E1861" s="363" t="s">
        <v>25438</v>
      </c>
    </row>
    <row r="1862" spans="1:5" x14ac:dyDescent="0.25">
      <c r="A1862" s="246" t="str">
        <f t="shared" si="29"/>
        <v>102730</v>
      </c>
      <c r="B1862" s="362" t="s">
        <v>13734</v>
      </c>
      <c r="C1862" s="362" t="s">
        <v>13735</v>
      </c>
      <c r="D1862" s="362" t="s">
        <v>9468</v>
      </c>
      <c r="E1862" s="363" t="s">
        <v>15496</v>
      </c>
    </row>
    <row r="1863" spans="1:5" x14ac:dyDescent="0.25">
      <c r="A1863" s="246" t="str">
        <f t="shared" si="29"/>
        <v>102731</v>
      </c>
      <c r="B1863" s="362" t="s">
        <v>13736</v>
      </c>
      <c r="C1863" s="362" t="s">
        <v>13737</v>
      </c>
      <c r="D1863" s="362" t="s">
        <v>9468</v>
      </c>
      <c r="E1863" s="363" t="s">
        <v>7929</v>
      </c>
    </row>
    <row r="1864" spans="1:5" x14ac:dyDescent="0.25">
      <c r="A1864" s="246" t="str">
        <f t="shared" si="29"/>
        <v>102732</v>
      </c>
      <c r="B1864" s="362" t="s">
        <v>13738</v>
      </c>
      <c r="C1864" s="362" t="s">
        <v>13739</v>
      </c>
      <c r="D1864" s="362" t="s">
        <v>9468</v>
      </c>
      <c r="E1864" s="363" t="s">
        <v>23273</v>
      </c>
    </row>
    <row r="1865" spans="1:5" x14ac:dyDescent="0.25">
      <c r="A1865" s="246" t="str">
        <f t="shared" si="29"/>
        <v>102733</v>
      </c>
      <c r="B1865" s="362" t="s">
        <v>13740</v>
      </c>
      <c r="C1865" s="362" t="s">
        <v>13741</v>
      </c>
      <c r="D1865" s="362" t="s">
        <v>9468</v>
      </c>
      <c r="E1865" s="363" t="s">
        <v>14173</v>
      </c>
    </row>
    <row r="1866" spans="1:5" x14ac:dyDescent="0.25">
      <c r="A1866" s="246" t="str">
        <f t="shared" si="29"/>
        <v>102734</v>
      </c>
      <c r="B1866" s="362" t="s">
        <v>13742</v>
      </c>
      <c r="C1866" s="362" t="s">
        <v>13743</v>
      </c>
      <c r="D1866" s="362" t="s">
        <v>9468</v>
      </c>
      <c r="E1866" s="363" t="s">
        <v>8250</v>
      </c>
    </row>
    <row r="1867" spans="1:5" x14ac:dyDescent="0.25">
      <c r="A1867" s="246" t="str">
        <f t="shared" si="29"/>
        <v>102735</v>
      </c>
      <c r="B1867" s="362" t="s">
        <v>13744</v>
      </c>
      <c r="C1867" s="362" t="s">
        <v>13745</v>
      </c>
      <c r="D1867" s="362" t="s">
        <v>9468</v>
      </c>
      <c r="E1867" s="363" t="s">
        <v>8180</v>
      </c>
    </row>
    <row r="1868" spans="1:5" x14ac:dyDescent="0.25">
      <c r="A1868" s="246" t="str">
        <f t="shared" si="29"/>
        <v>102736</v>
      </c>
      <c r="B1868" s="362" t="s">
        <v>13746</v>
      </c>
      <c r="C1868" s="362" t="s">
        <v>13747</v>
      </c>
      <c r="D1868" s="362" t="s">
        <v>9485</v>
      </c>
      <c r="E1868" s="363" t="s">
        <v>34528</v>
      </c>
    </row>
    <row r="1869" spans="1:5" x14ac:dyDescent="0.25">
      <c r="A1869" s="246" t="str">
        <f t="shared" si="29"/>
        <v>102737</v>
      </c>
      <c r="B1869" s="362" t="s">
        <v>13748</v>
      </c>
      <c r="C1869" s="362" t="s">
        <v>13749</v>
      </c>
      <c r="D1869" s="362" t="s">
        <v>8471</v>
      </c>
      <c r="E1869" s="363" t="s">
        <v>34529</v>
      </c>
    </row>
    <row r="1870" spans="1:5" x14ac:dyDescent="0.25">
      <c r="A1870" s="246" t="str">
        <f t="shared" si="29"/>
        <v>102738</v>
      </c>
      <c r="B1870" s="362" t="s">
        <v>13750</v>
      </c>
      <c r="C1870" s="362" t="s">
        <v>13751</v>
      </c>
      <c r="D1870" s="362" t="s">
        <v>8471</v>
      </c>
      <c r="E1870" s="363" t="s">
        <v>34530</v>
      </c>
    </row>
    <row r="1871" spans="1:5" x14ac:dyDescent="0.25">
      <c r="A1871" s="246" t="str">
        <f t="shared" si="29"/>
        <v>102739</v>
      </c>
      <c r="B1871" s="362" t="s">
        <v>13752</v>
      </c>
      <c r="C1871" s="362" t="s">
        <v>13753</v>
      </c>
      <c r="D1871" s="362" t="s">
        <v>8471</v>
      </c>
      <c r="E1871" s="363" t="s">
        <v>34531</v>
      </c>
    </row>
    <row r="1872" spans="1:5" x14ac:dyDescent="0.25">
      <c r="A1872" s="246" t="str">
        <f t="shared" si="29"/>
        <v>102740</v>
      </c>
      <c r="B1872" s="362" t="s">
        <v>13754</v>
      </c>
      <c r="C1872" s="362" t="s">
        <v>13755</v>
      </c>
      <c r="D1872" s="362" t="s">
        <v>8471</v>
      </c>
      <c r="E1872" s="363" t="s">
        <v>34532</v>
      </c>
    </row>
    <row r="1873" spans="1:5" x14ac:dyDescent="0.25">
      <c r="A1873" s="246" t="str">
        <f t="shared" si="29"/>
        <v>102741</v>
      </c>
      <c r="B1873" s="362" t="s">
        <v>13756</v>
      </c>
      <c r="C1873" s="362" t="s">
        <v>13757</v>
      </c>
      <c r="D1873" s="362" t="s">
        <v>8471</v>
      </c>
      <c r="E1873" s="363" t="s">
        <v>34533</v>
      </c>
    </row>
    <row r="1874" spans="1:5" x14ac:dyDescent="0.25">
      <c r="A1874" s="246" t="str">
        <f t="shared" si="29"/>
        <v>102742</v>
      </c>
      <c r="B1874" s="362" t="s">
        <v>13758</v>
      </c>
      <c r="C1874" s="362" t="s">
        <v>13759</v>
      </c>
      <c r="D1874" s="362" t="s">
        <v>8471</v>
      </c>
      <c r="E1874" s="363" t="s">
        <v>34534</v>
      </c>
    </row>
    <row r="1875" spans="1:5" x14ac:dyDescent="0.25">
      <c r="A1875" s="246" t="str">
        <f t="shared" si="29"/>
        <v>102743</v>
      </c>
      <c r="B1875" s="362" t="s">
        <v>13760</v>
      </c>
      <c r="C1875" s="362" t="s">
        <v>13761</v>
      </c>
      <c r="D1875" s="362" t="s">
        <v>8471</v>
      </c>
      <c r="E1875" s="363" t="s">
        <v>34535</v>
      </c>
    </row>
    <row r="1876" spans="1:5" x14ac:dyDescent="0.25">
      <c r="A1876" s="246" t="str">
        <f t="shared" si="29"/>
        <v>102744</v>
      </c>
      <c r="B1876" s="362" t="s">
        <v>13762</v>
      </c>
      <c r="C1876" s="362" t="s">
        <v>13763</v>
      </c>
      <c r="D1876" s="362" t="s">
        <v>8471</v>
      </c>
      <c r="E1876" s="363" t="s">
        <v>34536</v>
      </c>
    </row>
    <row r="1877" spans="1:5" x14ac:dyDescent="0.25">
      <c r="A1877" s="246" t="str">
        <f t="shared" si="29"/>
        <v>102745</v>
      </c>
      <c r="B1877" s="362" t="s">
        <v>13764</v>
      </c>
      <c r="C1877" s="362" t="s">
        <v>13765</v>
      </c>
      <c r="D1877" s="362" t="s">
        <v>8471</v>
      </c>
      <c r="E1877" s="363" t="s">
        <v>34537</v>
      </c>
    </row>
    <row r="1878" spans="1:5" x14ac:dyDescent="0.25">
      <c r="A1878" s="246" t="str">
        <f t="shared" si="29"/>
        <v>102746</v>
      </c>
      <c r="B1878" s="362" t="s">
        <v>13766</v>
      </c>
      <c r="C1878" s="362" t="s">
        <v>13767</v>
      </c>
      <c r="D1878" s="362" t="s">
        <v>8471</v>
      </c>
      <c r="E1878" s="363" t="s">
        <v>34538</v>
      </c>
    </row>
    <row r="1879" spans="1:5" x14ac:dyDescent="0.25">
      <c r="A1879" s="246" t="str">
        <f t="shared" si="29"/>
        <v>102747</v>
      </c>
      <c r="B1879" s="362" t="s">
        <v>13768</v>
      </c>
      <c r="C1879" s="362" t="s">
        <v>13769</v>
      </c>
      <c r="D1879" s="362" t="s">
        <v>8471</v>
      </c>
      <c r="E1879" s="363" t="s">
        <v>34539</v>
      </c>
    </row>
    <row r="1880" spans="1:5" x14ac:dyDescent="0.25">
      <c r="A1880" s="246" t="str">
        <f t="shared" si="29"/>
        <v>102748</v>
      </c>
      <c r="B1880" s="362" t="s">
        <v>13770</v>
      </c>
      <c r="C1880" s="362" t="s">
        <v>13771</v>
      </c>
      <c r="D1880" s="362" t="s">
        <v>8471</v>
      </c>
      <c r="E1880" s="363" t="s">
        <v>34540</v>
      </c>
    </row>
    <row r="1881" spans="1:5" x14ac:dyDescent="0.25">
      <c r="A1881" s="246" t="str">
        <f t="shared" si="29"/>
        <v>102749</v>
      </c>
      <c r="B1881" s="362" t="s">
        <v>13772</v>
      </c>
      <c r="C1881" s="362" t="s">
        <v>13773</v>
      </c>
      <c r="D1881" s="362" t="s">
        <v>8471</v>
      </c>
      <c r="E1881" s="363" t="s">
        <v>34541</v>
      </c>
    </row>
    <row r="1882" spans="1:5" x14ac:dyDescent="0.25">
      <c r="A1882" s="246" t="str">
        <f t="shared" si="29"/>
        <v>102750</v>
      </c>
      <c r="B1882" s="362" t="s">
        <v>13774</v>
      </c>
      <c r="C1882" s="362" t="s">
        <v>13775</v>
      </c>
      <c r="D1882" s="362" t="s">
        <v>8471</v>
      </c>
      <c r="E1882" s="363" t="s">
        <v>34542</v>
      </c>
    </row>
    <row r="1883" spans="1:5" x14ac:dyDescent="0.25">
      <c r="A1883" s="246" t="str">
        <f t="shared" si="29"/>
        <v>102751</v>
      </c>
      <c r="B1883" s="362" t="s">
        <v>13776</v>
      </c>
      <c r="C1883" s="362" t="s">
        <v>13777</v>
      </c>
      <c r="D1883" s="362" t="s">
        <v>8471</v>
      </c>
      <c r="E1883" s="363" t="s">
        <v>34543</v>
      </c>
    </row>
    <row r="1884" spans="1:5" x14ac:dyDescent="0.25">
      <c r="A1884" s="246" t="str">
        <f t="shared" si="29"/>
        <v>102752</v>
      </c>
      <c r="B1884" s="362" t="s">
        <v>13778</v>
      </c>
      <c r="C1884" s="362" t="s">
        <v>13779</v>
      </c>
      <c r="D1884" s="362" t="s">
        <v>8471</v>
      </c>
      <c r="E1884" s="363" t="s">
        <v>34544</v>
      </c>
    </row>
    <row r="1885" spans="1:5" x14ac:dyDescent="0.25">
      <c r="A1885" s="246" t="str">
        <f t="shared" si="29"/>
        <v>102753</v>
      </c>
      <c r="B1885" s="362" t="s">
        <v>13780</v>
      </c>
      <c r="C1885" s="362" t="s">
        <v>13781</v>
      </c>
      <c r="D1885" s="362" t="s">
        <v>8471</v>
      </c>
      <c r="E1885" s="363" t="s">
        <v>34545</v>
      </c>
    </row>
    <row r="1886" spans="1:5" x14ac:dyDescent="0.25">
      <c r="A1886" s="246" t="str">
        <f t="shared" si="29"/>
        <v>102754</v>
      </c>
      <c r="B1886" s="362" t="s">
        <v>13782</v>
      </c>
      <c r="C1886" s="362" t="s">
        <v>13783</v>
      </c>
      <c r="D1886" s="362" t="s">
        <v>8471</v>
      </c>
      <c r="E1886" s="363" t="s">
        <v>34546</v>
      </c>
    </row>
    <row r="1887" spans="1:5" x14ac:dyDescent="0.25">
      <c r="A1887" s="246" t="str">
        <f t="shared" si="29"/>
        <v>102755</v>
      </c>
      <c r="B1887" s="362" t="s">
        <v>13784</v>
      </c>
      <c r="C1887" s="362" t="s">
        <v>13785</v>
      </c>
      <c r="D1887" s="362" t="s">
        <v>8471</v>
      </c>
      <c r="E1887" s="363" t="s">
        <v>34547</v>
      </c>
    </row>
    <row r="1888" spans="1:5" x14ac:dyDescent="0.25">
      <c r="A1888" s="246" t="str">
        <f t="shared" si="29"/>
        <v>102756</v>
      </c>
      <c r="B1888" s="362" t="s">
        <v>13786</v>
      </c>
      <c r="C1888" s="362" t="s">
        <v>13787</v>
      </c>
      <c r="D1888" s="362" t="s">
        <v>8471</v>
      </c>
      <c r="E1888" s="363" t="s">
        <v>34548</v>
      </c>
    </row>
    <row r="1889" spans="1:5" x14ac:dyDescent="0.25">
      <c r="A1889" s="246" t="str">
        <f t="shared" si="29"/>
        <v>102757</v>
      </c>
      <c r="B1889" s="362" t="s">
        <v>13788</v>
      </c>
      <c r="C1889" s="362" t="s">
        <v>13789</v>
      </c>
      <c r="D1889" s="362" t="s">
        <v>8471</v>
      </c>
      <c r="E1889" s="363" t="s">
        <v>34549</v>
      </c>
    </row>
    <row r="1890" spans="1:5" x14ac:dyDescent="0.25">
      <c r="A1890" s="246" t="str">
        <f t="shared" si="29"/>
        <v>102758</v>
      </c>
      <c r="B1890" s="362" t="s">
        <v>13790</v>
      </c>
      <c r="C1890" s="362" t="s">
        <v>13791</v>
      </c>
      <c r="D1890" s="362" t="s">
        <v>8471</v>
      </c>
      <c r="E1890" s="363" t="s">
        <v>34550</v>
      </c>
    </row>
    <row r="1891" spans="1:5" x14ac:dyDescent="0.25">
      <c r="A1891" s="246" t="str">
        <f t="shared" si="29"/>
        <v>102759</v>
      </c>
      <c r="B1891" s="362" t="s">
        <v>13792</v>
      </c>
      <c r="C1891" s="362" t="s">
        <v>13793</v>
      </c>
      <c r="D1891" s="362" t="s">
        <v>8471</v>
      </c>
      <c r="E1891" s="363" t="s">
        <v>34551</v>
      </c>
    </row>
    <row r="1892" spans="1:5" x14ac:dyDescent="0.25">
      <c r="A1892" s="246" t="str">
        <f t="shared" si="29"/>
        <v>102760</v>
      </c>
      <c r="B1892" s="362" t="s">
        <v>13794</v>
      </c>
      <c r="C1892" s="362" t="s">
        <v>13795</v>
      </c>
      <c r="D1892" s="362" t="s">
        <v>8471</v>
      </c>
      <c r="E1892" s="363" t="s">
        <v>34552</v>
      </c>
    </row>
    <row r="1893" spans="1:5" x14ac:dyDescent="0.25">
      <c r="A1893" s="246" t="str">
        <f t="shared" si="29"/>
        <v>102761</v>
      </c>
      <c r="B1893" s="362" t="s">
        <v>13796</v>
      </c>
      <c r="C1893" s="362" t="s">
        <v>13797</v>
      </c>
      <c r="D1893" s="362" t="s">
        <v>8471</v>
      </c>
      <c r="E1893" s="363" t="s">
        <v>34553</v>
      </c>
    </row>
    <row r="1894" spans="1:5" x14ac:dyDescent="0.25">
      <c r="A1894" s="246" t="str">
        <f t="shared" si="29"/>
        <v>102762</v>
      </c>
      <c r="B1894" s="362" t="s">
        <v>13798</v>
      </c>
      <c r="C1894" s="362" t="s">
        <v>13799</v>
      </c>
      <c r="D1894" s="362" t="s">
        <v>8471</v>
      </c>
      <c r="E1894" s="363" t="s">
        <v>34554</v>
      </c>
    </row>
    <row r="1895" spans="1:5" x14ac:dyDescent="0.25">
      <c r="A1895" s="246" t="str">
        <f t="shared" si="29"/>
        <v>102763</v>
      </c>
      <c r="B1895" s="362" t="s">
        <v>13800</v>
      </c>
      <c r="C1895" s="362" t="s">
        <v>13801</v>
      </c>
      <c r="D1895" s="362" t="s">
        <v>8471</v>
      </c>
      <c r="E1895" s="363" t="s">
        <v>34555</v>
      </c>
    </row>
    <row r="1896" spans="1:5" x14ac:dyDescent="0.25">
      <c r="A1896" s="246" t="str">
        <f t="shared" si="29"/>
        <v>102764</v>
      </c>
      <c r="B1896" s="362" t="s">
        <v>13802</v>
      </c>
      <c r="C1896" s="362" t="s">
        <v>13803</v>
      </c>
      <c r="D1896" s="362" t="s">
        <v>8471</v>
      </c>
      <c r="E1896" s="363" t="s">
        <v>34556</v>
      </c>
    </row>
    <row r="1897" spans="1:5" x14ac:dyDescent="0.25">
      <c r="A1897" s="246" t="str">
        <f t="shared" si="29"/>
        <v>102765</v>
      </c>
      <c r="B1897" s="362" t="s">
        <v>13804</v>
      </c>
      <c r="C1897" s="362" t="s">
        <v>13805</v>
      </c>
      <c r="D1897" s="362" t="s">
        <v>8471</v>
      </c>
      <c r="E1897" s="363" t="s">
        <v>34557</v>
      </c>
    </row>
    <row r="1898" spans="1:5" x14ac:dyDescent="0.25">
      <c r="A1898" s="246" t="str">
        <f t="shared" si="29"/>
        <v>102766</v>
      </c>
      <c r="B1898" s="362" t="s">
        <v>13806</v>
      </c>
      <c r="C1898" s="362" t="s">
        <v>13807</v>
      </c>
      <c r="D1898" s="362" t="s">
        <v>8471</v>
      </c>
      <c r="E1898" s="363" t="s">
        <v>34558</v>
      </c>
    </row>
    <row r="1899" spans="1:5" x14ac:dyDescent="0.25">
      <c r="A1899" s="246" t="str">
        <f t="shared" si="29"/>
        <v>102767</v>
      </c>
      <c r="B1899" s="362" t="s">
        <v>13808</v>
      </c>
      <c r="C1899" s="362" t="s">
        <v>13809</v>
      </c>
      <c r="D1899" s="362" t="s">
        <v>8471</v>
      </c>
      <c r="E1899" s="363" t="s">
        <v>34559</v>
      </c>
    </row>
    <row r="1900" spans="1:5" x14ac:dyDescent="0.25">
      <c r="A1900" s="246" t="str">
        <f t="shared" si="29"/>
        <v>102768</v>
      </c>
      <c r="B1900" s="362" t="s">
        <v>13810</v>
      </c>
      <c r="C1900" s="362" t="s">
        <v>13811</v>
      </c>
      <c r="D1900" s="362" t="s">
        <v>8471</v>
      </c>
      <c r="E1900" s="363" t="s">
        <v>34560</v>
      </c>
    </row>
    <row r="1901" spans="1:5" x14ac:dyDescent="0.25">
      <c r="A1901" s="246" t="str">
        <f t="shared" si="29"/>
        <v>102769</v>
      </c>
      <c r="B1901" s="362" t="s">
        <v>13812</v>
      </c>
      <c r="C1901" s="362" t="s">
        <v>13813</v>
      </c>
      <c r="D1901" s="362" t="s">
        <v>8471</v>
      </c>
      <c r="E1901" s="363" t="s">
        <v>34561</v>
      </c>
    </row>
    <row r="1902" spans="1:5" x14ac:dyDescent="0.25">
      <c r="A1902" s="246" t="str">
        <f t="shared" si="29"/>
        <v>102770</v>
      </c>
      <c r="B1902" s="362" t="s">
        <v>13814</v>
      </c>
      <c r="C1902" s="362" t="s">
        <v>13815</v>
      </c>
      <c r="D1902" s="362" t="s">
        <v>8471</v>
      </c>
      <c r="E1902" s="363" t="s">
        <v>34562</v>
      </c>
    </row>
    <row r="1903" spans="1:5" x14ac:dyDescent="0.25">
      <c r="A1903" s="246" t="str">
        <f t="shared" si="29"/>
        <v>102771</v>
      </c>
      <c r="B1903" s="362" t="s">
        <v>13816</v>
      </c>
      <c r="C1903" s="362" t="s">
        <v>13817</v>
      </c>
      <c r="D1903" s="362" t="s">
        <v>8471</v>
      </c>
      <c r="E1903" s="363" t="s">
        <v>34563</v>
      </c>
    </row>
    <row r="1904" spans="1:5" x14ac:dyDescent="0.25">
      <c r="A1904" s="246" t="str">
        <f t="shared" si="29"/>
        <v>102772</v>
      </c>
      <c r="B1904" s="362" t="s">
        <v>13818</v>
      </c>
      <c r="C1904" s="362" t="s">
        <v>13819</v>
      </c>
      <c r="D1904" s="362" t="s">
        <v>8471</v>
      </c>
      <c r="E1904" s="363" t="s">
        <v>34564</v>
      </c>
    </row>
    <row r="1905" spans="1:5" x14ac:dyDescent="0.25">
      <c r="A1905" s="246" t="str">
        <f t="shared" si="29"/>
        <v>102773</v>
      </c>
      <c r="B1905" s="362" t="s">
        <v>13820</v>
      </c>
      <c r="C1905" s="362" t="s">
        <v>13821</v>
      </c>
      <c r="D1905" s="362" t="s">
        <v>8471</v>
      </c>
      <c r="E1905" s="363" t="s">
        <v>34565</v>
      </c>
    </row>
    <row r="1906" spans="1:5" x14ac:dyDescent="0.25">
      <c r="A1906" s="246" t="str">
        <f t="shared" si="29"/>
        <v>102774</v>
      </c>
      <c r="B1906" s="362" t="s">
        <v>13822</v>
      </c>
      <c r="C1906" s="362" t="s">
        <v>13823</v>
      </c>
      <c r="D1906" s="362" t="s">
        <v>8471</v>
      </c>
      <c r="E1906" s="363" t="s">
        <v>34565</v>
      </c>
    </row>
    <row r="1907" spans="1:5" x14ac:dyDescent="0.25">
      <c r="A1907" s="246" t="str">
        <f t="shared" si="29"/>
        <v>102775</v>
      </c>
      <c r="B1907" s="362" t="s">
        <v>13824</v>
      </c>
      <c r="C1907" s="362" t="s">
        <v>13825</v>
      </c>
      <c r="D1907" s="362" t="s">
        <v>8471</v>
      </c>
      <c r="E1907" s="363" t="s">
        <v>34566</v>
      </c>
    </row>
    <row r="1908" spans="1:5" x14ac:dyDescent="0.25">
      <c r="A1908" s="246" t="str">
        <f t="shared" si="29"/>
        <v>102776</v>
      </c>
      <c r="B1908" s="362" t="s">
        <v>13826</v>
      </c>
      <c r="C1908" s="362" t="s">
        <v>13827</v>
      </c>
      <c r="D1908" s="362" t="s">
        <v>8471</v>
      </c>
      <c r="E1908" s="363" t="s">
        <v>34566</v>
      </c>
    </row>
    <row r="1909" spans="1:5" x14ac:dyDescent="0.25">
      <c r="A1909" s="246" t="str">
        <f t="shared" si="29"/>
        <v>102777</v>
      </c>
      <c r="B1909" s="362" t="s">
        <v>13828</v>
      </c>
      <c r="C1909" s="362" t="s">
        <v>13829</v>
      </c>
      <c r="D1909" s="362" t="s">
        <v>8471</v>
      </c>
      <c r="E1909" s="363" t="s">
        <v>34567</v>
      </c>
    </row>
    <row r="1910" spans="1:5" x14ac:dyDescent="0.25">
      <c r="A1910" s="246" t="str">
        <f t="shared" si="29"/>
        <v>102778</v>
      </c>
      <c r="B1910" s="362" t="s">
        <v>13830</v>
      </c>
      <c r="C1910" s="362" t="s">
        <v>13831</v>
      </c>
      <c r="D1910" s="362" t="s">
        <v>8471</v>
      </c>
      <c r="E1910" s="363" t="s">
        <v>34568</v>
      </c>
    </row>
    <row r="1911" spans="1:5" x14ac:dyDescent="0.25">
      <c r="A1911" s="246" t="str">
        <f t="shared" si="29"/>
        <v>102779</v>
      </c>
      <c r="B1911" s="362" t="s">
        <v>13832</v>
      </c>
      <c r="C1911" s="362" t="s">
        <v>13833</v>
      </c>
      <c r="D1911" s="362" t="s">
        <v>8471</v>
      </c>
      <c r="E1911" s="363" t="s">
        <v>34565</v>
      </c>
    </row>
    <row r="1912" spans="1:5" x14ac:dyDescent="0.25">
      <c r="A1912" s="246" t="str">
        <f t="shared" si="29"/>
        <v>102780</v>
      </c>
      <c r="B1912" s="362" t="s">
        <v>13834</v>
      </c>
      <c r="C1912" s="362" t="s">
        <v>13835</v>
      </c>
      <c r="D1912" s="362" t="s">
        <v>8471</v>
      </c>
      <c r="E1912" s="363" t="s">
        <v>34569</v>
      </c>
    </row>
    <row r="1913" spans="1:5" x14ac:dyDescent="0.25">
      <c r="A1913" s="246" t="str">
        <f t="shared" si="29"/>
        <v>102781</v>
      </c>
      <c r="B1913" s="362" t="s">
        <v>13836</v>
      </c>
      <c r="C1913" s="362" t="s">
        <v>13837</v>
      </c>
      <c r="D1913" s="362" t="s">
        <v>8471</v>
      </c>
      <c r="E1913" s="363" t="s">
        <v>34570</v>
      </c>
    </row>
    <row r="1914" spans="1:5" x14ac:dyDescent="0.25">
      <c r="A1914" s="246" t="str">
        <f t="shared" si="29"/>
        <v>102782</v>
      </c>
      <c r="B1914" s="362" t="s">
        <v>13838</v>
      </c>
      <c r="C1914" s="362" t="s">
        <v>13839</v>
      </c>
      <c r="D1914" s="362" t="s">
        <v>8471</v>
      </c>
      <c r="E1914" s="363" t="s">
        <v>34571</v>
      </c>
    </row>
    <row r="1915" spans="1:5" x14ac:dyDescent="0.25">
      <c r="A1915" s="246" t="str">
        <f t="shared" si="29"/>
        <v>102783</v>
      </c>
      <c r="B1915" s="362" t="s">
        <v>13840</v>
      </c>
      <c r="C1915" s="362" t="s">
        <v>13841</v>
      </c>
      <c r="D1915" s="362" t="s">
        <v>8471</v>
      </c>
      <c r="E1915" s="363" t="s">
        <v>34572</v>
      </c>
    </row>
    <row r="1916" spans="1:5" x14ac:dyDescent="0.25">
      <c r="A1916" s="246" t="str">
        <f t="shared" si="29"/>
        <v>102784</v>
      </c>
      <c r="B1916" s="362" t="s">
        <v>13842</v>
      </c>
      <c r="C1916" s="362" t="s">
        <v>13843</v>
      </c>
      <c r="D1916" s="362" t="s">
        <v>8471</v>
      </c>
      <c r="E1916" s="363" t="s">
        <v>34573</v>
      </c>
    </row>
    <row r="1917" spans="1:5" x14ac:dyDescent="0.25">
      <c r="A1917" s="246" t="str">
        <f t="shared" si="29"/>
        <v>102785</v>
      </c>
      <c r="B1917" s="362" t="s">
        <v>13844</v>
      </c>
      <c r="C1917" s="362" t="s">
        <v>13845</v>
      </c>
      <c r="D1917" s="362" t="s">
        <v>8471</v>
      </c>
      <c r="E1917" s="363" t="s">
        <v>34569</v>
      </c>
    </row>
    <row r="1918" spans="1:5" x14ac:dyDescent="0.25">
      <c r="A1918" s="246" t="str">
        <f t="shared" si="29"/>
        <v>102786</v>
      </c>
      <c r="B1918" s="362" t="s">
        <v>13846</v>
      </c>
      <c r="C1918" s="362" t="s">
        <v>13847</v>
      </c>
      <c r="D1918" s="362" t="s">
        <v>8471</v>
      </c>
      <c r="E1918" s="363" t="s">
        <v>34574</v>
      </c>
    </row>
    <row r="1919" spans="1:5" x14ac:dyDescent="0.25">
      <c r="A1919" s="246" t="str">
        <f t="shared" si="29"/>
        <v>102787</v>
      </c>
      <c r="B1919" s="362" t="s">
        <v>13848</v>
      </c>
      <c r="C1919" s="362" t="s">
        <v>13849</v>
      </c>
      <c r="D1919" s="362" t="s">
        <v>8471</v>
      </c>
      <c r="E1919" s="363" t="s">
        <v>34571</v>
      </c>
    </row>
    <row r="1920" spans="1:5" x14ac:dyDescent="0.25">
      <c r="A1920" s="246" t="str">
        <f t="shared" si="29"/>
        <v>102788</v>
      </c>
      <c r="B1920" s="362" t="s">
        <v>13850</v>
      </c>
      <c r="C1920" s="362" t="s">
        <v>13851</v>
      </c>
      <c r="D1920" s="362" t="s">
        <v>8471</v>
      </c>
      <c r="E1920" s="363" t="s">
        <v>34575</v>
      </c>
    </row>
    <row r="1921" spans="1:5" x14ac:dyDescent="0.25">
      <c r="A1921" s="246" t="str">
        <f t="shared" si="29"/>
        <v>102789</v>
      </c>
      <c r="B1921" s="362" t="s">
        <v>13852</v>
      </c>
      <c r="C1921" s="362" t="s">
        <v>13853</v>
      </c>
      <c r="D1921" s="362" t="s">
        <v>8471</v>
      </c>
      <c r="E1921" s="363" t="s">
        <v>34576</v>
      </c>
    </row>
    <row r="1922" spans="1:5" x14ac:dyDescent="0.25">
      <c r="A1922" s="246" t="str">
        <f t="shared" si="29"/>
        <v>102790</v>
      </c>
      <c r="B1922" s="362" t="s">
        <v>13854</v>
      </c>
      <c r="C1922" s="362" t="s">
        <v>13855</v>
      </c>
      <c r="D1922" s="362" t="s">
        <v>8471</v>
      </c>
      <c r="E1922" s="363" t="s">
        <v>34577</v>
      </c>
    </row>
    <row r="1923" spans="1:5" x14ac:dyDescent="0.25">
      <c r="A1923" s="246" t="str">
        <f t="shared" ref="A1923:A1986" si="30">B1923</f>
        <v>102791</v>
      </c>
      <c r="B1923" s="362" t="s">
        <v>13856</v>
      </c>
      <c r="C1923" s="362" t="s">
        <v>13857</v>
      </c>
      <c r="D1923" s="362" t="s">
        <v>8471</v>
      </c>
      <c r="E1923" s="363" t="s">
        <v>34578</v>
      </c>
    </row>
    <row r="1924" spans="1:5" x14ac:dyDescent="0.25">
      <c r="A1924" s="246" t="str">
        <f t="shared" si="30"/>
        <v>102792</v>
      </c>
      <c r="B1924" s="362" t="s">
        <v>13858</v>
      </c>
      <c r="C1924" s="362" t="s">
        <v>13859</v>
      </c>
      <c r="D1924" s="362" t="s">
        <v>8471</v>
      </c>
      <c r="E1924" s="363" t="s">
        <v>34579</v>
      </c>
    </row>
    <row r="1925" spans="1:5" x14ac:dyDescent="0.25">
      <c r="A1925" s="246" t="str">
        <f t="shared" si="30"/>
        <v>102793</v>
      </c>
      <c r="B1925" s="362" t="s">
        <v>13860</v>
      </c>
      <c r="C1925" s="362" t="s">
        <v>13861</v>
      </c>
      <c r="D1925" s="362" t="s">
        <v>8471</v>
      </c>
      <c r="E1925" s="363" t="s">
        <v>34580</v>
      </c>
    </row>
    <row r="1926" spans="1:5" x14ac:dyDescent="0.25">
      <c r="A1926" s="246" t="str">
        <f t="shared" si="30"/>
        <v>102794</v>
      </c>
      <c r="B1926" s="362" t="s">
        <v>13862</v>
      </c>
      <c r="C1926" s="362" t="s">
        <v>13863</v>
      </c>
      <c r="D1926" s="362" t="s">
        <v>8471</v>
      </c>
      <c r="E1926" s="363" t="s">
        <v>34581</v>
      </c>
    </row>
    <row r="1927" spans="1:5" x14ac:dyDescent="0.25">
      <c r="A1927" s="246" t="str">
        <f t="shared" si="30"/>
        <v>102795</v>
      </c>
      <c r="B1927" s="362" t="s">
        <v>13864</v>
      </c>
      <c r="C1927" s="362" t="s">
        <v>13865</v>
      </c>
      <c r="D1927" s="362" t="s">
        <v>8471</v>
      </c>
      <c r="E1927" s="363" t="s">
        <v>34582</v>
      </c>
    </row>
    <row r="1928" spans="1:5" x14ac:dyDescent="0.25">
      <c r="A1928" s="246" t="str">
        <f t="shared" si="30"/>
        <v>102796</v>
      </c>
      <c r="B1928" s="362" t="s">
        <v>13866</v>
      </c>
      <c r="C1928" s="362" t="s">
        <v>13867</v>
      </c>
      <c r="D1928" s="362" t="s">
        <v>8471</v>
      </c>
      <c r="E1928" s="363" t="s">
        <v>34583</v>
      </c>
    </row>
    <row r="1929" spans="1:5" x14ac:dyDescent="0.25">
      <c r="A1929" s="246" t="str">
        <f t="shared" si="30"/>
        <v>102797</v>
      </c>
      <c r="B1929" s="362" t="s">
        <v>13868</v>
      </c>
      <c r="C1929" s="362" t="s">
        <v>13869</v>
      </c>
      <c r="D1929" s="362" t="s">
        <v>8471</v>
      </c>
      <c r="E1929" s="363" t="s">
        <v>34584</v>
      </c>
    </row>
    <row r="1930" spans="1:5" x14ac:dyDescent="0.25">
      <c r="A1930" s="246" t="str">
        <f t="shared" si="30"/>
        <v>102798</v>
      </c>
      <c r="B1930" s="362" t="s">
        <v>13870</v>
      </c>
      <c r="C1930" s="362" t="s">
        <v>13871</v>
      </c>
      <c r="D1930" s="362" t="s">
        <v>8471</v>
      </c>
      <c r="E1930" s="363" t="s">
        <v>34585</v>
      </c>
    </row>
    <row r="1931" spans="1:5" x14ac:dyDescent="0.25">
      <c r="A1931" s="246" t="str">
        <f t="shared" si="30"/>
        <v>102799</v>
      </c>
      <c r="B1931" s="362" t="s">
        <v>13872</v>
      </c>
      <c r="C1931" s="362" t="s">
        <v>13873</v>
      </c>
      <c r="D1931" s="362" t="s">
        <v>8471</v>
      </c>
      <c r="E1931" s="363" t="s">
        <v>34586</v>
      </c>
    </row>
    <row r="1932" spans="1:5" x14ac:dyDescent="0.25">
      <c r="A1932" s="246" t="str">
        <f t="shared" si="30"/>
        <v>102800</v>
      </c>
      <c r="B1932" s="362" t="s">
        <v>13874</v>
      </c>
      <c r="C1932" s="362" t="s">
        <v>13875</v>
      </c>
      <c r="D1932" s="362" t="s">
        <v>8471</v>
      </c>
      <c r="E1932" s="363" t="s">
        <v>34587</v>
      </c>
    </row>
    <row r="1933" spans="1:5" x14ac:dyDescent="0.25">
      <c r="A1933" s="246" t="str">
        <f t="shared" si="30"/>
        <v>102801</v>
      </c>
      <c r="B1933" s="362" t="s">
        <v>13876</v>
      </c>
      <c r="C1933" s="362" t="s">
        <v>13877</v>
      </c>
      <c r="D1933" s="362" t="s">
        <v>8471</v>
      </c>
      <c r="E1933" s="363" t="s">
        <v>34588</v>
      </c>
    </row>
    <row r="1934" spans="1:5" x14ac:dyDescent="0.25">
      <c r="A1934" s="246" t="str">
        <f t="shared" si="30"/>
        <v>102802</v>
      </c>
      <c r="B1934" s="362" t="s">
        <v>13878</v>
      </c>
      <c r="C1934" s="362" t="s">
        <v>13879</v>
      </c>
      <c r="D1934" s="362" t="s">
        <v>8471</v>
      </c>
      <c r="E1934" s="363" t="s">
        <v>34589</v>
      </c>
    </row>
    <row r="1935" spans="1:5" x14ac:dyDescent="0.25">
      <c r="A1935" s="246" t="str">
        <f t="shared" si="30"/>
        <v>101570</v>
      </c>
      <c r="B1935" s="362" t="s">
        <v>7187</v>
      </c>
      <c r="C1935" s="362" t="s">
        <v>9694</v>
      </c>
      <c r="D1935" s="362" t="s">
        <v>8619</v>
      </c>
      <c r="E1935" s="363" t="s">
        <v>25780</v>
      </c>
    </row>
    <row r="1936" spans="1:5" x14ac:dyDescent="0.25">
      <c r="A1936" s="246" t="str">
        <f t="shared" si="30"/>
        <v>101571</v>
      </c>
      <c r="B1936" s="362" t="s">
        <v>7188</v>
      </c>
      <c r="C1936" s="362" t="s">
        <v>9695</v>
      </c>
      <c r="D1936" s="362" t="s">
        <v>8619</v>
      </c>
      <c r="E1936" s="363" t="s">
        <v>34590</v>
      </c>
    </row>
    <row r="1937" spans="1:5" x14ac:dyDescent="0.25">
      <c r="A1937" s="246" t="str">
        <f t="shared" si="30"/>
        <v>101572</v>
      </c>
      <c r="B1937" s="362" t="s">
        <v>7189</v>
      </c>
      <c r="C1937" s="362" t="s">
        <v>9696</v>
      </c>
      <c r="D1937" s="362" t="s">
        <v>8619</v>
      </c>
      <c r="E1937" s="363" t="s">
        <v>7940</v>
      </c>
    </row>
    <row r="1938" spans="1:5" x14ac:dyDescent="0.25">
      <c r="A1938" s="246" t="str">
        <f t="shared" si="30"/>
        <v>101573</v>
      </c>
      <c r="B1938" s="362" t="s">
        <v>7190</v>
      </c>
      <c r="C1938" s="362" t="s">
        <v>9697</v>
      </c>
      <c r="D1938" s="362" t="s">
        <v>8619</v>
      </c>
      <c r="E1938" s="363" t="s">
        <v>8033</v>
      </c>
    </row>
    <row r="1939" spans="1:5" x14ac:dyDescent="0.25">
      <c r="A1939" s="246" t="str">
        <f t="shared" si="30"/>
        <v>101574</v>
      </c>
      <c r="B1939" s="362" t="s">
        <v>7191</v>
      </c>
      <c r="C1939" s="362" t="s">
        <v>9698</v>
      </c>
      <c r="D1939" s="362" t="s">
        <v>8619</v>
      </c>
      <c r="E1939" s="363" t="s">
        <v>12621</v>
      </c>
    </row>
    <row r="1940" spans="1:5" x14ac:dyDescent="0.25">
      <c r="A1940" s="246" t="str">
        <f t="shared" si="30"/>
        <v>101575</v>
      </c>
      <c r="B1940" s="362" t="s">
        <v>7192</v>
      </c>
      <c r="C1940" s="362" t="s">
        <v>9699</v>
      </c>
      <c r="D1940" s="362" t="s">
        <v>8619</v>
      </c>
      <c r="E1940" s="363" t="s">
        <v>15023</v>
      </c>
    </row>
    <row r="1941" spans="1:5" x14ac:dyDescent="0.25">
      <c r="A1941" s="246" t="str">
        <f t="shared" si="30"/>
        <v>101576</v>
      </c>
      <c r="B1941" s="362" t="s">
        <v>7193</v>
      </c>
      <c r="C1941" s="362" t="s">
        <v>9700</v>
      </c>
      <c r="D1941" s="362" t="s">
        <v>8619</v>
      </c>
      <c r="E1941" s="363" t="s">
        <v>16627</v>
      </c>
    </row>
    <row r="1942" spans="1:5" x14ac:dyDescent="0.25">
      <c r="A1942" s="246" t="str">
        <f t="shared" si="30"/>
        <v>101577</v>
      </c>
      <c r="B1942" s="362" t="s">
        <v>7194</v>
      </c>
      <c r="C1942" s="362" t="s">
        <v>9701</v>
      </c>
      <c r="D1942" s="362" t="s">
        <v>8619</v>
      </c>
      <c r="E1942" s="363" t="s">
        <v>15690</v>
      </c>
    </row>
    <row r="1943" spans="1:5" x14ac:dyDescent="0.25">
      <c r="A1943" s="246" t="str">
        <f t="shared" si="30"/>
        <v>101578</v>
      </c>
      <c r="B1943" s="362" t="s">
        <v>7195</v>
      </c>
      <c r="C1943" s="362" t="s">
        <v>9702</v>
      </c>
      <c r="D1943" s="362" t="s">
        <v>8619</v>
      </c>
      <c r="E1943" s="363" t="s">
        <v>20254</v>
      </c>
    </row>
    <row r="1944" spans="1:5" x14ac:dyDescent="0.25">
      <c r="A1944" s="246" t="str">
        <f t="shared" si="30"/>
        <v>101579</v>
      </c>
      <c r="B1944" s="362" t="s">
        <v>7196</v>
      </c>
      <c r="C1944" s="362" t="s">
        <v>9703</v>
      </c>
      <c r="D1944" s="362" t="s">
        <v>8619</v>
      </c>
      <c r="E1944" s="363" t="s">
        <v>13380</v>
      </c>
    </row>
    <row r="1945" spans="1:5" x14ac:dyDescent="0.25">
      <c r="A1945" s="246" t="str">
        <f t="shared" si="30"/>
        <v>101580</v>
      </c>
      <c r="B1945" s="362" t="s">
        <v>7197</v>
      </c>
      <c r="C1945" s="362" t="s">
        <v>9704</v>
      </c>
      <c r="D1945" s="362" t="s">
        <v>8619</v>
      </c>
      <c r="E1945" s="363" t="s">
        <v>34591</v>
      </c>
    </row>
    <row r="1946" spans="1:5" x14ac:dyDescent="0.25">
      <c r="A1946" s="246" t="str">
        <f t="shared" si="30"/>
        <v>101581</v>
      </c>
      <c r="B1946" s="362" t="s">
        <v>7198</v>
      </c>
      <c r="C1946" s="362" t="s">
        <v>9705</v>
      </c>
      <c r="D1946" s="362" t="s">
        <v>8619</v>
      </c>
      <c r="E1946" s="363" t="s">
        <v>21140</v>
      </c>
    </row>
    <row r="1947" spans="1:5" x14ac:dyDescent="0.25">
      <c r="A1947" s="246" t="str">
        <f t="shared" si="30"/>
        <v>101582</v>
      </c>
      <c r="B1947" s="362" t="s">
        <v>7199</v>
      </c>
      <c r="C1947" s="362" t="s">
        <v>9706</v>
      </c>
      <c r="D1947" s="362" t="s">
        <v>8619</v>
      </c>
      <c r="E1947" s="363" t="s">
        <v>20952</v>
      </c>
    </row>
    <row r="1948" spans="1:5" x14ac:dyDescent="0.25">
      <c r="A1948" s="246" t="str">
        <f t="shared" si="30"/>
        <v>101583</v>
      </c>
      <c r="B1948" s="362" t="s">
        <v>7200</v>
      </c>
      <c r="C1948" s="362" t="s">
        <v>9707</v>
      </c>
      <c r="D1948" s="362" t="s">
        <v>8619</v>
      </c>
      <c r="E1948" s="363" t="s">
        <v>34592</v>
      </c>
    </row>
    <row r="1949" spans="1:5" x14ac:dyDescent="0.25">
      <c r="A1949" s="246" t="str">
        <f t="shared" si="30"/>
        <v>101584</v>
      </c>
      <c r="B1949" s="362" t="s">
        <v>7201</v>
      </c>
      <c r="C1949" s="362" t="s">
        <v>9708</v>
      </c>
      <c r="D1949" s="362" t="s">
        <v>8619</v>
      </c>
      <c r="E1949" s="363" t="s">
        <v>20531</v>
      </c>
    </row>
    <row r="1950" spans="1:5" x14ac:dyDescent="0.25">
      <c r="A1950" s="246" t="str">
        <f t="shared" si="30"/>
        <v>101585</v>
      </c>
      <c r="B1950" s="362" t="s">
        <v>7202</v>
      </c>
      <c r="C1950" s="362" t="s">
        <v>9709</v>
      </c>
      <c r="D1950" s="362" t="s">
        <v>8619</v>
      </c>
      <c r="E1950" s="363" t="s">
        <v>18486</v>
      </c>
    </row>
    <row r="1951" spans="1:5" x14ac:dyDescent="0.25">
      <c r="A1951" s="246" t="str">
        <f t="shared" si="30"/>
        <v>101586</v>
      </c>
      <c r="B1951" s="362" t="s">
        <v>7203</v>
      </c>
      <c r="C1951" s="362" t="s">
        <v>9710</v>
      </c>
      <c r="D1951" s="362" t="s">
        <v>8619</v>
      </c>
      <c r="E1951" s="363" t="s">
        <v>14917</v>
      </c>
    </row>
    <row r="1952" spans="1:5" x14ac:dyDescent="0.25">
      <c r="A1952" s="246" t="str">
        <f t="shared" si="30"/>
        <v>101587</v>
      </c>
      <c r="B1952" s="362" t="s">
        <v>7204</v>
      </c>
      <c r="C1952" s="362" t="s">
        <v>9711</v>
      </c>
      <c r="D1952" s="362" t="s">
        <v>8619</v>
      </c>
      <c r="E1952" s="363" t="s">
        <v>34593</v>
      </c>
    </row>
    <row r="1953" spans="1:5" x14ac:dyDescent="0.25">
      <c r="A1953" s="246" t="str">
        <f t="shared" si="30"/>
        <v>101588</v>
      </c>
      <c r="B1953" s="362" t="s">
        <v>7205</v>
      </c>
      <c r="C1953" s="362" t="s">
        <v>9712</v>
      </c>
      <c r="D1953" s="362" t="s">
        <v>8619</v>
      </c>
      <c r="E1953" s="363" t="s">
        <v>32971</v>
      </c>
    </row>
    <row r="1954" spans="1:5" x14ac:dyDescent="0.25">
      <c r="A1954" s="246" t="str">
        <f t="shared" si="30"/>
        <v>101589</v>
      </c>
      <c r="B1954" s="362" t="s">
        <v>7206</v>
      </c>
      <c r="C1954" s="362" t="s">
        <v>9713</v>
      </c>
      <c r="D1954" s="362" t="s">
        <v>8619</v>
      </c>
      <c r="E1954" s="363" t="s">
        <v>34594</v>
      </c>
    </row>
    <row r="1955" spans="1:5" x14ac:dyDescent="0.25">
      <c r="A1955" s="246" t="str">
        <f t="shared" si="30"/>
        <v>101590</v>
      </c>
      <c r="B1955" s="362" t="s">
        <v>7207</v>
      </c>
      <c r="C1955" s="362" t="s">
        <v>9714</v>
      </c>
      <c r="D1955" s="362" t="s">
        <v>8619</v>
      </c>
      <c r="E1955" s="363" t="s">
        <v>26489</v>
      </c>
    </row>
    <row r="1956" spans="1:5" x14ac:dyDescent="0.25">
      <c r="A1956" s="246" t="str">
        <f t="shared" si="30"/>
        <v>101591</v>
      </c>
      <c r="B1956" s="362" t="s">
        <v>7208</v>
      </c>
      <c r="C1956" s="362" t="s">
        <v>9715</v>
      </c>
      <c r="D1956" s="362" t="s">
        <v>8619</v>
      </c>
      <c r="E1956" s="363" t="s">
        <v>34595</v>
      </c>
    </row>
    <row r="1957" spans="1:5" x14ac:dyDescent="0.25">
      <c r="A1957" s="246" t="str">
        <f t="shared" si="30"/>
        <v>101592</v>
      </c>
      <c r="B1957" s="362" t="s">
        <v>7209</v>
      </c>
      <c r="C1957" s="362" t="s">
        <v>9716</v>
      </c>
      <c r="D1957" s="362" t="s">
        <v>8619</v>
      </c>
      <c r="E1957" s="363" t="s">
        <v>31162</v>
      </c>
    </row>
    <row r="1958" spans="1:5" x14ac:dyDescent="0.25">
      <c r="A1958" s="246" t="str">
        <f t="shared" si="30"/>
        <v>101593</v>
      </c>
      <c r="B1958" s="362" t="s">
        <v>7210</v>
      </c>
      <c r="C1958" s="362" t="s">
        <v>9717</v>
      </c>
      <c r="D1958" s="362" t="s">
        <v>8619</v>
      </c>
      <c r="E1958" s="363" t="s">
        <v>34596</v>
      </c>
    </row>
    <row r="1959" spans="1:5" x14ac:dyDescent="0.25">
      <c r="A1959" s="246" t="str">
        <f t="shared" si="30"/>
        <v>101600</v>
      </c>
      <c r="B1959" s="362" t="s">
        <v>7211</v>
      </c>
      <c r="C1959" s="362" t="s">
        <v>9718</v>
      </c>
      <c r="D1959" s="362" t="s">
        <v>8619</v>
      </c>
      <c r="E1959" s="363" t="s">
        <v>19892</v>
      </c>
    </row>
    <row r="1960" spans="1:5" x14ac:dyDescent="0.25">
      <c r="A1960" s="246" t="str">
        <f t="shared" si="30"/>
        <v>101601</v>
      </c>
      <c r="B1960" s="362" t="s">
        <v>7212</v>
      </c>
      <c r="C1960" s="362" t="s">
        <v>9719</v>
      </c>
      <c r="D1960" s="362" t="s">
        <v>8619</v>
      </c>
      <c r="E1960" s="363" t="s">
        <v>13306</v>
      </c>
    </row>
    <row r="1961" spans="1:5" x14ac:dyDescent="0.25">
      <c r="A1961" s="246" t="str">
        <f t="shared" si="30"/>
        <v>101602</v>
      </c>
      <c r="B1961" s="362" t="s">
        <v>7213</v>
      </c>
      <c r="C1961" s="362" t="s">
        <v>9720</v>
      </c>
      <c r="D1961" s="362" t="s">
        <v>8619</v>
      </c>
      <c r="E1961" s="363" t="s">
        <v>20898</v>
      </c>
    </row>
    <row r="1962" spans="1:5" x14ac:dyDescent="0.25">
      <c r="A1962" s="246" t="str">
        <f t="shared" si="30"/>
        <v>101603</v>
      </c>
      <c r="B1962" s="362" t="s">
        <v>7214</v>
      </c>
      <c r="C1962" s="362" t="s">
        <v>9721</v>
      </c>
      <c r="D1962" s="362" t="s">
        <v>8619</v>
      </c>
      <c r="E1962" s="363" t="s">
        <v>14921</v>
      </c>
    </row>
    <row r="1963" spans="1:5" x14ac:dyDescent="0.25">
      <c r="A1963" s="246" t="str">
        <f t="shared" si="30"/>
        <v>101604</v>
      </c>
      <c r="B1963" s="362" t="s">
        <v>7215</v>
      </c>
      <c r="C1963" s="362" t="s">
        <v>9722</v>
      </c>
      <c r="D1963" s="362" t="s">
        <v>8619</v>
      </c>
      <c r="E1963" s="363" t="s">
        <v>27458</v>
      </c>
    </row>
    <row r="1964" spans="1:5" x14ac:dyDescent="0.25">
      <c r="A1964" s="246" t="str">
        <f t="shared" si="30"/>
        <v>101605</v>
      </c>
      <c r="B1964" s="362" t="s">
        <v>7216</v>
      </c>
      <c r="C1964" s="362" t="s">
        <v>9723</v>
      </c>
      <c r="D1964" s="362" t="s">
        <v>8619</v>
      </c>
      <c r="E1964" s="363" t="s">
        <v>21433</v>
      </c>
    </row>
    <row r="1965" spans="1:5" x14ac:dyDescent="0.25">
      <c r="A1965" s="246" t="str">
        <f t="shared" si="30"/>
        <v>90788</v>
      </c>
      <c r="B1965" s="362" t="s">
        <v>2031</v>
      </c>
      <c r="C1965" s="362" t="s">
        <v>9724</v>
      </c>
      <c r="D1965" s="362" t="s">
        <v>8471</v>
      </c>
      <c r="E1965" s="363" t="s">
        <v>34597</v>
      </c>
    </row>
    <row r="1966" spans="1:5" x14ac:dyDescent="0.25">
      <c r="A1966" s="246" t="str">
        <f t="shared" si="30"/>
        <v>90789</v>
      </c>
      <c r="B1966" s="362" t="s">
        <v>2032</v>
      </c>
      <c r="C1966" s="362" t="s">
        <v>9725</v>
      </c>
      <c r="D1966" s="362" t="s">
        <v>8471</v>
      </c>
      <c r="E1966" s="363" t="s">
        <v>34598</v>
      </c>
    </row>
    <row r="1967" spans="1:5" x14ac:dyDescent="0.25">
      <c r="A1967" s="246" t="str">
        <f t="shared" si="30"/>
        <v>90790</v>
      </c>
      <c r="B1967" s="362" t="s">
        <v>2033</v>
      </c>
      <c r="C1967" s="362" t="s">
        <v>9726</v>
      </c>
      <c r="D1967" s="362" t="s">
        <v>8471</v>
      </c>
      <c r="E1967" s="363" t="s">
        <v>34599</v>
      </c>
    </row>
    <row r="1968" spans="1:5" x14ac:dyDescent="0.25">
      <c r="A1968" s="246" t="str">
        <f t="shared" si="30"/>
        <v>90791</v>
      </c>
      <c r="B1968" s="362" t="s">
        <v>2034</v>
      </c>
      <c r="C1968" s="362" t="s">
        <v>9727</v>
      </c>
      <c r="D1968" s="362" t="s">
        <v>8471</v>
      </c>
      <c r="E1968" s="363" t="s">
        <v>34600</v>
      </c>
    </row>
    <row r="1969" spans="1:5" x14ac:dyDescent="0.25">
      <c r="A1969" s="246" t="str">
        <f t="shared" si="30"/>
        <v>90793</v>
      </c>
      <c r="B1969" s="362" t="s">
        <v>2035</v>
      </c>
      <c r="C1969" s="362" t="s">
        <v>9728</v>
      </c>
      <c r="D1969" s="362" t="s">
        <v>8471</v>
      </c>
      <c r="E1969" s="363" t="s">
        <v>34601</v>
      </c>
    </row>
    <row r="1970" spans="1:5" x14ac:dyDescent="0.25">
      <c r="A1970" s="246" t="str">
        <f t="shared" si="30"/>
        <v>90794</v>
      </c>
      <c r="B1970" s="362" t="s">
        <v>2036</v>
      </c>
      <c r="C1970" s="362" t="s">
        <v>9729</v>
      </c>
      <c r="D1970" s="362" t="s">
        <v>8471</v>
      </c>
      <c r="E1970" s="363" t="s">
        <v>34602</v>
      </c>
    </row>
    <row r="1971" spans="1:5" x14ac:dyDescent="0.25">
      <c r="A1971" s="246" t="str">
        <f t="shared" si="30"/>
        <v>90795</v>
      </c>
      <c r="B1971" s="362" t="s">
        <v>2037</v>
      </c>
      <c r="C1971" s="362" t="s">
        <v>9730</v>
      </c>
      <c r="D1971" s="362" t="s">
        <v>8471</v>
      </c>
      <c r="E1971" s="363" t="s">
        <v>34603</v>
      </c>
    </row>
    <row r="1972" spans="1:5" x14ac:dyDescent="0.25">
      <c r="A1972" s="246" t="str">
        <f t="shared" si="30"/>
        <v>90796</v>
      </c>
      <c r="B1972" s="362" t="s">
        <v>2038</v>
      </c>
      <c r="C1972" s="362" t="s">
        <v>9731</v>
      </c>
      <c r="D1972" s="362" t="s">
        <v>8471</v>
      </c>
      <c r="E1972" s="363" t="s">
        <v>34604</v>
      </c>
    </row>
    <row r="1973" spans="1:5" x14ac:dyDescent="0.25">
      <c r="A1973" s="246" t="str">
        <f t="shared" si="30"/>
        <v>90797</v>
      </c>
      <c r="B1973" s="362" t="s">
        <v>2039</v>
      </c>
      <c r="C1973" s="362" t="s">
        <v>9732</v>
      </c>
      <c r="D1973" s="362" t="s">
        <v>8471</v>
      </c>
      <c r="E1973" s="363" t="s">
        <v>34605</v>
      </c>
    </row>
    <row r="1974" spans="1:5" x14ac:dyDescent="0.25">
      <c r="A1974" s="246" t="str">
        <f t="shared" si="30"/>
        <v>90798</v>
      </c>
      <c r="B1974" s="362" t="s">
        <v>2040</v>
      </c>
      <c r="C1974" s="362" t="s">
        <v>30469</v>
      </c>
      <c r="D1974" s="362" t="s">
        <v>8471</v>
      </c>
      <c r="E1974" s="363" t="s">
        <v>34606</v>
      </c>
    </row>
    <row r="1975" spans="1:5" x14ac:dyDescent="0.25">
      <c r="A1975" s="246" t="str">
        <f t="shared" si="30"/>
        <v>90799</v>
      </c>
      <c r="B1975" s="362" t="s">
        <v>2041</v>
      </c>
      <c r="C1975" s="362" t="s">
        <v>30471</v>
      </c>
      <c r="D1975" s="362" t="s">
        <v>8471</v>
      </c>
      <c r="E1975" s="363" t="s">
        <v>34607</v>
      </c>
    </row>
    <row r="1976" spans="1:5" x14ac:dyDescent="0.25">
      <c r="A1976" s="246" t="str">
        <f t="shared" si="30"/>
        <v>90801</v>
      </c>
      <c r="B1976" s="362" t="s">
        <v>2042</v>
      </c>
      <c r="C1976" s="362" t="s">
        <v>9733</v>
      </c>
      <c r="D1976" s="362" t="s">
        <v>8471</v>
      </c>
      <c r="E1976" s="363" t="s">
        <v>34608</v>
      </c>
    </row>
    <row r="1977" spans="1:5" x14ac:dyDescent="0.25">
      <c r="A1977" s="246" t="str">
        <f t="shared" si="30"/>
        <v>90806</v>
      </c>
      <c r="B1977" s="362" t="s">
        <v>2043</v>
      </c>
      <c r="C1977" s="362" t="s">
        <v>17607</v>
      </c>
      <c r="D1977" s="362" t="s">
        <v>8471</v>
      </c>
      <c r="E1977" s="363" t="s">
        <v>34609</v>
      </c>
    </row>
    <row r="1978" spans="1:5" x14ac:dyDescent="0.25">
      <c r="A1978" s="246" t="str">
        <f t="shared" si="30"/>
        <v>90820</v>
      </c>
      <c r="B1978" s="362" t="s">
        <v>2044</v>
      </c>
      <c r="C1978" s="362" t="s">
        <v>9734</v>
      </c>
      <c r="D1978" s="362" t="s">
        <v>8471</v>
      </c>
      <c r="E1978" s="363" t="s">
        <v>34610</v>
      </c>
    </row>
    <row r="1979" spans="1:5" x14ac:dyDescent="0.25">
      <c r="A1979" s="246" t="str">
        <f t="shared" si="30"/>
        <v>90821</v>
      </c>
      <c r="B1979" s="362" t="s">
        <v>2045</v>
      </c>
      <c r="C1979" s="362" t="s">
        <v>9735</v>
      </c>
      <c r="D1979" s="362" t="s">
        <v>8471</v>
      </c>
      <c r="E1979" s="363" t="s">
        <v>34611</v>
      </c>
    </row>
    <row r="1980" spans="1:5" x14ac:dyDescent="0.25">
      <c r="A1980" s="246" t="str">
        <f t="shared" si="30"/>
        <v>90822</v>
      </c>
      <c r="B1980" s="362" t="s">
        <v>2046</v>
      </c>
      <c r="C1980" s="362" t="s">
        <v>9736</v>
      </c>
      <c r="D1980" s="362" t="s">
        <v>8471</v>
      </c>
      <c r="E1980" s="363" t="s">
        <v>34612</v>
      </c>
    </row>
    <row r="1981" spans="1:5" x14ac:dyDescent="0.25">
      <c r="A1981" s="246" t="str">
        <f t="shared" si="30"/>
        <v>90823</v>
      </c>
      <c r="B1981" s="362" t="s">
        <v>2047</v>
      </c>
      <c r="C1981" s="362" t="s">
        <v>9737</v>
      </c>
      <c r="D1981" s="362" t="s">
        <v>8471</v>
      </c>
      <c r="E1981" s="363" t="s">
        <v>34613</v>
      </c>
    </row>
    <row r="1982" spans="1:5" x14ac:dyDescent="0.25">
      <c r="A1982" s="246" t="str">
        <f t="shared" si="30"/>
        <v>90824</v>
      </c>
      <c r="B1982" s="362" t="s">
        <v>2048</v>
      </c>
      <c r="C1982" s="362" t="s">
        <v>9738</v>
      </c>
      <c r="D1982" s="362" t="s">
        <v>8471</v>
      </c>
      <c r="E1982" s="363" t="s">
        <v>34614</v>
      </c>
    </row>
    <row r="1983" spans="1:5" x14ac:dyDescent="0.25">
      <c r="A1983" s="246" t="str">
        <f t="shared" si="30"/>
        <v>90825</v>
      </c>
      <c r="B1983" s="362" t="s">
        <v>2049</v>
      </c>
      <c r="C1983" s="362" t="s">
        <v>9739</v>
      </c>
      <c r="D1983" s="362" t="s">
        <v>8471</v>
      </c>
      <c r="E1983" s="363" t="s">
        <v>34615</v>
      </c>
    </row>
    <row r="1984" spans="1:5" x14ac:dyDescent="0.25">
      <c r="A1984" s="246" t="str">
        <f t="shared" si="30"/>
        <v>90830</v>
      </c>
      <c r="B1984" s="362" t="s">
        <v>2050</v>
      </c>
      <c r="C1984" s="362" t="s">
        <v>9740</v>
      </c>
      <c r="D1984" s="362" t="s">
        <v>8471</v>
      </c>
      <c r="E1984" s="363" t="s">
        <v>31919</v>
      </c>
    </row>
    <row r="1985" spans="1:5" x14ac:dyDescent="0.25">
      <c r="A1985" s="246" t="str">
        <f t="shared" si="30"/>
        <v>90831</v>
      </c>
      <c r="B1985" s="362" t="s">
        <v>2051</v>
      </c>
      <c r="C1985" s="362" t="s">
        <v>9741</v>
      </c>
      <c r="D1985" s="362" t="s">
        <v>8471</v>
      </c>
      <c r="E1985" s="363" t="s">
        <v>34616</v>
      </c>
    </row>
    <row r="1986" spans="1:5" x14ac:dyDescent="0.25">
      <c r="A1986" s="246" t="str">
        <f t="shared" si="30"/>
        <v>90841</v>
      </c>
      <c r="B1986" s="362" t="s">
        <v>2053</v>
      </c>
      <c r="C1986" s="362" t="s">
        <v>9742</v>
      </c>
      <c r="D1986" s="362" t="s">
        <v>8471</v>
      </c>
      <c r="E1986" s="363" t="s">
        <v>34617</v>
      </c>
    </row>
    <row r="1987" spans="1:5" x14ac:dyDescent="0.25">
      <c r="A1987" s="246" t="str">
        <f t="shared" ref="A1987:A2050" si="31">B1987</f>
        <v>90842</v>
      </c>
      <c r="B1987" s="362" t="s">
        <v>2054</v>
      </c>
      <c r="C1987" s="362" t="s">
        <v>9743</v>
      </c>
      <c r="D1987" s="362" t="s">
        <v>8471</v>
      </c>
      <c r="E1987" s="363" t="s">
        <v>34618</v>
      </c>
    </row>
    <row r="1988" spans="1:5" x14ac:dyDescent="0.25">
      <c r="A1988" s="246" t="str">
        <f t="shared" si="31"/>
        <v>90843</v>
      </c>
      <c r="B1988" s="362" t="s">
        <v>2055</v>
      </c>
      <c r="C1988" s="362" t="s">
        <v>9744</v>
      </c>
      <c r="D1988" s="362" t="s">
        <v>8471</v>
      </c>
      <c r="E1988" s="363" t="s">
        <v>34619</v>
      </c>
    </row>
    <row r="1989" spans="1:5" x14ac:dyDescent="0.25">
      <c r="A1989" s="246" t="str">
        <f t="shared" si="31"/>
        <v>90844</v>
      </c>
      <c r="B1989" s="362" t="s">
        <v>2056</v>
      </c>
      <c r="C1989" s="362" t="s">
        <v>9745</v>
      </c>
      <c r="D1989" s="362" t="s">
        <v>8471</v>
      </c>
      <c r="E1989" s="363" t="s">
        <v>34620</v>
      </c>
    </row>
    <row r="1990" spans="1:5" x14ac:dyDescent="0.25">
      <c r="A1990" s="246" t="str">
        <f t="shared" si="31"/>
        <v>90845</v>
      </c>
      <c r="B1990" s="362" t="s">
        <v>6905</v>
      </c>
      <c r="C1990" s="362" t="s">
        <v>9746</v>
      </c>
      <c r="D1990" s="362" t="s">
        <v>8471</v>
      </c>
      <c r="E1990" s="363" t="s">
        <v>34621</v>
      </c>
    </row>
    <row r="1991" spans="1:5" x14ac:dyDescent="0.25">
      <c r="A1991" s="246" t="str">
        <f t="shared" si="31"/>
        <v>90846</v>
      </c>
      <c r="B1991" s="362" t="s">
        <v>6906</v>
      </c>
      <c r="C1991" s="362" t="s">
        <v>9747</v>
      </c>
      <c r="D1991" s="362" t="s">
        <v>8471</v>
      </c>
      <c r="E1991" s="363" t="s">
        <v>34622</v>
      </c>
    </row>
    <row r="1992" spans="1:5" x14ac:dyDescent="0.25">
      <c r="A1992" s="246" t="str">
        <f t="shared" si="31"/>
        <v>90847</v>
      </c>
      <c r="B1992" s="362" t="s">
        <v>2057</v>
      </c>
      <c r="C1992" s="362" t="s">
        <v>9748</v>
      </c>
      <c r="D1992" s="362" t="s">
        <v>8471</v>
      </c>
      <c r="E1992" s="363" t="s">
        <v>34623</v>
      </c>
    </row>
    <row r="1993" spans="1:5" x14ac:dyDescent="0.25">
      <c r="A1993" s="246" t="str">
        <f t="shared" si="31"/>
        <v>90848</v>
      </c>
      <c r="B1993" s="362" t="s">
        <v>2058</v>
      </c>
      <c r="C1993" s="362" t="s">
        <v>9749</v>
      </c>
      <c r="D1993" s="362" t="s">
        <v>8471</v>
      </c>
      <c r="E1993" s="363" t="s">
        <v>34624</v>
      </c>
    </row>
    <row r="1994" spans="1:5" x14ac:dyDescent="0.25">
      <c r="A1994" s="246" t="str">
        <f t="shared" si="31"/>
        <v>90849</v>
      </c>
      <c r="B1994" s="362" t="s">
        <v>2059</v>
      </c>
      <c r="C1994" s="362" t="s">
        <v>9750</v>
      </c>
      <c r="D1994" s="362" t="s">
        <v>8471</v>
      </c>
      <c r="E1994" s="363" t="s">
        <v>34625</v>
      </c>
    </row>
    <row r="1995" spans="1:5" x14ac:dyDescent="0.25">
      <c r="A1995" s="246" t="str">
        <f t="shared" si="31"/>
        <v>90850</v>
      </c>
      <c r="B1995" s="362" t="s">
        <v>2060</v>
      </c>
      <c r="C1995" s="362" t="s">
        <v>9751</v>
      </c>
      <c r="D1995" s="362" t="s">
        <v>8471</v>
      </c>
      <c r="E1995" s="363" t="s">
        <v>34626</v>
      </c>
    </row>
    <row r="1996" spans="1:5" x14ac:dyDescent="0.25">
      <c r="A1996" s="246" t="str">
        <f t="shared" si="31"/>
        <v>90851</v>
      </c>
      <c r="B1996" s="362" t="s">
        <v>6907</v>
      </c>
      <c r="C1996" s="362" t="s">
        <v>9752</v>
      </c>
      <c r="D1996" s="362" t="s">
        <v>8471</v>
      </c>
      <c r="E1996" s="363" t="s">
        <v>34627</v>
      </c>
    </row>
    <row r="1997" spans="1:5" x14ac:dyDescent="0.25">
      <c r="A1997" s="246" t="str">
        <f t="shared" si="31"/>
        <v>90852</v>
      </c>
      <c r="B1997" s="362" t="s">
        <v>6908</v>
      </c>
      <c r="C1997" s="362" t="s">
        <v>9753</v>
      </c>
      <c r="D1997" s="362" t="s">
        <v>8471</v>
      </c>
      <c r="E1997" s="363" t="s">
        <v>34628</v>
      </c>
    </row>
    <row r="1998" spans="1:5" x14ac:dyDescent="0.25">
      <c r="A1998" s="246" t="str">
        <f t="shared" si="31"/>
        <v>91009</v>
      </c>
      <c r="B1998" s="362" t="s">
        <v>2100</v>
      </c>
      <c r="C1998" s="362" t="s">
        <v>9754</v>
      </c>
      <c r="D1998" s="362" t="s">
        <v>8471</v>
      </c>
      <c r="E1998" s="363" t="s">
        <v>34629</v>
      </c>
    </row>
    <row r="1999" spans="1:5" x14ac:dyDescent="0.25">
      <c r="A1999" s="246" t="str">
        <f t="shared" si="31"/>
        <v>91010</v>
      </c>
      <c r="B1999" s="362" t="s">
        <v>2101</v>
      </c>
      <c r="C1999" s="362" t="s">
        <v>9755</v>
      </c>
      <c r="D1999" s="362" t="s">
        <v>8471</v>
      </c>
      <c r="E1999" s="363" t="s">
        <v>34630</v>
      </c>
    </row>
    <row r="2000" spans="1:5" x14ac:dyDescent="0.25">
      <c r="A2000" s="246" t="str">
        <f t="shared" si="31"/>
        <v>91011</v>
      </c>
      <c r="B2000" s="362" t="s">
        <v>2102</v>
      </c>
      <c r="C2000" s="362" t="s">
        <v>9756</v>
      </c>
      <c r="D2000" s="362" t="s">
        <v>8471</v>
      </c>
      <c r="E2000" s="363" t="s">
        <v>31274</v>
      </c>
    </row>
    <row r="2001" spans="1:5" x14ac:dyDescent="0.25">
      <c r="A2001" s="246" t="str">
        <f t="shared" si="31"/>
        <v>91012</v>
      </c>
      <c r="B2001" s="362" t="s">
        <v>2103</v>
      </c>
      <c r="C2001" s="362" t="s">
        <v>9757</v>
      </c>
      <c r="D2001" s="362" t="s">
        <v>8471</v>
      </c>
      <c r="E2001" s="363" t="s">
        <v>34631</v>
      </c>
    </row>
    <row r="2002" spans="1:5" x14ac:dyDescent="0.25">
      <c r="A2002" s="246" t="str">
        <f t="shared" si="31"/>
        <v>91013</v>
      </c>
      <c r="B2002" s="362" t="s">
        <v>2104</v>
      </c>
      <c r="C2002" s="362" t="s">
        <v>9758</v>
      </c>
      <c r="D2002" s="362" t="s">
        <v>8471</v>
      </c>
      <c r="E2002" s="363" t="s">
        <v>34632</v>
      </c>
    </row>
    <row r="2003" spans="1:5" x14ac:dyDescent="0.25">
      <c r="A2003" s="246" t="str">
        <f t="shared" si="31"/>
        <v>91014</v>
      </c>
      <c r="B2003" s="362" t="s">
        <v>2105</v>
      </c>
      <c r="C2003" s="362" t="s">
        <v>9759</v>
      </c>
      <c r="D2003" s="362" t="s">
        <v>8471</v>
      </c>
      <c r="E2003" s="363" t="s">
        <v>34633</v>
      </c>
    </row>
    <row r="2004" spans="1:5" x14ac:dyDescent="0.25">
      <c r="A2004" s="246" t="str">
        <f t="shared" si="31"/>
        <v>91015</v>
      </c>
      <c r="B2004" s="362" t="s">
        <v>2106</v>
      </c>
      <c r="C2004" s="362" t="s">
        <v>9760</v>
      </c>
      <c r="D2004" s="362" t="s">
        <v>8471</v>
      </c>
      <c r="E2004" s="363" t="s">
        <v>34634</v>
      </c>
    </row>
    <row r="2005" spans="1:5" x14ac:dyDescent="0.25">
      <c r="A2005" s="246" t="str">
        <f t="shared" si="31"/>
        <v>91016</v>
      </c>
      <c r="B2005" s="362" t="s">
        <v>2107</v>
      </c>
      <c r="C2005" s="362" t="s">
        <v>9761</v>
      </c>
      <c r="D2005" s="362" t="s">
        <v>8471</v>
      </c>
      <c r="E2005" s="363" t="s">
        <v>34635</v>
      </c>
    </row>
    <row r="2006" spans="1:5" x14ac:dyDescent="0.25">
      <c r="A2006" s="246" t="str">
        <f t="shared" si="31"/>
        <v>91287</v>
      </c>
      <c r="B2006" s="362" t="s">
        <v>2182</v>
      </c>
      <c r="C2006" s="362" t="s">
        <v>9762</v>
      </c>
      <c r="D2006" s="362" t="s">
        <v>8471</v>
      </c>
      <c r="E2006" s="363" t="s">
        <v>34636</v>
      </c>
    </row>
    <row r="2007" spans="1:5" x14ac:dyDescent="0.25">
      <c r="A2007" s="246" t="str">
        <f t="shared" si="31"/>
        <v>91292</v>
      </c>
      <c r="B2007" s="362" t="s">
        <v>2183</v>
      </c>
      <c r="C2007" s="362" t="s">
        <v>17615</v>
      </c>
      <c r="D2007" s="362" t="s">
        <v>8471</v>
      </c>
      <c r="E2007" s="363" t="s">
        <v>34637</v>
      </c>
    </row>
    <row r="2008" spans="1:5" x14ac:dyDescent="0.25">
      <c r="A2008" s="246" t="str">
        <f t="shared" si="31"/>
        <v>91295</v>
      </c>
      <c r="B2008" s="362" t="s">
        <v>2184</v>
      </c>
      <c r="C2008" s="362" t="s">
        <v>9763</v>
      </c>
      <c r="D2008" s="362" t="s">
        <v>8471</v>
      </c>
      <c r="E2008" s="363" t="s">
        <v>34638</v>
      </c>
    </row>
    <row r="2009" spans="1:5" x14ac:dyDescent="0.25">
      <c r="A2009" s="246" t="str">
        <f t="shared" si="31"/>
        <v>91296</v>
      </c>
      <c r="B2009" s="362" t="s">
        <v>2185</v>
      </c>
      <c r="C2009" s="362" t="s">
        <v>9764</v>
      </c>
      <c r="D2009" s="362" t="s">
        <v>8471</v>
      </c>
      <c r="E2009" s="363" t="s">
        <v>34639</v>
      </c>
    </row>
    <row r="2010" spans="1:5" x14ac:dyDescent="0.25">
      <c r="A2010" s="246" t="str">
        <f t="shared" si="31"/>
        <v>91297</v>
      </c>
      <c r="B2010" s="362" t="s">
        <v>2186</v>
      </c>
      <c r="C2010" s="362" t="s">
        <v>9765</v>
      </c>
      <c r="D2010" s="362" t="s">
        <v>8471</v>
      </c>
      <c r="E2010" s="363" t="s">
        <v>34640</v>
      </c>
    </row>
    <row r="2011" spans="1:5" x14ac:dyDescent="0.25">
      <c r="A2011" s="246" t="str">
        <f t="shared" si="31"/>
        <v>91298</v>
      </c>
      <c r="B2011" s="362" t="s">
        <v>2187</v>
      </c>
      <c r="C2011" s="362" t="s">
        <v>9766</v>
      </c>
      <c r="D2011" s="362" t="s">
        <v>8471</v>
      </c>
      <c r="E2011" s="363" t="s">
        <v>34641</v>
      </c>
    </row>
    <row r="2012" spans="1:5" x14ac:dyDescent="0.25">
      <c r="A2012" s="246" t="str">
        <f t="shared" si="31"/>
        <v>91299</v>
      </c>
      <c r="B2012" s="362" t="s">
        <v>2188</v>
      </c>
      <c r="C2012" s="362" t="s">
        <v>9767</v>
      </c>
      <c r="D2012" s="362" t="s">
        <v>8471</v>
      </c>
      <c r="E2012" s="363" t="s">
        <v>34642</v>
      </c>
    </row>
    <row r="2013" spans="1:5" x14ac:dyDescent="0.25">
      <c r="A2013" s="246" t="str">
        <f t="shared" si="31"/>
        <v>91304</v>
      </c>
      <c r="B2013" s="362" t="s">
        <v>2189</v>
      </c>
      <c r="C2013" s="362" t="s">
        <v>9768</v>
      </c>
      <c r="D2013" s="362" t="s">
        <v>8471</v>
      </c>
      <c r="E2013" s="363" t="s">
        <v>34643</v>
      </c>
    </row>
    <row r="2014" spans="1:5" x14ac:dyDescent="0.25">
      <c r="A2014" s="246" t="str">
        <f t="shared" si="31"/>
        <v>91305</v>
      </c>
      <c r="B2014" s="362" t="s">
        <v>2190</v>
      </c>
      <c r="C2014" s="362" t="s">
        <v>9769</v>
      </c>
      <c r="D2014" s="362" t="s">
        <v>8471</v>
      </c>
      <c r="E2014" s="363" t="s">
        <v>21234</v>
      </c>
    </row>
    <row r="2015" spans="1:5" x14ac:dyDescent="0.25">
      <c r="A2015" s="246" t="str">
        <f t="shared" si="31"/>
        <v>91306</v>
      </c>
      <c r="B2015" s="362" t="s">
        <v>2191</v>
      </c>
      <c r="C2015" s="362" t="s">
        <v>9770</v>
      </c>
      <c r="D2015" s="362" t="s">
        <v>8471</v>
      </c>
      <c r="E2015" s="363" t="s">
        <v>34616</v>
      </c>
    </row>
    <row r="2016" spans="1:5" x14ac:dyDescent="0.25">
      <c r="A2016" s="246" t="str">
        <f t="shared" si="31"/>
        <v>91307</v>
      </c>
      <c r="B2016" s="362" t="s">
        <v>2192</v>
      </c>
      <c r="C2016" s="362" t="s">
        <v>9771</v>
      </c>
      <c r="D2016" s="362" t="s">
        <v>8471</v>
      </c>
      <c r="E2016" s="363" t="s">
        <v>34644</v>
      </c>
    </row>
    <row r="2017" spans="1:5" x14ac:dyDescent="0.25">
      <c r="A2017" s="246" t="str">
        <f t="shared" si="31"/>
        <v>91312</v>
      </c>
      <c r="B2017" s="362" t="s">
        <v>2193</v>
      </c>
      <c r="C2017" s="362" t="s">
        <v>9772</v>
      </c>
      <c r="D2017" s="362" t="s">
        <v>8471</v>
      </c>
      <c r="E2017" s="363" t="s">
        <v>34645</v>
      </c>
    </row>
    <row r="2018" spans="1:5" x14ac:dyDescent="0.25">
      <c r="A2018" s="246" t="str">
        <f t="shared" si="31"/>
        <v>91313</v>
      </c>
      <c r="B2018" s="362" t="s">
        <v>2194</v>
      </c>
      <c r="C2018" s="362" t="s">
        <v>9773</v>
      </c>
      <c r="D2018" s="362" t="s">
        <v>8471</v>
      </c>
      <c r="E2018" s="363" t="s">
        <v>34646</v>
      </c>
    </row>
    <row r="2019" spans="1:5" x14ac:dyDescent="0.25">
      <c r="A2019" s="246" t="str">
        <f t="shared" si="31"/>
        <v>91314</v>
      </c>
      <c r="B2019" s="362" t="s">
        <v>2195</v>
      </c>
      <c r="C2019" s="362" t="s">
        <v>9774</v>
      </c>
      <c r="D2019" s="362" t="s">
        <v>8471</v>
      </c>
      <c r="E2019" s="363" t="s">
        <v>34647</v>
      </c>
    </row>
    <row r="2020" spans="1:5" x14ac:dyDescent="0.25">
      <c r="A2020" s="246" t="str">
        <f t="shared" si="31"/>
        <v>91315</v>
      </c>
      <c r="B2020" s="362" t="s">
        <v>2196</v>
      </c>
      <c r="C2020" s="362" t="s">
        <v>9775</v>
      </c>
      <c r="D2020" s="362" t="s">
        <v>8471</v>
      </c>
      <c r="E2020" s="363" t="s">
        <v>34648</v>
      </c>
    </row>
    <row r="2021" spans="1:5" x14ac:dyDescent="0.25">
      <c r="A2021" s="246" t="str">
        <f t="shared" si="31"/>
        <v>91316</v>
      </c>
      <c r="B2021" s="362" t="s">
        <v>6909</v>
      </c>
      <c r="C2021" s="362" t="s">
        <v>9776</v>
      </c>
      <c r="D2021" s="362" t="s">
        <v>8471</v>
      </c>
      <c r="E2021" s="363" t="s">
        <v>34649</v>
      </c>
    </row>
    <row r="2022" spans="1:5" x14ac:dyDescent="0.25">
      <c r="A2022" s="246" t="str">
        <f t="shared" si="31"/>
        <v>91317</v>
      </c>
      <c r="B2022" s="362" t="s">
        <v>6910</v>
      </c>
      <c r="C2022" s="362" t="s">
        <v>9777</v>
      </c>
      <c r="D2022" s="362" t="s">
        <v>8471</v>
      </c>
      <c r="E2022" s="363" t="s">
        <v>34650</v>
      </c>
    </row>
    <row r="2023" spans="1:5" x14ac:dyDescent="0.25">
      <c r="A2023" s="246" t="str">
        <f t="shared" si="31"/>
        <v>91318</v>
      </c>
      <c r="B2023" s="362" t="s">
        <v>2197</v>
      </c>
      <c r="C2023" s="362" t="s">
        <v>9778</v>
      </c>
      <c r="D2023" s="362" t="s">
        <v>8471</v>
      </c>
      <c r="E2023" s="363" t="s">
        <v>34651</v>
      </c>
    </row>
    <row r="2024" spans="1:5" x14ac:dyDescent="0.25">
      <c r="A2024" s="246" t="str">
        <f t="shared" si="31"/>
        <v>91319</v>
      </c>
      <c r="B2024" s="362" t="s">
        <v>2198</v>
      </c>
      <c r="C2024" s="362" t="s">
        <v>9779</v>
      </c>
      <c r="D2024" s="362" t="s">
        <v>8471</v>
      </c>
      <c r="E2024" s="363" t="s">
        <v>34652</v>
      </c>
    </row>
    <row r="2025" spans="1:5" x14ac:dyDescent="0.25">
      <c r="A2025" s="246" t="str">
        <f t="shared" si="31"/>
        <v>91320</v>
      </c>
      <c r="B2025" s="362" t="s">
        <v>2199</v>
      </c>
      <c r="C2025" s="362" t="s">
        <v>9780</v>
      </c>
      <c r="D2025" s="362" t="s">
        <v>8471</v>
      </c>
      <c r="E2025" s="363" t="s">
        <v>34653</v>
      </c>
    </row>
    <row r="2026" spans="1:5" x14ac:dyDescent="0.25">
      <c r="A2026" s="246" t="str">
        <f t="shared" si="31"/>
        <v>91321</v>
      </c>
      <c r="B2026" s="362" t="s">
        <v>2200</v>
      </c>
      <c r="C2026" s="362" t="s">
        <v>9781</v>
      </c>
      <c r="D2026" s="362" t="s">
        <v>8471</v>
      </c>
      <c r="E2026" s="363" t="s">
        <v>34654</v>
      </c>
    </row>
    <row r="2027" spans="1:5" x14ac:dyDescent="0.25">
      <c r="A2027" s="246" t="str">
        <f t="shared" si="31"/>
        <v>91322</v>
      </c>
      <c r="B2027" s="362" t="s">
        <v>6911</v>
      </c>
      <c r="C2027" s="362" t="s">
        <v>9782</v>
      </c>
      <c r="D2027" s="362" t="s">
        <v>8471</v>
      </c>
      <c r="E2027" s="363" t="s">
        <v>34655</v>
      </c>
    </row>
    <row r="2028" spans="1:5" x14ac:dyDescent="0.25">
      <c r="A2028" s="246" t="str">
        <f t="shared" si="31"/>
        <v>91323</v>
      </c>
      <c r="B2028" s="362" t="s">
        <v>6912</v>
      </c>
      <c r="C2028" s="362" t="s">
        <v>9783</v>
      </c>
      <c r="D2028" s="362" t="s">
        <v>8471</v>
      </c>
      <c r="E2028" s="363" t="s">
        <v>34656</v>
      </c>
    </row>
    <row r="2029" spans="1:5" x14ac:dyDescent="0.25">
      <c r="A2029" s="246" t="str">
        <f t="shared" si="31"/>
        <v>91324</v>
      </c>
      <c r="B2029" s="362" t="s">
        <v>2201</v>
      </c>
      <c r="C2029" s="362" t="s">
        <v>9784</v>
      </c>
      <c r="D2029" s="362" t="s">
        <v>8471</v>
      </c>
      <c r="E2029" s="363" t="s">
        <v>34657</v>
      </c>
    </row>
    <row r="2030" spans="1:5" x14ac:dyDescent="0.25">
      <c r="A2030" s="246" t="str">
        <f t="shared" si="31"/>
        <v>91325</v>
      </c>
      <c r="B2030" s="362" t="s">
        <v>2202</v>
      </c>
      <c r="C2030" s="362" t="s">
        <v>9785</v>
      </c>
      <c r="D2030" s="362" t="s">
        <v>8471</v>
      </c>
      <c r="E2030" s="363" t="s">
        <v>34658</v>
      </c>
    </row>
    <row r="2031" spans="1:5" x14ac:dyDescent="0.25">
      <c r="A2031" s="246" t="str">
        <f t="shared" si="31"/>
        <v>91326</v>
      </c>
      <c r="B2031" s="362" t="s">
        <v>2203</v>
      </c>
      <c r="C2031" s="362" t="s">
        <v>9786</v>
      </c>
      <c r="D2031" s="362" t="s">
        <v>8471</v>
      </c>
      <c r="E2031" s="363" t="s">
        <v>34659</v>
      </c>
    </row>
    <row r="2032" spans="1:5" x14ac:dyDescent="0.25">
      <c r="A2032" s="246" t="str">
        <f t="shared" si="31"/>
        <v>91327</v>
      </c>
      <c r="B2032" s="362" t="s">
        <v>2204</v>
      </c>
      <c r="C2032" s="362" t="s">
        <v>9787</v>
      </c>
      <c r="D2032" s="362" t="s">
        <v>8471</v>
      </c>
      <c r="E2032" s="363" t="s">
        <v>34660</v>
      </c>
    </row>
    <row r="2033" spans="1:5" x14ac:dyDescent="0.25">
      <c r="A2033" s="246" t="str">
        <f t="shared" si="31"/>
        <v>91328</v>
      </c>
      <c r="B2033" s="362" t="s">
        <v>2205</v>
      </c>
      <c r="C2033" s="362" t="s">
        <v>9788</v>
      </c>
      <c r="D2033" s="362" t="s">
        <v>8471</v>
      </c>
      <c r="E2033" s="363" t="s">
        <v>34661</v>
      </c>
    </row>
    <row r="2034" spans="1:5" x14ac:dyDescent="0.25">
      <c r="A2034" s="246" t="str">
        <f t="shared" si="31"/>
        <v>91329</v>
      </c>
      <c r="B2034" s="362" t="s">
        <v>2206</v>
      </c>
      <c r="C2034" s="362" t="s">
        <v>9789</v>
      </c>
      <c r="D2034" s="362" t="s">
        <v>8471</v>
      </c>
      <c r="E2034" s="363" t="s">
        <v>34662</v>
      </c>
    </row>
    <row r="2035" spans="1:5" x14ac:dyDescent="0.25">
      <c r="A2035" s="246" t="str">
        <f t="shared" si="31"/>
        <v>91330</v>
      </c>
      <c r="B2035" s="362" t="s">
        <v>2207</v>
      </c>
      <c r="C2035" s="362" t="s">
        <v>9790</v>
      </c>
      <c r="D2035" s="362" t="s">
        <v>8471</v>
      </c>
      <c r="E2035" s="363" t="s">
        <v>34663</v>
      </c>
    </row>
    <row r="2036" spans="1:5" x14ac:dyDescent="0.25">
      <c r="A2036" s="246" t="str">
        <f t="shared" si="31"/>
        <v>91331</v>
      </c>
      <c r="B2036" s="362" t="s">
        <v>2208</v>
      </c>
      <c r="C2036" s="362" t="s">
        <v>9791</v>
      </c>
      <c r="D2036" s="362" t="s">
        <v>8471</v>
      </c>
      <c r="E2036" s="363" t="s">
        <v>34664</v>
      </c>
    </row>
    <row r="2037" spans="1:5" x14ac:dyDescent="0.25">
      <c r="A2037" s="246" t="str">
        <f t="shared" si="31"/>
        <v>91332</v>
      </c>
      <c r="B2037" s="362" t="s">
        <v>2209</v>
      </c>
      <c r="C2037" s="362" t="s">
        <v>9792</v>
      </c>
      <c r="D2037" s="362" t="s">
        <v>8471</v>
      </c>
      <c r="E2037" s="363" t="s">
        <v>34665</v>
      </c>
    </row>
    <row r="2038" spans="1:5" x14ac:dyDescent="0.25">
      <c r="A2038" s="246" t="str">
        <f t="shared" si="31"/>
        <v>91333</v>
      </c>
      <c r="B2038" s="362" t="s">
        <v>2210</v>
      </c>
      <c r="C2038" s="362" t="s">
        <v>9793</v>
      </c>
      <c r="D2038" s="362" t="s">
        <v>8471</v>
      </c>
      <c r="E2038" s="363" t="s">
        <v>34666</v>
      </c>
    </row>
    <row r="2039" spans="1:5" x14ac:dyDescent="0.25">
      <c r="A2039" s="246" t="str">
        <f t="shared" si="31"/>
        <v>91334</v>
      </c>
      <c r="B2039" s="362" t="s">
        <v>2211</v>
      </c>
      <c r="C2039" s="362" t="s">
        <v>9794</v>
      </c>
      <c r="D2039" s="362" t="s">
        <v>8471</v>
      </c>
      <c r="E2039" s="363" t="s">
        <v>34667</v>
      </c>
    </row>
    <row r="2040" spans="1:5" x14ac:dyDescent="0.25">
      <c r="A2040" s="246" t="str">
        <f t="shared" si="31"/>
        <v>91335</v>
      </c>
      <c r="B2040" s="362" t="s">
        <v>2212</v>
      </c>
      <c r="C2040" s="362" t="s">
        <v>9795</v>
      </c>
      <c r="D2040" s="362" t="s">
        <v>8471</v>
      </c>
      <c r="E2040" s="363" t="s">
        <v>34668</v>
      </c>
    </row>
    <row r="2041" spans="1:5" x14ac:dyDescent="0.25">
      <c r="A2041" s="246" t="str">
        <f t="shared" si="31"/>
        <v>91336</v>
      </c>
      <c r="B2041" s="362" t="s">
        <v>2213</v>
      </c>
      <c r="C2041" s="362" t="s">
        <v>9796</v>
      </c>
      <c r="D2041" s="362" t="s">
        <v>8471</v>
      </c>
      <c r="E2041" s="363" t="s">
        <v>34669</v>
      </c>
    </row>
    <row r="2042" spans="1:5" x14ac:dyDescent="0.25">
      <c r="A2042" s="246" t="str">
        <f t="shared" si="31"/>
        <v>91337</v>
      </c>
      <c r="B2042" s="362" t="s">
        <v>2214</v>
      </c>
      <c r="C2042" s="362" t="s">
        <v>9797</v>
      </c>
      <c r="D2042" s="362" t="s">
        <v>8471</v>
      </c>
      <c r="E2042" s="363" t="s">
        <v>34670</v>
      </c>
    </row>
    <row r="2043" spans="1:5" x14ac:dyDescent="0.25">
      <c r="A2043" s="246" t="str">
        <f t="shared" si="31"/>
        <v>100659</v>
      </c>
      <c r="B2043" s="362" t="s">
        <v>5727</v>
      </c>
      <c r="C2043" s="362" t="s">
        <v>9798</v>
      </c>
      <c r="D2043" s="362" t="s">
        <v>8399</v>
      </c>
      <c r="E2043" s="363" t="s">
        <v>14178</v>
      </c>
    </row>
    <row r="2044" spans="1:5" x14ac:dyDescent="0.25">
      <c r="A2044" s="246" t="str">
        <f t="shared" si="31"/>
        <v>100660</v>
      </c>
      <c r="B2044" s="362" t="s">
        <v>5728</v>
      </c>
      <c r="C2044" s="362" t="s">
        <v>9799</v>
      </c>
      <c r="D2044" s="362" t="s">
        <v>8399</v>
      </c>
      <c r="E2044" s="363" t="s">
        <v>17088</v>
      </c>
    </row>
    <row r="2045" spans="1:5" x14ac:dyDescent="0.25">
      <c r="A2045" s="246" t="str">
        <f t="shared" si="31"/>
        <v>100675</v>
      </c>
      <c r="B2045" s="362" t="s">
        <v>5738</v>
      </c>
      <c r="C2045" s="362" t="s">
        <v>9800</v>
      </c>
      <c r="D2045" s="362" t="s">
        <v>8471</v>
      </c>
      <c r="E2045" s="363" t="s">
        <v>34671</v>
      </c>
    </row>
    <row r="2046" spans="1:5" x14ac:dyDescent="0.25">
      <c r="A2046" s="246" t="str">
        <f t="shared" si="31"/>
        <v>100676</v>
      </c>
      <c r="B2046" s="362" t="s">
        <v>5739</v>
      </c>
      <c r="C2046" s="362" t="s">
        <v>9801</v>
      </c>
      <c r="D2046" s="362" t="s">
        <v>8471</v>
      </c>
      <c r="E2046" s="363" t="s">
        <v>21285</v>
      </c>
    </row>
    <row r="2047" spans="1:5" x14ac:dyDescent="0.25">
      <c r="A2047" s="246" t="str">
        <f t="shared" si="31"/>
        <v>100678</v>
      </c>
      <c r="B2047" s="362" t="s">
        <v>5740</v>
      </c>
      <c r="C2047" s="362" t="s">
        <v>9802</v>
      </c>
      <c r="D2047" s="362" t="s">
        <v>8471</v>
      </c>
      <c r="E2047" s="363" t="s">
        <v>34672</v>
      </c>
    </row>
    <row r="2048" spans="1:5" x14ac:dyDescent="0.25">
      <c r="A2048" s="246" t="str">
        <f t="shared" si="31"/>
        <v>100679</v>
      </c>
      <c r="B2048" s="362" t="s">
        <v>5741</v>
      </c>
      <c r="C2048" s="362" t="s">
        <v>9803</v>
      </c>
      <c r="D2048" s="362" t="s">
        <v>8471</v>
      </c>
      <c r="E2048" s="363" t="s">
        <v>34673</v>
      </c>
    </row>
    <row r="2049" spans="1:5" x14ac:dyDescent="0.25">
      <c r="A2049" s="246" t="str">
        <f t="shared" si="31"/>
        <v>100680</v>
      </c>
      <c r="B2049" s="362" t="s">
        <v>5742</v>
      </c>
      <c r="C2049" s="362" t="s">
        <v>9804</v>
      </c>
      <c r="D2049" s="362" t="s">
        <v>8471</v>
      </c>
      <c r="E2049" s="363" t="s">
        <v>34674</v>
      </c>
    </row>
    <row r="2050" spans="1:5" x14ac:dyDescent="0.25">
      <c r="A2050" s="246" t="str">
        <f t="shared" si="31"/>
        <v>100681</v>
      </c>
      <c r="B2050" s="362" t="s">
        <v>5743</v>
      </c>
      <c r="C2050" s="362" t="s">
        <v>9805</v>
      </c>
      <c r="D2050" s="362" t="s">
        <v>8471</v>
      </c>
      <c r="E2050" s="363" t="s">
        <v>34675</v>
      </c>
    </row>
    <row r="2051" spans="1:5" x14ac:dyDescent="0.25">
      <c r="A2051" s="246" t="str">
        <f t="shared" ref="A2051:A2114" si="32">B2051</f>
        <v>100682</v>
      </c>
      <c r="B2051" s="362" t="s">
        <v>5744</v>
      </c>
      <c r="C2051" s="362" t="s">
        <v>9806</v>
      </c>
      <c r="D2051" s="362" t="s">
        <v>8471</v>
      </c>
      <c r="E2051" s="363" t="s">
        <v>34676</v>
      </c>
    </row>
    <row r="2052" spans="1:5" x14ac:dyDescent="0.25">
      <c r="A2052" s="246" t="str">
        <f t="shared" si="32"/>
        <v>100683</v>
      </c>
      <c r="B2052" s="362" t="s">
        <v>5745</v>
      </c>
      <c r="C2052" s="362" t="s">
        <v>9807</v>
      </c>
      <c r="D2052" s="362" t="s">
        <v>8471</v>
      </c>
      <c r="E2052" s="363" t="s">
        <v>34677</v>
      </c>
    </row>
    <row r="2053" spans="1:5" x14ac:dyDescent="0.25">
      <c r="A2053" s="246" t="str">
        <f t="shared" si="32"/>
        <v>100684</v>
      </c>
      <c r="B2053" s="362" t="s">
        <v>5746</v>
      </c>
      <c r="C2053" s="362" t="s">
        <v>9808</v>
      </c>
      <c r="D2053" s="362" t="s">
        <v>8471</v>
      </c>
      <c r="E2053" s="363" t="s">
        <v>34678</v>
      </c>
    </row>
    <row r="2054" spans="1:5" x14ac:dyDescent="0.25">
      <c r="A2054" s="246" t="str">
        <f t="shared" si="32"/>
        <v>100685</v>
      </c>
      <c r="B2054" s="362" t="s">
        <v>5747</v>
      </c>
      <c r="C2054" s="362" t="s">
        <v>9809</v>
      </c>
      <c r="D2054" s="362" t="s">
        <v>8471</v>
      </c>
      <c r="E2054" s="363" t="s">
        <v>34679</v>
      </c>
    </row>
    <row r="2055" spans="1:5" x14ac:dyDescent="0.25">
      <c r="A2055" s="246" t="str">
        <f t="shared" si="32"/>
        <v>100686</v>
      </c>
      <c r="B2055" s="362" t="s">
        <v>5748</v>
      </c>
      <c r="C2055" s="362" t="s">
        <v>9810</v>
      </c>
      <c r="D2055" s="362" t="s">
        <v>8471</v>
      </c>
      <c r="E2055" s="363" t="s">
        <v>34680</v>
      </c>
    </row>
    <row r="2056" spans="1:5" x14ac:dyDescent="0.25">
      <c r="A2056" s="246" t="str">
        <f t="shared" si="32"/>
        <v>100687</v>
      </c>
      <c r="B2056" s="362" t="s">
        <v>5749</v>
      </c>
      <c r="C2056" s="362" t="s">
        <v>9811</v>
      </c>
      <c r="D2056" s="362" t="s">
        <v>8471</v>
      </c>
      <c r="E2056" s="363" t="s">
        <v>34681</v>
      </c>
    </row>
    <row r="2057" spans="1:5" x14ac:dyDescent="0.25">
      <c r="A2057" s="246" t="str">
        <f t="shared" si="32"/>
        <v>100688</v>
      </c>
      <c r="B2057" s="362" t="s">
        <v>5750</v>
      </c>
      <c r="C2057" s="362" t="s">
        <v>9812</v>
      </c>
      <c r="D2057" s="362" t="s">
        <v>8471</v>
      </c>
      <c r="E2057" s="363" t="s">
        <v>34682</v>
      </c>
    </row>
    <row r="2058" spans="1:5" x14ac:dyDescent="0.25">
      <c r="A2058" s="246" t="str">
        <f t="shared" si="32"/>
        <v>100689</v>
      </c>
      <c r="B2058" s="362" t="s">
        <v>5751</v>
      </c>
      <c r="C2058" s="362" t="s">
        <v>9813</v>
      </c>
      <c r="D2058" s="362" t="s">
        <v>8471</v>
      </c>
      <c r="E2058" s="363" t="s">
        <v>34683</v>
      </c>
    </row>
    <row r="2059" spans="1:5" x14ac:dyDescent="0.25">
      <c r="A2059" s="246" t="str">
        <f t="shared" si="32"/>
        <v>100690</v>
      </c>
      <c r="B2059" s="362" t="s">
        <v>5752</v>
      </c>
      <c r="C2059" s="362" t="s">
        <v>9814</v>
      </c>
      <c r="D2059" s="362" t="s">
        <v>8471</v>
      </c>
      <c r="E2059" s="363" t="s">
        <v>34684</v>
      </c>
    </row>
    <row r="2060" spans="1:5" x14ac:dyDescent="0.25">
      <c r="A2060" s="246" t="str">
        <f t="shared" si="32"/>
        <v>100691</v>
      </c>
      <c r="B2060" s="362" t="s">
        <v>5753</v>
      </c>
      <c r="C2060" s="362" t="s">
        <v>9815</v>
      </c>
      <c r="D2060" s="362" t="s">
        <v>8471</v>
      </c>
      <c r="E2060" s="363" t="s">
        <v>34685</v>
      </c>
    </row>
    <row r="2061" spans="1:5" x14ac:dyDescent="0.25">
      <c r="A2061" s="246" t="str">
        <f t="shared" si="32"/>
        <v>100692</v>
      </c>
      <c r="B2061" s="362" t="s">
        <v>5754</v>
      </c>
      <c r="C2061" s="362" t="s">
        <v>9816</v>
      </c>
      <c r="D2061" s="362" t="s">
        <v>8471</v>
      </c>
      <c r="E2061" s="363" t="s">
        <v>34686</v>
      </c>
    </row>
    <row r="2062" spans="1:5" x14ac:dyDescent="0.25">
      <c r="A2062" s="246" t="str">
        <f t="shared" si="32"/>
        <v>100693</v>
      </c>
      <c r="B2062" s="362" t="s">
        <v>5755</v>
      </c>
      <c r="C2062" s="362" t="s">
        <v>9817</v>
      </c>
      <c r="D2062" s="362" t="s">
        <v>8471</v>
      </c>
      <c r="E2062" s="363" t="s">
        <v>34687</v>
      </c>
    </row>
    <row r="2063" spans="1:5" x14ac:dyDescent="0.25">
      <c r="A2063" s="246" t="str">
        <f t="shared" si="32"/>
        <v>100694</v>
      </c>
      <c r="B2063" s="362" t="s">
        <v>5756</v>
      </c>
      <c r="C2063" s="362" t="s">
        <v>9818</v>
      </c>
      <c r="D2063" s="362" t="s">
        <v>8471</v>
      </c>
      <c r="E2063" s="363" t="s">
        <v>34688</v>
      </c>
    </row>
    <row r="2064" spans="1:5" x14ac:dyDescent="0.25">
      <c r="A2064" s="246" t="str">
        <f t="shared" si="32"/>
        <v>100695</v>
      </c>
      <c r="B2064" s="362" t="s">
        <v>5757</v>
      </c>
      <c r="C2064" s="362" t="s">
        <v>9819</v>
      </c>
      <c r="D2064" s="362" t="s">
        <v>8471</v>
      </c>
      <c r="E2064" s="363" t="s">
        <v>29972</v>
      </c>
    </row>
    <row r="2065" spans="1:5" x14ac:dyDescent="0.25">
      <c r="A2065" s="246" t="str">
        <f t="shared" si="32"/>
        <v>100696</v>
      </c>
      <c r="B2065" s="362" t="s">
        <v>5758</v>
      </c>
      <c r="C2065" s="362" t="s">
        <v>9820</v>
      </c>
      <c r="D2065" s="362" t="s">
        <v>8471</v>
      </c>
      <c r="E2065" s="363" t="s">
        <v>34689</v>
      </c>
    </row>
    <row r="2066" spans="1:5" x14ac:dyDescent="0.25">
      <c r="A2066" s="246" t="str">
        <f t="shared" si="32"/>
        <v>100697</v>
      </c>
      <c r="B2066" s="362" t="s">
        <v>5759</v>
      </c>
      <c r="C2066" s="362" t="s">
        <v>9821</v>
      </c>
      <c r="D2066" s="362" t="s">
        <v>8471</v>
      </c>
      <c r="E2066" s="363" t="s">
        <v>13600</v>
      </c>
    </row>
    <row r="2067" spans="1:5" x14ac:dyDescent="0.25">
      <c r="A2067" s="246" t="str">
        <f t="shared" si="32"/>
        <v>100698</v>
      </c>
      <c r="B2067" s="362" t="s">
        <v>5760</v>
      </c>
      <c r="C2067" s="362" t="s">
        <v>9822</v>
      </c>
      <c r="D2067" s="362" t="s">
        <v>8471</v>
      </c>
      <c r="E2067" s="363" t="s">
        <v>33379</v>
      </c>
    </row>
    <row r="2068" spans="1:5" x14ac:dyDescent="0.25">
      <c r="A2068" s="246" t="str">
        <f t="shared" si="32"/>
        <v>100699</v>
      </c>
      <c r="B2068" s="362" t="s">
        <v>5761</v>
      </c>
      <c r="C2068" s="362" t="s">
        <v>9823</v>
      </c>
      <c r="D2068" s="362" t="s">
        <v>8471</v>
      </c>
      <c r="E2068" s="363" t="s">
        <v>32949</v>
      </c>
    </row>
    <row r="2069" spans="1:5" x14ac:dyDescent="0.25">
      <c r="A2069" s="246" t="str">
        <f t="shared" si="32"/>
        <v>100700</v>
      </c>
      <c r="B2069" s="362" t="s">
        <v>5762</v>
      </c>
      <c r="C2069" s="362" t="s">
        <v>9824</v>
      </c>
      <c r="D2069" s="362" t="s">
        <v>8471</v>
      </c>
      <c r="E2069" s="363" t="s">
        <v>34690</v>
      </c>
    </row>
    <row r="2070" spans="1:5" x14ac:dyDescent="0.25">
      <c r="A2070" s="246" t="str">
        <f t="shared" si="32"/>
        <v>100712</v>
      </c>
      <c r="B2070" s="362" t="s">
        <v>5773</v>
      </c>
      <c r="C2070" s="362" t="s">
        <v>9825</v>
      </c>
      <c r="D2070" s="362" t="s">
        <v>8471</v>
      </c>
      <c r="E2070" s="363" t="s">
        <v>34691</v>
      </c>
    </row>
    <row r="2071" spans="1:5" x14ac:dyDescent="0.25">
      <c r="A2071" s="246" t="str">
        <f t="shared" si="32"/>
        <v>100665</v>
      </c>
      <c r="B2071" s="362" t="s">
        <v>5729</v>
      </c>
      <c r="C2071" s="362" t="s">
        <v>9826</v>
      </c>
      <c r="D2071" s="362" t="s">
        <v>8619</v>
      </c>
      <c r="E2071" s="363" t="s">
        <v>34692</v>
      </c>
    </row>
    <row r="2072" spans="1:5" x14ac:dyDescent="0.25">
      <c r="A2072" s="246" t="str">
        <f t="shared" si="32"/>
        <v>100666</v>
      </c>
      <c r="B2072" s="362" t="s">
        <v>5730</v>
      </c>
      <c r="C2072" s="362" t="s">
        <v>9827</v>
      </c>
      <c r="D2072" s="362" t="s">
        <v>8619</v>
      </c>
      <c r="E2072" s="363" t="s">
        <v>34693</v>
      </c>
    </row>
    <row r="2073" spans="1:5" x14ac:dyDescent="0.25">
      <c r="A2073" s="246" t="str">
        <f t="shared" si="32"/>
        <v>100667</v>
      </c>
      <c r="B2073" s="362" t="s">
        <v>5731</v>
      </c>
      <c r="C2073" s="362" t="s">
        <v>9828</v>
      </c>
      <c r="D2073" s="362" t="s">
        <v>8619</v>
      </c>
      <c r="E2073" s="363" t="s">
        <v>34694</v>
      </c>
    </row>
    <row r="2074" spans="1:5" x14ac:dyDescent="0.25">
      <c r="A2074" s="246" t="str">
        <f t="shared" si="32"/>
        <v>100668</v>
      </c>
      <c r="B2074" s="362" t="s">
        <v>5732</v>
      </c>
      <c r="C2074" s="362" t="s">
        <v>9829</v>
      </c>
      <c r="D2074" s="362" t="s">
        <v>8619</v>
      </c>
      <c r="E2074" s="363" t="s">
        <v>34695</v>
      </c>
    </row>
    <row r="2075" spans="1:5" x14ac:dyDescent="0.25">
      <c r="A2075" s="246" t="str">
        <f t="shared" si="32"/>
        <v>100669</v>
      </c>
      <c r="B2075" s="362" t="s">
        <v>5733</v>
      </c>
      <c r="C2075" s="362" t="s">
        <v>9830</v>
      </c>
      <c r="D2075" s="362" t="s">
        <v>8619</v>
      </c>
      <c r="E2075" s="363" t="s">
        <v>34696</v>
      </c>
    </row>
    <row r="2076" spans="1:5" x14ac:dyDescent="0.25">
      <c r="A2076" s="246" t="str">
        <f t="shared" si="32"/>
        <v>100670</v>
      </c>
      <c r="B2076" s="362" t="s">
        <v>5734</v>
      </c>
      <c r="C2076" s="362" t="s">
        <v>9831</v>
      </c>
      <c r="D2076" s="362" t="s">
        <v>8619</v>
      </c>
      <c r="E2076" s="363" t="s">
        <v>34697</v>
      </c>
    </row>
    <row r="2077" spans="1:5" x14ac:dyDescent="0.25">
      <c r="A2077" s="246" t="str">
        <f t="shared" si="32"/>
        <v>100671</v>
      </c>
      <c r="B2077" s="362" t="s">
        <v>5735</v>
      </c>
      <c r="C2077" s="362" t="s">
        <v>9832</v>
      </c>
      <c r="D2077" s="362" t="s">
        <v>8619</v>
      </c>
      <c r="E2077" s="363" t="s">
        <v>34698</v>
      </c>
    </row>
    <row r="2078" spans="1:5" x14ac:dyDescent="0.25">
      <c r="A2078" s="246" t="str">
        <f t="shared" si="32"/>
        <v>100672</v>
      </c>
      <c r="B2078" s="362" t="s">
        <v>5736</v>
      </c>
      <c r="C2078" s="362" t="s">
        <v>9833</v>
      </c>
      <c r="D2078" s="362" t="s">
        <v>8619</v>
      </c>
      <c r="E2078" s="363" t="s">
        <v>34699</v>
      </c>
    </row>
    <row r="2079" spans="1:5" x14ac:dyDescent="0.25">
      <c r="A2079" s="246" t="str">
        <f t="shared" si="32"/>
        <v>100701</v>
      </c>
      <c r="B2079" s="362" t="s">
        <v>5763</v>
      </c>
      <c r="C2079" s="362" t="s">
        <v>9834</v>
      </c>
      <c r="D2079" s="362" t="s">
        <v>8619</v>
      </c>
      <c r="E2079" s="363" t="s">
        <v>34700</v>
      </c>
    </row>
    <row r="2080" spans="1:5" x14ac:dyDescent="0.25">
      <c r="A2080" s="246" t="str">
        <f t="shared" si="32"/>
        <v>94559</v>
      </c>
      <c r="B2080" s="362" t="s">
        <v>3594</v>
      </c>
      <c r="C2080" s="362" t="s">
        <v>9835</v>
      </c>
      <c r="D2080" s="362" t="s">
        <v>8619</v>
      </c>
      <c r="E2080" s="363" t="s">
        <v>34701</v>
      </c>
    </row>
    <row r="2081" spans="1:5" x14ac:dyDescent="0.25">
      <c r="A2081" s="246" t="str">
        <f t="shared" si="32"/>
        <v>94562</v>
      </c>
      <c r="B2081" s="362" t="s">
        <v>3595</v>
      </c>
      <c r="C2081" s="362" t="s">
        <v>9836</v>
      </c>
      <c r="D2081" s="362" t="s">
        <v>8619</v>
      </c>
      <c r="E2081" s="363" t="s">
        <v>34702</v>
      </c>
    </row>
    <row r="2082" spans="1:5" x14ac:dyDescent="0.25">
      <c r="A2082" s="246" t="str">
        <f t="shared" si="32"/>
        <v>94587</v>
      </c>
      <c r="B2082" s="362" t="s">
        <v>3601</v>
      </c>
      <c r="C2082" s="362" t="s">
        <v>9837</v>
      </c>
      <c r="D2082" s="362" t="s">
        <v>8399</v>
      </c>
      <c r="E2082" s="363" t="s">
        <v>31114</v>
      </c>
    </row>
    <row r="2083" spans="1:5" x14ac:dyDescent="0.25">
      <c r="A2083" s="246" t="str">
        <f t="shared" si="32"/>
        <v>94588</v>
      </c>
      <c r="B2083" s="362" t="s">
        <v>3602</v>
      </c>
      <c r="C2083" s="362" t="s">
        <v>9838</v>
      </c>
      <c r="D2083" s="362" t="s">
        <v>8399</v>
      </c>
      <c r="E2083" s="363" t="s">
        <v>26246</v>
      </c>
    </row>
    <row r="2084" spans="1:5" x14ac:dyDescent="0.25">
      <c r="A2084" s="246" t="str">
        <f t="shared" si="32"/>
        <v>99837</v>
      </c>
      <c r="B2084" s="362" t="s">
        <v>5266</v>
      </c>
      <c r="C2084" s="362" t="s">
        <v>18330</v>
      </c>
      <c r="D2084" s="362" t="s">
        <v>8399</v>
      </c>
      <c r="E2084" s="363" t="s">
        <v>34703</v>
      </c>
    </row>
    <row r="2085" spans="1:5" x14ac:dyDescent="0.25">
      <c r="A2085" s="246" t="str">
        <f t="shared" si="32"/>
        <v>99839</v>
      </c>
      <c r="B2085" s="362" t="s">
        <v>5267</v>
      </c>
      <c r="C2085" s="362" t="s">
        <v>18331</v>
      </c>
      <c r="D2085" s="362" t="s">
        <v>8399</v>
      </c>
      <c r="E2085" s="363" t="s">
        <v>34704</v>
      </c>
    </row>
    <row r="2086" spans="1:5" x14ac:dyDescent="0.25">
      <c r="A2086" s="246" t="str">
        <f t="shared" si="32"/>
        <v>99841</v>
      </c>
      <c r="B2086" s="362" t="s">
        <v>5268</v>
      </c>
      <c r="C2086" s="362" t="s">
        <v>18332</v>
      </c>
      <c r="D2086" s="362" t="s">
        <v>8399</v>
      </c>
      <c r="E2086" s="363" t="s">
        <v>34705</v>
      </c>
    </row>
    <row r="2087" spans="1:5" x14ac:dyDescent="0.25">
      <c r="A2087" s="246" t="str">
        <f t="shared" si="32"/>
        <v>99855</v>
      </c>
      <c r="B2087" s="362" t="s">
        <v>5269</v>
      </c>
      <c r="C2087" s="362" t="s">
        <v>18333</v>
      </c>
      <c r="D2087" s="362" t="s">
        <v>8399</v>
      </c>
      <c r="E2087" s="363" t="s">
        <v>34706</v>
      </c>
    </row>
    <row r="2088" spans="1:5" x14ac:dyDescent="0.25">
      <c r="A2088" s="246" t="str">
        <f t="shared" si="32"/>
        <v>99857</v>
      </c>
      <c r="B2088" s="362" t="s">
        <v>5270</v>
      </c>
      <c r="C2088" s="362" t="s">
        <v>18334</v>
      </c>
      <c r="D2088" s="362" t="s">
        <v>8399</v>
      </c>
      <c r="E2088" s="363" t="s">
        <v>29334</v>
      </c>
    </row>
    <row r="2089" spans="1:5" x14ac:dyDescent="0.25">
      <c r="A2089" s="246" t="str">
        <f t="shared" si="32"/>
        <v>99861</v>
      </c>
      <c r="B2089" s="362" t="s">
        <v>5271</v>
      </c>
      <c r="C2089" s="362" t="s">
        <v>5272</v>
      </c>
      <c r="D2089" s="362" t="s">
        <v>8619</v>
      </c>
      <c r="E2089" s="363" t="s">
        <v>34707</v>
      </c>
    </row>
    <row r="2090" spans="1:5" x14ac:dyDescent="0.25">
      <c r="A2090" s="246" t="str">
        <f t="shared" si="32"/>
        <v>99862</v>
      </c>
      <c r="B2090" s="362" t="s">
        <v>5273</v>
      </c>
      <c r="C2090" s="362" t="s">
        <v>5274</v>
      </c>
      <c r="D2090" s="362" t="s">
        <v>8619</v>
      </c>
      <c r="E2090" s="363" t="s">
        <v>34708</v>
      </c>
    </row>
    <row r="2091" spans="1:5" x14ac:dyDescent="0.25">
      <c r="A2091" s="246" t="str">
        <f t="shared" si="32"/>
        <v>90838</v>
      </c>
      <c r="B2091" s="362" t="s">
        <v>2052</v>
      </c>
      <c r="C2091" s="362" t="s">
        <v>9839</v>
      </c>
      <c r="D2091" s="362" t="s">
        <v>8471</v>
      </c>
      <c r="E2091" s="363" t="s">
        <v>34709</v>
      </c>
    </row>
    <row r="2092" spans="1:5" x14ac:dyDescent="0.25">
      <c r="A2092" s="246" t="str">
        <f t="shared" si="32"/>
        <v>91338</v>
      </c>
      <c r="B2092" s="362" t="s">
        <v>2215</v>
      </c>
      <c r="C2092" s="362" t="s">
        <v>9840</v>
      </c>
      <c r="D2092" s="362" t="s">
        <v>8619</v>
      </c>
      <c r="E2092" s="363" t="s">
        <v>34710</v>
      </c>
    </row>
    <row r="2093" spans="1:5" x14ac:dyDescent="0.25">
      <c r="A2093" s="246" t="str">
        <f t="shared" si="32"/>
        <v>91341</v>
      </c>
      <c r="B2093" s="362" t="s">
        <v>2216</v>
      </c>
      <c r="C2093" s="362" t="s">
        <v>9841</v>
      </c>
      <c r="D2093" s="362" t="s">
        <v>8619</v>
      </c>
      <c r="E2093" s="363" t="s">
        <v>34711</v>
      </c>
    </row>
    <row r="2094" spans="1:5" x14ac:dyDescent="0.25">
      <c r="A2094" s="246" t="str">
        <f t="shared" si="32"/>
        <v>94805</v>
      </c>
      <c r="B2094" s="362" t="s">
        <v>3733</v>
      </c>
      <c r="C2094" s="362" t="s">
        <v>9842</v>
      </c>
      <c r="D2094" s="362" t="s">
        <v>8471</v>
      </c>
      <c r="E2094" s="363" t="s">
        <v>34712</v>
      </c>
    </row>
    <row r="2095" spans="1:5" x14ac:dyDescent="0.25">
      <c r="A2095" s="246" t="str">
        <f t="shared" si="32"/>
        <v>94806</v>
      </c>
      <c r="B2095" s="362" t="s">
        <v>3734</v>
      </c>
      <c r="C2095" s="362" t="s">
        <v>9843</v>
      </c>
      <c r="D2095" s="362" t="s">
        <v>8471</v>
      </c>
      <c r="E2095" s="363" t="s">
        <v>34713</v>
      </c>
    </row>
    <row r="2096" spans="1:5" x14ac:dyDescent="0.25">
      <c r="A2096" s="246" t="str">
        <f t="shared" si="32"/>
        <v>94807</v>
      </c>
      <c r="B2096" s="362" t="s">
        <v>3735</v>
      </c>
      <c r="C2096" s="362" t="s">
        <v>9844</v>
      </c>
      <c r="D2096" s="362" t="s">
        <v>8471</v>
      </c>
      <c r="E2096" s="363" t="s">
        <v>34714</v>
      </c>
    </row>
    <row r="2097" spans="1:5" x14ac:dyDescent="0.25">
      <c r="A2097" s="246" t="str">
        <f t="shared" si="32"/>
        <v>100702</v>
      </c>
      <c r="B2097" s="362" t="s">
        <v>5764</v>
      </c>
      <c r="C2097" s="362" t="s">
        <v>9845</v>
      </c>
      <c r="D2097" s="362" t="s">
        <v>8619</v>
      </c>
      <c r="E2097" s="363" t="s">
        <v>34715</v>
      </c>
    </row>
    <row r="2098" spans="1:5" x14ac:dyDescent="0.25">
      <c r="A2098" s="246" t="str">
        <f t="shared" si="32"/>
        <v>102188</v>
      </c>
      <c r="B2098" s="362" t="s">
        <v>9846</v>
      </c>
      <c r="C2098" s="362" t="s">
        <v>9847</v>
      </c>
      <c r="D2098" s="362" t="s">
        <v>8471</v>
      </c>
      <c r="E2098" s="363" t="s">
        <v>34716</v>
      </c>
    </row>
    <row r="2099" spans="1:5" x14ac:dyDescent="0.25">
      <c r="A2099" s="246" t="str">
        <f t="shared" si="32"/>
        <v>102189</v>
      </c>
      <c r="B2099" s="362" t="s">
        <v>9848</v>
      </c>
      <c r="C2099" s="362" t="s">
        <v>9849</v>
      </c>
      <c r="D2099" s="362" t="s">
        <v>8471</v>
      </c>
      <c r="E2099" s="363" t="s">
        <v>34717</v>
      </c>
    </row>
    <row r="2100" spans="1:5" x14ac:dyDescent="0.25">
      <c r="A2100" s="246" t="str">
        <f t="shared" si="32"/>
        <v>100703</v>
      </c>
      <c r="B2100" s="362" t="s">
        <v>5765</v>
      </c>
      <c r="C2100" s="362" t="s">
        <v>9850</v>
      </c>
      <c r="D2100" s="362" t="s">
        <v>8471</v>
      </c>
      <c r="E2100" s="363" t="s">
        <v>26101</v>
      </c>
    </row>
    <row r="2101" spans="1:5" x14ac:dyDescent="0.25">
      <c r="A2101" s="246" t="str">
        <f t="shared" si="32"/>
        <v>100704</v>
      </c>
      <c r="B2101" s="362" t="s">
        <v>5766</v>
      </c>
      <c r="C2101" s="362" t="s">
        <v>9851</v>
      </c>
      <c r="D2101" s="362" t="s">
        <v>8471</v>
      </c>
      <c r="E2101" s="363" t="s">
        <v>34718</v>
      </c>
    </row>
    <row r="2102" spans="1:5" x14ac:dyDescent="0.25">
      <c r="A2102" s="246" t="str">
        <f t="shared" si="32"/>
        <v>100705</v>
      </c>
      <c r="B2102" s="362" t="s">
        <v>5767</v>
      </c>
      <c r="C2102" s="362" t="s">
        <v>9852</v>
      </c>
      <c r="D2102" s="362" t="s">
        <v>8471</v>
      </c>
      <c r="E2102" s="363" t="s">
        <v>29957</v>
      </c>
    </row>
    <row r="2103" spans="1:5" x14ac:dyDescent="0.25">
      <c r="A2103" s="246" t="str">
        <f t="shared" si="32"/>
        <v>100706</v>
      </c>
      <c r="B2103" s="362" t="s">
        <v>5768</v>
      </c>
      <c r="C2103" s="362" t="s">
        <v>9853</v>
      </c>
      <c r="D2103" s="362" t="s">
        <v>8471</v>
      </c>
      <c r="E2103" s="363" t="s">
        <v>28055</v>
      </c>
    </row>
    <row r="2104" spans="1:5" x14ac:dyDescent="0.25">
      <c r="A2104" s="246" t="str">
        <f t="shared" si="32"/>
        <v>100707</v>
      </c>
      <c r="B2104" s="362" t="s">
        <v>5769</v>
      </c>
      <c r="C2104" s="362" t="s">
        <v>9854</v>
      </c>
      <c r="D2104" s="362" t="s">
        <v>8471</v>
      </c>
      <c r="E2104" s="363" t="s">
        <v>20879</v>
      </c>
    </row>
    <row r="2105" spans="1:5" x14ac:dyDescent="0.25">
      <c r="A2105" s="246" t="str">
        <f t="shared" si="32"/>
        <v>100708</v>
      </c>
      <c r="B2105" s="362" t="s">
        <v>5770</v>
      </c>
      <c r="C2105" s="362" t="s">
        <v>9855</v>
      </c>
      <c r="D2105" s="362" t="s">
        <v>8471</v>
      </c>
      <c r="E2105" s="363" t="s">
        <v>34719</v>
      </c>
    </row>
    <row r="2106" spans="1:5" x14ac:dyDescent="0.25">
      <c r="A2106" s="246" t="str">
        <f t="shared" si="32"/>
        <v>100709</v>
      </c>
      <c r="B2106" s="362" t="s">
        <v>5771</v>
      </c>
      <c r="C2106" s="362" t="s">
        <v>9856</v>
      </c>
      <c r="D2106" s="362" t="s">
        <v>8471</v>
      </c>
      <c r="E2106" s="363" t="s">
        <v>31611</v>
      </c>
    </row>
    <row r="2107" spans="1:5" x14ac:dyDescent="0.25">
      <c r="A2107" s="246" t="str">
        <f t="shared" si="32"/>
        <v>100710</v>
      </c>
      <c r="B2107" s="362" t="s">
        <v>5772</v>
      </c>
      <c r="C2107" s="362" t="s">
        <v>9857</v>
      </c>
      <c r="D2107" s="362" t="s">
        <v>8471</v>
      </c>
      <c r="E2107" s="363" t="s">
        <v>34720</v>
      </c>
    </row>
    <row r="2108" spans="1:5" x14ac:dyDescent="0.25">
      <c r="A2108" s="246" t="str">
        <f t="shared" si="32"/>
        <v>102151</v>
      </c>
      <c r="B2108" s="362" t="s">
        <v>9858</v>
      </c>
      <c r="C2108" s="362" t="s">
        <v>9859</v>
      </c>
      <c r="D2108" s="362" t="s">
        <v>8619</v>
      </c>
      <c r="E2108" s="363" t="s">
        <v>34721</v>
      </c>
    </row>
    <row r="2109" spans="1:5" x14ac:dyDescent="0.25">
      <c r="A2109" s="246" t="str">
        <f t="shared" si="32"/>
        <v>102152</v>
      </c>
      <c r="B2109" s="362" t="s">
        <v>9860</v>
      </c>
      <c r="C2109" s="362" t="s">
        <v>9861</v>
      </c>
      <c r="D2109" s="362" t="s">
        <v>8619</v>
      </c>
      <c r="E2109" s="363" t="s">
        <v>16555</v>
      </c>
    </row>
    <row r="2110" spans="1:5" x14ac:dyDescent="0.25">
      <c r="A2110" s="246" t="str">
        <f t="shared" si="32"/>
        <v>102153</v>
      </c>
      <c r="B2110" s="362" t="s">
        <v>9862</v>
      </c>
      <c r="C2110" s="362" t="s">
        <v>9863</v>
      </c>
      <c r="D2110" s="362" t="s">
        <v>8619</v>
      </c>
      <c r="E2110" s="363" t="s">
        <v>34722</v>
      </c>
    </row>
    <row r="2111" spans="1:5" x14ac:dyDescent="0.25">
      <c r="A2111" s="246" t="str">
        <f t="shared" si="32"/>
        <v>102154</v>
      </c>
      <c r="B2111" s="362" t="s">
        <v>9864</v>
      </c>
      <c r="C2111" s="362" t="s">
        <v>9865</v>
      </c>
      <c r="D2111" s="362" t="s">
        <v>8619</v>
      </c>
      <c r="E2111" s="363" t="s">
        <v>34723</v>
      </c>
    </row>
    <row r="2112" spans="1:5" x14ac:dyDescent="0.25">
      <c r="A2112" s="246" t="str">
        <f t="shared" si="32"/>
        <v>102155</v>
      </c>
      <c r="B2112" s="362" t="s">
        <v>9866</v>
      </c>
      <c r="C2112" s="362" t="s">
        <v>9867</v>
      </c>
      <c r="D2112" s="362" t="s">
        <v>8619</v>
      </c>
      <c r="E2112" s="363" t="s">
        <v>34724</v>
      </c>
    </row>
    <row r="2113" spans="1:5" x14ac:dyDescent="0.25">
      <c r="A2113" s="246" t="str">
        <f t="shared" si="32"/>
        <v>102156</v>
      </c>
      <c r="B2113" s="362" t="s">
        <v>9868</v>
      </c>
      <c r="C2113" s="362" t="s">
        <v>9869</v>
      </c>
      <c r="D2113" s="362" t="s">
        <v>8619</v>
      </c>
      <c r="E2113" s="363" t="s">
        <v>34725</v>
      </c>
    </row>
    <row r="2114" spans="1:5" x14ac:dyDescent="0.25">
      <c r="A2114" s="246" t="str">
        <f t="shared" si="32"/>
        <v>102157</v>
      </c>
      <c r="B2114" s="362" t="s">
        <v>9870</v>
      </c>
      <c r="C2114" s="362" t="s">
        <v>9871</v>
      </c>
      <c r="D2114" s="362" t="s">
        <v>8619</v>
      </c>
      <c r="E2114" s="363" t="s">
        <v>34726</v>
      </c>
    </row>
    <row r="2115" spans="1:5" x14ac:dyDescent="0.25">
      <c r="A2115" s="246" t="str">
        <f t="shared" ref="A2115:A2178" si="33">B2115</f>
        <v>102158</v>
      </c>
      <c r="B2115" s="362" t="s">
        <v>9872</v>
      </c>
      <c r="C2115" s="362" t="s">
        <v>9873</v>
      </c>
      <c r="D2115" s="362" t="s">
        <v>8619</v>
      </c>
      <c r="E2115" s="363" t="s">
        <v>34727</v>
      </c>
    </row>
    <row r="2116" spans="1:5" x14ac:dyDescent="0.25">
      <c r="A2116" s="246" t="str">
        <f t="shared" si="33"/>
        <v>102159</v>
      </c>
      <c r="B2116" s="362" t="s">
        <v>9874</v>
      </c>
      <c r="C2116" s="362" t="s">
        <v>9875</v>
      </c>
      <c r="D2116" s="362" t="s">
        <v>8619</v>
      </c>
      <c r="E2116" s="363" t="s">
        <v>34728</v>
      </c>
    </row>
    <row r="2117" spans="1:5" x14ac:dyDescent="0.25">
      <c r="A2117" s="246" t="str">
        <f t="shared" si="33"/>
        <v>102160</v>
      </c>
      <c r="B2117" s="362" t="s">
        <v>9876</v>
      </c>
      <c r="C2117" s="362" t="s">
        <v>9877</v>
      </c>
      <c r="D2117" s="362" t="s">
        <v>8619</v>
      </c>
      <c r="E2117" s="363" t="s">
        <v>20516</v>
      </c>
    </row>
    <row r="2118" spans="1:5" x14ac:dyDescent="0.25">
      <c r="A2118" s="246" t="str">
        <f t="shared" si="33"/>
        <v>102161</v>
      </c>
      <c r="B2118" s="362" t="s">
        <v>9878</v>
      </c>
      <c r="C2118" s="362" t="s">
        <v>18491</v>
      </c>
      <c r="D2118" s="362" t="s">
        <v>8619</v>
      </c>
      <c r="E2118" s="363" t="s">
        <v>34729</v>
      </c>
    </row>
    <row r="2119" spans="1:5" x14ac:dyDescent="0.25">
      <c r="A2119" s="246" t="str">
        <f t="shared" si="33"/>
        <v>102162</v>
      </c>
      <c r="B2119" s="362" t="s">
        <v>9879</v>
      </c>
      <c r="C2119" s="362" t="s">
        <v>18492</v>
      </c>
      <c r="D2119" s="362" t="s">
        <v>8619</v>
      </c>
      <c r="E2119" s="363" t="s">
        <v>34730</v>
      </c>
    </row>
    <row r="2120" spans="1:5" x14ac:dyDescent="0.25">
      <c r="A2120" s="246" t="str">
        <f t="shared" si="33"/>
        <v>102163</v>
      </c>
      <c r="B2120" s="362" t="s">
        <v>9880</v>
      </c>
      <c r="C2120" s="362" t="s">
        <v>18493</v>
      </c>
      <c r="D2120" s="362" t="s">
        <v>8619</v>
      </c>
      <c r="E2120" s="363" t="s">
        <v>20639</v>
      </c>
    </row>
    <row r="2121" spans="1:5" x14ac:dyDescent="0.25">
      <c r="A2121" s="246" t="str">
        <f t="shared" si="33"/>
        <v>102164</v>
      </c>
      <c r="B2121" s="362" t="s">
        <v>9881</v>
      </c>
      <c r="C2121" s="362" t="s">
        <v>18494</v>
      </c>
      <c r="D2121" s="362" t="s">
        <v>8619</v>
      </c>
      <c r="E2121" s="363" t="s">
        <v>34731</v>
      </c>
    </row>
    <row r="2122" spans="1:5" x14ac:dyDescent="0.25">
      <c r="A2122" s="246" t="str">
        <f t="shared" si="33"/>
        <v>102165</v>
      </c>
      <c r="B2122" s="362" t="s">
        <v>9882</v>
      </c>
      <c r="C2122" s="362" t="s">
        <v>18495</v>
      </c>
      <c r="D2122" s="362" t="s">
        <v>8619</v>
      </c>
      <c r="E2122" s="363" t="s">
        <v>18354</v>
      </c>
    </row>
    <row r="2123" spans="1:5" x14ac:dyDescent="0.25">
      <c r="A2123" s="246" t="str">
        <f t="shared" si="33"/>
        <v>102166</v>
      </c>
      <c r="B2123" s="362" t="s">
        <v>9883</v>
      </c>
      <c r="C2123" s="362" t="s">
        <v>18496</v>
      </c>
      <c r="D2123" s="362" t="s">
        <v>8619</v>
      </c>
      <c r="E2123" s="363" t="s">
        <v>34732</v>
      </c>
    </row>
    <row r="2124" spans="1:5" x14ac:dyDescent="0.25">
      <c r="A2124" s="246" t="str">
        <f t="shared" si="33"/>
        <v>102167</v>
      </c>
      <c r="B2124" s="362" t="s">
        <v>9884</v>
      </c>
      <c r="C2124" s="362" t="s">
        <v>18497</v>
      </c>
      <c r="D2124" s="362" t="s">
        <v>8619</v>
      </c>
      <c r="E2124" s="363" t="s">
        <v>34733</v>
      </c>
    </row>
    <row r="2125" spans="1:5" x14ac:dyDescent="0.25">
      <c r="A2125" s="246" t="str">
        <f t="shared" si="33"/>
        <v>102168</v>
      </c>
      <c r="B2125" s="362" t="s">
        <v>9885</v>
      </c>
      <c r="C2125" s="362" t="s">
        <v>18498</v>
      </c>
      <c r="D2125" s="362" t="s">
        <v>8619</v>
      </c>
      <c r="E2125" s="363" t="s">
        <v>34734</v>
      </c>
    </row>
    <row r="2126" spans="1:5" x14ac:dyDescent="0.25">
      <c r="A2126" s="246" t="str">
        <f t="shared" si="33"/>
        <v>102169</v>
      </c>
      <c r="B2126" s="362" t="s">
        <v>9886</v>
      </c>
      <c r="C2126" s="362" t="s">
        <v>18499</v>
      </c>
      <c r="D2126" s="362" t="s">
        <v>8619</v>
      </c>
      <c r="E2126" s="363" t="s">
        <v>34735</v>
      </c>
    </row>
    <row r="2127" spans="1:5" x14ac:dyDescent="0.25">
      <c r="A2127" s="246" t="str">
        <f t="shared" si="33"/>
        <v>102170</v>
      </c>
      <c r="B2127" s="362" t="s">
        <v>9887</v>
      </c>
      <c r="C2127" s="362" t="s">
        <v>18500</v>
      </c>
      <c r="D2127" s="362" t="s">
        <v>8619</v>
      </c>
      <c r="E2127" s="363" t="s">
        <v>34736</v>
      </c>
    </row>
    <row r="2128" spans="1:5" x14ac:dyDescent="0.25">
      <c r="A2128" s="246" t="str">
        <f t="shared" si="33"/>
        <v>102171</v>
      </c>
      <c r="B2128" s="362" t="s">
        <v>9888</v>
      </c>
      <c r="C2128" s="362" t="s">
        <v>18501</v>
      </c>
      <c r="D2128" s="362" t="s">
        <v>8619</v>
      </c>
      <c r="E2128" s="363" t="s">
        <v>34737</v>
      </c>
    </row>
    <row r="2129" spans="1:5" x14ac:dyDescent="0.25">
      <c r="A2129" s="246" t="str">
        <f t="shared" si="33"/>
        <v>102172</v>
      </c>
      <c r="B2129" s="362" t="s">
        <v>9889</v>
      </c>
      <c r="C2129" s="362" t="s">
        <v>18502</v>
      </c>
      <c r="D2129" s="362" t="s">
        <v>8619</v>
      </c>
      <c r="E2129" s="363" t="s">
        <v>34738</v>
      </c>
    </row>
    <row r="2130" spans="1:5" x14ac:dyDescent="0.25">
      <c r="A2130" s="246" t="str">
        <f t="shared" si="33"/>
        <v>102176</v>
      </c>
      <c r="B2130" s="362" t="s">
        <v>9890</v>
      </c>
      <c r="C2130" s="362" t="s">
        <v>18503</v>
      </c>
      <c r="D2130" s="362" t="s">
        <v>8619</v>
      </c>
      <c r="E2130" s="363" t="s">
        <v>20941</v>
      </c>
    </row>
    <row r="2131" spans="1:5" x14ac:dyDescent="0.25">
      <c r="A2131" s="246" t="str">
        <f t="shared" si="33"/>
        <v>102177</v>
      </c>
      <c r="B2131" s="362" t="s">
        <v>9891</v>
      </c>
      <c r="C2131" s="362" t="s">
        <v>18504</v>
      </c>
      <c r="D2131" s="362" t="s">
        <v>8619</v>
      </c>
      <c r="E2131" s="363" t="s">
        <v>34739</v>
      </c>
    </row>
    <row r="2132" spans="1:5" x14ac:dyDescent="0.25">
      <c r="A2132" s="246" t="str">
        <f t="shared" si="33"/>
        <v>102178</v>
      </c>
      <c r="B2132" s="362" t="s">
        <v>9892</v>
      </c>
      <c r="C2132" s="362" t="s">
        <v>18505</v>
      </c>
      <c r="D2132" s="362" t="s">
        <v>8619</v>
      </c>
      <c r="E2132" s="363" t="s">
        <v>34740</v>
      </c>
    </row>
    <row r="2133" spans="1:5" x14ac:dyDescent="0.25">
      <c r="A2133" s="246" t="str">
        <f t="shared" si="33"/>
        <v>102179</v>
      </c>
      <c r="B2133" s="362" t="s">
        <v>9893</v>
      </c>
      <c r="C2133" s="362" t="s">
        <v>18506</v>
      </c>
      <c r="D2133" s="362" t="s">
        <v>8619</v>
      </c>
      <c r="E2133" s="363" t="s">
        <v>34741</v>
      </c>
    </row>
    <row r="2134" spans="1:5" x14ac:dyDescent="0.25">
      <c r="A2134" s="246" t="str">
        <f t="shared" si="33"/>
        <v>102180</v>
      </c>
      <c r="B2134" s="362" t="s">
        <v>9894</v>
      </c>
      <c r="C2134" s="362" t="s">
        <v>18507</v>
      </c>
      <c r="D2134" s="362" t="s">
        <v>8619</v>
      </c>
      <c r="E2134" s="363" t="s">
        <v>34742</v>
      </c>
    </row>
    <row r="2135" spans="1:5" x14ac:dyDescent="0.25">
      <c r="A2135" s="246" t="str">
        <f t="shared" si="33"/>
        <v>102181</v>
      </c>
      <c r="B2135" s="362" t="s">
        <v>9895</v>
      </c>
      <c r="C2135" s="362" t="s">
        <v>18508</v>
      </c>
      <c r="D2135" s="362" t="s">
        <v>8619</v>
      </c>
      <c r="E2135" s="363" t="s">
        <v>34743</v>
      </c>
    </row>
    <row r="2136" spans="1:5" x14ac:dyDescent="0.25">
      <c r="A2136" s="246" t="str">
        <f t="shared" si="33"/>
        <v>102182</v>
      </c>
      <c r="B2136" s="362" t="s">
        <v>9896</v>
      </c>
      <c r="C2136" s="362" t="s">
        <v>9897</v>
      </c>
      <c r="D2136" s="362" t="s">
        <v>8471</v>
      </c>
      <c r="E2136" s="363" t="s">
        <v>34744</v>
      </c>
    </row>
    <row r="2137" spans="1:5" x14ac:dyDescent="0.25">
      <c r="A2137" s="246" t="str">
        <f t="shared" si="33"/>
        <v>102183</v>
      </c>
      <c r="B2137" s="362" t="s">
        <v>9898</v>
      </c>
      <c r="C2137" s="362" t="s">
        <v>9899</v>
      </c>
      <c r="D2137" s="362" t="s">
        <v>8471</v>
      </c>
      <c r="E2137" s="363" t="s">
        <v>34745</v>
      </c>
    </row>
    <row r="2138" spans="1:5" x14ac:dyDescent="0.25">
      <c r="A2138" s="246" t="str">
        <f t="shared" si="33"/>
        <v>102184</v>
      </c>
      <c r="B2138" s="362" t="s">
        <v>9900</v>
      </c>
      <c r="C2138" s="362" t="s">
        <v>9901</v>
      </c>
      <c r="D2138" s="362" t="s">
        <v>8471</v>
      </c>
      <c r="E2138" s="363" t="s">
        <v>34746</v>
      </c>
    </row>
    <row r="2139" spans="1:5" x14ac:dyDescent="0.25">
      <c r="A2139" s="246" t="str">
        <f t="shared" si="33"/>
        <v>102185</v>
      </c>
      <c r="B2139" s="362" t="s">
        <v>9902</v>
      </c>
      <c r="C2139" s="362" t="s">
        <v>9903</v>
      </c>
      <c r="D2139" s="362" t="s">
        <v>8471</v>
      </c>
      <c r="E2139" s="363" t="s">
        <v>34747</v>
      </c>
    </row>
    <row r="2140" spans="1:5" x14ac:dyDescent="0.25">
      <c r="A2140" s="246" t="str">
        <f t="shared" si="33"/>
        <v>102190</v>
      </c>
      <c r="B2140" s="362" t="s">
        <v>9904</v>
      </c>
      <c r="C2140" s="362" t="s">
        <v>9905</v>
      </c>
      <c r="D2140" s="362" t="s">
        <v>8619</v>
      </c>
      <c r="E2140" s="363" t="s">
        <v>32614</v>
      </c>
    </row>
    <row r="2141" spans="1:5" x14ac:dyDescent="0.25">
      <c r="A2141" s="246" t="str">
        <f t="shared" si="33"/>
        <v>102191</v>
      </c>
      <c r="B2141" s="362" t="s">
        <v>9906</v>
      </c>
      <c r="C2141" s="362" t="s">
        <v>9907</v>
      </c>
      <c r="D2141" s="362" t="s">
        <v>8619</v>
      </c>
      <c r="E2141" s="363" t="s">
        <v>8271</v>
      </c>
    </row>
    <row r="2142" spans="1:5" x14ac:dyDescent="0.25">
      <c r="A2142" s="246" t="str">
        <f t="shared" si="33"/>
        <v>102192</v>
      </c>
      <c r="B2142" s="362" t="s">
        <v>9909</v>
      </c>
      <c r="C2142" s="362" t="s">
        <v>9910</v>
      </c>
      <c r="D2142" s="362" t="s">
        <v>8619</v>
      </c>
      <c r="E2142" s="363" t="s">
        <v>15048</v>
      </c>
    </row>
    <row r="2143" spans="1:5" x14ac:dyDescent="0.25">
      <c r="A2143" s="246" t="str">
        <f t="shared" si="33"/>
        <v>94569</v>
      </c>
      <c r="B2143" s="362" t="s">
        <v>3596</v>
      </c>
      <c r="C2143" s="362" t="s">
        <v>9911</v>
      </c>
      <c r="D2143" s="362" t="s">
        <v>8619</v>
      </c>
      <c r="E2143" s="363" t="s">
        <v>34748</v>
      </c>
    </row>
    <row r="2144" spans="1:5" x14ac:dyDescent="0.25">
      <c r="A2144" s="246" t="str">
        <f t="shared" si="33"/>
        <v>94570</v>
      </c>
      <c r="B2144" s="362" t="s">
        <v>3597</v>
      </c>
      <c r="C2144" s="362" t="s">
        <v>9912</v>
      </c>
      <c r="D2144" s="362" t="s">
        <v>8619</v>
      </c>
      <c r="E2144" s="363" t="s">
        <v>34749</v>
      </c>
    </row>
    <row r="2145" spans="1:5" x14ac:dyDescent="0.25">
      <c r="A2145" s="246" t="str">
        <f t="shared" si="33"/>
        <v>94572</v>
      </c>
      <c r="B2145" s="362" t="s">
        <v>3598</v>
      </c>
      <c r="C2145" s="362" t="s">
        <v>9913</v>
      </c>
      <c r="D2145" s="362" t="s">
        <v>8619</v>
      </c>
      <c r="E2145" s="363" t="s">
        <v>34750</v>
      </c>
    </row>
    <row r="2146" spans="1:5" x14ac:dyDescent="0.25">
      <c r="A2146" s="246" t="str">
        <f t="shared" si="33"/>
        <v>94573</v>
      </c>
      <c r="B2146" s="362" t="s">
        <v>3599</v>
      </c>
      <c r="C2146" s="362" t="s">
        <v>9914</v>
      </c>
      <c r="D2146" s="362" t="s">
        <v>8619</v>
      </c>
      <c r="E2146" s="363" t="s">
        <v>34751</v>
      </c>
    </row>
    <row r="2147" spans="1:5" x14ac:dyDescent="0.25">
      <c r="A2147" s="246" t="str">
        <f t="shared" si="33"/>
        <v>94580</v>
      </c>
      <c r="B2147" s="362" t="s">
        <v>3600</v>
      </c>
      <c r="C2147" s="362" t="s">
        <v>9915</v>
      </c>
      <c r="D2147" s="362" t="s">
        <v>8619</v>
      </c>
      <c r="E2147" s="363" t="s">
        <v>26796</v>
      </c>
    </row>
    <row r="2148" spans="1:5" x14ac:dyDescent="0.25">
      <c r="A2148" s="246" t="str">
        <f t="shared" si="33"/>
        <v>94589</v>
      </c>
      <c r="B2148" s="362" t="s">
        <v>15108</v>
      </c>
      <c r="C2148" s="362" t="s">
        <v>15109</v>
      </c>
      <c r="D2148" s="362" t="s">
        <v>8399</v>
      </c>
      <c r="E2148" s="363" t="s">
        <v>8213</v>
      </c>
    </row>
    <row r="2149" spans="1:5" x14ac:dyDescent="0.25">
      <c r="A2149" s="246" t="str">
        <f t="shared" si="33"/>
        <v>94590</v>
      </c>
      <c r="B2149" s="362" t="s">
        <v>15110</v>
      </c>
      <c r="C2149" s="362" t="s">
        <v>15111</v>
      </c>
      <c r="D2149" s="362" t="s">
        <v>8399</v>
      </c>
      <c r="E2149" s="363" t="s">
        <v>13007</v>
      </c>
    </row>
    <row r="2150" spans="1:5" x14ac:dyDescent="0.25">
      <c r="A2150" s="246" t="str">
        <f t="shared" si="33"/>
        <v>100674</v>
      </c>
      <c r="B2150" s="362" t="s">
        <v>5737</v>
      </c>
      <c r="C2150" s="362" t="s">
        <v>9916</v>
      </c>
      <c r="D2150" s="362" t="s">
        <v>8619</v>
      </c>
      <c r="E2150" s="363" t="s">
        <v>34752</v>
      </c>
    </row>
    <row r="2151" spans="1:5" x14ac:dyDescent="0.25">
      <c r="A2151" s="246" t="str">
        <f t="shared" si="33"/>
        <v>101096</v>
      </c>
      <c r="B2151" s="362" t="s">
        <v>5888</v>
      </c>
      <c r="C2151" s="362" t="s">
        <v>30624</v>
      </c>
      <c r="D2151" s="362" t="s">
        <v>9485</v>
      </c>
      <c r="E2151" s="363" t="s">
        <v>34753</v>
      </c>
    </row>
    <row r="2152" spans="1:5" x14ac:dyDescent="0.25">
      <c r="A2152" s="246" t="str">
        <f t="shared" si="33"/>
        <v>101097</v>
      </c>
      <c r="B2152" s="362" t="s">
        <v>5889</v>
      </c>
      <c r="C2152" s="362" t="s">
        <v>30626</v>
      </c>
      <c r="D2152" s="362" t="s">
        <v>9485</v>
      </c>
      <c r="E2152" s="363" t="s">
        <v>34754</v>
      </c>
    </row>
    <row r="2153" spans="1:5" x14ac:dyDescent="0.25">
      <c r="A2153" s="246" t="str">
        <f t="shared" si="33"/>
        <v>101098</v>
      </c>
      <c r="B2153" s="362" t="s">
        <v>5890</v>
      </c>
      <c r="C2153" s="362" t="s">
        <v>30628</v>
      </c>
      <c r="D2153" s="362" t="s">
        <v>9485</v>
      </c>
      <c r="E2153" s="363" t="s">
        <v>34755</v>
      </c>
    </row>
    <row r="2154" spans="1:5" x14ac:dyDescent="0.25">
      <c r="A2154" s="246" t="str">
        <f t="shared" si="33"/>
        <v>101099</v>
      </c>
      <c r="B2154" s="362" t="s">
        <v>5891</v>
      </c>
      <c r="C2154" s="362" t="s">
        <v>30630</v>
      </c>
      <c r="D2154" s="362" t="s">
        <v>9485</v>
      </c>
      <c r="E2154" s="363" t="s">
        <v>34756</v>
      </c>
    </row>
    <row r="2155" spans="1:5" x14ac:dyDescent="0.25">
      <c r="A2155" s="246" t="str">
        <f t="shared" si="33"/>
        <v>101100</v>
      </c>
      <c r="B2155" s="362" t="s">
        <v>5892</v>
      </c>
      <c r="C2155" s="362" t="s">
        <v>30632</v>
      </c>
      <c r="D2155" s="362" t="s">
        <v>9485</v>
      </c>
      <c r="E2155" s="363" t="s">
        <v>34757</v>
      </c>
    </row>
    <row r="2156" spans="1:5" x14ac:dyDescent="0.25">
      <c r="A2156" s="246" t="str">
        <f t="shared" si="33"/>
        <v>101101</v>
      </c>
      <c r="B2156" s="362" t="s">
        <v>5893</v>
      </c>
      <c r="C2156" s="362" t="s">
        <v>30634</v>
      </c>
      <c r="D2156" s="362" t="s">
        <v>9485</v>
      </c>
      <c r="E2156" s="363" t="s">
        <v>34758</v>
      </c>
    </row>
    <row r="2157" spans="1:5" x14ac:dyDescent="0.25">
      <c r="A2157" s="246" t="str">
        <f t="shared" si="33"/>
        <v>101102</v>
      </c>
      <c r="B2157" s="362" t="s">
        <v>5894</v>
      </c>
      <c r="C2157" s="362" t="s">
        <v>30636</v>
      </c>
      <c r="D2157" s="362" t="s">
        <v>9485</v>
      </c>
      <c r="E2157" s="363" t="s">
        <v>34759</v>
      </c>
    </row>
    <row r="2158" spans="1:5" x14ac:dyDescent="0.25">
      <c r="A2158" s="246" t="str">
        <f t="shared" si="33"/>
        <v>101103</v>
      </c>
      <c r="B2158" s="362" t="s">
        <v>5895</v>
      </c>
      <c r="C2158" s="362" t="s">
        <v>30638</v>
      </c>
      <c r="D2158" s="362" t="s">
        <v>9485</v>
      </c>
      <c r="E2158" s="363" t="s">
        <v>34760</v>
      </c>
    </row>
    <row r="2159" spans="1:5" x14ac:dyDescent="0.25">
      <c r="A2159" s="246" t="str">
        <f t="shared" si="33"/>
        <v>101104</v>
      </c>
      <c r="B2159" s="362" t="s">
        <v>5896</v>
      </c>
      <c r="C2159" s="362" t="s">
        <v>30640</v>
      </c>
      <c r="D2159" s="362" t="s">
        <v>9485</v>
      </c>
      <c r="E2159" s="363" t="s">
        <v>34761</v>
      </c>
    </row>
    <row r="2160" spans="1:5" x14ac:dyDescent="0.25">
      <c r="A2160" s="246" t="str">
        <f t="shared" si="33"/>
        <v>101105</v>
      </c>
      <c r="B2160" s="362" t="s">
        <v>5897</v>
      </c>
      <c r="C2160" s="362" t="s">
        <v>30642</v>
      </c>
      <c r="D2160" s="362" t="s">
        <v>9485</v>
      </c>
      <c r="E2160" s="363" t="s">
        <v>34762</v>
      </c>
    </row>
    <row r="2161" spans="1:5" x14ac:dyDescent="0.25">
      <c r="A2161" s="246" t="str">
        <f t="shared" si="33"/>
        <v>101106</v>
      </c>
      <c r="B2161" s="362" t="s">
        <v>5898</v>
      </c>
      <c r="C2161" s="362" t="s">
        <v>30644</v>
      </c>
      <c r="D2161" s="362" t="s">
        <v>9485</v>
      </c>
      <c r="E2161" s="363" t="s">
        <v>34763</v>
      </c>
    </row>
    <row r="2162" spans="1:5" x14ac:dyDescent="0.25">
      <c r="A2162" s="246" t="str">
        <f t="shared" si="33"/>
        <v>101107</v>
      </c>
      <c r="B2162" s="362" t="s">
        <v>5899</v>
      </c>
      <c r="C2162" s="362" t="s">
        <v>30646</v>
      </c>
      <c r="D2162" s="362" t="s">
        <v>9485</v>
      </c>
      <c r="E2162" s="363" t="s">
        <v>34764</v>
      </c>
    </row>
    <row r="2163" spans="1:5" x14ac:dyDescent="0.25">
      <c r="A2163" s="246" t="str">
        <f t="shared" si="33"/>
        <v>101108</v>
      </c>
      <c r="B2163" s="362" t="s">
        <v>5900</v>
      </c>
      <c r="C2163" s="362" t="s">
        <v>30648</v>
      </c>
      <c r="D2163" s="362" t="s">
        <v>9485</v>
      </c>
      <c r="E2163" s="363" t="s">
        <v>34765</v>
      </c>
    </row>
    <row r="2164" spans="1:5" x14ac:dyDescent="0.25">
      <c r="A2164" s="246" t="str">
        <f t="shared" si="33"/>
        <v>101109</v>
      </c>
      <c r="B2164" s="362" t="s">
        <v>5901</v>
      </c>
      <c r="C2164" s="362" t="s">
        <v>30650</v>
      </c>
      <c r="D2164" s="362" t="s">
        <v>9485</v>
      </c>
      <c r="E2164" s="363" t="s">
        <v>34766</v>
      </c>
    </row>
    <row r="2165" spans="1:5" x14ac:dyDescent="0.25">
      <c r="A2165" s="246" t="str">
        <f t="shared" si="33"/>
        <v>101110</v>
      </c>
      <c r="B2165" s="362" t="s">
        <v>5902</v>
      </c>
      <c r="C2165" s="362" t="s">
        <v>30652</v>
      </c>
      <c r="D2165" s="362" t="s">
        <v>9485</v>
      </c>
      <c r="E2165" s="363" t="s">
        <v>34767</v>
      </c>
    </row>
    <row r="2166" spans="1:5" x14ac:dyDescent="0.25">
      <c r="A2166" s="246" t="str">
        <f t="shared" si="33"/>
        <v>101111</v>
      </c>
      <c r="B2166" s="362" t="s">
        <v>5903</v>
      </c>
      <c r="C2166" s="362" t="s">
        <v>30654</v>
      </c>
      <c r="D2166" s="362" t="s">
        <v>9485</v>
      </c>
      <c r="E2166" s="363" t="s">
        <v>34768</v>
      </c>
    </row>
    <row r="2167" spans="1:5" x14ac:dyDescent="0.25">
      <c r="A2167" s="246" t="str">
        <f t="shared" si="33"/>
        <v>101112</v>
      </c>
      <c r="B2167" s="362" t="s">
        <v>5904</v>
      </c>
      <c r="C2167" s="362" t="s">
        <v>9917</v>
      </c>
      <c r="D2167" s="362" t="s">
        <v>9485</v>
      </c>
      <c r="E2167" s="363" t="s">
        <v>34769</v>
      </c>
    </row>
    <row r="2168" spans="1:5" x14ac:dyDescent="0.25">
      <c r="A2168" s="246" t="str">
        <f t="shared" si="33"/>
        <v>101113</v>
      </c>
      <c r="B2168" s="362" t="s">
        <v>5905</v>
      </c>
      <c r="C2168" s="362" t="s">
        <v>30657</v>
      </c>
      <c r="D2168" s="362" t="s">
        <v>9485</v>
      </c>
      <c r="E2168" s="363" t="s">
        <v>34770</v>
      </c>
    </row>
    <row r="2169" spans="1:5" x14ac:dyDescent="0.25">
      <c r="A2169" s="246" t="str">
        <f t="shared" si="33"/>
        <v>95601</v>
      </c>
      <c r="B2169" s="362" t="s">
        <v>3988</v>
      </c>
      <c r="C2169" s="362" t="s">
        <v>13071</v>
      </c>
      <c r="D2169" s="362" t="s">
        <v>8471</v>
      </c>
      <c r="E2169" s="363" t="s">
        <v>15042</v>
      </c>
    </row>
    <row r="2170" spans="1:5" x14ac:dyDescent="0.25">
      <c r="A2170" s="246" t="str">
        <f t="shared" si="33"/>
        <v>95602</v>
      </c>
      <c r="B2170" s="362" t="s">
        <v>3989</v>
      </c>
      <c r="C2170" s="362" t="s">
        <v>13072</v>
      </c>
      <c r="D2170" s="362" t="s">
        <v>8471</v>
      </c>
      <c r="E2170" s="363" t="s">
        <v>34771</v>
      </c>
    </row>
    <row r="2171" spans="1:5" x14ac:dyDescent="0.25">
      <c r="A2171" s="246" t="str">
        <f t="shared" si="33"/>
        <v>95603</v>
      </c>
      <c r="B2171" s="362" t="s">
        <v>3990</v>
      </c>
      <c r="C2171" s="362" t="s">
        <v>13073</v>
      </c>
      <c r="D2171" s="362" t="s">
        <v>8471</v>
      </c>
      <c r="E2171" s="363" t="s">
        <v>17861</v>
      </c>
    </row>
    <row r="2172" spans="1:5" x14ac:dyDescent="0.25">
      <c r="A2172" s="246" t="str">
        <f t="shared" si="33"/>
        <v>95604</v>
      </c>
      <c r="B2172" s="362" t="s">
        <v>3991</v>
      </c>
      <c r="C2172" s="362" t="s">
        <v>13074</v>
      </c>
      <c r="D2172" s="362" t="s">
        <v>8471</v>
      </c>
      <c r="E2172" s="363" t="s">
        <v>20839</v>
      </c>
    </row>
    <row r="2173" spans="1:5" x14ac:dyDescent="0.25">
      <c r="A2173" s="246" t="str">
        <f t="shared" si="33"/>
        <v>95605</v>
      </c>
      <c r="B2173" s="362" t="s">
        <v>3992</v>
      </c>
      <c r="C2173" s="362" t="s">
        <v>13075</v>
      </c>
      <c r="D2173" s="362" t="s">
        <v>8471</v>
      </c>
      <c r="E2173" s="363" t="s">
        <v>34772</v>
      </c>
    </row>
    <row r="2174" spans="1:5" x14ac:dyDescent="0.25">
      <c r="A2174" s="246" t="str">
        <f t="shared" si="33"/>
        <v>95607</v>
      </c>
      <c r="B2174" s="362" t="s">
        <v>3993</v>
      </c>
      <c r="C2174" s="362" t="s">
        <v>13076</v>
      </c>
      <c r="D2174" s="362" t="s">
        <v>8471</v>
      </c>
      <c r="E2174" s="363" t="s">
        <v>8184</v>
      </c>
    </row>
    <row r="2175" spans="1:5" x14ac:dyDescent="0.25">
      <c r="A2175" s="246" t="str">
        <f t="shared" si="33"/>
        <v>95608</v>
      </c>
      <c r="B2175" s="362" t="s">
        <v>3994</v>
      </c>
      <c r="C2175" s="362" t="s">
        <v>13077</v>
      </c>
      <c r="D2175" s="362" t="s">
        <v>8471</v>
      </c>
      <c r="E2175" s="363" t="s">
        <v>16210</v>
      </c>
    </row>
    <row r="2176" spans="1:5" x14ac:dyDescent="0.25">
      <c r="A2176" s="246" t="str">
        <f t="shared" si="33"/>
        <v>95609</v>
      </c>
      <c r="B2176" s="362" t="s">
        <v>3995</v>
      </c>
      <c r="C2176" s="362" t="s">
        <v>13078</v>
      </c>
      <c r="D2176" s="362" t="s">
        <v>8471</v>
      </c>
      <c r="E2176" s="363" t="s">
        <v>34773</v>
      </c>
    </row>
    <row r="2177" spans="1:5" x14ac:dyDescent="0.25">
      <c r="A2177" s="246" t="str">
        <f t="shared" si="33"/>
        <v>100651</v>
      </c>
      <c r="B2177" s="362" t="s">
        <v>5719</v>
      </c>
      <c r="C2177" s="362" t="s">
        <v>30663</v>
      </c>
      <c r="D2177" s="362" t="s">
        <v>8399</v>
      </c>
      <c r="E2177" s="363" t="s">
        <v>34774</v>
      </c>
    </row>
    <row r="2178" spans="1:5" x14ac:dyDescent="0.25">
      <c r="A2178" s="246" t="str">
        <f t="shared" si="33"/>
        <v>100652</v>
      </c>
      <c r="B2178" s="362" t="s">
        <v>5720</v>
      </c>
      <c r="C2178" s="362" t="s">
        <v>30665</v>
      </c>
      <c r="D2178" s="362" t="s">
        <v>8399</v>
      </c>
      <c r="E2178" s="363" t="s">
        <v>34775</v>
      </c>
    </row>
    <row r="2179" spans="1:5" x14ac:dyDescent="0.25">
      <c r="A2179" s="246" t="str">
        <f t="shared" ref="A2179:A2242" si="34">B2179</f>
        <v>100653</v>
      </c>
      <c r="B2179" s="362" t="s">
        <v>5721</v>
      </c>
      <c r="C2179" s="362" t="s">
        <v>30666</v>
      </c>
      <c r="D2179" s="362" t="s">
        <v>8399</v>
      </c>
      <c r="E2179" s="363" t="s">
        <v>34776</v>
      </c>
    </row>
    <row r="2180" spans="1:5" x14ac:dyDescent="0.25">
      <c r="A2180" s="246" t="str">
        <f t="shared" si="34"/>
        <v>100654</v>
      </c>
      <c r="B2180" s="362" t="s">
        <v>5722</v>
      </c>
      <c r="C2180" s="362" t="s">
        <v>30668</v>
      </c>
      <c r="D2180" s="362" t="s">
        <v>8399</v>
      </c>
      <c r="E2180" s="363" t="s">
        <v>34777</v>
      </c>
    </row>
    <row r="2181" spans="1:5" x14ac:dyDescent="0.25">
      <c r="A2181" s="246" t="str">
        <f t="shared" si="34"/>
        <v>100655</v>
      </c>
      <c r="B2181" s="362" t="s">
        <v>5723</v>
      </c>
      <c r="C2181" s="362" t="s">
        <v>30670</v>
      </c>
      <c r="D2181" s="362" t="s">
        <v>8399</v>
      </c>
      <c r="E2181" s="363" t="s">
        <v>34778</v>
      </c>
    </row>
    <row r="2182" spans="1:5" x14ac:dyDescent="0.25">
      <c r="A2182" s="246" t="str">
        <f t="shared" si="34"/>
        <v>100656</v>
      </c>
      <c r="B2182" s="362" t="s">
        <v>5724</v>
      </c>
      <c r="C2182" s="362" t="s">
        <v>9919</v>
      </c>
      <c r="D2182" s="362" t="s">
        <v>8399</v>
      </c>
      <c r="E2182" s="363" t="s">
        <v>34779</v>
      </c>
    </row>
    <row r="2183" spans="1:5" x14ac:dyDescent="0.25">
      <c r="A2183" s="246" t="str">
        <f t="shared" si="34"/>
        <v>100657</v>
      </c>
      <c r="B2183" s="362" t="s">
        <v>5725</v>
      </c>
      <c r="C2183" s="362" t="s">
        <v>9920</v>
      </c>
      <c r="D2183" s="362" t="s">
        <v>8399</v>
      </c>
      <c r="E2183" s="363" t="s">
        <v>34780</v>
      </c>
    </row>
    <row r="2184" spans="1:5" x14ac:dyDescent="0.25">
      <c r="A2184" s="246" t="str">
        <f t="shared" si="34"/>
        <v>100658</v>
      </c>
      <c r="B2184" s="362" t="s">
        <v>5726</v>
      </c>
      <c r="C2184" s="362" t="s">
        <v>9921</v>
      </c>
      <c r="D2184" s="362" t="s">
        <v>8399</v>
      </c>
      <c r="E2184" s="363" t="s">
        <v>34781</v>
      </c>
    </row>
    <row r="2185" spans="1:5" x14ac:dyDescent="0.25">
      <c r="A2185" s="246" t="str">
        <f t="shared" si="34"/>
        <v>100889</v>
      </c>
      <c r="B2185" s="362" t="s">
        <v>5863</v>
      </c>
      <c r="C2185" s="362" t="s">
        <v>9922</v>
      </c>
      <c r="D2185" s="362" t="s">
        <v>9468</v>
      </c>
      <c r="E2185" s="363" t="s">
        <v>12787</v>
      </c>
    </row>
    <row r="2186" spans="1:5" x14ac:dyDescent="0.25">
      <c r="A2186" s="246" t="str">
        <f t="shared" si="34"/>
        <v>100890</v>
      </c>
      <c r="B2186" s="362" t="s">
        <v>5864</v>
      </c>
      <c r="C2186" s="362" t="s">
        <v>9923</v>
      </c>
      <c r="D2186" s="362" t="s">
        <v>9468</v>
      </c>
      <c r="E2186" s="363" t="s">
        <v>15652</v>
      </c>
    </row>
    <row r="2187" spans="1:5" x14ac:dyDescent="0.25">
      <c r="A2187" s="246" t="str">
        <f t="shared" si="34"/>
        <v>100892</v>
      </c>
      <c r="B2187" s="362" t="s">
        <v>5865</v>
      </c>
      <c r="C2187" s="362" t="s">
        <v>9924</v>
      </c>
      <c r="D2187" s="362" t="s">
        <v>9468</v>
      </c>
      <c r="E2187" s="363" t="s">
        <v>15519</v>
      </c>
    </row>
    <row r="2188" spans="1:5" x14ac:dyDescent="0.25">
      <c r="A2188" s="246" t="str">
        <f t="shared" si="34"/>
        <v>100893</v>
      </c>
      <c r="B2188" s="362" t="s">
        <v>5866</v>
      </c>
      <c r="C2188" s="362" t="s">
        <v>9925</v>
      </c>
      <c r="D2188" s="362" t="s">
        <v>9468</v>
      </c>
      <c r="E2188" s="363" t="s">
        <v>25438</v>
      </c>
    </row>
    <row r="2189" spans="1:5" x14ac:dyDescent="0.25">
      <c r="A2189" s="246" t="str">
        <f t="shared" si="34"/>
        <v>100894</v>
      </c>
      <c r="B2189" s="362" t="s">
        <v>5867</v>
      </c>
      <c r="C2189" s="362" t="s">
        <v>9926</v>
      </c>
      <c r="D2189" s="362" t="s">
        <v>9468</v>
      </c>
      <c r="E2189" s="363" t="s">
        <v>16550</v>
      </c>
    </row>
    <row r="2190" spans="1:5" x14ac:dyDescent="0.25">
      <c r="A2190" s="246" t="str">
        <f t="shared" si="34"/>
        <v>100896</v>
      </c>
      <c r="B2190" s="362" t="s">
        <v>5868</v>
      </c>
      <c r="C2190" s="362" t="s">
        <v>30675</v>
      </c>
      <c r="D2190" s="362" t="s">
        <v>8399</v>
      </c>
      <c r="E2190" s="363" t="s">
        <v>20964</v>
      </c>
    </row>
    <row r="2191" spans="1:5" x14ac:dyDescent="0.25">
      <c r="A2191" s="246" t="str">
        <f t="shared" si="34"/>
        <v>100897</v>
      </c>
      <c r="B2191" s="362" t="s">
        <v>5869</v>
      </c>
      <c r="C2191" s="362" t="s">
        <v>30676</v>
      </c>
      <c r="D2191" s="362" t="s">
        <v>8399</v>
      </c>
      <c r="E2191" s="363" t="s">
        <v>34782</v>
      </c>
    </row>
    <row r="2192" spans="1:5" x14ac:dyDescent="0.25">
      <c r="A2192" s="246" t="str">
        <f t="shared" si="34"/>
        <v>100898</v>
      </c>
      <c r="B2192" s="362" t="s">
        <v>5870</v>
      </c>
      <c r="C2192" s="362" t="s">
        <v>30678</v>
      </c>
      <c r="D2192" s="362" t="s">
        <v>8399</v>
      </c>
      <c r="E2192" s="363" t="s">
        <v>34783</v>
      </c>
    </row>
    <row r="2193" spans="1:5" x14ac:dyDescent="0.25">
      <c r="A2193" s="246" t="str">
        <f t="shared" si="34"/>
        <v>100899</v>
      </c>
      <c r="B2193" s="362" t="s">
        <v>5871</v>
      </c>
      <c r="C2193" s="362" t="s">
        <v>30680</v>
      </c>
      <c r="D2193" s="362" t="s">
        <v>8399</v>
      </c>
      <c r="E2193" s="363" t="s">
        <v>34784</v>
      </c>
    </row>
    <row r="2194" spans="1:5" x14ac:dyDescent="0.25">
      <c r="A2194" s="246" t="str">
        <f t="shared" si="34"/>
        <v>100900</v>
      </c>
      <c r="B2194" s="362" t="s">
        <v>5872</v>
      </c>
      <c r="C2194" s="362" t="s">
        <v>30682</v>
      </c>
      <c r="D2194" s="362" t="s">
        <v>8399</v>
      </c>
      <c r="E2194" s="363" t="s">
        <v>34785</v>
      </c>
    </row>
    <row r="2195" spans="1:5" x14ac:dyDescent="0.25">
      <c r="A2195" s="246" t="str">
        <f t="shared" si="34"/>
        <v>101173</v>
      </c>
      <c r="B2195" s="362" t="s">
        <v>5920</v>
      </c>
      <c r="C2195" s="362" t="s">
        <v>9927</v>
      </c>
      <c r="D2195" s="362" t="s">
        <v>8399</v>
      </c>
      <c r="E2195" s="363" t="s">
        <v>14648</v>
      </c>
    </row>
    <row r="2196" spans="1:5" x14ac:dyDescent="0.25">
      <c r="A2196" s="246" t="str">
        <f t="shared" si="34"/>
        <v>101174</v>
      </c>
      <c r="B2196" s="362" t="s">
        <v>5921</v>
      </c>
      <c r="C2196" s="362" t="s">
        <v>9928</v>
      </c>
      <c r="D2196" s="362" t="s">
        <v>8399</v>
      </c>
      <c r="E2196" s="363" t="s">
        <v>16689</v>
      </c>
    </row>
    <row r="2197" spans="1:5" x14ac:dyDescent="0.25">
      <c r="A2197" s="246" t="str">
        <f t="shared" si="34"/>
        <v>101175</v>
      </c>
      <c r="B2197" s="362" t="s">
        <v>5922</v>
      </c>
      <c r="C2197" s="362" t="s">
        <v>9929</v>
      </c>
      <c r="D2197" s="362" t="s">
        <v>8399</v>
      </c>
      <c r="E2197" s="363" t="s">
        <v>34786</v>
      </c>
    </row>
    <row r="2198" spans="1:5" x14ac:dyDescent="0.25">
      <c r="A2198" s="246" t="str">
        <f t="shared" si="34"/>
        <v>101176</v>
      </c>
      <c r="B2198" s="362" t="s">
        <v>5923</v>
      </c>
      <c r="C2198" s="362" t="s">
        <v>30686</v>
      </c>
      <c r="D2198" s="362" t="s">
        <v>8399</v>
      </c>
      <c r="E2198" s="363" t="s">
        <v>32909</v>
      </c>
    </row>
    <row r="2199" spans="1:5" x14ac:dyDescent="0.25">
      <c r="A2199" s="246" t="str">
        <f t="shared" si="34"/>
        <v>102521</v>
      </c>
      <c r="B2199" s="362" t="s">
        <v>13079</v>
      </c>
      <c r="C2199" s="362" t="s">
        <v>13080</v>
      </c>
      <c r="D2199" s="362" t="s">
        <v>8471</v>
      </c>
      <c r="E2199" s="363" t="s">
        <v>34787</v>
      </c>
    </row>
    <row r="2200" spans="1:5" x14ac:dyDescent="0.25">
      <c r="A2200" s="246" t="str">
        <f t="shared" si="34"/>
        <v>102522</v>
      </c>
      <c r="B2200" s="362" t="s">
        <v>13081</v>
      </c>
      <c r="C2200" s="362" t="s">
        <v>13082</v>
      </c>
      <c r="D2200" s="362" t="s">
        <v>8471</v>
      </c>
      <c r="E2200" s="363" t="s">
        <v>34788</v>
      </c>
    </row>
    <row r="2201" spans="1:5" x14ac:dyDescent="0.25">
      <c r="A2201" s="246" t="str">
        <f t="shared" si="34"/>
        <v>102523</v>
      </c>
      <c r="B2201" s="362" t="s">
        <v>13083</v>
      </c>
      <c r="C2201" s="362" t="s">
        <v>13084</v>
      </c>
      <c r="D2201" s="362" t="s">
        <v>8471</v>
      </c>
      <c r="E2201" s="363" t="s">
        <v>34789</v>
      </c>
    </row>
    <row r="2202" spans="1:5" x14ac:dyDescent="0.25">
      <c r="A2202" s="246" t="str">
        <f t="shared" si="34"/>
        <v>95240</v>
      </c>
      <c r="B2202" s="362" t="s">
        <v>3800</v>
      </c>
      <c r="C2202" s="362" t="s">
        <v>12837</v>
      </c>
      <c r="D2202" s="362" t="s">
        <v>8619</v>
      </c>
      <c r="E2202" s="363" t="s">
        <v>12983</v>
      </c>
    </row>
    <row r="2203" spans="1:5" x14ac:dyDescent="0.25">
      <c r="A2203" s="246" t="str">
        <f t="shared" si="34"/>
        <v>95241</v>
      </c>
      <c r="B2203" s="362" t="s">
        <v>3801</v>
      </c>
      <c r="C2203" s="362" t="s">
        <v>12838</v>
      </c>
      <c r="D2203" s="362" t="s">
        <v>8619</v>
      </c>
      <c r="E2203" s="363" t="s">
        <v>33359</v>
      </c>
    </row>
    <row r="2204" spans="1:5" x14ac:dyDescent="0.25">
      <c r="A2204" s="246" t="str">
        <f t="shared" si="34"/>
        <v>96616</v>
      </c>
      <c r="B2204" s="362" t="s">
        <v>4257</v>
      </c>
      <c r="C2204" s="362" t="s">
        <v>9930</v>
      </c>
      <c r="D2204" s="362" t="s">
        <v>9485</v>
      </c>
      <c r="E2204" s="363" t="s">
        <v>34790</v>
      </c>
    </row>
    <row r="2205" spans="1:5" x14ac:dyDescent="0.25">
      <c r="A2205" s="246" t="str">
        <f t="shared" si="34"/>
        <v>96617</v>
      </c>
      <c r="B2205" s="362" t="s">
        <v>4258</v>
      </c>
      <c r="C2205" s="362" t="s">
        <v>9931</v>
      </c>
      <c r="D2205" s="362" t="s">
        <v>8619</v>
      </c>
      <c r="E2205" s="363" t="s">
        <v>31018</v>
      </c>
    </row>
    <row r="2206" spans="1:5" x14ac:dyDescent="0.25">
      <c r="A2206" s="246" t="str">
        <f t="shared" si="34"/>
        <v>96619</v>
      </c>
      <c r="B2206" s="362" t="s">
        <v>4259</v>
      </c>
      <c r="C2206" s="362" t="s">
        <v>9932</v>
      </c>
      <c r="D2206" s="362" t="s">
        <v>8619</v>
      </c>
      <c r="E2206" s="363" t="s">
        <v>31380</v>
      </c>
    </row>
    <row r="2207" spans="1:5" x14ac:dyDescent="0.25">
      <c r="A2207" s="246" t="str">
        <f t="shared" si="34"/>
        <v>96620</v>
      </c>
      <c r="B2207" s="362" t="s">
        <v>4260</v>
      </c>
      <c r="C2207" s="362" t="s">
        <v>12839</v>
      </c>
      <c r="D2207" s="362" t="s">
        <v>9485</v>
      </c>
      <c r="E2207" s="363" t="s">
        <v>34791</v>
      </c>
    </row>
    <row r="2208" spans="1:5" x14ac:dyDescent="0.25">
      <c r="A2208" s="246" t="str">
        <f t="shared" si="34"/>
        <v>96621</v>
      </c>
      <c r="B2208" s="362" t="s">
        <v>4261</v>
      </c>
      <c r="C2208" s="362" t="s">
        <v>9933</v>
      </c>
      <c r="D2208" s="362" t="s">
        <v>9485</v>
      </c>
      <c r="E2208" s="363" t="s">
        <v>34792</v>
      </c>
    </row>
    <row r="2209" spans="1:5" x14ac:dyDescent="0.25">
      <c r="A2209" s="246" t="str">
        <f t="shared" si="34"/>
        <v>96622</v>
      </c>
      <c r="B2209" s="362" t="s">
        <v>4262</v>
      </c>
      <c r="C2209" s="362" t="s">
        <v>12840</v>
      </c>
      <c r="D2209" s="362" t="s">
        <v>9485</v>
      </c>
      <c r="E2209" s="363" t="s">
        <v>34793</v>
      </c>
    </row>
    <row r="2210" spans="1:5" x14ac:dyDescent="0.25">
      <c r="A2210" s="246" t="str">
        <f t="shared" si="34"/>
        <v>96623</v>
      </c>
      <c r="B2210" s="362" t="s">
        <v>4263</v>
      </c>
      <c r="C2210" s="362" t="s">
        <v>9934</v>
      </c>
      <c r="D2210" s="362" t="s">
        <v>9485</v>
      </c>
      <c r="E2210" s="363" t="s">
        <v>34794</v>
      </c>
    </row>
    <row r="2211" spans="1:5" x14ac:dyDescent="0.25">
      <c r="A2211" s="246" t="str">
        <f t="shared" si="34"/>
        <v>96624</v>
      </c>
      <c r="B2211" s="362" t="s">
        <v>4264</v>
      </c>
      <c r="C2211" s="362" t="s">
        <v>12841</v>
      </c>
      <c r="D2211" s="362" t="s">
        <v>9485</v>
      </c>
      <c r="E2211" s="363" t="s">
        <v>20567</v>
      </c>
    </row>
    <row r="2212" spans="1:5" x14ac:dyDescent="0.25">
      <c r="A2212" s="246" t="str">
        <f t="shared" si="34"/>
        <v>97082</v>
      </c>
      <c r="B2212" s="362" t="s">
        <v>4508</v>
      </c>
      <c r="C2212" s="362" t="s">
        <v>14380</v>
      </c>
      <c r="D2212" s="362" t="s">
        <v>9485</v>
      </c>
      <c r="E2212" s="363" t="s">
        <v>34795</v>
      </c>
    </row>
    <row r="2213" spans="1:5" x14ac:dyDescent="0.25">
      <c r="A2213" s="246" t="str">
        <f t="shared" si="34"/>
        <v>97083</v>
      </c>
      <c r="B2213" s="362" t="s">
        <v>4509</v>
      </c>
      <c r="C2213" s="362" t="s">
        <v>14381</v>
      </c>
      <c r="D2213" s="362" t="s">
        <v>8619</v>
      </c>
      <c r="E2213" s="363" t="s">
        <v>24534</v>
      </c>
    </row>
    <row r="2214" spans="1:5" x14ac:dyDescent="0.25">
      <c r="A2214" s="246" t="str">
        <f t="shared" si="34"/>
        <v>97084</v>
      </c>
      <c r="B2214" s="362" t="s">
        <v>4510</v>
      </c>
      <c r="C2214" s="362" t="s">
        <v>14382</v>
      </c>
      <c r="D2214" s="362" t="s">
        <v>8619</v>
      </c>
      <c r="E2214" s="363" t="s">
        <v>29545</v>
      </c>
    </row>
    <row r="2215" spans="1:5" x14ac:dyDescent="0.25">
      <c r="A2215" s="246" t="str">
        <f t="shared" si="34"/>
        <v>97086</v>
      </c>
      <c r="B2215" s="362" t="s">
        <v>4511</v>
      </c>
      <c r="C2215" s="362" t="s">
        <v>14383</v>
      </c>
      <c r="D2215" s="362" t="s">
        <v>8619</v>
      </c>
      <c r="E2215" s="363" t="s">
        <v>34796</v>
      </c>
    </row>
    <row r="2216" spans="1:5" x14ac:dyDescent="0.25">
      <c r="A2216" s="246" t="str">
        <f t="shared" si="34"/>
        <v>97087</v>
      </c>
      <c r="B2216" s="362" t="s">
        <v>7481</v>
      </c>
      <c r="C2216" s="362" t="s">
        <v>14384</v>
      </c>
      <c r="D2216" s="362" t="s">
        <v>8619</v>
      </c>
      <c r="E2216" s="363" t="s">
        <v>32838</v>
      </c>
    </row>
    <row r="2217" spans="1:5" x14ac:dyDescent="0.25">
      <c r="A2217" s="246" t="str">
        <f t="shared" si="34"/>
        <v>97088</v>
      </c>
      <c r="B2217" s="362" t="s">
        <v>7482</v>
      </c>
      <c r="C2217" s="362" t="s">
        <v>14385</v>
      </c>
      <c r="D2217" s="362" t="s">
        <v>9468</v>
      </c>
      <c r="E2217" s="363" t="s">
        <v>12652</v>
      </c>
    </row>
    <row r="2218" spans="1:5" x14ac:dyDescent="0.25">
      <c r="A2218" s="246" t="str">
        <f t="shared" si="34"/>
        <v>97089</v>
      </c>
      <c r="B2218" s="362" t="s">
        <v>7483</v>
      </c>
      <c r="C2218" s="362" t="s">
        <v>14386</v>
      </c>
      <c r="D2218" s="362" t="s">
        <v>9468</v>
      </c>
      <c r="E2218" s="363" t="s">
        <v>8369</v>
      </c>
    </row>
    <row r="2219" spans="1:5" x14ac:dyDescent="0.25">
      <c r="A2219" s="246" t="str">
        <f t="shared" si="34"/>
        <v>97090</v>
      </c>
      <c r="B2219" s="362" t="s">
        <v>7484</v>
      </c>
      <c r="C2219" s="362" t="s">
        <v>14387</v>
      </c>
      <c r="D2219" s="362" t="s">
        <v>9468</v>
      </c>
      <c r="E2219" s="363" t="s">
        <v>17185</v>
      </c>
    </row>
    <row r="2220" spans="1:5" x14ac:dyDescent="0.25">
      <c r="A2220" s="246" t="str">
        <f t="shared" si="34"/>
        <v>97091</v>
      </c>
      <c r="B2220" s="362" t="s">
        <v>7485</v>
      </c>
      <c r="C2220" s="362" t="s">
        <v>14388</v>
      </c>
      <c r="D2220" s="362" t="s">
        <v>9468</v>
      </c>
      <c r="E2220" s="363" t="s">
        <v>18408</v>
      </c>
    </row>
    <row r="2221" spans="1:5" x14ac:dyDescent="0.25">
      <c r="A2221" s="246" t="str">
        <f t="shared" si="34"/>
        <v>97092</v>
      </c>
      <c r="B2221" s="362" t="s">
        <v>7486</v>
      </c>
      <c r="C2221" s="362" t="s">
        <v>14389</v>
      </c>
      <c r="D2221" s="362" t="s">
        <v>9468</v>
      </c>
      <c r="E2221" s="363" t="s">
        <v>7858</v>
      </c>
    </row>
    <row r="2222" spans="1:5" x14ac:dyDescent="0.25">
      <c r="A2222" s="246" t="str">
        <f t="shared" si="34"/>
        <v>97093</v>
      </c>
      <c r="B2222" s="362" t="s">
        <v>7487</v>
      </c>
      <c r="C2222" s="362" t="s">
        <v>14390</v>
      </c>
      <c r="D2222" s="362" t="s">
        <v>9468</v>
      </c>
      <c r="E2222" s="363" t="s">
        <v>7807</v>
      </c>
    </row>
    <row r="2223" spans="1:5" x14ac:dyDescent="0.25">
      <c r="A2223" s="246" t="str">
        <f t="shared" si="34"/>
        <v>97096</v>
      </c>
      <c r="B2223" s="362" t="s">
        <v>4512</v>
      </c>
      <c r="C2223" s="362" t="s">
        <v>14391</v>
      </c>
      <c r="D2223" s="362" t="s">
        <v>9485</v>
      </c>
      <c r="E2223" s="363" t="s">
        <v>34797</v>
      </c>
    </row>
    <row r="2224" spans="1:5" x14ac:dyDescent="0.25">
      <c r="A2224" s="246" t="str">
        <f t="shared" si="34"/>
        <v>97097</v>
      </c>
      <c r="B2224" s="362" t="s">
        <v>4513</v>
      </c>
      <c r="C2224" s="362" t="s">
        <v>14392</v>
      </c>
      <c r="D2224" s="362" t="s">
        <v>8619</v>
      </c>
      <c r="E2224" s="363" t="s">
        <v>16535</v>
      </c>
    </row>
    <row r="2225" spans="1:5" x14ac:dyDescent="0.25">
      <c r="A2225" s="246" t="str">
        <f t="shared" si="34"/>
        <v>97101</v>
      </c>
      <c r="B2225" s="362" t="s">
        <v>7488</v>
      </c>
      <c r="C2225" s="362" t="s">
        <v>14393</v>
      </c>
      <c r="D2225" s="362" t="s">
        <v>8619</v>
      </c>
      <c r="E2225" s="363" t="s">
        <v>34798</v>
      </c>
    </row>
    <row r="2226" spans="1:5" x14ac:dyDescent="0.25">
      <c r="A2226" s="246" t="str">
        <f t="shared" si="34"/>
        <v>97102</v>
      </c>
      <c r="B2226" s="362" t="s">
        <v>7489</v>
      </c>
      <c r="C2226" s="362" t="s">
        <v>14394</v>
      </c>
      <c r="D2226" s="362" t="s">
        <v>8619</v>
      </c>
      <c r="E2226" s="363" t="s">
        <v>34799</v>
      </c>
    </row>
    <row r="2227" spans="1:5" x14ac:dyDescent="0.25">
      <c r="A2227" s="246" t="str">
        <f t="shared" si="34"/>
        <v>97103</v>
      </c>
      <c r="B2227" s="362" t="s">
        <v>7490</v>
      </c>
      <c r="C2227" s="362" t="s">
        <v>14395</v>
      </c>
      <c r="D2227" s="362" t="s">
        <v>8619</v>
      </c>
      <c r="E2227" s="363" t="s">
        <v>34800</v>
      </c>
    </row>
    <row r="2228" spans="1:5" x14ac:dyDescent="0.25">
      <c r="A2228" s="246" t="str">
        <f t="shared" si="34"/>
        <v>100322</v>
      </c>
      <c r="B2228" s="362" t="s">
        <v>5500</v>
      </c>
      <c r="C2228" s="362" t="s">
        <v>12842</v>
      </c>
      <c r="D2228" s="362" t="s">
        <v>9485</v>
      </c>
      <c r="E2228" s="363" t="s">
        <v>21097</v>
      </c>
    </row>
    <row r="2229" spans="1:5" x14ac:dyDescent="0.25">
      <c r="A2229" s="246" t="str">
        <f t="shared" si="34"/>
        <v>100323</v>
      </c>
      <c r="B2229" s="362" t="s">
        <v>5501</v>
      </c>
      <c r="C2229" s="362" t="s">
        <v>12843</v>
      </c>
      <c r="D2229" s="362" t="s">
        <v>9485</v>
      </c>
      <c r="E2229" s="363" t="s">
        <v>34801</v>
      </c>
    </row>
    <row r="2230" spans="1:5" x14ac:dyDescent="0.25">
      <c r="A2230" s="246" t="str">
        <f t="shared" si="34"/>
        <v>100324</v>
      </c>
      <c r="B2230" s="362" t="s">
        <v>5502</v>
      </c>
      <c r="C2230" s="362" t="s">
        <v>12844</v>
      </c>
      <c r="D2230" s="362" t="s">
        <v>9485</v>
      </c>
      <c r="E2230" s="363" t="s">
        <v>30090</v>
      </c>
    </row>
    <row r="2231" spans="1:5" x14ac:dyDescent="0.25">
      <c r="A2231" s="246" t="str">
        <f t="shared" si="34"/>
        <v>103072</v>
      </c>
      <c r="B2231" s="362" t="s">
        <v>14396</v>
      </c>
      <c r="C2231" s="362" t="s">
        <v>14397</v>
      </c>
      <c r="D2231" s="362" t="s">
        <v>8619</v>
      </c>
      <c r="E2231" s="363" t="s">
        <v>34802</v>
      </c>
    </row>
    <row r="2232" spans="1:5" x14ac:dyDescent="0.25">
      <c r="A2232" s="246" t="str">
        <f t="shared" si="34"/>
        <v>103073</v>
      </c>
      <c r="B2232" s="362" t="s">
        <v>14398</v>
      </c>
      <c r="C2232" s="362" t="s">
        <v>14399</v>
      </c>
      <c r="D2232" s="362" t="s">
        <v>8619</v>
      </c>
      <c r="E2232" s="363" t="s">
        <v>34803</v>
      </c>
    </row>
    <row r="2233" spans="1:5" x14ac:dyDescent="0.25">
      <c r="A2233" s="246" t="str">
        <f t="shared" si="34"/>
        <v>103074</v>
      </c>
      <c r="B2233" s="362" t="s">
        <v>14400</v>
      </c>
      <c r="C2233" s="362" t="s">
        <v>14401</v>
      </c>
      <c r="D2233" s="362" t="s">
        <v>8619</v>
      </c>
      <c r="E2233" s="363" t="s">
        <v>34804</v>
      </c>
    </row>
    <row r="2234" spans="1:5" x14ac:dyDescent="0.25">
      <c r="A2234" s="246" t="str">
        <f t="shared" si="34"/>
        <v>103075</v>
      </c>
      <c r="B2234" s="362" t="s">
        <v>14402</v>
      </c>
      <c r="C2234" s="362" t="s">
        <v>14403</v>
      </c>
      <c r="D2234" s="362" t="s">
        <v>8619</v>
      </c>
      <c r="E2234" s="363" t="s">
        <v>34805</v>
      </c>
    </row>
    <row r="2235" spans="1:5" x14ac:dyDescent="0.25">
      <c r="A2235" s="246" t="str">
        <f t="shared" si="34"/>
        <v>103076</v>
      </c>
      <c r="B2235" s="362" t="s">
        <v>14404</v>
      </c>
      <c r="C2235" s="362" t="s">
        <v>14405</v>
      </c>
      <c r="D2235" s="362" t="s">
        <v>8619</v>
      </c>
      <c r="E2235" s="363" t="s">
        <v>21516</v>
      </c>
    </row>
    <row r="2236" spans="1:5" x14ac:dyDescent="0.25">
      <c r="A2236" s="246" t="str">
        <f t="shared" si="34"/>
        <v>103077</v>
      </c>
      <c r="B2236" s="362" t="s">
        <v>14406</v>
      </c>
      <c r="C2236" s="362" t="s">
        <v>14407</v>
      </c>
      <c r="D2236" s="362" t="s">
        <v>8619</v>
      </c>
      <c r="E2236" s="363" t="s">
        <v>34806</v>
      </c>
    </row>
    <row r="2237" spans="1:5" x14ac:dyDescent="0.25">
      <c r="A2237" s="246" t="str">
        <f t="shared" si="34"/>
        <v>103078</v>
      </c>
      <c r="B2237" s="362" t="s">
        <v>14408</v>
      </c>
      <c r="C2237" s="362" t="s">
        <v>14409</v>
      </c>
      <c r="D2237" s="362" t="s">
        <v>8619</v>
      </c>
      <c r="E2237" s="363" t="s">
        <v>26129</v>
      </c>
    </row>
    <row r="2238" spans="1:5" x14ac:dyDescent="0.25">
      <c r="A2238" s="246" t="str">
        <f t="shared" si="34"/>
        <v>103079</v>
      </c>
      <c r="B2238" s="362" t="s">
        <v>14410</v>
      </c>
      <c r="C2238" s="362" t="s">
        <v>14411</v>
      </c>
      <c r="D2238" s="362" t="s">
        <v>8619</v>
      </c>
      <c r="E2238" s="363" t="s">
        <v>34807</v>
      </c>
    </row>
    <row r="2239" spans="1:5" x14ac:dyDescent="0.25">
      <c r="A2239" s="246" t="str">
        <f t="shared" si="34"/>
        <v>103080</v>
      </c>
      <c r="B2239" s="362" t="s">
        <v>14412</v>
      </c>
      <c r="C2239" s="362" t="s">
        <v>14413</v>
      </c>
      <c r="D2239" s="362" t="s">
        <v>8619</v>
      </c>
      <c r="E2239" s="363" t="s">
        <v>34808</v>
      </c>
    </row>
    <row r="2240" spans="1:5" x14ac:dyDescent="0.25">
      <c r="A2240" s="246" t="str">
        <f t="shared" si="34"/>
        <v>92263</v>
      </c>
      <c r="B2240" s="362" t="s">
        <v>2566</v>
      </c>
      <c r="C2240" s="362" t="s">
        <v>9937</v>
      </c>
      <c r="D2240" s="362" t="s">
        <v>8619</v>
      </c>
      <c r="E2240" s="363" t="s">
        <v>34809</v>
      </c>
    </row>
    <row r="2241" spans="1:5" x14ac:dyDescent="0.25">
      <c r="A2241" s="246" t="str">
        <f t="shared" si="34"/>
        <v>92264</v>
      </c>
      <c r="B2241" s="362" t="s">
        <v>2567</v>
      </c>
      <c r="C2241" s="362" t="s">
        <v>9938</v>
      </c>
      <c r="D2241" s="362" t="s">
        <v>8619</v>
      </c>
      <c r="E2241" s="363" t="s">
        <v>34810</v>
      </c>
    </row>
    <row r="2242" spans="1:5" x14ac:dyDescent="0.25">
      <c r="A2242" s="246" t="str">
        <f t="shared" si="34"/>
        <v>92265</v>
      </c>
      <c r="B2242" s="362" t="s">
        <v>2568</v>
      </c>
      <c r="C2242" s="362" t="s">
        <v>9939</v>
      </c>
      <c r="D2242" s="362" t="s">
        <v>8619</v>
      </c>
      <c r="E2242" s="363" t="s">
        <v>34811</v>
      </c>
    </row>
    <row r="2243" spans="1:5" x14ac:dyDescent="0.25">
      <c r="A2243" s="246" t="str">
        <f t="shared" ref="A2243:A2306" si="35">B2243</f>
        <v>92266</v>
      </c>
      <c r="B2243" s="362" t="s">
        <v>2569</v>
      </c>
      <c r="C2243" s="362" t="s">
        <v>9940</v>
      </c>
      <c r="D2243" s="362" t="s">
        <v>8619</v>
      </c>
      <c r="E2243" s="363" t="s">
        <v>20587</v>
      </c>
    </row>
    <row r="2244" spans="1:5" x14ac:dyDescent="0.25">
      <c r="A2244" s="246" t="str">
        <f t="shared" si="35"/>
        <v>92267</v>
      </c>
      <c r="B2244" s="362" t="s">
        <v>2570</v>
      </c>
      <c r="C2244" s="362" t="s">
        <v>9941</v>
      </c>
      <c r="D2244" s="362" t="s">
        <v>8619</v>
      </c>
      <c r="E2244" s="363" t="s">
        <v>34812</v>
      </c>
    </row>
    <row r="2245" spans="1:5" x14ac:dyDescent="0.25">
      <c r="A2245" s="246" t="str">
        <f t="shared" si="35"/>
        <v>92268</v>
      </c>
      <c r="B2245" s="362" t="s">
        <v>2571</v>
      </c>
      <c r="C2245" s="362" t="s">
        <v>9942</v>
      </c>
      <c r="D2245" s="362" t="s">
        <v>8619</v>
      </c>
      <c r="E2245" s="363" t="s">
        <v>20972</v>
      </c>
    </row>
    <row r="2246" spans="1:5" x14ac:dyDescent="0.25">
      <c r="A2246" s="246" t="str">
        <f t="shared" si="35"/>
        <v>92269</v>
      </c>
      <c r="B2246" s="362" t="s">
        <v>2572</v>
      </c>
      <c r="C2246" s="362" t="s">
        <v>9943</v>
      </c>
      <c r="D2246" s="362" t="s">
        <v>8619</v>
      </c>
      <c r="E2246" s="363" t="s">
        <v>34813</v>
      </c>
    </row>
    <row r="2247" spans="1:5" x14ac:dyDescent="0.25">
      <c r="A2247" s="246" t="str">
        <f t="shared" si="35"/>
        <v>92270</v>
      </c>
      <c r="B2247" s="362" t="s">
        <v>2573</v>
      </c>
      <c r="C2247" s="362" t="s">
        <v>9944</v>
      </c>
      <c r="D2247" s="362" t="s">
        <v>8619</v>
      </c>
      <c r="E2247" s="363" t="s">
        <v>34814</v>
      </c>
    </row>
    <row r="2248" spans="1:5" x14ac:dyDescent="0.25">
      <c r="A2248" s="246" t="str">
        <f t="shared" si="35"/>
        <v>92271</v>
      </c>
      <c r="B2248" s="362" t="s">
        <v>2574</v>
      </c>
      <c r="C2248" s="362" t="s">
        <v>9945</v>
      </c>
      <c r="D2248" s="362" t="s">
        <v>8619</v>
      </c>
      <c r="E2248" s="363" t="s">
        <v>25282</v>
      </c>
    </row>
    <row r="2249" spans="1:5" x14ac:dyDescent="0.25">
      <c r="A2249" s="246" t="str">
        <f t="shared" si="35"/>
        <v>92272</v>
      </c>
      <c r="B2249" s="362" t="s">
        <v>2575</v>
      </c>
      <c r="C2249" s="362" t="s">
        <v>9946</v>
      </c>
      <c r="D2249" s="362" t="s">
        <v>8399</v>
      </c>
      <c r="E2249" s="363" t="s">
        <v>34815</v>
      </c>
    </row>
    <row r="2250" spans="1:5" x14ac:dyDescent="0.25">
      <c r="A2250" s="246" t="str">
        <f t="shared" si="35"/>
        <v>92273</v>
      </c>
      <c r="B2250" s="362" t="s">
        <v>2576</v>
      </c>
      <c r="C2250" s="362" t="s">
        <v>9947</v>
      </c>
      <c r="D2250" s="362" t="s">
        <v>8399</v>
      </c>
      <c r="E2250" s="363" t="s">
        <v>20267</v>
      </c>
    </row>
    <row r="2251" spans="1:5" x14ac:dyDescent="0.25">
      <c r="A2251" s="246" t="str">
        <f t="shared" si="35"/>
        <v>92409</v>
      </c>
      <c r="B2251" s="362" t="s">
        <v>2702</v>
      </c>
      <c r="C2251" s="362" t="s">
        <v>9948</v>
      </c>
      <c r="D2251" s="362" t="s">
        <v>8619</v>
      </c>
      <c r="E2251" s="363" t="s">
        <v>34816</v>
      </c>
    </row>
    <row r="2252" spans="1:5" x14ac:dyDescent="0.25">
      <c r="A2252" s="246" t="str">
        <f t="shared" si="35"/>
        <v>92411</v>
      </c>
      <c r="B2252" s="362" t="s">
        <v>2703</v>
      </c>
      <c r="C2252" s="362" t="s">
        <v>9949</v>
      </c>
      <c r="D2252" s="362" t="s">
        <v>8619</v>
      </c>
      <c r="E2252" s="363" t="s">
        <v>34817</v>
      </c>
    </row>
    <row r="2253" spans="1:5" x14ac:dyDescent="0.25">
      <c r="A2253" s="246" t="str">
        <f t="shared" si="35"/>
        <v>92413</v>
      </c>
      <c r="B2253" s="362" t="s">
        <v>2704</v>
      </c>
      <c r="C2253" s="362" t="s">
        <v>9950</v>
      </c>
      <c r="D2253" s="362" t="s">
        <v>8619</v>
      </c>
      <c r="E2253" s="363" t="s">
        <v>24426</v>
      </c>
    </row>
    <row r="2254" spans="1:5" x14ac:dyDescent="0.25">
      <c r="A2254" s="246" t="str">
        <f t="shared" si="35"/>
        <v>92415</v>
      </c>
      <c r="B2254" s="362" t="s">
        <v>158</v>
      </c>
      <c r="C2254" s="362" t="s">
        <v>9951</v>
      </c>
      <c r="D2254" s="362" t="s">
        <v>8619</v>
      </c>
      <c r="E2254" s="363" t="s">
        <v>32709</v>
      </c>
    </row>
    <row r="2255" spans="1:5" x14ac:dyDescent="0.25">
      <c r="A2255" s="246" t="str">
        <f t="shared" si="35"/>
        <v>92417</v>
      </c>
      <c r="B2255" s="362" t="s">
        <v>2705</v>
      </c>
      <c r="C2255" s="362" t="s">
        <v>9952</v>
      </c>
      <c r="D2255" s="362" t="s">
        <v>8619</v>
      </c>
      <c r="E2255" s="363" t="s">
        <v>34818</v>
      </c>
    </row>
    <row r="2256" spans="1:5" x14ac:dyDescent="0.25">
      <c r="A2256" s="246" t="str">
        <f t="shared" si="35"/>
        <v>92419</v>
      </c>
      <c r="B2256" s="362" t="s">
        <v>2706</v>
      </c>
      <c r="C2256" s="362" t="s">
        <v>9953</v>
      </c>
      <c r="D2256" s="362" t="s">
        <v>8619</v>
      </c>
      <c r="E2256" s="363" t="s">
        <v>34819</v>
      </c>
    </row>
    <row r="2257" spans="1:5" x14ac:dyDescent="0.25">
      <c r="A2257" s="246" t="str">
        <f t="shared" si="35"/>
        <v>92421</v>
      </c>
      <c r="B2257" s="362" t="s">
        <v>2707</v>
      </c>
      <c r="C2257" s="362" t="s">
        <v>9954</v>
      </c>
      <c r="D2257" s="362" t="s">
        <v>8619</v>
      </c>
      <c r="E2257" s="363" t="s">
        <v>34820</v>
      </c>
    </row>
    <row r="2258" spans="1:5" x14ac:dyDescent="0.25">
      <c r="A2258" s="246" t="str">
        <f t="shared" si="35"/>
        <v>92423</v>
      </c>
      <c r="B2258" s="362" t="s">
        <v>2708</v>
      </c>
      <c r="C2258" s="362" t="s">
        <v>9955</v>
      </c>
      <c r="D2258" s="362" t="s">
        <v>8619</v>
      </c>
      <c r="E2258" s="363" t="s">
        <v>34821</v>
      </c>
    </row>
    <row r="2259" spans="1:5" x14ac:dyDescent="0.25">
      <c r="A2259" s="246" t="str">
        <f t="shared" si="35"/>
        <v>92425</v>
      </c>
      <c r="B2259" s="362" t="s">
        <v>2709</v>
      </c>
      <c r="C2259" s="362" t="s">
        <v>9956</v>
      </c>
      <c r="D2259" s="362" t="s">
        <v>8619</v>
      </c>
      <c r="E2259" s="363" t="s">
        <v>28047</v>
      </c>
    </row>
    <row r="2260" spans="1:5" x14ac:dyDescent="0.25">
      <c r="A2260" s="246" t="str">
        <f t="shared" si="35"/>
        <v>92427</v>
      </c>
      <c r="B2260" s="362" t="s">
        <v>2710</v>
      </c>
      <c r="C2260" s="362" t="s">
        <v>9957</v>
      </c>
      <c r="D2260" s="362" t="s">
        <v>8619</v>
      </c>
      <c r="E2260" s="363" t="s">
        <v>34822</v>
      </c>
    </row>
    <row r="2261" spans="1:5" x14ac:dyDescent="0.25">
      <c r="A2261" s="246" t="str">
        <f t="shared" si="35"/>
        <v>92429</v>
      </c>
      <c r="B2261" s="362" t="s">
        <v>2711</v>
      </c>
      <c r="C2261" s="362" t="s">
        <v>9958</v>
      </c>
      <c r="D2261" s="362" t="s">
        <v>8619</v>
      </c>
      <c r="E2261" s="363" t="s">
        <v>19929</v>
      </c>
    </row>
    <row r="2262" spans="1:5" x14ac:dyDescent="0.25">
      <c r="A2262" s="246" t="str">
        <f t="shared" si="35"/>
        <v>92431</v>
      </c>
      <c r="B2262" s="362" t="s">
        <v>2712</v>
      </c>
      <c r="C2262" s="362" t="s">
        <v>9959</v>
      </c>
      <c r="D2262" s="362" t="s">
        <v>8619</v>
      </c>
      <c r="E2262" s="363" t="s">
        <v>23122</v>
      </c>
    </row>
    <row r="2263" spans="1:5" x14ac:dyDescent="0.25">
      <c r="A2263" s="246" t="str">
        <f t="shared" si="35"/>
        <v>92433</v>
      </c>
      <c r="B2263" s="362" t="s">
        <v>2713</v>
      </c>
      <c r="C2263" s="362" t="s">
        <v>9960</v>
      </c>
      <c r="D2263" s="362" t="s">
        <v>8619</v>
      </c>
      <c r="E2263" s="363" t="s">
        <v>20873</v>
      </c>
    </row>
    <row r="2264" spans="1:5" x14ac:dyDescent="0.25">
      <c r="A2264" s="246" t="str">
        <f t="shared" si="35"/>
        <v>92435</v>
      </c>
      <c r="B2264" s="362" t="s">
        <v>2714</v>
      </c>
      <c r="C2264" s="362" t="s">
        <v>9961</v>
      </c>
      <c r="D2264" s="362" t="s">
        <v>8619</v>
      </c>
      <c r="E2264" s="363" t="s">
        <v>14152</v>
      </c>
    </row>
    <row r="2265" spans="1:5" x14ac:dyDescent="0.25">
      <c r="A2265" s="246" t="str">
        <f t="shared" si="35"/>
        <v>92437</v>
      </c>
      <c r="B2265" s="362" t="s">
        <v>2715</v>
      </c>
      <c r="C2265" s="362" t="s">
        <v>9962</v>
      </c>
      <c r="D2265" s="362" t="s">
        <v>8619</v>
      </c>
      <c r="E2265" s="363" t="s">
        <v>34823</v>
      </c>
    </row>
    <row r="2266" spans="1:5" x14ac:dyDescent="0.25">
      <c r="A2266" s="246" t="str">
        <f t="shared" si="35"/>
        <v>92439</v>
      </c>
      <c r="B2266" s="362" t="s">
        <v>2716</v>
      </c>
      <c r="C2266" s="362" t="s">
        <v>9963</v>
      </c>
      <c r="D2266" s="362" t="s">
        <v>8619</v>
      </c>
      <c r="E2266" s="363" t="s">
        <v>34824</v>
      </c>
    </row>
    <row r="2267" spans="1:5" x14ac:dyDescent="0.25">
      <c r="A2267" s="246" t="str">
        <f t="shared" si="35"/>
        <v>92441</v>
      </c>
      <c r="B2267" s="362" t="s">
        <v>2717</v>
      </c>
      <c r="C2267" s="362" t="s">
        <v>9964</v>
      </c>
      <c r="D2267" s="362" t="s">
        <v>8619</v>
      </c>
      <c r="E2267" s="363" t="s">
        <v>28526</v>
      </c>
    </row>
    <row r="2268" spans="1:5" x14ac:dyDescent="0.25">
      <c r="A2268" s="246" t="str">
        <f t="shared" si="35"/>
        <v>92443</v>
      </c>
      <c r="B2268" s="362" t="s">
        <v>2718</v>
      </c>
      <c r="C2268" s="362" t="s">
        <v>9965</v>
      </c>
      <c r="D2268" s="362" t="s">
        <v>8619</v>
      </c>
      <c r="E2268" s="363" t="s">
        <v>34825</v>
      </c>
    </row>
    <row r="2269" spans="1:5" x14ac:dyDescent="0.25">
      <c r="A2269" s="246" t="str">
        <f t="shared" si="35"/>
        <v>92445</v>
      </c>
      <c r="B2269" s="362" t="s">
        <v>2719</v>
      </c>
      <c r="C2269" s="362" t="s">
        <v>9966</v>
      </c>
      <c r="D2269" s="362" t="s">
        <v>8619</v>
      </c>
      <c r="E2269" s="363" t="s">
        <v>15470</v>
      </c>
    </row>
    <row r="2270" spans="1:5" x14ac:dyDescent="0.25">
      <c r="A2270" s="246" t="str">
        <f t="shared" si="35"/>
        <v>92446</v>
      </c>
      <c r="B2270" s="362" t="s">
        <v>2720</v>
      </c>
      <c r="C2270" s="362" t="s">
        <v>9967</v>
      </c>
      <c r="D2270" s="362" t="s">
        <v>8619</v>
      </c>
      <c r="E2270" s="363" t="s">
        <v>24237</v>
      </c>
    </row>
    <row r="2271" spans="1:5" x14ac:dyDescent="0.25">
      <c r="A2271" s="246" t="str">
        <f t="shared" si="35"/>
        <v>92447</v>
      </c>
      <c r="B2271" s="362" t="s">
        <v>2721</v>
      </c>
      <c r="C2271" s="362" t="s">
        <v>9968</v>
      </c>
      <c r="D2271" s="362" t="s">
        <v>8619</v>
      </c>
      <c r="E2271" s="363" t="s">
        <v>34826</v>
      </c>
    </row>
    <row r="2272" spans="1:5" x14ac:dyDescent="0.25">
      <c r="A2272" s="246" t="str">
        <f t="shared" si="35"/>
        <v>92448</v>
      </c>
      <c r="B2272" s="362" t="s">
        <v>2722</v>
      </c>
      <c r="C2272" s="362" t="s">
        <v>9969</v>
      </c>
      <c r="D2272" s="362" t="s">
        <v>8619</v>
      </c>
      <c r="E2272" s="363" t="s">
        <v>34827</v>
      </c>
    </row>
    <row r="2273" spans="1:5" x14ac:dyDescent="0.25">
      <c r="A2273" s="246" t="str">
        <f t="shared" si="35"/>
        <v>92449</v>
      </c>
      <c r="B2273" s="362" t="s">
        <v>2723</v>
      </c>
      <c r="C2273" s="362" t="s">
        <v>9970</v>
      </c>
      <c r="D2273" s="362" t="s">
        <v>8619</v>
      </c>
      <c r="E2273" s="363" t="s">
        <v>34828</v>
      </c>
    </row>
    <row r="2274" spans="1:5" x14ac:dyDescent="0.25">
      <c r="A2274" s="246" t="str">
        <f t="shared" si="35"/>
        <v>92450</v>
      </c>
      <c r="B2274" s="362" t="s">
        <v>2724</v>
      </c>
      <c r="C2274" s="362" t="s">
        <v>9971</v>
      </c>
      <c r="D2274" s="362" t="s">
        <v>8619</v>
      </c>
      <c r="E2274" s="363" t="s">
        <v>34829</v>
      </c>
    </row>
    <row r="2275" spans="1:5" x14ac:dyDescent="0.25">
      <c r="A2275" s="246" t="str">
        <f t="shared" si="35"/>
        <v>92451</v>
      </c>
      <c r="B2275" s="362" t="s">
        <v>2725</v>
      </c>
      <c r="C2275" s="362" t="s">
        <v>9972</v>
      </c>
      <c r="D2275" s="362" t="s">
        <v>8619</v>
      </c>
      <c r="E2275" s="363" t="s">
        <v>34830</v>
      </c>
    </row>
    <row r="2276" spans="1:5" x14ac:dyDescent="0.25">
      <c r="A2276" s="246" t="str">
        <f t="shared" si="35"/>
        <v>92452</v>
      </c>
      <c r="B2276" s="362" t="s">
        <v>2726</v>
      </c>
      <c r="C2276" s="362" t="s">
        <v>9973</v>
      </c>
      <c r="D2276" s="362" t="s">
        <v>8619</v>
      </c>
      <c r="E2276" s="363" t="s">
        <v>34831</v>
      </c>
    </row>
    <row r="2277" spans="1:5" x14ac:dyDescent="0.25">
      <c r="A2277" s="246" t="str">
        <f t="shared" si="35"/>
        <v>92453</v>
      </c>
      <c r="B2277" s="362" t="s">
        <v>2727</v>
      </c>
      <c r="C2277" s="362" t="s">
        <v>9974</v>
      </c>
      <c r="D2277" s="362" t="s">
        <v>8619</v>
      </c>
      <c r="E2277" s="363" t="s">
        <v>34832</v>
      </c>
    </row>
    <row r="2278" spans="1:5" x14ac:dyDescent="0.25">
      <c r="A2278" s="246" t="str">
        <f t="shared" si="35"/>
        <v>92454</v>
      </c>
      <c r="B2278" s="362" t="s">
        <v>2728</v>
      </c>
      <c r="C2278" s="362" t="s">
        <v>9975</v>
      </c>
      <c r="D2278" s="362" t="s">
        <v>8619</v>
      </c>
      <c r="E2278" s="363" t="s">
        <v>34833</v>
      </c>
    </row>
    <row r="2279" spans="1:5" x14ac:dyDescent="0.25">
      <c r="A2279" s="246" t="str">
        <f t="shared" si="35"/>
        <v>92455</v>
      </c>
      <c r="B2279" s="362" t="s">
        <v>2729</v>
      </c>
      <c r="C2279" s="362" t="s">
        <v>9976</v>
      </c>
      <c r="D2279" s="362" t="s">
        <v>8619</v>
      </c>
      <c r="E2279" s="363" t="s">
        <v>34834</v>
      </c>
    </row>
    <row r="2280" spans="1:5" x14ac:dyDescent="0.25">
      <c r="A2280" s="246" t="str">
        <f t="shared" si="35"/>
        <v>92456</v>
      </c>
      <c r="B2280" s="362" t="s">
        <v>2730</v>
      </c>
      <c r="C2280" s="362" t="s">
        <v>9977</v>
      </c>
      <c r="D2280" s="362" t="s">
        <v>8619</v>
      </c>
      <c r="E2280" s="363" t="s">
        <v>34835</v>
      </c>
    </row>
    <row r="2281" spans="1:5" x14ac:dyDescent="0.25">
      <c r="A2281" s="246" t="str">
        <f t="shared" si="35"/>
        <v>92457</v>
      </c>
      <c r="B2281" s="362" t="s">
        <v>2731</v>
      </c>
      <c r="C2281" s="362" t="s">
        <v>9978</v>
      </c>
      <c r="D2281" s="362" t="s">
        <v>8619</v>
      </c>
      <c r="E2281" s="363" t="s">
        <v>34836</v>
      </c>
    </row>
    <row r="2282" spans="1:5" x14ac:dyDescent="0.25">
      <c r="A2282" s="246" t="str">
        <f t="shared" si="35"/>
        <v>92458</v>
      </c>
      <c r="B2282" s="362" t="s">
        <v>2732</v>
      </c>
      <c r="C2282" s="362" t="s">
        <v>9979</v>
      </c>
      <c r="D2282" s="362" t="s">
        <v>8619</v>
      </c>
      <c r="E2282" s="363" t="s">
        <v>34837</v>
      </c>
    </row>
    <row r="2283" spans="1:5" x14ac:dyDescent="0.25">
      <c r="A2283" s="246" t="str">
        <f t="shared" si="35"/>
        <v>92459</v>
      </c>
      <c r="B2283" s="362" t="s">
        <v>2733</v>
      </c>
      <c r="C2283" s="362" t="s">
        <v>9980</v>
      </c>
      <c r="D2283" s="362" t="s">
        <v>8619</v>
      </c>
      <c r="E2283" s="363" t="s">
        <v>34838</v>
      </c>
    </row>
    <row r="2284" spans="1:5" x14ac:dyDescent="0.25">
      <c r="A2284" s="246" t="str">
        <f t="shared" si="35"/>
        <v>92460</v>
      </c>
      <c r="B2284" s="362" t="s">
        <v>2734</v>
      </c>
      <c r="C2284" s="362" t="s">
        <v>9981</v>
      </c>
      <c r="D2284" s="362" t="s">
        <v>8619</v>
      </c>
      <c r="E2284" s="363" t="s">
        <v>16460</v>
      </c>
    </row>
    <row r="2285" spans="1:5" x14ac:dyDescent="0.25">
      <c r="A2285" s="246" t="str">
        <f t="shared" si="35"/>
        <v>92461</v>
      </c>
      <c r="B2285" s="362" t="s">
        <v>2735</v>
      </c>
      <c r="C2285" s="362" t="s">
        <v>9982</v>
      </c>
      <c r="D2285" s="362" t="s">
        <v>8619</v>
      </c>
      <c r="E2285" s="363" t="s">
        <v>34839</v>
      </c>
    </row>
    <row r="2286" spans="1:5" x14ac:dyDescent="0.25">
      <c r="A2286" s="246" t="str">
        <f t="shared" si="35"/>
        <v>92462</v>
      </c>
      <c r="B2286" s="362" t="s">
        <v>2736</v>
      </c>
      <c r="C2286" s="362" t="s">
        <v>9983</v>
      </c>
      <c r="D2286" s="362" t="s">
        <v>8619</v>
      </c>
      <c r="E2286" s="363" t="s">
        <v>34840</v>
      </c>
    </row>
    <row r="2287" spans="1:5" x14ac:dyDescent="0.25">
      <c r="A2287" s="246" t="str">
        <f t="shared" si="35"/>
        <v>92463</v>
      </c>
      <c r="B2287" s="362" t="s">
        <v>2737</v>
      </c>
      <c r="C2287" s="362" t="s">
        <v>9984</v>
      </c>
      <c r="D2287" s="362" t="s">
        <v>8619</v>
      </c>
      <c r="E2287" s="363" t="s">
        <v>34841</v>
      </c>
    </row>
    <row r="2288" spans="1:5" x14ac:dyDescent="0.25">
      <c r="A2288" s="246" t="str">
        <f t="shared" si="35"/>
        <v>92464</v>
      </c>
      <c r="B2288" s="362" t="s">
        <v>2738</v>
      </c>
      <c r="C2288" s="362" t="s">
        <v>9985</v>
      </c>
      <c r="D2288" s="362" t="s">
        <v>8619</v>
      </c>
      <c r="E2288" s="363" t="s">
        <v>20560</v>
      </c>
    </row>
    <row r="2289" spans="1:5" x14ac:dyDescent="0.25">
      <c r="A2289" s="246" t="str">
        <f t="shared" si="35"/>
        <v>92465</v>
      </c>
      <c r="B2289" s="362" t="s">
        <v>2739</v>
      </c>
      <c r="C2289" s="362" t="s">
        <v>9986</v>
      </c>
      <c r="D2289" s="362" t="s">
        <v>8619</v>
      </c>
      <c r="E2289" s="363" t="s">
        <v>34842</v>
      </c>
    </row>
    <row r="2290" spans="1:5" x14ac:dyDescent="0.25">
      <c r="A2290" s="246" t="str">
        <f t="shared" si="35"/>
        <v>92466</v>
      </c>
      <c r="B2290" s="362" t="s">
        <v>2740</v>
      </c>
      <c r="C2290" s="362" t="s">
        <v>9987</v>
      </c>
      <c r="D2290" s="362" t="s">
        <v>8619</v>
      </c>
      <c r="E2290" s="363" t="s">
        <v>27046</v>
      </c>
    </row>
    <row r="2291" spans="1:5" x14ac:dyDescent="0.25">
      <c r="A2291" s="246" t="str">
        <f t="shared" si="35"/>
        <v>92467</v>
      </c>
      <c r="B2291" s="362" t="s">
        <v>2741</v>
      </c>
      <c r="C2291" s="362" t="s">
        <v>9988</v>
      </c>
      <c r="D2291" s="362" t="s">
        <v>8619</v>
      </c>
      <c r="E2291" s="363" t="s">
        <v>20090</v>
      </c>
    </row>
    <row r="2292" spans="1:5" x14ac:dyDescent="0.25">
      <c r="A2292" s="246" t="str">
        <f t="shared" si="35"/>
        <v>92468</v>
      </c>
      <c r="B2292" s="362" t="s">
        <v>2742</v>
      </c>
      <c r="C2292" s="362" t="s">
        <v>9989</v>
      </c>
      <c r="D2292" s="362" t="s">
        <v>8619</v>
      </c>
      <c r="E2292" s="363" t="s">
        <v>34513</v>
      </c>
    </row>
    <row r="2293" spans="1:5" x14ac:dyDescent="0.25">
      <c r="A2293" s="246" t="str">
        <f t="shared" si="35"/>
        <v>92469</v>
      </c>
      <c r="B2293" s="362" t="s">
        <v>2743</v>
      </c>
      <c r="C2293" s="362" t="s">
        <v>9990</v>
      </c>
      <c r="D2293" s="362" t="s">
        <v>8619</v>
      </c>
      <c r="E2293" s="363" t="s">
        <v>24285</v>
      </c>
    </row>
    <row r="2294" spans="1:5" x14ac:dyDescent="0.25">
      <c r="A2294" s="246" t="str">
        <f t="shared" si="35"/>
        <v>92470</v>
      </c>
      <c r="B2294" s="362" t="s">
        <v>2744</v>
      </c>
      <c r="C2294" s="362" t="s">
        <v>9991</v>
      </c>
      <c r="D2294" s="362" t="s">
        <v>8619</v>
      </c>
      <c r="E2294" s="363" t="s">
        <v>34843</v>
      </c>
    </row>
    <row r="2295" spans="1:5" x14ac:dyDescent="0.25">
      <c r="A2295" s="246" t="str">
        <f t="shared" si="35"/>
        <v>92471</v>
      </c>
      <c r="B2295" s="362" t="s">
        <v>2745</v>
      </c>
      <c r="C2295" s="362" t="s">
        <v>9992</v>
      </c>
      <c r="D2295" s="362" t="s">
        <v>8619</v>
      </c>
      <c r="E2295" s="363" t="s">
        <v>19935</v>
      </c>
    </row>
    <row r="2296" spans="1:5" x14ac:dyDescent="0.25">
      <c r="A2296" s="246" t="str">
        <f t="shared" si="35"/>
        <v>92472</v>
      </c>
      <c r="B2296" s="362" t="s">
        <v>2746</v>
      </c>
      <c r="C2296" s="362" t="s">
        <v>9993</v>
      </c>
      <c r="D2296" s="362" t="s">
        <v>8619</v>
      </c>
      <c r="E2296" s="363" t="s">
        <v>21234</v>
      </c>
    </row>
    <row r="2297" spans="1:5" x14ac:dyDescent="0.25">
      <c r="A2297" s="246" t="str">
        <f t="shared" si="35"/>
        <v>92473</v>
      </c>
      <c r="B2297" s="362" t="s">
        <v>2747</v>
      </c>
      <c r="C2297" s="362" t="s">
        <v>9994</v>
      </c>
      <c r="D2297" s="362" t="s">
        <v>8619</v>
      </c>
      <c r="E2297" s="363" t="s">
        <v>20507</v>
      </c>
    </row>
    <row r="2298" spans="1:5" x14ac:dyDescent="0.25">
      <c r="A2298" s="246" t="str">
        <f t="shared" si="35"/>
        <v>92474</v>
      </c>
      <c r="B2298" s="362" t="s">
        <v>2748</v>
      </c>
      <c r="C2298" s="362" t="s">
        <v>9995</v>
      </c>
      <c r="D2298" s="362" t="s">
        <v>8619</v>
      </c>
      <c r="E2298" s="363" t="s">
        <v>34844</v>
      </c>
    </row>
    <row r="2299" spans="1:5" x14ac:dyDescent="0.25">
      <c r="A2299" s="246" t="str">
        <f t="shared" si="35"/>
        <v>92475</v>
      </c>
      <c r="B2299" s="362" t="s">
        <v>2749</v>
      </c>
      <c r="C2299" s="362" t="s">
        <v>9996</v>
      </c>
      <c r="D2299" s="362" t="s">
        <v>8619</v>
      </c>
      <c r="E2299" s="363" t="s">
        <v>20971</v>
      </c>
    </row>
    <row r="2300" spans="1:5" x14ac:dyDescent="0.25">
      <c r="A2300" s="246" t="str">
        <f t="shared" si="35"/>
        <v>92476</v>
      </c>
      <c r="B2300" s="362" t="s">
        <v>2750</v>
      </c>
      <c r="C2300" s="362" t="s">
        <v>9997</v>
      </c>
      <c r="D2300" s="362" t="s">
        <v>8619</v>
      </c>
      <c r="E2300" s="363" t="s">
        <v>34845</v>
      </c>
    </row>
    <row r="2301" spans="1:5" x14ac:dyDescent="0.25">
      <c r="A2301" s="246" t="str">
        <f t="shared" si="35"/>
        <v>92477</v>
      </c>
      <c r="B2301" s="362" t="s">
        <v>2751</v>
      </c>
      <c r="C2301" s="362" t="s">
        <v>9998</v>
      </c>
      <c r="D2301" s="362" t="s">
        <v>8619</v>
      </c>
      <c r="E2301" s="363" t="s">
        <v>34846</v>
      </c>
    </row>
    <row r="2302" spans="1:5" x14ac:dyDescent="0.25">
      <c r="A2302" s="246" t="str">
        <f t="shared" si="35"/>
        <v>92478</v>
      </c>
      <c r="B2302" s="362" t="s">
        <v>2752</v>
      </c>
      <c r="C2302" s="362" t="s">
        <v>9999</v>
      </c>
      <c r="D2302" s="362" t="s">
        <v>8619</v>
      </c>
      <c r="E2302" s="363" t="s">
        <v>34847</v>
      </c>
    </row>
    <row r="2303" spans="1:5" x14ac:dyDescent="0.25">
      <c r="A2303" s="246" t="str">
        <f t="shared" si="35"/>
        <v>92479</v>
      </c>
      <c r="B2303" s="362" t="s">
        <v>2753</v>
      </c>
      <c r="C2303" s="362" t="s">
        <v>10000</v>
      </c>
      <c r="D2303" s="362" t="s">
        <v>8619</v>
      </c>
      <c r="E2303" s="363" t="s">
        <v>17030</v>
      </c>
    </row>
    <row r="2304" spans="1:5" x14ac:dyDescent="0.25">
      <c r="A2304" s="246" t="str">
        <f t="shared" si="35"/>
        <v>92480</v>
      </c>
      <c r="B2304" s="362" t="s">
        <v>2754</v>
      </c>
      <c r="C2304" s="362" t="s">
        <v>10001</v>
      </c>
      <c r="D2304" s="362" t="s">
        <v>8619</v>
      </c>
      <c r="E2304" s="363" t="s">
        <v>34848</v>
      </c>
    </row>
    <row r="2305" spans="1:5" x14ac:dyDescent="0.25">
      <c r="A2305" s="246" t="str">
        <f t="shared" si="35"/>
        <v>92482</v>
      </c>
      <c r="B2305" s="362" t="s">
        <v>2755</v>
      </c>
      <c r="C2305" s="362" t="s">
        <v>10002</v>
      </c>
      <c r="D2305" s="362" t="s">
        <v>8619</v>
      </c>
      <c r="E2305" s="363" t="s">
        <v>31337</v>
      </c>
    </row>
    <row r="2306" spans="1:5" x14ac:dyDescent="0.25">
      <c r="A2306" s="246" t="str">
        <f t="shared" si="35"/>
        <v>92484</v>
      </c>
      <c r="B2306" s="362" t="s">
        <v>2756</v>
      </c>
      <c r="C2306" s="362" t="s">
        <v>10003</v>
      </c>
      <c r="D2306" s="362" t="s">
        <v>8619</v>
      </c>
      <c r="E2306" s="363" t="s">
        <v>34849</v>
      </c>
    </row>
    <row r="2307" spans="1:5" x14ac:dyDescent="0.25">
      <c r="A2307" s="246" t="str">
        <f t="shared" ref="A2307:A2370" si="36">B2307</f>
        <v>92486</v>
      </c>
      <c r="B2307" s="362" t="s">
        <v>2757</v>
      </c>
      <c r="C2307" s="362" t="s">
        <v>10004</v>
      </c>
      <c r="D2307" s="362" t="s">
        <v>8619</v>
      </c>
      <c r="E2307" s="363" t="s">
        <v>34850</v>
      </c>
    </row>
    <row r="2308" spans="1:5" x14ac:dyDescent="0.25">
      <c r="A2308" s="246" t="str">
        <f t="shared" si="36"/>
        <v>92488</v>
      </c>
      <c r="B2308" s="362" t="s">
        <v>2758</v>
      </c>
      <c r="C2308" s="362" t="s">
        <v>10005</v>
      </c>
      <c r="D2308" s="362" t="s">
        <v>8619</v>
      </c>
      <c r="E2308" s="363" t="s">
        <v>20874</v>
      </c>
    </row>
    <row r="2309" spans="1:5" x14ac:dyDescent="0.25">
      <c r="A2309" s="246" t="str">
        <f t="shared" si="36"/>
        <v>92490</v>
      </c>
      <c r="B2309" s="362" t="s">
        <v>2759</v>
      </c>
      <c r="C2309" s="362" t="s">
        <v>10006</v>
      </c>
      <c r="D2309" s="362" t="s">
        <v>8619</v>
      </c>
      <c r="E2309" s="363" t="s">
        <v>15945</v>
      </c>
    </row>
    <row r="2310" spans="1:5" x14ac:dyDescent="0.25">
      <c r="A2310" s="246" t="str">
        <f t="shared" si="36"/>
        <v>92492</v>
      </c>
      <c r="B2310" s="362" t="s">
        <v>2760</v>
      </c>
      <c r="C2310" s="362" t="s">
        <v>10007</v>
      </c>
      <c r="D2310" s="362" t="s">
        <v>8619</v>
      </c>
      <c r="E2310" s="363" t="s">
        <v>29280</v>
      </c>
    </row>
    <row r="2311" spans="1:5" x14ac:dyDescent="0.25">
      <c r="A2311" s="246" t="str">
        <f t="shared" si="36"/>
        <v>92494</v>
      </c>
      <c r="B2311" s="362" t="s">
        <v>2761</v>
      </c>
      <c r="C2311" s="362" t="s">
        <v>10008</v>
      </c>
      <c r="D2311" s="362" t="s">
        <v>8619</v>
      </c>
      <c r="E2311" s="363" t="s">
        <v>19858</v>
      </c>
    </row>
    <row r="2312" spans="1:5" x14ac:dyDescent="0.25">
      <c r="A2312" s="246" t="str">
        <f t="shared" si="36"/>
        <v>92496</v>
      </c>
      <c r="B2312" s="362" t="s">
        <v>2762</v>
      </c>
      <c r="C2312" s="362" t="s">
        <v>10009</v>
      </c>
      <c r="D2312" s="362" t="s">
        <v>8619</v>
      </c>
      <c r="E2312" s="363" t="s">
        <v>21123</v>
      </c>
    </row>
    <row r="2313" spans="1:5" x14ac:dyDescent="0.25">
      <c r="A2313" s="246" t="str">
        <f t="shared" si="36"/>
        <v>92498</v>
      </c>
      <c r="B2313" s="362" t="s">
        <v>2763</v>
      </c>
      <c r="C2313" s="362" t="s">
        <v>10010</v>
      </c>
      <c r="D2313" s="362" t="s">
        <v>8619</v>
      </c>
      <c r="E2313" s="363" t="s">
        <v>29810</v>
      </c>
    </row>
    <row r="2314" spans="1:5" x14ac:dyDescent="0.25">
      <c r="A2314" s="246" t="str">
        <f t="shared" si="36"/>
        <v>92500</v>
      </c>
      <c r="B2314" s="362" t="s">
        <v>2764</v>
      </c>
      <c r="C2314" s="362" t="s">
        <v>10011</v>
      </c>
      <c r="D2314" s="362" t="s">
        <v>8619</v>
      </c>
      <c r="E2314" s="363" t="s">
        <v>34851</v>
      </c>
    </row>
    <row r="2315" spans="1:5" x14ac:dyDescent="0.25">
      <c r="A2315" s="246" t="str">
        <f t="shared" si="36"/>
        <v>92502</v>
      </c>
      <c r="B2315" s="362" t="s">
        <v>2765</v>
      </c>
      <c r="C2315" s="362" t="s">
        <v>10012</v>
      </c>
      <c r="D2315" s="362" t="s">
        <v>8619</v>
      </c>
      <c r="E2315" s="363" t="s">
        <v>34852</v>
      </c>
    </row>
    <row r="2316" spans="1:5" x14ac:dyDescent="0.25">
      <c r="A2316" s="246" t="str">
        <f t="shared" si="36"/>
        <v>92504</v>
      </c>
      <c r="B2316" s="362" t="s">
        <v>2766</v>
      </c>
      <c r="C2316" s="362" t="s">
        <v>10013</v>
      </c>
      <c r="D2316" s="362" t="s">
        <v>8619</v>
      </c>
      <c r="E2316" s="363" t="s">
        <v>34853</v>
      </c>
    </row>
    <row r="2317" spans="1:5" x14ac:dyDescent="0.25">
      <c r="A2317" s="246" t="str">
        <f t="shared" si="36"/>
        <v>92506</v>
      </c>
      <c r="B2317" s="362" t="s">
        <v>2767</v>
      </c>
      <c r="C2317" s="362" t="s">
        <v>10014</v>
      </c>
      <c r="D2317" s="362" t="s">
        <v>8619</v>
      </c>
      <c r="E2317" s="363" t="s">
        <v>31833</v>
      </c>
    </row>
    <row r="2318" spans="1:5" x14ac:dyDescent="0.25">
      <c r="A2318" s="246" t="str">
        <f t="shared" si="36"/>
        <v>92508</v>
      </c>
      <c r="B2318" s="362" t="s">
        <v>2768</v>
      </c>
      <c r="C2318" s="362" t="s">
        <v>10015</v>
      </c>
      <c r="D2318" s="362" t="s">
        <v>8619</v>
      </c>
      <c r="E2318" s="363" t="s">
        <v>34854</v>
      </c>
    </row>
    <row r="2319" spans="1:5" x14ac:dyDescent="0.25">
      <c r="A2319" s="246" t="str">
        <f t="shared" si="36"/>
        <v>92510</v>
      </c>
      <c r="B2319" s="362" t="s">
        <v>2769</v>
      </c>
      <c r="C2319" s="362" t="s">
        <v>10016</v>
      </c>
      <c r="D2319" s="362" t="s">
        <v>8619</v>
      </c>
      <c r="E2319" s="363" t="s">
        <v>34855</v>
      </c>
    </row>
    <row r="2320" spans="1:5" x14ac:dyDescent="0.25">
      <c r="A2320" s="246" t="str">
        <f t="shared" si="36"/>
        <v>92512</v>
      </c>
      <c r="B2320" s="362" t="s">
        <v>2770</v>
      </c>
      <c r="C2320" s="362" t="s">
        <v>10017</v>
      </c>
      <c r="D2320" s="362" t="s">
        <v>8619</v>
      </c>
      <c r="E2320" s="363" t="s">
        <v>33914</v>
      </c>
    </row>
    <row r="2321" spans="1:5" x14ac:dyDescent="0.25">
      <c r="A2321" s="246" t="str">
        <f t="shared" si="36"/>
        <v>92514</v>
      </c>
      <c r="B2321" s="362" t="s">
        <v>2771</v>
      </c>
      <c r="C2321" s="362" t="s">
        <v>10018</v>
      </c>
      <c r="D2321" s="362" t="s">
        <v>8619</v>
      </c>
      <c r="E2321" s="363" t="s">
        <v>34856</v>
      </c>
    </row>
    <row r="2322" spans="1:5" x14ac:dyDescent="0.25">
      <c r="A2322" s="246" t="str">
        <f t="shared" si="36"/>
        <v>92515</v>
      </c>
      <c r="B2322" s="362" t="s">
        <v>2772</v>
      </c>
      <c r="C2322" s="362" t="s">
        <v>10019</v>
      </c>
      <c r="D2322" s="362" t="s">
        <v>8619</v>
      </c>
      <c r="E2322" s="363" t="s">
        <v>33368</v>
      </c>
    </row>
    <row r="2323" spans="1:5" x14ac:dyDescent="0.25">
      <c r="A2323" s="246" t="str">
        <f t="shared" si="36"/>
        <v>92518</v>
      </c>
      <c r="B2323" s="362" t="s">
        <v>2773</v>
      </c>
      <c r="C2323" s="362" t="s">
        <v>10020</v>
      </c>
      <c r="D2323" s="362" t="s">
        <v>8619</v>
      </c>
      <c r="E2323" s="363" t="s">
        <v>34857</v>
      </c>
    </row>
    <row r="2324" spans="1:5" x14ac:dyDescent="0.25">
      <c r="A2324" s="246" t="str">
        <f t="shared" si="36"/>
        <v>92520</v>
      </c>
      <c r="B2324" s="362" t="s">
        <v>2774</v>
      </c>
      <c r="C2324" s="362" t="s">
        <v>10022</v>
      </c>
      <c r="D2324" s="362" t="s">
        <v>8619</v>
      </c>
      <c r="E2324" s="363" t="s">
        <v>34858</v>
      </c>
    </row>
    <row r="2325" spans="1:5" x14ac:dyDescent="0.25">
      <c r="A2325" s="246" t="str">
        <f t="shared" si="36"/>
        <v>92522</v>
      </c>
      <c r="B2325" s="362" t="s">
        <v>2775</v>
      </c>
      <c r="C2325" s="362" t="s">
        <v>10023</v>
      </c>
      <c r="D2325" s="362" t="s">
        <v>8619</v>
      </c>
      <c r="E2325" s="363" t="s">
        <v>19949</v>
      </c>
    </row>
    <row r="2326" spans="1:5" x14ac:dyDescent="0.25">
      <c r="A2326" s="246" t="str">
        <f t="shared" si="36"/>
        <v>92524</v>
      </c>
      <c r="B2326" s="362" t="s">
        <v>2776</v>
      </c>
      <c r="C2326" s="362" t="s">
        <v>15974</v>
      </c>
      <c r="D2326" s="362" t="s">
        <v>8619</v>
      </c>
      <c r="E2326" s="363" t="s">
        <v>18046</v>
      </c>
    </row>
    <row r="2327" spans="1:5" x14ac:dyDescent="0.25">
      <c r="A2327" s="246" t="str">
        <f t="shared" si="36"/>
        <v>92526</v>
      </c>
      <c r="B2327" s="362" t="s">
        <v>2777</v>
      </c>
      <c r="C2327" s="362" t="s">
        <v>10024</v>
      </c>
      <c r="D2327" s="362" t="s">
        <v>8619</v>
      </c>
      <c r="E2327" s="363" t="s">
        <v>19853</v>
      </c>
    </row>
    <row r="2328" spans="1:5" x14ac:dyDescent="0.25">
      <c r="A2328" s="246" t="str">
        <f t="shared" si="36"/>
        <v>92528</v>
      </c>
      <c r="B2328" s="362" t="s">
        <v>2778</v>
      </c>
      <c r="C2328" s="362" t="s">
        <v>10025</v>
      </c>
      <c r="D2328" s="362" t="s">
        <v>8619</v>
      </c>
      <c r="E2328" s="363" t="s">
        <v>18163</v>
      </c>
    </row>
    <row r="2329" spans="1:5" x14ac:dyDescent="0.25">
      <c r="A2329" s="246" t="str">
        <f t="shared" si="36"/>
        <v>92530</v>
      </c>
      <c r="B2329" s="362" t="s">
        <v>2779</v>
      </c>
      <c r="C2329" s="362" t="s">
        <v>10026</v>
      </c>
      <c r="D2329" s="362" t="s">
        <v>8619</v>
      </c>
      <c r="E2329" s="363" t="s">
        <v>24374</v>
      </c>
    </row>
    <row r="2330" spans="1:5" x14ac:dyDescent="0.25">
      <c r="A2330" s="246" t="str">
        <f t="shared" si="36"/>
        <v>92532</v>
      </c>
      <c r="B2330" s="362" t="s">
        <v>2780</v>
      </c>
      <c r="C2330" s="362" t="s">
        <v>10027</v>
      </c>
      <c r="D2330" s="362" t="s">
        <v>8619</v>
      </c>
      <c r="E2330" s="363" t="s">
        <v>34859</v>
      </c>
    </row>
    <row r="2331" spans="1:5" x14ac:dyDescent="0.25">
      <c r="A2331" s="246" t="str">
        <f t="shared" si="36"/>
        <v>92534</v>
      </c>
      <c r="B2331" s="362" t="s">
        <v>2781</v>
      </c>
      <c r="C2331" s="362" t="s">
        <v>10028</v>
      </c>
      <c r="D2331" s="362" t="s">
        <v>8619</v>
      </c>
      <c r="E2331" s="363" t="s">
        <v>34860</v>
      </c>
    </row>
    <row r="2332" spans="1:5" x14ac:dyDescent="0.25">
      <c r="A2332" s="246" t="str">
        <f t="shared" si="36"/>
        <v>92536</v>
      </c>
      <c r="B2332" s="362" t="s">
        <v>2782</v>
      </c>
      <c r="C2332" s="362" t="s">
        <v>10029</v>
      </c>
      <c r="D2332" s="362" t="s">
        <v>8619</v>
      </c>
      <c r="E2332" s="363" t="s">
        <v>34861</v>
      </c>
    </row>
    <row r="2333" spans="1:5" x14ac:dyDescent="0.25">
      <c r="A2333" s="246" t="str">
        <f t="shared" si="36"/>
        <v>92538</v>
      </c>
      <c r="B2333" s="362" t="s">
        <v>2783</v>
      </c>
      <c r="C2333" s="362" t="s">
        <v>10030</v>
      </c>
      <c r="D2333" s="362" t="s">
        <v>8619</v>
      </c>
      <c r="E2333" s="363" t="s">
        <v>34862</v>
      </c>
    </row>
    <row r="2334" spans="1:5" x14ac:dyDescent="0.25">
      <c r="A2334" s="246" t="str">
        <f t="shared" si="36"/>
        <v>96252</v>
      </c>
      <c r="B2334" s="362" t="s">
        <v>4176</v>
      </c>
      <c r="C2334" s="362" t="s">
        <v>10031</v>
      </c>
      <c r="D2334" s="362" t="s">
        <v>8619</v>
      </c>
      <c r="E2334" s="363" t="s">
        <v>34863</v>
      </c>
    </row>
    <row r="2335" spans="1:5" x14ac:dyDescent="0.25">
      <c r="A2335" s="246" t="str">
        <f t="shared" si="36"/>
        <v>96257</v>
      </c>
      <c r="B2335" s="362" t="s">
        <v>4177</v>
      </c>
      <c r="C2335" s="362" t="s">
        <v>10032</v>
      </c>
      <c r="D2335" s="362" t="s">
        <v>8619</v>
      </c>
      <c r="E2335" s="363" t="s">
        <v>34864</v>
      </c>
    </row>
    <row r="2336" spans="1:5" x14ac:dyDescent="0.25">
      <c r="A2336" s="246" t="str">
        <f t="shared" si="36"/>
        <v>96258</v>
      </c>
      <c r="B2336" s="362" t="s">
        <v>4178</v>
      </c>
      <c r="C2336" s="362" t="s">
        <v>10033</v>
      </c>
      <c r="D2336" s="362" t="s">
        <v>8619</v>
      </c>
      <c r="E2336" s="363" t="s">
        <v>34865</v>
      </c>
    </row>
    <row r="2337" spans="1:5" x14ac:dyDescent="0.25">
      <c r="A2337" s="246" t="str">
        <f t="shared" si="36"/>
        <v>96259</v>
      </c>
      <c r="B2337" s="362" t="s">
        <v>4179</v>
      </c>
      <c r="C2337" s="362" t="s">
        <v>10034</v>
      </c>
      <c r="D2337" s="362" t="s">
        <v>8619</v>
      </c>
      <c r="E2337" s="363" t="s">
        <v>21128</v>
      </c>
    </row>
    <row r="2338" spans="1:5" x14ac:dyDescent="0.25">
      <c r="A2338" s="246" t="str">
        <f t="shared" si="36"/>
        <v>96529</v>
      </c>
      <c r="B2338" s="362" t="s">
        <v>4228</v>
      </c>
      <c r="C2338" s="362" t="s">
        <v>10035</v>
      </c>
      <c r="D2338" s="362" t="s">
        <v>8619</v>
      </c>
      <c r="E2338" s="363" t="s">
        <v>34866</v>
      </c>
    </row>
    <row r="2339" spans="1:5" x14ac:dyDescent="0.25">
      <c r="A2339" s="246" t="str">
        <f t="shared" si="36"/>
        <v>96530</v>
      </c>
      <c r="B2339" s="362" t="s">
        <v>4229</v>
      </c>
      <c r="C2339" s="362" t="s">
        <v>10036</v>
      </c>
      <c r="D2339" s="362" t="s">
        <v>8619</v>
      </c>
      <c r="E2339" s="363" t="s">
        <v>34867</v>
      </c>
    </row>
    <row r="2340" spans="1:5" x14ac:dyDescent="0.25">
      <c r="A2340" s="246" t="str">
        <f t="shared" si="36"/>
        <v>96531</v>
      </c>
      <c r="B2340" s="362" t="s">
        <v>4230</v>
      </c>
      <c r="C2340" s="362" t="s">
        <v>10037</v>
      </c>
      <c r="D2340" s="362" t="s">
        <v>8619</v>
      </c>
      <c r="E2340" s="363" t="s">
        <v>31645</v>
      </c>
    </row>
    <row r="2341" spans="1:5" x14ac:dyDescent="0.25">
      <c r="A2341" s="246" t="str">
        <f t="shared" si="36"/>
        <v>96532</v>
      </c>
      <c r="B2341" s="362" t="s">
        <v>4231</v>
      </c>
      <c r="C2341" s="362" t="s">
        <v>10038</v>
      </c>
      <c r="D2341" s="362" t="s">
        <v>8619</v>
      </c>
      <c r="E2341" s="363" t="s">
        <v>34868</v>
      </c>
    </row>
    <row r="2342" spans="1:5" x14ac:dyDescent="0.25">
      <c r="A2342" s="246" t="str">
        <f t="shared" si="36"/>
        <v>96533</v>
      </c>
      <c r="B2342" s="362" t="s">
        <v>4232</v>
      </c>
      <c r="C2342" s="362" t="s">
        <v>10039</v>
      </c>
      <c r="D2342" s="362" t="s">
        <v>8619</v>
      </c>
      <c r="E2342" s="363" t="s">
        <v>34869</v>
      </c>
    </row>
    <row r="2343" spans="1:5" x14ac:dyDescent="0.25">
      <c r="A2343" s="246" t="str">
        <f t="shared" si="36"/>
        <v>96534</v>
      </c>
      <c r="B2343" s="362" t="s">
        <v>4233</v>
      </c>
      <c r="C2343" s="362" t="s">
        <v>10040</v>
      </c>
      <c r="D2343" s="362" t="s">
        <v>8619</v>
      </c>
      <c r="E2343" s="363" t="s">
        <v>34870</v>
      </c>
    </row>
    <row r="2344" spans="1:5" x14ac:dyDescent="0.25">
      <c r="A2344" s="246" t="str">
        <f t="shared" si="36"/>
        <v>96535</v>
      </c>
      <c r="B2344" s="362" t="s">
        <v>4234</v>
      </c>
      <c r="C2344" s="362" t="s">
        <v>10041</v>
      </c>
      <c r="D2344" s="362" t="s">
        <v>8619</v>
      </c>
      <c r="E2344" s="363" t="s">
        <v>34871</v>
      </c>
    </row>
    <row r="2345" spans="1:5" x14ac:dyDescent="0.25">
      <c r="A2345" s="246" t="str">
        <f t="shared" si="36"/>
        <v>96536</v>
      </c>
      <c r="B2345" s="362" t="s">
        <v>4235</v>
      </c>
      <c r="C2345" s="362" t="s">
        <v>10042</v>
      </c>
      <c r="D2345" s="362" t="s">
        <v>8619</v>
      </c>
      <c r="E2345" s="363" t="s">
        <v>34872</v>
      </c>
    </row>
    <row r="2346" spans="1:5" x14ac:dyDescent="0.25">
      <c r="A2346" s="246" t="str">
        <f t="shared" si="36"/>
        <v>96537</v>
      </c>
      <c r="B2346" s="362" t="s">
        <v>4236</v>
      </c>
      <c r="C2346" s="362" t="s">
        <v>10043</v>
      </c>
      <c r="D2346" s="362" t="s">
        <v>8619</v>
      </c>
      <c r="E2346" s="363" t="s">
        <v>34873</v>
      </c>
    </row>
    <row r="2347" spans="1:5" x14ac:dyDescent="0.25">
      <c r="A2347" s="246" t="str">
        <f t="shared" si="36"/>
        <v>96538</v>
      </c>
      <c r="B2347" s="362" t="s">
        <v>4237</v>
      </c>
      <c r="C2347" s="362" t="s">
        <v>10044</v>
      </c>
      <c r="D2347" s="362" t="s">
        <v>8619</v>
      </c>
      <c r="E2347" s="363" t="s">
        <v>34874</v>
      </c>
    </row>
    <row r="2348" spans="1:5" x14ac:dyDescent="0.25">
      <c r="A2348" s="246" t="str">
        <f t="shared" si="36"/>
        <v>96539</v>
      </c>
      <c r="B2348" s="362" t="s">
        <v>4238</v>
      </c>
      <c r="C2348" s="362" t="s">
        <v>10045</v>
      </c>
      <c r="D2348" s="362" t="s">
        <v>8619</v>
      </c>
      <c r="E2348" s="363" t="s">
        <v>34875</v>
      </c>
    </row>
    <row r="2349" spans="1:5" x14ac:dyDescent="0.25">
      <c r="A2349" s="246" t="str">
        <f t="shared" si="36"/>
        <v>96540</v>
      </c>
      <c r="B2349" s="362" t="s">
        <v>4239</v>
      </c>
      <c r="C2349" s="362" t="s">
        <v>10046</v>
      </c>
      <c r="D2349" s="362" t="s">
        <v>8619</v>
      </c>
      <c r="E2349" s="363" t="s">
        <v>21508</v>
      </c>
    </row>
    <row r="2350" spans="1:5" x14ac:dyDescent="0.25">
      <c r="A2350" s="246" t="str">
        <f t="shared" si="36"/>
        <v>96541</v>
      </c>
      <c r="B2350" s="362" t="s">
        <v>4240</v>
      </c>
      <c r="C2350" s="362" t="s">
        <v>10047</v>
      </c>
      <c r="D2350" s="362" t="s">
        <v>8619</v>
      </c>
      <c r="E2350" s="363" t="s">
        <v>34876</v>
      </c>
    </row>
    <row r="2351" spans="1:5" x14ac:dyDescent="0.25">
      <c r="A2351" s="246" t="str">
        <f t="shared" si="36"/>
        <v>96542</v>
      </c>
      <c r="B2351" s="362" t="s">
        <v>4241</v>
      </c>
      <c r="C2351" s="362" t="s">
        <v>10048</v>
      </c>
      <c r="D2351" s="362" t="s">
        <v>8619</v>
      </c>
      <c r="E2351" s="363" t="s">
        <v>30756</v>
      </c>
    </row>
    <row r="2352" spans="1:5" x14ac:dyDescent="0.25">
      <c r="A2352" s="246" t="str">
        <f t="shared" si="36"/>
        <v>96543</v>
      </c>
      <c r="B2352" s="362" t="s">
        <v>192</v>
      </c>
      <c r="C2352" s="362" t="s">
        <v>10049</v>
      </c>
      <c r="D2352" s="362" t="s">
        <v>9468</v>
      </c>
      <c r="E2352" s="363" t="s">
        <v>34877</v>
      </c>
    </row>
    <row r="2353" spans="1:5" x14ac:dyDescent="0.25">
      <c r="A2353" s="246" t="str">
        <f t="shared" si="36"/>
        <v>97747</v>
      </c>
      <c r="B2353" s="362" t="s">
        <v>4817</v>
      </c>
      <c r="C2353" s="362" t="s">
        <v>10050</v>
      </c>
      <c r="D2353" s="362" t="s">
        <v>8619</v>
      </c>
      <c r="E2353" s="363" t="s">
        <v>34878</v>
      </c>
    </row>
    <row r="2354" spans="1:5" x14ac:dyDescent="0.25">
      <c r="A2354" s="246" t="str">
        <f t="shared" si="36"/>
        <v>101791</v>
      </c>
      <c r="B2354" s="362" t="s">
        <v>7285</v>
      </c>
      <c r="C2354" s="362" t="s">
        <v>10051</v>
      </c>
      <c r="D2354" s="362" t="s">
        <v>8399</v>
      </c>
      <c r="E2354" s="363" t="s">
        <v>27005</v>
      </c>
    </row>
    <row r="2355" spans="1:5" x14ac:dyDescent="0.25">
      <c r="A2355" s="246" t="str">
        <f t="shared" si="36"/>
        <v>101792</v>
      </c>
      <c r="B2355" s="362" t="s">
        <v>7286</v>
      </c>
      <c r="C2355" s="362" t="s">
        <v>10052</v>
      </c>
      <c r="D2355" s="362" t="s">
        <v>9485</v>
      </c>
      <c r="E2355" s="363" t="s">
        <v>7926</v>
      </c>
    </row>
    <row r="2356" spans="1:5" x14ac:dyDescent="0.25">
      <c r="A2356" s="246" t="str">
        <f t="shared" si="36"/>
        <v>101793</v>
      </c>
      <c r="B2356" s="362" t="s">
        <v>7287</v>
      </c>
      <c r="C2356" s="362" t="s">
        <v>10053</v>
      </c>
      <c r="D2356" s="362" t="s">
        <v>9485</v>
      </c>
      <c r="E2356" s="363" t="s">
        <v>27197</v>
      </c>
    </row>
    <row r="2357" spans="1:5" x14ac:dyDescent="0.25">
      <c r="A2357" s="246" t="str">
        <f t="shared" si="36"/>
        <v>101969</v>
      </c>
      <c r="B2357" s="362" t="s">
        <v>7602</v>
      </c>
      <c r="C2357" s="362" t="s">
        <v>10054</v>
      </c>
      <c r="D2357" s="362" t="s">
        <v>8619</v>
      </c>
      <c r="E2357" s="363" t="s">
        <v>34879</v>
      </c>
    </row>
    <row r="2358" spans="1:5" x14ac:dyDescent="0.25">
      <c r="A2358" s="246" t="str">
        <f t="shared" si="36"/>
        <v>101971</v>
      </c>
      <c r="B2358" s="362" t="s">
        <v>7603</v>
      </c>
      <c r="C2358" s="362" t="s">
        <v>10055</v>
      </c>
      <c r="D2358" s="362" t="s">
        <v>8619</v>
      </c>
      <c r="E2358" s="363" t="s">
        <v>34880</v>
      </c>
    </row>
    <row r="2359" spans="1:5" x14ac:dyDescent="0.25">
      <c r="A2359" s="246" t="str">
        <f t="shared" si="36"/>
        <v>101973</v>
      </c>
      <c r="B2359" s="362" t="s">
        <v>7604</v>
      </c>
      <c r="C2359" s="362" t="s">
        <v>10056</v>
      </c>
      <c r="D2359" s="362" t="s">
        <v>8619</v>
      </c>
      <c r="E2359" s="363" t="s">
        <v>20542</v>
      </c>
    </row>
    <row r="2360" spans="1:5" x14ac:dyDescent="0.25">
      <c r="A2360" s="246" t="str">
        <f t="shared" si="36"/>
        <v>101974</v>
      </c>
      <c r="B2360" s="362" t="s">
        <v>7605</v>
      </c>
      <c r="C2360" s="362" t="s">
        <v>10057</v>
      </c>
      <c r="D2360" s="362" t="s">
        <v>8619</v>
      </c>
      <c r="E2360" s="363" t="s">
        <v>34881</v>
      </c>
    </row>
    <row r="2361" spans="1:5" x14ac:dyDescent="0.25">
      <c r="A2361" s="246" t="str">
        <f t="shared" si="36"/>
        <v>101975</v>
      </c>
      <c r="B2361" s="362" t="s">
        <v>7606</v>
      </c>
      <c r="C2361" s="362" t="s">
        <v>10058</v>
      </c>
      <c r="D2361" s="362" t="s">
        <v>8619</v>
      </c>
      <c r="E2361" s="363" t="s">
        <v>34882</v>
      </c>
    </row>
    <row r="2362" spans="1:5" x14ac:dyDescent="0.25">
      <c r="A2362" s="246" t="str">
        <f t="shared" si="36"/>
        <v>101977</v>
      </c>
      <c r="B2362" s="362" t="s">
        <v>7607</v>
      </c>
      <c r="C2362" s="362" t="s">
        <v>10059</v>
      </c>
      <c r="D2362" s="362" t="s">
        <v>8619</v>
      </c>
      <c r="E2362" s="363" t="s">
        <v>34883</v>
      </c>
    </row>
    <row r="2363" spans="1:5" x14ac:dyDescent="0.25">
      <c r="A2363" s="246" t="str">
        <f t="shared" si="36"/>
        <v>101980</v>
      </c>
      <c r="B2363" s="362" t="s">
        <v>7609</v>
      </c>
      <c r="C2363" s="362" t="s">
        <v>10060</v>
      </c>
      <c r="D2363" s="362" t="s">
        <v>8619</v>
      </c>
      <c r="E2363" s="363" t="s">
        <v>34884</v>
      </c>
    </row>
    <row r="2364" spans="1:5" x14ac:dyDescent="0.25">
      <c r="A2364" s="246" t="str">
        <f t="shared" si="36"/>
        <v>101981</v>
      </c>
      <c r="B2364" s="362" t="s">
        <v>7610</v>
      </c>
      <c r="C2364" s="362" t="s">
        <v>10061</v>
      </c>
      <c r="D2364" s="362" t="s">
        <v>8619</v>
      </c>
      <c r="E2364" s="363" t="s">
        <v>34885</v>
      </c>
    </row>
    <row r="2365" spans="1:5" x14ac:dyDescent="0.25">
      <c r="A2365" s="246" t="str">
        <f t="shared" si="36"/>
        <v>101982</v>
      </c>
      <c r="B2365" s="362" t="s">
        <v>7611</v>
      </c>
      <c r="C2365" s="362" t="s">
        <v>10062</v>
      </c>
      <c r="D2365" s="362" t="s">
        <v>8619</v>
      </c>
      <c r="E2365" s="363" t="s">
        <v>34886</v>
      </c>
    </row>
    <row r="2366" spans="1:5" x14ac:dyDescent="0.25">
      <c r="A2366" s="246" t="str">
        <f t="shared" si="36"/>
        <v>101983</v>
      </c>
      <c r="B2366" s="362" t="s">
        <v>7612</v>
      </c>
      <c r="C2366" s="362" t="s">
        <v>10063</v>
      </c>
      <c r="D2366" s="362" t="s">
        <v>8619</v>
      </c>
      <c r="E2366" s="363" t="s">
        <v>34887</v>
      </c>
    </row>
    <row r="2367" spans="1:5" x14ac:dyDescent="0.25">
      <c r="A2367" s="246" t="str">
        <f t="shared" si="36"/>
        <v>101985</v>
      </c>
      <c r="B2367" s="362" t="s">
        <v>7613</v>
      </c>
      <c r="C2367" s="362" t="s">
        <v>10064</v>
      </c>
      <c r="D2367" s="362" t="s">
        <v>8619</v>
      </c>
      <c r="E2367" s="363" t="s">
        <v>34888</v>
      </c>
    </row>
    <row r="2368" spans="1:5" x14ac:dyDescent="0.25">
      <c r="A2368" s="246" t="str">
        <f t="shared" si="36"/>
        <v>101986</v>
      </c>
      <c r="B2368" s="362" t="s">
        <v>7614</v>
      </c>
      <c r="C2368" s="362" t="s">
        <v>10065</v>
      </c>
      <c r="D2368" s="362" t="s">
        <v>8619</v>
      </c>
      <c r="E2368" s="363" t="s">
        <v>34889</v>
      </c>
    </row>
    <row r="2369" spans="1:5" x14ac:dyDescent="0.25">
      <c r="A2369" s="246" t="str">
        <f t="shared" si="36"/>
        <v>101987</v>
      </c>
      <c r="B2369" s="362" t="s">
        <v>7615</v>
      </c>
      <c r="C2369" s="362" t="s">
        <v>10066</v>
      </c>
      <c r="D2369" s="362" t="s">
        <v>8619</v>
      </c>
      <c r="E2369" s="363" t="s">
        <v>34890</v>
      </c>
    </row>
    <row r="2370" spans="1:5" x14ac:dyDescent="0.25">
      <c r="A2370" s="246" t="str">
        <f t="shared" si="36"/>
        <v>101988</v>
      </c>
      <c r="B2370" s="362" t="s">
        <v>7616</v>
      </c>
      <c r="C2370" s="362" t="s">
        <v>10067</v>
      </c>
      <c r="D2370" s="362" t="s">
        <v>8619</v>
      </c>
      <c r="E2370" s="363" t="s">
        <v>34891</v>
      </c>
    </row>
    <row r="2371" spans="1:5" x14ac:dyDescent="0.25">
      <c r="A2371" s="246" t="str">
        <f t="shared" ref="A2371:A2434" si="37">B2371</f>
        <v>101989</v>
      </c>
      <c r="B2371" s="362" t="s">
        <v>7617</v>
      </c>
      <c r="C2371" s="362" t="s">
        <v>10068</v>
      </c>
      <c r="D2371" s="362" t="s">
        <v>8619</v>
      </c>
      <c r="E2371" s="363" t="s">
        <v>34892</v>
      </c>
    </row>
    <row r="2372" spans="1:5" x14ac:dyDescent="0.25">
      <c r="A2372" s="246" t="str">
        <f t="shared" si="37"/>
        <v>101990</v>
      </c>
      <c r="B2372" s="362" t="s">
        <v>7618</v>
      </c>
      <c r="C2372" s="362" t="s">
        <v>10069</v>
      </c>
      <c r="D2372" s="362" t="s">
        <v>8619</v>
      </c>
      <c r="E2372" s="363" t="s">
        <v>34893</v>
      </c>
    </row>
    <row r="2373" spans="1:5" x14ac:dyDescent="0.25">
      <c r="A2373" s="246" t="str">
        <f t="shared" si="37"/>
        <v>101991</v>
      </c>
      <c r="B2373" s="362" t="s">
        <v>7619</v>
      </c>
      <c r="C2373" s="362" t="s">
        <v>10070</v>
      </c>
      <c r="D2373" s="362" t="s">
        <v>8619</v>
      </c>
      <c r="E2373" s="363" t="s">
        <v>34894</v>
      </c>
    </row>
    <row r="2374" spans="1:5" x14ac:dyDescent="0.25">
      <c r="A2374" s="246" t="str">
        <f t="shared" si="37"/>
        <v>101992</v>
      </c>
      <c r="B2374" s="362" t="s">
        <v>7620</v>
      </c>
      <c r="C2374" s="362" t="s">
        <v>10071</v>
      </c>
      <c r="D2374" s="362" t="s">
        <v>8619</v>
      </c>
      <c r="E2374" s="363" t="s">
        <v>34895</v>
      </c>
    </row>
    <row r="2375" spans="1:5" x14ac:dyDescent="0.25">
      <c r="A2375" s="246" t="str">
        <f t="shared" si="37"/>
        <v>101993</v>
      </c>
      <c r="B2375" s="362" t="s">
        <v>7621</v>
      </c>
      <c r="C2375" s="362" t="s">
        <v>10072</v>
      </c>
      <c r="D2375" s="362" t="s">
        <v>8619</v>
      </c>
      <c r="E2375" s="363" t="s">
        <v>34896</v>
      </c>
    </row>
    <row r="2376" spans="1:5" x14ac:dyDescent="0.25">
      <c r="A2376" s="246" t="str">
        <f t="shared" si="37"/>
        <v>101994</v>
      </c>
      <c r="B2376" s="362" t="s">
        <v>7622</v>
      </c>
      <c r="C2376" s="362" t="s">
        <v>10073</v>
      </c>
      <c r="D2376" s="362" t="s">
        <v>8619</v>
      </c>
      <c r="E2376" s="363" t="s">
        <v>34897</v>
      </c>
    </row>
    <row r="2377" spans="1:5" x14ac:dyDescent="0.25">
      <c r="A2377" s="246" t="str">
        <f t="shared" si="37"/>
        <v>101995</v>
      </c>
      <c r="B2377" s="362" t="s">
        <v>7623</v>
      </c>
      <c r="C2377" s="362" t="s">
        <v>10074</v>
      </c>
      <c r="D2377" s="362" t="s">
        <v>8619</v>
      </c>
      <c r="E2377" s="363" t="s">
        <v>34898</v>
      </c>
    </row>
    <row r="2378" spans="1:5" x14ac:dyDescent="0.25">
      <c r="A2378" s="246" t="str">
        <f t="shared" si="37"/>
        <v>101996</v>
      </c>
      <c r="B2378" s="362" t="s">
        <v>7624</v>
      </c>
      <c r="C2378" s="362" t="s">
        <v>10075</v>
      </c>
      <c r="D2378" s="362" t="s">
        <v>8619</v>
      </c>
      <c r="E2378" s="363" t="s">
        <v>34899</v>
      </c>
    </row>
    <row r="2379" spans="1:5" x14ac:dyDescent="0.25">
      <c r="A2379" s="246" t="str">
        <f t="shared" si="37"/>
        <v>101997</v>
      </c>
      <c r="B2379" s="362" t="s">
        <v>7625</v>
      </c>
      <c r="C2379" s="362" t="s">
        <v>10076</v>
      </c>
      <c r="D2379" s="362" t="s">
        <v>8619</v>
      </c>
      <c r="E2379" s="363" t="s">
        <v>34900</v>
      </c>
    </row>
    <row r="2380" spans="1:5" x14ac:dyDescent="0.25">
      <c r="A2380" s="246" t="str">
        <f t="shared" si="37"/>
        <v>101998</v>
      </c>
      <c r="B2380" s="362" t="s">
        <v>7626</v>
      </c>
      <c r="C2380" s="362" t="s">
        <v>10077</v>
      </c>
      <c r="D2380" s="362" t="s">
        <v>8619</v>
      </c>
      <c r="E2380" s="363" t="s">
        <v>34901</v>
      </c>
    </row>
    <row r="2381" spans="1:5" x14ac:dyDescent="0.25">
      <c r="A2381" s="246" t="str">
        <f t="shared" si="37"/>
        <v>101999</v>
      </c>
      <c r="B2381" s="362" t="s">
        <v>7627</v>
      </c>
      <c r="C2381" s="362" t="s">
        <v>10078</v>
      </c>
      <c r="D2381" s="362" t="s">
        <v>8619</v>
      </c>
      <c r="E2381" s="363" t="s">
        <v>34902</v>
      </c>
    </row>
    <row r="2382" spans="1:5" x14ac:dyDescent="0.25">
      <c r="A2382" s="246" t="str">
        <f t="shared" si="37"/>
        <v>102000</v>
      </c>
      <c r="B2382" s="362" t="s">
        <v>7628</v>
      </c>
      <c r="C2382" s="362" t="s">
        <v>10079</v>
      </c>
      <c r="D2382" s="362" t="s">
        <v>8619</v>
      </c>
      <c r="E2382" s="363" t="s">
        <v>34903</v>
      </c>
    </row>
    <row r="2383" spans="1:5" x14ac:dyDescent="0.25">
      <c r="A2383" s="246" t="str">
        <f t="shared" si="37"/>
        <v>102001</v>
      </c>
      <c r="B2383" s="362" t="s">
        <v>7629</v>
      </c>
      <c r="C2383" s="362" t="s">
        <v>10080</v>
      </c>
      <c r="D2383" s="362" t="s">
        <v>8619</v>
      </c>
      <c r="E2383" s="363" t="s">
        <v>34904</v>
      </c>
    </row>
    <row r="2384" spans="1:5" x14ac:dyDescent="0.25">
      <c r="A2384" s="246" t="str">
        <f t="shared" si="37"/>
        <v>102002</v>
      </c>
      <c r="B2384" s="362" t="s">
        <v>7630</v>
      </c>
      <c r="C2384" s="362" t="s">
        <v>10081</v>
      </c>
      <c r="D2384" s="362" t="s">
        <v>8619</v>
      </c>
      <c r="E2384" s="363" t="s">
        <v>34905</v>
      </c>
    </row>
    <row r="2385" spans="1:5" x14ac:dyDescent="0.25">
      <c r="A2385" s="246" t="str">
        <f t="shared" si="37"/>
        <v>102003</v>
      </c>
      <c r="B2385" s="362" t="s">
        <v>7631</v>
      </c>
      <c r="C2385" s="362" t="s">
        <v>10082</v>
      </c>
      <c r="D2385" s="362" t="s">
        <v>8619</v>
      </c>
      <c r="E2385" s="363" t="s">
        <v>34906</v>
      </c>
    </row>
    <row r="2386" spans="1:5" x14ac:dyDescent="0.25">
      <c r="A2386" s="246" t="str">
        <f t="shared" si="37"/>
        <v>102004</v>
      </c>
      <c r="B2386" s="362" t="s">
        <v>7632</v>
      </c>
      <c r="C2386" s="362" t="s">
        <v>10083</v>
      </c>
      <c r="D2386" s="362" t="s">
        <v>8619</v>
      </c>
      <c r="E2386" s="363" t="s">
        <v>34907</v>
      </c>
    </row>
    <row r="2387" spans="1:5" x14ac:dyDescent="0.25">
      <c r="A2387" s="246" t="str">
        <f t="shared" si="37"/>
        <v>102005</v>
      </c>
      <c r="B2387" s="362" t="s">
        <v>7633</v>
      </c>
      <c r="C2387" s="362" t="s">
        <v>10084</v>
      </c>
      <c r="D2387" s="362" t="s">
        <v>8619</v>
      </c>
      <c r="E2387" s="363" t="s">
        <v>34908</v>
      </c>
    </row>
    <row r="2388" spans="1:5" x14ac:dyDescent="0.25">
      <c r="A2388" s="246" t="str">
        <f t="shared" si="37"/>
        <v>102006</v>
      </c>
      <c r="B2388" s="362" t="s">
        <v>7634</v>
      </c>
      <c r="C2388" s="362" t="s">
        <v>10085</v>
      </c>
      <c r="D2388" s="362" t="s">
        <v>8619</v>
      </c>
      <c r="E2388" s="363" t="s">
        <v>34909</v>
      </c>
    </row>
    <row r="2389" spans="1:5" x14ac:dyDescent="0.25">
      <c r="A2389" s="246" t="str">
        <f t="shared" si="37"/>
        <v>102007</v>
      </c>
      <c r="B2389" s="362" t="s">
        <v>7635</v>
      </c>
      <c r="C2389" s="362" t="s">
        <v>10086</v>
      </c>
      <c r="D2389" s="362" t="s">
        <v>8619</v>
      </c>
      <c r="E2389" s="363" t="s">
        <v>21192</v>
      </c>
    </row>
    <row r="2390" spans="1:5" x14ac:dyDescent="0.25">
      <c r="A2390" s="246" t="str">
        <f t="shared" si="37"/>
        <v>102008</v>
      </c>
      <c r="B2390" s="362" t="s">
        <v>7636</v>
      </c>
      <c r="C2390" s="362" t="s">
        <v>10087</v>
      </c>
      <c r="D2390" s="362" t="s">
        <v>8619</v>
      </c>
      <c r="E2390" s="363" t="s">
        <v>34910</v>
      </c>
    </row>
    <row r="2391" spans="1:5" x14ac:dyDescent="0.25">
      <c r="A2391" s="246" t="str">
        <f t="shared" si="37"/>
        <v>102009</v>
      </c>
      <c r="B2391" s="362" t="s">
        <v>7637</v>
      </c>
      <c r="C2391" s="362" t="s">
        <v>10088</v>
      </c>
      <c r="D2391" s="362" t="s">
        <v>8619</v>
      </c>
      <c r="E2391" s="363" t="s">
        <v>21983</v>
      </c>
    </row>
    <row r="2392" spans="1:5" x14ac:dyDescent="0.25">
      <c r="A2392" s="246" t="str">
        <f t="shared" si="37"/>
        <v>102010</v>
      </c>
      <c r="B2392" s="362" t="s">
        <v>7638</v>
      </c>
      <c r="C2392" s="362" t="s">
        <v>10089</v>
      </c>
      <c r="D2392" s="362" t="s">
        <v>8619</v>
      </c>
      <c r="E2392" s="363" t="s">
        <v>34911</v>
      </c>
    </row>
    <row r="2393" spans="1:5" x14ac:dyDescent="0.25">
      <c r="A2393" s="246" t="str">
        <f t="shared" si="37"/>
        <v>102011</v>
      </c>
      <c r="B2393" s="362" t="s">
        <v>7639</v>
      </c>
      <c r="C2393" s="362" t="s">
        <v>10090</v>
      </c>
      <c r="D2393" s="362" t="s">
        <v>8619</v>
      </c>
      <c r="E2393" s="363" t="s">
        <v>34912</v>
      </c>
    </row>
    <row r="2394" spans="1:5" x14ac:dyDescent="0.25">
      <c r="A2394" s="246" t="str">
        <f t="shared" si="37"/>
        <v>102012</v>
      </c>
      <c r="B2394" s="362" t="s">
        <v>7640</v>
      </c>
      <c r="C2394" s="362" t="s">
        <v>10091</v>
      </c>
      <c r="D2394" s="362" t="s">
        <v>8619</v>
      </c>
      <c r="E2394" s="363" t="s">
        <v>25570</v>
      </c>
    </row>
    <row r="2395" spans="1:5" x14ac:dyDescent="0.25">
      <c r="A2395" s="246" t="str">
        <f t="shared" si="37"/>
        <v>102013</v>
      </c>
      <c r="B2395" s="362" t="s">
        <v>7641</v>
      </c>
      <c r="C2395" s="362" t="s">
        <v>10092</v>
      </c>
      <c r="D2395" s="362" t="s">
        <v>8619</v>
      </c>
      <c r="E2395" s="363" t="s">
        <v>34913</v>
      </c>
    </row>
    <row r="2396" spans="1:5" x14ac:dyDescent="0.25">
      <c r="A2396" s="246" t="str">
        <f t="shared" si="37"/>
        <v>102014</v>
      </c>
      <c r="B2396" s="362" t="s">
        <v>7642</v>
      </c>
      <c r="C2396" s="362" t="s">
        <v>10093</v>
      </c>
      <c r="D2396" s="362" t="s">
        <v>8619</v>
      </c>
      <c r="E2396" s="363" t="s">
        <v>34914</v>
      </c>
    </row>
    <row r="2397" spans="1:5" x14ac:dyDescent="0.25">
      <c r="A2397" s="246" t="str">
        <f t="shared" si="37"/>
        <v>102015</v>
      </c>
      <c r="B2397" s="362" t="s">
        <v>7643</v>
      </c>
      <c r="C2397" s="362" t="s">
        <v>10094</v>
      </c>
      <c r="D2397" s="362" t="s">
        <v>8619</v>
      </c>
      <c r="E2397" s="363" t="s">
        <v>34915</v>
      </c>
    </row>
    <row r="2398" spans="1:5" x14ac:dyDescent="0.25">
      <c r="A2398" s="246" t="str">
        <f t="shared" si="37"/>
        <v>102016</v>
      </c>
      <c r="B2398" s="362" t="s">
        <v>7644</v>
      </c>
      <c r="C2398" s="362" t="s">
        <v>10095</v>
      </c>
      <c r="D2398" s="362" t="s">
        <v>8619</v>
      </c>
      <c r="E2398" s="363" t="s">
        <v>34916</v>
      </c>
    </row>
    <row r="2399" spans="1:5" x14ac:dyDescent="0.25">
      <c r="A2399" s="246" t="str">
        <f t="shared" si="37"/>
        <v>102017</v>
      </c>
      <c r="B2399" s="362" t="s">
        <v>7645</v>
      </c>
      <c r="C2399" s="362" t="s">
        <v>10096</v>
      </c>
      <c r="D2399" s="362" t="s">
        <v>8619</v>
      </c>
      <c r="E2399" s="363" t="s">
        <v>34917</v>
      </c>
    </row>
    <row r="2400" spans="1:5" x14ac:dyDescent="0.25">
      <c r="A2400" s="246" t="str">
        <f t="shared" si="37"/>
        <v>102036</v>
      </c>
      <c r="B2400" s="362" t="s">
        <v>7646</v>
      </c>
      <c r="C2400" s="362" t="s">
        <v>10097</v>
      </c>
      <c r="D2400" s="362" t="s">
        <v>8619</v>
      </c>
      <c r="E2400" s="363" t="s">
        <v>34918</v>
      </c>
    </row>
    <row r="2401" spans="1:5" x14ac:dyDescent="0.25">
      <c r="A2401" s="246" t="str">
        <f t="shared" si="37"/>
        <v>102037</v>
      </c>
      <c r="B2401" s="362" t="s">
        <v>7647</v>
      </c>
      <c r="C2401" s="362" t="s">
        <v>10098</v>
      </c>
      <c r="D2401" s="362" t="s">
        <v>8619</v>
      </c>
      <c r="E2401" s="363" t="s">
        <v>34919</v>
      </c>
    </row>
    <row r="2402" spans="1:5" x14ac:dyDescent="0.25">
      <c r="A2402" s="246" t="str">
        <f t="shared" si="37"/>
        <v>102038</v>
      </c>
      <c r="B2402" s="362" t="s">
        <v>7648</v>
      </c>
      <c r="C2402" s="362" t="s">
        <v>10099</v>
      </c>
      <c r="D2402" s="362" t="s">
        <v>8619</v>
      </c>
      <c r="E2402" s="363" t="s">
        <v>21469</v>
      </c>
    </row>
    <row r="2403" spans="1:5" x14ac:dyDescent="0.25">
      <c r="A2403" s="246" t="str">
        <f t="shared" si="37"/>
        <v>102039</v>
      </c>
      <c r="B2403" s="362" t="s">
        <v>7649</v>
      </c>
      <c r="C2403" s="362" t="s">
        <v>10100</v>
      </c>
      <c r="D2403" s="362" t="s">
        <v>8619</v>
      </c>
      <c r="E2403" s="363" t="s">
        <v>34920</v>
      </c>
    </row>
    <row r="2404" spans="1:5" x14ac:dyDescent="0.25">
      <c r="A2404" s="246" t="str">
        <f t="shared" si="37"/>
        <v>102040</v>
      </c>
      <c r="B2404" s="362" t="s">
        <v>7650</v>
      </c>
      <c r="C2404" s="362" t="s">
        <v>10101</v>
      </c>
      <c r="D2404" s="362" t="s">
        <v>8619</v>
      </c>
      <c r="E2404" s="363" t="s">
        <v>34921</v>
      </c>
    </row>
    <row r="2405" spans="1:5" x14ac:dyDescent="0.25">
      <c r="A2405" s="246" t="str">
        <f t="shared" si="37"/>
        <v>102041</v>
      </c>
      <c r="B2405" s="362" t="s">
        <v>7651</v>
      </c>
      <c r="C2405" s="362" t="s">
        <v>10102</v>
      </c>
      <c r="D2405" s="362" t="s">
        <v>8619</v>
      </c>
      <c r="E2405" s="363" t="s">
        <v>34922</v>
      </c>
    </row>
    <row r="2406" spans="1:5" x14ac:dyDescent="0.25">
      <c r="A2406" s="246" t="str">
        <f t="shared" si="37"/>
        <v>102042</v>
      </c>
      <c r="B2406" s="362" t="s">
        <v>7652</v>
      </c>
      <c r="C2406" s="362" t="s">
        <v>10103</v>
      </c>
      <c r="D2406" s="362" t="s">
        <v>8619</v>
      </c>
      <c r="E2406" s="363" t="s">
        <v>34923</v>
      </c>
    </row>
    <row r="2407" spans="1:5" x14ac:dyDescent="0.25">
      <c r="A2407" s="246" t="str">
        <f t="shared" si="37"/>
        <v>102043</v>
      </c>
      <c r="B2407" s="362" t="s">
        <v>7653</v>
      </c>
      <c r="C2407" s="362" t="s">
        <v>10104</v>
      </c>
      <c r="D2407" s="362" t="s">
        <v>8619</v>
      </c>
      <c r="E2407" s="363" t="s">
        <v>34924</v>
      </c>
    </row>
    <row r="2408" spans="1:5" x14ac:dyDescent="0.25">
      <c r="A2408" s="246" t="str">
        <f t="shared" si="37"/>
        <v>102044</v>
      </c>
      <c r="B2408" s="362" t="s">
        <v>7654</v>
      </c>
      <c r="C2408" s="362" t="s">
        <v>10105</v>
      </c>
      <c r="D2408" s="362" t="s">
        <v>8619</v>
      </c>
      <c r="E2408" s="363" t="s">
        <v>34925</v>
      </c>
    </row>
    <row r="2409" spans="1:5" x14ac:dyDescent="0.25">
      <c r="A2409" s="246" t="str">
        <f t="shared" si="37"/>
        <v>102045</v>
      </c>
      <c r="B2409" s="362" t="s">
        <v>7655</v>
      </c>
      <c r="C2409" s="362" t="s">
        <v>10106</v>
      </c>
      <c r="D2409" s="362" t="s">
        <v>8619</v>
      </c>
      <c r="E2409" s="363" t="s">
        <v>20519</v>
      </c>
    </row>
    <row r="2410" spans="1:5" x14ac:dyDescent="0.25">
      <c r="A2410" s="246" t="str">
        <f t="shared" si="37"/>
        <v>102046</v>
      </c>
      <c r="B2410" s="362" t="s">
        <v>7656</v>
      </c>
      <c r="C2410" s="362" t="s">
        <v>10107</v>
      </c>
      <c r="D2410" s="362" t="s">
        <v>8619</v>
      </c>
      <c r="E2410" s="363" t="s">
        <v>34926</v>
      </c>
    </row>
    <row r="2411" spans="1:5" x14ac:dyDescent="0.25">
      <c r="A2411" s="246" t="str">
        <f t="shared" si="37"/>
        <v>102047</v>
      </c>
      <c r="B2411" s="362" t="s">
        <v>7657</v>
      </c>
      <c r="C2411" s="362" t="s">
        <v>10108</v>
      </c>
      <c r="D2411" s="362" t="s">
        <v>8619</v>
      </c>
      <c r="E2411" s="363" t="s">
        <v>34927</v>
      </c>
    </row>
    <row r="2412" spans="1:5" x14ac:dyDescent="0.25">
      <c r="A2412" s="246" t="str">
        <f t="shared" si="37"/>
        <v>102048</v>
      </c>
      <c r="B2412" s="362" t="s">
        <v>7658</v>
      </c>
      <c r="C2412" s="362" t="s">
        <v>10109</v>
      </c>
      <c r="D2412" s="362" t="s">
        <v>8619</v>
      </c>
      <c r="E2412" s="363" t="s">
        <v>34928</v>
      </c>
    </row>
    <row r="2413" spans="1:5" x14ac:dyDescent="0.25">
      <c r="A2413" s="246" t="str">
        <f t="shared" si="37"/>
        <v>102049</v>
      </c>
      <c r="B2413" s="362" t="s">
        <v>7659</v>
      </c>
      <c r="C2413" s="362" t="s">
        <v>10110</v>
      </c>
      <c r="D2413" s="362" t="s">
        <v>8619</v>
      </c>
      <c r="E2413" s="363" t="s">
        <v>34929</v>
      </c>
    </row>
    <row r="2414" spans="1:5" x14ac:dyDescent="0.25">
      <c r="A2414" s="246" t="str">
        <f t="shared" si="37"/>
        <v>102050</v>
      </c>
      <c r="B2414" s="362" t="s">
        <v>7660</v>
      </c>
      <c r="C2414" s="362" t="s">
        <v>10111</v>
      </c>
      <c r="D2414" s="362" t="s">
        <v>8619</v>
      </c>
      <c r="E2414" s="363" t="s">
        <v>34930</v>
      </c>
    </row>
    <row r="2415" spans="1:5" x14ac:dyDescent="0.25">
      <c r="A2415" s="246" t="str">
        <f t="shared" si="37"/>
        <v>102051</v>
      </c>
      <c r="B2415" s="362" t="s">
        <v>7661</v>
      </c>
      <c r="C2415" s="362" t="s">
        <v>10112</v>
      </c>
      <c r="D2415" s="362" t="s">
        <v>8619</v>
      </c>
      <c r="E2415" s="363" t="s">
        <v>34931</v>
      </c>
    </row>
    <row r="2416" spans="1:5" x14ac:dyDescent="0.25">
      <c r="A2416" s="246" t="str">
        <f t="shared" si="37"/>
        <v>102052</v>
      </c>
      <c r="B2416" s="362" t="s">
        <v>7662</v>
      </c>
      <c r="C2416" s="362" t="s">
        <v>10113</v>
      </c>
      <c r="D2416" s="362" t="s">
        <v>8619</v>
      </c>
      <c r="E2416" s="363" t="s">
        <v>34932</v>
      </c>
    </row>
    <row r="2417" spans="1:5" x14ac:dyDescent="0.25">
      <c r="A2417" s="246" t="str">
        <f t="shared" si="37"/>
        <v>102059</v>
      </c>
      <c r="B2417" s="362" t="s">
        <v>7663</v>
      </c>
      <c r="C2417" s="362" t="s">
        <v>10114</v>
      </c>
      <c r="D2417" s="362" t="s">
        <v>8619</v>
      </c>
      <c r="E2417" s="363" t="s">
        <v>34933</v>
      </c>
    </row>
    <row r="2418" spans="1:5" x14ac:dyDescent="0.25">
      <c r="A2418" s="246" t="str">
        <f t="shared" si="37"/>
        <v>102060</v>
      </c>
      <c r="B2418" s="362" t="s">
        <v>7664</v>
      </c>
      <c r="C2418" s="362" t="s">
        <v>10115</v>
      </c>
      <c r="D2418" s="362" t="s">
        <v>8619</v>
      </c>
      <c r="E2418" s="363" t="s">
        <v>34934</v>
      </c>
    </row>
    <row r="2419" spans="1:5" x14ac:dyDescent="0.25">
      <c r="A2419" s="246" t="str">
        <f t="shared" si="37"/>
        <v>102061</v>
      </c>
      <c r="B2419" s="362" t="s">
        <v>7665</v>
      </c>
      <c r="C2419" s="362" t="s">
        <v>10116</v>
      </c>
      <c r="D2419" s="362" t="s">
        <v>8619</v>
      </c>
      <c r="E2419" s="363" t="s">
        <v>34935</v>
      </c>
    </row>
    <row r="2420" spans="1:5" x14ac:dyDescent="0.25">
      <c r="A2420" s="246" t="str">
        <f t="shared" si="37"/>
        <v>102062</v>
      </c>
      <c r="B2420" s="362" t="s">
        <v>7666</v>
      </c>
      <c r="C2420" s="362" t="s">
        <v>10117</v>
      </c>
      <c r="D2420" s="362" t="s">
        <v>8619</v>
      </c>
      <c r="E2420" s="363" t="s">
        <v>34936</v>
      </c>
    </row>
    <row r="2421" spans="1:5" x14ac:dyDescent="0.25">
      <c r="A2421" s="246" t="str">
        <f t="shared" si="37"/>
        <v>102063</v>
      </c>
      <c r="B2421" s="362" t="s">
        <v>7667</v>
      </c>
      <c r="C2421" s="362" t="s">
        <v>10118</v>
      </c>
      <c r="D2421" s="362" t="s">
        <v>8619</v>
      </c>
      <c r="E2421" s="363" t="s">
        <v>34937</v>
      </c>
    </row>
    <row r="2422" spans="1:5" x14ac:dyDescent="0.25">
      <c r="A2422" s="246" t="str">
        <f t="shared" si="37"/>
        <v>102064</v>
      </c>
      <c r="B2422" s="362" t="s">
        <v>7668</v>
      </c>
      <c r="C2422" s="362" t="s">
        <v>10119</v>
      </c>
      <c r="D2422" s="362" t="s">
        <v>8619</v>
      </c>
      <c r="E2422" s="363" t="s">
        <v>34938</v>
      </c>
    </row>
    <row r="2423" spans="1:5" x14ac:dyDescent="0.25">
      <c r="A2423" s="246" t="str">
        <f t="shared" si="37"/>
        <v>102065</v>
      </c>
      <c r="B2423" s="362" t="s">
        <v>7669</v>
      </c>
      <c r="C2423" s="362" t="s">
        <v>10120</v>
      </c>
      <c r="D2423" s="362" t="s">
        <v>8619</v>
      </c>
      <c r="E2423" s="363" t="s">
        <v>34939</v>
      </c>
    </row>
    <row r="2424" spans="1:5" x14ac:dyDescent="0.25">
      <c r="A2424" s="246" t="str">
        <f t="shared" si="37"/>
        <v>102066</v>
      </c>
      <c r="B2424" s="362" t="s">
        <v>7670</v>
      </c>
      <c r="C2424" s="362" t="s">
        <v>10121</v>
      </c>
      <c r="D2424" s="362" t="s">
        <v>8619</v>
      </c>
      <c r="E2424" s="363" t="s">
        <v>34940</v>
      </c>
    </row>
    <row r="2425" spans="1:5" x14ac:dyDescent="0.25">
      <c r="A2425" s="246" t="str">
        <f t="shared" si="37"/>
        <v>102067</v>
      </c>
      <c r="B2425" s="362" t="s">
        <v>7671</v>
      </c>
      <c r="C2425" s="362" t="s">
        <v>10122</v>
      </c>
      <c r="D2425" s="362" t="s">
        <v>8619</v>
      </c>
      <c r="E2425" s="363" t="s">
        <v>34941</v>
      </c>
    </row>
    <row r="2426" spans="1:5" x14ac:dyDescent="0.25">
      <c r="A2426" s="246" t="str">
        <f t="shared" si="37"/>
        <v>102068</v>
      </c>
      <c r="B2426" s="362" t="s">
        <v>7672</v>
      </c>
      <c r="C2426" s="362" t="s">
        <v>10123</v>
      </c>
      <c r="D2426" s="362" t="s">
        <v>8619</v>
      </c>
      <c r="E2426" s="363" t="s">
        <v>34942</v>
      </c>
    </row>
    <row r="2427" spans="1:5" x14ac:dyDescent="0.25">
      <c r="A2427" s="246" t="str">
        <f t="shared" si="37"/>
        <v>102069</v>
      </c>
      <c r="B2427" s="362" t="s">
        <v>7673</v>
      </c>
      <c r="C2427" s="362" t="s">
        <v>10124</v>
      </c>
      <c r="D2427" s="362" t="s">
        <v>8619</v>
      </c>
      <c r="E2427" s="363" t="s">
        <v>34943</v>
      </c>
    </row>
    <row r="2428" spans="1:5" x14ac:dyDescent="0.25">
      <c r="A2428" s="246" t="str">
        <f t="shared" si="37"/>
        <v>102070</v>
      </c>
      <c r="B2428" s="362" t="s">
        <v>7674</v>
      </c>
      <c r="C2428" s="362" t="s">
        <v>10125</v>
      </c>
      <c r="D2428" s="362" t="s">
        <v>8619</v>
      </c>
      <c r="E2428" s="363" t="s">
        <v>34944</v>
      </c>
    </row>
    <row r="2429" spans="1:5" x14ac:dyDescent="0.25">
      <c r="A2429" s="246" t="str">
        <f t="shared" si="37"/>
        <v>102071</v>
      </c>
      <c r="B2429" s="362" t="s">
        <v>7675</v>
      </c>
      <c r="C2429" s="362" t="s">
        <v>10126</v>
      </c>
      <c r="D2429" s="362" t="s">
        <v>8619</v>
      </c>
      <c r="E2429" s="363" t="s">
        <v>34945</v>
      </c>
    </row>
    <row r="2430" spans="1:5" x14ac:dyDescent="0.25">
      <c r="A2430" s="246" t="str">
        <f t="shared" si="37"/>
        <v>102072</v>
      </c>
      <c r="B2430" s="362" t="s">
        <v>7676</v>
      </c>
      <c r="C2430" s="362" t="s">
        <v>10127</v>
      </c>
      <c r="D2430" s="362" t="s">
        <v>8619</v>
      </c>
      <c r="E2430" s="363" t="s">
        <v>34946</v>
      </c>
    </row>
    <row r="2431" spans="1:5" x14ac:dyDescent="0.25">
      <c r="A2431" s="246" t="str">
        <f t="shared" si="37"/>
        <v>102073</v>
      </c>
      <c r="B2431" s="362" t="s">
        <v>7677</v>
      </c>
      <c r="C2431" s="362" t="s">
        <v>30859</v>
      </c>
      <c r="D2431" s="362" t="s">
        <v>9485</v>
      </c>
      <c r="E2431" s="363" t="s">
        <v>34947</v>
      </c>
    </row>
    <row r="2432" spans="1:5" x14ac:dyDescent="0.25">
      <c r="A2432" s="246" t="str">
        <f t="shared" si="37"/>
        <v>102074</v>
      </c>
      <c r="B2432" s="362" t="s">
        <v>7678</v>
      </c>
      <c r="C2432" s="362" t="s">
        <v>30861</v>
      </c>
      <c r="D2432" s="362" t="s">
        <v>9485</v>
      </c>
      <c r="E2432" s="363" t="s">
        <v>34948</v>
      </c>
    </row>
    <row r="2433" spans="1:5" x14ac:dyDescent="0.25">
      <c r="A2433" s="246" t="str">
        <f t="shared" si="37"/>
        <v>102075</v>
      </c>
      <c r="B2433" s="362" t="s">
        <v>7679</v>
      </c>
      <c r="C2433" s="362" t="s">
        <v>30863</v>
      </c>
      <c r="D2433" s="362" t="s">
        <v>9485</v>
      </c>
      <c r="E2433" s="363" t="s">
        <v>34949</v>
      </c>
    </row>
    <row r="2434" spans="1:5" x14ac:dyDescent="0.25">
      <c r="A2434" s="246" t="str">
        <f t="shared" si="37"/>
        <v>102076</v>
      </c>
      <c r="B2434" s="362" t="s">
        <v>7680</v>
      </c>
      <c r="C2434" s="362" t="s">
        <v>30865</v>
      </c>
      <c r="D2434" s="362" t="s">
        <v>9485</v>
      </c>
      <c r="E2434" s="363" t="s">
        <v>34950</v>
      </c>
    </row>
    <row r="2435" spans="1:5" x14ac:dyDescent="0.25">
      <c r="A2435" s="246" t="str">
        <f t="shared" ref="A2435:A2498" si="38">B2435</f>
        <v>102077</v>
      </c>
      <c r="B2435" s="362" t="s">
        <v>7681</v>
      </c>
      <c r="C2435" s="362" t="s">
        <v>30867</v>
      </c>
      <c r="D2435" s="362" t="s">
        <v>9485</v>
      </c>
      <c r="E2435" s="363" t="s">
        <v>34951</v>
      </c>
    </row>
    <row r="2436" spans="1:5" x14ac:dyDescent="0.25">
      <c r="A2436" s="246" t="str">
        <f t="shared" si="38"/>
        <v>102078</v>
      </c>
      <c r="B2436" s="362" t="s">
        <v>7682</v>
      </c>
      <c r="C2436" s="362" t="s">
        <v>30869</v>
      </c>
      <c r="D2436" s="362" t="s">
        <v>9485</v>
      </c>
      <c r="E2436" s="363" t="s">
        <v>34952</v>
      </c>
    </row>
    <row r="2437" spans="1:5" x14ac:dyDescent="0.25">
      <c r="A2437" s="246" t="str">
        <f t="shared" si="38"/>
        <v>102079</v>
      </c>
      <c r="B2437" s="362" t="s">
        <v>7683</v>
      </c>
      <c r="C2437" s="362" t="s">
        <v>30871</v>
      </c>
      <c r="D2437" s="362" t="s">
        <v>9485</v>
      </c>
      <c r="E2437" s="363" t="s">
        <v>34953</v>
      </c>
    </row>
    <row r="2438" spans="1:5" x14ac:dyDescent="0.25">
      <c r="A2438" s="246" t="str">
        <f t="shared" si="38"/>
        <v>102080</v>
      </c>
      <c r="B2438" s="362" t="s">
        <v>7684</v>
      </c>
      <c r="C2438" s="362" t="s">
        <v>30873</v>
      </c>
      <c r="D2438" s="362" t="s">
        <v>9485</v>
      </c>
      <c r="E2438" s="363" t="s">
        <v>34954</v>
      </c>
    </row>
    <row r="2439" spans="1:5" x14ac:dyDescent="0.25">
      <c r="A2439" s="246" t="str">
        <f t="shared" si="38"/>
        <v>102086</v>
      </c>
      <c r="B2439" s="362" t="s">
        <v>7686</v>
      </c>
      <c r="C2439" s="362" t="s">
        <v>10128</v>
      </c>
      <c r="D2439" s="362" t="s">
        <v>8619</v>
      </c>
      <c r="E2439" s="363" t="s">
        <v>34955</v>
      </c>
    </row>
    <row r="2440" spans="1:5" x14ac:dyDescent="0.25">
      <c r="A2440" s="246" t="str">
        <f t="shared" si="38"/>
        <v>102087</v>
      </c>
      <c r="B2440" s="362" t="s">
        <v>7687</v>
      </c>
      <c r="C2440" s="362" t="s">
        <v>10129</v>
      </c>
      <c r="D2440" s="362" t="s">
        <v>8619</v>
      </c>
      <c r="E2440" s="363" t="s">
        <v>16682</v>
      </c>
    </row>
    <row r="2441" spans="1:5" x14ac:dyDescent="0.25">
      <c r="A2441" s="246" t="str">
        <f t="shared" si="38"/>
        <v>102088</v>
      </c>
      <c r="B2441" s="362" t="s">
        <v>7688</v>
      </c>
      <c r="C2441" s="362" t="s">
        <v>10130</v>
      </c>
      <c r="D2441" s="362" t="s">
        <v>8619</v>
      </c>
      <c r="E2441" s="363" t="s">
        <v>34956</v>
      </c>
    </row>
    <row r="2442" spans="1:5" x14ac:dyDescent="0.25">
      <c r="A2442" s="246" t="str">
        <f t="shared" si="38"/>
        <v>102089</v>
      </c>
      <c r="B2442" s="362" t="s">
        <v>7689</v>
      </c>
      <c r="C2442" s="362" t="s">
        <v>10131</v>
      </c>
      <c r="D2442" s="362" t="s">
        <v>8619</v>
      </c>
      <c r="E2442" s="363" t="s">
        <v>34957</v>
      </c>
    </row>
    <row r="2443" spans="1:5" x14ac:dyDescent="0.25">
      <c r="A2443" s="246" t="str">
        <f t="shared" si="38"/>
        <v>102090</v>
      </c>
      <c r="B2443" s="362" t="s">
        <v>7690</v>
      </c>
      <c r="C2443" s="362" t="s">
        <v>10132</v>
      </c>
      <c r="D2443" s="362" t="s">
        <v>8619</v>
      </c>
      <c r="E2443" s="363" t="s">
        <v>21538</v>
      </c>
    </row>
    <row r="2444" spans="1:5" x14ac:dyDescent="0.25">
      <c r="A2444" s="246" t="str">
        <f t="shared" si="38"/>
        <v>102091</v>
      </c>
      <c r="B2444" s="362" t="s">
        <v>7691</v>
      </c>
      <c r="C2444" s="362" t="s">
        <v>10133</v>
      </c>
      <c r="D2444" s="362" t="s">
        <v>8619</v>
      </c>
      <c r="E2444" s="363" t="s">
        <v>34958</v>
      </c>
    </row>
    <row r="2445" spans="1:5" x14ac:dyDescent="0.25">
      <c r="A2445" s="246" t="str">
        <f t="shared" si="38"/>
        <v>103760</v>
      </c>
      <c r="B2445" s="362" t="s">
        <v>15975</v>
      </c>
      <c r="C2445" s="362" t="s">
        <v>15976</v>
      </c>
      <c r="D2445" s="362" t="s">
        <v>8619</v>
      </c>
      <c r="E2445" s="363" t="s">
        <v>32244</v>
      </c>
    </row>
    <row r="2446" spans="1:5" x14ac:dyDescent="0.25">
      <c r="A2446" s="246" t="str">
        <f t="shared" si="38"/>
        <v>103761</v>
      </c>
      <c r="B2446" s="362" t="s">
        <v>15977</v>
      </c>
      <c r="C2446" s="362" t="s">
        <v>15978</v>
      </c>
      <c r="D2446" s="362" t="s">
        <v>8619</v>
      </c>
      <c r="E2446" s="363" t="s">
        <v>15455</v>
      </c>
    </row>
    <row r="2447" spans="1:5" x14ac:dyDescent="0.25">
      <c r="A2447" s="246" t="str">
        <f t="shared" si="38"/>
        <v>103762</v>
      </c>
      <c r="B2447" s="362" t="s">
        <v>15979</v>
      </c>
      <c r="C2447" s="362" t="s">
        <v>15980</v>
      </c>
      <c r="D2447" s="362" t="s">
        <v>8619</v>
      </c>
      <c r="E2447" s="363" t="s">
        <v>16617</v>
      </c>
    </row>
    <row r="2448" spans="1:5" x14ac:dyDescent="0.25">
      <c r="A2448" s="246" t="str">
        <f t="shared" si="38"/>
        <v>103763</v>
      </c>
      <c r="B2448" s="362" t="s">
        <v>15982</v>
      </c>
      <c r="C2448" s="362" t="s">
        <v>15983</v>
      </c>
      <c r="D2448" s="362" t="s">
        <v>8619</v>
      </c>
      <c r="E2448" s="363" t="s">
        <v>34959</v>
      </c>
    </row>
    <row r="2449" spans="1:5" x14ac:dyDescent="0.25">
      <c r="A2449" s="246" t="str">
        <f t="shared" si="38"/>
        <v>89996</v>
      </c>
      <c r="B2449" s="362" t="s">
        <v>1839</v>
      </c>
      <c r="C2449" s="362" t="s">
        <v>14415</v>
      </c>
      <c r="D2449" s="362" t="s">
        <v>9468</v>
      </c>
      <c r="E2449" s="363" t="s">
        <v>8070</v>
      </c>
    </row>
    <row r="2450" spans="1:5" x14ac:dyDescent="0.25">
      <c r="A2450" s="246" t="str">
        <f t="shared" si="38"/>
        <v>89997</v>
      </c>
      <c r="B2450" s="362" t="s">
        <v>1840</v>
      </c>
      <c r="C2450" s="362" t="s">
        <v>14416</v>
      </c>
      <c r="D2450" s="362" t="s">
        <v>9468</v>
      </c>
      <c r="E2450" s="363" t="s">
        <v>15603</v>
      </c>
    </row>
    <row r="2451" spans="1:5" x14ac:dyDescent="0.25">
      <c r="A2451" s="246" t="str">
        <f t="shared" si="38"/>
        <v>89998</v>
      </c>
      <c r="B2451" s="362" t="s">
        <v>1841</v>
      </c>
      <c r="C2451" s="362" t="s">
        <v>14417</v>
      </c>
      <c r="D2451" s="362" t="s">
        <v>9468</v>
      </c>
      <c r="E2451" s="363" t="s">
        <v>10141</v>
      </c>
    </row>
    <row r="2452" spans="1:5" x14ac:dyDescent="0.25">
      <c r="A2452" s="246" t="str">
        <f t="shared" si="38"/>
        <v>89999</v>
      </c>
      <c r="B2452" s="362" t="s">
        <v>1842</v>
      </c>
      <c r="C2452" s="362" t="s">
        <v>14418</v>
      </c>
      <c r="D2452" s="362" t="s">
        <v>9468</v>
      </c>
      <c r="E2452" s="363" t="s">
        <v>21433</v>
      </c>
    </row>
    <row r="2453" spans="1:5" x14ac:dyDescent="0.25">
      <c r="A2453" s="246" t="str">
        <f t="shared" si="38"/>
        <v>90000</v>
      </c>
      <c r="B2453" s="362" t="s">
        <v>1843</v>
      </c>
      <c r="C2453" s="362" t="s">
        <v>14419</v>
      </c>
      <c r="D2453" s="362" t="s">
        <v>9468</v>
      </c>
      <c r="E2453" s="363" t="s">
        <v>34960</v>
      </c>
    </row>
    <row r="2454" spans="1:5" x14ac:dyDescent="0.25">
      <c r="A2454" s="246" t="str">
        <f t="shared" si="38"/>
        <v>91593</v>
      </c>
      <c r="B2454" s="362" t="s">
        <v>2262</v>
      </c>
      <c r="C2454" s="362" t="s">
        <v>2263</v>
      </c>
      <c r="D2454" s="362" t="s">
        <v>9468</v>
      </c>
      <c r="E2454" s="363" t="s">
        <v>20667</v>
      </c>
    </row>
    <row r="2455" spans="1:5" x14ac:dyDescent="0.25">
      <c r="A2455" s="246" t="str">
        <f t="shared" si="38"/>
        <v>91594</v>
      </c>
      <c r="B2455" s="362" t="s">
        <v>2264</v>
      </c>
      <c r="C2455" s="362" t="s">
        <v>2265</v>
      </c>
      <c r="D2455" s="362" t="s">
        <v>9468</v>
      </c>
      <c r="E2455" s="363" t="s">
        <v>8356</v>
      </c>
    </row>
    <row r="2456" spans="1:5" x14ac:dyDescent="0.25">
      <c r="A2456" s="246" t="str">
        <f t="shared" si="38"/>
        <v>91595</v>
      </c>
      <c r="B2456" s="362" t="s">
        <v>2266</v>
      </c>
      <c r="C2456" s="362" t="s">
        <v>2267</v>
      </c>
      <c r="D2456" s="362" t="s">
        <v>9468</v>
      </c>
      <c r="E2456" s="363" t="s">
        <v>14132</v>
      </c>
    </row>
    <row r="2457" spans="1:5" x14ac:dyDescent="0.25">
      <c r="A2457" s="246" t="str">
        <f t="shared" si="38"/>
        <v>91596</v>
      </c>
      <c r="B2457" s="362" t="s">
        <v>2268</v>
      </c>
      <c r="C2457" s="362" t="s">
        <v>2269</v>
      </c>
      <c r="D2457" s="362" t="s">
        <v>9468</v>
      </c>
      <c r="E2457" s="363" t="s">
        <v>7812</v>
      </c>
    </row>
    <row r="2458" spans="1:5" x14ac:dyDescent="0.25">
      <c r="A2458" s="246" t="str">
        <f t="shared" si="38"/>
        <v>91597</v>
      </c>
      <c r="B2458" s="362" t="s">
        <v>2270</v>
      </c>
      <c r="C2458" s="362" t="s">
        <v>2271</v>
      </c>
      <c r="D2458" s="362" t="s">
        <v>9468</v>
      </c>
      <c r="E2458" s="363" t="s">
        <v>18512</v>
      </c>
    </row>
    <row r="2459" spans="1:5" x14ac:dyDescent="0.25">
      <c r="A2459" s="246" t="str">
        <f t="shared" si="38"/>
        <v>91598</v>
      </c>
      <c r="B2459" s="362" t="s">
        <v>2272</v>
      </c>
      <c r="C2459" s="362" t="s">
        <v>2273</v>
      </c>
      <c r="D2459" s="362" t="s">
        <v>9468</v>
      </c>
      <c r="E2459" s="363" t="s">
        <v>23577</v>
      </c>
    </row>
    <row r="2460" spans="1:5" x14ac:dyDescent="0.25">
      <c r="A2460" s="246" t="str">
        <f t="shared" si="38"/>
        <v>91599</v>
      </c>
      <c r="B2460" s="362" t="s">
        <v>2274</v>
      </c>
      <c r="C2460" s="362" t="s">
        <v>2275</v>
      </c>
      <c r="D2460" s="362" t="s">
        <v>9468</v>
      </c>
      <c r="E2460" s="363" t="s">
        <v>32980</v>
      </c>
    </row>
    <row r="2461" spans="1:5" x14ac:dyDescent="0.25">
      <c r="A2461" s="246" t="str">
        <f t="shared" si="38"/>
        <v>91600</v>
      </c>
      <c r="B2461" s="362" t="s">
        <v>2276</v>
      </c>
      <c r="C2461" s="362" t="s">
        <v>2277</v>
      </c>
      <c r="D2461" s="362" t="s">
        <v>9468</v>
      </c>
      <c r="E2461" s="363" t="s">
        <v>21491</v>
      </c>
    </row>
    <row r="2462" spans="1:5" x14ac:dyDescent="0.25">
      <c r="A2462" s="246" t="str">
        <f t="shared" si="38"/>
        <v>91601</v>
      </c>
      <c r="B2462" s="362" t="s">
        <v>2278</v>
      </c>
      <c r="C2462" s="362" t="s">
        <v>2279</v>
      </c>
      <c r="D2462" s="362" t="s">
        <v>9468</v>
      </c>
      <c r="E2462" s="363" t="s">
        <v>16707</v>
      </c>
    </row>
    <row r="2463" spans="1:5" x14ac:dyDescent="0.25">
      <c r="A2463" s="246" t="str">
        <f t="shared" si="38"/>
        <v>91602</v>
      </c>
      <c r="B2463" s="362" t="s">
        <v>2280</v>
      </c>
      <c r="C2463" s="362" t="s">
        <v>2281</v>
      </c>
      <c r="D2463" s="362" t="s">
        <v>9468</v>
      </c>
      <c r="E2463" s="363" t="s">
        <v>7890</v>
      </c>
    </row>
    <row r="2464" spans="1:5" x14ac:dyDescent="0.25">
      <c r="A2464" s="246" t="str">
        <f t="shared" si="38"/>
        <v>91603</v>
      </c>
      <c r="B2464" s="362" t="s">
        <v>2282</v>
      </c>
      <c r="C2464" s="362" t="s">
        <v>2283</v>
      </c>
      <c r="D2464" s="362" t="s">
        <v>9468</v>
      </c>
      <c r="E2464" s="363" t="s">
        <v>16424</v>
      </c>
    </row>
    <row r="2465" spans="1:5" x14ac:dyDescent="0.25">
      <c r="A2465" s="246" t="str">
        <f t="shared" si="38"/>
        <v>92759</v>
      </c>
      <c r="B2465" s="362" t="s">
        <v>2971</v>
      </c>
      <c r="C2465" s="362" t="s">
        <v>17729</v>
      </c>
      <c r="D2465" s="362" t="s">
        <v>9468</v>
      </c>
      <c r="E2465" s="363" t="s">
        <v>7980</v>
      </c>
    </row>
    <row r="2466" spans="1:5" x14ac:dyDescent="0.25">
      <c r="A2466" s="246" t="str">
        <f t="shared" si="38"/>
        <v>92760</v>
      </c>
      <c r="B2466" s="362" t="s">
        <v>2972</v>
      </c>
      <c r="C2466" s="362" t="s">
        <v>17730</v>
      </c>
      <c r="D2466" s="362" t="s">
        <v>9468</v>
      </c>
      <c r="E2466" s="363" t="s">
        <v>10239</v>
      </c>
    </row>
    <row r="2467" spans="1:5" x14ac:dyDescent="0.25">
      <c r="A2467" s="246" t="str">
        <f t="shared" si="38"/>
        <v>92761</v>
      </c>
      <c r="B2467" s="362" t="s">
        <v>2973</v>
      </c>
      <c r="C2467" s="362" t="s">
        <v>17731</v>
      </c>
      <c r="D2467" s="362" t="s">
        <v>9468</v>
      </c>
      <c r="E2467" s="363" t="s">
        <v>15986</v>
      </c>
    </row>
    <row r="2468" spans="1:5" x14ac:dyDescent="0.25">
      <c r="A2468" s="246" t="str">
        <f t="shared" si="38"/>
        <v>92762</v>
      </c>
      <c r="B2468" s="362" t="s">
        <v>2974</v>
      </c>
      <c r="C2468" s="362" t="s">
        <v>17732</v>
      </c>
      <c r="D2468" s="362" t="s">
        <v>9468</v>
      </c>
      <c r="E2468" s="363" t="s">
        <v>8404</v>
      </c>
    </row>
    <row r="2469" spans="1:5" x14ac:dyDescent="0.25">
      <c r="A2469" s="246" t="str">
        <f t="shared" si="38"/>
        <v>92763</v>
      </c>
      <c r="B2469" s="362" t="s">
        <v>2975</v>
      </c>
      <c r="C2469" s="362" t="s">
        <v>17733</v>
      </c>
      <c r="D2469" s="362" t="s">
        <v>9468</v>
      </c>
      <c r="E2469" s="363" t="s">
        <v>7849</v>
      </c>
    </row>
    <row r="2470" spans="1:5" x14ac:dyDescent="0.25">
      <c r="A2470" s="246" t="str">
        <f t="shared" si="38"/>
        <v>92764</v>
      </c>
      <c r="B2470" s="362" t="s">
        <v>2976</v>
      </c>
      <c r="C2470" s="362" t="s">
        <v>17734</v>
      </c>
      <c r="D2470" s="362" t="s">
        <v>9468</v>
      </c>
      <c r="E2470" s="363" t="s">
        <v>16055</v>
      </c>
    </row>
    <row r="2471" spans="1:5" x14ac:dyDescent="0.25">
      <c r="A2471" s="246" t="str">
        <f t="shared" si="38"/>
        <v>92765</v>
      </c>
      <c r="B2471" s="362" t="s">
        <v>2977</v>
      </c>
      <c r="C2471" s="362" t="s">
        <v>17735</v>
      </c>
      <c r="D2471" s="362" t="s">
        <v>9468</v>
      </c>
      <c r="E2471" s="363" t="s">
        <v>7897</v>
      </c>
    </row>
    <row r="2472" spans="1:5" x14ac:dyDescent="0.25">
      <c r="A2472" s="246" t="str">
        <f t="shared" si="38"/>
        <v>92766</v>
      </c>
      <c r="B2472" s="362" t="s">
        <v>2978</v>
      </c>
      <c r="C2472" s="362" t="s">
        <v>17736</v>
      </c>
      <c r="D2472" s="362" t="s">
        <v>9468</v>
      </c>
      <c r="E2472" s="363" t="s">
        <v>12631</v>
      </c>
    </row>
    <row r="2473" spans="1:5" x14ac:dyDescent="0.25">
      <c r="A2473" s="246" t="str">
        <f t="shared" si="38"/>
        <v>92767</v>
      </c>
      <c r="B2473" s="362" t="s">
        <v>2979</v>
      </c>
      <c r="C2473" s="362" t="s">
        <v>17737</v>
      </c>
      <c r="D2473" s="362" t="s">
        <v>9468</v>
      </c>
      <c r="E2473" s="363" t="s">
        <v>8358</v>
      </c>
    </row>
    <row r="2474" spans="1:5" x14ac:dyDescent="0.25">
      <c r="A2474" s="246" t="str">
        <f t="shared" si="38"/>
        <v>92768</v>
      </c>
      <c r="B2474" s="362" t="s">
        <v>2980</v>
      </c>
      <c r="C2474" s="362" t="s">
        <v>17738</v>
      </c>
      <c r="D2474" s="362" t="s">
        <v>9468</v>
      </c>
      <c r="E2474" s="363" t="s">
        <v>8360</v>
      </c>
    </row>
    <row r="2475" spans="1:5" x14ac:dyDescent="0.25">
      <c r="A2475" s="246" t="str">
        <f t="shared" si="38"/>
        <v>92769</v>
      </c>
      <c r="B2475" s="362" t="s">
        <v>2981</v>
      </c>
      <c r="C2475" s="362" t="s">
        <v>17739</v>
      </c>
      <c r="D2475" s="362" t="s">
        <v>9468</v>
      </c>
      <c r="E2475" s="363" t="s">
        <v>34961</v>
      </c>
    </row>
    <row r="2476" spans="1:5" x14ac:dyDescent="0.25">
      <c r="A2476" s="246" t="str">
        <f t="shared" si="38"/>
        <v>92770</v>
      </c>
      <c r="B2476" s="362" t="s">
        <v>2982</v>
      </c>
      <c r="C2476" s="362" t="s">
        <v>17740</v>
      </c>
      <c r="D2476" s="362" t="s">
        <v>9468</v>
      </c>
      <c r="E2476" s="363" t="s">
        <v>8207</v>
      </c>
    </row>
    <row r="2477" spans="1:5" x14ac:dyDescent="0.25">
      <c r="A2477" s="246" t="str">
        <f t="shared" si="38"/>
        <v>92771</v>
      </c>
      <c r="B2477" s="362" t="s">
        <v>2983</v>
      </c>
      <c r="C2477" s="362" t="s">
        <v>17741</v>
      </c>
      <c r="D2477" s="362" t="s">
        <v>9468</v>
      </c>
      <c r="E2477" s="363" t="s">
        <v>14447</v>
      </c>
    </row>
    <row r="2478" spans="1:5" x14ac:dyDescent="0.25">
      <c r="A2478" s="246" t="str">
        <f t="shared" si="38"/>
        <v>92772</v>
      </c>
      <c r="B2478" s="362" t="s">
        <v>2984</v>
      </c>
      <c r="C2478" s="362" t="s">
        <v>17742</v>
      </c>
      <c r="D2478" s="362" t="s">
        <v>9468</v>
      </c>
      <c r="E2478" s="363" t="s">
        <v>7914</v>
      </c>
    </row>
    <row r="2479" spans="1:5" x14ac:dyDescent="0.25">
      <c r="A2479" s="246" t="str">
        <f t="shared" si="38"/>
        <v>92773</v>
      </c>
      <c r="B2479" s="362" t="s">
        <v>2985</v>
      </c>
      <c r="C2479" s="362" t="s">
        <v>17743</v>
      </c>
      <c r="D2479" s="362" t="s">
        <v>9468</v>
      </c>
      <c r="E2479" s="363" t="s">
        <v>7891</v>
      </c>
    </row>
    <row r="2480" spans="1:5" x14ac:dyDescent="0.25">
      <c r="A2480" s="246" t="str">
        <f t="shared" si="38"/>
        <v>92774</v>
      </c>
      <c r="B2480" s="362" t="s">
        <v>2986</v>
      </c>
      <c r="C2480" s="362" t="s">
        <v>17744</v>
      </c>
      <c r="D2480" s="362" t="s">
        <v>9468</v>
      </c>
      <c r="E2480" s="363" t="s">
        <v>19863</v>
      </c>
    </row>
    <row r="2481" spans="1:5" x14ac:dyDescent="0.25">
      <c r="A2481" s="246" t="str">
        <f t="shared" si="38"/>
        <v>92798</v>
      </c>
      <c r="B2481" s="362" t="s">
        <v>2987</v>
      </c>
      <c r="C2481" s="362" t="s">
        <v>17745</v>
      </c>
      <c r="D2481" s="362" t="s">
        <v>9468</v>
      </c>
      <c r="E2481" s="363" t="s">
        <v>8021</v>
      </c>
    </row>
    <row r="2482" spans="1:5" x14ac:dyDescent="0.25">
      <c r="A2482" s="246" t="str">
        <f t="shared" si="38"/>
        <v>92799</v>
      </c>
      <c r="B2482" s="362" t="s">
        <v>2988</v>
      </c>
      <c r="C2482" s="362" t="s">
        <v>17746</v>
      </c>
      <c r="D2482" s="362" t="s">
        <v>9468</v>
      </c>
      <c r="E2482" s="363" t="s">
        <v>8008</v>
      </c>
    </row>
    <row r="2483" spans="1:5" x14ac:dyDescent="0.25">
      <c r="A2483" s="246" t="str">
        <f t="shared" si="38"/>
        <v>92800</v>
      </c>
      <c r="B2483" s="362" t="s">
        <v>2989</v>
      </c>
      <c r="C2483" s="362" t="s">
        <v>17747</v>
      </c>
      <c r="D2483" s="362" t="s">
        <v>9468</v>
      </c>
      <c r="E2483" s="363" t="s">
        <v>8343</v>
      </c>
    </row>
    <row r="2484" spans="1:5" x14ac:dyDescent="0.25">
      <c r="A2484" s="246" t="str">
        <f t="shared" si="38"/>
        <v>92801</v>
      </c>
      <c r="B2484" s="362" t="s">
        <v>2990</v>
      </c>
      <c r="C2484" s="362" t="s">
        <v>17748</v>
      </c>
      <c r="D2484" s="362" t="s">
        <v>9468</v>
      </c>
      <c r="E2484" s="363" t="s">
        <v>14420</v>
      </c>
    </row>
    <row r="2485" spans="1:5" x14ac:dyDescent="0.25">
      <c r="A2485" s="246" t="str">
        <f t="shared" si="38"/>
        <v>92802</v>
      </c>
      <c r="B2485" s="362" t="s">
        <v>2991</v>
      </c>
      <c r="C2485" s="362" t="s">
        <v>17749</v>
      </c>
      <c r="D2485" s="362" t="s">
        <v>9468</v>
      </c>
      <c r="E2485" s="363" t="s">
        <v>15612</v>
      </c>
    </row>
    <row r="2486" spans="1:5" x14ac:dyDescent="0.25">
      <c r="A2486" s="246" t="str">
        <f t="shared" si="38"/>
        <v>92803</v>
      </c>
      <c r="B2486" s="362" t="s">
        <v>2992</v>
      </c>
      <c r="C2486" s="362" t="s">
        <v>17750</v>
      </c>
      <c r="D2486" s="362" t="s">
        <v>9468</v>
      </c>
      <c r="E2486" s="363" t="s">
        <v>10694</v>
      </c>
    </row>
    <row r="2487" spans="1:5" x14ac:dyDescent="0.25">
      <c r="A2487" s="246" t="str">
        <f t="shared" si="38"/>
        <v>92804</v>
      </c>
      <c r="B2487" s="362" t="s">
        <v>2993</v>
      </c>
      <c r="C2487" s="362" t="s">
        <v>17751</v>
      </c>
      <c r="D2487" s="362" t="s">
        <v>9468</v>
      </c>
      <c r="E2487" s="363" t="s">
        <v>10233</v>
      </c>
    </row>
    <row r="2488" spans="1:5" x14ac:dyDescent="0.25">
      <c r="A2488" s="246" t="str">
        <f t="shared" si="38"/>
        <v>92805</v>
      </c>
      <c r="B2488" s="362" t="s">
        <v>2994</v>
      </c>
      <c r="C2488" s="362" t="s">
        <v>17752</v>
      </c>
      <c r="D2488" s="362" t="s">
        <v>9468</v>
      </c>
      <c r="E2488" s="363" t="s">
        <v>15118</v>
      </c>
    </row>
    <row r="2489" spans="1:5" x14ac:dyDescent="0.25">
      <c r="A2489" s="246" t="str">
        <f t="shared" si="38"/>
        <v>92806</v>
      </c>
      <c r="B2489" s="362" t="s">
        <v>2995</v>
      </c>
      <c r="C2489" s="362" t="s">
        <v>17753</v>
      </c>
      <c r="D2489" s="362" t="s">
        <v>9468</v>
      </c>
      <c r="E2489" s="363" t="s">
        <v>8021</v>
      </c>
    </row>
    <row r="2490" spans="1:5" x14ac:dyDescent="0.25">
      <c r="A2490" s="246" t="str">
        <f t="shared" si="38"/>
        <v>92875</v>
      </c>
      <c r="B2490" s="362" t="s">
        <v>3052</v>
      </c>
      <c r="C2490" s="362" t="s">
        <v>17758</v>
      </c>
      <c r="D2490" s="362" t="s">
        <v>9468</v>
      </c>
      <c r="E2490" s="363" t="s">
        <v>7812</v>
      </c>
    </row>
    <row r="2491" spans="1:5" x14ac:dyDescent="0.25">
      <c r="A2491" s="246" t="str">
        <f t="shared" si="38"/>
        <v>92876</v>
      </c>
      <c r="B2491" s="362" t="s">
        <v>3053</v>
      </c>
      <c r="C2491" s="362" t="s">
        <v>17759</v>
      </c>
      <c r="D2491" s="362" t="s">
        <v>9468</v>
      </c>
      <c r="E2491" s="363" t="s">
        <v>10731</v>
      </c>
    </row>
    <row r="2492" spans="1:5" x14ac:dyDescent="0.25">
      <c r="A2492" s="246" t="str">
        <f t="shared" si="38"/>
        <v>92877</v>
      </c>
      <c r="B2492" s="362" t="s">
        <v>3054</v>
      </c>
      <c r="C2492" s="362" t="s">
        <v>17760</v>
      </c>
      <c r="D2492" s="362" t="s">
        <v>9468</v>
      </c>
      <c r="E2492" s="363" t="s">
        <v>13576</v>
      </c>
    </row>
    <row r="2493" spans="1:5" x14ac:dyDescent="0.25">
      <c r="A2493" s="246" t="str">
        <f t="shared" si="38"/>
        <v>92878</v>
      </c>
      <c r="B2493" s="362" t="s">
        <v>3055</v>
      </c>
      <c r="C2493" s="362" t="s">
        <v>17761</v>
      </c>
      <c r="D2493" s="362" t="s">
        <v>9468</v>
      </c>
      <c r="E2493" s="363" t="s">
        <v>8332</v>
      </c>
    </row>
    <row r="2494" spans="1:5" x14ac:dyDescent="0.25">
      <c r="A2494" s="246" t="str">
        <f t="shared" si="38"/>
        <v>92879</v>
      </c>
      <c r="B2494" s="362" t="s">
        <v>3056</v>
      </c>
      <c r="C2494" s="362" t="s">
        <v>17762</v>
      </c>
      <c r="D2494" s="362" t="s">
        <v>9468</v>
      </c>
      <c r="E2494" s="363" t="s">
        <v>14879</v>
      </c>
    </row>
    <row r="2495" spans="1:5" x14ac:dyDescent="0.25">
      <c r="A2495" s="246" t="str">
        <f t="shared" si="38"/>
        <v>92880</v>
      </c>
      <c r="B2495" s="362" t="s">
        <v>3057</v>
      </c>
      <c r="C2495" s="362" t="s">
        <v>17763</v>
      </c>
      <c r="D2495" s="362" t="s">
        <v>9468</v>
      </c>
      <c r="E2495" s="363" t="s">
        <v>14132</v>
      </c>
    </row>
    <row r="2496" spans="1:5" x14ac:dyDescent="0.25">
      <c r="A2496" s="246" t="str">
        <f t="shared" si="38"/>
        <v>92881</v>
      </c>
      <c r="B2496" s="362" t="s">
        <v>3058</v>
      </c>
      <c r="C2496" s="362" t="s">
        <v>17764</v>
      </c>
      <c r="D2496" s="362" t="s">
        <v>9468</v>
      </c>
      <c r="E2496" s="363" t="s">
        <v>15504</v>
      </c>
    </row>
    <row r="2497" spans="1:5" x14ac:dyDescent="0.25">
      <c r="A2497" s="246" t="str">
        <f t="shared" si="38"/>
        <v>92882</v>
      </c>
      <c r="B2497" s="362" t="s">
        <v>3059</v>
      </c>
      <c r="C2497" s="362" t="s">
        <v>17765</v>
      </c>
      <c r="D2497" s="362" t="s">
        <v>9468</v>
      </c>
      <c r="E2497" s="363" t="s">
        <v>9457</v>
      </c>
    </row>
    <row r="2498" spans="1:5" x14ac:dyDescent="0.25">
      <c r="A2498" s="246" t="str">
        <f t="shared" si="38"/>
        <v>92883</v>
      </c>
      <c r="B2498" s="362" t="s">
        <v>3060</v>
      </c>
      <c r="C2498" s="362" t="s">
        <v>17766</v>
      </c>
      <c r="D2498" s="362" t="s">
        <v>9468</v>
      </c>
      <c r="E2498" s="363" t="s">
        <v>8044</v>
      </c>
    </row>
    <row r="2499" spans="1:5" x14ac:dyDescent="0.25">
      <c r="A2499" s="246" t="str">
        <f t="shared" ref="A2499:A2562" si="39">B2499</f>
        <v>92884</v>
      </c>
      <c r="B2499" s="362" t="s">
        <v>3061</v>
      </c>
      <c r="C2499" s="362" t="s">
        <v>17767</v>
      </c>
      <c r="D2499" s="362" t="s">
        <v>9468</v>
      </c>
      <c r="E2499" s="363" t="s">
        <v>21937</v>
      </c>
    </row>
    <row r="2500" spans="1:5" x14ac:dyDescent="0.25">
      <c r="A2500" s="246" t="str">
        <f t="shared" si="39"/>
        <v>92885</v>
      </c>
      <c r="B2500" s="362" t="s">
        <v>3062</v>
      </c>
      <c r="C2500" s="362" t="s">
        <v>17768</v>
      </c>
      <c r="D2500" s="362" t="s">
        <v>9468</v>
      </c>
      <c r="E2500" s="363" t="s">
        <v>7807</v>
      </c>
    </row>
    <row r="2501" spans="1:5" x14ac:dyDescent="0.25">
      <c r="A2501" s="246" t="str">
        <f t="shared" si="39"/>
        <v>92886</v>
      </c>
      <c r="B2501" s="362" t="s">
        <v>3063</v>
      </c>
      <c r="C2501" s="362" t="s">
        <v>17769</v>
      </c>
      <c r="D2501" s="362" t="s">
        <v>9468</v>
      </c>
      <c r="E2501" s="363" t="s">
        <v>10238</v>
      </c>
    </row>
    <row r="2502" spans="1:5" x14ac:dyDescent="0.25">
      <c r="A2502" s="246" t="str">
        <f t="shared" si="39"/>
        <v>92887</v>
      </c>
      <c r="B2502" s="362" t="s">
        <v>3064</v>
      </c>
      <c r="C2502" s="362" t="s">
        <v>17770</v>
      </c>
      <c r="D2502" s="362" t="s">
        <v>9468</v>
      </c>
      <c r="E2502" s="363" t="s">
        <v>14843</v>
      </c>
    </row>
    <row r="2503" spans="1:5" x14ac:dyDescent="0.25">
      <c r="A2503" s="246" t="str">
        <f t="shared" si="39"/>
        <v>92888</v>
      </c>
      <c r="B2503" s="362" t="s">
        <v>3065</v>
      </c>
      <c r="C2503" s="362" t="s">
        <v>17771</v>
      </c>
      <c r="D2503" s="362" t="s">
        <v>9468</v>
      </c>
      <c r="E2503" s="363" t="s">
        <v>8072</v>
      </c>
    </row>
    <row r="2504" spans="1:5" x14ac:dyDescent="0.25">
      <c r="A2504" s="246" t="str">
        <f t="shared" si="39"/>
        <v>92915</v>
      </c>
      <c r="B2504" s="362" t="s">
        <v>3092</v>
      </c>
      <c r="C2504" s="362" t="s">
        <v>17772</v>
      </c>
      <c r="D2504" s="362" t="s">
        <v>9468</v>
      </c>
      <c r="E2504" s="363" t="s">
        <v>18337</v>
      </c>
    </row>
    <row r="2505" spans="1:5" x14ac:dyDescent="0.25">
      <c r="A2505" s="246" t="str">
        <f t="shared" si="39"/>
        <v>92916</v>
      </c>
      <c r="B2505" s="362" t="s">
        <v>3093</v>
      </c>
      <c r="C2505" s="362" t="s">
        <v>17773</v>
      </c>
      <c r="D2505" s="362" t="s">
        <v>9468</v>
      </c>
      <c r="E2505" s="363" t="s">
        <v>10558</v>
      </c>
    </row>
    <row r="2506" spans="1:5" x14ac:dyDescent="0.25">
      <c r="A2506" s="246" t="str">
        <f t="shared" si="39"/>
        <v>92917</v>
      </c>
      <c r="B2506" s="362" t="s">
        <v>3094</v>
      </c>
      <c r="C2506" s="362" t="s">
        <v>17774</v>
      </c>
      <c r="D2506" s="362" t="s">
        <v>9468</v>
      </c>
      <c r="E2506" s="363" t="s">
        <v>12797</v>
      </c>
    </row>
    <row r="2507" spans="1:5" x14ac:dyDescent="0.25">
      <c r="A2507" s="246" t="str">
        <f t="shared" si="39"/>
        <v>92919</v>
      </c>
      <c r="B2507" s="362" t="s">
        <v>3096</v>
      </c>
      <c r="C2507" s="362" t="s">
        <v>17775</v>
      </c>
      <c r="D2507" s="362" t="s">
        <v>9468</v>
      </c>
      <c r="E2507" s="363" t="s">
        <v>8044</v>
      </c>
    </row>
    <row r="2508" spans="1:5" x14ac:dyDescent="0.25">
      <c r="A2508" s="246" t="str">
        <f t="shared" si="39"/>
        <v>92921</v>
      </c>
      <c r="B2508" s="362" t="s">
        <v>3098</v>
      </c>
      <c r="C2508" s="362" t="s">
        <v>17776</v>
      </c>
      <c r="D2508" s="362" t="s">
        <v>9468</v>
      </c>
      <c r="E2508" s="363" t="s">
        <v>20576</v>
      </c>
    </row>
    <row r="2509" spans="1:5" x14ac:dyDescent="0.25">
      <c r="A2509" s="246" t="str">
        <f t="shared" si="39"/>
        <v>92922</v>
      </c>
      <c r="B2509" s="362" t="s">
        <v>3099</v>
      </c>
      <c r="C2509" s="362" t="s">
        <v>17777</v>
      </c>
      <c r="D2509" s="362" t="s">
        <v>9468</v>
      </c>
      <c r="E2509" s="363" t="s">
        <v>10700</v>
      </c>
    </row>
    <row r="2510" spans="1:5" x14ac:dyDescent="0.25">
      <c r="A2510" s="246" t="str">
        <f t="shared" si="39"/>
        <v>92923</v>
      </c>
      <c r="B2510" s="362" t="s">
        <v>3100</v>
      </c>
      <c r="C2510" s="362" t="s">
        <v>17778</v>
      </c>
      <c r="D2510" s="362" t="s">
        <v>9468</v>
      </c>
      <c r="E2510" s="363" t="s">
        <v>32534</v>
      </c>
    </row>
    <row r="2511" spans="1:5" x14ac:dyDescent="0.25">
      <c r="A2511" s="246" t="str">
        <f t="shared" si="39"/>
        <v>92924</v>
      </c>
      <c r="B2511" s="362" t="s">
        <v>3101</v>
      </c>
      <c r="C2511" s="362" t="s">
        <v>17779</v>
      </c>
      <c r="D2511" s="362" t="s">
        <v>9468</v>
      </c>
      <c r="E2511" s="363" t="s">
        <v>9458</v>
      </c>
    </row>
    <row r="2512" spans="1:5" x14ac:dyDescent="0.25">
      <c r="A2512" s="246" t="str">
        <f t="shared" si="39"/>
        <v>95448</v>
      </c>
      <c r="B2512" s="362" t="s">
        <v>3956</v>
      </c>
      <c r="C2512" s="362" t="s">
        <v>17942</v>
      </c>
      <c r="D2512" s="362" t="s">
        <v>9468</v>
      </c>
      <c r="E2512" s="363" t="s">
        <v>20561</v>
      </c>
    </row>
    <row r="2513" spans="1:5" x14ac:dyDescent="0.25">
      <c r="A2513" s="246" t="str">
        <f t="shared" si="39"/>
        <v>95576</v>
      </c>
      <c r="B2513" s="362" t="s">
        <v>3977</v>
      </c>
      <c r="C2513" s="362" t="s">
        <v>17945</v>
      </c>
      <c r="D2513" s="362" t="s">
        <v>9468</v>
      </c>
      <c r="E2513" s="363" t="s">
        <v>21840</v>
      </c>
    </row>
    <row r="2514" spans="1:5" x14ac:dyDescent="0.25">
      <c r="A2514" s="246" t="str">
        <f t="shared" si="39"/>
        <v>95577</v>
      </c>
      <c r="B2514" s="362" t="s">
        <v>3978</v>
      </c>
      <c r="C2514" s="362" t="s">
        <v>17946</v>
      </c>
      <c r="D2514" s="362" t="s">
        <v>9468</v>
      </c>
      <c r="E2514" s="363" t="s">
        <v>12990</v>
      </c>
    </row>
    <row r="2515" spans="1:5" x14ac:dyDescent="0.25">
      <c r="A2515" s="246" t="str">
        <f t="shared" si="39"/>
        <v>95578</v>
      </c>
      <c r="B2515" s="362" t="s">
        <v>3979</v>
      </c>
      <c r="C2515" s="362" t="s">
        <v>17947</v>
      </c>
      <c r="D2515" s="362" t="s">
        <v>9468</v>
      </c>
      <c r="E2515" s="363" t="s">
        <v>10149</v>
      </c>
    </row>
    <row r="2516" spans="1:5" x14ac:dyDescent="0.25">
      <c r="A2516" s="246" t="str">
        <f t="shared" si="39"/>
        <v>95579</v>
      </c>
      <c r="B2516" s="362" t="s">
        <v>3980</v>
      </c>
      <c r="C2516" s="362" t="s">
        <v>17948</v>
      </c>
      <c r="D2516" s="362" t="s">
        <v>9468</v>
      </c>
      <c r="E2516" s="363" t="s">
        <v>13321</v>
      </c>
    </row>
    <row r="2517" spans="1:5" x14ac:dyDescent="0.25">
      <c r="A2517" s="246" t="str">
        <f t="shared" si="39"/>
        <v>95580</v>
      </c>
      <c r="B2517" s="362" t="s">
        <v>3981</v>
      </c>
      <c r="C2517" s="362" t="s">
        <v>17949</v>
      </c>
      <c r="D2517" s="362" t="s">
        <v>9468</v>
      </c>
      <c r="E2517" s="363" t="s">
        <v>8385</v>
      </c>
    </row>
    <row r="2518" spans="1:5" x14ac:dyDescent="0.25">
      <c r="A2518" s="246" t="str">
        <f t="shared" si="39"/>
        <v>95581</v>
      </c>
      <c r="B2518" s="362" t="s">
        <v>3982</v>
      </c>
      <c r="C2518" s="362" t="s">
        <v>17950</v>
      </c>
      <c r="D2518" s="362" t="s">
        <v>9468</v>
      </c>
      <c r="E2518" s="363" t="s">
        <v>34962</v>
      </c>
    </row>
    <row r="2519" spans="1:5" x14ac:dyDescent="0.25">
      <c r="A2519" s="246" t="str">
        <f t="shared" si="39"/>
        <v>95582</v>
      </c>
      <c r="B2519" s="362" t="s">
        <v>3983</v>
      </c>
      <c r="C2519" s="362" t="s">
        <v>30887</v>
      </c>
      <c r="D2519" s="362" t="s">
        <v>9468</v>
      </c>
      <c r="E2519" s="363" t="s">
        <v>7852</v>
      </c>
    </row>
    <row r="2520" spans="1:5" x14ac:dyDescent="0.25">
      <c r="A2520" s="246" t="str">
        <f t="shared" si="39"/>
        <v>95583</v>
      </c>
      <c r="B2520" s="362" t="s">
        <v>3984</v>
      </c>
      <c r="C2520" s="362" t="s">
        <v>17951</v>
      </c>
      <c r="D2520" s="362" t="s">
        <v>9468</v>
      </c>
      <c r="E2520" s="363" t="s">
        <v>18776</v>
      </c>
    </row>
    <row r="2521" spans="1:5" x14ac:dyDescent="0.25">
      <c r="A2521" s="246" t="str">
        <f t="shared" si="39"/>
        <v>95584</v>
      </c>
      <c r="B2521" s="362" t="s">
        <v>3985</v>
      </c>
      <c r="C2521" s="362" t="s">
        <v>17952</v>
      </c>
      <c r="D2521" s="362" t="s">
        <v>9468</v>
      </c>
      <c r="E2521" s="363" t="s">
        <v>33848</v>
      </c>
    </row>
    <row r="2522" spans="1:5" x14ac:dyDescent="0.25">
      <c r="A2522" s="246" t="str">
        <f t="shared" si="39"/>
        <v>95592</v>
      </c>
      <c r="B2522" s="362" t="s">
        <v>3986</v>
      </c>
      <c r="C2522" s="362" t="s">
        <v>17953</v>
      </c>
      <c r="D2522" s="362" t="s">
        <v>9468</v>
      </c>
      <c r="E2522" s="363" t="s">
        <v>18776</v>
      </c>
    </row>
    <row r="2523" spans="1:5" x14ac:dyDescent="0.25">
      <c r="A2523" s="246" t="str">
        <f t="shared" si="39"/>
        <v>95593</v>
      </c>
      <c r="B2523" s="362" t="s">
        <v>3987</v>
      </c>
      <c r="C2523" s="362" t="s">
        <v>17954</v>
      </c>
      <c r="D2523" s="362" t="s">
        <v>9468</v>
      </c>
      <c r="E2523" s="363" t="s">
        <v>33848</v>
      </c>
    </row>
    <row r="2524" spans="1:5" x14ac:dyDescent="0.25">
      <c r="A2524" s="246" t="str">
        <f t="shared" si="39"/>
        <v>95943</v>
      </c>
      <c r="B2524" s="362" t="s">
        <v>4102</v>
      </c>
      <c r="C2524" s="362" t="s">
        <v>10151</v>
      </c>
      <c r="D2524" s="362" t="s">
        <v>9468</v>
      </c>
      <c r="E2524" s="363" t="s">
        <v>13131</v>
      </c>
    </row>
    <row r="2525" spans="1:5" x14ac:dyDescent="0.25">
      <c r="A2525" s="246" t="str">
        <f t="shared" si="39"/>
        <v>95944</v>
      </c>
      <c r="B2525" s="362" t="s">
        <v>4103</v>
      </c>
      <c r="C2525" s="362" t="s">
        <v>10152</v>
      </c>
      <c r="D2525" s="362" t="s">
        <v>9468</v>
      </c>
      <c r="E2525" s="363" t="s">
        <v>21743</v>
      </c>
    </row>
    <row r="2526" spans="1:5" x14ac:dyDescent="0.25">
      <c r="A2526" s="246" t="str">
        <f t="shared" si="39"/>
        <v>95945</v>
      </c>
      <c r="B2526" s="362" t="s">
        <v>4104</v>
      </c>
      <c r="C2526" s="362" t="s">
        <v>10153</v>
      </c>
      <c r="D2526" s="362" t="s">
        <v>9468</v>
      </c>
      <c r="E2526" s="363" t="s">
        <v>10307</v>
      </c>
    </row>
    <row r="2527" spans="1:5" x14ac:dyDescent="0.25">
      <c r="A2527" s="246" t="str">
        <f t="shared" si="39"/>
        <v>95946</v>
      </c>
      <c r="B2527" s="362" t="s">
        <v>4105</v>
      </c>
      <c r="C2527" s="362" t="s">
        <v>10154</v>
      </c>
      <c r="D2527" s="362" t="s">
        <v>9468</v>
      </c>
      <c r="E2527" s="363" t="s">
        <v>12793</v>
      </c>
    </row>
    <row r="2528" spans="1:5" x14ac:dyDescent="0.25">
      <c r="A2528" s="246" t="str">
        <f t="shared" si="39"/>
        <v>95947</v>
      </c>
      <c r="B2528" s="362" t="s">
        <v>4106</v>
      </c>
      <c r="C2528" s="362" t="s">
        <v>10155</v>
      </c>
      <c r="D2528" s="362" t="s">
        <v>9468</v>
      </c>
      <c r="E2528" s="363" t="s">
        <v>13575</v>
      </c>
    </row>
    <row r="2529" spans="1:5" x14ac:dyDescent="0.25">
      <c r="A2529" s="246" t="str">
        <f t="shared" si="39"/>
        <v>95948</v>
      </c>
      <c r="B2529" s="362" t="s">
        <v>4107</v>
      </c>
      <c r="C2529" s="362" t="s">
        <v>10156</v>
      </c>
      <c r="D2529" s="362" t="s">
        <v>9468</v>
      </c>
      <c r="E2529" s="363" t="s">
        <v>13321</v>
      </c>
    </row>
    <row r="2530" spans="1:5" x14ac:dyDescent="0.25">
      <c r="A2530" s="246" t="str">
        <f t="shared" si="39"/>
        <v>96544</v>
      </c>
      <c r="B2530" s="362" t="s">
        <v>4242</v>
      </c>
      <c r="C2530" s="362" t="s">
        <v>10157</v>
      </c>
      <c r="D2530" s="362" t="s">
        <v>9468</v>
      </c>
      <c r="E2530" s="363" t="s">
        <v>34963</v>
      </c>
    </row>
    <row r="2531" spans="1:5" x14ac:dyDescent="0.25">
      <c r="A2531" s="246" t="str">
        <f t="shared" si="39"/>
        <v>96545</v>
      </c>
      <c r="B2531" s="362" t="s">
        <v>4243</v>
      </c>
      <c r="C2531" s="362" t="s">
        <v>10158</v>
      </c>
      <c r="D2531" s="362" t="s">
        <v>9468</v>
      </c>
      <c r="E2531" s="363" t="s">
        <v>14421</v>
      </c>
    </row>
    <row r="2532" spans="1:5" x14ac:dyDescent="0.25">
      <c r="A2532" s="246" t="str">
        <f t="shared" si="39"/>
        <v>96546</v>
      </c>
      <c r="B2532" s="362" t="s">
        <v>4244</v>
      </c>
      <c r="C2532" s="362" t="s">
        <v>10159</v>
      </c>
      <c r="D2532" s="362" t="s">
        <v>9468</v>
      </c>
      <c r="E2532" s="363" t="s">
        <v>20847</v>
      </c>
    </row>
    <row r="2533" spans="1:5" x14ac:dyDescent="0.25">
      <c r="A2533" s="246" t="str">
        <f t="shared" si="39"/>
        <v>96547</v>
      </c>
      <c r="B2533" s="362" t="s">
        <v>4245</v>
      </c>
      <c r="C2533" s="362" t="s">
        <v>10160</v>
      </c>
      <c r="D2533" s="362" t="s">
        <v>9468</v>
      </c>
      <c r="E2533" s="363" t="s">
        <v>12950</v>
      </c>
    </row>
    <row r="2534" spans="1:5" x14ac:dyDescent="0.25">
      <c r="A2534" s="246" t="str">
        <f t="shared" si="39"/>
        <v>96548</v>
      </c>
      <c r="B2534" s="362" t="s">
        <v>4246</v>
      </c>
      <c r="C2534" s="362" t="s">
        <v>10161</v>
      </c>
      <c r="D2534" s="362" t="s">
        <v>9468</v>
      </c>
      <c r="E2534" s="363" t="s">
        <v>20057</v>
      </c>
    </row>
    <row r="2535" spans="1:5" x14ac:dyDescent="0.25">
      <c r="A2535" s="246" t="str">
        <f t="shared" si="39"/>
        <v>96549</v>
      </c>
      <c r="B2535" s="362" t="s">
        <v>4247</v>
      </c>
      <c r="C2535" s="362" t="s">
        <v>10162</v>
      </c>
      <c r="D2535" s="362" t="s">
        <v>9468</v>
      </c>
      <c r="E2535" s="363" t="s">
        <v>14459</v>
      </c>
    </row>
    <row r="2536" spans="1:5" x14ac:dyDescent="0.25">
      <c r="A2536" s="246" t="str">
        <f t="shared" si="39"/>
        <v>96550</v>
      </c>
      <c r="B2536" s="362" t="s">
        <v>4248</v>
      </c>
      <c r="C2536" s="362" t="s">
        <v>10163</v>
      </c>
      <c r="D2536" s="362" t="s">
        <v>9468</v>
      </c>
      <c r="E2536" s="363" t="s">
        <v>20232</v>
      </c>
    </row>
    <row r="2537" spans="1:5" x14ac:dyDescent="0.25">
      <c r="A2537" s="246" t="str">
        <f t="shared" si="39"/>
        <v>100064</v>
      </c>
      <c r="B2537" s="362" t="s">
        <v>13085</v>
      </c>
      <c r="C2537" s="362" t="s">
        <v>13086</v>
      </c>
      <c r="D2537" s="362" t="s">
        <v>9468</v>
      </c>
      <c r="E2537" s="363" t="s">
        <v>11193</v>
      </c>
    </row>
    <row r="2538" spans="1:5" x14ac:dyDescent="0.25">
      <c r="A2538" s="246" t="str">
        <f t="shared" si="39"/>
        <v>100066</v>
      </c>
      <c r="B2538" s="362" t="s">
        <v>5275</v>
      </c>
      <c r="C2538" s="362" t="s">
        <v>5276</v>
      </c>
      <c r="D2538" s="362" t="s">
        <v>9468</v>
      </c>
      <c r="E2538" s="363" t="s">
        <v>31078</v>
      </c>
    </row>
    <row r="2539" spans="1:5" x14ac:dyDescent="0.25">
      <c r="A2539" s="246" t="str">
        <f t="shared" si="39"/>
        <v>100067</v>
      </c>
      <c r="B2539" s="362" t="s">
        <v>5277</v>
      </c>
      <c r="C2539" s="362" t="s">
        <v>5278</v>
      </c>
      <c r="D2539" s="362" t="s">
        <v>9468</v>
      </c>
      <c r="E2539" s="363" t="s">
        <v>20194</v>
      </c>
    </row>
    <row r="2540" spans="1:5" x14ac:dyDescent="0.25">
      <c r="A2540" s="246" t="str">
        <f t="shared" si="39"/>
        <v>100068</v>
      </c>
      <c r="B2540" s="362" t="s">
        <v>5279</v>
      </c>
      <c r="C2540" s="362" t="s">
        <v>5280</v>
      </c>
      <c r="D2540" s="362" t="s">
        <v>9468</v>
      </c>
      <c r="E2540" s="363" t="s">
        <v>10144</v>
      </c>
    </row>
    <row r="2541" spans="1:5" x14ac:dyDescent="0.25">
      <c r="A2541" s="246" t="str">
        <f t="shared" si="39"/>
        <v>102920</v>
      </c>
      <c r="B2541" s="362" t="s">
        <v>14423</v>
      </c>
      <c r="C2541" s="362" t="s">
        <v>14424</v>
      </c>
      <c r="D2541" s="362" t="s">
        <v>9468</v>
      </c>
      <c r="E2541" s="363" t="s">
        <v>14595</v>
      </c>
    </row>
    <row r="2542" spans="1:5" x14ac:dyDescent="0.25">
      <c r="A2542" s="246" t="str">
        <f t="shared" si="39"/>
        <v>102921</v>
      </c>
      <c r="B2542" s="362" t="s">
        <v>14425</v>
      </c>
      <c r="C2542" s="362" t="s">
        <v>14426</v>
      </c>
      <c r="D2542" s="362" t="s">
        <v>9468</v>
      </c>
      <c r="E2542" s="363" t="s">
        <v>18517</v>
      </c>
    </row>
    <row r="2543" spans="1:5" x14ac:dyDescent="0.25">
      <c r="A2543" s="246" t="str">
        <f t="shared" si="39"/>
        <v>102922</v>
      </c>
      <c r="B2543" s="362" t="s">
        <v>14427</v>
      </c>
      <c r="C2543" s="362" t="s">
        <v>14428</v>
      </c>
      <c r="D2543" s="362" t="s">
        <v>9468</v>
      </c>
      <c r="E2543" s="363" t="s">
        <v>10705</v>
      </c>
    </row>
    <row r="2544" spans="1:5" x14ac:dyDescent="0.25">
      <c r="A2544" s="246" t="str">
        <f t="shared" si="39"/>
        <v>102923</v>
      </c>
      <c r="B2544" s="362" t="s">
        <v>14429</v>
      </c>
      <c r="C2544" s="362" t="s">
        <v>14430</v>
      </c>
      <c r="D2544" s="362" t="s">
        <v>9468</v>
      </c>
      <c r="E2544" s="363" t="s">
        <v>16525</v>
      </c>
    </row>
    <row r="2545" spans="1:5" x14ac:dyDescent="0.25">
      <c r="A2545" s="246" t="str">
        <f t="shared" si="39"/>
        <v>103088</v>
      </c>
      <c r="B2545" s="362" t="s">
        <v>14431</v>
      </c>
      <c r="C2545" s="362" t="s">
        <v>14432</v>
      </c>
      <c r="D2545" s="362" t="s">
        <v>9468</v>
      </c>
      <c r="E2545" s="363" t="s">
        <v>8134</v>
      </c>
    </row>
    <row r="2546" spans="1:5" x14ac:dyDescent="0.25">
      <c r="A2546" s="246" t="str">
        <f t="shared" si="39"/>
        <v>104104</v>
      </c>
      <c r="B2546" s="362" t="s">
        <v>19105</v>
      </c>
      <c r="C2546" s="362" t="s">
        <v>19106</v>
      </c>
      <c r="D2546" s="362" t="s">
        <v>9468</v>
      </c>
      <c r="E2546" s="363" t="s">
        <v>7912</v>
      </c>
    </row>
    <row r="2547" spans="1:5" x14ac:dyDescent="0.25">
      <c r="A2547" s="246" t="str">
        <f t="shared" si="39"/>
        <v>104105</v>
      </c>
      <c r="B2547" s="362" t="s">
        <v>19107</v>
      </c>
      <c r="C2547" s="362" t="s">
        <v>19108</v>
      </c>
      <c r="D2547" s="362" t="s">
        <v>9468</v>
      </c>
      <c r="E2547" s="363" t="s">
        <v>15985</v>
      </c>
    </row>
    <row r="2548" spans="1:5" x14ac:dyDescent="0.25">
      <c r="A2548" s="246" t="str">
        <f t="shared" si="39"/>
        <v>104106</v>
      </c>
      <c r="B2548" s="362" t="s">
        <v>19109</v>
      </c>
      <c r="C2548" s="362" t="s">
        <v>19110</v>
      </c>
      <c r="D2548" s="362" t="s">
        <v>9468</v>
      </c>
      <c r="E2548" s="363" t="s">
        <v>23118</v>
      </c>
    </row>
    <row r="2549" spans="1:5" x14ac:dyDescent="0.25">
      <c r="A2549" s="246" t="str">
        <f t="shared" si="39"/>
        <v>104107</v>
      </c>
      <c r="B2549" s="362" t="s">
        <v>19111</v>
      </c>
      <c r="C2549" s="362" t="s">
        <v>19112</v>
      </c>
      <c r="D2549" s="362" t="s">
        <v>9468</v>
      </c>
      <c r="E2549" s="363" t="s">
        <v>8209</v>
      </c>
    </row>
    <row r="2550" spans="1:5" x14ac:dyDescent="0.25">
      <c r="A2550" s="246" t="str">
        <f t="shared" si="39"/>
        <v>104108</v>
      </c>
      <c r="B2550" s="362" t="s">
        <v>19113</v>
      </c>
      <c r="C2550" s="362" t="s">
        <v>19114</v>
      </c>
      <c r="D2550" s="362" t="s">
        <v>9468</v>
      </c>
      <c r="E2550" s="363" t="s">
        <v>34961</v>
      </c>
    </row>
    <row r="2551" spans="1:5" x14ac:dyDescent="0.25">
      <c r="A2551" s="246" t="str">
        <f t="shared" si="39"/>
        <v>104109</v>
      </c>
      <c r="B2551" s="362" t="s">
        <v>19115</v>
      </c>
      <c r="C2551" s="362" t="s">
        <v>19116</v>
      </c>
      <c r="D2551" s="362" t="s">
        <v>9468</v>
      </c>
      <c r="E2551" s="363" t="s">
        <v>13887</v>
      </c>
    </row>
    <row r="2552" spans="1:5" x14ac:dyDescent="0.25">
      <c r="A2552" s="246" t="str">
        <f t="shared" si="39"/>
        <v>104110</v>
      </c>
      <c r="B2552" s="362" t="s">
        <v>19117</v>
      </c>
      <c r="C2552" s="362" t="s">
        <v>19118</v>
      </c>
      <c r="D2552" s="362" t="s">
        <v>9468</v>
      </c>
      <c r="E2552" s="363" t="s">
        <v>31843</v>
      </c>
    </row>
    <row r="2553" spans="1:5" x14ac:dyDescent="0.25">
      <c r="A2553" s="246" t="str">
        <f t="shared" si="39"/>
        <v>104111</v>
      </c>
      <c r="B2553" s="362" t="s">
        <v>19119</v>
      </c>
      <c r="C2553" s="362" t="s">
        <v>19120</v>
      </c>
      <c r="D2553" s="362" t="s">
        <v>9468</v>
      </c>
      <c r="E2553" s="363" t="s">
        <v>21131</v>
      </c>
    </row>
    <row r="2554" spans="1:5" x14ac:dyDescent="0.25">
      <c r="A2554" s="246" t="str">
        <f t="shared" si="39"/>
        <v>89993</v>
      </c>
      <c r="B2554" s="362" t="s">
        <v>1836</v>
      </c>
      <c r="C2554" s="362" t="s">
        <v>14433</v>
      </c>
      <c r="D2554" s="362" t="s">
        <v>9485</v>
      </c>
      <c r="E2554" s="363" t="s">
        <v>34964</v>
      </c>
    </row>
    <row r="2555" spans="1:5" x14ac:dyDescent="0.25">
      <c r="A2555" s="246" t="str">
        <f t="shared" si="39"/>
        <v>89994</v>
      </c>
      <c r="B2555" s="362" t="s">
        <v>1837</v>
      </c>
      <c r="C2555" s="362" t="s">
        <v>14434</v>
      </c>
      <c r="D2555" s="362" t="s">
        <v>9485</v>
      </c>
      <c r="E2555" s="363" t="s">
        <v>34965</v>
      </c>
    </row>
    <row r="2556" spans="1:5" x14ac:dyDescent="0.25">
      <c r="A2556" s="246" t="str">
        <f t="shared" si="39"/>
        <v>89995</v>
      </c>
      <c r="B2556" s="362" t="s">
        <v>1838</v>
      </c>
      <c r="C2556" s="362" t="s">
        <v>14435</v>
      </c>
      <c r="D2556" s="362" t="s">
        <v>9485</v>
      </c>
      <c r="E2556" s="363" t="s">
        <v>34966</v>
      </c>
    </row>
    <row r="2557" spans="1:5" x14ac:dyDescent="0.25">
      <c r="A2557" s="246" t="str">
        <f t="shared" si="39"/>
        <v>90278</v>
      </c>
      <c r="B2557" s="362" t="s">
        <v>1859</v>
      </c>
      <c r="C2557" s="362" t="s">
        <v>14436</v>
      </c>
      <c r="D2557" s="362" t="s">
        <v>9485</v>
      </c>
      <c r="E2557" s="363" t="s">
        <v>34967</v>
      </c>
    </row>
    <row r="2558" spans="1:5" x14ac:dyDescent="0.25">
      <c r="A2558" s="246" t="str">
        <f t="shared" si="39"/>
        <v>90279</v>
      </c>
      <c r="B2558" s="362" t="s">
        <v>1860</v>
      </c>
      <c r="C2558" s="362" t="s">
        <v>14437</v>
      </c>
      <c r="D2558" s="362" t="s">
        <v>9485</v>
      </c>
      <c r="E2558" s="363" t="s">
        <v>34968</v>
      </c>
    </row>
    <row r="2559" spans="1:5" x14ac:dyDescent="0.25">
      <c r="A2559" s="246" t="str">
        <f t="shared" si="39"/>
        <v>90280</v>
      </c>
      <c r="B2559" s="362" t="s">
        <v>1861</v>
      </c>
      <c r="C2559" s="362" t="s">
        <v>14438</v>
      </c>
      <c r="D2559" s="362" t="s">
        <v>9485</v>
      </c>
      <c r="E2559" s="363" t="s">
        <v>34969</v>
      </c>
    </row>
    <row r="2560" spans="1:5" x14ac:dyDescent="0.25">
      <c r="A2560" s="246" t="str">
        <f t="shared" si="39"/>
        <v>90281</v>
      </c>
      <c r="B2560" s="362" t="s">
        <v>1862</v>
      </c>
      <c r="C2560" s="362" t="s">
        <v>14439</v>
      </c>
      <c r="D2560" s="362" t="s">
        <v>9485</v>
      </c>
      <c r="E2560" s="363" t="s">
        <v>34970</v>
      </c>
    </row>
    <row r="2561" spans="1:5" x14ac:dyDescent="0.25">
      <c r="A2561" s="246" t="str">
        <f t="shared" si="39"/>
        <v>90282</v>
      </c>
      <c r="B2561" s="362" t="s">
        <v>1863</v>
      </c>
      <c r="C2561" s="362" t="s">
        <v>14440</v>
      </c>
      <c r="D2561" s="362" t="s">
        <v>9485</v>
      </c>
      <c r="E2561" s="363" t="s">
        <v>34971</v>
      </c>
    </row>
    <row r="2562" spans="1:5" x14ac:dyDescent="0.25">
      <c r="A2562" s="246" t="str">
        <f t="shared" si="39"/>
        <v>90283</v>
      </c>
      <c r="B2562" s="362" t="s">
        <v>1864</v>
      </c>
      <c r="C2562" s="362" t="s">
        <v>14441</v>
      </c>
      <c r="D2562" s="362" t="s">
        <v>9485</v>
      </c>
      <c r="E2562" s="363" t="s">
        <v>34972</v>
      </c>
    </row>
    <row r="2563" spans="1:5" x14ac:dyDescent="0.25">
      <c r="A2563" s="246" t="str">
        <f t="shared" ref="A2563:A2626" si="40">B2563</f>
        <v>90284</v>
      </c>
      <c r="B2563" s="362" t="s">
        <v>1865</v>
      </c>
      <c r="C2563" s="362" t="s">
        <v>14442</v>
      </c>
      <c r="D2563" s="362" t="s">
        <v>9485</v>
      </c>
      <c r="E2563" s="363" t="s">
        <v>34973</v>
      </c>
    </row>
    <row r="2564" spans="1:5" x14ac:dyDescent="0.25">
      <c r="A2564" s="246" t="str">
        <f t="shared" si="40"/>
        <v>90285</v>
      </c>
      <c r="B2564" s="362" t="s">
        <v>1866</v>
      </c>
      <c r="C2564" s="362" t="s">
        <v>14443</v>
      </c>
      <c r="D2564" s="362" t="s">
        <v>9485</v>
      </c>
      <c r="E2564" s="363" t="s">
        <v>34974</v>
      </c>
    </row>
    <row r="2565" spans="1:5" x14ac:dyDescent="0.25">
      <c r="A2565" s="246" t="str">
        <f t="shared" si="40"/>
        <v>94962</v>
      </c>
      <c r="B2565" s="362" t="s">
        <v>199</v>
      </c>
      <c r="C2565" s="362" t="s">
        <v>13087</v>
      </c>
      <c r="D2565" s="362" t="s">
        <v>9485</v>
      </c>
      <c r="E2565" s="363" t="s">
        <v>34975</v>
      </c>
    </row>
    <row r="2566" spans="1:5" x14ac:dyDescent="0.25">
      <c r="A2566" s="246" t="str">
        <f t="shared" si="40"/>
        <v>94963</v>
      </c>
      <c r="B2566" s="362" t="s">
        <v>188</v>
      </c>
      <c r="C2566" s="362" t="s">
        <v>13088</v>
      </c>
      <c r="D2566" s="362" t="s">
        <v>9485</v>
      </c>
      <c r="E2566" s="363" t="s">
        <v>21513</v>
      </c>
    </row>
    <row r="2567" spans="1:5" x14ac:dyDescent="0.25">
      <c r="A2567" s="246" t="str">
        <f t="shared" si="40"/>
        <v>94964</v>
      </c>
      <c r="B2567" s="362" t="s">
        <v>3749</v>
      </c>
      <c r="C2567" s="362" t="s">
        <v>13089</v>
      </c>
      <c r="D2567" s="362" t="s">
        <v>9485</v>
      </c>
      <c r="E2567" s="363" t="s">
        <v>34976</v>
      </c>
    </row>
    <row r="2568" spans="1:5" x14ac:dyDescent="0.25">
      <c r="A2568" s="246" t="str">
        <f t="shared" si="40"/>
        <v>94965</v>
      </c>
      <c r="B2568" s="362" t="s">
        <v>3750</v>
      </c>
      <c r="C2568" s="362" t="s">
        <v>13090</v>
      </c>
      <c r="D2568" s="362" t="s">
        <v>9485</v>
      </c>
      <c r="E2568" s="363" t="s">
        <v>34977</v>
      </c>
    </row>
    <row r="2569" spans="1:5" x14ac:dyDescent="0.25">
      <c r="A2569" s="246" t="str">
        <f t="shared" si="40"/>
        <v>94966</v>
      </c>
      <c r="B2569" s="362" t="s">
        <v>189</v>
      </c>
      <c r="C2569" s="362" t="s">
        <v>13091</v>
      </c>
      <c r="D2569" s="362" t="s">
        <v>9485</v>
      </c>
      <c r="E2569" s="363" t="s">
        <v>34978</v>
      </c>
    </row>
    <row r="2570" spans="1:5" x14ac:dyDescent="0.25">
      <c r="A2570" s="246" t="str">
        <f t="shared" si="40"/>
        <v>94967</v>
      </c>
      <c r="B2570" s="362" t="s">
        <v>3751</v>
      </c>
      <c r="C2570" s="362" t="s">
        <v>13092</v>
      </c>
      <c r="D2570" s="362" t="s">
        <v>9485</v>
      </c>
      <c r="E2570" s="363" t="s">
        <v>34979</v>
      </c>
    </row>
    <row r="2571" spans="1:5" x14ac:dyDescent="0.25">
      <c r="A2571" s="246" t="str">
        <f t="shared" si="40"/>
        <v>94968</v>
      </c>
      <c r="B2571" s="362" t="s">
        <v>3752</v>
      </c>
      <c r="C2571" s="362" t="s">
        <v>13093</v>
      </c>
      <c r="D2571" s="362" t="s">
        <v>9485</v>
      </c>
      <c r="E2571" s="363" t="s">
        <v>34980</v>
      </c>
    </row>
    <row r="2572" spans="1:5" x14ac:dyDescent="0.25">
      <c r="A2572" s="246" t="str">
        <f t="shared" si="40"/>
        <v>94969</v>
      </c>
      <c r="B2572" s="362" t="s">
        <v>3753</v>
      </c>
      <c r="C2572" s="362" t="s">
        <v>13094</v>
      </c>
      <c r="D2572" s="362" t="s">
        <v>9485</v>
      </c>
      <c r="E2572" s="363" t="s">
        <v>34981</v>
      </c>
    </row>
    <row r="2573" spans="1:5" x14ac:dyDescent="0.25">
      <c r="A2573" s="246" t="str">
        <f t="shared" si="40"/>
        <v>94970</v>
      </c>
      <c r="B2573" s="362" t="s">
        <v>3754</v>
      </c>
      <c r="C2573" s="362" t="s">
        <v>13095</v>
      </c>
      <c r="D2573" s="362" t="s">
        <v>9485</v>
      </c>
      <c r="E2573" s="363" t="s">
        <v>34982</v>
      </c>
    </row>
    <row r="2574" spans="1:5" x14ac:dyDescent="0.25">
      <c r="A2574" s="246" t="str">
        <f t="shared" si="40"/>
        <v>94971</v>
      </c>
      <c r="B2574" s="362" t="s">
        <v>3755</v>
      </c>
      <c r="C2574" s="362" t="s">
        <v>13096</v>
      </c>
      <c r="D2574" s="362" t="s">
        <v>9485</v>
      </c>
      <c r="E2574" s="363" t="s">
        <v>34983</v>
      </c>
    </row>
    <row r="2575" spans="1:5" x14ac:dyDescent="0.25">
      <c r="A2575" s="246" t="str">
        <f t="shared" si="40"/>
        <v>94972</v>
      </c>
      <c r="B2575" s="362" t="s">
        <v>3756</v>
      </c>
      <c r="C2575" s="362" t="s">
        <v>13097</v>
      </c>
      <c r="D2575" s="362" t="s">
        <v>9485</v>
      </c>
      <c r="E2575" s="363" t="s">
        <v>34984</v>
      </c>
    </row>
    <row r="2576" spans="1:5" x14ac:dyDescent="0.25">
      <c r="A2576" s="246" t="str">
        <f t="shared" si="40"/>
        <v>94973</v>
      </c>
      <c r="B2576" s="362" t="s">
        <v>3757</v>
      </c>
      <c r="C2576" s="362" t="s">
        <v>13098</v>
      </c>
      <c r="D2576" s="362" t="s">
        <v>9485</v>
      </c>
      <c r="E2576" s="363" t="s">
        <v>34985</v>
      </c>
    </row>
    <row r="2577" spans="1:5" x14ac:dyDescent="0.25">
      <c r="A2577" s="246" t="str">
        <f t="shared" si="40"/>
        <v>94974</v>
      </c>
      <c r="B2577" s="362" t="s">
        <v>3758</v>
      </c>
      <c r="C2577" s="362" t="s">
        <v>13099</v>
      </c>
      <c r="D2577" s="362" t="s">
        <v>9485</v>
      </c>
      <c r="E2577" s="363" t="s">
        <v>34986</v>
      </c>
    </row>
    <row r="2578" spans="1:5" x14ac:dyDescent="0.25">
      <c r="A2578" s="246" t="str">
        <f t="shared" si="40"/>
        <v>94975</v>
      </c>
      <c r="B2578" s="362" t="s">
        <v>3759</v>
      </c>
      <c r="C2578" s="362" t="s">
        <v>13100</v>
      </c>
      <c r="D2578" s="362" t="s">
        <v>9485</v>
      </c>
      <c r="E2578" s="363" t="s">
        <v>34987</v>
      </c>
    </row>
    <row r="2579" spans="1:5" x14ac:dyDescent="0.25">
      <c r="A2579" s="246" t="str">
        <f t="shared" si="40"/>
        <v>96555</v>
      </c>
      <c r="B2579" s="362" t="s">
        <v>4249</v>
      </c>
      <c r="C2579" s="362" t="s">
        <v>10165</v>
      </c>
      <c r="D2579" s="362" t="s">
        <v>9485</v>
      </c>
      <c r="E2579" s="363" t="s">
        <v>21479</v>
      </c>
    </row>
    <row r="2580" spans="1:5" x14ac:dyDescent="0.25">
      <c r="A2580" s="246" t="str">
        <f t="shared" si="40"/>
        <v>96556</v>
      </c>
      <c r="B2580" s="362" t="s">
        <v>4250</v>
      </c>
      <c r="C2580" s="362" t="s">
        <v>10166</v>
      </c>
      <c r="D2580" s="362" t="s">
        <v>9485</v>
      </c>
      <c r="E2580" s="363" t="s">
        <v>34988</v>
      </c>
    </row>
    <row r="2581" spans="1:5" x14ac:dyDescent="0.25">
      <c r="A2581" s="246" t="str">
        <f t="shared" si="40"/>
        <v>96557</v>
      </c>
      <c r="B2581" s="362" t="s">
        <v>4251</v>
      </c>
      <c r="C2581" s="362" t="s">
        <v>10167</v>
      </c>
      <c r="D2581" s="362" t="s">
        <v>9485</v>
      </c>
      <c r="E2581" s="363" t="s">
        <v>34989</v>
      </c>
    </row>
    <row r="2582" spans="1:5" x14ac:dyDescent="0.25">
      <c r="A2582" s="246" t="str">
        <f t="shared" si="40"/>
        <v>96558</v>
      </c>
      <c r="B2582" s="362" t="s">
        <v>4252</v>
      </c>
      <c r="C2582" s="362" t="s">
        <v>10168</v>
      </c>
      <c r="D2582" s="362" t="s">
        <v>9485</v>
      </c>
      <c r="E2582" s="363" t="s">
        <v>34990</v>
      </c>
    </row>
    <row r="2583" spans="1:5" x14ac:dyDescent="0.25">
      <c r="A2583" s="246" t="str">
        <f t="shared" si="40"/>
        <v>99235</v>
      </c>
      <c r="B2583" s="362" t="s">
        <v>5130</v>
      </c>
      <c r="C2583" s="362" t="s">
        <v>15125</v>
      </c>
      <c r="D2583" s="362" t="s">
        <v>9485</v>
      </c>
      <c r="E2583" s="363" t="s">
        <v>34991</v>
      </c>
    </row>
    <row r="2584" spans="1:5" x14ac:dyDescent="0.25">
      <c r="A2584" s="246" t="str">
        <f t="shared" si="40"/>
        <v>99431</v>
      </c>
      <c r="B2584" s="362" t="s">
        <v>5212</v>
      </c>
      <c r="C2584" s="362" t="s">
        <v>15126</v>
      </c>
      <c r="D2584" s="362" t="s">
        <v>9485</v>
      </c>
      <c r="E2584" s="363" t="s">
        <v>34992</v>
      </c>
    </row>
    <row r="2585" spans="1:5" x14ac:dyDescent="0.25">
      <c r="A2585" s="246" t="str">
        <f t="shared" si="40"/>
        <v>99432</v>
      </c>
      <c r="B2585" s="362" t="s">
        <v>5213</v>
      </c>
      <c r="C2585" s="362" t="s">
        <v>15127</v>
      </c>
      <c r="D2585" s="362" t="s">
        <v>9485</v>
      </c>
      <c r="E2585" s="363" t="s">
        <v>34993</v>
      </c>
    </row>
    <row r="2586" spans="1:5" x14ac:dyDescent="0.25">
      <c r="A2586" s="246" t="str">
        <f t="shared" si="40"/>
        <v>99433</v>
      </c>
      <c r="B2586" s="362" t="s">
        <v>5214</v>
      </c>
      <c r="C2586" s="362" t="s">
        <v>15128</v>
      </c>
      <c r="D2586" s="362" t="s">
        <v>9485</v>
      </c>
      <c r="E2586" s="363" t="s">
        <v>34994</v>
      </c>
    </row>
    <row r="2587" spans="1:5" x14ac:dyDescent="0.25">
      <c r="A2587" s="246" t="str">
        <f t="shared" si="40"/>
        <v>99434</v>
      </c>
      <c r="B2587" s="362" t="s">
        <v>5215</v>
      </c>
      <c r="C2587" s="362" t="s">
        <v>15129</v>
      </c>
      <c r="D2587" s="362" t="s">
        <v>9485</v>
      </c>
      <c r="E2587" s="363" t="s">
        <v>34995</v>
      </c>
    </row>
    <row r="2588" spans="1:5" x14ac:dyDescent="0.25">
      <c r="A2588" s="246" t="str">
        <f t="shared" si="40"/>
        <v>99435</v>
      </c>
      <c r="B2588" s="362" t="s">
        <v>5216</v>
      </c>
      <c r="C2588" s="362" t="s">
        <v>15130</v>
      </c>
      <c r="D2588" s="362" t="s">
        <v>9485</v>
      </c>
      <c r="E2588" s="363" t="s">
        <v>34996</v>
      </c>
    </row>
    <row r="2589" spans="1:5" x14ac:dyDescent="0.25">
      <c r="A2589" s="246" t="str">
        <f t="shared" si="40"/>
        <v>99436</v>
      </c>
      <c r="B2589" s="362" t="s">
        <v>5217</v>
      </c>
      <c r="C2589" s="362" t="s">
        <v>15131</v>
      </c>
      <c r="D2589" s="362" t="s">
        <v>9485</v>
      </c>
      <c r="E2589" s="363" t="s">
        <v>34997</v>
      </c>
    </row>
    <row r="2590" spans="1:5" x14ac:dyDescent="0.25">
      <c r="A2590" s="246" t="str">
        <f t="shared" si="40"/>
        <v>99437</v>
      </c>
      <c r="B2590" s="362" t="s">
        <v>5218</v>
      </c>
      <c r="C2590" s="362" t="s">
        <v>15132</v>
      </c>
      <c r="D2590" s="362" t="s">
        <v>9485</v>
      </c>
      <c r="E2590" s="363" t="s">
        <v>34998</v>
      </c>
    </row>
    <row r="2591" spans="1:5" x14ac:dyDescent="0.25">
      <c r="A2591" s="246" t="str">
        <f t="shared" si="40"/>
        <v>99438</v>
      </c>
      <c r="B2591" s="362" t="s">
        <v>5219</v>
      </c>
      <c r="C2591" s="362" t="s">
        <v>15133</v>
      </c>
      <c r="D2591" s="362" t="s">
        <v>9485</v>
      </c>
      <c r="E2591" s="363" t="s">
        <v>34999</v>
      </c>
    </row>
    <row r="2592" spans="1:5" x14ac:dyDescent="0.25">
      <c r="A2592" s="246" t="str">
        <f t="shared" si="40"/>
        <v>99439</v>
      </c>
      <c r="B2592" s="362" t="s">
        <v>5220</v>
      </c>
      <c r="C2592" s="362" t="s">
        <v>15134</v>
      </c>
      <c r="D2592" s="362" t="s">
        <v>9485</v>
      </c>
      <c r="E2592" s="363" t="s">
        <v>35000</v>
      </c>
    </row>
    <row r="2593" spans="1:5" x14ac:dyDescent="0.25">
      <c r="A2593" s="246" t="str">
        <f t="shared" si="40"/>
        <v>102473</v>
      </c>
      <c r="B2593" s="362" t="s">
        <v>13101</v>
      </c>
      <c r="C2593" s="362" t="s">
        <v>13102</v>
      </c>
      <c r="D2593" s="362" t="s">
        <v>9485</v>
      </c>
      <c r="E2593" s="363" t="s">
        <v>35001</v>
      </c>
    </row>
    <row r="2594" spans="1:5" x14ac:dyDescent="0.25">
      <c r="A2594" s="246" t="str">
        <f t="shared" si="40"/>
        <v>102474</v>
      </c>
      <c r="B2594" s="362" t="s">
        <v>13103</v>
      </c>
      <c r="C2594" s="362" t="s">
        <v>13104</v>
      </c>
      <c r="D2594" s="362" t="s">
        <v>9485</v>
      </c>
      <c r="E2594" s="363" t="s">
        <v>35002</v>
      </c>
    </row>
    <row r="2595" spans="1:5" x14ac:dyDescent="0.25">
      <c r="A2595" s="246" t="str">
        <f t="shared" si="40"/>
        <v>102475</v>
      </c>
      <c r="B2595" s="362" t="s">
        <v>13105</v>
      </c>
      <c r="C2595" s="362" t="s">
        <v>13106</v>
      </c>
      <c r="D2595" s="362" t="s">
        <v>9485</v>
      </c>
      <c r="E2595" s="363" t="s">
        <v>35003</v>
      </c>
    </row>
    <row r="2596" spans="1:5" x14ac:dyDescent="0.25">
      <c r="A2596" s="246" t="str">
        <f t="shared" si="40"/>
        <v>102476</v>
      </c>
      <c r="B2596" s="362" t="s">
        <v>13107</v>
      </c>
      <c r="C2596" s="362" t="s">
        <v>13108</v>
      </c>
      <c r="D2596" s="362" t="s">
        <v>9485</v>
      </c>
      <c r="E2596" s="363" t="s">
        <v>35004</v>
      </c>
    </row>
    <row r="2597" spans="1:5" x14ac:dyDescent="0.25">
      <c r="A2597" s="246" t="str">
        <f t="shared" si="40"/>
        <v>102477</v>
      </c>
      <c r="B2597" s="362" t="s">
        <v>13109</v>
      </c>
      <c r="C2597" s="362" t="s">
        <v>13110</v>
      </c>
      <c r="D2597" s="362" t="s">
        <v>9485</v>
      </c>
      <c r="E2597" s="363" t="s">
        <v>35005</v>
      </c>
    </row>
    <row r="2598" spans="1:5" x14ac:dyDescent="0.25">
      <c r="A2598" s="246" t="str">
        <f t="shared" si="40"/>
        <v>102478</v>
      </c>
      <c r="B2598" s="362" t="s">
        <v>13111</v>
      </c>
      <c r="C2598" s="362" t="s">
        <v>13112</v>
      </c>
      <c r="D2598" s="362" t="s">
        <v>9485</v>
      </c>
      <c r="E2598" s="363" t="s">
        <v>35006</v>
      </c>
    </row>
    <row r="2599" spans="1:5" x14ac:dyDescent="0.25">
      <c r="A2599" s="246" t="str">
        <f t="shared" si="40"/>
        <v>102479</v>
      </c>
      <c r="B2599" s="362" t="s">
        <v>13113</v>
      </c>
      <c r="C2599" s="362" t="s">
        <v>13114</v>
      </c>
      <c r="D2599" s="362" t="s">
        <v>9485</v>
      </c>
      <c r="E2599" s="363" t="s">
        <v>21476</v>
      </c>
    </row>
    <row r="2600" spans="1:5" x14ac:dyDescent="0.25">
      <c r="A2600" s="246" t="str">
        <f t="shared" si="40"/>
        <v>102480</v>
      </c>
      <c r="B2600" s="362" t="s">
        <v>13115</v>
      </c>
      <c r="C2600" s="362" t="s">
        <v>13116</v>
      </c>
      <c r="D2600" s="362" t="s">
        <v>9485</v>
      </c>
      <c r="E2600" s="363" t="s">
        <v>19891</v>
      </c>
    </row>
    <row r="2601" spans="1:5" x14ac:dyDescent="0.25">
      <c r="A2601" s="246" t="str">
        <f t="shared" si="40"/>
        <v>102481</v>
      </c>
      <c r="B2601" s="362" t="s">
        <v>13117</v>
      </c>
      <c r="C2601" s="362" t="s">
        <v>13118</v>
      </c>
      <c r="D2601" s="362" t="s">
        <v>9485</v>
      </c>
      <c r="E2601" s="363" t="s">
        <v>35007</v>
      </c>
    </row>
    <row r="2602" spans="1:5" x14ac:dyDescent="0.25">
      <c r="A2602" s="246" t="str">
        <f t="shared" si="40"/>
        <v>102482</v>
      </c>
      <c r="B2602" s="362" t="s">
        <v>13119</v>
      </c>
      <c r="C2602" s="362" t="s">
        <v>13120</v>
      </c>
      <c r="D2602" s="362" t="s">
        <v>9485</v>
      </c>
      <c r="E2602" s="363" t="s">
        <v>19173</v>
      </c>
    </row>
    <row r="2603" spans="1:5" x14ac:dyDescent="0.25">
      <c r="A2603" s="246" t="str">
        <f t="shared" si="40"/>
        <v>102483</v>
      </c>
      <c r="B2603" s="362" t="s">
        <v>13121</v>
      </c>
      <c r="C2603" s="362" t="s">
        <v>13122</v>
      </c>
      <c r="D2603" s="362" t="s">
        <v>9485</v>
      </c>
      <c r="E2603" s="363" t="s">
        <v>35008</v>
      </c>
    </row>
    <row r="2604" spans="1:5" x14ac:dyDescent="0.25">
      <c r="A2604" s="246" t="str">
        <f t="shared" si="40"/>
        <v>102484</v>
      </c>
      <c r="B2604" s="362" t="s">
        <v>13123</v>
      </c>
      <c r="C2604" s="362" t="s">
        <v>13124</v>
      </c>
      <c r="D2604" s="362" t="s">
        <v>9485</v>
      </c>
      <c r="E2604" s="363" t="s">
        <v>35009</v>
      </c>
    </row>
    <row r="2605" spans="1:5" x14ac:dyDescent="0.25">
      <c r="A2605" s="246" t="str">
        <f t="shared" si="40"/>
        <v>102485</v>
      </c>
      <c r="B2605" s="362" t="s">
        <v>13125</v>
      </c>
      <c r="C2605" s="362" t="s">
        <v>13126</v>
      </c>
      <c r="D2605" s="362" t="s">
        <v>9485</v>
      </c>
      <c r="E2605" s="363" t="s">
        <v>35010</v>
      </c>
    </row>
    <row r="2606" spans="1:5" x14ac:dyDescent="0.25">
      <c r="A2606" s="246" t="str">
        <f t="shared" si="40"/>
        <v>102486</v>
      </c>
      <c r="B2606" s="362" t="s">
        <v>13127</v>
      </c>
      <c r="C2606" s="362" t="s">
        <v>13128</v>
      </c>
      <c r="D2606" s="362" t="s">
        <v>9485</v>
      </c>
      <c r="E2606" s="363" t="s">
        <v>35011</v>
      </c>
    </row>
    <row r="2607" spans="1:5" x14ac:dyDescent="0.25">
      <c r="A2607" s="246" t="str">
        <f t="shared" si="40"/>
        <v>102487</v>
      </c>
      <c r="B2607" s="362" t="s">
        <v>13129</v>
      </c>
      <c r="C2607" s="362" t="s">
        <v>13130</v>
      </c>
      <c r="D2607" s="362" t="s">
        <v>9485</v>
      </c>
      <c r="E2607" s="363" t="s">
        <v>34144</v>
      </c>
    </row>
    <row r="2608" spans="1:5" x14ac:dyDescent="0.25">
      <c r="A2608" s="246" t="str">
        <f t="shared" si="40"/>
        <v>103183</v>
      </c>
      <c r="B2608" s="362" t="s">
        <v>15245</v>
      </c>
      <c r="C2608" s="362" t="s">
        <v>15246</v>
      </c>
      <c r="D2608" s="362" t="s">
        <v>9485</v>
      </c>
      <c r="E2608" s="363" t="s">
        <v>35012</v>
      </c>
    </row>
    <row r="2609" spans="1:5" x14ac:dyDescent="0.25">
      <c r="A2609" s="246" t="str">
        <f t="shared" si="40"/>
        <v>103184</v>
      </c>
      <c r="B2609" s="362" t="s">
        <v>15247</v>
      </c>
      <c r="C2609" s="362" t="s">
        <v>15248</v>
      </c>
      <c r="D2609" s="362" t="s">
        <v>9485</v>
      </c>
      <c r="E2609" s="363" t="s">
        <v>21193</v>
      </c>
    </row>
    <row r="2610" spans="1:5" x14ac:dyDescent="0.25">
      <c r="A2610" s="246" t="str">
        <f t="shared" si="40"/>
        <v>103669</v>
      </c>
      <c r="B2610" s="362" t="s">
        <v>15988</v>
      </c>
      <c r="C2610" s="362" t="s">
        <v>15989</v>
      </c>
      <c r="D2610" s="362" t="s">
        <v>9485</v>
      </c>
      <c r="E2610" s="363" t="s">
        <v>35013</v>
      </c>
    </row>
    <row r="2611" spans="1:5" x14ac:dyDescent="0.25">
      <c r="A2611" s="246" t="str">
        <f t="shared" si="40"/>
        <v>103670</v>
      </c>
      <c r="B2611" s="362" t="s">
        <v>15990</v>
      </c>
      <c r="C2611" s="362" t="s">
        <v>15991</v>
      </c>
      <c r="D2611" s="362" t="s">
        <v>9485</v>
      </c>
      <c r="E2611" s="363" t="s">
        <v>35014</v>
      </c>
    </row>
    <row r="2612" spans="1:5" x14ac:dyDescent="0.25">
      <c r="A2612" s="246" t="str">
        <f t="shared" si="40"/>
        <v>103671</v>
      </c>
      <c r="B2612" s="362" t="s">
        <v>15992</v>
      </c>
      <c r="C2612" s="362" t="s">
        <v>15993</v>
      </c>
      <c r="D2612" s="362" t="s">
        <v>9485</v>
      </c>
      <c r="E2612" s="363" t="s">
        <v>35015</v>
      </c>
    </row>
    <row r="2613" spans="1:5" x14ac:dyDescent="0.25">
      <c r="A2613" s="246" t="str">
        <f t="shared" si="40"/>
        <v>103672</v>
      </c>
      <c r="B2613" s="362" t="s">
        <v>15994</v>
      </c>
      <c r="C2613" s="362" t="s">
        <v>30948</v>
      </c>
      <c r="D2613" s="362" t="s">
        <v>9485</v>
      </c>
      <c r="E2613" s="363" t="s">
        <v>35016</v>
      </c>
    </row>
    <row r="2614" spans="1:5" x14ac:dyDescent="0.25">
      <c r="A2614" s="246" t="str">
        <f t="shared" si="40"/>
        <v>103673</v>
      </c>
      <c r="B2614" s="362" t="s">
        <v>15995</v>
      </c>
      <c r="C2614" s="362" t="s">
        <v>15996</v>
      </c>
      <c r="D2614" s="362" t="s">
        <v>9485</v>
      </c>
      <c r="E2614" s="363" t="s">
        <v>30586</v>
      </c>
    </row>
    <row r="2615" spans="1:5" x14ac:dyDescent="0.25">
      <c r="A2615" s="246" t="str">
        <f t="shared" si="40"/>
        <v>103674</v>
      </c>
      <c r="B2615" s="362" t="s">
        <v>15997</v>
      </c>
      <c r="C2615" s="362" t="s">
        <v>30951</v>
      </c>
      <c r="D2615" s="362" t="s">
        <v>9485</v>
      </c>
      <c r="E2615" s="363" t="s">
        <v>35017</v>
      </c>
    </row>
    <row r="2616" spans="1:5" x14ac:dyDescent="0.25">
      <c r="A2616" s="246" t="str">
        <f t="shared" si="40"/>
        <v>103675</v>
      </c>
      <c r="B2616" s="362" t="s">
        <v>15998</v>
      </c>
      <c r="C2616" s="362" t="s">
        <v>30953</v>
      </c>
      <c r="D2616" s="362" t="s">
        <v>9485</v>
      </c>
      <c r="E2616" s="363" t="s">
        <v>35018</v>
      </c>
    </row>
    <row r="2617" spans="1:5" x14ac:dyDescent="0.25">
      <c r="A2617" s="246" t="str">
        <f t="shared" si="40"/>
        <v>103676</v>
      </c>
      <c r="B2617" s="362" t="s">
        <v>15999</v>
      </c>
      <c r="C2617" s="362" t="s">
        <v>16000</v>
      </c>
      <c r="D2617" s="362" t="s">
        <v>9485</v>
      </c>
      <c r="E2617" s="363" t="s">
        <v>35019</v>
      </c>
    </row>
    <row r="2618" spans="1:5" x14ac:dyDescent="0.25">
      <c r="A2618" s="246" t="str">
        <f t="shared" si="40"/>
        <v>103677</v>
      </c>
      <c r="B2618" s="362" t="s">
        <v>16001</v>
      </c>
      <c r="C2618" s="362" t="s">
        <v>16002</v>
      </c>
      <c r="D2618" s="362" t="s">
        <v>9485</v>
      </c>
      <c r="E2618" s="363" t="s">
        <v>35020</v>
      </c>
    </row>
    <row r="2619" spans="1:5" x14ac:dyDescent="0.25">
      <c r="A2619" s="246" t="str">
        <f t="shared" si="40"/>
        <v>103678</v>
      </c>
      <c r="B2619" s="362" t="s">
        <v>16003</v>
      </c>
      <c r="C2619" s="362" t="s">
        <v>16004</v>
      </c>
      <c r="D2619" s="362" t="s">
        <v>9485</v>
      </c>
      <c r="E2619" s="363" t="s">
        <v>35021</v>
      </c>
    </row>
    <row r="2620" spans="1:5" x14ac:dyDescent="0.25">
      <c r="A2620" s="246" t="str">
        <f t="shared" si="40"/>
        <v>103679</v>
      </c>
      <c r="B2620" s="362" t="s">
        <v>16005</v>
      </c>
      <c r="C2620" s="362" t="s">
        <v>16006</v>
      </c>
      <c r="D2620" s="362" t="s">
        <v>9485</v>
      </c>
      <c r="E2620" s="363" t="s">
        <v>35022</v>
      </c>
    </row>
    <row r="2621" spans="1:5" x14ac:dyDescent="0.25">
      <c r="A2621" s="246" t="str">
        <f t="shared" si="40"/>
        <v>103680</v>
      </c>
      <c r="B2621" s="362" t="s">
        <v>16007</v>
      </c>
      <c r="C2621" s="362" t="s">
        <v>16008</v>
      </c>
      <c r="D2621" s="362" t="s">
        <v>9485</v>
      </c>
      <c r="E2621" s="363" t="s">
        <v>35023</v>
      </c>
    </row>
    <row r="2622" spans="1:5" x14ac:dyDescent="0.25">
      <c r="A2622" s="246" t="str">
        <f t="shared" si="40"/>
        <v>103681</v>
      </c>
      <c r="B2622" s="362" t="s">
        <v>16009</v>
      </c>
      <c r="C2622" s="362" t="s">
        <v>16010</v>
      </c>
      <c r="D2622" s="362" t="s">
        <v>9485</v>
      </c>
      <c r="E2622" s="363" t="s">
        <v>35024</v>
      </c>
    </row>
    <row r="2623" spans="1:5" x14ac:dyDescent="0.25">
      <c r="A2623" s="246" t="str">
        <f t="shared" si="40"/>
        <v>103682</v>
      </c>
      <c r="B2623" s="362" t="s">
        <v>16011</v>
      </c>
      <c r="C2623" s="362" t="s">
        <v>16012</v>
      </c>
      <c r="D2623" s="362" t="s">
        <v>9485</v>
      </c>
      <c r="E2623" s="363" t="s">
        <v>35025</v>
      </c>
    </row>
    <row r="2624" spans="1:5" x14ac:dyDescent="0.25">
      <c r="A2624" s="246" t="str">
        <f t="shared" si="40"/>
        <v>103683</v>
      </c>
      <c r="B2624" s="362" t="s">
        <v>16013</v>
      </c>
      <c r="C2624" s="362" t="s">
        <v>16014</v>
      </c>
      <c r="D2624" s="362" t="s">
        <v>9485</v>
      </c>
      <c r="E2624" s="363" t="s">
        <v>35026</v>
      </c>
    </row>
    <row r="2625" spans="1:5" x14ac:dyDescent="0.25">
      <c r="A2625" s="246" t="str">
        <f t="shared" si="40"/>
        <v>103684</v>
      </c>
      <c r="B2625" s="362" t="s">
        <v>16015</v>
      </c>
      <c r="C2625" s="362" t="s">
        <v>30963</v>
      </c>
      <c r="D2625" s="362" t="s">
        <v>9485</v>
      </c>
      <c r="E2625" s="363" t="s">
        <v>35027</v>
      </c>
    </row>
    <row r="2626" spans="1:5" x14ac:dyDescent="0.25">
      <c r="A2626" s="246" t="str">
        <f t="shared" si="40"/>
        <v>103685</v>
      </c>
      <c r="B2626" s="362" t="s">
        <v>16016</v>
      </c>
      <c r="C2626" s="362" t="s">
        <v>30965</v>
      </c>
      <c r="D2626" s="362" t="s">
        <v>9485</v>
      </c>
      <c r="E2626" s="363" t="s">
        <v>35028</v>
      </c>
    </row>
    <row r="2627" spans="1:5" x14ac:dyDescent="0.25">
      <c r="A2627" s="246" t="str">
        <f t="shared" ref="A2627:A2690" si="41">B2627</f>
        <v>103686</v>
      </c>
      <c r="B2627" s="362" t="s">
        <v>16017</v>
      </c>
      <c r="C2627" s="362" t="s">
        <v>30967</v>
      </c>
      <c r="D2627" s="362" t="s">
        <v>9485</v>
      </c>
      <c r="E2627" s="363" t="s">
        <v>35029</v>
      </c>
    </row>
    <row r="2628" spans="1:5" x14ac:dyDescent="0.25">
      <c r="A2628" s="246" t="str">
        <f t="shared" si="41"/>
        <v>103687</v>
      </c>
      <c r="B2628" s="362" t="s">
        <v>16018</v>
      </c>
      <c r="C2628" s="362" t="s">
        <v>16019</v>
      </c>
      <c r="D2628" s="362" t="s">
        <v>9485</v>
      </c>
      <c r="E2628" s="363" t="s">
        <v>35030</v>
      </c>
    </row>
    <row r="2629" spans="1:5" x14ac:dyDescent="0.25">
      <c r="A2629" s="246" t="str">
        <f t="shared" si="41"/>
        <v>103688</v>
      </c>
      <c r="B2629" s="362" t="s">
        <v>16020</v>
      </c>
      <c r="C2629" s="362" t="s">
        <v>16021</v>
      </c>
      <c r="D2629" s="362" t="s">
        <v>9485</v>
      </c>
      <c r="E2629" s="363" t="s">
        <v>35031</v>
      </c>
    </row>
    <row r="2630" spans="1:5" x14ac:dyDescent="0.25">
      <c r="A2630" s="246" t="str">
        <f t="shared" si="41"/>
        <v>101963</v>
      </c>
      <c r="B2630" s="362" t="s">
        <v>7598</v>
      </c>
      <c r="C2630" s="362" t="s">
        <v>30971</v>
      </c>
      <c r="D2630" s="362" t="s">
        <v>8619</v>
      </c>
      <c r="E2630" s="363" t="s">
        <v>35032</v>
      </c>
    </row>
    <row r="2631" spans="1:5" x14ac:dyDescent="0.25">
      <c r="A2631" s="246" t="str">
        <f t="shared" si="41"/>
        <v>101964</v>
      </c>
      <c r="B2631" s="362" t="s">
        <v>7599</v>
      </c>
      <c r="C2631" s="362" t="s">
        <v>30973</v>
      </c>
      <c r="D2631" s="362" t="s">
        <v>8619</v>
      </c>
      <c r="E2631" s="363" t="s">
        <v>35033</v>
      </c>
    </row>
    <row r="2632" spans="1:5" x14ac:dyDescent="0.25">
      <c r="A2632" s="246" t="str">
        <f t="shared" si="41"/>
        <v>101165</v>
      </c>
      <c r="B2632" s="362" t="s">
        <v>5914</v>
      </c>
      <c r="C2632" s="362" t="s">
        <v>10169</v>
      </c>
      <c r="D2632" s="362" t="s">
        <v>9485</v>
      </c>
      <c r="E2632" s="363" t="s">
        <v>35034</v>
      </c>
    </row>
    <row r="2633" spans="1:5" x14ac:dyDescent="0.25">
      <c r="A2633" s="246" t="str">
        <f t="shared" si="41"/>
        <v>101166</v>
      </c>
      <c r="B2633" s="362" t="s">
        <v>5915</v>
      </c>
      <c r="C2633" s="362" t="s">
        <v>10170</v>
      </c>
      <c r="D2633" s="362" t="s">
        <v>9485</v>
      </c>
      <c r="E2633" s="363" t="s">
        <v>35035</v>
      </c>
    </row>
    <row r="2634" spans="1:5" x14ac:dyDescent="0.25">
      <c r="A2634" s="246" t="str">
        <f t="shared" si="41"/>
        <v>98575</v>
      </c>
      <c r="B2634" s="362" t="s">
        <v>14444</v>
      </c>
      <c r="C2634" s="362" t="s">
        <v>30977</v>
      </c>
      <c r="D2634" s="362" t="s">
        <v>8399</v>
      </c>
      <c r="E2634" s="363" t="s">
        <v>16607</v>
      </c>
    </row>
    <row r="2635" spans="1:5" x14ac:dyDescent="0.25">
      <c r="A2635" s="246" t="str">
        <f t="shared" si="41"/>
        <v>98576</v>
      </c>
      <c r="B2635" s="362" t="s">
        <v>5076</v>
      </c>
      <c r="C2635" s="362" t="s">
        <v>30979</v>
      </c>
      <c r="D2635" s="362" t="s">
        <v>8399</v>
      </c>
      <c r="E2635" s="363" t="s">
        <v>16060</v>
      </c>
    </row>
    <row r="2636" spans="1:5" x14ac:dyDescent="0.25">
      <c r="A2636" s="246" t="str">
        <f t="shared" si="41"/>
        <v>98577</v>
      </c>
      <c r="B2636" s="362" t="s">
        <v>14445</v>
      </c>
      <c r="C2636" s="362" t="s">
        <v>30980</v>
      </c>
      <c r="D2636" s="362" t="s">
        <v>8399</v>
      </c>
      <c r="E2636" s="363" t="s">
        <v>16709</v>
      </c>
    </row>
    <row r="2637" spans="1:5" x14ac:dyDescent="0.25">
      <c r="A2637" s="246" t="str">
        <f t="shared" si="41"/>
        <v>93182</v>
      </c>
      <c r="B2637" s="362" t="s">
        <v>3244</v>
      </c>
      <c r="C2637" s="362" t="s">
        <v>10171</v>
      </c>
      <c r="D2637" s="362" t="s">
        <v>8399</v>
      </c>
      <c r="E2637" s="363" t="s">
        <v>35036</v>
      </c>
    </row>
    <row r="2638" spans="1:5" x14ac:dyDescent="0.25">
      <c r="A2638" s="246" t="str">
        <f t="shared" si="41"/>
        <v>93183</v>
      </c>
      <c r="B2638" s="362" t="s">
        <v>3245</v>
      </c>
      <c r="C2638" s="362" t="s">
        <v>10172</v>
      </c>
      <c r="D2638" s="362" t="s">
        <v>8399</v>
      </c>
      <c r="E2638" s="363" t="s">
        <v>35037</v>
      </c>
    </row>
    <row r="2639" spans="1:5" x14ac:dyDescent="0.25">
      <c r="A2639" s="246" t="str">
        <f t="shared" si="41"/>
        <v>93184</v>
      </c>
      <c r="B2639" s="362" t="s">
        <v>3246</v>
      </c>
      <c r="C2639" s="362" t="s">
        <v>10173</v>
      </c>
      <c r="D2639" s="362" t="s">
        <v>8399</v>
      </c>
      <c r="E2639" s="363" t="s">
        <v>31161</v>
      </c>
    </row>
    <row r="2640" spans="1:5" x14ac:dyDescent="0.25">
      <c r="A2640" s="246" t="str">
        <f t="shared" si="41"/>
        <v>93185</v>
      </c>
      <c r="B2640" s="362" t="s">
        <v>3247</v>
      </c>
      <c r="C2640" s="362" t="s">
        <v>10174</v>
      </c>
      <c r="D2640" s="362" t="s">
        <v>8399</v>
      </c>
      <c r="E2640" s="363" t="s">
        <v>31062</v>
      </c>
    </row>
    <row r="2641" spans="1:5" x14ac:dyDescent="0.25">
      <c r="A2641" s="246" t="str">
        <f t="shared" si="41"/>
        <v>93186</v>
      </c>
      <c r="B2641" s="362" t="s">
        <v>3248</v>
      </c>
      <c r="C2641" s="362" t="s">
        <v>10175</v>
      </c>
      <c r="D2641" s="362" t="s">
        <v>8399</v>
      </c>
      <c r="E2641" s="363" t="s">
        <v>35038</v>
      </c>
    </row>
    <row r="2642" spans="1:5" x14ac:dyDescent="0.25">
      <c r="A2642" s="246" t="str">
        <f t="shared" si="41"/>
        <v>93187</v>
      </c>
      <c r="B2642" s="362" t="s">
        <v>3249</v>
      </c>
      <c r="C2642" s="362" t="s">
        <v>10176</v>
      </c>
      <c r="D2642" s="362" t="s">
        <v>8399</v>
      </c>
      <c r="E2642" s="363" t="s">
        <v>35039</v>
      </c>
    </row>
    <row r="2643" spans="1:5" x14ac:dyDescent="0.25">
      <c r="A2643" s="246" t="str">
        <f t="shared" si="41"/>
        <v>93188</v>
      </c>
      <c r="B2643" s="362" t="s">
        <v>3250</v>
      </c>
      <c r="C2643" s="362" t="s">
        <v>10177</v>
      </c>
      <c r="D2643" s="362" t="s">
        <v>8399</v>
      </c>
      <c r="E2643" s="363" t="s">
        <v>35040</v>
      </c>
    </row>
    <row r="2644" spans="1:5" x14ac:dyDescent="0.25">
      <c r="A2644" s="246" t="str">
        <f t="shared" si="41"/>
        <v>93189</v>
      </c>
      <c r="B2644" s="362" t="s">
        <v>3251</v>
      </c>
      <c r="C2644" s="362" t="s">
        <v>10178</v>
      </c>
      <c r="D2644" s="362" t="s">
        <v>8399</v>
      </c>
      <c r="E2644" s="363" t="s">
        <v>35041</v>
      </c>
    </row>
    <row r="2645" spans="1:5" x14ac:dyDescent="0.25">
      <c r="A2645" s="246" t="str">
        <f t="shared" si="41"/>
        <v>93190</v>
      </c>
      <c r="B2645" s="362" t="s">
        <v>3252</v>
      </c>
      <c r="C2645" s="362" t="s">
        <v>10179</v>
      </c>
      <c r="D2645" s="362" t="s">
        <v>8399</v>
      </c>
      <c r="E2645" s="363" t="s">
        <v>34825</v>
      </c>
    </row>
    <row r="2646" spans="1:5" x14ac:dyDescent="0.25">
      <c r="A2646" s="246" t="str">
        <f t="shared" si="41"/>
        <v>93191</v>
      </c>
      <c r="B2646" s="362" t="s">
        <v>3253</v>
      </c>
      <c r="C2646" s="362" t="s">
        <v>10180</v>
      </c>
      <c r="D2646" s="362" t="s">
        <v>8399</v>
      </c>
      <c r="E2646" s="363" t="s">
        <v>20208</v>
      </c>
    </row>
    <row r="2647" spans="1:5" x14ac:dyDescent="0.25">
      <c r="A2647" s="246" t="str">
        <f t="shared" si="41"/>
        <v>93192</v>
      </c>
      <c r="B2647" s="362" t="s">
        <v>3254</v>
      </c>
      <c r="C2647" s="362" t="s">
        <v>10181</v>
      </c>
      <c r="D2647" s="362" t="s">
        <v>8399</v>
      </c>
      <c r="E2647" s="363" t="s">
        <v>35042</v>
      </c>
    </row>
    <row r="2648" spans="1:5" x14ac:dyDescent="0.25">
      <c r="A2648" s="246" t="str">
        <f t="shared" si="41"/>
        <v>93193</v>
      </c>
      <c r="B2648" s="362" t="s">
        <v>3255</v>
      </c>
      <c r="C2648" s="362" t="s">
        <v>10182</v>
      </c>
      <c r="D2648" s="362" t="s">
        <v>8399</v>
      </c>
      <c r="E2648" s="363" t="s">
        <v>21267</v>
      </c>
    </row>
    <row r="2649" spans="1:5" x14ac:dyDescent="0.25">
      <c r="A2649" s="246" t="str">
        <f t="shared" si="41"/>
        <v>93194</v>
      </c>
      <c r="B2649" s="362" t="s">
        <v>3256</v>
      </c>
      <c r="C2649" s="362" t="s">
        <v>10183</v>
      </c>
      <c r="D2649" s="362" t="s">
        <v>8399</v>
      </c>
      <c r="E2649" s="363" t="s">
        <v>27465</v>
      </c>
    </row>
    <row r="2650" spans="1:5" x14ac:dyDescent="0.25">
      <c r="A2650" s="246" t="str">
        <f t="shared" si="41"/>
        <v>93195</v>
      </c>
      <c r="B2650" s="362" t="s">
        <v>3257</v>
      </c>
      <c r="C2650" s="362" t="s">
        <v>10184</v>
      </c>
      <c r="D2650" s="362" t="s">
        <v>8399</v>
      </c>
      <c r="E2650" s="363" t="s">
        <v>30883</v>
      </c>
    </row>
    <row r="2651" spans="1:5" x14ac:dyDescent="0.25">
      <c r="A2651" s="246" t="str">
        <f t="shared" si="41"/>
        <v>93196</v>
      </c>
      <c r="B2651" s="362" t="s">
        <v>3258</v>
      </c>
      <c r="C2651" s="362" t="s">
        <v>10185</v>
      </c>
      <c r="D2651" s="362" t="s">
        <v>8399</v>
      </c>
      <c r="E2651" s="363" t="s">
        <v>35043</v>
      </c>
    </row>
    <row r="2652" spans="1:5" x14ac:dyDescent="0.25">
      <c r="A2652" s="246" t="str">
        <f t="shared" si="41"/>
        <v>93197</v>
      </c>
      <c r="B2652" s="362" t="s">
        <v>3259</v>
      </c>
      <c r="C2652" s="362" t="s">
        <v>10186</v>
      </c>
      <c r="D2652" s="362" t="s">
        <v>8399</v>
      </c>
      <c r="E2652" s="363" t="s">
        <v>20784</v>
      </c>
    </row>
    <row r="2653" spans="1:5" x14ac:dyDescent="0.25">
      <c r="A2653" s="246" t="str">
        <f t="shared" si="41"/>
        <v>93198</v>
      </c>
      <c r="B2653" s="362" t="s">
        <v>3260</v>
      </c>
      <c r="C2653" s="362" t="s">
        <v>10187</v>
      </c>
      <c r="D2653" s="362" t="s">
        <v>8399</v>
      </c>
      <c r="E2653" s="363" t="s">
        <v>13015</v>
      </c>
    </row>
    <row r="2654" spans="1:5" x14ac:dyDescent="0.25">
      <c r="A2654" s="246" t="str">
        <f t="shared" si="41"/>
        <v>93199</v>
      </c>
      <c r="B2654" s="362" t="s">
        <v>3261</v>
      </c>
      <c r="C2654" s="362" t="s">
        <v>10188</v>
      </c>
      <c r="D2654" s="362" t="s">
        <v>8399</v>
      </c>
      <c r="E2654" s="363" t="s">
        <v>22231</v>
      </c>
    </row>
    <row r="2655" spans="1:5" x14ac:dyDescent="0.25">
      <c r="A2655" s="246" t="str">
        <f t="shared" si="41"/>
        <v>93200</v>
      </c>
      <c r="B2655" s="362" t="s">
        <v>3262</v>
      </c>
      <c r="C2655" s="362" t="s">
        <v>10189</v>
      </c>
      <c r="D2655" s="362" t="s">
        <v>8399</v>
      </c>
      <c r="E2655" s="363" t="s">
        <v>7829</v>
      </c>
    </row>
    <row r="2656" spans="1:5" x14ac:dyDescent="0.25">
      <c r="A2656" s="246" t="str">
        <f t="shared" si="41"/>
        <v>93201</v>
      </c>
      <c r="B2656" s="362" t="s">
        <v>3263</v>
      </c>
      <c r="C2656" s="362" t="s">
        <v>10190</v>
      </c>
      <c r="D2656" s="362" t="s">
        <v>8399</v>
      </c>
      <c r="E2656" s="363" t="s">
        <v>8117</v>
      </c>
    </row>
    <row r="2657" spans="1:5" x14ac:dyDescent="0.25">
      <c r="A2657" s="246" t="str">
        <f t="shared" si="41"/>
        <v>93202</v>
      </c>
      <c r="B2657" s="362" t="s">
        <v>3264</v>
      </c>
      <c r="C2657" s="362" t="s">
        <v>10191</v>
      </c>
      <c r="D2657" s="362" t="s">
        <v>8399</v>
      </c>
      <c r="E2657" s="363" t="s">
        <v>15467</v>
      </c>
    </row>
    <row r="2658" spans="1:5" x14ac:dyDescent="0.25">
      <c r="A2658" s="246" t="str">
        <f t="shared" si="41"/>
        <v>93203</v>
      </c>
      <c r="B2658" s="362" t="s">
        <v>3265</v>
      </c>
      <c r="C2658" s="362" t="s">
        <v>10193</v>
      </c>
      <c r="D2658" s="362" t="s">
        <v>8399</v>
      </c>
      <c r="E2658" s="363" t="s">
        <v>35044</v>
      </c>
    </row>
    <row r="2659" spans="1:5" x14ac:dyDescent="0.25">
      <c r="A2659" s="246" t="str">
        <f t="shared" si="41"/>
        <v>93204</v>
      </c>
      <c r="B2659" s="362" t="s">
        <v>3266</v>
      </c>
      <c r="C2659" s="362" t="s">
        <v>10194</v>
      </c>
      <c r="D2659" s="362" t="s">
        <v>8399</v>
      </c>
      <c r="E2659" s="363" t="s">
        <v>21271</v>
      </c>
    </row>
    <row r="2660" spans="1:5" x14ac:dyDescent="0.25">
      <c r="A2660" s="246" t="str">
        <f t="shared" si="41"/>
        <v>93205</v>
      </c>
      <c r="B2660" s="362" t="s">
        <v>3267</v>
      </c>
      <c r="C2660" s="362" t="s">
        <v>10195</v>
      </c>
      <c r="D2660" s="362" t="s">
        <v>8399</v>
      </c>
      <c r="E2660" s="363" t="s">
        <v>16605</v>
      </c>
    </row>
    <row r="2661" spans="1:5" x14ac:dyDescent="0.25">
      <c r="A2661" s="246" t="str">
        <f t="shared" si="41"/>
        <v>97733</v>
      </c>
      <c r="B2661" s="362" t="s">
        <v>4808</v>
      </c>
      <c r="C2661" s="362" t="s">
        <v>10196</v>
      </c>
      <c r="D2661" s="362" t="s">
        <v>9485</v>
      </c>
      <c r="E2661" s="363" t="s">
        <v>35045</v>
      </c>
    </row>
    <row r="2662" spans="1:5" x14ac:dyDescent="0.25">
      <c r="A2662" s="246" t="str">
        <f t="shared" si="41"/>
        <v>97734</v>
      </c>
      <c r="B2662" s="362" t="s">
        <v>4809</v>
      </c>
      <c r="C2662" s="362" t="s">
        <v>10197</v>
      </c>
      <c r="D2662" s="362" t="s">
        <v>9485</v>
      </c>
      <c r="E2662" s="363" t="s">
        <v>35046</v>
      </c>
    </row>
    <row r="2663" spans="1:5" x14ac:dyDescent="0.25">
      <c r="A2663" s="246" t="str">
        <f t="shared" si="41"/>
        <v>97735</v>
      </c>
      <c r="B2663" s="362" t="s">
        <v>4810</v>
      </c>
      <c r="C2663" s="362" t="s">
        <v>10198</v>
      </c>
      <c r="D2663" s="362" t="s">
        <v>9485</v>
      </c>
      <c r="E2663" s="363" t="s">
        <v>35047</v>
      </c>
    </row>
    <row r="2664" spans="1:5" x14ac:dyDescent="0.25">
      <c r="A2664" s="246" t="str">
        <f t="shared" si="41"/>
        <v>97736</v>
      </c>
      <c r="B2664" s="362" t="s">
        <v>4811</v>
      </c>
      <c r="C2664" s="362" t="s">
        <v>10199</v>
      </c>
      <c r="D2664" s="362" t="s">
        <v>9485</v>
      </c>
      <c r="E2664" s="363" t="s">
        <v>35048</v>
      </c>
    </row>
    <row r="2665" spans="1:5" x14ac:dyDescent="0.25">
      <c r="A2665" s="246" t="str">
        <f t="shared" si="41"/>
        <v>97737</v>
      </c>
      <c r="B2665" s="362" t="s">
        <v>4812</v>
      </c>
      <c r="C2665" s="362" t="s">
        <v>10200</v>
      </c>
      <c r="D2665" s="362" t="s">
        <v>9485</v>
      </c>
      <c r="E2665" s="363" t="s">
        <v>35049</v>
      </c>
    </row>
    <row r="2666" spans="1:5" x14ac:dyDescent="0.25">
      <c r="A2666" s="246" t="str">
        <f t="shared" si="41"/>
        <v>97738</v>
      </c>
      <c r="B2666" s="362" t="s">
        <v>4813</v>
      </c>
      <c r="C2666" s="362" t="s">
        <v>18185</v>
      </c>
      <c r="D2666" s="362" t="s">
        <v>9485</v>
      </c>
      <c r="E2666" s="363" t="s">
        <v>35050</v>
      </c>
    </row>
    <row r="2667" spans="1:5" x14ac:dyDescent="0.25">
      <c r="A2667" s="246" t="str">
        <f t="shared" si="41"/>
        <v>97739</v>
      </c>
      <c r="B2667" s="362" t="s">
        <v>4814</v>
      </c>
      <c r="C2667" s="362" t="s">
        <v>10201</v>
      </c>
      <c r="D2667" s="362" t="s">
        <v>9485</v>
      </c>
      <c r="E2667" s="363" t="s">
        <v>35051</v>
      </c>
    </row>
    <row r="2668" spans="1:5" x14ac:dyDescent="0.25">
      <c r="A2668" s="246" t="str">
        <f t="shared" si="41"/>
        <v>97740</v>
      </c>
      <c r="B2668" s="362" t="s">
        <v>4815</v>
      </c>
      <c r="C2668" s="362" t="s">
        <v>10202</v>
      </c>
      <c r="D2668" s="362" t="s">
        <v>9485</v>
      </c>
      <c r="E2668" s="363" t="s">
        <v>35052</v>
      </c>
    </row>
    <row r="2669" spans="1:5" x14ac:dyDescent="0.25">
      <c r="A2669" s="246" t="str">
        <f t="shared" si="41"/>
        <v>98615</v>
      </c>
      <c r="B2669" s="362" t="s">
        <v>5079</v>
      </c>
      <c r="C2669" s="362" t="s">
        <v>10203</v>
      </c>
      <c r="D2669" s="362" t="s">
        <v>8619</v>
      </c>
      <c r="E2669" s="363" t="s">
        <v>35053</v>
      </c>
    </row>
    <row r="2670" spans="1:5" x14ac:dyDescent="0.25">
      <c r="A2670" s="246" t="str">
        <f t="shared" si="41"/>
        <v>98616</v>
      </c>
      <c r="B2670" s="362" t="s">
        <v>5080</v>
      </c>
      <c r="C2670" s="362" t="s">
        <v>10204</v>
      </c>
      <c r="D2670" s="362" t="s">
        <v>8619</v>
      </c>
      <c r="E2670" s="363" t="s">
        <v>35054</v>
      </c>
    </row>
    <row r="2671" spans="1:5" x14ac:dyDescent="0.25">
      <c r="A2671" s="246" t="str">
        <f t="shared" si="41"/>
        <v>98617</v>
      </c>
      <c r="B2671" s="362" t="s">
        <v>5081</v>
      </c>
      <c r="C2671" s="362" t="s">
        <v>10205</v>
      </c>
      <c r="D2671" s="362" t="s">
        <v>8619</v>
      </c>
      <c r="E2671" s="363" t="s">
        <v>16407</v>
      </c>
    </row>
    <row r="2672" spans="1:5" x14ac:dyDescent="0.25">
      <c r="A2672" s="246" t="str">
        <f t="shared" si="41"/>
        <v>98618</v>
      </c>
      <c r="B2672" s="362" t="s">
        <v>5082</v>
      </c>
      <c r="C2672" s="362" t="s">
        <v>10206</v>
      </c>
      <c r="D2672" s="362" t="s">
        <v>8619</v>
      </c>
      <c r="E2672" s="363" t="s">
        <v>35055</v>
      </c>
    </row>
    <row r="2673" spans="1:5" x14ac:dyDescent="0.25">
      <c r="A2673" s="246" t="str">
        <f t="shared" si="41"/>
        <v>98619</v>
      </c>
      <c r="B2673" s="362" t="s">
        <v>5083</v>
      </c>
      <c r="C2673" s="362" t="s">
        <v>10207</v>
      </c>
      <c r="D2673" s="362" t="s">
        <v>8619</v>
      </c>
      <c r="E2673" s="363" t="s">
        <v>35056</v>
      </c>
    </row>
    <row r="2674" spans="1:5" x14ac:dyDescent="0.25">
      <c r="A2674" s="246" t="str">
        <f t="shared" si="41"/>
        <v>98620</v>
      </c>
      <c r="B2674" s="362" t="s">
        <v>5084</v>
      </c>
      <c r="C2674" s="362" t="s">
        <v>10208</v>
      </c>
      <c r="D2674" s="362" t="s">
        <v>8619</v>
      </c>
      <c r="E2674" s="363" t="s">
        <v>35057</v>
      </c>
    </row>
    <row r="2675" spans="1:5" x14ac:dyDescent="0.25">
      <c r="A2675" s="246" t="str">
        <f t="shared" si="41"/>
        <v>98621</v>
      </c>
      <c r="B2675" s="362" t="s">
        <v>5085</v>
      </c>
      <c r="C2675" s="362" t="s">
        <v>10209</v>
      </c>
      <c r="D2675" s="362" t="s">
        <v>8619</v>
      </c>
      <c r="E2675" s="363" t="s">
        <v>35058</v>
      </c>
    </row>
    <row r="2676" spans="1:5" x14ac:dyDescent="0.25">
      <c r="A2676" s="246" t="str">
        <f t="shared" si="41"/>
        <v>98622</v>
      </c>
      <c r="B2676" s="362" t="s">
        <v>5086</v>
      </c>
      <c r="C2676" s="362" t="s">
        <v>10210</v>
      </c>
      <c r="D2676" s="362" t="s">
        <v>8619</v>
      </c>
      <c r="E2676" s="363" t="s">
        <v>35059</v>
      </c>
    </row>
    <row r="2677" spans="1:5" x14ac:dyDescent="0.25">
      <c r="A2677" s="246" t="str">
        <f t="shared" si="41"/>
        <v>98623</v>
      </c>
      <c r="B2677" s="362" t="s">
        <v>5087</v>
      </c>
      <c r="C2677" s="362" t="s">
        <v>10211</v>
      </c>
      <c r="D2677" s="362" t="s">
        <v>8619</v>
      </c>
      <c r="E2677" s="363" t="s">
        <v>31244</v>
      </c>
    </row>
    <row r="2678" spans="1:5" x14ac:dyDescent="0.25">
      <c r="A2678" s="246" t="str">
        <f t="shared" si="41"/>
        <v>98624</v>
      </c>
      <c r="B2678" s="362" t="s">
        <v>5088</v>
      </c>
      <c r="C2678" s="362" t="s">
        <v>10212</v>
      </c>
      <c r="D2678" s="362" t="s">
        <v>8619</v>
      </c>
      <c r="E2678" s="363" t="s">
        <v>35060</v>
      </c>
    </row>
    <row r="2679" spans="1:5" x14ac:dyDescent="0.25">
      <c r="A2679" s="246" t="str">
        <f t="shared" si="41"/>
        <v>98625</v>
      </c>
      <c r="B2679" s="362" t="s">
        <v>5089</v>
      </c>
      <c r="C2679" s="362" t="s">
        <v>10213</v>
      </c>
      <c r="D2679" s="362" t="s">
        <v>8619</v>
      </c>
      <c r="E2679" s="363" t="s">
        <v>35061</v>
      </c>
    </row>
    <row r="2680" spans="1:5" x14ac:dyDescent="0.25">
      <c r="A2680" s="246" t="str">
        <f t="shared" si="41"/>
        <v>98626</v>
      </c>
      <c r="B2680" s="362" t="s">
        <v>5090</v>
      </c>
      <c r="C2680" s="362" t="s">
        <v>10214</v>
      </c>
      <c r="D2680" s="362" t="s">
        <v>8619</v>
      </c>
      <c r="E2680" s="363" t="s">
        <v>35062</v>
      </c>
    </row>
    <row r="2681" spans="1:5" x14ac:dyDescent="0.25">
      <c r="A2681" s="246" t="str">
        <f t="shared" si="41"/>
        <v>98655</v>
      </c>
      <c r="B2681" s="362" t="s">
        <v>5091</v>
      </c>
      <c r="C2681" s="362" t="s">
        <v>10215</v>
      </c>
      <c r="D2681" s="362" t="s">
        <v>8399</v>
      </c>
      <c r="E2681" s="363" t="s">
        <v>35063</v>
      </c>
    </row>
    <row r="2682" spans="1:5" x14ac:dyDescent="0.25">
      <c r="A2682" s="246" t="str">
        <f t="shared" si="41"/>
        <v>98656</v>
      </c>
      <c r="B2682" s="362" t="s">
        <v>5092</v>
      </c>
      <c r="C2682" s="362" t="s">
        <v>10216</v>
      </c>
      <c r="D2682" s="362" t="s">
        <v>8399</v>
      </c>
      <c r="E2682" s="363" t="s">
        <v>35064</v>
      </c>
    </row>
    <row r="2683" spans="1:5" x14ac:dyDescent="0.25">
      <c r="A2683" s="246" t="str">
        <f t="shared" si="41"/>
        <v>98657</v>
      </c>
      <c r="B2683" s="362" t="s">
        <v>5093</v>
      </c>
      <c r="C2683" s="362" t="s">
        <v>10217</v>
      </c>
      <c r="D2683" s="362" t="s">
        <v>8399</v>
      </c>
      <c r="E2683" s="363" t="s">
        <v>21385</v>
      </c>
    </row>
    <row r="2684" spans="1:5" x14ac:dyDescent="0.25">
      <c r="A2684" s="246" t="str">
        <f t="shared" si="41"/>
        <v>98658</v>
      </c>
      <c r="B2684" s="362" t="s">
        <v>5094</v>
      </c>
      <c r="C2684" s="362" t="s">
        <v>10218</v>
      </c>
      <c r="D2684" s="362" t="s">
        <v>8399</v>
      </c>
      <c r="E2684" s="363" t="s">
        <v>35065</v>
      </c>
    </row>
    <row r="2685" spans="1:5" x14ac:dyDescent="0.25">
      <c r="A2685" s="246" t="str">
        <f t="shared" si="41"/>
        <v>98659</v>
      </c>
      <c r="B2685" s="362" t="s">
        <v>5095</v>
      </c>
      <c r="C2685" s="362" t="s">
        <v>10219</v>
      </c>
      <c r="D2685" s="362" t="s">
        <v>8399</v>
      </c>
      <c r="E2685" s="363" t="s">
        <v>35066</v>
      </c>
    </row>
    <row r="2686" spans="1:5" x14ac:dyDescent="0.25">
      <c r="A2686" s="246" t="str">
        <f t="shared" si="41"/>
        <v>98746</v>
      </c>
      <c r="B2686" s="362" t="s">
        <v>5108</v>
      </c>
      <c r="C2686" s="362" t="s">
        <v>10220</v>
      </c>
      <c r="D2686" s="362" t="s">
        <v>8399</v>
      </c>
      <c r="E2686" s="363" t="s">
        <v>22683</v>
      </c>
    </row>
    <row r="2687" spans="1:5" x14ac:dyDescent="0.25">
      <c r="A2687" s="246" t="str">
        <f t="shared" si="41"/>
        <v>98749</v>
      </c>
      <c r="B2687" s="362" t="s">
        <v>5109</v>
      </c>
      <c r="C2687" s="362" t="s">
        <v>10221</v>
      </c>
      <c r="D2687" s="362" t="s">
        <v>8399</v>
      </c>
      <c r="E2687" s="363" t="s">
        <v>35067</v>
      </c>
    </row>
    <row r="2688" spans="1:5" x14ac:dyDescent="0.25">
      <c r="A2688" s="246" t="str">
        <f t="shared" si="41"/>
        <v>98750</v>
      </c>
      <c r="B2688" s="362" t="s">
        <v>5110</v>
      </c>
      <c r="C2688" s="362" t="s">
        <v>10222</v>
      </c>
      <c r="D2688" s="362" t="s">
        <v>8399</v>
      </c>
      <c r="E2688" s="363" t="s">
        <v>35068</v>
      </c>
    </row>
    <row r="2689" spans="1:5" x14ac:dyDescent="0.25">
      <c r="A2689" s="246" t="str">
        <f t="shared" si="41"/>
        <v>98751</v>
      </c>
      <c r="B2689" s="362" t="s">
        <v>5111</v>
      </c>
      <c r="C2689" s="362" t="s">
        <v>10223</v>
      </c>
      <c r="D2689" s="362" t="s">
        <v>8399</v>
      </c>
      <c r="E2689" s="363" t="s">
        <v>35069</v>
      </c>
    </row>
    <row r="2690" spans="1:5" x14ac:dyDescent="0.25">
      <c r="A2690" s="246" t="str">
        <f t="shared" si="41"/>
        <v>98752</v>
      </c>
      <c r="B2690" s="362" t="s">
        <v>5112</v>
      </c>
      <c r="C2690" s="362" t="s">
        <v>10224</v>
      </c>
      <c r="D2690" s="362" t="s">
        <v>8399</v>
      </c>
      <c r="E2690" s="363" t="s">
        <v>35070</v>
      </c>
    </row>
    <row r="2691" spans="1:5" x14ac:dyDescent="0.25">
      <c r="A2691" s="246" t="str">
        <f t="shared" ref="A2691:A2754" si="42">B2691</f>
        <v>98753</v>
      </c>
      <c r="B2691" s="362" t="s">
        <v>5113</v>
      </c>
      <c r="C2691" s="362" t="s">
        <v>10225</v>
      </c>
      <c r="D2691" s="362" t="s">
        <v>8399</v>
      </c>
      <c r="E2691" s="363" t="s">
        <v>35071</v>
      </c>
    </row>
    <row r="2692" spans="1:5" x14ac:dyDescent="0.25">
      <c r="A2692" s="246" t="str">
        <f t="shared" si="42"/>
        <v>100763</v>
      </c>
      <c r="B2692" s="362" t="s">
        <v>5814</v>
      </c>
      <c r="C2692" s="362" t="s">
        <v>18381</v>
      </c>
      <c r="D2692" s="362" t="s">
        <v>9468</v>
      </c>
      <c r="E2692" s="363" t="s">
        <v>21796</v>
      </c>
    </row>
    <row r="2693" spans="1:5" x14ac:dyDescent="0.25">
      <c r="A2693" s="246" t="str">
        <f t="shared" si="42"/>
        <v>100764</v>
      </c>
      <c r="B2693" s="362" t="s">
        <v>5815</v>
      </c>
      <c r="C2693" s="362" t="s">
        <v>18382</v>
      </c>
      <c r="D2693" s="362" t="s">
        <v>9468</v>
      </c>
      <c r="E2693" s="363" t="s">
        <v>11938</v>
      </c>
    </row>
    <row r="2694" spans="1:5" x14ac:dyDescent="0.25">
      <c r="A2694" s="246" t="str">
        <f t="shared" si="42"/>
        <v>100765</v>
      </c>
      <c r="B2694" s="362" t="s">
        <v>5816</v>
      </c>
      <c r="C2694" s="362" t="s">
        <v>18383</v>
      </c>
      <c r="D2694" s="362" t="s">
        <v>9468</v>
      </c>
      <c r="E2694" s="363" t="s">
        <v>18340</v>
      </c>
    </row>
    <row r="2695" spans="1:5" x14ac:dyDescent="0.25">
      <c r="A2695" s="246" t="str">
        <f t="shared" si="42"/>
        <v>100766</v>
      </c>
      <c r="B2695" s="362" t="s">
        <v>5817</v>
      </c>
      <c r="C2695" s="362" t="s">
        <v>18384</v>
      </c>
      <c r="D2695" s="362" t="s">
        <v>9468</v>
      </c>
      <c r="E2695" s="363" t="s">
        <v>31017</v>
      </c>
    </row>
    <row r="2696" spans="1:5" x14ac:dyDescent="0.25">
      <c r="A2696" s="246" t="str">
        <f t="shared" si="42"/>
        <v>100767</v>
      </c>
      <c r="B2696" s="362" t="s">
        <v>5818</v>
      </c>
      <c r="C2696" s="362" t="s">
        <v>18385</v>
      </c>
      <c r="D2696" s="362" t="s">
        <v>9468</v>
      </c>
      <c r="E2696" s="363" t="s">
        <v>16117</v>
      </c>
    </row>
    <row r="2697" spans="1:5" x14ac:dyDescent="0.25">
      <c r="A2697" s="246" t="str">
        <f t="shared" si="42"/>
        <v>100768</v>
      </c>
      <c r="B2697" s="362" t="s">
        <v>5819</v>
      </c>
      <c r="C2697" s="362" t="s">
        <v>18386</v>
      </c>
      <c r="D2697" s="362" t="s">
        <v>9468</v>
      </c>
      <c r="E2697" s="363" t="s">
        <v>35072</v>
      </c>
    </row>
    <row r="2698" spans="1:5" x14ac:dyDescent="0.25">
      <c r="A2698" s="246" t="str">
        <f t="shared" si="42"/>
        <v>100769</v>
      </c>
      <c r="B2698" s="362" t="s">
        <v>5820</v>
      </c>
      <c r="C2698" s="362" t="s">
        <v>18387</v>
      </c>
      <c r="D2698" s="362" t="s">
        <v>9468</v>
      </c>
      <c r="E2698" s="363" t="s">
        <v>19782</v>
      </c>
    </row>
    <row r="2699" spans="1:5" x14ac:dyDescent="0.25">
      <c r="A2699" s="246" t="str">
        <f t="shared" si="42"/>
        <v>100770</v>
      </c>
      <c r="B2699" s="362" t="s">
        <v>5821</v>
      </c>
      <c r="C2699" s="362" t="s">
        <v>18388</v>
      </c>
      <c r="D2699" s="362" t="s">
        <v>9468</v>
      </c>
      <c r="E2699" s="363" t="s">
        <v>20534</v>
      </c>
    </row>
    <row r="2700" spans="1:5" x14ac:dyDescent="0.25">
      <c r="A2700" s="246" t="str">
        <f t="shared" si="42"/>
        <v>100771</v>
      </c>
      <c r="B2700" s="362" t="s">
        <v>5822</v>
      </c>
      <c r="C2700" s="362" t="s">
        <v>18389</v>
      </c>
      <c r="D2700" s="362" t="s">
        <v>9468</v>
      </c>
      <c r="E2700" s="363" t="s">
        <v>12925</v>
      </c>
    </row>
    <row r="2701" spans="1:5" x14ac:dyDescent="0.25">
      <c r="A2701" s="246" t="str">
        <f t="shared" si="42"/>
        <v>100772</v>
      </c>
      <c r="B2701" s="362" t="s">
        <v>5823</v>
      </c>
      <c r="C2701" s="362" t="s">
        <v>18390</v>
      </c>
      <c r="D2701" s="362" t="s">
        <v>9468</v>
      </c>
      <c r="E2701" s="363" t="s">
        <v>7895</v>
      </c>
    </row>
    <row r="2702" spans="1:5" x14ac:dyDescent="0.25">
      <c r="A2702" s="246" t="str">
        <f t="shared" si="42"/>
        <v>100773</v>
      </c>
      <c r="B2702" s="362" t="s">
        <v>5824</v>
      </c>
      <c r="C2702" s="362" t="s">
        <v>18391</v>
      </c>
      <c r="D2702" s="362" t="s">
        <v>9468</v>
      </c>
      <c r="E2702" s="363" t="s">
        <v>12683</v>
      </c>
    </row>
    <row r="2703" spans="1:5" x14ac:dyDescent="0.25">
      <c r="A2703" s="246" t="str">
        <f t="shared" si="42"/>
        <v>100774</v>
      </c>
      <c r="B2703" s="362" t="s">
        <v>5825</v>
      </c>
      <c r="C2703" s="362" t="s">
        <v>18392</v>
      </c>
      <c r="D2703" s="362" t="s">
        <v>9468</v>
      </c>
      <c r="E2703" s="363" t="s">
        <v>14112</v>
      </c>
    </row>
    <row r="2704" spans="1:5" x14ac:dyDescent="0.25">
      <c r="A2704" s="246" t="str">
        <f t="shared" si="42"/>
        <v>100775</v>
      </c>
      <c r="B2704" s="362" t="s">
        <v>5826</v>
      </c>
      <c r="C2704" s="362" t="s">
        <v>18393</v>
      </c>
      <c r="D2704" s="362" t="s">
        <v>9468</v>
      </c>
      <c r="E2704" s="363" t="s">
        <v>7915</v>
      </c>
    </row>
    <row r="2705" spans="1:5" x14ac:dyDescent="0.25">
      <c r="A2705" s="246" t="str">
        <f t="shared" si="42"/>
        <v>100776</v>
      </c>
      <c r="B2705" s="362" t="s">
        <v>5827</v>
      </c>
      <c r="C2705" s="362" t="s">
        <v>18394</v>
      </c>
      <c r="D2705" s="362" t="s">
        <v>9468</v>
      </c>
      <c r="E2705" s="363" t="s">
        <v>17110</v>
      </c>
    </row>
    <row r="2706" spans="1:5" x14ac:dyDescent="0.25">
      <c r="A2706" s="246" t="str">
        <f t="shared" si="42"/>
        <v>100777</v>
      </c>
      <c r="B2706" s="362" t="s">
        <v>5828</v>
      </c>
      <c r="C2706" s="362" t="s">
        <v>18395</v>
      </c>
      <c r="D2706" s="362" t="s">
        <v>9468</v>
      </c>
      <c r="E2706" s="363" t="s">
        <v>20948</v>
      </c>
    </row>
    <row r="2707" spans="1:5" x14ac:dyDescent="0.25">
      <c r="A2707" s="246" t="str">
        <f t="shared" si="42"/>
        <v>100778</v>
      </c>
      <c r="B2707" s="362" t="s">
        <v>5829</v>
      </c>
      <c r="C2707" s="362" t="s">
        <v>18396</v>
      </c>
      <c r="D2707" s="362" t="s">
        <v>9468</v>
      </c>
      <c r="E2707" s="363" t="s">
        <v>13565</v>
      </c>
    </row>
    <row r="2708" spans="1:5" x14ac:dyDescent="0.25">
      <c r="A2708" s="246" t="str">
        <f t="shared" si="42"/>
        <v>103795</v>
      </c>
      <c r="B2708" s="362" t="s">
        <v>18586</v>
      </c>
      <c r="C2708" s="362" t="s">
        <v>18587</v>
      </c>
      <c r="D2708" s="362" t="s">
        <v>8619</v>
      </c>
      <c r="E2708" s="363" t="s">
        <v>35073</v>
      </c>
    </row>
    <row r="2709" spans="1:5" x14ac:dyDescent="0.25">
      <c r="A2709" s="246" t="str">
        <f t="shared" si="42"/>
        <v>103796</v>
      </c>
      <c r="B2709" s="362" t="s">
        <v>18588</v>
      </c>
      <c r="C2709" s="362" t="s">
        <v>18589</v>
      </c>
      <c r="D2709" s="362" t="s">
        <v>8619</v>
      </c>
      <c r="E2709" s="363" t="s">
        <v>19946</v>
      </c>
    </row>
    <row r="2710" spans="1:5" x14ac:dyDescent="0.25">
      <c r="A2710" s="246" t="str">
        <f t="shared" si="42"/>
        <v>103797</v>
      </c>
      <c r="B2710" s="362" t="s">
        <v>18590</v>
      </c>
      <c r="C2710" s="362" t="s">
        <v>18591</v>
      </c>
      <c r="D2710" s="362" t="s">
        <v>9468</v>
      </c>
      <c r="E2710" s="363" t="s">
        <v>12652</v>
      </c>
    </row>
    <row r="2711" spans="1:5" x14ac:dyDescent="0.25">
      <c r="A2711" s="246" t="str">
        <f t="shared" si="42"/>
        <v>103798</v>
      </c>
      <c r="B2711" s="362" t="s">
        <v>18592</v>
      </c>
      <c r="C2711" s="362" t="s">
        <v>18593</v>
      </c>
      <c r="D2711" s="362" t="s">
        <v>9485</v>
      </c>
      <c r="E2711" s="363" t="s">
        <v>35074</v>
      </c>
    </row>
    <row r="2712" spans="1:5" x14ac:dyDescent="0.25">
      <c r="A2712" s="246" t="str">
        <f t="shared" si="42"/>
        <v>103799</v>
      </c>
      <c r="B2712" s="362" t="s">
        <v>18594</v>
      </c>
      <c r="C2712" s="362" t="s">
        <v>18595</v>
      </c>
      <c r="D2712" s="362" t="s">
        <v>9485</v>
      </c>
      <c r="E2712" s="363" t="s">
        <v>35075</v>
      </c>
    </row>
    <row r="2713" spans="1:5" x14ac:dyDescent="0.25">
      <c r="A2713" s="246" t="str">
        <f t="shared" si="42"/>
        <v>103800</v>
      </c>
      <c r="B2713" s="362" t="s">
        <v>18596</v>
      </c>
      <c r="C2713" s="362" t="s">
        <v>18597</v>
      </c>
      <c r="D2713" s="362" t="s">
        <v>9485</v>
      </c>
      <c r="E2713" s="363" t="s">
        <v>35076</v>
      </c>
    </row>
    <row r="2714" spans="1:5" x14ac:dyDescent="0.25">
      <c r="A2714" s="246" t="str">
        <f t="shared" si="42"/>
        <v>103801</v>
      </c>
      <c r="B2714" s="362" t="s">
        <v>18598</v>
      </c>
      <c r="C2714" s="362" t="s">
        <v>18599</v>
      </c>
      <c r="D2714" s="362" t="s">
        <v>9485</v>
      </c>
      <c r="E2714" s="363" t="s">
        <v>35077</v>
      </c>
    </row>
    <row r="2715" spans="1:5" x14ac:dyDescent="0.25">
      <c r="A2715" s="246" t="str">
        <f t="shared" si="42"/>
        <v>103925</v>
      </c>
      <c r="B2715" s="362" t="s">
        <v>18835</v>
      </c>
      <c r="C2715" s="362" t="s">
        <v>18836</v>
      </c>
      <c r="D2715" s="362" t="s">
        <v>9485</v>
      </c>
      <c r="E2715" s="363" t="s">
        <v>35078</v>
      </c>
    </row>
    <row r="2716" spans="1:5" x14ac:dyDescent="0.25">
      <c r="A2716" s="246" t="str">
        <f t="shared" si="42"/>
        <v>103926</v>
      </c>
      <c r="B2716" s="362" t="s">
        <v>18837</v>
      </c>
      <c r="C2716" s="362" t="s">
        <v>18838</v>
      </c>
      <c r="D2716" s="362" t="s">
        <v>9485</v>
      </c>
      <c r="E2716" s="363" t="s">
        <v>35079</v>
      </c>
    </row>
    <row r="2717" spans="1:5" x14ac:dyDescent="0.25">
      <c r="A2717" s="246" t="str">
        <f t="shared" si="42"/>
        <v>103928</v>
      </c>
      <c r="B2717" s="362" t="s">
        <v>18839</v>
      </c>
      <c r="C2717" s="362" t="s">
        <v>18840</v>
      </c>
      <c r="D2717" s="362" t="s">
        <v>9485</v>
      </c>
      <c r="E2717" s="363" t="s">
        <v>35076</v>
      </c>
    </row>
    <row r="2718" spans="1:5" x14ac:dyDescent="0.25">
      <c r="A2718" s="246" t="str">
        <f t="shared" si="42"/>
        <v>103929</v>
      </c>
      <c r="B2718" s="362" t="s">
        <v>18841</v>
      </c>
      <c r="C2718" s="362" t="s">
        <v>18842</v>
      </c>
      <c r="D2718" s="362" t="s">
        <v>9485</v>
      </c>
      <c r="E2718" s="363" t="s">
        <v>35080</v>
      </c>
    </row>
    <row r="2719" spans="1:5" x14ac:dyDescent="0.25">
      <c r="A2719" s="246" t="str">
        <f t="shared" si="42"/>
        <v>103930</v>
      </c>
      <c r="B2719" s="362" t="s">
        <v>18843</v>
      </c>
      <c r="C2719" s="362" t="s">
        <v>18844</v>
      </c>
      <c r="D2719" s="362" t="s">
        <v>9485</v>
      </c>
      <c r="E2719" s="363" t="s">
        <v>35081</v>
      </c>
    </row>
    <row r="2720" spans="1:5" x14ac:dyDescent="0.25">
      <c r="A2720" s="246" t="str">
        <f t="shared" si="42"/>
        <v>103931</v>
      </c>
      <c r="B2720" s="362" t="s">
        <v>18845</v>
      </c>
      <c r="C2720" s="362" t="s">
        <v>18846</v>
      </c>
      <c r="D2720" s="362" t="s">
        <v>9485</v>
      </c>
      <c r="E2720" s="363" t="s">
        <v>35082</v>
      </c>
    </row>
    <row r="2721" spans="1:5" x14ac:dyDescent="0.25">
      <c r="A2721" s="246" t="str">
        <f t="shared" si="42"/>
        <v>103932</v>
      </c>
      <c r="B2721" s="362" t="s">
        <v>18847</v>
      </c>
      <c r="C2721" s="362" t="s">
        <v>18848</v>
      </c>
      <c r="D2721" s="362" t="s">
        <v>9485</v>
      </c>
      <c r="E2721" s="363" t="s">
        <v>21460</v>
      </c>
    </row>
    <row r="2722" spans="1:5" x14ac:dyDescent="0.25">
      <c r="A2722" s="246" t="str">
        <f t="shared" si="42"/>
        <v>103933</v>
      </c>
      <c r="B2722" s="362" t="s">
        <v>18849</v>
      </c>
      <c r="C2722" s="362" t="s">
        <v>18850</v>
      </c>
      <c r="D2722" s="362" t="s">
        <v>9485</v>
      </c>
      <c r="E2722" s="363" t="s">
        <v>35083</v>
      </c>
    </row>
    <row r="2723" spans="1:5" x14ac:dyDescent="0.25">
      <c r="A2723" s="246" t="str">
        <f t="shared" si="42"/>
        <v>104466</v>
      </c>
      <c r="B2723" s="362" t="s">
        <v>19447</v>
      </c>
      <c r="C2723" s="362" t="s">
        <v>19448</v>
      </c>
      <c r="D2723" s="362" t="s">
        <v>9468</v>
      </c>
      <c r="E2723" s="363" t="s">
        <v>31858</v>
      </c>
    </row>
    <row r="2724" spans="1:5" x14ac:dyDescent="0.25">
      <c r="A2724" s="246" t="str">
        <f t="shared" si="42"/>
        <v>104467</v>
      </c>
      <c r="B2724" s="362" t="s">
        <v>19449</v>
      </c>
      <c r="C2724" s="362" t="s">
        <v>19450</v>
      </c>
      <c r="D2724" s="362" t="s">
        <v>9468</v>
      </c>
      <c r="E2724" s="363" t="s">
        <v>35084</v>
      </c>
    </row>
    <row r="2725" spans="1:5" x14ac:dyDescent="0.25">
      <c r="A2725" s="246" t="str">
        <f t="shared" si="42"/>
        <v>104468</v>
      </c>
      <c r="B2725" s="362" t="s">
        <v>19451</v>
      </c>
      <c r="C2725" s="362" t="s">
        <v>19452</v>
      </c>
      <c r="D2725" s="362" t="s">
        <v>9468</v>
      </c>
      <c r="E2725" s="363" t="s">
        <v>21226</v>
      </c>
    </row>
    <row r="2726" spans="1:5" x14ac:dyDescent="0.25">
      <c r="A2726" s="246" t="str">
        <f t="shared" si="42"/>
        <v>104469</v>
      </c>
      <c r="B2726" s="362" t="s">
        <v>19453</v>
      </c>
      <c r="C2726" s="362" t="s">
        <v>19454</v>
      </c>
      <c r="D2726" s="362" t="s">
        <v>9468</v>
      </c>
      <c r="E2726" s="363" t="s">
        <v>15059</v>
      </c>
    </row>
    <row r="2727" spans="1:5" x14ac:dyDescent="0.25">
      <c r="A2727" s="246" t="str">
        <f t="shared" si="42"/>
        <v>104470</v>
      </c>
      <c r="B2727" s="362" t="s">
        <v>19455</v>
      </c>
      <c r="C2727" s="362" t="s">
        <v>19456</v>
      </c>
      <c r="D2727" s="362" t="s">
        <v>9468</v>
      </c>
      <c r="E2727" s="363" t="s">
        <v>35085</v>
      </c>
    </row>
    <row r="2728" spans="1:5" x14ac:dyDescent="0.25">
      <c r="A2728" s="246" t="str">
        <f t="shared" si="42"/>
        <v>104471</v>
      </c>
      <c r="B2728" s="362" t="s">
        <v>19457</v>
      </c>
      <c r="C2728" s="362" t="s">
        <v>19458</v>
      </c>
      <c r="D2728" s="362" t="s">
        <v>9468</v>
      </c>
      <c r="E2728" s="363" t="s">
        <v>21152</v>
      </c>
    </row>
    <row r="2729" spans="1:5" x14ac:dyDescent="0.25">
      <c r="A2729" s="246" t="str">
        <f t="shared" si="42"/>
        <v>104472</v>
      </c>
      <c r="B2729" s="362" t="s">
        <v>19459</v>
      </c>
      <c r="C2729" s="362" t="s">
        <v>19460</v>
      </c>
      <c r="D2729" s="362" t="s">
        <v>9468</v>
      </c>
      <c r="E2729" s="363" t="s">
        <v>21904</v>
      </c>
    </row>
    <row r="2730" spans="1:5" x14ac:dyDescent="0.25">
      <c r="A2730" s="246" t="str">
        <f t="shared" si="42"/>
        <v>104483</v>
      </c>
      <c r="B2730" s="362" t="s">
        <v>19481</v>
      </c>
      <c r="C2730" s="362" t="s">
        <v>19482</v>
      </c>
      <c r="D2730" s="362" t="s">
        <v>9485</v>
      </c>
      <c r="E2730" s="363" t="s">
        <v>35086</v>
      </c>
    </row>
    <row r="2731" spans="1:5" x14ac:dyDescent="0.25">
      <c r="A2731" s="246" t="str">
        <f t="shared" si="42"/>
        <v>104484</v>
      </c>
      <c r="B2731" s="362" t="s">
        <v>19483</v>
      </c>
      <c r="C2731" s="362" t="s">
        <v>19484</v>
      </c>
      <c r="D2731" s="362" t="s">
        <v>9485</v>
      </c>
      <c r="E2731" s="363" t="s">
        <v>35087</v>
      </c>
    </row>
    <row r="2732" spans="1:5" x14ac:dyDescent="0.25">
      <c r="A2732" s="246" t="str">
        <f t="shared" si="42"/>
        <v>104485</v>
      </c>
      <c r="B2732" s="362" t="s">
        <v>19485</v>
      </c>
      <c r="C2732" s="362" t="s">
        <v>19486</v>
      </c>
      <c r="D2732" s="362" t="s">
        <v>9485</v>
      </c>
      <c r="E2732" s="363" t="s">
        <v>35088</v>
      </c>
    </row>
    <row r="2733" spans="1:5" x14ac:dyDescent="0.25">
      <c r="A2733" s="246" t="str">
        <f t="shared" si="42"/>
        <v>104486</v>
      </c>
      <c r="B2733" s="362" t="s">
        <v>19487</v>
      </c>
      <c r="C2733" s="362" t="s">
        <v>19488</v>
      </c>
      <c r="D2733" s="362" t="s">
        <v>9485</v>
      </c>
      <c r="E2733" s="363" t="s">
        <v>35089</v>
      </c>
    </row>
    <row r="2734" spans="1:5" x14ac:dyDescent="0.25">
      <c r="A2734" s="246" t="str">
        <f t="shared" si="42"/>
        <v>104487</v>
      </c>
      <c r="B2734" s="362" t="s">
        <v>19489</v>
      </c>
      <c r="C2734" s="362" t="s">
        <v>19490</v>
      </c>
      <c r="D2734" s="362" t="s">
        <v>9485</v>
      </c>
      <c r="E2734" s="363" t="s">
        <v>35090</v>
      </c>
    </row>
    <row r="2735" spans="1:5" x14ac:dyDescent="0.25">
      <c r="A2735" s="246" t="str">
        <f t="shared" si="42"/>
        <v>104488</v>
      </c>
      <c r="B2735" s="362" t="s">
        <v>19491</v>
      </c>
      <c r="C2735" s="362" t="s">
        <v>19492</v>
      </c>
      <c r="D2735" s="362" t="s">
        <v>9485</v>
      </c>
      <c r="E2735" s="363" t="s">
        <v>35091</v>
      </c>
    </row>
    <row r="2736" spans="1:5" x14ac:dyDescent="0.25">
      <c r="A2736" s="246" t="str">
        <f t="shared" si="42"/>
        <v>104489</v>
      </c>
      <c r="B2736" s="362" t="s">
        <v>19493</v>
      </c>
      <c r="C2736" s="362" t="s">
        <v>19494</v>
      </c>
      <c r="D2736" s="362" t="s">
        <v>9485</v>
      </c>
      <c r="E2736" s="363" t="s">
        <v>35092</v>
      </c>
    </row>
    <row r="2737" spans="1:5" x14ac:dyDescent="0.25">
      <c r="A2737" s="246" t="str">
        <f t="shared" si="42"/>
        <v>104490</v>
      </c>
      <c r="B2737" s="362" t="s">
        <v>19495</v>
      </c>
      <c r="C2737" s="362" t="s">
        <v>19496</v>
      </c>
      <c r="D2737" s="362" t="s">
        <v>9485</v>
      </c>
      <c r="E2737" s="363" t="s">
        <v>35093</v>
      </c>
    </row>
    <row r="2738" spans="1:5" x14ac:dyDescent="0.25">
      <c r="A2738" s="246" t="str">
        <f t="shared" si="42"/>
        <v>98562</v>
      </c>
      <c r="B2738" s="362" t="s">
        <v>5064</v>
      </c>
      <c r="C2738" s="362" t="s">
        <v>31042</v>
      </c>
      <c r="D2738" s="362" t="s">
        <v>8619</v>
      </c>
      <c r="E2738" s="363" t="s">
        <v>32328</v>
      </c>
    </row>
    <row r="2739" spans="1:5" x14ac:dyDescent="0.25">
      <c r="A2739" s="246" t="str">
        <f t="shared" si="42"/>
        <v>98555</v>
      </c>
      <c r="B2739" s="362" t="s">
        <v>5059</v>
      </c>
      <c r="C2739" s="362" t="s">
        <v>31043</v>
      </c>
      <c r="D2739" s="362" t="s">
        <v>8619</v>
      </c>
      <c r="E2739" s="363" t="s">
        <v>15683</v>
      </c>
    </row>
    <row r="2740" spans="1:5" x14ac:dyDescent="0.25">
      <c r="A2740" s="246" t="str">
        <f t="shared" si="42"/>
        <v>98556</v>
      </c>
      <c r="B2740" s="362" t="s">
        <v>5060</v>
      </c>
      <c r="C2740" s="362" t="s">
        <v>31045</v>
      </c>
      <c r="D2740" s="362" t="s">
        <v>8619</v>
      </c>
      <c r="E2740" s="363" t="s">
        <v>15543</v>
      </c>
    </row>
    <row r="2741" spans="1:5" x14ac:dyDescent="0.25">
      <c r="A2741" s="246" t="str">
        <f t="shared" si="42"/>
        <v>98558</v>
      </c>
      <c r="B2741" s="362" t="s">
        <v>5062</v>
      </c>
      <c r="C2741" s="362" t="s">
        <v>31046</v>
      </c>
      <c r="D2741" s="362" t="s">
        <v>8471</v>
      </c>
      <c r="E2741" s="363" t="s">
        <v>15936</v>
      </c>
    </row>
    <row r="2742" spans="1:5" x14ac:dyDescent="0.25">
      <c r="A2742" s="246" t="str">
        <f t="shared" si="42"/>
        <v>98559</v>
      </c>
      <c r="B2742" s="362" t="s">
        <v>5063</v>
      </c>
      <c r="C2742" s="362" t="s">
        <v>31047</v>
      </c>
      <c r="D2742" s="362" t="s">
        <v>8399</v>
      </c>
      <c r="E2742" s="363" t="s">
        <v>8248</v>
      </c>
    </row>
    <row r="2743" spans="1:5" x14ac:dyDescent="0.25">
      <c r="A2743" s="246" t="str">
        <f t="shared" si="42"/>
        <v>98546</v>
      </c>
      <c r="B2743" s="362" t="s">
        <v>5055</v>
      </c>
      <c r="C2743" s="362" t="s">
        <v>31048</v>
      </c>
      <c r="D2743" s="362" t="s">
        <v>8619</v>
      </c>
      <c r="E2743" s="363" t="s">
        <v>35094</v>
      </c>
    </row>
    <row r="2744" spans="1:5" x14ac:dyDescent="0.25">
      <c r="A2744" s="246" t="str">
        <f t="shared" si="42"/>
        <v>98547</v>
      </c>
      <c r="B2744" s="362" t="s">
        <v>5056</v>
      </c>
      <c r="C2744" s="362" t="s">
        <v>31050</v>
      </c>
      <c r="D2744" s="362" t="s">
        <v>8619</v>
      </c>
      <c r="E2744" s="363" t="s">
        <v>35095</v>
      </c>
    </row>
    <row r="2745" spans="1:5" x14ac:dyDescent="0.25">
      <c r="A2745" s="246" t="str">
        <f t="shared" si="42"/>
        <v>98553</v>
      </c>
      <c r="B2745" s="362" t="s">
        <v>5057</v>
      </c>
      <c r="C2745" s="362" t="s">
        <v>31052</v>
      </c>
      <c r="D2745" s="362" t="s">
        <v>8619</v>
      </c>
      <c r="E2745" s="363" t="s">
        <v>35096</v>
      </c>
    </row>
    <row r="2746" spans="1:5" x14ac:dyDescent="0.25">
      <c r="A2746" s="246" t="str">
        <f t="shared" si="42"/>
        <v>98554</v>
      </c>
      <c r="B2746" s="362" t="s">
        <v>5058</v>
      </c>
      <c r="C2746" s="362" t="s">
        <v>31054</v>
      </c>
      <c r="D2746" s="362" t="s">
        <v>8619</v>
      </c>
      <c r="E2746" s="363" t="s">
        <v>20950</v>
      </c>
    </row>
    <row r="2747" spans="1:5" x14ac:dyDescent="0.25">
      <c r="A2747" s="246" t="str">
        <f t="shared" si="42"/>
        <v>98557</v>
      </c>
      <c r="B2747" s="362" t="s">
        <v>5061</v>
      </c>
      <c r="C2747" s="362" t="s">
        <v>31055</v>
      </c>
      <c r="D2747" s="362" t="s">
        <v>8619</v>
      </c>
      <c r="E2747" s="363" t="s">
        <v>35097</v>
      </c>
    </row>
    <row r="2748" spans="1:5" x14ac:dyDescent="0.25">
      <c r="A2748" s="246" t="str">
        <f t="shared" si="42"/>
        <v>98563</v>
      </c>
      <c r="B2748" s="362" t="s">
        <v>5065</v>
      </c>
      <c r="C2748" s="362" t="s">
        <v>31056</v>
      </c>
      <c r="D2748" s="362" t="s">
        <v>8619</v>
      </c>
      <c r="E2748" s="363" t="s">
        <v>29818</v>
      </c>
    </row>
    <row r="2749" spans="1:5" x14ac:dyDescent="0.25">
      <c r="A2749" s="246" t="str">
        <f t="shared" si="42"/>
        <v>98564</v>
      </c>
      <c r="B2749" s="362" t="s">
        <v>5066</v>
      </c>
      <c r="C2749" s="362" t="s">
        <v>31057</v>
      </c>
      <c r="D2749" s="362" t="s">
        <v>8619</v>
      </c>
      <c r="E2749" s="363" t="s">
        <v>35098</v>
      </c>
    </row>
    <row r="2750" spans="1:5" x14ac:dyDescent="0.25">
      <c r="A2750" s="246" t="str">
        <f t="shared" si="42"/>
        <v>98565</v>
      </c>
      <c r="B2750" s="362" t="s">
        <v>5067</v>
      </c>
      <c r="C2750" s="362" t="s">
        <v>31059</v>
      </c>
      <c r="D2750" s="362" t="s">
        <v>8619</v>
      </c>
      <c r="E2750" s="363" t="s">
        <v>20861</v>
      </c>
    </row>
    <row r="2751" spans="1:5" x14ac:dyDescent="0.25">
      <c r="A2751" s="246" t="str">
        <f t="shared" si="42"/>
        <v>98566</v>
      </c>
      <c r="B2751" s="362" t="s">
        <v>5068</v>
      </c>
      <c r="C2751" s="362" t="s">
        <v>31061</v>
      </c>
      <c r="D2751" s="362" t="s">
        <v>8619</v>
      </c>
      <c r="E2751" s="363" t="s">
        <v>35099</v>
      </c>
    </row>
    <row r="2752" spans="1:5" x14ac:dyDescent="0.25">
      <c r="A2752" s="246" t="str">
        <f t="shared" si="42"/>
        <v>98567</v>
      </c>
      <c r="B2752" s="362" t="s">
        <v>5069</v>
      </c>
      <c r="C2752" s="362" t="s">
        <v>31063</v>
      </c>
      <c r="D2752" s="362" t="s">
        <v>8619</v>
      </c>
      <c r="E2752" s="363" t="s">
        <v>13660</v>
      </c>
    </row>
    <row r="2753" spans="1:5" x14ac:dyDescent="0.25">
      <c r="A2753" s="246" t="str">
        <f t="shared" si="42"/>
        <v>98568</v>
      </c>
      <c r="B2753" s="362" t="s">
        <v>5070</v>
      </c>
      <c r="C2753" s="362" t="s">
        <v>31065</v>
      </c>
      <c r="D2753" s="362" t="s">
        <v>8619</v>
      </c>
      <c r="E2753" s="363" t="s">
        <v>21403</v>
      </c>
    </row>
    <row r="2754" spans="1:5" x14ac:dyDescent="0.25">
      <c r="A2754" s="246" t="str">
        <f t="shared" si="42"/>
        <v>98569</v>
      </c>
      <c r="B2754" s="362" t="s">
        <v>5071</v>
      </c>
      <c r="C2754" s="362" t="s">
        <v>31067</v>
      </c>
      <c r="D2754" s="362" t="s">
        <v>8619</v>
      </c>
      <c r="E2754" s="363" t="s">
        <v>35100</v>
      </c>
    </row>
    <row r="2755" spans="1:5" x14ac:dyDescent="0.25">
      <c r="A2755" s="246" t="str">
        <f t="shared" ref="A2755:A2818" si="43">B2755</f>
        <v>98570</v>
      </c>
      <c r="B2755" s="362" t="s">
        <v>5072</v>
      </c>
      <c r="C2755" s="362" t="s">
        <v>31068</v>
      </c>
      <c r="D2755" s="362" t="s">
        <v>8619</v>
      </c>
      <c r="E2755" s="363" t="s">
        <v>35101</v>
      </c>
    </row>
    <row r="2756" spans="1:5" x14ac:dyDescent="0.25">
      <c r="A2756" s="246" t="str">
        <f t="shared" si="43"/>
        <v>98571</v>
      </c>
      <c r="B2756" s="362" t="s">
        <v>5073</v>
      </c>
      <c r="C2756" s="362" t="s">
        <v>31070</v>
      </c>
      <c r="D2756" s="362" t="s">
        <v>8619</v>
      </c>
      <c r="E2756" s="363" t="s">
        <v>15073</v>
      </c>
    </row>
    <row r="2757" spans="1:5" x14ac:dyDescent="0.25">
      <c r="A2757" s="246" t="str">
        <f t="shared" si="43"/>
        <v>98572</v>
      </c>
      <c r="B2757" s="362" t="s">
        <v>5074</v>
      </c>
      <c r="C2757" s="362" t="s">
        <v>31071</v>
      </c>
      <c r="D2757" s="362" t="s">
        <v>8619</v>
      </c>
      <c r="E2757" s="363" t="s">
        <v>17037</v>
      </c>
    </row>
    <row r="2758" spans="1:5" x14ac:dyDescent="0.25">
      <c r="A2758" s="246" t="str">
        <f t="shared" si="43"/>
        <v>98573</v>
      </c>
      <c r="B2758" s="362" t="s">
        <v>5075</v>
      </c>
      <c r="C2758" s="362" t="s">
        <v>31072</v>
      </c>
      <c r="D2758" s="362" t="s">
        <v>8619</v>
      </c>
      <c r="E2758" s="363" t="s">
        <v>35102</v>
      </c>
    </row>
    <row r="2759" spans="1:5" x14ac:dyDescent="0.25">
      <c r="A2759" s="246" t="str">
        <f t="shared" si="43"/>
        <v>91831</v>
      </c>
      <c r="B2759" s="362" t="s">
        <v>2304</v>
      </c>
      <c r="C2759" s="362" t="s">
        <v>20285</v>
      </c>
      <c r="D2759" s="362" t="s">
        <v>8399</v>
      </c>
      <c r="E2759" s="363" t="s">
        <v>20766</v>
      </c>
    </row>
    <row r="2760" spans="1:5" x14ac:dyDescent="0.25">
      <c r="A2760" s="246" t="str">
        <f t="shared" si="43"/>
        <v>91833</v>
      </c>
      <c r="B2760" s="362" t="s">
        <v>2305</v>
      </c>
      <c r="C2760" s="362" t="s">
        <v>20286</v>
      </c>
      <c r="D2760" s="362" t="s">
        <v>8399</v>
      </c>
      <c r="E2760" s="363" t="s">
        <v>29904</v>
      </c>
    </row>
    <row r="2761" spans="1:5" x14ac:dyDescent="0.25">
      <c r="A2761" s="246" t="str">
        <f t="shared" si="43"/>
        <v>91834</v>
      </c>
      <c r="B2761" s="362" t="s">
        <v>2306</v>
      </c>
      <c r="C2761" s="362" t="s">
        <v>20287</v>
      </c>
      <c r="D2761" s="362" t="s">
        <v>8399</v>
      </c>
      <c r="E2761" s="363" t="s">
        <v>13326</v>
      </c>
    </row>
    <row r="2762" spans="1:5" x14ac:dyDescent="0.25">
      <c r="A2762" s="246" t="str">
        <f t="shared" si="43"/>
        <v>91835</v>
      </c>
      <c r="B2762" s="362" t="s">
        <v>2307</v>
      </c>
      <c r="C2762" s="362" t="s">
        <v>20289</v>
      </c>
      <c r="D2762" s="362" t="s">
        <v>8399</v>
      </c>
      <c r="E2762" s="363" t="s">
        <v>14875</v>
      </c>
    </row>
    <row r="2763" spans="1:5" x14ac:dyDescent="0.25">
      <c r="A2763" s="246" t="str">
        <f t="shared" si="43"/>
        <v>91836</v>
      </c>
      <c r="B2763" s="362" t="s">
        <v>2308</v>
      </c>
      <c r="C2763" s="362" t="s">
        <v>20290</v>
      </c>
      <c r="D2763" s="362" t="s">
        <v>8399</v>
      </c>
      <c r="E2763" s="363" t="s">
        <v>11043</v>
      </c>
    </row>
    <row r="2764" spans="1:5" x14ac:dyDescent="0.25">
      <c r="A2764" s="246" t="str">
        <f t="shared" si="43"/>
        <v>91837</v>
      </c>
      <c r="B2764" s="362" t="s">
        <v>2309</v>
      </c>
      <c r="C2764" s="362" t="s">
        <v>20291</v>
      </c>
      <c r="D2764" s="362" t="s">
        <v>8399</v>
      </c>
      <c r="E2764" s="363" t="s">
        <v>20236</v>
      </c>
    </row>
    <row r="2765" spans="1:5" x14ac:dyDescent="0.25">
      <c r="A2765" s="246" t="str">
        <f t="shared" si="43"/>
        <v>91839</v>
      </c>
      <c r="B2765" s="362" t="s">
        <v>2310</v>
      </c>
      <c r="C2765" s="362" t="s">
        <v>20292</v>
      </c>
      <c r="D2765" s="362" t="s">
        <v>8399</v>
      </c>
      <c r="E2765" s="363" t="s">
        <v>35103</v>
      </c>
    </row>
    <row r="2766" spans="1:5" x14ac:dyDescent="0.25">
      <c r="A2766" s="246" t="str">
        <f t="shared" si="43"/>
        <v>91840</v>
      </c>
      <c r="B2766" s="362" t="s">
        <v>2311</v>
      </c>
      <c r="C2766" s="362" t="s">
        <v>20293</v>
      </c>
      <c r="D2766" s="362" t="s">
        <v>8399</v>
      </c>
      <c r="E2766" s="363" t="s">
        <v>20140</v>
      </c>
    </row>
    <row r="2767" spans="1:5" x14ac:dyDescent="0.25">
      <c r="A2767" s="246" t="str">
        <f t="shared" si="43"/>
        <v>91841</v>
      </c>
      <c r="B2767" s="362" t="s">
        <v>2312</v>
      </c>
      <c r="C2767" s="362" t="s">
        <v>20294</v>
      </c>
      <c r="D2767" s="362" t="s">
        <v>8399</v>
      </c>
      <c r="E2767" s="363" t="s">
        <v>31665</v>
      </c>
    </row>
    <row r="2768" spans="1:5" x14ac:dyDescent="0.25">
      <c r="A2768" s="246" t="str">
        <f t="shared" si="43"/>
        <v>91842</v>
      </c>
      <c r="B2768" s="362" t="s">
        <v>2313</v>
      </c>
      <c r="C2768" s="362" t="s">
        <v>20295</v>
      </c>
      <c r="D2768" s="362" t="s">
        <v>8399</v>
      </c>
      <c r="E2768" s="363" t="s">
        <v>29228</v>
      </c>
    </row>
    <row r="2769" spans="1:5" x14ac:dyDescent="0.25">
      <c r="A2769" s="246" t="str">
        <f t="shared" si="43"/>
        <v>91843</v>
      </c>
      <c r="B2769" s="362" t="s">
        <v>2314</v>
      </c>
      <c r="C2769" s="362" t="s">
        <v>20296</v>
      </c>
      <c r="D2769" s="362" t="s">
        <v>8399</v>
      </c>
      <c r="E2769" s="363" t="s">
        <v>7830</v>
      </c>
    </row>
    <row r="2770" spans="1:5" x14ac:dyDescent="0.25">
      <c r="A2770" s="246" t="str">
        <f t="shared" si="43"/>
        <v>91844</v>
      </c>
      <c r="B2770" s="362" t="s">
        <v>2315</v>
      </c>
      <c r="C2770" s="362" t="s">
        <v>20298</v>
      </c>
      <c r="D2770" s="362" t="s">
        <v>8399</v>
      </c>
      <c r="E2770" s="363" t="s">
        <v>25761</v>
      </c>
    </row>
    <row r="2771" spans="1:5" x14ac:dyDescent="0.25">
      <c r="A2771" s="246" t="str">
        <f t="shared" si="43"/>
        <v>91845</v>
      </c>
      <c r="B2771" s="362" t="s">
        <v>2316</v>
      </c>
      <c r="C2771" s="362" t="s">
        <v>20299</v>
      </c>
      <c r="D2771" s="362" t="s">
        <v>8399</v>
      </c>
      <c r="E2771" s="363" t="s">
        <v>16112</v>
      </c>
    </row>
    <row r="2772" spans="1:5" x14ac:dyDescent="0.25">
      <c r="A2772" s="246" t="str">
        <f t="shared" si="43"/>
        <v>91846</v>
      </c>
      <c r="B2772" s="362" t="s">
        <v>2317</v>
      </c>
      <c r="C2772" s="362" t="s">
        <v>20300</v>
      </c>
      <c r="D2772" s="362" t="s">
        <v>8399</v>
      </c>
      <c r="E2772" s="363" t="s">
        <v>33354</v>
      </c>
    </row>
    <row r="2773" spans="1:5" x14ac:dyDescent="0.25">
      <c r="A2773" s="246" t="str">
        <f t="shared" si="43"/>
        <v>91847</v>
      </c>
      <c r="B2773" s="362" t="s">
        <v>2318</v>
      </c>
      <c r="C2773" s="362" t="s">
        <v>20301</v>
      </c>
      <c r="D2773" s="362" t="s">
        <v>8399</v>
      </c>
      <c r="E2773" s="363" t="s">
        <v>7806</v>
      </c>
    </row>
    <row r="2774" spans="1:5" x14ac:dyDescent="0.25">
      <c r="A2774" s="246" t="str">
        <f t="shared" si="43"/>
        <v>91849</v>
      </c>
      <c r="B2774" s="362" t="s">
        <v>2319</v>
      </c>
      <c r="C2774" s="362" t="s">
        <v>20302</v>
      </c>
      <c r="D2774" s="362" t="s">
        <v>8399</v>
      </c>
      <c r="E2774" s="363" t="s">
        <v>14341</v>
      </c>
    </row>
    <row r="2775" spans="1:5" x14ac:dyDescent="0.25">
      <c r="A2775" s="246" t="str">
        <f t="shared" si="43"/>
        <v>91850</v>
      </c>
      <c r="B2775" s="362" t="s">
        <v>2320</v>
      </c>
      <c r="C2775" s="362" t="s">
        <v>20303</v>
      </c>
      <c r="D2775" s="362" t="s">
        <v>8399</v>
      </c>
      <c r="E2775" s="363" t="s">
        <v>10149</v>
      </c>
    </row>
    <row r="2776" spans="1:5" x14ac:dyDescent="0.25">
      <c r="A2776" s="246" t="str">
        <f t="shared" si="43"/>
        <v>91851</v>
      </c>
      <c r="B2776" s="362" t="s">
        <v>2321</v>
      </c>
      <c r="C2776" s="362" t="s">
        <v>20304</v>
      </c>
      <c r="D2776" s="362" t="s">
        <v>8399</v>
      </c>
      <c r="E2776" s="363" t="s">
        <v>8054</v>
      </c>
    </row>
    <row r="2777" spans="1:5" x14ac:dyDescent="0.25">
      <c r="A2777" s="246" t="str">
        <f t="shared" si="43"/>
        <v>91852</v>
      </c>
      <c r="B2777" s="362" t="s">
        <v>2322</v>
      </c>
      <c r="C2777" s="362" t="s">
        <v>20305</v>
      </c>
      <c r="D2777" s="362" t="s">
        <v>8399</v>
      </c>
      <c r="E2777" s="363" t="s">
        <v>8206</v>
      </c>
    </row>
    <row r="2778" spans="1:5" x14ac:dyDescent="0.25">
      <c r="A2778" s="246" t="str">
        <f t="shared" si="43"/>
        <v>91853</v>
      </c>
      <c r="B2778" s="362" t="s">
        <v>2323</v>
      </c>
      <c r="C2778" s="362" t="s">
        <v>20306</v>
      </c>
      <c r="D2778" s="362" t="s">
        <v>8399</v>
      </c>
      <c r="E2778" s="363" t="s">
        <v>21137</v>
      </c>
    </row>
    <row r="2779" spans="1:5" x14ac:dyDescent="0.25">
      <c r="A2779" s="246" t="str">
        <f t="shared" si="43"/>
        <v>91854</v>
      </c>
      <c r="B2779" s="362" t="s">
        <v>2324</v>
      </c>
      <c r="C2779" s="362" t="s">
        <v>20307</v>
      </c>
      <c r="D2779" s="362" t="s">
        <v>8399</v>
      </c>
      <c r="E2779" s="363" t="s">
        <v>16681</v>
      </c>
    </row>
    <row r="2780" spans="1:5" x14ac:dyDescent="0.25">
      <c r="A2780" s="246" t="str">
        <f t="shared" si="43"/>
        <v>91855</v>
      </c>
      <c r="B2780" s="362" t="s">
        <v>2325</v>
      </c>
      <c r="C2780" s="362" t="s">
        <v>20308</v>
      </c>
      <c r="D2780" s="362" t="s">
        <v>8399</v>
      </c>
      <c r="E2780" s="363" t="s">
        <v>28615</v>
      </c>
    </row>
    <row r="2781" spans="1:5" x14ac:dyDescent="0.25">
      <c r="A2781" s="246" t="str">
        <f t="shared" si="43"/>
        <v>91856</v>
      </c>
      <c r="B2781" s="362" t="s">
        <v>2326</v>
      </c>
      <c r="C2781" s="362" t="s">
        <v>20309</v>
      </c>
      <c r="D2781" s="362" t="s">
        <v>8399</v>
      </c>
      <c r="E2781" s="363" t="s">
        <v>13374</v>
      </c>
    </row>
    <row r="2782" spans="1:5" x14ac:dyDescent="0.25">
      <c r="A2782" s="246" t="str">
        <f t="shared" si="43"/>
        <v>91857</v>
      </c>
      <c r="B2782" s="362" t="s">
        <v>2327</v>
      </c>
      <c r="C2782" s="362" t="s">
        <v>20310</v>
      </c>
      <c r="D2782" s="362" t="s">
        <v>8399</v>
      </c>
      <c r="E2782" s="363" t="s">
        <v>15652</v>
      </c>
    </row>
    <row r="2783" spans="1:5" x14ac:dyDescent="0.25">
      <c r="A2783" s="246" t="str">
        <f t="shared" si="43"/>
        <v>91859</v>
      </c>
      <c r="B2783" s="362" t="s">
        <v>2328</v>
      </c>
      <c r="C2783" s="362" t="s">
        <v>20311</v>
      </c>
      <c r="D2783" s="362" t="s">
        <v>8399</v>
      </c>
      <c r="E2783" s="363" t="s">
        <v>15620</v>
      </c>
    </row>
    <row r="2784" spans="1:5" x14ac:dyDescent="0.25">
      <c r="A2784" s="246" t="str">
        <f t="shared" si="43"/>
        <v>91860</v>
      </c>
      <c r="B2784" s="362" t="s">
        <v>2329</v>
      </c>
      <c r="C2784" s="362" t="s">
        <v>20312</v>
      </c>
      <c r="D2784" s="362" t="s">
        <v>8399</v>
      </c>
      <c r="E2784" s="363" t="s">
        <v>7974</v>
      </c>
    </row>
    <row r="2785" spans="1:5" x14ac:dyDescent="0.25">
      <c r="A2785" s="246" t="str">
        <f t="shared" si="43"/>
        <v>91861</v>
      </c>
      <c r="B2785" s="362" t="s">
        <v>2330</v>
      </c>
      <c r="C2785" s="362" t="s">
        <v>20313</v>
      </c>
      <c r="D2785" s="362" t="s">
        <v>8399</v>
      </c>
      <c r="E2785" s="363" t="s">
        <v>15984</v>
      </c>
    </row>
    <row r="2786" spans="1:5" x14ac:dyDescent="0.25">
      <c r="A2786" s="246" t="str">
        <f t="shared" si="43"/>
        <v>91862</v>
      </c>
      <c r="B2786" s="362" t="s">
        <v>2331</v>
      </c>
      <c r="C2786" s="362" t="s">
        <v>20314</v>
      </c>
      <c r="D2786" s="362" t="s">
        <v>8399</v>
      </c>
      <c r="E2786" s="363" t="s">
        <v>8330</v>
      </c>
    </row>
    <row r="2787" spans="1:5" x14ac:dyDescent="0.25">
      <c r="A2787" s="246" t="str">
        <f t="shared" si="43"/>
        <v>91863</v>
      </c>
      <c r="B2787" s="362" t="s">
        <v>2332</v>
      </c>
      <c r="C2787" s="362" t="s">
        <v>20315</v>
      </c>
      <c r="D2787" s="362" t="s">
        <v>8399</v>
      </c>
      <c r="E2787" s="363" t="s">
        <v>23664</v>
      </c>
    </row>
    <row r="2788" spans="1:5" x14ac:dyDescent="0.25">
      <c r="A2788" s="246" t="str">
        <f t="shared" si="43"/>
        <v>91864</v>
      </c>
      <c r="B2788" s="362" t="s">
        <v>2333</v>
      </c>
      <c r="C2788" s="362" t="s">
        <v>20316</v>
      </c>
      <c r="D2788" s="362" t="s">
        <v>8399</v>
      </c>
      <c r="E2788" s="363" t="s">
        <v>20267</v>
      </c>
    </row>
    <row r="2789" spans="1:5" x14ac:dyDescent="0.25">
      <c r="A2789" s="246" t="str">
        <f t="shared" si="43"/>
        <v>91865</v>
      </c>
      <c r="B2789" s="362" t="s">
        <v>2334</v>
      </c>
      <c r="C2789" s="362" t="s">
        <v>20317</v>
      </c>
      <c r="D2789" s="362" t="s">
        <v>8399</v>
      </c>
      <c r="E2789" s="363" t="s">
        <v>13337</v>
      </c>
    </row>
    <row r="2790" spans="1:5" x14ac:dyDescent="0.25">
      <c r="A2790" s="246" t="str">
        <f t="shared" si="43"/>
        <v>91866</v>
      </c>
      <c r="B2790" s="362" t="s">
        <v>2335</v>
      </c>
      <c r="C2790" s="362" t="s">
        <v>20318</v>
      </c>
      <c r="D2790" s="362" t="s">
        <v>8399</v>
      </c>
      <c r="E2790" s="363" t="s">
        <v>29444</v>
      </c>
    </row>
    <row r="2791" spans="1:5" x14ac:dyDescent="0.25">
      <c r="A2791" s="246" t="str">
        <f t="shared" si="43"/>
        <v>91867</v>
      </c>
      <c r="B2791" s="362" t="s">
        <v>2336</v>
      </c>
      <c r="C2791" s="362" t="s">
        <v>20319</v>
      </c>
      <c r="D2791" s="362" t="s">
        <v>8399</v>
      </c>
      <c r="E2791" s="363" t="s">
        <v>10135</v>
      </c>
    </row>
    <row r="2792" spans="1:5" x14ac:dyDescent="0.25">
      <c r="A2792" s="246" t="str">
        <f t="shared" si="43"/>
        <v>91868</v>
      </c>
      <c r="B2792" s="362" t="s">
        <v>2337</v>
      </c>
      <c r="C2792" s="362" t="s">
        <v>20320</v>
      </c>
      <c r="D2792" s="362" t="s">
        <v>8399</v>
      </c>
      <c r="E2792" s="363" t="s">
        <v>20847</v>
      </c>
    </row>
    <row r="2793" spans="1:5" x14ac:dyDescent="0.25">
      <c r="A2793" s="246" t="str">
        <f t="shared" si="43"/>
        <v>91869</v>
      </c>
      <c r="B2793" s="362" t="s">
        <v>2338</v>
      </c>
      <c r="C2793" s="362" t="s">
        <v>20321</v>
      </c>
      <c r="D2793" s="362" t="s">
        <v>8399</v>
      </c>
      <c r="E2793" s="363" t="s">
        <v>9272</v>
      </c>
    </row>
    <row r="2794" spans="1:5" x14ac:dyDescent="0.25">
      <c r="A2794" s="246" t="str">
        <f t="shared" si="43"/>
        <v>91870</v>
      </c>
      <c r="B2794" s="362" t="s">
        <v>2339</v>
      </c>
      <c r="C2794" s="362" t="s">
        <v>20322</v>
      </c>
      <c r="D2794" s="362" t="s">
        <v>8399</v>
      </c>
      <c r="E2794" s="363" t="s">
        <v>8094</v>
      </c>
    </row>
    <row r="2795" spans="1:5" x14ac:dyDescent="0.25">
      <c r="A2795" s="246" t="str">
        <f t="shared" si="43"/>
        <v>91871</v>
      </c>
      <c r="B2795" s="362" t="s">
        <v>2340</v>
      </c>
      <c r="C2795" s="362" t="s">
        <v>20323</v>
      </c>
      <c r="D2795" s="362" t="s">
        <v>8399</v>
      </c>
      <c r="E2795" s="363" t="s">
        <v>8115</v>
      </c>
    </row>
    <row r="2796" spans="1:5" x14ac:dyDescent="0.25">
      <c r="A2796" s="246" t="str">
        <f t="shared" si="43"/>
        <v>91872</v>
      </c>
      <c r="B2796" s="362" t="s">
        <v>2341</v>
      </c>
      <c r="C2796" s="362" t="s">
        <v>20324</v>
      </c>
      <c r="D2796" s="362" t="s">
        <v>8399</v>
      </c>
      <c r="E2796" s="363" t="s">
        <v>8308</v>
      </c>
    </row>
    <row r="2797" spans="1:5" x14ac:dyDescent="0.25">
      <c r="A2797" s="246" t="str">
        <f t="shared" si="43"/>
        <v>91873</v>
      </c>
      <c r="B2797" s="362" t="s">
        <v>2342</v>
      </c>
      <c r="C2797" s="362" t="s">
        <v>20325</v>
      </c>
      <c r="D2797" s="362" t="s">
        <v>8399</v>
      </c>
      <c r="E2797" s="363" t="s">
        <v>13882</v>
      </c>
    </row>
    <row r="2798" spans="1:5" x14ac:dyDescent="0.25">
      <c r="A2798" s="246" t="str">
        <f t="shared" si="43"/>
        <v>93008</v>
      </c>
      <c r="B2798" s="362" t="s">
        <v>3156</v>
      </c>
      <c r="C2798" s="362" t="s">
        <v>16024</v>
      </c>
      <c r="D2798" s="362" t="s">
        <v>8399</v>
      </c>
      <c r="E2798" s="363" t="s">
        <v>13382</v>
      </c>
    </row>
    <row r="2799" spans="1:5" x14ac:dyDescent="0.25">
      <c r="A2799" s="246" t="str">
        <f t="shared" si="43"/>
        <v>93009</v>
      </c>
      <c r="B2799" s="362" t="s">
        <v>3157</v>
      </c>
      <c r="C2799" s="362" t="s">
        <v>16025</v>
      </c>
      <c r="D2799" s="362" t="s">
        <v>8399</v>
      </c>
      <c r="E2799" s="363" t="s">
        <v>33795</v>
      </c>
    </row>
    <row r="2800" spans="1:5" x14ac:dyDescent="0.25">
      <c r="A2800" s="246" t="str">
        <f t="shared" si="43"/>
        <v>93010</v>
      </c>
      <c r="B2800" s="362" t="s">
        <v>3158</v>
      </c>
      <c r="C2800" s="362" t="s">
        <v>16026</v>
      </c>
      <c r="D2800" s="362" t="s">
        <v>8399</v>
      </c>
      <c r="E2800" s="363" t="s">
        <v>13305</v>
      </c>
    </row>
    <row r="2801" spans="1:5" x14ac:dyDescent="0.25">
      <c r="A2801" s="246" t="str">
        <f t="shared" si="43"/>
        <v>93011</v>
      </c>
      <c r="B2801" s="362" t="s">
        <v>3159</v>
      </c>
      <c r="C2801" s="362" t="s">
        <v>16027</v>
      </c>
      <c r="D2801" s="362" t="s">
        <v>8399</v>
      </c>
      <c r="E2801" s="363" t="s">
        <v>17626</v>
      </c>
    </row>
    <row r="2802" spans="1:5" x14ac:dyDescent="0.25">
      <c r="A2802" s="246" t="str">
        <f t="shared" si="43"/>
        <v>93012</v>
      </c>
      <c r="B2802" s="362" t="s">
        <v>3160</v>
      </c>
      <c r="C2802" s="362" t="s">
        <v>16028</v>
      </c>
      <c r="D2802" s="362" t="s">
        <v>8399</v>
      </c>
      <c r="E2802" s="363" t="s">
        <v>14651</v>
      </c>
    </row>
    <row r="2803" spans="1:5" x14ac:dyDescent="0.25">
      <c r="A2803" s="246" t="str">
        <f t="shared" si="43"/>
        <v>95726</v>
      </c>
      <c r="B2803" s="362" t="s">
        <v>4059</v>
      </c>
      <c r="C2803" s="362" t="s">
        <v>18007</v>
      </c>
      <c r="D2803" s="362" t="s">
        <v>8399</v>
      </c>
      <c r="E2803" s="363" t="s">
        <v>31084</v>
      </c>
    </row>
    <row r="2804" spans="1:5" x14ac:dyDescent="0.25">
      <c r="A2804" s="246" t="str">
        <f t="shared" si="43"/>
        <v>95727</v>
      </c>
      <c r="B2804" s="362" t="s">
        <v>4060</v>
      </c>
      <c r="C2804" s="362" t="s">
        <v>18008</v>
      </c>
      <c r="D2804" s="362" t="s">
        <v>8399</v>
      </c>
      <c r="E2804" s="363" t="s">
        <v>22162</v>
      </c>
    </row>
    <row r="2805" spans="1:5" x14ac:dyDescent="0.25">
      <c r="A2805" s="246" t="str">
        <f t="shared" si="43"/>
        <v>95728</v>
      </c>
      <c r="B2805" s="362" t="s">
        <v>4061</v>
      </c>
      <c r="C2805" s="362" t="s">
        <v>18009</v>
      </c>
      <c r="D2805" s="362" t="s">
        <v>8399</v>
      </c>
      <c r="E2805" s="363" t="s">
        <v>13969</v>
      </c>
    </row>
    <row r="2806" spans="1:5" x14ac:dyDescent="0.25">
      <c r="A2806" s="246" t="str">
        <f t="shared" si="43"/>
        <v>97667</v>
      </c>
      <c r="B2806" s="362" t="s">
        <v>4804</v>
      </c>
      <c r="C2806" s="362" t="s">
        <v>16029</v>
      </c>
      <c r="D2806" s="362" t="s">
        <v>8399</v>
      </c>
      <c r="E2806" s="363" t="s">
        <v>8054</v>
      </c>
    </row>
    <row r="2807" spans="1:5" x14ac:dyDescent="0.25">
      <c r="A2807" s="246" t="str">
        <f t="shared" si="43"/>
        <v>97668</v>
      </c>
      <c r="B2807" s="362" t="s">
        <v>4805</v>
      </c>
      <c r="C2807" s="362" t="s">
        <v>16030</v>
      </c>
      <c r="D2807" s="362" t="s">
        <v>8399</v>
      </c>
      <c r="E2807" s="363" t="s">
        <v>14113</v>
      </c>
    </row>
    <row r="2808" spans="1:5" x14ac:dyDescent="0.25">
      <c r="A2808" s="246" t="str">
        <f t="shared" si="43"/>
        <v>97669</v>
      </c>
      <c r="B2808" s="362" t="s">
        <v>4806</v>
      </c>
      <c r="C2808" s="362" t="s">
        <v>16031</v>
      </c>
      <c r="D2808" s="362" t="s">
        <v>8399</v>
      </c>
      <c r="E2808" s="363" t="s">
        <v>16589</v>
      </c>
    </row>
    <row r="2809" spans="1:5" x14ac:dyDescent="0.25">
      <c r="A2809" s="246" t="str">
        <f t="shared" si="43"/>
        <v>97670</v>
      </c>
      <c r="B2809" s="362" t="s">
        <v>4807</v>
      </c>
      <c r="C2809" s="362" t="s">
        <v>16032</v>
      </c>
      <c r="D2809" s="362" t="s">
        <v>8399</v>
      </c>
      <c r="E2809" s="363" t="s">
        <v>35104</v>
      </c>
    </row>
    <row r="2810" spans="1:5" x14ac:dyDescent="0.25">
      <c r="A2810" s="246" t="str">
        <f t="shared" si="43"/>
        <v>91874</v>
      </c>
      <c r="B2810" s="362" t="s">
        <v>2343</v>
      </c>
      <c r="C2810" s="362" t="s">
        <v>20326</v>
      </c>
      <c r="D2810" s="362" t="s">
        <v>8471</v>
      </c>
      <c r="E2810" s="363" t="s">
        <v>14118</v>
      </c>
    </row>
    <row r="2811" spans="1:5" x14ac:dyDescent="0.25">
      <c r="A2811" s="246" t="str">
        <f t="shared" si="43"/>
        <v>91875</v>
      </c>
      <c r="B2811" s="362" t="s">
        <v>2344</v>
      </c>
      <c r="C2811" s="362" t="s">
        <v>20327</v>
      </c>
      <c r="D2811" s="362" t="s">
        <v>8471</v>
      </c>
      <c r="E2811" s="363" t="s">
        <v>20068</v>
      </c>
    </row>
    <row r="2812" spans="1:5" x14ac:dyDescent="0.25">
      <c r="A2812" s="246" t="str">
        <f t="shared" si="43"/>
        <v>91876</v>
      </c>
      <c r="B2812" s="362" t="s">
        <v>2345</v>
      </c>
      <c r="C2812" s="362" t="s">
        <v>20328</v>
      </c>
      <c r="D2812" s="362" t="s">
        <v>8471</v>
      </c>
      <c r="E2812" s="363" t="s">
        <v>10637</v>
      </c>
    </row>
    <row r="2813" spans="1:5" x14ac:dyDescent="0.25">
      <c r="A2813" s="246" t="str">
        <f t="shared" si="43"/>
        <v>91877</v>
      </c>
      <c r="B2813" s="362" t="s">
        <v>2346</v>
      </c>
      <c r="C2813" s="362" t="s">
        <v>20329</v>
      </c>
      <c r="D2813" s="362" t="s">
        <v>8471</v>
      </c>
      <c r="E2813" s="363" t="s">
        <v>7785</v>
      </c>
    </row>
    <row r="2814" spans="1:5" x14ac:dyDescent="0.25">
      <c r="A2814" s="246" t="str">
        <f t="shared" si="43"/>
        <v>91878</v>
      </c>
      <c r="B2814" s="362" t="s">
        <v>2347</v>
      </c>
      <c r="C2814" s="362" t="s">
        <v>20330</v>
      </c>
      <c r="D2814" s="362" t="s">
        <v>8471</v>
      </c>
      <c r="E2814" s="363" t="s">
        <v>15540</v>
      </c>
    </row>
    <row r="2815" spans="1:5" x14ac:dyDescent="0.25">
      <c r="A2815" s="246" t="str">
        <f t="shared" si="43"/>
        <v>91879</v>
      </c>
      <c r="B2815" s="362" t="s">
        <v>2348</v>
      </c>
      <c r="C2815" s="362" t="s">
        <v>20331</v>
      </c>
      <c r="D2815" s="362" t="s">
        <v>8471</v>
      </c>
      <c r="E2815" s="363" t="s">
        <v>9154</v>
      </c>
    </row>
    <row r="2816" spans="1:5" x14ac:dyDescent="0.25">
      <c r="A2816" s="246" t="str">
        <f t="shared" si="43"/>
        <v>91880</v>
      </c>
      <c r="B2816" s="362" t="s">
        <v>2349</v>
      </c>
      <c r="C2816" s="362" t="s">
        <v>20332</v>
      </c>
      <c r="D2816" s="362" t="s">
        <v>8471</v>
      </c>
      <c r="E2816" s="363" t="s">
        <v>13005</v>
      </c>
    </row>
    <row r="2817" spans="1:5" x14ac:dyDescent="0.25">
      <c r="A2817" s="246" t="str">
        <f t="shared" si="43"/>
        <v>91881</v>
      </c>
      <c r="B2817" s="362" t="s">
        <v>2350</v>
      </c>
      <c r="C2817" s="362" t="s">
        <v>20333</v>
      </c>
      <c r="D2817" s="362" t="s">
        <v>8471</v>
      </c>
      <c r="E2817" s="363" t="s">
        <v>14130</v>
      </c>
    </row>
    <row r="2818" spans="1:5" x14ac:dyDescent="0.25">
      <c r="A2818" s="246" t="str">
        <f t="shared" si="43"/>
        <v>91882</v>
      </c>
      <c r="B2818" s="362" t="s">
        <v>2351</v>
      </c>
      <c r="C2818" s="362" t="s">
        <v>20334</v>
      </c>
      <c r="D2818" s="362" t="s">
        <v>8471</v>
      </c>
      <c r="E2818" s="363" t="s">
        <v>10511</v>
      </c>
    </row>
    <row r="2819" spans="1:5" x14ac:dyDescent="0.25">
      <c r="A2819" s="246" t="str">
        <f t="shared" ref="A2819:A2882" si="44">B2819</f>
        <v>91884</v>
      </c>
      <c r="B2819" s="362" t="s">
        <v>2352</v>
      </c>
      <c r="C2819" s="362" t="s">
        <v>20335</v>
      </c>
      <c r="D2819" s="362" t="s">
        <v>8471</v>
      </c>
      <c r="E2819" s="363" t="s">
        <v>10713</v>
      </c>
    </row>
    <row r="2820" spans="1:5" x14ac:dyDescent="0.25">
      <c r="A2820" s="246" t="str">
        <f t="shared" si="44"/>
        <v>91885</v>
      </c>
      <c r="B2820" s="362" t="s">
        <v>2353</v>
      </c>
      <c r="C2820" s="362" t="s">
        <v>20336</v>
      </c>
      <c r="D2820" s="362" t="s">
        <v>8471</v>
      </c>
      <c r="E2820" s="363" t="s">
        <v>16115</v>
      </c>
    </row>
    <row r="2821" spans="1:5" x14ac:dyDescent="0.25">
      <c r="A2821" s="246" t="str">
        <f t="shared" si="44"/>
        <v>91886</v>
      </c>
      <c r="B2821" s="362" t="s">
        <v>2354</v>
      </c>
      <c r="C2821" s="362" t="s">
        <v>20337</v>
      </c>
      <c r="D2821" s="362" t="s">
        <v>8471</v>
      </c>
      <c r="E2821" s="363" t="s">
        <v>7912</v>
      </c>
    </row>
    <row r="2822" spans="1:5" x14ac:dyDescent="0.25">
      <c r="A2822" s="246" t="str">
        <f t="shared" si="44"/>
        <v>91887</v>
      </c>
      <c r="B2822" s="362" t="s">
        <v>2355</v>
      </c>
      <c r="C2822" s="362" t="s">
        <v>20338</v>
      </c>
      <c r="D2822" s="362" t="s">
        <v>8471</v>
      </c>
      <c r="E2822" s="363" t="s">
        <v>21758</v>
      </c>
    </row>
    <row r="2823" spans="1:5" x14ac:dyDescent="0.25">
      <c r="A2823" s="246" t="str">
        <f t="shared" si="44"/>
        <v>91889</v>
      </c>
      <c r="B2823" s="362" t="s">
        <v>2356</v>
      </c>
      <c r="C2823" s="362" t="s">
        <v>20339</v>
      </c>
      <c r="D2823" s="362" t="s">
        <v>8471</v>
      </c>
      <c r="E2823" s="363" t="s">
        <v>16531</v>
      </c>
    </row>
    <row r="2824" spans="1:5" x14ac:dyDescent="0.25">
      <c r="A2824" s="246" t="str">
        <f t="shared" si="44"/>
        <v>91890</v>
      </c>
      <c r="B2824" s="362" t="s">
        <v>2357</v>
      </c>
      <c r="C2824" s="362" t="s">
        <v>20340</v>
      </c>
      <c r="D2824" s="362" t="s">
        <v>8471</v>
      </c>
      <c r="E2824" s="363" t="s">
        <v>23664</v>
      </c>
    </row>
    <row r="2825" spans="1:5" x14ac:dyDescent="0.25">
      <c r="A2825" s="246" t="str">
        <f t="shared" si="44"/>
        <v>91892</v>
      </c>
      <c r="B2825" s="362" t="s">
        <v>2358</v>
      </c>
      <c r="C2825" s="362" t="s">
        <v>20341</v>
      </c>
      <c r="D2825" s="362" t="s">
        <v>8471</v>
      </c>
      <c r="E2825" s="363" t="s">
        <v>12348</v>
      </c>
    </row>
    <row r="2826" spans="1:5" x14ac:dyDescent="0.25">
      <c r="A2826" s="246" t="str">
        <f t="shared" si="44"/>
        <v>91893</v>
      </c>
      <c r="B2826" s="362" t="s">
        <v>2359</v>
      </c>
      <c r="C2826" s="362" t="s">
        <v>20343</v>
      </c>
      <c r="D2826" s="362" t="s">
        <v>8471</v>
      </c>
      <c r="E2826" s="363" t="s">
        <v>9936</v>
      </c>
    </row>
    <row r="2827" spans="1:5" x14ac:dyDescent="0.25">
      <c r="A2827" s="246" t="str">
        <f t="shared" si="44"/>
        <v>91895</v>
      </c>
      <c r="B2827" s="362" t="s">
        <v>2360</v>
      </c>
      <c r="C2827" s="362" t="s">
        <v>20344</v>
      </c>
      <c r="D2827" s="362" t="s">
        <v>8471</v>
      </c>
      <c r="E2827" s="363" t="s">
        <v>12668</v>
      </c>
    </row>
    <row r="2828" spans="1:5" x14ac:dyDescent="0.25">
      <c r="A2828" s="246" t="str">
        <f t="shared" si="44"/>
        <v>91896</v>
      </c>
      <c r="B2828" s="362" t="s">
        <v>2361</v>
      </c>
      <c r="C2828" s="362" t="s">
        <v>20345</v>
      </c>
      <c r="D2828" s="362" t="s">
        <v>8471</v>
      </c>
      <c r="E2828" s="363" t="s">
        <v>13352</v>
      </c>
    </row>
    <row r="2829" spans="1:5" x14ac:dyDescent="0.25">
      <c r="A2829" s="246" t="str">
        <f t="shared" si="44"/>
        <v>91898</v>
      </c>
      <c r="B2829" s="362" t="s">
        <v>2362</v>
      </c>
      <c r="C2829" s="362" t="s">
        <v>20346</v>
      </c>
      <c r="D2829" s="362" t="s">
        <v>8471</v>
      </c>
      <c r="E2829" s="363" t="s">
        <v>7957</v>
      </c>
    </row>
    <row r="2830" spans="1:5" x14ac:dyDescent="0.25">
      <c r="A2830" s="246" t="str">
        <f t="shared" si="44"/>
        <v>91899</v>
      </c>
      <c r="B2830" s="362" t="s">
        <v>2363</v>
      </c>
      <c r="C2830" s="362" t="s">
        <v>20347</v>
      </c>
      <c r="D2830" s="362" t="s">
        <v>8471</v>
      </c>
      <c r="E2830" s="363" t="s">
        <v>8174</v>
      </c>
    </row>
    <row r="2831" spans="1:5" x14ac:dyDescent="0.25">
      <c r="A2831" s="246" t="str">
        <f t="shared" si="44"/>
        <v>91901</v>
      </c>
      <c r="B2831" s="362" t="s">
        <v>2364</v>
      </c>
      <c r="C2831" s="362" t="s">
        <v>20348</v>
      </c>
      <c r="D2831" s="362" t="s">
        <v>8471</v>
      </c>
      <c r="E2831" s="363" t="s">
        <v>31884</v>
      </c>
    </row>
    <row r="2832" spans="1:5" x14ac:dyDescent="0.25">
      <c r="A2832" s="246" t="str">
        <f t="shared" si="44"/>
        <v>91902</v>
      </c>
      <c r="B2832" s="362" t="s">
        <v>2365</v>
      </c>
      <c r="C2832" s="362" t="s">
        <v>20349</v>
      </c>
      <c r="D2832" s="362" t="s">
        <v>8471</v>
      </c>
      <c r="E2832" s="363" t="s">
        <v>18517</v>
      </c>
    </row>
    <row r="2833" spans="1:5" x14ac:dyDescent="0.25">
      <c r="A2833" s="246" t="str">
        <f t="shared" si="44"/>
        <v>91904</v>
      </c>
      <c r="B2833" s="362" t="s">
        <v>2366</v>
      </c>
      <c r="C2833" s="362" t="s">
        <v>20350</v>
      </c>
      <c r="D2833" s="362" t="s">
        <v>8471</v>
      </c>
      <c r="E2833" s="363" t="s">
        <v>8179</v>
      </c>
    </row>
    <row r="2834" spans="1:5" x14ac:dyDescent="0.25">
      <c r="A2834" s="246" t="str">
        <f t="shared" si="44"/>
        <v>91905</v>
      </c>
      <c r="B2834" s="362" t="s">
        <v>2367</v>
      </c>
      <c r="C2834" s="362" t="s">
        <v>20351</v>
      </c>
      <c r="D2834" s="362" t="s">
        <v>8471</v>
      </c>
      <c r="E2834" s="363" t="s">
        <v>8199</v>
      </c>
    </row>
    <row r="2835" spans="1:5" x14ac:dyDescent="0.25">
      <c r="A2835" s="246" t="str">
        <f t="shared" si="44"/>
        <v>91907</v>
      </c>
      <c r="B2835" s="362" t="s">
        <v>2368</v>
      </c>
      <c r="C2835" s="362" t="s">
        <v>20352</v>
      </c>
      <c r="D2835" s="362" t="s">
        <v>8471</v>
      </c>
      <c r="E2835" s="363" t="s">
        <v>8064</v>
      </c>
    </row>
    <row r="2836" spans="1:5" x14ac:dyDescent="0.25">
      <c r="A2836" s="246" t="str">
        <f t="shared" si="44"/>
        <v>91908</v>
      </c>
      <c r="B2836" s="362" t="s">
        <v>2369</v>
      </c>
      <c r="C2836" s="362" t="s">
        <v>20353</v>
      </c>
      <c r="D2836" s="362" t="s">
        <v>8471</v>
      </c>
      <c r="E2836" s="363" t="s">
        <v>8115</v>
      </c>
    </row>
    <row r="2837" spans="1:5" x14ac:dyDescent="0.25">
      <c r="A2837" s="246" t="str">
        <f t="shared" si="44"/>
        <v>91910</v>
      </c>
      <c r="B2837" s="362" t="s">
        <v>2370</v>
      </c>
      <c r="C2837" s="362" t="s">
        <v>20354</v>
      </c>
      <c r="D2837" s="362" t="s">
        <v>8471</v>
      </c>
      <c r="E2837" s="363" t="s">
        <v>33848</v>
      </c>
    </row>
    <row r="2838" spans="1:5" x14ac:dyDescent="0.25">
      <c r="A2838" s="246" t="str">
        <f t="shared" si="44"/>
        <v>91911</v>
      </c>
      <c r="B2838" s="362" t="s">
        <v>2371</v>
      </c>
      <c r="C2838" s="362" t="s">
        <v>20355</v>
      </c>
      <c r="D2838" s="362" t="s">
        <v>8471</v>
      </c>
      <c r="E2838" s="363" t="s">
        <v>12659</v>
      </c>
    </row>
    <row r="2839" spans="1:5" x14ac:dyDescent="0.25">
      <c r="A2839" s="246" t="str">
        <f t="shared" si="44"/>
        <v>91913</v>
      </c>
      <c r="B2839" s="362" t="s">
        <v>2372</v>
      </c>
      <c r="C2839" s="362" t="s">
        <v>20357</v>
      </c>
      <c r="D2839" s="362" t="s">
        <v>8471</v>
      </c>
      <c r="E2839" s="363" t="s">
        <v>13329</v>
      </c>
    </row>
    <row r="2840" spans="1:5" x14ac:dyDescent="0.25">
      <c r="A2840" s="246" t="str">
        <f t="shared" si="44"/>
        <v>91914</v>
      </c>
      <c r="B2840" s="362" t="s">
        <v>2373</v>
      </c>
      <c r="C2840" s="362" t="s">
        <v>20358</v>
      </c>
      <c r="D2840" s="362" t="s">
        <v>8471</v>
      </c>
      <c r="E2840" s="363" t="s">
        <v>14079</v>
      </c>
    </row>
    <row r="2841" spans="1:5" x14ac:dyDescent="0.25">
      <c r="A2841" s="246" t="str">
        <f t="shared" si="44"/>
        <v>91916</v>
      </c>
      <c r="B2841" s="362" t="s">
        <v>2374</v>
      </c>
      <c r="C2841" s="362" t="s">
        <v>20359</v>
      </c>
      <c r="D2841" s="362" t="s">
        <v>8471</v>
      </c>
      <c r="E2841" s="363" t="s">
        <v>12234</v>
      </c>
    </row>
    <row r="2842" spans="1:5" x14ac:dyDescent="0.25">
      <c r="A2842" s="246" t="str">
        <f t="shared" si="44"/>
        <v>91917</v>
      </c>
      <c r="B2842" s="362" t="s">
        <v>2375</v>
      </c>
      <c r="C2842" s="362" t="s">
        <v>20360</v>
      </c>
      <c r="D2842" s="362" t="s">
        <v>8471</v>
      </c>
      <c r="E2842" s="363" t="s">
        <v>8329</v>
      </c>
    </row>
    <row r="2843" spans="1:5" x14ac:dyDescent="0.25">
      <c r="A2843" s="246" t="str">
        <f t="shared" si="44"/>
        <v>91919</v>
      </c>
      <c r="B2843" s="362" t="s">
        <v>2376</v>
      </c>
      <c r="C2843" s="362" t="s">
        <v>20361</v>
      </c>
      <c r="D2843" s="362" t="s">
        <v>8471</v>
      </c>
      <c r="E2843" s="363" t="s">
        <v>16221</v>
      </c>
    </row>
    <row r="2844" spans="1:5" x14ac:dyDescent="0.25">
      <c r="A2844" s="246" t="str">
        <f t="shared" si="44"/>
        <v>91920</v>
      </c>
      <c r="B2844" s="362" t="s">
        <v>2377</v>
      </c>
      <c r="C2844" s="362" t="s">
        <v>20362</v>
      </c>
      <c r="D2844" s="362" t="s">
        <v>8471</v>
      </c>
      <c r="E2844" s="363" t="s">
        <v>35105</v>
      </c>
    </row>
    <row r="2845" spans="1:5" x14ac:dyDescent="0.25">
      <c r="A2845" s="246" t="str">
        <f t="shared" si="44"/>
        <v>91922</v>
      </c>
      <c r="B2845" s="362" t="s">
        <v>2378</v>
      </c>
      <c r="C2845" s="362" t="s">
        <v>20363</v>
      </c>
      <c r="D2845" s="362" t="s">
        <v>8471</v>
      </c>
      <c r="E2845" s="363" t="s">
        <v>20201</v>
      </c>
    </row>
    <row r="2846" spans="1:5" x14ac:dyDescent="0.25">
      <c r="A2846" s="246" t="str">
        <f t="shared" si="44"/>
        <v>93013</v>
      </c>
      <c r="B2846" s="362" t="s">
        <v>3161</v>
      </c>
      <c r="C2846" s="362" t="s">
        <v>16035</v>
      </c>
      <c r="D2846" s="362" t="s">
        <v>8471</v>
      </c>
      <c r="E2846" s="363" t="s">
        <v>23796</v>
      </c>
    </row>
    <row r="2847" spans="1:5" x14ac:dyDescent="0.25">
      <c r="A2847" s="246" t="str">
        <f t="shared" si="44"/>
        <v>93014</v>
      </c>
      <c r="B2847" s="362" t="s">
        <v>3162</v>
      </c>
      <c r="C2847" s="362" t="s">
        <v>16036</v>
      </c>
      <c r="D2847" s="362" t="s">
        <v>8471</v>
      </c>
      <c r="E2847" s="363" t="s">
        <v>14594</v>
      </c>
    </row>
    <row r="2848" spans="1:5" x14ac:dyDescent="0.25">
      <c r="A2848" s="246" t="str">
        <f t="shared" si="44"/>
        <v>93015</v>
      </c>
      <c r="B2848" s="362" t="s">
        <v>3163</v>
      </c>
      <c r="C2848" s="362" t="s">
        <v>16037</v>
      </c>
      <c r="D2848" s="362" t="s">
        <v>8471</v>
      </c>
      <c r="E2848" s="363" t="s">
        <v>13353</v>
      </c>
    </row>
    <row r="2849" spans="1:5" x14ac:dyDescent="0.25">
      <c r="A2849" s="246" t="str">
        <f t="shared" si="44"/>
        <v>93016</v>
      </c>
      <c r="B2849" s="362" t="s">
        <v>3164</v>
      </c>
      <c r="C2849" s="362" t="s">
        <v>16038</v>
      </c>
      <c r="D2849" s="362" t="s">
        <v>8471</v>
      </c>
      <c r="E2849" s="363" t="s">
        <v>15032</v>
      </c>
    </row>
    <row r="2850" spans="1:5" x14ac:dyDescent="0.25">
      <c r="A2850" s="246" t="str">
        <f t="shared" si="44"/>
        <v>93017</v>
      </c>
      <c r="B2850" s="362" t="s">
        <v>3165</v>
      </c>
      <c r="C2850" s="362" t="s">
        <v>16039</v>
      </c>
      <c r="D2850" s="362" t="s">
        <v>8471</v>
      </c>
      <c r="E2850" s="363" t="s">
        <v>35106</v>
      </c>
    </row>
    <row r="2851" spans="1:5" x14ac:dyDescent="0.25">
      <c r="A2851" s="246" t="str">
        <f t="shared" si="44"/>
        <v>93018</v>
      </c>
      <c r="B2851" s="362" t="s">
        <v>3166</v>
      </c>
      <c r="C2851" s="362" t="s">
        <v>16040</v>
      </c>
      <c r="D2851" s="362" t="s">
        <v>8471</v>
      </c>
      <c r="E2851" s="363" t="s">
        <v>13251</v>
      </c>
    </row>
    <row r="2852" spans="1:5" x14ac:dyDescent="0.25">
      <c r="A2852" s="246" t="str">
        <f t="shared" si="44"/>
        <v>93020</v>
      </c>
      <c r="B2852" s="362" t="s">
        <v>3167</v>
      </c>
      <c r="C2852" s="362" t="s">
        <v>16041</v>
      </c>
      <c r="D2852" s="362" t="s">
        <v>8471</v>
      </c>
      <c r="E2852" s="363" t="s">
        <v>14858</v>
      </c>
    </row>
    <row r="2853" spans="1:5" x14ac:dyDescent="0.25">
      <c r="A2853" s="246" t="str">
        <f t="shared" si="44"/>
        <v>93022</v>
      </c>
      <c r="B2853" s="362" t="s">
        <v>3168</v>
      </c>
      <c r="C2853" s="362" t="s">
        <v>16042</v>
      </c>
      <c r="D2853" s="362" t="s">
        <v>8471</v>
      </c>
      <c r="E2853" s="363" t="s">
        <v>20787</v>
      </c>
    </row>
    <row r="2854" spans="1:5" x14ac:dyDescent="0.25">
      <c r="A2854" s="246" t="str">
        <f t="shared" si="44"/>
        <v>93024</v>
      </c>
      <c r="B2854" s="362" t="s">
        <v>3169</v>
      </c>
      <c r="C2854" s="362" t="s">
        <v>16043</v>
      </c>
      <c r="D2854" s="362" t="s">
        <v>8471</v>
      </c>
      <c r="E2854" s="363" t="s">
        <v>20584</v>
      </c>
    </row>
    <row r="2855" spans="1:5" x14ac:dyDescent="0.25">
      <c r="A2855" s="246" t="str">
        <f t="shared" si="44"/>
        <v>93026</v>
      </c>
      <c r="B2855" s="362" t="s">
        <v>3170</v>
      </c>
      <c r="C2855" s="362" t="s">
        <v>16044</v>
      </c>
      <c r="D2855" s="362" t="s">
        <v>8471</v>
      </c>
      <c r="E2855" s="363" t="s">
        <v>16455</v>
      </c>
    </row>
    <row r="2856" spans="1:5" x14ac:dyDescent="0.25">
      <c r="A2856" s="246" t="str">
        <f t="shared" si="44"/>
        <v>97559</v>
      </c>
      <c r="B2856" s="362" t="s">
        <v>4727</v>
      </c>
      <c r="C2856" s="362" t="s">
        <v>20788</v>
      </c>
      <c r="D2856" s="362" t="s">
        <v>8471</v>
      </c>
      <c r="E2856" s="363" t="s">
        <v>12806</v>
      </c>
    </row>
    <row r="2857" spans="1:5" x14ac:dyDescent="0.25">
      <c r="A2857" s="246" t="str">
        <f t="shared" si="44"/>
        <v>97562</v>
      </c>
      <c r="B2857" s="362" t="s">
        <v>4728</v>
      </c>
      <c r="C2857" s="362" t="s">
        <v>20789</v>
      </c>
      <c r="D2857" s="362" t="s">
        <v>8471</v>
      </c>
      <c r="E2857" s="363" t="s">
        <v>7999</v>
      </c>
    </row>
    <row r="2858" spans="1:5" x14ac:dyDescent="0.25">
      <c r="A2858" s="246" t="str">
        <f t="shared" si="44"/>
        <v>97564</v>
      </c>
      <c r="B2858" s="362" t="s">
        <v>4729</v>
      </c>
      <c r="C2858" s="362" t="s">
        <v>20790</v>
      </c>
      <c r="D2858" s="362" t="s">
        <v>8471</v>
      </c>
      <c r="E2858" s="363" t="s">
        <v>25062</v>
      </c>
    </row>
    <row r="2859" spans="1:5" x14ac:dyDescent="0.25">
      <c r="A2859" s="246" t="str">
        <f t="shared" si="44"/>
        <v>104395</v>
      </c>
      <c r="B2859" s="362" t="s">
        <v>19389</v>
      </c>
      <c r="C2859" s="362" t="s">
        <v>19390</v>
      </c>
      <c r="D2859" s="362" t="s">
        <v>8471</v>
      </c>
      <c r="E2859" s="363" t="s">
        <v>21325</v>
      </c>
    </row>
    <row r="2860" spans="1:5" x14ac:dyDescent="0.25">
      <c r="A2860" s="246" t="str">
        <f t="shared" si="44"/>
        <v>91924</v>
      </c>
      <c r="B2860" s="362" t="s">
        <v>2379</v>
      </c>
      <c r="C2860" s="362" t="s">
        <v>20364</v>
      </c>
      <c r="D2860" s="362" t="s">
        <v>8399</v>
      </c>
      <c r="E2860" s="363" t="s">
        <v>35107</v>
      </c>
    </row>
    <row r="2861" spans="1:5" x14ac:dyDescent="0.25">
      <c r="A2861" s="246" t="str">
        <f t="shared" si="44"/>
        <v>91925</v>
      </c>
      <c r="B2861" s="362" t="s">
        <v>2380</v>
      </c>
      <c r="C2861" s="362" t="s">
        <v>20365</v>
      </c>
      <c r="D2861" s="362" t="s">
        <v>8399</v>
      </c>
      <c r="E2861" s="363" t="s">
        <v>7984</v>
      </c>
    </row>
    <row r="2862" spans="1:5" x14ac:dyDescent="0.25">
      <c r="A2862" s="246" t="str">
        <f t="shared" si="44"/>
        <v>91926</v>
      </c>
      <c r="B2862" s="362" t="s">
        <v>2381</v>
      </c>
      <c r="C2862" s="362" t="s">
        <v>20366</v>
      </c>
      <c r="D2862" s="362" t="s">
        <v>8399</v>
      </c>
      <c r="E2862" s="363" t="s">
        <v>12991</v>
      </c>
    </row>
    <row r="2863" spans="1:5" x14ac:dyDescent="0.25">
      <c r="A2863" s="246" t="str">
        <f t="shared" si="44"/>
        <v>91927</v>
      </c>
      <c r="B2863" s="362" t="s">
        <v>2382</v>
      </c>
      <c r="C2863" s="362" t="s">
        <v>20367</v>
      </c>
      <c r="D2863" s="362" t="s">
        <v>8399</v>
      </c>
      <c r="E2863" s="363" t="s">
        <v>22452</v>
      </c>
    </row>
    <row r="2864" spans="1:5" x14ac:dyDescent="0.25">
      <c r="A2864" s="246" t="str">
        <f t="shared" si="44"/>
        <v>91928</v>
      </c>
      <c r="B2864" s="362" t="s">
        <v>2383</v>
      </c>
      <c r="C2864" s="362" t="s">
        <v>20368</v>
      </c>
      <c r="D2864" s="362" t="s">
        <v>8399</v>
      </c>
      <c r="E2864" s="363" t="s">
        <v>11009</v>
      </c>
    </row>
    <row r="2865" spans="1:5" x14ac:dyDescent="0.25">
      <c r="A2865" s="246" t="str">
        <f t="shared" si="44"/>
        <v>91929</v>
      </c>
      <c r="B2865" s="362" t="s">
        <v>2384</v>
      </c>
      <c r="C2865" s="362" t="s">
        <v>20369</v>
      </c>
      <c r="D2865" s="362" t="s">
        <v>8399</v>
      </c>
      <c r="E2865" s="363" t="s">
        <v>25819</v>
      </c>
    </row>
    <row r="2866" spans="1:5" x14ac:dyDescent="0.25">
      <c r="A2866" s="246" t="str">
        <f t="shared" si="44"/>
        <v>91930</v>
      </c>
      <c r="B2866" s="362" t="s">
        <v>2385</v>
      </c>
      <c r="C2866" s="362" t="s">
        <v>20370</v>
      </c>
      <c r="D2866" s="362" t="s">
        <v>8399</v>
      </c>
      <c r="E2866" s="363" t="s">
        <v>8057</v>
      </c>
    </row>
    <row r="2867" spans="1:5" x14ac:dyDescent="0.25">
      <c r="A2867" s="246" t="str">
        <f t="shared" si="44"/>
        <v>91931</v>
      </c>
      <c r="B2867" s="362" t="s">
        <v>2386</v>
      </c>
      <c r="C2867" s="362" t="s">
        <v>20371</v>
      </c>
      <c r="D2867" s="362" t="s">
        <v>8399</v>
      </c>
      <c r="E2867" s="363" t="s">
        <v>8145</v>
      </c>
    </row>
    <row r="2868" spans="1:5" x14ac:dyDescent="0.25">
      <c r="A2868" s="246" t="str">
        <f t="shared" si="44"/>
        <v>91932</v>
      </c>
      <c r="B2868" s="362" t="s">
        <v>2387</v>
      </c>
      <c r="C2868" s="362" t="s">
        <v>20373</v>
      </c>
      <c r="D2868" s="362" t="s">
        <v>8399</v>
      </c>
      <c r="E2868" s="363" t="s">
        <v>16571</v>
      </c>
    </row>
    <row r="2869" spans="1:5" x14ac:dyDescent="0.25">
      <c r="A2869" s="246" t="str">
        <f t="shared" si="44"/>
        <v>91933</v>
      </c>
      <c r="B2869" s="362" t="s">
        <v>2388</v>
      </c>
      <c r="C2869" s="362" t="s">
        <v>20374</v>
      </c>
      <c r="D2869" s="362" t="s">
        <v>8399</v>
      </c>
      <c r="E2869" s="363" t="s">
        <v>16544</v>
      </c>
    </row>
    <row r="2870" spans="1:5" x14ac:dyDescent="0.25">
      <c r="A2870" s="246" t="str">
        <f t="shared" si="44"/>
        <v>91934</v>
      </c>
      <c r="B2870" s="362" t="s">
        <v>2389</v>
      </c>
      <c r="C2870" s="362" t="s">
        <v>20375</v>
      </c>
      <c r="D2870" s="362" t="s">
        <v>8399</v>
      </c>
      <c r="E2870" s="363" t="s">
        <v>8170</v>
      </c>
    </row>
    <row r="2871" spans="1:5" x14ac:dyDescent="0.25">
      <c r="A2871" s="246" t="str">
        <f t="shared" si="44"/>
        <v>91935</v>
      </c>
      <c r="B2871" s="362" t="s">
        <v>2390</v>
      </c>
      <c r="C2871" s="362" t="s">
        <v>20376</v>
      </c>
      <c r="D2871" s="362" t="s">
        <v>8399</v>
      </c>
      <c r="E2871" s="363" t="s">
        <v>20678</v>
      </c>
    </row>
    <row r="2872" spans="1:5" x14ac:dyDescent="0.25">
      <c r="A2872" s="246" t="str">
        <f t="shared" si="44"/>
        <v>92979</v>
      </c>
      <c r="B2872" s="362" t="s">
        <v>3142</v>
      </c>
      <c r="C2872" s="362" t="s">
        <v>10246</v>
      </c>
      <c r="D2872" s="362" t="s">
        <v>8399</v>
      </c>
      <c r="E2872" s="363" t="s">
        <v>8127</v>
      </c>
    </row>
    <row r="2873" spans="1:5" x14ac:dyDescent="0.25">
      <c r="A2873" s="246" t="str">
        <f t="shared" si="44"/>
        <v>92980</v>
      </c>
      <c r="B2873" s="362" t="s">
        <v>3143</v>
      </c>
      <c r="C2873" s="362" t="s">
        <v>10247</v>
      </c>
      <c r="D2873" s="362" t="s">
        <v>8399</v>
      </c>
      <c r="E2873" s="363" t="s">
        <v>10134</v>
      </c>
    </row>
    <row r="2874" spans="1:5" x14ac:dyDescent="0.25">
      <c r="A2874" s="246" t="str">
        <f t="shared" si="44"/>
        <v>92981</v>
      </c>
      <c r="B2874" s="362" t="s">
        <v>3144</v>
      </c>
      <c r="C2874" s="362" t="s">
        <v>10248</v>
      </c>
      <c r="D2874" s="362" t="s">
        <v>8399</v>
      </c>
      <c r="E2874" s="363" t="s">
        <v>35108</v>
      </c>
    </row>
    <row r="2875" spans="1:5" x14ac:dyDescent="0.25">
      <c r="A2875" s="246" t="str">
        <f t="shared" si="44"/>
        <v>92982</v>
      </c>
      <c r="B2875" s="362" t="s">
        <v>3145</v>
      </c>
      <c r="C2875" s="362" t="s">
        <v>10249</v>
      </c>
      <c r="D2875" s="362" t="s">
        <v>8399</v>
      </c>
      <c r="E2875" s="363" t="s">
        <v>13551</v>
      </c>
    </row>
    <row r="2876" spans="1:5" x14ac:dyDescent="0.25">
      <c r="A2876" s="246" t="str">
        <f t="shared" si="44"/>
        <v>92984</v>
      </c>
      <c r="B2876" s="362" t="s">
        <v>3146</v>
      </c>
      <c r="C2876" s="362" t="s">
        <v>16045</v>
      </c>
      <c r="D2876" s="362" t="s">
        <v>8399</v>
      </c>
      <c r="E2876" s="363" t="s">
        <v>15061</v>
      </c>
    </row>
    <row r="2877" spans="1:5" x14ac:dyDescent="0.25">
      <c r="A2877" s="246" t="str">
        <f t="shared" si="44"/>
        <v>92986</v>
      </c>
      <c r="B2877" s="362" t="s">
        <v>3147</v>
      </c>
      <c r="C2877" s="362" t="s">
        <v>16046</v>
      </c>
      <c r="D2877" s="362" t="s">
        <v>8399</v>
      </c>
      <c r="E2877" s="363" t="s">
        <v>29627</v>
      </c>
    </row>
    <row r="2878" spans="1:5" x14ac:dyDescent="0.25">
      <c r="A2878" s="246" t="str">
        <f t="shared" si="44"/>
        <v>92988</v>
      </c>
      <c r="B2878" s="362" t="s">
        <v>3148</v>
      </c>
      <c r="C2878" s="362" t="s">
        <v>16047</v>
      </c>
      <c r="D2878" s="362" t="s">
        <v>8399</v>
      </c>
      <c r="E2878" s="363" t="s">
        <v>35109</v>
      </c>
    </row>
    <row r="2879" spans="1:5" x14ac:dyDescent="0.25">
      <c r="A2879" s="246" t="str">
        <f t="shared" si="44"/>
        <v>92990</v>
      </c>
      <c r="B2879" s="362" t="s">
        <v>3149</v>
      </c>
      <c r="C2879" s="362" t="s">
        <v>16048</v>
      </c>
      <c r="D2879" s="362" t="s">
        <v>8399</v>
      </c>
      <c r="E2879" s="363" t="s">
        <v>35110</v>
      </c>
    </row>
    <row r="2880" spans="1:5" x14ac:dyDescent="0.25">
      <c r="A2880" s="246" t="str">
        <f t="shared" si="44"/>
        <v>92992</v>
      </c>
      <c r="B2880" s="362" t="s">
        <v>3150</v>
      </c>
      <c r="C2880" s="362" t="s">
        <v>16049</v>
      </c>
      <c r="D2880" s="362" t="s">
        <v>8399</v>
      </c>
      <c r="E2880" s="363" t="s">
        <v>35111</v>
      </c>
    </row>
    <row r="2881" spans="1:5" x14ac:dyDescent="0.25">
      <c r="A2881" s="246" t="str">
        <f t="shared" si="44"/>
        <v>92994</v>
      </c>
      <c r="B2881" s="362" t="s">
        <v>3151</v>
      </c>
      <c r="C2881" s="362" t="s">
        <v>16050</v>
      </c>
      <c r="D2881" s="362" t="s">
        <v>8399</v>
      </c>
      <c r="E2881" s="363" t="s">
        <v>21445</v>
      </c>
    </row>
    <row r="2882" spans="1:5" x14ac:dyDescent="0.25">
      <c r="A2882" s="246" t="str">
        <f t="shared" si="44"/>
        <v>92996</v>
      </c>
      <c r="B2882" s="362" t="s">
        <v>3152</v>
      </c>
      <c r="C2882" s="362" t="s">
        <v>16051</v>
      </c>
      <c r="D2882" s="362" t="s">
        <v>8399</v>
      </c>
      <c r="E2882" s="363" t="s">
        <v>35112</v>
      </c>
    </row>
    <row r="2883" spans="1:5" x14ac:dyDescent="0.25">
      <c r="A2883" s="246" t="str">
        <f t="shared" ref="A2883:A2946" si="45">B2883</f>
        <v>92998</v>
      </c>
      <c r="B2883" s="362" t="s">
        <v>3153</v>
      </c>
      <c r="C2883" s="362" t="s">
        <v>16052</v>
      </c>
      <c r="D2883" s="362" t="s">
        <v>8399</v>
      </c>
      <c r="E2883" s="363" t="s">
        <v>35113</v>
      </c>
    </row>
    <row r="2884" spans="1:5" x14ac:dyDescent="0.25">
      <c r="A2884" s="246" t="str">
        <f t="shared" si="45"/>
        <v>93000</v>
      </c>
      <c r="B2884" s="362" t="s">
        <v>3154</v>
      </c>
      <c r="C2884" s="362" t="s">
        <v>16053</v>
      </c>
      <c r="D2884" s="362" t="s">
        <v>8399</v>
      </c>
      <c r="E2884" s="363" t="s">
        <v>35114</v>
      </c>
    </row>
    <row r="2885" spans="1:5" x14ac:dyDescent="0.25">
      <c r="A2885" s="246" t="str">
        <f t="shared" si="45"/>
        <v>93002</v>
      </c>
      <c r="B2885" s="362" t="s">
        <v>3155</v>
      </c>
      <c r="C2885" s="362" t="s">
        <v>16054</v>
      </c>
      <c r="D2885" s="362" t="s">
        <v>8399</v>
      </c>
      <c r="E2885" s="363" t="s">
        <v>35115</v>
      </c>
    </row>
    <row r="2886" spans="1:5" x14ac:dyDescent="0.25">
      <c r="A2886" s="246" t="str">
        <f t="shared" si="45"/>
        <v>101884</v>
      </c>
      <c r="B2886" s="362" t="s">
        <v>7542</v>
      </c>
      <c r="C2886" s="362" t="s">
        <v>10250</v>
      </c>
      <c r="D2886" s="362" t="s">
        <v>8399</v>
      </c>
      <c r="E2886" s="363" t="s">
        <v>20576</v>
      </c>
    </row>
    <row r="2887" spans="1:5" x14ac:dyDescent="0.25">
      <c r="A2887" s="246" t="str">
        <f t="shared" si="45"/>
        <v>101885</v>
      </c>
      <c r="B2887" s="362" t="s">
        <v>7543</v>
      </c>
      <c r="C2887" s="362" t="s">
        <v>10251</v>
      </c>
      <c r="D2887" s="362" t="s">
        <v>8399</v>
      </c>
      <c r="E2887" s="363" t="s">
        <v>28615</v>
      </c>
    </row>
    <row r="2888" spans="1:5" x14ac:dyDescent="0.25">
      <c r="A2888" s="246" t="str">
        <f t="shared" si="45"/>
        <v>101886</v>
      </c>
      <c r="B2888" s="362" t="s">
        <v>7544</v>
      </c>
      <c r="C2888" s="362" t="s">
        <v>10252</v>
      </c>
      <c r="D2888" s="362" t="s">
        <v>8399</v>
      </c>
      <c r="E2888" s="363" t="s">
        <v>10147</v>
      </c>
    </row>
    <row r="2889" spans="1:5" x14ac:dyDescent="0.25">
      <c r="A2889" s="246" t="str">
        <f t="shared" si="45"/>
        <v>101887</v>
      </c>
      <c r="B2889" s="362" t="s">
        <v>7545</v>
      </c>
      <c r="C2889" s="362" t="s">
        <v>10253</v>
      </c>
      <c r="D2889" s="362" t="s">
        <v>8399</v>
      </c>
      <c r="E2889" s="363" t="s">
        <v>8220</v>
      </c>
    </row>
    <row r="2890" spans="1:5" x14ac:dyDescent="0.25">
      <c r="A2890" s="246" t="str">
        <f t="shared" si="45"/>
        <v>101888</v>
      </c>
      <c r="B2890" s="362" t="s">
        <v>7546</v>
      </c>
      <c r="C2890" s="362" t="s">
        <v>10254</v>
      </c>
      <c r="D2890" s="362" t="s">
        <v>8399</v>
      </c>
      <c r="E2890" s="363" t="s">
        <v>14597</v>
      </c>
    </row>
    <row r="2891" spans="1:5" x14ac:dyDescent="0.25">
      <c r="A2891" s="246" t="str">
        <f t="shared" si="45"/>
        <v>101889</v>
      </c>
      <c r="B2891" s="362" t="s">
        <v>7547</v>
      </c>
      <c r="C2891" s="362" t="s">
        <v>10255</v>
      </c>
      <c r="D2891" s="362" t="s">
        <v>8399</v>
      </c>
      <c r="E2891" s="363" t="s">
        <v>34771</v>
      </c>
    </row>
    <row r="2892" spans="1:5" x14ac:dyDescent="0.25">
      <c r="A2892" s="246" t="str">
        <f t="shared" si="45"/>
        <v>91936</v>
      </c>
      <c r="B2892" s="362" t="s">
        <v>2391</v>
      </c>
      <c r="C2892" s="362" t="s">
        <v>20377</v>
      </c>
      <c r="D2892" s="362" t="s">
        <v>8471</v>
      </c>
      <c r="E2892" s="363" t="s">
        <v>7858</v>
      </c>
    </row>
    <row r="2893" spans="1:5" x14ac:dyDescent="0.25">
      <c r="A2893" s="246" t="str">
        <f t="shared" si="45"/>
        <v>91937</v>
      </c>
      <c r="B2893" s="362" t="s">
        <v>2392</v>
      </c>
      <c r="C2893" s="362" t="s">
        <v>20378</v>
      </c>
      <c r="D2893" s="362" t="s">
        <v>8471</v>
      </c>
      <c r="E2893" s="363" t="s">
        <v>16423</v>
      </c>
    </row>
    <row r="2894" spans="1:5" x14ac:dyDescent="0.25">
      <c r="A2894" s="246" t="str">
        <f t="shared" si="45"/>
        <v>91939</v>
      </c>
      <c r="B2894" s="362" t="s">
        <v>2393</v>
      </c>
      <c r="C2894" s="362" t="s">
        <v>20379</v>
      </c>
      <c r="D2894" s="362" t="s">
        <v>8471</v>
      </c>
      <c r="E2894" s="363" t="s">
        <v>23933</v>
      </c>
    </row>
    <row r="2895" spans="1:5" x14ac:dyDescent="0.25">
      <c r="A2895" s="246" t="str">
        <f t="shared" si="45"/>
        <v>91940</v>
      </c>
      <c r="B2895" s="362" t="s">
        <v>2394</v>
      </c>
      <c r="C2895" s="362" t="s">
        <v>20380</v>
      </c>
      <c r="D2895" s="362" t="s">
        <v>8471</v>
      </c>
      <c r="E2895" s="363" t="s">
        <v>10729</v>
      </c>
    </row>
    <row r="2896" spans="1:5" x14ac:dyDescent="0.25">
      <c r="A2896" s="246" t="str">
        <f t="shared" si="45"/>
        <v>91941</v>
      </c>
      <c r="B2896" s="362" t="s">
        <v>2395</v>
      </c>
      <c r="C2896" s="362" t="s">
        <v>20381</v>
      </c>
      <c r="D2896" s="362" t="s">
        <v>8471</v>
      </c>
      <c r="E2896" s="363" t="s">
        <v>7976</v>
      </c>
    </row>
    <row r="2897" spans="1:5" x14ac:dyDescent="0.25">
      <c r="A2897" s="246" t="str">
        <f t="shared" si="45"/>
        <v>91942</v>
      </c>
      <c r="B2897" s="362" t="s">
        <v>2396</v>
      </c>
      <c r="C2897" s="362" t="s">
        <v>20382</v>
      </c>
      <c r="D2897" s="362" t="s">
        <v>8471</v>
      </c>
      <c r="E2897" s="363" t="s">
        <v>15680</v>
      </c>
    </row>
    <row r="2898" spans="1:5" x14ac:dyDescent="0.25">
      <c r="A2898" s="246" t="str">
        <f t="shared" si="45"/>
        <v>91943</v>
      </c>
      <c r="B2898" s="362" t="s">
        <v>2397</v>
      </c>
      <c r="C2898" s="362" t="s">
        <v>20383</v>
      </c>
      <c r="D2898" s="362" t="s">
        <v>8471</v>
      </c>
      <c r="E2898" s="363" t="s">
        <v>8334</v>
      </c>
    </row>
    <row r="2899" spans="1:5" x14ac:dyDescent="0.25">
      <c r="A2899" s="246" t="str">
        <f t="shared" si="45"/>
        <v>91944</v>
      </c>
      <c r="B2899" s="362" t="s">
        <v>2398</v>
      </c>
      <c r="C2899" s="362" t="s">
        <v>20384</v>
      </c>
      <c r="D2899" s="362" t="s">
        <v>8471</v>
      </c>
      <c r="E2899" s="363" t="s">
        <v>14420</v>
      </c>
    </row>
    <row r="2900" spans="1:5" x14ac:dyDescent="0.25">
      <c r="A2900" s="246" t="str">
        <f t="shared" si="45"/>
        <v>92865</v>
      </c>
      <c r="B2900" s="362" t="s">
        <v>3044</v>
      </c>
      <c r="C2900" s="362" t="s">
        <v>20544</v>
      </c>
      <c r="D2900" s="362" t="s">
        <v>8471</v>
      </c>
      <c r="E2900" s="363" t="s">
        <v>23280</v>
      </c>
    </row>
    <row r="2901" spans="1:5" x14ac:dyDescent="0.25">
      <c r="A2901" s="246" t="str">
        <f t="shared" si="45"/>
        <v>92866</v>
      </c>
      <c r="B2901" s="362" t="s">
        <v>3045</v>
      </c>
      <c r="C2901" s="362" t="s">
        <v>20546</v>
      </c>
      <c r="D2901" s="362" t="s">
        <v>8471</v>
      </c>
      <c r="E2901" s="363" t="s">
        <v>14457</v>
      </c>
    </row>
    <row r="2902" spans="1:5" x14ac:dyDescent="0.25">
      <c r="A2902" s="246" t="str">
        <f t="shared" si="45"/>
        <v>92867</v>
      </c>
      <c r="B2902" s="362" t="s">
        <v>3046</v>
      </c>
      <c r="C2902" s="362" t="s">
        <v>20547</v>
      </c>
      <c r="D2902" s="362" t="s">
        <v>8471</v>
      </c>
      <c r="E2902" s="363" t="s">
        <v>12209</v>
      </c>
    </row>
    <row r="2903" spans="1:5" x14ac:dyDescent="0.25">
      <c r="A2903" s="246" t="str">
        <f t="shared" si="45"/>
        <v>92868</v>
      </c>
      <c r="B2903" s="362" t="s">
        <v>3047</v>
      </c>
      <c r="C2903" s="362" t="s">
        <v>20548</v>
      </c>
      <c r="D2903" s="362" t="s">
        <v>8471</v>
      </c>
      <c r="E2903" s="363" t="s">
        <v>8282</v>
      </c>
    </row>
    <row r="2904" spans="1:5" x14ac:dyDescent="0.25">
      <c r="A2904" s="246" t="str">
        <f t="shared" si="45"/>
        <v>92869</v>
      </c>
      <c r="B2904" s="362" t="s">
        <v>3048</v>
      </c>
      <c r="C2904" s="362" t="s">
        <v>20549</v>
      </c>
      <c r="D2904" s="362" t="s">
        <v>8471</v>
      </c>
      <c r="E2904" s="363" t="s">
        <v>8218</v>
      </c>
    </row>
    <row r="2905" spans="1:5" x14ac:dyDescent="0.25">
      <c r="A2905" s="246" t="str">
        <f t="shared" si="45"/>
        <v>92870</v>
      </c>
      <c r="B2905" s="362" t="s">
        <v>3049</v>
      </c>
      <c r="C2905" s="362" t="s">
        <v>20550</v>
      </c>
      <c r="D2905" s="362" t="s">
        <v>8471</v>
      </c>
      <c r="E2905" s="363" t="s">
        <v>14177</v>
      </c>
    </row>
    <row r="2906" spans="1:5" x14ac:dyDescent="0.25">
      <c r="A2906" s="246" t="str">
        <f t="shared" si="45"/>
        <v>92871</v>
      </c>
      <c r="B2906" s="362" t="s">
        <v>3050</v>
      </c>
      <c r="C2906" s="362" t="s">
        <v>20551</v>
      </c>
      <c r="D2906" s="362" t="s">
        <v>8471</v>
      </c>
      <c r="E2906" s="363" t="s">
        <v>8308</v>
      </c>
    </row>
    <row r="2907" spans="1:5" x14ac:dyDescent="0.25">
      <c r="A2907" s="246" t="str">
        <f t="shared" si="45"/>
        <v>92872</v>
      </c>
      <c r="B2907" s="362" t="s">
        <v>3051</v>
      </c>
      <c r="C2907" s="362" t="s">
        <v>20552</v>
      </c>
      <c r="D2907" s="362" t="s">
        <v>8471</v>
      </c>
      <c r="E2907" s="363" t="s">
        <v>12622</v>
      </c>
    </row>
    <row r="2908" spans="1:5" x14ac:dyDescent="0.25">
      <c r="A2908" s="246" t="str">
        <f t="shared" si="45"/>
        <v>95777</v>
      </c>
      <c r="B2908" s="362" t="s">
        <v>4062</v>
      </c>
      <c r="C2908" s="362" t="s">
        <v>18010</v>
      </c>
      <c r="D2908" s="362" t="s">
        <v>8471</v>
      </c>
      <c r="E2908" s="363" t="s">
        <v>35116</v>
      </c>
    </row>
    <row r="2909" spans="1:5" x14ac:dyDescent="0.25">
      <c r="A2909" s="246" t="str">
        <f t="shared" si="45"/>
        <v>95778</v>
      </c>
      <c r="B2909" s="362" t="s">
        <v>4063</v>
      </c>
      <c r="C2909" s="362" t="s">
        <v>18011</v>
      </c>
      <c r="D2909" s="362" t="s">
        <v>8471</v>
      </c>
      <c r="E2909" s="363" t="s">
        <v>16033</v>
      </c>
    </row>
    <row r="2910" spans="1:5" x14ac:dyDescent="0.25">
      <c r="A2910" s="246" t="str">
        <f t="shared" si="45"/>
        <v>95779</v>
      </c>
      <c r="B2910" s="362" t="s">
        <v>4064</v>
      </c>
      <c r="C2910" s="362" t="s">
        <v>18012</v>
      </c>
      <c r="D2910" s="362" t="s">
        <v>8471</v>
      </c>
      <c r="E2910" s="363" t="s">
        <v>7773</v>
      </c>
    </row>
    <row r="2911" spans="1:5" x14ac:dyDescent="0.25">
      <c r="A2911" s="246" t="str">
        <f t="shared" si="45"/>
        <v>95780</v>
      </c>
      <c r="B2911" s="362" t="s">
        <v>4065</v>
      </c>
      <c r="C2911" s="362" t="s">
        <v>18013</v>
      </c>
      <c r="D2911" s="362" t="s">
        <v>8471</v>
      </c>
      <c r="E2911" s="363" t="s">
        <v>15467</v>
      </c>
    </row>
    <row r="2912" spans="1:5" x14ac:dyDescent="0.25">
      <c r="A2912" s="246" t="str">
        <f t="shared" si="45"/>
        <v>95781</v>
      </c>
      <c r="B2912" s="362" t="s">
        <v>4066</v>
      </c>
      <c r="C2912" s="362" t="s">
        <v>18014</v>
      </c>
      <c r="D2912" s="362" t="s">
        <v>8471</v>
      </c>
      <c r="E2912" s="363" t="s">
        <v>35117</v>
      </c>
    </row>
    <row r="2913" spans="1:5" x14ac:dyDescent="0.25">
      <c r="A2913" s="246" t="str">
        <f t="shared" si="45"/>
        <v>95782</v>
      </c>
      <c r="B2913" s="362" t="s">
        <v>4067</v>
      </c>
      <c r="C2913" s="362" t="s">
        <v>18015</v>
      </c>
      <c r="D2913" s="362" t="s">
        <v>8471</v>
      </c>
      <c r="E2913" s="363" t="s">
        <v>35118</v>
      </c>
    </row>
    <row r="2914" spans="1:5" x14ac:dyDescent="0.25">
      <c r="A2914" s="246" t="str">
        <f t="shared" si="45"/>
        <v>95785</v>
      </c>
      <c r="B2914" s="362" t="s">
        <v>4068</v>
      </c>
      <c r="C2914" s="362" t="s">
        <v>18016</v>
      </c>
      <c r="D2914" s="362" t="s">
        <v>8471</v>
      </c>
      <c r="E2914" s="363" t="s">
        <v>16712</v>
      </c>
    </row>
    <row r="2915" spans="1:5" x14ac:dyDescent="0.25">
      <c r="A2915" s="246" t="str">
        <f t="shared" si="45"/>
        <v>95787</v>
      </c>
      <c r="B2915" s="362" t="s">
        <v>4069</v>
      </c>
      <c r="C2915" s="362" t="s">
        <v>18017</v>
      </c>
      <c r="D2915" s="362" t="s">
        <v>8471</v>
      </c>
      <c r="E2915" s="363" t="s">
        <v>14330</v>
      </c>
    </row>
    <row r="2916" spans="1:5" x14ac:dyDescent="0.25">
      <c r="A2916" s="246" t="str">
        <f t="shared" si="45"/>
        <v>95789</v>
      </c>
      <c r="B2916" s="362" t="s">
        <v>4070</v>
      </c>
      <c r="C2916" s="362" t="s">
        <v>18018</v>
      </c>
      <c r="D2916" s="362" t="s">
        <v>8471</v>
      </c>
      <c r="E2916" s="363" t="s">
        <v>29816</v>
      </c>
    </row>
    <row r="2917" spans="1:5" x14ac:dyDescent="0.25">
      <c r="A2917" s="246" t="str">
        <f t="shared" si="45"/>
        <v>95791</v>
      </c>
      <c r="B2917" s="362" t="s">
        <v>4071</v>
      </c>
      <c r="C2917" s="362" t="s">
        <v>18019</v>
      </c>
      <c r="D2917" s="362" t="s">
        <v>8471</v>
      </c>
      <c r="E2917" s="363" t="s">
        <v>35119</v>
      </c>
    </row>
    <row r="2918" spans="1:5" x14ac:dyDescent="0.25">
      <c r="A2918" s="246" t="str">
        <f t="shared" si="45"/>
        <v>95795</v>
      </c>
      <c r="B2918" s="362" t="s">
        <v>4072</v>
      </c>
      <c r="C2918" s="362" t="s">
        <v>18020</v>
      </c>
      <c r="D2918" s="362" t="s">
        <v>8471</v>
      </c>
      <c r="E2918" s="363" t="s">
        <v>35120</v>
      </c>
    </row>
    <row r="2919" spans="1:5" x14ac:dyDescent="0.25">
      <c r="A2919" s="246" t="str">
        <f t="shared" si="45"/>
        <v>95796</v>
      </c>
      <c r="B2919" s="362" t="s">
        <v>4073</v>
      </c>
      <c r="C2919" s="362" t="s">
        <v>18022</v>
      </c>
      <c r="D2919" s="362" t="s">
        <v>8471</v>
      </c>
      <c r="E2919" s="363" t="s">
        <v>32967</v>
      </c>
    </row>
    <row r="2920" spans="1:5" x14ac:dyDescent="0.25">
      <c r="A2920" s="246" t="str">
        <f t="shared" si="45"/>
        <v>95797</v>
      </c>
      <c r="B2920" s="362" t="s">
        <v>4074</v>
      </c>
      <c r="C2920" s="362" t="s">
        <v>18024</v>
      </c>
      <c r="D2920" s="362" t="s">
        <v>8471</v>
      </c>
      <c r="E2920" s="363" t="s">
        <v>14185</v>
      </c>
    </row>
    <row r="2921" spans="1:5" x14ac:dyDescent="0.25">
      <c r="A2921" s="246" t="str">
        <f t="shared" si="45"/>
        <v>95801</v>
      </c>
      <c r="B2921" s="362" t="s">
        <v>4075</v>
      </c>
      <c r="C2921" s="362" t="s">
        <v>18025</v>
      </c>
      <c r="D2921" s="362" t="s">
        <v>8471</v>
      </c>
      <c r="E2921" s="363" t="s">
        <v>18513</v>
      </c>
    </row>
    <row r="2922" spans="1:5" x14ac:dyDescent="0.25">
      <c r="A2922" s="246" t="str">
        <f t="shared" si="45"/>
        <v>95802</v>
      </c>
      <c r="B2922" s="362" t="s">
        <v>4076</v>
      </c>
      <c r="C2922" s="362" t="s">
        <v>18026</v>
      </c>
      <c r="D2922" s="362" t="s">
        <v>8471</v>
      </c>
      <c r="E2922" s="363" t="s">
        <v>35121</v>
      </c>
    </row>
    <row r="2923" spans="1:5" x14ac:dyDescent="0.25">
      <c r="A2923" s="246" t="str">
        <f t="shared" si="45"/>
        <v>95803</v>
      </c>
      <c r="B2923" s="362" t="s">
        <v>4077</v>
      </c>
      <c r="C2923" s="362" t="s">
        <v>18027</v>
      </c>
      <c r="D2923" s="362" t="s">
        <v>8471</v>
      </c>
      <c r="E2923" s="363" t="s">
        <v>35122</v>
      </c>
    </row>
    <row r="2924" spans="1:5" x14ac:dyDescent="0.25">
      <c r="A2924" s="246" t="str">
        <f t="shared" si="45"/>
        <v>95804</v>
      </c>
      <c r="B2924" s="362" t="s">
        <v>4078</v>
      </c>
      <c r="C2924" s="362" t="s">
        <v>18028</v>
      </c>
      <c r="D2924" s="362" t="s">
        <v>8471</v>
      </c>
      <c r="E2924" s="363" t="s">
        <v>12605</v>
      </c>
    </row>
    <row r="2925" spans="1:5" x14ac:dyDescent="0.25">
      <c r="A2925" s="246" t="str">
        <f t="shared" si="45"/>
        <v>95805</v>
      </c>
      <c r="B2925" s="362" t="s">
        <v>4079</v>
      </c>
      <c r="C2925" s="362" t="s">
        <v>18029</v>
      </c>
      <c r="D2925" s="362" t="s">
        <v>8471</v>
      </c>
      <c r="E2925" s="363" t="s">
        <v>11642</v>
      </c>
    </row>
    <row r="2926" spans="1:5" x14ac:dyDescent="0.25">
      <c r="A2926" s="246" t="str">
        <f t="shared" si="45"/>
        <v>95806</v>
      </c>
      <c r="B2926" s="362" t="s">
        <v>4080</v>
      </c>
      <c r="C2926" s="362" t="s">
        <v>18030</v>
      </c>
      <c r="D2926" s="362" t="s">
        <v>8471</v>
      </c>
      <c r="E2926" s="363" t="s">
        <v>13970</v>
      </c>
    </row>
    <row r="2927" spans="1:5" x14ac:dyDescent="0.25">
      <c r="A2927" s="246" t="str">
        <f t="shared" si="45"/>
        <v>95807</v>
      </c>
      <c r="B2927" s="362" t="s">
        <v>4081</v>
      </c>
      <c r="C2927" s="362" t="s">
        <v>18031</v>
      </c>
      <c r="D2927" s="362" t="s">
        <v>8471</v>
      </c>
      <c r="E2927" s="363" t="s">
        <v>15701</v>
      </c>
    </row>
    <row r="2928" spans="1:5" x14ac:dyDescent="0.25">
      <c r="A2928" s="246" t="str">
        <f t="shared" si="45"/>
        <v>95808</v>
      </c>
      <c r="B2928" s="362" t="s">
        <v>4082</v>
      </c>
      <c r="C2928" s="362" t="s">
        <v>18032</v>
      </c>
      <c r="D2928" s="362" t="s">
        <v>8471</v>
      </c>
      <c r="E2928" s="363" t="s">
        <v>31636</v>
      </c>
    </row>
    <row r="2929" spans="1:5" x14ac:dyDescent="0.25">
      <c r="A2929" s="246" t="str">
        <f t="shared" si="45"/>
        <v>95809</v>
      </c>
      <c r="B2929" s="362" t="s">
        <v>4083</v>
      </c>
      <c r="C2929" s="362" t="s">
        <v>18033</v>
      </c>
      <c r="D2929" s="362" t="s">
        <v>8471</v>
      </c>
      <c r="E2929" s="363" t="s">
        <v>14134</v>
      </c>
    </row>
    <row r="2930" spans="1:5" x14ac:dyDescent="0.25">
      <c r="A2930" s="246" t="str">
        <f t="shared" si="45"/>
        <v>95810</v>
      </c>
      <c r="B2930" s="362" t="s">
        <v>4084</v>
      </c>
      <c r="C2930" s="362" t="s">
        <v>18034</v>
      </c>
      <c r="D2930" s="362" t="s">
        <v>8471</v>
      </c>
      <c r="E2930" s="363" t="s">
        <v>13575</v>
      </c>
    </row>
    <row r="2931" spans="1:5" x14ac:dyDescent="0.25">
      <c r="A2931" s="246" t="str">
        <f t="shared" si="45"/>
        <v>95811</v>
      </c>
      <c r="B2931" s="362" t="s">
        <v>4085</v>
      </c>
      <c r="C2931" s="362" t="s">
        <v>18035</v>
      </c>
      <c r="D2931" s="362" t="s">
        <v>8471</v>
      </c>
      <c r="E2931" s="363" t="s">
        <v>12602</v>
      </c>
    </row>
    <row r="2932" spans="1:5" x14ac:dyDescent="0.25">
      <c r="A2932" s="246" t="str">
        <f t="shared" si="45"/>
        <v>95812</v>
      </c>
      <c r="B2932" s="362" t="s">
        <v>4086</v>
      </c>
      <c r="C2932" s="362" t="s">
        <v>18036</v>
      </c>
      <c r="D2932" s="362" t="s">
        <v>8471</v>
      </c>
      <c r="E2932" s="363" t="s">
        <v>21519</v>
      </c>
    </row>
    <row r="2933" spans="1:5" x14ac:dyDescent="0.25">
      <c r="A2933" s="246" t="str">
        <f t="shared" si="45"/>
        <v>95813</v>
      </c>
      <c r="B2933" s="362" t="s">
        <v>4087</v>
      </c>
      <c r="C2933" s="362" t="s">
        <v>18037</v>
      </c>
      <c r="D2933" s="362" t="s">
        <v>8471</v>
      </c>
      <c r="E2933" s="363" t="s">
        <v>20646</v>
      </c>
    </row>
    <row r="2934" spans="1:5" x14ac:dyDescent="0.25">
      <c r="A2934" s="246" t="str">
        <f t="shared" si="45"/>
        <v>95814</v>
      </c>
      <c r="B2934" s="362" t="s">
        <v>4088</v>
      </c>
      <c r="C2934" s="362" t="s">
        <v>18038</v>
      </c>
      <c r="D2934" s="362" t="s">
        <v>8471</v>
      </c>
      <c r="E2934" s="363" t="s">
        <v>35072</v>
      </c>
    </row>
    <row r="2935" spans="1:5" x14ac:dyDescent="0.25">
      <c r="A2935" s="246" t="str">
        <f t="shared" si="45"/>
        <v>95815</v>
      </c>
      <c r="B2935" s="362" t="s">
        <v>4089</v>
      </c>
      <c r="C2935" s="362" t="s">
        <v>18039</v>
      </c>
      <c r="D2935" s="362" t="s">
        <v>8471</v>
      </c>
      <c r="E2935" s="363" t="s">
        <v>31804</v>
      </c>
    </row>
    <row r="2936" spans="1:5" x14ac:dyDescent="0.25">
      <c r="A2936" s="246" t="str">
        <f t="shared" si="45"/>
        <v>95816</v>
      </c>
      <c r="B2936" s="362" t="s">
        <v>4090</v>
      </c>
      <c r="C2936" s="362" t="s">
        <v>18040</v>
      </c>
      <c r="D2936" s="362" t="s">
        <v>8471</v>
      </c>
      <c r="E2936" s="363" t="s">
        <v>8347</v>
      </c>
    </row>
    <row r="2937" spans="1:5" x14ac:dyDescent="0.25">
      <c r="A2937" s="246" t="str">
        <f t="shared" si="45"/>
        <v>95817</v>
      </c>
      <c r="B2937" s="362" t="s">
        <v>4091</v>
      </c>
      <c r="C2937" s="362" t="s">
        <v>18042</v>
      </c>
      <c r="D2937" s="362" t="s">
        <v>8471</v>
      </c>
      <c r="E2937" s="363" t="s">
        <v>14905</v>
      </c>
    </row>
    <row r="2938" spans="1:5" x14ac:dyDescent="0.25">
      <c r="A2938" s="246" t="str">
        <f t="shared" si="45"/>
        <v>95818</v>
      </c>
      <c r="B2938" s="362" t="s">
        <v>4092</v>
      </c>
      <c r="C2938" s="362" t="s">
        <v>18043</v>
      </c>
      <c r="D2938" s="362" t="s">
        <v>8471</v>
      </c>
      <c r="E2938" s="363" t="s">
        <v>33247</v>
      </c>
    </row>
    <row r="2939" spans="1:5" x14ac:dyDescent="0.25">
      <c r="A2939" s="246" t="str">
        <f t="shared" si="45"/>
        <v>97881</v>
      </c>
      <c r="B2939" s="362" t="s">
        <v>7505</v>
      </c>
      <c r="C2939" s="362" t="s">
        <v>10257</v>
      </c>
      <c r="D2939" s="362" t="s">
        <v>8471</v>
      </c>
      <c r="E2939" s="363" t="s">
        <v>20136</v>
      </c>
    </row>
    <row r="2940" spans="1:5" x14ac:dyDescent="0.25">
      <c r="A2940" s="246" t="str">
        <f t="shared" si="45"/>
        <v>97882</v>
      </c>
      <c r="B2940" s="362" t="s">
        <v>7506</v>
      </c>
      <c r="C2940" s="362" t="s">
        <v>10258</v>
      </c>
      <c r="D2940" s="362" t="s">
        <v>8471</v>
      </c>
      <c r="E2940" s="363" t="s">
        <v>35123</v>
      </c>
    </row>
    <row r="2941" spans="1:5" x14ac:dyDescent="0.25">
      <c r="A2941" s="246" t="str">
        <f t="shared" si="45"/>
        <v>97883</v>
      </c>
      <c r="B2941" s="362" t="s">
        <v>7507</v>
      </c>
      <c r="C2941" s="362" t="s">
        <v>10259</v>
      </c>
      <c r="D2941" s="362" t="s">
        <v>8471</v>
      </c>
      <c r="E2941" s="363" t="s">
        <v>35124</v>
      </c>
    </row>
    <row r="2942" spans="1:5" x14ac:dyDescent="0.25">
      <c r="A2942" s="246" t="str">
        <f t="shared" si="45"/>
        <v>97884</v>
      </c>
      <c r="B2942" s="362" t="s">
        <v>7508</v>
      </c>
      <c r="C2942" s="362" t="s">
        <v>10260</v>
      </c>
      <c r="D2942" s="362" t="s">
        <v>8471</v>
      </c>
      <c r="E2942" s="363" t="s">
        <v>35125</v>
      </c>
    </row>
    <row r="2943" spans="1:5" x14ac:dyDescent="0.25">
      <c r="A2943" s="246" t="str">
        <f t="shared" si="45"/>
        <v>97885</v>
      </c>
      <c r="B2943" s="362" t="s">
        <v>7509</v>
      </c>
      <c r="C2943" s="362" t="s">
        <v>10261</v>
      </c>
      <c r="D2943" s="362" t="s">
        <v>8471</v>
      </c>
      <c r="E2943" s="363" t="s">
        <v>35126</v>
      </c>
    </row>
    <row r="2944" spans="1:5" x14ac:dyDescent="0.25">
      <c r="A2944" s="246" t="str">
        <f t="shared" si="45"/>
        <v>97886</v>
      </c>
      <c r="B2944" s="362" t="s">
        <v>4818</v>
      </c>
      <c r="C2944" s="362" t="s">
        <v>10262</v>
      </c>
      <c r="D2944" s="362" t="s">
        <v>8471</v>
      </c>
      <c r="E2944" s="363" t="s">
        <v>32955</v>
      </c>
    </row>
    <row r="2945" spans="1:5" x14ac:dyDescent="0.25">
      <c r="A2945" s="246" t="str">
        <f t="shared" si="45"/>
        <v>97887</v>
      </c>
      <c r="B2945" s="362" t="s">
        <v>4819</v>
      </c>
      <c r="C2945" s="362" t="s">
        <v>10263</v>
      </c>
      <c r="D2945" s="362" t="s">
        <v>8471</v>
      </c>
      <c r="E2945" s="363" t="s">
        <v>21401</v>
      </c>
    </row>
    <row r="2946" spans="1:5" x14ac:dyDescent="0.25">
      <c r="A2946" s="246" t="str">
        <f t="shared" si="45"/>
        <v>97888</v>
      </c>
      <c r="B2946" s="362" t="s">
        <v>4820</v>
      </c>
      <c r="C2946" s="362" t="s">
        <v>10264</v>
      </c>
      <c r="D2946" s="362" t="s">
        <v>8471</v>
      </c>
      <c r="E2946" s="363" t="s">
        <v>35127</v>
      </c>
    </row>
    <row r="2947" spans="1:5" x14ac:dyDescent="0.25">
      <c r="A2947" s="246" t="str">
        <f t="shared" ref="A2947:A3010" si="46">B2947</f>
        <v>97889</v>
      </c>
      <c r="B2947" s="362" t="s">
        <v>4821</v>
      </c>
      <c r="C2947" s="362" t="s">
        <v>10265</v>
      </c>
      <c r="D2947" s="362" t="s">
        <v>8471</v>
      </c>
      <c r="E2947" s="363" t="s">
        <v>35128</v>
      </c>
    </row>
    <row r="2948" spans="1:5" x14ac:dyDescent="0.25">
      <c r="A2948" s="246" t="str">
        <f t="shared" si="46"/>
        <v>97890</v>
      </c>
      <c r="B2948" s="362" t="s">
        <v>4822</v>
      </c>
      <c r="C2948" s="362" t="s">
        <v>10266</v>
      </c>
      <c r="D2948" s="362" t="s">
        <v>8471</v>
      </c>
      <c r="E2948" s="363" t="s">
        <v>35129</v>
      </c>
    </row>
    <row r="2949" spans="1:5" x14ac:dyDescent="0.25">
      <c r="A2949" s="246" t="str">
        <f t="shared" si="46"/>
        <v>97891</v>
      </c>
      <c r="B2949" s="362" t="s">
        <v>4823</v>
      </c>
      <c r="C2949" s="362" t="s">
        <v>10267</v>
      </c>
      <c r="D2949" s="362" t="s">
        <v>8471</v>
      </c>
      <c r="E2949" s="363" t="s">
        <v>35130</v>
      </c>
    </row>
    <row r="2950" spans="1:5" x14ac:dyDescent="0.25">
      <c r="A2950" s="246" t="str">
        <f t="shared" si="46"/>
        <v>97892</v>
      </c>
      <c r="B2950" s="362" t="s">
        <v>4824</v>
      </c>
      <c r="C2950" s="362" t="s">
        <v>10268</v>
      </c>
      <c r="D2950" s="362" t="s">
        <v>8471</v>
      </c>
      <c r="E2950" s="363" t="s">
        <v>35131</v>
      </c>
    </row>
    <row r="2951" spans="1:5" x14ac:dyDescent="0.25">
      <c r="A2951" s="246" t="str">
        <f t="shared" si="46"/>
        <v>97893</v>
      </c>
      <c r="B2951" s="362" t="s">
        <v>4825</v>
      </c>
      <c r="C2951" s="362" t="s">
        <v>10269</v>
      </c>
      <c r="D2951" s="362" t="s">
        <v>8471</v>
      </c>
      <c r="E2951" s="363" t="s">
        <v>35132</v>
      </c>
    </row>
    <row r="2952" spans="1:5" x14ac:dyDescent="0.25">
      <c r="A2952" s="246" t="str">
        <f t="shared" si="46"/>
        <v>97894</v>
      </c>
      <c r="B2952" s="362" t="s">
        <v>4826</v>
      </c>
      <c r="C2952" s="362" t="s">
        <v>10270</v>
      </c>
      <c r="D2952" s="362" t="s">
        <v>8471</v>
      </c>
      <c r="E2952" s="363" t="s">
        <v>32719</v>
      </c>
    </row>
    <row r="2953" spans="1:5" x14ac:dyDescent="0.25">
      <c r="A2953" s="246" t="str">
        <f t="shared" si="46"/>
        <v>104396</v>
      </c>
      <c r="B2953" s="362" t="s">
        <v>19391</v>
      </c>
      <c r="C2953" s="362" t="s">
        <v>19392</v>
      </c>
      <c r="D2953" s="362" t="s">
        <v>8471</v>
      </c>
      <c r="E2953" s="363" t="s">
        <v>8058</v>
      </c>
    </row>
    <row r="2954" spans="1:5" x14ac:dyDescent="0.25">
      <c r="A2954" s="246" t="str">
        <f t="shared" si="46"/>
        <v>104397</v>
      </c>
      <c r="B2954" s="362" t="s">
        <v>19393</v>
      </c>
      <c r="C2954" s="362" t="s">
        <v>19394</v>
      </c>
      <c r="D2954" s="362" t="s">
        <v>8471</v>
      </c>
      <c r="E2954" s="363" t="s">
        <v>8277</v>
      </c>
    </row>
    <row r="2955" spans="1:5" x14ac:dyDescent="0.25">
      <c r="A2955" s="246" t="str">
        <f t="shared" si="46"/>
        <v>104398</v>
      </c>
      <c r="B2955" s="362" t="s">
        <v>19395</v>
      </c>
      <c r="C2955" s="362" t="s">
        <v>19396</v>
      </c>
      <c r="D2955" s="362" t="s">
        <v>8471</v>
      </c>
      <c r="E2955" s="363" t="s">
        <v>8012</v>
      </c>
    </row>
    <row r="2956" spans="1:5" x14ac:dyDescent="0.25">
      <c r="A2956" s="246" t="str">
        <f t="shared" si="46"/>
        <v>104399</v>
      </c>
      <c r="B2956" s="362" t="s">
        <v>19397</v>
      </c>
      <c r="C2956" s="362" t="s">
        <v>19398</v>
      </c>
      <c r="D2956" s="362" t="s">
        <v>8471</v>
      </c>
      <c r="E2956" s="363" t="s">
        <v>12660</v>
      </c>
    </row>
    <row r="2957" spans="1:5" x14ac:dyDescent="0.25">
      <c r="A2957" s="246" t="str">
        <f t="shared" si="46"/>
        <v>104400</v>
      </c>
      <c r="B2957" s="362" t="s">
        <v>19399</v>
      </c>
      <c r="C2957" s="362" t="s">
        <v>19400</v>
      </c>
      <c r="D2957" s="362" t="s">
        <v>8471</v>
      </c>
      <c r="E2957" s="363" t="s">
        <v>15545</v>
      </c>
    </row>
    <row r="2958" spans="1:5" x14ac:dyDescent="0.25">
      <c r="A2958" s="246" t="str">
        <f t="shared" si="46"/>
        <v>104401</v>
      </c>
      <c r="B2958" s="362" t="s">
        <v>19401</v>
      </c>
      <c r="C2958" s="362" t="s">
        <v>19402</v>
      </c>
      <c r="D2958" s="362" t="s">
        <v>8471</v>
      </c>
      <c r="E2958" s="363" t="s">
        <v>8148</v>
      </c>
    </row>
    <row r="2959" spans="1:5" x14ac:dyDescent="0.25">
      <c r="A2959" s="246" t="str">
        <f t="shared" si="46"/>
        <v>104402</v>
      </c>
      <c r="B2959" s="362" t="s">
        <v>19403</v>
      </c>
      <c r="C2959" s="362" t="s">
        <v>19404</v>
      </c>
      <c r="D2959" s="362" t="s">
        <v>8471</v>
      </c>
      <c r="E2959" s="363" t="s">
        <v>12601</v>
      </c>
    </row>
    <row r="2960" spans="1:5" x14ac:dyDescent="0.25">
      <c r="A2960" s="246" t="str">
        <f t="shared" si="46"/>
        <v>104403</v>
      </c>
      <c r="B2960" s="362" t="s">
        <v>19405</v>
      </c>
      <c r="C2960" s="362" t="s">
        <v>19406</v>
      </c>
      <c r="D2960" s="362" t="s">
        <v>8471</v>
      </c>
      <c r="E2960" s="363" t="s">
        <v>35133</v>
      </c>
    </row>
    <row r="2961" spans="1:5" x14ac:dyDescent="0.25">
      <c r="A2961" s="246" t="str">
        <f t="shared" si="46"/>
        <v>104404</v>
      </c>
      <c r="B2961" s="362" t="s">
        <v>19407</v>
      </c>
      <c r="C2961" s="362" t="s">
        <v>19408</v>
      </c>
      <c r="D2961" s="362" t="s">
        <v>8471</v>
      </c>
      <c r="E2961" s="363" t="s">
        <v>11921</v>
      </c>
    </row>
    <row r="2962" spans="1:5" x14ac:dyDescent="0.25">
      <c r="A2962" s="246" t="str">
        <f t="shared" si="46"/>
        <v>104405</v>
      </c>
      <c r="B2962" s="362" t="s">
        <v>19409</v>
      </c>
      <c r="C2962" s="362" t="s">
        <v>19410</v>
      </c>
      <c r="D2962" s="362" t="s">
        <v>8471</v>
      </c>
      <c r="E2962" s="363" t="s">
        <v>20843</v>
      </c>
    </row>
    <row r="2963" spans="1:5" x14ac:dyDescent="0.25">
      <c r="A2963" s="246" t="str">
        <f t="shared" si="46"/>
        <v>93653</v>
      </c>
      <c r="B2963" s="362" t="s">
        <v>3405</v>
      </c>
      <c r="C2963" s="362" t="s">
        <v>10271</v>
      </c>
      <c r="D2963" s="362" t="s">
        <v>8471</v>
      </c>
      <c r="E2963" s="363" t="s">
        <v>7994</v>
      </c>
    </row>
    <row r="2964" spans="1:5" x14ac:dyDescent="0.25">
      <c r="A2964" s="246" t="str">
        <f t="shared" si="46"/>
        <v>93654</v>
      </c>
      <c r="B2964" s="362" t="s">
        <v>3406</v>
      </c>
      <c r="C2964" s="362" t="s">
        <v>10272</v>
      </c>
      <c r="D2964" s="362" t="s">
        <v>8471</v>
      </c>
      <c r="E2964" s="363" t="s">
        <v>7950</v>
      </c>
    </row>
    <row r="2965" spans="1:5" x14ac:dyDescent="0.25">
      <c r="A2965" s="246" t="str">
        <f t="shared" si="46"/>
        <v>93655</v>
      </c>
      <c r="B2965" s="362" t="s">
        <v>3407</v>
      </c>
      <c r="C2965" s="362" t="s">
        <v>10273</v>
      </c>
      <c r="D2965" s="362" t="s">
        <v>8471</v>
      </c>
      <c r="E2965" s="363" t="s">
        <v>13549</v>
      </c>
    </row>
    <row r="2966" spans="1:5" x14ac:dyDescent="0.25">
      <c r="A2966" s="246" t="str">
        <f t="shared" si="46"/>
        <v>93656</v>
      </c>
      <c r="B2966" s="362" t="s">
        <v>3408</v>
      </c>
      <c r="C2966" s="362" t="s">
        <v>10274</v>
      </c>
      <c r="D2966" s="362" t="s">
        <v>8471</v>
      </c>
      <c r="E2966" s="363" t="s">
        <v>13549</v>
      </c>
    </row>
    <row r="2967" spans="1:5" x14ac:dyDescent="0.25">
      <c r="A2967" s="246" t="str">
        <f t="shared" si="46"/>
        <v>93657</v>
      </c>
      <c r="B2967" s="362" t="s">
        <v>3409</v>
      </c>
      <c r="C2967" s="362" t="s">
        <v>10275</v>
      </c>
      <c r="D2967" s="362" t="s">
        <v>8471</v>
      </c>
      <c r="E2967" s="363" t="s">
        <v>10139</v>
      </c>
    </row>
    <row r="2968" spans="1:5" x14ac:dyDescent="0.25">
      <c r="A2968" s="246" t="str">
        <f t="shared" si="46"/>
        <v>93658</v>
      </c>
      <c r="B2968" s="362" t="s">
        <v>3410</v>
      </c>
      <c r="C2968" s="362" t="s">
        <v>10276</v>
      </c>
      <c r="D2968" s="362" t="s">
        <v>8471</v>
      </c>
      <c r="E2968" s="363" t="s">
        <v>21456</v>
      </c>
    </row>
    <row r="2969" spans="1:5" x14ac:dyDescent="0.25">
      <c r="A2969" s="246" t="str">
        <f t="shared" si="46"/>
        <v>93659</v>
      </c>
      <c r="B2969" s="362" t="s">
        <v>3411</v>
      </c>
      <c r="C2969" s="362" t="s">
        <v>10278</v>
      </c>
      <c r="D2969" s="362" t="s">
        <v>8471</v>
      </c>
      <c r="E2969" s="363" t="s">
        <v>14601</v>
      </c>
    </row>
    <row r="2970" spans="1:5" x14ac:dyDescent="0.25">
      <c r="A2970" s="246" t="str">
        <f t="shared" si="46"/>
        <v>93660</v>
      </c>
      <c r="B2970" s="362" t="s">
        <v>3412</v>
      </c>
      <c r="C2970" s="362" t="s">
        <v>10279</v>
      </c>
      <c r="D2970" s="362" t="s">
        <v>8471</v>
      </c>
      <c r="E2970" s="363" t="s">
        <v>35134</v>
      </c>
    </row>
    <row r="2971" spans="1:5" x14ac:dyDescent="0.25">
      <c r="A2971" s="246" t="str">
        <f t="shared" si="46"/>
        <v>93661</v>
      </c>
      <c r="B2971" s="362" t="s">
        <v>3413</v>
      </c>
      <c r="C2971" s="362" t="s">
        <v>10280</v>
      </c>
      <c r="D2971" s="362" t="s">
        <v>8471</v>
      </c>
      <c r="E2971" s="363" t="s">
        <v>29960</v>
      </c>
    </row>
    <row r="2972" spans="1:5" x14ac:dyDescent="0.25">
      <c r="A2972" s="246" t="str">
        <f t="shared" si="46"/>
        <v>93662</v>
      </c>
      <c r="B2972" s="362" t="s">
        <v>3414</v>
      </c>
      <c r="C2972" s="362" t="s">
        <v>10281</v>
      </c>
      <c r="D2972" s="362" t="s">
        <v>8471</v>
      </c>
      <c r="E2972" s="363" t="s">
        <v>35135</v>
      </c>
    </row>
    <row r="2973" spans="1:5" x14ac:dyDescent="0.25">
      <c r="A2973" s="246" t="str">
        <f t="shared" si="46"/>
        <v>93663</v>
      </c>
      <c r="B2973" s="362" t="s">
        <v>3415</v>
      </c>
      <c r="C2973" s="362" t="s">
        <v>10282</v>
      </c>
      <c r="D2973" s="362" t="s">
        <v>8471</v>
      </c>
      <c r="E2973" s="363" t="s">
        <v>35135</v>
      </c>
    </row>
    <row r="2974" spans="1:5" x14ac:dyDescent="0.25">
      <c r="A2974" s="246" t="str">
        <f t="shared" si="46"/>
        <v>93664</v>
      </c>
      <c r="B2974" s="362" t="s">
        <v>3416</v>
      </c>
      <c r="C2974" s="362" t="s">
        <v>10283</v>
      </c>
      <c r="D2974" s="362" t="s">
        <v>8471</v>
      </c>
      <c r="E2974" s="363" t="s">
        <v>16069</v>
      </c>
    </row>
    <row r="2975" spans="1:5" x14ac:dyDescent="0.25">
      <c r="A2975" s="246" t="str">
        <f t="shared" si="46"/>
        <v>93665</v>
      </c>
      <c r="B2975" s="362" t="s">
        <v>3417</v>
      </c>
      <c r="C2975" s="362" t="s">
        <v>10284</v>
      </c>
      <c r="D2975" s="362" t="s">
        <v>8471</v>
      </c>
      <c r="E2975" s="363" t="s">
        <v>35136</v>
      </c>
    </row>
    <row r="2976" spans="1:5" x14ac:dyDescent="0.25">
      <c r="A2976" s="246" t="str">
        <f t="shared" si="46"/>
        <v>93666</v>
      </c>
      <c r="B2976" s="362" t="s">
        <v>3418</v>
      </c>
      <c r="C2976" s="362" t="s">
        <v>10285</v>
      </c>
      <c r="D2976" s="362" t="s">
        <v>8471</v>
      </c>
      <c r="E2976" s="363" t="s">
        <v>25867</v>
      </c>
    </row>
    <row r="2977" spans="1:5" x14ac:dyDescent="0.25">
      <c r="A2977" s="246" t="str">
        <f t="shared" si="46"/>
        <v>93667</v>
      </c>
      <c r="B2977" s="362" t="s">
        <v>3419</v>
      </c>
      <c r="C2977" s="362" t="s">
        <v>10286</v>
      </c>
      <c r="D2977" s="362" t="s">
        <v>8471</v>
      </c>
      <c r="E2977" s="363" t="s">
        <v>17674</v>
      </c>
    </row>
    <row r="2978" spans="1:5" x14ac:dyDescent="0.25">
      <c r="A2978" s="246" t="str">
        <f t="shared" si="46"/>
        <v>93668</v>
      </c>
      <c r="B2978" s="362" t="s">
        <v>3420</v>
      </c>
      <c r="C2978" s="362" t="s">
        <v>10287</v>
      </c>
      <c r="D2978" s="362" t="s">
        <v>8471</v>
      </c>
      <c r="E2978" s="363" t="s">
        <v>35137</v>
      </c>
    </row>
    <row r="2979" spans="1:5" x14ac:dyDescent="0.25">
      <c r="A2979" s="246" t="str">
        <f t="shared" si="46"/>
        <v>93669</v>
      </c>
      <c r="B2979" s="362" t="s">
        <v>3421</v>
      </c>
      <c r="C2979" s="362" t="s">
        <v>10288</v>
      </c>
      <c r="D2979" s="362" t="s">
        <v>8471</v>
      </c>
      <c r="E2979" s="363" t="s">
        <v>35138</v>
      </c>
    </row>
    <row r="2980" spans="1:5" x14ac:dyDescent="0.25">
      <c r="A2980" s="246" t="str">
        <f t="shared" si="46"/>
        <v>93670</v>
      </c>
      <c r="B2980" s="362" t="s">
        <v>3422</v>
      </c>
      <c r="C2980" s="362" t="s">
        <v>10289</v>
      </c>
      <c r="D2980" s="362" t="s">
        <v>8471</v>
      </c>
      <c r="E2980" s="363" t="s">
        <v>35138</v>
      </c>
    </row>
    <row r="2981" spans="1:5" x14ac:dyDescent="0.25">
      <c r="A2981" s="246" t="str">
        <f t="shared" si="46"/>
        <v>93671</v>
      </c>
      <c r="B2981" s="362" t="s">
        <v>3423</v>
      </c>
      <c r="C2981" s="362" t="s">
        <v>10290</v>
      </c>
      <c r="D2981" s="362" t="s">
        <v>8471</v>
      </c>
      <c r="E2981" s="363" t="s">
        <v>35139</v>
      </c>
    </row>
    <row r="2982" spans="1:5" x14ac:dyDescent="0.25">
      <c r="A2982" s="246" t="str">
        <f t="shared" si="46"/>
        <v>93672</v>
      </c>
      <c r="B2982" s="362" t="s">
        <v>3424</v>
      </c>
      <c r="C2982" s="362" t="s">
        <v>10291</v>
      </c>
      <c r="D2982" s="362" t="s">
        <v>8471</v>
      </c>
      <c r="E2982" s="363" t="s">
        <v>35140</v>
      </c>
    </row>
    <row r="2983" spans="1:5" x14ac:dyDescent="0.25">
      <c r="A2983" s="246" t="str">
        <f t="shared" si="46"/>
        <v>93673</v>
      </c>
      <c r="B2983" s="362" t="s">
        <v>3425</v>
      </c>
      <c r="C2983" s="362" t="s">
        <v>10292</v>
      </c>
      <c r="D2983" s="362" t="s">
        <v>8471</v>
      </c>
      <c r="E2983" s="363" t="s">
        <v>35141</v>
      </c>
    </row>
    <row r="2984" spans="1:5" x14ac:dyDescent="0.25">
      <c r="A2984" s="246" t="str">
        <f t="shared" si="46"/>
        <v>97359</v>
      </c>
      <c r="B2984" s="362" t="s">
        <v>4615</v>
      </c>
      <c r="C2984" s="362" t="s">
        <v>10293</v>
      </c>
      <c r="D2984" s="362" t="s">
        <v>8471</v>
      </c>
      <c r="E2984" s="363" t="s">
        <v>35142</v>
      </c>
    </row>
    <row r="2985" spans="1:5" x14ac:dyDescent="0.25">
      <c r="A2985" s="246" t="str">
        <f t="shared" si="46"/>
        <v>97360</v>
      </c>
      <c r="B2985" s="362" t="s">
        <v>4616</v>
      </c>
      <c r="C2985" s="362" t="s">
        <v>10294</v>
      </c>
      <c r="D2985" s="362" t="s">
        <v>8471</v>
      </c>
      <c r="E2985" s="363" t="s">
        <v>35143</v>
      </c>
    </row>
    <row r="2986" spans="1:5" x14ac:dyDescent="0.25">
      <c r="A2986" s="246" t="str">
        <f t="shared" si="46"/>
        <v>97361</v>
      </c>
      <c r="B2986" s="362" t="s">
        <v>4617</v>
      </c>
      <c r="C2986" s="362" t="s">
        <v>10295</v>
      </c>
      <c r="D2986" s="362" t="s">
        <v>8471</v>
      </c>
      <c r="E2986" s="363" t="s">
        <v>35144</v>
      </c>
    </row>
    <row r="2987" spans="1:5" x14ac:dyDescent="0.25">
      <c r="A2987" s="246" t="str">
        <f t="shared" si="46"/>
        <v>97362</v>
      </c>
      <c r="B2987" s="362" t="s">
        <v>7504</v>
      </c>
      <c r="C2987" s="362" t="s">
        <v>10296</v>
      </c>
      <c r="D2987" s="362" t="s">
        <v>8471</v>
      </c>
      <c r="E2987" s="363" t="s">
        <v>35145</v>
      </c>
    </row>
    <row r="2988" spans="1:5" x14ac:dyDescent="0.25">
      <c r="A2988" s="246" t="str">
        <f t="shared" si="46"/>
        <v>101875</v>
      </c>
      <c r="B2988" s="362" t="s">
        <v>7533</v>
      </c>
      <c r="C2988" s="362" t="s">
        <v>10297</v>
      </c>
      <c r="D2988" s="362" t="s">
        <v>8471</v>
      </c>
      <c r="E2988" s="363" t="s">
        <v>35146</v>
      </c>
    </row>
    <row r="2989" spans="1:5" x14ac:dyDescent="0.25">
      <c r="A2989" s="246" t="str">
        <f t="shared" si="46"/>
        <v>101876</v>
      </c>
      <c r="B2989" s="362" t="s">
        <v>7534</v>
      </c>
      <c r="C2989" s="362" t="s">
        <v>10298</v>
      </c>
      <c r="D2989" s="362" t="s">
        <v>8471</v>
      </c>
      <c r="E2989" s="363" t="s">
        <v>35147</v>
      </c>
    </row>
    <row r="2990" spans="1:5" x14ac:dyDescent="0.25">
      <c r="A2990" s="246" t="str">
        <f t="shared" si="46"/>
        <v>101877</v>
      </c>
      <c r="B2990" s="362" t="s">
        <v>7535</v>
      </c>
      <c r="C2990" s="362" t="s">
        <v>10299</v>
      </c>
      <c r="D2990" s="362" t="s">
        <v>8471</v>
      </c>
      <c r="E2990" s="363" t="s">
        <v>29358</v>
      </c>
    </row>
    <row r="2991" spans="1:5" x14ac:dyDescent="0.25">
      <c r="A2991" s="246" t="str">
        <f t="shared" si="46"/>
        <v>101878</v>
      </c>
      <c r="B2991" s="362" t="s">
        <v>7536</v>
      </c>
      <c r="C2991" s="362" t="s">
        <v>10300</v>
      </c>
      <c r="D2991" s="362" t="s">
        <v>8471</v>
      </c>
      <c r="E2991" s="363" t="s">
        <v>35148</v>
      </c>
    </row>
    <row r="2992" spans="1:5" x14ac:dyDescent="0.25">
      <c r="A2992" s="246" t="str">
        <f t="shared" si="46"/>
        <v>101879</v>
      </c>
      <c r="B2992" s="362" t="s">
        <v>7537</v>
      </c>
      <c r="C2992" s="362" t="s">
        <v>10301</v>
      </c>
      <c r="D2992" s="362" t="s">
        <v>8471</v>
      </c>
      <c r="E2992" s="363" t="s">
        <v>35149</v>
      </c>
    </row>
    <row r="2993" spans="1:5" x14ac:dyDescent="0.25">
      <c r="A2993" s="246" t="str">
        <f t="shared" si="46"/>
        <v>101880</v>
      </c>
      <c r="B2993" s="362" t="s">
        <v>7538</v>
      </c>
      <c r="C2993" s="362" t="s">
        <v>10302</v>
      </c>
      <c r="D2993" s="362" t="s">
        <v>8471</v>
      </c>
      <c r="E2993" s="363" t="s">
        <v>35150</v>
      </c>
    </row>
    <row r="2994" spans="1:5" x14ac:dyDescent="0.25">
      <c r="A2994" s="246" t="str">
        <f t="shared" si="46"/>
        <v>101881</v>
      </c>
      <c r="B2994" s="362" t="s">
        <v>7539</v>
      </c>
      <c r="C2994" s="362" t="s">
        <v>10303</v>
      </c>
      <c r="D2994" s="362" t="s">
        <v>8471</v>
      </c>
      <c r="E2994" s="363" t="s">
        <v>35151</v>
      </c>
    </row>
    <row r="2995" spans="1:5" x14ac:dyDescent="0.25">
      <c r="A2995" s="246" t="str">
        <f t="shared" si="46"/>
        <v>101882</v>
      </c>
      <c r="B2995" s="362" t="s">
        <v>7540</v>
      </c>
      <c r="C2995" s="362" t="s">
        <v>10304</v>
      </c>
      <c r="D2995" s="362" t="s">
        <v>8471</v>
      </c>
      <c r="E2995" s="363" t="s">
        <v>35152</v>
      </c>
    </row>
    <row r="2996" spans="1:5" x14ac:dyDescent="0.25">
      <c r="A2996" s="246" t="str">
        <f t="shared" si="46"/>
        <v>101883</v>
      </c>
      <c r="B2996" s="362" t="s">
        <v>7541</v>
      </c>
      <c r="C2996" s="362" t="s">
        <v>10305</v>
      </c>
      <c r="D2996" s="362" t="s">
        <v>8471</v>
      </c>
      <c r="E2996" s="363" t="s">
        <v>35153</v>
      </c>
    </row>
    <row r="2997" spans="1:5" x14ac:dyDescent="0.25">
      <c r="A2997" s="246" t="str">
        <f t="shared" si="46"/>
        <v>101890</v>
      </c>
      <c r="B2997" s="362" t="s">
        <v>7548</v>
      </c>
      <c r="C2997" s="362" t="s">
        <v>10306</v>
      </c>
      <c r="D2997" s="362" t="s">
        <v>8471</v>
      </c>
      <c r="E2997" s="363" t="s">
        <v>18340</v>
      </c>
    </row>
    <row r="2998" spans="1:5" x14ac:dyDescent="0.25">
      <c r="A2998" s="246" t="str">
        <f t="shared" si="46"/>
        <v>101891</v>
      </c>
      <c r="B2998" s="362" t="s">
        <v>7549</v>
      </c>
      <c r="C2998" s="362" t="s">
        <v>10308</v>
      </c>
      <c r="D2998" s="362" t="s">
        <v>8471</v>
      </c>
      <c r="E2998" s="363" t="s">
        <v>13885</v>
      </c>
    </row>
    <row r="2999" spans="1:5" x14ac:dyDescent="0.25">
      <c r="A2999" s="246" t="str">
        <f t="shared" si="46"/>
        <v>101892</v>
      </c>
      <c r="B2999" s="362" t="s">
        <v>7550</v>
      </c>
      <c r="C2999" s="362" t="s">
        <v>10309</v>
      </c>
      <c r="D2999" s="362" t="s">
        <v>8471</v>
      </c>
      <c r="E2999" s="363" t="s">
        <v>18178</v>
      </c>
    </row>
    <row r="3000" spans="1:5" x14ac:dyDescent="0.25">
      <c r="A3000" s="246" t="str">
        <f t="shared" si="46"/>
        <v>101893</v>
      </c>
      <c r="B3000" s="362" t="s">
        <v>7551</v>
      </c>
      <c r="C3000" s="362" t="s">
        <v>10310</v>
      </c>
      <c r="D3000" s="362" t="s">
        <v>8471</v>
      </c>
      <c r="E3000" s="363" t="s">
        <v>17126</v>
      </c>
    </row>
    <row r="3001" spans="1:5" x14ac:dyDescent="0.25">
      <c r="A3001" s="246" t="str">
        <f t="shared" si="46"/>
        <v>101894</v>
      </c>
      <c r="B3001" s="362" t="s">
        <v>7552</v>
      </c>
      <c r="C3001" s="362" t="s">
        <v>10311</v>
      </c>
      <c r="D3001" s="362" t="s">
        <v>8471</v>
      </c>
      <c r="E3001" s="363" t="s">
        <v>20634</v>
      </c>
    </row>
    <row r="3002" spans="1:5" x14ac:dyDescent="0.25">
      <c r="A3002" s="246" t="str">
        <f t="shared" si="46"/>
        <v>101895</v>
      </c>
      <c r="B3002" s="362" t="s">
        <v>7553</v>
      </c>
      <c r="C3002" s="362" t="s">
        <v>10312</v>
      </c>
      <c r="D3002" s="362" t="s">
        <v>8471</v>
      </c>
      <c r="E3002" s="363" t="s">
        <v>30913</v>
      </c>
    </row>
    <row r="3003" spans="1:5" x14ac:dyDescent="0.25">
      <c r="A3003" s="246" t="str">
        <f t="shared" si="46"/>
        <v>101896</v>
      </c>
      <c r="B3003" s="362" t="s">
        <v>7554</v>
      </c>
      <c r="C3003" s="362" t="s">
        <v>10313</v>
      </c>
      <c r="D3003" s="362" t="s">
        <v>8471</v>
      </c>
      <c r="E3003" s="363" t="s">
        <v>35154</v>
      </c>
    </row>
    <row r="3004" spans="1:5" x14ac:dyDescent="0.25">
      <c r="A3004" s="246" t="str">
        <f t="shared" si="46"/>
        <v>101897</v>
      </c>
      <c r="B3004" s="362" t="s">
        <v>7555</v>
      </c>
      <c r="C3004" s="362" t="s">
        <v>10314</v>
      </c>
      <c r="D3004" s="362" t="s">
        <v>8471</v>
      </c>
      <c r="E3004" s="363" t="s">
        <v>35155</v>
      </c>
    </row>
    <row r="3005" spans="1:5" x14ac:dyDescent="0.25">
      <c r="A3005" s="246" t="str">
        <f t="shared" si="46"/>
        <v>101898</v>
      </c>
      <c r="B3005" s="362" t="s">
        <v>7556</v>
      </c>
      <c r="C3005" s="362" t="s">
        <v>10315</v>
      </c>
      <c r="D3005" s="362" t="s">
        <v>8471</v>
      </c>
      <c r="E3005" s="363" t="s">
        <v>35156</v>
      </c>
    </row>
    <row r="3006" spans="1:5" x14ac:dyDescent="0.25">
      <c r="A3006" s="246" t="str">
        <f t="shared" si="46"/>
        <v>101899</v>
      </c>
      <c r="B3006" s="362" t="s">
        <v>7557</v>
      </c>
      <c r="C3006" s="362" t="s">
        <v>10316</v>
      </c>
      <c r="D3006" s="362" t="s">
        <v>8471</v>
      </c>
      <c r="E3006" s="363" t="s">
        <v>35157</v>
      </c>
    </row>
    <row r="3007" spans="1:5" x14ac:dyDescent="0.25">
      <c r="A3007" s="246" t="str">
        <f t="shared" si="46"/>
        <v>101900</v>
      </c>
      <c r="B3007" s="362" t="s">
        <v>7558</v>
      </c>
      <c r="C3007" s="362" t="s">
        <v>10317</v>
      </c>
      <c r="D3007" s="362" t="s">
        <v>8471</v>
      </c>
      <c r="E3007" s="363" t="s">
        <v>35158</v>
      </c>
    </row>
    <row r="3008" spans="1:5" x14ac:dyDescent="0.25">
      <c r="A3008" s="246" t="str">
        <f t="shared" si="46"/>
        <v>101901</v>
      </c>
      <c r="B3008" s="362" t="s">
        <v>7559</v>
      </c>
      <c r="C3008" s="362" t="s">
        <v>10318</v>
      </c>
      <c r="D3008" s="362" t="s">
        <v>8471</v>
      </c>
      <c r="E3008" s="363" t="s">
        <v>35159</v>
      </c>
    </row>
    <row r="3009" spans="1:5" x14ac:dyDescent="0.25">
      <c r="A3009" s="246" t="str">
        <f t="shared" si="46"/>
        <v>101902</v>
      </c>
      <c r="B3009" s="362" t="s">
        <v>7560</v>
      </c>
      <c r="C3009" s="362" t="s">
        <v>10319</v>
      </c>
      <c r="D3009" s="362" t="s">
        <v>8471</v>
      </c>
      <c r="E3009" s="363" t="s">
        <v>35160</v>
      </c>
    </row>
    <row r="3010" spans="1:5" x14ac:dyDescent="0.25">
      <c r="A3010" s="246" t="str">
        <f t="shared" si="46"/>
        <v>101903</v>
      </c>
      <c r="B3010" s="362" t="s">
        <v>7561</v>
      </c>
      <c r="C3010" s="362" t="s">
        <v>10320</v>
      </c>
      <c r="D3010" s="362" t="s">
        <v>8471</v>
      </c>
      <c r="E3010" s="363" t="s">
        <v>35161</v>
      </c>
    </row>
    <row r="3011" spans="1:5" x14ac:dyDescent="0.25">
      <c r="A3011" s="246" t="str">
        <f t="shared" ref="A3011:A3074" si="47">B3011</f>
        <v>101904</v>
      </c>
      <c r="B3011" s="362" t="s">
        <v>7562</v>
      </c>
      <c r="C3011" s="362" t="s">
        <v>10321</v>
      </c>
      <c r="D3011" s="362" t="s">
        <v>8471</v>
      </c>
      <c r="E3011" s="363" t="s">
        <v>35162</v>
      </c>
    </row>
    <row r="3012" spans="1:5" x14ac:dyDescent="0.25">
      <c r="A3012" s="246" t="str">
        <f t="shared" si="47"/>
        <v>101938</v>
      </c>
      <c r="B3012" s="362" t="s">
        <v>7596</v>
      </c>
      <c r="C3012" s="362" t="s">
        <v>10322</v>
      </c>
      <c r="D3012" s="362" t="s">
        <v>8471</v>
      </c>
      <c r="E3012" s="363" t="s">
        <v>35163</v>
      </c>
    </row>
    <row r="3013" spans="1:5" x14ac:dyDescent="0.25">
      <c r="A3013" s="246" t="str">
        <f t="shared" si="47"/>
        <v>101946</v>
      </c>
      <c r="B3013" s="362" t="s">
        <v>7597</v>
      </c>
      <c r="C3013" s="362" t="s">
        <v>10323</v>
      </c>
      <c r="D3013" s="362" t="s">
        <v>8471</v>
      </c>
      <c r="E3013" s="363" t="s">
        <v>35164</v>
      </c>
    </row>
    <row r="3014" spans="1:5" x14ac:dyDescent="0.25">
      <c r="A3014" s="246" t="str">
        <f t="shared" si="47"/>
        <v>91945</v>
      </c>
      <c r="B3014" s="362" t="s">
        <v>2399</v>
      </c>
      <c r="C3014" s="362" t="s">
        <v>20385</v>
      </c>
      <c r="D3014" s="362" t="s">
        <v>8471</v>
      </c>
      <c r="E3014" s="363" t="s">
        <v>31079</v>
      </c>
    </row>
    <row r="3015" spans="1:5" x14ac:dyDescent="0.25">
      <c r="A3015" s="246" t="str">
        <f t="shared" si="47"/>
        <v>91946</v>
      </c>
      <c r="B3015" s="362" t="s">
        <v>2400</v>
      </c>
      <c r="C3015" s="362" t="s">
        <v>20386</v>
      </c>
      <c r="D3015" s="362" t="s">
        <v>8471</v>
      </c>
      <c r="E3015" s="363" t="s">
        <v>15030</v>
      </c>
    </row>
    <row r="3016" spans="1:5" x14ac:dyDescent="0.25">
      <c r="A3016" s="246" t="str">
        <f t="shared" si="47"/>
        <v>91947</v>
      </c>
      <c r="B3016" s="362" t="s">
        <v>2401</v>
      </c>
      <c r="C3016" s="362" t="s">
        <v>20387</v>
      </c>
      <c r="D3016" s="362" t="s">
        <v>8471</v>
      </c>
      <c r="E3016" s="363" t="s">
        <v>8203</v>
      </c>
    </row>
    <row r="3017" spans="1:5" x14ac:dyDescent="0.25">
      <c r="A3017" s="246" t="str">
        <f t="shared" si="47"/>
        <v>91949</v>
      </c>
      <c r="B3017" s="362" t="s">
        <v>2402</v>
      </c>
      <c r="C3017" s="362" t="s">
        <v>20388</v>
      </c>
      <c r="D3017" s="362" t="s">
        <v>8471</v>
      </c>
      <c r="E3017" s="363" t="s">
        <v>12637</v>
      </c>
    </row>
    <row r="3018" spans="1:5" x14ac:dyDescent="0.25">
      <c r="A3018" s="246" t="str">
        <f t="shared" si="47"/>
        <v>91950</v>
      </c>
      <c r="B3018" s="362" t="s">
        <v>2403</v>
      </c>
      <c r="C3018" s="362" t="s">
        <v>20389</v>
      </c>
      <c r="D3018" s="362" t="s">
        <v>8471</v>
      </c>
      <c r="E3018" s="363" t="s">
        <v>13549</v>
      </c>
    </row>
    <row r="3019" spans="1:5" x14ac:dyDescent="0.25">
      <c r="A3019" s="246" t="str">
        <f t="shared" si="47"/>
        <v>91951</v>
      </c>
      <c r="B3019" s="362" t="s">
        <v>2404</v>
      </c>
      <c r="C3019" s="362" t="s">
        <v>20390</v>
      </c>
      <c r="D3019" s="362" t="s">
        <v>8471</v>
      </c>
      <c r="E3019" s="363" t="s">
        <v>9409</v>
      </c>
    </row>
    <row r="3020" spans="1:5" x14ac:dyDescent="0.25">
      <c r="A3020" s="246" t="str">
        <f t="shared" si="47"/>
        <v>91952</v>
      </c>
      <c r="B3020" s="362" t="s">
        <v>2405</v>
      </c>
      <c r="C3020" s="362" t="s">
        <v>20391</v>
      </c>
      <c r="D3020" s="362" t="s">
        <v>8471</v>
      </c>
      <c r="E3020" s="363" t="s">
        <v>10889</v>
      </c>
    </row>
    <row r="3021" spans="1:5" x14ac:dyDescent="0.25">
      <c r="A3021" s="246" t="str">
        <f t="shared" si="47"/>
        <v>91953</v>
      </c>
      <c r="B3021" s="362" t="s">
        <v>2406</v>
      </c>
      <c r="C3021" s="362" t="s">
        <v>20392</v>
      </c>
      <c r="D3021" s="362" t="s">
        <v>8471</v>
      </c>
      <c r="E3021" s="363" t="s">
        <v>25296</v>
      </c>
    </row>
    <row r="3022" spans="1:5" x14ac:dyDescent="0.25">
      <c r="A3022" s="246" t="str">
        <f t="shared" si="47"/>
        <v>91954</v>
      </c>
      <c r="B3022" s="362" t="s">
        <v>2407</v>
      </c>
      <c r="C3022" s="362" t="s">
        <v>20393</v>
      </c>
      <c r="D3022" s="362" t="s">
        <v>8471</v>
      </c>
      <c r="E3022" s="363" t="s">
        <v>25553</v>
      </c>
    </row>
    <row r="3023" spans="1:5" x14ac:dyDescent="0.25">
      <c r="A3023" s="246" t="str">
        <f t="shared" si="47"/>
        <v>91955</v>
      </c>
      <c r="B3023" s="362" t="s">
        <v>2408</v>
      </c>
      <c r="C3023" s="362" t="s">
        <v>20394</v>
      </c>
      <c r="D3023" s="362" t="s">
        <v>8471</v>
      </c>
      <c r="E3023" s="363" t="s">
        <v>14865</v>
      </c>
    </row>
    <row r="3024" spans="1:5" x14ac:dyDescent="0.25">
      <c r="A3024" s="246" t="str">
        <f t="shared" si="47"/>
        <v>91956</v>
      </c>
      <c r="B3024" s="362" t="s">
        <v>2409</v>
      </c>
      <c r="C3024" s="362" t="s">
        <v>20395</v>
      </c>
      <c r="D3024" s="362" t="s">
        <v>8471</v>
      </c>
      <c r="E3024" s="363" t="s">
        <v>21167</v>
      </c>
    </row>
    <row r="3025" spans="1:5" x14ac:dyDescent="0.25">
      <c r="A3025" s="246" t="str">
        <f t="shared" si="47"/>
        <v>91957</v>
      </c>
      <c r="B3025" s="362" t="s">
        <v>2410</v>
      </c>
      <c r="C3025" s="362" t="s">
        <v>20396</v>
      </c>
      <c r="D3025" s="362" t="s">
        <v>8471</v>
      </c>
      <c r="E3025" s="363" t="s">
        <v>14867</v>
      </c>
    </row>
    <row r="3026" spans="1:5" x14ac:dyDescent="0.25">
      <c r="A3026" s="246" t="str">
        <f t="shared" si="47"/>
        <v>91958</v>
      </c>
      <c r="B3026" s="362" t="s">
        <v>2411</v>
      </c>
      <c r="C3026" s="362" t="s">
        <v>20397</v>
      </c>
      <c r="D3026" s="362" t="s">
        <v>8471</v>
      </c>
      <c r="E3026" s="363" t="s">
        <v>23596</v>
      </c>
    </row>
    <row r="3027" spans="1:5" x14ac:dyDescent="0.25">
      <c r="A3027" s="246" t="str">
        <f t="shared" si="47"/>
        <v>91959</v>
      </c>
      <c r="B3027" s="362" t="s">
        <v>2412</v>
      </c>
      <c r="C3027" s="362" t="s">
        <v>20398</v>
      </c>
      <c r="D3027" s="362" t="s">
        <v>8471</v>
      </c>
      <c r="E3027" s="363" t="s">
        <v>20776</v>
      </c>
    </row>
    <row r="3028" spans="1:5" x14ac:dyDescent="0.25">
      <c r="A3028" s="246" t="str">
        <f t="shared" si="47"/>
        <v>91960</v>
      </c>
      <c r="B3028" s="362" t="s">
        <v>2413</v>
      </c>
      <c r="C3028" s="362" t="s">
        <v>20399</v>
      </c>
      <c r="D3028" s="362" t="s">
        <v>8471</v>
      </c>
      <c r="E3028" s="363" t="s">
        <v>20219</v>
      </c>
    </row>
    <row r="3029" spans="1:5" x14ac:dyDescent="0.25">
      <c r="A3029" s="246" t="str">
        <f t="shared" si="47"/>
        <v>91961</v>
      </c>
      <c r="B3029" s="362" t="s">
        <v>2414</v>
      </c>
      <c r="C3029" s="362" t="s">
        <v>20400</v>
      </c>
      <c r="D3029" s="362" t="s">
        <v>8471</v>
      </c>
      <c r="E3029" s="363" t="s">
        <v>24343</v>
      </c>
    </row>
    <row r="3030" spans="1:5" x14ac:dyDescent="0.25">
      <c r="A3030" s="246" t="str">
        <f t="shared" si="47"/>
        <v>91962</v>
      </c>
      <c r="B3030" s="362" t="s">
        <v>2415</v>
      </c>
      <c r="C3030" s="362" t="s">
        <v>20401</v>
      </c>
      <c r="D3030" s="362" t="s">
        <v>8471</v>
      </c>
      <c r="E3030" s="363" t="s">
        <v>21141</v>
      </c>
    </row>
    <row r="3031" spans="1:5" x14ac:dyDescent="0.25">
      <c r="A3031" s="246" t="str">
        <f t="shared" si="47"/>
        <v>91963</v>
      </c>
      <c r="B3031" s="362" t="s">
        <v>2416</v>
      </c>
      <c r="C3031" s="362" t="s">
        <v>20402</v>
      </c>
      <c r="D3031" s="362" t="s">
        <v>8471</v>
      </c>
      <c r="E3031" s="363" t="s">
        <v>35165</v>
      </c>
    </row>
    <row r="3032" spans="1:5" x14ac:dyDescent="0.25">
      <c r="A3032" s="246" t="str">
        <f t="shared" si="47"/>
        <v>91964</v>
      </c>
      <c r="B3032" s="362" t="s">
        <v>2417</v>
      </c>
      <c r="C3032" s="362" t="s">
        <v>20403</v>
      </c>
      <c r="D3032" s="362" t="s">
        <v>8471</v>
      </c>
      <c r="E3032" s="363" t="s">
        <v>19949</v>
      </c>
    </row>
    <row r="3033" spans="1:5" x14ac:dyDescent="0.25">
      <c r="A3033" s="246" t="str">
        <f t="shared" si="47"/>
        <v>91965</v>
      </c>
      <c r="B3033" s="362" t="s">
        <v>2418</v>
      </c>
      <c r="C3033" s="362" t="s">
        <v>20404</v>
      </c>
      <c r="D3033" s="362" t="s">
        <v>8471</v>
      </c>
      <c r="E3033" s="363" t="s">
        <v>20956</v>
      </c>
    </row>
    <row r="3034" spans="1:5" x14ac:dyDescent="0.25">
      <c r="A3034" s="246" t="str">
        <f t="shared" si="47"/>
        <v>91966</v>
      </c>
      <c r="B3034" s="362" t="s">
        <v>2419</v>
      </c>
      <c r="C3034" s="362" t="s">
        <v>20405</v>
      </c>
      <c r="D3034" s="362" t="s">
        <v>8471</v>
      </c>
      <c r="E3034" s="363" t="s">
        <v>26238</v>
      </c>
    </row>
    <row r="3035" spans="1:5" x14ac:dyDescent="0.25">
      <c r="A3035" s="246" t="str">
        <f t="shared" si="47"/>
        <v>91967</v>
      </c>
      <c r="B3035" s="362" t="s">
        <v>2420</v>
      </c>
      <c r="C3035" s="362" t="s">
        <v>20407</v>
      </c>
      <c r="D3035" s="362" t="s">
        <v>8471</v>
      </c>
      <c r="E3035" s="363" t="s">
        <v>20863</v>
      </c>
    </row>
    <row r="3036" spans="1:5" x14ac:dyDescent="0.25">
      <c r="A3036" s="246" t="str">
        <f t="shared" si="47"/>
        <v>91968</v>
      </c>
      <c r="B3036" s="362" t="s">
        <v>2421</v>
      </c>
      <c r="C3036" s="362" t="s">
        <v>20408</v>
      </c>
      <c r="D3036" s="362" t="s">
        <v>8471</v>
      </c>
      <c r="E3036" s="363" t="s">
        <v>35166</v>
      </c>
    </row>
    <row r="3037" spans="1:5" x14ac:dyDescent="0.25">
      <c r="A3037" s="246" t="str">
        <f t="shared" si="47"/>
        <v>91969</v>
      </c>
      <c r="B3037" s="362" t="s">
        <v>2422</v>
      </c>
      <c r="C3037" s="362" t="s">
        <v>20409</v>
      </c>
      <c r="D3037" s="362" t="s">
        <v>8471</v>
      </c>
      <c r="E3037" s="363" t="s">
        <v>28055</v>
      </c>
    </row>
    <row r="3038" spans="1:5" x14ac:dyDescent="0.25">
      <c r="A3038" s="246" t="str">
        <f t="shared" si="47"/>
        <v>91970</v>
      </c>
      <c r="B3038" s="362" t="s">
        <v>2423</v>
      </c>
      <c r="C3038" s="362" t="s">
        <v>20411</v>
      </c>
      <c r="D3038" s="362" t="s">
        <v>8471</v>
      </c>
      <c r="E3038" s="363" t="s">
        <v>35167</v>
      </c>
    </row>
    <row r="3039" spans="1:5" x14ac:dyDescent="0.25">
      <c r="A3039" s="246" t="str">
        <f t="shared" si="47"/>
        <v>91971</v>
      </c>
      <c r="B3039" s="362" t="s">
        <v>2424</v>
      </c>
      <c r="C3039" s="362" t="s">
        <v>20412</v>
      </c>
      <c r="D3039" s="362" t="s">
        <v>8471</v>
      </c>
      <c r="E3039" s="363" t="s">
        <v>35168</v>
      </c>
    </row>
    <row r="3040" spans="1:5" x14ac:dyDescent="0.25">
      <c r="A3040" s="246" t="str">
        <f t="shared" si="47"/>
        <v>91972</v>
      </c>
      <c r="B3040" s="362" t="s">
        <v>2425</v>
      </c>
      <c r="C3040" s="362" t="s">
        <v>20413</v>
      </c>
      <c r="D3040" s="362" t="s">
        <v>8471</v>
      </c>
      <c r="E3040" s="363" t="s">
        <v>31808</v>
      </c>
    </row>
    <row r="3041" spans="1:5" x14ac:dyDescent="0.25">
      <c r="A3041" s="246" t="str">
        <f t="shared" si="47"/>
        <v>91973</v>
      </c>
      <c r="B3041" s="362" t="s">
        <v>2426</v>
      </c>
      <c r="C3041" s="362" t="s">
        <v>20414</v>
      </c>
      <c r="D3041" s="362" t="s">
        <v>8471</v>
      </c>
      <c r="E3041" s="363" t="s">
        <v>35169</v>
      </c>
    </row>
    <row r="3042" spans="1:5" x14ac:dyDescent="0.25">
      <c r="A3042" s="246" t="str">
        <f t="shared" si="47"/>
        <v>91974</v>
      </c>
      <c r="B3042" s="362" t="s">
        <v>2427</v>
      </c>
      <c r="C3042" s="362" t="s">
        <v>20415</v>
      </c>
      <c r="D3042" s="362" t="s">
        <v>8471</v>
      </c>
      <c r="E3042" s="363" t="s">
        <v>35170</v>
      </c>
    </row>
    <row r="3043" spans="1:5" x14ac:dyDescent="0.25">
      <c r="A3043" s="246" t="str">
        <f t="shared" si="47"/>
        <v>91975</v>
      </c>
      <c r="B3043" s="362" t="s">
        <v>2428</v>
      </c>
      <c r="C3043" s="362" t="s">
        <v>20416</v>
      </c>
      <c r="D3043" s="362" t="s">
        <v>8471</v>
      </c>
      <c r="E3043" s="363" t="s">
        <v>35171</v>
      </c>
    </row>
    <row r="3044" spans="1:5" x14ac:dyDescent="0.25">
      <c r="A3044" s="246" t="str">
        <f t="shared" si="47"/>
        <v>91976</v>
      </c>
      <c r="B3044" s="362" t="s">
        <v>2429</v>
      </c>
      <c r="C3044" s="362" t="s">
        <v>20417</v>
      </c>
      <c r="D3044" s="362" t="s">
        <v>8471</v>
      </c>
      <c r="E3044" s="363" t="s">
        <v>19881</v>
      </c>
    </row>
    <row r="3045" spans="1:5" x14ac:dyDescent="0.25">
      <c r="A3045" s="246" t="str">
        <f t="shared" si="47"/>
        <v>91977</v>
      </c>
      <c r="B3045" s="362" t="s">
        <v>2430</v>
      </c>
      <c r="C3045" s="362" t="s">
        <v>20418</v>
      </c>
      <c r="D3045" s="362" t="s">
        <v>8471</v>
      </c>
      <c r="E3045" s="363" t="s">
        <v>16701</v>
      </c>
    </row>
    <row r="3046" spans="1:5" x14ac:dyDescent="0.25">
      <c r="A3046" s="246" t="str">
        <f t="shared" si="47"/>
        <v>91978</v>
      </c>
      <c r="B3046" s="362" t="s">
        <v>2431</v>
      </c>
      <c r="C3046" s="362" t="s">
        <v>20419</v>
      </c>
      <c r="D3046" s="362" t="s">
        <v>8471</v>
      </c>
      <c r="E3046" s="363" t="s">
        <v>27378</v>
      </c>
    </row>
    <row r="3047" spans="1:5" x14ac:dyDescent="0.25">
      <c r="A3047" s="246" t="str">
        <f t="shared" si="47"/>
        <v>91979</v>
      </c>
      <c r="B3047" s="362" t="s">
        <v>2432</v>
      </c>
      <c r="C3047" s="362" t="s">
        <v>20420</v>
      </c>
      <c r="D3047" s="362" t="s">
        <v>8471</v>
      </c>
      <c r="E3047" s="363" t="s">
        <v>15114</v>
      </c>
    </row>
    <row r="3048" spans="1:5" x14ac:dyDescent="0.25">
      <c r="A3048" s="246" t="str">
        <f t="shared" si="47"/>
        <v>91980</v>
      </c>
      <c r="B3048" s="362" t="s">
        <v>2433</v>
      </c>
      <c r="C3048" s="362" t="s">
        <v>20421</v>
      </c>
      <c r="D3048" s="362" t="s">
        <v>8471</v>
      </c>
      <c r="E3048" s="363" t="s">
        <v>14077</v>
      </c>
    </row>
    <row r="3049" spans="1:5" x14ac:dyDescent="0.25">
      <c r="A3049" s="246" t="str">
        <f t="shared" si="47"/>
        <v>91981</v>
      </c>
      <c r="B3049" s="362" t="s">
        <v>2434</v>
      </c>
      <c r="C3049" s="362" t="s">
        <v>20422</v>
      </c>
      <c r="D3049" s="362" t="s">
        <v>8471</v>
      </c>
      <c r="E3049" s="363" t="s">
        <v>31786</v>
      </c>
    </row>
    <row r="3050" spans="1:5" x14ac:dyDescent="0.25">
      <c r="A3050" s="246" t="str">
        <f t="shared" si="47"/>
        <v>91982</v>
      </c>
      <c r="B3050" s="362" t="s">
        <v>2435</v>
      </c>
      <c r="C3050" s="362" t="s">
        <v>20423</v>
      </c>
      <c r="D3050" s="362" t="s">
        <v>8471</v>
      </c>
      <c r="E3050" s="363" t="s">
        <v>35172</v>
      </c>
    </row>
    <row r="3051" spans="1:5" x14ac:dyDescent="0.25">
      <c r="A3051" s="246" t="str">
        <f t="shared" si="47"/>
        <v>91983</v>
      </c>
      <c r="B3051" s="362" t="s">
        <v>2436</v>
      </c>
      <c r="C3051" s="362" t="s">
        <v>20425</v>
      </c>
      <c r="D3051" s="362" t="s">
        <v>8471</v>
      </c>
      <c r="E3051" s="363" t="s">
        <v>34784</v>
      </c>
    </row>
    <row r="3052" spans="1:5" x14ac:dyDescent="0.25">
      <c r="A3052" s="246" t="str">
        <f t="shared" si="47"/>
        <v>91984</v>
      </c>
      <c r="B3052" s="362" t="s">
        <v>2437</v>
      </c>
      <c r="C3052" s="362" t="s">
        <v>20426</v>
      </c>
      <c r="D3052" s="362" t="s">
        <v>8471</v>
      </c>
      <c r="E3052" s="363" t="s">
        <v>9935</v>
      </c>
    </row>
    <row r="3053" spans="1:5" x14ac:dyDescent="0.25">
      <c r="A3053" s="246" t="str">
        <f t="shared" si="47"/>
        <v>91985</v>
      </c>
      <c r="B3053" s="362" t="s">
        <v>2438</v>
      </c>
      <c r="C3053" s="362" t="s">
        <v>20427</v>
      </c>
      <c r="D3053" s="362" t="s">
        <v>8471</v>
      </c>
      <c r="E3053" s="363" t="s">
        <v>31083</v>
      </c>
    </row>
    <row r="3054" spans="1:5" x14ac:dyDescent="0.25">
      <c r="A3054" s="246" t="str">
        <f t="shared" si="47"/>
        <v>91986</v>
      </c>
      <c r="B3054" s="362" t="s">
        <v>2439</v>
      </c>
      <c r="C3054" s="362" t="s">
        <v>20428</v>
      </c>
      <c r="D3054" s="362" t="s">
        <v>8471</v>
      </c>
      <c r="E3054" s="363" t="s">
        <v>26029</v>
      </c>
    </row>
    <row r="3055" spans="1:5" x14ac:dyDescent="0.25">
      <c r="A3055" s="246" t="str">
        <f t="shared" si="47"/>
        <v>91987</v>
      </c>
      <c r="B3055" s="362" t="s">
        <v>2440</v>
      </c>
      <c r="C3055" s="362" t="s">
        <v>20429</v>
      </c>
      <c r="D3055" s="362" t="s">
        <v>8471</v>
      </c>
      <c r="E3055" s="363" t="s">
        <v>35173</v>
      </c>
    </row>
    <row r="3056" spans="1:5" x14ac:dyDescent="0.25">
      <c r="A3056" s="246" t="str">
        <f t="shared" si="47"/>
        <v>91988</v>
      </c>
      <c r="B3056" s="362" t="s">
        <v>2441</v>
      </c>
      <c r="C3056" s="362" t="s">
        <v>20430</v>
      </c>
      <c r="D3056" s="362" t="s">
        <v>8471</v>
      </c>
      <c r="E3056" s="363" t="s">
        <v>21487</v>
      </c>
    </row>
    <row r="3057" spans="1:5" x14ac:dyDescent="0.25">
      <c r="A3057" s="246" t="str">
        <f t="shared" si="47"/>
        <v>91989</v>
      </c>
      <c r="B3057" s="362" t="s">
        <v>2442</v>
      </c>
      <c r="C3057" s="362" t="s">
        <v>20431</v>
      </c>
      <c r="D3057" s="362" t="s">
        <v>8471</v>
      </c>
      <c r="E3057" s="363" t="s">
        <v>23862</v>
      </c>
    </row>
    <row r="3058" spans="1:5" x14ac:dyDescent="0.25">
      <c r="A3058" s="246" t="str">
        <f t="shared" si="47"/>
        <v>91990</v>
      </c>
      <c r="B3058" s="362" t="s">
        <v>2443</v>
      </c>
      <c r="C3058" s="362" t="s">
        <v>20432</v>
      </c>
      <c r="D3058" s="362" t="s">
        <v>8471</v>
      </c>
      <c r="E3058" s="363" t="s">
        <v>17555</v>
      </c>
    </row>
    <row r="3059" spans="1:5" x14ac:dyDescent="0.25">
      <c r="A3059" s="246" t="str">
        <f t="shared" si="47"/>
        <v>91991</v>
      </c>
      <c r="B3059" s="362" t="s">
        <v>2444</v>
      </c>
      <c r="C3059" s="362" t="s">
        <v>20433</v>
      </c>
      <c r="D3059" s="362" t="s">
        <v>8471</v>
      </c>
      <c r="E3059" s="363" t="s">
        <v>13383</v>
      </c>
    </row>
    <row r="3060" spans="1:5" x14ac:dyDescent="0.25">
      <c r="A3060" s="246" t="str">
        <f t="shared" si="47"/>
        <v>91992</v>
      </c>
      <c r="B3060" s="362" t="s">
        <v>2445</v>
      </c>
      <c r="C3060" s="362" t="s">
        <v>20434</v>
      </c>
      <c r="D3060" s="362" t="s">
        <v>8471</v>
      </c>
      <c r="E3060" s="363" t="s">
        <v>16711</v>
      </c>
    </row>
    <row r="3061" spans="1:5" x14ac:dyDescent="0.25">
      <c r="A3061" s="246" t="str">
        <f t="shared" si="47"/>
        <v>91993</v>
      </c>
      <c r="B3061" s="362" t="s">
        <v>2446</v>
      </c>
      <c r="C3061" s="362" t="s">
        <v>20436</v>
      </c>
      <c r="D3061" s="362" t="s">
        <v>8471</v>
      </c>
      <c r="E3061" s="363" t="s">
        <v>21058</v>
      </c>
    </row>
    <row r="3062" spans="1:5" x14ac:dyDescent="0.25">
      <c r="A3062" s="246" t="str">
        <f t="shared" si="47"/>
        <v>91994</v>
      </c>
      <c r="B3062" s="362" t="s">
        <v>2447</v>
      </c>
      <c r="C3062" s="362" t="s">
        <v>20438</v>
      </c>
      <c r="D3062" s="362" t="s">
        <v>8471</v>
      </c>
      <c r="E3062" s="363" t="s">
        <v>15600</v>
      </c>
    </row>
    <row r="3063" spans="1:5" x14ac:dyDescent="0.25">
      <c r="A3063" s="246" t="str">
        <f t="shared" si="47"/>
        <v>91995</v>
      </c>
      <c r="B3063" s="362" t="s">
        <v>2448</v>
      </c>
      <c r="C3063" s="362" t="s">
        <v>20439</v>
      </c>
      <c r="D3063" s="362" t="s">
        <v>8471</v>
      </c>
      <c r="E3063" s="363" t="s">
        <v>31662</v>
      </c>
    </row>
    <row r="3064" spans="1:5" x14ac:dyDescent="0.25">
      <c r="A3064" s="246" t="str">
        <f t="shared" si="47"/>
        <v>91996</v>
      </c>
      <c r="B3064" s="362" t="s">
        <v>2449</v>
      </c>
      <c r="C3064" s="362" t="s">
        <v>20440</v>
      </c>
      <c r="D3064" s="362" t="s">
        <v>8471</v>
      </c>
      <c r="E3064" s="363" t="s">
        <v>35174</v>
      </c>
    </row>
    <row r="3065" spans="1:5" x14ac:dyDescent="0.25">
      <c r="A3065" s="246" t="str">
        <f t="shared" si="47"/>
        <v>91997</v>
      </c>
      <c r="B3065" s="362" t="s">
        <v>2450</v>
      </c>
      <c r="C3065" s="362" t="s">
        <v>20441</v>
      </c>
      <c r="D3065" s="362" t="s">
        <v>8471</v>
      </c>
      <c r="E3065" s="363" t="s">
        <v>31904</v>
      </c>
    </row>
    <row r="3066" spans="1:5" x14ac:dyDescent="0.25">
      <c r="A3066" s="246" t="str">
        <f t="shared" si="47"/>
        <v>91998</v>
      </c>
      <c r="B3066" s="362" t="s">
        <v>2451</v>
      </c>
      <c r="C3066" s="362" t="s">
        <v>20442</v>
      </c>
      <c r="D3066" s="362" t="s">
        <v>8471</v>
      </c>
      <c r="E3066" s="363" t="s">
        <v>8065</v>
      </c>
    </row>
    <row r="3067" spans="1:5" x14ac:dyDescent="0.25">
      <c r="A3067" s="246" t="str">
        <f t="shared" si="47"/>
        <v>91999</v>
      </c>
      <c r="B3067" s="362" t="s">
        <v>2452</v>
      </c>
      <c r="C3067" s="362" t="s">
        <v>20443</v>
      </c>
      <c r="D3067" s="362" t="s">
        <v>8471</v>
      </c>
      <c r="E3067" s="363" t="s">
        <v>12630</v>
      </c>
    </row>
    <row r="3068" spans="1:5" x14ac:dyDescent="0.25">
      <c r="A3068" s="246" t="str">
        <f t="shared" si="47"/>
        <v>92000</v>
      </c>
      <c r="B3068" s="362" t="s">
        <v>2453</v>
      </c>
      <c r="C3068" s="362" t="s">
        <v>20444</v>
      </c>
      <c r="D3068" s="362" t="s">
        <v>8471</v>
      </c>
      <c r="E3068" s="363" t="s">
        <v>26286</v>
      </c>
    </row>
    <row r="3069" spans="1:5" x14ac:dyDescent="0.25">
      <c r="A3069" s="246" t="str">
        <f t="shared" si="47"/>
        <v>92001</v>
      </c>
      <c r="B3069" s="362" t="s">
        <v>2454</v>
      </c>
      <c r="C3069" s="362" t="s">
        <v>20445</v>
      </c>
      <c r="D3069" s="362" t="s">
        <v>8471</v>
      </c>
      <c r="E3069" s="363" t="s">
        <v>16576</v>
      </c>
    </row>
    <row r="3070" spans="1:5" x14ac:dyDescent="0.25">
      <c r="A3070" s="246" t="str">
        <f t="shared" si="47"/>
        <v>92002</v>
      </c>
      <c r="B3070" s="362" t="s">
        <v>2455</v>
      </c>
      <c r="C3070" s="362" t="s">
        <v>20447</v>
      </c>
      <c r="D3070" s="362" t="s">
        <v>8471</v>
      </c>
      <c r="E3070" s="363" t="s">
        <v>35175</v>
      </c>
    </row>
    <row r="3071" spans="1:5" x14ac:dyDescent="0.25">
      <c r="A3071" s="246" t="str">
        <f t="shared" si="47"/>
        <v>92003</v>
      </c>
      <c r="B3071" s="362" t="s">
        <v>2456</v>
      </c>
      <c r="C3071" s="362" t="s">
        <v>20448</v>
      </c>
      <c r="D3071" s="362" t="s">
        <v>8471</v>
      </c>
      <c r="E3071" s="363" t="s">
        <v>13015</v>
      </c>
    </row>
    <row r="3072" spans="1:5" x14ac:dyDescent="0.25">
      <c r="A3072" s="246" t="str">
        <f t="shared" si="47"/>
        <v>92004</v>
      </c>
      <c r="B3072" s="362" t="s">
        <v>2457</v>
      </c>
      <c r="C3072" s="362" t="s">
        <v>20449</v>
      </c>
      <c r="D3072" s="362" t="s">
        <v>8471</v>
      </c>
      <c r="E3072" s="363" t="s">
        <v>20456</v>
      </c>
    </row>
    <row r="3073" spans="1:5" x14ac:dyDescent="0.25">
      <c r="A3073" s="246" t="str">
        <f t="shared" si="47"/>
        <v>92005</v>
      </c>
      <c r="B3073" s="362" t="s">
        <v>2458</v>
      </c>
      <c r="C3073" s="362" t="s">
        <v>20450</v>
      </c>
      <c r="D3073" s="362" t="s">
        <v>8471</v>
      </c>
      <c r="E3073" s="363" t="s">
        <v>24510</v>
      </c>
    </row>
    <row r="3074" spans="1:5" x14ac:dyDescent="0.25">
      <c r="A3074" s="246" t="str">
        <f t="shared" si="47"/>
        <v>92006</v>
      </c>
      <c r="B3074" s="362" t="s">
        <v>2459</v>
      </c>
      <c r="C3074" s="362" t="s">
        <v>20451</v>
      </c>
      <c r="D3074" s="362" t="s">
        <v>8471</v>
      </c>
      <c r="E3074" s="363" t="s">
        <v>28074</v>
      </c>
    </row>
    <row r="3075" spans="1:5" x14ac:dyDescent="0.25">
      <c r="A3075" s="246" t="str">
        <f t="shared" ref="A3075:A3138" si="48">B3075</f>
        <v>92007</v>
      </c>
      <c r="B3075" s="362" t="s">
        <v>2460</v>
      </c>
      <c r="C3075" s="362" t="s">
        <v>20453</v>
      </c>
      <c r="D3075" s="362" t="s">
        <v>8471</v>
      </c>
      <c r="E3075" s="363" t="s">
        <v>19943</v>
      </c>
    </row>
    <row r="3076" spans="1:5" x14ac:dyDescent="0.25">
      <c r="A3076" s="246" t="str">
        <f t="shared" si="48"/>
        <v>92008</v>
      </c>
      <c r="B3076" s="362" t="s">
        <v>2461</v>
      </c>
      <c r="C3076" s="362" t="s">
        <v>20455</v>
      </c>
      <c r="D3076" s="362" t="s">
        <v>8471</v>
      </c>
      <c r="E3076" s="363" t="s">
        <v>17119</v>
      </c>
    </row>
    <row r="3077" spans="1:5" x14ac:dyDescent="0.25">
      <c r="A3077" s="246" t="str">
        <f t="shared" si="48"/>
        <v>92009</v>
      </c>
      <c r="B3077" s="362" t="s">
        <v>2462</v>
      </c>
      <c r="C3077" s="362" t="s">
        <v>20457</v>
      </c>
      <c r="D3077" s="362" t="s">
        <v>8471</v>
      </c>
      <c r="E3077" s="363" t="s">
        <v>21287</v>
      </c>
    </row>
    <row r="3078" spans="1:5" x14ac:dyDescent="0.25">
      <c r="A3078" s="246" t="str">
        <f t="shared" si="48"/>
        <v>92010</v>
      </c>
      <c r="B3078" s="362" t="s">
        <v>2463</v>
      </c>
      <c r="C3078" s="362" t="s">
        <v>20458</v>
      </c>
      <c r="D3078" s="362" t="s">
        <v>8471</v>
      </c>
      <c r="E3078" s="363" t="s">
        <v>15071</v>
      </c>
    </row>
    <row r="3079" spans="1:5" x14ac:dyDescent="0.25">
      <c r="A3079" s="246" t="str">
        <f t="shared" si="48"/>
        <v>92011</v>
      </c>
      <c r="B3079" s="362" t="s">
        <v>2464</v>
      </c>
      <c r="C3079" s="362" t="s">
        <v>20460</v>
      </c>
      <c r="D3079" s="362" t="s">
        <v>8471</v>
      </c>
      <c r="E3079" s="363" t="s">
        <v>29960</v>
      </c>
    </row>
    <row r="3080" spans="1:5" x14ac:dyDescent="0.25">
      <c r="A3080" s="246" t="str">
        <f t="shared" si="48"/>
        <v>92012</v>
      </c>
      <c r="B3080" s="362" t="s">
        <v>2465</v>
      </c>
      <c r="C3080" s="362" t="s">
        <v>20462</v>
      </c>
      <c r="D3080" s="362" t="s">
        <v>8471</v>
      </c>
      <c r="E3080" s="363" t="s">
        <v>33069</v>
      </c>
    </row>
    <row r="3081" spans="1:5" x14ac:dyDescent="0.25">
      <c r="A3081" s="246" t="str">
        <f t="shared" si="48"/>
        <v>92013</v>
      </c>
      <c r="B3081" s="362" t="s">
        <v>2466</v>
      </c>
      <c r="C3081" s="362" t="s">
        <v>20463</v>
      </c>
      <c r="D3081" s="362" t="s">
        <v>8471</v>
      </c>
      <c r="E3081" s="363" t="s">
        <v>35176</v>
      </c>
    </row>
    <row r="3082" spans="1:5" x14ac:dyDescent="0.25">
      <c r="A3082" s="246" t="str">
        <f t="shared" si="48"/>
        <v>92014</v>
      </c>
      <c r="B3082" s="362" t="s">
        <v>2467</v>
      </c>
      <c r="C3082" s="362" t="s">
        <v>20464</v>
      </c>
      <c r="D3082" s="362" t="s">
        <v>8471</v>
      </c>
      <c r="E3082" s="363" t="s">
        <v>20437</v>
      </c>
    </row>
    <row r="3083" spans="1:5" x14ac:dyDescent="0.25">
      <c r="A3083" s="246" t="str">
        <f t="shared" si="48"/>
        <v>92015</v>
      </c>
      <c r="B3083" s="362" t="s">
        <v>2468</v>
      </c>
      <c r="C3083" s="362" t="s">
        <v>20466</v>
      </c>
      <c r="D3083" s="362" t="s">
        <v>8471</v>
      </c>
      <c r="E3083" s="363" t="s">
        <v>35177</v>
      </c>
    </row>
    <row r="3084" spans="1:5" x14ac:dyDescent="0.25">
      <c r="A3084" s="246" t="str">
        <f t="shared" si="48"/>
        <v>92016</v>
      </c>
      <c r="B3084" s="362" t="s">
        <v>2469</v>
      </c>
      <c r="C3084" s="362" t="s">
        <v>20467</v>
      </c>
      <c r="D3084" s="362" t="s">
        <v>8471</v>
      </c>
      <c r="E3084" s="363" t="s">
        <v>31021</v>
      </c>
    </row>
    <row r="3085" spans="1:5" x14ac:dyDescent="0.25">
      <c r="A3085" s="246" t="str">
        <f t="shared" si="48"/>
        <v>92017</v>
      </c>
      <c r="B3085" s="362" t="s">
        <v>2470</v>
      </c>
      <c r="C3085" s="362" t="s">
        <v>20468</v>
      </c>
      <c r="D3085" s="362" t="s">
        <v>8471</v>
      </c>
      <c r="E3085" s="363" t="s">
        <v>17722</v>
      </c>
    </row>
    <row r="3086" spans="1:5" x14ac:dyDescent="0.25">
      <c r="A3086" s="246" t="str">
        <f t="shared" si="48"/>
        <v>92018</v>
      </c>
      <c r="B3086" s="362" t="s">
        <v>2471</v>
      </c>
      <c r="C3086" s="362" t="s">
        <v>20469</v>
      </c>
      <c r="D3086" s="362" t="s">
        <v>8471</v>
      </c>
      <c r="E3086" s="363" t="s">
        <v>35178</v>
      </c>
    </row>
    <row r="3087" spans="1:5" x14ac:dyDescent="0.25">
      <c r="A3087" s="246" t="str">
        <f t="shared" si="48"/>
        <v>92019</v>
      </c>
      <c r="B3087" s="362" t="s">
        <v>2472</v>
      </c>
      <c r="C3087" s="362" t="s">
        <v>20470</v>
      </c>
      <c r="D3087" s="362" t="s">
        <v>8471</v>
      </c>
      <c r="E3087" s="363" t="s">
        <v>35179</v>
      </c>
    </row>
    <row r="3088" spans="1:5" x14ac:dyDescent="0.25">
      <c r="A3088" s="246" t="str">
        <f t="shared" si="48"/>
        <v>92020</v>
      </c>
      <c r="B3088" s="362" t="s">
        <v>2473</v>
      </c>
      <c r="C3088" s="362" t="s">
        <v>20471</v>
      </c>
      <c r="D3088" s="362" t="s">
        <v>8471</v>
      </c>
      <c r="E3088" s="363" t="s">
        <v>35180</v>
      </c>
    </row>
    <row r="3089" spans="1:5" x14ac:dyDescent="0.25">
      <c r="A3089" s="246" t="str">
        <f t="shared" si="48"/>
        <v>92021</v>
      </c>
      <c r="B3089" s="362" t="s">
        <v>2474</v>
      </c>
      <c r="C3089" s="362" t="s">
        <v>20472</v>
      </c>
      <c r="D3089" s="362" t="s">
        <v>8471</v>
      </c>
      <c r="E3089" s="363" t="s">
        <v>20505</v>
      </c>
    </row>
    <row r="3090" spans="1:5" x14ac:dyDescent="0.25">
      <c r="A3090" s="246" t="str">
        <f t="shared" si="48"/>
        <v>92022</v>
      </c>
      <c r="B3090" s="362" t="s">
        <v>2475</v>
      </c>
      <c r="C3090" s="362" t="s">
        <v>20473</v>
      </c>
      <c r="D3090" s="362" t="s">
        <v>8471</v>
      </c>
      <c r="E3090" s="363" t="s">
        <v>35181</v>
      </c>
    </row>
    <row r="3091" spans="1:5" x14ac:dyDescent="0.25">
      <c r="A3091" s="246" t="str">
        <f t="shared" si="48"/>
        <v>92023</v>
      </c>
      <c r="B3091" s="362" t="s">
        <v>2476</v>
      </c>
      <c r="C3091" s="362" t="s">
        <v>20474</v>
      </c>
      <c r="D3091" s="362" t="s">
        <v>8471</v>
      </c>
      <c r="E3091" s="363" t="s">
        <v>15665</v>
      </c>
    </row>
    <row r="3092" spans="1:5" x14ac:dyDescent="0.25">
      <c r="A3092" s="246" t="str">
        <f t="shared" si="48"/>
        <v>92024</v>
      </c>
      <c r="B3092" s="362" t="s">
        <v>2477</v>
      </c>
      <c r="C3092" s="362" t="s">
        <v>20475</v>
      </c>
      <c r="D3092" s="362" t="s">
        <v>8471</v>
      </c>
      <c r="E3092" s="363" t="s">
        <v>20795</v>
      </c>
    </row>
    <row r="3093" spans="1:5" x14ac:dyDescent="0.25">
      <c r="A3093" s="246" t="str">
        <f t="shared" si="48"/>
        <v>92025</v>
      </c>
      <c r="B3093" s="362" t="s">
        <v>2478</v>
      </c>
      <c r="C3093" s="362" t="s">
        <v>20477</v>
      </c>
      <c r="D3093" s="362" t="s">
        <v>8471</v>
      </c>
      <c r="E3093" s="363" t="s">
        <v>20508</v>
      </c>
    </row>
    <row r="3094" spans="1:5" x14ac:dyDescent="0.25">
      <c r="A3094" s="246" t="str">
        <f t="shared" si="48"/>
        <v>92026</v>
      </c>
      <c r="B3094" s="362" t="s">
        <v>2479</v>
      </c>
      <c r="C3094" s="362" t="s">
        <v>20478</v>
      </c>
      <c r="D3094" s="362" t="s">
        <v>8471</v>
      </c>
      <c r="E3094" s="363" t="s">
        <v>35182</v>
      </c>
    </row>
    <row r="3095" spans="1:5" x14ac:dyDescent="0.25">
      <c r="A3095" s="246" t="str">
        <f t="shared" si="48"/>
        <v>92027</v>
      </c>
      <c r="B3095" s="362" t="s">
        <v>2480</v>
      </c>
      <c r="C3095" s="362" t="s">
        <v>20479</v>
      </c>
      <c r="D3095" s="362" t="s">
        <v>8471</v>
      </c>
      <c r="E3095" s="363" t="s">
        <v>21286</v>
      </c>
    </row>
    <row r="3096" spans="1:5" x14ac:dyDescent="0.25">
      <c r="A3096" s="246" t="str">
        <f t="shared" si="48"/>
        <v>92028</v>
      </c>
      <c r="B3096" s="362" t="s">
        <v>2481</v>
      </c>
      <c r="C3096" s="362" t="s">
        <v>20480</v>
      </c>
      <c r="D3096" s="362" t="s">
        <v>8471</v>
      </c>
      <c r="E3096" s="363" t="s">
        <v>21307</v>
      </c>
    </row>
    <row r="3097" spans="1:5" x14ac:dyDescent="0.25">
      <c r="A3097" s="246" t="str">
        <f t="shared" si="48"/>
        <v>92029</v>
      </c>
      <c r="B3097" s="362" t="s">
        <v>2482</v>
      </c>
      <c r="C3097" s="362" t="s">
        <v>20481</v>
      </c>
      <c r="D3097" s="362" t="s">
        <v>8471</v>
      </c>
      <c r="E3097" s="363" t="s">
        <v>35183</v>
      </c>
    </row>
    <row r="3098" spans="1:5" x14ac:dyDescent="0.25">
      <c r="A3098" s="246" t="str">
        <f t="shared" si="48"/>
        <v>92030</v>
      </c>
      <c r="B3098" s="362" t="s">
        <v>2483</v>
      </c>
      <c r="C3098" s="362" t="s">
        <v>20482</v>
      </c>
      <c r="D3098" s="362" t="s">
        <v>8471</v>
      </c>
      <c r="E3098" s="363" t="s">
        <v>34170</v>
      </c>
    </row>
    <row r="3099" spans="1:5" x14ac:dyDescent="0.25">
      <c r="A3099" s="246" t="str">
        <f t="shared" si="48"/>
        <v>92031</v>
      </c>
      <c r="B3099" s="362" t="s">
        <v>2484</v>
      </c>
      <c r="C3099" s="362" t="s">
        <v>20484</v>
      </c>
      <c r="D3099" s="362" t="s">
        <v>8471</v>
      </c>
      <c r="E3099" s="363" t="s">
        <v>27804</v>
      </c>
    </row>
    <row r="3100" spans="1:5" x14ac:dyDescent="0.25">
      <c r="A3100" s="246" t="str">
        <f t="shared" si="48"/>
        <v>92032</v>
      </c>
      <c r="B3100" s="362" t="s">
        <v>2485</v>
      </c>
      <c r="C3100" s="362" t="s">
        <v>20485</v>
      </c>
      <c r="D3100" s="362" t="s">
        <v>8471</v>
      </c>
      <c r="E3100" s="363" t="s">
        <v>35184</v>
      </c>
    </row>
    <row r="3101" spans="1:5" x14ac:dyDescent="0.25">
      <c r="A3101" s="246" t="str">
        <f t="shared" si="48"/>
        <v>92033</v>
      </c>
      <c r="B3101" s="362" t="s">
        <v>2486</v>
      </c>
      <c r="C3101" s="362" t="s">
        <v>20487</v>
      </c>
      <c r="D3101" s="362" t="s">
        <v>8471</v>
      </c>
      <c r="E3101" s="363" t="s">
        <v>35185</v>
      </c>
    </row>
    <row r="3102" spans="1:5" x14ac:dyDescent="0.25">
      <c r="A3102" s="246" t="str">
        <f t="shared" si="48"/>
        <v>92034</v>
      </c>
      <c r="B3102" s="362" t="s">
        <v>2487</v>
      </c>
      <c r="C3102" s="362" t="s">
        <v>20489</v>
      </c>
      <c r="D3102" s="362" t="s">
        <v>8471</v>
      </c>
      <c r="E3102" s="363" t="s">
        <v>35186</v>
      </c>
    </row>
    <row r="3103" spans="1:5" x14ac:dyDescent="0.25">
      <c r="A3103" s="246" t="str">
        <f t="shared" si="48"/>
        <v>92035</v>
      </c>
      <c r="B3103" s="362" t="s">
        <v>2488</v>
      </c>
      <c r="C3103" s="362" t="s">
        <v>20490</v>
      </c>
      <c r="D3103" s="362" t="s">
        <v>8471</v>
      </c>
      <c r="E3103" s="363" t="s">
        <v>13600</v>
      </c>
    </row>
    <row r="3104" spans="1:5" x14ac:dyDescent="0.25">
      <c r="A3104" s="246" t="str">
        <f t="shared" si="48"/>
        <v>97583</v>
      </c>
      <c r="B3104" s="362" t="s">
        <v>4730</v>
      </c>
      <c r="C3104" s="362" t="s">
        <v>10324</v>
      </c>
      <c r="D3104" s="362" t="s">
        <v>8471</v>
      </c>
      <c r="E3104" s="363" t="s">
        <v>30988</v>
      </c>
    </row>
    <row r="3105" spans="1:5" x14ac:dyDescent="0.25">
      <c r="A3105" s="246" t="str">
        <f t="shared" si="48"/>
        <v>97584</v>
      </c>
      <c r="B3105" s="362" t="s">
        <v>4731</v>
      </c>
      <c r="C3105" s="362" t="s">
        <v>10325</v>
      </c>
      <c r="D3105" s="362" t="s">
        <v>8471</v>
      </c>
      <c r="E3105" s="363" t="s">
        <v>21334</v>
      </c>
    </row>
    <row r="3106" spans="1:5" x14ac:dyDescent="0.25">
      <c r="A3106" s="246" t="str">
        <f t="shared" si="48"/>
        <v>97585</v>
      </c>
      <c r="B3106" s="362" t="s">
        <v>4732</v>
      </c>
      <c r="C3106" s="362" t="s">
        <v>10326</v>
      </c>
      <c r="D3106" s="362" t="s">
        <v>8471</v>
      </c>
      <c r="E3106" s="363" t="s">
        <v>35187</v>
      </c>
    </row>
    <row r="3107" spans="1:5" x14ac:dyDescent="0.25">
      <c r="A3107" s="246" t="str">
        <f t="shared" si="48"/>
        <v>97586</v>
      </c>
      <c r="B3107" s="362" t="s">
        <v>4733</v>
      </c>
      <c r="C3107" s="362" t="s">
        <v>10327</v>
      </c>
      <c r="D3107" s="362" t="s">
        <v>8471</v>
      </c>
      <c r="E3107" s="363" t="s">
        <v>35188</v>
      </c>
    </row>
    <row r="3108" spans="1:5" x14ac:dyDescent="0.25">
      <c r="A3108" s="246" t="str">
        <f t="shared" si="48"/>
        <v>97587</v>
      </c>
      <c r="B3108" s="362" t="s">
        <v>4734</v>
      </c>
      <c r="C3108" s="362" t="s">
        <v>10328</v>
      </c>
      <c r="D3108" s="362" t="s">
        <v>8471</v>
      </c>
      <c r="E3108" s="363" t="s">
        <v>35189</v>
      </c>
    </row>
    <row r="3109" spans="1:5" x14ac:dyDescent="0.25">
      <c r="A3109" s="246" t="str">
        <f t="shared" si="48"/>
        <v>97589</v>
      </c>
      <c r="B3109" s="362" t="s">
        <v>4735</v>
      </c>
      <c r="C3109" s="362" t="s">
        <v>10329</v>
      </c>
      <c r="D3109" s="362" t="s">
        <v>8471</v>
      </c>
      <c r="E3109" s="363" t="s">
        <v>19918</v>
      </c>
    </row>
    <row r="3110" spans="1:5" x14ac:dyDescent="0.25">
      <c r="A3110" s="246" t="str">
        <f t="shared" si="48"/>
        <v>97590</v>
      </c>
      <c r="B3110" s="362" t="s">
        <v>4736</v>
      </c>
      <c r="C3110" s="362" t="s">
        <v>10330</v>
      </c>
      <c r="D3110" s="362" t="s">
        <v>8471</v>
      </c>
      <c r="E3110" s="363" t="s">
        <v>35190</v>
      </c>
    </row>
    <row r="3111" spans="1:5" x14ac:dyDescent="0.25">
      <c r="A3111" s="246" t="str">
        <f t="shared" si="48"/>
        <v>97591</v>
      </c>
      <c r="B3111" s="362" t="s">
        <v>4737</v>
      </c>
      <c r="C3111" s="362" t="s">
        <v>10331</v>
      </c>
      <c r="D3111" s="362" t="s">
        <v>8471</v>
      </c>
      <c r="E3111" s="363" t="s">
        <v>35191</v>
      </c>
    </row>
    <row r="3112" spans="1:5" x14ac:dyDescent="0.25">
      <c r="A3112" s="246" t="str">
        <f t="shared" si="48"/>
        <v>97593</v>
      </c>
      <c r="B3112" s="362" t="s">
        <v>4738</v>
      </c>
      <c r="C3112" s="362" t="s">
        <v>10332</v>
      </c>
      <c r="D3112" s="362" t="s">
        <v>8471</v>
      </c>
      <c r="E3112" s="363" t="s">
        <v>35192</v>
      </c>
    </row>
    <row r="3113" spans="1:5" x14ac:dyDescent="0.25">
      <c r="A3113" s="246" t="str">
        <f t="shared" si="48"/>
        <v>97594</v>
      </c>
      <c r="B3113" s="362" t="s">
        <v>4739</v>
      </c>
      <c r="C3113" s="362" t="s">
        <v>10333</v>
      </c>
      <c r="D3113" s="362" t="s">
        <v>8471</v>
      </c>
      <c r="E3113" s="363" t="s">
        <v>35193</v>
      </c>
    </row>
    <row r="3114" spans="1:5" x14ac:dyDescent="0.25">
      <c r="A3114" s="246" t="str">
        <f t="shared" si="48"/>
        <v>97595</v>
      </c>
      <c r="B3114" s="362" t="s">
        <v>4740</v>
      </c>
      <c r="C3114" s="362" t="s">
        <v>10334</v>
      </c>
      <c r="D3114" s="362" t="s">
        <v>8471</v>
      </c>
      <c r="E3114" s="363" t="s">
        <v>29881</v>
      </c>
    </row>
    <row r="3115" spans="1:5" x14ac:dyDescent="0.25">
      <c r="A3115" s="246" t="str">
        <f t="shared" si="48"/>
        <v>97596</v>
      </c>
      <c r="B3115" s="362" t="s">
        <v>4741</v>
      </c>
      <c r="C3115" s="362" t="s">
        <v>10335</v>
      </c>
      <c r="D3115" s="362" t="s">
        <v>8471</v>
      </c>
      <c r="E3115" s="363" t="s">
        <v>34859</v>
      </c>
    </row>
    <row r="3116" spans="1:5" x14ac:dyDescent="0.25">
      <c r="A3116" s="246" t="str">
        <f t="shared" si="48"/>
        <v>97597</v>
      </c>
      <c r="B3116" s="362" t="s">
        <v>4742</v>
      </c>
      <c r="C3116" s="362" t="s">
        <v>10336</v>
      </c>
      <c r="D3116" s="362" t="s">
        <v>8471</v>
      </c>
      <c r="E3116" s="363" t="s">
        <v>35194</v>
      </c>
    </row>
    <row r="3117" spans="1:5" x14ac:dyDescent="0.25">
      <c r="A3117" s="246" t="str">
        <f t="shared" si="48"/>
        <v>97598</v>
      </c>
      <c r="B3117" s="362" t="s">
        <v>4743</v>
      </c>
      <c r="C3117" s="362" t="s">
        <v>10337</v>
      </c>
      <c r="D3117" s="362" t="s">
        <v>8471</v>
      </c>
      <c r="E3117" s="363" t="s">
        <v>35195</v>
      </c>
    </row>
    <row r="3118" spans="1:5" x14ac:dyDescent="0.25">
      <c r="A3118" s="246" t="str">
        <f t="shared" si="48"/>
        <v>97599</v>
      </c>
      <c r="B3118" s="362" t="s">
        <v>4744</v>
      </c>
      <c r="C3118" s="362" t="s">
        <v>10338</v>
      </c>
      <c r="D3118" s="362" t="s">
        <v>8471</v>
      </c>
      <c r="E3118" s="363" t="s">
        <v>15637</v>
      </c>
    </row>
    <row r="3119" spans="1:5" x14ac:dyDescent="0.25">
      <c r="A3119" s="246" t="str">
        <f t="shared" si="48"/>
        <v>97609</v>
      </c>
      <c r="B3119" s="362" t="s">
        <v>4751</v>
      </c>
      <c r="C3119" s="362" t="s">
        <v>10339</v>
      </c>
      <c r="D3119" s="362" t="s">
        <v>8471</v>
      </c>
      <c r="E3119" s="363" t="s">
        <v>8124</v>
      </c>
    </row>
    <row r="3120" spans="1:5" x14ac:dyDescent="0.25">
      <c r="A3120" s="246" t="str">
        <f t="shared" si="48"/>
        <v>97610</v>
      </c>
      <c r="B3120" s="362" t="s">
        <v>4752</v>
      </c>
      <c r="C3120" s="362" t="s">
        <v>10340</v>
      </c>
      <c r="D3120" s="362" t="s">
        <v>8471</v>
      </c>
      <c r="E3120" s="363" t="s">
        <v>15636</v>
      </c>
    </row>
    <row r="3121" spans="1:5" x14ac:dyDescent="0.25">
      <c r="A3121" s="246" t="str">
        <f t="shared" si="48"/>
        <v>97611</v>
      </c>
      <c r="B3121" s="362" t="s">
        <v>4753</v>
      </c>
      <c r="C3121" s="362" t="s">
        <v>10342</v>
      </c>
      <c r="D3121" s="362" t="s">
        <v>8471</v>
      </c>
      <c r="E3121" s="363" t="s">
        <v>21134</v>
      </c>
    </row>
    <row r="3122" spans="1:5" x14ac:dyDescent="0.25">
      <c r="A3122" s="246" t="str">
        <f t="shared" si="48"/>
        <v>97612</v>
      </c>
      <c r="B3122" s="362" t="s">
        <v>4754</v>
      </c>
      <c r="C3122" s="362" t="s">
        <v>10344</v>
      </c>
      <c r="D3122" s="362" t="s">
        <v>8471</v>
      </c>
      <c r="E3122" s="363" t="s">
        <v>10341</v>
      </c>
    </row>
    <row r="3123" spans="1:5" x14ac:dyDescent="0.25">
      <c r="A3123" s="246" t="str">
        <f t="shared" si="48"/>
        <v>97613</v>
      </c>
      <c r="B3123" s="362" t="s">
        <v>4755</v>
      </c>
      <c r="C3123" s="362" t="s">
        <v>10345</v>
      </c>
      <c r="D3123" s="362" t="s">
        <v>8471</v>
      </c>
      <c r="E3123" s="363" t="s">
        <v>13360</v>
      </c>
    </row>
    <row r="3124" spans="1:5" x14ac:dyDescent="0.25">
      <c r="A3124" s="246" t="str">
        <f t="shared" si="48"/>
        <v>97614</v>
      </c>
      <c r="B3124" s="362" t="s">
        <v>4756</v>
      </c>
      <c r="C3124" s="362" t="s">
        <v>10346</v>
      </c>
      <c r="D3124" s="362" t="s">
        <v>8471</v>
      </c>
      <c r="E3124" s="363" t="s">
        <v>35196</v>
      </c>
    </row>
    <row r="3125" spans="1:5" x14ac:dyDescent="0.25">
      <c r="A3125" s="246" t="str">
        <f t="shared" si="48"/>
        <v>97615</v>
      </c>
      <c r="B3125" s="362" t="s">
        <v>4757</v>
      </c>
      <c r="C3125" s="362" t="s">
        <v>18180</v>
      </c>
      <c r="D3125" s="362" t="s">
        <v>8471</v>
      </c>
      <c r="E3125" s="363" t="s">
        <v>35197</v>
      </c>
    </row>
    <row r="3126" spans="1:5" x14ac:dyDescent="0.25">
      <c r="A3126" s="246" t="str">
        <f t="shared" si="48"/>
        <v>97616</v>
      </c>
      <c r="B3126" s="362" t="s">
        <v>4758</v>
      </c>
      <c r="C3126" s="362" t="s">
        <v>18181</v>
      </c>
      <c r="D3126" s="362" t="s">
        <v>8471</v>
      </c>
      <c r="E3126" s="363" t="s">
        <v>35198</v>
      </c>
    </row>
    <row r="3127" spans="1:5" x14ac:dyDescent="0.25">
      <c r="A3127" s="246" t="str">
        <f t="shared" si="48"/>
        <v>97617</v>
      </c>
      <c r="B3127" s="362" t="s">
        <v>4759</v>
      </c>
      <c r="C3127" s="362" t="s">
        <v>18182</v>
      </c>
      <c r="D3127" s="362" t="s">
        <v>8471</v>
      </c>
      <c r="E3127" s="363" t="s">
        <v>35199</v>
      </c>
    </row>
    <row r="3128" spans="1:5" x14ac:dyDescent="0.25">
      <c r="A3128" s="246" t="str">
        <f t="shared" si="48"/>
        <v>97618</v>
      </c>
      <c r="B3128" s="362" t="s">
        <v>4760</v>
      </c>
      <c r="C3128" s="362" t="s">
        <v>18183</v>
      </c>
      <c r="D3128" s="362" t="s">
        <v>8471</v>
      </c>
      <c r="E3128" s="363" t="s">
        <v>35200</v>
      </c>
    </row>
    <row r="3129" spans="1:5" x14ac:dyDescent="0.25">
      <c r="A3129" s="246" t="str">
        <f t="shared" si="48"/>
        <v>100902</v>
      </c>
      <c r="B3129" s="362" t="s">
        <v>5873</v>
      </c>
      <c r="C3129" s="362" t="s">
        <v>18399</v>
      </c>
      <c r="D3129" s="362" t="s">
        <v>8471</v>
      </c>
      <c r="E3129" s="363" t="s">
        <v>20786</v>
      </c>
    </row>
    <row r="3130" spans="1:5" x14ac:dyDescent="0.25">
      <c r="A3130" s="246" t="str">
        <f t="shared" si="48"/>
        <v>100903</v>
      </c>
      <c r="B3130" s="362" t="s">
        <v>5874</v>
      </c>
      <c r="C3130" s="362" t="s">
        <v>18400</v>
      </c>
      <c r="D3130" s="362" t="s">
        <v>8471</v>
      </c>
      <c r="E3130" s="363" t="s">
        <v>22112</v>
      </c>
    </row>
    <row r="3131" spans="1:5" x14ac:dyDescent="0.25">
      <c r="A3131" s="246" t="str">
        <f t="shared" si="48"/>
        <v>100904</v>
      </c>
      <c r="B3131" s="362" t="s">
        <v>5875</v>
      </c>
      <c r="C3131" s="362" t="s">
        <v>10347</v>
      </c>
      <c r="D3131" s="362" t="s">
        <v>8471</v>
      </c>
      <c r="E3131" s="363" t="s">
        <v>30988</v>
      </c>
    </row>
    <row r="3132" spans="1:5" x14ac:dyDescent="0.25">
      <c r="A3132" s="246" t="str">
        <f t="shared" si="48"/>
        <v>100905</v>
      </c>
      <c r="B3132" s="362" t="s">
        <v>5876</v>
      </c>
      <c r="C3132" s="362" t="s">
        <v>10348</v>
      </c>
      <c r="D3132" s="362" t="s">
        <v>8471</v>
      </c>
      <c r="E3132" s="363" t="s">
        <v>35201</v>
      </c>
    </row>
    <row r="3133" spans="1:5" x14ac:dyDescent="0.25">
      <c r="A3133" s="246" t="str">
        <f t="shared" si="48"/>
        <v>100906</v>
      </c>
      <c r="B3133" s="362" t="s">
        <v>5877</v>
      </c>
      <c r="C3133" s="362" t="s">
        <v>10349</v>
      </c>
      <c r="D3133" s="362" t="s">
        <v>8471</v>
      </c>
      <c r="E3133" s="363" t="s">
        <v>35202</v>
      </c>
    </row>
    <row r="3134" spans="1:5" x14ac:dyDescent="0.25">
      <c r="A3134" s="246" t="str">
        <f t="shared" si="48"/>
        <v>100919</v>
      </c>
      <c r="B3134" s="362" t="s">
        <v>5878</v>
      </c>
      <c r="C3134" s="362" t="s">
        <v>10350</v>
      </c>
      <c r="D3134" s="362" t="s">
        <v>8471</v>
      </c>
      <c r="E3134" s="363" t="s">
        <v>20853</v>
      </c>
    </row>
    <row r="3135" spans="1:5" x14ac:dyDescent="0.25">
      <c r="A3135" s="246" t="str">
        <f t="shared" si="48"/>
        <v>100920</v>
      </c>
      <c r="B3135" s="362" t="s">
        <v>5879</v>
      </c>
      <c r="C3135" s="362" t="s">
        <v>10351</v>
      </c>
      <c r="D3135" s="362" t="s">
        <v>8471</v>
      </c>
      <c r="E3135" s="363" t="s">
        <v>20862</v>
      </c>
    </row>
    <row r="3136" spans="1:5" x14ac:dyDescent="0.25">
      <c r="A3136" s="246" t="str">
        <f t="shared" si="48"/>
        <v>100921</v>
      </c>
      <c r="B3136" s="362" t="s">
        <v>5880</v>
      </c>
      <c r="C3136" s="362" t="s">
        <v>10352</v>
      </c>
      <c r="D3136" s="362" t="s">
        <v>8471</v>
      </c>
      <c r="E3136" s="363" t="s">
        <v>35203</v>
      </c>
    </row>
    <row r="3137" spans="1:5" x14ac:dyDescent="0.25">
      <c r="A3137" s="246" t="str">
        <f t="shared" si="48"/>
        <v>100922</v>
      </c>
      <c r="B3137" s="362" t="s">
        <v>5881</v>
      </c>
      <c r="C3137" s="362" t="s">
        <v>10353</v>
      </c>
      <c r="D3137" s="362" t="s">
        <v>8471</v>
      </c>
      <c r="E3137" s="363" t="s">
        <v>35204</v>
      </c>
    </row>
    <row r="3138" spans="1:5" x14ac:dyDescent="0.25">
      <c r="A3138" s="246" t="str">
        <f t="shared" si="48"/>
        <v>100923</v>
      </c>
      <c r="B3138" s="362" t="s">
        <v>5882</v>
      </c>
      <c r="C3138" s="362" t="s">
        <v>10354</v>
      </c>
      <c r="D3138" s="362" t="s">
        <v>8471</v>
      </c>
      <c r="E3138" s="363" t="s">
        <v>14930</v>
      </c>
    </row>
    <row r="3139" spans="1:5" x14ac:dyDescent="0.25">
      <c r="A3139" s="246" t="str">
        <f t="shared" ref="A3139:A3202" si="49">B3139</f>
        <v>103782</v>
      </c>
      <c r="B3139" s="362" t="s">
        <v>16066</v>
      </c>
      <c r="C3139" s="362" t="s">
        <v>16067</v>
      </c>
      <c r="D3139" s="362" t="s">
        <v>8471</v>
      </c>
      <c r="E3139" s="363" t="s">
        <v>15527</v>
      </c>
    </row>
    <row r="3140" spans="1:5" x14ac:dyDescent="0.25">
      <c r="A3140" s="246" t="str">
        <f t="shared" si="49"/>
        <v>101489</v>
      </c>
      <c r="B3140" s="362" t="s">
        <v>7064</v>
      </c>
      <c r="C3140" s="362" t="s">
        <v>18415</v>
      </c>
      <c r="D3140" s="362" t="s">
        <v>8471</v>
      </c>
      <c r="E3140" s="363" t="s">
        <v>22275</v>
      </c>
    </row>
    <row r="3141" spans="1:5" x14ac:dyDescent="0.25">
      <c r="A3141" s="246" t="str">
        <f t="shared" si="49"/>
        <v>101490</v>
      </c>
      <c r="B3141" s="362" t="s">
        <v>7065</v>
      </c>
      <c r="C3141" s="362" t="s">
        <v>18416</v>
      </c>
      <c r="D3141" s="362" t="s">
        <v>8471</v>
      </c>
      <c r="E3141" s="363" t="s">
        <v>35205</v>
      </c>
    </row>
    <row r="3142" spans="1:5" x14ac:dyDescent="0.25">
      <c r="A3142" s="246" t="str">
        <f t="shared" si="49"/>
        <v>101491</v>
      </c>
      <c r="B3142" s="362" t="s">
        <v>7066</v>
      </c>
      <c r="C3142" s="362" t="s">
        <v>18417</v>
      </c>
      <c r="D3142" s="362" t="s">
        <v>8471</v>
      </c>
      <c r="E3142" s="363" t="s">
        <v>35206</v>
      </c>
    </row>
    <row r="3143" spans="1:5" x14ac:dyDescent="0.25">
      <c r="A3143" s="246" t="str">
        <f t="shared" si="49"/>
        <v>101492</v>
      </c>
      <c r="B3143" s="362" t="s">
        <v>7067</v>
      </c>
      <c r="C3143" s="362" t="s">
        <v>18418</v>
      </c>
      <c r="D3143" s="362" t="s">
        <v>8471</v>
      </c>
      <c r="E3143" s="363" t="s">
        <v>35207</v>
      </c>
    </row>
    <row r="3144" spans="1:5" x14ac:dyDescent="0.25">
      <c r="A3144" s="246" t="str">
        <f t="shared" si="49"/>
        <v>101493</v>
      </c>
      <c r="B3144" s="362" t="s">
        <v>7068</v>
      </c>
      <c r="C3144" s="362" t="s">
        <v>18419</v>
      </c>
      <c r="D3144" s="362" t="s">
        <v>8471</v>
      </c>
      <c r="E3144" s="363" t="s">
        <v>35208</v>
      </c>
    </row>
    <row r="3145" spans="1:5" x14ac:dyDescent="0.25">
      <c r="A3145" s="246" t="str">
        <f t="shared" si="49"/>
        <v>101494</v>
      </c>
      <c r="B3145" s="362" t="s">
        <v>7069</v>
      </c>
      <c r="C3145" s="362" t="s">
        <v>18420</v>
      </c>
      <c r="D3145" s="362" t="s">
        <v>8471</v>
      </c>
      <c r="E3145" s="363" t="s">
        <v>35209</v>
      </c>
    </row>
    <row r="3146" spans="1:5" x14ac:dyDescent="0.25">
      <c r="A3146" s="246" t="str">
        <f t="shared" si="49"/>
        <v>101495</v>
      </c>
      <c r="B3146" s="362" t="s">
        <v>7070</v>
      </c>
      <c r="C3146" s="362" t="s">
        <v>18421</v>
      </c>
      <c r="D3146" s="362" t="s">
        <v>8471</v>
      </c>
      <c r="E3146" s="363" t="s">
        <v>35210</v>
      </c>
    </row>
    <row r="3147" spans="1:5" x14ac:dyDescent="0.25">
      <c r="A3147" s="246" t="str">
        <f t="shared" si="49"/>
        <v>101496</v>
      </c>
      <c r="B3147" s="362" t="s">
        <v>7071</v>
      </c>
      <c r="C3147" s="362" t="s">
        <v>18422</v>
      </c>
      <c r="D3147" s="362" t="s">
        <v>8471</v>
      </c>
      <c r="E3147" s="363" t="s">
        <v>35211</v>
      </c>
    </row>
    <row r="3148" spans="1:5" x14ac:dyDescent="0.25">
      <c r="A3148" s="246" t="str">
        <f t="shared" si="49"/>
        <v>101497</v>
      </c>
      <c r="B3148" s="362" t="s">
        <v>7072</v>
      </c>
      <c r="C3148" s="362" t="s">
        <v>18423</v>
      </c>
      <c r="D3148" s="362" t="s">
        <v>8471</v>
      </c>
      <c r="E3148" s="363" t="s">
        <v>35212</v>
      </c>
    </row>
    <row r="3149" spans="1:5" x14ac:dyDescent="0.25">
      <c r="A3149" s="246" t="str">
        <f t="shared" si="49"/>
        <v>101498</v>
      </c>
      <c r="B3149" s="362" t="s">
        <v>7073</v>
      </c>
      <c r="C3149" s="362" t="s">
        <v>18424</v>
      </c>
      <c r="D3149" s="362" t="s">
        <v>8471</v>
      </c>
      <c r="E3149" s="363" t="s">
        <v>35213</v>
      </c>
    </row>
    <row r="3150" spans="1:5" x14ac:dyDescent="0.25">
      <c r="A3150" s="246" t="str">
        <f t="shared" si="49"/>
        <v>101499</v>
      </c>
      <c r="B3150" s="362" t="s">
        <v>7074</v>
      </c>
      <c r="C3150" s="362" t="s">
        <v>18425</v>
      </c>
      <c r="D3150" s="362" t="s">
        <v>8471</v>
      </c>
      <c r="E3150" s="363" t="s">
        <v>35214</v>
      </c>
    </row>
    <row r="3151" spans="1:5" x14ac:dyDescent="0.25">
      <c r="A3151" s="246" t="str">
        <f t="shared" si="49"/>
        <v>101500</v>
      </c>
      <c r="B3151" s="362" t="s">
        <v>7075</v>
      </c>
      <c r="C3151" s="362" t="s">
        <v>18426</v>
      </c>
      <c r="D3151" s="362" t="s">
        <v>8471</v>
      </c>
      <c r="E3151" s="363" t="s">
        <v>35215</v>
      </c>
    </row>
    <row r="3152" spans="1:5" x14ac:dyDescent="0.25">
      <c r="A3152" s="246" t="str">
        <f t="shared" si="49"/>
        <v>101501</v>
      </c>
      <c r="B3152" s="362" t="s">
        <v>7076</v>
      </c>
      <c r="C3152" s="362" t="s">
        <v>18427</v>
      </c>
      <c r="D3152" s="362" t="s">
        <v>8471</v>
      </c>
      <c r="E3152" s="363" t="s">
        <v>35216</v>
      </c>
    </row>
    <row r="3153" spans="1:5" x14ac:dyDescent="0.25">
      <c r="A3153" s="246" t="str">
        <f t="shared" si="49"/>
        <v>101502</v>
      </c>
      <c r="B3153" s="362" t="s">
        <v>7077</v>
      </c>
      <c r="C3153" s="362" t="s">
        <v>18428</v>
      </c>
      <c r="D3153" s="362" t="s">
        <v>8471</v>
      </c>
      <c r="E3153" s="363" t="s">
        <v>35217</v>
      </c>
    </row>
    <row r="3154" spans="1:5" x14ac:dyDescent="0.25">
      <c r="A3154" s="246" t="str">
        <f t="shared" si="49"/>
        <v>101503</v>
      </c>
      <c r="B3154" s="362" t="s">
        <v>7078</v>
      </c>
      <c r="C3154" s="362" t="s">
        <v>18429</v>
      </c>
      <c r="D3154" s="362" t="s">
        <v>8471</v>
      </c>
      <c r="E3154" s="363" t="s">
        <v>35218</v>
      </c>
    </row>
    <row r="3155" spans="1:5" x14ac:dyDescent="0.25">
      <c r="A3155" s="246" t="str">
        <f t="shared" si="49"/>
        <v>101504</v>
      </c>
      <c r="B3155" s="362" t="s">
        <v>7079</v>
      </c>
      <c r="C3155" s="362" t="s">
        <v>18430</v>
      </c>
      <c r="D3155" s="362" t="s">
        <v>8471</v>
      </c>
      <c r="E3155" s="363" t="s">
        <v>35219</v>
      </c>
    </row>
    <row r="3156" spans="1:5" x14ac:dyDescent="0.25">
      <c r="A3156" s="246" t="str">
        <f t="shared" si="49"/>
        <v>101505</v>
      </c>
      <c r="B3156" s="362" t="s">
        <v>7080</v>
      </c>
      <c r="C3156" s="362" t="s">
        <v>18431</v>
      </c>
      <c r="D3156" s="362" t="s">
        <v>8471</v>
      </c>
      <c r="E3156" s="363" t="s">
        <v>35220</v>
      </c>
    </row>
    <row r="3157" spans="1:5" x14ac:dyDescent="0.25">
      <c r="A3157" s="246" t="str">
        <f t="shared" si="49"/>
        <v>101506</v>
      </c>
      <c r="B3157" s="362" t="s">
        <v>7081</v>
      </c>
      <c r="C3157" s="362" t="s">
        <v>18432</v>
      </c>
      <c r="D3157" s="362" t="s">
        <v>8471</v>
      </c>
      <c r="E3157" s="363" t="s">
        <v>35221</v>
      </c>
    </row>
    <row r="3158" spans="1:5" x14ac:dyDescent="0.25">
      <c r="A3158" s="246" t="str">
        <f t="shared" si="49"/>
        <v>101507</v>
      </c>
      <c r="B3158" s="362" t="s">
        <v>7082</v>
      </c>
      <c r="C3158" s="362" t="s">
        <v>18433</v>
      </c>
      <c r="D3158" s="362" t="s">
        <v>8471</v>
      </c>
      <c r="E3158" s="363" t="s">
        <v>35222</v>
      </c>
    </row>
    <row r="3159" spans="1:5" x14ac:dyDescent="0.25">
      <c r="A3159" s="246" t="str">
        <f t="shared" si="49"/>
        <v>101508</v>
      </c>
      <c r="B3159" s="362" t="s">
        <v>7083</v>
      </c>
      <c r="C3159" s="362" t="s">
        <v>18434</v>
      </c>
      <c r="D3159" s="362" t="s">
        <v>8471</v>
      </c>
      <c r="E3159" s="363" t="s">
        <v>35223</v>
      </c>
    </row>
    <row r="3160" spans="1:5" x14ac:dyDescent="0.25">
      <c r="A3160" s="246" t="str">
        <f t="shared" si="49"/>
        <v>101509</v>
      </c>
      <c r="B3160" s="362" t="s">
        <v>7084</v>
      </c>
      <c r="C3160" s="362" t="s">
        <v>18435</v>
      </c>
      <c r="D3160" s="362" t="s">
        <v>8471</v>
      </c>
      <c r="E3160" s="363" t="s">
        <v>35224</v>
      </c>
    </row>
    <row r="3161" spans="1:5" x14ac:dyDescent="0.25">
      <c r="A3161" s="246" t="str">
        <f t="shared" si="49"/>
        <v>101510</v>
      </c>
      <c r="B3161" s="362" t="s">
        <v>7085</v>
      </c>
      <c r="C3161" s="362" t="s">
        <v>18436</v>
      </c>
      <c r="D3161" s="362" t="s">
        <v>8471</v>
      </c>
      <c r="E3161" s="363" t="s">
        <v>35225</v>
      </c>
    </row>
    <row r="3162" spans="1:5" x14ac:dyDescent="0.25">
      <c r="A3162" s="246" t="str">
        <f t="shared" si="49"/>
        <v>101511</v>
      </c>
      <c r="B3162" s="362" t="s">
        <v>7086</v>
      </c>
      <c r="C3162" s="362" t="s">
        <v>18437</v>
      </c>
      <c r="D3162" s="362" t="s">
        <v>8471</v>
      </c>
      <c r="E3162" s="363" t="s">
        <v>35226</v>
      </c>
    </row>
    <row r="3163" spans="1:5" x14ac:dyDescent="0.25">
      <c r="A3163" s="246" t="str">
        <f t="shared" si="49"/>
        <v>101512</v>
      </c>
      <c r="B3163" s="362" t="s">
        <v>7087</v>
      </c>
      <c r="C3163" s="362" t="s">
        <v>18438</v>
      </c>
      <c r="D3163" s="362" t="s">
        <v>8471</v>
      </c>
      <c r="E3163" s="363" t="s">
        <v>35227</v>
      </c>
    </row>
    <row r="3164" spans="1:5" x14ac:dyDescent="0.25">
      <c r="A3164" s="246" t="str">
        <f t="shared" si="49"/>
        <v>101513</v>
      </c>
      <c r="B3164" s="362" t="s">
        <v>7088</v>
      </c>
      <c r="C3164" s="362" t="s">
        <v>18439</v>
      </c>
      <c r="D3164" s="362" t="s">
        <v>8471</v>
      </c>
      <c r="E3164" s="363" t="s">
        <v>35228</v>
      </c>
    </row>
    <row r="3165" spans="1:5" x14ac:dyDescent="0.25">
      <c r="A3165" s="246" t="str">
        <f t="shared" si="49"/>
        <v>101514</v>
      </c>
      <c r="B3165" s="362" t="s">
        <v>7089</v>
      </c>
      <c r="C3165" s="362" t="s">
        <v>18440</v>
      </c>
      <c r="D3165" s="362" t="s">
        <v>8471</v>
      </c>
      <c r="E3165" s="363" t="s">
        <v>35229</v>
      </c>
    </row>
    <row r="3166" spans="1:5" x14ac:dyDescent="0.25">
      <c r="A3166" s="246" t="str">
        <f t="shared" si="49"/>
        <v>101515</v>
      </c>
      <c r="B3166" s="362" t="s">
        <v>7090</v>
      </c>
      <c r="C3166" s="362" t="s">
        <v>18441</v>
      </c>
      <c r="D3166" s="362" t="s">
        <v>8471</v>
      </c>
      <c r="E3166" s="363" t="s">
        <v>35230</v>
      </c>
    </row>
    <row r="3167" spans="1:5" x14ac:dyDescent="0.25">
      <c r="A3167" s="246" t="str">
        <f t="shared" si="49"/>
        <v>101516</v>
      </c>
      <c r="B3167" s="362" t="s">
        <v>7091</v>
      </c>
      <c r="C3167" s="362" t="s">
        <v>18442</v>
      </c>
      <c r="D3167" s="362" t="s">
        <v>8471</v>
      </c>
      <c r="E3167" s="363" t="s">
        <v>31225</v>
      </c>
    </row>
    <row r="3168" spans="1:5" x14ac:dyDescent="0.25">
      <c r="A3168" s="246" t="str">
        <f t="shared" si="49"/>
        <v>101517</v>
      </c>
      <c r="B3168" s="362" t="s">
        <v>7092</v>
      </c>
      <c r="C3168" s="362" t="s">
        <v>18443</v>
      </c>
      <c r="D3168" s="362" t="s">
        <v>8471</v>
      </c>
      <c r="E3168" s="363" t="s">
        <v>35231</v>
      </c>
    </row>
    <row r="3169" spans="1:5" x14ac:dyDescent="0.25">
      <c r="A3169" s="246" t="str">
        <f t="shared" si="49"/>
        <v>101518</v>
      </c>
      <c r="B3169" s="362" t="s">
        <v>7093</v>
      </c>
      <c r="C3169" s="362" t="s">
        <v>18444</v>
      </c>
      <c r="D3169" s="362" t="s">
        <v>8471</v>
      </c>
      <c r="E3169" s="363" t="s">
        <v>35232</v>
      </c>
    </row>
    <row r="3170" spans="1:5" x14ac:dyDescent="0.25">
      <c r="A3170" s="246" t="str">
        <f t="shared" si="49"/>
        <v>101519</v>
      </c>
      <c r="B3170" s="362" t="s">
        <v>7094</v>
      </c>
      <c r="C3170" s="362" t="s">
        <v>18445</v>
      </c>
      <c r="D3170" s="362" t="s">
        <v>8471</v>
      </c>
      <c r="E3170" s="363" t="s">
        <v>35233</v>
      </c>
    </row>
    <row r="3171" spans="1:5" x14ac:dyDescent="0.25">
      <c r="A3171" s="246" t="str">
        <f t="shared" si="49"/>
        <v>101520</v>
      </c>
      <c r="B3171" s="362" t="s">
        <v>7095</v>
      </c>
      <c r="C3171" s="362" t="s">
        <v>18446</v>
      </c>
      <c r="D3171" s="362" t="s">
        <v>8471</v>
      </c>
      <c r="E3171" s="363" t="s">
        <v>35234</v>
      </c>
    </row>
    <row r="3172" spans="1:5" x14ac:dyDescent="0.25">
      <c r="A3172" s="246" t="str">
        <f t="shared" si="49"/>
        <v>101521</v>
      </c>
      <c r="B3172" s="362" t="s">
        <v>7096</v>
      </c>
      <c r="C3172" s="362" t="s">
        <v>18447</v>
      </c>
      <c r="D3172" s="362" t="s">
        <v>8471</v>
      </c>
      <c r="E3172" s="363" t="s">
        <v>35235</v>
      </c>
    </row>
    <row r="3173" spans="1:5" x14ac:dyDescent="0.25">
      <c r="A3173" s="246" t="str">
        <f t="shared" si="49"/>
        <v>101522</v>
      </c>
      <c r="B3173" s="362" t="s">
        <v>7097</v>
      </c>
      <c r="C3173" s="362" t="s">
        <v>18448</v>
      </c>
      <c r="D3173" s="362" t="s">
        <v>8471</v>
      </c>
      <c r="E3173" s="363" t="s">
        <v>35236</v>
      </c>
    </row>
    <row r="3174" spans="1:5" x14ac:dyDescent="0.25">
      <c r="A3174" s="246" t="str">
        <f t="shared" si="49"/>
        <v>101523</v>
      </c>
      <c r="B3174" s="362" t="s">
        <v>7098</v>
      </c>
      <c r="C3174" s="362" t="s">
        <v>18449</v>
      </c>
      <c r="D3174" s="362" t="s">
        <v>8471</v>
      </c>
      <c r="E3174" s="363" t="s">
        <v>35237</v>
      </c>
    </row>
    <row r="3175" spans="1:5" x14ac:dyDescent="0.25">
      <c r="A3175" s="246" t="str">
        <f t="shared" si="49"/>
        <v>101524</v>
      </c>
      <c r="B3175" s="362" t="s">
        <v>7099</v>
      </c>
      <c r="C3175" s="362" t="s">
        <v>18450</v>
      </c>
      <c r="D3175" s="362" t="s">
        <v>8471</v>
      </c>
      <c r="E3175" s="363" t="s">
        <v>35238</v>
      </c>
    </row>
    <row r="3176" spans="1:5" x14ac:dyDescent="0.25">
      <c r="A3176" s="246" t="str">
        <f t="shared" si="49"/>
        <v>101525</v>
      </c>
      <c r="B3176" s="362" t="s">
        <v>7100</v>
      </c>
      <c r="C3176" s="362" t="s">
        <v>18451</v>
      </c>
      <c r="D3176" s="362" t="s">
        <v>8471</v>
      </c>
      <c r="E3176" s="363" t="s">
        <v>35239</v>
      </c>
    </row>
    <row r="3177" spans="1:5" x14ac:dyDescent="0.25">
      <c r="A3177" s="246" t="str">
        <f t="shared" si="49"/>
        <v>101526</v>
      </c>
      <c r="B3177" s="362" t="s">
        <v>7101</v>
      </c>
      <c r="C3177" s="362" t="s">
        <v>18452</v>
      </c>
      <c r="D3177" s="362" t="s">
        <v>8471</v>
      </c>
      <c r="E3177" s="363" t="s">
        <v>35240</v>
      </c>
    </row>
    <row r="3178" spans="1:5" x14ac:dyDescent="0.25">
      <c r="A3178" s="246" t="str">
        <f t="shared" si="49"/>
        <v>101527</v>
      </c>
      <c r="B3178" s="362" t="s">
        <v>7102</v>
      </c>
      <c r="C3178" s="362" t="s">
        <v>18453</v>
      </c>
      <c r="D3178" s="362" t="s">
        <v>8471</v>
      </c>
      <c r="E3178" s="363" t="s">
        <v>35241</v>
      </c>
    </row>
    <row r="3179" spans="1:5" x14ac:dyDescent="0.25">
      <c r="A3179" s="246" t="str">
        <f t="shared" si="49"/>
        <v>101528</v>
      </c>
      <c r="B3179" s="362" t="s">
        <v>7103</v>
      </c>
      <c r="C3179" s="362" t="s">
        <v>18454</v>
      </c>
      <c r="D3179" s="362" t="s">
        <v>8471</v>
      </c>
      <c r="E3179" s="363" t="s">
        <v>35242</v>
      </c>
    </row>
    <row r="3180" spans="1:5" x14ac:dyDescent="0.25">
      <c r="A3180" s="246" t="str">
        <f t="shared" si="49"/>
        <v>101529</v>
      </c>
      <c r="B3180" s="362" t="s">
        <v>7104</v>
      </c>
      <c r="C3180" s="362" t="s">
        <v>18455</v>
      </c>
      <c r="D3180" s="362" t="s">
        <v>8471</v>
      </c>
      <c r="E3180" s="363" t="s">
        <v>35243</v>
      </c>
    </row>
    <row r="3181" spans="1:5" x14ac:dyDescent="0.25">
      <c r="A3181" s="246" t="str">
        <f t="shared" si="49"/>
        <v>101530</v>
      </c>
      <c r="B3181" s="362" t="s">
        <v>7105</v>
      </c>
      <c r="C3181" s="362" t="s">
        <v>18456</v>
      </c>
      <c r="D3181" s="362" t="s">
        <v>8471</v>
      </c>
      <c r="E3181" s="363" t="s">
        <v>35244</v>
      </c>
    </row>
    <row r="3182" spans="1:5" x14ac:dyDescent="0.25">
      <c r="A3182" s="246" t="str">
        <f t="shared" si="49"/>
        <v>101531</v>
      </c>
      <c r="B3182" s="362" t="s">
        <v>7106</v>
      </c>
      <c r="C3182" s="362" t="s">
        <v>18457</v>
      </c>
      <c r="D3182" s="362" t="s">
        <v>8471</v>
      </c>
      <c r="E3182" s="363" t="s">
        <v>35245</v>
      </c>
    </row>
    <row r="3183" spans="1:5" x14ac:dyDescent="0.25">
      <c r="A3183" s="246" t="str">
        <f t="shared" si="49"/>
        <v>101532</v>
      </c>
      <c r="B3183" s="362" t="s">
        <v>7107</v>
      </c>
      <c r="C3183" s="362" t="s">
        <v>18458</v>
      </c>
      <c r="D3183" s="362" t="s">
        <v>8471</v>
      </c>
      <c r="E3183" s="363" t="s">
        <v>35246</v>
      </c>
    </row>
    <row r="3184" spans="1:5" x14ac:dyDescent="0.25">
      <c r="A3184" s="246" t="str">
        <f t="shared" si="49"/>
        <v>101533</v>
      </c>
      <c r="B3184" s="362" t="s">
        <v>7108</v>
      </c>
      <c r="C3184" s="362" t="s">
        <v>18459</v>
      </c>
      <c r="D3184" s="362" t="s">
        <v>8471</v>
      </c>
      <c r="E3184" s="363" t="s">
        <v>35247</v>
      </c>
    </row>
    <row r="3185" spans="1:5" x14ac:dyDescent="0.25">
      <c r="A3185" s="246" t="str">
        <f t="shared" si="49"/>
        <v>101534</v>
      </c>
      <c r="B3185" s="362" t="s">
        <v>7109</v>
      </c>
      <c r="C3185" s="362" t="s">
        <v>18460</v>
      </c>
      <c r="D3185" s="362" t="s">
        <v>8471</v>
      </c>
      <c r="E3185" s="363" t="s">
        <v>35248</v>
      </c>
    </row>
    <row r="3186" spans="1:5" x14ac:dyDescent="0.25">
      <c r="A3186" s="246" t="str">
        <f t="shared" si="49"/>
        <v>101535</v>
      </c>
      <c r="B3186" s="362" t="s">
        <v>7110</v>
      </c>
      <c r="C3186" s="362" t="s">
        <v>18461</v>
      </c>
      <c r="D3186" s="362" t="s">
        <v>8471</v>
      </c>
      <c r="E3186" s="363" t="s">
        <v>35249</v>
      </c>
    </row>
    <row r="3187" spans="1:5" x14ac:dyDescent="0.25">
      <c r="A3187" s="246" t="str">
        <f t="shared" si="49"/>
        <v>101536</v>
      </c>
      <c r="B3187" s="362" t="s">
        <v>7111</v>
      </c>
      <c r="C3187" s="362" t="s">
        <v>18462</v>
      </c>
      <c r="D3187" s="362" t="s">
        <v>8471</v>
      </c>
      <c r="E3187" s="363" t="s">
        <v>35250</v>
      </c>
    </row>
    <row r="3188" spans="1:5" x14ac:dyDescent="0.25">
      <c r="A3188" s="246" t="str">
        <f t="shared" si="49"/>
        <v>101537</v>
      </c>
      <c r="B3188" s="362" t="s">
        <v>7112</v>
      </c>
      <c r="C3188" s="362" t="s">
        <v>10355</v>
      </c>
      <c r="D3188" s="362" t="s">
        <v>8471</v>
      </c>
      <c r="E3188" s="363" t="s">
        <v>35251</v>
      </c>
    </row>
    <row r="3189" spans="1:5" x14ac:dyDescent="0.25">
      <c r="A3189" s="246" t="str">
        <f t="shared" si="49"/>
        <v>101538</v>
      </c>
      <c r="B3189" s="362" t="s">
        <v>7113</v>
      </c>
      <c r="C3189" s="362" t="s">
        <v>10356</v>
      </c>
      <c r="D3189" s="362" t="s">
        <v>8471</v>
      </c>
      <c r="E3189" s="363" t="s">
        <v>35252</v>
      </c>
    </row>
    <row r="3190" spans="1:5" x14ac:dyDescent="0.25">
      <c r="A3190" s="246" t="str">
        <f t="shared" si="49"/>
        <v>101539</v>
      </c>
      <c r="B3190" s="362" t="s">
        <v>7114</v>
      </c>
      <c r="C3190" s="362" t="s">
        <v>10357</v>
      </c>
      <c r="D3190" s="362" t="s">
        <v>8471</v>
      </c>
      <c r="E3190" s="363" t="s">
        <v>20917</v>
      </c>
    </row>
    <row r="3191" spans="1:5" x14ac:dyDescent="0.25">
      <c r="A3191" s="246" t="str">
        <f t="shared" si="49"/>
        <v>101540</v>
      </c>
      <c r="B3191" s="362" t="s">
        <v>7115</v>
      </c>
      <c r="C3191" s="362" t="s">
        <v>10358</v>
      </c>
      <c r="D3191" s="362" t="s">
        <v>8471</v>
      </c>
      <c r="E3191" s="363" t="s">
        <v>35253</v>
      </c>
    </row>
    <row r="3192" spans="1:5" x14ac:dyDescent="0.25">
      <c r="A3192" s="246" t="str">
        <f t="shared" si="49"/>
        <v>101541</v>
      </c>
      <c r="B3192" s="362" t="s">
        <v>7116</v>
      </c>
      <c r="C3192" s="362" t="s">
        <v>10359</v>
      </c>
      <c r="D3192" s="362" t="s">
        <v>8471</v>
      </c>
      <c r="E3192" s="363" t="s">
        <v>35254</v>
      </c>
    </row>
    <row r="3193" spans="1:5" x14ac:dyDescent="0.25">
      <c r="A3193" s="246" t="str">
        <f t="shared" si="49"/>
        <v>101542</v>
      </c>
      <c r="B3193" s="362" t="s">
        <v>7117</v>
      </c>
      <c r="C3193" s="362" t="s">
        <v>10360</v>
      </c>
      <c r="D3193" s="362" t="s">
        <v>8471</v>
      </c>
      <c r="E3193" s="363" t="s">
        <v>20223</v>
      </c>
    </row>
    <row r="3194" spans="1:5" x14ac:dyDescent="0.25">
      <c r="A3194" s="246" t="str">
        <f t="shared" si="49"/>
        <v>101543</v>
      </c>
      <c r="B3194" s="362" t="s">
        <v>7118</v>
      </c>
      <c r="C3194" s="362" t="s">
        <v>10361</v>
      </c>
      <c r="D3194" s="362" t="s">
        <v>8471</v>
      </c>
      <c r="E3194" s="363" t="s">
        <v>20958</v>
      </c>
    </row>
    <row r="3195" spans="1:5" x14ac:dyDescent="0.25">
      <c r="A3195" s="246" t="str">
        <f t="shared" si="49"/>
        <v>101544</v>
      </c>
      <c r="B3195" s="362" t="s">
        <v>7119</v>
      </c>
      <c r="C3195" s="362" t="s">
        <v>10362</v>
      </c>
      <c r="D3195" s="362" t="s">
        <v>8471</v>
      </c>
      <c r="E3195" s="363" t="s">
        <v>28566</v>
      </c>
    </row>
    <row r="3196" spans="1:5" x14ac:dyDescent="0.25">
      <c r="A3196" s="246" t="str">
        <f t="shared" si="49"/>
        <v>101545</v>
      </c>
      <c r="B3196" s="362" t="s">
        <v>7120</v>
      </c>
      <c r="C3196" s="362" t="s">
        <v>10363</v>
      </c>
      <c r="D3196" s="362" t="s">
        <v>8471</v>
      </c>
      <c r="E3196" s="363" t="s">
        <v>35255</v>
      </c>
    </row>
    <row r="3197" spans="1:5" x14ac:dyDescent="0.25">
      <c r="A3197" s="246" t="str">
        <f t="shared" si="49"/>
        <v>101546</v>
      </c>
      <c r="B3197" s="362" t="s">
        <v>7121</v>
      </c>
      <c r="C3197" s="362" t="s">
        <v>10364</v>
      </c>
      <c r="D3197" s="362" t="s">
        <v>8471</v>
      </c>
      <c r="E3197" s="363" t="s">
        <v>35256</v>
      </c>
    </row>
    <row r="3198" spans="1:5" x14ac:dyDescent="0.25">
      <c r="A3198" s="246" t="str">
        <f t="shared" si="49"/>
        <v>101547</v>
      </c>
      <c r="B3198" s="362" t="s">
        <v>7122</v>
      </c>
      <c r="C3198" s="362" t="s">
        <v>10365</v>
      </c>
      <c r="D3198" s="362" t="s">
        <v>8471</v>
      </c>
      <c r="E3198" s="363" t="s">
        <v>35257</v>
      </c>
    </row>
    <row r="3199" spans="1:5" x14ac:dyDescent="0.25">
      <c r="A3199" s="246" t="str">
        <f t="shared" si="49"/>
        <v>101548</v>
      </c>
      <c r="B3199" s="362" t="s">
        <v>7123</v>
      </c>
      <c r="C3199" s="362" t="s">
        <v>10366</v>
      </c>
      <c r="D3199" s="362" t="s">
        <v>8471</v>
      </c>
      <c r="E3199" s="363" t="s">
        <v>8269</v>
      </c>
    </row>
    <row r="3200" spans="1:5" x14ac:dyDescent="0.25">
      <c r="A3200" s="246" t="str">
        <f t="shared" si="49"/>
        <v>101549</v>
      </c>
      <c r="B3200" s="362" t="s">
        <v>7124</v>
      </c>
      <c r="C3200" s="362" t="s">
        <v>10367</v>
      </c>
      <c r="D3200" s="362" t="s">
        <v>8471</v>
      </c>
      <c r="E3200" s="363" t="s">
        <v>8129</v>
      </c>
    </row>
    <row r="3201" spans="1:5" x14ac:dyDescent="0.25">
      <c r="A3201" s="246" t="str">
        <f t="shared" si="49"/>
        <v>101553</v>
      </c>
      <c r="B3201" s="362" t="s">
        <v>7125</v>
      </c>
      <c r="C3201" s="362" t="s">
        <v>10368</v>
      </c>
      <c r="D3201" s="362" t="s">
        <v>8471</v>
      </c>
      <c r="E3201" s="363" t="s">
        <v>14335</v>
      </c>
    </row>
    <row r="3202" spans="1:5" x14ac:dyDescent="0.25">
      <c r="A3202" s="246" t="str">
        <f t="shared" si="49"/>
        <v>101554</v>
      </c>
      <c r="B3202" s="362" t="s">
        <v>7126</v>
      </c>
      <c r="C3202" s="362" t="s">
        <v>10369</v>
      </c>
      <c r="D3202" s="362" t="s">
        <v>8471</v>
      </c>
      <c r="E3202" s="363" t="s">
        <v>13301</v>
      </c>
    </row>
    <row r="3203" spans="1:5" x14ac:dyDescent="0.25">
      <c r="A3203" s="246" t="str">
        <f t="shared" ref="A3203:A3266" si="50">B3203</f>
        <v>101555</v>
      </c>
      <c r="B3203" s="362" t="s">
        <v>7127</v>
      </c>
      <c r="C3203" s="362" t="s">
        <v>10370</v>
      </c>
      <c r="D3203" s="362" t="s">
        <v>8471</v>
      </c>
      <c r="E3203" s="363" t="s">
        <v>21422</v>
      </c>
    </row>
    <row r="3204" spans="1:5" x14ac:dyDescent="0.25">
      <c r="A3204" s="246" t="str">
        <f t="shared" si="50"/>
        <v>101556</v>
      </c>
      <c r="B3204" s="362" t="s">
        <v>7128</v>
      </c>
      <c r="C3204" s="362" t="s">
        <v>10371</v>
      </c>
      <c r="D3204" s="362" t="s">
        <v>8471</v>
      </c>
      <c r="E3204" s="363" t="s">
        <v>7797</v>
      </c>
    </row>
    <row r="3205" spans="1:5" x14ac:dyDescent="0.25">
      <c r="A3205" s="246" t="str">
        <f t="shared" si="50"/>
        <v>101560</v>
      </c>
      <c r="B3205" s="362" t="s">
        <v>7129</v>
      </c>
      <c r="C3205" s="362" t="s">
        <v>10372</v>
      </c>
      <c r="D3205" s="362" t="s">
        <v>8399</v>
      </c>
      <c r="E3205" s="363" t="s">
        <v>28615</v>
      </c>
    </row>
    <row r="3206" spans="1:5" x14ac:dyDescent="0.25">
      <c r="A3206" s="246" t="str">
        <f t="shared" si="50"/>
        <v>101561</v>
      </c>
      <c r="B3206" s="362" t="s">
        <v>7130</v>
      </c>
      <c r="C3206" s="362" t="s">
        <v>10373</v>
      </c>
      <c r="D3206" s="362" t="s">
        <v>8399</v>
      </c>
      <c r="E3206" s="363" t="s">
        <v>12686</v>
      </c>
    </row>
    <row r="3207" spans="1:5" x14ac:dyDescent="0.25">
      <c r="A3207" s="246" t="str">
        <f t="shared" si="50"/>
        <v>101562</v>
      </c>
      <c r="B3207" s="362" t="s">
        <v>7131</v>
      </c>
      <c r="C3207" s="362" t="s">
        <v>10374</v>
      </c>
      <c r="D3207" s="362" t="s">
        <v>8399</v>
      </c>
      <c r="E3207" s="363" t="s">
        <v>23929</v>
      </c>
    </row>
    <row r="3208" spans="1:5" x14ac:dyDescent="0.25">
      <c r="A3208" s="246" t="str">
        <f t="shared" si="50"/>
        <v>101563</v>
      </c>
      <c r="B3208" s="362" t="s">
        <v>7132</v>
      </c>
      <c r="C3208" s="362" t="s">
        <v>10375</v>
      </c>
      <c r="D3208" s="362" t="s">
        <v>8399</v>
      </c>
      <c r="E3208" s="363" t="s">
        <v>21167</v>
      </c>
    </row>
    <row r="3209" spans="1:5" x14ac:dyDescent="0.25">
      <c r="A3209" s="246" t="str">
        <f t="shared" si="50"/>
        <v>101564</v>
      </c>
      <c r="B3209" s="362" t="s">
        <v>7133</v>
      </c>
      <c r="C3209" s="362" t="s">
        <v>10376</v>
      </c>
      <c r="D3209" s="362" t="s">
        <v>8399</v>
      </c>
      <c r="E3209" s="363" t="s">
        <v>26988</v>
      </c>
    </row>
    <row r="3210" spans="1:5" x14ac:dyDescent="0.25">
      <c r="A3210" s="246" t="str">
        <f t="shared" si="50"/>
        <v>101565</v>
      </c>
      <c r="B3210" s="362" t="s">
        <v>7134</v>
      </c>
      <c r="C3210" s="362" t="s">
        <v>10377</v>
      </c>
      <c r="D3210" s="362" t="s">
        <v>8399</v>
      </c>
      <c r="E3210" s="363" t="s">
        <v>15692</v>
      </c>
    </row>
    <row r="3211" spans="1:5" x14ac:dyDescent="0.25">
      <c r="A3211" s="246" t="str">
        <f t="shared" si="50"/>
        <v>101567</v>
      </c>
      <c r="B3211" s="362" t="s">
        <v>7135</v>
      </c>
      <c r="C3211" s="362" t="s">
        <v>10378</v>
      </c>
      <c r="D3211" s="362" t="s">
        <v>8399</v>
      </c>
      <c r="E3211" s="363" t="s">
        <v>35258</v>
      </c>
    </row>
    <row r="3212" spans="1:5" x14ac:dyDescent="0.25">
      <c r="A3212" s="246" t="str">
        <f t="shared" si="50"/>
        <v>101568</v>
      </c>
      <c r="B3212" s="362" t="s">
        <v>7136</v>
      </c>
      <c r="C3212" s="362" t="s">
        <v>10379</v>
      </c>
      <c r="D3212" s="362" t="s">
        <v>8399</v>
      </c>
      <c r="E3212" s="363" t="s">
        <v>35259</v>
      </c>
    </row>
    <row r="3213" spans="1:5" x14ac:dyDescent="0.25">
      <c r="A3213" s="246" t="str">
        <f t="shared" si="50"/>
        <v>101626</v>
      </c>
      <c r="B3213" s="362" t="s">
        <v>7227</v>
      </c>
      <c r="C3213" s="362" t="s">
        <v>10380</v>
      </c>
      <c r="D3213" s="362" t="s">
        <v>8471</v>
      </c>
      <c r="E3213" s="363" t="s">
        <v>20260</v>
      </c>
    </row>
    <row r="3214" spans="1:5" x14ac:dyDescent="0.25">
      <c r="A3214" s="246" t="str">
        <f t="shared" si="50"/>
        <v>101627</v>
      </c>
      <c r="B3214" s="362" t="s">
        <v>7228</v>
      </c>
      <c r="C3214" s="362" t="s">
        <v>10381</v>
      </c>
      <c r="D3214" s="362" t="s">
        <v>8471</v>
      </c>
      <c r="E3214" s="363" t="s">
        <v>35260</v>
      </c>
    </row>
    <row r="3215" spans="1:5" x14ac:dyDescent="0.25">
      <c r="A3215" s="246" t="str">
        <f t="shared" si="50"/>
        <v>101628</v>
      </c>
      <c r="B3215" s="362" t="s">
        <v>7229</v>
      </c>
      <c r="C3215" s="362" t="s">
        <v>10382</v>
      </c>
      <c r="D3215" s="362" t="s">
        <v>8471</v>
      </c>
      <c r="E3215" s="363" t="s">
        <v>20268</v>
      </c>
    </row>
    <row r="3216" spans="1:5" x14ac:dyDescent="0.25">
      <c r="A3216" s="246" t="str">
        <f t="shared" si="50"/>
        <v>101629</v>
      </c>
      <c r="B3216" s="362" t="s">
        <v>7230</v>
      </c>
      <c r="C3216" s="362" t="s">
        <v>10383</v>
      </c>
      <c r="D3216" s="362" t="s">
        <v>8471</v>
      </c>
      <c r="E3216" s="363" t="s">
        <v>35261</v>
      </c>
    </row>
    <row r="3217" spans="1:5" x14ac:dyDescent="0.25">
      <c r="A3217" s="246" t="str">
        <f t="shared" si="50"/>
        <v>101630</v>
      </c>
      <c r="B3217" s="362" t="s">
        <v>7231</v>
      </c>
      <c r="C3217" s="362" t="s">
        <v>10384</v>
      </c>
      <c r="D3217" s="362" t="s">
        <v>8471</v>
      </c>
      <c r="E3217" s="363" t="s">
        <v>31154</v>
      </c>
    </row>
    <row r="3218" spans="1:5" x14ac:dyDescent="0.25">
      <c r="A3218" s="246" t="str">
        <f t="shared" si="50"/>
        <v>101631</v>
      </c>
      <c r="B3218" s="362" t="s">
        <v>7232</v>
      </c>
      <c r="C3218" s="362" t="s">
        <v>10385</v>
      </c>
      <c r="D3218" s="362" t="s">
        <v>8471</v>
      </c>
      <c r="E3218" s="363" t="s">
        <v>14911</v>
      </c>
    </row>
    <row r="3219" spans="1:5" x14ac:dyDescent="0.25">
      <c r="A3219" s="246" t="str">
        <f t="shared" si="50"/>
        <v>101632</v>
      </c>
      <c r="B3219" s="362" t="s">
        <v>7233</v>
      </c>
      <c r="C3219" s="362" t="s">
        <v>10386</v>
      </c>
      <c r="D3219" s="362" t="s">
        <v>8471</v>
      </c>
      <c r="E3219" s="363" t="s">
        <v>20571</v>
      </c>
    </row>
    <row r="3220" spans="1:5" x14ac:dyDescent="0.25">
      <c r="A3220" s="246" t="str">
        <f t="shared" si="50"/>
        <v>101633</v>
      </c>
      <c r="B3220" s="362" t="s">
        <v>7234</v>
      </c>
      <c r="C3220" s="362" t="s">
        <v>10387</v>
      </c>
      <c r="D3220" s="362" t="s">
        <v>8471</v>
      </c>
      <c r="E3220" s="363" t="s">
        <v>35262</v>
      </c>
    </row>
    <row r="3221" spans="1:5" x14ac:dyDescent="0.25">
      <c r="A3221" s="246" t="str">
        <f t="shared" si="50"/>
        <v>101636</v>
      </c>
      <c r="B3221" s="362" t="s">
        <v>7235</v>
      </c>
      <c r="C3221" s="362" t="s">
        <v>10388</v>
      </c>
      <c r="D3221" s="362" t="s">
        <v>8471</v>
      </c>
      <c r="E3221" s="363" t="s">
        <v>35263</v>
      </c>
    </row>
    <row r="3222" spans="1:5" x14ac:dyDescent="0.25">
      <c r="A3222" s="246" t="str">
        <f t="shared" si="50"/>
        <v>101637</v>
      </c>
      <c r="B3222" s="362" t="s">
        <v>7236</v>
      </c>
      <c r="C3222" s="362" t="s">
        <v>10389</v>
      </c>
      <c r="D3222" s="362" t="s">
        <v>8471</v>
      </c>
      <c r="E3222" s="363" t="s">
        <v>20665</v>
      </c>
    </row>
    <row r="3223" spans="1:5" x14ac:dyDescent="0.25">
      <c r="A3223" s="246" t="str">
        <f t="shared" si="50"/>
        <v>101640</v>
      </c>
      <c r="B3223" s="362" t="s">
        <v>7237</v>
      </c>
      <c r="C3223" s="362" t="s">
        <v>10390</v>
      </c>
      <c r="D3223" s="362" t="s">
        <v>8471</v>
      </c>
      <c r="E3223" s="363" t="s">
        <v>34170</v>
      </c>
    </row>
    <row r="3224" spans="1:5" x14ac:dyDescent="0.25">
      <c r="A3224" s="246" t="str">
        <f t="shared" si="50"/>
        <v>101641</v>
      </c>
      <c r="B3224" s="362" t="s">
        <v>7238</v>
      </c>
      <c r="C3224" s="362" t="s">
        <v>10391</v>
      </c>
      <c r="D3224" s="362" t="s">
        <v>8471</v>
      </c>
      <c r="E3224" s="363" t="s">
        <v>18135</v>
      </c>
    </row>
    <row r="3225" spans="1:5" x14ac:dyDescent="0.25">
      <c r="A3225" s="246" t="str">
        <f t="shared" si="50"/>
        <v>101642</v>
      </c>
      <c r="B3225" s="362" t="s">
        <v>7239</v>
      </c>
      <c r="C3225" s="362" t="s">
        <v>10392</v>
      </c>
      <c r="D3225" s="362" t="s">
        <v>8471</v>
      </c>
      <c r="E3225" s="363" t="s">
        <v>8335</v>
      </c>
    </row>
    <row r="3226" spans="1:5" x14ac:dyDescent="0.25">
      <c r="A3226" s="246" t="str">
        <f t="shared" si="50"/>
        <v>101643</v>
      </c>
      <c r="B3226" s="362" t="s">
        <v>7240</v>
      </c>
      <c r="C3226" s="362" t="s">
        <v>10393</v>
      </c>
      <c r="D3226" s="362" t="s">
        <v>8471</v>
      </c>
      <c r="E3226" s="363" t="s">
        <v>19928</v>
      </c>
    </row>
    <row r="3227" spans="1:5" x14ac:dyDescent="0.25">
      <c r="A3227" s="246" t="str">
        <f t="shared" si="50"/>
        <v>101644</v>
      </c>
      <c r="B3227" s="362" t="s">
        <v>7241</v>
      </c>
      <c r="C3227" s="362" t="s">
        <v>10394</v>
      </c>
      <c r="D3227" s="362" t="s">
        <v>8471</v>
      </c>
      <c r="E3227" s="363" t="s">
        <v>35264</v>
      </c>
    </row>
    <row r="3228" spans="1:5" x14ac:dyDescent="0.25">
      <c r="A3228" s="246" t="str">
        <f t="shared" si="50"/>
        <v>101648</v>
      </c>
      <c r="B3228" s="362" t="s">
        <v>7242</v>
      </c>
      <c r="C3228" s="362" t="s">
        <v>10396</v>
      </c>
      <c r="D3228" s="362" t="s">
        <v>8471</v>
      </c>
      <c r="E3228" s="363" t="s">
        <v>14469</v>
      </c>
    </row>
    <row r="3229" spans="1:5" x14ac:dyDescent="0.25">
      <c r="A3229" s="246" t="str">
        <f t="shared" si="50"/>
        <v>101649</v>
      </c>
      <c r="B3229" s="362" t="s">
        <v>7243</v>
      </c>
      <c r="C3229" s="362" t="s">
        <v>10397</v>
      </c>
      <c r="D3229" s="362" t="s">
        <v>8471</v>
      </c>
      <c r="E3229" s="363" t="s">
        <v>20566</v>
      </c>
    </row>
    <row r="3230" spans="1:5" x14ac:dyDescent="0.25">
      <c r="A3230" s="246" t="str">
        <f t="shared" si="50"/>
        <v>101650</v>
      </c>
      <c r="B3230" s="362" t="s">
        <v>7244</v>
      </c>
      <c r="C3230" s="362" t="s">
        <v>10398</v>
      </c>
      <c r="D3230" s="362" t="s">
        <v>8471</v>
      </c>
      <c r="E3230" s="363" t="s">
        <v>35265</v>
      </c>
    </row>
    <row r="3231" spans="1:5" x14ac:dyDescent="0.25">
      <c r="A3231" s="246" t="str">
        <f t="shared" si="50"/>
        <v>101651</v>
      </c>
      <c r="B3231" s="362" t="s">
        <v>7245</v>
      </c>
      <c r="C3231" s="362" t="s">
        <v>10399</v>
      </c>
      <c r="D3231" s="362" t="s">
        <v>8471</v>
      </c>
      <c r="E3231" s="363" t="s">
        <v>35266</v>
      </c>
    </row>
    <row r="3232" spans="1:5" x14ac:dyDescent="0.25">
      <c r="A3232" s="246" t="str">
        <f t="shared" si="50"/>
        <v>101652</v>
      </c>
      <c r="B3232" s="362" t="s">
        <v>7246</v>
      </c>
      <c r="C3232" s="362" t="s">
        <v>10400</v>
      </c>
      <c r="D3232" s="362" t="s">
        <v>8471</v>
      </c>
      <c r="E3232" s="363" t="s">
        <v>35267</v>
      </c>
    </row>
    <row r="3233" spans="1:5" x14ac:dyDescent="0.25">
      <c r="A3233" s="246" t="str">
        <f t="shared" si="50"/>
        <v>101653</v>
      </c>
      <c r="B3233" s="362" t="s">
        <v>7247</v>
      </c>
      <c r="C3233" s="362" t="s">
        <v>10401</v>
      </c>
      <c r="D3233" s="362" t="s">
        <v>8471</v>
      </c>
      <c r="E3233" s="363" t="s">
        <v>35268</v>
      </c>
    </row>
    <row r="3234" spans="1:5" x14ac:dyDescent="0.25">
      <c r="A3234" s="246" t="str">
        <f t="shared" si="50"/>
        <v>101654</v>
      </c>
      <c r="B3234" s="362" t="s">
        <v>7248</v>
      </c>
      <c r="C3234" s="362" t="s">
        <v>10402</v>
      </c>
      <c r="D3234" s="362" t="s">
        <v>8471</v>
      </c>
      <c r="E3234" s="363" t="s">
        <v>35269</v>
      </c>
    </row>
    <row r="3235" spans="1:5" x14ac:dyDescent="0.25">
      <c r="A3235" s="246" t="str">
        <f t="shared" si="50"/>
        <v>101655</v>
      </c>
      <c r="B3235" s="362" t="s">
        <v>7249</v>
      </c>
      <c r="C3235" s="362" t="s">
        <v>10403</v>
      </c>
      <c r="D3235" s="362" t="s">
        <v>8471</v>
      </c>
      <c r="E3235" s="363" t="s">
        <v>35270</v>
      </c>
    </row>
    <row r="3236" spans="1:5" x14ac:dyDescent="0.25">
      <c r="A3236" s="246" t="str">
        <f t="shared" si="50"/>
        <v>101656</v>
      </c>
      <c r="B3236" s="362" t="s">
        <v>7250</v>
      </c>
      <c r="C3236" s="362" t="s">
        <v>10404</v>
      </c>
      <c r="D3236" s="362" t="s">
        <v>8471</v>
      </c>
      <c r="E3236" s="363" t="s">
        <v>32056</v>
      </c>
    </row>
    <row r="3237" spans="1:5" x14ac:dyDescent="0.25">
      <c r="A3237" s="246" t="str">
        <f t="shared" si="50"/>
        <v>101657</v>
      </c>
      <c r="B3237" s="362" t="s">
        <v>7251</v>
      </c>
      <c r="C3237" s="362" t="s">
        <v>10405</v>
      </c>
      <c r="D3237" s="362" t="s">
        <v>8471</v>
      </c>
      <c r="E3237" s="363" t="s">
        <v>35271</v>
      </c>
    </row>
    <row r="3238" spans="1:5" x14ac:dyDescent="0.25">
      <c r="A3238" s="246" t="str">
        <f t="shared" si="50"/>
        <v>101658</v>
      </c>
      <c r="B3238" s="362" t="s">
        <v>7252</v>
      </c>
      <c r="C3238" s="362" t="s">
        <v>10406</v>
      </c>
      <c r="D3238" s="362" t="s">
        <v>8471</v>
      </c>
      <c r="E3238" s="363" t="s">
        <v>35272</v>
      </c>
    </row>
    <row r="3239" spans="1:5" x14ac:dyDescent="0.25">
      <c r="A3239" s="246" t="str">
        <f t="shared" si="50"/>
        <v>101659</v>
      </c>
      <c r="B3239" s="362" t="s">
        <v>7253</v>
      </c>
      <c r="C3239" s="362" t="s">
        <v>10407</v>
      </c>
      <c r="D3239" s="362" t="s">
        <v>8471</v>
      </c>
      <c r="E3239" s="363" t="s">
        <v>35273</v>
      </c>
    </row>
    <row r="3240" spans="1:5" x14ac:dyDescent="0.25">
      <c r="A3240" s="246" t="str">
        <f t="shared" si="50"/>
        <v>101660</v>
      </c>
      <c r="B3240" s="362" t="s">
        <v>7254</v>
      </c>
      <c r="C3240" s="362" t="s">
        <v>10408</v>
      </c>
      <c r="D3240" s="362" t="s">
        <v>8471</v>
      </c>
      <c r="E3240" s="363" t="s">
        <v>35274</v>
      </c>
    </row>
    <row r="3241" spans="1:5" x14ac:dyDescent="0.25">
      <c r="A3241" s="246" t="str">
        <f t="shared" si="50"/>
        <v>101661</v>
      </c>
      <c r="B3241" s="362" t="s">
        <v>7255</v>
      </c>
      <c r="C3241" s="362" t="s">
        <v>10409</v>
      </c>
      <c r="D3241" s="362" t="s">
        <v>8471</v>
      </c>
      <c r="E3241" s="363" t="s">
        <v>18329</v>
      </c>
    </row>
    <row r="3242" spans="1:5" x14ac:dyDescent="0.25">
      <c r="A3242" s="246" t="str">
        <f t="shared" si="50"/>
        <v>101662</v>
      </c>
      <c r="B3242" s="362" t="s">
        <v>7256</v>
      </c>
      <c r="C3242" s="362" t="s">
        <v>10410</v>
      </c>
      <c r="D3242" s="362" t="s">
        <v>8471</v>
      </c>
      <c r="E3242" s="363" t="s">
        <v>35275</v>
      </c>
    </row>
    <row r="3243" spans="1:5" x14ac:dyDescent="0.25">
      <c r="A3243" s="246" t="str">
        <f t="shared" si="50"/>
        <v>101663</v>
      </c>
      <c r="B3243" s="362" t="s">
        <v>7257</v>
      </c>
      <c r="C3243" s="362" t="s">
        <v>10411</v>
      </c>
      <c r="D3243" s="362" t="s">
        <v>8471</v>
      </c>
      <c r="E3243" s="363" t="s">
        <v>14859</v>
      </c>
    </row>
    <row r="3244" spans="1:5" x14ac:dyDescent="0.25">
      <c r="A3244" s="246" t="str">
        <f t="shared" si="50"/>
        <v>101664</v>
      </c>
      <c r="B3244" s="362" t="s">
        <v>7258</v>
      </c>
      <c r="C3244" s="362" t="s">
        <v>10412</v>
      </c>
      <c r="D3244" s="362" t="s">
        <v>8471</v>
      </c>
      <c r="E3244" s="363" t="s">
        <v>19945</v>
      </c>
    </row>
    <row r="3245" spans="1:5" x14ac:dyDescent="0.25">
      <c r="A3245" s="246" t="str">
        <f t="shared" si="50"/>
        <v>101665</v>
      </c>
      <c r="B3245" s="362" t="s">
        <v>7259</v>
      </c>
      <c r="C3245" s="362" t="s">
        <v>10413</v>
      </c>
      <c r="D3245" s="362" t="s">
        <v>8471</v>
      </c>
      <c r="E3245" s="363" t="s">
        <v>35276</v>
      </c>
    </row>
    <row r="3246" spans="1:5" x14ac:dyDescent="0.25">
      <c r="A3246" s="246" t="str">
        <f t="shared" si="50"/>
        <v>101666</v>
      </c>
      <c r="B3246" s="362" t="s">
        <v>7260</v>
      </c>
      <c r="C3246" s="362" t="s">
        <v>10414</v>
      </c>
      <c r="D3246" s="362" t="s">
        <v>8471</v>
      </c>
      <c r="E3246" s="363" t="s">
        <v>35277</v>
      </c>
    </row>
    <row r="3247" spans="1:5" x14ac:dyDescent="0.25">
      <c r="A3247" s="246" t="str">
        <f t="shared" si="50"/>
        <v>102085</v>
      </c>
      <c r="B3247" s="362" t="s">
        <v>7685</v>
      </c>
      <c r="C3247" s="362" t="s">
        <v>10415</v>
      </c>
      <c r="D3247" s="362" t="s">
        <v>8471</v>
      </c>
      <c r="E3247" s="363" t="s">
        <v>35278</v>
      </c>
    </row>
    <row r="3248" spans="1:5" x14ac:dyDescent="0.25">
      <c r="A3248" s="246" t="str">
        <f t="shared" si="50"/>
        <v>100578</v>
      </c>
      <c r="B3248" s="362" t="s">
        <v>5661</v>
      </c>
      <c r="C3248" s="362" t="s">
        <v>10416</v>
      </c>
      <c r="D3248" s="362" t="s">
        <v>8471</v>
      </c>
      <c r="E3248" s="363" t="s">
        <v>35279</v>
      </c>
    </row>
    <row r="3249" spans="1:5" x14ac:dyDescent="0.25">
      <c r="A3249" s="246" t="str">
        <f t="shared" si="50"/>
        <v>100579</v>
      </c>
      <c r="B3249" s="362" t="s">
        <v>5662</v>
      </c>
      <c r="C3249" s="362" t="s">
        <v>10417</v>
      </c>
      <c r="D3249" s="362" t="s">
        <v>8471</v>
      </c>
      <c r="E3249" s="363" t="s">
        <v>35280</v>
      </c>
    </row>
    <row r="3250" spans="1:5" x14ac:dyDescent="0.25">
      <c r="A3250" s="246" t="str">
        <f t="shared" si="50"/>
        <v>100580</v>
      </c>
      <c r="B3250" s="362" t="s">
        <v>5663</v>
      </c>
      <c r="C3250" s="362" t="s">
        <v>10418</v>
      </c>
      <c r="D3250" s="362" t="s">
        <v>8471</v>
      </c>
      <c r="E3250" s="363" t="s">
        <v>35281</v>
      </c>
    </row>
    <row r="3251" spans="1:5" x14ac:dyDescent="0.25">
      <c r="A3251" s="246" t="str">
        <f t="shared" si="50"/>
        <v>100581</v>
      </c>
      <c r="B3251" s="362" t="s">
        <v>5664</v>
      </c>
      <c r="C3251" s="362" t="s">
        <v>10419</v>
      </c>
      <c r="D3251" s="362" t="s">
        <v>8471</v>
      </c>
      <c r="E3251" s="363" t="s">
        <v>35282</v>
      </c>
    </row>
    <row r="3252" spans="1:5" x14ac:dyDescent="0.25">
      <c r="A3252" s="246" t="str">
        <f t="shared" si="50"/>
        <v>100582</v>
      </c>
      <c r="B3252" s="362" t="s">
        <v>5665</v>
      </c>
      <c r="C3252" s="362" t="s">
        <v>10420</v>
      </c>
      <c r="D3252" s="362" t="s">
        <v>8471</v>
      </c>
      <c r="E3252" s="363" t="s">
        <v>35283</v>
      </c>
    </row>
    <row r="3253" spans="1:5" x14ac:dyDescent="0.25">
      <c r="A3253" s="246" t="str">
        <f t="shared" si="50"/>
        <v>100583</v>
      </c>
      <c r="B3253" s="362" t="s">
        <v>5666</v>
      </c>
      <c r="C3253" s="362" t="s">
        <v>10421</v>
      </c>
      <c r="D3253" s="362" t="s">
        <v>8471</v>
      </c>
      <c r="E3253" s="363" t="s">
        <v>35284</v>
      </c>
    </row>
    <row r="3254" spans="1:5" x14ac:dyDescent="0.25">
      <c r="A3254" s="246" t="str">
        <f t="shared" si="50"/>
        <v>100584</v>
      </c>
      <c r="B3254" s="362" t="s">
        <v>5667</v>
      </c>
      <c r="C3254" s="362" t="s">
        <v>10422</v>
      </c>
      <c r="D3254" s="362" t="s">
        <v>8471</v>
      </c>
      <c r="E3254" s="363" t="s">
        <v>35285</v>
      </c>
    </row>
    <row r="3255" spans="1:5" x14ac:dyDescent="0.25">
      <c r="A3255" s="246" t="str">
        <f t="shared" si="50"/>
        <v>100585</v>
      </c>
      <c r="B3255" s="362" t="s">
        <v>5668</v>
      </c>
      <c r="C3255" s="362" t="s">
        <v>10423</v>
      </c>
      <c r="D3255" s="362" t="s">
        <v>8471</v>
      </c>
      <c r="E3255" s="363" t="s">
        <v>35286</v>
      </c>
    </row>
    <row r="3256" spans="1:5" x14ac:dyDescent="0.25">
      <c r="A3256" s="246" t="str">
        <f t="shared" si="50"/>
        <v>100586</v>
      </c>
      <c r="B3256" s="362" t="s">
        <v>5669</v>
      </c>
      <c r="C3256" s="362" t="s">
        <v>10424</v>
      </c>
      <c r="D3256" s="362" t="s">
        <v>8471</v>
      </c>
      <c r="E3256" s="363" t="s">
        <v>35287</v>
      </c>
    </row>
    <row r="3257" spans="1:5" x14ac:dyDescent="0.25">
      <c r="A3257" s="246" t="str">
        <f t="shared" si="50"/>
        <v>100587</v>
      </c>
      <c r="B3257" s="362" t="s">
        <v>5670</v>
      </c>
      <c r="C3257" s="362" t="s">
        <v>10425</v>
      </c>
      <c r="D3257" s="362" t="s">
        <v>8471</v>
      </c>
      <c r="E3257" s="363" t="s">
        <v>35288</v>
      </c>
    </row>
    <row r="3258" spans="1:5" x14ac:dyDescent="0.25">
      <c r="A3258" s="246" t="str">
        <f t="shared" si="50"/>
        <v>100588</v>
      </c>
      <c r="B3258" s="362" t="s">
        <v>5671</v>
      </c>
      <c r="C3258" s="362" t="s">
        <v>10426</v>
      </c>
      <c r="D3258" s="362" t="s">
        <v>8471</v>
      </c>
      <c r="E3258" s="363" t="s">
        <v>35289</v>
      </c>
    </row>
    <row r="3259" spans="1:5" x14ac:dyDescent="0.25">
      <c r="A3259" s="246" t="str">
        <f t="shared" si="50"/>
        <v>100589</v>
      </c>
      <c r="B3259" s="362" t="s">
        <v>5672</v>
      </c>
      <c r="C3259" s="362" t="s">
        <v>10427</v>
      </c>
      <c r="D3259" s="362" t="s">
        <v>8471</v>
      </c>
      <c r="E3259" s="363" t="s">
        <v>35290</v>
      </c>
    </row>
    <row r="3260" spans="1:5" x14ac:dyDescent="0.25">
      <c r="A3260" s="246" t="str">
        <f t="shared" si="50"/>
        <v>100590</v>
      </c>
      <c r="B3260" s="362" t="s">
        <v>5673</v>
      </c>
      <c r="C3260" s="362" t="s">
        <v>10428</v>
      </c>
      <c r="D3260" s="362" t="s">
        <v>8471</v>
      </c>
      <c r="E3260" s="363" t="s">
        <v>35291</v>
      </c>
    </row>
    <row r="3261" spans="1:5" x14ac:dyDescent="0.25">
      <c r="A3261" s="246" t="str">
        <f t="shared" si="50"/>
        <v>100591</v>
      </c>
      <c r="B3261" s="362" t="s">
        <v>5674</v>
      </c>
      <c r="C3261" s="362" t="s">
        <v>10429</v>
      </c>
      <c r="D3261" s="362" t="s">
        <v>8471</v>
      </c>
      <c r="E3261" s="363" t="s">
        <v>35292</v>
      </c>
    </row>
    <row r="3262" spans="1:5" x14ac:dyDescent="0.25">
      <c r="A3262" s="246" t="str">
        <f t="shared" si="50"/>
        <v>100592</v>
      </c>
      <c r="B3262" s="362" t="s">
        <v>5675</v>
      </c>
      <c r="C3262" s="362" t="s">
        <v>10430</v>
      </c>
      <c r="D3262" s="362" t="s">
        <v>8471</v>
      </c>
      <c r="E3262" s="363" t="s">
        <v>35293</v>
      </c>
    </row>
    <row r="3263" spans="1:5" x14ac:dyDescent="0.25">
      <c r="A3263" s="246" t="str">
        <f t="shared" si="50"/>
        <v>100593</v>
      </c>
      <c r="B3263" s="362" t="s">
        <v>5676</v>
      </c>
      <c r="C3263" s="362" t="s">
        <v>10431</v>
      </c>
      <c r="D3263" s="362" t="s">
        <v>8471</v>
      </c>
      <c r="E3263" s="363" t="s">
        <v>35294</v>
      </c>
    </row>
    <row r="3264" spans="1:5" x14ac:dyDescent="0.25">
      <c r="A3264" s="246" t="str">
        <f t="shared" si="50"/>
        <v>100594</v>
      </c>
      <c r="B3264" s="362" t="s">
        <v>5677</v>
      </c>
      <c r="C3264" s="362" t="s">
        <v>10432</v>
      </c>
      <c r="D3264" s="362" t="s">
        <v>8471</v>
      </c>
      <c r="E3264" s="363" t="s">
        <v>35295</v>
      </c>
    </row>
    <row r="3265" spans="1:5" x14ac:dyDescent="0.25">
      <c r="A3265" s="246" t="str">
        <f t="shared" si="50"/>
        <v>100595</v>
      </c>
      <c r="B3265" s="362" t="s">
        <v>5678</v>
      </c>
      <c r="C3265" s="362" t="s">
        <v>10433</v>
      </c>
      <c r="D3265" s="362" t="s">
        <v>8471</v>
      </c>
      <c r="E3265" s="363" t="s">
        <v>35296</v>
      </c>
    </row>
    <row r="3266" spans="1:5" x14ac:dyDescent="0.25">
      <c r="A3266" s="246" t="str">
        <f t="shared" si="50"/>
        <v>100596</v>
      </c>
      <c r="B3266" s="362" t="s">
        <v>5679</v>
      </c>
      <c r="C3266" s="362" t="s">
        <v>10434</v>
      </c>
      <c r="D3266" s="362" t="s">
        <v>8471</v>
      </c>
      <c r="E3266" s="363" t="s">
        <v>35297</v>
      </c>
    </row>
    <row r="3267" spans="1:5" x14ac:dyDescent="0.25">
      <c r="A3267" s="246" t="str">
        <f t="shared" ref="A3267:A3330" si="51">B3267</f>
        <v>100597</v>
      </c>
      <c r="B3267" s="362" t="s">
        <v>5680</v>
      </c>
      <c r="C3267" s="362" t="s">
        <v>10435</v>
      </c>
      <c r="D3267" s="362" t="s">
        <v>8471</v>
      </c>
      <c r="E3267" s="363" t="s">
        <v>35298</v>
      </c>
    </row>
    <row r="3268" spans="1:5" x14ac:dyDescent="0.25">
      <c r="A3268" s="246" t="str">
        <f t="shared" si="51"/>
        <v>100598</v>
      </c>
      <c r="B3268" s="362" t="s">
        <v>5681</v>
      </c>
      <c r="C3268" s="362" t="s">
        <v>10436</v>
      </c>
      <c r="D3268" s="362" t="s">
        <v>8471</v>
      </c>
      <c r="E3268" s="363" t="s">
        <v>35299</v>
      </c>
    </row>
    <row r="3269" spans="1:5" x14ac:dyDescent="0.25">
      <c r="A3269" s="246" t="str">
        <f t="shared" si="51"/>
        <v>100599</v>
      </c>
      <c r="B3269" s="362" t="s">
        <v>5682</v>
      </c>
      <c r="C3269" s="362" t="s">
        <v>10437</v>
      </c>
      <c r="D3269" s="362" t="s">
        <v>8471</v>
      </c>
      <c r="E3269" s="363" t="s">
        <v>35300</v>
      </c>
    </row>
    <row r="3270" spans="1:5" x14ac:dyDescent="0.25">
      <c r="A3270" s="246" t="str">
        <f t="shared" si="51"/>
        <v>100600</v>
      </c>
      <c r="B3270" s="362" t="s">
        <v>5683</v>
      </c>
      <c r="C3270" s="362" t="s">
        <v>10438</v>
      </c>
      <c r="D3270" s="362" t="s">
        <v>8471</v>
      </c>
      <c r="E3270" s="363" t="s">
        <v>35301</v>
      </c>
    </row>
    <row r="3271" spans="1:5" x14ac:dyDescent="0.25">
      <c r="A3271" s="246" t="str">
        <f t="shared" si="51"/>
        <v>100601</v>
      </c>
      <c r="B3271" s="362" t="s">
        <v>5684</v>
      </c>
      <c r="C3271" s="362" t="s">
        <v>10439</v>
      </c>
      <c r="D3271" s="362" t="s">
        <v>8471</v>
      </c>
      <c r="E3271" s="363" t="s">
        <v>35302</v>
      </c>
    </row>
    <row r="3272" spans="1:5" x14ac:dyDescent="0.25">
      <c r="A3272" s="246" t="str">
        <f t="shared" si="51"/>
        <v>100602</v>
      </c>
      <c r="B3272" s="362" t="s">
        <v>5685</v>
      </c>
      <c r="C3272" s="362" t="s">
        <v>10440</v>
      </c>
      <c r="D3272" s="362" t="s">
        <v>8471</v>
      </c>
      <c r="E3272" s="363" t="s">
        <v>35303</v>
      </c>
    </row>
    <row r="3273" spans="1:5" x14ac:dyDescent="0.25">
      <c r="A3273" s="246" t="str">
        <f t="shared" si="51"/>
        <v>100603</v>
      </c>
      <c r="B3273" s="362" t="s">
        <v>5686</v>
      </c>
      <c r="C3273" s="362" t="s">
        <v>10441</v>
      </c>
      <c r="D3273" s="362" t="s">
        <v>8471</v>
      </c>
      <c r="E3273" s="363" t="s">
        <v>35304</v>
      </c>
    </row>
    <row r="3274" spans="1:5" x14ac:dyDescent="0.25">
      <c r="A3274" s="246" t="str">
        <f t="shared" si="51"/>
        <v>100604</v>
      </c>
      <c r="B3274" s="362" t="s">
        <v>5687</v>
      </c>
      <c r="C3274" s="362" t="s">
        <v>10442</v>
      </c>
      <c r="D3274" s="362" t="s">
        <v>8471</v>
      </c>
      <c r="E3274" s="363" t="s">
        <v>35305</v>
      </c>
    </row>
    <row r="3275" spans="1:5" x14ac:dyDescent="0.25">
      <c r="A3275" s="246" t="str">
        <f t="shared" si="51"/>
        <v>100605</v>
      </c>
      <c r="B3275" s="362" t="s">
        <v>5688</v>
      </c>
      <c r="C3275" s="362" t="s">
        <v>10443</v>
      </c>
      <c r="D3275" s="362" t="s">
        <v>8471</v>
      </c>
      <c r="E3275" s="363" t="s">
        <v>35306</v>
      </c>
    </row>
    <row r="3276" spans="1:5" x14ac:dyDescent="0.25">
      <c r="A3276" s="246" t="str">
        <f t="shared" si="51"/>
        <v>100606</v>
      </c>
      <c r="B3276" s="362" t="s">
        <v>5689</v>
      </c>
      <c r="C3276" s="362" t="s">
        <v>10444</v>
      </c>
      <c r="D3276" s="362" t="s">
        <v>8471</v>
      </c>
      <c r="E3276" s="363" t="s">
        <v>35307</v>
      </c>
    </row>
    <row r="3277" spans="1:5" x14ac:dyDescent="0.25">
      <c r="A3277" s="246" t="str">
        <f t="shared" si="51"/>
        <v>100607</v>
      </c>
      <c r="B3277" s="362" t="s">
        <v>5690</v>
      </c>
      <c r="C3277" s="362" t="s">
        <v>10445</v>
      </c>
      <c r="D3277" s="362" t="s">
        <v>8471</v>
      </c>
      <c r="E3277" s="363" t="s">
        <v>35308</v>
      </c>
    </row>
    <row r="3278" spans="1:5" x14ac:dyDescent="0.25">
      <c r="A3278" s="246" t="str">
        <f t="shared" si="51"/>
        <v>100608</v>
      </c>
      <c r="B3278" s="362" t="s">
        <v>5691</v>
      </c>
      <c r="C3278" s="362" t="s">
        <v>10446</v>
      </c>
      <c r="D3278" s="362" t="s">
        <v>8471</v>
      </c>
      <c r="E3278" s="363" t="s">
        <v>35309</v>
      </c>
    </row>
    <row r="3279" spans="1:5" x14ac:dyDescent="0.25">
      <c r="A3279" s="246" t="str">
        <f t="shared" si="51"/>
        <v>100609</v>
      </c>
      <c r="B3279" s="362" t="s">
        <v>5692</v>
      </c>
      <c r="C3279" s="362" t="s">
        <v>10447</v>
      </c>
      <c r="D3279" s="362" t="s">
        <v>8471</v>
      </c>
      <c r="E3279" s="363" t="s">
        <v>35310</v>
      </c>
    </row>
    <row r="3280" spans="1:5" x14ac:dyDescent="0.25">
      <c r="A3280" s="246" t="str">
        <f t="shared" si="51"/>
        <v>100610</v>
      </c>
      <c r="B3280" s="362" t="s">
        <v>5693</v>
      </c>
      <c r="C3280" s="362" t="s">
        <v>10448</v>
      </c>
      <c r="D3280" s="362" t="s">
        <v>8471</v>
      </c>
      <c r="E3280" s="363" t="s">
        <v>35311</v>
      </c>
    </row>
    <row r="3281" spans="1:5" x14ac:dyDescent="0.25">
      <c r="A3281" s="246" t="str">
        <f t="shared" si="51"/>
        <v>100611</v>
      </c>
      <c r="B3281" s="362" t="s">
        <v>5694</v>
      </c>
      <c r="C3281" s="362" t="s">
        <v>10449</v>
      </c>
      <c r="D3281" s="362" t="s">
        <v>8471</v>
      </c>
      <c r="E3281" s="363" t="s">
        <v>35312</v>
      </c>
    </row>
    <row r="3282" spans="1:5" x14ac:dyDescent="0.25">
      <c r="A3282" s="246" t="str">
        <f t="shared" si="51"/>
        <v>100612</v>
      </c>
      <c r="B3282" s="362" t="s">
        <v>5695</v>
      </c>
      <c r="C3282" s="362" t="s">
        <v>10450</v>
      </c>
      <c r="D3282" s="362" t="s">
        <v>8471</v>
      </c>
      <c r="E3282" s="363" t="s">
        <v>35313</v>
      </c>
    </row>
    <row r="3283" spans="1:5" x14ac:dyDescent="0.25">
      <c r="A3283" s="246" t="str">
        <f t="shared" si="51"/>
        <v>100613</v>
      </c>
      <c r="B3283" s="362" t="s">
        <v>5696</v>
      </c>
      <c r="C3283" s="362" t="s">
        <v>10451</v>
      </c>
      <c r="D3283" s="362" t="s">
        <v>8471</v>
      </c>
      <c r="E3283" s="363" t="s">
        <v>35314</v>
      </c>
    </row>
    <row r="3284" spans="1:5" x14ac:dyDescent="0.25">
      <c r="A3284" s="246" t="str">
        <f t="shared" si="51"/>
        <v>100614</v>
      </c>
      <c r="B3284" s="362" t="s">
        <v>5697</v>
      </c>
      <c r="C3284" s="362" t="s">
        <v>10452</v>
      </c>
      <c r="D3284" s="362" t="s">
        <v>8471</v>
      </c>
      <c r="E3284" s="363" t="s">
        <v>35315</v>
      </c>
    </row>
    <row r="3285" spans="1:5" x14ac:dyDescent="0.25">
      <c r="A3285" s="246" t="str">
        <f t="shared" si="51"/>
        <v>100615</v>
      </c>
      <c r="B3285" s="362" t="s">
        <v>5698</v>
      </c>
      <c r="C3285" s="362" t="s">
        <v>10453</v>
      </c>
      <c r="D3285" s="362" t="s">
        <v>8471</v>
      </c>
      <c r="E3285" s="363" t="s">
        <v>35316</v>
      </c>
    </row>
    <row r="3286" spans="1:5" x14ac:dyDescent="0.25">
      <c r="A3286" s="246" t="str">
        <f t="shared" si="51"/>
        <v>100616</v>
      </c>
      <c r="B3286" s="362" t="s">
        <v>5699</v>
      </c>
      <c r="C3286" s="362" t="s">
        <v>10454</v>
      </c>
      <c r="D3286" s="362" t="s">
        <v>8471</v>
      </c>
      <c r="E3286" s="363" t="s">
        <v>35317</v>
      </c>
    </row>
    <row r="3287" spans="1:5" x14ac:dyDescent="0.25">
      <c r="A3287" s="246" t="str">
        <f t="shared" si="51"/>
        <v>100617</v>
      </c>
      <c r="B3287" s="362" t="s">
        <v>5700</v>
      </c>
      <c r="C3287" s="362" t="s">
        <v>10455</v>
      </c>
      <c r="D3287" s="362" t="s">
        <v>8471</v>
      </c>
      <c r="E3287" s="363" t="s">
        <v>35318</v>
      </c>
    </row>
    <row r="3288" spans="1:5" x14ac:dyDescent="0.25">
      <c r="A3288" s="246" t="str">
        <f t="shared" si="51"/>
        <v>100618</v>
      </c>
      <c r="B3288" s="362" t="s">
        <v>5701</v>
      </c>
      <c r="C3288" s="362" t="s">
        <v>10456</v>
      </c>
      <c r="D3288" s="362" t="s">
        <v>8471</v>
      </c>
      <c r="E3288" s="363" t="s">
        <v>35319</v>
      </c>
    </row>
    <row r="3289" spans="1:5" x14ac:dyDescent="0.25">
      <c r="A3289" s="246" t="str">
        <f t="shared" si="51"/>
        <v>100619</v>
      </c>
      <c r="B3289" s="362" t="s">
        <v>5702</v>
      </c>
      <c r="C3289" s="362" t="s">
        <v>10457</v>
      </c>
      <c r="D3289" s="362" t="s">
        <v>8471</v>
      </c>
      <c r="E3289" s="363" t="s">
        <v>35320</v>
      </c>
    </row>
    <row r="3290" spans="1:5" x14ac:dyDescent="0.25">
      <c r="A3290" s="246" t="str">
        <f t="shared" si="51"/>
        <v>100620</v>
      </c>
      <c r="B3290" s="362" t="s">
        <v>5703</v>
      </c>
      <c r="C3290" s="362" t="s">
        <v>10458</v>
      </c>
      <c r="D3290" s="362" t="s">
        <v>8471</v>
      </c>
      <c r="E3290" s="363" t="s">
        <v>35321</v>
      </c>
    </row>
    <row r="3291" spans="1:5" x14ac:dyDescent="0.25">
      <c r="A3291" s="246" t="str">
        <f t="shared" si="51"/>
        <v>100621</v>
      </c>
      <c r="B3291" s="362" t="s">
        <v>5704</v>
      </c>
      <c r="C3291" s="362" t="s">
        <v>10459</v>
      </c>
      <c r="D3291" s="362" t="s">
        <v>8471</v>
      </c>
      <c r="E3291" s="363" t="s">
        <v>35322</v>
      </c>
    </row>
    <row r="3292" spans="1:5" x14ac:dyDescent="0.25">
      <c r="A3292" s="246" t="str">
        <f t="shared" si="51"/>
        <v>100622</v>
      </c>
      <c r="B3292" s="362" t="s">
        <v>5705</v>
      </c>
      <c r="C3292" s="362" t="s">
        <v>10460</v>
      </c>
      <c r="D3292" s="362" t="s">
        <v>8471</v>
      </c>
      <c r="E3292" s="363" t="s">
        <v>35323</v>
      </c>
    </row>
    <row r="3293" spans="1:5" x14ac:dyDescent="0.25">
      <c r="A3293" s="246" t="str">
        <f t="shared" si="51"/>
        <v>100623</v>
      </c>
      <c r="B3293" s="362" t="s">
        <v>5706</v>
      </c>
      <c r="C3293" s="362" t="s">
        <v>10461</v>
      </c>
      <c r="D3293" s="362" t="s">
        <v>8471</v>
      </c>
      <c r="E3293" s="363" t="s">
        <v>35324</v>
      </c>
    </row>
    <row r="3294" spans="1:5" x14ac:dyDescent="0.25">
      <c r="A3294" s="246" t="str">
        <f t="shared" si="51"/>
        <v>97600</v>
      </c>
      <c r="B3294" s="362" t="s">
        <v>4745</v>
      </c>
      <c r="C3294" s="362" t="s">
        <v>10462</v>
      </c>
      <c r="D3294" s="362" t="s">
        <v>8471</v>
      </c>
      <c r="E3294" s="363" t="s">
        <v>35325</v>
      </c>
    </row>
    <row r="3295" spans="1:5" x14ac:dyDescent="0.25">
      <c r="A3295" s="246" t="str">
        <f t="shared" si="51"/>
        <v>97601</v>
      </c>
      <c r="B3295" s="362" t="s">
        <v>4746</v>
      </c>
      <c r="C3295" s="362" t="s">
        <v>10463</v>
      </c>
      <c r="D3295" s="362" t="s">
        <v>8471</v>
      </c>
      <c r="E3295" s="363" t="s">
        <v>35326</v>
      </c>
    </row>
    <row r="3296" spans="1:5" x14ac:dyDescent="0.25">
      <c r="A3296" s="246" t="str">
        <f t="shared" si="51"/>
        <v>97605</v>
      </c>
      <c r="B3296" s="362" t="s">
        <v>4747</v>
      </c>
      <c r="C3296" s="362" t="s">
        <v>10464</v>
      </c>
      <c r="D3296" s="362" t="s">
        <v>8471</v>
      </c>
      <c r="E3296" s="363" t="s">
        <v>35327</v>
      </c>
    </row>
    <row r="3297" spans="1:5" x14ac:dyDescent="0.25">
      <c r="A3297" s="246" t="str">
        <f t="shared" si="51"/>
        <v>97606</v>
      </c>
      <c r="B3297" s="362" t="s">
        <v>4748</v>
      </c>
      <c r="C3297" s="362" t="s">
        <v>10465</v>
      </c>
      <c r="D3297" s="362" t="s">
        <v>8471</v>
      </c>
      <c r="E3297" s="363" t="s">
        <v>35328</v>
      </c>
    </row>
    <row r="3298" spans="1:5" x14ac:dyDescent="0.25">
      <c r="A3298" s="246" t="str">
        <f t="shared" si="51"/>
        <v>97607</v>
      </c>
      <c r="B3298" s="362" t="s">
        <v>4749</v>
      </c>
      <c r="C3298" s="362" t="s">
        <v>10466</v>
      </c>
      <c r="D3298" s="362" t="s">
        <v>8471</v>
      </c>
      <c r="E3298" s="363" t="s">
        <v>35329</v>
      </c>
    </row>
    <row r="3299" spans="1:5" x14ac:dyDescent="0.25">
      <c r="A3299" s="246" t="str">
        <f t="shared" si="51"/>
        <v>97608</v>
      </c>
      <c r="B3299" s="362" t="s">
        <v>4750</v>
      </c>
      <c r="C3299" s="362" t="s">
        <v>10467</v>
      </c>
      <c r="D3299" s="362" t="s">
        <v>8471</v>
      </c>
      <c r="E3299" s="363" t="s">
        <v>35330</v>
      </c>
    </row>
    <row r="3300" spans="1:5" x14ac:dyDescent="0.25">
      <c r="A3300" s="246" t="str">
        <f t="shared" si="51"/>
        <v>102102</v>
      </c>
      <c r="B3300" s="362" t="s">
        <v>10468</v>
      </c>
      <c r="C3300" s="362" t="s">
        <v>10469</v>
      </c>
      <c r="D3300" s="362" t="s">
        <v>8471</v>
      </c>
      <c r="E3300" s="363" t="s">
        <v>35331</v>
      </c>
    </row>
    <row r="3301" spans="1:5" x14ac:dyDescent="0.25">
      <c r="A3301" s="246" t="str">
        <f t="shared" si="51"/>
        <v>102103</v>
      </c>
      <c r="B3301" s="362" t="s">
        <v>10470</v>
      </c>
      <c r="C3301" s="362" t="s">
        <v>10471</v>
      </c>
      <c r="D3301" s="362" t="s">
        <v>8471</v>
      </c>
      <c r="E3301" s="363" t="s">
        <v>35332</v>
      </c>
    </row>
    <row r="3302" spans="1:5" x14ac:dyDescent="0.25">
      <c r="A3302" s="246" t="str">
        <f t="shared" si="51"/>
        <v>102104</v>
      </c>
      <c r="B3302" s="362" t="s">
        <v>10472</v>
      </c>
      <c r="C3302" s="362" t="s">
        <v>10473</v>
      </c>
      <c r="D3302" s="362" t="s">
        <v>8471</v>
      </c>
      <c r="E3302" s="363" t="s">
        <v>35333</v>
      </c>
    </row>
    <row r="3303" spans="1:5" x14ac:dyDescent="0.25">
      <c r="A3303" s="246" t="str">
        <f t="shared" si="51"/>
        <v>102105</v>
      </c>
      <c r="B3303" s="362" t="s">
        <v>10474</v>
      </c>
      <c r="C3303" s="362" t="s">
        <v>10475</v>
      </c>
      <c r="D3303" s="362" t="s">
        <v>8471</v>
      </c>
      <c r="E3303" s="363" t="s">
        <v>35334</v>
      </c>
    </row>
    <row r="3304" spans="1:5" x14ac:dyDescent="0.25">
      <c r="A3304" s="246" t="str">
        <f t="shared" si="51"/>
        <v>102106</v>
      </c>
      <c r="B3304" s="362" t="s">
        <v>10476</v>
      </c>
      <c r="C3304" s="362" t="s">
        <v>10477</v>
      </c>
      <c r="D3304" s="362" t="s">
        <v>8471</v>
      </c>
      <c r="E3304" s="363" t="s">
        <v>35335</v>
      </c>
    </row>
    <row r="3305" spans="1:5" x14ac:dyDescent="0.25">
      <c r="A3305" s="246" t="str">
        <f t="shared" si="51"/>
        <v>102107</v>
      </c>
      <c r="B3305" s="362" t="s">
        <v>10478</v>
      </c>
      <c r="C3305" s="362" t="s">
        <v>10479</v>
      </c>
      <c r="D3305" s="362" t="s">
        <v>8471</v>
      </c>
      <c r="E3305" s="363" t="s">
        <v>35336</v>
      </c>
    </row>
    <row r="3306" spans="1:5" x14ac:dyDescent="0.25">
      <c r="A3306" s="246" t="str">
        <f t="shared" si="51"/>
        <v>102108</v>
      </c>
      <c r="B3306" s="362" t="s">
        <v>10480</v>
      </c>
      <c r="C3306" s="362" t="s">
        <v>10481</v>
      </c>
      <c r="D3306" s="362" t="s">
        <v>8471</v>
      </c>
      <c r="E3306" s="363" t="s">
        <v>35337</v>
      </c>
    </row>
    <row r="3307" spans="1:5" x14ac:dyDescent="0.25">
      <c r="A3307" s="246" t="str">
        <f t="shared" si="51"/>
        <v>102109</v>
      </c>
      <c r="B3307" s="362" t="s">
        <v>10482</v>
      </c>
      <c r="C3307" s="362" t="s">
        <v>10483</v>
      </c>
      <c r="D3307" s="362" t="s">
        <v>8471</v>
      </c>
      <c r="E3307" s="363" t="s">
        <v>25403</v>
      </c>
    </row>
    <row r="3308" spans="1:5" x14ac:dyDescent="0.25">
      <c r="A3308" s="246" t="str">
        <f t="shared" si="51"/>
        <v>102110</v>
      </c>
      <c r="B3308" s="362" t="s">
        <v>10484</v>
      </c>
      <c r="C3308" s="362" t="s">
        <v>10485</v>
      </c>
      <c r="D3308" s="362" t="s">
        <v>8471</v>
      </c>
      <c r="E3308" s="363" t="s">
        <v>35338</v>
      </c>
    </row>
    <row r="3309" spans="1:5" x14ac:dyDescent="0.25">
      <c r="A3309" s="246" t="str">
        <f t="shared" si="51"/>
        <v>103654</v>
      </c>
      <c r="B3309" s="362" t="s">
        <v>16071</v>
      </c>
      <c r="C3309" s="362" t="s">
        <v>16072</v>
      </c>
      <c r="D3309" s="362" t="s">
        <v>8471</v>
      </c>
      <c r="E3309" s="363" t="s">
        <v>35339</v>
      </c>
    </row>
    <row r="3310" spans="1:5" x14ac:dyDescent="0.25">
      <c r="A3310" s="246" t="str">
        <f t="shared" si="51"/>
        <v>103655</v>
      </c>
      <c r="B3310" s="362" t="s">
        <v>16073</v>
      </c>
      <c r="C3310" s="362" t="s">
        <v>16074</v>
      </c>
      <c r="D3310" s="362" t="s">
        <v>8471</v>
      </c>
      <c r="E3310" s="363" t="s">
        <v>35340</v>
      </c>
    </row>
    <row r="3311" spans="1:5" x14ac:dyDescent="0.25">
      <c r="A3311" s="246" t="str">
        <f t="shared" si="51"/>
        <v>103656</v>
      </c>
      <c r="B3311" s="362" t="s">
        <v>16075</v>
      </c>
      <c r="C3311" s="362" t="s">
        <v>16076</v>
      </c>
      <c r="D3311" s="362" t="s">
        <v>8471</v>
      </c>
      <c r="E3311" s="363" t="s">
        <v>35341</v>
      </c>
    </row>
    <row r="3312" spans="1:5" x14ac:dyDescent="0.25">
      <c r="A3312" s="246" t="str">
        <f t="shared" si="51"/>
        <v>104473</v>
      </c>
      <c r="B3312" s="362" t="s">
        <v>19461</v>
      </c>
      <c r="C3312" s="362" t="s">
        <v>19462</v>
      </c>
      <c r="D3312" s="362" t="s">
        <v>8471</v>
      </c>
      <c r="E3312" s="363" t="s">
        <v>35342</v>
      </c>
    </row>
    <row r="3313" spans="1:5" x14ac:dyDescent="0.25">
      <c r="A3313" s="246" t="str">
        <f t="shared" si="51"/>
        <v>104474</v>
      </c>
      <c r="B3313" s="362" t="s">
        <v>19463</v>
      </c>
      <c r="C3313" s="362" t="s">
        <v>19464</v>
      </c>
      <c r="D3313" s="362" t="s">
        <v>8471</v>
      </c>
      <c r="E3313" s="363" t="s">
        <v>35343</v>
      </c>
    </row>
    <row r="3314" spans="1:5" x14ac:dyDescent="0.25">
      <c r="A3314" s="246" t="str">
        <f t="shared" si="51"/>
        <v>104475</v>
      </c>
      <c r="B3314" s="362" t="s">
        <v>19465</v>
      </c>
      <c r="C3314" s="362" t="s">
        <v>19466</v>
      </c>
      <c r="D3314" s="362" t="s">
        <v>8471</v>
      </c>
      <c r="E3314" s="363" t="s">
        <v>24006</v>
      </c>
    </row>
    <row r="3315" spans="1:5" x14ac:dyDescent="0.25">
      <c r="A3315" s="246" t="str">
        <f t="shared" si="51"/>
        <v>104476</v>
      </c>
      <c r="B3315" s="362" t="s">
        <v>19467</v>
      </c>
      <c r="C3315" s="362" t="s">
        <v>19468</v>
      </c>
      <c r="D3315" s="362" t="s">
        <v>8471</v>
      </c>
      <c r="E3315" s="363" t="s">
        <v>28590</v>
      </c>
    </row>
    <row r="3316" spans="1:5" x14ac:dyDescent="0.25">
      <c r="A3316" s="246" t="str">
        <f t="shared" si="51"/>
        <v>104477</v>
      </c>
      <c r="B3316" s="362" t="s">
        <v>19469</v>
      </c>
      <c r="C3316" s="362" t="s">
        <v>19470</v>
      </c>
      <c r="D3316" s="362" t="s">
        <v>8471</v>
      </c>
      <c r="E3316" s="363" t="s">
        <v>21269</v>
      </c>
    </row>
    <row r="3317" spans="1:5" x14ac:dyDescent="0.25">
      <c r="A3317" s="246" t="str">
        <f t="shared" si="51"/>
        <v>104478</v>
      </c>
      <c r="B3317" s="362" t="s">
        <v>19471</v>
      </c>
      <c r="C3317" s="362" t="s">
        <v>19472</v>
      </c>
      <c r="D3317" s="362" t="s">
        <v>8471</v>
      </c>
      <c r="E3317" s="363" t="s">
        <v>35344</v>
      </c>
    </row>
    <row r="3318" spans="1:5" x14ac:dyDescent="0.25">
      <c r="A3318" s="246" t="str">
        <f t="shared" si="51"/>
        <v>104479</v>
      </c>
      <c r="B3318" s="362" t="s">
        <v>19473</v>
      </c>
      <c r="C3318" s="362" t="s">
        <v>19474</v>
      </c>
      <c r="D3318" s="362" t="s">
        <v>8471</v>
      </c>
      <c r="E3318" s="363" t="s">
        <v>35345</v>
      </c>
    </row>
    <row r="3319" spans="1:5" x14ac:dyDescent="0.25">
      <c r="A3319" s="246" t="str">
        <f t="shared" si="51"/>
        <v>104480</v>
      </c>
      <c r="B3319" s="362" t="s">
        <v>19475</v>
      </c>
      <c r="C3319" s="362" t="s">
        <v>19476</v>
      </c>
      <c r="D3319" s="362" t="s">
        <v>8471</v>
      </c>
      <c r="E3319" s="363" t="s">
        <v>21373</v>
      </c>
    </row>
    <row r="3320" spans="1:5" x14ac:dyDescent="0.25">
      <c r="A3320" s="246" t="str">
        <f t="shared" si="51"/>
        <v>104481</v>
      </c>
      <c r="B3320" s="362" t="s">
        <v>19477</v>
      </c>
      <c r="C3320" s="362" t="s">
        <v>19478</v>
      </c>
      <c r="D3320" s="362" t="s">
        <v>8471</v>
      </c>
      <c r="E3320" s="363" t="s">
        <v>35346</v>
      </c>
    </row>
    <row r="3321" spans="1:5" x14ac:dyDescent="0.25">
      <c r="A3321" s="246" t="str">
        <f t="shared" si="51"/>
        <v>96973</v>
      </c>
      <c r="B3321" s="362" t="s">
        <v>4470</v>
      </c>
      <c r="C3321" s="362" t="s">
        <v>31342</v>
      </c>
      <c r="D3321" s="362" t="s">
        <v>8399</v>
      </c>
      <c r="E3321" s="363" t="s">
        <v>15552</v>
      </c>
    </row>
    <row r="3322" spans="1:5" x14ac:dyDescent="0.25">
      <c r="A3322" s="246" t="str">
        <f t="shared" si="51"/>
        <v>96974</v>
      </c>
      <c r="B3322" s="362" t="s">
        <v>4471</v>
      </c>
      <c r="C3322" s="362" t="s">
        <v>31344</v>
      </c>
      <c r="D3322" s="362" t="s">
        <v>8399</v>
      </c>
      <c r="E3322" s="363" t="s">
        <v>35347</v>
      </c>
    </row>
    <row r="3323" spans="1:5" x14ac:dyDescent="0.25">
      <c r="A3323" s="246" t="str">
        <f t="shared" si="51"/>
        <v>96975</v>
      </c>
      <c r="B3323" s="362" t="s">
        <v>4472</v>
      </c>
      <c r="C3323" s="362" t="s">
        <v>31346</v>
      </c>
      <c r="D3323" s="362" t="s">
        <v>8399</v>
      </c>
      <c r="E3323" s="363" t="s">
        <v>35348</v>
      </c>
    </row>
    <row r="3324" spans="1:5" x14ac:dyDescent="0.25">
      <c r="A3324" s="246" t="str">
        <f t="shared" si="51"/>
        <v>96976</v>
      </c>
      <c r="B3324" s="362" t="s">
        <v>4473</v>
      </c>
      <c r="C3324" s="362" t="s">
        <v>31348</v>
      </c>
      <c r="D3324" s="362" t="s">
        <v>8399</v>
      </c>
      <c r="E3324" s="363" t="s">
        <v>35349</v>
      </c>
    </row>
    <row r="3325" spans="1:5" x14ac:dyDescent="0.25">
      <c r="A3325" s="246" t="str">
        <f t="shared" si="51"/>
        <v>96977</v>
      </c>
      <c r="B3325" s="362" t="s">
        <v>4474</v>
      </c>
      <c r="C3325" s="362" t="s">
        <v>31350</v>
      </c>
      <c r="D3325" s="362" t="s">
        <v>8399</v>
      </c>
      <c r="E3325" s="363" t="s">
        <v>16536</v>
      </c>
    </row>
    <row r="3326" spans="1:5" x14ac:dyDescent="0.25">
      <c r="A3326" s="246" t="str">
        <f t="shared" si="51"/>
        <v>96978</v>
      </c>
      <c r="B3326" s="362" t="s">
        <v>4475</v>
      </c>
      <c r="C3326" s="362" t="s">
        <v>31352</v>
      </c>
      <c r="D3326" s="362" t="s">
        <v>8399</v>
      </c>
      <c r="E3326" s="363" t="s">
        <v>35350</v>
      </c>
    </row>
    <row r="3327" spans="1:5" x14ac:dyDescent="0.25">
      <c r="A3327" s="246" t="str">
        <f t="shared" si="51"/>
        <v>96979</v>
      </c>
      <c r="B3327" s="362" t="s">
        <v>4476</v>
      </c>
      <c r="C3327" s="362" t="s">
        <v>31354</v>
      </c>
      <c r="D3327" s="362" t="s">
        <v>8399</v>
      </c>
      <c r="E3327" s="363" t="s">
        <v>35351</v>
      </c>
    </row>
    <row r="3328" spans="1:5" x14ac:dyDescent="0.25">
      <c r="A3328" s="246" t="str">
        <f t="shared" si="51"/>
        <v>96984</v>
      </c>
      <c r="B3328" s="362" t="s">
        <v>4477</v>
      </c>
      <c r="C3328" s="362" t="s">
        <v>31356</v>
      </c>
      <c r="D3328" s="362" t="s">
        <v>8471</v>
      </c>
      <c r="E3328" s="363" t="s">
        <v>15607</v>
      </c>
    </row>
    <row r="3329" spans="1:5" x14ac:dyDescent="0.25">
      <c r="A3329" s="246" t="str">
        <f t="shared" si="51"/>
        <v>96985</v>
      </c>
      <c r="B3329" s="362" t="s">
        <v>4478</v>
      </c>
      <c r="C3329" s="362" t="s">
        <v>31357</v>
      </c>
      <c r="D3329" s="362" t="s">
        <v>8471</v>
      </c>
      <c r="E3329" s="363" t="s">
        <v>17870</v>
      </c>
    </row>
    <row r="3330" spans="1:5" x14ac:dyDescent="0.25">
      <c r="A3330" s="246" t="str">
        <f t="shared" si="51"/>
        <v>96986</v>
      </c>
      <c r="B3330" s="362" t="s">
        <v>4479</v>
      </c>
      <c r="C3330" s="362" t="s">
        <v>31359</v>
      </c>
      <c r="D3330" s="362" t="s">
        <v>8471</v>
      </c>
      <c r="E3330" s="363" t="s">
        <v>35352</v>
      </c>
    </row>
    <row r="3331" spans="1:5" x14ac:dyDescent="0.25">
      <c r="A3331" s="246" t="str">
        <f t="shared" ref="A3331:A3394" si="52">B3331</f>
        <v>96987</v>
      </c>
      <c r="B3331" s="362" t="s">
        <v>4480</v>
      </c>
      <c r="C3331" s="362" t="s">
        <v>31361</v>
      </c>
      <c r="D3331" s="362" t="s">
        <v>8471</v>
      </c>
      <c r="E3331" s="363" t="s">
        <v>35353</v>
      </c>
    </row>
    <row r="3332" spans="1:5" x14ac:dyDescent="0.25">
      <c r="A3332" s="246" t="str">
        <f t="shared" si="52"/>
        <v>96988</v>
      </c>
      <c r="B3332" s="362" t="s">
        <v>4481</v>
      </c>
      <c r="C3332" s="362" t="s">
        <v>31362</v>
      </c>
      <c r="D3332" s="362" t="s">
        <v>8471</v>
      </c>
      <c r="E3332" s="363" t="s">
        <v>35354</v>
      </c>
    </row>
    <row r="3333" spans="1:5" x14ac:dyDescent="0.25">
      <c r="A3333" s="246" t="str">
        <f t="shared" si="52"/>
        <v>96989</v>
      </c>
      <c r="B3333" s="362" t="s">
        <v>4482</v>
      </c>
      <c r="C3333" s="362" t="s">
        <v>31363</v>
      </c>
      <c r="D3333" s="362" t="s">
        <v>8471</v>
      </c>
      <c r="E3333" s="363" t="s">
        <v>23925</v>
      </c>
    </row>
    <row r="3334" spans="1:5" x14ac:dyDescent="0.25">
      <c r="A3334" s="246" t="str">
        <f t="shared" si="52"/>
        <v>98463</v>
      </c>
      <c r="B3334" s="362" t="s">
        <v>5031</v>
      </c>
      <c r="C3334" s="362" t="s">
        <v>31365</v>
      </c>
      <c r="D3334" s="362" t="s">
        <v>8471</v>
      </c>
      <c r="E3334" s="363" t="s">
        <v>13545</v>
      </c>
    </row>
    <row r="3335" spans="1:5" x14ac:dyDescent="0.25">
      <c r="A3335" s="246" t="str">
        <f t="shared" si="52"/>
        <v>104746</v>
      </c>
      <c r="B3335" s="362" t="s">
        <v>31366</v>
      </c>
      <c r="C3335" s="362" t="s">
        <v>31367</v>
      </c>
      <c r="D3335" s="362" t="s">
        <v>8471</v>
      </c>
      <c r="E3335" s="363" t="s">
        <v>35355</v>
      </c>
    </row>
    <row r="3336" spans="1:5" x14ac:dyDescent="0.25">
      <c r="A3336" s="246" t="str">
        <f t="shared" si="52"/>
        <v>104749</v>
      </c>
      <c r="B3336" s="362" t="s">
        <v>31368</v>
      </c>
      <c r="C3336" s="362" t="s">
        <v>31369</v>
      </c>
      <c r="D3336" s="362" t="s">
        <v>8471</v>
      </c>
      <c r="E3336" s="363" t="s">
        <v>12948</v>
      </c>
    </row>
    <row r="3337" spans="1:5" x14ac:dyDescent="0.25">
      <c r="A3337" s="246" t="str">
        <f t="shared" si="52"/>
        <v>104750</v>
      </c>
      <c r="B3337" s="362" t="s">
        <v>31370</v>
      </c>
      <c r="C3337" s="362" t="s">
        <v>31371</v>
      </c>
      <c r="D3337" s="362" t="s">
        <v>8471</v>
      </c>
      <c r="E3337" s="363" t="s">
        <v>21673</v>
      </c>
    </row>
    <row r="3338" spans="1:5" x14ac:dyDescent="0.25">
      <c r="A3338" s="246" t="str">
        <f t="shared" si="52"/>
        <v>104751</v>
      </c>
      <c r="B3338" s="362" t="s">
        <v>31372</v>
      </c>
      <c r="C3338" s="362" t="s">
        <v>31373</v>
      </c>
      <c r="D3338" s="362" t="s">
        <v>8471</v>
      </c>
      <c r="E3338" s="363" t="s">
        <v>14163</v>
      </c>
    </row>
    <row r="3339" spans="1:5" x14ac:dyDescent="0.25">
      <c r="A3339" s="246" t="str">
        <f t="shared" si="52"/>
        <v>104752</v>
      </c>
      <c r="B3339" s="362" t="s">
        <v>31374</v>
      </c>
      <c r="C3339" s="362" t="s">
        <v>31375</v>
      </c>
      <c r="D3339" s="362" t="s">
        <v>8471</v>
      </c>
      <c r="E3339" s="363" t="s">
        <v>13337</v>
      </c>
    </row>
    <row r="3340" spans="1:5" x14ac:dyDescent="0.25">
      <c r="A3340" s="246" t="str">
        <f t="shared" si="52"/>
        <v>104753</v>
      </c>
      <c r="B3340" s="362" t="s">
        <v>31376</v>
      </c>
      <c r="C3340" s="362" t="s">
        <v>31377</v>
      </c>
      <c r="D3340" s="362" t="s">
        <v>8471</v>
      </c>
      <c r="E3340" s="363" t="s">
        <v>16234</v>
      </c>
    </row>
    <row r="3341" spans="1:5" x14ac:dyDescent="0.25">
      <c r="A3341" s="246" t="str">
        <f t="shared" si="52"/>
        <v>104754</v>
      </c>
      <c r="B3341" s="362" t="s">
        <v>31378</v>
      </c>
      <c r="C3341" s="362" t="s">
        <v>31379</v>
      </c>
      <c r="D3341" s="362" t="s">
        <v>8471</v>
      </c>
      <c r="E3341" s="363" t="s">
        <v>12989</v>
      </c>
    </row>
    <row r="3342" spans="1:5" x14ac:dyDescent="0.25">
      <c r="A3342" s="246" t="str">
        <f t="shared" si="52"/>
        <v>104755</v>
      </c>
      <c r="B3342" s="362" t="s">
        <v>31381</v>
      </c>
      <c r="C3342" s="362" t="s">
        <v>31382</v>
      </c>
      <c r="D3342" s="362" t="s">
        <v>8471</v>
      </c>
      <c r="E3342" s="363" t="s">
        <v>21804</v>
      </c>
    </row>
    <row r="3343" spans="1:5" x14ac:dyDescent="0.25">
      <c r="A3343" s="246" t="str">
        <f t="shared" si="52"/>
        <v>103490</v>
      </c>
      <c r="B3343" s="362" t="s">
        <v>16077</v>
      </c>
      <c r="C3343" s="362" t="s">
        <v>16078</v>
      </c>
      <c r="D3343" s="362" t="s">
        <v>9485</v>
      </c>
      <c r="E3343" s="363" t="s">
        <v>21470</v>
      </c>
    </row>
    <row r="3344" spans="1:5" x14ac:dyDescent="0.25">
      <c r="A3344" s="246" t="str">
        <f t="shared" si="52"/>
        <v>103491</v>
      </c>
      <c r="B3344" s="362" t="s">
        <v>16079</v>
      </c>
      <c r="C3344" s="362" t="s">
        <v>16080</v>
      </c>
      <c r="D3344" s="362" t="s">
        <v>9485</v>
      </c>
      <c r="E3344" s="363" t="s">
        <v>35356</v>
      </c>
    </row>
    <row r="3345" spans="1:5" x14ac:dyDescent="0.25">
      <c r="A3345" s="246" t="str">
        <f t="shared" si="52"/>
        <v>104758</v>
      </c>
      <c r="B3345" s="362" t="s">
        <v>31385</v>
      </c>
      <c r="C3345" s="362" t="s">
        <v>31386</v>
      </c>
      <c r="D3345" s="362" t="s">
        <v>8471</v>
      </c>
      <c r="E3345" s="363" t="s">
        <v>21491</v>
      </c>
    </row>
    <row r="3346" spans="1:5" x14ac:dyDescent="0.25">
      <c r="A3346" s="246" t="str">
        <f t="shared" si="52"/>
        <v>104759</v>
      </c>
      <c r="B3346" s="362" t="s">
        <v>31387</v>
      </c>
      <c r="C3346" s="362" t="s">
        <v>31388</v>
      </c>
      <c r="D3346" s="362" t="s">
        <v>8471</v>
      </c>
      <c r="E3346" s="363" t="s">
        <v>32807</v>
      </c>
    </row>
    <row r="3347" spans="1:5" x14ac:dyDescent="0.25">
      <c r="A3347" s="246" t="str">
        <f t="shared" si="52"/>
        <v>104760</v>
      </c>
      <c r="B3347" s="362" t="s">
        <v>31389</v>
      </c>
      <c r="C3347" s="362" t="s">
        <v>31390</v>
      </c>
      <c r="D3347" s="362" t="s">
        <v>8471</v>
      </c>
      <c r="E3347" s="363" t="s">
        <v>35357</v>
      </c>
    </row>
    <row r="3348" spans="1:5" x14ac:dyDescent="0.25">
      <c r="A3348" s="246" t="str">
        <f t="shared" si="52"/>
        <v>104761</v>
      </c>
      <c r="B3348" s="362" t="s">
        <v>31391</v>
      </c>
      <c r="C3348" s="362" t="s">
        <v>31392</v>
      </c>
      <c r="D3348" s="362" t="s">
        <v>8471</v>
      </c>
      <c r="E3348" s="363" t="s">
        <v>18517</v>
      </c>
    </row>
    <row r="3349" spans="1:5" x14ac:dyDescent="0.25">
      <c r="A3349" s="246" t="str">
        <f t="shared" si="52"/>
        <v>104762</v>
      </c>
      <c r="B3349" s="362" t="s">
        <v>31393</v>
      </c>
      <c r="C3349" s="362" t="s">
        <v>31394</v>
      </c>
      <c r="D3349" s="362" t="s">
        <v>8471</v>
      </c>
      <c r="E3349" s="363" t="s">
        <v>15119</v>
      </c>
    </row>
    <row r="3350" spans="1:5" x14ac:dyDescent="0.25">
      <c r="A3350" s="246" t="str">
        <f t="shared" si="52"/>
        <v>104763</v>
      </c>
      <c r="B3350" s="362" t="s">
        <v>31395</v>
      </c>
      <c r="C3350" s="362" t="s">
        <v>31396</v>
      </c>
      <c r="D3350" s="362" t="s">
        <v>8471</v>
      </c>
      <c r="E3350" s="363" t="s">
        <v>14338</v>
      </c>
    </row>
    <row r="3351" spans="1:5" x14ac:dyDescent="0.25">
      <c r="A3351" s="246" t="str">
        <f t="shared" si="52"/>
        <v>104764</v>
      </c>
      <c r="B3351" s="362" t="s">
        <v>31398</v>
      </c>
      <c r="C3351" s="362" t="s">
        <v>31399</v>
      </c>
      <c r="D3351" s="362" t="s">
        <v>8399</v>
      </c>
      <c r="E3351" s="363" t="s">
        <v>12854</v>
      </c>
    </row>
    <row r="3352" spans="1:5" x14ac:dyDescent="0.25">
      <c r="A3352" s="246" t="str">
        <f t="shared" si="52"/>
        <v>104765</v>
      </c>
      <c r="B3352" s="362" t="s">
        <v>31400</v>
      </c>
      <c r="C3352" s="362" t="s">
        <v>31401</v>
      </c>
      <c r="D3352" s="362" t="s">
        <v>8399</v>
      </c>
      <c r="E3352" s="363" t="s">
        <v>8183</v>
      </c>
    </row>
    <row r="3353" spans="1:5" x14ac:dyDescent="0.25">
      <c r="A3353" s="246" t="str">
        <f t="shared" si="52"/>
        <v>104766</v>
      </c>
      <c r="B3353" s="362" t="s">
        <v>31402</v>
      </c>
      <c r="C3353" s="362" t="s">
        <v>31403</v>
      </c>
      <c r="D3353" s="362" t="s">
        <v>8399</v>
      </c>
      <c r="E3353" s="363" t="s">
        <v>15068</v>
      </c>
    </row>
    <row r="3354" spans="1:5" x14ac:dyDescent="0.25">
      <c r="A3354" s="246" t="str">
        <f t="shared" si="52"/>
        <v>104768</v>
      </c>
      <c r="B3354" s="362" t="s">
        <v>31404</v>
      </c>
      <c r="C3354" s="362" t="s">
        <v>31405</v>
      </c>
      <c r="D3354" s="362" t="s">
        <v>8471</v>
      </c>
      <c r="E3354" s="363" t="s">
        <v>7778</v>
      </c>
    </row>
    <row r="3355" spans="1:5" x14ac:dyDescent="0.25">
      <c r="A3355" s="246" t="str">
        <f t="shared" si="52"/>
        <v>104770</v>
      </c>
      <c r="B3355" s="362" t="s">
        <v>31406</v>
      </c>
      <c r="C3355" s="362" t="s">
        <v>31407</v>
      </c>
      <c r="D3355" s="362" t="s">
        <v>8471</v>
      </c>
      <c r="E3355" s="363" t="s">
        <v>11986</v>
      </c>
    </row>
    <row r="3356" spans="1:5" x14ac:dyDescent="0.25">
      <c r="A3356" s="246" t="str">
        <f t="shared" si="52"/>
        <v>104772</v>
      </c>
      <c r="B3356" s="362" t="s">
        <v>31409</v>
      </c>
      <c r="C3356" s="362" t="s">
        <v>31410</v>
      </c>
      <c r="D3356" s="362" t="s">
        <v>8471</v>
      </c>
      <c r="E3356" s="363" t="s">
        <v>8229</v>
      </c>
    </row>
    <row r="3357" spans="1:5" x14ac:dyDescent="0.25">
      <c r="A3357" s="246" t="str">
        <f t="shared" si="52"/>
        <v>104774</v>
      </c>
      <c r="B3357" s="362" t="s">
        <v>31411</v>
      </c>
      <c r="C3357" s="362" t="s">
        <v>31412</v>
      </c>
      <c r="D3357" s="362" t="s">
        <v>8471</v>
      </c>
      <c r="E3357" s="363" t="s">
        <v>8374</v>
      </c>
    </row>
    <row r="3358" spans="1:5" x14ac:dyDescent="0.25">
      <c r="A3358" s="246" t="str">
        <f t="shared" si="52"/>
        <v>104776</v>
      </c>
      <c r="B3358" s="362" t="s">
        <v>31413</v>
      </c>
      <c r="C3358" s="362" t="s">
        <v>31414</v>
      </c>
      <c r="D3358" s="362" t="s">
        <v>8471</v>
      </c>
      <c r="E3358" s="363" t="s">
        <v>16138</v>
      </c>
    </row>
    <row r="3359" spans="1:5" x14ac:dyDescent="0.25">
      <c r="A3359" s="246" t="str">
        <f t="shared" si="52"/>
        <v>104778</v>
      </c>
      <c r="B3359" s="362" t="s">
        <v>31415</v>
      </c>
      <c r="C3359" s="362" t="s">
        <v>31416</v>
      </c>
      <c r="D3359" s="362" t="s">
        <v>8471</v>
      </c>
      <c r="E3359" s="363" t="s">
        <v>8174</v>
      </c>
    </row>
    <row r="3360" spans="1:5" x14ac:dyDescent="0.25">
      <c r="A3360" s="246" t="str">
        <f t="shared" si="52"/>
        <v>104780</v>
      </c>
      <c r="B3360" s="362" t="s">
        <v>31417</v>
      </c>
      <c r="C3360" s="362" t="s">
        <v>31418</v>
      </c>
      <c r="D3360" s="362" t="s">
        <v>8399</v>
      </c>
      <c r="E3360" s="363" t="s">
        <v>9393</v>
      </c>
    </row>
    <row r="3361" spans="1:5" x14ac:dyDescent="0.25">
      <c r="A3361" s="246" t="str">
        <f t="shared" si="52"/>
        <v>104785</v>
      </c>
      <c r="B3361" s="362" t="s">
        <v>31419</v>
      </c>
      <c r="C3361" s="362" t="s">
        <v>31420</v>
      </c>
      <c r="D3361" s="362" t="s">
        <v>8399</v>
      </c>
      <c r="E3361" s="363" t="s">
        <v>7993</v>
      </c>
    </row>
    <row r="3362" spans="1:5" x14ac:dyDescent="0.25">
      <c r="A3362" s="246" t="str">
        <f t="shared" si="52"/>
        <v>96765</v>
      </c>
      <c r="B3362" s="362" t="s">
        <v>4395</v>
      </c>
      <c r="C3362" s="362" t="s">
        <v>10486</v>
      </c>
      <c r="D3362" s="362" t="s">
        <v>8471</v>
      </c>
      <c r="E3362" s="363" t="s">
        <v>35358</v>
      </c>
    </row>
    <row r="3363" spans="1:5" x14ac:dyDescent="0.25">
      <c r="A3363" s="246" t="str">
        <f t="shared" si="52"/>
        <v>101905</v>
      </c>
      <c r="B3363" s="362" t="s">
        <v>7563</v>
      </c>
      <c r="C3363" s="362" t="s">
        <v>18478</v>
      </c>
      <c r="D3363" s="362" t="s">
        <v>8471</v>
      </c>
      <c r="E3363" s="363" t="s">
        <v>35359</v>
      </c>
    </row>
    <row r="3364" spans="1:5" x14ac:dyDescent="0.25">
      <c r="A3364" s="246" t="str">
        <f t="shared" si="52"/>
        <v>101906</v>
      </c>
      <c r="B3364" s="362" t="s">
        <v>7564</v>
      </c>
      <c r="C3364" s="362" t="s">
        <v>18479</v>
      </c>
      <c r="D3364" s="362" t="s">
        <v>8471</v>
      </c>
      <c r="E3364" s="363" t="s">
        <v>35360</v>
      </c>
    </row>
    <row r="3365" spans="1:5" x14ac:dyDescent="0.25">
      <c r="A3365" s="246" t="str">
        <f t="shared" si="52"/>
        <v>101907</v>
      </c>
      <c r="B3365" s="362" t="s">
        <v>7565</v>
      </c>
      <c r="C3365" s="362" t="s">
        <v>18480</v>
      </c>
      <c r="D3365" s="362" t="s">
        <v>8471</v>
      </c>
      <c r="E3365" s="363" t="s">
        <v>35361</v>
      </c>
    </row>
    <row r="3366" spans="1:5" x14ac:dyDescent="0.25">
      <c r="A3366" s="246" t="str">
        <f t="shared" si="52"/>
        <v>101908</v>
      </c>
      <c r="B3366" s="362" t="s">
        <v>7566</v>
      </c>
      <c r="C3366" s="362" t="s">
        <v>18481</v>
      </c>
      <c r="D3366" s="362" t="s">
        <v>8471</v>
      </c>
      <c r="E3366" s="363" t="s">
        <v>35362</v>
      </c>
    </row>
    <row r="3367" spans="1:5" x14ac:dyDescent="0.25">
      <c r="A3367" s="246" t="str">
        <f t="shared" si="52"/>
        <v>101909</v>
      </c>
      <c r="B3367" s="362" t="s">
        <v>7567</v>
      </c>
      <c r="C3367" s="362" t="s">
        <v>18482</v>
      </c>
      <c r="D3367" s="362" t="s">
        <v>8471</v>
      </c>
      <c r="E3367" s="363" t="s">
        <v>35363</v>
      </c>
    </row>
    <row r="3368" spans="1:5" x14ac:dyDescent="0.25">
      <c r="A3368" s="246" t="str">
        <f t="shared" si="52"/>
        <v>101910</v>
      </c>
      <c r="B3368" s="362" t="s">
        <v>7568</v>
      </c>
      <c r="C3368" s="362" t="s">
        <v>18483</v>
      </c>
      <c r="D3368" s="362" t="s">
        <v>8471</v>
      </c>
      <c r="E3368" s="363" t="s">
        <v>35364</v>
      </c>
    </row>
    <row r="3369" spans="1:5" x14ac:dyDescent="0.25">
      <c r="A3369" s="246" t="str">
        <f t="shared" si="52"/>
        <v>101911</v>
      </c>
      <c r="B3369" s="362" t="s">
        <v>7569</v>
      </c>
      <c r="C3369" s="362" t="s">
        <v>18484</v>
      </c>
      <c r="D3369" s="362" t="s">
        <v>8471</v>
      </c>
      <c r="E3369" s="363" t="s">
        <v>35365</v>
      </c>
    </row>
    <row r="3370" spans="1:5" x14ac:dyDescent="0.25">
      <c r="A3370" s="246" t="str">
        <f t="shared" si="52"/>
        <v>101912</v>
      </c>
      <c r="B3370" s="362" t="s">
        <v>7570</v>
      </c>
      <c r="C3370" s="362" t="s">
        <v>10487</v>
      </c>
      <c r="D3370" s="362" t="s">
        <v>8471</v>
      </c>
      <c r="E3370" s="363" t="s">
        <v>35366</v>
      </c>
    </row>
    <row r="3371" spans="1:5" x14ac:dyDescent="0.25">
      <c r="A3371" s="246" t="str">
        <f t="shared" si="52"/>
        <v>101913</v>
      </c>
      <c r="B3371" s="362" t="s">
        <v>7571</v>
      </c>
      <c r="C3371" s="362" t="s">
        <v>10488</v>
      </c>
      <c r="D3371" s="362" t="s">
        <v>8471</v>
      </c>
      <c r="E3371" s="363" t="s">
        <v>35367</v>
      </c>
    </row>
    <row r="3372" spans="1:5" x14ac:dyDescent="0.25">
      <c r="A3372" s="246" t="str">
        <f t="shared" si="52"/>
        <v>101914</v>
      </c>
      <c r="B3372" s="362" t="s">
        <v>7572</v>
      </c>
      <c r="C3372" s="362" t="s">
        <v>10489</v>
      </c>
      <c r="D3372" s="362" t="s">
        <v>8471</v>
      </c>
      <c r="E3372" s="363" t="s">
        <v>35368</v>
      </c>
    </row>
    <row r="3373" spans="1:5" x14ac:dyDescent="0.25">
      <c r="A3373" s="246" t="str">
        <f t="shared" si="52"/>
        <v>101915</v>
      </c>
      <c r="B3373" s="362" t="s">
        <v>7573</v>
      </c>
      <c r="C3373" s="362" t="s">
        <v>10490</v>
      </c>
      <c r="D3373" s="362" t="s">
        <v>8471</v>
      </c>
      <c r="E3373" s="363" t="s">
        <v>35369</v>
      </c>
    </row>
    <row r="3374" spans="1:5" x14ac:dyDescent="0.25">
      <c r="A3374" s="246" t="str">
        <f t="shared" si="52"/>
        <v>101916</v>
      </c>
      <c r="B3374" s="362" t="s">
        <v>7574</v>
      </c>
      <c r="C3374" s="362" t="s">
        <v>10491</v>
      </c>
      <c r="D3374" s="362" t="s">
        <v>8471</v>
      </c>
      <c r="E3374" s="363" t="s">
        <v>35370</v>
      </c>
    </row>
    <row r="3375" spans="1:5" x14ac:dyDescent="0.25">
      <c r="A3375" s="246" t="str">
        <f t="shared" si="52"/>
        <v>101917</v>
      </c>
      <c r="B3375" s="362" t="s">
        <v>7575</v>
      </c>
      <c r="C3375" s="362" t="s">
        <v>10492</v>
      </c>
      <c r="D3375" s="362" t="s">
        <v>8471</v>
      </c>
      <c r="E3375" s="363" t="s">
        <v>35371</v>
      </c>
    </row>
    <row r="3376" spans="1:5" x14ac:dyDescent="0.25">
      <c r="A3376" s="246" t="str">
        <f t="shared" si="52"/>
        <v>98261</v>
      </c>
      <c r="B3376" s="362" t="s">
        <v>4959</v>
      </c>
      <c r="C3376" s="362" t="s">
        <v>10493</v>
      </c>
      <c r="D3376" s="362" t="s">
        <v>8399</v>
      </c>
      <c r="E3376" s="363" t="s">
        <v>14126</v>
      </c>
    </row>
    <row r="3377" spans="1:5" x14ac:dyDescent="0.25">
      <c r="A3377" s="246" t="str">
        <f t="shared" si="52"/>
        <v>98262</v>
      </c>
      <c r="B3377" s="362" t="s">
        <v>4960</v>
      </c>
      <c r="C3377" s="362" t="s">
        <v>10494</v>
      </c>
      <c r="D3377" s="362" t="s">
        <v>8399</v>
      </c>
      <c r="E3377" s="363" t="s">
        <v>9206</v>
      </c>
    </row>
    <row r="3378" spans="1:5" x14ac:dyDescent="0.25">
      <c r="A3378" s="246" t="str">
        <f t="shared" si="52"/>
        <v>98263</v>
      </c>
      <c r="B3378" s="362" t="s">
        <v>4961</v>
      </c>
      <c r="C3378" s="362" t="s">
        <v>10495</v>
      </c>
      <c r="D3378" s="362" t="s">
        <v>8399</v>
      </c>
      <c r="E3378" s="363" t="s">
        <v>8149</v>
      </c>
    </row>
    <row r="3379" spans="1:5" x14ac:dyDescent="0.25">
      <c r="A3379" s="246" t="str">
        <f t="shared" si="52"/>
        <v>98264</v>
      </c>
      <c r="B3379" s="362" t="s">
        <v>4962</v>
      </c>
      <c r="C3379" s="362" t="s">
        <v>10496</v>
      </c>
      <c r="D3379" s="362" t="s">
        <v>8399</v>
      </c>
      <c r="E3379" s="363" t="s">
        <v>12682</v>
      </c>
    </row>
    <row r="3380" spans="1:5" x14ac:dyDescent="0.25">
      <c r="A3380" s="246" t="str">
        <f t="shared" si="52"/>
        <v>98265</v>
      </c>
      <c r="B3380" s="362" t="s">
        <v>4963</v>
      </c>
      <c r="C3380" s="362" t="s">
        <v>10497</v>
      </c>
      <c r="D3380" s="362" t="s">
        <v>8399</v>
      </c>
      <c r="E3380" s="363" t="s">
        <v>15676</v>
      </c>
    </row>
    <row r="3381" spans="1:5" x14ac:dyDescent="0.25">
      <c r="A3381" s="246" t="str">
        <f t="shared" si="52"/>
        <v>98266</v>
      </c>
      <c r="B3381" s="362" t="s">
        <v>4964</v>
      </c>
      <c r="C3381" s="362" t="s">
        <v>10498</v>
      </c>
      <c r="D3381" s="362" t="s">
        <v>8399</v>
      </c>
      <c r="E3381" s="363" t="s">
        <v>14341</v>
      </c>
    </row>
    <row r="3382" spans="1:5" x14ac:dyDescent="0.25">
      <c r="A3382" s="246" t="str">
        <f t="shared" si="52"/>
        <v>98267</v>
      </c>
      <c r="B3382" s="362" t="s">
        <v>4965</v>
      </c>
      <c r="C3382" s="362" t="s">
        <v>10499</v>
      </c>
      <c r="D3382" s="362" t="s">
        <v>8399</v>
      </c>
      <c r="E3382" s="363" t="s">
        <v>21254</v>
      </c>
    </row>
    <row r="3383" spans="1:5" x14ac:dyDescent="0.25">
      <c r="A3383" s="246" t="str">
        <f t="shared" si="52"/>
        <v>98268</v>
      </c>
      <c r="B3383" s="362" t="s">
        <v>4966</v>
      </c>
      <c r="C3383" s="362" t="s">
        <v>10501</v>
      </c>
      <c r="D3383" s="362" t="s">
        <v>8399</v>
      </c>
      <c r="E3383" s="363" t="s">
        <v>35103</v>
      </c>
    </row>
    <row r="3384" spans="1:5" x14ac:dyDescent="0.25">
      <c r="A3384" s="246" t="str">
        <f t="shared" si="52"/>
        <v>98269</v>
      </c>
      <c r="B3384" s="362" t="s">
        <v>4967</v>
      </c>
      <c r="C3384" s="362" t="s">
        <v>10503</v>
      </c>
      <c r="D3384" s="362" t="s">
        <v>8399</v>
      </c>
      <c r="E3384" s="363" t="s">
        <v>19928</v>
      </c>
    </row>
    <row r="3385" spans="1:5" x14ac:dyDescent="0.25">
      <c r="A3385" s="246" t="str">
        <f t="shared" si="52"/>
        <v>98270</v>
      </c>
      <c r="B3385" s="362" t="s">
        <v>4968</v>
      </c>
      <c r="C3385" s="362" t="s">
        <v>10504</v>
      </c>
      <c r="D3385" s="362" t="s">
        <v>8399</v>
      </c>
      <c r="E3385" s="363" t="s">
        <v>35372</v>
      </c>
    </row>
    <row r="3386" spans="1:5" x14ac:dyDescent="0.25">
      <c r="A3386" s="246" t="str">
        <f t="shared" si="52"/>
        <v>98271</v>
      </c>
      <c r="B3386" s="362" t="s">
        <v>4969</v>
      </c>
      <c r="C3386" s="362" t="s">
        <v>10505</v>
      </c>
      <c r="D3386" s="362" t="s">
        <v>8399</v>
      </c>
      <c r="E3386" s="363" t="s">
        <v>15694</v>
      </c>
    </row>
    <row r="3387" spans="1:5" x14ac:dyDescent="0.25">
      <c r="A3387" s="246" t="str">
        <f t="shared" si="52"/>
        <v>98272</v>
      </c>
      <c r="B3387" s="362" t="s">
        <v>4970</v>
      </c>
      <c r="C3387" s="362" t="s">
        <v>10506</v>
      </c>
      <c r="D3387" s="362" t="s">
        <v>8399</v>
      </c>
      <c r="E3387" s="363" t="s">
        <v>35373</v>
      </c>
    </row>
    <row r="3388" spans="1:5" x14ac:dyDescent="0.25">
      <c r="A3388" s="246" t="str">
        <f t="shared" si="52"/>
        <v>98273</v>
      </c>
      <c r="B3388" s="362" t="s">
        <v>4971</v>
      </c>
      <c r="C3388" s="362" t="s">
        <v>10507</v>
      </c>
      <c r="D3388" s="362" t="s">
        <v>8399</v>
      </c>
      <c r="E3388" s="363" t="s">
        <v>8373</v>
      </c>
    </row>
    <row r="3389" spans="1:5" x14ac:dyDescent="0.25">
      <c r="A3389" s="246" t="str">
        <f t="shared" si="52"/>
        <v>98274</v>
      </c>
      <c r="B3389" s="362" t="s">
        <v>4972</v>
      </c>
      <c r="C3389" s="362" t="s">
        <v>10508</v>
      </c>
      <c r="D3389" s="362" t="s">
        <v>8399</v>
      </c>
      <c r="E3389" s="363" t="s">
        <v>20272</v>
      </c>
    </row>
    <row r="3390" spans="1:5" x14ac:dyDescent="0.25">
      <c r="A3390" s="246" t="str">
        <f t="shared" si="52"/>
        <v>98275</v>
      </c>
      <c r="B3390" s="362" t="s">
        <v>4973</v>
      </c>
      <c r="C3390" s="362" t="s">
        <v>10509</v>
      </c>
      <c r="D3390" s="362" t="s">
        <v>8399</v>
      </c>
      <c r="E3390" s="363" t="s">
        <v>13574</v>
      </c>
    </row>
    <row r="3391" spans="1:5" x14ac:dyDescent="0.25">
      <c r="A3391" s="246" t="str">
        <f t="shared" si="52"/>
        <v>98276</v>
      </c>
      <c r="B3391" s="362" t="s">
        <v>4974</v>
      </c>
      <c r="C3391" s="362" t="s">
        <v>10510</v>
      </c>
      <c r="D3391" s="362" t="s">
        <v>8399</v>
      </c>
      <c r="E3391" s="363" t="s">
        <v>8201</v>
      </c>
    </row>
    <row r="3392" spans="1:5" x14ac:dyDescent="0.25">
      <c r="A3392" s="246" t="str">
        <f t="shared" si="52"/>
        <v>98277</v>
      </c>
      <c r="B3392" s="362" t="s">
        <v>4975</v>
      </c>
      <c r="C3392" s="362" t="s">
        <v>10512</v>
      </c>
      <c r="D3392" s="362" t="s">
        <v>8399</v>
      </c>
      <c r="E3392" s="363" t="s">
        <v>18337</v>
      </c>
    </row>
    <row r="3393" spans="1:5" x14ac:dyDescent="0.25">
      <c r="A3393" s="246" t="str">
        <f t="shared" si="52"/>
        <v>98278</v>
      </c>
      <c r="B3393" s="362" t="s">
        <v>4976</v>
      </c>
      <c r="C3393" s="362" t="s">
        <v>10513</v>
      </c>
      <c r="D3393" s="362" t="s">
        <v>8399</v>
      </c>
      <c r="E3393" s="363" t="s">
        <v>8313</v>
      </c>
    </row>
    <row r="3394" spans="1:5" x14ac:dyDescent="0.25">
      <c r="A3394" s="246" t="str">
        <f t="shared" si="52"/>
        <v>98279</v>
      </c>
      <c r="B3394" s="362" t="s">
        <v>4977</v>
      </c>
      <c r="C3394" s="362" t="s">
        <v>10514</v>
      </c>
      <c r="D3394" s="362" t="s">
        <v>8399</v>
      </c>
      <c r="E3394" s="363" t="s">
        <v>15096</v>
      </c>
    </row>
    <row r="3395" spans="1:5" x14ac:dyDescent="0.25">
      <c r="A3395" s="246" t="str">
        <f t="shared" ref="A3395:A3458" si="53">B3395</f>
        <v>98280</v>
      </c>
      <c r="B3395" s="362" t="s">
        <v>4978</v>
      </c>
      <c r="C3395" s="362" t="s">
        <v>10515</v>
      </c>
      <c r="D3395" s="362" t="s">
        <v>8399</v>
      </c>
      <c r="E3395" s="363" t="s">
        <v>8249</v>
      </c>
    </row>
    <row r="3396" spans="1:5" x14ac:dyDescent="0.25">
      <c r="A3396" s="246" t="str">
        <f t="shared" si="53"/>
        <v>98281</v>
      </c>
      <c r="B3396" s="362" t="s">
        <v>4979</v>
      </c>
      <c r="C3396" s="362" t="s">
        <v>10516</v>
      </c>
      <c r="D3396" s="362" t="s">
        <v>8399</v>
      </c>
      <c r="E3396" s="363" t="s">
        <v>31664</v>
      </c>
    </row>
    <row r="3397" spans="1:5" x14ac:dyDescent="0.25">
      <c r="A3397" s="246" t="str">
        <f t="shared" si="53"/>
        <v>98282</v>
      </c>
      <c r="B3397" s="362" t="s">
        <v>4980</v>
      </c>
      <c r="C3397" s="362" t="s">
        <v>10517</v>
      </c>
      <c r="D3397" s="362" t="s">
        <v>8399</v>
      </c>
      <c r="E3397" s="363" t="s">
        <v>8285</v>
      </c>
    </row>
    <row r="3398" spans="1:5" x14ac:dyDescent="0.25">
      <c r="A3398" s="246" t="str">
        <f t="shared" si="53"/>
        <v>98283</v>
      </c>
      <c r="B3398" s="362" t="s">
        <v>4981</v>
      </c>
      <c r="C3398" s="362" t="s">
        <v>10518</v>
      </c>
      <c r="D3398" s="362" t="s">
        <v>8399</v>
      </c>
      <c r="E3398" s="363" t="s">
        <v>8054</v>
      </c>
    </row>
    <row r="3399" spans="1:5" x14ac:dyDescent="0.25">
      <c r="A3399" s="246" t="str">
        <f t="shared" si="53"/>
        <v>98284</v>
      </c>
      <c r="B3399" s="362" t="s">
        <v>4982</v>
      </c>
      <c r="C3399" s="362" t="s">
        <v>10519</v>
      </c>
      <c r="D3399" s="362" t="s">
        <v>8399</v>
      </c>
      <c r="E3399" s="363" t="s">
        <v>8307</v>
      </c>
    </row>
    <row r="3400" spans="1:5" x14ac:dyDescent="0.25">
      <c r="A3400" s="246" t="str">
        <f t="shared" si="53"/>
        <v>98285</v>
      </c>
      <c r="B3400" s="362" t="s">
        <v>4983</v>
      </c>
      <c r="C3400" s="362" t="s">
        <v>10520</v>
      </c>
      <c r="D3400" s="362" t="s">
        <v>8399</v>
      </c>
      <c r="E3400" s="363" t="s">
        <v>7997</v>
      </c>
    </row>
    <row r="3401" spans="1:5" x14ac:dyDescent="0.25">
      <c r="A3401" s="246" t="str">
        <f t="shared" si="53"/>
        <v>98286</v>
      </c>
      <c r="B3401" s="362" t="s">
        <v>4984</v>
      </c>
      <c r="C3401" s="362" t="s">
        <v>10521</v>
      </c>
      <c r="D3401" s="362" t="s">
        <v>8399</v>
      </c>
      <c r="E3401" s="363" t="s">
        <v>8341</v>
      </c>
    </row>
    <row r="3402" spans="1:5" x14ac:dyDescent="0.25">
      <c r="A3402" s="246" t="str">
        <f t="shared" si="53"/>
        <v>98287</v>
      </c>
      <c r="B3402" s="362" t="s">
        <v>4985</v>
      </c>
      <c r="C3402" s="362" t="s">
        <v>10522</v>
      </c>
      <c r="D3402" s="362" t="s">
        <v>8399</v>
      </c>
      <c r="E3402" s="363" t="s">
        <v>7925</v>
      </c>
    </row>
    <row r="3403" spans="1:5" x14ac:dyDescent="0.25">
      <c r="A3403" s="246" t="str">
        <f t="shared" si="53"/>
        <v>98288</v>
      </c>
      <c r="B3403" s="362" t="s">
        <v>4986</v>
      </c>
      <c r="C3403" s="362" t="s">
        <v>10523</v>
      </c>
      <c r="D3403" s="362" t="s">
        <v>8399</v>
      </c>
      <c r="E3403" s="363" t="s">
        <v>8130</v>
      </c>
    </row>
    <row r="3404" spans="1:5" x14ac:dyDescent="0.25">
      <c r="A3404" s="246" t="str">
        <f t="shared" si="53"/>
        <v>98289</v>
      </c>
      <c r="B3404" s="362" t="s">
        <v>4987</v>
      </c>
      <c r="C3404" s="362" t="s">
        <v>10524</v>
      </c>
      <c r="D3404" s="362" t="s">
        <v>8399</v>
      </c>
      <c r="E3404" s="363" t="s">
        <v>9087</v>
      </c>
    </row>
    <row r="3405" spans="1:5" x14ac:dyDescent="0.25">
      <c r="A3405" s="246" t="str">
        <f t="shared" si="53"/>
        <v>98290</v>
      </c>
      <c r="B3405" s="362" t="s">
        <v>4988</v>
      </c>
      <c r="C3405" s="362" t="s">
        <v>10525</v>
      </c>
      <c r="D3405" s="362" t="s">
        <v>8399</v>
      </c>
      <c r="E3405" s="363" t="s">
        <v>8970</v>
      </c>
    </row>
    <row r="3406" spans="1:5" x14ac:dyDescent="0.25">
      <c r="A3406" s="246" t="str">
        <f t="shared" si="53"/>
        <v>98291</v>
      </c>
      <c r="B3406" s="362" t="s">
        <v>4989</v>
      </c>
      <c r="C3406" s="362" t="s">
        <v>10526</v>
      </c>
      <c r="D3406" s="362" t="s">
        <v>8399</v>
      </c>
      <c r="E3406" s="363" t="s">
        <v>8050</v>
      </c>
    </row>
    <row r="3407" spans="1:5" x14ac:dyDescent="0.25">
      <c r="A3407" s="246" t="str">
        <f t="shared" si="53"/>
        <v>98292</v>
      </c>
      <c r="B3407" s="362" t="s">
        <v>4990</v>
      </c>
      <c r="C3407" s="362" t="s">
        <v>10527</v>
      </c>
      <c r="D3407" s="362" t="s">
        <v>8399</v>
      </c>
      <c r="E3407" s="363" t="s">
        <v>12658</v>
      </c>
    </row>
    <row r="3408" spans="1:5" x14ac:dyDescent="0.25">
      <c r="A3408" s="246" t="str">
        <f t="shared" si="53"/>
        <v>98293</v>
      </c>
      <c r="B3408" s="362" t="s">
        <v>4991</v>
      </c>
      <c r="C3408" s="362" t="s">
        <v>10528</v>
      </c>
      <c r="D3408" s="362" t="s">
        <v>8399</v>
      </c>
      <c r="E3408" s="363" t="s">
        <v>10704</v>
      </c>
    </row>
    <row r="3409" spans="1:5" x14ac:dyDescent="0.25">
      <c r="A3409" s="246" t="str">
        <f t="shared" si="53"/>
        <v>98400</v>
      </c>
      <c r="B3409" s="362" t="s">
        <v>5002</v>
      </c>
      <c r="C3409" s="362" t="s">
        <v>10529</v>
      </c>
      <c r="D3409" s="362" t="s">
        <v>8399</v>
      </c>
      <c r="E3409" s="363" t="s">
        <v>7948</v>
      </c>
    </row>
    <row r="3410" spans="1:5" x14ac:dyDescent="0.25">
      <c r="A3410" s="246" t="str">
        <f t="shared" si="53"/>
        <v>98401</v>
      </c>
      <c r="B3410" s="362" t="s">
        <v>5003</v>
      </c>
      <c r="C3410" s="362" t="s">
        <v>10530</v>
      </c>
      <c r="D3410" s="362" t="s">
        <v>8399</v>
      </c>
      <c r="E3410" s="363" t="s">
        <v>14446</v>
      </c>
    </row>
    <row r="3411" spans="1:5" x14ac:dyDescent="0.25">
      <c r="A3411" s="246" t="str">
        <f t="shared" si="53"/>
        <v>98402</v>
      </c>
      <c r="B3411" s="362" t="s">
        <v>5004</v>
      </c>
      <c r="C3411" s="362" t="s">
        <v>10531</v>
      </c>
      <c r="D3411" s="362" t="s">
        <v>8399</v>
      </c>
      <c r="E3411" s="363" t="s">
        <v>17888</v>
      </c>
    </row>
    <row r="3412" spans="1:5" x14ac:dyDescent="0.25">
      <c r="A3412" s="246" t="str">
        <f t="shared" si="53"/>
        <v>100556</v>
      </c>
      <c r="B3412" s="362" t="s">
        <v>5643</v>
      </c>
      <c r="C3412" s="362" t="s">
        <v>10532</v>
      </c>
      <c r="D3412" s="362" t="s">
        <v>8471</v>
      </c>
      <c r="E3412" s="363" t="s">
        <v>20452</v>
      </c>
    </row>
    <row r="3413" spans="1:5" x14ac:dyDescent="0.25">
      <c r="A3413" s="246" t="str">
        <f t="shared" si="53"/>
        <v>100557</v>
      </c>
      <c r="B3413" s="362" t="s">
        <v>5644</v>
      </c>
      <c r="C3413" s="362" t="s">
        <v>10533</v>
      </c>
      <c r="D3413" s="362" t="s">
        <v>8471</v>
      </c>
      <c r="E3413" s="363" t="s">
        <v>35374</v>
      </c>
    </row>
    <row r="3414" spans="1:5" x14ac:dyDescent="0.25">
      <c r="A3414" s="246" t="str">
        <f t="shared" si="53"/>
        <v>100560</v>
      </c>
      <c r="B3414" s="362" t="s">
        <v>5645</v>
      </c>
      <c r="C3414" s="362" t="s">
        <v>10534</v>
      </c>
      <c r="D3414" s="362" t="s">
        <v>8471</v>
      </c>
      <c r="E3414" s="363" t="s">
        <v>35375</v>
      </c>
    </row>
    <row r="3415" spans="1:5" x14ac:dyDescent="0.25">
      <c r="A3415" s="246" t="str">
        <f t="shared" si="53"/>
        <v>100561</v>
      </c>
      <c r="B3415" s="362" t="s">
        <v>5646</v>
      </c>
      <c r="C3415" s="362" t="s">
        <v>10535</v>
      </c>
      <c r="D3415" s="362" t="s">
        <v>8471</v>
      </c>
      <c r="E3415" s="363" t="s">
        <v>16704</v>
      </c>
    </row>
    <row r="3416" spans="1:5" x14ac:dyDescent="0.25">
      <c r="A3416" s="246" t="str">
        <f t="shared" si="53"/>
        <v>100562</v>
      </c>
      <c r="B3416" s="362" t="s">
        <v>5647</v>
      </c>
      <c r="C3416" s="362" t="s">
        <v>10536</v>
      </c>
      <c r="D3416" s="362" t="s">
        <v>8471</v>
      </c>
      <c r="E3416" s="363" t="s">
        <v>35376</v>
      </c>
    </row>
    <row r="3417" spans="1:5" x14ac:dyDescent="0.25">
      <c r="A3417" s="246" t="str">
        <f t="shared" si="53"/>
        <v>100563</v>
      </c>
      <c r="B3417" s="362" t="s">
        <v>5648</v>
      </c>
      <c r="C3417" s="362" t="s">
        <v>10537</v>
      </c>
      <c r="D3417" s="362" t="s">
        <v>8471</v>
      </c>
      <c r="E3417" s="363" t="s">
        <v>35377</v>
      </c>
    </row>
    <row r="3418" spans="1:5" x14ac:dyDescent="0.25">
      <c r="A3418" s="246" t="str">
        <f t="shared" si="53"/>
        <v>101795</v>
      </c>
      <c r="B3418" s="362" t="s">
        <v>10538</v>
      </c>
      <c r="C3418" s="362" t="s">
        <v>10539</v>
      </c>
      <c r="D3418" s="362" t="s">
        <v>8471</v>
      </c>
      <c r="E3418" s="363" t="s">
        <v>35378</v>
      </c>
    </row>
    <row r="3419" spans="1:5" x14ac:dyDescent="0.25">
      <c r="A3419" s="246" t="str">
        <f t="shared" si="53"/>
        <v>101798</v>
      </c>
      <c r="B3419" s="362" t="s">
        <v>10540</v>
      </c>
      <c r="C3419" s="362" t="s">
        <v>10541</v>
      </c>
      <c r="D3419" s="362" t="s">
        <v>8471</v>
      </c>
      <c r="E3419" s="363" t="s">
        <v>35379</v>
      </c>
    </row>
    <row r="3420" spans="1:5" x14ac:dyDescent="0.25">
      <c r="A3420" s="246" t="str">
        <f t="shared" si="53"/>
        <v>101799</v>
      </c>
      <c r="B3420" s="362" t="s">
        <v>10542</v>
      </c>
      <c r="C3420" s="362" t="s">
        <v>10543</v>
      </c>
      <c r="D3420" s="362" t="s">
        <v>8471</v>
      </c>
      <c r="E3420" s="363" t="s">
        <v>35380</v>
      </c>
    </row>
    <row r="3421" spans="1:5" x14ac:dyDescent="0.25">
      <c r="A3421" s="246" t="str">
        <f t="shared" si="53"/>
        <v>98397</v>
      </c>
      <c r="B3421" s="362" t="s">
        <v>5001</v>
      </c>
      <c r="C3421" s="362" t="s">
        <v>10544</v>
      </c>
      <c r="D3421" s="362" t="s">
        <v>8619</v>
      </c>
      <c r="E3421" s="363" t="s">
        <v>7761</v>
      </c>
    </row>
    <row r="3422" spans="1:5" x14ac:dyDescent="0.25">
      <c r="A3422" s="246" t="str">
        <f t="shared" si="53"/>
        <v>103244</v>
      </c>
      <c r="B3422" s="362" t="s">
        <v>15287</v>
      </c>
      <c r="C3422" s="362" t="s">
        <v>18543</v>
      </c>
      <c r="D3422" s="362" t="s">
        <v>8471</v>
      </c>
      <c r="E3422" s="363" t="s">
        <v>35381</v>
      </c>
    </row>
    <row r="3423" spans="1:5" x14ac:dyDescent="0.25">
      <c r="A3423" s="246" t="str">
        <f t="shared" si="53"/>
        <v>103245</v>
      </c>
      <c r="B3423" s="362" t="s">
        <v>15288</v>
      </c>
      <c r="C3423" s="362" t="s">
        <v>18544</v>
      </c>
      <c r="D3423" s="362" t="s">
        <v>8471</v>
      </c>
      <c r="E3423" s="363" t="s">
        <v>35382</v>
      </c>
    </row>
    <row r="3424" spans="1:5" x14ac:dyDescent="0.25">
      <c r="A3424" s="246" t="str">
        <f t="shared" si="53"/>
        <v>103246</v>
      </c>
      <c r="B3424" s="362" t="s">
        <v>15289</v>
      </c>
      <c r="C3424" s="362" t="s">
        <v>18545</v>
      </c>
      <c r="D3424" s="362" t="s">
        <v>8471</v>
      </c>
      <c r="E3424" s="363" t="s">
        <v>35383</v>
      </c>
    </row>
    <row r="3425" spans="1:5" x14ac:dyDescent="0.25">
      <c r="A3425" s="246" t="str">
        <f t="shared" si="53"/>
        <v>103247</v>
      </c>
      <c r="B3425" s="362" t="s">
        <v>15290</v>
      </c>
      <c r="C3425" s="362" t="s">
        <v>18546</v>
      </c>
      <c r="D3425" s="362" t="s">
        <v>8471</v>
      </c>
      <c r="E3425" s="363" t="s">
        <v>35384</v>
      </c>
    </row>
    <row r="3426" spans="1:5" x14ac:dyDescent="0.25">
      <c r="A3426" s="246" t="str">
        <f t="shared" si="53"/>
        <v>103248</v>
      </c>
      <c r="B3426" s="362" t="s">
        <v>15291</v>
      </c>
      <c r="C3426" s="362" t="s">
        <v>18547</v>
      </c>
      <c r="D3426" s="362" t="s">
        <v>8471</v>
      </c>
      <c r="E3426" s="363" t="s">
        <v>35385</v>
      </c>
    </row>
    <row r="3427" spans="1:5" x14ac:dyDescent="0.25">
      <c r="A3427" s="246" t="str">
        <f t="shared" si="53"/>
        <v>103249</v>
      </c>
      <c r="B3427" s="362" t="s">
        <v>15292</v>
      </c>
      <c r="C3427" s="362" t="s">
        <v>18548</v>
      </c>
      <c r="D3427" s="362" t="s">
        <v>8471</v>
      </c>
      <c r="E3427" s="363" t="s">
        <v>35386</v>
      </c>
    </row>
    <row r="3428" spans="1:5" x14ac:dyDescent="0.25">
      <c r="A3428" s="246" t="str">
        <f t="shared" si="53"/>
        <v>103250</v>
      </c>
      <c r="B3428" s="362" t="s">
        <v>15293</v>
      </c>
      <c r="C3428" s="362" t="s">
        <v>18549</v>
      </c>
      <c r="D3428" s="362" t="s">
        <v>8471</v>
      </c>
      <c r="E3428" s="363" t="s">
        <v>35387</v>
      </c>
    </row>
    <row r="3429" spans="1:5" x14ac:dyDescent="0.25">
      <c r="A3429" s="246" t="str">
        <f t="shared" si="53"/>
        <v>103251</v>
      </c>
      <c r="B3429" s="362" t="s">
        <v>15294</v>
      </c>
      <c r="C3429" s="362" t="s">
        <v>18550</v>
      </c>
      <c r="D3429" s="362" t="s">
        <v>8471</v>
      </c>
      <c r="E3429" s="363" t="s">
        <v>35388</v>
      </c>
    </row>
    <row r="3430" spans="1:5" x14ac:dyDescent="0.25">
      <c r="A3430" s="246" t="str">
        <f t="shared" si="53"/>
        <v>103252</v>
      </c>
      <c r="B3430" s="362" t="s">
        <v>15295</v>
      </c>
      <c r="C3430" s="362" t="s">
        <v>18551</v>
      </c>
      <c r="D3430" s="362" t="s">
        <v>8471</v>
      </c>
      <c r="E3430" s="363" t="s">
        <v>35389</v>
      </c>
    </row>
    <row r="3431" spans="1:5" x14ac:dyDescent="0.25">
      <c r="A3431" s="246" t="str">
        <f t="shared" si="53"/>
        <v>103253</v>
      </c>
      <c r="B3431" s="362" t="s">
        <v>15296</v>
      </c>
      <c r="C3431" s="362" t="s">
        <v>18552</v>
      </c>
      <c r="D3431" s="362" t="s">
        <v>8471</v>
      </c>
      <c r="E3431" s="363" t="s">
        <v>35390</v>
      </c>
    </row>
    <row r="3432" spans="1:5" x14ac:dyDescent="0.25">
      <c r="A3432" s="246" t="str">
        <f t="shared" si="53"/>
        <v>103254</v>
      </c>
      <c r="B3432" s="362" t="s">
        <v>15297</v>
      </c>
      <c r="C3432" s="362" t="s">
        <v>18553</v>
      </c>
      <c r="D3432" s="362" t="s">
        <v>8471</v>
      </c>
      <c r="E3432" s="363" t="s">
        <v>35391</v>
      </c>
    </row>
    <row r="3433" spans="1:5" x14ac:dyDescent="0.25">
      <c r="A3433" s="246" t="str">
        <f t="shared" si="53"/>
        <v>103255</v>
      </c>
      <c r="B3433" s="362" t="s">
        <v>15298</v>
      </c>
      <c r="C3433" s="362" t="s">
        <v>18554</v>
      </c>
      <c r="D3433" s="362" t="s">
        <v>8471</v>
      </c>
      <c r="E3433" s="363" t="s">
        <v>35392</v>
      </c>
    </row>
    <row r="3434" spans="1:5" x14ac:dyDescent="0.25">
      <c r="A3434" s="246" t="str">
        <f t="shared" si="53"/>
        <v>103256</v>
      </c>
      <c r="B3434" s="362" t="s">
        <v>15299</v>
      </c>
      <c r="C3434" s="362" t="s">
        <v>18555</v>
      </c>
      <c r="D3434" s="362" t="s">
        <v>8471</v>
      </c>
      <c r="E3434" s="363" t="s">
        <v>35393</v>
      </c>
    </row>
    <row r="3435" spans="1:5" x14ac:dyDescent="0.25">
      <c r="A3435" s="246" t="str">
        <f t="shared" si="53"/>
        <v>103257</v>
      </c>
      <c r="B3435" s="362" t="s">
        <v>15300</v>
      </c>
      <c r="C3435" s="362" t="s">
        <v>18556</v>
      </c>
      <c r="D3435" s="362" t="s">
        <v>8471</v>
      </c>
      <c r="E3435" s="363" t="s">
        <v>35394</v>
      </c>
    </row>
    <row r="3436" spans="1:5" x14ac:dyDescent="0.25">
      <c r="A3436" s="246" t="str">
        <f t="shared" si="53"/>
        <v>103258</v>
      </c>
      <c r="B3436" s="362" t="s">
        <v>15301</v>
      </c>
      <c r="C3436" s="362" t="s">
        <v>18557</v>
      </c>
      <c r="D3436" s="362" t="s">
        <v>8471</v>
      </c>
      <c r="E3436" s="363" t="s">
        <v>35395</v>
      </c>
    </row>
    <row r="3437" spans="1:5" x14ac:dyDescent="0.25">
      <c r="A3437" s="246" t="str">
        <f t="shared" si="53"/>
        <v>103259</v>
      </c>
      <c r="B3437" s="362" t="s">
        <v>15302</v>
      </c>
      <c r="C3437" s="362" t="s">
        <v>18558</v>
      </c>
      <c r="D3437" s="362" t="s">
        <v>8471</v>
      </c>
      <c r="E3437" s="363" t="s">
        <v>35396</v>
      </c>
    </row>
    <row r="3438" spans="1:5" x14ac:dyDescent="0.25">
      <c r="A3438" s="246" t="str">
        <f t="shared" si="53"/>
        <v>103260</v>
      </c>
      <c r="B3438" s="362" t="s">
        <v>15303</v>
      </c>
      <c r="C3438" s="362" t="s">
        <v>18559</v>
      </c>
      <c r="D3438" s="362" t="s">
        <v>8471</v>
      </c>
      <c r="E3438" s="363" t="s">
        <v>35397</v>
      </c>
    </row>
    <row r="3439" spans="1:5" x14ac:dyDescent="0.25">
      <c r="A3439" s="246" t="str">
        <f t="shared" si="53"/>
        <v>103261</v>
      </c>
      <c r="B3439" s="362" t="s">
        <v>15304</v>
      </c>
      <c r="C3439" s="362" t="s">
        <v>18560</v>
      </c>
      <c r="D3439" s="362" t="s">
        <v>8471</v>
      </c>
      <c r="E3439" s="363" t="s">
        <v>35398</v>
      </c>
    </row>
    <row r="3440" spans="1:5" x14ac:dyDescent="0.25">
      <c r="A3440" s="246" t="str">
        <f t="shared" si="53"/>
        <v>103262</v>
      </c>
      <c r="B3440" s="362" t="s">
        <v>15305</v>
      </c>
      <c r="C3440" s="362" t="s">
        <v>18561</v>
      </c>
      <c r="D3440" s="362" t="s">
        <v>8471</v>
      </c>
      <c r="E3440" s="363" t="s">
        <v>35399</v>
      </c>
    </row>
    <row r="3441" spans="1:5" x14ac:dyDescent="0.25">
      <c r="A3441" s="246" t="str">
        <f t="shared" si="53"/>
        <v>103263</v>
      </c>
      <c r="B3441" s="362" t="s">
        <v>15306</v>
      </c>
      <c r="C3441" s="362" t="s">
        <v>18562</v>
      </c>
      <c r="D3441" s="362" t="s">
        <v>8471</v>
      </c>
      <c r="E3441" s="363" t="s">
        <v>35400</v>
      </c>
    </row>
    <row r="3442" spans="1:5" x14ac:dyDescent="0.25">
      <c r="A3442" s="246" t="str">
        <f t="shared" si="53"/>
        <v>103264</v>
      </c>
      <c r="B3442" s="362" t="s">
        <v>15307</v>
      </c>
      <c r="C3442" s="362" t="s">
        <v>18563</v>
      </c>
      <c r="D3442" s="362" t="s">
        <v>8471</v>
      </c>
      <c r="E3442" s="363" t="s">
        <v>35401</v>
      </c>
    </row>
    <row r="3443" spans="1:5" x14ac:dyDescent="0.25">
      <c r="A3443" s="246" t="str">
        <f t="shared" si="53"/>
        <v>103265</v>
      </c>
      <c r="B3443" s="362" t="s">
        <v>15308</v>
      </c>
      <c r="C3443" s="362" t="s">
        <v>18564</v>
      </c>
      <c r="D3443" s="362" t="s">
        <v>8471</v>
      </c>
      <c r="E3443" s="363" t="s">
        <v>35402</v>
      </c>
    </row>
    <row r="3444" spans="1:5" x14ac:dyDescent="0.25">
      <c r="A3444" s="246" t="str">
        <f t="shared" si="53"/>
        <v>103266</v>
      </c>
      <c r="B3444" s="362" t="s">
        <v>15309</v>
      </c>
      <c r="C3444" s="362" t="s">
        <v>18565</v>
      </c>
      <c r="D3444" s="362" t="s">
        <v>8471</v>
      </c>
      <c r="E3444" s="363" t="s">
        <v>35403</v>
      </c>
    </row>
    <row r="3445" spans="1:5" x14ac:dyDescent="0.25">
      <c r="A3445" s="246" t="str">
        <f t="shared" si="53"/>
        <v>103267</v>
      </c>
      <c r="B3445" s="362" t="s">
        <v>15310</v>
      </c>
      <c r="C3445" s="362" t="s">
        <v>18566</v>
      </c>
      <c r="D3445" s="362" t="s">
        <v>8471</v>
      </c>
      <c r="E3445" s="363" t="s">
        <v>35404</v>
      </c>
    </row>
    <row r="3446" spans="1:5" x14ac:dyDescent="0.25">
      <c r="A3446" s="246" t="str">
        <f t="shared" si="53"/>
        <v>103268</v>
      </c>
      <c r="B3446" s="362" t="s">
        <v>15311</v>
      </c>
      <c r="C3446" s="362" t="s">
        <v>18567</v>
      </c>
      <c r="D3446" s="362" t="s">
        <v>8471</v>
      </c>
      <c r="E3446" s="363" t="s">
        <v>35405</v>
      </c>
    </row>
    <row r="3447" spans="1:5" x14ac:dyDescent="0.25">
      <c r="A3447" s="246" t="str">
        <f t="shared" si="53"/>
        <v>103269</v>
      </c>
      <c r="B3447" s="362" t="s">
        <v>15312</v>
      </c>
      <c r="C3447" s="362" t="s">
        <v>18568</v>
      </c>
      <c r="D3447" s="362" t="s">
        <v>8471</v>
      </c>
      <c r="E3447" s="363" t="s">
        <v>35406</v>
      </c>
    </row>
    <row r="3448" spans="1:5" x14ac:dyDescent="0.25">
      <c r="A3448" s="246" t="str">
        <f t="shared" si="53"/>
        <v>103270</v>
      </c>
      <c r="B3448" s="362" t="s">
        <v>15313</v>
      </c>
      <c r="C3448" s="362" t="s">
        <v>18569</v>
      </c>
      <c r="D3448" s="362" t="s">
        <v>8471</v>
      </c>
      <c r="E3448" s="363" t="s">
        <v>35407</v>
      </c>
    </row>
    <row r="3449" spans="1:5" x14ac:dyDescent="0.25">
      <c r="A3449" s="246" t="str">
        <f t="shared" si="53"/>
        <v>103271</v>
      </c>
      <c r="B3449" s="362" t="s">
        <v>15314</v>
      </c>
      <c r="C3449" s="362" t="s">
        <v>18570</v>
      </c>
      <c r="D3449" s="362" t="s">
        <v>8471</v>
      </c>
      <c r="E3449" s="363" t="s">
        <v>35408</v>
      </c>
    </row>
    <row r="3450" spans="1:5" x14ac:dyDescent="0.25">
      <c r="A3450" s="246" t="str">
        <f t="shared" si="53"/>
        <v>103272</v>
      </c>
      <c r="B3450" s="362" t="s">
        <v>15315</v>
      </c>
      <c r="C3450" s="362" t="s">
        <v>18571</v>
      </c>
      <c r="D3450" s="362" t="s">
        <v>8471</v>
      </c>
      <c r="E3450" s="363" t="s">
        <v>35409</v>
      </c>
    </row>
    <row r="3451" spans="1:5" x14ac:dyDescent="0.25">
      <c r="A3451" s="246" t="str">
        <f t="shared" si="53"/>
        <v>103273</v>
      </c>
      <c r="B3451" s="362" t="s">
        <v>15316</v>
      </c>
      <c r="C3451" s="362" t="s">
        <v>18572</v>
      </c>
      <c r="D3451" s="362" t="s">
        <v>8471</v>
      </c>
      <c r="E3451" s="363" t="s">
        <v>35410</v>
      </c>
    </row>
    <row r="3452" spans="1:5" x14ac:dyDescent="0.25">
      <c r="A3452" s="246" t="str">
        <f t="shared" si="53"/>
        <v>103274</v>
      </c>
      <c r="B3452" s="362" t="s">
        <v>15317</v>
      </c>
      <c r="C3452" s="362" t="s">
        <v>18573</v>
      </c>
      <c r="D3452" s="362" t="s">
        <v>8471</v>
      </c>
      <c r="E3452" s="363" t="s">
        <v>35411</v>
      </c>
    </row>
    <row r="3453" spans="1:5" x14ac:dyDescent="0.25">
      <c r="A3453" s="246" t="str">
        <f t="shared" si="53"/>
        <v>103275</v>
      </c>
      <c r="B3453" s="362" t="s">
        <v>15318</v>
      </c>
      <c r="C3453" s="362" t="s">
        <v>18574</v>
      </c>
      <c r="D3453" s="362" t="s">
        <v>8471</v>
      </c>
      <c r="E3453" s="363" t="s">
        <v>35412</v>
      </c>
    </row>
    <row r="3454" spans="1:5" x14ac:dyDescent="0.25">
      <c r="A3454" s="246" t="str">
        <f t="shared" si="53"/>
        <v>103276</v>
      </c>
      <c r="B3454" s="362" t="s">
        <v>15319</v>
      </c>
      <c r="C3454" s="362" t="s">
        <v>18575</v>
      </c>
      <c r="D3454" s="362" t="s">
        <v>8471</v>
      </c>
      <c r="E3454" s="363" t="s">
        <v>35413</v>
      </c>
    </row>
    <row r="3455" spans="1:5" x14ac:dyDescent="0.25">
      <c r="A3455" s="246" t="str">
        <f t="shared" si="53"/>
        <v>103277</v>
      </c>
      <c r="B3455" s="362" t="s">
        <v>15320</v>
      </c>
      <c r="C3455" s="362" t="s">
        <v>18576</v>
      </c>
      <c r="D3455" s="362" t="s">
        <v>8471</v>
      </c>
      <c r="E3455" s="363" t="s">
        <v>35414</v>
      </c>
    </row>
    <row r="3456" spans="1:5" x14ac:dyDescent="0.25">
      <c r="A3456" s="246" t="str">
        <f t="shared" si="53"/>
        <v>103278</v>
      </c>
      <c r="B3456" s="362" t="s">
        <v>15321</v>
      </c>
      <c r="C3456" s="362" t="s">
        <v>18577</v>
      </c>
      <c r="D3456" s="362" t="s">
        <v>8471</v>
      </c>
      <c r="E3456" s="363" t="s">
        <v>35415</v>
      </c>
    </row>
    <row r="3457" spans="1:5" x14ac:dyDescent="0.25">
      <c r="A3457" s="246" t="str">
        <f t="shared" si="53"/>
        <v>103288</v>
      </c>
      <c r="B3457" s="362" t="s">
        <v>15322</v>
      </c>
      <c r="C3457" s="362" t="s">
        <v>15323</v>
      </c>
      <c r="D3457" s="362" t="s">
        <v>8471</v>
      </c>
      <c r="E3457" s="363" t="s">
        <v>15966</v>
      </c>
    </row>
    <row r="3458" spans="1:5" x14ac:dyDescent="0.25">
      <c r="A3458" s="246" t="str">
        <f t="shared" si="53"/>
        <v>103289</v>
      </c>
      <c r="B3458" s="362" t="s">
        <v>15324</v>
      </c>
      <c r="C3458" s="362" t="s">
        <v>15325</v>
      </c>
      <c r="D3458" s="362" t="s">
        <v>8399</v>
      </c>
      <c r="E3458" s="363" t="s">
        <v>29903</v>
      </c>
    </row>
    <row r="3459" spans="1:5" x14ac:dyDescent="0.25">
      <c r="A3459" s="246" t="str">
        <f t="shared" ref="A3459:A3522" si="54">B3459</f>
        <v>103290</v>
      </c>
      <c r="B3459" s="362" t="s">
        <v>15326</v>
      </c>
      <c r="C3459" s="362" t="s">
        <v>15327</v>
      </c>
      <c r="D3459" s="362" t="s">
        <v>8399</v>
      </c>
      <c r="E3459" s="363" t="s">
        <v>20160</v>
      </c>
    </row>
    <row r="3460" spans="1:5" x14ac:dyDescent="0.25">
      <c r="A3460" s="246" t="str">
        <f t="shared" si="54"/>
        <v>103291</v>
      </c>
      <c r="B3460" s="362" t="s">
        <v>15328</v>
      </c>
      <c r="C3460" s="362" t="s">
        <v>15329</v>
      </c>
      <c r="D3460" s="362" t="s">
        <v>8399</v>
      </c>
      <c r="E3460" s="363" t="s">
        <v>35416</v>
      </c>
    </row>
    <row r="3461" spans="1:5" x14ac:dyDescent="0.25">
      <c r="A3461" s="246" t="str">
        <f t="shared" si="54"/>
        <v>103292</v>
      </c>
      <c r="B3461" s="362" t="s">
        <v>15330</v>
      </c>
      <c r="C3461" s="362" t="s">
        <v>15331</v>
      </c>
      <c r="D3461" s="362" t="s">
        <v>8399</v>
      </c>
      <c r="E3461" s="363" t="s">
        <v>30164</v>
      </c>
    </row>
    <row r="3462" spans="1:5" x14ac:dyDescent="0.25">
      <c r="A3462" s="246" t="str">
        <f t="shared" si="54"/>
        <v>101936</v>
      </c>
      <c r="B3462" s="362" t="s">
        <v>7594</v>
      </c>
      <c r="C3462" s="362" t="s">
        <v>10545</v>
      </c>
      <c r="D3462" s="362" t="s">
        <v>8471</v>
      </c>
      <c r="E3462" s="363" t="s">
        <v>35417</v>
      </c>
    </row>
    <row r="3463" spans="1:5" x14ac:dyDescent="0.25">
      <c r="A3463" s="246" t="str">
        <f t="shared" si="54"/>
        <v>101937</v>
      </c>
      <c r="B3463" s="362" t="s">
        <v>7595</v>
      </c>
      <c r="C3463" s="362" t="s">
        <v>10546</v>
      </c>
      <c r="D3463" s="362" t="s">
        <v>8471</v>
      </c>
      <c r="E3463" s="363" t="s">
        <v>35418</v>
      </c>
    </row>
    <row r="3464" spans="1:5" x14ac:dyDescent="0.25">
      <c r="A3464" s="246" t="str">
        <f t="shared" si="54"/>
        <v>98294</v>
      </c>
      <c r="B3464" s="362" t="s">
        <v>4992</v>
      </c>
      <c r="C3464" s="362" t="s">
        <v>10547</v>
      </c>
      <c r="D3464" s="362" t="s">
        <v>8399</v>
      </c>
      <c r="E3464" s="363" t="s">
        <v>10696</v>
      </c>
    </row>
    <row r="3465" spans="1:5" x14ac:dyDescent="0.25">
      <c r="A3465" s="246" t="str">
        <f t="shared" si="54"/>
        <v>98295</v>
      </c>
      <c r="B3465" s="362" t="s">
        <v>4993</v>
      </c>
      <c r="C3465" s="362" t="s">
        <v>10548</v>
      </c>
      <c r="D3465" s="362" t="s">
        <v>8399</v>
      </c>
      <c r="E3465" s="363" t="s">
        <v>11011</v>
      </c>
    </row>
    <row r="3466" spans="1:5" x14ac:dyDescent="0.25">
      <c r="A3466" s="246" t="str">
        <f t="shared" si="54"/>
        <v>98296</v>
      </c>
      <c r="B3466" s="362" t="s">
        <v>4994</v>
      </c>
      <c r="C3466" s="362" t="s">
        <v>10549</v>
      </c>
      <c r="D3466" s="362" t="s">
        <v>8399</v>
      </c>
      <c r="E3466" s="363" t="s">
        <v>34962</v>
      </c>
    </row>
    <row r="3467" spans="1:5" x14ac:dyDescent="0.25">
      <c r="A3467" s="246" t="str">
        <f t="shared" si="54"/>
        <v>98297</v>
      </c>
      <c r="B3467" s="362" t="s">
        <v>4995</v>
      </c>
      <c r="C3467" s="362" t="s">
        <v>10550</v>
      </c>
      <c r="D3467" s="362" t="s">
        <v>8399</v>
      </c>
      <c r="E3467" s="363" t="s">
        <v>35419</v>
      </c>
    </row>
    <row r="3468" spans="1:5" x14ac:dyDescent="0.25">
      <c r="A3468" s="246" t="str">
        <f t="shared" si="54"/>
        <v>98298</v>
      </c>
      <c r="B3468" s="362" t="s">
        <v>18268</v>
      </c>
      <c r="C3468" s="362" t="s">
        <v>18269</v>
      </c>
      <c r="D3468" s="362" t="s">
        <v>8399</v>
      </c>
      <c r="E3468" s="363" t="s">
        <v>24280</v>
      </c>
    </row>
    <row r="3469" spans="1:5" x14ac:dyDescent="0.25">
      <c r="A3469" s="246" t="str">
        <f t="shared" si="54"/>
        <v>98299</v>
      </c>
      <c r="B3469" s="362" t="s">
        <v>18270</v>
      </c>
      <c r="C3469" s="362" t="s">
        <v>18271</v>
      </c>
      <c r="D3469" s="362" t="s">
        <v>8399</v>
      </c>
      <c r="E3469" s="363" t="s">
        <v>8231</v>
      </c>
    </row>
    <row r="3470" spans="1:5" x14ac:dyDescent="0.25">
      <c r="A3470" s="246" t="str">
        <f t="shared" si="54"/>
        <v>98300</v>
      </c>
      <c r="B3470" s="362" t="s">
        <v>18272</v>
      </c>
      <c r="C3470" s="362" t="s">
        <v>18273</v>
      </c>
      <c r="D3470" s="362" t="s">
        <v>8399</v>
      </c>
      <c r="E3470" s="363" t="s">
        <v>7910</v>
      </c>
    </row>
    <row r="3471" spans="1:5" x14ac:dyDescent="0.25">
      <c r="A3471" s="246" t="str">
        <f t="shared" si="54"/>
        <v>98301</v>
      </c>
      <c r="B3471" s="362" t="s">
        <v>4996</v>
      </c>
      <c r="C3471" s="362" t="s">
        <v>10551</v>
      </c>
      <c r="D3471" s="362" t="s">
        <v>8471</v>
      </c>
      <c r="E3471" s="363" t="s">
        <v>35420</v>
      </c>
    </row>
    <row r="3472" spans="1:5" x14ac:dyDescent="0.25">
      <c r="A3472" s="246" t="str">
        <f t="shared" si="54"/>
        <v>98302</v>
      </c>
      <c r="B3472" s="362" t="s">
        <v>4997</v>
      </c>
      <c r="C3472" s="362" t="s">
        <v>10552</v>
      </c>
      <c r="D3472" s="362" t="s">
        <v>8471</v>
      </c>
      <c r="E3472" s="363" t="s">
        <v>35421</v>
      </c>
    </row>
    <row r="3473" spans="1:5" x14ac:dyDescent="0.25">
      <c r="A3473" s="246" t="str">
        <f t="shared" si="54"/>
        <v>98304</v>
      </c>
      <c r="B3473" s="362" t="s">
        <v>4998</v>
      </c>
      <c r="C3473" s="362" t="s">
        <v>10553</v>
      </c>
      <c r="D3473" s="362" t="s">
        <v>8471</v>
      </c>
      <c r="E3473" s="363" t="s">
        <v>35422</v>
      </c>
    </row>
    <row r="3474" spans="1:5" x14ac:dyDescent="0.25">
      <c r="A3474" s="246" t="str">
        <f t="shared" si="54"/>
        <v>98305</v>
      </c>
      <c r="B3474" s="362" t="s">
        <v>18274</v>
      </c>
      <c r="C3474" s="362" t="s">
        <v>18275</v>
      </c>
      <c r="D3474" s="362" t="s">
        <v>8471</v>
      </c>
      <c r="E3474" s="363" t="s">
        <v>35423</v>
      </c>
    </row>
    <row r="3475" spans="1:5" x14ac:dyDescent="0.25">
      <c r="A3475" s="246" t="str">
        <f t="shared" si="54"/>
        <v>98306</v>
      </c>
      <c r="B3475" s="362" t="s">
        <v>18276</v>
      </c>
      <c r="C3475" s="362" t="s">
        <v>18277</v>
      </c>
      <c r="D3475" s="362" t="s">
        <v>8471</v>
      </c>
      <c r="E3475" s="363" t="s">
        <v>21536</v>
      </c>
    </row>
    <row r="3476" spans="1:5" x14ac:dyDescent="0.25">
      <c r="A3476" s="246" t="str">
        <f t="shared" si="54"/>
        <v>98307</v>
      </c>
      <c r="B3476" s="362" t="s">
        <v>4999</v>
      </c>
      <c r="C3476" s="362" t="s">
        <v>10554</v>
      </c>
      <c r="D3476" s="362" t="s">
        <v>8471</v>
      </c>
      <c r="E3476" s="363" t="s">
        <v>35424</v>
      </c>
    </row>
    <row r="3477" spans="1:5" x14ac:dyDescent="0.25">
      <c r="A3477" s="246" t="str">
        <f t="shared" si="54"/>
        <v>98308</v>
      </c>
      <c r="B3477" s="362" t="s">
        <v>5000</v>
      </c>
      <c r="C3477" s="362" t="s">
        <v>10555</v>
      </c>
      <c r="D3477" s="362" t="s">
        <v>8471</v>
      </c>
      <c r="E3477" s="363" t="s">
        <v>15643</v>
      </c>
    </row>
    <row r="3478" spans="1:5" x14ac:dyDescent="0.25">
      <c r="A3478" s="246" t="str">
        <f t="shared" si="54"/>
        <v>98593</v>
      </c>
      <c r="B3478" s="362" t="s">
        <v>5077</v>
      </c>
      <c r="C3478" s="362" t="s">
        <v>10556</v>
      </c>
      <c r="D3478" s="362" t="s">
        <v>8471</v>
      </c>
      <c r="E3478" s="363" t="s">
        <v>35425</v>
      </c>
    </row>
    <row r="3479" spans="1:5" x14ac:dyDescent="0.25">
      <c r="A3479" s="246" t="str">
        <f t="shared" si="54"/>
        <v>100553</v>
      </c>
      <c r="B3479" s="362" t="s">
        <v>18346</v>
      </c>
      <c r="C3479" s="362" t="s">
        <v>18347</v>
      </c>
      <c r="D3479" s="362" t="s">
        <v>8399</v>
      </c>
      <c r="E3479" s="363" t="s">
        <v>21169</v>
      </c>
    </row>
    <row r="3480" spans="1:5" x14ac:dyDescent="0.25">
      <c r="A3480" s="246" t="str">
        <f t="shared" si="54"/>
        <v>100554</v>
      </c>
      <c r="B3480" s="362" t="s">
        <v>18348</v>
      </c>
      <c r="C3480" s="362" t="s">
        <v>18349</v>
      </c>
      <c r="D3480" s="362" t="s">
        <v>8399</v>
      </c>
      <c r="E3480" s="363" t="s">
        <v>7952</v>
      </c>
    </row>
    <row r="3481" spans="1:5" x14ac:dyDescent="0.25">
      <c r="A3481" s="246" t="str">
        <f t="shared" si="54"/>
        <v>100555</v>
      </c>
      <c r="B3481" s="362" t="s">
        <v>18350</v>
      </c>
      <c r="C3481" s="362" t="s">
        <v>18351</v>
      </c>
      <c r="D3481" s="362" t="s">
        <v>8471</v>
      </c>
      <c r="E3481" s="363" t="s">
        <v>35426</v>
      </c>
    </row>
    <row r="3482" spans="1:5" x14ac:dyDescent="0.25">
      <c r="A3482" s="246" t="str">
        <f t="shared" si="54"/>
        <v>89355</v>
      </c>
      <c r="B3482" s="362" t="s">
        <v>1356</v>
      </c>
      <c r="C3482" s="362" t="s">
        <v>17127</v>
      </c>
      <c r="D3482" s="362" t="s">
        <v>8399</v>
      </c>
      <c r="E3482" s="363" t="s">
        <v>23246</v>
      </c>
    </row>
    <row r="3483" spans="1:5" x14ac:dyDescent="0.25">
      <c r="A3483" s="246" t="str">
        <f t="shared" si="54"/>
        <v>89356</v>
      </c>
      <c r="B3483" s="362" t="s">
        <v>1357</v>
      </c>
      <c r="C3483" s="362" t="s">
        <v>17128</v>
      </c>
      <c r="D3483" s="362" t="s">
        <v>8399</v>
      </c>
      <c r="E3483" s="363" t="s">
        <v>35427</v>
      </c>
    </row>
    <row r="3484" spans="1:5" x14ac:dyDescent="0.25">
      <c r="A3484" s="246" t="str">
        <f t="shared" si="54"/>
        <v>89357</v>
      </c>
      <c r="B3484" s="362" t="s">
        <v>1358</v>
      </c>
      <c r="C3484" s="362" t="s">
        <v>17129</v>
      </c>
      <c r="D3484" s="362" t="s">
        <v>8399</v>
      </c>
      <c r="E3484" s="363" t="s">
        <v>15678</v>
      </c>
    </row>
    <row r="3485" spans="1:5" x14ac:dyDescent="0.25">
      <c r="A3485" s="246" t="str">
        <f t="shared" si="54"/>
        <v>89401</v>
      </c>
      <c r="B3485" s="362" t="s">
        <v>1401</v>
      </c>
      <c r="C3485" s="362" t="s">
        <v>17171</v>
      </c>
      <c r="D3485" s="362" t="s">
        <v>8399</v>
      </c>
      <c r="E3485" s="363" t="s">
        <v>7789</v>
      </c>
    </row>
    <row r="3486" spans="1:5" x14ac:dyDescent="0.25">
      <c r="A3486" s="246" t="str">
        <f t="shared" si="54"/>
        <v>89402</v>
      </c>
      <c r="B3486" s="362" t="s">
        <v>1402</v>
      </c>
      <c r="C3486" s="362" t="s">
        <v>17172</v>
      </c>
      <c r="D3486" s="362" t="s">
        <v>8399</v>
      </c>
      <c r="E3486" s="363" t="s">
        <v>14450</v>
      </c>
    </row>
    <row r="3487" spans="1:5" x14ac:dyDescent="0.25">
      <c r="A3487" s="246" t="str">
        <f t="shared" si="54"/>
        <v>89403</v>
      </c>
      <c r="B3487" s="362" t="s">
        <v>1403</v>
      </c>
      <c r="C3487" s="362" t="s">
        <v>17173</v>
      </c>
      <c r="D3487" s="362" t="s">
        <v>8399</v>
      </c>
      <c r="E3487" s="363" t="s">
        <v>8300</v>
      </c>
    </row>
    <row r="3488" spans="1:5" x14ac:dyDescent="0.25">
      <c r="A3488" s="246" t="str">
        <f t="shared" si="54"/>
        <v>89446</v>
      </c>
      <c r="B3488" s="362" t="s">
        <v>1443</v>
      </c>
      <c r="C3488" s="362" t="s">
        <v>17214</v>
      </c>
      <c r="D3488" s="362" t="s">
        <v>8399</v>
      </c>
      <c r="E3488" s="363" t="s">
        <v>32054</v>
      </c>
    </row>
    <row r="3489" spans="1:5" x14ac:dyDescent="0.25">
      <c r="A3489" s="246" t="str">
        <f t="shared" si="54"/>
        <v>89447</v>
      </c>
      <c r="B3489" s="362" t="s">
        <v>1444</v>
      </c>
      <c r="C3489" s="362" t="s">
        <v>17215</v>
      </c>
      <c r="D3489" s="362" t="s">
        <v>8399</v>
      </c>
      <c r="E3489" s="363" t="s">
        <v>32534</v>
      </c>
    </row>
    <row r="3490" spans="1:5" x14ac:dyDescent="0.25">
      <c r="A3490" s="246" t="str">
        <f t="shared" si="54"/>
        <v>89448</v>
      </c>
      <c r="B3490" s="362" t="s">
        <v>1445</v>
      </c>
      <c r="C3490" s="362" t="s">
        <v>17216</v>
      </c>
      <c r="D3490" s="362" t="s">
        <v>8399</v>
      </c>
      <c r="E3490" s="363" t="s">
        <v>8128</v>
      </c>
    </row>
    <row r="3491" spans="1:5" x14ac:dyDescent="0.25">
      <c r="A3491" s="246" t="str">
        <f t="shared" si="54"/>
        <v>89449</v>
      </c>
      <c r="B3491" s="362" t="s">
        <v>1446</v>
      </c>
      <c r="C3491" s="362" t="s">
        <v>17217</v>
      </c>
      <c r="D3491" s="362" t="s">
        <v>8399</v>
      </c>
      <c r="E3491" s="363" t="s">
        <v>8924</v>
      </c>
    </row>
    <row r="3492" spans="1:5" x14ac:dyDescent="0.25">
      <c r="A3492" s="246" t="str">
        <f t="shared" si="54"/>
        <v>89450</v>
      </c>
      <c r="B3492" s="362" t="s">
        <v>1447</v>
      </c>
      <c r="C3492" s="362" t="s">
        <v>17218</v>
      </c>
      <c r="D3492" s="362" t="s">
        <v>8399</v>
      </c>
      <c r="E3492" s="363" t="s">
        <v>27984</v>
      </c>
    </row>
    <row r="3493" spans="1:5" x14ac:dyDescent="0.25">
      <c r="A3493" s="246" t="str">
        <f t="shared" si="54"/>
        <v>89451</v>
      </c>
      <c r="B3493" s="362" t="s">
        <v>1448</v>
      </c>
      <c r="C3493" s="362" t="s">
        <v>17219</v>
      </c>
      <c r="D3493" s="362" t="s">
        <v>8399</v>
      </c>
      <c r="E3493" s="363" t="s">
        <v>16083</v>
      </c>
    </row>
    <row r="3494" spans="1:5" x14ac:dyDescent="0.25">
      <c r="A3494" s="246" t="str">
        <f t="shared" si="54"/>
        <v>89452</v>
      </c>
      <c r="B3494" s="362" t="s">
        <v>1449</v>
      </c>
      <c r="C3494" s="362" t="s">
        <v>17220</v>
      </c>
      <c r="D3494" s="362" t="s">
        <v>8399</v>
      </c>
      <c r="E3494" s="363" t="s">
        <v>35428</v>
      </c>
    </row>
    <row r="3495" spans="1:5" x14ac:dyDescent="0.25">
      <c r="A3495" s="246" t="str">
        <f t="shared" si="54"/>
        <v>89508</v>
      </c>
      <c r="B3495" s="362" t="s">
        <v>1480</v>
      </c>
      <c r="C3495" s="362" t="s">
        <v>17252</v>
      </c>
      <c r="D3495" s="362" t="s">
        <v>8399</v>
      </c>
      <c r="E3495" s="363" t="s">
        <v>11010</v>
      </c>
    </row>
    <row r="3496" spans="1:5" x14ac:dyDescent="0.25">
      <c r="A3496" s="246" t="str">
        <f t="shared" si="54"/>
        <v>89509</v>
      </c>
      <c r="B3496" s="362" t="s">
        <v>1481</v>
      </c>
      <c r="C3496" s="362" t="s">
        <v>17253</v>
      </c>
      <c r="D3496" s="362" t="s">
        <v>8399</v>
      </c>
      <c r="E3496" s="363" t="s">
        <v>31636</v>
      </c>
    </row>
    <row r="3497" spans="1:5" x14ac:dyDescent="0.25">
      <c r="A3497" s="246" t="str">
        <f t="shared" si="54"/>
        <v>89511</v>
      </c>
      <c r="B3497" s="362" t="s">
        <v>1483</v>
      </c>
      <c r="C3497" s="362" t="s">
        <v>17255</v>
      </c>
      <c r="D3497" s="362" t="s">
        <v>8399</v>
      </c>
      <c r="E3497" s="363" t="s">
        <v>35196</v>
      </c>
    </row>
    <row r="3498" spans="1:5" x14ac:dyDescent="0.25">
      <c r="A3498" s="246" t="str">
        <f t="shared" si="54"/>
        <v>89512</v>
      </c>
      <c r="B3498" s="362" t="s">
        <v>1484</v>
      </c>
      <c r="C3498" s="362" t="s">
        <v>17257</v>
      </c>
      <c r="D3498" s="362" t="s">
        <v>8399</v>
      </c>
      <c r="E3498" s="363" t="s">
        <v>17636</v>
      </c>
    </row>
    <row r="3499" spans="1:5" x14ac:dyDescent="0.25">
      <c r="A3499" s="246" t="str">
        <f t="shared" si="54"/>
        <v>89576</v>
      </c>
      <c r="B3499" s="362" t="s">
        <v>1541</v>
      </c>
      <c r="C3499" s="362" t="s">
        <v>17318</v>
      </c>
      <c r="D3499" s="362" t="s">
        <v>8399</v>
      </c>
      <c r="E3499" s="363" t="s">
        <v>12635</v>
      </c>
    </row>
    <row r="3500" spans="1:5" x14ac:dyDescent="0.25">
      <c r="A3500" s="246" t="str">
        <f t="shared" si="54"/>
        <v>89578</v>
      </c>
      <c r="B3500" s="362" t="s">
        <v>1543</v>
      </c>
      <c r="C3500" s="362" t="s">
        <v>17320</v>
      </c>
      <c r="D3500" s="362" t="s">
        <v>8399</v>
      </c>
      <c r="E3500" s="363" t="s">
        <v>13645</v>
      </c>
    </row>
    <row r="3501" spans="1:5" x14ac:dyDescent="0.25">
      <c r="A3501" s="246" t="str">
        <f t="shared" si="54"/>
        <v>89580</v>
      </c>
      <c r="B3501" s="362" t="s">
        <v>1545</v>
      </c>
      <c r="C3501" s="362" t="s">
        <v>17322</v>
      </c>
      <c r="D3501" s="362" t="s">
        <v>8399</v>
      </c>
      <c r="E3501" s="363" t="s">
        <v>15502</v>
      </c>
    </row>
    <row r="3502" spans="1:5" x14ac:dyDescent="0.25">
      <c r="A3502" s="246" t="str">
        <f t="shared" si="54"/>
        <v>89633</v>
      </c>
      <c r="B3502" s="362" t="s">
        <v>1585</v>
      </c>
      <c r="C3502" s="362" t="s">
        <v>17362</v>
      </c>
      <c r="D3502" s="362" t="s">
        <v>8399</v>
      </c>
      <c r="E3502" s="363" t="s">
        <v>12835</v>
      </c>
    </row>
    <row r="3503" spans="1:5" x14ac:dyDescent="0.25">
      <c r="A3503" s="246" t="str">
        <f t="shared" si="54"/>
        <v>89634</v>
      </c>
      <c r="B3503" s="362" t="s">
        <v>1586</v>
      </c>
      <c r="C3503" s="362" t="s">
        <v>17363</v>
      </c>
      <c r="D3503" s="362" t="s">
        <v>8399</v>
      </c>
      <c r="E3503" s="363" t="s">
        <v>16439</v>
      </c>
    </row>
    <row r="3504" spans="1:5" x14ac:dyDescent="0.25">
      <c r="A3504" s="246" t="str">
        <f t="shared" si="54"/>
        <v>89635</v>
      </c>
      <c r="B3504" s="362" t="s">
        <v>1587</v>
      </c>
      <c r="C3504" s="362" t="s">
        <v>17364</v>
      </c>
      <c r="D3504" s="362" t="s">
        <v>8399</v>
      </c>
      <c r="E3504" s="363" t="s">
        <v>35429</v>
      </c>
    </row>
    <row r="3505" spans="1:5" x14ac:dyDescent="0.25">
      <c r="A3505" s="246" t="str">
        <f t="shared" si="54"/>
        <v>89636</v>
      </c>
      <c r="B3505" s="362" t="s">
        <v>1588</v>
      </c>
      <c r="C3505" s="362" t="s">
        <v>17365</v>
      </c>
      <c r="D3505" s="362" t="s">
        <v>8399</v>
      </c>
      <c r="E3505" s="363" t="s">
        <v>35430</v>
      </c>
    </row>
    <row r="3506" spans="1:5" x14ac:dyDescent="0.25">
      <c r="A3506" s="246" t="str">
        <f t="shared" si="54"/>
        <v>89711</v>
      </c>
      <c r="B3506" s="362" t="s">
        <v>1660</v>
      </c>
      <c r="C3506" s="362" t="s">
        <v>17441</v>
      </c>
      <c r="D3506" s="362" t="s">
        <v>8399</v>
      </c>
      <c r="E3506" s="363" t="s">
        <v>7788</v>
      </c>
    </row>
    <row r="3507" spans="1:5" x14ac:dyDescent="0.25">
      <c r="A3507" s="246" t="str">
        <f t="shared" si="54"/>
        <v>89712</v>
      </c>
      <c r="B3507" s="362" t="s">
        <v>1661</v>
      </c>
      <c r="C3507" s="362" t="s">
        <v>17442</v>
      </c>
      <c r="D3507" s="362" t="s">
        <v>8399</v>
      </c>
      <c r="E3507" s="363" t="s">
        <v>11045</v>
      </c>
    </row>
    <row r="3508" spans="1:5" x14ac:dyDescent="0.25">
      <c r="A3508" s="246" t="str">
        <f t="shared" si="54"/>
        <v>89713</v>
      </c>
      <c r="B3508" s="362" t="s">
        <v>1662</v>
      </c>
      <c r="C3508" s="362" t="s">
        <v>17444</v>
      </c>
      <c r="D3508" s="362" t="s">
        <v>8399</v>
      </c>
      <c r="E3508" s="363" t="s">
        <v>20235</v>
      </c>
    </row>
    <row r="3509" spans="1:5" x14ac:dyDescent="0.25">
      <c r="A3509" s="246" t="str">
        <f t="shared" si="54"/>
        <v>89714</v>
      </c>
      <c r="B3509" s="362" t="s">
        <v>1663</v>
      </c>
      <c r="C3509" s="362" t="s">
        <v>17445</v>
      </c>
      <c r="D3509" s="362" t="s">
        <v>8399</v>
      </c>
      <c r="E3509" s="363" t="s">
        <v>10227</v>
      </c>
    </row>
    <row r="3510" spans="1:5" x14ac:dyDescent="0.25">
      <c r="A3510" s="246" t="str">
        <f t="shared" si="54"/>
        <v>89716</v>
      </c>
      <c r="B3510" s="362" t="s">
        <v>1664</v>
      </c>
      <c r="C3510" s="362" t="s">
        <v>17447</v>
      </c>
      <c r="D3510" s="362" t="s">
        <v>8399</v>
      </c>
      <c r="E3510" s="363" t="s">
        <v>23446</v>
      </c>
    </row>
    <row r="3511" spans="1:5" x14ac:dyDescent="0.25">
      <c r="A3511" s="246" t="str">
        <f t="shared" si="54"/>
        <v>89717</v>
      </c>
      <c r="B3511" s="362" t="s">
        <v>1665</v>
      </c>
      <c r="C3511" s="362" t="s">
        <v>17448</v>
      </c>
      <c r="D3511" s="362" t="s">
        <v>8399</v>
      </c>
      <c r="E3511" s="363" t="s">
        <v>16428</v>
      </c>
    </row>
    <row r="3512" spans="1:5" x14ac:dyDescent="0.25">
      <c r="A3512" s="246" t="str">
        <f t="shared" si="54"/>
        <v>89770</v>
      </c>
      <c r="B3512" s="362" t="s">
        <v>1714</v>
      </c>
      <c r="C3512" s="362" t="s">
        <v>17500</v>
      </c>
      <c r="D3512" s="362" t="s">
        <v>8399</v>
      </c>
      <c r="E3512" s="363" t="s">
        <v>16444</v>
      </c>
    </row>
    <row r="3513" spans="1:5" x14ac:dyDescent="0.25">
      <c r="A3513" s="246" t="str">
        <f t="shared" si="54"/>
        <v>89771</v>
      </c>
      <c r="B3513" s="362" t="s">
        <v>1715</v>
      </c>
      <c r="C3513" s="362" t="s">
        <v>17502</v>
      </c>
      <c r="D3513" s="362" t="s">
        <v>8399</v>
      </c>
      <c r="E3513" s="363" t="s">
        <v>31915</v>
      </c>
    </row>
    <row r="3514" spans="1:5" x14ac:dyDescent="0.25">
      <c r="A3514" s="246" t="str">
        <f t="shared" si="54"/>
        <v>89773</v>
      </c>
      <c r="B3514" s="362" t="s">
        <v>1717</v>
      </c>
      <c r="C3514" s="362" t="s">
        <v>17505</v>
      </c>
      <c r="D3514" s="362" t="s">
        <v>8399</v>
      </c>
      <c r="E3514" s="363" t="s">
        <v>35431</v>
      </c>
    </row>
    <row r="3515" spans="1:5" x14ac:dyDescent="0.25">
      <c r="A3515" s="246" t="str">
        <f t="shared" si="54"/>
        <v>89775</v>
      </c>
      <c r="B3515" s="362" t="s">
        <v>1719</v>
      </c>
      <c r="C3515" s="362" t="s">
        <v>17507</v>
      </c>
      <c r="D3515" s="362" t="s">
        <v>8399</v>
      </c>
      <c r="E3515" s="363" t="s">
        <v>35432</v>
      </c>
    </row>
    <row r="3516" spans="1:5" x14ac:dyDescent="0.25">
      <c r="A3516" s="246" t="str">
        <f t="shared" si="54"/>
        <v>89798</v>
      </c>
      <c r="B3516" s="362" t="s">
        <v>1742</v>
      </c>
      <c r="C3516" s="362" t="s">
        <v>17531</v>
      </c>
      <c r="D3516" s="362" t="s">
        <v>8399</v>
      </c>
      <c r="E3516" s="363" t="s">
        <v>8022</v>
      </c>
    </row>
    <row r="3517" spans="1:5" x14ac:dyDescent="0.25">
      <c r="A3517" s="246" t="str">
        <f t="shared" si="54"/>
        <v>89799</v>
      </c>
      <c r="B3517" s="362" t="s">
        <v>1743</v>
      </c>
      <c r="C3517" s="362" t="s">
        <v>17532</v>
      </c>
      <c r="D3517" s="362" t="s">
        <v>8399</v>
      </c>
      <c r="E3517" s="363" t="s">
        <v>16413</v>
      </c>
    </row>
    <row r="3518" spans="1:5" x14ac:dyDescent="0.25">
      <c r="A3518" s="246" t="str">
        <f t="shared" si="54"/>
        <v>89800</v>
      </c>
      <c r="B3518" s="362" t="s">
        <v>1744</v>
      </c>
      <c r="C3518" s="362" t="s">
        <v>17533</v>
      </c>
      <c r="D3518" s="362" t="s">
        <v>8399</v>
      </c>
      <c r="E3518" s="363" t="s">
        <v>8049</v>
      </c>
    </row>
    <row r="3519" spans="1:5" x14ac:dyDescent="0.25">
      <c r="A3519" s="246" t="str">
        <f t="shared" si="54"/>
        <v>89848</v>
      </c>
      <c r="B3519" s="362" t="s">
        <v>1791</v>
      </c>
      <c r="C3519" s="362" t="s">
        <v>17582</v>
      </c>
      <c r="D3519" s="362" t="s">
        <v>8399</v>
      </c>
      <c r="E3519" s="363" t="s">
        <v>14890</v>
      </c>
    </row>
    <row r="3520" spans="1:5" x14ac:dyDescent="0.25">
      <c r="A3520" s="246" t="str">
        <f t="shared" si="54"/>
        <v>89849</v>
      </c>
      <c r="B3520" s="362" t="s">
        <v>1792</v>
      </c>
      <c r="C3520" s="362" t="s">
        <v>17583</v>
      </c>
      <c r="D3520" s="362" t="s">
        <v>8399</v>
      </c>
      <c r="E3520" s="363" t="s">
        <v>20594</v>
      </c>
    </row>
    <row r="3521" spans="1:5" x14ac:dyDescent="0.25">
      <c r="A3521" s="246" t="str">
        <f t="shared" si="54"/>
        <v>89865</v>
      </c>
      <c r="B3521" s="362" t="s">
        <v>1803</v>
      </c>
      <c r="C3521" s="362" t="s">
        <v>17594</v>
      </c>
      <c r="D3521" s="362" t="s">
        <v>8399</v>
      </c>
      <c r="E3521" s="363" t="s">
        <v>13016</v>
      </c>
    </row>
    <row r="3522" spans="1:5" x14ac:dyDescent="0.25">
      <c r="A3522" s="246" t="str">
        <f t="shared" si="54"/>
        <v>92275</v>
      </c>
      <c r="B3522" s="362" t="s">
        <v>2577</v>
      </c>
      <c r="C3522" s="362" t="s">
        <v>17638</v>
      </c>
      <c r="D3522" s="362" t="s">
        <v>8399</v>
      </c>
      <c r="E3522" s="363" t="s">
        <v>32512</v>
      </c>
    </row>
    <row r="3523" spans="1:5" x14ac:dyDescent="0.25">
      <c r="A3523" s="246" t="str">
        <f t="shared" ref="A3523:A3586" si="55">B3523</f>
        <v>92276</v>
      </c>
      <c r="B3523" s="362" t="s">
        <v>2578</v>
      </c>
      <c r="C3523" s="362" t="s">
        <v>17639</v>
      </c>
      <c r="D3523" s="362" t="s">
        <v>8399</v>
      </c>
      <c r="E3523" s="363" t="s">
        <v>14941</v>
      </c>
    </row>
    <row r="3524" spans="1:5" x14ac:dyDescent="0.25">
      <c r="A3524" s="246" t="str">
        <f t="shared" si="55"/>
        <v>92277</v>
      </c>
      <c r="B3524" s="362" t="s">
        <v>2579</v>
      </c>
      <c r="C3524" s="362" t="s">
        <v>17640</v>
      </c>
      <c r="D3524" s="362" t="s">
        <v>8399</v>
      </c>
      <c r="E3524" s="363" t="s">
        <v>19830</v>
      </c>
    </row>
    <row r="3525" spans="1:5" x14ac:dyDescent="0.25">
      <c r="A3525" s="246" t="str">
        <f t="shared" si="55"/>
        <v>92278</v>
      </c>
      <c r="B3525" s="362" t="s">
        <v>2580</v>
      </c>
      <c r="C3525" s="362" t="s">
        <v>17641</v>
      </c>
      <c r="D3525" s="362" t="s">
        <v>8399</v>
      </c>
      <c r="E3525" s="363" t="s">
        <v>35433</v>
      </c>
    </row>
    <row r="3526" spans="1:5" x14ac:dyDescent="0.25">
      <c r="A3526" s="246" t="str">
        <f t="shared" si="55"/>
        <v>92279</v>
      </c>
      <c r="B3526" s="362" t="s">
        <v>2581</v>
      </c>
      <c r="C3526" s="362" t="s">
        <v>17642</v>
      </c>
      <c r="D3526" s="362" t="s">
        <v>8399</v>
      </c>
      <c r="E3526" s="363" t="s">
        <v>35434</v>
      </c>
    </row>
    <row r="3527" spans="1:5" x14ac:dyDescent="0.25">
      <c r="A3527" s="246" t="str">
        <f t="shared" si="55"/>
        <v>92280</v>
      </c>
      <c r="B3527" s="362" t="s">
        <v>2582</v>
      </c>
      <c r="C3527" s="362" t="s">
        <v>17643</v>
      </c>
      <c r="D3527" s="362" t="s">
        <v>8399</v>
      </c>
      <c r="E3527" s="363" t="s">
        <v>35435</v>
      </c>
    </row>
    <row r="3528" spans="1:5" x14ac:dyDescent="0.25">
      <c r="A3528" s="246" t="str">
        <f t="shared" si="55"/>
        <v>92281</v>
      </c>
      <c r="B3528" s="362" t="s">
        <v>2583</v>
      </c>
      <c r="C3528" s="362" t="s">
        <v>17644</v>
      </c>
      <c r="D3528" s="362" t="s">
        <v>8399</v>
      </c>
      <c r="E3528" s="363" t="s">
        <v>24999</v>
      </c>
    </row>
    <row r="3529" spans="1:5" x14ac:dyDescent="0.25">
      <c r="A3529" s="246" t="str">
        <f t="shared" si="55"/>
        <v>92282</v>
      </c>
      <c r="B3529" s="362" t="s">
        <v>2584</v>
      </c>
      <c r="C3529" s="362" t="s">
        <v>17645</v>
      </c>
      <c r="D3529" s="362" t="s">
        <v>8399</v>
      </c>
      <c r="E3529" s="363" t="s">
        <v>35436</v>
      </c>
    </row>
    <row r="3530" spans="1:5" x14ac:dyDescent="0.25">
      <c r="A3530" s="246" t="str">
        <f t="shared" si="55"/>
        <v>92283</v>
      </c>
      <c r="B3530" s="362" t="s">
        <v>2585</v>
      </c>
      <c r="C3530" s="362" t="s">
        <v>17646</v>
      </c>
      <c r="D3530" s="362" t="s">
        <v>8399</v>
      </c>
      <c r="E3530" s="363" t="s">
        <v>20892</v>
      </c>
    </row>
    <row r="3531" spans="1:5" x14ac:dyDescent="0.25">
      <c r="A3531" s="246" t="str">
        <f t="shared" si="55"/>
        <v>92284</v>
      </c>
      <c r="B3531" s="362" t="s">
        <v>2586</v>
      </c>
      <c r="C3531" s="362" t="s">
        <v>17647</v>
      </c>
      <c r="D3531" s="362" t="s">
        <v>8399</v>
      </c>
      <c r="E3531" s="363" t="s">
        <v>35437</v>
      </c>
    </row>
    <row r="3532" spans="1:5" x14ac:dyDescent="0.25">
      <c r="A3532" s="246" t="str">
        <f t="shared" si="55"/>
        <v>92285</v>
      </c>
      <c r="B3532" s="362" t="s">
        <v>2587</v>
      </c>
      <c r="C3532" s="362" t="s">
        <v>17648</v>
      </c>
      <c r="D3532" s="362" t="s">
        <v>8399</v>
      </c>
      <c r="E3532" s="363" t="s">
        <v>35438</v>
      </c>
    </row>
    <row r="3533" spans="1:5" x14ac:dyDescent="0.25">
      <c r="A3533" s="246" t="str">
        <f t="shared" si="55"/>
        <v>92286</v>
      </c>
      <c r="B3533" s="362" t="s">
        <v>2588</v>
      </c>
      <c r="C3533" s="362" t="s">
        <v>17649</v>
      </c>
      <c r="D3533" s="362" t="s">
        <v>8399</v>
      </c>
      <c r="E3533" s="363" t="s">
        <v>35439</v>
      </c>
    </row>
    <row r="3534" spans="1:5" x14ac:dyDescent="0.25">
      <c r="A3534" s="246" t="str">
        <f t="shared" si="55"/>
        <v>92305</v>
      </c>
      <c r="B3534" s="362" t="s">
        <v>2607</v>
      </c>
      <c r="C3534" s="362" t="s">
        <v>17670</v>
      </c>
      <c r="D3534" s="362" t="s">
        <v>8399</v>
      </c>
      <c r="E3534" s="363" t="s">
        <v>18139</v>
      </c>
    </row>
    <row r="3535" spans="1:5" x14ac:dyDescent="0.25">
      <c r="A3535" s="246" t="str">
        <f t="shared" si="55"/>
        <v>92306</v>
      </c>
      <c r="B3535" s="362" t="s">
        <v>2608</v>
      </c>
      <c r="C3535" s="362" t="s">
        <v>17672</v>
      </c>
      <c r="D3535" s="362" t="s">
        <v>8399</v>
      </c>
      <c r="E3535" s="363" t="s">
        <v>35440</v>
      </c>
    </row>
    <row r="3536" spans="1:5" x14ac:dyDescent="0.25">
      <c r="A3536" s="246" t="str">
        <f t="shared" si="55"/>
        <v>92307</v>
      </c>
      <c r="B3536" s="362" t="s">
        <v>2609</v>
      </c>
      <c r="C3536" s="362" t="s">
        <v>17673</v>
      </c>
      <c r="D3536" s="362" t="s">
        <v>8399</v>
      </c>
      <c r="E3536" s="363" t="s">
        <v>14332</v>
      </c>
    </row>
    <row r="3537" spans="1:5" x14ac:dyDescent="0.25">
      <c r="A3537" s="246" t="str">
        <f t="shared" si="55"/>
        <v>92308</v>
      </c>
      <c r="B3537" s="362" t="s">
        <v>2610</v>
      </c>
      <c r="C3537" s="362" t="s">
        <v>17675</v>
      </c>
      <c r="D3537" s="362" t="s">
        <v>8399</v>
      </c>
      <c r="E3537" s="363" t="s">
        <v>35441</v>
      </c>
    </row>
    <row r="3538" spans="1:5" x14ac:dyDescent="0.25">
      <c r="A3538" s="246" t="str">
        <f t="shared" si="55"/>
        <v>92309</v>
      </c>
      <c r="B3538" s="362" t="s">
        <v>2611</v>
      </c>
      <c r="C3538" s="362" t="s">
        <v>17676</v>
      </c>
      <c r="D3538" s="362" t="s">
        <v>8399</v>
      </c>
      <c r="E3538" s="363" t="s">
        <v>35442</v>
      </c>
    </row>
    <row r="3539" spans="1:5" x14ac:dyDescent="0.25">
      <c r="A3539" s="246" t="str">
        <f t="shared" si="55"/>
        <v>92310</v>
      </c>
      <c r="B3539" s="362" t="s">
        <v>2612</v>
      </c>
      <c r="C3539" s="362" t="s">
        <v>17677</v>
      </c>
      <c r="D3539" s="362" t="s">
        <v>8399</v>
      </c>
      <c r="E3539" s="363" t="s">
        <v>35443</v>
      </c>
    </row>
    <row r="3540" spans="1:5" x14ac:dyDescent="0.25">
      <c r="A3540" s="246" t="str">
        <f t="shared" si="55"/>
        <v>92320</v>
      </c>
      <c r="B3540" s="362" t="s">
        <v>2622</v>
      </c>
      <c r="C3540" s="362" t="s">
        <v>17689</v>
      </c>
      <c r="D3540" s="362" t="s">
        <v>8399</v>
      </c>
      <c r="E3540" s="363" t="s">
        <v>35444</v>
      </c>
    </row>
    <row r="3541" spans="1:5" x14ac:dyDescent="0.25">
      <c r="A3541" s="246" t="str">
        <f t="shared" si="55"/>
        <v>92321</v>
      </c>
      <c r="B3541" s="362" t="s">
        <v>2623</v>
      </c>
      <c r="C3541" s="362" t="s">
        <v>17690</v>
      </c>
      <c r="D3541" s="362" t="s">
        <v>8399</v>
      </c>
      <c r="E3541" s="363" t="s">
        <v>20966</v>
      </c>
    </row>
    <row r="3542" spans="1:5" x14ac:dyDescent="0.25">
      <c r="A3542" s="246" t="str">
        <f t="shared" si="55"/>
        <v>92322</v>
      </c>
      <c r="B3542" s="362" t="s">
        <v>2624</v>
      </c>
      <c r="C3542" s="362" t="s">
        <v>17691</v>
      </c>
      <c r="D3542" s="362" t="s">
        <v>8399</v>
      </c>
      <c r="E3542" s="363" t="s">
        <v>31817</v>
      </c>
    </row>
    <row r="3543" spans="1:5" x14ac:dyDescent="0.25">
      <c r="A3543" s="246" t="str">
        <f t="shared" si="55"/>
        <v>92323</v>
      </c>
      <c r="B3543" s="362" t="s">
        <v>2625</v>
      </c>
      <c r="C3543" s="362" t="s">
        <v>17692</v>
      </c>
      <c r="D3543" s="362" t="s">
        <v>8399</v>
      </c>
      <c r="E3543" s="363" t="s">
        <v>35200</v>
      </c>
    </row>
    <row r="3544" spans="1:5" x14ac:dyDescent="0.25">
      <c r="A3544" s="246" t="str">
        <f t="shared" si="55"/>
        <v>92324</v>
      </c>
      <c r="B3544" s="362" t="s">
        <v>2626</v>
      </c>
      <c r="C3544" s="362" t="s">
        <v>17693</v>
      </c>
      <c r="D3544" s="362" t="s">
        <v>8399</v>
      </c>
      <c r="E3544" s="363" t="s">
        <v>35445</v>
      </c>
    </row>
    <row r="3545" spans="1:5" x14ac:dyDescent="0.25">
      <c r="A3545" s="246" t="str">
        <f t="shared" si="55"/>
        <v>92325</v>
      </c>
      <c r="B3545" s="362" t="s">
        <v>2627</v>
      </c>
      <c r="C3545" s="362" t="s">
        <v>17694</v>
      </c>
      <c r="D3545" s="362" t="s">
        <v>8399</v>
      </c>
      <c r="E3545" s="363" t="s">
        <v>35446</v>
      </c>
    </row>
    <row r="3546" spans="1:5" x14ac:dyDescent="0.25">
      <c r="A3546" s="246" t="str">
        <f t="shared" si="55"/>
        <v>92335</v>
      </c>
      <c r="B3546" s="362" t="s">
        <v>2637</v>
      </c>
      <c r="C3546" s="362" t="s">
        <v>10559</v>
      </c>
      <c r="D3546" s="362" t="s">
        <v>8399</v>
      </c>
      <c r="E3546" s="363" t="s">
        <v>35447</v>
      </c>
    </row>
    <row r="3547" spans="1:5" x14ac:dyDescent="0.25">
      <c r="A3547" s="246" t="str">
        <f t="shared" si="55"/>
        <v>92336</v>
      </c>
      <c r="B3547" s="362" t="s">
        <v>2638</v>
      </c>
      <c r="C3547" s="362" t="s">
        <v>10560</v>
      </c>
      <c r="D3547" s="362" t="s">
        <v>8399</v>
      </c>
      <c r="E3547" s="363" t="s">
        <v>35448</v>
      </c>
    </row>
    <row r="3548" spans="1:5" x14ac:dyDescent="0.25">
      <c r="A3548" s="246" t="str">
        <f t="shared" si="55"/>
        <v>92337</v>
      </c>
      <c r="B3548" s="362" t="s">
        <v>2639</v>
      </c>
      <c r="C3548" s="362" t="s">
        <v>10561</v>
      </c>
      <c r="D3548" s="362" t="s">
        <v>8399</v>
      </c>
      <c r="E3548" s="363" t="s">
        <v>33017</v>
      </c>
    </row>
    <row r="3549" spans="1:5" x14ac:dyDescent="0.25">
      <c r="A3549" s="246" t="str">
        <f t="shared" si="55"/>
        <v>92338</v>
      </c>
      <c r="B3549" s="362" t="s">
        <v>2640</v>
      </c>
      <c r="C3549" s="362" t="s">
        <v>10562</v>
      </c>
      <c r="D3549" s="362" t="s">
        <v>8399</v>
      </c>
      <c r="E3549" s="363" t="s">
        <v>35449</v>
      </c>
    </row>
    <row r="3550" spans="1:5" x14ac:dyDescent="0.25">
      <c r="A3550" s="246" t="str">
        <f t="shared" si="55"/>
        <v>92339</v>
      </c>
      <c r="B3550" s="362" t="s">
        <v>2641</v>
      </c>
      <c r="C3550" s="362" t="s">
        <v>10563</v>
      </c>
      <c r="D3550" s="362" t="s">
        <v>8399</v>
      </c>
      <c r="E3550" s="363" t="s">
        <v>35450</v>
      </c>
    </row>
    <row r="3551" spans="1:5" x14ac:dyDescent="0.25">
      <c r="A3551" s="246" t="str">
        <f t="shared" si="55"/>
        <v>92341</v>
      </c>
      <c r="B3551" s="362" t="s">
        <v>2642</v>
      </c>
      <c r="C3551" s="362" t="s">
        <v>10564</v>
      </c>
      <c r="D3551" s="362" t="s">
        <v>8399</v>
      </c>
      <c r="E3551" s="363" t="s">
        <v>26505</v>
      </c>
    </row>
    <row r="3552" spans="1:5" x14ac:dyDescent="0.25">
      <c r="A3552" s="246" t="str">
        <f t="shared" si="55"/>
        <v>92342</v>
      </c>
      <c r="B3552" s="362" t="s">
        <v>2643</v>
      </c>
      <c r="C3552" s="362" t="s">
        <v>10565</v>
      </c>
      <c r="D3552" s="362" t="s">
        <v>8399</v>
      </c>
      <c r="E3552" s="363" t="s">
        <v>35451</v>
      </c>
    </row>
    <row r="3553" spans="1:5" x14ac:dyDescent="0.25">
      <c r="A3553" s="246" t="str">
        <f t="shared" si="55"/>
        <v>92343</v>
      </c>
      <c r="B3553" s="362" t="s">
        <v>2644</v>
      </c>
      <c r="C3553" s="362" t="s">
        <v>10566</v>
      </c>
      <c r="D3553" s="362" t="s">
        <v>8399</v>
      </c>
      <c r="E3553" s="363" t="s">
        <v>35452</v>
      </c>
    </row>
    <row r="3554" spans="1:5" x14ac:dyDescent="0.25">
      <c r="A3554" s="246" t="str">
        <f t="shared" si="55"/>
        <v>92359</v>
      </c>
      <c r="B3554" s="362" t="s">
        <v>7476</v>
      </c>
      <c r="C3554" s="362" t="s">
        <v>10567</v>
      </c>
      <c r="D3554" s="362" t="s">
        <v>8399</v>
      </c>
      <c r="E3554" s="363" t="s">
        <v>20224</v>
      </c>
    </row>
    <row r="3555" spans="1:5" x14ac:dyDescent="0.25">
      <c r="A3555" s="246" t="str">
        <f t="shared" si="55"/>
        <v>92360</v>
      </c>
      <c r="B3555" s="362" t="s">
        <v>7477</v>
      </c>
      <c r="C3555" s="362" t="s">
        <v>10568</v>
      </c>
      <c r="D3555" s="362" t="s">
        <v>8399</v>
      </c>
      <c r="E3555" s="363" t="s">
        <v>26477</v>
      </c>
    </row>
    <row r="3556" spans="1:5" x14ac:dyDescent="0.25">
      <c r="A3556" s="246" t="str">
        <f t="shared" si="55"/>
        <v>92361</v>
      </c>
      <c r="B3556" s="362" t="s">
        <v>2660</v>
      </c>
      <c r="C3556" s="362" t="s">
        <v>10569</v>
      </c>
      <c r="D3556" s="362" t="s">
        <v>8399</v>
      </c>
      <c r="E3556" s="363" t="s">
        <v>35453</v>
      </c>
    </row>
    <row r="3557" spans="1:5" x14ac:dyDescent="0.25">
      <c r="A3557" s="246" t="str">
        <f t="shared" si="55"/>
        <v>92362</v>
      </c>
      <c r="B3557" s="362" t="s">
        <v>2661</v>
      </c>
      <c r="C3557" s="362" t="s">
        <v>10570</v>
      </c>
      <c r="D3557" s="362" t="s">
        <v>8399</v>
      </c>
      <c r="E3557" s="363" t="s">
        <v>35454</v>
      </c>
    </row>
    <row r="3558" spans="1:5" x14ac:dyDescent="0.25">
      <c r="A3558" s="246" t="str">
        <f t="shared" si="55"/>
        <v>92364</v>
      </c>
      <c r="B3558" s="362" t="s">
        <v>2662</v>
      </c>
      <c r="C3558" s="362" t="s">
        <v>10571</v>
      </c>
      <c r="D3558" s="362" t="s">
        <v>8399</v>
      </c>
      <c r="E3558" s="363" t="s">
        <v>27302</v>
      </c>
    </row>
    <row r="3559" spans="1:5" x14ac:dyDescent="0.25">
      <c r="A3559" s="246" t="str">
        <f t="shared" si="55"/>
        <v>92365</v>
      </c>
      <c r="B3559" s="362" t="s">
        <v>2663</v>
      </c>
      <c r="C3559" s="362" t="s">
        <v>10572</v>
      </c>
      <c r="D3559" s="362" t="s">
        <v>8399</v>
      </c>
      <c r="E3559" s="363" t="s">
        <v>21273</v>
      </c>
    </row>
    <row r="3560" spans="1:5" x14ac:dyDescent="0.25">
      <c r="A3560" s="246" t="str">
        <f t="shared" si="55"/>
        <v>92366</v>
      </c>
      <c r="B3560" s="362" t="s">
        <v>2664</v>
      </c>
      <c r="C3560" s="362" t="s">
        <v>10573</v>
      </c>
      <c r="D3560" s="362" t="s">
        <v>8399</v>
      </c>
      <c r="E3560" s="363" t="s">
        <v>35455</v>
      </c>
    </row>
    <row r="3561" spans="1:5" x14ac:dyDescent="0.25">
      <c r="A3561" s="246" t="str">
        <f t="shared" si="55"/>
        <v>92367</v>
      </c>
      <c r="B3561" s="362" t="s">
        <v>2665</v>
      </c>
      <c r="C3561" s="362" t="s">
        <v>10574</v>
      </c>
      <c r="D3561" s="362" t="s">
        <v>8399</v>
      </c>
      <c r="E3561" s="363" t="s">
        <v>35456</v>
      </c>
    </row>
    <row r="3562" spans="1:5" x14ac:dyDescent="0.25">
      <c r="A3562" s="246" t="str">
        <f t="shared" si="55"/>
        <v>92368</v>
      </c>
      <c r="B3562" s="362" t="s">
        <v>2666</v>
      </c>
      <c r="C3562" s="362" t="s">
        <v>10575</v>
      </c>
      <c r="D3562" s="362" t="s">
        <v>8399</v>
      </c>
      <c r="E3562" s="363" t="s">
        <v>35457</v>
      </c>
    </row>
    <row r="3563" spans="1:5" x14ac:dyDescent="0.25">
      <c r="A3563" s="246" t="str">
        <f t="shared" si="55"/>
        <v>92645</v>
      </c>
      <c r="B3563" s="362" t="s">
        <v>7478</v>
      </c>
      <c r="C3563" s="362" t="s">
        <v>10576</v>
      </c>
      <c r="D3563" s="362" t="s">
        <v>8399</v>
      </c>
      <c r="E3563" s="363" t="s">
        <v>31537</v>
      </c>
    </row>
    <row r="3564" spans="1:5" x14ac:dyDescent="0.25">
      <c r="A3564" s="246" t="str">
        <f t="shared" si="55"/>
        <v>92646</v>
      </c>
      <c r="B3564" s="362" t="s">
        <v>7479</v>
      </c>
      <c r="C3564" s="362" t="s">
        <v>10577</v>
      </c>
      <c r="D3564" s="362" t="s">
        <v>8399</v>
      </c>
      <c r="E3564" s="363" t="s">
        <v>28849</v>
      </c>
    </row>
    <row r="3565" spans="1:5" x14ac:dyDescent="0.25">
      <c r="A3565" s="246" t="str">
        <f t="shared" si="55"/>
        <v>92648</v>
      </c>
      <c r="B3565" s="362" t="s">
        <v>2892</v>
      </c>
      <c r="C3565" s="362" t="s">
        <v>10578</v>
      </c>
      <c r="D3565" s="362" t="s">
        <v>8399</v>
      </c>
      <c r="E3565" s="363" t="s">
        <v>35458</v>
      </c>
    </row>
    <row r="3566" spans="1:5" x14ac:dyDescent="0.25">
      <c r="A3566" s="246" t="str">
        <f t="shared" si="55"/>
        <v>92649</v>
      </c>
      <c r="B3566" s="362" t="s">
        <v>2893</v>
      </c>
      <c r="C3566" s="362" t="s">
        <v>10579</v>
      </c>
      <c r="D3566" s="362" t="s">
        <v>8399</v>
      </c>
      <c r="E3566" s="363" t="s">
        <v>35459</v>
      </c>
    </row>
    <row r="3567" spans="1:5" x14ac:dyDescent="0.25">
      <c r="A3567" s="246" t="str">
        <f t="shared" si="55"/>
        <v>92650</v>
      </c>
      <c r="B3567" s="362" t="s">
        <v>2894</v>
      </c>
      <c r="C3567" s="362" t="s">
        <v>10580</v>
      </c>
      <c r="D3567" s="362" t="s">
        <v>8399</v>
      </c>
      <c r="E3567" s="363" t="s">
        <v>35460</v>
      </c>
    </row>
    <row r="3568" spans="1:5" x14ac:dyDescent="0.25">
      <c r="A3568" s="246" t="str">
        <f t="shared" si="55"/>
        <v>92652</v>
      </c>
      <c r="B3568" s="362" t="s">
        <v>2895</v>
      </c>
      <c r="C3568" s="362" t="s">
        <v>10581</v>
      </c>
      <c r="D3568" s="362" t="s">
        <v>8399</v>
      </c>
      <c r="E3568" s="363" t="s">
        <v>33998</v>
      </c>
    </row>
    <row r="3569" spans="1:5" x14ac:dyDescent="0.25">
      <c r="A3569" s="246" t="str">
        <f t="shared" si="55"/>
        <v>92653</v>
      </c>
      <c r="B3569" s="362" t="s">
        <v>2896</v>
      </c>
      <c r="C3569" s="362" t="s">
        <v>10582</v>
      </c>
      <c r="D3569" s="362" t="s">
        <v>8399</v>
      </c>
      <c r="E3569" s="363" t="s">
        <v>20600</v>
      </c>
    </row>
    <row r="3570" spans="1:5" x14ac:dyDescent="0.25">
      <c r="A3570" s="246" t="str">
        <f t="shared" si="55"/>
        <v>92654</v>
      </c>
      <c r="B3570" s="362" t="s">
        <v>2897</v>
      </c>
      <c r="C3570" s="362" t="s">
        <v>10583</v>
      </c>
      <c r="D3570" s="362" t="s">
        <v>8399</v>
      </c>
      <c r="E3570" s="363" t="s">
        <v>35461</v>
      </c>
    </row>
    <row r="3571" spans="1:5" x14ac:dyDescent="0.25">
      <c r="A3571" s="246" t="str">
        <f t="shared" si="55"/>
        <v>92655</v>
      </c>
      <c r="B3571" s="362" t="s">
        <v>2898</v>
      </c>
      <c r="C3571" s="362" t="s">
        <v>10584</v>
      </c>
      <c r="D3571" s="362" t="s">
        <v>8399</v>
      </c>
      <c r="E3571" s="363" t="s">
        <v>35442</v>
      </c>
    </row>
    <row r="3572" spans="1:5" x14ac:dyDescent="0.25">
      <c r="A3572" s="246" t="str">
        <f t="shared" si="55"/>
        <v>92656</v>
      </c>
      <c r="B3572" s="362" t="s">
        <v>2899</v>
      </c>
      <c r="C3572" s="362" t="s">
        <v>10585</v>
      </c>
      <c r="D3572" s="362" t="s">
        <v>8399</v>
      </c>
      <c r="E3572" s="363" t="s">
        <v>35462</v>
      </c>
    </row>
    <row r="3573" spans="1:5" x14ac:dyDescent="0.25">
      <c r="A3573" s="246" t="str">
        <f t="shared" si="55"/>
        <v>92687</v>
      </c>
      <c r="B3573" s="362" t="s">
        <v>2930</v>
      </c>
      <c r="C3573" s="362" t="s">
        <v>10586</v>
      </c>
      <c r="D3573" s="362" t="s">
        <v>8399</v>
      </c>
      <c r="E3573" s="363" t="s">
        <v>16209</v>
      </c>
    </row>
    <row r="3574" spans="1:5" x14ac:dyDescent="0.25">
      <c r="A3574" s="246" t="str">
        <f t="shared" si="55"/>
        <v>92688</v>
      </c>
      <c r="B3574" s="362" t="s">
        <v>2931</v>
      </c>
      <c r="C3574" s="362" t="s">
        <v>10588</v>
      </c>
      <c r="D3574" s="362" t="s">
        <v>8399</v>
      </c>
      <c r="E3574" s="363" t="s">
        <v>20502</v>
      </c>
    </row>
    <row r="3575" spans="1:5" x14ac:dyDescent="0.25">
      <c r="A3575" s="246" t="str">
        <f t="shared" si="55"/>
        <v>92689</v>
      </c>
      <c r="B3575" s="362" t="s">
        <v>2932</v>
      </c>
      <c r="C3575" s="362" t="s">
        <v>10589</v>
      </c>
      <c r="D3575" s="362" t="s">
        <v>8399</v>
      </c>
      <c r="E3575" s="363" t="s">
        <v>20781</v>
      </c>
    </row>
    <row r="3576" spans="1:5" x14ac:dyDescent="0.25">
      <c r="A3576" s="246" t="str">
        <f t="shared" si="55"/>
        <v>92690</v>
      </c>
      <c r="B3576" s="362" t="s">
        <v>2933</v>
      </c>
      <c r="C3576" s="362" t="s">
        <v>10590</v>
      </c>
      <c r="D3576" s="362" t="s">
        <v>8399</v>
      </c>
      <c r="E3576" s="363" t="s">
        <v>35463</v>
      </c>
    </row>
    <row r="3577" spans="1:5" x14ac:dyDescent="0.25">
      <c r="A3577" s="246" t="str">
        <f t="shared" si="55"/>
        <v>92691</v>
      </c>
      <c r="B3577" s="362" t="s">
        <v>7480</v>
      </c>
      <c r="C3577" s="362" t="s">
        <v>10591</v>
      </c>
      <c r="D3577" s="362" t="s">
        <v>8399</v>
      </c>
      <c r="E3577" s="363" t="s">
        <v>13559</v>
      </c>
    </row>
    <row r="3578" spans="1:5" x14ac:dyDescent="0.25">
      <c r="A3578" s="246" t="str">
        <f t="shared" si="55"/>
        <v>94462</v>
      </c>
      <c r="B3578" s="362" t="s">
        <v>3560</v>
      </c>
      <c r="C3578" s="362" t="s">
        <v>10592</v>
      </c>
      <c r="D3578" s="362" t="s">
        <v>8399</v>
      </c>
      <c r="E3578" s="363" t="s">
        <v>35464</v>
      </c>
    </row>
    <row r="3579" spans="1:5" x14ac:dyDescent="0.25">
      <c r="A3579" s="246" t="str">
        <f t="shared" si="55"/>
        <v>94463</v>
      </c>
      <c r="B3579" s="362" t="s">
        <v>3561</v>
      </c>
      <c r="C3579" s="362" t="s">
        <v>10593</v>
      </c>
      <c r="D3579" s="362" t="s">
        <v>8399</v>
      </c>
      <c r="E3579" s="363" t="s">
        <v>23146</v>
      </c>
    </row>
    <row r="3580" spans="1:5" x14ac:dyDescent="0.25">
      <c r="A3580" s="246" t="str">
        <f t="shared" si="55"/>
        <v>94464</v>
      </c>
      <c r="B3580" s="362" t="s">
        <v>3562</v>
      </c>
      <c r="C3580" s="362" t="s">
        <v>10594</v>
      </c>
      <c r="D3580" s="362" t="s">
        <v>8399</v>
      </c>
      <c r="E3580" s="363" t="s">
        <v>18353</v>
      </c>
    </row>
    <row r="3581" spans="1:5" x14ac:dyDescent="0.25">
      <c r="A3581" s="246" t="str">
        <f t="shared" si="55"/>
        <v>94602</v>
      </c>
      <c r="B3581" s="362" t="s">
        <v>3603</v>
      </c>
      <c r="C3581" s="362" t="s">
        <v>10595</v>
      </c>
      <c r="D3581" s="362" t="s">
        <v>8399</v>
      </c>
      <c r="E3581" s="363" t="s">
        <v>35465</v>
      </c>
    </row>
    <row r="3582" spans="1:5" x14ac:dyDescent="0.25">
      <c r="A3582" s="246" t="str">
        <f t="shared" si="55"/>
        <v>94603</v>
      </c>
      <c r="B3582" s="362" t="s">
        <v>3604</v>
      </c>
      <c r="C3582" s="362" t="s">
        <v>10596</v>
      </c>
      <c r="D3582" s="362" t="s">
        <v>8399</v>
      </c>
      <c r="E3582" s="363" t="s">
        <v>35466</v>
      </c>
    </row>
    <row r="3583" spans="1:5" x14ac:dyDescent="0.25">
      <c r="A3583" s="246" t="str">
        <f t="shared" si="55"/>
        <v>94604</v>
      </c>
      <c r="B3583" s="362" t="s">
        <v>3605</v>
      </c>
      <c r="C3583" s="362" t="s">
        <v>10597</v>
      </c>
      <c r="D3583" s="362" t="s">
        <v>8399</v>
      </c>
      <c r="E3583" s="363" t="s">
        <v>35467</v>
      </c>
    </row>
    <row r="3584" spans="1:5" x14ac:dyDescent="0.25">
      <c r="A3584" s="246" t="str">
        <f t="shared" si="55"/>
        <v>94605</v>
      </c>
      <c r="B3584" s="362" t="s">
        <v>3606</v>
      </c>
      <c r="C3584" s="362" t="s">
        <v>10598</v>
      </c>
      <c r="D3584" s="362" t="s">
        <v>8399</v>
      </c>
      <c r="E3584" s="363" t="s">
        <v>35468</v>
      </c>
    </row>
    <row r="3585" spans="1:5" x14ac:dyDescent="0.25">
      <c r="A3585" s="246" t="str">
        <f t="shared" si="55"/>
        <v>94648</v>
      </c>
      <c r="B3585" s="362" t="s">
        <v>3621</v>
      </c>
      <c r="C3585" s="362" t="s">
        <v>10599</v>
      </c>
      <c r="D3585" s="362" t="s">
        <v>8399</v>
      </c>
      <c r="E3585" s="363" t="s">
        <v>15669</v>
      </c>
    </row>
    <row r="3586" spans="1:5" x14ac:dyDescent="0.25">
      <c r="A3586" s="246" t="str">
        <f t="shared" si="55"/>
        <v>94649</v>
      </c>
      <c r="B3586" s="362" t="s">
        <v>3622</v>
      </c>
      <c r="C3586" s="362" t="s">
        <v>10601</v>
      </c>
      <c r="D3586" s="362" t="s">
        <v>8399</v>
      </c>
      <c r="E3586" s="363" t="s">
        <v>8288</v>
      </c>
    </row>
    <row r="3587" spans="1:5" x14ac:dyDescent="0.25">
      <c r="A3587" s="246" t="str">
        <f t="shared" ref="A3587:A3650" si="56">B3587</f>
        <v>94650</v>
      </c>
      <c r="B3587" s="362" t="s">
        <v>3623</v>
      </c>
      <c r="C3587" s="362" t="s">
        <v>10602</v>
      </c>
      <c r="D3587" s="362" t="s">
        <v>8399</v>
      </c>
      <c r="E3587" s="363" t="s">
        <v>14146</v>
      </c>
    </row>
    <row r="3588" spans="1:5" x14ac:dyDescent="0.25">
      <c r="A3588" s="246" t="str">
        <f t="shared" si="56"/>
        <v>94651</v>
      </c>
      <c r="B3588" s="362" t="s">
        <v>3624</v>
      </c>
      <c r="C3588" s="362" t="s">
        <v>10603</v>
      </c>
      <c r="D3588" s="362" t="s">
        <v>8399</v>
      </c>
      <c r="E3588" s="363" t="s">
        <v>23933</v>
      </c>
    </row>
    <row r="3589" spans="1:5" x14ac:dyDescent="0.25">
      <c r="A3589" s="246" t="str">
        <f t="shared" si="56"/>
        <v>94652</v>
      </c>
      <c r="B3589" s="362" t="s">
        <v>3625</v>
      </c>
      <c r="C3589" s="362" t="s">
        <v>10604</v>
      </c>
      <c r="D3589" s="362" t="s">
        <v>8399</v>
      </c>
      <c r="E3589" s="363" t="s">
        <v>31906</v>
      </c>
    </row>
    <row r="3590" spans="1:5" x14ac:dyDescent="0.25">
      <c r="A3590" s="246" t="str">
        <f t="shared" si="56"/>
        <v>94653</v>
      </c>
      <c r="B3590" s="362" t="s">
        <v>3626</v>
      </c>
      <c r="C3590" s="362" t="s">
        <v>10605</v>
      </c>
      <c r="D3590" s="362" t="s">
        <v>8399</v>
      </c>
      <c r="E3590" s="363" t="s">
        <v>20153</v>
      </c>
    </row>
    <row r="3591" spans="1:5" x14ac:dyDescent="0.25">
      <c r="A3591" s="246" t="str">
        <f t="shared" si="56"/>
        <v>94654</v>
      </c>
      <c r="B3591" s="362" t="s">
        <v>3627</v>
      </c>
      <c r="C3591" s="362" t="s">
        <v>10606</v>
      </c>
      <c r="D3591" s="362" t="s">
        <v>8399</v>
      </c>
      <c r="E3591" s="363" t="s">
        <v>20500</v>
      </c>
    </row>
    <row r="3592" spans="1:5" x14ac:dyDescent="0.25">
      <c r="A3592" s="246" t="str">
        <f t="shared" si="56"/>
        <v>94655</v>
      </c>
      <c r="B3592" s="362" t="s">
        <v>3628</v>
      </c>
      <c r="C3592" s="362" t="s">
        <v>10607</v>
      </c>
      <c r="D3592" s="362" t="s">
        <v>8399</v>
      </c>
      <c r="E3592" s="363" t="s">
        <v>35469</v>
      </c>
    </row>
    <row r="3593" spans="1:5" x14ac:dyDescent="0.25">
      <c r="A3593" s="246" t="str">
        <f t="shared" si="56"/>
        <v>94716</v>
      </c>
      <c r="B3593" s="362" t="s">
        <v>3684</v>
      </c>
      <c r="C3593" s="362" t="s">
        <v>10608</v>
      </c>
      <c r="D3593" s="362" t="s">
        <v>8399</v>
      </c>
      <c r="E3593" s="363" t="s">
        <v>14676</v>
      </c>
    </row>
    <row r="3594" spans="1:5" x14ac:dyDescent="0.25">
      <c r="A3594" s="246" t="str">
        <f t="shared" si="56"/>
        <v>94717</v>
      </c>
      <c r="B3594" s="362" t="s">
        <v>3685</v>
      </c>
      <c r="C3594" s="362" t="s">
        <v>10609</v>
      </c>
      <c r="D3594" s="362" t="s">
        <v>8399</v>
      </c>
      <c r="E3594" s="363" t="s">
        <v>33997</v>
      </c>
    </row>
    <row r="3595" spans="1:5" x14ac:dyDescent="0.25">
      <c r="A3595" s="246" t="str">
        <f t="shared" si="56"/>
        <v>94718</v>
      </c>
      <c r="B3595" s="362" t="s">
        <v>3686</v>
      </c>
      <c r="C3595" s="362" t="s">
        <v>10610</v>
      </c>
      <c r="D3595" s="362" t="s">
        <v>8399</v>
      </c>
      <c r="E3595" s="363" t="s">
        <v>35470</v>
      </c>
    </row>
    <row r="3596" spans="1:5" x14ac:dyDescent="0.25">
      <c r="A3596" s="246" t="str">
        <f t="shared" si="56"/>
        <v>94719</v>
      </c>
      <c r="B3596" s="362" t="s">
        <v>3687</v>
      </c>
      <c r="C3596" s="362" t="s">
        <v>10611</v>
      </c>
      <c r="D3596" s="362" t="s">
        <v>8399</v>
      </c>
      <c r="E3596" s="363" t="s">
        <v>20196</v>
      </c>
    </row>
    <row r="3597" spans="1:5" x14ac:dyDescent="0.25">
      <c r="A3597" s="246" t="str">
        <f t="shared" si="56"/>
        <v>94720</v>
      </c>
      <c r="B3597" s="362" t="s">
        <v>3688</v>
      </c>
      <c r="C3597" s="362" t="s">
        <v>10612</v>
      </c>
      <c r="D3597" s="362" t="s">
        <v>8399</v>
      </c>
      <c r="E3597" s="363" t="s">
        <v>32684</v>
      </c>
    </row>
    <row r="3598" spans="1:5" x14ac:dyDescent="0.25">
      <c r="A3598" s="246" t="str">
        <f t="shared" si="56"/>
        <v>94721</v>
      </c>
      <c r="B3598" s="362" t="s">
        <v>3689</v>
      </c>
      <c r="C3598" s="362" t="s">
        <v>10613</v>
      </c>
      <c r="D3598" s="362" t="s">
        <v>8399</v>
      </c>
      <c r="E3598" s="363" t="s">
        <v>35471</v>
      </c>
    </row>
    <row r="3599" spans="1:5" x14ac:dyDescent="0.25">
      <c r="A3599" s="246" t="str">
        <f t="shared" si="56"/>
        <v>94722</v>
      </c>
      <c r="B3599" s="362" t="s">
        <v>3690</v>
      </c>
      <c r="C3599" s="362" t="s">
        <v>10614</v>
      </c>
      <c r="D3599" s="362" t="s">
        <v>8399</v>
      </c>
      <c r="E3599" s="363" t="s">
        <v>35472</v>
      </c>
    </row>
    <row r="3600" spans="1:5" x14ac:dyDescent="0.25">
      <c r="A3600" s="246" t="str">
        <f t="shared" si="56"/>
        <v>94723</v>
      </c>
      <c r="B3600" s="362" t="s">
        <v>17890</v>
      </c>
      <c r="C3600" s="362" t="s">
        <v>17891</v>
      </c>
      <c r="D3600" s="362" t="s">
        <v>8399</v>
      </c>
      <c r="E3600" s="363" t="s">
        <v>35473</v>
      </c>
    </row>
    <row r="3601" spans="1:5" x14ac:dyDescent="0.25">
      <c r="A3601" s="246" t="str">
        <f t="shared" si="56"/>
        <v>95697</v>
      </c>
      <c r="B3601" s="362" t="s">
        <v>4034</v>
      </c>
      <c r="C3601" s="362" t="s">
        <v>10615</v>
      </c>
      <c r="D3601" s="362" t="s">
        <v>8399</v>
      </c>
      <c r="E3601" s="363" t="s">
        <v>35474</v>
      </c>
    </row>
    <row r="3602" spans="1:5" x14ac:dyDescent="0.25">
      <c r="A3602" s="246" t="str">
        <f t="shared" si="56"/>
        <v>96635</v>
      </c>
      <c r="B3602" s="362" t="s">
        <v>4265</v>
      </c>
      <c r="C3602" s="362" t="s">
        <v>18049</v>
      </c>
      <c r="D3602" s="362" t="s">
        <v>8399</v>
      </c>
      <c r="E3602" s="363" t="s">
        <v>20226</v>
      </c>
    </row>
    <row r="3603" spans="1:5" x14ac:dyDescent="0.25">
      <c r="A3603" s="246" t="str">
        <f t="shared" si="56"/>
        <v>96636</v>
      </c>
      <c r="B3603" s="362" t="s">
        <v>4266</v>
      </c>
      <c r="C3603" s="362" t="s">
        <v>18050</v>
      </c>
      <c r="D3603" s="362" t="s">
        <v>8399</v>
      </c>
      <c r="E3603" s="363" t="s">
        <v>31254</v>
      </c>
    </row>
    <row r="3604" spans="1:5" x14ac:dyDescent="0.25">
      <c r="A3604" s="246" t="str">
        <f t="shared" si="56"/>
        <v>96644</v>
      </c>
      <c r="B3604" s="362" t="s">
        <v>4274</v>
      </c>
      <c r="C3604" s="362" t="s">
        <v>18058</v>
      </c>
      <c r="D3604" s="362" t="s">
        <v>8399</v>
      </c>
      <c r="E3604" s="363" t="s">
        <v>16408</v>
      </c>
    </row>
    <row r="3605" spans="1:5" x14ac:dyDescent="0.25">
      <c r="A3605" s="246" t="str">
        <f t="shared" si="56"/>
        <v>96645</v>
      </c>
      <c r="B3605" s="362" t="s">
        <v>4275</v>
      </c>
      <c r="C3605" s="362" t="s">
        <v>18059</v>
      </c>
      <c r="D3605" s="362" t="s">
        <v>8399</v>
      </c>
      <c r="E3605" s="363" t="s">
        <v>31992</v>
      </c>
    </row>
    <row r="3606" spans="1:5" x14ac:dyDescent="0.25">
      <c r="A3606" s="246" t="str">
        <f t="shared" si="56"/>
        <v>96646</v>
      </c>
      <c r="B3606" s="362" t="s">
        <v>4276</v>
      </c>
      <c r="C3606" s="362" t="s">
        <v>18060</v>
      </c>
      <c r="D3606" s="362" t="s">
        <v>8399</v>
      </c>
      <c r="E3606" s="363" t="s">
        <v>13572</v>
      </c>
    </row>
    <row r="3607" spans="1:5" x14ac:dyDescent="0.25">
      <c r="A3607" s="246" t="str">
        <f t="shared" si="56"/>
        <v>96647</v>
      </c>
      <c r="B3607" s="362" t="s">
        <v>4277</v>
      </c>
      <c r="C3607" s="362" t="s">
        <v>18061</v>
      </c>
      <c r="D3607" s="362" t="s">
        <v>8399</v>
      </c>
      <c r="E3607" s="363" t="s">
        <v>23630</v>
      </c>
    </row>
    <row r="3608" spans="1:5" x14ac:dyDescent="0.25">
      <c r="A3608" s="246" t="str">
        <f t="shared" si="56"/>
        <v>96648</v>
      </c>
      <c r="B3608" s="362" t="s">
        <v>4278</v>
      </c>
      <c r="C3608" s="362" t="s">
        <v>18062</v>
      </c>
      <c r="D3608" s="362" t="s">
        <v>8399</v>
      </c>
      <c r="E3608" s="363" t="s">
        <v>20055</v>
      </c>
    </row>
    <row r="3609" spans="1:5" x14ac:dyDescent="0.25">
      <c r="A3609" s="246" t="str">
        <f t="shared" si="56"/>
        <v>96649</v>
      </c>
      <c r="B3609" s="362" t="s">
        <v>4279</v>
      </c>
      <c r="C3609" s="362" t="s">
        <v>18063</v>
      </c>
      <c r="D3609" s="362" t="s">
        <v>8399</v>
      </c>
      <c r="E3609" s="363" t="s">
        <v>25694</v>
      </c>
    </row>
    <row r="3610" spans="1:5" x14ac:dyDescent="0.25">
      <c r="A3610" s="246" t="str">
        <f t="shared" si="56"/>
        <v>96668</v>
      </c>
      <c r="B3610" s="362" t="s">
        <v>4298</v>
      </c>
      <c r="C3610" s="362" t="s">
        <v>18082</v>
      </c>
      <c r="D3610" s="362" t="s">
        <v>8399</v>
      </c>
      <c r="E3610" s="363" t="s">
        <v>10718</v>
      </c>
    </row>
    <row r="3611" spans="1:5" x14ac:dyDescent="0.25">
      <c r="A3611" s="246" t="str">
        <f t="shared" si="56"/>
        <v>96669</v>
      </c>
      <c r="B3611" s="362" t="s">
        <v>4299</v>
      </c>
      <c r="C3611" s="362" t="s">
        <v>18083</v>
      </c>
      <c r="D3611" s="362" t="s">
        <v>8399</v>
      </c>
      <c r="E3611" s="363" t="s">
        <v>21433</v>
      </c>
    </row>
    <row r="3612" spans="1:5" x14ac:dyDescent="0.25">
      <c r="A3612" s="246" t="str">
        <f t="shared" si="56"/>
        <v>96670</v>
      </c>
      <c r="B3612" s="362" t="s">
        <v>4300</v>
      </c>
      <c r="C3612" s="362" t="s">
        <v>18084</v>
      </c>
      <c r="D3612" s="362" t="s">
        <v>8399</v>
      </c>
      <c r="E3612" s="363" t="s">
        <v>16445</v>
      </c>
    </row>
    <row r="3613" spans="1:5" x14ac:dyDescent="0.25">
      <c r="A3613" s="246" t="str">
        <f t="shared" si="56"/>
        <v>96671</v>
      </c>
      <c r="B3613" s="362" t="s">
        <v>4301</v>
      </c>
      <c r="C3613" s="362" t="s">
        <v>18085</v>
      </c>
      <c r="D3613" s="362" t="s">
        <v>8399</v>
      </c>
      <c r="E3613" s="363" t="s">
        <v>34591</v>
      </c>
    </row>
    <row r="3614" spans="1:5" x14ac:dyDescent="0.25">
      <c r="A3614" s="246" t="str">
        <f t="shared" si="56"/>
        <v>96672</v>
      </c>
      <c r="B3614" s="362" t="s">
        <v>4302</v>
      </c>
      <c r="C3614" s="362" t="s">
        <v>18086</v>
      </c>
      <c r="D3614" s="362" t="s">
        <v>8399</v>
      </c>
      <c r="E3614" s="363" t="s">
        <v>14927</v>
      </c>
    </row>
    <row r="3615" spans="1:5" x14ac:dyDescent="0.25">
      <c r="A3615" s="246" t="str">
        <f t="shared" si="56"/>
        <v>96673</v>
      </c>
      <c r="B3615" s="362" t="s">
        <v>4303</v>
      </c>
      <c r="C3615" s="362" t="s">
        <v>18087</v>
      </c>
      <c r="D3615" s="362" t="s">
        <v>8399</v>
      </c>
      <c r="E3615" s="363" t="s">
        <v>35475</v>
      </c>
    </row>
    <row r="3616" spans="1:5" x14ac:dyDescent="0.25">
      <c r="A3616" s="246" t="str">
        <f t="shared" si="56"/>
        <v>96674</v>
      </c>
      <c r="B3616" s="362" t="s">
        <v>4304</v>
      </c>
      <c r="C3616" s="362" t="s">
        <v>18088</v>
      </c>
      <c r="D3616" s="362" t="s">
        <v>8399</v>
      </c>
      <c r="E3616" s="363" t="s">
        <v>21317</v>
      </c>
    </row>
    <row r="3617" spans="1:5" x14ac:dyDescent="0.25">
      <c r="A3617" s="246" t="str">
        <f t="shared" si="56"/>
        <v>96675</v>
      </c>
      <c r="B3617" s="362" t="s">
        <v>4305</v>
      </c>
      <c r="C3617" s="362" t="s">
        <v>18089</v>
      </c>
      <c r="D3617" s="362" t="s">
        <v>8399</v>
      </c>
      <c r="E3617" s="363" t="s">
        <v>35476</v>
      </c>
    </row>
    <row r="3618" spans="1:5" x14ac:dyDescent="0.25">
      <c r="A3618" s="246" t="str">
        <f t="shared" si="56"/>
        <v>96676</v>
      </c>
      <c r="B3618" s="362" t="s">
        <v>4306</v>
      </c>
      <c r="C3618" s="362" t="s">
        <v>18090</v>
      </c>
      <c r="D3618" s="362" t="s">
        <v>8399</v>
      </c>
      <c r="E3618" s="363" t="s">
        <v>35477</v>
      </c>
    </row>
    <row r="3619" spans="1:5" x14ac:dyDescent="0.25">
      <c r="A3619" s="246" t="str">
        <f t="shared" si="56"/>
        <v>96677</v>
      </c>
      <c r="B3619" s="362" t="s">
        <v>4307</v>
      </c>
      <c r="C3619" s="362" t="s">
        <v>18091</v>
      </c>
      <c r="D3619" s="362" t="s">
        <v>8399</v>
      </c>
      <c r="E3619" s="363" t="s">
        <v>21438</v>
      </c>
    </row>
    <row r="3620" spans="1:5" x14ac:dyDescent="0.25">
      <c r="A3620" s="246" t="str">
        <f t="shared" si="56"/>
        <v>96678</v>
      </c>
      <c r="B3620" s="362" t="s">
        <v>4308</v>
      </c>
      <c r="C3620" s="362" t="s">
        <v>18092</v>
      </c>
      <c r="D3620" s="362" t="s">
        <v>8399</v>
      </c>
      <c r="E3620" s="363" t="s">
        <v>23264</v>
      </c>
    </row>
    <row r="3621" spans="1:5" x14ac:dyDescent="0.25">
      <c r="A3621" s="246" t="str">
        <f t="shared" si="56"/>
        <v>96679</v>
      </c>
      <c r="B3621" s="362" t="s">
        <v>4309</v>
      </c>
      <c r="C3621" s="362" t="s">
        <v>18093</v>
      </c>
      <c r="D3621" s="362" t="s">
        <v>8399</v>
      </c>
      <c r="E3621" s="363" t="s">
        <v>21014</v>
      </c>
    </row>
    <row r="3622" spans="1:5" x14ac:dyDescent="0.25">
      <c r="A3622" s="246" t="str">
        <f t="shared" si="56"/>
        <v>96680</v>
      </c>
      <c r="B3622" s="362" t="s">
        <v>4310</v>
      </c>
      <c r="C3622" s="362" t="s">
        <v>18094</v>
      </c>
      <c r="D3622" s="362" t="s">
        <v>8399</v>
      </c>
      <c r="E3622" s="363" t="s">
        <v>35478</v>
      </c>
    </row>
    <row r="3623" spans="1:5" x14ac:dyDescent="0.25">
      <c r="A3623" s="246" t="str">
        <f t="shared" si="56"/>
        <v>96681</v>
      </c>
      <c r="B3623" s="362" t="s">
        <v>4311</v>
      </c>
      <c r="C3623" s="362" t="s">
        <v>18095</v>
      </c>
      <c r="D3623" s="362" t="s">
        <v>8399</v>
      </c>
      <c r="E3623" s="363" t="s">
        <v>35479</v>
      </c>
    </row>
    <row r="3624" spans="1:5" x14ac:dyDescent="0.25">
      <c r="A3624" s="246" t="str">
        <f t="shared" si="56"/>
        <v>96682</v>
      </c>
      <c r="B3624" s="362" t="s">
        <v>4312</v>
      </c>
      <c r="C3624" s="362" t="s">
        <v>18096</v>
      </c>
      <c r="D3624" s="362" t="s">
        <v>8399</v>
      </c>
      <c r="E3624" s="363" t="s">
        <v>35480</v>
      </c>
    </row>
    <row r="3625" spans="1:5" x14ac:dyDescent="0.25">
      <c r="A3625" s="246" t="str">
        <f t="shared" si="56"/>
        <v>96683</v>
      </c>
      <c r="B3625" s="362" t="s">
        <v>4313</v>
      </c>
      <c r="C3625" s="362" t="s">
        <v>18097</v>
      </c>
      <c r="D3625" s="362" t="s">
        <v>8399</v>
      </c>
      <c r="E3625" s="363" t="s">
        <v>35481</v>
      </c>
    </row>
    <row r="3626" spans="1:5" x14ac:dyDescent="0.25">
      <c r="A3626" s="246" t="str">
        <f t="shared" si="56"/>
        <v>96718</v>
      </c>
      <c r="B3626" s="362" t="s">
        <v>4348</v>
      </c>
      <c r="C3626" s="362" t="s">
        <v>10618</v>
      </c>
      <c r="D3626" s="362" t="s">
        <v>8399</v>
      </c>
      <c r="E3626" s="363" t="s">
        <v>10144</v>
      </c>
    </row>
    <row r="3627" spans="1:5" x14ac:dyDescent="0.25">
      <c r="A3627" s="246" t="str">
        <f t="shared" si="56"/>
        <v>96719</v>
      </c>
      <c r="B3627" s="362" t="s">
        <v>4349</v>
      </c>
      <c r="C3627" s="362" t="s">
        <v>10620</v>
      </c>
      <c r="D3627" s="362" t="s">
        <v>8399</v>
      </c>
      <c r="E3627" s="363" t="s">
        <v>35482</v>
      </c>
    </row>
    <row r="3628" spans="1:5" x14ac:dyDescent="0.25">
      <c r="A3628" s="246" t="str">
        <f t="shared" si="56"/>
        <v>96720</v>
      </c>
      <c r="B3628" s="362" t="s">
        <v>4350</v>
      </c>
      <c r="C3628" s="362" t="s">
        <v>10621</v>
      </c>
      <c r="D3628" s="362" t="s">
        <v>8399</v>
      </c>
      <c r="E3628" s="363" t="s">
        <v>11405</v>
      </c>
    </row>
    <row r="3629" spans="1:5" x14ac:dyDescent="0.25">
      <c r="A3629" s="246" t="str">
        <f t="shared" si="56"/>
        <v>96721</v>
      </c>
      <c r="B3629" s="362" t="s">
        <v>4351</v>
      </c>
      <c r="C3629" s="362" t="s">
        <v>10622</v>
      </c>
      <c r="D3629" s="362" t="s">
        <v>8399</v>
      </c>
      <c r="E3629" s="363" t="s">
        <v>11109</v>
      </c>
    </row>
    <row r="3630" spans="1:5" x14ac:dyDescent="0.25">
      <c r="A3630" s="246" t="str">
        <f t="shared" si="56"/>
        <v>96722</v>
      </c>
      <c r="B3630" s="362" t="s">
        <v>4352</v>
      </c>
      <c r="C3630" s="362" t="s">
        <v>10623</v>
      </c>
      <c r="D3630" s="362" t="s">
        <v>8399</v>
      </c>
      <c r="E3630" s="363" t="s">
        <v>26439</v>
      </c>
    </row>
    <row r="3631" spans="1:5" x14ac:dyDescent="0.25">
      <c r="A3631" s="246" t="str">
        <f t="shared" si="56"/>
        <v>96723</v>
      </c>
      <c r="B3631" s="362" t="s">
        <v>4353</v>
      </c>
      <c r="C3631" s="362" t="s">
        <v>10624</v>
      </c>
      <c r="D3631" s="362" t="s">
        <v>8399</v>
      </c>
      <c r="E3631" s="363" t="s">
        <v>30197</v>
      </c>
    </row>
    <row r="3632" spans="1:5" x14ac:dyDescent="0.25">
      <c r="A3632" s="246" t="str">
        <f t="shared" si="56"/>
        <v>96724</v>
      </c>
      <c r="B3632" s="362" t="s">
        <v>4354</v>
      </c>
      <c r="C3632" s="362" t="s">
        <v>10625</v>
      </c>
      <c r="D3632" s="362" t="s">
        <v>8399</v>
      </c>
      <c r="E3632" s="363" t="s">
        <v>15638</v>
      </c>
    </row>
    <row r="3633" spans="1:5" x14ac:dyDescent="0.25">
      <c r="A3633" s="246" t="str">
        <f t="shared" si="56"/>
        <v>96725</v>
      </c>
      <c r="B3633" s="362" t="s">
        <v>4355</v>
      </c>
      <c r="C3633" s="362" t="s">
        <v>10626</v>
      </c>
      <c r="D3633" s="362" t="s">
        <v>8399</v>
      </c>
      <c r="E3633" s="363" t="s">
        <v>35483</v>
      </c>
    </row>
    <row r="3634" spans="1:5" x14ac:dyDescent="0.25">
      <c r="A3634" s="246" t="str">
        <f t="shared" si="56"/>
        <v>96726</v>
      </c>
      <c r="B3634" s="362" t="s">
        <v>4356</v>
      </c>
      <c r="C3634" s="362" t="s">
        <v>10627</v>
      </c>
      <c r="D3634" s="362" t="s">
        <v>8399</v>
      </c>
      <c r="E3634" s="363" t="s">
        <v>35484</v>
      </c>
    </row>
    <row r="3635" spans="1:5" x14ac:dyDescent="0.25">
      <c r="A3635" s="246" t="str">
        <f t="shared" si="56"/>
        <v>96727</v>
      </c>
      <c r="B3635" s="362" t="s">
        <v>4357</v>
      </c>
      <c r="C3635" s="362" t="s">
        <v>10628</v>
      </c>
      <c r="D3635" s="362" t="s">
        <v>8399</v>
      </c>
      <c r="E3635" s="363" t="s">
        <v>8003</v>
      </c>
    </row>
    <row r="3636" spans="1:5" x14ac:dyDescent="0.25">
      <c r="A3636" s="246" t="str">
        <f t="shared" si="56"/>
        <v>96728</v>
      </c>
      <c r="B3636" s="362" t="s">
        <v>4358</v>
      </c>
      <c r="C3636" s="362" t="s">
        <v>10629</v>
      </c>
      <c r="D3636" s="362" t="s">
        <v>8399</v>
      </c>
      <c r="E3636" s="363" t="s">
        <v>14920</v>
      </c>
    </row>
    <row r="3637" spans="1:5" x14ac:dyDescent="0.25">
      <c r="A3637" s="246" t="str">
        <f t="shared" si="56"/>
        <v>96729</v>
      </c>
      <c r="B3637" s="362" t="s">
        <v>4359</v>
      </c>
      <c r="C3637" s="362" t="s">
        <v>10630</v>
      </c>
      <c r="D3637" s="362" t="s">
        <v>8399</v>
      </c>
      <c r="E3637" s="363" t="s">
        <v>15971</v>
      </c>
    </row>
    <row r="3638" spans="1:5" x14ac:dyDescent="0.25">
      <c r="A3638" s="246" t="str">
        <f t="shared" si="56"/>
        <v>96730</v>
      </c>
      <c r="B3638" s="362" t="s">
        <v>4360</v>
      </c>
      <c r="C3638" s="362" t="s">
        <v>10631</v>
      </c>
      <c r="D3638" s="362" t="s">
        <v>8399</v>
      </c>
      <c r="E3638" s="363" t="s">
        <v>16622</v>
      </c>
    </row>
    <row r="3639" spans="1:5" x14ac:dyDescent="0.25">
      <c r="A3639" s="246" t="str">
        <f t="shared" si="56"/>
        <v>96731</v>
      </c>
      <c r="B3639" s="362" t="s">
        <v>4361</v>
      </c>
      <c r="C3639" s="362" t="s">
        <v>10632</v>
      </c>
      <c r="D3639" s="362" t="s">
        <v>8399</v>
      </c>
      <c r="E3639" s="363" t="s">
        <v>22611</v>
      </c>
    </row>
    <row r="3640" spans="1:5" x14ac:dyDescent="0.25">
      <c r="A3640" s="246" t="str">
        <f t="shared" si="56"/>
        <v>96732</v>
      </c>
      <c r="B3640" s="362" t="s">
        <v>4362</v>
      </c>
      <c r="C3640" s="362" t="s">
        <v>10633</v>
      </c>
      <c r="D3640" s="362" t="s">
        <v>8399</v>
      </c>
      <c r="E3640" s="363" t="s">
        <v>20606</v>
      </c>
    </row>
    <row r="3641" spans="1:5" x14ac:dyDescent="0.25">
      <c r="A3641" s="246" t="str">
        <f t="shared" si="56"/>
        <v>96733</v>
      </c>
      <c r="B3641" s="362" t="s">
        <v>4363</v>
      </c>
      <c r="C3641" s="362" t="s">
        <v>10634</v>
      </c>
      <c r="D3641" s="362" t="s">
        <v>8399</v>
      </c>
      <c r="E3641" s="363" t="s">
        <v>35485</v>
      </c>
    </row>
    <row r="3642" spans="1:5" x14ac:dyDescent="0.25">
      <c r="A3642" s="246" t="str">
        <f t="shared" si="56"/>
        <v>96734</v>
      </c>
      <c r="B3642" s="362" t="s">
        <v>4364</v>
      </c>
      <c r="C3642" s="362" t="s">
        <v>10635</v>
      </c>
      <c r="D3642" s="362" t="s">
        <v>8399</v>
      </c>
      <c r="E3642" s="363" t="s">
        <v>35486</v>
      </c>
    </row>
    <row r="3643" spans="1:5" x14ac:dyDescent="0.25">
      <c r="A3643" s="246" t="str">
        <f t="shared" si="56"/>
        <v>96735</v>
      </c>
      <c r="B3643" s="362" t="s">
        <v>4365</v>
      </c>
      <c r="C3643" s="362" t="s">
        <v>10636</v>
      </c>
      <c r="D3643" s="362" t="s">
        <v>8399</v>
      </c>
      <c r="E3643" s="363" t="s">
        <v>35487</v>
      </c>
    </row>
    <row r="3644" spans="1:5" x14ac:dyDescent="0.25">
      <c r="A3644" s="246" t="str">
        <f t="shared" si="56"/>
        <v>96798</v>
      </c>
      <c r="B3644" s="362" t="s">
        <v>4396</v>
      </c>
      <c r="C3644" s="362" t="s">
        <v>20679</v>
      </c>
      <c r="D3644" s="362" t="s">
        <v>8399</v>
      </c>
      <c r="E3644" s="363" t="s">
        <v>26766</v>
      </c>
    </row>
    <row r="3645" spans="1:5" x14ac:dyDescent="0.25">
      <c r="A3645" s="246" t="str">
        <f t="shared" si="56"/>
        <v>96799</v>
      </c>
      <c r="B3645" s="362" t="s">
        <v>4397</v>
      </c>
      <c r="C3645" s="362" t="s">
        <v>20680</v>
      </c>
      <c r="D3645" s="362" t="s">
        <v>8399</v>
      </c>
      <c r="E3645" s="363" t="s">
        <v>28615</v>
      </c>
    </row>
    <row r="3646" spans="1:5" x14ac:dyDescent="0.25">
      <c r="A3646" s="246" t="str">
        <f t="shared" si="56"/>
        <v>96800</v>
      </c>
      <c r="B3646" s="362" t="s">
        <v>4398</v>
      </c>
      <c r="C3646" s="362" t="s">
        <v>20681</v>
      </c>
      <c r="D3646" s="362" t="s">
        <v>8399</v>
      </c>
      <c r="E3646" s="363" t="s">
        <v>7991</v>
      </c>
    </row>
    <row r="3647" spans="1:5" x14ac:dyDescent="0.25">
      <c r="A3647" s="246" t="str">
        <f t="shared" si="56"/>
        <v>96801</v>
      </c>
      <c r="B3647" s="362" t="s">
        <v>4399</v>
      </c>
      <c r="C3647" s="362" t="s">
        <v>20682</v>
      </c>
      <c r="D3647" s="362" t="s">
        <v>8399</v>
      </c>
      <c r="E3647" s="363" t="s">
        <v>15647</v>
      </c>
    </row>
    <row r="3648" spans="1:5" x14ac:dyDescent="0.25">
      <c r="A3648" s="246" t="str">
        <f t="shared" si="56"/>
        <v>97327</v>
      </c>
      <c r="B3648" s="362" t="s">
        <v>4589</v>
      </c>
      <c r="C3648" s="362" t="s">
        <v>10640</v>
      </c>
      <c r="D3648" s="362" t="s">
        <v>8399</v>
      </c>
      <c r="E3648" s="363" t="s">
        <v>16603</v>
      </c>
    </row>
    <row r="3649" spans="1:5" x14ac:dyDescent="0.25">
      <c r="A3649" s="246" t="str">
        <f t="shared" si="56"/>
        <v>97328</v>
      </c>
      <c r="B3649" s="362" t="s">
        <v>4590</v>
      </c>
      <c r="C3649" s="362" t="s">
        <v>10641</v>
      </c>
      <c r="D3649" s="362" t="s">
        <v>8399</v>
      </c>
      <c r="E3649" s="363" t="s">
        <v>33934</v>
      </c>
    </row>
    <row r="3650" spans="1:5" x14ac:dyDescent="0.25">
      <c r="A3650" s="246" t="str">
        <f t="shared" si="56"/>
        <v>97329</v>
      </c>
      <c r="B3650" s="362" t="s">
        <v>4591</v>
      </c>
      <c r="C3650" s="362" t="s">
        <v>10642</v>
      </c>
      <c r="D3650" s="362" t="s">
        <v>8399</v>
      </c>
      <c r="E3650" s="363" t="s">
        <v>13586</v>
      </c>
    </row>
    <row r="3651" spans="1:5" x14ac:dyDescent="0.25">
      <c r="A3651" s="246" t="str">
        <f t="shared" ref="A3651:A3714" si="57">B3651</f>
        <v>97330</v>
      </c>
      <c r="B3651" s="362" t="s">
        <v>4592</v>
      </c>
      <c r="C3651" s="362" t="s">
        <v>10643</v>
      </c>
      <c r="D3651" s="362" t="s">
        <v>8399</v>
      </c>
      <c r="E3651" s="363" t="s">
        <v>28526</v>
      </c>
    </row>
    <row r="3652" spans="1:5" x14ac:dyDescent="0.25">
      <c r="A3652" s="246" t="str">
        <f t="shared" si="57"/>
        <v>97331</v>
      </c>
      <c r="B3652" s="362" t="s">
        <v>4593</v>
      </c>
      <c r="C3652" s="362" t="s">
        <v>10644</v>
      </c>
      <c r="D3652" s="362" t="s">
        <v>8399</v>
      </c>
      <c r="E3652" s="363" t="s">
        <v>13610</v>
      </c>
    </row>
    <row r="3653" spans="1:5" x14ac:dyDescent="0.25">
      <c r="A3653" s="246" t="str">
        <f t="shared" si="57"/>
        <v>97332</v>
      </c>
      <c r="B3653" s="362" t="s">
        <v>4594</v>
      </c>
      <c r="C3653" s="362" t="s">
        <v>10645</v>
      </c>
      <c r="D3653" s="362" t="s">
        <v>8399</v>
      </c>
      <c r="E3653" s="363" t="s">
        <v>35488</v>
      </c>
    </row>
    <row r="3654" spans="1:5" x14ac:dyDescent="0.25">
      <c r="A3654" s="246" t="str">
        <f t="shared" si="57"/>
        <v>97333</v>
      </c>
      <c r="B3654" s="362" t="s">
        <v>4595</v>
      </c>
      <c r="C3654" s="362" t="s">
        <v>10646</v>
      </c>
      <c r="D3654" s="362" t="s">
        <v>8399</v>
      </c>
      <c r="E3654" s="363" t="s">
        <v>16140</v>
      </c>
    </row>
    <row r="3655" spans="1:5" x14ac:dyDescent="0.25">
      <c r="A3655" s="246" t="str">
        <f t="shared" si="57"/>
        <v>97334</v>
      </c>
      <c r="B3655" s="362" t="s">
        <v>4596</v>
      </c>
      <c r="C3655" s="362" t="s">
        <v>10647</v>
      </c>
      <c r="D3655" s="362" t="s">
        <v>8399</v>
      </c>
      <c r="E3655" s="363" t="s">
        <v>35489</v>
      </c>
    </row>
    <row r="3656" spans="1:5" x14ac:dyDescent="0.25">
      <c r="A3656" s="246" t="str">
        <f t="shared" si="57"/>
        <v>97335</v>
      </c>
      <c r="B3656" s="362" t="s">
        <v>4597</v>
      </c>
      <c r="C3656" s="362" t="s">
        <v>18164</v>
      </c>
      <c r="D3656" s="362" t="s">
        <v>8399</v>
      </c>
      <c r="E3656" s="363" t="s">
        <v>15671</v>
      </c>
    </row>
    <row r="3657" spans="1:5" x14ac:dyDescent="0.25">
      <c r="A3657" s="246" t="str">
        <f t="shared" si="57"/>
        <v>97336</v>
      </c>
      <c r="B3657" s="362" t="s">
        <v>4598</v>
      </c>
      <c r="C3657" s="362" t="s">
        <v>18165</v>
      </c>
      <c r="D3657" s="362" t="s">
        <v>8399</v>
      </c>
      <c r="E3657" s="363" t="s">
        <v>16609</v>
      </c>
    </row>
    <row r="3658" spans="1:5" x14ac:dyDescent="0.25">
      <c r="A3658" s="246" t="str">
        <f t="shared" si="57"/>
        <v>97337</v>
      </c>
      <c r="B3658" s="362" t="s">
        <v>4599</v>
      </c>
      <c r="C3658" s="362" t="s">
        <v>18166</v>
      </c>
      <c r="D3658" s="362" t="s">
        <v>8399</v>
      </c>
      <c r="E3658" s="363" t="s">
        <v>35490</v>
      </c>
    </row>
    <row r="3659" spans="1:5" x14ac:dyDescent="0.25">
      <c r="A3659" s="246" t="str">
        <f t="shared" si="57"/>
        <v>97338</v>
      </c>
      <c r="B3659" s="362" t="s">
        <v>4600</v>
      </c>
      <c r="C3659" s="362" t="s">
        <v>18167</v>
      </c>
      <c r="D3659" s="362" t="s">
        <v>8399</v>
      </c>
      <c r="E3659" s="363" t="s">
        <v>35491</v>
      </c>
    </row>
    <row r="3660" spans="1:5" x14ac:dyDescent="0.25">
      <c r="A3660" s="246" t="str">
        <f t="shared" si="57"/>
        <v>97339</v>
      </c>
      <c r="B3660" s="362" t="s">
        <v>4601</v>
      </c>
      <c r="C3660" s="362" t="s">
        <v>18168</v>
      </c>
      <c r="D3660" s="362" t="s">
        <v>8399</v>
      </c>
      <c r="E3660" s="363" t="s">
        <v>35434</v>
      </c>
    </row>
    <row r="3661" spans="1:5" x14ac:dyDescent="0.25">
      <c r="A3661" s="246" t="str">
        <f t="shared" si="57"/>
        <v>97340</v>
      </c>
      <c r="B3661" s="362" t="s">
        <v>4602</v>
      </c>
      <c r="C3661" s="362" t="s">
        <v>18169</v>
      </c>
      <c r="D3661" s="362" t="s">
        <v>8399</v>
      </c>
      <c r="E3661" s="363" t="s">
        <v>35492</v>
      </c>
    </row>
    <row r="3662" spans="1:5" x14ac:dyDescent="0.25">
      <c r="A3662" s="246" t="str">
        <f t="shared" si="57"/>
        <v>97347</v>
      </c>
      <c r="B3662" s="362" t="s">
        <v>4603</v>
      </c>
      <c r="C3662" s="362" t="s">
        <v>10648</v>
      </c>
      <c r="D3662" s="362" t="s">
        <v>8399</v>
      </c>
      <c r="E3662" s="363" t="s">
        <v>35493</v>
      </c>
    </row>
    <row r="3663" spans="1:5" x14ac:dyDescent="0.25">
      <c r="A3663" s="246" t="str">
        <f t="shared" si="57"/>
        <v>97348</v>
      </c>
      <c r="B3663" s="362" t="s">
        <v>4604</v>
      </c>
      <c r="C3663" s="362" t="s">
        <v>10649</v>
      </c>
      <c r="D3663" s="362" t="s">
        <v>8399</v>
      </c>
      <c r="E3663" s="363" t="s">
        <v>35494</v>
      </c>
    </row>
    <row r="3664" spans="1:5" x14ac:dyDescent="0.25">
      <c r="A3664" s="246" t="str">
        <f t="shared" si="57"/>
        <v>97349</v>
      </c>
      <c r="B3664" s="362" t="s">
        <v>4605</v>
      </c>
      <c r="C3664" s="362" t="s">
        <v>10650</v>
      </c>
      <c r="D3664" s="362" t="s">
        <v>8399</v>
      </c>
      <c r="E3664" s="363" t="s">
        <v>35495</v>
      </c>
    </row>
    <row r="3665" spans="1:5" x14ac:dyDescent="0.25">
      <c r="A3665" s="246" t="str">
        <f t="shared" si="57"/>
        <v>97350</v>
      </c>
      <c r="B3665" s="362" t="s">
        <v>4606</v>
      </c>
      <c r="C3665" s="362" t="s">
        <v>10651</v>
      </c>
      <c r="D3665" s="362" t="s">
        <v>8399</v>
      </c>
      <c r="E3665" s="363" t="s">
        <v>35496</v>
      </c>
    </row>
    <row r="3666" spans="1:5" x14ac:dyDescent="0.25">
      <c r="A3666" s="246" t="str">
        <f t="shared" si="57"/>
        <v>97351</v>
      </c>
      <c r="B3666" s="362" t="s">
        <v>4607</v>
      </c>
      <c r="C3666" s="362" t="s">
        <v>10652</v>
      </c>
      <c r="D3666" s="362" t="s">
        <v>8399</v>
      </c>
      <c r="E3666" s="363" t="s">
        <v>35497</v>
      </c>
    </row>
    <row r="3667" spans="1:5" x14ac:dyDescent="0.25">
      <c r="A3667" s="246" t="str">
        <f t="shared" si="57"/>
        <v>97352</v>
      </c>
      <c r="B3667" s="362" t="s">
        <v>4608</v>
      </c>
      <c r="C3667" s="362" t="s">
        <v>10653</v>
      </c>
      <c r="D3667" s="362" t="s">
        <v>8399</v>
      </c>
      <c r="E3667" s="363" t="s">
        <v>35498</v>
      </c>
    </row>
    <row r="3668" spans="1:5" x14ac:dyDescent="0.25">
      <c r="A3668" s="246" t="str">
        <f t="shared" si="57"/>
        <v>97353</v>
      </c>
      <c r="B3668" s="362" t="s">
        <v>4609</v>
      </c>
      <c r="C3668" s="362" t="s">
        <v>10654</v>
      </c>
      <c r="D3668" s="362" t="s">
        <v>8399</v>
      </c>
      <c r="E3668" s="363" t="s">
        <v>21176</v>
      </c>
    </row>
    <row r="3669" spans="1:5" x14ac:dyDescent="0.25">
      <c r="A3669" s="246" t="str">
        <f t="shared" si="57"/>
        <v>97354</v>
      </c>
      <c r="B3669" s="362" t="s">
        <v>4610</v>
      </c>
      <c r="C3669" s="362" t="s">
        <v>10655</v>
      </c>
      <c r="D3669" s="362" t="s">
        <v>8399</v>
      </c>
      <c r="E3669" s="363" t="s">
        <v>35499</v>
      </c>
    </row>
    <row r="3670" spans="1:5" x14ac:dyDescent="0.25">
      <c r="A3670" s="246" t="str">
        <f t="shared" si="57"/>
        <v>97355</v>
      </c>
      <c r="B3670" s="362" t="s">
        <v>4611</v>
      </c>
      <c r="C3670" s="362" t="s">
        <v>10656</v>
      </c>
      <c r="D3670" s="362" t="s">
        <v>8399</v>
      </c>
      <c r="E3670" s="363" t="s">
        <v>26221</v>
      </c>
    </row>
    <row r="3671" spans="1:5" x14ac:dyDescent="0.25">
      <c r="A3671" s="246" t="str">
        <f t="shared" si="57"/>
        <v>97356</v>
      </c>
      <c r="B3671" s="362" t="s">
        <v>4612</v>
      </c>
      <c r="C3671" s="362" t="s">
        <v>10657</v>
      </c>
      <c r="D3671" s="362" t="s">
        <v>8399</v>
      </c>
      <c r="E3671" s="363" t="s">
        <v>35500</v>
      </c>
    </row>
    <row r="3672" spans="1:5" x14ac:dyDescent="0.25">
      <c r="A3672" s="246" t="str">
        <f t="shared" si="57"/>
        <v>97357</v>
      </c>
      <c r="B3672" s="362" t="s">
        <v>4613</v>
      </c>
      <c r="C3672" s="362" t="s">
        <v>10658</v>
      </c>
      <c r="D3672" s="362" t="s">
        <v>8399</v>
      </c>
      <c r="E3672" s="363" t="s">
        <v>35501</v>
      </c>
    </row>
    <row r="3673" spans="1:5" x14ac:dyDescent="0.25">
      <c r="A3673" s="246" t="str">
        <f t="shared" si="57"/>
        <v>97358</v>
      </c>
      <c r="B3673" s="362" t="s">
        <v>4614</v>
      </c>
      <c r="C3673" s="362" t="s">
        <v>10659</v>
      </c>
      <c r="D3673" s="362" t="s">
        <v>8399</v>
      </c>
      <c r="E3673" s="363" t="s">
        <v>35502</v>
      </c>
    </row>
    <row r="3674" spans="1:5" x14ac:dyDescent="0.25">
      <c r="A3674" s="246" t="str">
        <f t="shared" si="57"/>
        <v>97498</v>
      </c>
      <c r="B3674" s="362" t="s">
        <v>4680</v>
      </c>
      <c r="C3674" s="362" t="s">
        <v>10660</v>
      </c>
      <c r="D3674" s="362" t="s">
        <v>8399</v>
      </c>
      <c r="E3674" s="363" t="s">
        <v>19939</v>
      </c>
    </row>
    <row r="3675" spans="1:5" x14ac:dyDescent="0.25">
      <c r="A3675" s="246" t="str">
        <f t="shared" si="57"/>
        <v>97535</v>
      </c>
      <c r="B3675" s="362" t="s">
        <v>4711</v>
      </c>
      <c r="C3675" s="362" t="s">
        <v>10661</v>
      </c>
      <c r="D3675" s="362" t="s">
        <v>8399</v>
      </c>
      <c r="E3675" s="363" t="s">
        <v>19868</v>
      </c>
    </row>
    <row r="3676" spans="1:5" x14ac:dyDescent="0.25">
      <c r="A3676" s="246" t="str">
        <f t="shared" si="57"/>
        <v>97536</v>
      </c>
      <c r="B3676" s="362" t="s">
        <v>4712</v>
      </c>
      <c r="C3676" s="362" t="s">
        <v>10662</v>
      </c>
      <c r="D3676" s="362" t="s">
        <v>8399</v>
      </c>
      <c r="E3676" s="363" t="s">
        <v>35503</v>
      </c>
    </row>
    <row r="3677" spans="1:5" x14ac:dyDescent="0.25">
      <c r="A3677" s="246" t="str">
        <f t="shared" si="57"/>
        <v>100788</v>
      </c>
      <c r="B3677" s="362" t="s">
        <v>5830</v>
      </c>
      <c r="C3677" s="362" t="s">
        <v>10663</v>
      </c>
      <c r="D3677" s="362" t="s">
        <v>8471</v>
      </c>
      <c r="E3677" s="363" t="s">
        <v>35504</v>
      </c>
    </row>
    <row r="3678" spans="1:5" x14ac:dyDescent="0.25">
      <c r="A3678" s="246" t="str">
        <f t="shared" si="57"/>
        <v>100791</v>
      </c>
      <c r="B3678" s="362" t="s">
        <v>5831</v>
      </c>
      <c r="C3678" s="362" t="s">
        <v>10664</v>
      </c>
      <c r="D3678" s="362" t="s">
        <v>8399</v>
      </c>
      <c r="E3678" s="363" t="s">
        <v>8329</v>
      </c>
    </row>
    <row r="3679" spans="1:5" x14ac:dyDescent="0.25">
      <c r="A3679" s="246" t="str">
        <f t="shared" si="57"/>
        <v>100792</v>
      </c>
      <c r="B3679" s="362" t="s">
        <v>5832</v>
      </c>
      <c r="C3679" s="362" t="s">
        <v>10665</v>
      </c>
      <c r="D3679" s="362" t="s">
        <v>8399</v>
      </c>
      <c r="E3679" s="363" t="s">
        <v>20656</v>
      </c>
    </row>
    <row r="3680" spans="1:5" x14ac:dyDescent="0.25">
      <c r="A3680" s="246" t="str">
        <f t="shared" si="57"/>
        <v>100793</v>
      </c>
      <c r="B3680" s="362" t="s">
        <v>5833</v>
      </c>
      <c r="C3680" s="362" t="s">
        <v>10666</v>
      </c>
      <c r="D3680" s="362" t="s">
        <v>8399</v>
      </c>
      <c r="E3680" s="363" t="s">
        <v>33413</v>
      </c>
    </row>
    <row r="3681" spans="1:5" x14ac:dyDescent="0.25">
      <c r="A3681" s="246" t="str">
        <f t="shared" si="57"/>
        <v>100794</v>
      </c>
      <c r="B3681" s="362" t="s">
        <v>5834</v>
      </c>
      <c r="C3681" s="362" t="s">
        <v>10667</v>
      </c>
      <c r="D3681" s="362" t="s">
        <v>8399</v>
      </c>
      <c r="E3681" s="363" t="s">
        <v>21314</v>
      </c>
    </row>
    <row r="3682" spans="1:5" x14ac:dyDescent="0.25">
      <c r="A3682" s="246" t="str">
        <f t="shared" si="57"/>
        <v>100799</v>
      </c>
      <c r="B3682" s="362" t="s">
        <v>13134</v>
      </c>
      <c r="C3682" s="362" t="s">
        <v>13135</v>
      </c>
      <c r="D3682" s="362" t="s">
        <v>8399</v>
      </c>
      <c r="E3682" s="363" t="s">
        <v>9065</v>
      </c>
    </row>
    <row r="3683" spans="1:5" x14ac:dyDescent="0.25">
      <c r="A3683" s="246" t="str">
        <f t="shared" si="57"/>
        <v>100800</v>
      </c>
      <c r="B3683" s="362" t="s">
        <v>13136</v>
      </c>
      <c r="C3683" s="362" t="s">
        <v>13137</v>
      </c>
      <c r="D3683" s="362" t="s">
        <v>8399</v>
      </c>
      <c r="E3683" s="363" t="s">
        <v>15094</v>
      </c>
    </row>
    <row r="3684" spans="1:5" x14ac:dyDescent="0.25">
      <c r="A3684" s="246" t="str">
        <f t="shared" si="57"/>
        <v>100801</v>
      </c>
      <c r="B3684" s="362" t="s">
        <v>13138</v>
      </c>
      <c r="C3684" s="362" t="s">
        <v>13139</v>
      </c>
      <c r="D3684" s="362" t="s">
        <v>8399</v>
      </c>
      <c r="E3684" s="363" t="s">
        <v>14908</v>
      </c>
    </row>
    <row r="3685" spans="1:5" x14ac:dyDescent="0.25">
      <c r="A3685" s="246" t="str">
        <f t="shared" si="57"/>
        <v>100802</v>
      </c>
      <c r="B3685" s="362" t="s">
        <v>13140</v>
      </c>
      <c r="C3685" s="362" t="s">
        <v>13141</v>
      </c>
      <c r="D3685" s="362" t="s">
        <v>8399</v>
      </c>
      <c r="E3685" s="363" t="s">
        <v>19899</v>
      </c>
    </row>
    <row r="3686" spans="1:5" x14ac:dyDescent="0.25">
      <c r="A3686" s="246" t="str">
        <f t="shared" si="57"/>
        <v>100803</v>
      </c>
      <c r="B3686" s="362" t="s">
        <v>5835</v>
      </c>
      <c r="C3686" s="362" t="s">
        <v>10668</v>
      </c>
      <c r="D3686" s="362" t="s">
        <v>8399</v>
      </c>
      <c r="E3686" s="363" t="s">
        <v>12650</v>
      </c>
    </row>
    <row r="3687" spans="1:5" x14ac:dyDescent="0.25">
      <c r="A3687" s="246" t="str">
        <f t="shared" si="57"/>
        <v>100804</v>
      </c>
      <c r="B3687" s="362" t="s">
        <v>5836</v>
      </c>
      <c r="C3687" s="362" t="s">
        <v>10669</v>
      </c>
      <c r="D3687" s="362" t="s">
        <v>8399</v>
      </c>
      <c r="E3687" s="363" t="s">
        <v>13312</v>
      </c>
    </row>
    <row r="3688" spans="1:5" x14ac:dyDescent="0.25">
      <c r="A3688" s="246" t="str">
        <f t="shared" si="57"/>
        <v>100805</v>
      </c>
      <c r="B3688" s="362" t="s">
        <v>5837</v>
      </c>
      <c r="C3688" s="362" t="s">
        <v>10670</v>
      </c>
      <c r="D3688" s="362" t="s">
        <v>8399</v>
      </c>
      <c r="E3688" s="363" t="s">
        <v>31739</v>
      </c>
    </row>
    <row r="3689" spans="1:5" x14ac:dyDescent="0.25">
      <c r="A3689" s="246" t="str">
        <f t="shared" si="57"/>
        <v>100806</v>
      </c>
      <c r="B3689" s="362" t="s">
        <v>5838</v>
      </c>
      <c r="C3689" s="362" t="s">
        <v>10671</v>
      </c>
      <c r="D3689" s="362" t="s">
        <v>8399</v>
      </c>
      <c r="E3689" s="363" t="s">
        <v>14138</v>
      </c>
    </row>
    <row r="3690" spans="1:5" x14ac:dyDescent="0.25">
      <c r="A3690" s="246" t="str">
        <f t="shared" si="57"/>
        <v>100807</v>
      </c>
      <c r="B3690" s="362" t="s">
        <v>13142</v>
      </c>
      <c r="C3690" s="362" t="s">
        <v>13143</v>
      </c>
      <c r="D3690" s="362" t="s">
        <v>8399</v>
      </c>
      <c r="E3690" s="363" t="s">
        <v>7949</v>
      </c>
    </row>
    <row r="3691" spans="1:5" x14ac:dyDescent="0.25">
      <c r="A3691" s="246" t="str">
        <f t="shared" si="57"/>
        <v>100808</v>
      </c>
      <c r="B3691" s="362" t="s">
        <v>13144</v>
      </c>
      <c r="C3691" s="362" t="s">
        <v>13145</v>
      </c>
      <c r="D3691" s="362" t="s">
        <v>8399</v>
      </c>
      <c r="E3691" s="363" t="s">
        <v>21359</v>
      </c>
    </row>
    <row r="3692" spans="1:5" x14ac:dyDescent="0.25">
      <c r="A3692" s="246" t="str">
        <f t="shared" si="57"/>
        <v>100809</v>
      </c>
      <c r="B3692" s="362" t="s">
        <v>13146</v>
      </c>
      <c r="C3692" s="362" t="s">
        <v>13147</v>
      </c>
      <c r="D3692" s="362" t="s">
        <v>8399</v>
      </c>
      <c r="E3692" s="363" t="s">
        <v>35505</v>
      </c>
    </row>
    <row r="3693" spans="1:5" x14ac:dyDescent="0.25">
      <c r="A3693" s="246" t="str">
        <f t="shared" si="57"/>
        <v>100810</v>
      </c>
      <c r="B3693" s="362" t="s">
        <v>13148</v>
      </c>
      <c r="C3693" s="362" t="s">
        <v>13149</v>
      </c>
      <c r="D3693" s="362" t="s">
        <v>8399</v>
      </c>
      <c r="E3693" s="363" t="s">
        <v>29595</v>
      </c>
    </row>
    <row r="3694" spans="1:5" x14ac:dyDescent="0.25">
      <c r="A3694" s="246" t="str">
        <f t="shared" si="57"/>
        <v>101918</v>
      </c>
      <c r="B3694" s="362" t="s">
        <v>7576</v>
      </c>
      <c r="C3694" s="362" t="s">
        <v>10672</v>
      </c>
      <c r="D3694" s="362" t="s">
        <v>8399</v>
      </c>
      <c r="E3694" s="363" t="s">
        <v>35506</v>
      </c>
    </row>
    <row r="3695" spans="1:5" x14ac:dyDescent="0.25">
      <c r="A3695" s="246" t="str">
        <f t="shared" si="57"/>
        <v>101919</v>
      </c>
      <c r="B3695" s="362" t="s">
        <v>7577</v>
      </c>
      <c r="C3695" s="362" t="s">
        <v>10673</v>
      </c>
      <c r="D3695" s="362" t="s">
        <v>8471</v>
      </c>
      <c r="E3695" s="363" t="s">
        <v>35507</v>
      </c>
    </row>
    <row r="3696" spans="1:5" x14ac:dyDescent="0.25">
      <c r="A3696" s="246" t="str">
        <f t="shared" si="57"/>
        <v>101920</v>
      </c>
      <c r="B3696" s="362" t="s">
        <v>7578</v>
      </c>
      <c r="C3696" s="362" t="s">
        <v>10674</v>
      </c>
      <c r="D3696" s="362" t="s">
        <v>8471</v>
      </c>
      <c r="E3696" s="363" t="s">
        <v>35508</v>
      </c>
    </row>
    <row r="3697" spans="1:5" x14ac:dyDescent="0.25">
      <c r="A3697" s="246" t="str">
        <f t="shared" si="57"/>
        <v>101921</v>
      </c>
      <c r="B3697" s="362" t="s">
        <v>7579</v>
      </c>
      <c r="C3697" s="362" t="s">
        <v>10675</v>
      </c>
      <c r="D3697" s="362" t="s">
        <v>8471</v>
      </c>
      <c r="E3697" s="363" t="s">
        <v>20261</v>
      </c>
    </row>
    <row r="3698" spans="1:5" x14ac:dyDescent="0.25">
      <c r="A3698" s="246" t="str">
        <f t="shared" si="57"/>
        <v>101922</v>
      </c>
      <c r="B3698" s="362" t="s">
        <v>7580</v>
      </c>
      <c r="C3698" s="362" t="s">
        <v>10676</v>
      </c>
      <c r="D3698" s="362" t="s">
        <v>8471</v>
      </c>
      <c r="E3698" s="363" t="s">
        <v>20261</v>
      </c>
    </row>
    <row r="3699" spans="1:5" x14ac:dyDescent="0.25">
      <c r="A3699" s="246" t="str">
        <f t="shared" si="57"/>
        <v>101923</v>
      </c>
      <c r="B3699" s="362" t="s">
        <v>7581</v>
      </c>
      <c r="C3699" s="362" t="s">
        <v>10677</v>
      </c>
      <c r="D3699" s="362" t="s">
        <v>8471</v>
      </c>
      <c r="E3699" s="363" t="s">
        <v>20261</v>
      </c>
    </row>
    <row r="3700" spans="1:5" x14ac:dyDescent="0.25">
      <c r="A3700" s="246" t="str">
        <f t="shared" si="57"/>
        <v>101924</v>
      </c>
      <c r="B3700" s="362" t="s">
        <v>7582</v>
      </c>
      <c r="C3700" s="362" t="s">
        <v>10678</v>
      </c>
      <c r="D3700" s="362" t="s">
        <v>8471</v>
      </c>
      <c r="E3700" s="363" t="s">
        <v>35509</v>
      </c>
    </row>
    <row r="3701" spans="1:5" x14ac:dyDescent="0.25">
      <c r="A3701" s="246" t="str">
        <f t="shared" si="57"/>
        <v>101925</v>
      </c>
      <c r="B3701" s="362" t="s">
        <v>7583</v>
      </c>
      <c r="C3701" s="362" t="s">
        <v>10679</v>
      </c>
      <c r="D3701" s="362" t="s">
        <v>8471</v>
      </c>
      <c r="E3701" s="363" t="s">
        <v>35510</v>
      </c>
    </row>
    <row r="3702" spans="1:5" x14ac:dyDescent="0.25">
      <c r="A3702" s="246" t="str">
        <f t="shared" si="57"/>
        <v>101926</v>
      </c>
      <c r="B3702" s="362" t="s">
        <v>7584</v>
      </c>
      <c r="C3702" s="362" t="s">
        <v>10680</v>
      </c>
      <c r="D3702" s="362" t="s">
        <v>8471</v>
      </c>
      <c r="E3702" s="363" t="s">
        <v>35511</v>
      </c>
    </row>
    <row r="3703" spans="1:5" x14ac:dyDescent="0.25">
      <c r="A3703" s="246" t="str">
        <f t="shared" si="57"/>
        <v>101927</v>
      </c>
      <c r="B3703" s="362" t="s">
        <v>7585</v>
      </c>
      <c r="C3703" s="362" t="s">
        <v>10681</v>
      </c>
      <c r="D3703" s="362" t="s">
        <v>8399</v>
      </c>
      <c r="E3703" s="363" t="s">
        <v>35512</v>
      </c>
    </row>
    <row r="3704" spans="1:5" x14ac:dyDescent="0.25">
      <c r="A3704" s="246" t="str">
        <f t="shared" si="57"/>
        <v>101928</v>
      </c>
      <c r="B3704" s="362" t="s">
        <v>7586</v>
      </c>
      <c r="C3704" s="362" t="s">
        <v>10682</v>
      </c>
      <c r="D3704" s="362" t="s">
        <v>8471</v>
      </c>
      <c r="E3704" s="363" t="s">
        <v>35513</v>
      </c>
    </row>
    <row r="3705" spans="1:5" x14ac:dyDescent="0.25">
      <c r="A3705" s="246" t="str">
        <f t="shared" si="57"/>
        <v>101929</v>
      </c>
      <c r="B3705" s="362" t="s">
        <v>7587</v>
      </c>
      <c r="C3705" s="362" t="s">
        <v>10683</v>
      </c>
      <c r="D3705" s="362" t="s">
        <v>8471</v>
      </c>
      <c r="E3705" s="363" t="s">
        <v>35514</v>
      </c>
    </row>
    <row r="3706" spans="1:5" x14ac:dyDescent="0.25">
      <c r="A3706" s="246" t="str">
        <f t="shared" si="57"/>
        <v>101930</v>
      </c>
      <c r="B3706" s="362" t="s">
        <v>7588</v>
      </c>
      <c r="C3706" s="362" t="s">
        <v>10684</v>
      </c>
      <c r="D3706" s="362" t="s">
        <v>8471</v>
      </c>
      <c r="E3706" s="363" t="s">
        <v>35515</v>
      </c>
    </row>
    <row r="3707" spans="1:5" x14ac:dyDescent="0.25">
      <c r="A3707" s="246" t="str">
        <f t="shared" si="57"/>
        <v>101931</v>
      </c>
      <c r="B3707" s="362" t="s">
        <v>7589</v>
      </c>
      <c r="C3707" s="362" t="s">
        <v>10685</v>
      </c>
      <c r="D3707" s="362" t="s">
        <v>8471</v>
      </c>
      <c r="E3707" s="363" t="s">
        <v>35515</v>
      </c>
    </row>
    <row r="3708" spans="1:5" x14ac:dyDescent="0.25">
      <c r="A3708" s="246" t="str">
        <f t="shared" si="57"/>
        <v>101932</v>
      </c>
      <c r="B3708" s="362" t="s">
        <v>7590</v>
      </c>
      <c r="C3708" s="362" t="s">
        <v>10686</v>
      </c>
      <c r="D3708" s="362" t="s">
        <v>8471</v>
      </c>
      <c r="E3708" s="363" t="s">
        <v>35515</v>
      </c>
    </row>
    <row r="3709" spans="1:5" x14ac:dyDescent="0.25">
      <c r="A3709" s="246" t="str">
        <f t="shared" si="57"/>
        <v>101933</v>
      </c>
      <c r="B3709" s="362" t="s">
        <v>7591</v>
      </c>
      <c r="C3709" s="362" t="s">
        <v>10687</v>
      </c>
      <c r="D3709" s="362" t="s">
        <v>8471</v>
      </c>
      <c r="E3709" s="363" t="s">
        <v>35516</v>
      </c>
    </row>
    <row r="3710" spans="1:5" x14ac:dyDescent="0.25">
      <c r="A3710" s="246" t="str">
        <f t="shared" si="57"/>
        <v>101934</v>
      </c>
      <c r="B3710" s="362" t="s">
        <v>7592</v>
      </c>
      <c r="C3710" s="362" t="s">
        <v>10688</v>
      </c>
      <c r="D3710" s="362" t="s">
        <v>8471</v>
      </c>
      <c r="E3710" s="363" t="s">
        <v>35517</v>
      </c>
    </row>
    <row r="3711" spans="1:5" x14ac:dyDescent="0.25">
      <c r="A3711" s="246" t="str">
        <f t="shared" si="57"/>
        <v>101935</v>
      </c>
      <c r="B3711" s="362" t="s">
        <v>7593</v>
      </c>
      <c r="C3711" s="362" t="s">
        <v>10689</v>
      </c>
      <c r="D3711" s="362" t="s">
        <v>8471</v>
      </c>
      <c r="E3711" s="363" t="s">
        <v>35518</v>
      </c>
    </row>
    <row r="3712" spans="1:5" x14ac:dyDescent="0.25">
      <c r="A3712" s="246" t="str">
        <f t="shared" si="57"/>
        <v>103802</v>
      </c>
      <c r="B3712" s="362" t="s">
        <v>18600</v>
      </c>
      <c r="C3712" s="362" t="s">
        <v>18601</v>
      </c>
      <c r="D3712" s="362" t="s">
        <v>8399</v>
      </c>
      <c r="E3712" s="363" t="s">
        <v>20072</v>
      </c>
    </row>
    <row r="3713" spans="1:5" x14ac:dyDescent="0.25">
      <c r="A3713" s="246" t="str">
        <f t="shared" si="57"/>
        <v>103803</v>
      </c>
      <c r="B3713" s="362" t="s">
        <v>18602</v>
      </c>
      <c r="C3713" s="362" t="s">
        <v>18603</v>
      </c>
      <c r="D3713" s="362" t="s">
        <v>8399</v>
      </c>
      <c r="E3713" s="363" t="s">
        <v>35519</v>
      </c>
    </row>
    <row r="3714" spans="1:5" x14ac:dyDescent="0.25">
      <c r="A3714" s="246" t="str">
        <f t="shared" si="57"/>
        <v>103804</v>
      </c>
      <c r="B3714" s="362" t="s">
        <v>18604</v>
      </c>
      <c r="C3714" s="362" t="s">
        <v>18605</v>
      </c>
      <c r="D3714" s="362" t="s">
        <v>8399</v>
      </c>
      <c r="E3714" s="363" t="s">
        <v>35520</v>
      </c>
    </row>
    <row r="3715" spans="1:5" x14ac:dyDescent="0.25">
      <c r="A3715" s="246" t="str">
        <f t="shared" ref="A3715:A3778" si="58">B3715</f>
        <v>103835</v>
      </c>
      <c r="B3715" s="362" t="s">
        <v>18667</v>
      </c>
      <c r="C3715" s="362" t="s">
        <v>18668</v>
      </c>
      <c r="D3715" s="362" t="s">
        <v>8399</v>
      </c>
      <c r="E3715" s="363" t="s">
        <v>29531</v>
      </c>
    </row>
    <row r="3716" spans="1:5" x14ac:dyDescent="0.25">
      <c r="A3716" s="246" t="str">
        <f t="shared" si="58"/>
        <v>103836</v>
      </c>
      <c r="B3716" s="362" t="s">
        <v>18669</v>
      </c>
      <c r="C3716" s="362" t="s">
        <v>18670</v>
      </c>
      <c r="D3716" s="362" t="s">
        <v>8399</v>
      </c>
      <c r="E3716" s="363" t="s">
        <v>29205</v>
      </c>
    </row>
    <row r="3717" spans="1:5" x14ac:dyDescent="0.25">
      <c r="A3717" s="246" t="str">
        <f t="shared" si="58"/>
        <v>103837</v>
      </c>
      <c r="B3717" s="362" t="s">
        <v>18671</v>
      </c>
      <c r="C3717" s="362" t="s">
        <v>18672</v>
      </c>
      <c r="D3717" s="362" t="s">
        <v>8399</v>
      </c>
      <c r="E3717" s="363" t="s">
        <v>35521</v>
      </c>
    </row>
    <row r="3718" spans="1:5" x14ac:dyDescent="0.25">
      <c r="A3718" s="246" t="str">
        <f t="shared" si="58"/>
        <v>103868</v>
      </c>
      <c r="B3718" s="362" t="s">
        <v>18733</v>
      </c>
      <c r="C3718" s="362" t="s">
        <v>18734</v>
      </c>
      <c r="D3718" s="362" t="s">
        <v>8399</v>
      </c>
      <c r="E3718" s="363" t="s">
        <v>16426</v>
      </c>
    </row>
    <row r="3719" spans="1:5" x14ac:dyDescent="0.25">
      <c r="A3719" s="246" t="str">
        <f t="shared" si="58"/>
        <v>103869</v>
      </c>
      <c r="B3719" s="362" t="s">
        <v>18735</v>
      </c>
      <c r="C3719" s="362" t="s">
        <v>18736</v>
      </c>
      <c r="D3719" s="362" t="s">
        <v>8399</v>
      </c>
      <c r="E3719" s="363" t="s">
        <v>35522</v>
      </c>
    </row>
    <row r="3720" spans="1:5" x14ac:dyDescent="0.25">
      <c r="A3720" s="246" t="str">
        <f t="shared" si="58"/>
        <v>103870</v>
      </c>
      <c r="B3720" s="362" t="s">
        <v>18737</v>
      </c>
      <c r="C3720" s="362" t="s">
        <v>18738</v>
      </c>
      <c r="D3720" s="362" t="s">
        <v>8399</v>
      </c>
      <c r="E3720" s="363" t="s">
        <v>21088</v>
      </c>
    </row>
    <row r="3721" spans="1:5" x14ac:dyDescent="0.25">
      <c r="A3721" s="246" t="str">
        <f t="shared" si="58"/>
        <v>103871</v>
      </c>
      <c r="B3721" s="362" t="s">
        <v>18739</v>
      </c>
      <c r="C3721" s="362" t="s">
        <v>18740</v>
      </c>
      <c r="D3721" s="362" t="s">
        <v>8399</v>
      </c>
      <c r="E3721" s="363" t="s">
        <v>21204</v>
      </c>
    </row>
    <row r="3722" spans="1:5" x14ac:dyDescent="0.25">
      <c r="A3722" s="246" t="str">
        <f t="shared" si="58"/>
        <v>103872</v>
      </c>
      <c r="B3722" s="362" t="s">
        <v>18741</v>
      </c>
      <c r="C3722" s="362" t="s">
        <v>18742</v>
      </c>
      <c r="D3722" s="362" t="s">
        <v>8399</v>
      </c>
      <c r="E3722" s="363" t="s">
        <v>35523</v>
      </c>
    </row>
    <row r="3723" spans="1:5" x14ac:dyDescent="0.25">
      <c r="A3723" s="246" t="str">
        <f t="shared" si="58"/>
        <v>103873</v>
      </c>
      <c r="B3723" s="362" t="s">
        <v>18743</v>
      </c>
      <c r="C3723" s="362" t="s">
        <v>18744</v>
      </c>
      <c r="D3723" s="362" t="s">
        <v>8399</v>
      </c>
      <c r="E3723" s="363" t="s">
        <v>35524</v>
      </c>
    </row>
    <row r="3724" spans="1:5" x14ac:dyDescent="0.25">
      <c r="A3724" s="246" t="str">
        <f t="shared" si="58"/>
        <v>103978</v>
      </c>
      <c r="B3724" s="362" t="s">
        <v>18908</v>
      </c>
      <c r="C3724" s="362" t="s">
        <v>18909</v>
      </c>
      <c r="D3724" s="362" t="s">
        <v>8399</v>
      </c>
      <c r="E3724" s="363" t="s">
        <v>13893</v>
      </c>
    </row>
    <row r="3725" spans="1:5" x14ac:dyDescent="0.25">
      <c r="A3725" s="246" t="str">
        <f t="shared" si="58"/>
        <v>103979</v>
      </c>
      <c r="B3725" s="362" t="s">
        <v>18910</v>
      </c>
      <c r="C3725" s="362" t="s">
        <v>18911</v>
      </c>
      <c r="D3725" s="362" t="s">
        <v>8399</v>
      </c>
      <c r="E3725" s="363" t="s">
        <v>31646</v>
      </c>
    </row>
    <row r="3726" spans="1:5" x14ac:dyDescent="0.25">
      <c r="A3726" s="246" t="str">
        <f t="shared" si="58"/>
        <v>104021</v>
      </c>
      <c r="B3726" s="362" t="s">
        <v>18988</v>
      </c>
      <c r="C3726" s="362" t="s">
        <v>18989</v>
      </c>
      <c r="D3726" s="362" t="s">
        <v>8399</v>
      </c>
      <c r="E3726" s="363" t="s">
        <v>30023</v>
      </c>
    </row>
    <row r="3727" spans="1:5" x14ac:dyDescent="0.25">
      <c r="A3727" s="246" t="str">
        <f t="shared" si="58"/>
        <v>104166</v>
      </c>
      <c r="B3727" s="362" t="s">
        <v>19137</v>
      </c>
      <c r="C3727" s="362" t="s">
        <v>19138</v>
      </c>
      <c r="D3727" s="362" t="s">
        <v>8399</v>
      </c>
      <c r="E3727" s="363" t="s">
        <v>19879</v>
      </c>
    </row>
    <row r="3728" spans="1:5" x14ac:dyDescent="0.25">
      <c r="A3728" s="246" t="str">
        <f t="shared" si="58"/>
        <v>104194</v>
      </c>
      <c r="B3728" s="362" t="s">
        <v>19180</v>
      </c>
      <c r="C3728" s="362" t="s">
        <v>19181</v>
      </c>
      <c r="D3728" s="362" t="s">
        <v>8399</v>
      </c>
      <c r="E3728" s="363" t="s">
        <v>19922</v>
      </c>
    </row>
    <row r="3729" spans="1:5" x14ac:dyDescent="0.25">
      <c r="A3729" s="246" t="str">
        <f t="shared" si="58"/>
        <v>104195</v>
      </c>
      <c r="B3729" s="362" t="s">
        <v>19182</v>
      </c>
      <c r="C3729" s="362" t="s">
        <v>19183</v>
      </c>
      <c r="D3729" s="362" t="s">
        <v>8399</v>
      </c>
      <c r="E3729" s="363" t="s">
        <v>16408</v>
      </c>
    </row>
    <row r="3730" spans="1:5" x14ac:dyDescent="0.25">
      <c r="A3730" s="246" t="str">
        <f t="shared" si="58"/>
        <v>104315</v>
      </c>
      <c r="B3730" s="362" t="s">
        <v>19329</v>
      </c>
      <c r="C3730" s="362" t="s">
        <v>19330</v>
      </c>
      <c r="D3730" s="362" t="s">
        <v>8399</v>
      </c>
      <c r="E3730" s="363" t="s">
        <v>14594</v>
      </c>
    </row>
    <row r="3731" spans="1:5" x14ac:dyDescent="0.25">
      <c r="A3731" s="246" t="str">
        <f t="shared" si="58"/>
        <v>104316</v>
      </c>
      <c r="B3731" s="362" t="s">
        <v>19331</v>
      </c>
      <c r="C3731" s="362" t="s">
        <v>19332</v>
      </c>
      <c r="D3731" s="362" t="s">
        <v>8399</v>
      </c>
      <c r="E3731" s="363" t="s">
        <v>14163</v>
      </c>
    </row>
    <row r="3732" spans="1:5" x14ac:dyDescent="0.25">
      <c r="A3732" s="246" t="str">
        <f t="shared" si="58"/>
        <v>89358</v>
      </c>
      <c r="B3732" s="362" t="s">
        <v>1359</v>
      </c>
      <c r="C3732" s="362" t="s">
        <v>17130</v>
      </c>
      <c r="D3732" s="362" t="s">
        <v>8471</v>
      </c>
      <c r="E3732" s="363" t="s">
        <v>7759</v>
      </c>
    </row>
    <row r="3733" spans="1:5" x14ac:dyDescent="0.25">
      <c r="A3733" s="246" t="str">
        <f t="shared" si="58"/>
        <v>89359</v>
      </c>
      <c r="B3733" s="362" t="s">
        <v>1360</v>
      </c>
      <c r="C3733" s="362" t="s">
        <v>17131</v>
      </c>
      <c r="D3733" s="362" t="s">
        <v>8471</v>
      </c>
      <c r="E3733" s="363" t="s">
        <v>11026</v>
      </c>
    </row>
    <row r="3734" spans="1:5" x14ac:dyDescent="0.25">
      <c r="A3734" s="246" t="str">
        <f t="shared" si="58"/>
        <v>89360</v>
      </c>
      <c r="B3734" s="362" t="s">
        <v>1361</v>
      </c>
      <c r="C3734" s="362" t="s">
        <v>17132</v>
      </c>
      <c r="D3734" s="362" t="s">
        <v>8471</v>
      </c>
      <c r="E3734" s="363" t="s">
        <v>7758</v>
      </c>
    </row>
    <row r="3735" spans="1:5" x14ac:dyDescent="0.25">
      <c r="A3735" s="246" t="str">
        <f t="shared" si="58"/>
        <v>89361</v>
      </c>
      <c r="B3735" s="362" t="s">
        <v>1362</v>
      </c>
      <c r="C3735" s="362" t="s">
        <v>17133</v>
      </c>
      <c r="D3735" s="362" t="s">
        <v>8471</v>
      </c>
      <c r="E3735" s="363" t="s">
        <v>10233</v>
      </c>
    </row>
    <row r="3736" spans="1:5" x14ac:dyDescent="0.25">
      <c r="A3736" s="246" t="str">
        <f t="shared" si="58"/>
        <v>89362</v>
      </c>
      <c r="B3736" s="362" t="s">
        <v>1363</v>
      </c>
      <c r="C3736" s="362" t="s">
        <v>17134</v>
      </c>
      <c r="D3736" s="362" t="s">
        <v>8471</v>
      </c>
      <c r="E3736" s="363" t="s">
        <v>31609</v>
      </c>
    </row>
    <row r="3737" spans="1:5" x14ac:dyDescent="0.25">
      <c r="A3737" s="246" t="str">
        <f t="shared" si="58"/>
        <v>89363</v>
      </c>
      <c r="B3737" s="362" t="s">
        <v>1364</v>
      </c>
      <c r="C3737" s="362" t="s">
        <v>17135</v>
      </c>
      <c r="D3737" s="362" t="s">
        <v>8471</v>
      </c>
      <c r="E3737" s="363" t="s">
        <v>21709</v>
      </c>
    </row>
    <row r="3738" spans="1:5" x14ac:dyDescent="0.25">
      <c r="A3738" s="246" t="str">
        <f t="shared" si="58"/>
        <v>89364</v>
      </c>
      <c r="B3738" s="362" t="s">
        <v>1365</v>
      </c>
      <c r="C3738" s="362" t="s">
        <v>17136</v>
      </c>
      <c r="D3738" s="362" t="s">
        <v>8471</v>
      </c>
      <c r="E3738" s="363" t="s">
        <v>8252</v>
      </c>
    </row>
    <row r="3739" spans="1:5" x14ac:dyDescent="0.25">
      <c r="A3739" s="246" t="str">
        <f t="shared" si="58"/>
        <v>89365</v>
      </c>
      <c r="B3739" s="362" t="s">
        <v>1366</v>
      </c>
      <c r="C3739" s="362" t="s">
        <v>17137</v>
      </c>
      <c r="D3739" s="362" t="s">
        <v>8471</v>
      </c>
      <c r="E3739" s="363" t="s">
        <v>7812</v>
      </c>
    </row>
    <row r="3740" spans="1:5" x14ac:dyDescent="0.25">
      <c r="A3740" s="246" t="str">
        <f t="shared" si="58"/>
        <v>89366</v>
      </c>
      <c r="B3740" s="362" t="s">
        <v>1367</v>
      </c>
      <c r="C3740" s="362" t="s">
        <v>17138</v>
      </c>
      <c r="D3740" s="362" t="s">
        <v>8471</v>
      </c>
      <c r="E3740" s="363" t="s">
        <v>33804</v>
      </c>
    </row>
    <row r="3741" spans="1:5" x14ac:dyDescent="0.25">
      <c r="A3741" s="246" t="str">
        <f t="shared" si="58"/>
        <v>89367</v>
      </c>
      <c r="B3741" s="362" t="s">
        <v>1368</v>
      </c>
      <c r="C3741" s="362" t="s">
        <v>17139</v>
      </c>
      <c r="D3741" s="362" t="s">
        <v>8471</v>
      </c>
      <c r="E3741" s="363" t="s">
        <v>10690</v>
      </c>
    </row>
    <row r="3742" spans="1:5" x14ac:dyDescent="0.25">
      <c r="A3742" s="246" t="str">
        <f t="shared" si="58"/>
        <v>89368</v>
      </c>
      <c r="B3742" s="362" t="s">
        <v>1369</v>
      </c>
      <c r="C3742" s="362" t="s">
        <v>17140</v>
      </c>
      <c r="D3742" s="362" t="s">
        <v>8471</v>
      </c>
      <c r="E3742" s="363" t="s">
        <v>25182</v>
      </c>
    </row>
    <row r="3743" spans="1:5" x14ac:dyDescent="0.25">
      <c r="A3743" s="246" t="str">
        <f t="shared" si="58"/>
        <v>89369</v>
      </c>
      <c r="B3743" s="362" t="s">
        <v>1370</v>
      </c>
      <c r="C3743" s="362" t="s">
        <v>17141</v>
      </c>
      <c r="D3743" s="362" t="s">
        <v>8471</v>
      </c>
      <c r="E3743" s="363" t="s">
        <v>7831</v>
      </c>
    </row>
    <row r="3744" spans="1:5" x14ac:dyDescent="0.25">
      <c r="A3744" s="246" t="str">
        <f t="shared" si="58"/>
        <v>89370</v>
      </c>
      <c r="B3744" s="362" t="s">
        <v>1371</v>
      </c>
      <c r="C3744" s="362" t="s">
        <v>17142</v>
      </c>
      <c r="D3744" s="362" t="s">
        <v>8471</v>
      </c>
      <c r="E3744" s="363" t="s">
        <v>30884</v>
      </c>
    </row>
    <row r="3745" spans="1:5" x14ac:dyDescent="0.25">
      <c r="A3745" s="246" t="str">
        <f t="shared" si="58"/>
        <v>89371</v>
      </c>
      <c r="B3745" s="362" t="s">
        <v>1372</v>
      </c>
      <c r="C3745" s="362" t="s">
        <v>17143</v>
      </c>
      <c r="D3745" s="362" t="s">
        <v>8471</v>
      </c>
      <c r="E3745" s="363" t="s">
        <v>7809</v>
      </c>
    </row>
    <row r="3746" spans="1:5" x14ac:dyDescent="0.25">
      <c r="A3746" s="246" t="str">
        <f t="shared" si="58"/>
        <v>89372</v>
      </c>
      <c r="B3746" s="362" t="s">
        <v>1373</v>
      </c>
      <c r="C3746" s="362" t="s">
        <v>17144</v>
      </c>
      <c r="D3746" s="362" t="s">
        <v>8471</v>
      </c>
      <c r="E3746" s="363" t="s">
        <v>20673</v>
      </c>
    </row>
    <row r="3747" spans="1:5" x14ac:dyDescent="0.25">
      <c r="A3747" s="246" t="str">
        <f t="shared" si="58"/>
        <v>89373</v>
      </c>
      <c r="B3747" s="362" t="s">
        <v>1374</v>
      </c>
      <c r="C3747" s="362" t="s">
        <v>17145</v>
      </c>
      <c r="D3747" s="362" t="s">
        <v>8471</v>
      </c>
      <c r="E3747" s="363" t="s">
        <v>15027</v>
      </c>
    </row>
    <row r="3748" spans="1:5" x14ac:dyDescent="0.25">
      <c r="A3748" s="246" t="str">
        <f t="shared" si="58"/>
        <v>89374</v>
      </c>
      <c r="B3748" s="362" t="s">
        <v>1375</v>
      </c>
      <c r="C3748" s="362" t="s">
        <v>17146</v>
      </c>
      <c r="D3748" s="362" t="s">
        <v>8471</v>
      </c>
      <c r="E3748" s="363" t="s">
        <v>7849</v>
      </c>
    </row>
    <row r="3749" spans="1:5" x14ac:dyDescent="0.25">
      <c r="A3749" s="246" t="str">
        <f t="shared" si="58"/>
        <v>89375</v>
      </c>
      <c r="B3749" s="362" t="s">
        <v>1376</v>
      </c>
      <c r="C3749" s="362" t="s">
        <v>17147</v>
      </c>
      <c r="D3749" s="362" t="s">
        <v>8471</v>
      </c>
      <c r="E3749" s="363" t="s">
        <v>31079</v>
      </c>
    </row>
    <row r="3750" spans="1:5" x14ac:dyDescent="0.25">
      <c r="A3750" s="246" t="str">
        <f t="shared" si="58"/>
        <v>89376</v>
      </c>
      <c r="B3750" s="362" t="s">
        <v>1377</v>
      </c>
      <c r="C3750" s="362" t="s">
        <v>17148</v>
      </c>
      <c r="D3750" s="362" t="s">
        <v>8471</v>
      </c>
      <c r="E3750" s="363" t="s">
        <v>14141</v>
      </c>
    </row>
    <row r="3751" spans="1:5" x14ac:dyDescent="0.25">
      <c r="A3751" s="246" t="str">
        <f t="shared" si="58"/>
        <v>89377</v>
      </c>
      <c r="B3751" s="362" t="s">
        <v>1378</v>
      </c>
      <c r="C3751" s="362" t="s">
        <v>17149</v>
      </c>
      <c r="D3751" s="362" t="s">
        <v>8471</v>
      </c>
      <c r="E3751" s="363" t="s">
        <v>26592</v>
      </c>
    </row>
    <row r="3752" spans="1:5" x14ac:dyDescent="0.25">
      <c r="A3752" s="246" t="str">
        <f t="shared" si="58"/>
        <v>89378</v>
      </c>
      <c r="B3752" s="362" t="s">
        <v>1379</v>
      </c>
      <c r="C3752" s="362" t="s">
        <v>17150</v>
      </c>
      <c r="D3752" s="362" t="s">
        <v>8471</v>
      </c>
      <c r="E3752" s="363" t="s">
        <v>12982</v>
      </c>
    </row>
    <row r="3753" spans="1:5" x14ac:dyDescent="0.25">
      <c r="A3753" s="246" t="str">
        <f t="shared" si="58"/>
        <v>89379</v>
      </c>
      <c r="B3753" s="362" t="s">
        <v>1380</v>
      </c>
      <c r="C3753" s="362" t="s">
        <v>10691</v>
      </c>
      <c r="D3753" s="362" t="s">
        <v>8471</v>
      </c>
      <c r="E3753" s="363" t="s">
        <v>13596</v>
      </c>
    </row>
    <row r="3754" spans="1:5" x14ac:dyDescent="0.25">
      <c r="A3754" s="246" t="str">
        <f t="shared" si="58"/>
        <v>89380</v>
      </c>
      <c r="B3754" s="362" t="s">
        <v>1381</v>
      </c>
      <c r="C3754" s="362" t="s">
        <v>17151</v>
      </c>
      <c r="D3754" s="362" t="s">
        <v>8471</v>
      </c>
      <c r="E3754" s="363" t="s">
        <v>10704</v>
      </c>
    </row>
    <row r="3755" spans="1:5" x14ac:dyDescent="0.25">
      <c r="A3755" s="246" t="str">
        <f t="shared" si="58"/>
        <v>89381</v>
      </c>
      <c r="B3755" s="362" t="s">
        <v>1382</v>
      </c>
      <c r="C3755" s="362" t="s">
        <v>17152</v>
      </c>
      <c r="D3755" s="362" t="s">
        <v>8471</v>
      </c>
      <c r="E3755" s="363" t="s">
        <v>14091</v>
      </c>
    </row>
    <row r="3756" spans="1:5" x14ac:dyDescent="0.25">
      <c r="A3756" s="246" t="str">
        <f t="shared" si="58"/>
        <v>89382</v>
      </c>
      <c r="B3756" s="362" t="s">
        <v>1383</v>
      </c>
      <c r="C3756" s="362" t="s">
        <v>17153</v>
      </c>
      <c r="D3756" s="362" t="s">
        <v>8471</v>
      </c>
      <c r="E3756" s="363" t="s">
        <v>10729</v>
      </c>
    </row>
    <row r="3757" spans="1:5" x14ac:dyDescent="0.25">
      <c r="A3757" s="246" t="str">
        <f t="shared" si="58"/>
        <v>89383</v>
      </c>
      <c r="B3757" s="362" t="s">
        <v>1384</v>
      </c>
      <c r="C3757" s="362" t="s">
        <v>17154</v>
      </c>
      <c r="D3757" s="362" t="s">
        <v>8471</v>
      </c>
      <c r="E3757" s="363" t="s">
        <v>25844</v>
      </c>
    </row>
    <row r="3758" spans="1:5" x14ac:dyDescent="0.25">
      <c r="A3758" s="246" t="str">
        <f t="shared" si="58"/>
        <v>89384</v>
      </c>
      <c r="B3758" s="362" t="s">
        <v>1385</v>
      </c>
      <c r="C3758" s="362" t="s">
        <v>17155</v>
      </c>
      <c r="D3758" s="362" t="s">
        <v>8471</v>
      </c>
      <c r="E3758" s="363" t="s">
        <v>13552</v>
      </c>
    </row>
    <row r="3759" spans="1:5" x14ac:dyDescent="0.25">
      <c r="A3759" s="246" t="str">
        <f t="shared" si="58"/>
        <v>89385</v>
      </c>
      <c r="B3759" s="362" t="s">
        <v>1386</v>
      </c>
      <c r="C3759" s="362" t="s">
        <v>17156</v>
      </c>
      <c r="D3759" s="362" t="s">
        <v>8471</v>
      </c>
      <c r="E3759" s="363" t="s">
        <v>8164</v>
      </c>
    </row>
    <row r="3760" spans="1:5" x14ac:dyDescent="0.25">
      <c r="A3760" s="246" t="str">
        <f t="shared" si="58"/>
        <v>89386</v>
      </c>
      <c r="B3760" s="362" t="s">
        <v>1387</v>
      </c>
      <c r="C3760" s="362" t="s">
        <v>17157</v>
      </c>
      <c r="D3760" s="362" t="s">
        <v>8471</v>
      </c>
      <c r="E3760" s="363" t="s">
        <v>12690</v>
      </c>
    </row>
    <row r="3761" spans="1:5" x14ac:dyDescent="0.25">
      <c r="A3761" s="246" t="str">
        <f t="shared" si="58"/>
        <v>89387</v>
      </c>
      <c r="B3761" s="362" t="s">
        <v>1388</v>
      </c>
      <c r="C3761" s="362" t="s">
        <v>17158</v>
      </c>
      <c r="D3761" s="362" t="s">
        <v>8471</v>
      </c>
      <c r="E3761" s="363" t="s">
        <v>35525</v>
      </c>
    </row>
    <row r="3762" spans="1:5" x14ac:dyDescent="0.25">
      <c r="A3762" s="246" t="str">
        <f t="shared" si="58"/>
        <v>89389</v>
      </c>
      <c r="B3762" s="362" t="s">
        <v>1389</v>
      </c>
      <c r="C3762" s="362" t="s">
        <v>17159</v>
      </c>
      <c r="D3762" s="362" t="s">
        <v>8471</v>
      </c>
      <c r="E3762" s="363" t="s">
        <v>8007</v>
      </c>
    </row>
    <row r="3763" spans="1:5" x14ac:dyDescent="0.25">
      <c r="A3763" s="246" t="str">
        <f t="shared" si="58"/>
        <v>89390</v>
      </c>
      <c r="B3763" s="362" t="s">
        <v>1390</v>
      </c>
      <c r="C3763" s="362" t="s">
        <v>17160</v>
      </c>
      <c r="D3763" s="362" t="s">
        <v>8471</v>
      </c>
      <c r="E3763" s="363" t="s">
        <v>35526</v>
      </c>
    </row>
    <row r="3764" spans="1:5" x14ac:dyDescent="0.25">
      <c r="A3764" s="246" t="str">
        <f t="shared" si="58"/>
        <v>89391</v>
      </c>
      <c r="B3764" s="362" t="s">
        <v>1391</v>
      </c>
      <c r="C3764" s="362" t="s">
        <v>17161</v>
      </c>
      <c r="D3764" s="362" t="s">
        <v>8471</v>
      </c>
      <c r="E3764" s="363" t="s">
        <v>14156</v>
      </c>
    </row>
    <row r="3765" spans="1:5" x14ac:dyDescent="0.25">
      <c r="A3765" s="246" t="str">
        <f t="shared" si="58"/>
        <v>89392</v>
      </c>
      <c r="B3765" s="362" t="s">
        <v>1392</v>
      </c>
      <c r="C3765" s="362" t="s">
        <v>17162</v>
      </c>
      <c r="D3765" s="362" t="s">
        <v>8471</v>
      </c>
      <c r="E3765" s="363" t="s">
        <v>13610</v>
      </c>
    </row>
    <row r="3766" spans="1:5" x14ac:dyDescent="0.25">
      <c r="A3766" s="246" t="str">
        <f t="shared" si="58"/>
        <v>89393</v>
      </c>
      <c r="B3766" s="362" t="s">
        <v>1393</v>
      </c>
      <c r="C3766" s="362" t="s">
        <v>17163</v>
      </c>
      <c r="D3766" s="362" t="s">
        <v>8471</v>
      </c>
      <c r="E3766" s="363" t="s">
        <v>8211</v>
      </c>
    </row>
    <row r="3767" spans="1:5" x14ac:dyDescent="0.25">
      <c r="A3767" s="246" t="str">
        <f t="shared" si="58"/>
        <v>89394</v>
      </c>
      <c r="B3767" s="362" t="s">
        <v>1394</v>
      </c>
      <c r="C3767" s="362" t="s">
        <v>17164</v>
      </c>
      <c r="D3767" s="362" t="s">
        <v>8471</v>
      </c>
      <c r="E3767" s="363" t="s">
        <v>16096</v>
      </c>
    </row>
    <row r="3768" spans="1:5" x14ac:dyDescent="0.25">
      <c r="A3768" s="246" t="str">
        <f t="shared" si="58"/>
        <v>89395</v>
      </c>
      <c r="B3768" s="362" t="s">
        <v>1395</v>
      </c>
      <c r="C3768" s="362" t="s">
        <v>17165</v>
      </c>
      <c r="D3768" s="362" t="s">
        <v>8471</v>
      </c>
      <c r="E3768" s="363" t="s">
        <v>14841</v>
      </c>
    </row>
    <row r="3769" spans="1:5" x14ac:dyDescent="0.25">
      <c r="A3769" s="246" t="str">
        <f t="shared" si="58"/>
        <v>89396</v>
      </c>
      <c r="B3769" s="362" t="s">
        <v>1396</v>
      </c>
      <c r="C3769" s="362" t="s">
        <v>17166</v>
      </c>
      <c r="D3769" s="362" t="s">
        <v>8471</v>
      </c>
      <c r="E3769" s="363" t="s">
        <v>8326</v>
      </c>
    </row>
    <row r="3770" spans="1:5" x14ac:dyDescent="0.25">
      <c r="A3770" s="246" t="str">
        <f t="shared" si="58"/>
        <v>89397</v>
      </c>
      <c r="B3770" s="362" t="s">
        <v>1397</v>
      </c>
      <c r="C3770" s="362" t="s">
        <v>17167</v>
      </c>
      <c r="D3770" s="362" t="s">
        <v>8471</v>
      </c>
      <c r="E3770" s="363" t="s">
        <v>8257</v>
      </c>
    </row>
    <row r="3771" spans="1:5" x14ac:dyDescent="0.25">
      <c r="A3771" s="246" t="str">
        <f t="shared" si="58"/>
        <v>89398</v>
      </c>
      <c r="B3771" s="362" t="s">
        <v>1398</v>
      </c>
      <c r="C3771" s="362" t="s">
        <v>17168</v>
      </c>
      <c r="D3771" s="362" t="s">
        <v>8471</v>
      </c>
      <c r="E3771" s="363" t="s">
        <v>10395</v>
      </c>
    </row>
    <row r="3772" spans="1:5" x14ac:dyDescent="0.25">
      <c r="A3772" s="246" t="str">
        <f t="shared" si="58"/>
        <v>89399</v>
      </c>
      <c r="B3772" s="362" t="s">
        <v>1399</v>
      </c>
      <c r="C3772" s="362" t="s">
        <v>17169</v>
      </c>
      <c r="D3772" s="362" t="s">
        <v>8471</v>
      </c>
      <c r="E3772" s="363" t="s">
        <v>20236</v>
      </c>
    </row>
    <row r="3773" spans="1:5" x14ac:dyDescent="0.25">
      <c r="A3773" s="246" t="str">
        <f t="shared" si="58"/>
        <v>89400</v>
      </c>
      <c r="B3773" s="362" t="s">
        <v>1400</v>
      </c>
      <c r="C3773" s="362" t="s">
        <v>17170</v>
      </c>
      <c r="D3773" s="362" t="s">
        <v>8471</v>
      </c>
      <c r="E3773" s="363" t="s">
        <v>16218</v>
      </c>
    </row>
    <row r="3774" spans="1:5" x14ac:dyDescent="0.25">
      <c r="A3774" s="246" t="str">
        <f t="shared" si="58"/>
        <v>89404</v>
      </c>
      <c r="B3774" s="362" t="s">
        <v>1404</v>
      </c>
      <c r="C3774" s="362" t="s">
        <v>17174</v>
      </c>
      <c r="D3774" s="362" t="s">
        <v>8471</v>
      </c>
      <c r="E3774" s="363" t="s">
        <v>15601</v>
      </c>
    </row>
    <row r="3775" spans="1:5" x14ac:dyDescent="0.25">
      <c r="A3775" s="246" t="str">
        <f t="shared" si="58"/>
        <v>89405</v>
      </c>
      <c r="B3775" s="362" t="s">
        <v>1405</v>
      </c>
      <c r="C3775" s="362" t="s">
        <v>17175</v>
      </c>
      <c r="D3775" s="362" t="s">
        <v>8471</v>
      </c>
      <c r="E3775" s="363" t="s">
        <v>7917</v>
      </c>
    </row>
    <row r="3776" spans="1:5" x14ac:dyDescent="0.25">
      <c r="A3776" s="246" t="str">
        <f t="shared" si="58"/>
        <v>89406</v>
      </c>
      <c r="B3776" s="362" t="s">
        <v>1406</v>
      </c>
      <c r="C3776" s="362" t="s">
        <v>17176</v>
      </c>
      <c r="D3776" s="362" t="s">
        <v>8471</v>
      </c>
      <c r="E3776" s="363" t="s">
        <v>23570</v>
      </c>
    </row>
    <row r="3777" spans="1:5" x14ac:dyDescent="0.25">
      <c r="A3777" s="246" t="str">
        <f t="shared" si="58"/>
        <v>89407</v>
      </c>
      <c r="B3777" s="362" t="s">
        <v>1407</v>
      </c>
      <c r="C3777" s="362" t="s">
        <v>17177</v>
      </c>
      <c r="D3777" s="362" t="s">
        <v>8471</v>
      </c>
      <c r="E3777" s="363" t="s">
        <v>8041</v>
      </c>
    </row>
    <row r="3778" spans="1:5" x14ac:dyDescent="0.25">
      <c r="A3778" s="246" t="str">
        <f t="shared" si="58"/>
        <v>89408</v>
      </c>
      <c r="B3778" s="362" t="s">
        <v>1408</v>
      </c>
      <c r="C3778" s="362" t="s">
        <v>17178</v>
      </c>
      <c r="D3778" s="362" t="s">
        <v>8471</v>
      </c>
      <c r="E3778" s="363" t="s">
        <v>8216</v>
      </c>
    </row>
    <row r="3779" spans="1:5" x14ac:dyDescent="0.25">
      <c r="A3779" s="246" t="str">
        <f t="shared" ref="A3779:A3842" si="59">B3779</f>
        <v>89409</v>
      </c>
      <c r="B3779" s="362" t="s">
        <v>1409</v>
      </c>
      <c r="C3779" s="362" t="s">
        <v>17179</v>
      </c>
      <c r="D3779" s="362" t="s">
        <v>8471</v>
      </c>
      <c r="E3779" s="363" t="s">
        <v>21747</v>
      </c>
    </row>
    <row r="3780" spans="1:5" x14ac:dyDescent="0.25">
      <c r="A3780" s="246" t="str">
        <f t="shared" si="59"/>
        <v>89410</v>
      </c>
      <c r="B3780" s="362" t="s">
        <v>1410</v>
      </c>
      <c r="C3780" s="362" t="s">
        <v>17180</v>
      </c>
      <c r="D3780" s="362" t="s">
        <v>8471</v>
      </c>
      <c r="E3780" s="363" t="s">
        <v>12657</v>
      </c>
    </row>
    <row r="3781" spans="1:5" x14ac:dyDescent="0.25">
      <c r="A3781" s="246" t="str">
        <f t="shared" si="59"/>
        <v>89411</v>
      </c>
      <c r="B3781" s="362" t="s">
        <v>1411</v>
      </c>
      <c r="C3781" s="362" t="s">
        <v>17181</v>
      </c>
      <c r="D3781" s="362" t="s">
        <v>8471</v>
      </c>
      <c r="E3781" s="363" t="s">
        <v>14598</v>
      </c>
    </row>
    <row r="3782" spans="1:5" x14ac:dyDescent="0.25">
      <c r="A3782" s="246" t="str">
        <f t="shared" si="59"/>
        <v>89412</v>
      </c>
      <c r="B3782" s="362" t="s">
        <v>1412</v>
      </c>
      <c r="C3782" s="362" t="s">
        <v>17182</v>
      </c>
      <c r="D3782" s="362" t="s">
        <v>8471</v>
      </c>
      <c r="E3782" s="363" t="s">
        <v>13359</v>
      </c>
    </row>
    <row r="3783" spans="1:5" x14ac:dyDescent="0.25">
      <c r="A3783" s="246" t="str">
        <f t="shared" si="59"/>
        <v>89413</v>
      </c>
      <c r="B3783" s="362" t="s">
        <v>1413</v>
      </c>
      <c r="C3783" s="362" t="s">
        <v>17183</v>
      </c>
      <c r="D3783" s="362" t="s">
        <v>8471</v>
      </c>
      <c r="E3783" s="363" t="s">
        <v>12625</v>
      </c>
    </row>
    <row r="3784" spans="1:5" x14ac:dyDescent="0.25">
      <c r="A3784" s="246" t="str">
        <f t="shared" si="59"/>
        <v>89414</v>
      </c>
      <c r="B3784" s="362" t="s">
        <v>1414</v>
      </c>
      <c r="C3784" s="362" t="s">
        <v>17184</v>
      </c>
      <c r="D3784" s="362" t="s">
        <v>8471</v>
      </c>
      <c r="E3784" s="363" t="s">
        <v>34960</v>
      </c>
    </row>
    <row r="3785" spans="1:5" x14ac:dyDescent="0.25">
      <c r="A3785" s="246" t="str">
        <f t="shared" si="59"/>
        <v>89415</v>
      </c>
      <c r="B3785" s="362" t="s">
        <v>1415</v>
      </c>
      <c r="C3785" s="362" t="s">
        <v>17186</v>
      </c>
      <c r="D3785" s="362" t="s">
        <v>8471</v>
      </c>
      <c r="E3785" s="363" t="s">
        <v>12607</v>
      </c>
    </row>
    <row r="3786" spans="1:5" x14ac:dyDescent="0.25">
      <c r="A3786" s="246" t="str">
        <f t="shared" si="59"/>
        <v>89416</v>
      </c>
      <c r="B3786" s="362" t="s">
        <v>1416</v>
      </c>
      <c r="C3786" s="362" t="s">
        <v>17187</v>
      </c>
      <c r="D3786" s="362" t="s">
        <v>8471</v>
      </c>
      <c r="E3786" s="363" t="s">
        <v>8061</v>
      </c>
    </row>
    <row r="3787" spans="1:5" x14ac:dyDescent="0.25">
      <c r="A3787" s="246" t="str">
        <f t="shared" si="59"/>
        <v>89417</v>
      </c>
      <c r="B3787" s="362" t="s">
        <v>1417</v>
      </c>
      <c r="C3787" s="362" t="s">
        <v>17188</v>
      </c>
      <c r="D3787" s="362" t="s">
        <v>8471</v>
      </c>
      <c r="E3787" s="363" t="s">
        <v>10242</v>
      </c>
    </row>
    <row r="3788" spans="1:5" x14ac:dyDescent="0.25">
      <c r="A3788" s="246" t="str">
        <f t="shared" si="59"/>
        <v>89418</v>
      </c>
      <c r="B3788" s="362" t="s">
        <v>1418</v>
      </c>
      <c r="C3788" s="362" t="s">
        <v>17189</v>
      </c>
      <c r="D3788" s="362" t="s">
        <v>8471</v>
      </c>
      <c r="E3788" s="363" t="s">
        <v>11010</v>
      </c>
    </row>
    <row r="3789" spans="1:5" x14ac:dyDescent="0.25">
      <c r="A3789" s="246" t="str">
        <f t="shared" si="59"/>
        <v>89419</v>
      </c>
      <c r="B3789" s="362" t="s">
        <v>1419</v>
      </c>
      <c r="C3789" s="362" t="s">
        <v>17190</v>
      </c>
      <c r="D3789" s="362" t="s">
        <v>8471</v>
      </c>
      <c r="E3789" s="363" t="s">
        <v>7988</v>
      </c>
    </row>
    <row r="3790" spans="1:5" x14ac:dyDescent="0.25">
      <c r="A3790" s="246" t="str">
        <f t="shared" si="59"/>
        <v>89421</v>
      </c>
      <c r="B3790" s="362" t="s">
        <v>1420</v>
      </c>
      <c r="C3790" s="362" t="s">
        <v>17191</v>
      </c>
      <c r="D3790" s="362" t="s">
        <v>8471</v>
      </c>
      <c r="E3790" s="363" t="s">
        <v>21254</v>
      </c>
    </row>
    <row r="3791" spans="1:5" x14ac:dyDescent="0.25">
      <c r="A3791" s="246" t="str">
        <f t="shared" si="59"/>
        <v>89423</v>
      </c>
      <c r="B3791" s="362" t="s">
        <v>1421</v>
      </c>
      <c r="C3791" s="362" t="s">
        <v>17192</v>
      </c>
      <c r="D3791" s="362" t="s">
        <v>8471</v>
      </c>
      <c r="E3791" s="363" t="s">
        <v>16406</v>
      </c>
    </row>
    <row r="3792" spans="1:5" x14ac:dyDescent="0.25">
      <c r="A3792" s="246" t="str">
        <f t="shared" si="59"/>
        <v>89424</v>
      </c>
      <c r="B3792" s="362" t="s">
        <v>1422</v>
      </c>
      <c r="C3792" s="362" t="s">
        <v>17193</v>
      </c>
      <c r="D3792" s="362" t="s">
        <v>8471</v>
      </c>
      <c r="E3792" s="363" t="s">
        <v>8117</v>
      </c>
    </row>
    <row r="3793" spans="1:5" x14ac:dyDescent="0.25">
      <c r="A3793" s="246" t="str">
        <f t="shared" si="59"/>
        <v>89425</v>
      </c>
      <c r="B3793" s="362" t="s">
        <v>1423</v>
      </c>
      <c r="C3793" s="362" t="s">
        <v>17194</v>
      </c>
      <c r="D3793" s="362" t="s">
        <v>8471</v>
      </c>
      <c r="E3793" s="363" t="s">
        <v>8129</v>
      </c>
    </row>
    <row r="3794" spans="1:5" x14ac:dyDescent="0.25">
      <c r="A3794" s="246" t="str">
        <f t="shared" si="59"/>
        <v>89426</v>
      </c>
      <c r="B3794" s="362" t="s">
        <v>1424</v>
      </c>
      <c r="C3794" s="362" t="s">
        <v>17195</v>
      </c>
      <c r="D3794" s="362" t="s">
        <v>8471</v>
      </c>
      <c r="E3794" s="363" t="s">
        <v>8218</v>
      </c>
    </row>
    <row r="3795" spans="1:5" x14ac:dyDescent="0.25">
      <c r="A3795" s="246" t="str">
        <f t="shared" si="59"/>
        <v>89427</v>
      </c>
      <c r="B3795" s="362" t="s">
        <v>1425</v>
      </c>
      <c r="C3795" s="362" t="s">
        <v>17196</v>
      </c>
      <c r="D3795" s="362" t="s">
        <v>8471</v>
      </c>
      <c r="E3795" s="363" t="s">
        <v>15045</v>
      </c>
    </row>
    <row r="3796" spans="1:5" x14ac:dyDescent="0.25">
      <c r="A3796" s="246" t="str">
        <f t="shared" si="59"/>
        <v>89428</v>
      </c>
      <c r="B3796" s="362" t="s">
        <v>1426</v>
      </c>
      <c r="C3796" s="362" t="s">
        <v>17197</v>
      </c>
      <c r="D3796" s="362" t="s">
        <v>8471</v>
      </c>
      <c r="E3796" s="363" t="s">
        <v>25438</v>
      </c>
    </row>
    <row r="3797" spans="1:5" x14ac:dyDescent="0.25">
      <c r="A3797" s="246" t="str">
        <f t="shared" si="59"/>
        <v>89429</v>
      </c>
      <c r="B3797" s="362" t="s">
        <v>1427</v>
      </c>
      <c r="C3797" s="362" t="s">
        <v>17198</v>
      </c>
      <c r="D3797" s="362" t="s">
        <v>8471</v>
      </c>
      <c r="E3797" s="363" t="s">
        <v>15461</v>
      </c>
    </row>
    <row r="3798" spans="1:5" x14ac:dyDescent="0.25">
      <c r="A3798" s="246" t="str">
        <f t="shared" si="59"/>
        <v>89430</v>
      </c>
      <c r="B3798" s="362" t="s">
        <v>1428</v>
      </c>
      <c r="C3798" s="362" t="s">
        <v>17199</v>
      </c>
      <c r="D3798" s="362" t="s">
        <v>8471</v>
      </c>
      <c r="E3798" s="363" t="s">
        <v>21491</v>
      </c>
    </row>
    <row r="3799" spans="1:5" x14ac:dyDescent="0.25">
      <c r="A3799" s="246" t="str">
        <f t="shared" si="59"/>
        <v>89431</v>
      </c>
      <c r="B3799" s="362" t="s">
        <v>1429</v>
      </c>
      <c r="C3799" s="362" t="s">
        <v>17200</v>
      </c>
      <c r="D3799" s="362" t="s">
        <v>8471</v>
      </c>
      <c r="E3799" s="363" t="s">
        <v>7909</v>
      </c>
    </row>
    <row r="3800" spans="1:5" x14ac:dyDescent="0.25">
      <c r="A3800" s="246" t="str">
        <f t="shared" si="59"/>
        <v>89432</v>
      </c>
      <c r="B3800" s="362" t="s">
        <v>1430</v>
      </c>
      <c r="C3800" s="362" t="s">
        <v>17201</v>
      </c>
      <c r="D3800" s="362" t="s">
        <v>8471</v>
      </c>
      <c r="E3800" s="363" t="s">
        <v>13383</v>
      </c>
    </row>
    <row r="3801" spans="1:5" x14ac:dyDescent="0.25">
      <c r="A3801" s="246" t="str">
        <f t="shared" si="59"/>
        <v>89433</v>
      </c>
      <c r="B3801" s="362" t="s">
        <v>1431</v>
      </c>
      <c r="C3801" s="362" t="s">
        <v>17202</v>
      </c>
      <c r="D3801" s="362" t="s">
        <v>8471</v>
      </c>
      <c r="E3801" s="363" t="s">
        <v>23285</v>
      </c>
    </row>
    <row r="3802" spans="1:5" x14ac:dyDescent="0.25">
      <c r="A3802" s="246" t="str">
        <f t="shared" si="59"/>
        <v>89434</v>
      </c>
      <c r="B3802" s="362" t="s">
        <v>1432</v>
      </c>
      <c r="C3802" s="362" t="s">
        <v>17203</v>
      </c>
      <c r="D3802" s="362" t="s">
        <v>8471</v>
      </c>
      <c r="E3802" s="363" t="s">
        <v>16091</v>
      </c>
    </row>
    <row r="3803" spans="1:5" x14ac:dyDescent="0.25">
      <c r="A3803" s="246" t="str">
        <f t="shared" si="59"/>
        <v>89435</v>
      </c>
      <c r="B3803" s="362" t="s">
        <v>1433</v>
      </c>
      <c r="C3803" s="362" t="s">
        <v>17204</v>
      </c>
      <c r="D3803" s="362" t="s">
        <v>8471</v>
      </c>
      <c r="E3803" s="363" t="s">
        <v>35116</v>
      </c>
    </row>
    <row r="3804" spans="1:5" x14ac:dyDescent="0.25">
      <c r="A3804" s="246" t="str">
        <f t="shared" si="59"/>
        <v>89436</v>
      </c>
      <c r="B3804" s="362" t="s">
        <v>1434</v>
      </c>
      <c r="C3804" s="362" t="s">
        <v>17205</v>
      </c>
      <c r="D3804" s="362" t="s">
        <v>8471</v>
      </c>
      <c r="E3804" s="363" t="s">
        <v>12642</v>
      </c>
    </row>
    <row r="3805" spans="1:5" x14ac:dyDescent="0.25">
      <c r="A3805" s="246" t="str">
        <f t="shared" si="59"/>
        <v>89437</v>
      </c>
      <c r="B3805" s="362" t="s">
        <v>1435</v>
      </c>
      <c r="C3805" s="362" t="s">
        <v>17206</v>
      </c>
      <c r="D3805" s="362" t="s">
        <v>8471</v>
      </c>
      <c r="E3805" s="363" t="s">
        <v>20202</v>
      </c>
    </row>
    <row r="3806" spans="1:5" x14ac:dyDescent="0.25">
      <c r="A3806" s="246" t="str">
        <f t="shared" si="59"/>
        <v>89438</v>
      </c>
      <c r="B3806" s="362" t="s">
        <v>1436</v>
      </c>
      <c r="C3806" s="362" t="s">
        <v>17207</v>
      </c>
      <c r="D3806" s="362" t="s">
        <v>8471</v>
      </c>
      <c r="E3806" s="363" t="s">
        <v>8201</v>
      </c>
    </row>
    <row r="3807" spans="1:5" x14ac:dyDescent="0.25">
      <c r="A3807" s="246" t="str">
        <f t="shared" si="59"/>
        <v>89439</v>
      </c>
      <c r="B3807" s="362" t="s">
        <v>1437</v>
      </c>
      <c r="C3807" s="362" t="s">
        <v>17208</v>
      </c>
      <c r="D3807" s="362" t="s">
        <v>8471</v>
      </c>
      <c r="E3807" s="363" t="s">
        <v>10500</v>
      </c>
    </row>
    <row r="3808" spans="1:5" x14ac:dyDescent="0.25">
      <c r="A3808" s="246" t="str">
        <f t="shared" si="59"/>
        <v>89440</v>
      </c>
      <c r="B3808" s="362" t="s">
        <v>1438</v>
      </c>
      <c r="C3808" s="362" t="s">
        <v>17209</v>
      </c>
      <c r="D3808" s="362" t="s">
        <v>8471</v>
      </c>
      <c r="E3808" s="363" t="s">
        <v>10140</v>
      </c>
    </row>
    <row r="3809" spans="1:5" x14ac:dyDescent="0.25">
      <c r="A3809" s="246" t="str">
        <f t="shared" si="59"/>
        <v>89442</v>
      </c>
      <c r="B3809" s="362" t="s">
        <v>1439</v>
      </c>
      <c r="C3809" s="362" t="s">
        <v>17210</v>
      </c>
      <c r="D3809" s="362" t="s">
        <v>8471</v>
      </c>
      <c r="E3809" s="363" t="s">
        <v>14852</v>
      </c>
    </row>
    <row r="3810" spans="1:5" x14ac:dyDescent="0.25">
      <c r="A3810" s="246" t="str">
        <f t="shared" si="59"/>
        <v>89443</v>
      </c>
      <c r="B3810" s="362" t="s">
        <v>1440</v>
      </c>
      <c r="C3810" s="362" t="s">
        <v>17211</v>
      </c>
      <c r="D3810" s="362" t="s">
        <v>8471</v>
      </c>
      <c r="E3810" s="363" t="s">
        <v>12650</v>
      </c>
    </row>
    <row r="3811" spans="1:5" x14ac:dyDescent="0.25">
      <c r="A3811" s="246" t="str">
        <f t="shared" si="59"/>
        <v>89444</v>
      </c>
      <c r="B3811" s="362" t="s">
        <v>1441</v>
      </c>
      <c r="C3811" s="362" t="s">
        <v>17212</v>
      </c>
      <c r="D3811" s="362" t="s">
        <v>8471</v>
      </c>
      <c r="E3811" s="363" t="s">
        <v>7837</v>
      </c>
    </row>
    <row r="3812" spans="1:5" x14ac:dyDescent="0.25">
      <c r="A3812" s="246" t="str">
        <f t="shared" si="59"/>
        <v>89445</v>
      </c>
      <c r="B3812" s="362" t="s">
        <v>1442</v>
      </c>
      <c r="C3812" s="362" t="s">
        <v>17213</v>
      </c>
      <c r="D3812" s="362" t="s">
        <v>8471</v>
      </c>
      <c r="E3812" s="363" t="s">
        <v>11191</v>
      </c>
    </row>
    <row r="3813" spans="1:5" x14ac:dyDescent="0.25">
      <c r="A3813" s="246" t="str">
        <f t="shared" si="59"/>
        <v>89481</v>
      </c>
      <c r="B3813" s="362" t="s">
        <v>1458</v>
      </c>
      <c r="C3813" s="362" t="s">
        <v>17230</v>
      </c>
      <c r="D3813" s="362" t="s">
        <v>8471</v>
      </c>
      <c r="E3813" s="363" t="s">
        <v>8338</v>
      </c>
    </row>
    <row r="3814" spans="1:5" x14ac:dyDescent="0.25">
      <c r="A3814" s="246" t="str">
        <f t="shared" si="59"/>
        <v>89485</v>
      </c>
      <c r="B3814" s="362" t="s">
        <v>1460</v>
      </c>
      <c r="C3814" s="362" t="s">
        <v>17232</v>
      </c>
      <c r="D3814" s="362" t="s">
        <v>8471</v>
      </c>
      <c r="E3814" s="363" t="s">
        <v>8055</v>
      </c>
    </row>
    <row r="3815" spans="1:5" x14ac:dyDescent="0.25">
      <c r="A3815" s="246" t="str">
        <f t="shared" si="59"/>
        <v>89489</v>
      </c>
      <c r="B3815" s="362" t="s">
        <v>1461</v>
      </c>
      <c r="C3815" s="362" t="s">
        <v>17233</v>
      </c>
      <c r="D3815" s="362" t="s">
        <v>8471</v>
      </c>
      <c r="E3815" s="363" t="s">
        <v>14667</v>
      </c>
    </row>
    <row r="3816" spans="1:5" x14ac:dyDescent="0.25">
      <c r="A3816" s="246" t="str">
        <f t="shared" si="59"/>
        <v>89490</v>
      </c>
      <c r="B3816" s="362" t="s">
        <v>1462</v>
      </c>
      <c r="C3816" s="362" t="s">
        <v>17234</v>
      </c>
      <c r="D3816" s="362" t="s">
        <v>8471</v>
      </c>
      <c r="E3816" s="363" t="s">
        <v>8187</v>
      </c>
    </row>
    <row r="3817" spans="1:5" x14ac:dyDescent="0.25">
      <c r="A3817" s="246" t="str">
        <f t="shared" si="59"/>
        <v>89492</v>
      </c>
      <c r="B3817" s="362" t="s">
        <v>1464</v>
      </c>
      <c r="C3817" s="362" t="s">
        <v>17236</v>
      </c>
      <c r="D3817" s="362" t="s">
        <v>8471</v>
      </c>
      <c r="E3817" s="363" t="s">
        <v>10717</v>
      </c>
    </row>
    <row r="3818" spans="1:5" x14ac:dyDescent="0.25">
      <c r="A3818" s="246" t="str">
        <f t="shared" si="59"/>
        <v>89493</v>
      </c>
      <c r="B3818" s="362" t="s">
        <v>1465</v>
      </c>
      <c r="C3818" s="362" t="s">
        <v>17237</v>
      </c>
      <c r="D3818" s="362" t="s">
        <v>8471</v>
      </c>
      <c r="E3818" s="363" t="s">
        <v>7924</v>
      </c>
    </row>
    <row r="3819" spans="1:5" x14ac:dyDescent="0.25">
      <c r="A3819" s="246" t="str">
        <f t="shared" si="59"/>
        <v>89494</v>
      </c>
      <c r="B3819" s="362" t="s">
        <v>1466</v>
      </c>
      <c r="C3819" s="362" t="s">
        <v>17238</v>
      </c>
      <c r="D3819" s="362" t="s">
        <v>8471</v>
      </c>
      <c r="E3819" s="363" t="s">
        <v>16586</v>
      </c>
    </row>
    <row r="3820" spans="1:5" x14ac:dyDescent="0.25">
      <c r="A3820" s="246" t="str">
        <f t="shared" si="59"/>
        <v>89496</v>
      </c>
      <c r="B3820" s="362" t="s">
        <v>1468</v>
      </c>
      <c r="C3820" s="362" t="s">
        <v>17240</v>
      </c>
      <c r="D3820" s="362" t="s">
        <v>8471</v>
      </c>
      <c r="E3820" s="363" t="s">
        <v>8021</v>
      </c>
    </row>
    <row r="3821" spans="1:5" x14ac:dyDescent="0.25">
      <c r="A3821" s="246" t="str">
        <f t="shared" si="59"/>
        <v>89497</v>
      </c>
      <c r="B3821" s="362" t="s">
        <v>1469</v>
      </c>
      <c r="C3821" s="362" t="s">
        <v>17241</v>
      </c>
      <c r="D3821" s="362" t="s">
        <v>8471</v>
      </c>
      <c r="E3821" s="363" t="s">
        <v>8032</v>
      </c>
    </row>
    <row r="3822" spans="1:5" x14ac:dyDescent="0.25">
      <c r="A3822" s="246" t="str">
        <f t="shared" si="59"/>
        <v>89498</v>
      </c>
      <c r="B3822" s="362" t="s">
        <v>1470</v>
      </c>
      <c r="C3822" s="362" t="s">
        <v>17242</v>
      </c>
      <c r="D3822" s="362" t="s">
        <v>8471</v>
      </c>
      <c r="E3822" s="363" t="s">
        <v>8205</v>
      </c>
    </row>
    <row r="3823" spans="1:5" x14ac:dyDescent="0.25">
      <c r="A3823" s="246" t="str">
        <f t="shared" si="59"/>
        <v>89499</v>
      </c>
      <c r="B3823" s="362" t="s">
        <v>1471</v>
      </c>
      <c r="C3823" s="362" t="s">
        <v>17243</v>
      </c>
      <c r="D3823" s="362" t="s">
        <v>8471</v>
      </c>
      <c r="E3823" s="363" t="s">
        <v>16585</v>
      </c>
    </row>
    <row r="3824" spans="1:5" x14ac:dyDescent="0.25">
      <c r="A3824" s="246" t="str">
        <f t="shared" si="59"/>
        <v>89500</v>
      </c>
      <c r="B3824" s="362" t="s">
        <v>1472</v>
      </c>
      <c r="C3824" s="362" t="s">
        <v>17244</v>
      </c>
      <c r="D3824" s="362" t="s">
        <v>8471</v>
      </c>
      <c r="E3824" s="363" t="s">
        <v>21491</v>
      </c>
    </row>
    <row r="3825" spans="1:5" x14ac:dyDescent="0.25">
      <c r="A3825" s="246" t="str">
        <f t="shared" si="59"/>
        <v>89501</v>
      </c>
      <c r="B3825" s="362" t="s">
        <v>1473</v>
      </c>
      <c r="C3825" s="362" t="s">
        <v>17245</v>
      </c>
      <c r="D3825" s="362" t="s">
        <v>8471</v>
      </c>
      <c r="E3825" s="363" t="s">
        <v>8250</v>
      </c>
    </row>
    <row r="3826" spans="1:5" x14ac:dyDescent="0.25">
      <c r="A3826" s="246" t="str">
        <f t="shared" si="59"/>
        <v>89502</v>
      </c>
      <c r="B3826" s="362" t="s">
        <v>1474</v>
      </c>
      <c r="C3826" s="362" t="s">
        <v>17246</v>
      </c>
      <c r="D3826" s="362" t="s">
        <v>8471</v>
      </c>
      <c r="E3826" s="363" t="s">
        <v>12684</v>
      </c>
    </row>
    <row r="3827" spans="1:5" x14ac:dyDescent="0.25">
      <c r="A3827" s="246" t="str">
        <f t="shared" si="59"/>
        <v>89503</v>
      </c>
      <c r="B3827" s="362" t="s">
        <v>1475</v>
      </c>
      <c r="C3827" s="362" t="s">
        <v>17247</v>
      </c>
      <c r="D3827" s="362" t="s">
        <v>8471</v>
      </c>
      <c r="E3827" s="363" t="s">
        <v>14452</v>
      </c>
    </row>
    <row r="3828" spans="1:5" x14ac:dyDescent="0.25">
      <c r="A3828" s="246" t="str">
        <f t="shared" si="59"/>
        <v>89504</v>
      </c>
      <c r="B3828" s="362" t="s">
        <v>1476</v>
      </c>
      <c r="C3828" s="362" t="s">
        <v>17248</v>
      </c>
      <c r="D3828" s="362" t="s">
        <v>8471</v>
      </c>
      <c r="E3828" s="363" t="s">
        <v>29355</v>
      </c>
    </row>
    <row r="3829" spans="1:5" x14ac:dyDescent="0.25">
      <c r="A3829" s="246" t="str">
        <f t="shared" si="59"/>
        <v>89505</v>
      </c>
      <c r="B3829" s="362" t="s">
        <v>1477</v>
      </c>
      <c r="C3829" s="362" t="s">
        <v>17249</v>
      </c>
      <c r="D3829" s="362" t="s">
        <v>8471</v>
      </c>
      <c r="E3829" s="363" t="s">
        <v>35527</v>
      </c>
    </row>
    <row r="3830" spans="1:5" x14ac:dyDescent="0.25">
      <c r="A3830" s="246" t="str">
        <f t="shared" si="59"/>
        <v>89506</v>
      </c>
      <c r="B3830" s="362" t="s">
        <v>1478</v>
      </c>
      <c r="C3830" s="362" t="s">
        <v>17250</v>
      </c>
      <c r="D3830" s="362" t="s">
        <v>8471</v>
      </c>
      <c r="E3830" s="363" t="s">
        <v>33876</v>
      </c>
    </row>
    <row r="3831" spans="1:5" x14ac:dyDescent="0.25">
      <c r="A3831" s="246" t="str">
        <f t="shared" si="59"/>
        <v>89507</v>
      </c>
      <c r="B3831" s="362" t="s">
        <v>1479</v>
      </c>
      <c r="C3831" s="362" t="s">
        <v>17251</v>
      </c>
      <c r="D3831" s="362" t="s">
        <v>8471</v>
      </c>
      <c r="E3831" s="363" t="s">
        <v>35357</v>
      </c>
    </row>
    <row r="3832" spans="1:5" x14ac:dyDescent="0.25">
      <c r="A3832" s="246" t="str">
        <f t="shared" si="59"/>
        <v>89510</v>
      </c>
      <c r="B3832" s="362" t="s">
        <v>1482</v>
      </c>
      <c r="C3832" s="362" t="s">
        <v>17254</v>
      </c>
      <c r="D3832" s="362" t="s">
        <v>8471</v>
      </c>
      <c r="E3832" s="363" t="s">
        <v>29664</v>
      </c>
    </row>
    <row r="3833" spans="1:5" x14ac:dyDescent="0.25">
      <c r="A3833" s="246" t="str">
        <f t="shared" si="59"/>
        <v>89513</v>
      </c>
      <c r="B3833" s="362" t="s">
        <v>1485</v>
      </c>
      <c r="C3833" s="362" t="s">
        <v>17258</v>
      </c>
      <c r="D3833" s="362" t="s">
        <v>8471</v>
      </c>
      <c r="E3833" s="363" t="s">
        <v>20185</v>
      </c>
    </row>
    <row r="3834" spans="1:5" x14ac:dyDescent="0.25">
      <c r="A3834" s="246" t="str">
        <f t="shared" si="59"/>
        <v>89514</v>
      </c>
      <c r="B3834" s="362" t="s">
        <v>1486</v>
      </c>
      <c r="C3834" s="362" t="s">
        <v>17260</v>
      </c>
      <c r="D3834" s="362" t="s">
        <v>8471</v>
      </c>
      <c r="E3834" s="363" t="s">
        <v>10228</v>
      </c>
    </row>
    <row r="3835" spans="1:5" x14ac:dyDescent="0.25">
      <c r="A3835" s="246" t="str">
        <f t="shared" si="59"/>
        <v>89515</v>
      </c>
      <c r="B3835" s="362" t="s">
        <v>1487</v>
      </c>
      <c r="C3835" s="362" t="s">
        <v>17261</v>
      </c>
      <c r="D3835" s="362" t="s">
        <v>8471</v>
      </c>
      <c r="E3835" s="363" t="s">
        <v>35528</v>
      </c>
    </row>
    <row r="3836" spans="1:5" x14ac:dyDescent="0.25">
      <c r="A3836" s="246" t="str">
        <f t="shared" si="59"/>
        <v>89516</v>
      </c>
      <c r="B3836" s="362" t="s">
        <v>1488</v>
      </c>
      <c r="C3836" s="362" t="s">
        <v>17262</v>
      </c>
      <c r="D3836" s="362" t="s">
        <v>8471</v>
      </c>
      <c r="E3836" s="363" t="s">
        <v>21827</v>
      </c>
    </row>
    <row r="3837" spans="1:5" x14ac:dyDescent="0.25">
      <c r="A3837" s="246" t="str">
        <f t="shared" si="59"/>
        <v>89517</v>
      </c>
      <c r="B3837" s="362" t="s">
        <v>1489</v>
      </c>
      <c r="C3837" s="362" t="s">
        <v>17263</v>
      </c>
      <c r="D3837" s="362" t="s">
        <v>8471</v>
      </c>
      <c r="E3837" s="363" t="s">
        <v>25382</v>
      </c>
    </row>
    <row r="3838" spans="1:5" x14ac:dyDescent="0.25">
      <c r="A3838" s="246" t="str">
        <f t="shared" si="59"/>
        <v>89518</v>
      </c>
      <c r="B3838" s="362" t="s">
        <v>1490</v>
      </c>
      <c r="C3838" s="362" t="s">
        <v>17264</v>
      </c>
      <c r="D3838" s="362" t="s">
        <v>8471</v>
      </c>
      <c r="E3838" s="363" t="s">
        <v>9935</v>
      </c>
    </row>
    <row r="3839" spans="1:5" x14ac:dyDescent="0.25">
      <c r="A3839" s="246" t="str">
        <f t="shared" si="59"/>
        <v>89519</v>
      </c>
      <c r="B3839" s="362" t="s">
        <v>1491</v>
      </c>
      <c r="C3839" s="362" t="s">
        <v>17265</v>
      </c>
      <c r="D3839" s="362" t="s">
        <v>8471</v>
      </c>
      <c r="E3839" s="363" t="s">
        <v>17782</v>
      </c>
    </row>
    <row r="3840" spans="1:5" x14ac:dyDescent="0.25">
      <c r="A3840" s="246" t="str">
        <f t="shared" si="59"/>
        <v>89520</v>
      </c>
      <c r="B3840" s="362" t="s">
        <v>1492</v>
      </c>
      <c r="C3840" s="362" t="s">
        <v>17266</v>
      </c>
      <c r="D3840" s="362" t="s">
        <v>8471</v>
      </c>
      <c r="E3840" s="363" t="s">
        <v>7926</v>
      </c>
    </row>
    <row r="3841" spans="1:5" x14ac:dyDescent="0.25">
      <c r="A3841" s="246" t="str">
        <f t="shared" si="59"/>
        <v>89521</v>
      </c>
      <c r="B3841" s="362" t="s">
        <v>1493</v>
      </c>
      <c r="C3841" s="362" t="s">
        <v>17267</v>
      </c>
      <c r="D3841" s="362" t="s">
        <v>8471</v>
      </c>
      <c r="E3841" s="363" t="s">
        <v>35529</v>
      </c>
    </row>
    <row r="3842" spans="1:5" x14ac:dyDescent="0.25">
      <c r="A3842" s="246" t="str">
        <f t="shared" si="59"/>
        <v>89522</v>
      </c>
      <c r="B3842" s="362" t="s">
        <v>1494</v>
      </c>
      <c r="C3842" s="362" t="s">
        <v>17268</v>
      </c>
      <c r="D3842" s="362" t="s">
        <v>8471</v>
      </c>
      <c r="E3842" s="363" t="s">
        <v>16581</v>
      </c>
    </row>
    <row r="3843" spans="1:5" x14ac:dyDescent="0.25">
      <c r="A3843" s="246" t="str">
        <f t="shared" ref="A3843:A3906" si="60">B3843</f>
        <v>89523</v>
      </c>
      <c r="B3843" s="362" t="s">
        <v>1495</v>
      </c>
      <c r="C3843" s="362" t="s">
        <v>17269</v>
      </c>
      <c r="D3843" s="362" t="s">
        <v>8471</v>
      </c>
      <c r="E3843" s="363" t="s">
        <v>20130</v>
      </c>
    </row>
    <row r="3844" spans="1:5" x14ac:dyDescent="0.25">
      <c r="A3844" s="246" t="str">
        <f t="shared" si="60"/>
        <v>89524</v>
      </c>
      <c r="B3844" s="362" t="s">
        <v>1496</v>
      </c>
      <c r="C3844" s="362" t="s">
        <v>17270</v>
      </c>
      <c r="D3844" s="362" t="s">
        <v>8471</v>
      </c>
      <c r="E3844" s="363" t="s">
        <v>32510</v>
      </c>
    </row>
    <row r="3845" spans="1:5" x14ac:dyDescent="0.25">
      <c r="A3845" s="246" t="str">
        <f t="shared" si="60"/>
        <v>89525</v>
      </c>
      <c r="B3845" s="362" t="s">
        <v>1497</v>
      </c>
      <c r="C3845" s="362" t="s">
        <v>17271</v>
      </c>
      <c r="D3845" s="362" t="s">
        <v>8471</v>
      </c>
      <c r="E3845" s="363" t="s">
        <v>35530</v>
      </c>
    </row>
    <row r="3846" spans="1:5" x14ac:dyDescent="0.25">
      <c r="A3846" s="246" t="str">
        <f t="shared" si="60"/>
        <v>89526</v>
      </c>
      <c r="B3846" s="362" t="s">
        <v>1498</v>
      </c>
      <c r="C3846" s="362" t="s">
        <v>17272</v>
      </c>
      <c r="D3846" s="362" t="s">
        <v>8471</v>
      </c>
      <c r="E3846" s="363" t="s">
        <v>20498</v>
      </c>
    </row>
    <row r="3847" spans="1:5" x14ac:dyDescent="0.25">
      <c r="A3847" s="246" t="str">
        <f t="shared" si="60"/>
        <v>89527</v>
      </c>
      <c r="B3847" s="362" t="s">
        <v>1499</v>
      </c>
      <c r="C3847" s="362" t="s">
        <v>17273</v>
      </c>
      <c r="D3847" s="362" t="s">
        <v>8471</v>
      </c>
      <c r="E3847" s="363" t="s">
        <v>17611</v>
      </c>
    </row>
    <row r="3848" spans="1:5" x14ac:dyDescent="0.25">
      <c r="A3848" s="246" t="str">
        <f t="shared" si="60"/>
        <v>89528</v>
      </c>
      <c r="B3848" s="362" t="s">
        <v>1500</v>
      </c>
      <c r="C3848" s="362" t="s">
        <v>17274</v>
      </c>
      <c r="D3848" s="362" t="s">
        <v>8471</v>
      </c>
      <c r="E3848" s="363" t="s">
        <v>17606</v>
      </c>
    </row>
    <row r="3849" spans="1:5" x14ac:dyDescent="0.25">
      <c r="A3849" s="246" t="str">
        <f t="shared" si="60"/>
        <v>89529</v>
      </c>
      <c r="B3849" s="362" t="s">
        <v>1501</v>
      </c>
      <c r="C3849" s="362" t="s">
        <v>17275</v>
      </c>
      <c r="D3849" s="362" t="s">
        <v>8471</v>
      </c>
      <c r="E3849" s="363" t="s">
        <v>31853</v>
      </c>
    </row>
    <row r="3850" spans="1:5" x14ac:dyDescent="0.25">
      <c r="A3850" s="246" t="str">
        <f t="shared" si="60"/>
        <v>89530</v>
      </c>
      <c r="B3850" s="362" t="s">
        <v>1502</v>
      </c>
      <c r="C3850" s="362" t="s">
        <v>17276</v>
      </c>
      <c r="D3850" s="362" t="s">
        <v>8471</v>
      </c>
      <c r="E3850" s="363" t="s">
        <v>25753</v>
      </c>
    </row>
    <row r="3851" spans="1:5" x14ac:dyDescent="0.25">
      <c r="A3851" s="246" t="str">
        <f t="shared" si="60"/>
        <v>89531</v>
      </c>
      <c r="B3851" s="362" t="s">
        <v>1503</v>
      </c>
      <c r="C3851" s="362" t="s">
        <v>17278</v>
      </c>
      <c r="D3851" s="362" t="s">
        <v>8471</v>
      </c>
      <c r="E3851" s="363" t="s">
        <v>21263</v>
      </c>
    </row>
    <row r="3852" spans="1:5" x14ac:dyDescent="0.25">
      <c r="A3852" s="246" t="str">
        <f t="shared" si="60"/>
        <v>89532</v>
      </c>
      <c r="B3852" s="362" t="s">
        <v>1504</v>
      </c>
      <c r="C3852" s="362" t="s">
        <v>17279</v>
      </c>
      <c r="D3852" s="362" t="s">
        <v>8471</v>
      </c>
      <c r="E3852" s="363" t="s">
        <v>8294</v>
      </c>
    </row>
    <row r="3853" spans="1:5" x14ac:dyDescent="0.25">
      <c r="A3853" s="246" t="str">
        <f t="shared" si="60"/>
        <v>89535</v>
      </c>
      <c r="B3853" s="362" t="s">
        <v>1505</v>
      </c>
      <c r="C3853" s="362" t="s">
        <v>17280</v>
      </c>
      <c r="D3853" s="362" t="s">
        <v>8471</v>
      </c>
      <c r="E3853" s="363" t="s">
        <v>35531</v>
      </c>
    </row>
    <row r="3854" spans="1:5" x14ac:dyDescent="0.25">
      <c r="A3854" s="246" t="str">
        <f t="shared" si="60"/>
        <v>89536</v>
      </c>
      <c r="B3854" s="362" t="s">
        <v>1506</v>
      </c>
      <c r="C3854" s="362" t="s">
        <v>17281</v>
      </c>
      <c r="D3854" s="362" t="s">
        <v>8471</v>
      </c>
      <c r="E3854" s="363" t="s">
        <v>20898</v>
      </c>
    </row>
    <row r="3855" spans="1:5" x14ac:dyDescent="0.25">
      <c r="A3855" s="246" t="str">
        <f t="shared" si="60"/>
        <v>89540</v>
      </c>
      <c r="B3855" s="362" t="s">
        <v>1507</v>
      </c>
      <c r="C3855" s="362" t="s">
        <v>17282</v>
      </c>
      <c r="D3855" s="362" t="s">
        <v>8471</v>
      </c>
      <c r="E3855" s="363" t="s">
        <v>23118</v>
      </c>
    </row>
    <row r="3856" spans="1:5" x14ac:dyDescent="0.25">
      <c r="A3856" s="246" t="str">
        <f t="shared" si="60"/>
        <v>89541</v>
      </c>
      <c r="B3856" s="362" t="s">
        <v>1508</v>
      </c>
      <c r="C3856" s="362" t="s">
        <v>17283</v>
      </c>
      <c r="D3856" s="362" t="s">
        <v>8471</v>
      </c>
      <c r="E3856" s="363" t="s">
        <v>12670</v>
      </c>
    </row>
    <row r="3857" spans="1:5" x14ac:dyDescent="0.25">
      <c r="A3857" s="246" t="str">
        <f t="shared" si="60"/>
        <v>89542</v>
      </c>
      <c r="B3857" s="362" t="s">
        <v>1509</v>
      </c>
      <c r="C3857" s="362" t="s">
        <v>17284</v>
      </c>
      <c r="D3857" s="362" t="s">
        <v>8471</v>
      </c>
      <c r="E3857" s="363" t="s">
        <v>14660</v>
      </c>
    </row>
    <row r="3858" spans="1:5" x14ac:dyDescent="0.25">
      <c r="A3858" s="246" t="str">
        <f t="shared" si="60"/>
        <v>89544</v>
      </c>
      <c r="B3858" s="362" t="s">
        <v>1510</v>
      </c>
      <c r="C3858" s="362" t="s">
        <v>17285</v>
      </c>
      <c r="D3858" s="362" t="s">
        <v>8471</v>
      </c>
      <c r="E3858" s="363" t="s">
        <v>15118</v>
      </c>
    </row>
    <row r="3859" spans="1:5" x14ac:dyDescent="0.25">
      <c r="A3859" s="246" t="str">
        <f t="shared" si="60"/>
        <v>89545</v>
      </c>
      <c r="B3859" s="362" t="s">
        <v>1511</v>
      </c>
      <c r="C3859" s="362" t="s">
        <v>17286</v>
      </c>
      <c r="D3859" s="362" t="s">
        <v>8471</v>
      </c>
      <c r="E3859" s="363" t="s">
        <v>31989</v>
      </c>
    </row>
    <row r="3860" spans="1:5" x14ac:dyDescent="0.25">
      <c r="A3860" s="246" t="str">
        <f t="shared" si="60"/>
        <v>89546</v>
      </c>
      <c r="B3860" s="362" t="s">
        <v>1512</v>
      </c>
      <c r="C3860" s="362" t="s">
        <v>17287</v>
      </c>
      <c r="D3860" s="362" t="s">
        <v>8471</v>
      </c>
      <c r="E3860" s="363" t="s">
        <v>8209</v>
      </c>
    </row>
    <row r="3861" spans="1:5" x14ac:dyDescent="0.25">
      <c r="A3861" s="246" t="str">
        <f t="shared" si="60"/>
        <v>89547</v>
      </c>
      <c r="B3861" s="362" t="s">
        <v>1513</v>
      </c>
      <c r="C3861" s="362" t="s">
        <v>17288</v>
      </c>
      <c r="D3861" s="362" t="s">
        <v>8471</v>
      </c>
      <c r="E3861" s="363" t="s">
        <v>13358</v>
      </c>
    </row>
    <row r="3862" spans="1:5" x14ac:dyDescent="0.25">
      <c r="A3862" s="246" t="str">
        <f t="shared" si="60"/>
        <v>89548</v>
      </c>
      <c r="B3862" s="362" t="s">
        <v>1514</v>
      </c>
      <c r="C3862" s="362" t="s">
        <v>17289</v>
      </c>
      <c r="D3862" s="362" t="s">
        <v>8471</v>
      </c>
      <c r="E3862" s="363" t="s">
        <v>16238</v>
      </c>
    </row>
    <row r="3863" spans="1:5" x14ac:dyDescent="0.25">
      <c r="A3863" s="246" t="str">
        <f t="shared" si="60"/>
        <v>89549</v>
      </c>
      <c r="B3863" s="362" t="s">
        <v>1515</v>
      </c>
      <c r="C3863" s="362" t="s">
        <v>17290</v>
      </c>
      <c r="D3863" s="362" t="s">
        <v>8471</v>
      </c>
      <c r="E3863" s="363" t="s">
        <v>7879</v>
      </c>
    </row>
    <row r="3864" spans="1:5" x14ac:dyDescent="0.25">
      <c r="A3864" s="246" t="str">
        <f t="shared" si="60"/>
        <v>89550</v>
      </c>
      <c r="B3864" s="362" t="s">
        <v>1516</v>
      </c>
      <c r="C3864" s="362" t="s">
        <v>17291</v>
      </c>
      <c r="D3864" s="362" t="s">
        <v>8471</v>
      </c>
      <c r="E3864" s="363" t="s">
        <v>33898</v>
      </c>
    </row>
    <row r="3865" spans="1:5" x14ac:dyDescent="0.25">
      <c r="A3865" s="246" t="str">
        <f t="shared" si="60"/>
        <v>89551</v>
      </c>
      <c r="B3865" s="362" t="s">
        <v>1517</v>
      </c>
      <c r="C3865" s="362" t="s">
        <v>17292</v>
      </c>
      <c r="D3865" s="362" t="s">
        <v>8471</v>
      </c>
      <c r="E3865" s="363" t="s">
        <v>15118</v>
      </c>
    </row>
    <row r="3866" spans="1:5" x14ac:dyDescent="0.25">
      <c r="A3866" s="246" t="str">
        <f t="shared" si="60"/>
        <v>89552</v>
      </c>
      <c r="B3866" s="362" t="s">
        <v>1518</v>
      </c>
      <c r="C3866" s="362" t="s">
        <v>17293</v>
      </c>
      <c r="D3866" s="362" t="s">
        <v>8471</v>
      </c>
      <c r="E3866" s="363" t="s">
        <v>25686</v>
      </c>
    </row>
    <row r="3867" spans="1:5" x14ac:dyDescent="0.25">
      <c r="A3867" s="246" t="str">
        <f t="shared" si="60"/>
        <v>89553</v>
      </c>
      <c r="B3867" s="362" t="s">
        <v>1519</v>
      </c>
      <c r="C3867" s="362" t="s">
        <v>17294</v>
      </c>
      <c r="D3867" s="362" t="s">
        <v>8471</v>
      </c>
      <c r="E3867" s="363" t="s">
        <v>15624</v>
      </c>
    </row>
    <row r="3868" spans="1:5" x14ac:dyDescent="0.25">
      <c r="A3868" s="246" t="str">
        <f t="shared" si="60"/>
        <v>89554</v>
      </c>
      <c r="B3868" s="362" t="s">
        <v>1520</v>
      </c>
      <c r="C3868" s="362" t="s">
        <v>17295</v>
      </c>
      <c r="D3868" s="362" t="s">
        <v>8471</v>
      </c>
      <c r="E3868" s="363" t="s">
        <v>21379</v>
      </c>
    </row>
    <row r="3869" spans="1:5" x14ac:dyDescent="0.25">
      <c r="A3869" s="246" t="str">
        <f t="shared" si="60"/>
        <v>89555</v>
      </c>
      <c r="B3869" s="362" t="s">
        <v>1521</v>
      </c>
      <c r="C3869" s="362" t="s">
        <v>17296</v>
      </c>
      <c r="D3869" s="362" t="s">
        <v>8471</v>
      </c>
      <c r="E3869" s="363" t="s">
        <v>20207</v>
      </c>
    </row>
    <row r="3870" spans="1:5" x14ac:dyDescent="0.25">
      <c r="A3870" s="246" t="str">
        <f t="shared" si="60"/>
        <v>89556</v>
      </c>
      <c r="B3870" s="362" t="s">
        <v>1522</v>
      </c>
      <c r="C3870" s="362" t="s">
        <v>17297</v>
      </c>
      <c r="D3870" s="362" t="s">
        <v>8471</v>
      </c>
      <c r="E3870" s="363" t="s">
        <v>34862</v>
      </c>
    </row>
    <row r="3871" spans="1:5" x14ac:dyDescent="0.25">
      <c r="A3871" s="246" t="str">
        <f t="shared" si="60"/>
        <v>89557</v>
      </c>
      <c r="B3871" s="362" t="s">
        <v>1523</v>
      </c>
      <c r="C3871" s="362" t="s">
        <v>17298</v>
      </c>
      <c r="D3871" s="362" t="s">
        <v>8471</v>
      </c>
      <c r="E3871" s="363" t="s">
        <v>35532</v>
      </c>
    </row>
    <row r="3872" spans="1:5" x14ac:dyDescent="0.25">
      <c r="A3872" s="246" t="str">
        <f t="shared" si="60"/>
        <v>89558</v>
      </c>
      <c r="B3872" s="362" t="s">
        <v>1524</v>
      </c>
      <c r="C3872" s="362" t="s">
        <v>17299</v>
      </c>
      <c r="D3872" s="362" t="s">
        <v>8471</v>
      </c>
      <c r="E3872" s="363" t="s">
        <v>14449</v>
      </c>
    </row>
    <row r="3873" spans="1:5" x14ac:dyDescent="0.25">
      <c r="A3873" s="246" t="str">
        <f t="shared" si="60"/>
        <v>89559</v>
      </c>
      <c r="B3873" s="362" t="s">
        <v>1525</v>
      </c>
      <c r="C3873" s="362" t="s">
        <v>17300</v>
      </c>
      <c r="D3873" s="362" t="s">
        <v>8471</v>
      </c>
      <c r="E3873" s="363" t="s">
        <v>35533</v>
      </c>
    </row>
    <row r="3874" spans="1:5" x14ac:dyDescent="0.25">
      <c r="A3874" s="246" t="str">
        <f t="shared" si="60"/>
        <v>89560</v>
      </c>
      <c r="B3874" s="362" t="s">
        <v>17301</v>
      </c>
      <c r="C3874" s="362" t="s">
        <v>17302</v>
      </c>
      <c r="D3874" s="362" t="s">
        <v>8471</v>
      </c>
      <c r="E3874" s="363" t="s">
        <v>13067</v>
      </c>
    </row>
    <row r="3875" spans="1:5" x14ac:dyDescent="0.25">
      <c r="A3875" s="246" t="str">
        <f t="shared" si="60"/>
        <v>89561</v>
      </c>
      <c r="B3875" s="362" t="s">
        <v>1526</v>
      </c>
      <c r="C3875" s="362" t="s">
        <v>17303</v>
      </c>
      <c r="D3875" s="362" t="s">
        <v>8471</v>
      </c>
      <c r="E3875" s="363" t="s">
        <v>8304</v>
      </c>
    </row>
    <row r="3876" spans="1:5" x14ac:dyDescent="0.25">
      <c r="A3876" s="246" t="str">
        <f t="shared" si="60"/>
        <v>89562</v>
      </c>
      <c r="B3876" s="362" t="s">
        <v>1527</v>
      </c>
      <c r="C3876" s="362" t="s">
        <v>17304</v>
      </c>
      <c r="D3876" s="362" t="s">
        <v>8471</v>
      </c>
      <c r="E3876" s="363" t="s">
        <v>10143</v>
      </c>
    </row>
    <row r="3877" spans="1:5" x14ac:dyDescent="0.25">
      <c r="A3877" s="246" t="str">
        <f t="shared" si="60"/>
        <v>89563</v>
      </c>
      <c r="B3877" s="362" t="s">
        <v>1528</v>
      </c>
      <c r="C3877" s="362" t="s">
        <v>17305</v>
      </c>
      <c r="D3877" s="362" t="s">
        <v>8471</v>
      </c>
      <c r="E3877" s="363" t="s">
        <v>21109</v>
      </c>
    </row>
    <row r="3878" spans="1:5" x14ac:dyDescent="0.25">
      <c r="A3878" s="246" t="str">
        <f t="shared" si="60"/>
        <v>89564</v>
      </c>
      <c r="B3878" s="362" t="s">
        <v>1529</v>
      </c>
      <c r="C3878" s="362" t="s">
        <v>17306</v>
      </c>
      <c r="D3878" s="362" t="s">
        <v>8471</v>
      </c>
      <c r="E3878" s="363" t="s">
        <v>7957</v>
      </c>
    </row>
    <row r="3879" spans="1:5" x14ac:dyDescent="0.25">
      <c r="A3879" s="246" t="str">
        <f t="shared" si="60"/>
        <v>89565</v>
      </c>
      <c r="B3879" s="362" t="s">
        <v>1530</v>
      </c>
      <c r="C3879" s="362" t="s">
        <v>17307</v>
      </c>
      <c r="D3879" s="362" t="s">
        <v>8471</v>
      </c>
      <c r="E3879" s="363" t="s">
        <v>35534</v>
      </c>
    </row>
    <row r="3880" spans="1:5" x14ac:dyDescent="0.25">
      <c r="A3880" s="246" t="str">
        <f t="shared" si="60"/>
        <v>89566</v>
      </c>
      <c r="B3880" s="362" t="s">
        <v>1531</v>
      </c>
      <c r="C3880" s="362" t="s">
        <v>17308</v>
      </c>
      <c r="D3880" s="362" t="s">
        <v>8471</v>
      </c>
      <c r="E3880" s="363" t="s">
        <v>35535</v>
      </c>
    </row>
    <row r="3881" spans="1:5" x14ac:dyDescent="0.25">
      <c r="A3881" s="246" t="str">
        <f t="shared" si="60"/>
        <v>89567</v>
      </c>
      <c r="B3881" s="362" t="s">
        <v>1532</v>
      </c>
      <c r="C3881" s="362" t="s">
        <v>17309</v>
      </c>
      <c r="D3881" s="362" t="s">
        <v>8471</v>
      </c>
      <c r="E3881" s="363" t="s">
        <v>21504</v>
      </c>
    </row>
    <row r="3882" spans="1:5" x14ac:dyDescent="0.25">
      <c r="A3882" s="246" t="str">
        <f t="shared" si="60"/>
        <v>89568</v>
      </c>
      <c r="B3882" s="362" t="s">
        <v>1533</v>
      </c>
      <c r="C3882" s="362" t="s">
        <v>17310</v>
      </c>
      <c r="D3882" s="362" t="s">
        <v>8471</v>
      </c>
      <c r="E3882" s="363" t="s">
        <v>25441</v>
      </c>
    </row>
    <row r="3883" spans="1:5" x14ac:dyDescent="0.25">
      <c r="A3883" s="246" t="str">
        <f t="shared" si="60"/>
        <v>89569</v>
      </c>
      <c r="B3883" s="362" t="s">
        <v>1534</v>
      </c>
      <c r="C3883" s="362" t="s">
        <v>17311</v>
      </c>
      <c r="D3883" s="362" t="s">
        <v>8471</v>
      </c>
      <c r="E3883" s="363" t="s">
        <v>35536</v>
      </c>
    </row>
    <row r="3884" spans="1:5" x14ac:dyDescent="0.25">
      <c r="A3884" s="246" t="str">
        <f t="shared" si="60"/>
        <v>89570</v>
      </c>
      <c r="B3884" s="362" t="s">
        <v>1535</v>
      </c>
      <c r="C3884" s="362" t="s">
        <v>17312</v>
      </c>
      <c r="D3884" s="362" t="s">
        <v>8471</v>
      </c>
      <c r="E3884" s="363" t="s">
        <v>12946</v>
      </c>
    </row>
    <row r="3885" spans="1:5" x14ac:dyDescent="0.25">
      <c r="A3885" s="246" t="str">
        <f t="shared" si="60"/>
        <v>89571</v>
      </c>
      <c r="B3885" s="362" t="s">
        <v>1536</v>
      </c>
      <c r="C3885" s="362" t="s">
        <v>17313</v>
      </c>
      <c r="D3885" s="362" t="s">
        <v>8471</v>
      </c>
      <c r="E3885" s="363" t="s">
        <v>16561</v>
      </c>
    </row>
    <row r="3886" spans="1:5" x14ac:dyDescent="0.25">
      <c r="A3886" s="246" t="str">
        <f t="shared" si="60"/>
        <v>89572</v>
      </c>
      <c r="B3886" s="362" t="s">
        <v>1537</v>
      </c>
      <c r="C3886" s="362" t="s">
        <v>17314</v>
      </c>
      <c r="D3886" s="362" t="s">
        <v>8471</v>
      </c>
      <c r="E3886" s="363" t="s">
        <v>10600</v>
      </c>
    </row>
    <row r="3887" spans="1:5" x14ac:dyDescent="0.25">
      <c r="A3887" s="246" t="str">
        <f t="shared" si="60"/>
        <v>89573</v>
      </c>
      <c r="B3887" s="362" t="s">
        <v>1538</v>
      </c>
      <c r="C3887" s="362" t="s">
        <v>17315</v>
      </c>
      <c r="D3887" s="362" t="s">
        <v>8471</v>
      </c>
      <c r="E3887" s="363" t="s">
        <v>31532</v>
      </c>
    </row>
    <row r="3888" spans="1:5" x14ac:dyDescent="0.25">
      <c r="A3888" s="246" t="str">
        <f t="shared" si="60"/>
        <v>89574</v>
      </c>
      <c r="B3888" s="362" t="s">
        <v>1539</v>
      </c>
      <c r="C3888" s="362" t="s">
        <v>17316</v>
      </c>
      <c r="D3888" s="362" t="s">
        <v>8471</v>
      </c>
      <c r="E3888" s="363" t="s">
        <v>35537</v>
      </c>
    </row>
    <row r="3889" spans="1:5" x14ac:dyDescent="0.25">
      <c r="A3889" s="246" t="str">
        <f t="shared" si="60"/>
        <v>89575</v>
      </c>
      <c r="B3889" s="362" t="s">
        <v>1540</v>
      </c>
      <c r="C3889" s="362" t="s">
        <v>17317</v>
      </c>
      <c r="D3889" s="362" t="s">
        <v>8471</v>
      </c>
      <c r="E3889" s="363" t="s">
        <v>12946</v>
      </c>
    </row>
    <row r="3890" spans="1:5" x14ac:dyDescent="0.25">
      <c r="A3890" s="246" t="str">
        <f t="shared" si="60"/>
        <v>89577</v>
      </c>
      <c r="B3890" s="362" t="s">
        <v>1542</v>
      </c>
      <c r="C3890" s="362" t="s">
        <v>17319</v>
      </c>
      <c r="D3890" s="362" t="s">
        <v>8471</v>
      </c>
      <c r="E3890" s="363" t="s">
        <v>35538</v>
      </c>
    </row>
    <row r="3891" spans="1:5" x14ac:dyDescent="0.25">
      <c r="A3891" s="246" t="str">
        <f t="shared" si="60"/>
        <v>89579</v>
      </c>
      <c r="B3891" s="362" t="s">
        <v>1544</v>
      </c>
      <c r="C3891" s="362" t="s">
        <v>17321</v>
      </c>
      <c r="D3891" s="362" t="s">
        <v>8471</v>
      </c>
      <c r="E3891" s="363" t="s">
        <v>31079</v>
      </c>
    </row>
    <row r="3892" spans="1:5" x14ac:dyDescent="0.25">
      <c r="A3892" s="246" t="str">
        <f t="shared" si="60"/>
        <v>89581</v>
      </c>
      <c r="B3892" s="362" t="s">
        <v>1546</v>
      </c>
      <c r="C3892" s="362" t="s">
        <v>17323</v>
      </c>
      <c r="D3892" s="362" t="s">
        <v>8471</v>
      </c>
      <c r="E3892" s="363" t="s">
        <v>13617</v>
      </c>
    </row>
    <row r="3893" spans="1:5" x14ac:dyDescent="0.25">
      <c r="A3893" s="246" t="str">
        <f t="shared" si="60"/>
        <v>89582</v>
      </c>
      <c r="B3893" s="362" t="s">
        <v>1547</v>
      </c>
      <c r="C3893" s="362" t="s">
        <v>17324</v>
      </c>
      <c r="D3893" s="362" t="s">
        <v>8471</v>
      </c>
      <c r="E3893" s="363" t="s">
        <v>23320</v>
      </c>
    </row>
    <row r="3894" spans="1:5" x14ac:dyDescent="0.25">
      <c r="A3894" s="246" t="str">
        <f t="shared" si="60"/>
        <v>89583</v>
      </c>
      <c r="B3894" s="362" t="s">
        <v>1548</v>
      </c>
      <c r="C3894" s="362" t="s">
        <v>17325</v>
      </c>
      <c r="D3894" s="362" t="s">
        <v>8471</v>
      </c>
      <c r="E3894" s="363" t="s">
        <v>20184</v>
      </c>
    </row>
    <row r="3895" spans="1:5" x14ac:dyDescent="0.25">
      <c r="A3895" s="246" t="str">
        <f t="shared" si="60"/>
        <v>89584</v>
      </c>
      <c r="B3895" s="362" t="s">
        <v>1549</v>
      </c>
      <c r="C3895" s="362" t="s">
        <v>17326</v>
      </c>
      <c r="D3895" s="362" t="s">
        <v>8471</v>
      </c>
      <c r="E3895" s="363" t="s">
        <v>35539</v>
      </c>
    </row>
    <row r="3896" spans="1:5" x14ac:dyDescent="0.25">
      <c r="A3896" s="246" t="str">
        <f t="shared" si="60"/>
        <v>89585</v>
      </c>
      <c r="B3896" s="362" t="s">
        <v>1550</v>
      </c>
      <c r="C3896" s="362" t="s">
        <v>17327</v>
      </c>
      <c r="D3896" s="362" t="s">
        <v>8471</v>
      </c>
      <c r="E3896" s="363" t="s">
        <v>35540</v>
      </c>
    </row>
    <row r="3897" spans="1:5" x14ac:dyDescent="0.25">
      <c r="A3897" s="246" t="str">
        <f t="shared" si="60"/>
        <v>89587</v>
      </c>
      <c r="B3897" s="362" t="s">
        <v>1551</v>
      </c>
      <c r="C3897" s="362" t="s">
        <v>17328</v>
      </c>
      <c r="D3897" s="362" t="s">
        <v>8471</v>
      </c>
      <c r="E3897" s="363" t="s">
        <v>15533</v>
      </c>
    </row>
    <row r="3898" spans="1:5" x14ac:dyDescent="0.25">
      <c r="A3898" s="246" t="str">
        <f t="shared" si="60"/>
        <v>89590</v>
      </c>
      <c r="B3898" s="362" t="s">
        <v>1552</v>
      </c>
      <c r="C3898" s="362" t="s">
        <v>17329</v>
      </c>
      <c r="D3898" s="362" t="s">
        <v>8471</v>
      </c>
      <c r="E3898" s="363" t="s">
        <v>35541</v>
      </c>
    </row>
    <row r="3899" spans="1:5" x14ac:dyDescent="0.25">
      <c r="A3899" s="246" t="str">
        <f t="shared" si="60"/>
        <v>89591</v>
      </c>
      <c r="B3899" s="362" t="s">
        <v>1553</v>
      </c>
      <c r="C3899" s="362" t="s">
        <v>17330</v>
      </c>
      <c r="D3899" s="362" t="s">
        <v>8471</v>
      </c>
      <c r="E3899" s="363" t="s">
        <v>35542</v>
      </c>
    </row>
    <row r="3900" spans="1:5" x14ac:dyDescent="0.25">
      <c r="A3900" s="246" t="str">
        <f t="shared" si="60"/>
        <v>89592</v>
      </c>
      <c r="B3900" s="362" t="s">
        <v>1554</v>
      </c>
      <c r="C3900" s="362" t="s">
        <v>17331</v>
      </c>
      <c r="D3900" s="362" t="s">
        <v>8471</v>
      </c>
      <c r="E3900" s="363" t="s">
        <v>35543</v>
      </c>
    </row>
    <row r="3901" spans="1:5" x14ac:dyDescent="0.25">
      <c r="A3901" s="246" t="str">
        <f t="shared" si="60"/>
        <v>89593</v>
      </c>
      <c r="B3901" s="362" t="s">
        <v>1555</v>
      </c>
      <c r="C3901" s="362" t="s">
        <v>17332</v>
      </c>
      <c r="D3901" s="362" t="s">
        <v>8471</v>
      </c>
      <c r="E3901" s="363" t="s">
        <v>32806</v>
      </c>
    </row>
    <row r="3902" spans="1:5" x14ac:dyDescent="0.25">
      <c r="A3902" s="246" t="str">
        <f t="shared" si="60"/>
        <v>89594</v>
      </c>
      <c r="B3902" s="362" t="s">
        <v>1556</v>
      </c>
      <c r="C3902" s="362" t="s">
        <v>17333</v>
      </c>
      <c r="D3902" s="362" t="s">
        <v>8471</v>
      </c>
      <c r="E3902" s="363" t="s">
        <v>20244</v>
      </c>
    </row>
    <row r="3903" spans="1:5" x14ac:dyDescent="0.25">
      <c r="A3903" s="246" t="str">
        <f t="shared" si="60"/>
        <v>89595</v>
      </c>
      <c r="B3903" s="362" t="s">
        <v>1557</v>
      </c>
      <c r="C3903" s="362" t="s">
        <v>17334</v>
      </c>
      <c r="D3903" s="362" t="s">
        <v>8471</v>
      </c>
      <c r="E3903" s="363" t="s">
        <v>35544</v>
      </c>
    </row>
    <row r="3904" spans="1:5" x14ac:dyDescent="0.25">
      <c r="A3904" s="246" t="str">
        <f t="shared" si="60"/>
        <v>89596</v>
      </c>
      <c r="B3904" s="362" t="s">
        <v>1558</v>
      </c>
      <c r="C3904" s="362" t="s">
        <v>17335</v>
      </c>
      <c r="D3904" s="362" t="s">
        <v>8471</v>
      </c>
      <c r="E3904" s="363" t="s">
        <v>10143</v>
      </c>
    </row>
    <row r="3905" spans="1:5" x14ac:dyDescent="0.25">
      <c r="A3905" s="246" t="str">
        <f t="shared" si="60"/>
        <v>89597</v>
      </c>
      <c r="B3905" s="362" t="s">
        <v>1559</v>
      </c>
      <c r="C3905" s="362" t="s">
        <v>17336</v>
      </c>
      <c r="D3905" s="362" t="s">
        <v>8471</v>
      </c>
      <c r="E3905" s="363" t="s">
        <v>32540</v>
      </c>
    </row>
    <row r="3906" spans="1:5" x14ac:dyDescent="0.25">
      <c r="A3906" s="246" t="str">
        <f t="shared" si="60"/>
        <v>89598</v>
      </c>
      <c r="B3906" s="362" t="s">
        <v>1560</v>
      </c>
      <c r="C3906" s="362" t="s">
        <v>17338</v>
      </c>
      <c r="D3906" s="362" t="s">
        <v>8471</v>
      </c>
      <c r="E3906" s="363" t="s">
        <v>30373</v>
      </c>
    </row>
    <row r="3907" spans="1:5" x14ac:dyDescent="0.25">
      <c r="A3907" s="246" t="str">
        <f t="shared" ref="A3907:A3970" si="61">B3907</f>
        <v>89599</v>
      </c>
      <c r="B3907" s="362" t="s">
        <v>1561</v>
      </c>
      <c r="C3907" s="362" t="s">
        <v>17339</v>
      </c>
      <c r="D3907" s="362" t="s">
        <v>8471</v>
      </c>
      <c r="E3907" s="363" t="s">
        <v>13555</v>
      </c>
    </row>
    <row r="3908" spans="1:5" x14ac:dyDescent="0.25">
      <c r="A3908" s="246" t="str">
        <f t="shared" si="61"/>
        <v>89600</v>
      </c>
      <c r="B3908" s="362" t="s">
        <v>1562</v>
      </c>
      <c r="C3908" s="362" t="s">
        <v>17340</v>
      </c>
      <c r="D3908" s="362" t="s">
        <v>8471</v>
      </c>
      <c r="E3908" s="363" t="s">
        <v>31583</v>
      </c>
    </row>
    <row r="3909" spans="1:5" x14ac:dyDescent="0.25">
      <c r="A3909" s="246" t="str">
        <f t="shared" si="61"/>
        <v>89605</v>
      </c>
      <c r="B3909" s="362" t="s">
        <v>1563</v>
      </c>
      <c r="C3909" s="362" t="s">
        <v>17341</v>
      </c>
      <c r="D3909" s="362" t="s">
        <v>8471</v>
      </c>
      <c r="E3909" s="363" t="s">
        <v>15121</v>
      </c>
    </row>
    <row r="3910" spans="1:5" x14ac:dyDescent="0.25">
      <c r="A3910" s="246" t="str">
        <f t="shared" si="61"/>
        <v>89609</v>
      </c>
      <c r="B3910" s="362" t="s">
        <v>1564</v>
      </c>
      <c r="C3910" s="362" t="s">
        <v>17342</v>
      </c>
      <c r="D3910" s="362" t="s">
        <v>8471</v>
      </c>
      <c r="E3910" s="363" t="s">
        <v>20424</v>
      </c>
    </row>
    <row r="3911" spans="1:5" x14ac:dyDescent="0.25">
      <c r="A3911" s="246" t="str">
        <f t="shared" si="61"/>
        <v>89610</v>
      </c>
      <c r="B3911" s="362" t="s">
        <v>1565</v>
      </c>
      <c r="C3911" s="362" t="s">
        <v>17343</v>
      </c>
      <c r="D3911" s="362" t="s">
        <v>8471</v>
      </c>
      <c r="E3911" s="363" t="s">
        <v>35545</v>
      </c>
    </row>
    <row r="3912" spans="1:5" x14ac:dyDescent="0.25">
      <c r="A3912" s="246" t="str">
        <f t="shared" si="61"/>
        <v>89611</v>
      </c>
      <c r="B3912" s="362" t="s">
        <v>1566</v>
      </c>
      <c r="C3912" s="362" t="s">
        <v>17344</v>
      </c>
      <c r="D3912" s="362" t="s">
        <v>8471</v>
      </c>
      <c r="E3912" s="363" t="s">
        <v>21199</v>
      </c>
    </row>
    <row r="3913" spans="1:5" x14ac:dyDescent="0.25">
      <c r="A3913" s="246" t="str">
        <f t="shared" si="61"/>
        <v>89612</v>
      </c>
      <c r="B3913" s="362" t="s">
        <v>1567</v>
      </c>
      <c r="C3913" s="362" t="s">
        <v>17345</v>
      </c>
      <c r="D3913" s="362" t="s">
        <v>8471</v>
      </c>
      <c r="E3913" s="363" t="s">
        <v>21458</v>
      </c>
    </row>
    <row r="3914" spans="1:5" x14ac:dyDescent="0.25">
      <c r="A3914" s="246" t="str">
        <f t="shared" si="61"/>
        <v>89613</v>
      </c>
      <c r="B3914" s="362" t="s">
        <v>1568</v>
      </c>
      <c r="C3914" s="362" t="s">
        <v>10709</v>
      </c>
      <c r="D3914" s="362" t="s">
        <v>8471</v>
      </c>
      <c r="E3914" s="363" t="s">
        <v>8321</v>
      </c>
    </row>
    <row r="3915" spans="1:5" x14ac:dyDescent="0.25">
      <c r="A3915" s="246" t="str">
        <f t="shared" si="61"/>
        <v>89614</v>
      </c>
      <c r="B3915" s="362" t="s">
        <v>1569</v>
      </c>
      <c r="C3915" s="362" t="s">
        <v>17346</v>
      </c>
      <c r="D3915" s="362" t="s">
        <v>8471</v>
      </c>
      <c r="E3915" s="363" t="s">
        <v>20281</v>
      </c>
    </row>
    <row r="3916" spans="1:5" x14ac:dyDescent="0.25">
      <c r="A3916" s="246" t="str">
        <f t="shared" si="61"/>
        <v>89615</v>
      </c>
      <c r="B3916" s="362" t="s">
        <v>1570</v>
      </c>
      <c r="C3916" s="362" t="s">
        <v>17347</v>
      </c>
      <c r="D3916" s="362" t="s">
        <v>8471</v>
      </c>
      <c r="E3916" s="363" t="s">
        <v>35546</v>
      </c>
    </row>
    <row r="3917" spans="1:5" x14ac:dyDescent="0.25">
      <c r="A3917" s="246" t="str">
        <f t="shared" si="61"/>
        <v>89616</v>
      </c>
      <c r="B3917" s="362" t="s">
        <v>1571</v>
      </c>
      <c r="C3917" s="362" t="s">
        <v>17348</v>
      </c>
      <c r="D3917" s="362" t="s">
        <v>8471</v>
      </c>
      <c r="E3917" s="363" t="s">
        <v>35547</v>
      </c>
    </row>
    <row r="3918" spans="1:5" x14ac:dyDescent="0.25">
      <c r="A3918" s="246" t="str">
        <f t="shared" si="61"/>
        <v>89617</v>
      </c>
      <c r="B3918" s="362" t="s">
        <v>1572</v>
      </c>
      <c r="C3918" s="362" t="s">
        <v>17349</v>
      </c>
      <c r="D3918" s="362" t="s">
        <v>8471</v>
      </c>
      <c r="E3918" s="363" t="s">
        <v>8045</v>
      </c>
    </row>
    <row r="3919" spans="1:5" x14ac:dyDescent="0.25">
      <c r="A3919" s="246" t="str">
        <f t="shared" si="61"/>
        <v>89620</v>
      </c>
      <c r="B3919" s="362" t="s">
        <v>1573</v>
      </c>
      <c r="C3919" s="362" t="s">
        <v>17350</v>
      </c>
      <c r="D3919" s="362" t="s">
        <v>8471</v>
      </c>
      <c r="E3919" s="363" t="s">
        <v>20232</v>
      </c>
    </row>
    <row r="3920" spans="1:5" x14ac:dyDescent="0.25">
      <c r="A3920" s="246" t="str">
        <f t="shared" si="61"/>
        <v>89622</v>
      </c>
      <c r="B3920" s="362" t="s">
        <v>1574</v>
      </c>
      <c r="C3920" s="362" t="s">
        <v>17351</v>
      </c>
      <c r="D3920" s="362" t="s">
        <v>8471</v>
      </c>
      <c r="E3920" s="363" t="s">
        <v>30124</v>
      </c>
    </row>
    <row r="3921" spans="1:5" x14ac:dyDescent="0.25">
      <c r="A3921" s="246" t="str">
        <f t="shared" si="61"/>
        <v>89623</v>
      </c>
      <c r="B3921" s="362" t="s">
        <v>1575</v>
      </c>
      <c r="C3921" s="362" t="s">
        <v>17352</v>
      </c>
      <c r="D3921" s="362" t="s">
        <v>8471</v>
      </c>
      <c r="E3921" s="363" t="s">
        <v>21357</v>
      </c>
    </row>
    <row r="3922" spans="1:5" x14ac:dyDescent="0.25">
      <c r="A3922" s="246" t="str">
        <f t="shared" si="61"/>
        <v>89624</v>
      </c>
      <c r="B3922" s="362" t="s">
        <v>1576</v>
      </c>
      <c r="C3922" s="362" t="s">
        <v>17353</v>
      </c>
      <c r="D3922" s="362" t="s">
        <v>8471</v>
      </c>
      <c r="E3922" s="363" t="s">
        <v>17527</v>
      </c>
    </row>
    <row r="3923" spans="1:5" x14ac:dyDescent="0.25">
      <c r="A3923" s="246" t="str">
        <f t="shared" si="61"/>
        <v>89625</v>
      </c>
      <c r="B3923" s="362" t="s">
        <v>1577</v>
      </c>
      <c r="C3923" s="362" t="s">
        <v>17354</v>
      </c>
      <c r="D3923" s="362" t="s">
        <v>8471</v>
      </c>
      <c r="E3923" s="363" t="s">
        <v>23446</v>
      </c>
    </row>
    <row r="3924" spans="1:5" x14ac:dyDescent="0.25">
      <c r="A3924" s="246" t="str">
        <f t="shared" si="61"/>
        <v>89626</v>
      </c>
      <c r="B3924" s="362" t="s">
        <v>1578</v>
      </c>
      <c r="C3924" s="362" t="s">
        <v>17355</v>
      </c>
      <c r="D3924" s="362" t="s">
        <v>8471</v>
      </c>
      <c r="E3924" s="363" t="s">
        <v>14129</v>
      </c>
    </row>
    <row r="3925" spans="1:5" x14ac:dyDescent="0.25">
      <c r="A3925" s="246" t="str">
        <f t="shared" si="61"/>
        <v>89627</v>
      </c>
      <c r="B3925" s="362" t="s">
        <v>1579</v>
      </c>
      <c r="C3925" s="362" t="s">
        <v>17356</v>
      </c>
      <c r="D3925" s="362" t="s">
        <v>8471</v>
      </c>
      <c r="E3925" s="363" t="s">
        <v>12792</v>
      </c>
    </row>
    <row r="3926" spans="1:5" x14ac:dyDescent="0.25">
      <c r="A3926" s="246" t="str">
        <f t="shared" si="61"/>
        <v>89628</v>
      </c>
      <c r="B3926" s="362" t="s">
        <v>1580</v>
      </c>
      <c r="C3926" s="362" t="s">
        <v>17357</v>
      </c>
      <c r="D3926" s="362" t="s">
        <v>8471</v>
      </c>
      <c r="E3926" s="363" t="s">
        <v>20280</v>
      </c>
    </row>
    <row r="3927" spans="1:5" x14ac:dyDescent="0.25">
      <c r="A3927" s="246" t="str">
        <f t="shared" si="61"/>
        <v>89629</v>
      </c>
      <c r="B3927" s="362" t="s">
        <v>1581</v>
      </c>
      <c r="C3927" s="362" t="s">
        <v>17358</v>
      </c>
      <c r="D3927" s="362" t="s">
        <v>8471</v>
      </c>
      <c r="E3927" s="363" t="s">
        <v>35548</v>
      </c>
    </row>
    <row r="3928" spans="1:5" x14ac:dyDescent="0.25">
      <c r="A3928" s="246" t="str">
        <f t="shared" si="61"/>
        <v>89630</v>
      </c>
      <c r="B3928" s="362" t="s">
        <v>1582</v>
      </c>
      <c r="C3928" s="362" t="s">
        <v>17359</v>
      </c>
      <c r="D3928" s="362" t="s">
        <v>8471</v>
      </c>
      <c r="E3928" s="363" t="s">
        <v>23125</v>
      </c>
    </row>
    <row r="3929" spans="1:5" x14ac:dyDescent="0.25">
      <c r="A3929" s="246" t="str">
        <f t="shared" si="61"/>
        <v>89631</v>
      </c>
      <c r="B3929" s="362" t="s">
        <v>1583</v>
      </c>
      <c r="C3929" s="362" t="s">
        <v>17360</v>
      </c>
      <c r="D3929" s="362" t="s">
        <v>8471</v>
      </c>
      <c r="E3929" s="363" t="s">
        <v>35549</v>
      </c>
    </row>
    <row r="3930" spans="1:5" x14ac:dyDescent="0.25">
      <c r="A3930" s="246" t="str">
        <f t="shared" si="61"/>
        <v>89632</v>
      </c>
      <c r="B3930" s="362" t="s">
        <v>1584</v>
      </c>
      <c r="C3930" s="362" t="s">
        <v>17361</v>
      </c>
      <c r="D3930" s="362" t="s">
        <v>8471</v>
      </c>
      <c r="E3930" s="363" t="s">
        <v>35550</v>
      </c>
    </row>
    <row r="3931" spans="1:5" x14ac:dyDescent="0.25">
      <c r="A3931" s="246" t="str">
        <f t="shared" si="61"/>
        <v>89637</v>
      </c>
      <c r="B3931" s="362" t="s">
        <v>1589</v>
      </c>
      <c r="C3931" s="362" t="s">
        <v>17366</v>
      </c>
      <c r="D3931" s="362" t="s">
        <v>8471</v>
      </c>
      <c r="E3931" s="363" t="s">
        <v>16680</v>
      </c>
    </row>
    <row r="3932" spans="1:5" x14ac:dyDescent="0.25">
      <c r="A3932" s="246" t="str">
        <f t="shared" si="61"/>
        <v>89638</v>
      </c>
      <c r="B3932" s="362" t="s">
        <v>1590</v>
      </c>
      <c r="C3932" s="362" t="s">
        <v>17367</v>
      </c>
      <c r="D3932" s="362" t="s">
        <v>8471</v>
      </c>
      <c r="E3932" s="363" t="s">
        <v>8134</v>
      </c>
    </row>
    <row r="3933" spans="1:5" x14ac:dyDescent="0.25">
      <c r="A3933" s="246" t="str">
        <f t="shared" si="61"/>
        <v>89639</v>
      </c>
      <c r="B3933" s="362" t="s">
        <v>1591</v>
      </c>
      <c r="C3933" s="362" t="s">
        <v>17368</v>
      </c>
      <c r="D3933" s="362" t="s">
        <v>8471</v>
      </c>
      <c r="E3933" s="363" t="s">
        <v>14420</v>
      </c>
    </row>
    <row r="3934" spans="1:5" x14ac:dyDescent="0.25">
      <c r="A3934" s="246" t="str">
        <f t="shared" si="61"/>
        <v>89640</v>
      </c>
      <c r="B3934" s="362" t="s">
        <v>1592</v>
      </c>
      <c r="C3934" s="362" t="s">
        <v>17369</v>
      </c>
      <c r="D3934" s="362" t="s">
        <v>8471</v>
      </c>
      <c r="E3934" s="363" t="s">
        <v>20356</v>
      </c>
    </row>
    <row r="3935" spans="1:5" x14ac:dyDescent="0.25">
      <c r="A3935" s="246" t="str">
        <f t="shared" si="61"/>
        <v>89641</v>
      </c>
      <c r="B3935" s="362" t="s">
        <v>1593</v>
      </c>
      <c r="C3935" s="362" t="s">
        <v>17370</v>
      </c>
      <c r="D3935" s="362" t="s">
        <v>8471</v>
      </c>
      <c r="E3935" s="363" t="s">
        <v>15966</v>
      </c>
    </row>
    <row r="3936" spans="1:5" x14ac:dyDescent="0.25">
      <c r="A3936" s="246" t="str">
        <f t="shared" si="61"/>
        <v>89642</v>
      </c>
      <c r="B3936" s="362" t="s">
        <v>1594</v>
      </c>
      <c r="C3936" s="362" t="s">
        <v>17371</v>
      </c>
      <c r="D3936" s="362" t="s">
        <v>8471</v>
      </c>
      <c r="E3936" s="363" t="s">
        <v>16587</v>
      </c>
    </row>
    <row r="3937" spans="1:5" x14ac:dyDescent="0.25">
      <c r="A3937" s="246" t="str">
        <f t="shared" si="61"/>
        <v>89643</v>
      </c>
      <c r="B3937" s="362" t="s">
        <v>1595</v>
      </c>
      <c r="C3937" s="362" t="s">
        <v>17372</v>
      </c>
      <c r="D3937" s="362" t="s">
        <v>8471</v>
      </c>
      <c r="E3937" s="363" t="s">
        <v>13615</v>
      </c>
    </row>
    <row r="3938" spans="1:5" x14ac:dyDescent="0.25">
      <c r="A3938" s="246" t="str">
        <f t="shared" si="61"/>
        <v>89644</v>
      </c>
      <c r="B3938" s="362" t="s">
        <v>1596</v>
      </c>
      <c r="C3938" s="362" t="s">
        <v>17373</v>
      </c>
      <c r="D3938" s="362" t="s">
        <v>8471</v>
      </c>
      <c r="E3938" s="363" t="s">
        <v>16408</v>
      </c>
    </row>
    <row r="3939" spans="1:5" x14ac:dyDescent="0.25">
      <c r="A3939" s="246" t="str">
        <f t="shared" si="61"/>
        <v>89645</v>
      </c>
      <c r="B3939" s="362" t="s">
        <v>1597</v>
      </c>
      <c r="C3939" s="362" t="s">
        <v>17374</v>
      </c>
      <c r="D3939" s="362" t="s">
        <v>8471</v>
      </c>
      <c r="E3939" s="363" t="s">
        <v>15484</v>
      </c>
    </row>
    <row r="3940" spans="1:5" x14ac:dyDescent="0.25">
      <c r="A3940" s="246" t="str">
        <f t="shared" si="61"/>
        <v>89646</v>
      </c>
      <c r="B3940" s="362" t="s">
        <v>1598</v>
      </c>
      <c r="C3940" s="362" t="s">
        <v>17375</v>
      </c>
      <c r="D3940" s="362" t="s">
        <v>8471</v>
      </c>
      <c r="E3940" s="363" t="s">
        <v>12601</v>
      </c>
    </row>
    <row r="3941" spans="1:5" x14ac:dyDescent="0.25">
      <c r="A3941" s="246" t="str">
        <f t="shared" si="61"/>
        <v>89647</v>
      </c>
      <c r="B3941" s="362" t="s">
        <v>1599</v>
      </c>
      <c r="C3941" s="362" t="s">
        <v>17376</v>
      </c>
      <c r="D3941" s="362" t="s">
        <v>8471</v>
      </c>
      <c r="E3941" s="363" t="s">
        <v>13337</v>
      </c>
    </row>
    <row r="3942" spans="1:5" x14ac:dyDescent="0.25">
      <c r="A3942" s="246" t="str">
        <f t="shared" si="61"/>
        <v>89648</v>
      </c>
      <c r="B3942" s="362" t="s">
        <v>1600</v>
      </c>
      <c r="C3942" s="362" t="s">
        <v>17377</v>
      </c>
      <c r="D3942" s="362" t="s">
        <v>8471</v>
      </c>
      <c r="E3942" s="363" t="s">
        <v>12954</v>
      </c>
    </row>
    <row r="3943" spans="1:5" x14ac:dyDescent="0.25">
      <c r="A3943" s="246" t="str">
        <f t="shared" si="61"/>
        <v>89649</v>
      </c>
      <c r="B3943" s="362" t="s">
        <v>1601</v>
      </c>
      <c r="C3943" s="362" t="s">
        <v>17378</v>
      </c>
      <c r="D3943" s="362" t="s">
        <v>8471</v>
      </c>
      <c r="E3943" s="363" t="s">
        <v>35118</v>
      </c>
    </row>
    <row r="3944" spans="1:5" x14ac:dyDescent="0.25">
      <c r="A3944" s="246" t="str">
        <f t="shared" si="61"/>
        <v>89650</v>
      </c>
      <c r="B3944" s="362" t="s">
        <v>1602</v>
      </c>
      <c r="C3944" s="362" t="s">
        <v>17380</v>
      </c>
      <c r="D3944" s="362" t="s">
        <v>8471</v>
      </c>
      <c r="E3944" s="363" t="s">
        <v>16403</v>
      </c>
    </row>
    <row r="3945" spans="1:5" x14ac:dyDescent="0.25">
      <c r="A3945" s="246" t="str">
        <f t="shared" si="61"/>
        <v>89651</v>
      </c>
      <c r="B3945" s="362" t="s">
        <v>1603</v>
      </c>
      <c r="C3945" s="362" t="s">
        <v>17381</v>
      </c>
      <c r="D3945" s="362" t="s">
        <v>8471</v>
      </c>
      <c r="E3945" s="363" t="s">
        <v>20899</v>
      </c>
    </row>
    <row r="3946" spans="1:5" x14ac:dyDescent="0.25">
      <c r="A3946" s="246" t="str">
        <f t="shared" si="61"/>
        <v>89652</v>
      </c>
      <c r="B3946" s="362" t="s">
        <v>1604</v>
      </c>
      <c r="C3946" s="362" t="s">
        <v>17382</v>
      </c>
      <c r="D3946" s="362" t="s">
        <v>8471</v>
      </c>
      <c r="E3946" s="363" t="s">
        <v>8014</v>
      </c>
    </row>
    <row r="3947" spans="1:5" x14ac:dyDescent="0.25">
      <c r="A3947" s="246" t="str">
        <f t="shared" si="61"/>
        <v>89653</v>
      </c>
      <c r="B3947" s="362" t="s">
        <v>1605</v>
      </c>
      <c r="C3947" s="362" t="s">
        <v>17383</v>
      </c>
      <c r="D3947" s="362" t="s">
        <v>8471</v>
      </c>
      <c r="E3947" s="363" t="s">
        <v>8141</v>
      </c>
    </row>
    <row r="3948" spans="1:5" x14ac:dyDescent="0.25">
      <c r="A3948" s="246" t="str">
        <f t="shared" si="61"/>
        <v>89654</v>
      </c>
      <c r="B3948" s="362" t="s">
        <v>1606</v>
      </c>
      <c r="C3948" s="362" t="s">
        <v>17384</v>
      </c>
      <c r="D3948" s="362" t="s">
        <v>8471</v>
      </c>
      <c r="E3948" s="363" t="s">
        <v>12847</v>
      </c>
    </row>
    <row r="3949" spans="1:5" x14ac:dyDescent="0.25">
      <c r="A3949" s="246" t="str">
        <f t="shared" si="61"/>
        <v>89655</v>
      </c>
      <c r="B3949" s="362" t="s">
        <v>1607</v>
      </c>
      <c r="C3949" s="362" t="s">
        <v>17385</v>
      </c>
      <c r="D3949" s="362" t="s">
        <v>8471</v>
      </c>
      <c r="E3949" s="363" t="s">
        <v>13967</v>
      </c>
    </row>
    <row r="3950" spans="1:5" x14ac:dyDescent="0.25">
      <c r="A3950" s="246" t="str">
        <f t="shared" si="61"/>
        <v>89656</v>
      </c>
      <c r="B3950" s="362" t="s">
        <v>1608</v>
      </c>
      <c r="C3950" s="362" t="s">
        <v>17386</v>
      </c>
      <c r="D3950" s="362" t="s">
        <v>8471</v>
      </c>
      <c r="E3950" s="363" t="s">
        <v>12981</v>
      </c>
    </row>
    <row r="3951" spans="1:5" x14ac:dyDescent="0.25">
      <c r="A3951" s="246" t="str">
        <f t="shared" si="61"/>
        <v>89657</v>
      </c>
      <c r="B3951" s="362" t="s">
        <v>1609</v>
      </c>
      <c r="C3951" s="362" t="s">
        <v>17387</v>
      </c>
      <c r="D3951" s="362" t="s">
        <v>8471</v>
      </c>
      <c r="E3951" s="363" t="s">
        <v>16093</v>
      </c>
    </row>
    <row r="3952" spans="1:5" x14ac:dyDescent="0.25">
      <c r="A3952" s="246" t="str">
        <f t="shared" si="61"/>
        <v>89658</v>
      </c>
      <c r="B3952" s="362" t="s">
        <v>1610</v>
      </c>
      <c r="C3952" s="362" t="s">
        <v>17388</v>
      </c>
      <c r="D3952" s="362" t="s">
        <v>8471</v>
      </c>
      <c r="E3952" s="363" t="s">
        <v>7976</v>
      </c>
    </row>
    <row r="3953" spans="1:5" x14ac:dyDescent="0.25">
      <c r="A3953" s="246" t="str">
        <f t="shared" si="61"/>
        <v>89659</v>
      </c>
      <c r="B3953" s="362" t="s">
        <v>1611</v>
      </c>
      <c r="C3953" s="362" t="s">
        <v>17389</v>
      </c>
      <c r="D3953" s="362" t="s">
        <v>8471</v>
      </c>
      <c r="E3953" s="363" t="s">
        <v>12234</v>
      </c>
    </row>
    <row r="3954" spans="1:5" x14ac:dyDescent="0.25">
      <c r="A3954" s="246" t="str">
        <f t="shared" si="61"/>
        <v>89660</v>
      </c>
      <c r="B3954" s="362" t="s">
        <v>1612</v>
      </c>
      <c r="C3954" s="362" t="s">
        <v>17390</v>
      </c>
      <c r="D3954" s="362" t="s">
        <v>8471</v>
      </c>
      <c r="E3954" s="363" t="s">
        <v>14862</v>
      </c>
    </row>
    <row r="3955" spans="1:5" x14ac:dyDescent="0.25">
      <c r="A3955" s="246" t="str">
        <f t="shared" si="61"/>
        <v>89661</v>
      </c>
      <c r="B3955" s="362" t="s">
        <v>1613</v>
      </c>
      <c r="C3955" s="362" t="s">
        <v>17391</v>
      </c>
      <c r="D3955" s="362" t="s">
        <v>8471</v>
      </c>
      <c r="E3955" s="363" t="s">
        <v>12851</v>
      </c>
    </row>
    <row r="3956" spans="1:5" x14ac:dyDescent="0.25">
      <c r="A3956" s="246" t="str">
        <f t="shared" si="61"/>
        <v>89662</v>
      </c>
      <c r="B3956" s="362" t="s">
        <v>1614</v>
      </c>
      <c r="C3956" s="362" t="s">
        <v>17392</v>
      </c>
      <c r="D3956" s="362" t="s">
        <v>8471</v>
      </c>
      <c r="E3956" s="363" t="s">
        <v>15643</v>
      </c>
    </row>
    <row r="3957" spans="1:5" x14ac:dyDescent="0.25">
      <c r="A3957" s="246" t="str">
        <f t="shared" si="61"/>
        <v>89663</v>
      </c>
      <c r="B3957" s="362" t="s">
        <v>1615</v>
      </c>
      <c r="C3957" s="362" t="s">
        <v>17393</v>
      </c>
      <c r="D3957" s="362" t="s">
        <v>8471</v>
      </c>
      <c r="E3957" s="363" t="s">
        <v>20976</v>
      </c>
    </row>
    <row r="3958" spans="1:5" x14ac:dyDescent="0.25">
      <c r="A3958" s="246" t="str">
        <f t="shared" si="61"/>
        <v>89664</v>
      </c>
      <c r="B3958" s="362" t="s">
        <v>1616</v>
      </c>
      <c r="C3958" s="362" t="s">
        <v>17394</v>
      </c>
      <c r="D3958" s="362" t="s">
        <v>8471</v>
      </c>
      <c r="E3958" s="363" t="s">
        <v>8303</v>
      </c>
    </row>
    <row r="3959" spans="1:5" x14ac:dyDescent="0.25">
      <c r="A3959" s="246" t="str">
        <f t="shared" si="61"/>
        <v>89666</v>
      </c>
      <c r="B3959" s="362" t="s">
        <v>1617</v>
      </c>
      <c r="C3959" s="362" t="s">
        <v>17395</v>
      </c>
      <c r="D3959" s="362" t="s">
        <v>8471</v>
      </c>
      <c r="E3959" s="363" t="s">
        <v>20174</v>
      </c>
    </row>
    <row r="3960" spans="1:5" x14ac:dyDescent="0.25">
      <c r="A3960" s="246" t="str">
        <f t="shared" si="61"/>
        <v>89667</v>
      </c>
      <c r="B3960" s="362" t="s">
        <v>1618</v>
      </c>
      <c r="C3960" s="362" t="s">
        <v>17396</v>
      </c>
      <c r="D3960" s="362" t="s">
        <v>8471</v>
      </c>
      <c r="E3960" s="363" t="s">
        <v>23325</v>
      </c>
    </row>
    <row r="3961" spans="1:5" x14ac:dyDescent="0.25">
      <c r="A3961" s="246" t="str">
        <f t="shared" si="61"/>
        <v>89668</v>
      </c>
      <c r="B3961" s="362" t="s">
        <v>1619</v>
      </c>
      <c r="C3961" s="362" t="s">
        <v>17397</v>
      </c>
      <c r="D3961" s="362" t="s">
        <v>8471</v>
      </c>
      <c r="E3961" s="363" t="s">
        <v>29814</v>
      </c>
    </row>
    <row r="3962" spans="1:5" x14ac:dyDescent="0.25">
      <c r="A3962" s="246" t="str">
        <f t="shared" si="61"/>
        <v>89669</v>
      </c>
      <c r="B3962" s="362" t="s">
        <v>1620</v>
      </c>
      <c r="C3962" s="362" t="s">
        <v>17398</v>
      </c>
      <c r="D3962" s="362" t="s">
        <v>8471</v>
      </c>
      <c r="E3962" s="363" t="s">
        <v>16086</v>
      </c>
    </row>
    <row r="3963" spans="1:5" x14ac:dyDescent="0.25">
      <c r="A3963" s="246" t="str">
        <f t="shared" si="61"/>
        <v>89670</v>
      </c>
      <c r="B3963" s="362" t="s">
        <v>1621</v>
      </c>
      <c r="C3963" s="362" t="s">
        <v>17399</v>
      </c>
      <c r="D3963" s="362" t="s">
        <v>8471</v>
      </c>
      <c r="E3963" s="363" t="s">
        <v>34961</v>
      </c>
    </row>
    <row r="3964" spans="1:5" x14ac:dyDescent="0.25">
      <c r="A3964" s="246" t="str">
        <f t="shared" si="61"/>
        <v>89671</v>
      </c>
      <c r="B3964" s="362" t="s">
        <v>1622</v>
      </c>
      <c r="C3964" s="362" t="s">
        <v>17400</v>
      </c>
      <c r="D3964" s="362" t="s">
        <v>8471</v>
      </c>
      <c r="E3964" s="363" t="s">
        <v>23617</v>
      </c>
    </row>
    <row r="3965" spans="1:5" x14ac:dyDescent="0.25">
      <c r="A3965" s="246" t="str">
        <f t="shared" si="61"/>
        <v>89672</v>
      </c>
      <c r="B3965" s="362" t="s">
        <v>1623</v>
      </c>
      <c r="C3965" s="362" t="s">
        <v>17401</v>
      </c>
      <c r="D3965" s="362" t="s">
        <v>8471</v>
      </c>
      <c r="E3965" s="363" t="s">
        <v>8002</v>
      </c>
    </row>
    <row r="3966" spans="1:5" x14ac:dyDescent="0.25">
      <c r="A3966" s="246" t="str">
        <f t="shared" si="61"/>
        <v>89673</v>
      </c>
      <c r="B3966" s="362" t="s">
        <v>1624</v>
      </c>
      <c r="C3966" s="362" t="s">
        <v>17402</v>
      </c>
      <c r="D3966" s="362" t="s">
        <v>8471</v>
      </c>
      <c r="E3966" s="363" t="s">
        <v>21168</v>
      </c>
    </row>
    <row r="3967" spans="1:5" x14ac:dyDescent="0.25">
      <c r="A3967" s="246" t="str">
        <f t="shared" si="61"/>
        <v>89674</v>
      </c>
      <c r="B3967" s="362" t="s">
        <v>1625</v>
      </c>
      <c r="C3967" s="362" t="s">
        <v>17403</v>
      </c>
      <c r="D3967" s="362" t="s">
        <v>8471</v>
      </c>
      <c r="E3967" s="363" t="s">
        <v>15116</v>
      </c>
    </row>
    <row r="3968" spans="1:5" x14ac:dyDescent="0.25">
      <c r="A3968" s="246" t="str">
        <f t="shared" si="61"/>
        <v>89675</v>
      </c>
      <c r="B3968" s="362" t="s">
        <v>1626</v>
      </c>
      <c r="C3968" s="362" t="s">
        <v>17404</v>
      </c>
      <c r="D3968" s="362" t="s">
        <v>8471</v>
      </c>
      <c r="E3968" s="363" t="s">
        <v>35551</v>
      </c>
    </row>
    <row r="3969" spans="1:5" x14ac:dyDescent="0.25">
      <c r="A3969" s="246" t="str">
        <f t="shared" si="61"/>
        <v>89676</v>
      </c>
      <c r="B3969" s="362" t="s">
        <v>1627</v>
      </c>
      <c r="C3969" s="362" t="s">
        <v>17405</v>
      </c>
      <c r="D3969" s="362" t="s">
        <v>8471</v>
      </c>
      <c r="E3969" s="363" t="s">
        <v>35256</v>
      </c>
    </row>
    <row r="3970" spans="1:5" x14ac:dyDescent="0.25">
      <c r="A3970" s="246" t="str">
        <f t="shared" si="61"/>
        <v>89677</v>
      </c>
      <c r="B3970" s="362" t="s">
        <v>1628</v>
      </c>
      <c r="C3970" s="362" t="s">
        <v>17406</v>
      </c>
      <c r="D3970" s="362" t="s">
        <v>8471</v>
      </c>
      <c r="E3970" s="363" t="s">
        <v>35552</v>
      </c>
    </row>
    <row r="3971" spans="1:5" x14ac:dyDescent="0.25">
      <c r="A3971" s="246" t="str">
        <f t="shared" ref="A3971:A4034" si="62">B3971</f>
        <v>89678</v>
      </c>
      <c r="B3971" s="362" t="s">
        <v>1629</v>
      </c>
      <c r="C3971" s="362" t="s">
        <v>17407</v>
      </c>
      <c r="D3971" s="362" t="s">
        <v>8471</v>
      </c>
      <c r="E3971" s="363" t="s">
        <v>9458</v>
      </c>
    </row>
    <row r="3972" spans="1:5" x14ac:dyDescent="0.25">
      <c r="A3972" s="246" t="str">
        <f t="shared" si="62"/>
        <v>89679</v>
      </c>
      <c r="B3972" s="362" t="s">
        <v>1630</v>
      </c>
      <c r="C3972" s="362" t="s">
        <v>17408</v>
      </c>
      <c r="D3972" s="362" t="s">
        <v>8471</v>
      </c>
      <c r="E3972" s="363" t="s">
        <v>29405</v>
      </c>
    </row>
    <row r="3973" spans="1:5" x14ac:dyDescent="0.25">
      <c r="A3973" s="246" t="str">
        <f t="shared" si="62"/>
        <v>89680</v>
      </c>
      <c r="B3973" s="362" t="s">
        <v>1631</v>
      </c>
      <c r="C3973" s="362" t="s">
        <v>17409</v>
      </c>
      <c r="D3973" s="362" t="s">
        <v>8471</v>
      </c>
      <c r="E3973" s="363" t="s">
        <v>15630</v>
      </c>
    </row>
    <row r="3974" spans="1:5" x14ac:dyDescent="0.25">
      <c r="A3974" s="246" t="str">
        <f t="shared" si="62"/>
        <v>89681</v>
      </c>
      <c r="B3974" s="362" t="s">
        <v>1632</v>
      </c>
      <c r="C3974" s="362" t="s">
        <v>17410</v>
      </c>
      <c r="D3974" s="362" t="s">
        <v>8471</v>
      </c>
      <c r="E3974" s="363" t="s">
        <v>20053</v>
      </c>
    </row>
    <row r="3975" spans="1:5" x14ac:dyDescent="0.25">
      <c r="A3975" s="246" t="str">
        <f t="shared" si="62"/>
        <v>89682</v>
      </c>
      <c r="B3975" s="362" t="s">
        <v>1633</v>
      </c>
      <c r="C3975" s="362" t="s">
        <v>17411</v>
      </c>
      <c r="D3975" s="362" t="s">
        <v>8471</v>
      </c>
      <c r="E3975" s="363" t="s">
        <v>31091</v>
      </c>
    </row>
    <row r="3976" spans="1:5" x14ac:dyDescent="0.25">
      <c r="A3976" s="246" t="str">
        <f t="shared" si="62"/>
        <v>89683</v>
      </c>
      <c r="B3976" s="362" t="s">
        <v>13151</v>
      </c>
      <c r="C3976" s="362" t="s">
        <v>17412</v>
      </c>
      <c r="D3976" s="362" t="s">
        <v>8471</v>
      </c>
      <c r="E3976" s="363" t="s">
        <v>35553</v>
      </c>
    </row>
    <row r="3977" spans="1:5" x14ac:dyDescent="0.25">
      <c r="A3977" s="246" t="str">
        <f t="shared" si="62"/>
        <v>89684</v>
      </c>
      <c r="B3977" s="362" t="s">
        <v>1634</v>
      </c>
      <c r="C3977" s="362" t="s">
        <v>17413</v>
      </c>
      <c r="D3977" s="362" t="s">
        <v>8471</v>
      </c>
      <c r="E3977" s="363" t="s">
        <v>30718</v>
      </c>
    </row>
    <row r="3978" spans="1:5" x14ac:dyDescent="0.25">
      <c r="A3978" s="246" t="str">
        <f t="shared" si="62"/>
        <v>89685</v>
      </c>
      <c r="B3978" s="362" t="s">
        <v>1635</v>
      </c>
      <c r="C3978" s="362" t="s">
        <v>17414</v>
      </c>
      <c r="D3978" s="362" t="s">
        <v>8471</v>
      </c>
      <c r="E3978" s="363" t="s">
        <v>27404</v>
      </c>
    </row>
    <row r="3979" spans="1:5" x14ac:dyDescent="0.25">
      <c r="A3979" s="246" t="str">
        <f t="shared" si="62"/>
        <v>89686</v>
      </c>
      <c r="B3979" s="362" t="s">
        <v>1636</v>
      </c>
      <c r="C3979" s="362" t="s">
        <v>17415</v>
      </c>
      <c r="D3979" s="362" t="s">
        <v>8471</v>
      </c>
      <c r="E3979" s="363" t="s">
        <v>35554</v>
      </c>
    </row>
    <row r="3980" spans="1:5" x14ac:dyDescent="0.25">
      <c r="A3980" s="246" t="str">
        <f t="shared" si="62"/>
        <v>89687</v>
      </c>
      <c r="B3980" s="362" t="s">
        <v>1637</v>
      </c>
      <c r="C3980" s="362" t="s">
        <v>17416</v>
      </c>
      <c r="D3980" s="362" t="s">
        <v>8471</v>
      </c>
      <c r="E3980" s="363" t="s">
        <v>16454</v>
      </c>
    </row>
    <row r="3981" spans="1:5" x14ac:dyDescent="0.25">
      <c r="A3981" s="246" t="str">
        <f t="shared" si="62"/>
        <v>89689</v>
      </c>
      <c r="B3981" s="362" t="s">
        <v>1638</v>
      </c>
      <c r="C3981" s="362" t="s">
        <v>17417</v>
      </c>
      <c r="D3981" s="362" t="s">
        <v>8471</v>
      </c>
      <c r="E3981" s="363" t="s">
        <v>9338</v>
      </c>
    </row>
    <row r="3982" spans="1:5" x14ac:dyDescent="0.25">
      <c r="A3982" s="246" t="str">
        <f t="shared" si="62"/>
        <v>89690</v>
      </c>
      <c r="B3982" s="362" t="s">
        <v>1639</v>
      </c>
      <c r="C3982" s="362" t="s">
        <v>17418</v>
      </c>
      <c r="D3982" s="362" t="s">
        <v>8471</v>
      </c>
      <c r="E3982" s="363" t="s">
        <v>35555</v>
      </c>
    </row>
    <row r="3983" spans="1:5" x14ac:dyDescent="0.25">
      <c r="A3983" s="246" t="str">
        <f t="shared" si="62"/>
        <v>89691</v>
      </c>
      <c r="B3983" s="362" t="s">
        <v>1640</v>
      </c>
      <c r="C3983" s="362" t="s">
        <v>17419</v>
      </c>
      <c r="D3983" s="362" t="s">
        <v>8471</v>
      </c>
      <c r="E3983" s="363" t="s">
        <v>10617</v>
      </c>
    </row>
    <row r="3984" spans="1:5" x14ac:dyDescent="0.25">
      <c r="A3984" s="246" t="str">
        <f t="shared" si="62"/>
        <v>89692</v>
      </c>
      <c r="B3984" s="362" t="s">
        <v>1641</v>
      </c>
      <c r="C3984" s="362" t="s">
        <v>17420</v>
      </c>
      <c r="D3984" s="362" t="s">
        <v>8471</v>
      </c>
      <c r="E3984" s="363" t="s">
        <v>31556</v>
      </c>
    </row>
    <row r="3985" spans="1:5" x14ac:dyDescent="0.25">
      <c r="A3985" s="246" t="str">
        <f t="shared" si="62"/>
        <v>89693</v>
      </c>
      <c r="B3985" s="362" t="s">
        <v>1642</v>
      </c>
      <c r="C3985" s="362" t="s">
        <v>17421</v>
      </c>
      <c r="D3985" s="362" t="s">
        <v>8471</v>
      </c>
      <c r="E3985" s="363" t="s">
        <v>33453</v>
      </c>
    </row>
    <row r="3986" spans="1:5" x14ac:dyDescent="0.25">
      <c r="A3986" s="246" t="str">
        <f t="shared" si="62"/>
        <v>89694</v>
      </c>
      <c r="B3986" s="362" t="s">
        <v>1643</v>
      </c>
      <c r="C3986" s="362" t="s">
        <v>17422</v>
      </c>
      <c r="D3986" s="362" t="s">
        <v>8471</v>
      </c>
      <c r="E3986" s="363" t="s">
        <v>35556</v>
      </c>
    </row>
    <row r="3987" spans="1:5" x14ac:dyDescent="0.25">
      <c r="A3987" s="246" t="str">
        <f t="shared" si="62"/>
        <v>89695</v>
      </c>
      <c r="B3987" s="362" t="s">
        <v>1644</v>
      </c>
      <c r="C3987" s="362" t="s">
        <v>17423</v>
      </c>
      <c r="D3987" s="362" t="s">
        <v>8471</v>
      </c>
      <c r="E3987" s="363" t="s">
        <v>16422</v>
      </c>
    </row>
    <row r="3988" spans="1:5" x14ac:dyDescent="0.25">
      <c r="A3988" s="246" t="str">
        <f t="shared" si="62"/>
        <v>89696</v>
      </c>
      <c r="B3988" s="362" t="s">
        <v>1645</v>
      </c>
      <c r="C3988" s="362" t="s">
        <v>17424</v>
      </c>
      <c r="D3988" s="362" t="s">
        <v>8471</v>
      </c>
      <c r="E3988" s="363" t="s">
        <v>35557</v>
      </c>
    </row>
    <row r="3989" spans="1:5" x14ac:dyDescent="0.25">
      <c r="A3989" s="246" t="str">
        <f t="shared" si="62"/>
        <v>89697</v>
      </c>
      <c r="B3989" s="362" t="s">
        <v>1646</v>
      </c>
      <c r="C3989" s="362" t="s">
        <v>17425</v>
      </c>
      <c r="D3989" s="362" t="s">
        <v>8471</v>
      </c>
      <c r="E3989" s="363" t="s">
        <v>11724</v>
      </c>
    </row>
    <row r="3990" spans="1:5" x14ac:dyDescent="0.25">
      <c r="A3990" s="246" t="str">
        <f t="shared" si="62"/>
        <v>89698</v>
      </c>
      <c r="B3990" s="362" t="s">
        <v>1647</v>
      </c>
      <c r="C3990" s="362" t="s">
        <v>17426</v>
      </c>
      <c r="D3990" s="362" t="s">
        <v>8471</v>
      </c>
      <c r="E3990" s="363" t="s">
        <v>35558</v>
      </c>
    </row>
    <row r="3991" spans="1:5" x14ac:dyDescent="0.25">
      <c r="A3991" s="246" t="str">
        <f t="shared" si="62"/>
        <v>89699</v>
      </c>
      <c r="B3991" s="362" t="s">
        <v>1648</v>
      </c>
      <c r="C3991" s="362" t="s">
        <v>17427</v>
      </c>
      <c r="D3991" s="362" t="s">
        <v>8471</v>
      </c>
      <c r="E3991" s="363" t="s">
        <v>35559</v>
      </c>
    </row>
    <row r="3992" spans="1:5" x14ac:dyDescent="0.25">
      <c r="A3992" s="246" t="str">
        <f t="shared" si="62"/>
        <v>89700</v>
      </c>
      <c r="B3992" s="362" t="s">
        <v>1649</v>
      </c>
      <c r="C3992" s="362" t="s">
        <v>17428</v>
      </c>
      <c r="D3992" s="362" t="s">
        <v>8471</v>
      </c>
      <c r="E3992" s="363" t="s">
        <v>31665</v>
      </c>
    </row>
    <row r="3993" spans="1:5" x14ac:dyDescent="0.25">
      <c r="A3993" s="246" t="str">
        <f t="shared" si="62"/>
        <v>89701</v>
      </c>
      <c r="B3993" s="362" t="s">
        <v>1650</v>
      </c>
      <c r="C3993" s="362" t="s">
        <v>17429</v>
      </c>
      <c r="D3993" s="362" t="s">
        <v>8471</v>
      </c>
      <c r="E3993" s="363" t="s">
        <v>35560</v>
      </c>
    </row>
    <row r="3994" spans="1:5" x14ac:dyDescent="0.25">
      <c r="A3994" s="246" t="str">
        <f t="shared" si="62"/>
        <v>89702</v>
      </c>
      <c r="B3994" s="362" t="s">
        <v>1651</v>
      </c>
      <c r="C3994" s="362" t="s">
        <v>17430</v>
      </c>
      <c r="D3994" s="362" t="s">
        <v>8471</v>
      </c>
      <c r="E3994" s="363" t="s">
        <v>35545</v>
      </c>
    </row>
    <row r="3995" spans="1:5" x14ac:dyDescent="0.25">
      <c r="A3995" s="246" t="str">
        <f t="shared" si="62"/>
        <v>89703</v>
      </c>
      <c r="B3995" s="362" t="s">
        <v>1652</v>
      </c>
      <c r="C3995" s="362" t="s">
        <v>17431</v>
      </c>
      <c r="D3995" s="362" t="s">
        <v>8471</v>
      </c>
      <c r="E3995" s="363" t="s">
        <v>16105</v>
      </c>
    </row>
    <row r="3996" spans="1:5" x14ac:dyDescent="0.25">
      <c r="A3996" s="246" t="str">
        <f t="shared" si="62"/>
        <v>89704</v>
      </c>
      <c r="B3996" s="362" t="s">
        <v>1653</v>
      </c>
      <c r="C3996" s="362" t="s">
        <v>17432</v>
      </c>
      <c r="D3996" s="362" t="s">
        <v>8471</v>
      </c>
      <c r="E3996" s="363" t="s">
        <v>31890</v>
      </c>
    </row>
    <row r="3997" spans="1:5" x14ac:dyDescent="0.25">
      <c r="A3997" s="246" t="str">
        <f t="shared" si="62"/>
        <v>89705</v>
      </c>
      <c r="B3997" s="362" t="s">
        <v>1654</v>
      </c>
      <c r="C3997" s="362" t="s">
        <v>17433</v>
      </c>
      <c r="D3997" s="362" t="s">
        <v>8471</v>
      </c>
      <c r="E3997" s="363" t="s">
        <v>16690</v>
      </c>
    </row>
    <row r="3998" spans="1:5" x14ac:dyDescent="0.25">
      <c r="A3998" s="246" t="str">
        <f t="shared" si="62"/>
        <v>89706</v>
      </c>
      <c r="B3998" s="362" t="s">
        <v>1655</v>
      </c>
      <c r="C3998" s="362" t="s">
        <v>17434</v>
      </c>
      <c r="D3998" s="362" t="s">
        <v>8471</v>
      </c>
      <c r="E3998" s="363" t="s">
        <v>20922</v>
      </c>
    </row>
    <row r="3999" spans="1:5" x14ac:dyDescent="0.25">
      <c r="A3999" s="246" t="str">
        <f t="shared" si="62"/>
        <v>89718</v>
      </c>
      <c r="B3999" s="362" t="s">
        <v>1666</v>
      </c>
      <c r="C3999" s="362" t="s">
        <v>17449</v>
      </c>
      <c r="D3999" s="362" t="s">
        <v>8399</v>
      </c>
      <c r="E3999" s="363" t="s">
        <v>16062</v>
      </c>
    </row>
    <row r="4000" spans="1:5" x14ac:dyDescent="0.25">
      <c r="A4000" s="246" t="str">
        <f t="shared" si="62"/>
        <v>89719</v>
      </c>
      <c r="B4000" s="362" t="s">
        <v>1667</v>
      </c>
      <c r="C4000" s="362" t="s">
        <v>17450</v>
      </c>
      <c r="D4000" s="362" t="s">
        <v>8471</v>
      </c>
      <c r="E4000" s="363" t="s">
        <v>31079</v>
      </c>
    </row>
    <row r="4001" spans="1:5" x14ac:dyDescent="0.25">
      <c r="A4001" s="246" t="str">
        <f t="shared" si="62"/>
        <v>89720</v>
      </c>
      <c r="B4001" s="362" t="s">
        <v>1668</v>
      </c>
      <c r="C4001" s="362" t="s">
        <v>17451</v>
      </c>
      <c r="D4001" s="362" t="s">
        <v>8471</v>
      </c>
      <c r="E4001" s="363" t="s">
        <v>11406</v>
      </c>
    </row>
    <row r="4002" spans="1:5" x14ac:dyDescent="0.25">
      <c r="A4002" s="246" t="str">
        <f t="shared" si="62"/>
        <v>89721</v>
      </c>
      <c r="B4002" s="362" t="s">
        <v>1669</v>
      </c>
      <c r="C4002" s="362" t="s">
        <v>17452</v>
      </c>
      <c r="D4002" s="362" t="s">
        <v>8471</v>
      </c>
      <c r="E4002" s="363" t="s">
        <v>12629</v>
      </c>
    </row>
    <row r="4003" spans="1:5" x14ac:dyDescent="0.25">
      <c r="A4003" s="246" t="str">
        <f t="shared" si="62"/>
        <v>89723</v>
      </c>
      <c r="B4003" s="362" t="s">
        <v>1670</v>
      </c>
      <c r="C4003" s="362" t="s">
        <v>17453</v>
      </c>
      <c r="D4003" s="362" t="s">
        <v>8471</v>
      </c>
      <c r="E4003" s="363" t="s">
        <v>16063</v>
      </c>
    </row>
    <row r="4004" spans="1:5" x14ac:dyDescent="0.25">
      <c r="A4004" s="246" t="str">
        <f t="shared" si="62"/>
        <v>89724</v>
      </c>
      <c r="B4004" s="362" t="s">
        <v>1671</v>
      </c>
      <c r="C4004" s="362" t="s">
        <v>17454</v>
      </c>
      <c r="D4004" s="362" t="s">
        <v>8471</v>
      </c>
      <c r="E4004" s="363" t="s">
        <v>7891</v>
      </c>
    </row>
    <row r="4005" spans="1:5" x14ac:dyDescent="0.25">
      <c r="A4005" s="246" t="str">
        <f t="shared" si="62"/>
        <v>89725</v>
      </c>
      <c r="B4005" s="362" t="s">
        <v>1672</v>
      </c>
      <c r="C4005" s="362" t="s">
        <v>17455</v>
      </c>
      <c r="D4005" s="362" t="s">
        <v>8471</v>
      </c>
      <c r="E4005" s="363" t="s">
        <v>12648</v>
      </c>
    </row>
    <row r="4006" spans="1:5" x14ac:dyDescent="0.25">
      <c r="A4006" s="246" t="str">
        <f t="shared" si="62"/>
        <v>89726</v>
      </c>
      <c r="B4006" s="362" t="s">
        <v>1673</v>
      </c>
      <c r="C4006" s="362" t="s">
        <v>17456</v>
      </c>
      <c r="D4006" s="362" t="s">
        <v>8471</v>
      </c>
      <c r="E4006" s="363" t="s">
        <v>14143</v>
      </c>
    </row>
    <row r="4007" spans="1:5" x14ac:dyDescent="0.25">
      <c r="A4007" s="246" t="str">
        <f t="shared" si="62"/>
        <v>89727</v>
      </c>
      <c r="B4007" s="362" t="s">
        <v>1674</v>
      </c>
      <c r="C4007" s="362" t="s">
        <v>17457</v>
      </c>
      <c r="D4007" s="362" t="s">
        <v>8471</v>
      </c>
      <c r="E4007" s="363" t="s">
        <v>14158</v>
      </c>
    </row>
    <row r="4008" spans="1:5" x14ac:dyDescent="0.25">
      <c r="A4008" s="246" t="str">
        <f t="shared" si="62"/>
        <v>89728</v>
      </c>
      <c r="B4008" s="362" t="s">
        <v>1675</v>
      </c>
      <c r="C4008" s="362" t="s">
        <v>17458</v>
      </c>
      <c r="D4008" s="362" t="s">
        <v>8471</v>
      </c>
      <c r="E4008" s="363" t="s">
        <v>7855</v>
      </c>
    </row>
    <row r="4009" spans="1:5" x14ac:dyDescent="0.25">
      <c r="A4009" s="246" t="str">
        <f t="shared" si="62"/>
        <v>89729</v>
      </c>
      <c r="B4009" s="362" t="s">
        <v>1676</v>
      </c>
      <c r="C4009" s="362" t="s">
        <v>17460</v>
      </c>
      <c r="D4009" s="362" t="s">
        <v>8471</v>
      </c>
      <c r="E4009" s="363" t="s">
        <v>12998</v>
      </c>
    </row>
    <row r="4010" spans="1:5" x14ac:dyDescent="0.25">
      <c r="A4010" s="246" t="str">
        <f t="shared" si="62"/>
        <v>89730</v>
      </c>
      <c r="B4010" s="362" t="s">
        <v>1677</v>
      </c>
      <c r="C4010" s="362" t="s">
        <v>17462</v>
      </c>
      <c r="D4010" s="362" t="s">
        <v>8471</v>
      </c>
      <c r="E4010" s="363" t="s">
        <v>21673</v>
      </c>
    </row>
    <row r="4011" spans="1:5" x14ac:dyDescent="0.25">
      <c r="A4011" s="246" t="str">
        <f t="shared" si="62"/>
        <v>89731</v>
      </c>
      <c r="B4011" s="362" t="s">
        <v>1678</v>
      </c>
      <c r="C4011" s="362" t="s">
        <v>17463</v>
      </c>
      <c r="D4011" s="362" t="s">
        <v>8471</v>
      </c>
      <c r="E4011" s="363" t="s">
        <v>7905</v>
      </c>
    </row>
    <row r="4012" spans="1:5" x14ac:dyDescent="0.25">
      <c r="A4012" s="246" t="str">
        <f t="shared" si="62"/>
        <v>89732</v>
      </c>
      <c r="B4012" s="362" t="s">
        <v>1679</v>
      </c>
      <c r="C4012" s="362" t="s">
        <v>17464</v>
      </c>
      <c r="D4012" s="362" t="s">
        <v>8471</v>
      </c>
      <c r="E4012" s="363" t="s">
        <v>8131</v>
      </c>
    </row>
    <row r="4013" spans="1:5" x14ac:dyDescent="0.25">
      <c r="A4013" s="246" t="str">
        <f t="shared" si="62"/>
        <v>89733</v>
      </c>
      <c r="B4013" s="362" t="s">
        <v>1680</v>
      </c>
      <c r="C4013" s="362" t="s">
        <v>17465</v>
      </c>
      <c r="D4013" s="362" t="s">
        <v>8471</v>
      </c>
      <c r="E4013" s="363" t="s">
        <v>15490</v>
      </c>
    </row>
    <row r="4014" spans="1:5" x14ac:dyDescent="0.25">
      <c r="A4014" s="246" t="str">
        <f t="shared" si="62"/>
        <v>89734</v>
      </c>
      <c r="B4014" s="362" t="s">
        <v>1681</v>
      </c>
      <c r="C4014" s="362" t="s">
        <v>17466</v>
      </c>
      <c r="D4014" s="362" t="s">
        <v>8471</v>
      </c>
      <c r="E4014" s="363" t="s">
        <v>16084</v>
      </c>
    </row>
    <row r="4015" spans="1:5" x14ac:dyDescent="0.25">
      <c r="A4015" s="246" t="str">
        <f t="shared" si="62"/>
        <v>89735</v>
      </c>
      <c r="B4015" s="362" t="s">
        <v>1682</v>
      </c>
      <c r="C4015" s="362" t="s">
        <v>17467</v>
      </c>
      <c r="D4015" s="362" t="s">
        <v>8471</v>
      </c>
      <c r="E4015" s="363" t="s">
        <v>13610</v>
      </c>
    </row>
    <row r="4016" spans="1:5" x14ac:dyDescent="0.25">
      <c r="A4016" s="246" t="str">
        <f t="shared" si="62"/>
        <v>89736</v>
      </c>
      <c r="B4016" s="362" t="s">
        <v>1683</v>
      </c>
      <c r="C4016" s="362" t="s">
        <v>17468</v>
      </c>
      <c r="D4016" s="362" t="s">
        <v>8471</v>
      </c>
      <c r="E4016" s="363" t="s">
        <v>16228</v>
      </c>
    </row>
    <row r="4017" spans="1:5" x14ac:dyDescent="0.25">
      <c r="A4017" s="246" t="str">
        <f t="shared" si="62"/>
        <v>89737</v>
      </c>
      <c r="B4017" s="362" t="s">
        <v>1684</v>
      </c>
      <c r="C4017" s="362" t="s">
        <v>17469</v>
      </c>
      <c r="D4017" s="362" t="s">
        <v>8471</v>
      </c>
      <c r="E4017" s="363" t="s">
        <v>9069</v>
      </c>
    </row>
    <row r="4018" spans="1:5" x14ac:dyDescent="0.25">
      <c r="A4018" s="246" t="str">
        <f t="shared" si="62"/>
        <v>89738</v>
      </c>
      <c r="B4018" s="362" t="s">
        <v>1685</v>
      </c>
      <c r="C4018" s="362" t="s">
        <v>10723</v>
      </c>
      <c r="D4018" s="362" t="s">
        <v>8471</v>
      </c>
      <c r="E4018" s="363" t="s">
        <v>10722</v>
      </c>
    </row>
    <row r="4019" spans="1:5" x14ac:dyDescent="0.25">
      <c r="A4019" s="246" t="str">
        <f t="shared" si="62"/>
        <v>89739</v>
      </c>
      <c r="B4019" s="362" t="s">
        <v>1686</v>
      </c>
      <c r="C4019" s="362" t="s">
        <v>17470</v>
      </c>
      <c r="D4019" s="362" t="s">
        <v>8471</v>
      </c>
      <c r="E4019" s="363" t="s">
        <v>20178</v>
      </c>
    </row>
    <row r="4020" spans="1:5" x14ac:dyDescent="0.25">
      <c r="A4020" s="246" t="str">
        <f t="shared" si="62"/>
        <v>89740</v>
      </c>
      <c r="B4020" s="362" t="s">
        <v>1687</v>
      </c>
      <c r="C4020" s="362" t="s">
        <v>17471</v>
      </c>
      <c r="D4020" s="362" t="s">
        <v>8471</v>
      </c>
      <c r="E4020" s="363" t="s">
        <v>8057</v>
      </c>
    </row>
    <row r="4021" spans="1:5" x14ac:dyDescent="0.25">
      <c r="A4021" s="246" t="str">
        <f t="shared" si="62"/>
        <v>89741</v>
      </c>
      <c r="B4021" s="362" t="s">
        <v>1688</v>
      </c>
      <c r="C4021" s="362" t="s">
        <v>17472</v>
      </c>
      <c r="D4021" s="362" t="s">
        <v>8471</v>
      </c>
      <c r="E4021" s="363" t="s">
        <v>32637</v>
      </c>
    </row>
    <row r="4022" spans="1:5" x14ac:dyDescent="0.25">
      <c r="A4022" s="246" t="str">
        <f t="shared" si="62"/>
        <v>89742</v>
      </c>
      <c r="B4022" s="362" t="s">
        <v>1689</v>
      </c>
      <c r="C4022" s="362" t="s">
        <v>17474</v>
      </c>
      <c r="D4022" s="362" t="s">
        <v>8471</v>
      </c>
      <c r="E4022" s="363" t="s">
        <v>35561</v>
      </c>
    </row>
    <row r="4023" spans="1:5" x14ac:dyDescent="0.25">
      <c r="A4023" s="246" t="str">
        <f t="shared" si="62"/>
        <v>89743</v>
      </c>
      <c r="B4023" s="362" t="s">
        <v>1690</v>
      </c>
      <c r="C4023" s="362" t="s">
        <v>17475</v>
      </c>
      <c r="D4023" s="362" t="s">
        <v>8471</v>
      </c>
      <c r="E4023" s="363" t="s">
        <v>20501</v>
      </c>
    </row>
    <row r="4024" spans="1:5" x14ac:dyDescent="0.25">
      <c r="A4024" s="246" t="str">
        <f t="shared" si="62"/>
        <v>89744</v>
      </c>
      <c r="B4024" s="362" t="s">
        <v>1691</v>
      </c>
      <c r="C4024" s="362" t="s">
        <v>17476</v>
      </c>
      <c r="D4024" s="362" t="s">
        <v>8471</v>
      </c>
      <c r="E4024" s="363" t="s">
        <v>16577</v>
      </c>
    </row>
    <row r="4025" spans="1:5" x14ac:dyDescent="0.25">
      <c r="A4025" s="246" t="str">
        <f t="shared" si="62"/>
        <v>89746</v>
      </c>
      <c r="B4025" s="362" t="s">
        <v>1692</v>
      </c>
      <c r="C4025" s="362" t="s">
        <v>17477</v>
      </c>
      <c r="D4025" s="362" t="s">
        <v>8471</v>
      </c>
      <c r="E4025" s="363" t="s">
        <v>13132</v>
      </c>
    </row>
    <row r="4026" spans="1:5" x14ac:dyDescent="0.25">
      <c r="A4026" s="246" t="str">
        <f t="shared" si="62"/>
        <v>89747</v>
      </c>
      <c r="B4026" s="362" t="s">
        <v>1693</v>
      </c>
      <c r="C4026" s="362" t="s">
        <v>17478</v>
      </c>
      <c r="D4026" s="362" t="s">
        <v>8471</v>
      </c>
      <c r="E4026" s="363" t="s">
        <v>12784</v>
      </c>
    </row>
    <row r="4027" spans="1:5" x14ac:dyDescent="0.25">
      <c r="A4027" s="246" t="str">
        <f t="shared" si="62"/>
        <v>89748</v>
      </c>
      <c r="B4027" s="362" t="s">
        <v>1694</v>
      </c>
      <c r="C4027" s="362" t="s">
        <v>17479</v>
      </c>
      <c r="D4027" s="362" t="s">
        <v>8471</v>
      </c>
      <c r="E4027" s="363" t="s">
        <v>21535</v>
      </c>
    </row>
    <row r="4028" spans="1:5" x14ac:dyDescent="0.25">
      <c r="A4028" s="246" t="str">
        <f t="shared" si="62"/>
        <v>89749</v>
      </c>
      <c r="B4028" s="362" t="s">
        <v>1695</v>
      </c>
      <c r="C4028" s="362" t="s">
        <v>17480</v>
      </c>
      <c r="D4028" s="362" t="s">
        <v>8471</v>
      </c>
      <c r="E4028" s="363" t="s">
        <v>9935</v>
      </c>
    </row>
    <row r="4029" spans="1:5" x14ac:dyDescent="0.25">
      <c r="A4029" s="246" t="str">
        <f t="shared" si="62"/>
        <v>89750</v>
      </c>
      <c r="B4029" s="362" t="s">
        <v>1696</v>
      </c>
      <c r="C4029" s="362" t="s">
        <v>17481</v>
      </c>
      <c r="D4029" s="362" t="s">
        <v>8471</v>
      </c>
      <c r="E4029" s="363" t="s">
        <v>21296</v>
      </c>
    </row>
    <row r="4030" spans="1:5" x14ac:dyDescent="0.25">
      <c r="A4030" s="246" t="str">
        <f t="shared" si="62"/>
        <v>89752</v>
      </c>
      <c r="B4030" s="362" t="s">
        <v>1697</v>
      </c>
      <c r="C4030" s="362" t="s">
        <v>17482</v>
      </c>
      <c r="D4030" s="362" t="s">
        <v>8471</v>
      </c>
      <c r="E4030" s="363" t="s">
        <v>13356</v>
      </c>
    </row>
    <row r="4031" spans="1:5" x14ac:dyDescent="0.25">
      <c r="A4031" s="246" t="str">
        <f t="shared" si="62"/>
        <v>89753</v>
      </c>
      <c r="B4031" s="362" t="s">
        <v>1698</v>
      </c>
      <c r="C4031" s="362" t="s">
        <v>17483</v>
      </c>
      <c r="D4031" s="362" t="s">
        <v>8471</v>
      </c>
      <c r="E4031" s="363" t="s">
        <v>8054</v>
      </c>
    </row>
    <row r="4032" spans="1:5" x14ac:dyDescent="0.25">
      <c r="A4032" s="246" t="str">
        <f t="shared" si="62"/>
        <v>89754</v>
      </c>
      <c r="B4032" s="362" t="s">
        <v>1699</v>
      </c>
      <c r="C4032" s="362" t="s">
        <v>17484</v>
      </c>
      <c r="D4032" s="362" t="s">
        <v>8471</v>
      </c>
      <c r="E4032" s="363" t="s">
        <v>15522</v>
      </c>
    </row>
    <row r="4033" spans="1:5" x14ac:dyDescent="0.25">
      <c r="A4033" s="246" t="str">
        <f t="shared" si="62"/>
        <v>89755</v>
      </c>
      <c r="B4033" s="362" t="s">
        <v>1700</v>
      </c>
      <c r="C4033" s="362" t="s">
        <v>17485</v>
      </c>
      <c r="D4033" s="362" t="s">
        <v>8471</v>
      </c>
      <c r="E4033" s="363" t="s">
        <v>7950</v>
      </c>
    </row>
    <row r="4034" spans="1:5" x14ac:dyDescent="0.25">
      <c r="A4034" s="246" t="str">
        <f t="shared" si="62"/>
        <v>89756</v>
      </c>
      <c r="B4034" s="362" t="s">
        <v>1701</v>
      </c>
      <c r="C4034" s="362" t="s">
        <v>17486</v>
      </c>
      <c r="D4034" s="362" t="s">
        <v>8471</v>
      </c>
      <c r="E4034" s="363" t="s">
        <v>16097</v>
      </c>
    </row>
    <row r="4035" spans="1:5" x14ac:dyDescent="0.25">
      <c r="A4035" s="246" t="str">
        <f t="shared" ref="A4035:A4098" si="63">B4035</f>
        <v>89757</v>
      </c>
      <c r="B4035" s="362" t="s">
        <v>1702</v>
      </c>
      <c r="C4035" s="362" t="s">
        <v>17487</v>
      </c>
      <c r="D4035" s="362" t="s">
        <v>8471</v>
      </c>
      <c r="E4035" s="363" t="s">
        <v>15061</v>
      </c>
    </row>
    <row r="4036" spans="1:5" x14ac:dyDescent="0.25">
      <c r="A4036" s="246" t="str">
        <f t="shared" si="63"/>
        <v>89758</v>
      </c>
      <c r="B4036" s="362" t="s">
        <v>1703</v>
      </c>
      <c r="C4036" s="362" t="s">
        <v>17488</v>
      </c>
      <c r="D4036" s="362" t="s">
        <v>8471</v>
      </c>
      <c r="E4036" s="363" t="s">
        <v>17887</v>
      </c>
    </row>
    <row r="4037" spans="1:5" x14ac:dyDescent="0.25">
      <c r="A4037" s="246" t="str">
        <f t="shared" si="63"/>
        <v>89759</v>
      </c>
      <c r="B4037" s="362" t="s">
        <v>1704</v>
      </c>
      <c r="C4037" s="362" t="s">
        <v>17490</v>
      </c>
      <c r="D4037" s="362" t="s">
        <v>8471</v>
      </c>
      <c r="E4037" s="363" t="s">
        <v>8385</v>
      </c>
    </row>
    <row r="4038" spans="1:5" x14ac:dyDescent="0.25">
      <c r="A4038" s="246" t="str">
        <f t="shared" si="63"/>
        <v>89760</v>
      </c>
      <c r="B4038" s="362" t="s">
        <v>1705</v>
      </c>
      <c r="C4038" s="362" t="s">
        <v>17491</v>
      </c>
      <c r="D4038" s="362" t="s">
        <v>8471</v>
      </c>
      <c r="E4038" s="363" t="s">
        <v>35545</v>
      </c>
    </row>
    <row r="4039" spans="1:5" x14ac:dyDescent="0.25">
      <c r="A4039" s="246" t="str">
        <f t="shared" si="63"/>
        <v>89761</v>
      </c>
      <c r="B4039" s="362" t="s">
        <v>1706</v>
      </c>
      <c r="C4039" s="362" t="s">
        <v>17492</v>
      </c>
      <c r="D4039" s="362" t="s">
        <v>8471</v>
      </c>
      <c r="E4039" s="363" t="s">
        <v>16118</v>
      </c>
    </row>
    <row r="4040" spans="1:5" x14ac:dyDescent="0.25">
      <c r="A4040" s="246" t="str">
        <f t="shared" si="63"/>
        <v>89762</v>
      </c>
      <c r="B4040" s="362" t="s">
        <v>1707</v>
      </c>
      <c r="C4040" s="362" t="s">
        <v>17493</v>
      </c>
      <c r="D4040" s="362" t="s">
        <v>8471</v>
      </c>
      <c r="E4040" s="363" t="s">
        <v>13068</v>
      </c>
    </row>
    <row r="4041" spans="1:5" x14ac:dyDescent="0.25">
      <c r="A4041" s="246" t="str">
        <f t="shared" si="63"/>
        <v>89763</v>
      </c>
      <c r="B4041" s="362" t="s">
        <v>1708</v>
      </c>
      <c r="C4041" s="362" t="s">
        <v>17494</v>
      </c>
      <c r="D4041" s="362" t="s">
        <v>8471</v>
      </c>
      <c r="E4041" s="363" t="s">
        <v>33911</v>
      </c>
    </row>
    <row r="4042" spans="1:5" x14ac:dyDescent="0.25">
      <c r="A4042" s="246" t="str">
        <f t="shared" si="63"/>
        <v>89764</v>
      </c>
      <c r="B4042" s="362" t="s">
        <v>1709</v>
      </c>
      <c r="C4042" s="362" t="s">
        <v>17495</v>
      </c>
      <c r="D4042" s="362" t="s">
        <v>8471</v>
      </c>
      <c r="E4042" s="363" t="s">
        <v>17609</v>
      </c>
    </row>
    <row r="4043" spans="1:5" x14ac:dyDescent="0.25">
      <c r="A4043" s="246" t="str">
        <f t="shared" si="63"/>
        <v>89765</v>
      </c>
      <c r="B4043" s="362" t="s">
        <v>1710</v>
      </c>
      <c r="C4043" s="362" t="s">
        <v>17496</v>
      </c>
      <c r="D4043" s="362" t="s">
        <v>8471</v>
      </c>
      <c r="E4043" s="363" t="s">
        <v>20342</v>
      </c>
    </row>
    <row r="4044" spans="1:5" x14ac:dyDescent="0.25">
      <c r="A4044" s="246" t="str">
        <f t="shared" si="63"/>
        <v>89767</v>
      </c>
      <c r="B4044" s="362" t="s">
        <v>1711</v>
      </c>
      <c r="C4044" s="362" t="s">
        <v>17497</v>
      </c>
      <c r="D4044" s="362" t="s">
        <v>8471</v>
      </c>
      <c r="E4044" s="363" t="s">
        <v>15950</v>
      </c>
    </row>
    <row r="4045" spans="1:5" x14ac:dyDescent="0.25">
      <c r="A4045" s="246" t="str">
        <f t="shared" si="63"/>
        <v>89768</v>
      </c>
      <c r="B4045" s="362" t="s">
        <v>1712</v>
      </c>
      <c r="C4045" s="362" t="s">
        <v>17498</v>
      </c>
      <c r="D4045" s="362" t="s">
        <v>8471</v>
      </c>
      <c r="E4045" s="363" t="s">
        <v>20178</v>
      </c>
    </row>
    <row r="4046" spans="1:5" x14ac:dyDescent="0.25">
      <c r="A4046" s="246" t="str">
        <f t="shared" si="63"/>
        <v>89769</v>
      </c>
      <c r="B4046" s="362" t="s">
        <v>1713</v>
      </c>
      <c r="C4046" s="362" t="s">
        <v>17499</v>
      </c>
      <c r="D4046" s="362" t="s">
        <v>8471</v>
      </c>
      <c r="E4046" s="363" t="s">
        <v>16640</v>
      </c>
    </row>
    <row r="4047" spans="1:5" x14ac:dyDescent="0.25">
      <c r="A4047" s="246" t="str">
        <f t="shared" si="63"/>
        <v>89772</v>
      </c>
      <c r="B4047" s="362" t="s">
        <v>1716</v>
      </c>
      <c r="C4047" s="362" t="s">
        <v>17504</v>
      </c>
      <c r="D4047" s="362" t="s">
        <v>8399</v>
      </c>
      <c r="E4047" s="363" t="s">
        <v>35562</v>
      </c>
    </row>
    <row r="4048" spans="1:5" x14ac:dyDescent="0.25">
      <c r="A4048" s="246" t="str">
        <f t="shared" si="63"/>
        <v>89774</v>
      </c>
      <c r="B4048" s="362" t="s">
        <v>1718</v>
      </c>
      <c r="C4048" s="362" t="s">
        <v>17506</v>
      </c>
      <c r="D4048" s="362" t="s">
        <v>8471</v>
      </c>
      <c r="E4048" s="363" t="s">
        <v>10558</v>
      </c>
    </row>
    <row r="4049" spans="1:5" x14ac:dyDescent="0.25">
      <c r="A4049" s="246" t="str">
        <f t="shared" si="63"/>
        <v>89776</v>
      </c>
      <c r="B4049" s="362" t="s">
        <v>1720</v>
      </c>
      <c r="C4049" s="362" t="s">
        <v>17508</v>
      </c>
      <c r="D4049" s="362" t="s">
        <v>8471</v>
      </c>
      <c r="E4049" s="363" t="s">
        <v>12791</v>
      </c>
    </row>
    <row r="4050" spans="1:5" x14ac:dyDescent="0.25">
      <c r="A4050" s="246" t="str">
        <f t="shared" si="63"/>
        <v>89777</v>
      </c>
      <c r="B4050" s="362" t="s">
        <v>1721</v>
      </c>
      <c r="C4050" s="362" t="s">
        <v>17509</v>
      </c>
      <c r="D4050" s="362" t="s">
        <v>8471</v>
      </c>
      <c r="E4050" s="363" t="s">
        <v>32894</v>
      </c>
    </row>
    <row r="4051" spans="1:5" x14ac:dyDescent="0.25">
      <c r="A4051" s="246" t="str">
        <f t="shared" si="63"/>
        <v>89778</v>
      </c>
      <c r="B4051" s="362" t="s">
        <v>1722</v>
      </c>
      <c r="C4051" s="362" t="s">
        <v>17510</v>
      </c>
      <c r="D4051" s="362" t="s">
        <v>8471</v>
      </c>
      <c r="E4051" s="363" t="s">
        <v>13605</v>
      </c>
    </row>
    <row r="4052" spans="1:5" x14ac:dyDescent="0.25">
      <c r="A4052" s="246" t="str">
        <f t="shared" si="63"/>
        <v>89779</v>
      </c>
      <c r="B4052" s="362" t="s">
        <v>1723</v>
      </c>
      <c r="C4052" s="362" t="s">
        <v>17511</v>
      </c>
      <c r="D4052" s="362" t="s">
        <v>8471</v>
      </c>
      <c r="E4052" s="363" t="s">
        <v>35563</v>
      </c>
    </row>
    <row r="4053" spans="1:5" x14ac:dyDescent="0.25">
      <c r="A4053" s="246" t="str">
        <f t="shared" si="63"/>
        <v>89780</v>
      </c>
      <c r="B4053" s="362" t="s">
        <v>1724</v>
      </c>
      <c r="C4053" s="362" t="s">
        <v>17512</v>
      </c>
      <c r="D4053" s="362" t="s">
        <v>8471</v>
      </c>
      <c r="E4053" s="363" t="s">
        <v>21155</v>
      </c>
    </row>
    <row r="4054" spans="1:5" x14ac:dyDescent="0.25">
      <c r="A4054" s="246" t="str">
        <f t="shared" si="63"/>
        <v>89781</v>
      </c>
      <c r="B4054" s="362" t="s">
        <v>1725</v>
      </c>
      <c r="C4054" s="362" t="s">
        <v>17513</v>
      </c>
      <c r="D4054" s="362" t="s">
        <v>8471</v>
      </c>
      <c r="E4054" s="363" t="s">
        <v>28280</v>
      </c>
    </row>
    <row r="4055" spans="1:5" x14ac:dyDescent="0.25">
      <c r="A4055" s="246" t="str">
        <f t="shared" si="63"/>
        <v>89782</v>
      </c>
      <c r="B4055" s="362" t="s">
        <v>1726</v>
      </c>
      <c r="C4055" s="362" t="s">
        <v>17514</v>
      </c>
      <c r="D4055" s="362" t="s">
        <v>8471</v>
      </c>
      <c r="E4055" s="363" t="s">
        <v>10137</v>
      </c>
    </row>
    <row r="4056" spans="1:5" x14ac:dyDescent="0.25">
      <c r="A4056" s="246" t="str">
        <f t="shared" si="63"/>
        <v>89783</v>
      </c>
      <c r="B4056" s="362" t="s">
        <v>1727</v>
      </c>
      <c r="C4056" s="362" t="s">
        <v>17515</v>
      </c>
      <c r="D4056" s="362" t="s">
        <v>8471</v>
      </c>
      <c r="E4056" s="363" t="s">
        <v>9459</v>
      </c>
    </row>
    <row r="4057" spans="1:5" x14ac:dyDescent="0.25">
      <c r="A4057" s="246" t="str">
        <f t="shared" si="63"/>
        <v>89784</v>
      </c>
      <c r="B4057" s="362" t="s">
        <v>1728</v>
      </c>
      <c r="C4057" s="362" t="s">
        <v>17516</v>
      </c>
      <c r="D4057" s="362" t="s">
        <v>8471</v>
      </c>
      <c r="E4057" s="363" t="s">
        <v>12813</v>
      </c>
    </row>
    <row r="4058" spans="1:5" x14ac:dyDescent="0.25">
      <c r="A4058" s="246" t="str">
        <f t="shared" si="63"/>
        <v>89785</v>
      </c>
      <c r="B4058" s="362" t="s">
        <v>1729</v>
      </c>
      <c r="C4058" s="362" t="s">
        <v>17517</v>
      </c>
      <c r="D4058" s="362" t="s">
        <v>8471</v>
      </c>
      <c r="E4058" s="363" t="s">
        <v>14144</v>
      </c>
    </row>
    <row r="4059" spans="1:5" x14ac:dyDescent="0.25">
      <c r="A4059" s="246" t="str">
        <f t="shared" si="63"/>
        <v>89786</v>
      </c>
      <c r="B4059" s="362" t="s">
        <v>1730</v>
      </c>
      <c r="C4059" s="362" t="s">
        <v>17518</v>
      </c>
      <c r="D4059" s="362" t="s">
        <v>8471</v>
      </c>
      <c r="E4059" s="363" t="s">
        <v>16461</v>
      </c>
    </row>
    <row r="4060" spans="1:5" x14ac:dyDescent="0.25">
      <c r="A4060" s="246" t="str">
        <f t="shared" si="63"/>
        <v>89787</v>
      </c>
      <c r="B4060" s="362" t="s">
        <v>1731</v>
      </c>
      <c r="C4060" s="362" t="s">
        <v>17519</v>
      </c>
      <c r="D4060" s="362" t="s">
        <v>8471</v>
      </c>
      <c r="E4060" s="363" t="s">
        <v>33413</v>
      </c>
    </row>
    <row r="4061" spans="1:5" x14ac:dyDescent="0.25">
      <c r="A4061" s="246" t="str">
        <f t="shared" si="63"/>
        <v>89788</v>
      </c>
      <c r="B4061" s="362" t="s">
        <v>1732</v>
      </c>
      <c r="C4061" s="362" t="s">
        <v>17520</v>
      </c>
      <c r="D4061" s="362" t="s">
        <v>8471</v>
      </c>
      <c r="E4061" s="363" t="s">
        <v>35564</v>
      </c>
    </row>
    <row r="4062" spans="1:5" x14ac:dyDescent="0.25">
      <c r="A4062" s="246" t="str">
        <f t="shared" si="63"/>
        <v>89789</v>
      </c>
      <c r="B4062" s="362" t="s">
        <v>1733</v>
      </c>
      <c r="C4062" s="362" t="s">
        <v>17521</v>
      </c>
      <c r="D4062" s="362" t="s">
        <v>8471</v>
      </c>
      <c r="E4062" s="363" t="s">
        <v>35565</v>
      </c>
    </row>
    <row r="4063" spans="1:5" x14ac:dyDescent="0.25">
      <c r="A4063" s="246" t="str">
        <f t="shared" si="63"/>
        <v>89790</v>
      </c>
      <c r="B4063" s="362" t="s">
        <v>1734</v>
      </c>
      <c r="C4063" s="362" t="s">
        <v>17522</v>
      </c>
      <c r="D4063" s="362" t="s">
        <v>8471</v>
      </c>
      <c r="E4063" s="363" t="s">
        <v>35566</v>
      </c>
    </row>
    <row r="4064" spans="1:5" x14ac:dyDescent="0.25">
      <c r="A4064" s="246" t="str">
        <f t="shared" si="63"/>
        <v>89791</v>
      </c>
      <c r="B4064" s="362" t="s">
        <v>1735</v>
      </c>
      <c r="C4064" s="362" t="s">
        <v>17523</v>
      </c>
      <c r="D4064" s="362" t="s">
        <v>8471</v>
      </c>
      <c r="E4064" s="363" t="s">
        <v>35567</v>
      </c>
    </row>
    <row r="4065" spans="1:5" x14ac:dyDescent="0.25">
      <c r="A4065" s="246" t="str">
        <f t="shared" si="63"/>
        <v>89792</v>
      </c>
      <c r="B4065" s="362" t="s">
        <v>1736</v>
      </c>
      <c r="C4065" s="362" t="s">
        <v>17524</v>
      </c>
      <c r="D4065" s="362" t="s">
        <v>8471</v>
      </c>
      <c r="E4065" s="363" t="s">
        <v>35568</v>
      </c>
    </row>
    <row r="4066" spans="1:5" x14ac:dyDescent="0.25">
      <c r="A4066" s="246" t="str">
        <f t="shared" si="63"/>
        <v>89793</v>
      </c>
      <c r="B4066" s="362" t="s">
        <v>1737</v>
      </c>
      <c r="C4066" s="362" t="s">
        <v>17525</v>
      </c>
      <c r="D4066" s="362" t="s">
        <v>8471</v>
      </c>
      <c r="E4066" s="363" t="s">
        <v>21402</v>
      </c>
    </row>
    <row r="4067" spans="1:5" x14ac:dyDescent="0.25">
      <c r="A4067" s="246" t="str">
        <f t="shared" si="63"/>
        <v>89794</v>
      </c>
      <c r="B4067" s="362" t="s">
        <v>1738</v>
      </c>
      <c r="C4067" s="362" t="s">
        <v>17526</v>
      </c>
      <c r="D4067" s="362" t="s">
        <v>8471</v>
      </c>
      <c r="E4067" s="363" t="s">
        <v>31992</v>
      </c>
    </row>
    <row r="4068" spans="1:5" x14ac:dyDescent="0.25">
      <c r="A4068" s="246" t="str">
        <f t="shared" si="63"/>
        <v>89795</v>
      </c>
      <c r="B4068" s="362" t="s">
        <v>1739</v>
      </c>
      <c r="C4068" s="362" t="s">
        <v>17528</v>
      </c>
      <c r="D4068" s="362" t="s">
        <v>8471</v>
      </c>
      <c r="E4068" s="363" t="s">
        <v>34129</v>
      </c>
    </row>
    <row r="4069" spans="1:5" x14ac:dyDescent="0.25">
      <c r="A4069" s="246" t="str">
        <f t="shared" si="63"/>
        <v>89796</v>
      </c>
      <c r="B4069" s="362" t="s">
        <v>1740</v>
      </c>
      <c r="C4069" s="362" t="s">
        <v>17529</v>
      </c>
      <c r="D4069" s="362" t="s">
        <v>8471</v>
      </c>
      <c r="E4069" s="363" t="s">
        <v>15628</v>
      </c>
    </row>
    <row r="4070" spans="1:5" x14ac:dyDescent="0.25">
      <c r="A4070" s="246" t="str">
        <f t="shared" si="63"/>
        <v>89797</v>
      </c>
      <c r="B4070" s="362" t="s">
        <v>1741</v>
      </c>
      <c r="C4070" s="362" t="s">
        <v>17530</v>
      </c>
      <c r="D4070" s="362" t="s">
        <v>8471</v>
      </c>
      <c r="E4070" s="363" t="s">
        <v>35569</v>
      </c>
    </row>
    <row r="4071" spans="1:5" x14ac:dyDescent="0.25">
      <c r="A4071" s="246" t="str">
        <f t="shared" si="63"/>
        <v>89801</v>
      </c>
      <c r="B4071" s="362" t="s">
        <v>1745</v>
      </c>
      <c r="C4071" s="362" t="s">
        <v>17534</v>
      </c>
      <c r="D4071" s="362" t="s">
        <v>8471</v>
      </c>
      <c r="E4071" s="363" t="s">
        <v>14143</v>
      </c>
    </row>
    <row r="4072" spans="1:5" x14ac:dyDescent="0.25">
      <c r="A4072" s="246" t="str">
        <f t="shared" si="63"/>
        <v>89802</v>
      </c>
      <c r="B4072" s="362" t="s">
        <v>1746</v>
      </c>
      <c r="C4072" s="362" t="s">
        <v>17535</v>
      </c>
      <c r="D4072" s="362" t="s">
        <v>8471</v>
      </c>
      <c r="E4072" s="363" t="s">
        <v>20576</v>
      </c>
    </row>
    <row r="4073" spans="1:5" x14ac:dyDescent="0.25">
      <c r="A4073" s="246" t="str">
        <f t="shared" si="63"/>
        <v>89803</v>
      </c>
      <c r="B4073" s="362" t="s">
        <v>1747</v>
      </c>
      <c r="C4073" s="362" t="s">
        <v>17536</v>
      </c>
      <c r="D4073" s="362" t="s">
        <v>8471</v>
      </c>
      <c r="E4073" s="363" t="s">
        <v>16451</v>
      </c>
    </row>
    <row r="4074" spans="1:5" x14ac:dyDescent="0.25">
      <c r="A4074" s="246" t="str">
        <f t="shared" si="63"/>
        <v>89804</v>
      </c>
      <c r="B4074" s="362" t="s">
        <v>1748</v>
      </c>
      <c r="C4074" s="362" t="s">
        <v>17538</v>
      </c>
      <c r="D4074" s="362" t="s">
        <v>8471</v>
      </c>
      <c r="E4074" s="363" t="s">
        <v>16538</v>
      </c>
    </row>
    <row r="4075" spans="1:5" x14ac:dyDescent="0.25">
      <c r="A4075" s="246" t="str">
        <f t="shared" si="63"/>
        <v>89805</v>
      </c>
      <c r="B4075" s="362" t="s">
        <v>1749</v>
      </c>
      <c r="C4075" s="362" t="s">
        <v>17540</v>
      </c>
      <c r="D4075" s="362" t="s">
        <v>8471</v>
      </c>
      <c r="E4075" s="363" t="s">
        <v>31879</v>
      </c>
    </row>
    <row r="4076" spans="1:5" x14ac:dyDescent="0.25">
      <c r="A4076" s="246" t="str">
        <f t="shared" si="63"/>
        <v>89806</v>
      </c>
      <c r="B4076" s="362" t="s">
        <v>1750</v>
      </c>
      <c r="C4076" s="362" t="s">
        <v>17541</v>
      </c>
      <c r="D4076" s="362" t="s">
        <v>8471</v>
      </c>
      <c r="E4076" s="363" t="s">
        <v>8146</v>
      </c>
    </row>
    <row r="4077" spans="1:5" x14ac:dyDescent="0.25">
      <c r="A4077" s="246" t="str">
        <f t="shared" si="63"/>
        <v>89807</v>
      </c>
      <c r="B4077" s="362" t="s">
        <v>1751</v>
      </c>
      <c r="C4077" s="362" t="s">
        <v>17542</v>
      </c>
      <c r="D4077" s="362" t="s">
        <v>8471</v>
      </c>
      <c r="E4077" s="363" t="s">
        <v>15494</v>
      </c>
    </row>
    <row r="4078" spans="1:5" x14ac:dyDescent="0.25">
      <c r="A4078" s="246" t="str">
        <f t="shared" si="63"/>
        <v>89808</v>
      </c>
      <c r="B4078" s="362" t="s">
        <v>1752</v>
      </c>
      <c r="C4078" s="362" t="s">
        <v>17543</v>
      </c>
      <c r="D4078" s="362" t="s">
        <v>8471</v>
      </c>
      <c r="E4078" s="363" t="s">
        <v>30023</v>
      </c>
    </row>
    <row r="4079" spans="1:5" x14ac:dyDescent="0.25">
      <c r="A4079" s="246" t="str">
        <f t="shared" si="63"/>
        <v>89809</v>
      </c>
      <c r="B4079" s="362" t="s">
        <v>1753</v>
      </c>
      <c r="C4079" s="362" t="s">
        <v>17544</v>
      </c>
      <c r="D4079" s="362" t="s">
        <v>8471</v>
      </c>
      <c r="E4079" s="363" t="s">
        <v>28698</v>
      </c>
    </row>
    <row r="4080" spans="1:5" x14ac:dyDescent="0.25">
      <c r="A4080" s="246" t="str">
        <f t="shared" si="63"/>
        <v>89810</v>
      </c>
      <c r="B4080" s="362" t="s">
        <v>1754</v>
      </c>
      <c r="C4080" s="362" t="s">
        <v>17545</v>
      </c>
      <c r="D4080" s="362" t="s">
        <v>8471</v>
      </c>
      <c r="E4080" s="363" t="s">
        <v>23053</v>
      </c>
    </row>
    <row r="4081" spans="1:5" x14ac:dyDescent="0.25">
      <c r="A4081" s="246" t="str">
        <f t="shared" si="63"/>
        <v>89811</v>
      </c>
      <c r="B4081" s="362" t="s">
        <v>1755</v>
      </c>
      <c r="C4081" s="362" t="s">
        <v>17546</v>
      </c>
      <c r="D4081" s="362" t="s">
        <v>8471</v>
      </c>
      <c r="E4081" s="363" t="s">
        <v>35570</v>
      </c>
    </row>
    <row r="4082" spans="1:5" x14ac:dyDescent="0.25">
      <c r="A4082" s="246" t="str">
        <f t="shared" si="63"/>
        <v>89812</v>
      </c>
      <c r="B4082" s="362" t="s">
        <v>1756</v>
      </c>
      <c r="C4082" s="362" t="s">
        <v>17547</v>
      </c>
      <c r="D4082" s="362" t="s">
        <v>8471</v>
      </c>
      <c r="E4082" s="363" t="s">
        <v>20590</v>
      </c>
    </row>
    <row r="4083" spans="1:5" x14ac:dyDescent="0.25">
      <c r="A4083" s="246" t="str">
        <f t="shared" si="63"/>
        <v>89813</v>
      </c>
      <c r="B4083" s="362" t="s">
        <v>1757</v>
      </c>
      <c r="C4083" s="362" t="s">
        <v>17548</v>
      </c>
      <c r="D4083" s="362" t="s">
        <v>8471</v>
      </c>
      <c r="E4083" s="363" t="s">
        <v>25844</v>
      </c>
    </row>
    <row r="4084" spans="1:5" x14ac:dyDescent="0.25">
      <c r="A4084" s="246" t="str">
        <f t="shared" si="63"/>
        <v>89814</v>
      </c>
      <c r="B4084" s="362" t="s">
        <v>1758</v>
      </c>
      <c r="C4084" s="362" t="s">
        <v>17549</v>
      </c>
      <c r="D4084" s="362" t="s">
        <v>8471</v>
      </c>
      <c r="E4084" s="363" t="s">
        <v>31992</v>
      </c>
    </row>
    <row r="4085" spans="1:5" x14ac:dyDescent="0.25">
      <c r="A4085" s="246" t="str">
        <f t="shared" si="63"/>
        <v>89815</v>
      </c>
      <c r="B4085" s="362" t="s">
        <v>1759</v>
      </c>
      <c r="C4085" s="362" t="s">
        <v>17550</v>
      </c>
      <c r="D4085" s="362" t="s">
        <v>8471</v>
      </c>
      <c r="E4085" s="363" t="s">
        <v>16610</v>
      </c>
    </row>
    <row r="4086" spans="1:5" x14ac:dyDescent="0.25">
      <c r="A4086" s="246" t="str">
        <f t="shared" si="63"/>
        <v>89816</v>
      </c>
      <c r="B4086" s="362" t="s">
        <v>1760</v>
      </c>
      <c r="C4086" s="362" t="s">
        <v>17551</v>
      </c>
      <c r="D4086" s="362" t="s">
        <v>8471</v>
      </c>
      <c r="E4086" s="363" t="s">
        <v>35571</v>
      </c>
    </row>
    <row r="4087" spans="1:5" x14ac:dyDescent="0.25">
      <c r="A4087" s="246" t="str">
        <f t="shared" si="63"/>
        <v>89817</v>
      </c>
      <c r="B4087" s="362" t="s">
        <v>1761</v>
      </c>
      <c r="C4087" s="362" t="s">
        <v>17552</v>
      </c>
      <c r="D4087" s="362" t="s">
        <v>8471</v>
      </c>
      <c r="E4087" s="363" t="s">
        <v>24015</v>
      </c>
    </row>
    <row r="4088" spans="1:5" x14ac:dyDescent="0.25">
      <c r="A4088" s="246" t="str">
        <f t="shared" si="63"/>
        <v>89818</v>
      </c>
      <c r="B4088" s="362" t="s">
        <v>1762</v>
      </c>
      <c r="C4088" s="362" t="s">
        <v>17553</v>
      </c>
      <c r="D4088" s="362" t="s">
        <v>8471</v>
      </c>
      <c r="E4088" s="363" t="s">
        <v>35572</v>
      </c>
    </row>
    <row r="4089" spans="1:5" x14ac:dyDescent="0.25">
      <c r="A4089" s="246" t="str">
        <f t="shared" si="63"/>
        <v>89819</v>
      </c>
      <c r="B4089" s="362" t="s">
        <v>1763</v>
      </c>
      <c r="C4089" s="362" t="s">
        <v>17554</v>
      </c>
      <c r="D4089" s="362" t="s">
        <v>8471</v>
      </c>
      <c r="E4089" s="363" t="s">
        <v>12811</v>
      </c>
    </row>
    <row r="4090" spans="1:5" x14ac:dyDescent="0.25">
      <c r="A4090" s="246" t="str">
        <f t="shared" si="63"/>
        <v>89821</v>
      </c>
      <c r="B4090" s="362" t="s">
        <v>1764</v>
      </c>
      <c r="C4090" s="362" t="s">
        <v>17556</v>
      </c>
      <c r="D4090" s="362" t="s">
        <v>8471</v>
      </c>
      <c r="E4090" s="363" t="s">
        <v>12920</v>
      </c>
    </row>
    <row r="4091" spans="1:5" x14ac:dyDescent="0.25">
      <c r="A4091" s="246" t="str">
        <f t="shared" si="63"/>
        <v>89822</v>
      </c>
      <c r="B4091" s="362" t="s">
        <v>1765</v>
      </c>
      <c r="C4091" s="362" t="s">
        <v>17557</v>
      </c>
      <c r="D4091" s="362" t="s">
        <v>8471</v>
      </c>
      <c r="E4091" s="363" t="s">
        <v>13580</v>
      </c>
    </row>
    <row r="4092" spans="1:5" x14ac:dyDescent="0.25">
      <c r="A4092" s="246" t="str">
        <f t="shared" si="63"/>
        <v>89823</v>
      </c>
      <c r="B4092" s="362" t="s">
        <v>1766</v>
      </c>
      <c r="C4092" s="362" t="s">
        <v>17558</v>
      </c>
      <c r="D4092" s="362" t="s">
        <v>8471</v>
      </c>
      <c r="E4092" s="363" t="s">
        <v>20211</v>
      </c>
    </row>
    <row r="4093" spans="1:5" x14ac:dyDescent="0.25">
      <c r="A4093" s="246" t="str">
        <f t="shared" si="63"/>
        <v>89824</v>
      </c>
      <c r="B4093" s="362" t="s">
        <v>1767</v>
      </c>
      <c r="C4093" s="362" t="s">
        <v>17559</v>
      </c>
      <c r="D4093" s="362" t="s">
        <v>8471</v>
      </c>
      <c r="E4093" s="363" t="s">
        <v>15644</v>
      </c>
    </row>
    <row r="4094" spans="1:5" x14ac:dyDescent="0.25">
      <c r="A4094" s="246" t="str">
        <f t="shared" si="63"/>
        <v>89825</v>
      </c>
      <c r="B4094" s="362" t="s">
        <v>1768</v>
      </c>
      <c r="C4094" s="362" t="s">
        <v>17560</v>
      </c>
      <c r="D4094" s="362" t="s">
        <v>8471</v>
      </c>
      <c r="E4094" s="363" t="s">
        <v>16508</v>
      </c>
    </row>
    <row r="4095" spans="1:5" x14ac:dyDescent="0.25">
      <c r="A4095" s="246" t="str">
        <f t="shared" si="63"/>
        <v>89826</v>
      </c>
      <c r="B4095" s="362" t="s">
        <v>1769</v>
      </c>
      <c r="C4095" s="362" t="s">
        <v>17561</v>
      </c>
      <c r="D4095" s="362" t="s">
        <v>8471</v>
      </c>
      <c r="E4095" s="363" t="s">
        <v>35573</v>
      </c>
    </row>
    <row r="4096" spans="1:5" x14ac:dyDescent="0.25">
      <c r="A4096" s="246" t="str">
        <f t="shared" si="63"/>
        <v>89827</v>
      </c>
      <c r="B4096" s="362" t="s">
        <v>1770</v>
      </c>
      <c r="C4096" s="362" t="s">
        <v>17562</v>
      </c>
      <c r="D4096" s="362" t="s">
        <v>8471</v>
      </c>
      <c r="E4096" s="363" t="s">
        <v>15649</v>
      </c>
    </row>
    <row r="4097" spans="1:5" x14ac:dyDescent="0.25">
      <c r="A4097" s="246" t="str">
        <f t="shared" si="63"/>
        <v>89828</v>
      </c>
      <c r="B4097" s="362" t="s">
        <v>1771</v>
      </c>
      <c r="C4097" s="362" t="s">
        <v>17563</v>
      </c>
      <c r="D4097" s="362" t="s">
        <v>8471</v>
      </c>
      <c r="E4097" s="363" t="s">
        <v>35574</v>
      </c>
    </row>
    <row r="4098" spans="1:5" x14ac:dyDescent="0.25">
      <c r="A4098" s="246" t="str">
        <f t="shared" si="63"/>
        <v>89829</v>
      </c>
      <c r="B4098" s="362" t="s">
        <v>1772</v>
      </c>
      <c r="C4098" s="362" t="s">
        <v>17564</v>
      </c>
      <c r="D4098" s="362" t="s">
        <v>8471</v>
      </c>
      <c r="E4098" s="363" t="s">
        <v>16428</v>
      </c>
    </row>
    <row r="4099" spans="1:5" x14ac:dyDescent="0.25">
      <c r="A4099" s="246" t="str">
        <f t="shared" ref="A4099:A4162" si="64">B4099</f>
        <v>89830</v>
      </c>
      <c r="B4099" s="362" t="s">
        <v>1773</v>
      </c>
      <c r="C4099" s="362" t="s">
        <v>17565</v>
      </c>
      <c r="D4099" s="362" t="s">
        <v>8471</v>
      </c>
      <c r="E4099" s="363" t="s">
        <v>35575</v>
      </c>
    </row>
    <row r="4100" spans="1:5" x14ac:dyDescent="0.25">
      <c r="A4100" s="246" t="str">
        <f t="shared" si="64"/>
        <v>89831</v>
      </c>
      <c r="B4100" s="362" t="s">
        <v>1774</v>
      </c>
      <c r="C4100" s="362" t="s">
        <v>17566</v>
      </c>
      <c r="D4100" s="362" t="s">
        <v>8471</v>
      </c>
      <c r="E4100" s="363" t="s">
        <v>21264</v>
      </c>
    </row>
    <row r="4101" spans="1:5" x14ac:dyDescent="0.25">
      <c r="A4101" s="246" t="str">
        <f t="shared" si="64"/>
        <v>89832</v>
      </c>
      <c r="B4101" s="362" t="s">
        <v>1775</v>
      </c>
      <c r="C4101" s="362" t="s">
        <v>17567</v>
      </c>
      <c r="D4101" s="362" t="s">
        <v>8471</v>
      </c>
      <c r="E4101" s="363" t="s">
        <v>15457</v>
      </c>
    </row>
    <row r="4102" spans="1:5" x14ac:dyDescent="0.25">
      <c r="A4102" s="246" t="str">
        <f t="shared" si="64"/>
        <v>89833</v>
      </c>
      <c r="B4102" s="362" t="s">
        <v>1776</v>
      </c>
      <c r="C4102" s="362" t="s">
        <v>17568</v>
      </c>
      <c r="D4102" s="362" t="s">
        <v>8471</v>
      </c>
      <c r="E4102" s="363" t="s">
        <v>15114</v>
      </c>
    </row>
    <row r="4103" spans="1:5" x14ac:dyDescent="0.25">
      <c r="A4103" s="246" t="str">
        <f t="shared" si="64"/>
        <v>89834</v>
      </c>
      <c r="B4103" s="362" t="s">
        <v>1777</v>
      </c>
      <c r="C4103" s="362" t="s">
        <v>17569</v>
      </c>
      <c r="D4103" s="362" t="s">
        <v>8471</v>
      </c>
      <c r="E4103" s="363" t="s">
        <v>35576</v>
      </c>
    </row>
    <row r="4104" spans="1:5" x14ac:dyDescent="0.25">
      <c r="A4104" s="246" t="str">
        <f t="shared" si="64"/>
        <v>89835</v>
      </c>
      <c r="B4104" s="362" t="s">
        <v>1778</v>
      </c>
      <c r="C4104" s="362" t="s">
        <v>17570</v>
      </c>
      <c r="D4104" s="362" t="s">
        <v>8471</v>
      </c>
      <c r="E4104" s="363" t="s">
        <v>35577</v>
      </c>
    </row>
    <row r="4105" spans="1:5" x14ac:dyDescent="0.25">
      <c r="A4105" s="246" t="str">
        <f t="shared" si="64"/>
        <v>89836</v>
      </c>
      <c r="B4105" s="362" t="s">
        <v>1779</v>
      </c>
      <c r="C4105" s="362" t="s">
        <v>17571</v>
      </c>
      <c r="D4105" s="362" t="s">
        <v>8471</v>
      </c>
      <c r="E4105" s="363" t="s">
        <v>21468</v>
      </c>
    </row>
    <row r="4106" spans="1:5" x14ac:dyDescent="0.25">
      <c r="A4106" s="246" t="str">
        <f t="shared" si="64"/>
        <v>89837</v>
      </c>
      <c r="B4106" s="362" t="s">
        <v>1780</v>
      </c>
      <c r="C4106" s="362" t="s">
        <v>17572</v>
      </c>
      <c r="D4106" s="362" t="s">
        <v>8471</v>
      </c>
      <c r="E4106" s="363" t="s">
        <v>35578</v>
      </c>
    </row>
    <row r="4107" spans="1:5" x14ac:dyDescent="0.25">
      <c r="A4107" s="246" t="str">
        <f t="shared" si="64"/>
        <v>89838</v>
      </c>
      <c r="B4107" s="362" t="s">
        <v>1781</v>
      </c>
      <c r="C4107" s="362" t="s">
        <v>17573</v>
      </c>
      <c r="D4107" s="362" t="s">
        <v>8471</v>
      </c>
      <c r="E4107" s="363" t="s">
        <v>35579</v>
      </c>
    </row>
    <row r="4108" spans="1:5" x14ac:dyDescent="0.25">
      <c r="A4108" s="246" t="str">
        <f t="shared" si="64"/>
        <v>89839</v>
      </c>
      <c r="B4108" s="362" t="s">
        <v>1782</v>
      </c>
      <c r="C4108" s="362" t="s">
        <v>17574</v>
      </c>
      <c r="D4108" s="362" t="s">
        <v>8471</v>
      </c>
      <c r="E4108" s="363" t="s">
        <v>20197</v>
      </c>
    </row>
    <row r="4109" spans="1:5" x14ac:dyDescent="0.25">
      <c r="A4109" s="246" t="str">
        <f t="shared" si="64"/>
        <v>89840</v>
      </c>
      <c r="B4109" s="362" t="s">
        <v>1783</v>
      </c>
      <c r="C4109" s="362" t="s">
        <v>17575</v>
      </c>
      <c r="D4109" s="362" t="s">
        <v>8471</v>
      </c>
      <c r="E4109" s="363" t="s">
        <v>35580</v>
      </c>
    </row>
    <row r="4110" spans="1:5" x14ac:dyDescent="0.25">
      <c r="A4110" s="246" t="str">
        <f t="shared" si="64"/>
        <v>89841</v>
      </c>
      <c r="B4110" s="362" t="s">
        <v>1784</v>
      </c>
      <c r="C4110" s="362" t="s">
        <v>17576</v>
      </c>
      <c r="D4110" s="362" t="s">
        <v>8471</v>
      </c>
      <c r="E4110" s="363" t="s">
        <v>35581</v>
      </c>
    </row>
    <row r="4111" spans="1:5" x14ac:dyDescent="0.25">
      <c r="A4111" s="246" t="str">
        <f t="shared" si="64"/>
        <v>89842</v>
      </c>
      <c r="B4111" s="362" t="s">
        <v>1785</v>
      </c>
      <c r="C4111" s="362" t="s">
        <v>17577</v>
      </c>
      <c r="D4111" s="362" t="s">
        <v>8471</v>
      </c>
      <c r="E4111" s="363" t="s">
        <v>29612</v>
      </c>
    </row>
    <row r="4112" spans="1:5" x14ac:dyDescent="0.25">
      <c r="A4112" s="246" t="str">
        <f t="shared" si="64"/>
        <v>89844</v>
      </c>
      <c r="B4112" s="362" t="s">
        <v>1787</v>
      </c>
      <c r="C4112" s="362" t="s">
        <v>17578</v>
      </c>
      <c r="D4112" s="362" t="s">
        <v>8471</v>
      </c>
      <c r="E4112" s="363" t="s">
        <v>14152</v>
      </c>
    </row>
    <row r="4113" spans="1:5" x14ac:dyDescent="0.25">
      <c r="A4113" s="246" t="str">
        <f t="shared" si="64"/>
        <v>89845</v>
      </c>
      <c r="B4113" s="362" t="s">
        <v>1788</v>
      </c>
      <c r="C4113" s="362" t="s">
        <v>17579</v>
      </c>
      <c r="D4113" s="362" t="s">
        <v>8471</v>
      </c>
      <c r="E4113" s="363" t="s">
        <v>35582</v>
      </c>
    </row>
    <row r="4114" spans="1:5" x14ac:dyDescent="0.25">
      <c r="A4114" s="246" t="str">
        <f t="shared" si="64"/>
        <v>89846</v>
      </c>
      <c r="B4114" s="362" t="s">
        <v>1789</v>
      </c>
      <c r="C4114" s="362" t="s">
        <v>17580</v>
      </c>
      <c r="D4114" s="362" t="s">
        <v>8471</v>
      </c>
      <c r="E4114" s="363" t="s">
        <v>35583</v>
      </c>
    </row>
    <row r="4115" spans="1:5" x14ac:dyDescent="0.25">
      <c r="A4115" s="246" t="str">
        <f t="shared" si="64"/>
        <v>89847</v>
      </c>
      <c r="B4115" s="362" t="s">
        <v>1790</v>
      </c>
      <c r="C4115" s="362" t="s">
        <v>17581</v>
      </c>
      <c r="D4115" s="362" t="s">
        <v>8471</v>
      </c>
      <c r="E4115" s="363" t="s">
        <v>35584</v>
      </c>
    </row>
    <row r="4116" spans="1:5" x14ac:dyDescent="0.25">
      <c r="A4116" s="246" t="str">
        <f t="shared" si="64"/>
        <v>89850</v>
      </c>
      <c r="B4116" s="362" t="s">
        <v>1793</v>
      </c>
      <c r="C4116" s="362" t="s">
        <v>17584</v>
      </c>
      <c r="D4116" s="362" t="s">
        <v>8471</v>
      </c>
      <c r="E4116" s="363" t="s">
        <v>20563</v>
      </c>
    </row>
    <row r="4117" spans="1:5" x14ac:dyDescent="0.25">
      <c r="A4117" s="246" t="str">
        <f t="shared" si="64"/>
        <v>89851</v>
      </c>
      <c r="B4117" s="362" t="s">
        <v>1794</v>
      </c>
      <c r="C4117" s="362" t="s">
        <v>17585</v>
      </c>
      <c r="D4117" s="362" t="s">
        <v>8471</v>
      </c>
      <c r="E4117" s="363" t="s">
        <v>7941</v>
      </c>
    </row>
    <row r="4118" spans="1:5" x14ac:dyDescent="0.25">
      <c r="A4118" s="246" t="str">
        <f t="shared" si="64"/>
        <v>89852</v>
      </c>
      <c r="B4118" s="362" t="s">
        <v>1795</v>
      </c>
      <c r="C4118" s="362" t="s">
        <v>17586</v>
      </c>
      <c r="D4118" s="362" t="s">
        <v>8471</v>
      </c>
      <c r="E4118" s="363" t="s">
        <v>35585</v>
      </c>
    </row>
    <row r="4119" spans="1:5" x14ac:dyDescent="0.25">
      <c r="A4119" s="246" t="str">
        <f t="shared" si="64"/>
        <v>89853</v>
      </c>
      <c r="B4119" s="362" t="s">
        <v>1796</v>
      </c>
      <c r="C4119" s="362" t="s">
        <v>17587</v>
      </c>
      <c r="D4119" s="362" t="s">
        <v>8471</v>
      </c>
      <c r="E4119" s="363" t="s">
        <v>21506</v>
      </c>
    </row>
    <row r="4120" spans="1:5" x14ac:dyDescent="0.25">
      <c r="A4120" s="246" t="str">
        <f t="shared" si="64"/>
        <v>89854</v>
      </c>
      <c r="B4120" s="362" t="s">
        <v>1797</v>
      </c>
      <c r="C4120" s="362" t="s">
        <v>17588</v>
      </c>
      <c r="D4120" s="362" t="s">
        <v>8471</v>
      </c>
      <c r="E4120" s="363" t="s">
        <v>32243</v>
      </c>
    </row>
    <row r="4121" spans="1:5" x14ac:dyDescent="0.25">
      <c r="A4121" s="246" t="str">
        <f t="shared" si="64"/>
        <v>89855</v>
      </c>
      <c r="B4121" s="362" t="s">
        <v>1798</v>
      </c>
      <c r="C4121" s="362" t="s">
        <v>17589</v>
      </c>
      <c r="D4121" s="362" t="s">
        <v>8471</v>
      </c>
      <c r="E4121" s="363" t="s">
        <v>31521</v>
      </c>
    </row>
    <row r="4122" spans="1:5" x14ac:dyDescent="0.25">
      <c r="A4122" s="246" t="str">
        <f t="shared" si="64"/>
        <v>89856</v>
      </c>
      <c r="B4122" s="362" t="s">
        <v>1799</v>
      </c>
      <c r="C4122" s="362" t="s">
        <v>17590</v>
      </c>
      <c r="D4122" s="362" t="s">
        <v>8471</v>
      </c>
      <c r="E4122" s="363" t="s">
        <v>14922</v>
      </c>
    </row>
    <row r="4123" spans="1:5" x14ac:dyDescent="0.25">
      <c r="A4123" s="246" t="str">
        <f t="shared" si="64"/>
        <v>89857</v>
      </c>
      <c r="B4123" s="362" t="s">
        <v>1800</v>
      </c>
      <c r="C4123" s="362" t="s">
        <v>17591</v>
      </c>
      <c r="D4123" s="362" t="s">
        <v>8471</v>
      </c>
      <c r="E4123" s="363" t="s">
        <v>23264</v>
      </c>
    </row>
    <row r="4124" spans="1:5" x14ac:dyDescent="0.25">
      <c r="A4124" s="246" t="str">
        <f t="shared" si="64"/>
        <v>89860</v>
      </c>
      <c r="B4124" s="362" t="s">
        <v>1801</v>
      </c>
      <c r="C4124" s="362" t="s">
        <v>17592</v>
      </c>
      <c r="D4124" s="362" t="s">
        <v>8471</v>
      </c>
      <c r="E4124" s="363" t="s">
        <v>27891</v>
      </c>
    </row>
    <row r="4125" spans="1:5" x14ac:dyDescent="0.25">
      <c r="A4125" s="246" t="str">
        <f t="shared" si="64"/>
        <v>89861</v>
      </c>
      <c r="B4125" s="362" t="s">
        <v>1802</v>
      </c>
      <c r="C4125" s="362" t="s">
        <v>17593</v>
      </c>
      <c r="D4125" s="362" t="s">
        <v>8471</v>
      </c>
      <c r="E4125" s="363" t="s">
        <v>17866</v>
      </c>
    </row>
    <row r="4126" spans="1:5" x14ac:dyDescent="0.25">
      <c r="A4126" s="246" t="str">
        <f t="shared" si="64"/>
        <v>89866</v>
      </c>
      <c r="B4126" s="362" t="s">
        <v>1804</v>
      </c>
      <c r="C4126" s="362" t="s">
        <v>17595</v>
      </c>
      <c r="D4126" s="362" t="s">
        <v>8471</v>
      </c>
      <c r="E4126" s="363" t="s">
        <v>9074</v>
      </c>
    </row>
    <row r="4127" spans="1:5" x14ac:dyDescent="0.25">
      <c r="A4127" s="246" t="str">
        <f t="shared" si="64"/>
        <v>89867</v>
      </c>
      <c r="B4127" s="362" t="s">
        <v>1805</v>
      </c>
      <c r="C4127" s="362" t="s">
        <v>17596</v>
      </c>
      <c r="D4127" s="362" t="s">
        <v>8471</v>
      </c>
      <c r="E4127" s="363" t="s">
        <v>10696</v>
      </c>
    </row>
    <row r="4128" spans="1:5" x14ac:dyDescent="0.25">
      <c r="A4128" s="246" t="str">
        <f t="shared" si="64"/>
        <v>89868</v>
      </c>
      <c r="B4128" s="362" t="s">
        <v>1806</v>
      </c>
      <c r="C4128" s="362" t="s">
        <v>17597</v>
      </c>
      <c r="D4128" s="362" t="s">
        <v>8471</v>
      </c>
      <c r="E4128" s="363" t="s">
        <v>25426</v>
      </c>
    </row>
    <row r="4129" spans="1:5" x14ac:dyDescent="0.25">
      <c r="A4129" s="246" t="str">
        <f t="shared" si="64"/>
        <v>89869</v>
      </c>
      <c r="B4129" s="362" t="s">
        <v>1807</v>
      </c>
      <c r="C4129" s="362" t="s">
        <v>17598</v>
      </c>
      <c r="D4129" s="362" t="s">
        <v>8471</v>
      </c>
      <c r="E4129" s="363" t="s">
        <v>14848</v>
      </c>
    </row>
    <row r="4130" spans="1:5" x14ac:dyDescent="0.25">
      <c r="A4130" s="246" t="str">
        <f t="shared" si="64"/>
        <v>89979</v>
      </c>
      <c r="B4130" s="362" t="s">
        <v>1830</v>
      </c>
      <c r="C4130" s="362" t="s">
        <v>17600</v>
      </c>
      <c r="D4130" s="362" t="s">
        <v>8471</v>
      </c>
      <c r="E4130" s="363" t="s">
        <v>15616</v>
      </c>
    </row>
    <row r="4131" spans="1:5" x14ac:dyDescent="0.25">
      <c r="A4131" s="246" t="str">
        <f t="shared" si="64"/>
        <v>89981</v>
      </c>
      <c r="B4131" s="362" t="s">
        <v>1831</v>
      </c>
      <c r="C4131" s="362" t="s">
        <v>17601</v>
      </c>
      <c r="D4131" s="362" t="s">
        <v>8471</v>
      </c>
      <c r="E4131" s="363" t="s">
        <v>15465</v>
      </c>
    </row>
    <row r="4132" spans="1:5" x14ac:dyDescent="0.25">
      <c r="A4132" s="246" t="str">
        <f t="shared" si="64"/>
        <v>90373</v>
      </c>
      <c r="B4132" s="362" t="s">
        <v>1868</v>
      </c>
      <c r="C4132" s="362" t="s">
        <v>17602</v>
      </c>
      <c r="D4132" s="362" t="s">
        <v>8471</v>
      </c>
      <c r="E4132" s="363" t="s">
        <v>12669</v>
      </c>
    </row>
    <row r="4133" spans="1:5" x14ac:dyDescent="0.25">
      <c r="A4133" s="246" t="str">
        <f t="shared" si="64"/>
        <v>90374</v>
      </c>
      <c r="B4133" s="362" t="s">
        <v>1869</v>
      </c>
      <c r="C4133" s="362" t="s">
        <v>17603</v>
      </c>
      <c r="D4133" s="362" t="s">
        <v>8471</v>
      </c>
      <c r="E4133" s="363" t="s">
        <v>15471</v>
      </c>
    </row>
    <row r="4134" spans="1:5" x14ac:dyDescent="0.25">
      <c r="A4134" s="246" t="str">
        <f t="shared" si="64"/>
        <v>92287</v>
      </c>
      <c r="B4134" s="362" t="s">
        <v>2589</v>
      </c>
      <c r="C4134" s="362" t="s">
        <v>17650</v>
      </c>
      <c r="D4134" s="362" t="s">
        <v>8471</v>
      </c>
      <c r="E4134" s="363" t="s">
        <v>20673</v>
      </c>
    </row>
    <row r="4135" spans="1:5" x14ac:dyDescent="0.25">
      <c r="A4135" s="246" t="str">
        <f t="shared" si="64"/>
        <v>92288</v>
      </c>
      <c r="B4135" s="362" t="s">
        <v>2590</v>
      </c>
      <c r="C4135" s="362" t="s">
        <v>17651</v>
      </c>
      <c r="D4135" s="362" t="s">
        <v>8471</v>
      </c>
      <c r="E4135" s="363" t="s">
        <v>15040</v>
      </c>
    </row>
    <row r="4136" spans="1:5" x14ac:dyDescent="0.25">
      <c r="A4136" s="246" t="str">
        <f t="shared" si="64"/>
        <v>92289</v>
      </c>
      <c r="B4136" s="362" t="s">
        <v>2591</v>
      </c>
      <c r="C4136" s="362" t="s">
        <v>17652</v>
      </c>
      <c r="D4136" s="362" t="s">
        <v>8471</v>
      </c>
      <c r="E4136" s="363" t="s">
        <v>30453</v>
      </c>
    </row>
    <row r="4137" spans="1:5" x14ac:dyDescent="0.25">
      <c r="A4137" s="246" t="str">
        <f t="shared" si="64"/>
        <v>92290</v>
      </c>
      <c r="B4137" s="362" t="s">
        <v>2592</v>
      </c>
      <c r="C4137" s="362" t="s">
        <v>17653</v>
      </c>
      <c r="D4137" s="362" t="s">
        <v>8471</v>
      </c>
      <c r="E4137" s="363" t="s">
        <v>35586</v>
      </c>
    </row>
    <row r="4138" spans="1:5" x14ac:dyDescent="0.25">
      <c r="A4138" s="246" t="str">
        <f t="shared" si="64"/>
        <v>92291</v>
      </c>
      <c r="B4138" s="362" t="s">
        <v>2593</v>
      </c>
      <c r="C4138" s="362" t="s">
        <v>17654</v>
      </c>
      <c r="D4138" s="362" t="s">
        <v>8471</v>
      </c>
      <c r="E4138" s="363" t="s">
        <v>35458</v>
      </c>
    </row>
    <row r="4139" spans="1:5" x14ac:dyDescent="0.25">
      <c r="A4139" s="246" t="str">
        <f t="shared" si="64"/>
        <v>92292</v>
      </c>
      <c r="B4139" s="362" t="s">
        <v>2594</v>
      </c>
      <c r="C4139" s="362" t="s">
        <v>17655</v>
      </c>
      <c r="D4139" s="362" t="s">
        <v>8471</v>
      </c>
      <c r="E4139" s="363" t="s">
        <v>35587</v>
      </c>
    </row>
    <row r="4140" spans="1:5" x14ac:dyDescent="0.25">
      <c r="A4140" s="246" t="str">
        <f t="shared" si="64"/>
        <v>92293</v>
      </c>
      <c r="B4140" s="362" t="s">
        <v>2595</v>
      </c>
      <c r="C4140" s="362" t="s">
        <v>17656</v>
      </c>
      <c r="D4140" s="362" t="s">
        <v>8471</v>
      </c>
      <c r="E4140" s="363" t="s">
        <v>16531</v>
      </c>
    </row>
    <row r="4141" spans="1:5" x14ac:dyDescent="0.25">
      <c r="A4141" s="246" t="str">
        <f t="shared" si="64"/>
        <v>92294</v>
      </c>
      <c r="B4141" s="362" t="s">
        <v>2596</v>
      </c>
      <c r="C4141" s="362" t="s">
        <v>17657</v>
      </c>
      <c r="D4141" s="362" t="s">
        <v>8471</v>
      </c>
      <c r="E4141" s="363" t="s">
        <v>16664</v>
      </c>
    </row>
    <row r="4142" spans="1:5" x14ac:dyDescent="0.25">
      <c r="A4142" s="246" t="str">
        <f t="shared" si="64"/>
        <v>92295</v>
      </c>
      <c r="B4142" s="362" t="s">
        <v>2597</v>
      </c>
      <c r="C4142" s="362" t="s">
        <v>17658</v>
      </c>
      <c r="D4142" s="362" t="s">
        <v>8471</v>
      </c>
      <c r="E4142" s="363" t="s">
        <v>26666</v>
      </c>
    </row>
    <row r="4143" spans="1:5" x14ac:dyDescent="0.25">
      <c r="A4143" s="246" t="str">
        <f t="shared" si="64"/>
        <v>92296</v>
      </c>
      <c r="B4143" s="362" t="s">
        <v>2598</v>
      </c>
      <c r="C4143" s="362" t="s">
        <v>17659</v>
      </c>
      <c r="D4143" s="362" t="s">
        <v>8471</v>
      </c>
      <c r="E4143" s="363" t="s">
        <v>34129</v>
      </c>
    </row>
    <row r="4144" spans="1:5" x14ac:dyDescent="0.25">
      <c r="A4144" s="246" t="str">
        <f t="shared" si="64"/>
        <v>92297</v>
      </c>
      <c r="B4144" s="362" t="s">
        <v>2599</v>
      </c>
      <c r="C4144" s="362" t="s">
        <v>17660</v>
      </c>
      <c r="D4144" s="362" t="s">
        <v>8471</v>
      </c>
      <c r="E4144" s="363" t="s">
        <v>35588</v>
      </c>
    </row>
    <row r="4145" spans="1:5" x14ac:dyDescent="0.25">
      <c r="A4145" s="246" t="str">
        <f t="shared" si="64"/>
        <v>92298</v>
      </c>
      <c r="B4145" s="362" t="s">
        <v>2600</v>
      </c>
      <c r="C4145" s="362" t="s">
        <v>17661</v>
      </c>
      <c r="D4145" s="362" t="s">
        <v>8471</v>
      </c>
      <c r="E4145" s="363" t="s">
        <v>35589</v>
      </c>
    </row>
    <row r="4146" spans="1:5" x14ac:dyDescent="0.25">
      <c r="A4146" s="246" t="str">
        <f t="shared" si="64"/>
        <v>92299</v>
      </c>
      <c r="B4146" s="362" t="s">
        <v>2601</v>
      </c>
      <c r="C4146" s="362" t="s">
        <v>17662</v>
      </c>
      <c r="D4146" s="362" t="s">
        <v>8471</v>
      </c>
      <c r="E4146" s="363" t="s">
        <v>20831</v>
      </c>
    </row>
    <row r="4147" spans="1:5" x14ac:dyDescent="0.25">
      <c r="A4147" s="246" t="str">
        <f t="shared" si="64"/>
        <v>92300</v>
      </c>
      <c r="B4147" s="362" t="s">
        <v>2602</v>
      </c>
      <c r="C4147" s="362" t="s">
        <v>17664</v>
      </c>
      <c r="D4147" s="362" t="s">
        <v>8471</v>
      </c>
      <c r="E4147" s="363" t="s">
        <v>20843</v>
      </c>
    </row>
    <row r="4148" spans="1:5" x14ac:dyDescent="0.25">
      <c r="A4148" s="246" t="str">
        <f t="shared" si="64"/>
        <v>92301</v>
      </c>
      <c r="B4148" s="362" t="s">
        <v>2603</v>
      </c>
      <c r="C4148" s="362" t="s">
        <v>17666</v>
      </c>
      <c r="D4148" s="362" t="s">
        <v>8471</v>
      </c>
      <c r="E4148" s="363" t="s">
        <v>33250</v>
      </c>
    </row>
    <row r="4149" spans="1:5" x14ac:dyDescent="0.25">
      <c r="A4149" s="246" t="str">
        <f t="shared" si="64"/>
        <v>92302</v>
      </c>
      <c r="B4149" s="362" t="s">
        <v>2604</v>
      </c>
      <c r="C4149" s="362" t="s">
        <v>17667</v>
      </c>
      <c r="D4149" s="362" t="s">
        <v>8471</v>
      </c>
      <c r="E4149" s="363" t="s">
        <v>35590</v>
      </c>
    </row>
    <row r="4150" spans="1:5" x14ac:dyDescent="0.25">
      <c r="A4150" s="246" t="str">
        <f t="shared" si="64"/>
        <v>92303</v>
      </c>
      <c r="B4150" s="362" t="s">
        <v>2605</v>
      </c>
      <c r="C4150" s="362" t="s">
        <v>17668</v>
      </c>
      <c r="D4150" s="362" t="s">
        <v>8471</v>
      </c>
      <c r="E4150" s="363" t="s">
        <v>35591</v>
      </c>
    </row>
    <row r="4151" spans="1:5" x14ac:dyDescent="0.25">
      <c r="A4151" s="246" t="str">
        <f t="shared" si="64"/>
        <v>92304</v>
      </c>
      <c r="B4151" s="362" t="s">
        <v>2606</v>
      </c>
      <c r="C4151" s="362" t="s">
        <v>17669</v>
      </c>
      <c r="D4151" s="362" t="s">
        <v>8471</v>
      </c>
      <c r="E4151" s="363" t="s">
        <v>35592</v>
      </c>
    </row>
    <row r="4152" spans="1:5" x14ac:dyDescent="0.25">
      <c r="A4152" s="246" t="str">
        <f t="shared" si="64"/>
        <v>92311</v>
      </c>
      <c r="B4152" s="362" t="s">
        <v>2613</v>
      </c>
      <c r="C4152" s="362" t="s">
        <v>17678</v>
      </c>
      <c r="D4152" s="362" t="s">
        <v>8471</v>
      </c>
      <c r="E4152" s="363" t="s">
        <v>10692</v>
      </c>
    </row>
    <row r="4153" spans="1:5" x14ac:dyDescent="0.25">
      <c r="A4153" s="246" t="str">
        <f t="shared" si="64"/>
        <v>92312</v>
      </c>
      <c r="B4153" s="362" t="s">
        <v>2614</v>
      </c>
      <c r="C4153" s="362" t="s">
        <v>17679</v>
      </c>
      <c r="D4153" s="362" t="s">
        <v>8471</v>
      </c>
      <c r="E4153" s="363" t="s">
        <v>26723</v>
      </c>
    </row>
    <row r="4154" spans="1:5" x14ac:dyDescent="0.25">
      <c r="A4154" s="246" t="str">
        <f t="shared" si="64"/>
        <v>92313</v>
      </c>
      <c r="B4154" s="362" t="s">
        <v>2615</v>
      </c>
      <c r="C4154" s="362" t="s">
        <v>17680</v>
      </c>
      <c r="D4154" s="362" t="s">
        <v>8471</v>
      </c>
      <c r="E4154" s="363" t="s">
        <v>16542</v>
      </c>
    </row>
    <row r="4155" spans="1:5" x14ac:dyDescent="0.25">
      <c r="A4155" s="246" t="str">
        <f t="shared" si="64"/>
        <v>92314</v>
      </c>
      <c r="B4155" s="362" t="s">
        <v>2616</v>
      </c>
      <c r="C4155" s="362" t="s">
        <v>17682</v>
      </c>
      <c r="D4155" s="362" t="s">
        <v>8471</v>
      </c>
      <c r="E4155" s="363" t="s">
        <v>14448</v>
      </c>
    </row>
    <row r="4156" spans="1:5" x14ac:dyDescent="0.25">
      <c r="A4156" s="246" t="str">
        <f t="shared" si="64"/>
        <v>92315</v>
      </c>
      <c r="B4156" s="362" t="s">
        <v>2617</v>
      </c>
      <c r="C4156" s="362" t="s">
        <v>17683</v>
      </c>
      <c r="D4156" s="362" t="s">
        <v>8471</v>
      </c>
      <c r="E4156" s="363" t="s">
        <v>8324</v>
      </c>
    </row>
    <row r="4157" spans="1:5" x14ac:dyDescent="0.25">
      <c r="A4157" s="246" t="str">
        <f t="shared" si="64"/>
        <v>92316</v>
      </c>
      <c r="B4157" s="362" t="s">
        <v>2618</v>
      </c>
      <c r="C4157" s="362" t="s">
        <v>17684</v>
      </c>
      <c r="D4157" s="362" t="s">
        <v>8471</v>
      </c>
      <c r="E4157" s="363" t="s">
        <v>21259</v>
      </c>
    </row>
    <row r="4158" spans="1:5" x14ac:dyDescent="0.25">
      <c r="A4158" s="246" t="str">
        <f t="shared" si="64"/>
        <v>92317</v>
      </c>
      <c r="B4158" s="362" t="s">
        <v>2619</v>
      </c>
      <c r="C4158" s="362" t="s">
        <v>17685</v>
      </c>
      <c r="D4158" s="362" t="s">
        <v>8471</v>
      </c>
      <c r="E4158" s="363" t="s">
        <v>11530</v>
      </c>
    </row>
    <row r="4159" spans="1:5" x14ac:dyDescent="0.25">
      <c r="A4159" s="246" t="str">
        <f t="shared" si="64"/>
        <v>92318</v>
      </c>
      <c r="B4159" s="362" t="s">
        <v>2620</v>
      </c>
      <c r="C4159" s="362" t="s">
        <v>17687</v>
      </c>
      <c r="D4159" s="362" t="s">
        <v>8471</v>
      </c>
      <c r="E4159" s="363" t="s">
        <v>15959</v>
      </c>
    </row>
    <row r="4160" spans="1:5" x14ac:dyDescent="0.25">
      <c r="A4160" s="246" t="str">
        <f t="shared" si="64"/>
        <v>92319</v>
      </c>
      <c r="B4160" s="362" t="s">
        <v>2621</v>
      </c>
      <c r="C4160" s="362" t="s">
        <v>17688</v>
      </c>
      <c r="D4160" s="362" t="s">
        <v>8471</v>
      </c>
      <c r="E4160" s="363" t="s">
        <v>16085</v>
      </c>
    </row>
    <row r="4161" spans="1:5" x14ac:dyDescent="0.25">
      <c r="A4161" s="246" t="str">
        <f t="shared" si="64"/>
        <v>92326</v>
      </c>
      <c r="B4161" s="362" t="s">
        <v>2628</v>
      </c>
      <c r="C4161" s="362" t="s">
        <v>17695</v>
      </c>
      <c r="D4161" s="362" t="s">
        <v>8471</v>
      </c>
      <c r="E4161" s="363" t="s">
        <v>8064</v>
      </c>
    </row>
    <row r="4162" spans="1:5" x14ac:dyDescent="0.25">
      <c r="A4162" s="246" t="str">
        <f t="shared" si="64"/>
        <v>92327</v>
      </c>
      <c r="B4162" s="362" t="s">
        <v>2629</v>
      </c>
      <c r="C4162" s="362" t="s">
        <v>17696</v>
      </c>
      <c r="D4162" s="362" t="s">
        <v>8471</v>
      </c>
      <c r="E4162" s="363" t="s">
        <v>20198</v>
      </c>
    </row>
    <row r="4163" spans="1:5" x14ac:dyDescent="0.25">
      <c r="A4163" s="246" t="str">
        <f t="shared" ref="A4163:A4226" si="65">B4163</f>
        <v>92328</v>
      </c>
      <c r="B4163" s="362" t="s">
        <v>2630</v>
      </c>
      <c r="C4163" s="362" t="s">
        <v>17697</v>
      </c>
      <c r="D4163" s="362" t="s">
        <v>8471</v>
      </c>
      <c r="E4163" s="363" t="s">
        <v>15019</v>
      </c>
    </row>
    <row r="4164" spans="1:5" x14ac:dyDescent="0.25">
      <c r="A4164" s="246" t="str">
        <f t="shared" si="65"/>
        <v>92329</v>
      </c>
      <c r="B4164" s="362" t="s">
        <v>2631</v>
      </c>
      <c r="C4164" s="362" t="s">
        <v>17698</v>
      </c>
      <c r="D4164" s="362" t="s">
        <v>8471</v>
      </c>
      <c r="E4164" s="363" t="s">
        <v>8206</v>
      </c>
    </row>
    <row r="4165" spans="1:5" x14ac:dyDescent="0.25">
      <c r="A4165" s="246" t="str">
        <f t="shared" si="65"/>
        <v>92330</v>
      </c>
      <c r="B4165" s="362" t="s">
        <v>2632</v>
      </c>
      <c r="C4165" s="362" t="s">
        <v>17699</v>
      </c>
      <c r="D4165" s="362" t="s">
        <v>8471</v>
      </c>
      <c r="E4165" s="363" t="s">
        <v>13300</v>
      </c>
    </row>
    <row r="4166" spans="1:5" x14ac:dyDescent="0.25">
      <c r="A4166" s="246" t="str">
        <f t="shared" si="65"/>
        <v>92331</v>
      </c>
      <c r="B4166" s="362" t="s">
        <v>2633</v>
      </c>
      <c r="C4166" s="362" t="s">
        <v>17700</v>
      </c>
      <c r="D4166" s="362" t="s">
        <v>8471</v>
      </c>
      <c r="E4166" s="363" t="s">
        <v>10277</v>
      </c>
    </row>
    <row r="4167" spans="1:5" x14ac:dyDescent="0.25">
      <c r="A4167" s="246" t="str">
        <f t="shared" si="65"/>
        <v>92332</v>
      </c>
      <c r="B4167" s="362" t="s">
        <v>2634</v>
      </c>
      <c r="C4167" s="362" t="s">
        <v>17702</v>
      </c>
      <c r="D4167" s="362" t="s">
        <v>8471</v>
      </c>
      <c r="E4167" s="363" t="s">
        <v>30790</v>
      </c>
    </row>
    <row r="4168" spans="1:5" x14ac:dyDescent="0.25">
      <c r="A4168" s="246" t="str">
        <f t="shared" si="65"/>
        <v>92333</v>
      </c>
      <c r="B4168" s="362" t="s">
        <v>2635</v>
      </c>
      <c r="C4168" s="362" t="s">
        <v>17703</v>
      </c>
      <c r="D4168" s="362" t="s">
        <v>8471</v>
      </c>
      <c r="E4168" s="363" t="s">
        <v>14453</v>
      </c>
    </row>
    <row r="4169" spans="1:5" x14ac:dyDescent="0.25">
      <c r="A4169" s="246" t="str">
        <f t="shared" si="65"/>
        <v>92334</v>
      </c>
      <c r="B4169" s="362" t="s">
        <v>2636</v>
      </c>
      <c r="C4169" s="362" t="s">
        <v>17704</v>
      </c>
      <c r="D4169" s="362" t="s">
        <v>8471</v>
      </c>
      <c r="E4169" s="363" t="s">
        <v>30454</v>
      </c>
    </row>
    <row r="4170" spans="1:5" x14ac:dyDescent="0.25">
      <c r="A4170" s="246" t="str">
        <f t="shared" si="65"/>
        <v>92344</v>
      </c>
      <c r="B4170" s="362" t="s">
        <v>2645</v>
      </c>
      <c r="C4170" s="362" t="s">
        <v>10732</v>
      </c>
      <c r="D4170" s="362" t="s">
        <v>8471</v>
      </c>
      <c r="E4170" s="363" t="s">
        <v>19871</v>
      </c>
    </row>
    <row r="4171" spans="1:5" x14ac:dyDescent="0.25">
      <c r="A4171" s="246" t="str">
        <f t="shared" si="65"/>
        <v>92345</v>
      </c>
      <c r="B4171" s="362" t="s">
        <v>2646</v>
      </c>
      <c r="C4171" s="362" t="s">
        <v>10733</v>
      </c>
      <c r="D4171" s="362" t="s">
        <v>8471</v>
      </c>
      <c r="E4171" s="363" t="s">
        <v>35593</v>
      </c>
    </row>
    <row r="4172" spans="1:5" x14ac:dyDescent="0.25">
      <c r="A4172" s="246" t="str">
        <f t="shared" si="65"/>
        <v>92346</v>
      </c>
      <c r="B4172" s="362" t="s">
        <v>2647</v>
      </c>
      <c r="C4172" s="362" t="s">
        <v>10734</v>
      </c>
      <c r="D4172" s="362" t="s">
        <v>8471</v>
      </c>
      <c r="E4172" s="363" t="s">
        <v>19926</v>
      </c>
    </row>
    <row r="4173" spans="1:5" x14ac:dyDescent="0.25">
      <c r="A4173" s="246" t="str">
        <f t="shared" si="65"/>
        <v>92347</v>
      </c>
      <c r="B4173" s="362" t="s">
        <v>2648</v>
      </c>
      <c r="C4173" s="362" t="s">
        <v>10735</v>
      </c>
      <c r="D4173" s="362" t="s">
        <v>8471</v>
      </c>
      <c r="E4173" s="363" t="s">
        <v>25273</v>
      </c>
    </row>
    <row r="4174" spans="1:5" x14ac:dyDescent="0.25">
      <c r="A4174" s="246" t="str">
        <f t="shared" si="65"/>
        <v>92348</v>
      </c>
      <c r="B4174" s="362" t="s">
        <v>2649</v>
      </c>
      <c r="C4174" s="362" t="s">
        <v>10736</v>
      </c>
      <c r="D4174" s="362" t="s">
        <v>8471</v>
      </c>
      <c r="E4174" s="363" t="s">
        <v>35594</v>
      </c>
    </row>
    <row r="4175" spans="1:5" x14ac:dyDescent="0.25">
      <c r="A4175" s="246" t="str">
        <f t="shared" si="65"/>
        <v>92349</v>
      </c>
      <c r="B4175" s="362" t="s">
        <v>2650</v>
      </c>
      <c r="C4175" s="362" t="s">
        <v>10737</v>
      </c>
      <c r="D4175" s="362" t="s">
        <v>8471</v>
      </c>
      <c r="E4175" s="363" t="s">
        <v>21225</v>
      </c>
    </row>
    <row r="4176" spans="1:5" x14ac:dyDescent="0.25">
      <c r="A4176" s="246" t="str">
        <f t="shared" si="65"/>
        <v>92350</v>
      </c>
      <c r="B4176" s="362" t="s">
        <v>2651</v>
      </c>
      <c r="C4176" s="362" t="s">
        <v>10738</v>
      </c>
      <c r="D4176" s="362" t="s">
        <v>8471</v>
      </c>
      <c r="E4176" s="363" t="s">
        <v>35595</v>
      </c>
    </row>
    <row r="4177" spans="1:5" x14ac:dyDescent="0.25">
      <c r="A4177" s="246" t="str">
        <f t="shared" si="65"/>
        <v>92351</v>
      </c>
      <c r="B4177" s="362" t="s">
        <v>2652</v>
      </c>
      <c r="C4177" s="362" t="s">
        <v>10739</v>
      </c>
      <c r="D4177" s="362" t="s">
        <v>8471</v>
      </c>
      <c r="E4177" s="363" t="s">
        <v>35596</v>
      </c>
    </row>
    <row r="4178" spans="1:5" x14ac:dyDescent="0.25">
      <c r="A4178" s="246" t="str">
        <f t="shared" si="65"/>
        <v>92352</v>
      </c>
      <c r="B4178" s="362" t="s">
        <v>2653</v>
      </c>
      <c r="C4178" s="362" t="s">
        <v>10740</v>
      </c>
      <c r="D4178" s="362" t="s">
        <v>8471</v>
      </c>
      <c r="E4178" s="363" t="s">
        <v>35597</v>
      </c>
    </row>
    <row r="4179" spans="1:5" x14ac:dyDescent="0.25">
      <c r="A4179" s="246" t="str">
        <f t="shared" si="65"/>
        <v>92353</v>
      </c>
      <c r="B4179" s="362" t="s">
        <v>2654</v>
      </c>
      <c r="C4179" s="362" t="s">
        <v>10741</v>
      </c>
      <c r="D4179" s="362" t="s">
        <v>8471</v>
      </c>
      <c r="E4179" s="363" t="s">
        <v>35598</v>
      </c>
    </row>
    <row r="4180" spans="1:5" x14ac:dyDescent="0.25">
      <c r="A4180" s="246" t="str">
        <f t="shared" si="65"/>
        <v>92354</v>
      </c>
      <c r="B4180" s="362" t="s">
        <v>2655</v>
      </c>
      <c r="C4180" s="362" t="s">
        <v>10742</v>
      </c>
      <c r="D4180" s="362" t="s">
        <v>8471</v>
      </c>
      <c r="E4180" s="363" t="s">
        <v>35599</v>
      </c>
    </row>
    <row r="4181" spans="1:5" x14ac:dyDescent="0.25">
      <c r="A4181" s="246" t="str">
        <f t="shared" si="65"/>
        <v>92355</v>
      </c>
      <c r="B4181" s="362" t="s">
        <v>2656</v>
      </c>
      <c r="C4181" s="362" t="s">
        <v>10743</v>
      </c>
      <c r="D4181" s="362" t="s">
        <v>8471</v>
      </c>
      <c r="E4181" s="363" t="s">
        <v>35600</v>
      </c>
    </row>
    <row r="4182" spans="1:5" x14ac:dyDescent="0.25">
      <c r="A4182" s="246" t="str">
        <f t="shared" si="65"/>
        <v>92356</v>
      </c>
      <c r="B4182" s="362" t="s">
        <v>2657</v>
      </c>
      <c r="C4182" s="362" t="s">
        <v>10744</v>
      </c>
      <c r="D4182" s="362" t="s">
        <v>8471</v>
      </c>
      <c r="E4182" s="363" t="s">
        <v>17623</v>
      </c>
    </row>
    <row r="4183" spans="1:5" x14ac:dyDescent="0.25">
      <c r="A4183" s="246" t="str">
        <f t="shared" si="65"/>
        <v>92357</v>
      </c>
      <c r="B4183" s="362" t="s">
        <v>2658</v>
      </c>
      <c r="C4183" s="362" t="s">
        <v>10745</v>
      </c>
      <c r="D4183" s="362" t="s">
        <v>8471</v>
      </c>
      <c r="E4183" s="363" t="s">
        <v>35601</v>
      </c>
    </row>
    <row r="4184" spans="1:5" x14ac:dyDescent="0.25">
      <c r="A4184" s="246" t="str">
        <f t="shared" si="65"/>
        <v>92358</v>
      </c>
      <c r="B4184" s="362" t="s">
        <v>2659</v>
      </c>
      <c r="C4184" s="362" t="s">
        <v>10746</v>
      </c>
      <c r="D4184" s="362" t="s">
        <v>8471</v>
      </c>
      <c r="E4184" s="363" t="s">
        <v>35602</v>
      </c>
    </row>
    <row r="4185" spans="1:5" x14ac:dyDescent="0.25">
      <c r="A4185" s="246" t="str">
        <f t="shared" si="65"/>
        <v>92369</v>
      </c>
      <c r="B4185" s="362" t="s">
        <v>2667</v>
      </c>
      <c r="C4185" s="362" t="s">
        <v>10747</v>
      </c>
      <c r="D4185" s="362" t="s">
        <v>8471</v>
      </c>
      <c r="E4185" s="363" t="s">
        <v>27656</v>
      </c>
    </row>
    <row r="4186" spans="1:5" x14ac:dyDescent="0.25">
      <c r="A4186" s="246" t="str">
        <f t="shared" si="65"/>
        <v>92370</v>
      </c>
      <c r="B4186" s="362" t="s">
        <v>2668</v>
      </c>
      <c r="C4186" s="362" t="s">
        <v>10748</v>
      </c>
      <c r="D4186" s="362" t="s">
        <v>8471</v>
      </c>
      <c r="E4186" s="363" t="s">
        <v>33894</v>
      </c>
    </row>
    <row r="4187" spans="1:5" x14ac:dyDescent="0.25">
      <c r="A4187" s="246" t="str">
        <f t="shared" si="65"/>
        <v>92371</v>
      </c>
      <c r="B4187" s="362" t="s">
        <v>2669</v>
      </c>
      <c r="C4187" s="362" t="s">
        <v>10749</v>
      </c>
      <c r="D4187" s="362" t="s">
        <v>8471</v>
      </c>
      <c r="E4187" s="363" t="s">
        <v>23905</v>
      </c>
    </row>
    <row r="4188" spans="1:5" x14ac:dyDescent="0.25">
      <c r="A4188" s="246" t="str">
        <f t="shared" si="65"/>
        <v>92372</v>
      </c>
      <c r="B4188" s="362" t="s">
        <v>2670</v>
      </c>
      <c r="C4188" s="362" t="s">
        <v>10750</v>
      </c>
      <c r="D4188" s="362" t="s">
        <v>8471</v>
      </c>
      <c r="E4188" s="363" t="s">
        <v>15687</v>
      </c>
    </row>
    <row r="4189" spans="1:5" x14ac:dyDescent="0.25">
      <c r="A4189" s="246" t="str">
        <f t="shared" si="65"/>
        <v>92373</v>
      </c>
      <c r="B4189" s="362" t="s">
        <v>2671</v>
      </c>
      <c r="C4189" s="362" t="s">
        <v>10751</v>
      </c>
      <c r="D4189" s="362" t="s">
        <v>8471</v>
      </c>
      <c r="E4189" s="363" t="s">
        <v>35603</v>
      </c>
    </row>
    <row r="4190" spans="1:5" x14ac:dyDescent="0.25">
      <c r="A4190" s="246" t="str">
        <f t="shared" si="65"/>
        <v>92374</v>
      </c>
      <c r="B4190" s="362" t="s">
        <v>2672</v>
      </c>
      <c r="C4190" s="362" t="s">
        <v>10752</v>
      </c>
      <c r="D4190" s="362" t="s">
        <v>8471</v>
      </c>
      <c r="E4190" s="363" t="s">
        <v>14671</v>
      </c>
    </row>
    <row r="4191" spans="1:5" x14ac:dyDescent="0.25">
      <c r="A4191" s="246" t="str">
        <f t="shared" si="65"/>
        <v>92375</v>
      </c>
      <c r="B4191" s="362" t="s">
        <v>2673</v>
      </c>
      <c r="C4191" s="362" t="s">
        <v>10753</v>
      </c>
      <c r="D4191" s="362" t="s">
        <v>8471</v>
      </c>
      <c r="E4191" s="363" t="s">
        <v>35604</v>
      </c>
    </row>
    <row r="4192" spans="1:5" x14ac:dyDescent="0.25">
      <c r="A4192" s="246" t="str">
        <f t="shared" si="65"/>
        <v>92376</v>
      </c>
      <c r="B4192" s="362" t="s">
        <v>2674</v>
      </c>
      <c r="C4192" s="362" t="s">
        <v>10754</v>
      </c>
      <c r="D4192" s="362" t="s">
        <v>8471</v>
      </c>
      <c r="E4192" s="363" t="s">
        <v>35605</v>
      </c>
    </row>
    <row r="4193" spans="1:5" x14ac:dyDescent="0.25">
      <c r="A4193" s="246" t="str">
        <f t="shared" si="65"/>
        <v>92377</v>
      </c>
      <c r="B4193" s="362" t="s">
        <v>2675</v>
      </c>
      <c r="C4193" s="362" t="s">
        <v>10755</v>
      </c>
      <c r="D4193" s="362" t="s">
        <v>8471</v>
      </c>
      <c r="E4193" s="363" t="s">
        <v>21371</v>
      </c>
    </row>
    <row r="4194" spans="1:5" x14ac:dyDescent="0.25">
      <c r="A4194" s="246" t="str">
        <f t="shared" si="65"/>
        <v>92378</v>
      </c>
      <c r="B4194" s="362" t="s">
        <v>2676</v>
      </c>
      <c r="C4194" s="362" t="s">
        <v>10756</v>
      </c>
      <c r="D4194" s="362" t="s">
        <v>8471</v>
      </c>
      <c r="E4194" s="363" t="s">
        <v>35606</v>
      </c>
    </row>
    <row r="4195" spans="1:5" x14ac:dyDescent="0.25">
      <c r="A4195" s="246" t="str">
        <f t="shared" si="65"/>
        <v>92379</v>
      </c>
      <c r="B4195" s="362" t="s">
        <v>2677</v>
      </c>
      <c r="C4195" s="362" t="s">
        <v>10757</v>
      </c>
      <c r="D4195" s="362" t="s">
        <v>8471</v>
      </c>
      <c r="E4195" s="363" t="s">
        <v>21179</v>
      </c>
    </row>
    <row r="4196" spans="1:5" x14ac:dyDescent="0.25">
      <c r="A4196" s="246" t="str">
        <f t="shared" si="65"/>
        <v>92380</v>
      </c>
      <c r="B4196" s="362" t="s">
        <v>2678</v>
      </c>
      <c r="C4196" s="362" t="s">
        <v>10758</v>
      </c>
      <c r="D4196" s="362" t="s">
        <v>8471</v>
      </c>
      <c r="E4196" s="363" t="s">
        <v>35607</v>
      </c>
    </row>
    <row r="4197" spans="1:5" x14ac:dyDescent="0.25">
      <c r="A4197" s="246" t="str">
        <f t="shared" si="65"/>
        <v>92381</v>
      </c>
      <c r="B4197" s="362" t="s">
        <v>2679</v>
      </c>
      <c r="C4197" s="362" t="s">
        <v>10759</v>
      </c>
      <c r="D4197" s="362" t="s">
        <v>8471</v>
      </c>
      <c r="E4197" s="363" t="s">
        <v>35608</v>
      </c>
    </row>
    <row r="4198" spans="1:5" x14ac:dyDescent="0.25">
      <c r="A4198" s="246" t="str">
        <f t="shared" si="65"/>
        <v>92382</v>
      </c>
      <c r="B4198" s="362" t="s">
        <v>2680</v>
      </c>
      <c r="C4198" s="362" t="s">
        <v>10760</v>
      </c>
      <c r="D4198" s="362" t="s">
        <v>8471</v>
      </c>
      <c r="E4198" s="363" t="s">
        <v>29735</v>
      </c>
    </row>
    <row r="4199" spans="1:5" x14ac:dyDescent="0.25">
      <c r="A4199" s="246" t="str">
        <f t="shared" si="65"/>
        <v>92383</v>
      </c>
      <c r="B4199" s="362" t="s">
        <v>2681</v>
      </c>
      <c r="C4199" s="362" t="s">
        <v>10761</v>
      </c>
      <c r="D4199" s="362" t="s">
        <v>8471</v>
      </c>
      <c r="E4199" s="363" t="s">
        <v>23882</v>
      </c>
    </row>
    <row r="4200" spans="1:5" x14ac:dyDescent="0.25">
      <c r="A4200" s="246" t="str">
        <f t="shared" si="65"/>
        <v>92384</v>
      </c>
      <c r="B4200" s="362" t="s">
        <v>2682</v>
      </c>
      <c r="C4200" s="362" t="s">
        <v>10762</v>
      </c>
      <c r="D4200" s="362" t="s">
        <v>8471</v>
      </c>
      <c r="E4200" s="363" t="s">
        <v>35609</v>
      </c>
    </row>
    <row r="4201" spans="1:5" x14ac:dyDescent="0.25">
      <c r="A4201" s="246" t="str">
        <f t="shared" si="65"/>
        <v>92385</v>
      </c>
      <c r="B4201" s="362" t="s">
        <v>2683</v>
      </c>
      <c r="C4201" s="362" t="s">
        <v>10763</v>
      </c>
      <c r="D4201" s="362" t="s">
        <v>8471</v>
      </c>
      <c r="E4201" s="363" t="s">
        <v>21482</v>
      </c>
    </row>
    <row r="4202" spans="1:5" x14ac:dyDescent="0.25">
      <c r="A4202" s="246" t="str">
        <f t="shared" si="65"/>
        <v>92386</v>
      </c>
      <c r="B4202" s="362" t="s">
        <v>2684</v>
      </c>
      <c r="C4202" s="362" t="s">
        <v>10764</v>
      </c>
      <c r="D4202" s="362" t="s">
        <v>8471</v>
      </c>
      <c r="E4202" s="363" t="s">
        <v>20963</v>
      </c>
    </row>
    <row r="4203" spans="1:5" x14ac:dyDescent="0.25">
      <c r="A4203" s="246" t="str">
        <f t="shared" si="65"/>
        <v>92387</v>
      </c>
      <c r="B4203" s="362" t="s">
        <v>2685</v>
      </c>
      <c r="C4203" s="362" t="s">
        <v>10765</v>
      </c>
      <c r="D4203" s="362" t="s">
        <v>8471</v>
      </c>
      <c r="E4203" s="363" t="s">
        <v>29589</v>
      </c>
    </row>
    <row r="4204" spans="1:5" x14ac:dyDescent="0.25">
      <c r="A4204" s="246" t="str">
        <f t="shared" si="65"/>
        <v>92388</v>
      </c>
      <c r="B4204" s="362" t="s">
        <v>2686</v>
      </c>
      <c r="C4204" s="362" t="s">
        <v>10766</v>
      </c>
      <c r="D4204" s="362" t="s">
        <v>8471</v>
      </c>
      <c r="E4204" s="363" t="s">
        <v>35582</v>
      </c>
    </row>
    <row r="4205" spans="1:5" x14ac:dyDescent="0.25">
      <c r="A4205" s="246" t="str">
        <f t="shared" si="65"/>
        <v>92389</v>
      </c>
      <c r="B4205" s="362" t="s">
        <v>2687</v>
      </c>
      <c r="C4205" s="362" t="s">
        <v>10767</v>
      </c>
      <c r="D4205" s="362" t="s">
        <v>8471</v>
      </c>
      <c r="E4205" s="363" t="s">
        <v>17080</v>
      </c>
    </row>
    <row r="4206" spans="1:5" x14ac:dyDescent="0.25">
      <c r="A4206" s="246" t="str">
        <f t="shared" si="65"/>
        <v>92390</v>
      </c>
      <c r="B4206" s="362" t="s">
        <v>2688</v>
      </c>
      <c r="C4206" s="362" t="s">
        <v>10768</v>
      </c>
      <c r="D4206" s="362" t="s">
        <v>8471</v>
      </c>
      <c r="E4206" s="363" t="s">
        <v>35610</v>
      </c>
    </row>
    <row r="4207" spans="1:5" x14ac:dyDescent="0.25">
      <c r="A4207" s="246" t="str">
        <f t="shared" si="65"/>
        <v>92635</v>
      </c>
      <c r="B4207" s="362" t="s">
        <v>2884</v>
      </c>
      <c r="C4207" s="362" t="s">
        <v>10769</v>
      </c>
      <c r="D4207" s="362" t="s">
        <v>8471</v>
      </c>
      <c r="E4207" s="363" t="s">
        <v>35611</v>
      </c>
    </row>
    <row r="4208" spans="1:5" x14ac:dyDescent="0.25">
      <c r="A4208" s="246" t="str">
        <f t="shared" si="65"/>
        <v>92636</v>
      </c>
      <c r="B4208" s="362" t="s">
        <v>2885</v>
      </c>
      <c r="C4208" s="362" t="s">
        <v>10770</v>
      </c>
      <c r="D4208" s="362" t="s">
        <v>8471</v>
      </c>
      <c r="E4208" s="363" t="s">
        <v>35612</v>
      </c>
    </row>
    <row r="4209" spans="1:5" x14ac:dyDescent="0.25">
      <c r="A4209" s="246" t="str">
        <f t="shared" si="65"/>
        <v>92637</v>
      </c>
      <c r="B4209" s="362" t="s">
        <v>2886</v>
      </c>
      <c r="C4209" s="362" t="s">
        <v>10771</v>
      </c>
      <c r="D4209" s="362" t="s">
        <v>8471</v>
      </c>
      <c r="E4209" s="363" t="s">
        <v>20942</v>
      </c>
    </row>
    <row r="4210" spans="1:5" x14ac:dyDescent="0.25">
      <c r="A4210" s="246" t="str">
        <f t="shared" si="65"/>
        <v>92638</v>
      </c>
      <c r="B4210" s="362" t="s">
        <v>2887</v>
      </c>
      <c r="C4210" s="362" t="s">
        <v>10772</v>
      </c>
      <c r="D4210" s="362" t="s">
        <v>8471</v>
      </c>
      <c r="E4210" s="363" t="s">
        <v>35613</v>
      </c>
    </row>
    <row r="4211" spans="1:5" x14ac:dyDescent="0.25">
      <c r="A4211" s="246" t="str">
        <f t="shared" si="65"/>
        <v>92639</v>
      </c>
      <c r="B4211" s="362" t="s">
        <v>2888</v>
      </c>
      <c r="C4211" s="362" t="s">
        <v>10773</v>
      </c>
      <c r="D4211" s="362" t="s">
        <v>8471</v>
      </c>
      <c r="E4211" s="363" t="s">
        <v>20606</v>
      </c>
    </row>
    <row r="4212" spans="1:5" x14ac:dyDescent="0.25">
      <c r="A4212" s="246" t="str">
        <f t="shared" si="65"/>
        <v>92640</v>
      </c>
      <c r="B4212" s="362" t="s">
        <v>2889</v>
      </c>
      <c r="C4212" s="362" t="s">
        <v>10774</v>
      </c>
      <c r="D4212" s="362" t="s">
        <v>8471</v>
      </c>
      <c r="E4212" s="363" t="s">
        <v>29608</v>
      </c>
    </row>
    <row r="4213" spans="1:5" x14ac:dyDescent="0.25">
      <c r="A4213" s="246" t="str">
        <f t="shared" si="65"/>
        <v>92642</v>
      </c>
      <c r="B4213" s="362" t="s">
        <v>2890</v>
      </c>
      <c r="C4213" s="362" t="s">
        <v>10775</v>
      </c>
      <c r="D4213" s="362" t="s">
        <v>8471</v>
      </c>
      <c r="E4213" s="363" t="s">
        <v>35614</v>
      </c>
    </row>
    <row r="4214" spans="1:5" x14ac:dyDescent="0.25">
      <c r="A4214" s="246" t="str">
        <f t="shared" si="65"/>
        <v>92644</v>
      </c>
      <c r="B4214" s="362" t="s">
        <v>2891</v>
      </c>
      <c r="C4214" s="362" t="s">
        <v>10776</v>
      </c>
      <c r="D4214" s="362" t="s">
        <v>8471</v>
      </c>
      <c r="E4214" s="363" t="s">
        <v>35615</v>
      </c>
    </row>
    <row r="4215" spans="1:5" x14ac:dyDescent="0.25">
      <c r="A4215" s="246" t="str">
        <f t="shared" si="65"/>
        <v>92657</v>
      </c>
      <c r="B4215" s="362" t="s">
        <v>2900</v>
      </c>
      <c r="C4215" s="362" t="s">
        <v>10777</v>
      </c>
      <c r="D4215" s="362" t="s">
        <v>8471</v>
      </c>
      <c r="E4215" s="363" t="s">
        <v>13341</v>
      </c>
    </row>
    <row r="4216" spans="1:5" x14ac:dyDescent="0.25">
      <c r="A4216" s="246" t="str">
        <f t="shared" si="65"/>
        <v>92658</v>
      </c>
      <c r="B4216" s="362" t="s">
        <v>2901</v>
      </c>
      <c r="C4216" s="362" t="s">
        <v>10778</v>
      </c>
      <c r="D4216" s="362" t="s">
        <v>8471</v>
      </c>
      <c r="E4216" s="363" t="s">
        <v>15544</v>
      </c>
    </row>
    <row r="4217" spans="1:5" x14ac:dyDescent="0.25">
      <c r="A4217" s="246" t="str">
        <f t="shared" si="65"/>
        <v>92659</v>
      </c>
      <c r="B4217" s="362" t="s">
        <v>2902</v>
      </c>
      <c r="C4217" s="362" t="s">
        <v>10779</v>
      </c>
      <c r="D4217" s="362" t="s">
        <v>8471</v>
      </c>
      <c r="E4217" s="363" t="s">
        <v>26668</v>
      </c>
    </row>
    <row r="4218" spans="1:5" x14ac:dyDescent="0.25">
      <c r="A4218" s="246" t="str">
        <f t="shared" si="65"/>
        <v>92660</v>
      </c>
      <c r="B4218" s="362" t="s">
        <v>2903</v>
      </c>
      <c r="C4218" s="362" t="s">
        <v>10780</v>
      </c>
      <c r="D4218" s="362" t="s">
        <v>8471</v>
      </c>
      <c r="E4218" s="363" t="s">
        <v>20856</v>
      </c>
    </row>
    <row r="4219" spans="1:5" x14ac:dyDescent="0.25">
      <c r="A4219" s="246" t="str">
        <f t="shared" si="65"/>
        <v>92661</v>
      </c>
      <c r="B4219" s="362" t="s">
        <v>2904</v>
      </c>
      <c r="C4219" s="362" t="s">
        <v>10781</v>
      </c>
      <c r="D4219" s="362" t="s">
        <v>8471</v>
      </c>
      <c r="E4219" s="363" t="s">
        <v>35616</v>
      </c>
    </row>
    <row r="4220" spans="1:5" x14ac:dyDescent="0.25">
      <c r="A4220" s="246" t="str">
        <f t="shared" si="65"/>
        <v>92662</v>
      </c>
      <c r="B4220" s="362" t="s">
        <v>2905</v>
      </c>
      <c r="C4220" s="362" t="s">
        <v>10782</v>
      </c>
      <c r="D4220" s="362" t="s">
        <v>8471</v>
      </c>
      <c r="E4220" s="363" t="s">
        <v>16596</v>
      </c>
    </row>
    <row r="4221" spans="1:5" x14ac:dyDescent="0.25">
      <c r="A4221" s="246" t="str">
        <f t="shared" si="65"/>
        <v>92663</v>
      </c>
      <c r="B4221" s="362" t="s">
        <v>2906</v>
      </c>
      <c r="C4221" s="362" t="s">
        <v>10783</v>
      </c>
      <c r="D4221" s="362" t="s">
        <v>8471</v>
      </c>
      <c r="E4221" s="363" t="s">
        <v>18143</v>
      </c>
    </row>
    <row r="4222" spans="1:5" x14ac:dyDescent="0.25">
      <c r="A4222" s="246" t="str">
        <f t="shared" si="65"/>
        <v>92664</v>
      </c>
      <c r="B4222" s="362" t="s">
        <v>2907</v>
      </c>
      <c r="C4222" s="362" t="s">
        <v>10784</v>
      </c>
      <c r="D4222" s="362" t="s">
        <v>8471</v>
      </c>
      <c r="E4222" s="363" t="s">
        <v>35357</v>
      </c>
    </row>
    <row r="4223" spans="1:5" x14ac:dyDescent="0.25">
      <c r="A4223" s="246" t="str">
        <f t="shared" si="65"/>
        <v>92665</v>
      </c>
      <c r="B4223" s="362" t="s">
        <v>2908</v>
      </c>
      <c r="C4223" s="362" t="s">
        <v>10785</v>
      </c>
      <c r="D4223" s="362" t="s">
        <v>8471</v>
      </c>
      <c r="E4223" s="363" t="s">
        <v>35617</v>
      </c>
    </row>
    <row r="4224" spans="1:5" x14ac:dyDescent="0.25">
      <c r="A4224" s="246" t="str">
        <f t="shared" si="65"/>
        <v>92666</v>
      </c>
      <c r="B4224" s="362" t="s">
        <v>2909</v>
      </c>
      <c r="C4224" s="362" t="s">
        <v>10786</v>
      </c>
      <c r="D4224" s="362" t="s">
        <v>8471</v>
      </c>
      <c r="E4224" s="363" t="s">
        <v>35618</v>
      </c>
    </row>
    <row r="4225" spans="1:5" x14ac:dyDescent="0.25">
      <c r="A4225" s="246" t="str">
        <f t="shared" si="65"/>
        <v>92667</v>
      </c>
      <c r="B4225" s="362" t="s">
        <v>2910</v>
      </c>
      <c r="C4225" s="362" t="s">
        <v>10787</v>
      </c>
      <c r="D4225" s="362" t="s">
        <v>8471</v>
      </c>
      <c r="E4225" s="363" t="s">
        <v>35328</v>
      </c>
    </row>
    <row r="4226" spans="1:5" x14ac:dyDescent="0.25">
      <c r="A4226" s="246" t="str">
        <f t="shared" si="65"/>
        <v>92668</v>
      </c>
      <c r="B4226" s="362" t="s">
        <v>2911</v>
      </c>
      <c r="C4226" s="362" t="s">
        <v>10788</v>
      </c>
      <c r="D4226" s="362" t="s">
        <v>8471</v>
      </c>
      <c r="E4226" s="363" t="s">
        <v>35619</v>
      </c>
    </row>
    <row r="4227" spans="1:5" x14ac:dyDescent="0.25">
      <c r="A4227" s="246" t="str">
        <f t="shared" ref="A4227:A4290" si="66">B4227</f>
        <v>92669</v>
      </c>
      <c r="B4227" s="362" t="s">
        <v>2912</v>
      </c>
      <c r="C4227" s="362" t="s">
        <v>10789</v>
      </c>
      <c r="D4227" s="362" t="s">
        <v>8471</v>
      </c>
      <c r="E4227" s="363" t="s">
        <v>28068</v>
      </c>
    </row>
    <row r="4228" spans="1:5" x14ac:dyDescent="0.25">
      <c r="A4228" s="246" t="str">
        <f t="shared" si="66"/>
        <v>92670</v>
      </c>
      <c r="B4228" s="362" t="s">
        <v>2913</v>
      </c>
      <c r="C4228" s="362" t="s">
        <v>10790</v>
      </c>
      <c r="D4228" s="362" t="s">
        <v>8471</v>
      </c>
      <c r="E4228" s="363" t="s">
        <v>12808</v>
      </c>
    </row>
    <row r="4229" spans="1:5" x14ac:dyDescent="0.25">
      <c r="A4229" s="246" t="str">
        <f t="shared" si="66"/>
        <v>92671</v>
      </c>
      <c r="B4229" s="362" t="s">
        <v>2914</v>
      </c>
      <c r="C4229" s="362" t="s">
        <v>10791</v>
      </c>
      <c r="D4229" s="362" t="s">
        <v>8471</v>
      </c>
      <c r="E4229" s="363" t="s">
        <v>16409</v>
      </c>
    </row>
    <row r="4230" spans="1:5" x14ac:dyDescent="0.25">
      <c r="A4230" s="246" t="str">
        <f t="shared" si="66"/>
        <v>92672</v>
      </c>
      <c r="B4230" s="362" t="s">
        <v>2915</v>
      </c>
      <c r="C4230" s="362" t="s">
        <v>10792</v>
      </c>
      <c r="D4230" s="362" t="s">
        <v>8471</v>
      </c>
      <c r="E4230" s="363" t="s">
        <v>35620</v>
      </c>
    </row>
    <row r="4231" spans="1:5" x14ac:dyDescent="0.25">
      <c r="A4231" s="246" t="str">
        <f t="shared" si="66"/>
        <v>92673</v>
      </c>
      <c r="B4231" s="362" t="s">
        <v>2916</v>
      </c>
      <c r="C4231" s="362" t="s">
        <v>10793</v>
      </c>
      <c r="D4231" s="362" t="s">
        <v>8471</v>
      </c>
      <c r="E4231" s="363" t="s">
        <v>20649</v>
      </c>
    </row>
    <row r="4232" spans="1:5" x14ac:dyDescent="0.25">
      <c r="A4232" s="246" t="str">
        <f t="shared" si="66"/>
        <v>92674</v>
      </c>
      <c r="B4232" s="362" t="s">
        <v>2917</v>
      </c>
      <c r="C4232" s="362" t="s">
        <v>10794</v>
      </c>
      <c r="D4232" s="362" t="s">
        <v>8471</v>
      </c>
      <c r="E4232" s="363" t="s">
        <v>16665</v>
      </c>
    </row>
    <row r="4233" spans="1:5" x14ac:dyDescent="0.25">
      <c r="A4233" s="246" t="str">
        <f t="shared" si="66"/>
        <v>92675</v>
      </c>
      <c r="B4233" s="362" t="s">
        <v>2918</v>
      </c>
      <c r="C4233" s="362" t="s">
        <v>10795</v>
      </c>
      <c r="D4233" s="362" t="s">
        <v>8471</v>
      </c>
      <c r="E4233" s="363" t="s">
        <v>35621</v>
      </c>
    </row>
    <row r="4234" spans="1:5" x14ac:dyDescent="0.25">
      <c r="A4234" s="246" t="str">
        <f t="shared" si="66"/>
        <v>92676</v>
      </c>
      <c r="B4234" s="362" t="s">
        <v>2919</v>
      </c>
      <c r="C4234" s="362" t="s">
        <v>10796</v>
      </c>
      <c r="D4234" s="362" t="s">
        <v>8471</v>
      </c>
      <c r="E4234" s="363" t="s">
        <v>35622</v>
      </c>
    </row>
    <row r="4235" spans="1:5" x14ac:dyDescent="0.25">
      <c r="A4235" s="246" t="str">
        <f t="shared" si="66"/>
        <v>92677</v>
      </c>
      <c r="B4235" s="362" t="s">
        <v>2920</v>
      </c>
      <c r="C4235" s="362" t="s">
        <v>10797</v>
      </c>
      <c r="D4235" s="362" t="s">
        <v>8471</v>
      </c>
      <c r="E4235" s="363" t="s">
        <v>34772</v>
      </c>
    </row>
    <row r="4236" spans="1:5" x14ac:dyDescent="0.25">
      <c r="A4236" s="246" t="str">
        <f t="shared" si="66"/>
        <v>92678</v>
      </c>
      <c r="B4236" s="362" t="s">
        <v>2921</v>
      </c>
      <c r="C4236" s="362" t="s">
        <v>10798</v>
      </c>
      <c r="D4236" s="362" t="s">
        <v>8471</v>
      </c>
      <c r="E4236" s="363" t="s">
        <v>21363</v>
      </c>
    </row>
    <row r="4237" spans="1:5" x14ac:dyDescent="0.25">
      <c r="A4237" s="246" t="str">
        <f t="shared" si="66"/>
        <v>92679</v>
      </c>
      <c r="B4237" s="362" t="s">
        <v>2922</v>
      </c>
      <c r="C4237" s="362" t="s">
        <v>10799</v>
      </c>
      <c r="D4237" s="362" t="s">
        <v>8471</v>
      </c>
      <c r="E4237" s="363" t="s">
        <v>35623</v>
      </c>
    </row>
    <row r="4238" spans="1:5" x14ac:dyDescent="0.25">
      <c r="A4238" s="246" t="str">
        <f t="shared" si="66"/>
        <v>92680</v>
      </c>
      <c r="B4238" s="362" t="s">
        <v>2923</v>
      </c>
      <c r="C4238" s="362" t="s">
        <v>10800</v>
      </c>
      <c r="D4238" s="362" t="s">
        <v>8471</v>
      </c>
      <c r="E4238" s="363" t="s">
        <v>35624</v>
      </c>
    </row>
    <row r="4239" spans="1:5" x14ac:dyDescent="0.25">
      <c r="A4239" s="246" t="str">
        <f t="shared" si="66"/>
        <v>92681</v>
      </c>
      <c r="B4239" s="362" t="s">
        <v>2924</v>
      </c>
      <c r="C4239" s="362" t="s">
        <v>10801</v>
      </c>
      <c r="D4239" s="362" t="s">
        <v>8471</v>
      </c>
      <c r="E4239" s="363" t="s">
        <v>12942</v>
      </c>
    </row>
    <row r="4240" spans="1:5" x14ac:dyDescent="0.25">
      <c r="A4240" s="246" t="str">
        <f t="shared" si="66"/>
        <v>92682</v>
      </c>
      <c r="B4240" s="362" t="s">
        <v>2925</v>
      </c>
      <c r="C4240" s="362" t="s">
        <v>10802</v>
      </c>
      <c r="D4240" s="362" t="s">
        <v>8471</v>
      </c>
      <c r="E4240" s="363" t="s">
        <v>29662</v>
      </c>
    </row>
    <row r="4241" spans="1:5" x14ac:dyDescent="0.25">
      <c r="A4241" s="246" t="str">
        <f t="shared" si="66"/>
        <v>92683</v>
      </c>
      <c r="B4241" s="362" t="s">
        <v>2926</v>
      </c>
      <c r="C4241" s="362" t="s">
        <v>10803</v>
      </c>
      <c r="D4241" s="362" t="s">
        <v>8471</v>
      </c>
      <c r="E4241" s="363" t="s">
        <v>33379</v>
      </c>
    </row>
    <row r="4242" spans="1:5" x14ac:dyDescent="0.25">
      <c r="A4242" s="246" t="str">
        <f t="shared" si="66"/>
        <v>92684</v>
      </c>
      <c r="B4242" s="362" t="s">
        <v>2927</v>
      </c>
      <c r="C4242" s="362" t="s">
        <v>10804</v>
      </c>
      <c r="D4242" s="362" t="s">
        <v>8471</v>
      </c>
      <c r="E4242" s="363" t="s">
        <v>35625</v>
      </c>
    </row>
    <row r="4243" spans="1:5" x14ac:dyDescent="0.25">
      <c r="A4243" s="246" t="str">
        <f t="shared" si="66"/>
        <v>92685</v>
      </c>
      <c r="B4243" s="362" t="s">
        <v>2928</v>
      </c>
      <c r="C4243" s="362" t="s">
        <v>10805</v>
      </c>
      <c r="D4243" s="362" t="s">
        <v>8471</v>
      </c>
      <c r="E4243" s="363" t="s">
        <v>35626</v>
      </c>
    </row>
    <row r="4244" spans="1:5" x14ac:dyDescent="0.25">
      <c r="A4244" s="246" t="str">
        <f t="shared" si="66"/>
        <v>92686</v>
      </c>
      <c r="B4244" s="362" t="s">
        <v>2929</v>
      </c>
      <c r="C4244" s="362" t="s">
        <v>10806</v>
      </c>
      <c r="D4244" s="362" t="s">
        <v>8471</v>
      </c>
      <c r="E4244" s="363" t="s">
        <v>35627</v>
      </c>
    </row>
    <row r="4245" spans="1:5" x14ac:dyDescent="0.25">
      <c r="A4245" s="246" t="str">
        <f t="shared" si="66"/>
        <v>92692</v>
      </c>
      <c r="B4245" s="362" t="s">
        <v>2934</v>
      </c>
      <c r="C4245" s="362" t="s">
        <v>10807</v>
      </c>
      <c r="D4245" s="362" t="s">
        <v>8471</v>
      </c>
      <c r="E4245" s="363" t="s">
        <v>24582</v>
      </c>
    </row>
    <row r="4246" spans="1:5" x14ac:dyDescent="0.25">
      <c r="A4246" s="246" t="str">
        <f t="shared" si="66"/>
        <v>92693</v>
      </c>
      <c r="B4246" s="362" t="s">
        <v>2935</v>
      </c>
      <c r="C4246" s="362" t="s">
        <v>10808</v>
      </c>
      <c r="D4246" s="362" t="s">
        <v>8471</v>
      </c>
      <c r="E4246" s="363" t="s">
        <v>13552</v>
      </c>
    </row>
    <row r="4247" spans="1:5" x14ac:dyDescent="0.25">
      <c r="A4247" s="246" t="str">
        <f t="shared" si="66"/>
        <v>92694</v>
      </c>
      <c r="B4247" s="362" t="s">
        <v>2936</v>
      </c>
      <c r="C4247" s="362" t="s">
        <v>10809</v>
      </c>
      <c r="D4247" s="362" t="s">
        <v>8471</v>
      </c>
      <c r="E4247" s="363" t="s">
        <v>17277</v>
      </c>
    </row>
    <row r="4248" spans="1:5" x14ac:dyDescent="0.25">
      <c r="A4248" s="246" t="str">
        <f t="shared" si="66"/>
        <v>92695</v>
      </c>
      <c r="B4248" s="362" t="s">
        <v>2937</v>
      </c>
      <c r="C4248" s="362" t="s">
        <v>10810</v>
      </c>
      <c r="D4248" s="362" t="s">
        <v>8471</v>
      </c>
      <c r="E4248" s="363" t="s">
        <v>14940</v>
      </c>
    </row>
    <row r="4249" spans="1:5" x14ac:dyDescent="0.25">
      <c r="A4249" s="246" t="str">
        <f t="shared" si="66"/>
        <v>92696</v>
      </c>
      <c r="B4249" s="362" t="s">
        <v>2938</v>
      </c>
      <c r="C4249" s="362" t="s">
        <v>10811</v>
      </c>
      <c r="D4249" s="362" t="s">
        <v>8471</v>
      </c>
      <c r="E4249" s="363" t="s">
        <v>16104</v>
      </c>
    </row>
    <row r="4250" spans="1:5" x14ac:dyDescent="0.25">
      <c r="A4250" s="246" t="str">
        <f t="shared" si="66"/>
        <v>92697</v>
      </c>
      <c r="B4250" s="362" t="s">
        <v>2939</v>
      </c>
      <c r="C4250" s="362" t="s">
        <v>10812</v>
      </c>
      <c r="D4250" s="362" t="s">
        <v>8471</v>
      </c>
      <c r="E4250" s="363" t="s">
        <v>23645</v>
      </c>
    </row>
    <row r="4251" spans="1:5" x14ac:dyDescent="0.25">
      <c r="A4251" s="246" t="str">
        <f t="shared" si="66"/>
        <v>92698</v>
      </c>
      <c r="B4251" s="362" t="s">
        <v>2940</v>
      </c>
      <c r="C4251" s="362" t="s">
        <v>10813</v>
      </c>
      <c r="D4251" s="362" t="s">
        <v>8471</v>
      </c>
      <c r="E4251" s="363" t="s">
        <v>12852</v>
      </c>
    </row>
    <row r="4252" spans="1:5" x14ac:dyDescent="0.25">
      <c r="A4252" s="246" t="str">
        <f t="shared" si="66"/>
        <v>92699</v>
      </c>
      <c r="B4252" s="362" t="s">
        <v>2941</v>
      </c>
      <c r="C4252" s="362" t="s">
        <v>10814</v>
      </c>
      <c r="D4252" s="362" t="s">
        <v>8471</v>
      </c>
      <c r="E4252" s="363" t="s">
        <v>11938</v>
      </c>
    </row>
    <row r="4253" spans="1:5" x14ac:dyDescent="0.25">
      <c r="A4253" s="246" t="str">
        <f t="shared" si="66"/>
        <v>92700</v>
      </c>
      <c r="B4253" s="362" t="s">
        <v>2942</v>
      </c>
      <c r="C4253" s="362" t="s">
        <v>10816</v>
      </c>
      <c r="D4253" s="362" t="s">
        <v>8471</v>
      </c>
      <c r="E4253" s="363" t="s">
        <v>19889</v>
      </c>
    </row>
    <row r="4254" spans="1:5" x14ac:dyDescent="0.25">
      <c r="A4254" s="246" t="str">
        <f t="shared" si="66"/>
        <v>92701</v>
      </c>
      <c r="B4254" s="362" t="s">
        <v>2943</v>
      </c>
      <c r="C4254" s="362" t="s">
        <v>10817</v>
      </c>
      <c r="D4254" s="362" t="s">
        <v>8471</v>
      </c>
      <c r="E4254" s="363" t="s">
        <v>14913</v>
      </c>
    </row>
    <row r="4255" spans="1:5" x14ac:dyDescent="0.25">
      <c r="A4255" s="246" t="str">
        <f t="shared" si="66"/>
        <v>92702</v>
      </c>
      <c r="B4255" s="362" t="s">
        <v>2944</v>
      </c>
      <c r="C4255" s="362" t="s">
        <v>10818</v>
      </c>
      <c r="D4255" s="362" t="s">
        <v>8471</v>
      </c>
      <c r="E4255" s="363" t="s">
        <v>20564</v>
      </c>
    </row>
    <row r="4256" spans="1:5" x14ac:dyDescent="0.25">
      <c r="A4256" s="246" t="str">
        <f t="shared" si="66"/>
        <v>92703</v>
      </c>
      <c r="B4256" s="362" t="s">
        <v>2945</v>
      </c>
      <c r="C4256" s="362" t="s">
        <v>10820</v>
      </c>
      <c r="D4256" s="362" t="s">
        <v>8471</v>
      </c>
      <c r="E4256" s="363" t="s">
        <v>15038</v>
      </c>
    </row>
    <row r="4257" spans="1:5" x14ac:dyDescent="0.25">
      <c r="A4257" s="246" t="str">
        <f t="shared" si="66"/>
        <v>92704</v>
      </c>
      <c r="B4257" s="362" t="s">
        <v>2946</v>
      </c>
      <c r="C4257" s="362" t="s">
        <v>10821</v>
      </c>
      <c r="D4257" s="362" t="s">
        <v>8471</v>
      </c>
      <c r="E4257" s="363" t="s">
        <v>35133</v>
      </c>
    </row>
    <row r="4258" spans="1:5" x14ac:dyDescent="0.25">
      <c r="A4258" s="246" t="str">
        <f t="shared" si="66"/>
        <v>92705</v>
      </c>
      <c r="B4258" s="362" t="s">
        <v>2947</v>
      </c>
      <c r="C4258" s="362" t="s">
        <v>10822</v>
      </c>
      <c r="D4258" s="362" t="s">
        <v>8471</v>
      </c>
      <c r="E4258" s="363" t="s">
        <v>14632</v>
      </c>
    </row>
    <row r="4259" spans="1:5" x14ac:dyDescent="0.25">
      <c r="A4259" s="246" t="str">
        <f t="shared" si="66"/>
        <v>92706</v>
      </c>
      <c r="B4259" s="362" t="s">
        <v>2948</v>
      </c>
      <c r="C4259" s="362" t="s">
        <v>10823</v>
      </c>
      <c r="D4259" s="362" t="s">
        <v>8471</v>
      </c>
      <c r="E4259" s="363" t="s">
        <v>35593</v>
      </c>
    </row>
    <row r="4260" spans="1:5" x14ac:dyDescent="0.25">
      <c r="A4260" s="246" t="str">
        <f t="shared" si="66"/>
        <v>92889</v>
      </c>
      <c r="B4260" s="362" t="s">
        <v>3066</v>
      </c>
      <c r="C4260" s="362" t="s">
        <v>10824</v>
      </c>
      <c r="D4260" s="362" t="s">
        <v>8471</v>
      </c>
      <c r="E4260" s="363" t="s">
        <v>35628</v>
      </c>
    </row>
    <row r="4261" spans="1:5" x14ac:dyDescent="0.25">
      <c r="A4261" s="246" t="str">
        <f t="shared" si="66"/>
        <v>92890</v>
      </c>
      <c r="B4261" s="362" t="s">
        <v>3067</v>
      </c>
      <c r="C4261" s="362" t="s">
        <v>10825</v>
      </c>
      <c r="D4261" s="362" t="s">
        <v>8471</v>
      </c>
      <c r="E4261" s="363" t="s">
        <v>21324</v>
      </c>
    </row>
    <row r="4262" spans="1:5" x14ac:dyDescent="0.25">
      <c r="A4262" s="246" t="str">
        <f t="shared" si="66"/>
        <v>92891</v>
      </c>
      <c r="B4262" s="362" t="s">
        <v>3068</v>
      </c>
      <c r="C4262" s="362" t="s">
        <v>10826</v>
      </c>
      <c r="D4262" s="362" t="s">
        <v>8471</v>
      </c>
      <c r="E4262" s="363" t="s">
        <v>35629</v>
      </c>
    </row>
    <row r="4263" spans="1:5" x14ac:dyDescent="0.25">
      <c r="A4263" s="246" t="str">
        <f t="shared" si="66"/>
        <v>92892</v>
      </c>
      <c r="B4263" s="362" t="s">
        <v>3069</v>
      </c>
      <c r="C4263" s="362" t="s">
        <v>10827</v>
      </c>
      <c r="D4263" s="362" t="s">
        <v>8471</v>
      </c>
      <c r="E4263" s="363" t="s">
        <v>35630</v>
      </c>
    </row>
    <row r="4264" spans="1:5" x14ac:dyDescent="0.25">
      <c r="A4264" s="246" t="str">
        <f t="shared" si="66"/>
        <v>92893</v>
      </c>
      <c r="B4264" s="362" t="s">
        <v>3070</v>
      </c>
      <c r="C4264" s="362" t="s">
        <v>10828</v>
      </c>
      <c r="D4264" s="362" t="s">
        <v>8471</v>
      </c>
      <c r="E4264" s="363" t="s">
        <v>22443</v>
      </c>
    </row>
    <row r="4265" spans="1:5" x14ac:dyDescent="0.25">
      <c r="A4265" s="246" t="str">
        <f t="shared" si="66"/>
        <v>92894</v>
      </c>
      <c r="B4265" s="362" t="s">
        <v>3071</v>
      </c>
      <c r="C4265" s="362" t="s">
        <v>10829</v>
      </c>
      <c r="D4265" s="362" t="s">
        <v>8471</v>
      </c>
      <c r="E4265" s="363" t="s">
        <v>19870</v>
      </c>
    </row>
    <row r="4266" spans="1:5" x14ac:dyDescent="0.25">
      <c r="A4266" s="246" t="str">
        <f t="shared" si="66"/>
        <v>92895</v>
      </c>
      <c r="B4266" s="362" t="s">
        <v>3072</v>
      </c>
      <c r="C4266" s="362" t="s">
        <v>10830</v>
      </c>
      <c r="D4266" s="362" t="s">
        <v>8471</v>
      </c>
      <c r="E4266" s="363" t="s">
        <v>35631</v>
      </c>
    </row>
    <row r="4267" spans="1:5" x14ac:dyDescent="0.25">
      <c r="A4267" s="246" t="str">
        <f t="shared" si="66"/>
        <v>92896</v>
      </c>
      <c r="B4267" s="362" t="s">
        <v>3073</v>
      </c>
      <c r="C4267" s="362" t="s">
        <v>10831</v>
      </c>
      <c r="D4267" s="362" t="s">
        <v>8471</v>
      </c>
      <c r="E4267" s="363" t="s">
        <v>35632</v>
      </c>
    </row>
    <row r="4268" spans="1:5" x14ac:dyDescent="0.25">
      <c r="A4268" s="246" t="str">
        <f t="shared" si="66"/>
        <v>92897</v>
      </c>
      <c r="B4268" s="362" t="s">
        <v>3074</v>
      </c>
      <c r="C4268" s="362" t="s">
        <v>10832</v>
      </c>
      <c r="D4268" s="362" t="s">
        <v>8471</v>
      </c>
      <c r="E4268" s="363" t="s">
        <v>35633</v>
      </c>
    </row>
    <row r="4269" spans="1:5" x14ac:dyDescent="0.25">
      <c r="A4269" s="246" t="str">
        <f t="shared" si="66"/>
        <v>92898</v>
      </c>
      <c r="B4269" s="362" t="s">
        <v>3075</v>
      </c>
      <c r="C4269" s="362" t="s">
        <v>10833</v>
      </c>
      <c r="D4269" s="362" t="s">
        <v>8471</v>
      </c>
      <c r="E4269" s="363" t="s">
        <v>19948</v>
      </c>
    </row>
    <row r="4270" spans="1:5" x14ac:dyDescent="0.25">
      <c r="A4270" s="246" t="str">
        <f t="shared" si="66"/>
        <v>92899</v>
      </c>
      <c r="B4270" s="362" t="s">
        <v>3076</v>
      </c>
      <c r="C4270" s="362" t="s">
        <v>10834</v>
      </c>
      <c r="D4270" s="362" t="s">
        <v>8471</v>
      </c>
      <c r="E4270" s="363" t="s">
        <v>20920</v>
      </c>
    </row>
    <row r="4271" spans="1:5" x14ac:dyDescent="0.25">
      <c r="A4271" s="246" t="str">
        <f t="shared" si="66"/>
        <v>92900</v>
      </c>
      <c r="B4271" s="362" t="s">
        <v>3077</v>
      </c>
      <c r="C4271" s="362" t="s">
        <v>10835</v>
      </c>
      <c r="D4271" s="362" t="s">
        <v>8471</v>
      </c>
      <c r="E4271" s="363" t="s">
        <v>19880</v>
      </c>
    </row>
    <row r="4272" spans="1:5" x14ac:dyDescent="0.25">
      <c r="A4272" s="246" t="str">
        <f t="shared" si="66"/>
        <v>92901</v>
      </c>
      <c r="B4272" s="362" t="s">
        <v>3078</v>
      </c>
      <c r="C4272" s="362" t="s">
        <v>10836</v>
      </c>
      <c r="D4272" s="362" t="s">
        <v>8471</v>
      </c>
      <c r="E4272" s="363" t="s">
        <v>35634</v>
      </c>
    </row>
    <row r="4273" spans="1:5" x14ac:dyDescent="0.25">
      <c r="A4273" s="246" t="str">
        <f t="shared" si="66"/>
        <v>92902</v>
      </c>
      <c r="B4273" s="362" t="s">
        <v>3079</v>
      </c>
      <c r="C4273" s="362" t="s">
        <v>10837</v>
      </c>
      <c r="D4273" s="362" t="s">
        <v>8471</v>
      </c>
      <c r="E4273" s="363" t="s">
        <v>35635</v>
      </c>
    </row>
    <row r="4274" spans="1:5" x14ac:dyDescent="0.25">
      <c r="A4274" s="246" t="str">
        <f t="shared" si="66"/>
        <v>92903</v>
      </c>
      <c r="B4274" s="362" t="s">
        <v>3080</v>
      </c>
      <c r="C4274" s="362" t="s">
        <v>10838</v>
      </c>
      <c r="D4274" s="362" t="s">
        <v>8471</v>
      </c>
      <c r="E4274" s="363" t="s">
        <v>35636</v>
      </c>
    </row>
    <row r="4275" spans="1:5" x14ac:dyDescent="0.25">
      <c r="A4275" s="246" t="str">
        <f t="shared" si="66"/>
        <v>92904</v>
      </c>
      <c r="B4275" s="362" t="s">
        <v>3081</v>
      </c>
      <c r="C4275" s="362" t="s">
        <v>10839</v>
      </c>
      <c r="D4275" s="362" t="s">
        <v>8471</v>
      </c>
      <c r="E4275" s="363" t="s">
        <v>16438</v>
      </c>
    </row>
    <row r="4276" spans="1:5" x14ac:dyDescent="0.25">
      <c r="A4276" s="246" t="str">
        <f t="shared" si="66"/>
        <v>92905</v>
      </c>
      <c r="B4276" s="362" t="s">
        <v>3082</v>
      </c>
      <c r="C4276" s="362" t="s">
        <v>10840</v>
      </c>
      <c r="D4276" s="362" t="s">
        <v>8471</v>
      </c>
      <c r="E4276" s="363" t="s">
        <v>35637</v>
      </c>
    </row>
    <row r="4277" spans="1:5" x14ac:dyDescent="0.25">
      <c r="A4277" s="246" t="str">
        <f t="shared" si="66"/>
        <v>92906</v>
      </c>
      <c r="B4277" s="362" t="s">
        <v>3083</v>
      </c>
      <c r="C4277" s="362" t="s">
        <v>10841</v>
      </c>
      <c r="D4277" s="362" t="s">
        <v>8471</v>
      </c>
      <c r="E4277" s="363" t="s">
        <v>16083</v>
      </c>
    </row>
    <row r="4278" spans="1:5" x14ac:dyDescent="0.25">
      <c r="A4278" s="246" t="str">
        <f t="shared" si="66"/>
        <v>92907</v>
      </c>
      <c r="B4278" s="362" t="s">
        <v>3084</v>
      </c>
      <c r="C4278" s="362" t="s">
        <v>10842</v>
      </c>
      <c r="D4278" s="362" t="s">
        <v>8471</v>
      </c>
      <c r="E4278" s="363" t="s">
        <v>22407</v>
      </c>
    </row>
    <row r="4279" spans="1:5" x14ac:dyDescent="0.25">
      <c r="A4279" s="246" t="str">
        <f t="shared" si="66"/>
        <v>92908</v>
      </c>
      <c r="B4279" s="362" t="s">
        <v>3085</v>
      </c>
      <c r="C4279" s="362" t="s">
        <v>10843</v>
      </c>
      <c r="D4279" s="362" t="s">
        <v>8471</v>
      </c>
      <c r="E4279" s="363" t="s">
        <v>22407</v>
      </c>
    </row>
    <row r="4280" spans="1:5" x14ac:dyDescent="0.25">
      <c r="A4280" s="246" t="str">
        <f t="shared" si="66"/>
        <v>92909</v>
      </c>
      <c r="B4280" s="362" t="s">
        <v>3086</v>
      </c>
      <c r="C4280" s="362" t="s">
        <v>10844</v>
      </c>
      <c r="D4280" s="362" t="s">
        <v>8471</v>
      </c>
      <c r="E4280" s="363" t="s">
        <v>22407</v>
      </c>
    </row>
    <row r="4281" spans="1:5" x14ac:dyDescent="0.25">
      <c r="A4281" s="246" t="str">
        <f t="shared" si="66"/>
        <v>92910</v>
      </c>
      <c r="B4281" s="362" t="s">
        <v>3087</v>
      </c>
      <c r="C4281" s="362" t="s">
        <v>10845</v>
      </c>
      <c r="D4281" s="362" t="s">
        <v>8471</v>
      </c>
      <c r="E4281" s="363" t="s">
        <v>35638</v>
      </c>
    </row>
    <row r="4282" spans="1:5" x14ac:dyDescent="0.25">
      <c r="A4282" s="246" t="str">
        <f t="shared" si="66"/>
        <v>92911</v>
      </c>
      <c r="B4282" s="362" t="s">
        <v>3088</v>
      </c>
      <c r="C4282" s="362" t="s">
        <v>10846</v>
      </c>
      <c r="D4282" s="362" t="s">
        <v>8471</v>
      </c>
      <c r="E4282" s="363" t="s">
        <v>35638</v>
      </c>
    </row>
    <row r="4283" spans="1:5" x14ac:dyDescent="0.25">
      <c r="A4283" s="246" t="str">
        <f t="shared" si="66"/>
        <v>92912</v>
      </c>
      <c r="B4283" s="362" t="s">
        <v>3089</v>
      </c>
      <c r="C4283" s="362" t="s">
        <v>10847</v>
      </c>
      <c r="D4283" s="362" t="s">
        <v>8471</v>
      </c>
      <c r="E4283" s="363" t="s">
        <v>35639</v>
      </c>
    </row>
    <row r="4284" spans="1:5" x14ac:dyDescent="0.25">
      <c r="A4284" s="246" t="str">
        <f t="shared" si="66"/>
        <v>92913</v>
      </c>
      <c r="B4284" s="362" t="s">
        <v>3090</v>
      </c>
      <c r="C4284" s="362" t="s">
        <v>10848</v>
      </c>
      <c r="D4284" s="362" t="s">
        <v>8471</v>
      </c>
      <c r="E4284" s="363" t="s">
        <v>24822</v>
      </c>
    </row>
    <row r="4285" spans="1:5" x14ac:dyDescent="0.25">
      <c r="A4285" s="246" t="str">
        <f t="shared" si="66"/>
        <v>92914</v>
      </c>
      <c r="B4285" s="362" t="s">
        <v>3091</v>
      </c>
      <c r="C4285" s="362" t="s">
        <v>10849</v>
      </c>
      <c r="D4285" s="362" t="s">
        <v>8471</v>
      </c>
      <c r="E4285" s="363" t="s">
        <v>24822</v>
      </c>
    </row>
    <row r="4286" spans="1:5" x14ac:dyDescent="0.25">
      <c r="A4286" s="246" t="str">
        <f t="shared" si="66"/>
        <v>92918</v>
      </c>
      <c r="B4286" s="362" t="s">
        <v>3095</v>
      </c>
      <c r="C4286" s="362" t="s">
        <v>10850</v>
      </c>
      <c r="D4286" s="362" t="s">
        <v>8471</v>
      </c>
      <c r="E4286" s="363" t="s">
        <v>8286</v>
      </c>
    </row>
    <row r="4287" spans="1:5" x14ac:dyDescent="0.25">
      <c r="A4287" s="246" t="str">
        <f t="shared" si="66"/>
        <v>92920</v>
      </c>
      <c r="B4287" s="362" t="s">
        <v>3097</v>
      </c>
      <c r="C4287" s="362" t="s">
        <v>10851</v>
      </c>
      <c r="D4287" s="362" t="s">
        <v>8471</v>
      </c>
      <c r="E4287" s="363" t="s">
        <v>24560</v>
      </c>
    </row>
    <row r="4288" spans="1:5" x14ac:dyDescent="0.25">
      <c r="A4288" s="246" t="str">
        <f t="shared" si="66"/>
        <v>92925</v>
      </c>
      <c r="B4288" s="362" t="s">
        <v>3102</v>
      </c>
      <c r="C4288" s="362" t="s">
        <v>10852</v>
      </c>
      <c r="D4288" s="362" t="s">
        <v>8471</v>
      </c>
      <c r="E4288" s="363" t="s">
        <v>20666</v>
      </c>
    </row>
    <row r="4289" spans="1:5" x14ac:dyDescent="0.25">
      <c r="A4289" s="246" t="str">
        <f t="shared" si="66"/>
        <v>92926</v>
      </c>
      <c r="B4289" s="362" t="s">
        <v>3103</v>
      </c>
      <c r="C4289" s="362" t="s">
        <v>10853</v>
      </c>
      <c r="D4289" s="362" t="s">
        <v>8471</v>
      </c>
      <c r="E4289" s="363" t="s">
        <v>16627</v>
      </c>
    </row>
    <row r="4290" spans="1:5" x14ac:dyDescent="0.25">
      <c r="A4290" s="246" t="str">
        <f t="shared" si="66"/>
        <v>92927</v>
      </c>
      <c r="B4290" s="362" t="s">
        <v>3104</v>
      </c>
      <c r="C4290" s="362" t="s">
        <v>10854</v>
      </c>
      <c r="D4290" s="362" t="s">
        <v>8471</v>
      </c>
      <c r="E4290" s="363" t="s">
        <v>16627</v>
      </c>
    </row>
    <row r="4291" spans="1:5" x14ac:dyDescent="0.25">
      <c r="A4291" s="246" t="str">
        <f t="shared" ref="A4291:A4354" si="67">B4291</f>
        <v>92928</v>
      </c>
      <c r="B4291" s="362" t="s">
        <v>3105</v>
      </c>
      <c r="C4291" s="362" t="s">
        <v>10855</v>
      </c>
      <c r="D4291" s="362" t="s">
        <v>8471</v>
      </c>
      <c r="E4291" s="363" t="s">
        <v>35640</v>
      </c>
    </row>
    <row r="4292" spans="1:5" x14ac:dyDescent="0.25">
      <c r="A4292" s="246" t="str">
        <f t="shared" si="67"/>
        <v>92929</v>
      </c>
      <c r="B4292" s="362" t="s">
        <v>3106</v>
      </c>
      <c r="C4292" s="362" t="s">
        <v>10856</v>
      </c>
      <c r="D4292" s="362" t="s">
        <v>8471</v>
      </c>
      <c r="E4292" s="363" t="s">
        <v>35640</v>
      </c>
    </row>
    <row r="4293" spans="1:5" x14ac:dyDescent="0.25">
      <c r="A4293" s="246" t="str">
        <f t="shared" si="67"/>
        <v>92930</v>
      </c>
      <c r="B4293" s="362" t="s">
        <v>3107</v>
      </c>
      <c r="C4293" s="362" t="s">
        <v>10857</v>
      </c>
      <c r="D4293" s="362" t="s">
        <v>8471</v>
      </c>
      <c r="E4293" s="363" t="s">
        <v>35640</v>
      </c>
    </row>
    <row r="4294" spans="1:5" x14ac:dyDescent="0.25">
      <c r="A4294" s="246" t="str">
        <f t="shared" si="67"/>
        <v>92931</v>
      </c>
      <c r="B4294" s="362" t="s">
        <v>3108</v>
      </c>
      <c r="C4294" s="362" t="s">
        <v>10858</v>
      </c>
      <c r="D4294" s="362" t="s">
        <v>8471</v>
      </c>
      <c r="E4294" s="363" t="s">
        <v>15656</v>
      </c>
    </row>
    <row r="4295" spans="1:5" x14ac:dyDescent="0.25">
      <c r="A4295" s="246" t="str">
        <f t="shared" si="67"/>
        <v>92932</v>
      </c>
      <c r="B4295" s="362" t="s">
        <v>3109</v>
      </c>
      <c r="C4295" s="362" t="s">
        <v>10859</v>
      </c>
      <c r="D4295" s="362" t="s">
        <v>8471</v>
      </c>
      <c r="E4295" s="363" t="s">
        <v>15656</v>
      </c>
    </row>
    <row r="4296" spans="1:5" x14ac:dyDescent="0.25">
      <c r="A4296" s="246" t="str">
        <f t="shared" si="67"/>
        <v>92933</v>
      </c>
      <c r="B4296" s="362" t="s">
        <v>3110</v>
      </c>
      <c r="C4296" s="362" t="s">
        <v>10860</v>
      </c>
      <c r="D4296" s="362" t="s">
        <v>8471</v>
      </c>
      <c r="E4296" s="363" t="s">
        <v>15656</v>
      </c>
    </row>
    <row r="4297" spans="1:5" x14ac:dyDescent="0.25">
      <c r="A4297" s="246" t="str">
        <f t="shared" si="67"/>
        <v>92934</v>
      </c>
      <c r="B4297" s="362" t="s">
        <v>3111</v>
      </c>
      <c r="C4297" s="362" t="s">
        <v>10861</v>
      </c>
      <c r="D4297" s="362" t="s">
        <v>8471</v>
      </c>
      <c r="E4297" s="363" t="s">
        <v>21338</v>
      </c>
    </row>
    <row r="4298" spans="1:5" x14ac:dyDescent="0.25">
      <c r="A4298" s="246" t="str">
        <f t="shared" si="67"/>
        <v>92935</v>
      </c>
      <c r="B4298" s="362" t="s">
        <v>3112</v>
      </c>
      <c r="C4298" s="362" t="s">
        <v>10862</v>
      </c>
      <c r="D4298" s="362" t="s">
        <v>8471</v>
      </c>
      <c r="E4298" s="363" t="s">
        <v>21338</v>
      </c>
    </row>
    <row r="4299" spans="1:5" x14ac:dyDescent="0.25">
      <c r="A4299" s="246" t="str">
        <f t="shared" si="67"/>
        <v>92936</v>
      </c>
      <c r="B4299" s="362" t="s">
        <v>3113</v>
      </c>
      <c r="C4299" s="362" t="s">
        <v>10863</v>
      </c>
      <c r="D4299" s="362" t="s">
        <v>8471</v>
      </c>
      <c r="E4299" s="363" t="s">
        <v>35641</v>
      </c>
    </row>
    <row r="4300" spans="1:5" x14ac:dyDescent="0.25">
      <c r="A4300" s="246" t="str">
        <f t="shared" si="67"/>
        <v>92937</v>
      </c>
      <c r="B4300" s="362" t="s">
        <v>3114</v>
      </c>
      <c r="C4300" s="362" t="s">
        <v>10864</v>
      </c>
      <c r="D4300" s="362" t="s">
        <v>8471</v>
      </c>
      <c r="E4300" s="363" t="s">
        <v>35641</v>
      </c>
    </row>
    <row r="4301" spans="1:5" x14ac:dyDescent="0.25">
      <c r="A4301" s="246" t="str">
        <f t="shared" si="67"/>
        <v>92938</v>
      </c>
      <c r="B4301" s="362" t="s">
        <v>3115</v>
      </c>
      <c r="C4301" s="362" t="s">
        <v>10865</v>
      </c>
      <c r="D4301" s="362" t="s">
        <v>8471</v>
      </c>
      <c r="E4301" s="363" t="s">
        <v>11297</v>
      </c>
    </row>
    <row r="4302" spans="1:5" x14ac:dyDescent="0.25">
      <c r="A4302" s="246" t="str">
        <f t="shared" si="67"/>
        <v>92939</v>
      </c>
      <c r="B4302" s="362" t="s">
        <v>3116</v>
      </c>
      <c r="C4302" s="362" t="s">
        <v>10866</v>
      </c>
      <c r="D4302" s="362" t="s">
        <v>8471</v>
      </c>
      <c r="E4302" s="363" t="s">
        <v>10235</v>
      </c>
    </row>
    <row r="4303" spans="1:5" x14ac:dyDescent="0.25">
      <c r="A4303" s="246" t="str">
        <f t="shared" si="67"/>
        <v>92940</v>
      </c>
      <c r="B4303" s="362" t="s">
        <v>3117</v>
      </c>
      <c r="C4303" s="362" t="s">
        <v>10867</v>
      </c>
      <c r="D4303" s="362" t="s">
        <v>8471</v>
      </c>
      <c r="E4303" s="363" t="s">
        <v>20129</v>
      </c>
    </row>
    <row r="4304" spans="1:5" x14ac:dyDescent="0.25">
      <c r="A4304" s="246" t="str">
        <f t="shared" si="67"/>
        <v>92941</v>
      </c>
      <c r="B4304" s="362" t="s">
        <v>3118</v>
      </c>
      <c r="C4304" s="362" t="s">
        <v>10868</v>
      </c>
      <c r="D4304" s="362" t="s">
        <v>8471</v>
      </c>
      <c r="E4304" s="363" t="s">
        <v>16712</v>
      </c>
    </row>
    <row r="4305" spans="1:5" x14ac:dyDescent="0.25">
      <c r="A4305" s="246" t="str">
        <f t="shared" si="67"/>
        <v>92942</v>
      </c>
      <c r="B4305" s="362" t="s">
        <v>3119</v>
      </c>
      <c r="C4305" s="362" t="s">
        <v>10869</v>
      </c>
      <c r="D4305" s="362" t="s">
        <v>8471</v>
      </c>
      <c r="E4305" s="363" t="s">
        <v>16712</v>
      </c>
    </row>
    <row r="4306" spans="1:5" x14ac:dyDescent="0.25">
      <c r="A4306" s="246" t="str">
        <f t="shared" si="67"/>
        <v>92943</v>
      </c>
      <c r="B4306" s="362" t="s">
        <v>3120</v>
      </c>
      <c r="C4306" s="362" t="s">
        <v>10870</v>
      </c>
      <c r="D4306" s="362" t="s">
        <v>8471</v>
      </c>
      <c r="E4306" s="363" t="s">
        <v>31993</v>
      </c>
    </row>
    <row r="4307" spans="1:5" x14ac:dyDescent="0.25">
      <c r="A4307" s="246" t="str">
        <f t="shared" si="67"/>
        <v>92944</v>
      </c>
      <c r="B4307" s="362" t="s">
        <v>3121</v>
      </c>
      <c r="C4307" s="362" t="s">
        <v>10871</v>
      </c>
      <c r="D4307" s="362" t="s">
        <v>8471</v>
      </c>
      <c r="E4307" s="363" t="s">
        <v>31993</v>
      </c>
    </row>
    <row r="4308" spans="1:5" x14ac:dyDescent="0.25">
      <c r="A4308" s="246" t="str">
        <f t="shared" si="67"/>
        <v>92945</v>
      </c>
      <c r="B4308" s="362" t="s">
        <v>3122</v>
      </c>
      <c r="C4308" s="362" t="s">
        <v>10872</v>
      </c>
      <c r="D4308" s="362" t="s">
        <v>8471</v>
      </c>
      <c r="E4308" s="363" t="s">
        <v>31993</v>
      </c>
    </row>
    <row r="4309" spans="1:5" x14ac:dyDescent="0.25">
      <c r="A4309" s="246" t="str">
        <f t="shared" si="67"/>
        <v>92946</v>
      </c>
      <c r="B4309" s="362" t="s">
        <v>3123</v>
      </c>
      <c r="C4309" s="362" t="s">
        <v>10873</v>
      </c>
      <c r="D4309" s="362" t="s">
        <v>8471</v>
      </c>
      <c r="E4309" s="363" t="s">
        <v>35642</v>
      </c>
    </row>
    <row r="4310" spans="1:5" x14ac:dyDescent="0.25">
      <c r="A4310" s="246" t="str">
        <f t="shared" si="67"/>
        <v>92947</v>
      </c>
      <c r="B4310" s="362" t="s">
        <v>3124</v>
      </c>
      <c r="C4310" s="362" t="s">
        <v>10874</v>
      </c>
      <c r="D4310" s="362" t="s">
        <v>8471</v>
      </c>
      <c r="E4310" s="363" t="s">
        <v>35642</v>
      </c>
    </row>
    <row r="4311" spans="1:5" x14ac:dyDescent="0.25">
      <c r="A4311" s="246" t="str">
        <f t="shared" si="67"/>
        <v>92948</v>
      </c>
      <c r="B4311" s="362" t="s">
        <v>3125</v>
      </c>
      <c r="C4311" s="362" t="s">
        <v>10875</v>
      </c>
      <c r="D4311" s="362" t="s">
        <v>8471</v>
      </c>
      <c r="E4311" s="363" t="s">
        <v>35642</v>
      </c>
    </row>
    <row r="4312" spans="1:5" x14ac:dyDescent="0.25">
      <c r="A4312" s="246" t="str">
        <f t="shared" si="67"/>
        <v>92949</v>
      </c>
      <c r="B4312" s="362" t="s">
        <v>3126</v>
      </c>
      <c r="C4312" s="362" t="s">
        <v>10876</v>
      </c>
      <c r="D4312" s="362" t="s">
        <v>8471</v>
      </c>
      <c r="E4312" s="363" t="s">
        <v>35643</v>
      </c>
    </row>
    <row r="4313" spans="1:5" x14ac:dyDescent="0.25">
      <c r="A4313" s="246" t="str">
        <f t="shared" si="67"/>
        <v>92950</v>
      </c>
      <c r="B4313" s="362" t="s">
        <v>3127</v>
      </c>
      <c r="C4313" s="362" t="s">
        <v>10877</v>
      </c>
      <c r="D4313" s="362" t="s">
        <v>8471</v>
      </c>
      <c r="E4313" s="363" t="s">
        <v>35643</v>
      </c>
    </row>
    <row r="4314" spans="1:5" x14ac:dyDescent="0.25">
      <c r="A4314" s="246" t="str">
        <f t="shared" si="67"/>
        <v>92951</v>
      </c>
      <c r="B4314" s="362" t="s">
        <v>3128</v>
      </c>
      <c r="C4314" s="362" t="s">
        <v>10878</v>
      </c>
      <c r="D4314" s="362" t="s">
        <v>8471</v>
      </c>
      <c r="E4314" s="363" t="s">
        <v>21179</v>
      </c>
    </row>
    <row r="4315" spans="1:5" x14ac:dyDescent="0.25">
      <c r="A4315" s="246" t="str">
        <f t="shared" si="67"/>
        <v>92952</v>
      </c>
      <c r="B4315" s="362" t="s">
        <v>3129</v>
      </c>
      <c r="C4315" s="362" t="s">
        <v>10879</v>
      </c>
      <c r="D4315" s="362" t="s">
        <v>8471</v>
      </c>
      <c r="E4315" s="363" t="s">
        <v>21179</v>
      </c>
    </row>
    <row r="4316" spans="1:5" x14ac:dyDescent="0.25">
      <c r="A4316" s="246" t="str">
        <f t="shared" si="67"/>
        <v>92953</v>
      </c>
      <c r="B4316" s="362" t="s">
        <v>3130</v>
      </c>
      <c r="C4316" s="362" t="s">
        <v>10880</v>
      </c>
      <c r="D4316" s="362" t="s">
        <v>8471</v>
      </c>
      <c r="E4316" s="363" t="s">
        <v>20771</v>
      </c>
    </row>
    <row r="4317" spans="1:5" x14ac:dyDescent="0.25">
      <c r="A4317" s="246" t="str">
        <f t="shared" si="67"/>
        <v>93050</v>
      </c>
      <c r="B4317" s="362" t="s">
        <v>3171</v>
      </c>
      <c r="C4317" s="362" t="s">
        <v>17783</v>
      </c>
      <c r="D4317" s="362" t="s">
        <v>8471</v>
      </c>
      <c r="E4317" s="363" t="s">
        <v>21136</v>
      </c>
    </row>
    <row r="4318" spans="1:5" x14ac:dyDescent="0.25">
      <c r="A4318" s="246" t="str">
        <f t="shared" si="67"/>
        <v>93052</v>
      </c>
      <c r="B4318" s="362" t="s">
        <v>3172</v>
      </c>
      <c r="C4318" s="362" t="s">
        <v>17784</v>
      </c>
      <c r="D4318" s="362" t="s">
        <v>8471</v>
      </c>
      <c r="E4318" s="363" t="s">
        <v>35644</v>
      </c>
    </row>
    <row r="4319" spans="1:5" x14ac:dyDescent="0.25">
      <c r="A4319" s="246" t="str">
        <f t="shared" si="67"/>
        <v>93054</v>
      </c>
      <c r="B4319" s="362" t="s">
        <v>3173</v>
      </c>
      <c r="C4319" s="362" t="s">
        <v>17785</v>
      </c>
      <c r="D4319" s="362" t="s">
        <v>8471</v>
      </c>
      <c r="E4319" s="363" t="s">
        <v>14877</v>
      </c>
    </row>
    <row r="4320" spans="1:5" x14ac:dyDescent="0.25">
      <c r="A4320" s="246" t="str">
        <f t="shared" si="67"/>
        <v>93055</v>
      </c>
      <c r="B4320" s="362" t="s">
        <v>3174</v>
      </c>
      <c r="C4320" s="362" t="s">
        <v>17786</v>
      </c>
      <c r="D4320" s="362" t="s">
        <v>8471</v>
      </c>
      <c r="E4320" s="363" t="s">
        <v>31584</v>
      </c>
    </row>
    <row r="4321" spans="1:5" x14ac:dyDescent="0.25">
      <c r="A4321" s="246" t="str">
        <f t="shared" si="67"/>
        <v>93056</v>
      </c>
      <c r="B4321" s="362" t="s">
        <v>3175</v>
      </c>
      <c r="C4321" s="362" t="s">
        <v>17787</v>
      </c>
      <c r="D4321" s="362" t="s">
        <v>8471</v>
      </c>
      <c r="E4321" s="363" t="s">
        <v>16664</v>
      </c>
    </row>
    <row r="4322" spans="1:5" x14ac:dyDescent="0.25">
      <c r="A4322" s="246" t="str">
        <f t="shared" si="67"/>
        <v>93057</v>
      </c>
      <c r="B4322" s="362" t="s">
        <v>3176</v>
      </c>
      <c r="C4322" s="362" t="s">
        <v>17788</v>
      </c>
      <c r="D4322" s="362" t="s">
        <v>8471</v>
      </c>
      <c r="E4322" s="363" t="s">
        <v>13373</v>
      </c>
    </row>
    <row r="4323" spans="1:5" x14ac:dyDescent="0.25">
      <c r="A4323" s="246" t="str">
        <f t="shared" si="67"/>
        <v>93058</v>
      </c>
      <c r="B4323" s="362" t="s">
        <v>3177</v>
      </c>
      <c r="C4323" s="362" t="s">
        <v>17789</v>
      </c>
      <c r="D4323" s="362" t="s">
        <v>8471</v>
      </c>
      <c r="E4323" s="363" t="s">
        <v>35645</v>
      </c>
    </row>
    <row r="4324" spans="1:5" x14ac:dyDescent="0.25">
      <c r="A4324" s="246" t="str">
        <f t="shared" si="67"/>
        <v>93059</v>
      </c>
      <c r="B4324" s="362" t="s">
        <v>3178</v>
      </c>
      <c r="C4324" s="362" t="s">
        <v>17790</v>
      </c>
      <c r="D4324" s="362" t="s">
        <v>8471</v>
      </c>
      <c r="E4324" s="363" t="s">
        <v>23788</v>
      </c>
    </row>
    <row r="4325" spans="1:5" x14ac:dyDescent="0.25">
      <c r="A4325" s="246" t="str">
        <f t="shared" si="67"/>
        <v>93060</v>
      </c>
      <c r="B4325" s="362" t="s">
        <v>3179</v>
      </c>
      <c r="C4325" s="362" t="s">
        <v>17791</v>
      </c>
      <c r="D4325" s="362" t="s">
        <v>8471</v>
      </c>
      <c r="E4325" s="363" t="s">
        <v>21331</v>
      </c>
    </row>
    <row r="4326" spans="1:5" x14ac:dyDescent="0.25">
      <c r="A4326" s="246" t="str">
        <f t="shared" si="67"/>
        <v>93061</v>
      </c>
      <c r="B4326" s="362" t="s">
        <v>3180</v>
      </c>
      <c r="C4326" s="362" t="s">
        <v>17792</v>
      </c>
      <c r="D4326" s="362" t="s">
        <v>8471</v>
      </c>
      <c r="E4326" s="363" t="s">
        <v>35646</v>
      </c>
    </row>
    <row r="4327" spans="1:5" x14ac:dyDescent="0.25">
      <c r="A4327" s="246" t="str">
        <f t="shared" si="67"/>
        <v>93062</v>
      </c>
      <c r="B4327" s="362" t="s">
        <v>3181</v>
      </c>
      <c r="C4327" s="362" t="s">
        <v>17793</v>
      </c>
      <c r="D4327" s="362" t="s">
        <v>8471</v>
      </c>
      <c r="E4327" s="363" t="s">
        <v>17114</v>
      </c>
    </row>
    <row r="4328" spans="1:5" x14ac:dyDescent="0.25">
      <c r="A4328" s="246" t="str">
        <f t="shared" si="67"/>
        <v>93063</v>
      </c>
      <c r="B4328" s="362" t="s">
        <v>3182</v>
      </c>
      <c r="C4328" s="362" t="s">
        <v>17794</v>
      </c>
      <c r="D4328" s="362" t="s">
        <v>8471</v>
      </c>
      <c r="E4328" s="363" t="s">
        <v>35647</v>
      </c>
    </row>
    <row r="4329" spans="1:5" x14ac:dyDescent="0.25">
      <c r="A4329" s="246" t="str">
        <f t="shared" si="67"/>
        <v>93064</v>
      </c>
      <c r="B4329" s="362" t="s">
        <v>3183</v>
      </c>
      <c r="C4329" s="362" t="s">
        <v>17795</v>
      </c>
      <c r="D4329" s="362" t="s">
        <v>8471</v>
      </c>
      <c r="E4329" s="363" t="s">
        <v>26585</v>
      </c>
    </row>
    <row r="4330" spans="1:5" x14ac:dyDescent="0.25">
      <c r="A4330" s="246" t="str">
        <f t="shared" si="67"/>
        <v>93065</v>
      </c>
      <c r="B4330" s="362" t="s">
        <v>3184</v>
      </c>
      <c r="C4330" s="362" t="s">
        <v>17796</v>
      </c>
      <c r="D4330" s="362" t="s">
        <v>8471</v>
      </c>
      <c r="E4330" s="363" t="s">
        <v>35648</v>
      </c>
    </row>
    <row r="4331" spans="1:5" x14ac:dyDescent="0.25">
      <c r="A4331" s="246" t="str">
        <f t="shared" si="67"/>
        <v>93066</v>
      </c>
      <c r="B4331" s="362" t="s">
        <v>3185</v>
      </c>
      <c r="C4331" s="362" t="s">
        <v>17797</v>
      </c>
      <c r="D4331" s="362" t="s">
        <v>8471</v>
      </c>
      <c r="E4331" s="363" t="s">
        <v>35649</v>
      </c>
    </row>
    <row r="4332" spans="1:5" x14ac:dyDescent="0.25">
      <c r="A4332" s="246" t="str">
        <f t="shared" si="67"/>
        <v>93067</v>
      </c>
      <c r="B4332" s="362" t="s">
        <v>3186</v>
      </c>
      <c r="C4332" s="362" t="s">
        <v>17798</v>
      </c>
      <c r="D4332" s="362" t="s">
        <v>8471</v>
      </c>
      <c r="E4332" s="363" t="s">
        <v>20589</v>
      </c>
    </row>
    <row r="4333" spans="1:5" x14ac:dyDescent="0.25">
      <c r="A4333" s="246" t="str">
        <f t="shared" si="67"/>
        <v>93068</v>
      </c>
      <c r="B4333" s="362" t="s">
        <v>3187</v>
      </c>
      <c r="C4333" s="362" t="s">
        <v>17800</v>
      </c>
      <c r="D4333" s="362" t="s">
        <v>8471</v>
      </c>
      <c r="E4333" s="363" t="s">
        <v>35650</v>
      </c>
    </row>
    <row r="4334" spans="1:5" x14ac:dyDescent="0.25">
      <c r="A4334" s="246" t="str">
        <f t="shared" si="67"/>
        <v>93069</v>
      </c>
      <c r="B4334" s="362" t="s">
        <v>3188</v>
      </c>
      <c r="C4334" s="362" t="s">
        <v>17802</v>
      </c>
      <c r="D4334" s="362" t="s">
        <v>8471</v>
      </c>
      <c r="E4334" s="363" t="s">
        <v>35651</v>
      </c>
    </row>
    <row r="4335" spans="1:5" x14ac:dyDescent="0.25">
      <c r="A4335" s="246" t="str">
        <f t="shared" si="67"/>
        <v>93070</v>
      </c>
      <c r="B4335" s="362" t="s">
        <v>3189</v>
      </c>
      <c r="C4335" s="362" t="s">
        <v>17803</v>
      </c>
      <c r="D4335" s="362" t="s">
        <v>8471</v>
      </c>
      <c r="E4335" s="363" t="s">
        <v>35589</v>
      </c>
    </row>
    <row r="4336" spans="1:5" x14ac:dyDescent="0.25">
      <c r="A4336" s="246" t="str">
        <f t="shared" si="67"/>
        <v>93071</v>
      </c>
      <c r="B4336" s="362" t="s">
        <v>3190</v>
      </c>
      <c r="C4336" s="362" t="s">
        <v>17804</v>
      </c>
      <c r="D4336" s="362" t="s">
        <v>8471</v>
      </c>
      <c r="E4336" s="363" t="s">
        <v>20849</v>
      </c>
    </row>
    <row r="4337" spans="1:5" x14ac:dyDescent="0.25">
      <c r="A4337" s="246" t="str">
        <f t="shared" si="67"/>
        <v>93072</v>
      </c>
      <c r="B4337" s="362" t="s">
        <v>3191</v>
      </c>
      <c r="C4337" s="362" t="s">
        <v>17805</v>
      </c>
      <c r="D4337" s="362" t="s">
        <v>8471</v>
      </c>
      <c r="E4337" s="363" t="s">
        <v>35652</v>
      </c>
    </row>
    <row r="4338" spans="1:5" x14ac:dyDescent="0.25">
      <c r="A4338" s="246" t="str">
        <f t="shared" si="67"/>
        <v>93074</v>
      </c>
      <c r="B4338" s="362" t="s">
        <v>3192</v>
      </c>
      <c r="C4338" s="362" t="s">
        <v>17806</v>
      </c>
      <c r="D4338" s="362" t="s">
        <v>8471</v>
      </c>
      <c r="E4338" s="363" t="s">
        <v>15614</v>
      </c>
    </row>
    <row r="4339" spans="1:5" x14ac:dyDescent="0.25">
      <c r="A4339" s="246" t="str">
        <f t="shared" si="67"/>
        <v>93075</v>
      </c>
      <c r="B4339" s="362" t="s">
        <v>3193</v>
      </c>
      <c r="C4339" s="362" t="s">
        <v>17807</v>
      </c>
      <c r="D4339" s="362" t="s">
        <v>8471</v>
      </c>
      <c r="E4339" s="363" t="s">
        <v>7913</v>
      </c>
    </row>
    <row r="4340" spans="1:5" x14ac:dyDescent="0.25">
      <c r="A4340" s="246" t="str">
        <f t="shared" si="67"/>
        <v>93076</v>
      </c>
      <c r="B4340" s="362" t="s">
        <v>3194</v>
      </c>
      <c r="C4340" s="362" t="s">
        <v>17808</v>
      </c>
      <c r="D4340" s="362" t="s">
        <v>8471</v>
      </c>
      <c r="E4340" s="363" t="s">
        <v>25654</v>
      </c>
    </row>
    <row r="4341" spans="1:5" x14ac:dyDescent="0.25">
      <c r="A4341" s="246" t="str">
        <f t="shared" si="67"/>
        <v>93077</v>
      </c>
      <c r="B4341" s="362" t="s">
        <v>3195</v>
      </c>
      <c r="C4341" s="362" t="s">
        <v>17809</v>
      </c>
      <c r="D4341" s="362" t="s">
        <v>8471</v>
      </c>
      <c r="E4341" s="363" t="s">
        <v>13311</v>
      </c>
    </row>
    <row r="4342" spans="1:5" x14ac:dyDescent="0.25">
      <c r="A4342" s="246" t="str">
        <f t="shared" si="67"/>
        <v>93078</v>
      </c>
      <c r="B4342" s="362" t="s">
        <v>3196</v>
      </c>
      <c r="C4342" s="362" t="s">
        <v>17810</v>
      </c>
      <c r="D4342" s="362" t="s">
        <v>8471</v>
      </c>
      <c r="E4342" s="363" t="s">
        <v>23596</v>
      </c>
    </row>
    <row r="4343" spans="1:5" x14ac:dyDescent="0.25">
      <c r="A4343" s="246" t="str">
        <f t="shared" si="67"/>
        <v>93079</v>
      </c>
      <c r="B4343" s="362" t="s">
        <v>3197</v>
      </c>
      <c r="C4343" s="362" t="s">
        <v>17811</v>
      </c>
      <c r="D4343" s="362" t="s">
        <v>8471</v>
      </c>
      <c r="E4343" s="363" t="s">
        <v>35653</v>
      </c>
    </row>
    <row r="4344" spans="1:5" x14ac:dyDescent="0.25">
      <c r="A4344" s="246" t="str">
        <f t="shared" si="67"/>
        <v>93080</v>
      </c>
      <c r="B4344" s="362" t="s">
        <v>3198</v>
      </c>
      <c r="C4344" s="362" t="s">
        <v>17813</v>
      </c>
      <c r="D4344" s="362" t="s">
        <v>8471</v>
      </c>
      <c r="E4344" s="363" t="s">
        <v>29444</v>
      </c>
    </row>
    <row r="4345" spans="1:5" x14ac:dyDescent="0.25">
      <c r="A4345" s="246" t="str">
        <f t="shared" si="67"/>
        <v>93081</v>
      </c>
      <c r="B4345" s="362" t="s">
        <v>3199</v>
      </c>
      <c r="C4345" s="362" t="s">
        <v>17814</v>
      </c>
      <c r="D4345" s="362" t="s">
        <v>8471</v>
      </c>
      <c r="E4345" s="363" t="s">
        <v>21134</v>
      </c>
    </row>
    <row r="4346" spans="1:5" x14ac:dyDescent="0.25">
      <c r="A4346" s="246" t="str">
        <f t="shared" si="67"/>
        <v>93082</v>
      </c>
      <c r="B4346" s="362" t="s">
        <v>3200</v>
      </c>
      <c r="C4346" s="362" t="s">
        <v>17815</v>
      </c>
      <c r="D4346" s="362" t="s">
        <v>8471</v>
      </c>
      <c r="E4346" s="363" t="s">
        <v>13310</v>
      </c>
    </row>
    <row r="4347" spans="1:5" x14ac:dyDescent="0.25">
      <c r="A4347" s="246" t="str">
        <f t="shared" si="67"/>
        <v>93083</v>
      </c>
      <c r="B4347" s="362" t="s">
        <v>3201</v>
      </c>
      <c r="C4347" s="362" t="s">
        <v>17816</v>
      </c>
      <c r="D4347" s="362" t="s">
        <v>8471</v>
      </c>
      <c r="E4347" s="363" t="s">
        <v>35654</v>
      </c>
    </row>
    <row r="4348" spans="1:5" x14ac:dyDescent="0.25">
      <c r="A4348" s="246" t="str">
        <f t="shared" si="67"/>
        <v>93084</v>
      </c>
      <c r="B4348" s="362" t="s">
        <v>3202</v>
      </c>
      <c r="C4348" s="362" t="s">
        <v>17817</v>
      </c>
      <c r="D4348" s="362" t="s">
        <v>8471</v>
      </c>
      <c r="E4348" s="363" t="s">
        <v>8606</v>
      </c>
    </row>
    <row r="4349" spans="1:5" x14ac:dyDescent="0.25">
      <c r="A4349" s="246" t="str">
        <f t="shared" si="67"/>
        <v>93085</v>
      </c>
      <c r="B4349" s="362" t="s">
        <v>3203</v>
      </c>
      <c r="C4349" s="362" t="s">
        <v>17818</v>
      </c>
      <c r="D4349" s="362" t="s">
        <v>8471</v>
      </c>
      <c r="E4349" s="363" t="s">
        <v>20830</v>
      </c>
    </row>
    <row r="4350" spans="1:5" x14ac:dyDescent="0.25">
      <c r="A4350" s="246" t="str">
        <f t="shared" si="67"/>
        <v>93086</v>
      </c>
      <c r="B4350" s="362" t="s">
        <v>3204</v>
      </c>
      <c r="C4350" s="362" t="s">
        <v>17819</v>
      </c>
      <c r="D4350" s="362" t="s">
        <v>8471</v>
      </c>
      <c r="E4350" s="363" t="s">
        <v>35655</v>
      </c>
    </row>
    <row r="4351" spans="1:5" x14ac:dyDescent="0.25">
      <c r="A4351" s="246" t="str">
        <f t="shared" si="67"/>
        <v>93087</v>
      </c>
      <c r="B4351" s="362" t="s">
        <v>3205</v>
      </c>
      <c r="C4351" s="362" t="s">
        <v>17820</v>
      </c>
      <c r="D4351" s="362" t="s">
        <v>8471</v>
      </c>
      <c r="E4351" s="363" t="s">
        <v>31018</v>
      </c>
    </row>
    <row r="4352" spans="1:5" x14ac:dyDescent="0.25">
      <c r="A4352" s="246" t="str">
        <f t="shared" si="67"/>
        <v>93088</v>
      </c>
      <c r="B4352" s="362" t="s">
        <v>3206</v>
      </c>
      <c r="C4352" s="362" t="s">
        <v>17821</v>
      </c>
      <c r="D4352" s="362" t="s">
        <v>8471</v>
      </c>
      <c r="E4352" s="363" t="s">
        <v>23446</v>
      </c>
    </row>
    <row r="4353" spans="1:5" x14ac:dyDescent="0.25">
      <c r="A4353" s="246" t="str">
        <f t="shared" si="67"/>
        <v>93089</v>
      </c>
      <c r="B4353" s="362" t="s">
        <v>3207</v>
      </c>
      <c r="C4353" s="362" t="s">
        <v>17822</v>
      </c>
      <c r="D4353" s="362" t="s">
        <v>8471</v>
      </c>
      <c r="E4353" s="363" t="s">
        <v>14191</v>
      </c>
    </row>
    <row r="4354" spans="1:5" x14ac:dyDescent="0.25">
      <c r="A4354" s="246" t="str">
        <f t="shared" si="67"/>
        <v>93090</v>
      </c>
      <c r="B4354" s="362" t="s">
        <v>3208</v>
      </c>
      <c r="C4354" s="362" t="s">
        <v>17824</v>
      </c>
      <c r="D4354" s="362" t="s">
        <v>8471</v>
      </c>
      <c r="E4354" s="363" t="s">
        <v>21259</v>
      </c>
    </row>
    <row r="4355" spans="1:5" x14ac:dyDescent="0.25">
      <c r="A4355" s="246" t="str">
        <f t="shared" ref="A4355:A4418" si="68">B4355</f>
        <v>93091</v>
      </c>
      <c r="B4355" s="362" t="s">
        <v>3209</v>
      </c>
      <c r="C4355" s="362" t="s">
        <v>17825</v>
      </c>
      <c r="D4355" s="362" t="s">
        <v>8471</v>
      </c>
      <c r="E4355" s="363" t="s">
        <v>10558</v>
      </c>
    </row>
    <row r="4356" spans="1:5" x14ac:dyDescent="0.25">
      <c r="A4356" s="246" t="str">
        <f t="shared" si="68"/>
        <v>93092</v>
      </c>
      <c r="B4356" s="362" t="s">
        <v>3210</v>
      </c>
      <c r="C4356" s="362" t="s">
        <v>17826</v>
      </c>
      <c r="D4356" s="362" t="s">
        <v>8471</v>
      </c>
      <c r="E4356" s="363" t="s">
        <v>35656</v>
      </c>
    </row>
    <row r="4357" spans="1:5" x14ac:dyDescent="0.25">
      <c r="A4357" s="246" t="str">
        <f t="shared" si="68"/>
        <v>93093</v>
      </c>
      <c r="B4357" s="362" t="s">
        <v>3211</v>
      </c>
      <c r="C4357" s="362" t="s">
        <v>17827</v>
      </c>
      <c r="D4357" s="362" t="s">
        <v>8471</v>
      </c>
      <c r="E4357" s="363" t="s">
        <v>15970</v>
      </c>
    </row>
    <row r="4358" spans="1:5" x14ac:dyDescent="0.25">
      <c r="A4358" s="246" t="str">
        <f t="shared" si="68"/>
        <v>93094</v>
      </c>
      <c r="B4358" s="362" t="s">
        <v>3212</v>
      </c>
      <c r="C4358" s="362" t="s">
        <v>17828</v>
      </c>
      <c r="D4358" s="362" t="s">
        <v>8471</v>
      </c>
      <c r="E4358" s="363" t="s">
        <v>21228</v>
      </c>
    </row>
    <row r="4359" spans="1:5" x14ac:dyDescent="0.25">
      <c r="A4359" s="246" t="str">
        <f t="shared" si="68"/>
        <v>93097</v>
      </c>
      <c r="B4359" s="362" t="s">
        <v>3213</v>
      </c>
      <c r="C4359" s="362" t="s">
        <v>17829</v>
      </c>
      <c r="D4359" s="362" t="s">
        <v>8471</v>
      </c>
      <c r="E4359" s="363" t="s">
        <v>8009</v>
      </c>
    </row>
    <row r="4360" spans="1:5" x14ac:dyDescent="0.25">
      <c r="A4360" s="246" t="str">
        <f t="shared" si="68"/>
        <v>93098</v>
      </c>
      <c r="B4360" s="362" t="s">
        <v>3214</v>
      </c>
      <c r="C4360" s="362" t="s">
        <v>17830</v>
      </c>
      <c r="D4360" s="362" t="s">
        <v>8471</v>
      </c>
      <c r="E4360" s="363" t="s">
        <v>13970</v>
      </c>
    </row>
    <row r="4361" spans="1:5" x14ac:dyDescent="0.25">
      <c r="A4361" s="246" t="str">
        <f t="shared" si="68"/>
        <v>93099</v>
      </c>
      <c r="B4361" s="362" t="s">
        <v>3215</v>
      </c>
      <c r="C4361" s="362" t="s">
        <v>17831</v>
      </c>
      <c r="D4361" s="362" t="s">
        <v>8471</v>
      </c>
      <c r="E4361" s="363" t="s">
        <v>26733</v>
      </c>
    </row>
    <row r="4362" spans="1:5" x14ac:dyDescent="0.25">
      <c r="A4362" s="246" t="str">
        <f t="shared" si="68"/>
        <v>93100</v>
      </c>
      <c r="B4362" s="362" t="s">
        <v>3216</v>
      </c>
      <c r="C4362" s="362" t="s">
        <v>17832</v>
      </c>
      <c r="D4362" s="362" t="s">
        <v>8471</v>
      </c>
      <c r="E4362" s="363" t="s">
        <v>33795</v>
      </c>
    </row>
    <row r="4363" spans="1:5" x14ac:dyDescent="0.25">
      <c r="A4363" s="246" t="str">
        <f t="shared" si="68"/>
        <v>93101</v>
      </c>
      <c r="B4363" s="362" t="s">
        <v>3217</v>
      </c>
      <c r="C4363" s="362" t="s">
        <v>17833</v>
      </c>
      <c r="D4363" s="362" t="s">
        <v>8471</v>
      </c>
      <c r="E4363" s="363" t="s">
        <v>13383</v>
      </c>
    </row>
    <row r="4364" spans="1:5" x14ac:dyDescent="0.25">
      <c r="A4364" s="246" t="str">
        <f t="shared" si="68"/>
        <v>93102</v>
      </c>
      <c r="B4364" s="362" t="s">
        <v>3218</v>
      </c>
      <c r="C4364" s="362" t="s">
        <v>17834</v>
      </c>
      <c r="D4364" s="362" t="s">
        <v>8471</v>
      </c>
      <c r="E4364" s="363" t="s">
        <v>35657</v>
      </c>
    </row>
    <row r="4365" spans="1:5" x14ac:dyDescent="0.25">
      <c r="A4365" s="246" t="str">
        <f t="shared" si="68"/>
        <v>93103</v>
      </c>
      <c r="B4365" s="362" t="s">
        <v>3219</v>
      </c>
      <c r="C4365" s="362" t="s">
        <v>17835</v>
      </c>
      <c r="D4365" s="362" t="s">
        <v>8471</v>
      </c>
      <c r="E4365" s="363" t="s">
        <v>10881</v>
      </c>
    </row>
    <row r="4366" spans="1:5" x14ac:dyDescent="0.25">
      <c r="A4366" s="246" t="str">
        <f t="shared" si="68"/>
        <v>93104</v>
      </c>
      <c r="B4366" s="362" t="s">
        <v>3220</v>
      </c>
      <c r="C4366" s="362" t="s">
        <v>17836</v>
      </c>
      <c r="D4366" s="362" t="s">
        <v>8471</v>
      </c>
      <c r="E4366" s="363" t="s">
        <v>8258</v>
      </c>
    </row>
    <row r="4367" spans="1:5" x14ac:dyDescent="0.25">
      <c r="A4367" s="246" t="str">
        <f t="shared" si="68"/>
        <v>93105</v>
      </c>
      <c r="B4367" s="362" t="s">
        <v>3221</v>
      </c>
      <c r="C4367" s="362" t="s">
        <v>17837</v>
      </c>
      <c r="D4367" s="362" t="s">
        <v>8471</v>
      </c>
      <c r="E4367" s="363" t="s">
        <v>16070</v>
      </c>
    </row>
    <row r="4368" spans="1:5" x14ac:dyDescent="0.25">
      <c r="A4368" s="246" t="str">
        <f t="shared" si="68"/>
        <v>93106</v>
      </c>
      <c r="B4368" s="362" t="s">
        <v>3222</v>
      </c>
      <c r="C4368" s="362" t="s">
        <v>17838</v>
      </c>
      <c r="D4368" s="362" t="s">
        <v>8471</v>
      </c>
      <c r="E4368" s="363" t="s">
        <v>35658</v>
      </c>
    </row>
    <row r="4369" spans="1:5" x14ac:dyDescent="0.25">
      <c r="A4369" s="246" t="str">
        <f t="shared" si="68"/>
        <v>93107</v>
      </c>
      <c r="B4369" s="362" t="s">
        <v>3223</v>
      </c>
      <c r="C4369" s="362" t="s">
        <v>17839</v>
      </c>
      <c r="D4369" s="362" t="s">
        <v>8471</v>
      </c>
      <c r="E4369" s="363" t="s">
        <v>8136</v>
      </c>
    </row>
    <row r="4370" spans="1:5" x14ac:dyDescent="0.25">
      <c r="A4370" s="246" t="str">
        <f t="shared" si="68"/>
        <v>93108</v>
      </c>
      <c r="B4370" s="362" t="s">
        <v>3224</v>
      </c>
      <c r="C4370" s="362" t="s">
        <v>17840</v>
      </c>
      <c r="D4370" s="362" t="s">
        <v>8471</v>
      </c>
      <c r="E4370" s="363" t="s">
        <v>7994</v>
      </c>
    </row>
    <row r="4371" spans="1:5" x14ac:dyDescent="0.25">
      <c r="A4371" s="246" t="str">
        <f t="shared" si="68"/>
        <v>93109</v>
      </c>
      <c r="B4371" s="362" t="s">
        <v>3225</v>
      </c>
      <c r="C4371" s="362" t="s">
        <v>17841</v>
      </c>
      <c r="D4371" s="362" t="s">
        <v>8471</v>
      </c>
      <c r="E4371" s="363" t="s">
        <v>35659</v>
      </c>
    </row>
    <row r="4372" spans="1:5" x14ac:dyDescent="0.25">
      <c r="A4372" s="246" t="str">
        <f t="shared" si="68"/>
        <v>93110</v>
      </c>
      <c r="B4372" s="362" t="s">
        <v>3226</v>
      </c>
      <c r="C4372" s="362" t="s">
        <v>17842</v>
      </c>
      <c r="D4372" s="362" t="s">
        <v>8471</v>
      </c>
      <c r="E4372" s="363" t="s">
        <v>8301</v>
      </c>
    </row>
    <row r="4373" spans="1:5" x14ac:dyDescent="0.25">
      <c r="A4373" s="246" t="str">
        <f t="shared" si="68"/>
        <v>93111</v>
      </c>
      <c r="B4373" s="362" t="s">
        <v>3227</v>
      </c>
      <c r="C4373" s="362" t="s">
        <v>17843</v>
      </c>
      <c r="D4373" s="362" t="s">
        <v>8471</v>
      </c>
      <c r="E4373" s="363" t="s">
        <v>21494</v>
      </c>
    </row>
    <row r="4374" spans="1:5" x14ac:dyDescent="0.25">
      <c r="A4374" s="246" t="str">
        <f t="shared" si="68"/>
        <v>93112</v>
      </c>
      <c r="B4374" s="362" t="s">
        <v>3228</v>
      </c>
      <c r="C4374" s="362" t="s">
        <v>17844</v>
      </c>
      <c r="D4374" s="362" t="s">
        <v>8471</v>
      </c>
      <c r="E4374" s="363" t="s">
        <v>35640</v>
      </c>
    </row>
    <row r="4375" spans="1:5" x14ac:dyDescent="0.25">
      <c r="A4375" s="246" t="str">
        <f t="shared" si="68"/>
        <v>93113</v>
      </c>
      <c r="B4375" s="362" t="s">
        <v>3229</v>
      </c>
      <c r="C4375" s="362" t="s">
        <v>17845</v>
      </c>
      <c r="D4375" s="362" t="s">
        <v>8471</v>
      </c>
      <c r="E4375" s="363" t="s">
        <v>10277</v>
      </c>
    </row>
    <row r="4376" spans="1:5" x14ac:dyDescent="0.25">
      <c r="A4376" s="246" t="str">
        <f t="shared" si="68"/>
        <v>93114</v>
      </c>
      <c r="B4376" s="362" t="s">
        <v>3230</v>
      </c>
      <c r="C4376" s="362" t="s">
        <v>17846</v>
      </c>
      <c r="D4376" s="362" t="s">
        <v>8471</v>
      </c>
      <c r="E4376" s="363" t="s">
        <v>28230</v>
      </c>
    </row>
    <row r="4377" spans="1:5" x14ac:dyDescent="0.25">
      <c r="A4377" s="246" t="str">
        <f t="shared" si="68"/>
        <v>93115</v>
      </c>
      <c r="B4377" s="362" t="s">
        <v>3231</v>
      </c>
      <c r="C4377" s="362" t="s">
        <v>17847</v>
      </c>
      <c r="D4377" s="362" t="s">
        <v>8471</v>
      </c>
      <c r="E4377" s="363" t="s">
        <v>35660</v>
      </c>
    </row>
    <row r="4378" spans="1:5" x14ac:dyDescent="0.25">
      <c r="A4378" s="246" t="str">
        <f t="shared" si="68"/>
        <v>93116</v>
      </c>
      <c r="B4378" s="362" t="s">
        <v>3232</v>
      </c>
      <c r="C4378" s="362" t="s">
        <v>17848</v>
      </c>
      <c r="D4378" s="362" t="s">
        <v>8471</v>
      </c>
      <c r="E4378" s="363" t="s">
        <v>35661</v>
      </c>
    </row>
    <row r="4379" spans="1:5" x14ac:dyDescent="0.25">
      <c r="A4379" s="246" t="str">
        <f t="shared" si="68"/>
        <v>93117</v>
      </c>
      <c r="B4379" s="362" t="s">
        <v>3233</v>
      </c>
      <c r="C4379" s="362" t="s">
        <v>17849</v>
      </c>
      <c r="D4379" s="362" t="s">
        <v>8471</v>
      </c>
      <c r="E4379" s="363" t="s">
        <v>17503</v>
      </c>
    </row>
    <row r="4380" spans="1:5" x14ac:dyDescent="0.25">
      <c r="A4380" s="246" t="str">
        <f t="shared" si="68"/>
        <v>93118</v>
      </c>
      <c r="B4380" s="362" t="s">
        <v>3234</v>
      </c>
      <c r="C4380" s="362" t="s">
        <v>17850</v>
      </c>
      <c r="D4380" s="362" t="s">
        <v>8471</v>
      </c>
      <c r="E4380" s="363" t="s">
        <v>15674</v>
      </c>
    </row>
    <row r="4381" spans="1:5" x14ac:dyDescent="0.25">
      <c r="A4381" s="246" t="str">
        <f t="shared" si="68"/>
        <v>93119</v>
      </c>
      <c r="B4381" s="362" t="s">
        <v>3235</v>
      </c>
      <c r="C4381" s="362" t="s">
        <v>17851</v>
      </c>
      <c r="D4381" s="362" t="s">
        <v>8471</v>
      </c>
      <c r="E4381" s="363" t="s">
        <v>20227</v>
      </c>
    </row>
    <row r="4382" spans="1:5" x14ac:dyDescent="0.25">
      <c r="A4382" s="246" t="str">
        <f t="shared" si="68"/>
        <v>93120</v>
      </c>
      <c r="B4382" s="362" t="s">
        <v>3236</v>
      </c>
      <c r="C4382" s="362" t="s">
        <v>17852</v>
      </c>
      <c r="D4382" s="362" t="s">
        <v>8471</v>
      </c>
      <c r="E4382" s="363" t="s">
        <v>15514</v>
      </c>
    </row>
    <row r="4383" spans="1:5" x14ac:dyDescent="0.25">
      <c r="A4383" s="246" t="str">
        <f t="shared" si="68"/>
        <v>93121</v>
      </c>
      <c r="B4383" s="362" t="s">
        <v>3237</v>
      </c>
      <c r="C4383" s="362" t="s">
        <v>17853</v>
      </c>
      <c r="D4383" s="362" t="s">
        <v>8471</v>
      </c>
      <c r="E4383" s="363" t="s">
        <v>14078</v>
      </c>
    </row>
    <row r="4384" spans="1:5" x14ac:dyDescent="0.25">
      <c r="A4384" s="246" t="str">
        <f t="shared" si="68"/>
        <v>93122</v>
      </c>
      <c r="B4384" s="362" t="s">
        <v>3238</v>
      </c>
      <c r="C4384" s="362" t="s">
        <v>17854</v>
      </c>
      <c r="D4384" s="362" t="s">
        <v>8471</v>
      </c>
      <c r="E4384" s="363" t="s">
        <v>10888</v>
      </c>
    </row>
    <row r="4385" spans="1:5" x14ac:dyDescent="0.25">
      <c r="A4385" s="246" t="str">
        <f t="shared" si="68"/>
        <v>93123</v>
      </c>
      <c r="B4385" s="362" t="s">
        <v>3239</v>
      </c>
      <c r="C4385" s="362" t="s">
        <v>17855</v>
      </c>
      <c r="D4385" s="362" t="s">
        <v>8471</v>
      </c>
      <c r="E4385" s="363" t="s">
        <v>22201</v>
      </c>
    </row>
    <row r="4386" spans="1:5" x14ac:dyDescent="0.25">
      <c r="A4386" s="246" t="str">
        <f t="shared" si="68"/>
        <v>93124</v>
      </c>
      <c r="B4386" s="362" t="s">
        <v>3240</v>
      </c>
      <c r="C4386" s="362" t="s">
        <v>17856</v>
      </c>
      <c r="D4386" s="362" t="s">
        <v>8471</v>
      </c>
      <c r="E4386" s="363" t="s">
        <v>20962</v>
      </c>
    </row>
    <row r="4387" spans="1:5" x14ac:dyDescent="0.25">
      <c r="A4387" s="246" t="str">
        <f t="shared" si="68"/>
        <v>93125</v>
      </c>
      <c r="B4387" s="362" t="s">
        <v>3241</v>
      </c>
      <c r="C4387" s="362" t="s">
        <v>17857</v>
      </c>
      <c r="D4387" s="362" t="s">
        <v>8471</v>
      </c>
      <c r="E4387" s="363" t="s">
        <v>35662</v>
      </c>
    </row>
    <row r="4388" spans="1:5" x14ac:dyDescent="0.25">
      <c r="A4388" s="246" t="str">
        <f t="shared" si="68"/>
        <v>93126</v>
      </c>
      <c r="B4388" s="362" t="s">
        <v>3242</v>
      </c>
      <c r="C4388" s="362" t="s">
        <v>17858</v>
      </c>
      <c r="D4388" s="362" t="s">
        <v>8471</v>
      </c>
      <c r="E4388" s="363" t="s">
        <v>35663</v>
      </c>
    </row>
    <row r="4389" spans="1:5" x14ac:dyDescent="0.25">
      <c r="A4389" s="246" t="str">
        <f t="shared" si="68"/>
        <v>93133</v>
      </c>
      <c r="B4389" s="362" t="s">
        <v>3243</v>
      </c>
      <c r="C4389" s="362" t="s">
        <v>17859</v>
      </c>
      <c r="D4389" s="362" t="s">
        <v>8471</v>
      </c>
      <c r="E4389" s="363" t="s">
        <v>32876</v>
      </c>
    </row>
    <row r="4390" spans="1:5" x14ac:dyDescent="0.25">
      <c r="A4390" s="246" t="str">
        <f t="shared" si="68"/>
        <v>94465</v>
      </c>
      <c r="B4390" s="362" t="s">
        <v>3563</v>
      </c>
      <c r="C4390" s="362" t="s">
        <v>10890</v>
      </c>
      <c r="D4390" s="362" t="s">
        <v>8471</v>
      </c>
      <c r="E4390" s="363" t="s">
        <v>35664</v>
      </c>
    </row>
    <row r="4391" spans="1:5" x14ac:dyDescent="0.25">
      <c r="A4391" s="246" t="str">
        <f t="shared" si="68"/>
        <v>94466</v>
      </c>
      <c r="B4391" s="362" t="s">
        <v>3564</v>
      </c>
      <c r="C4391" s="362" t="s">
        <v>10891</v>
      </c>
      <c r="D4391" s="362" t="s">
        <v>8471</v>
      </c>
      <c r="E4391" s="363" t="s">
        <v>35665</v>
      </c>
    </row>
    <row r="4392" spans="1:5" x14ac:dyDescent="0.25">
      <c r="A4392" s="246" t="str">
        <f t="shared" si="68"/>
        <v>94467</v>
      </c>
      <c r="B4392" s="362" t="s">
        <v>3565</v>
      </c>
      <c r="C4392" s="362" t="s">
        <v>10892</v>
      </c>
      <c r="D4392" s="362" t="s">
        <v>8471</v>
      </c>
      <c r="E4392" s="363" t="s">
        <v>35666</v>
      </c>
    </row>
    <row r="4393" spans="1:5" x14ac:dyDescent="0.25">
      <c r="A4393" s="246" t="str">
        <f t="shared" si="68"/>
        <v>94468</v>
      </c>
      <c r="B4393" s="362" t="s">
        <v>3566</v>
      </c>
      <c r="C4393" s="362" t="s">
        <v>10893</v>
      </c>
      <c r="D4393" s="362" t="s">
        <v>8471</v>
      </c>
      <c r="E4393" s="363" t="s">
        <v>35667</v>
      </c>
    </row>
    <row r="4394" spans="1:5" x14ac:dyDescent="0.25">
      <c r="A4394" s="246" t="str">
        <f t="shared" si="68"/>
        <v>94469</v>
      </c>
      <c r="B4394" s="362" t="s">
        <v>3567</v>
      </c>
      <c r="C4394" s="362" t="s">
        <v>10894</v>
      </c>
      <c r="D4394" s="362" t="s">
        <v>8471</v>
      </c>
      <c r="E4394" s="363" t="s">
        <v>23995</v>
      </c>
    </row>
    <row r="4395" spans="1:5" x14ac:dyDescent="0.25">
      <c r="A4395" s="246" t="str">
        <f t="shared" si="68"/>
        <v>94470</v>
      </c>
      <c r="B4395" s="362" t="s">
        <v>3568</v>
      </c>
      <c r="C4395" s="362" t="s">
        <v>10895</v>
      </c>
      <c r="D4395" s="362" t="s">
        <v>8471</v>
      </c>
      <c r="E4395" s="363" t="s">
        <v>35668</v>
      </c>
    </row>
    <row r="4396" spans="1:5" x14ac:dyDescent="0.25">
      <c r="A4396" s="246" t="str">
        <f t="shared" si="68"/>
        <v>94471</v>
      </c>
      <c r="B4396" s="362" t="s">
        <v>3569</v>
      </c>
      <c r="C4396" s="362" t="s">
        <v>10896</v>
      </c>
      <c r="D4396" s="362" t="s">
        <v>8471</v>
      </c>
      <c r="E4396" s="363" t="s">
        <v>35669</v>
      </c>
    </row>
    <row r="4397" spans="1:5" x14ac:dyDescent="0.25">
      <c r="A4397" s="246" t="str">
        <f t="shared" si="68"/>
        <v>94472</v>
      </c>
      <c r="B4397" s="362" t="s">
        <v>3570</v>
      </c>
      <c r="C4397" s="362" t="s">
        <v>10897</v>
      </c>
      <c r="D4397" s="362" t="s">
        <v>8471</v>
      </c>
      <c r="E4397" s="363" t="s">
        <v>20565</v>
      </c>
    </row>
    <row r="4398" spans="1:5" x14ac:dyDescent="0.25">
      <c r="A4398" s="246" t="str">
        <f t="shared" si="68"/>
        <v>94473</v>
      </c>
      <c r="B4398" s="362" t="s">
        <v>3571</v>
      </c>
      <c r="C4398" s="362" t="s">
        <v>10898</v>
      </c>
      <c r="D4398" s="362" t="s">
        <v>8471</v>
      </c>
      <c r="E4398" s="363" t="s">
        <v>35670</v>
      </c>
    </row>
    <row r="4399" spans="1:5" x14ac:dyDescent="0.25">
      <c r="A4399" s="246" t="str">
        <f t="shared" si="68"/>
        <v>94474</v>
      </c>
      <c r="B4399" s="362" t="s">
        <v>3572</v>
      </c>
      <c r="C4399" s="362" t="s">
        <v>10899</v>
      </c>
      <c r="D4399" s="362" t="s">
        <v>8471</v>
      </c>
      <c r="E4399" s="363" t="s">
        <v>28838</v>
      </c>
    </row>
    <row r="4400" spans="1:5" x14ac:dyDescent="0.25">
      <c r="A4400" s="246" t="str">
        <f t="shared" si="68"/>
        <v>94475</v>
      </c>
      <c r="B4400" s="362" t="s">
        <v>3573</v>
      </c>
      <c r="C4400" s="362" t="s">
        <v>10900</v>
      </c>
      <c r="D4400" s="362" t="s">
        <v>8471</v>
      </c>
      <c r="E4400" s="363" t="s">
        <v>21243</v>
      </c>
    </row>
    <row r="4401" spans="1:5" x14ac:dyDescent="0.25">
      <c r="A4401" s="246" t="str">
        <f t="shared" si="68"/>
        <v>94476</v>
      </c>
      <c r="B4401" s="362" t="s">
        <v>3574</v>
      </c>
      <c r="C4401" s="362" t="s">
        <v>10901</v>
      </c>
      <c r="D4401" s="362" t="s">
        <v>8471</v>
      </c>
      <c r="E4401" s="363" t="s">
        <v>19958</v>
      </c>
    </row>
    <row r="4402" spans="1:5" x14ac:dyDescent="0.25">
      <c r="A4402" s="246" t="str">
        <f t="shared" si="68"/>
        <v>94477</v>
      </c>
      <c r="B4402" s="362" t="s">
        <v>3575</v>
      </c>
      <c r="C4402" s="362" t="s">
        <v>10902</v>
      </c>
      <c r="D4402" s="362" t="s">
        <v>8471</v>
      </c>
      <c r="E4402" s="363" t="s">
        <v>35671</v>
      </c>
    </row>
    <row r="4403" spans="1:5" x14ac:dyDescent="0.25">
      <c r="A4403" s="246" t="str">
        <f t="shared" si="68"/>
        <v>94478</v>
      </c>
      <c r="B4403" s="362" t="s">
        <v>3576</v>
      </c>
      <c r="C4403" s="362" t="s">
        <v>10903</v>
      </c>
      <c r="D4403" s="362" t="s">
        <v>8471</v>
      </c>
      <c r="E4403" s="363" t="s">
        <v>35672</v>
      </c>
    </row>
    <row r="4404" spans="1:5" x14ac:dyDescent="0.25">
      <c r="A4404" s="246" t="str">
        <f t="shared" si="68"/>
        <v>94479</v>
      </c>
      <c r="B4404" s="362" t="s">
        <v>3577</v>
      </c>
      <c r="C4404" s="362" t="s">
        <v>10904</v>
      </c>
      <c r="D4404" s="362" t="s">
        <v>8471</v>
      </c>
      <c r="E4404" s="363" t="s">
        <v>31899</v>
      </c>
    </row>
    <row r="4405" spans="1:5" x14ac:dyDescent="0.25">
      <c r="A4405" s="246" t="str">
        <f t="shared" si="68"/>
        <v>94606</v>
      </c>
      <c r="B4405" s="362" t="s">
        <v>3607</v>
      </c>
      <c r="C4405" s="362" t="s">
        <v>10905</v>
      </c>
      <c r="D4405" s="362" t="s">
        <v>8471</v>
      </c>
      <c r="E4405" s="363" t="s">
        <v>14860</v>
      </c>
    </row>
    <row r="4406" spans="1:5" x14ac:dyDescent="0.25">
      <c r="A4406" s="246" t="str">
        <f t="shared" si="68"/>
        <v>94608</v>
      </c>
      <c r="B4406" s="362" t="s">
        <v>3608</v>
      </c>
      <c r="C4406" s="362" t="s">
        <v>10906</v>
      </c>
      <c r="D4406" s="362" t="s">
        <v>8471</v>
      </c>
      <c r="E4406" s="363" t="s">
        <v>21219</v>
      </c>
    </row>
    <row r="4407" spans="1:5" x14ac:dyDescent="0.25">
      <c r="A4407" s="246" t="str">
        <f t="shared" si="68"/>
        <v>94610</v>
      </c>
      <c r="B4407" s="362" t="s">
        <v>3609</v>
      </c>
      <c r="C4407" s="362" t="s">
        <v>10907</v>
      </c>
      <c r="D4407" s="362" t="s">
        <v>8471</v>
      </c>
      <c r="E4407" s="363" t="s">
        <v>35673</v>
      </c>
    </row>
    <row r="4408" spans="1:5" x14ac:dyDescent="0.25">
      <c r="A4408" s="246" t="str">
        <f t="shared" si="68"/>
        <v>94612</v>
      </c>
      <c r="B4408" s="362" t="s">
        <v>3610</v>
      </c>
      <c r="C4408" s="362" t="s">
        <v>10908</v>
      </c>
      <c r="D4408" s="362" t="s">
        <v>8471</v>
      </c>
      <c r="E4408" s="363" t="s">
        <v>35674</v>
      </c>
    </row>
    <row r="4409" spans="1:5" x14ac:dyDescent="0.25">
      <c r="A4409" s="246" t="str">
        <f t="shared" si="68"/>
        <v>94614</v>
      </c>
      <c r="B4409" s="362" t="s">
        <v>3611</v>
      </c>
      <c r="C4409" s="362" t="s">
        <v>10909</v>
      </c>
      <c r="D4409" s="362" t="s">
        <v>8471</v>
      </c>
      <c r="E4409" s="363" t="s">
        <v>35675</v>
      </c>
    </row>
    <row r="4410" spans="1:5" x14ac:dyDescent="0.25">
      <c r="A4410" s="246" t="str">
        <f t="shared" si="68"/>
        <v>94615</v>
      </c>
      <c r="B4410" s="362" t="s">
        <v>3612</v>
      </c>
      <c r="C4410" s="362" t="s">
        <v>10910</v>
      </c>
      <c r="D4410" s="362" t="s">
        <v>8471</v>
      </c>
      <c r="E4410" s="363" t="s">
        <v>35676</v>
      </c>
    </row>
    <row r="4411" spans="1:5" x14ac:dyDescent="0.25">
      <c r="A4411" s="246" t="str">
        <f t="shared" si="68"/>
        <v>94616</v>
      </c>
      <c r="B4411" s="362" t="s">
        <v>3613</v>
      </c>
      <c r="C4411" s="362" t="s">
        <v>10911</v>
      </c>
      <c r="D4411" s="362" t="s">
        <v>8471</v>
      </c>
      <c r="E4411" s="363" t="s">
        <v>35677</v>
      </c>
    </row>
    <row r="4412" spans="1:5" x14ac:dyDescent="0.25">
      <c r="A4412" s="246" t="str">
        <f t="shared" si="68"/>
        <v>94617</v>
      </c>
      <c r="B4412" s="362" t="s">
        <v>3614</v>
      </c>
      <c r="C4412" s="362" t="s">
        <v>10912</v>
      </c>
      <c r="D4412" s="362" t="s">
        <v>8471</v>
      </c>
      <c r="E4412" s="363" t="s">
        <v>35678</v>
      </c>
    </row>
    <row r="4413" spans="1:5" x14ac:dyDescent="0.25">
      <c r="A4413" s="246" t="str">
        <f t="shared" si="68"/>
        <v>94618</v>
      </c>
      <c r="B4413" s="362" t="s">
        <v>3615</v>
      </c>
      <c r="C4413" s="362" t="s">
        <v>10913</v>
      </c>
      <c r="D4413" s="362" t="s">
        <v>8471</v>
      </c>
      <c r="E4413" s="363" t="s">
        <v>35679</v>
      </c>
    </row>
    <row r="4414" spans="1:5" x14ac:dyDescent="0.25">
      <c r="A4414" s="246" t="str">
        <f t="shared" si="68"/>
        <v>94620</v>
      </c>
      <c r="B4414" s="362" t="s">
        <v>3616</v>
      </c>
      <c r="C4414" s="362" t="s">
        <v>10914</v>
      </c>
      <c r="D4414" s="362" t="s">
        <v>8471</v>
      </c>
      <c r="E4414" s="363" t="s">
        <v>35680</v>
      </c>
    </row>
    <row r="4415" spans="1:5" x14ac:dyDescent="0.25">
      <c r="A4415" s="246" t="str">
        <f t="shared" si="68"/>
        <v>94622</v>
      </c>
      <c r="B4415" s="362" t="s">
        <v>3617</v>
      </c>
      <c r="C4415" s="362" t="s">
        <v>10915</v>
      </c>
      <c r="D4415" s="362" t="s">
        <v>8471</v>
      </c>
      <c r="E4415" s="363" t="s">
        <v>35681</v>
      </c>
    </row>
    <row r="4416" spans="1:5" x14ac:dyDescent="0.25">
      <c r="A4416" s="246" t="str">
        <f t="shared" si="68"/>
        <v>94623</v>
      </c>
      <c r="B4416" s="362" t="s">
        <v>3618</v>
      </c>
      <c r="C4416" s="362" t="s">
        <v>10916</v>
      </c>
      <c r="D4416" s="362" t="s">
        <v>8471</v>
      </c>
      <c r="E4416" s="363" t="s">
        <v>35682</v>
      </c>
    </row>
    <row r="4417" spans="1:5" x14ac:dyDescent="0.25">
      <c r="A4417" s="246" t="str">
        <f t="shared" si="68"/>
        <v>94624</v>
      </c>
      <c r="B4417" s="362" t="s">
        <v>3619</v>
      </c>
      <c r="C4417" s="362" t="s">
        <v>10917</v>
      </c>
      <c r="D4417" s="362" t="s">
        <v>8471</v>
      </c>
      <c r="E4417" s="363" t="s">
        <v>35683</v>
      </c>
    </row>
    <row r="4418" spans="1:5" x14ac:dyDescent="0.25">
      <c r="A4418" s="246" t="str">
        <f t="shared" si="68"/>
        <v>94625</v>
      </c>
      <c r="B4418" s="362" t="s">
        <v>3620</v>
      </c>
      <c r="C4418" s="362" t="s">
        <v>10918</v>
      </c>
      <c r="D4418" s="362" t="s">
        <v>8471</v>
      </c>
      <c r="E4418" s="363" t="s">
        <v>35684</v>
      </c>
    </row>
    <row r="4419" spans="1:5" x14ac:dyDescent="0.25">
      <c r="A4419" s="246" t="str">
        <f t="shared" ref="A4419:A4482" si="69">B4419</f>
        <v>94656</v>
      </c>
      <c r="B4419" s="362" t="s">
        <v>3629</v>
      </c>
      <c r="C4419" s="362" t="s">
        <v>10919</v>
      </c>
      <c r="D4419" s="362" t="s">
        <v>8471</v>
      </c>
      <c r="E4419" s="363" t="s">
        <v>27208</v>
      </c>
    </row>
    <row r="4420" spans="1:5" x14ac:dyDescent="0.25">
      <c r="A4420" s="246" t="str">
        <f t="shared" si="69"/>
        <v>94657</v>
      </c>
      <c r="B4420" s="362" t="s">
        <v>3630</v>
      </c>
      <c r="C4420" s="362" t="s">
        <v>10920</v>
      </c>
      <c r="D4420" s="362" t="s">
        <v>8471</v>
      </c>
      <c r="E4420" s="363" t="s">
        <v>20142</v>
      </c>
    </row>
    <row r="4421" spans="1:5" x14ac:dyDescent="0.25">
      <c r="A4421" s="246" t="str">
        <f t="shared" si="69"/>
        <v>94658</v>
      </c>
      <c r="B4421" s="362" t="s">
        <v>3631</v>
      </c>
      <c r="C4421" s="362" t="s">
        <v>10921</v>
      </c>
      <c r="D4421" s="362" t="s">
        <v>8471</v>
      </c>
      <c r="E4421" s="363" t="s">
        <v>9321</v>
      </c>
    </row>
    <row r="4422" spans="1:5" x14ac:dyDescent="0.25">
      <c r="A4422" s="246" t="str">
        <f t="shared" si="69"/>
        <v>94659</v>
      </c>
      <c r="B4422" s="362" t="s">
        <v>3632</v>
      </c>
      <c r="C4422" s="362" t="s">
        <v>10922</v>
      </c>
      <c r="D4422" s="362" t="s">
        <v>8471</v>
      </c>
      <c r="E4422" s="363" t="s">
        <v>8690</v>
      </c>
    </row>
    <row r="4423" spans="1:5" x14ac:dyDescent="0.25">
      <c r="A4423" s="246" t="str">
        <f t="shared" si="69"/>
        <v>94660</v>
      </c>
      <c r="B4423" s="362" t="s">
        <v>3633</v>
      </c>
      <c r="C4423" s="362" t="s">
        <v>10923</v>
      </c>
      <c r="D4423" s="362" t="s">
        <v>8471</v>
      </c>
      <c r="E4423" s="363" t="s">
        <v>20553</v>
      </c>
    </row>
    <row r="4424" spans="1:5" x14ac:dyDescent="0.25">
      <c r="A4424" s="246" t="str">
        <f t="shared" si="69"/>
        <v>94661</v>
      </c>
      <c r="B4424" s="362" t="s">
        <v>3634</v>
      </c>
      <c r="C4424" s="362" t="s">
        <v>10924</v>
      </c>
      <c r="D4424" s="362" t="s">
        <v>8471</v>
      </c>
      <c r="E4424" s="363" t="s">
        <v>8606</v>
      </c>
    </row>
    <row r="4425" spans="1:5" x14ac:dyDescent="0.25">
      <c r="A4425" s="246" t="str">
        <f t="shared" si="69"/>
        <v>94662</v>
      </c>
      <c r="B4425" s="362" t="s">
        <v>3635</v>
      </c>
      <c r="C4425" s="362" t="s">
        <v>10925</v>
      </c>
      <c r="D4425" s="362" t="s">
        <v>8471</v>
      </c>
      <c r="E4425" s="363" t="s">
        <v>13329</v>
      </c>
    </row>
    <row r="4426" spans="1:5" x14ac:dyDescent="0.25">
      <c r="A4426" s="246" t="str">
        <f t="shared" si="69"/>
        <v>94663</v>
      </c>
      <c r="B4426" s="362" t="s">
        <v>3636</v>
      </c>
      <c r="C4426" s="362" t="s">
        <v>10926</v>
      </c>
      <c r="D4426" s="362" t="s">
        <v>8471</v>
      </c>
      <c r="E4426" s="363" t="s">
        <v>13552</v>
      </c>
    </row>
    <row r="4427" spans="1:5" x14ac:dyDescent="0.25">
      <c r="A4427" s="246" t="str">
        <f t="shared" si="69"/>
        <v>94664</v>
      </c>
      <c r="B4427" s="362" t="s">
        <v>3637</v>
      </c>
      <c r="C4427" s="362" t="s">
        <v>10927</v>
      </c>
      <c r="D4427" s="362" t="s">
        <v>8471</v>
      </c>
      <c r="E4427" s="363" t="s">
        <v>23168</v>
      </c>
    </row>
    <row r="4428" spans="1:5" x14ac:dyDescent="0.25">
      <c r="A4428" s="246" t="str">
        <f t="shared" si="69"/>
        <v>94665</v>
      </c>
      <c r="B4428" s="362" t="s">
        <v>3638</v>
      </c>
      <c r="C4428" s="362" t="s">
        <v>10928</v>
      </c>
      <c r="D4428" s="362" t="s">
        <v>8471</v>
      </c>
      <c r="E4428" s="363" t="s">
        <v>20836</v>
      </c>
    </row>
    <row r="4429" spans="1:5" x14ac:dyDescent="0.25">
      <c r="A4429" s="246" t="str">
        <f t="shared" si="69"/>
        <v>94666</v>
      </c>
      <c r="B4429" s="362" t="s">
        <v>3639</v>
      </c>
      <c r="C4429" s="362" t="s">
        <v>10929</v>
      </c>
      <c r="D4429" s="362" t="s">
        <v>8471</v>
      </c>
      <c r="E4429" s="363" t="s">
        <v>31496</v>
      </c>
    </row>
    <row r="4430" spans="1:5" x14ac:dyDescent="0.25">
      <c r="A4430" s="246" t="str">
        <f t="shared" si="69"/>
        <v>94667</v>
      </c>
      <c r="B4430" s="362" t="s">
        <v>3640</v>
      </c>
      <c r="C4430" s="362" t="s">
        <v>10930</v>
      </c>
      <c r="D4430" s="362" t="s">
        <v>8471</v>
      </c>
      <c r="E4430" s="363" t="s">
        <v>23264</v>
      </c>
    </row>
    <row r="4431" spans="1:5" x14ac:dyDescent="0.25">
      <c r="A4431" s="246" t="str">
        <f t="shared" si="69"/>
        <v>94668</v>
      </c>
      <c r="B4431" s="362" t="s">
        <v>3641</v>
      </c>
      <c r="C4431" s="362" t="s">
        <v>10931</v>
      </c>
      <c r="D4431" s="362" t="s">
        <v>8471</v>
      </c>
      <c r="E4431" s="363" t="s">
        <v>22675</v>
      </c>
    </row>
    <row r="4432" spans="1:5" x14ac:dyDescent="0.25">
      <c r="A4432" s="246" t="str">
        <f t="shared" si="69"/>
        <v>94669</v>
      </c>
      <c r="B4432" s="362" t="s">
        <v>3642</v>
      </c>
      <c r="C4432" s="362" t="s">
        <v>10932</v>
      </c>
      <c r="D4432" s="362" t="s">
        <v>8471</v>
      </c>
      <c r="E4432" s="363" t="s">
        <v>16618</v>
      </c>
    </row>
    <row r="4433" spans="1:5" x14ac:dyDescent="0.25">
      <c r="A4433" s="246" t="str">
        <f t="shared" si="69"/>
        <v>94670</v>
      </c>
      <c r="B4433" s="362" t="s">
        <v>3643</v>
      </c>
      <c r="C4433" s="362" t="s">
        <v>10933</v>
      </c>
      <c r="D4433" s="362" t="s">
        <v>8471</v>
      </c>
      <c r="E4433" s="363" t="s">
        <v>19872</v>
      </c>
    </row>
    <row r="4434" spans="1:5" x14ac:dyDescent="0.25">
      <c r="A4434" s="246" t="str">
        <f t="shared" si="69"/>
        <v>94671</v>
      </c>
      <c r="B4434" s="362" t="s">
        <v>3644</v>
      </c>
      <c r="C4434" s="362" t="s">
        <v>10934</v>
      </c>
      <c r="D4434" s="362" t="s">
        <v>8471</v>
      </c>
      <c r="E4434" s="363" t="s">
        <v>32724</v>
      </c>
    </row>
    <row r="4435" spans="1:5" x14ac:dyDescent="0.25">
      <c r="A4435" s="246" t="str">
        <f t="shared" si="69"/>
        <v>94672</v>
      </c>
      <c r="B4435" s="362" t="s">
        <v>3645</v>
      </c>
      <c r="C4435" s="362" t="s">
        <v>10935</v>
      </c>
      <c r="D4435" s="362" t="s">
        <v>8471</v>
      </c>
      <c r="E4435" s="363" t="s">
        <v>7785</v>
      </c>
    </row>
    <row r="4436" spans="1:5" x14ac:dyDescent="0.25">
      <c r="A4436" s="246" t="str">
        <f t="shared" si="69"/>
        <v>94673</v>
      </c>
      <c r="B4436" s="362" t="s">
        <v>3646</v>
      </c>
      <c r="C4436" s="362" t="s">
        <v>10936</v>
      </c>
      <c r="D4436" s="362" t="s">
        <v>8471</v>
      </c>
      <c r="E4436" s="363" t="s">
        <v>10700</v>
      </c>
    </row>
    <row r="4437" spans="1:5" x14ac:dyDescent="0.25">
      <c r="A4437" s="246" t="str">
        <f t="shared" si="69"/>
        <v>94674</v>
      </c>
      <c r="B4437" s="362" t="s">
        <v>3647</v>
      </c>
      <c r="C4437" s="362" t="s">
        <v>10937</v>
      </c>
      <c r="D4437" s="362" t="s">
        <v>8471</v>
      </c>
      <c r="E4437" s="363" t="s">
        <v>7891</v>
      </c>
    </row>
    <row r="4438" spans="1:5" x14ac:dyDescent="0.25">
      <c r="A4438" s="246" t="str">
        <f t="shared" si="69"/>
        <v>94675</v>
      </c>
      <c r="B4438" s="362" t="s">
        <v>3648</v>
      </c>
      <c r="C4438" s="362" t="s">
        <v>10938</v>
      </c>
      <c r="D4438" s="362" t="s">
        <v>8471</v>
      </c>
      <c r="E4438" s="363" t="s">
        <v>25803</v>
      </c>
    </row>
    <row r="4439" spans="1:5" x14ac:dyDescent="0.25">
      <c r="A4439" s="246" t="str">
        <f t="shared" si="69"/>
        <v>94676</v>
      </c>
      <c r="B4439" s="362" t="s">
        <v>3649</v>
      </c>
      <c r="C4439" s="362" t="s">
        <v>10939</v>
      </c>
      <c r="D4439" s="362" t="s">
        <v>8471</v>
      </c>
      <c r="E4439" s="363" t="s">
        <v>19864</v>
      </c>
    </row>
    <row r="4440" spans="1:5" x14ac:dyDescent="0.25">
      <c r="A4440" s="246" t="str">
        <f t="shared" si="69"/>
        <v>94677</v>
      </c>
      <c r="B4440" s="362" t="s">
        <v>3650</v>
      </c>
      <c r="C4440" s="362" t="s">
        <v>10940</v>
      </c>
      <c r="D4440" s="362" t="s">
        <v>8471</v>
      </c>
      <c r="E4440" s="363" t="s">
        <v>20678</v>
      </c>
    </row>
    <row r="4441" spans="1:5" x14ac:dyDescent="0.25">
      <c r="A4441" s="246" t="str">
        <f t="shared" si="69"/>
        <v>94678</v>
      </c>
      <c r="B4441" s="362" t="s">
        <v>3651</v>
      </c>
      <c r="C4441" s="362" t="s">
        <v>10941</v>
      </c>
      <c r="D4441" s="362" t="s">
        <v>8471</v>
      </c>
      <c r="E4441" s="363" t="s">
        <v>35685</v>
      </c>
    </row>
    <row r="4442" spans="1:5" x14ac:dyDescent="0.25">
      <c r="A4442" s="246" t="str">
        <f t="shared" si="69"/>
        <v>94679</v>
      </c>
      <c r="B4442" s="362" t="s">
        <v>3652</v>
      </c>
      <c r="C4442" s="362" t="s">
        <v>10942</v>
      </c>
      <c r="D4442" s="362" t="s">
        <v>8471</v>
      </c>
      <c r="E4442" s="363" t="s">
        <v>35686</v>
      </c>
    </row>
    <row r="4443" spans="1:5" x14ac:dyDescent="0.25">
      <c r="A4443" s="246" t="str">
        <f t="shared" si="69"/>
        <v>94680</v>
      </c>
      <c r="B4443" s="362" t="s">
        <v>3653</v>
      </c>
      <c r="C4443" s="362" t="s">
        <v>10943</v>
      </c>
      <c r="D4443" s="362" t="s">
        <v>8471</v>
      </c>
      <c r="E4443" s="363" t="s">
        <v>35687</v>
      </c>
    </row>
    <row r="4444" spans="1:5" x14ac:dyDescent="0.25">
      <c r="A4444" s="246" t="str">
        <f t="shared" si="69"/>
        <v>94681</v>
      </c>
      <c r="B4444" s="362" t="s">
        <v>3654</v>
      </c>
      <c r="C4444" s="362" t="s">
        <v>10944</v>
      </c>
      <c r="D4444" s="362" t="s">
        <v>8471</v>
      </c>
      <c r="E4444" s="363" t="s">
        <v>24627</v>
      </c>
    </row>
    <row r="4445" spans="1:5" x14ac:dyDescent="0.25">
      <c r="A4445" s="246" t="str">
        <f t="shared" si="69"/>
        <v>94682</v>
      </c>
      <c r="B4445" s="362" t="s">
        <v>3655</v>
      </c>
      <c r="C4445" s="362" t="s">
        <v>10945</v>
      </c>
      <c r="D4445" s="362" t="s">
        <v>8471</v>
      </c>
      <c r="E4445" s="363" t="s">
        <v>35688</v>
      </c>
    </row>
    <row r="4446" spans="1:5" x14ac:dyDescent="0.25">
      <c r="A4446" s="246" t="str">
        <f t="shared" si="69"/>
        <v>94683</v>
      </c>
      <c r="B4446" s="362" t="s">
        <v>3656</v>
      </c>
      <c r="C4446" s="362" t="s">
        <v>10946</v>
      </c>
      <c r="D4446" s="362" t="s">
        <v>8471</v>
      </c>
      <c r="E4446" s="363" t="s">
        <v>21406</v>
      </c>
    </row>
    <row r="4447" spans="1:5" x14ac:dyDescent="0.25">
      <c r="A4447" s="246" t="str">
        <f t="shared" si="69"/>
        <v>94684</v>
      </c>
      <c r="B4447" s="362" t="s">
        <v>3657</v>
      </c>
      <c r="C4447" s="362" t="s">
        <v>10947</v>
      </c>
      <c r="D4447" s="362" t="s">
        <v>8471</v>
      </c>
      <c r="E4447" s="363" t="s">
        <v>20541</v>
      </c>
    </row>
    <row r="4448" spans="1:5" x14ac:dyDescent="0.25">
      <c r="A4448" s="246" t="str">
        <f t="shared" si="69"/>
        <v>94685</v>
      </c>
      <c r="B4448" s="362" t="s">
        <v>3658</v>
      </c>
      <c r="C4448" s="362" t="s">
        <v>10948</v>
      </c>
      <c r="D4448" s="362" t="s">
        <v>8471</v>
      </c>
      <c r="E4448" s="363" t="s">
        <v>27253</v>
      </c>
    </row>
    <row r="4449" spans="1:5" x14ac:dyDescent="0.25">
      <c r="A4449" s="246" t="str">
        <f t="shared" si="69"/>
        <v>94686</v>
      </c>
      <c r="B4449" s="362" t="s">
        <v>3659</v>
      </c>
      <c r="C4449" s="362" t="s">
        <v>10949</v>
      </c>
      <c r="D4449" s="362" t="s">
        <v>8471</v>
      </c>
      <c r="E4449" s="363" t="s">
        <v>35689</v>
      </c>
    </row>
    <row r="4450" spans="1:5" x14ac:dyDescent="0.25">
      <c r="A4450" s="246" t="str">
        <f t="shared" si="69"/>
        <v>94687</v>
      </c>
      <c r="B4450" s="362" t="s">
        <v>3660</v>
      </c>
      <c r="C4450" s="362" t="s">
        <v>10950</v>
      </c>
      <c r="D4450" s="362" t="s">
        <v>8471</v>
      </c>
      <c r="E4450" s="363" t="s">
        <v>35690</v>
      </c>
    </row>
    <row r="4451" spans="1:5" x14ac:dyDescent="0.25">
      <c r="A4451" s="246" t="str">
        <f t="shared" si="69"/>
        <v>94688</v>
      </c>
      <c r="B4451" s="362" t="s">
        <v>3661</v>
      </c>
      <c r="C4451" s="362" t="s">
        <v>10951</v>
      </c>
      <c r="D4451" s="362" t="s">
        <v>8471</v>
      </c>
      <c r="E4451" s="363" t="s">
        <v>10146</v>
      </c>
    </row>
    <row r="4452" spans="1:5" x14ac:dyDescent="0.25">
      <c r="A4452" s="246" t="str">
        <f t="shared" si="69"/>
        <v>94689</v>
      </c>
      <c r="B4452" s="362" t="s">
        <v>3662</v>
      </c>
      <c r="C4452" s="362" t="s">
        <v>10952</v>
      </c>
      <c r="D4452" s="362" t="s">
        <v>8471</v>
      </c>
      <c r="E4452" s="363" t="s">
        <v>25803</v>
      </c>
    </row>
    <row r="4453" spans="1:5" x14ac:dyDescent="0.25">
      <c r="A4453" s="246" t="str">
        <f t="shared" si="69"/>
        <v>94690</v>
      </c>
      <c r="B4453" s="362" t="s">
        <v>3663</v>
      </c>
      <c r="C4453" s="362" t="s">
        <v>10953</v>
      </c>
      <c r="D4453" s="362" t="s">
        <v>8471</v>
      </c>
      <c r="E4453" s="363" t="s">
        <v>20830</v>
      </c>
    </row>
    <row r="4454" spans="1:5" x14ac:dyDescent="0.25">
      <c r="A4454" s="246" t="str">
        <f t="shared" si="69"/>
        <v>94691</v>
      </c>
      <c r="B4454" s="362" t="s">
        <v>3664</v>
      </c>
      <c r="C4454" s="362" t="s">
        <v>10954</v>
      </c>
      <c r="D4454" s="362" t="s">
        <v>8471</v>
      </c>
      <c r="E4454" s="363" t="s">
        <v>10395</v>
      </c>
    </row>
    <row r="4455" spans="1:5" x14ac:dyDescent="0.25">
      <c r="A4455" s="246" t="str">
        <f t="shared" si="69"/>
        <v>94692</v>
      </c>
      <c r="B4455" s="362" t="s">
        <v>3665</v>
      </c>
      <c r="C4455" s="362" t="s">
        <v>10955</v>
      </c>
      <c r="D4455" s="362" t="s">
        <v>8471</v>
      </c>
      <c r="E4455" s="363" t="s">
        <v>20647</v>
      </c>
    </row>
    <row r="4456" spans="1:5" x14ac:dyDescent="0.25">
      <c r="A4456" s="246" t="str">
        <f t="shared" si="69"/>
        <v>94693</v>
      </c>
      <c r="B4456" s="362" t="s">
        <v>3666</v>
      </c>
      <c r="C4456" s="362" t="s">
        <v>10956</v>
      </c>
      <c r="D4456" s="362" t="s">
        <v>8471</v>
      </c>
      <c r="E4456" s="363" t="s">
        <v>16715</v>
      </c>
    </row>
    <row r="4457" spans="1:5" x14ac:dyDescent="0.25">
      <c r="A4457" s="246" t="str">
        <f t="shared" si="69"/>
        <v>94694</v>
      </c>
      <c r="B4457" s="362" t="s">
        <v>3667</v>
      </c>
      <c r="C4457" s="362" t="s">
        <v>10957</v>
      </c>
      <c r="D4457" s="362" t="s">
        <v>8471</v>
      </c>
      <c r="E4457" s="363" t="s">
        <v>35691</v>
      </c>
    </row>
    <row r="4458" spans="1:5" x14ac:dyDescent="0.25">
      <c r="A4458" s="246" t="str">
        <f t="shared" si="69"/>
        <v>94695</v>
      </c>
      <c r="B4458" s="362" t="s">
        <v>3668</v>
      </c>
      <c r="C4458" s="362" t="s">
        <v>10958</v>
      </c>
      <c r="D4458" s="362" t="s">
        <v>8471</v>
      </c>
      <c r="E4458" s="363" t="s">
        <v>35563</v>
      </c>
    </row>
    <row r="4459" spans="1:5" x14ac:dyDescent="0.25">
      <c r="A4459" s="246" t="str">
        <f t="shared" si="69"/>
        <v>94696</v>
      </c>
      <c r="B4459" s="362" t="s">
        <v>3669</v>
      </c>
      <c r="C4459" s="362" t="s">
        <v>10959</v>
      </c>
      <c r="D4459" s="362" t="s">
        <v>8471</v>
      </c>
      <c r="E4459" s="363" t="s">
        <v>21537</v>
      </c>
    </row>
    <row r="4460" spans="1:5" x14ac:dyDescent="0.25">
      <c r="A4460" s="246" t="str">
        <f t="shared" si="69"/>
        <v>94697</v>
      </c>
      <c r="B4460" s="362" t="s">
        <v>3670</v>
      </c>
      <c r="C4460" s="362" t="s">
        <v>10960</v>
      </c>
      <c r="D4460" s="362" t="s">
        <v>8471</v>
      </c>
      <c r="E4460" s="363" t="s">
        <v>35692</v>
      </c>
    </row>
    <row r="4461" spans="1:5" x14ac:dyDescent="0.25">
      <c r="A4461" s="246" t="str">
        <f t="shared" si="69"/>
        <v>94698</v>
      </c>
      <c r="B4461" s="362" t="s">
        <v>3671</v>
      </c>
      <c r="C4461" s="362" t="s">
        <v>10961</v>
      </c>
      <c r="D4461" s="362" t="s">
        <v>8471</v>
      </c>
      <c r="E4461" s="363" t="s">
        <v>30725</v>
      </c>
    </row>
    <row r="4462" spans="1:5" x14ac:dyDescent="0.25">
      <c r="A4462" s="246" t="str">
        <f t="shared" si="69"/>
        <v>94699</v>
      </c>
      <c r="B4462" s="362" t="s">
        <v>3672</v>
      </c>
      <c r="C4462" s="362" t="s">
        <v>10962</v>
      </c>
      <c r="D4462" s="362" t="s">
        <v>8471</v>
      </c>
      <c r="E4462" s="363" t="s">
        <v>30054</v>
      </c>
    </row>
    <row r="4463" spans="1:5" x14ac:dyDescent="0.25">
      <c r="A4463" s="246" t="str">
        <f t="shared" si="69"/>
        <v>94700</v>
      </c>
      <c r="B4463" s="362" t="s">
        <v>3673</v>
      </c>
      <c r="C4463" s="362" t="s">
        <v>10963</v>
      </c>
      <c r="D4463" s="362" t="s">
        <v>8471</v>
      </c>
      <c r="E4463" s="363" t="s">
        <v>31627</v>
      </c>
    </row>
    <row r="4464" spans="1:5" x14ac:dyDescent="0.25">
      <c r="A4464" s="246" t="str">
        <f t="shared" si="69"/>
        <v>94701</v>
      </c>
      <c r="B4464" s="362" t="s">
        <v>3674</v>
      </c>
      <c r="C4464" s="362" t="s">
        <v>10964</v>
      </c>
      <c r="D4464" s="362" t="s">
        <v>8471</v>
      </c>
      <c r="E4464" s="363" t="s">
        <v>35693</v>
      </c>
    </row>
    <row r="4465" spans="1:5" x14ac:dyDescent="0.25">
      <c r="A4465" s="246" t="str">
        <f t="shared" si="69"/>
        <v>94702</v>
      </c>
      <c r="B4465" s="362" t="s">
        <v>3675</v>
      </c>
      <c r="C4465" s="362" t="s">
        <v>10965</v>
      </c>
      <c r="D4465" s="362" t="s">
        <v>8471</v>
      </c>
      <c r="E4465" s="363" t="s">
        <v>35694</v>
      </c>
    </row>
    <row r="4466" spans="1:5" x14ac:dyDescent="0.25">
      <c r="A4466" s="246" t="str">
        <f t="shared" si="69"/>
        <v>94703</v>
      </c>
      <c r="B4466" s="362" t="s">
        <v>3676</v>
      </c>
      <c r="C4466" s="362" t="s">
        <v>10966</v>
      </c>
      <c r="D4466" s="362" t="s">
        <v>8471</v>
      </c>
      <c r="E4466" s="363" t="s">
        <v>16224</v>
      </c>
    </row>
    <row r="4467" spans="1:5" x14ac:dyDescent="0.25">
      <c r="A4467" s="246" t="str">
        <f t="shared" si="69"/>
        <v>94704</v>
      </c>
      <c r="B4467" s="362" t="s">
        <v>3677</v>
      </c>
      <c r="C4467" s="362" t="s">
        <v>10968</v>
      </c>
      <c r="D4467" s="362" t="s">
        <v>8471</v>
      </c>
      <c r="E4467" s="363" t="s">
        <v>23053</v>
      </c>
    </row>
    <row r="4468" spans="1:5" x14ac:dyDescent="0.25">
      <c r="A4468" s="246" t="str">
        <f t="shared" si="69"/>
        <v>94705</v>
      </c>
      <c r="B4468" s="362" t="s">
        <v>3678</v>
      </c>
      <c r="C4468" s="362" t="s">
        <v>10969</v>
      </c>
      <c r="D4468" s="362" t="s">
        <v>8471</v>
      </c>
      <c r="E4468" s="363" t="s">
        <v>30196</v>
      </c>
    </row>
    <row r="4469" spans="1:5" x14ac:dyDescent="0.25">
      <c r="A4469" s="246" t="str">
        <f t="shared" si="69"/>
        <v>94706</v>
      </c>
      <c r="B4469" s="362" t="s">
        <v>3679</v>
      </c>
      <c r="C4469" s="362" t="s">
        <v>10971</v>
      </c>
      <c r="D4469" s="362" t="s">
        <v>8471</v>
      </c>
      <c r="E4469" s="363" t="s">
        <v>35695</v>
      </c>
    </row>
    <row r="4470" spans="1:5" x14ac:dyDescent="0.25">
      <c r="A4470" s="246" t="str">
        <f t="shared" si="69"/>
        <v>94707</v>
      </c>
      <c r="B4470" s="362" t="s">
        <v>3680</v>
      </c>
      <c r="C4470" s="362" t="s">
        <v>10972</v>
      </c>
      <c r="D4470" s="362" t="s">
        <v>8471</v>
      </c>
      <c r="E4470" s="363" t="s">
        <v>35696</v>
      </c>
    </row>
    <row r="4471" spans="1:5" x14ac:dyDescent="0.25">
      <c r="A4471" s="246" t="str">
        <f t="shared" si="69"/>
        <v>94713</v>
      </c>
      <c r="B4471" s="362" t="s">
        <v>3681</v>
      </c>
      <c r="C4471" s="362" t="s">
        <v>10973</v>
      </c>
      <c r="D4471" s="362" t="s">
        <v>8471</v>
      </c>
      <c r="E4471" s="363" t="s">
        <v>35697</v>
      </c>
    </row>
    <row r="4472" spans="1:5" x14ac:dyDescent="0.25">
      <c r="A4472" s="246" t="str">
        <f t="shared" si="69"/>
        <v>94714</v>
      </c>
      <c r="B4472" s="362" t="s">
        <v>3682</v>
      </c>
      <c r="C4472" s="362" t="s">
        <v>10974</v>
      </c>
      <c r="D4472" s="362" t="s">
        <v>8471</v>
      </c>
      <c r="E4472" s="363" t="s">
        <v>35698</v>
      </c>
    </row>
    <row r="4473" spans="1:5" x14ac:dyDescent="0.25">
      <c r="A4473" s="246" t="str">
        <f t="shared" si="69"/>
        <v>94715</v>
      </c>
      <c r="B4473" s="362" t="s">
        <v>3683</v>
      </c>
      <c r="C4473" s="362" t="s">
        <v>10975</v>
      </c>
      <c r="D4473" s="362" t="s">
        <v>8471</v>
      </c>
      <c r="E4473" s="363" t="s">
        <v>35699</v>
      </c>
    </row>
    <row r="4474" spans="1:5" x14ac:dyDescent="0.25">
      <c r="A4474" s="246" t="str">
        <f t="shared" si="69"/>
        <v>94724</v>
      </c>
      <c r="B4474" s="362" t="s">
        <v>3691</v>
      </c>
      <c r="C4474" s="362" t="s">
        <v>10976</v>
      </c>
      <c r="D4474" s="362" t="s">
        <v>8471</v>
      </c>
      <c r="E4474" s="363" t="s">
        <v>35700</v>
      </c>
    </row>
    <row r="4475" spans="1:5" x14ac:dyDescent="0.25">
      <c r="A4475" s="246" t="str">
        <f t="shared" si="69"/>
        <v>94725</v>
      </c>
      <c r="B4475" s="362" t="s">
        <v>3692</v>
      </c>
      <c r="C4475" s="362" t="s">
        <v>10977</v>
      </c>
      <c r="D4475" s="362" t="s">
        <v>8471</v>
      </c>
      <c r="E4475" s="363" t="s">
        <v>8362</v>
      </c>
    </row>
    <row r="4476" spans="1:5" x14ac:dyDescent="0.25">
      <c r="A4476" s="246" t="str">
        <f t="shared" si="69"/>
        <v>94726</v>
      </c>
      <c r="B4476" s="362" t="s">
        <v>3693</v>
      </c>
      <c r="C4476" s="362" t="s">
        <v>10978</v>
      </c>
      <c r="D4476" s="362" t="s">
        <v>8471</v>
      </c>
      <c r="E4476" s="363" t="s">
        <v>35701</v>
      </c>
    </row>
    <row r="4477" spans="1:5" x14ac:dyDescent="0.25">
      <c r="A4477" s="246" t="str">
        <f t="shared" si="69"/>
        <v>94727</v>
      </c>
      <c r="B4477" s="362" t="s">
        <v>3694</v>
      </c>
      <c r="C4477" s="362" t="s">
        <v>10979</v>
      </c>
      <c r="D4477" s="362" t="s">
        <v>8471</v>
      </c>
      <c r="E4477" s="363" t="s">
        <v>18267</v>
      </c>
    </row>
    <row r="4478" spans="1:5" x14ac:dyDescent="0.25">
      <c r="A4478" s="246" t="str">
        <f t="shared" si="69"/>
        <v>94728</v>
      </c>
      <c r="B4478" s="362" t="s">
        <v>3695</v>
      </c>
      <c r="C4478" s="362" t="s">
        <v>10980</v>
      </c>
      <c r="D4478" s="362" t="s">
        <v>8471</v>
      </c>
      <c r="E4478" s="363" t="s">
        <v>35702</v>
      </c>
    </row>
    <row r="4479" spans="1:5" x14ac:dyDescent="0.25">
      <c r="A4479" s="246" t="str">
        <f t="shared" si="69"/>
        <v>94729</v>
      </c>
      <c r="B4479" s="362" t="s">
        <v>3696</v>
      </c>
      <c r="C4479" s="362" t="s">
        <v>10981</v>
      </c>
      <c r="D4479" s="362" t="s">
        <v>8471</v>
      </c>
      <c r="E4479" s="363" t="s">
        <v>25071</v>
      </c>
    </row>
    <row r="4480" spans="1:5" x14ac:dyDescent="0.25">
      <c r="A4480" s="246" t="str">
        <f t="shared" si="69"/>
        <v>94730</v>
      </c>
      <c r="B4480" s="362" t="s">
        <v>3697</v>
      </c>
      <c r="C4480" s="362" t="s">
        <v>10982</v>
      </c>
      <c r="D4480" s="362" t="s">
        <v>8471</v>
      </c>
      <c r="E4480" s="363" t="s">
        <v>30373</v>
      </c>
    </row>
    <row r="4481" spans="1:5" x14ac:dyDescent="0.25">
      <c r="A4481" s="246" t="str">
        <f t="shared" si="69"/>
        <v>94731</v>
      </c>
      <c r="B4481" s="362" t="s">
        <v>3698</v>
      </c>
      <c r="C4481" s="362" t="s">
        <v>10983</v>
      </c>
      <c r="D4481" s="362" t="s">
        <v>8471</v>
      </c>
      <c r="E4481" s="363" t="s">
        <v>27849</v>
      </c>
    </row>
    <row r="4482" spans="1:5" x14ac:dyDescent="0.25">
      <c r="A4482" s="246" t="str">
        <f t="shared" si="69"/>
        <v>94732</v>
      </c>
      <c r="B4482" s="362" t="s">
        <v>17893</v>
      </c>
      <c r="C4482" s="362" t="s">
        <v>17894</v>
      </c>
      <c r="D4482" s="362" t="s">
        <v>8471</v>
      </c>
      <c r="E4482" s="363" t="s">
        <v>16529</v>
      </c>
    </row>
    <row r="4483" spans="1:5" x14ac:dyDescent="0.25">
      <c r="A4483" s="246" t="str">
        <f t="shared" ref="A4483:A4546" si="70">B4483</f>
        <v>94733</v>
      </c>
      <c r="B4483" s="362" t="s">
        <v>3699</v>
      </c>
      <c r="C4483" s="362" t="s">
        <v>10984</v>
      </c>
      <c r="D4483" s="362" t="s">
        <v>8471</v>
      </c>
      <c r="E4483" s="363" t="s">
        <v>16675</v>
      </c>
    </row>
    <row r="4484" spans="1:5" x14ac:dyDescent="0.25">
      <c r="A4484" s="246" t="str">
        <f t="shared" si="70"/>
        <v>94734</v>
      </c>
      <c r="B4484" s="362" t="s">
        <v>17895</v>
      </c>
      <c r="C4484" s="362" t="s">
        <v>17896</v>
      </c>
      <c r="D4484" s="362" t="s">
        <v>8471</v>
      </c>
      <c r="E4484" s="363" t="s">
        <v>35703</v>
      </c>
    </row>
    <row r="4485" spans="1:5" x14ac:dyDescent="0.25">
      <c r="A4485" s="246" t="str">
        <f t="shared" si="70"/>
        <v>94736</v>
      </c>
      <c r="B4485" s="362" t="s">
        <v>17897</v>
      </c>
      <c r="C4485" s="362" t="s">
        <v>17898</v>
      </c>
      <c r="D4485" s="362" t="s">
        <v>8471</v>
      </c>
      <c r="E4485" s="363" t="s">
        <v>35704</v>
      </c>
    </row>
    <row r="4486" spans="1:5" x14ac:dyDescent="0.25">
      <c r="A4486" s="246" t="str">
        <f t="shared" si="70"/>
        <v>94737</v>
      </c>
      <c r="B4486" s="362" t="s">
        <v>3700</v>
      </c>
      <c r="C4486" s="362" t="s">
        <v>10985</v>
      </c>
      <c r="D4486" s="362" t="s">
        <v>8471</v>
      </c>
      <c r="E4486" s="363" t="s">
        <v>35705</v>
      </c>
    </row>
    <row r="4487" spans="1:5" x14ac:dyDescent="0.25">
      <c r="A4487" s="246" t="str">
        <f t="shared" si="70"/>
        <v>94738</v>
      </c>
      <c r="B4487" s="362" t="s">
        <v>17899</v>
      </c>
      <c r="C4487" s="362" t="s">
        <v>17900</v>
      </c>
      <c r="D4487" s="362" t="s">
        <v>8471</v>
      </c>
      <c r="E4487" s="363" t="s">
        <v>35706</v>
      </c>
    </row>
    <row r="4488" spans="1:5" x14ac:dyDescent="0.25">
      <c r="A4488" s="246" t="str">
        <f t="shared" si="70"/>
        <v>94739</v>
      </c>
      <c r="B4488" s="362" t="s">
        <v>17901</v>
      </c>
      <c r="C4488" s="362" t="s">
        <v>17902</v>
      </c>
      <c r="D4488" s="362" t="s">
        <v>8471</v>
      </c>
      <c r="E4488" s="363" t="s">
        <v>35707</v>
      </c>
    </row>
    <row r="4489" spans="1:5" x14ac:dyDescent="0.25">
      <c r="A4489" s="246" t="str">
        <f t="shared" si="70"/>
        <v>94740</v>
      </c>
      <c r="B4489" s="362" t="s">
        <v>3701</v>
      </c>
      <c r="C4489" s="362" t="s">
        <v>10986</v>
      </c>
      <c r="D4489" s="362" t="s">
        <v>8471</v>
      </c>
      <c r="E4489" s="363" t="s">
        <v>8311</v>
      </c>
    </row>
    <row r="4490" spans="1:5" x14ac:dyDescent="0.25">
      <c r="A4490" s="246" t="str">
        <f t="shared" si="70"/>
        <v>94741</v>
      </c>
      <c r="B4490" s="362" t="s">
        <v>3702</v>
      </c>
      <c r="C4490" s="362" t="s">
        <v>10987</v>
      </c>
      <c r="D4490" s="362" t="s">
        <v>8471</v>
      </c>
      <c r="E4490" s="363" t="s">
        <v>12622</v>
      </c>
    </row>
    <row r="4491" spans="1:5" x14ac:dyDescent="0.25">
      <c r="A4491" s="246" t="str">
        <f t="shared" si="70"/>
        <v>94742</v>
      </c>
      <c r="B4491" s="362" t="s">
        <v>3703</v>
      </c>
      <c r="C4491" s="362" t="s">
        <v>10988</v>
      </c>
      <c r="D4491" s="362" t="s">
        <v>8471</v>
      </c>
      <c r="E4491" s="363" t="s">
        <v>16519</v>
      </c>
    </row>
    <row r="4492" spans="1:5" x14ac:dyDescent="0.25">
      <c r="A4492" s="246" t="str">
        <f t="shared" si="70"/>
        <v>94743</v>
      </c>
      <c r="B4492" s="362" t="s">
        <v>3704</v>
      </c>
      <c r="C4492" s="362" t="s">
        <v>10989</v>
      </c>
      <c r="D4492" s="362" t="s">
        <v>8471</v>
      </c>
      <c r="E4492" s="363" t="s">
        <v>8354</v>
      </c>
    </row>
    <row r="4493" spans="1:5" x14ac:dyDescent="0.25">
      <c r="A4493" s="246" t="str">
        <f t="shared" si="70"/>
        <v>94744</v>
      </c>
      <c r="B4493" s="362" t="s">
        <v>3705</v>
      </c>
      <c r="C4493" s="362" t="s">
        <v>10990</v>
      </c>
      <c r="D4493" s="362" t="s">
        <v>8471</v>
      </c>
      <c r="E4493" s="363" t="s">
        <v>10277</v>
      </c>
    </row>
    <row r="4494" spans="1:5" x14ac:dyDescent="0.25">
      <c r="A4494" s="246" t="str">
        <f t="shared" si="70"/>
        <v>94746</v>
      </c>
      <c r="B4494" s="362" t="s">
        <v>3706</v>
      </c>
      <c r="C4494" s="362" t="s">
        <v>10991</v>
      </c>
      <c r="D4494" s="362" t="s">
        <v>8471</v>
      </c>
      <c r="E4494" s="363" t="s">
        <v>14660</v>
      </c>
    </row>
    <row r="4495" spans="1:5" x14ac:dyDescent="0.25">
      <c r="A4495" s="246" t="str">
        <f t="shared" si="70"/>
        <v>94748</v>
      </c>
      <c r="B4495" s="362" t="s">
        <v>3707</v>
      </c>
      <c r="C4495" s="362" t="s">
        <v>10992</v>
      </c>
      <c r="D4495" s="362" t="s">
        <v>8471</v>
      </c>
      <c r="E4495" s="363" t="s">
        <v>35708</v>
      </c>
    </row>
    <row r="4496" spans="1:5" x14ac:dyDescent="0.25">
      <c r="A4496" s="246" t="str">
        <f t="shared" si="70"/>
        <v>94750</v>
      </c>
      <c r="B4496" s="362" t="s">
        <v>3708</v>
      </c>
      <c r="C4496" s="362" t="s">
        <v>10993</v>
      </c>
      <c r="D4496" s="362" t="s">
        <v>8471</v>
      </c>
      <c r="E4496" s="363" t="s">
        <v>35709</v>
      </c>
    </row>
    <row r="4497" spans="1:5" x14ac:dyDescent="0.25">
      <c r="A4497" s="246" t="str">
        <f t="shared" si="70"/>
        <v>94752</v>
      </c>
      <c r="B4497" s="362" t="s">
        <v>3709</v>
      </c>
      <c r="C4497" s="362" t="s">
        <v>10994</v>
      </c>
      <c r="D4497" s="362" t="s">
        <v>8471</v>
      </c>
      <c r="E4497" s="363" t="s">
        <v>35710</v>
      </c>
    </row>
    <row r="4498" spans="1:5" x14ac:dyDescent="0.25">
      <c r="A4498" s="246" t="str">
        <f t="shared" si="70"/>
        <v>94754</v>
      </c>
      <c r="B4498" s="362" t="s">
        <v>17903</v>
      </c>
      <c r="C4498" s="362" t="s">
        <v>17904</v>
      </c>
      <c r="D4498" s="362" t="s">
        <v>8471</v>
      </c>
      <c r="E4498" s="363" t="s">
        <v>19953</v>
      </c>
    </row>
    <row r="4499" spans="1:5" x14ac:dyDescent="0.25">
      <c r="A4499" s="246" t="str">
        <f t="shared" si="70"/>
        <v>94756</v>
      </c>
      <c r="B4499" s="362" t="s">
        <v>3710</v>
      </c>
      <c r="C4499" s="362" t="s">
        <v>10995</v>
      </c>
      <c r="D4499" s="362" t="s">
        <v>8471</v>
      </c>
      <c r="E4499" s="363" t="s">
        <v>13333</v>
      </c>
    </row>
    <row r="4500" spans="1:5" x14ac:dyDescent="0.25">
      <c r="A4500" s="246" t="str">
        <f t="shared" si="70"/>
        <v>94757</v>
      </c>
      <c r="B4500" s="362" t="s">
        <v>3711</v>
      </c>
      <c r="C4500" s="362" t="s">
        <v>10996</v>
      </c>
      <c r="D4500" s="362" t="s">
        <v>8471</v>
      </c>
      <c r="E4500" s="363" t="s">
        <v>25246</v>
      </c>
    </row>
    <row r="4501" spans="1:5" x14ac:dyDescent="0.25">
      <c r="A4501" s="246" t="str">
        <f t="shared" si="70"/>
        <v>94758</v>
      </c>
      <c r="B4501" s="362" t="s">
        <v>3712</v>
      </c>
      <c r="C4501" s="362" t="s">
        <v>10997</v>
      </c>
      <c r="D4501" s="362" t="s">
        <v>8471</v>
      </c>
      <c r="E4501" s="363" t="s">
        <v>33934</v>
      </c>
    </row>
    <row r="4502" spans="1:5" x14ac:dyDescent="0.25">
      <c r="A4502" s="246" t="str">
        <f t="shared" si="70"/>
        <v>94759</v>
      </c>
      <c r="B4502" s="362" t="s">
        <v>3713</v>
      </c>
      <c r="C4502" s="362" t="s">
        <v>10998</v>
      </c>
      <c r="D4502" s="362" t="s">
        <v>8471</v>
      </c>
      <c r="E4502" s="363" t="s">
        <v>35711</v>
      </c>
    </row>
    <row r="4503" spans="1:5" x14ac:dyDescent="0.25">
      <c r="A4503" s="246" t="str">
        <f t="shared" si="70"/>
        <v>94760</v>
      </c>
      <c r="B4503" s="362" t="s">
        <v>3714</v>
      </c>
      <c r="C4503" s="362" t="s">
        <v>10999</v>
      </c>
      <c r="D4503" s="362" t="s">
        <v>8471</v>
      </c>
      <c r="E4503" s="363" t="s">
        <v>35712</v>
      </c>
    </row>
    <row r="4504" spans="1:5" x14ac:dyDescent="0.25">
      <c r="A4504" s="246" t="str">
        <f t="shared" si="70"/>
        <v>94761</v>
      </c>
      <c r="B4504" s="362" t="s">
        <v>3715</v>
      </c>
      <c r="C4504" s="362" t="s">
        <v>11000</v>
      </c>
      <c r="D4504" s="362" t="s">
        <v>8471</v>
      </c>
      <c r="E4504" s="363" t="s">
        <v>22724</v>
      </c>
    </row>
    <row r="4505" spans="1:5" x14ac:dyDescent="0.25">
      <c r="A4505" s="246" t="str">
        <f t="shared" si="70"/>
        <v>94762</v>
      </c>
      <c r="B4505" s="362" t="s">
        <v>3716</v>
      </c>
      <c r="C4505" s="362" t="s">
        <v>11001</v>
      </c>
      <c r="D4505" s="362" t="s">
        <v>8471</v>
      </c>
      <c r="E4505" s="363" t="s">
        <v>35713</v>
      </c>
    </row>
    <row r="4506" spans="1:5" x14ac:dyDescent="0.25">
      <c r="A4506" s="246" t="str">
        <f t="shared" si="70"/>
        <v>94763</v>
      </c>
      <c r="B4506" s="362" t="s">
        <v>17905</v>
      </c>
      <c r="C4506" s="362" t="s">
        <v>17906</v>
      </c>
      <c r="D4506" s="362" t="s">
        <v>8471</v>
      </c>
      <c r="E4506" s="363" t="s">
        <v>35714</v>
      </c>
    </row>
    <row r="4507" spans="1:5" x14ac:dyDescent="0.25">
      <c r="A4507" s="246" t="str">
        <f t="shared" si="70"/>
        <v>94764</v>
      </c>
      <c r="B4507" s="362" t="s">
        <v>17907</v>
      </c>
      <c r="C4507" s="362" t="s">
        <v>17908</v>
      </c>
      <c r="D4507" s="362" t="s">
        <v>8471</v>
      </c>
      <c r="E4507" s="363" t="s">
        <v>14114</v>
      </c>
    </row>
    <row r="4508" spans="1:5" x14ac:dyDescent="0.25">
      <c r="A4508" s="246" t="str">
        <f t="shared" si="70"/>
        <v>94765</v>
      </c>
      <c r="B4508" s="362" t="s">
        <v>17909</v>
      </c>
      <c r="C4508" s="362" t="s">
        <v>17910</v>
      </c>
      <c r="D4508" s="362" t="s">
        <v>8471</v>
      </c>
      <c r="E4508" s="363" t="s">
        <v>24203</v>
      </c>
    </row>
    <row r="4509" spans="1:5" x14ac:dyDescent="0.25">
      <c r="A4509" s="246" t="str">
        <f t="shared" si="70"/>
        <v>94766</v>
      </c>
      <c r="B4509" s="362" t="s">
        <v>17911</v>
      </c>
      <c r="C4509" s="362" t="s">
        <v>17912</v>
      </c>
      <c r="D4509" s="362" t="s">
        <v>8471</v>
      </c>
      <c r="E4509" s="363" t="s">
        <v>14675</v>
      </c>
    </row>
    <row r="4510" spans="1:5" x14ac:dyDescent="0.25">
      <c r="A4510" s="246" t="str">
        <f t="shared" si="70"/>
        <v>94767</v>
      </c>
      <c r="B4510" s="362" t="s">
        <v>17914</v>
      </c>
      <c r="C4510" s="362" t="s">
        <v>17915</v>
      </c>
      <c r="D4510" s="362" t="s">
        <v>8471</v>
      </c>
      <c r="E4510" s="363" t="s">
        <v>21148</v>
      </c>
    </row>
    <row r="4511" spans="1:5" x14ac:dyDescent="0.25">
      <c r="A4511" s="246" t="str">
        <f t="shared" si="70"/>
        <v>94768</v>
      </c>
      <c r="B4511" s="362" t="s">
        <v>17916</v>
      </c>
      <c r="C4511" s="362" t="s">
        <v>17917</v>
      </c>
      <c r="D4511" s="362" t="s">
        <v>8471</v>
      </c>
      <c r="E4511" s="363" t="s">
        <v>35715</v>
      </c>
    </row>
    <row r="4512" spans="1:5" x14ac:dyDescent="0.25">
      <c r="A4512" s="246" t="str">
        <f t="shared" si="70"/>
        <v>94769</v>
      </c>
      <c r="B4512" s="362" t="s">
        <v>17918</v>
      </c>
      <c r="C4512" s="362" t="s">
        <v>17919</v>
      </c>
      <c r="D4512" s="362" t="s">
        <v>8471</v>
      </c>
      <c r="E4512" s="363" t="s">
        <v>35716</v>
      </c>
    </row>
    <row r="4513" spans="1:5" x14ac:dyDescent="0.25">
      <c r="A4513" s="246" t="str">
        <f t="shared" si="70"/>
        <v>94770</v>
      </c>
      <c r="B4513" s="362" t="s">
        <v>17920</v>
      </c>
      <c r="C4513" s="362" t="s">
        <v>17921</v>
      </c>
      <c r="D4513" s="362" t="s">
        <v>8471</v>
      </c>
      <c r="E4513" s="363" t="s">
        <v>34509</v>
      </c>
    </row>
    <row r="4514" spans="1:5" x14ac:dyDescent="0.25">
      <c r="A4514" s="246" t="str">
        <f t="shared" si="70"/>
        <v>94771</v>
      </c>
      <c r="B4514" s="362" t="s">
        <v>17922</v>
      </c>
      <c r="C4514" s="362" t="s">
        <v>17923</v>
      </c>
      <c r="D4514" s="362" t="s">
        <v>8471</v>
      </c>
      <c r="E4514" s="363" t="s">
        <v>14655</v>
      </c>
    </row>
    <row r="4515" spans="1:5" x14ac:dyDescent="0.25">
      <c r="A4515" s="246" t="str">
        <f t="shared" si="70"/>
        <v>94772</v>
      </c>
      <c r="B4515" s="362" t="s">
        <v>17924</v>
      </c>
      <c r="C4515" s="362" t="s">
        <v>17925</v>
      </c>
      <c r="D4515" s="362" t="s">
        <v>8471</v>
      </c>
      <c r="E4515" s="363" t="s">
        <v>16627</v>
      </c>
    </row>
    <row r="4516" spans="1:5" x14ac:dyDescent="0.25">
      <c r="A4516" s="246" t="str">
        <f t="shared" si="70"/>
        <v>94773</v>
      </c>
      <c r="B4516" s="362" t="s">
        <v>17926</v>
      </c>
      <c r="C4516" s="362" t="s">
        <v>17927</v>
      </c>
      <c r="D4516" s="362" t="s">
        <v>8471</v>
      </c>
      <c r="E4516" s="363" t="s">
        <v>15595</v>
      </c>
    </row>
    <row r="4517" spans="1:5" x14ac:dyDescent="0.25">
      <c r="A4517" s="246" t="str">
        <f t="shared" si="70"/>
        <v>94774</v>
      </c>
      <c r="B4517" s="362" t="s">
        <v>17928</v>
      </c>
      <c r="C4517" s="362" t="s">
        <v>17929</v>
      </c>
      <c r="D4517" s="362" t="s">
        <v>8471</v>
      </c>
      <c r="E4517" s="363" t="s">
        <v>31735</v>
      </c>
    </row>
    <row r="4518" spans="1:5" x14ac:dyDescent="0.25">
      <c r="A4518" s="246" t="str">
        <f t="shared" si="70"/>
        <v>94775</v>
      </c>
      <c r="B4518" s="362" t="s">
        <v>17930</v>
      </c>
      <c r="C4518" s="362" t="s">
        <v>17931</v>
      </c>
      <c r="D4518" s="362" t="s">
        <v>8471</v>
      </c>
      <c r="E4518" s="363" t="s">
        <v>16412</v>
      </c>
    </row>
    <row r="4519" spans="1:5" x14ac:dyDescent="0.25">
      <c r="A4519" s="246" t="str">
        <f t="shared" si="70"/>
        <v>94783</v>
      </c>
      <c r="B4519" s="362" t="s">
        <v>3719</v>
      </c>
      <c r="C4519" s="362" t="s">
        <v>11002</v>
      </c>
      <c r="D4519" s="362" t="s">
        <v>8471</v>
      </c>
      <c r="E4519" s="363" t="s">
        <v>13888</v>
      </c>
    </row>
    <row r="4520" spans="1:5" x14ac:dyDescent="0.25">
      <c r="A4520" s="246" t="str">
        <f t="shared" si="70"/>
        <v>94785</v>
      </c>
      <c r="B4520" s="362" t="s">
        <v>3720</v>
      </c>
      <c r="C4520" s="362" t="s">
        <v>11003</v>
      </c>
      <c r="D4520" s="362" t="s">
        <v>8471</v>
      </c>
      <c r="E4520" s="363" t="s">
        <v>19859</v>
      </c>
    </row>
    <row r="4521" spans="1:5" x14ac:dyDescent="0.25">
      <c r="A4521" s="246" t="str">
        <f t="shared" si="70"/>
        <v>94789</v>
      </c>
      <c r="B4521" s="362" t="s">
        <v>3721</v>
      </c>
      <c r="C4521" s="362" t="s">
        <v>11004</v>
      </c>
      <c r="D4521" s="362" t="s">
        <v>8471</v>
      </c>
      <c r="E4521" s="363" t="s">
        <v>35717</v>
      </c>
    </row>
    <row r="4522" spans="1:5" x14ac:dyDescent="0.25">
      <c r="A4522" s="246" t="str">
        <f t="shared" si="70"/>
        <v>94790</v>
      </c>
      <c r="B4522" s="362" t="s">
        <v>3722</v>
      </c>
      <c r="C4522" s="362" t="s">
        <v>11005</v>
      </c>
      <c r="D4522" s="362" t="s">
        <v>8471</v>
      </c>
      <c r="E4522" s="363" t="s">
        <v>35718</v>
      </c>
    </row>
    <row r="4523" spans="1:5" x14ac:dyDescent="0.25">
      <c r="A4523" s="246" t="str">
        <f t="shared" si="70"/>
        <v>94791</v>
      </c>
      <c r="B4523" s="362" t="s">
        <v>3723</v>
      </c>
      <c r="C4523" s="362" t="s">
        <v>11006</v>
      </c>
      <c r="D4523" s="362" t="s">
        <v>8471</v>
      </c>
      <c r="E4523" s="363" t="s">
        <v>35719</v>
      </c>
    </row>
    <row r="4524" spans="1:5" x14ac:dyDescent="0.25">
      <c r="A4524" s="246" t="str">
        <f t="shared" si="70"/>
        <v>94863</v>
      </c>
      <c r="B4524" s="362" t="s">
        <v>3736</v>
      </c>
      <c r="C4524" s="362" t="s">
        <v>11007</v>
      </c>
      <c r="D4524" s="362" t="s">
        <v>8471</v>
      </c>
      <c r="E4524" s="363" t="s">
        <v>35720</v>
      </c>
    </row>
    <row r="4525" spans="1:5" x14ac:dyDescent="0.25">
      <c r="A4525" s="246" t="str">
        <f t="shared" si="70"/>
        <v>95237</v>
      </c>
      <c r="B4525" s="362" t="s">
        <v>3799</v>
      </c>
      <c r="C4525" s="362" t="s">
        <v>17938</v>
      </c>
      <c r="D4525" s="362" t="s">
        <v>8471</v>
      </c>
      <c r="E4525" s="363" t="s">
        <v>15622</v>
      </c>
    </row>
    <row r="4526" spans="1:5" x14ac:dyDescent="0.25">
      <c r="A4526" s="246" t="str">
        <f t="shared" si="70"/>
        <v>95693</v>
      </c>
      <c r="B4526" s="362" t="s">
        <v>4030</v>
      </c>
      <c r="C4526" s="362" t="s">
        <v>18004</v>
      </c>
      <c r="D4526" s="362" t="s">
        <v>8471</v>
      </c>
      <c r="E4526" s="363" t="s">
        <v>35721</v>
      </c>
    </row>
    <row r="4527" spans="1:5" x14ac:dyDescent="0.25">
      <c r="A4527" s="246" t="str">
        <f t="shared" si="70"/>
        <v>95694</v>
      </c>
      <c r="B4527" s="362" t="s">
        <v>4031</v>
      </c>
      <c r="C4527" s="362" t="s">
        <v>18005</v>
      </c>
      <c r="D4527" s="362" t="s">
        <v>8471</v>
      </c>
      <c r="E4527" s="363" t="s">
        <v>35722</v>
      </c>
    </row>
    <row r="4528" spans="1:5" x14ac:dyDescent="0.25">
      <c r="A4528" s="246" t="str">
        <f t="shared" si="70"/>
        <v>95695</v>
      </c>
      <c r="B4528" s="362" t="s">
        <v>4032</v>
      </c>
      <c r="C4528" s="362" t="s">
        <v>18006</v>
      </c>
      <c r="D4528" s="362" t="s">
        <v>8471</v>
      </c>
      <c r="E4528" s="363" t="s">
        <v>35723</v>
      </c>
    </row>
    <row r="4529" spans="1:5" x14ac:dyDescent="0.25">
      <c r="A4529" s="246" t="str">
        <f t="shared" si="70"/>
        <v>95696</v>
      </c>
      <c r="B4529" s="362" t="s">
        <v>4033</v>
      </c>
      <c r="C4529" s="362" t="s">
        <v>11008</v>
      </c>
      <c r="D4529" s="362" t="s">
        <v>8471</v>
      </c>
      <c r="E4529" s="363" t="s">
        <v>35724</v>
      </c>
    </row>
    <row r="4530" spans="1:5" x14ac:dyDescent="0.25">
      <c r="A4530" s="246" t="str">
        <f t="shared" si="70"/>
        <v>96637</v>
      </c>
      <c r="B4530" s="362" t="s">
        <v>4267</v>
      </c>
      <c r="C4530" s="362" t="s">
        <v>18051</v>
      </c>
      <c r="D4530" s="362" t="s">
        <v>8471</v>
      </c>
      <c r="E4530" s="363" t="s">
        <v>12382</v>
      </c>
    </row>
    <row r="4531" spans="1:5" x14ac:dyDescent="0.25">
      <c r="A4531" s="246" t="str">
        <f t="shared" si="70"/>
        <v>96638</v>
      </c>
      <c r="B4531" s="362" t="s">
        <v>4268</v>
      </c>
      <c r="C4531" s="362" t="s">
        <v>18052</v>
      </c>
      <c r="D4531" s="362" t="s">
        <v>8471</v>
      </c>
      <c r="E4531" s="363" t="s">
        <v>20830</v>
      </c>
    </row>
    <row r="4532" spans="1:5" x14ac:dyDescent="0.25">
      <c r="A4532" s="246" t="str">
        <f t="shared" si="70"/>
        <v>96639</v>
      </c>
      <c r="B4532" s="362" t="s">
        <v>4269</v>
      </c>
      <c r="C4532" s="362" t="s">
        <v>18053</v>
      </c>
      <c r="D4532" s="362" t="s">
        <v>8471</v>
      </c>
      <c r="E4532" s="363" t="s">
        <v>21709</v>
      </c>
    </row>
    <row r="4533" spans="1:5" x14ac:dyDescent="0.25">
      <c r="A4533" s="246" t="str">
        <f t="shared" si="70"/>
        <v>96640</v>
      </c>
      <c r="B4533" s="362" t="s">
        <v>4270</v>
      </c>
      <c r="C4533" s="362" t="s">
        <v>18054</v>
      </c>
      <c r="D4533" s="362" t="s">
        <v>8471</v>
      </c>
      <c r="E4533" s="363" t="s">
        <v>14175</v>
      </c>
    </row>
    <row r="4534" spans="1:5" x14ac:dyDescent="0.25">
      <c r="A4534" s="246" t="str">
        <f t="shared" si="70"/>
        <v>96641</v>
      </c>
      <c r="B4534" s="362" t="s">
        <v>4271</v>
      </c>
      <c r="C4534" s="362" t="s">
        <v>18055</v>
      </c>
      <c r="D4534" s="362" t="s">
        <v>8471</v>
      </c>
      <c r="E4534" s="363" t="s">
        <v>20948</v>
      </c>
    </row>
    <row r="4535" spans="1:5" x14ac:dyDescent="0.25">
      <c r="A4535" s="246" t="str">
        <f t="shared" si="70"/>
        <v>96642</v>
      </c>
      <c r="B4535" s="362" t="s">
        <v>4272</v>
      </c>
      <c r="C4535" s="362" t="s">
        <v>18056</v>
      </c>
      <c r="D4535" s="362" t="s">
        <v>8471</v>
      </c>
      <c r="E4535" s="363" t="s">
        <v>11938</v>
      </c>
    </row>
    <row r="4536" spans="1:5" x14ac:dyDescent="0.25">
      <c r="A4536" s="246" t="str">
        <f t="shared" si="70"/>
        <v>96643</v>
      </c>
      <c r="B4536" s="362" t="s">
        <v>4273</v>
      </c>
      <c r="C4536" s="362" t="s">
        <v>18057</v>
      </c>
      <c r="D4536" s="362" t="s">
        <v>8471</v>
      </c>
      <c r="E4536" s="363" t="s">
        <v>35725</v>
      </c>
    </row>
    <row r="4537" spans="1:5" x14ac:dyDescent="0.25">
      <c r="A4537" s="246" t="str">
        <f t="shared" si="70"/>
        <v>96650</v>
      </c>
      <c r="B4537" s="362" t="s">
        <v>4280</v>
      </c>
      <c r="C4537" s="362" t="s">
        <v>18064</v>
      </c>
      <c r="D4537" s="362" t="s">
        <v>8471</v>
      </c>
      <c r="E4537" s="363" t="s">
        <v>8099</v>
      </c>
    </row>
    <row r="4538" spans="1:5" x14ac:dyDescent="0.25">
      <c r="A4538" s="246" t="str">
        <f t="shared" si="70"/>
        <v>96651</v>
      </c>
      <c r="B4538" s="362" t="s">
        <v>4281</v>
      </c>
      <c r="C4538" s="362" t="s">
        <v>18065</v>
      </c>
      <c r="D4538" s="362" t="s">
        <v>8471</v>
      </c>
      <c r="E4538" s="363" t="s">
        <v>8206</v>
      </c>
    </row>
    <row r="4539" spans="1:5" x14ac:dyDescent="0.25">
      <c r="A4539" s="246" t="str">
        <f t="shared" si="70"/>
        <v>96652</v>
      </c>
      <c r="B4539" s="362" t="s">
        <v>4282</v>
      </c>
      <c r="C4539" s="362" t="s">
        <v>18066</v>
      </c>
      <c r="D4539" s="362" t="s">
        <v>8471</v>
      </c>
      <c r="E4539" s="363" t="s">
        <v>15472</v>
      </c>
    </row>
    <row r="4540" spans="1:5" x14ac:dyDescent="0.25">
      <c r="A4540" s="246" t="str">
        <f t="shared" si="70"/>
        <v>96653</v>
      </c>
      <c r="B4540" s="362" t="s">
        <v>4283</v>
      </c>
      <c r="C4540" s="362" t="s">
        <v>18067</v>
      </c>
      <c r="D4540" s="362" t="s">
        <v>8471</v>
      </c>
      <c r="E4540" s="363" t="s">
        <v>14460</v>
      </c>
    </row>
    <row r="4541" spans="1:5" x14ac:dyDescent="0.25">
      <c r="A4541" s="246" t="str">
        <f t="shared" si="70"/>
        <v>96654</v>
      </c>
      <c r="B4541" s="362" t="s">
        <v>4284</v>
      </c>
      <c r="C4541" s="362" t="s">
        <v>18068</v>
      </c>
      <c r="D4541" s="362" t="s">
        <v>8471</v>
      </c>
      <c r="E4541" s="363" t="s">
        <v>20176</v>
      </c>
    </row>
    <row r="4542" spans="1:5" x14ac:dyDescent="0.25">
      <c r="A4542" s="246" t="str">
        <f t="shared" si="70"/>
        <v>96655</v>
      </c>
      <c r="B4542" s="362" t="s">
        <v>4285</v>
      </c>
      <c r="C4542" s="362" t="s">
        <v>18069</v>
      </c>
      <c r="D4542" s="362" t="s">
        <v>8471</v>
      </c>
      <c r="E4542" s="363" t="s">
        <v>23371</v>
      </c>
    </row>
    <row r="4543" spans="1:5" x14ac:dyDescent="0.25">
      <c r="A4543" s="246" t="str">
        <f t="shared" si="70"/>
        <v>96656</v>
      </c>
      <c r="B4543" s="362" t="s">
        <v>4286</v>
      </c>
      <c r="C4543" s="362" t="s">
        <v>18070</v>
      </c>
      <c r="D4543" s="362" t="s">
        <v>8471</v>
      </c>
      <c r="E4543" s="363" t="s">
        <v>18869</v>
      </c>
    </row>
    <row r="4544" spans="1:5" x14ac:dyDescent="0.25">
      <c r="A4544" s="246" t="str">
        <f t="shared" si="70"/>
        <v>96657</v>
      </c>
      <c r="B4544" s="362" t="s">
        <v>4287</v>
      </c>
      <c r="C4544" s="362" t="s">
        <v>18071</v>
      </c>
      <c r="D4544" s="362" t="s">
        <v>8471</v>
      </c>
      <c r="E4544" s="363" t="s">
        <v>25780</v>
      </c>
    </row>
    <row r="4545" spans="1:5" x14ac:dyDescent="0.25">
      <c r="A4545" s="246" t="str">
        <f t="shared" si="70"/>
        <v>96658</v>
      </c>
      <c r="B4545" s="362" t="s">
        <v>4288</v>
      </c>
      <c r="C4545" s="362" t="s">
        <v>18072</v>
      </c>
      <c r="D4545" s="362" t="s">
        <v>8471</v>
      </c>
      <c r="E4545" s="363" t="s">
        <v>8360</v>
      </c>
    </row>
    <row r="4546" spans="1:5" x14ac:dyDescent="0.25">
      <c r="A4546" s="246" t="str">
        <f t="shared" si="70"/>
        <v>96659</v>
      </c>
      <c r="B4546" s="362" t="s">
        <v>4289</v>
      </c>
      <c r="C4546" s="362" t="s">
        <v>18073</v>
      </c>
      <c r="D4546" s="362" t="s">
        <v>8471</v>
      </c>
      <c r="E4546" s="363" t="s">
        <v>35726</v>
      </c>
    </row>
    <row r="4547" spans="1:5" x14ac:dyDescent="0.25">
      <c r="A4547" s="246" t="str">
        <f t="shared" ref="A4547:A4610" si="71">B4547</f>
        <v>96660</v>
      </c>
      <c r="B4547" s="362" t="s">
        <v>4290</v>
      </c>
      <c r="C4547" s="362" t="s">
        <v>18074</v>
      </c>
      <c r="D4547" s="362" t="s">
        <v>8471</v>
      </c>
      <c r="E4547" s="363" t="s">
        <v>14201</v>
      </c>
    </row>
    <row r="4548" spans="1:5" x14ac:dyDescent="0.25">
      <c r="A4548" s="246" t="str">
        <f t="shared" si="71"/>
        <v>96661</v>
      </c>
      <c r="B4548" s="362" t="s">
        <v>4291</v>
      </c>
      <c r="C4548" s="362" t="s">
        <v>18075</v>
      </c>
      <c r="D4548" s="362" t="s">
        <v>8471</v>
      </c>
      <c r="E4548" s="363" t="s">
        <v>16417</v>
      </c>
    </row>
    <row r="4549" spans="1:5" x14ac:dyDescent="0.25">
      <c r="A4549" s="246" t="str">
        <f t="shared" si="71"/>
        <v>96662</v>
      </c>
      <c r="B4549" s="362" t="s">
        <v>4292</v>
      </c>
      <c r="C4549" s="362" t="s">
        <v>18076</v>
      </c>
      <c r="D4549" s="362" t="s">
        <v>8471</v>
      </c>
      <c r="E4549" s="363" t="s">
        <v>7786</v>
      </c>
    </row>
    <row r="4550" spans="1:5" x14ac:dyDescent="0.25">
      <c r="A4550" s="246" t="str">
        <f t="shared" si="71"/>
        <v>96663</v>
      </c>
      <c r="B4550" s="362" t="s">
        <v>4293</v>
      </c>
      <c r="C4550" s="362" t="s">
        <v>18077</v>
      </c>
      <c r="D4550" s="362" t="s">
        <v>8471</v>
      </c>
      <c r="E4550" s="363" t="s">
        <v>21301</v>
      </c>
    </row>
    <row r="4551" spans="1:5" x14ac:dyDescent="0.25">
      <c r="A4551" s="246" t="str">
        <f t="shared" si="71"/>
        <v>96664</v>
      </c>
      <c r="B4551" s="362" t="s">
        <v>4294</v>
      </c>
      <c r="C4551" s="362" t="s">
        <v>18078</v>
      </c>
      <c r="D4551" s="362" t="s">
        <v>8471</v>
      </c>
      <c r="E4551" s="363" t="s">
        <v>26096</v>
      </c>
    </row>
    <row r="4552" spans="1:5" x14ac:dyDescent="0.25">
      <c r="A4552" s="246" t="str">
        <f t="shared" si="71"/>
        <v>96665</v>
      </c>
      <c r="B4552" s="362" t="s">
        <v>4295</v>
      </c>
      <c r="C4552" s="362" t="s">
        <v>18079</v>
      </c>
      <c r="D4552" s="362" t="s">
        <v>8471</v>
      </c>
      <c r="E4552" s="363" t="s">
        <v>8270</v>
      </c>
    </row>
    <row r="4553" spans="1:5" x14ac:dyDescent="0.25">
      <c r="A4553" s="246" t="str">
        <f t="shared" si="71"/>
        <v>96666</v>
      </c>
      <c r="B4553" s="362" t="s">
        <v>4296</v>
      </c>
      <c r="C4553" s="362" t="s">
        <v>18080</v>
      </c>
      <c r="D4553" s="362" t="s">
        <v>8471</v>
      </c>
      <c r="E4553" s="363" t="s">
        <v>16696</v>
      </c>
    </row>
    <row r="4554" spans="1:5" x14ac:dyDescent="0.25">
      <c r="A4554" s="246" t="str">
        <f t="shared" si="71"/>
        <v>96667</v>
      </c>
      <c r="B4554" s="362" t="s">
        <v>4297</v>
      </c>
      <c r="C4554" s="362" t="s">
        <v>18081</v>
      </c>
      <c r="D4554" s="362" t="s">
        <v>8471</v>
      </c>
      <c r="E4554" s="363" t="s">
        <v>17116</v>
      </c>
    </row>
    <row r="4555" spans="1:5" x14ac:dyDescent="0.25">
      <c r="A4555" s="246" t="str">
        <f t="shared" si="71"/>
        <v>96684</v>
      </c>
      <c r="B4555" s="362" t="s">
        <v>4314</v>
      </c>
      <c r="C4555" s="362" t="s">
        <v>18098</v>
      </c>
      <c r="D4555" s="362" t="s">
        <v>8471</v>
      </c>
      <c r="E4555" s="363" t="s">
        <v>15620</v>
      </c>
    </row>
    <row r="4556" spans="1:5" x14ac:dyDescent="0.25">
      <c r="A4556" s="246" t="str">
        <f t="shared" si="71"/>
        <v>96685</v>
      </c>
      <c r="B4556" s="362" t="s">
        <v>4315</v>
      </c>
      <c r="C4556" s="362" t="s">
        <v>18099</v>
      </c>
      <c r="D4556" s="362" t="s">
        <v>8471</v>
      </c>
      <c r="E4556" s="363" t="s">
        <v>8337</v>
      </c>
    </row>
    <row r="4557" spans="1:5" x14ac:dyDescent="0.25">
      <c r="A4557" s="246" t="str">
        <f t="shared" si="71"/>
        <v>96686</v>
      </c>
      <c r="B4557" s="362" t="s">
        <v>4316</v>
      </c>
      <c r="C4557" s="362" t="s">
        <v>18100</v>
      </c>
      <c r="D4557" s="362" t="s">
        <v>8471</v>
      </c>
      <c r="E4557" s="363" t="s">
        <v>20200</v>
      </c>
    </row>
    <row r="4558" spans="1:5" x14ac:dyDescent="0.25">
      <c r="A4558" s="246" t="str">
        <f t="shared" si="71"/>
        <v>96687</v>
      </c>
      <c r="B4558" s="362" t="s">
        <v>4317</v>
      </c>
      <c r="C4558" s="362" t="s">
        <v>18101</v>
      </c>
      <c r="D4558" s="362" t="s">
        <v>8471</v>
      </c>
      <c r="E4558" s="363" t="s">
        <v>7819</v>
      </c>
    </row>
    <row r="4559" spans="1:5" x14ac:dyDescent="0.25">
      <c r="A4559" s="246" t="str">
        <f t="shared" si="71"/>
        <v>96688</v>
      </c>
      <c r="B4559" s="362" t="s">
        <v>4318</v>
      </c>
      <c r="C4559" s="362" t="s">
        <v>18102</v>
      </c>
      <c r="D4559" s="362" t="s">
        <v>8471</v>
      </c>
      <c r="E4559" s="363" t="s">
        <v>8342</v>
      </c>
    </row>
    <row r="4560" spans="1:5" x14ac:dyDescent="0.25">
      <c r="A4560" s="246" t="str">
        <f t="shared" si="71"/>
        <v>96689</v>
      </c>
      <c r="B4560" s="362" t="s">
        <v>4319</v>
      </c>
      <c r="C4560" s="362" t="s">
        <v>18103</v>
      </c>
      <c r="D4560" s="362" t="s">
        <v>8471</v>
      </c>
      <c r="E4560" s="363" t="s">
        <v>16452</v>
      </c>
    </row>
    <row r="4561" spans="1:5" x14ac:dyDescent="0.25">
      <c r="A4561" s="246" t="str">
        <f t="shared" si="71"/>
        <v>96690</v>
      </c>
      <c r="B4561" s="362" t="s">
        <v>4320</v>
      </c>
      <c r="C4561" s="362" t="s">
        <v>18104</v>
      </c>
      <c r="D4561" s="362" t="s">
        <v>8471</v>
      </c>
      <c r="E4561" s="363" t="s">
        <v>18972</v>
      </c>
    </row>
    <row r="4562" spans="1:5" x14ac:dyDescent="0.25">
      <c r="A4562" s="246" t="str">
        <f t="shared" si="71"/>
        <v>96691</v>
      </c>
      <c r="B4562" s="362" t="s">
        <v>4321</v>
      </c>
      <c r="C4562" s="362" t="s">
        <v>18105</v>
      </c>
      <c r="D4562" s="362" t="s">
        <v>8471</v>
      </c>
      <c r="E4562" s="363" t="s">
        <v>16022</v>
      </c>
    </row>
    <row r="4563" spans="1:5" x14ac:dyDescent="0.25">
      <c r="A4563" s="246" t="str">
        <f t="shared" si="71"/>
        <v>96692</v>
      </c>
      <c r="B4563" s="362" t="s">
        <v>4322</v>
      </c>
      <c r="C4563" s="362" t="s">
        <v>18106</v>
      </c>
      <c r="D4563" s="362" t="s">
        <v>8471</v>
      </c>
      <c r="E4563" s="363" t="s">
        <v>24797</v>
      </c>
    </row>
    <row r="4564" spans="1:5" x14ac:dyDescent="0.25">
      <c r="A4564" s="246" t="str">
        <f t="shared" si="71"/>
        <v>96693</v>
      </c>
      <c r="B4564" s="362" t="s">
        <v>4323</v>
      </c>
      <c r="C4564" s="362" t="s">
        <v>18107</v>
      </c>
      <c r="D4564" s="362" t="s">
        <v>8471</v>
      </c>
      <c r="E4564" s="363" t="s">
        <v>20805</v>
      </c>
    </row>
    <row r="4565" spans="1:5" x14ac:dyDescent="0.25">
      <c r="A4565" s="246" t="str">
        <f t="shared" si="71"/>
        <v>96694</v>
      </c>
      <c r="B4565" s="362" t="s">
        <v>4324</v>
      </c>
      <c r="C4565" s="362" t="s">
        <v>18108</v>
      </c>
      <c r="D4565" s="362" t="s">
        <v>8471</v>
      </c>
      <c r="E4565" s="363" t="s">
        <v>19881</v>
      </c>
    </row>
    <row r="4566" spans="1:5" x14ac:dyDescent="0.25">
      <c r="A4566" s="246" t="str">
        <f t="shared" si="71"/>
        <v>96695</v>
      </c>
      <c r="B4566" s="362" t="s">
        <v>4325</v>
      </c>
      <c r="C4566" s="362" t="s">
        <v>18109</v>
      </c>
      <c r="D4566" s="362" t="s">
        <v>8471</v>
      </c>
      <c r="E4566" s="363" t="s">
        <v>35727</v>
      </c>
    </row>
    <row r="4567" spans="1:5" x14ac:dyDescent="0.25">
      <c r="A4567" s="246" t="str">
        <f t="shared" si="71"/>
        <v>96696</v>
      </c>
      <c r="B4567" s="362" t="s">
        <v>4326</v>
      </c>
      <c r="C4567" s="362" t="s">
        <v>18110</v>
      </c>
      <c r="D4567" s="362" t="s">
        <v>8471</v>
      </c>
      <c r="E4567" s="363" t="s">
        <v>35728</v>
      </c>
    </row>
    <row r="4568" spans="1:5" x14ac:dyDescent="0.25">
      <c r="A4568" s="246" t="str">
        <f t="shared" si="71"/>
        <v>96697</v>
      </c>
      <c r="B4568" s="362" t="s">
        <v>4327</v>
      </c>
      <c r="C4568" s="362" t="s">
        <v>18111</v>
      </c>
      <c r="D4568" s="362" t="s">
        <v>8471</v>
      </c>
      <c r="E4568" s="363" t="s">
        <v>35729</v>
      </c>
    </row>
    <row r="4569" spans="1:5" x14ac:dyDescent="0.25">
      <c r="A4569" s="246" t="str">
        <f t="shared" si="71"/>
        <v>96698</v>
      </c>
      <c r="B4569" s="362" t="s">
        <v>4328</v>
      </c>
      <c r="C4569" s="362" t="s">
        <v>18112</v>
      </c>
      <c r="D4569" s="362" t="s">
        <v>8471</v>
      </c>
      <c r="E4569" s="363" t="s">
        <v>35730</v>
      </c>
    </row>
    <row r="4570" spans="1:5" x14ac:dyDescent="0.25">
      <c r="A4570" s="246" t="str">
        <f t="shared" si="71"/>
        <v>96699</v>
      </c>
      <c r="B4570" s="362" t="s">
        <v>4329</v>
      </c>
      <c r="C4570" s="362" t="s">
        <v>18113</v>
      </c>
      <c r="D4570" s="362" t="s">
        <v>8471</v>
      </c>
      <c r="E4570" s="363" t="s">
        <v>7911</v>
      </c>
    </row>
    <row r="4571" spans="1:5" x14ac:dyDescent="0.25">
      <c r="A4571" s="246" t="str">
        <f t="shared" si="71"/>
        <v>96700</v>
      </c>
      <c r="B4571" s="362" t="s">
        <v>4330</v>
      </c>
      <c r="C4571" s="362" t="s">
        <v>18114</v>
      </c>
      <c r="D4571" s="362" t="s">
        <v>8471</v>
      </c>
      <c r="E4571" s="363" t="s">
        <v>10722</v>
      </c>
    </row>
    <row r="4572" spans="1:5" x14ac:dyDescent="0.25">
      <c r="A4572" s="246" t="str">
        <f t="shared" si="71"/>
        <v>96701</v>
      </c>
      <c r="B4572" s="362" t="s">
        <v>4331</v>
      </c>
      <c r="C4572" s="362" t="s">
        <v>18115</v>
      </c>
      <c r="D4572" s="362" t="s">
        <v>8471</v>
      </c>
      <c r="E4572" s="363" t="s">
        <v>7891</v>
      </c>
    </row>
    <row r="4573" spans="1:5" x14ac:dyDescent="0.25">
      <c r="A4573" s="246" t="str">
        <f t="shared" si="71"/>
        <v>96702</v>
      </c>
      <c r="B4573" s="362" t="s">
        <v>4332</v>
      </c>
      <c r="C4573" s="362" t="s">
        <v>18116</v>
      </c>
      <c r="D4573" s="362" t="s">
        <v>8471</v>
      </c>
      <c r="E4573" s="363" t="s">
        <v>20667</v>
      </c>
    </row>
    <row r="4574" spans="1:5" x14ac:dyDescent="0.25">
      <c r="A4574" s="246" t="str">
        <f t="shared" si="71"/>
        <v>96703</v>
      </c>
      <c r="B4574" s="362" t="s">
        <v>4333</v>
      </c>
      <c r="C4574" s="362" t="s">
        <v>18117</v>
      </c>
      <c r="D4574" s="362" t="s">
        <v>8471</v>
      </c>
      <c r="E4574" s="363" t="s">
        <v>31843</v>
      </c>
    </row>
    <row r="4575" spans="1:5" x14ac:dyDescent="0.25">
      <c r="A4575" s="246" t="str">
        <f t="shared" si="71"/>
        <v>96704</v>
      </c>
      <c r="B4575" s="362" t="s">
        <v>4334</v>
      </c>
      <c r="C4575" s="362" t="s">
        <v>18118</v>
      </c>
      <c r="D4575" s="362" t="s">
        <v>8471</v>
      </c>
      <c r="E4575" s="363" t="s">
        <v>35731</v>
      </c>
    </row>
    <row r="4576" spans="1:5" x14ac:dyDescent="0.25">
      <c r="A4576" s="246" t="str">
        <f t="shared" si="71"/>
        <v>96705</v>
      </c>
      <c r="B4576" s="362" t="s">
        <v>4335</v>
      </c>
      <c r="C4576" s="362" t="s">
        <v>18119</v>
      </c>
      <c r="D4576" s="362" t="s">
        <v>8471</v>
      </c>
      <c r="E4576" s="363" t="s">
        <v>14910</v>
      </c>
    </row>
    <row r="4577" spans="1:5" x14ac:dyDescent="0.25">
      <c r="A4577" s="246" t="str">
        <f t="shared" si="71"/>
        <v>96706</v>
      </c>
      <c r="B4577" s="362" t="s">
        <v>4336</v>
      </c>
      <c r="C4577" s="362" t="s">
        <v>18120</v>
      </c>
      <c r="D4577" s="362" t="s">
        <v>8471</v>
      </c>
      <c r="E4577" s="363" t="s">
        <v>29711</v>
      </c>
    </row>
    <row r="4578" spans="1:5" x14ac:dyDescent="0.25">
      <c r="A4578" s="246" t="str">
        <f t="shared" si="71"/>
        <v>96707</v>
      </c>
      <c r="B4578" s="362" t="s">
        <v>4337</v>
      </c>
      <c r="C4578" s="362" t="s">
        <v>18122</v>
      </c>
      <c r="D4578" s="362" t="s">
        <v>8471</v>
      </c>
      <c r="E4578" s="363" t="s">
        <v>35732</v>
      </c>
    </row>
    <row r="4579" spans="1:5" x14ac:dyDescent="0.25">
      <c r="A4579" s="246" t="str">
        <f t="shared" si="71"/>
        <v>96708</v>
      </c>
      <c r="B4579" s="362" t="s">
        <v>4338</v>
      </c>
      <c r="C4579" s="362" t="s">
        <v>18123</v>
      </c>
      <c r="D4579" s="362" t="s">
        <v>8471</v>
      </c>
      <c r="E4579" s="363" t="s">
        <v>35733</v>
      </c>
    </row>
    <row r="4580" spans="1:5" x14ac:dyDescent="0.25">
      <c r="A4580" s="246" t="str">
        <f t="shared" si="71"/>
        <v>96709</v>
      </c>
      <c r="B4580" s="362" t="s">
        <v>4339</v>
      </c>
      <c r="C4580" s="362" t="s">
        <v>18124</v>
      </c>
      <c r="D4580" s="362" t="s">
        <v>8471</v>
      </c>
      <c r="E4580" s="363" t="s">
        <v>35734</v>
      </c>
    </row>
    <row r="4581" spans="1:5" x14ac:dyDescent="0.25">
      <c r="A4581" s="246" t="str">
        <f t="shared" si="71"/>
        <v>96710</v>
      </c>
      <c r="B4581" s="362" t="s">
        <v>4340</v>
      </c>
      <c r="C4581" s="362" t="s">
        <v>18125</v>
      </c>
      <c r="D4581" s="362" t="s">
        <v>8471</v>
      </c>
      <c r="E4581" s="363" t="s">
        <v>7807</v>
      </c>
    </row>
    <row r="4582" spans="1:5" x14ac:dyDescent="0.25">
      <c r="A4582" s="246" t="str">
        <f t="shared" si="71"/>
        <v>96711</v>
      </c>
      <c r="B4582" s="362" t="s">
        <v>4341</v>
      </c>
      <c r="C4582" s="362" t="s">
        <v>18126</v>
      </c>
      <c r="D4582" s="362" t="s">
        <v>8471</v>
      </c>
      <c r="E4582" s="363" t="s">
        <v>29961</v>
      </c>
    </row>
    <row r="4583" spans="1:5" x14ac:dyDescent="0.25">
      <c r="A4583" s="246" t="str">
        <f t="shared" si="71"/>
        <v>96712</v>
      </c>
      <c r="B4583" s="362" t="s">
        <v>4342</v>
      </c>
      <c r="C4583" s="362" t="s">
        <v>18127</v>
      </c>
      <c r="D4583" s="362" t="s">
        <v>8471</v>
      </c>
      <c r="E4583" s="363" t="s">
        <v>33795</v>
      </c>
    </row>
    <row r="4584" spans="1:5" x14ac:dyDescent="0.25">
      <c r="A4584" s="246" t="str">
        <f t="shared" si="71"/>
        <v>96713</v>
      </c>
      <c r="B4584" s="362" t="s">
        <v>4343</v>
      </c>
      <c r="C4584" s="362" t="s">
        <v>18128</v>
      </c>
      <c r="D4584" s="362" t="s">
        <v>8471</v>
      </c>
      <c r="E4584" s="363" t="s">
        <v>21515</v>
      </c>
    </row>
    <row r="4585" spans="1:5" x14ac:dyDescent="0.25">
      <c r="A4585" s="246" t="str">
        <f t="shared" si="71"/>
        <v>96714</v>
      </c>
      <c r="B4585" s="362" t="s">
        <v>4344</v>
      </c>
      <c r="C4585" s="362" t="s">
        <v>18129</v>
      </c>
      <c r="D4585" s="362" t="s">
        <v>8471</v>
      </c>
      <c r="E4585" s="363" t="s">
        <v>35735</v>
      </c>
    </row>
    <row r="4586" spans="1:5" x14ac:dyDescent="0.25">
      <c r="A4586" s="246" t="str">
        <f t="shared" si="71"/>
        <v>96715</v>
      </c>
      <c r="B4586" s="362" t="s">
        <v>4345</v>
      </c>
      <c r="C4586" s="362" t="s">
        <v>18130</v>
      </c>
      <c r="D4586" s="362" t="s">
        <v>8471</v>
      </c>
      <c r="E4586" s="363" t="s">
        <v>35736</v>
      </c>
    </row>
    <row r="4587" spans="1:5" x14ac:dyDescent="0.25">
      <c r="A4587" s="246" t="str">
        <f t="shared" si="71"/>
        <v>96716</v>
      </c>
      <c r="B4587" s="362" t="s">
        <v>4346</v>
      </c>
      <c r="C4587" s="362" t="s">
        <v>18131</v>
      </c>
      <c r="D4587" s="362" t="s">
        <v>8471</v>
      </c>
      <c r="E4587" s="363" t="s">
        <v>21150</v>
      </c>
    </row>
    <row r="4588" spans="1:5" x14ac:dyDescent="0.25">
      <c r="A4588" s="246" t="str">
        <f t="shared" si="71"/>
        <v>96717</v>
      </c>
      <c r="B4588" s="362" t="s">
        <v>4347</v>
      </c>
      <c r="C4588" s="362" t="s">
        <v>18132</v>
      </c>
      <c r="D4588" s="362" t="s">
        <v>8471</v>
      </c>
      <c r="E4588" s="363" t="s">
        <v>35737</v>
      </c>
    </row>
    <row r="4589" spans="1:5" x14ac:dyDescent="0.25">
      <c r="A4589" s="246" t="str">
        <f t="shared" si="71"/>
        <v>96736</v>
      </c>
      <c r="B4589" s="362" t="s">
        <v>4366</v>
      </c>
      <c r="C4589" s="362" t="s">
        <v>11013</v>
      </c>
      <c r="D4589" s="362" t="s">
        <v>8471</v>
      </c>
      <c r="E4589" s="363" t="s">
        <v>15594</v>
      </c>
    </row>
    <row r="4590" spans="1:5" x14ac:dyDescent="0.25">
      <c r="A4590" s="246" t="str">
        <f t="shared" si="71"/>
        <v>96737</v>
      </c>
      <c r="B4590" s="362" t="s">
        <v>4367</v>
      </c>
      <c r="C4590" s="362" t="s">
        <v>11014</v>
      </c>
      <c r="D4590" s="362" t="s">
        <v>8471</v>
      </c>
      <c r="E4590" s="363" t="s">
        <v>21342</v>
      </c>
    </row>
    <row r="4591" spans="1:5" x14ac:dyDescent="0.25">
      <c r="A4591" s="246" t="str">
        <f t="shared" si="71"/>
        <v>96738</v>
      </c>
      <c r="B4591" s="362" t="s">
        <v>4368</v>
      </c>
      <c r="C4591" s="362" t="s">
        <v>11015</v>
      </c>
      <c r="D4591" s="362" t="s">
        <v>8471</v>
      </c>
      <c r="E4591" s="363" t="s">
        <v>15021</v>
      </c>
    </row>
    <row r="4592" spans="1:5" x14ac:dyDescent="0.25">
      <c r="A4592" s="246" t="str">
        <f t="shared" si="71"/>
        <v>96739</v>
      </c>
      <c r="B4592" s="362" t="s">
        <v>4369</v>
      </c>
      <c r="C4592" s="362" t="s">
        <v>11016</v>
      </c>
      <c r="D4592" s="362" t="s">
        <v>8471</v>
      </c>
      <c r="E4592" s="363" t="s">
        <v>18267</v>
      </c>
    </row>
    <row r="4593" spans="1:5" x14ac:dyDescent="0.25">
      <c r="A4593" s="246" t="str">
        <f t="shared" si="71"/>
        <v>96740</v>
      </c>
      <c r="B4593" s="362" t="s">
        <v>4370</v>
      </c>
      <c r="C4593" s="362" t="s">
        <v>11017</v>
      </c>
      <c r="D4593" s="362" t="s">
        <v>8471</v>
      </c>
      <c r="E4593" s="363" t="s">
        <v>8352</v>
      </c>
    </row>
    <row r="4594" spans="1:5" x14ac:dyDescent="0.25">
      <c r="A4594" s="246" t="str">
        <f t="shared" si="71"/>
        <v>96741</v>
      </c>
      <c r="B4594" s="362" t="s">
        <v>4371</v>
      </c>
      <c r="C4594" s="362" t="s">
        <v>11018</v>
      </c>
      <c r="D4594" s="362" t="s">
        <v>8471</v>
      </c>
      <c r="E4594" s="363" t="s">
        <v>9935</v>
      </c>
    </row>
    <row r="4595" spans="1:5" x14ac:dyDescent="0.25">
      <c r="A4595" s="246" t="str">
        <f t="shared" si="71"/>
        <v>96742</v>
      </c>
      <c r="B4595" s="362" t="s">
        <v>4372</v>
      </c>
      <c r="C4595" s="362" t="s">
        <v>11019</v>
      </c>
      <c r="D4595" s="362" t="s">
        <v>8471</v>
      </c>
      <c r="E4595" s="363" t="s">
        <v>7773</v>
      </c>
    </row>
    <row r="4596" spans="1:5" x14ac:dyDescent="0.25">
      <c r="A4596" s="246" t="str">
        <f t="shared" si="71"/>
        <v>96743</v>
      </c>
      <c r="B4596" s="362" t="s">
        <v>4373</v>
      </c>
      <c r="C4596" s="362" t="s">
        <v>11020</v>
      </c>
      <c r="D4596" s="362" t="s">
        <v>8471</v>
      </c>
      <c r="E4596" s="363" t="s">
        <v>15516</v>
      </c>
    </row>
    <row r="4597" spans="1:5" x14ac:dyDescent="0.25">
      <c r="A4597" s="246" t="str">
        <f t="shared" si="71"/>
        <v>96744</v>
      </c>
      <c r="B4597" s="362" t="s">
        <v>4374</v>
      </c>
      <c r="C4597" s="362" t="s">
        <v>11021</v>
      </c>
      <c r="D4597" s="362" t="s">
        <v>8471</v>
      </c>
      <c r="E4597" s="363" t="s">
        <v>20676</v>
      </c>
    </row>
    <row r="4598" spans="1:5" x14ac:dyDescent="0.25">
      <c r="A4598" s="246" t="str">
        <f t="shared" si="71"/>
        <v>96745</v>
      </c>
      <c r="B4598" s="362" t="s">
        <v>4375</v>
      </c>
      <c r="C4598" s="362" t="s">
        <v>11022</v>
      </c>
      <c r="D4598" s="362" t="s">
        <v>8471</v>
      </c>
      <c r="E4598" s="363" t="s">
        <v>35738</v>
      </c>
    </row>
    <row r="4599" spans="1:5" x14ac:dyDescent="0.25">
      <c r="A4599" s="246" t="str">
        <f t="shared" si="71"/>
        <v>96746</v>
      </c>
      <c r="B4599" s="362" t="s">
        <v>4376</v>
      </c>
      <c r="C4599" s="362" t="s">
        <v>11023</v>
      </c>
      <c r="D4599" s="362" t="s">
        <v>8471</v>
      </c>
      <c r="E4599" s="363" t="s">
        <v>35739</v>
      </c>
    </row>
    <row r="4600" spans="1:5" x14ac:dyDescent="0.25">
      <c r="A4600" s="246" t="str">
        <f t="shared" si="71"/>
        <v>96747</v>
      </c>
      <c r="B4600" s="362" t="s">
        <v>4377</v>
      </c>
      <c r="C4600" s="362" t="s">
        <v>11024</v>
      </c>
      <c r="D4600" s="362" t="s">
        <v>8471</v>
      </c>
      <c r="E4600" s="363" t="s">
        <v>20297</v>
      </c>
    </row>
    <row r="4601" spans="1:5" x14ac:dyDescent="0.25">
      <c r="A4601" s="246" t="str">
        <f t="shared" si="71"/>
        <v>96748</v>
      </c>
      <c r="B4601" s="362" t="s">
        <v>4378</v>
      </c>
      <c r="C4601" s="362" t="s">
        <v>11025</v>
      </c>
      <c r="D4601" s="362" t="s">
        <v>8471</v>
      </c>
      <c r="E4601" s="363" t="s">
        <v>29294</v>
      </c>
    </row>
    <row r="4602" spans="1:5" x14ac:dyDescent="0.25">
      <c r="A4602" s="246" t="str">
        <f t="shared" si="71"/>
        <v>96749</v>
      </c>
      <c r="B4602" s="362" t="s">
        <v>4379</v>
      </c>
      <c r="C4602" s="362" t="s">
        <v>11027</v>
      </c>
      <c r="D4602" s="362" t="s">
        <v>8471</v>
      </c>
      <c r="E4602" s="363" t="s">
        <v>8356</v>
      </c>
    </row>
    <row r="4603" spans="1:5" x14ac:dyDescent="0.25">
      <c r="A4603" s="246" t="str">
        <f t="shared" si="71"/>
        <v>96750</v>
      </c>
      <c r="B4603" s="362" t="s">
        <v>4380</v>
      </c>
      <c r="C4603" s="362" t="s">
        <v>11028</v>
      </c>
      <c r="D4603" s="362" t="s">
        <v>8471</v>
      </c>
      <c r="E4603" s="363" t="s">
        <v>35740</v>
      </c>
    </row>
    <row r="4604" spans="1:5" x14ac:dyDescent="0.25">
      <c r="A4604" s="246" t="str">
        <f t="shared" si="71"/>
        <v>96751</v>
      </c>
      <c r="B4604" s="362" t="s">
        <v>4381</v>
      </c>
      <c r="C4604" s="362" t="s">
        <v>11029</v>
      </c>
      <c r="D4604" s="362" t="s">
        <v>8471</v>
      </c>
      <c r="E4604" s="363" t="s">
        <v>8261</v>
      </c>
    </row>
    <row r="4605" spans="1:5" x14ac:dyDescent="0.25">
      <c r="A4605" s="246" t="str">
        <f t="shared" si="71"/>
        <v>96752</v>
      </c>
      <c r="B4605" s="362" t="s">
        <v>4382</v>
      </c>
      <c r="C4605" s="362" t="s">
        <v>11030</v>
      </c>
      <c r="D4605" s="362" t="s">
        <v>8471</v>
      </c>
      <c r="E4605" s="363" t="s">
        <v>33967</v>
      </c>
    </row>
    <row r="4606" spans="1:5" x14ac:dyDescent="0.25">
      <c r="A4606" s="246" t="str">
        <f t="shared" si="71"/>
        <v>96753</v>
      </c>
      <c r="B4606" s="362" t="s">
        <v>4383</v>
      </c>
      <c r="C4606" s="362" t="s">
        <v>11031</v>
      </c>
      <c r="D4606" s="362" t="s">
        <v>8471</v>
      </c>
      <c r="E4606" s="363" t="s">
        <v>18046</v>
      </c>
    </row>
    <row r="4607" spans="1:5" x14ac:dyDescent="0.25">
      <c r="A4607" s="246" t="str">
        <f t="shared" si="71"/>
        <v>96754</v>
      </c>
      <c r="B4607" s="362" t="s">
        <v>4384</v>
      </c>
      <c r="C4607" s="362" t="s">
        <v>11032</v>
      </c>
      <c r="D4607" s="362" t="s">
        <v>8471</v>
      </c>
      <c r="E4607" s="363" t="s">
        <v>19830</v>
      </c>
    </row>
    <row r="4608" spans="1:5" x14ac:dyDescent="0.25">
      <c r="A4608" s="246" t="str">
        <f t="shared" si="71"/>
        <v>96755</v>
      </c>
      <c r="B4608" s="362" t="s">
        <v>4385</v>
      </c>
      <c r="C4608" s="362" t="s">
        <v>11033</v>
      </c>
      <c r="D4608" s="362" t="s">
        <v>8471</v>
      </c>
      <c r="E4608" s="363" t="s">
        <v>35741</v>
      </c>
    </row>
    <row r="4609" spans="1:5" x14ac:dyDescent="0.25">
      <c r="A4609" s="246" t="str">
        <f t="shared" si="71"/>
        <v>96756</v>
      </c>
      <c r="B4609" s="362" t="s">
        <v>4386</v>
      </c>
      <c r="C4609" s="362" t="s">
        <v>11034</v>
      </c>
      <c r="D4609" s="362" t="s">
        <v>8471</v>
      </c>
      <c r="E4609" s="363" t="s">
        <v>13349</v>
      </c>
    </row>
    <row r="4610" spans="1:5" x14ac:dyDescent="0.25">
      <c r="A4610" s="246" t="str">
        <f t="shared" si="71"/>
        <v>96757</v>
      </c>
      <c r="B4610" s="362" t="s">
        <v>4387</v>
      </c>
      <c r="C4610" s="362" t="s">
        <v>11035</v>
      </c>
      <c r="D4610" s="362" t="s">
        <v>8471</v>
      </c>
      <c r="E4610" s="363" t="s">
        <v>31662</v>
      </c>
    </row>
    <row r="4611" spans="1:5" x14ac:dyDescent="0.25">
      <c r="A4611" s="246" t="str">
        <f t="shared" ref="A4611:A4674" si="72">B4611</f>
        <v>96758</v>
      </c>
      <c r="B4611" s="362" t="s">
        <v>4388</v>
      </c>
      <c r="C4611" s="362" t="s">
        <v>11036</v>
      </c>
      <c r="D4611" s="362" t="s">
        <v>8471</v>
      </c>
      <c r="E4611" s="363" t="s">
        <v>11530</v>
      </c>
    </row>
    <row r="4612" spans="1:5" x14ac:dyDescent="0.25">
      <c r="A4612" s="246" t="str">
        <f t="shared" si="72"/>
        <v>96759</v>
      </c>
      <c r="B4612" s="362" t="s">
        <v>4389</v>
      </c>
      <c r="C4612" s="362" t="s">
        <v>11037</v>
      </c>
      <c r="D4612" s="362" t="s">
        <v>8471</v>
      </c>
      <c r="E4612" s="363" t="s">
        <v>16579</v>
      </c>
    </row>
    <row r="4613" spans="1:5" x14ac:dyDescent="0.25">
      <c r="A4613" s="246" t="str">
        <f t="shared" si="72"/>
        <v>96760</v>
      </c>
      <c r="B4613" s="362" t="s">
        <v>4390</v>
      </c>
      <c r="C4613" s="362" t="s">
        <v>11038</v>
      </c>
      <c r="D4613" s="362" t="s">
        <v>8471</v>
      </c>
      <c r="E4613" s="363" t="s">
        <v>35742</v>
      </c>
    </row>
    <row r="4614" spans="1:5" x14ac:dyDescent="0.25">
      <c r="A4614" s="246" t="str">
        <f t="shared" si="72"/>
        <v>96761</v>
      </c>
      <c r="B4614" s="362" t="s">
        <v>4391</v>
      </c>
      <c r="C4614" s="362" t="s">
        <v>11039</v>
      </c>
      <c r="D4614" s="362" t="s">
        <v>8471</v>
      </c>
      <c r="E4614" s="363" t="s">
        <v>21148</v>
      </c>
    </row>
    <row r="4615" spans="1:5" x14ac:dyDescent="0.25">
      <c r="A4615" s="246" t="str">
        <f t="shared" si="72"/>
        <v>96762</v>
      </c>
      <c r="B4615" s="362" t="s">
        <v>4392</v>
      </c>
      <c r="C4615" s="362" t="s">
        <v>11040</v>
      </c>
      <c r="D4615" s="362" t="s">
        <v>8471</v>
      </c>
      <c r="E4615" s="363" t="s">
        <v>30715</v>
      </c>
    </row>
    <row r="4616" spans="1:5" x14ac:dyDescent="0.25">
      <c r="A4616" s="246" t="str">
        <f t="shared" si="72"/>
        <v>96763</v>
      </c>
      <c r="B4616" s="362" t="s">
        <v>4393</v>
      </c>
      <c r="C4616" s="362" t="s">
        <v>11041</v>
      </c>
      <c r="D4616" s="362" t="s">
        <v>8471</v>
      </c>
      <c r="E4616" s="363" t="s">
        <v>35743</v>
      </c>
    </row>
    <row r="4617" spans="1:5" x14ac:dyDescent="0.25">
      <c r="A4617" s="246" t="str">
        <f t="shared" si="72"/>
        <v>96764</v>
      </c>
      <c r="B4617" s="362" t="s">
        <v>4394</v>
      </c>
      <c r="C4617" s="362" t="s">
        <v>11042</v>
      </c>
      <c r="D4617" s="362" t="s">
        <v>8471</v>
      </c>
      <c r="E4617" s="363" t="s">
        <v>35744</v>
      </c>
    </row>
    <row r="4618" spans="1:5" x14ac:dyDescent="0.25">
      <c r="A4618" s="246" t="str">
        <f t="shared" si="72"/>
        <v>96802</v>
      </c>
      <c r="B4618" s="362" t="s">
        <v>4400</v>
      </c>
      <c r="C4618" s="362" t="s">
        <v>20683</v>
      </c>
      <c r="D4618" s="362" t="s">
        <v>8471</v>
      </c>
      <c r="E4618" s="363" t="s">
        <v>35745</v>
      </c>
    </row>
    <row r="4619" spans="1:5" x14ac:dyDescent="0.25">
      <c r="A4619" s="246" t="str">
        <f t="shared" si="72"/>
        <v>96803</v>
      </c>
      <c r="B4619" s="362" t="s">
        <v>4401</v>
      </c>
      <c r="C4619" s="362" t="s">
        <v>20684</v>
      </c>
      <c r="D4619" s="362" t="s">
        <v>8471</v>
      </c>
      <c r="E4619" s="363" t="s">
        <v>30982</v>
      </c>
    </row>
    <row r="4620" spans="1:5" x14ac:dyDescent="0.25">
      <c r="A4620" s="246" t="str">
        <f t="shared" si="72"/>
        <v>96804</v>
      </c>
      <c r="B4620" s="362" t="s">
        <v>4402</v>
      </c>
      <c r="C4620" s="362" t="s">
        <v>20685</v>
      </c>
      <c r="D4620" s="362" t="s">
        <v>8471</v>
      </c>
      <c r="E4620" s="363" t="s">
        <v>35746</v>
      </c>
    </row>
    <row r="4621" spans="1:5" x14ac:dyDescent="0.25">
      <c r="A4621" s="246" t="str">
        <f t="shared" si="72"/>
        <v>96805</v>
      </c>
      <c r="B4621" s="362" t="s">
        <v>4403</v>
      </c>
      <c r="C4621" s="362" t="s">
        <v>20686</v>
      </c>
      <c r="D4621" s="362" t="s">
        <v>8471</v>
      </c>
      <c r="E4621" s="363" t="s">
        <v>35747</v>
      </c>
    </row>
    <row r="4622" spans="1:5" x14ac:dyDescent="0.25">
      <c r="A4622" s="246" t="str">
        <f t="shared" si="72"/>
        <v>96806</v>
      </c>
      <c r="B4622" s="362" t="s">
        <v>4404</v>
      </c>
      <c r="C4622" s="362" t="s">
        <v>20687</v>
      </c>
      <c r="D4622" s="362" t="s">
        <v>8471</v>
      </c>
      <c r="E4622" s="363" t="s">
        <v>23299</v>
      </c>
    </row>
    <row r="4623" spans="1:5" x14ac:dyDescent="0.25">
      <c r="A4623" s="246" t="str">
        <f t="shared" si="72"/>
        <v>96807</v>
      </c>
      <c r="B4623" s="362" t="s">
        <v>4405</v>
      </c>
      <c r="C4623" s="362" t="s">
        <v>20688</v>
      </c>
      <c r="D4623" s="362" t="s">
        <v>8471</v>
      </c>
      <c r="E4623" s="363" t="s">
        <v>35748</v>
      </c>
    </row>
    <row r="4624" spans="1:5" x14ac:dyDescent="0.25">
      <c r="A4624" s="246" t="str">
        <f t="shared" si="72"/>
        <v>96808</v>
      </c>
      <c r="B4624" s="362" t="s">
        <v>4406</v>
      </c>
      <c r="C4624" s="362" t="s">
        <v>20690</v>
      </c>
      <c r="D4624" s="362" t="s">
        <v>8471</v>
      </c>
      <c r="E4624" s="363" t="s">
        <v>15468</v>
      </c>
    </row>
    <row r="4625" spans="1:5" x14ac:dyDescent="0.25">
      <c r="A4625" s="246" t="str">
        <f t="shared" si="72"/>
        <v>96809</v>
      </c>
      <c r="B4625" s="362" t="s">
        <v>4407</v>
      </c>
      <c r="C4625" s="362" t="s">
        <v>20691</v>
      </c>
      <c r="D4625" s="362" t="s">
        <v>8471</v>
      </c>
      <c r="E4625" s="363" t="s">
        <v>16664</v>
      </c>
    </row>
    <row r="4626" spans="1:5" x14ac:dyDescent="0.25">
      <c r="A4626" s="246" t="str">
        <f t="shared" si="72"/>
        <v>96810</v>
      </c>
      <c r="B4626" s="362" t="s">
        <v>4408</v>
      </c>
      <c r="C4626" s="362" t="s">
        <v>20692</v>
      </c>
      <c r="D4626" s="362" t="s">
        <v>8471</v>
      </c>
      <c r="E4626" s="363" t="s">
        <v>16141</v>
      </c>
    </row>
    <row r="4627" spans="1:5" x14ac:dyDescent="0.25">
      <c r="A4627" s="246" t="str">
        <f t="shared" si="72"/>
        <v>96811</v>
      </c>
      <c r="B4627" s="362" t="s">
        <v>4409</v>
      </c>
      <c r="C4627" s="362" t="s">
        <v>20693</v>
      </c>
      <c r="D4627" s="362" t="s">
        <v>8471</v>
      </c>
      <c r="E4627" s="363" t="s">
        <v>20829</v>
      </c>
    </row>
    <row r="4628" spans="1:5" x14ac:dyDescent="0.25">
      <c r="A4628" s="246" t="str">
        <f t="shared" si="72"/>
        <v>96812</v>
      </c>
      <c r="B4628" s="362" t="s">
        <v>4410</v>
      </c>
      <c r="C4628" s="362" t="s">
        <v>20694</v>
      </c>
      <c r="D4628" s="362" t="s">
        <v>8471</v>
      </c>
      <c r="E4628" s="363" t="s">
        <v>14868</v>
      </c>
    </row>
    <row r="4629" spans="1:5" x14ac:dyDescent="0.25">
      <c r="A4629" s="246" t="str">
        <f t="shared" si="72"/>
        <v>96813</v>
      </c>
      <c r="B4629" s="362" t="s">
        <v>4411</v>
      </c>
      <c r="C4629" s="362" t="s">
        <v>20695</v>
      </c>
      <c r="D4629" s="362" t="s">
        <v>8471</v>
      </c>
      <c r="E4629" s="363" t="s">
        <v>8277</v>
      </c>
    </row>
    <row r="4630" spans="1:5" x14ac:dyDescent="0.25">
      <c r="A4630" s="246" t="str">
        <f t="shared" si="72"/>
        <v>96814</v>
      </c>
      <c r="B4630" s="362" t="s">
        <v>4412</v>
      </c>
      <c r="C4630" s="362" t="s">
        <v>20696</v>
      </c>
      <c r="D4630" s="362" t="s">
        <v>8471</v>
      </c>
      <c r="E4630" s="363" t="s">
        <v>8200</v>
      </c>
    </row>
    <row r="4631" spans="1:5" x14ac:dyDescent="0.25">
      <c r="A4631" s="246" t="str">
        <f t="shared" si="72"/>
        <v>96815</v>
      </c>
      <c r="B4631" s="362" t="s">
        <v>4413</v>
      </c>
      <c r="C4631" s="362" t="s">
        <v>20697</v>
      </c>
      <c r="D4631" s="362" t="s">
        <v>8471</v>
      </c>
      <c r="E4631" s="363" t="s">
        <v>20977</v>
      </c>
    </row>
    <row r="4632" spans="1:5" x14ac:dyDescent="0.25">
      <c r="A4632" s="246" t="str">
        <f t="shared" si="72"/>
        <v>96816</v>
      </c>
      <c r="B4632" s="362" t="s">
        <v>4414</v>
      </c>
      <c r="C4632" s="362" t="s">
        <v>20699</v>
      </c>
      <c r="D4632" s="362" t="s">
        <v>8471</v>
      </c>
      <c r="E4632" s="363" t="s">
        <v>12802</v>
      </c>
    </row>
    <row r="4633" spans="1:5" x14ac:dyDescent="0.25">
      <c r="A4633" s="246" t="str">
        <f t="shared" si="72"/>
        <v>96817</v>
      </c>
      <c r="B4633" s="362" t="s">
        <v>4415</v>
      </c>
      <c r="C4633" s="362" t="s">
        <v>20700</v>
      </c>
      <c r="D4633" s="362" t="s">
        <v>8471</v>
      </c>
      <c r="E4633" s="363" t="s">
        <v>21160</v>
      </c>
    </row>
    <row r="4634" spans="1:5" x14ac:dyDescent="0.25">
      <c r="A4634" s="246" t="str">
        <f t="shared" si="72"/>
        <v>96818</v>
      </c>
      <c r="B4634" s="362" t="s">
        <v>4416</v>
      </c>
      <c r="C4634" s="362" t="s">
        <v>20701</v>
      </c>
      <c r="D4634" s="362" t="s">
        <v>8471</v>
      </c>
      <c r="E4634" s="363" t="s">
        <v>12852</v>
      </c>
    </row>
    <row r="4635" spans="1:5" x14ac:dyDescent="0.25">
      <c r="A4635" s="246" t="str">
        <f t="shared" si="72"/>
        <v>96819</v>
      </c>
      <c r="B4635" s="362" t="s">
        <v>4417</v>
      </c>
      <c r="C4635" s="362" t="s">
        <v>20702</v>
      </c>
      <c r="D4635" s="362" t="s">
        <v>8471</v>
      </c>
      <c r="E4635" s="363" t="s">
        <v>7979</v>
      </c>
    </row>
    <row r="4636" spans="1:5" x14ac:dyDescent="0.25">
      <c r="A4636" s="246" t="str">
        <f t="shared" si="72"/>
        <v>96820</v>
      </c>
      <c r="B4636" s="362" t="s">
        <v>4418</v>
      </c>
      <c r="C4636" s="362" t="s">
        <v>20704</v>
      </c>
      <c r="D4636" s="362" t="s">
        <v>8471</v>
      </c>
      <c r="E4636" s="363" t="s">
        <v>35749</v>
      </c>
    </row>
    <row r="4637" spans="1:5" x14ac:dyDescent="0.25">
      <c r="A4637" s="246" t="str">
        <f t="shared" si="72"/>
        <v>96821</v>
      </c>
      <c r="B4637" s="362" t="s">
        <v>4419</v>
      </c>
      <c r="C4637" s="362" t="s">
        <v>20705</v>
      </c>
      <c r="D4637" s="362" t="s">
        <v>8471</v>
      </c>
      <c r="E4637" s="363" t="s">
        <v>31985</v>
      </c>
    </row>
    <row r="4638" spans="1:5" x14ac:dyDescent="0.25">
      <c r="A4638" s="246" t="str">
        <f t="shared" si="72"/>
        <v>96822</v>
      </c>
      <c r="B4638" s="362" t="s">
        <v>4420</v>
      </c>
      <c r="C4638" s="362" t="s">
        <v>20707</v>
      </c>
      <c r="D4638" s="362" t="s">
        <v>8471</v>
      </c>
      <c r="E4638" s="363" t="s">
        <v>35750</v>
      </c>
    </row>
    <row r="4639" spans="1:5" x14ac:dyDescent="0.25">
      <c r="A4639" s="246" t="str">
        <f t="shared" si="72"/>
        <v>96823</v>
      </c>
      <c r="B4639" s="362" t="s">
        <v>4421</v>
      </c>
      <c r="C4639" s="362" t="s">
        <v>20708</v>
      </c>
      <c r="D4639" s="362" t="s">
        <v>8471</v>
      </c>
      <c r="E4639" s="363" t="s">
        <v>8111</v>
      </c>
    </row>
    <row r="4640" spans="1:5" x14ac:dyDescent="0.25">
      <c r="A4640" s="246" t="str">
        <f t="shared" si="72"/>
        <v>96824</v>
      </c>
      <c r="B4640" s="362" t="s">
        <v>4422</v>
      </c>
      <c r="C4640" s="362" t="s">
        <v>20709</v>
      </c>
      <c r="D4640" s="362" t="s">
        <v>8471</v>
      </c>
      <c r="E4640" s="363" t="s">
        <v>7975</v>
      </c>
    </row>
    <row r="4641" spans="1:5" x14ac:dyDescent="0.25">
      <c r="A4641" s="246" t="str">
        <f t="shared" si="72"/>
        <v>96826</v>
      </c>
      <c r="B4641" s="362" t="s">
        <v>4423</v>
      </c>
      <c r="C4641" s="362" t="s">
        <v>20710</v>
      </c>
      <c r="D4641" s="362" t="s">
        <v>8471</v>
      </c>
      <c r="E4641" s="363" t="s">
        <v>8007</v>
      </c>
    </row>
    <row r="4642" spans="1:5" x14ac:dyDescent="0.25">
      <c r="A4642" s="246" t="str">
        <f t="shared" si="72"/>
        <v>96827</v>
      </c>
      <c r="B4642" s="362" t="s">
        <v>4424</v>
      </c>
      <c r="C4642" s="362" t="s">
        <v>20711</v>
      </c>
      <c r="D4642" s="362" t="s">
        <v>8471</v>
      </c>
      <c r="E4642" s="363" t="s">
        <v>11530</v>
      </c>
    </row>
    <row r="4643" spans="1:5" x14ac:dyDescent="0.25">
      <c r="A4643" s="246" t="str">
        <f t="shared" si="72"/>
        <v>96828</v>
      </c>
      <c r="B4643" s="362" t="s">
        <v>4425</v>
      </c>
      <c r="C4643" s="362" t="s">
        <v>20712</v>
      </c>
      <c r="D4643" s="362" t="s">
        <v>8471</v>
      </c>
      <c r="E4643" s="363" t="s">
        <v>20798</v>
      </c>
    </row>
    <row r="4644" spans="1:5" x14ac:dyDescent="0.25">
      <c r="A4644" s="246" t="str">
        <f t="shared" si="72"/>
        <v>96829</v>
      </c>
      <c r="B4644" s="362" t="s">
        <v>4426</v>
      </c>
      <c r="C4644" s="362" t="s">
        <v>20713</v>
      </c>
      <c r="D4644" s="362" t="s">
        <v>8471</v>
      </c>
      <c r="E4644" s="363" t="s">
        <v>18345</v>
      </c>
    </row>
    <row r="4645" spans="1:5" x14ac:dyDescent="0.25">
      <c r="A4645" s="246" t="str">
        <f t="shared" si="72"/>
        <v>96830</v>
      </c>
      <c r="B4645" s="362" t="s">
        <v>4427</v>
      </c>
      <c r="C4645" s="362" t="s">
        <v>20714</v>
      </c>
      <c r="D4645" s="362" t="s">
        <v>8471</v>
      </c>
      <c r="E4645" s="363" t="s">
        <v>22807</v>
      </c>
    </row>
    <row r="4646" spans="1:5" x14ac:dyDescent="0.25">
      <c r="A4646" s="246" t="str">
        <f t="shared" si="72"/>
        <v>96832</v>
      </c>
      <c r="B4646" s="362" t="s">
        <v>4428</v>
      </c>
      <c r="C4646" s="362" t="s">
        <v>20715</v>
      </c>
      <c r="D4646" s="362" t="s">
        <v>8471</v>
      </c>
      <c r="E4646" s="363" t="s">
        <v>31075</v>
      </c>
    </row>
    <row r="4647" spans="1:5" x14ac:dyDescent="0.25">
      <c r="A4647" s="246" t="str">
        <f t="shared" si="72"/>
        <v>96833</v>
      </c>
      <c r="B4647" s="362" t="s">
        <v>4429</v>
      </c>
      <c r="C4647" s="362" t="s">
        <v>20716</v>
      </c>
      <c r="D4647" s="362" t="s">
        <v>8471</v>
      </c>
      <c r="E4647" s="363" t="s">
        <v>13882</v>
      </c>
    </row>
    <row r="4648" spans="1:5" x14ac:dyDescent="0.25">
      <c r="A4648" s="246" t="str">
        <f t="shared" si="72"/>
        <v>96834</v>
      </c>
      <c r="B4648" s="362" t="s">
        <v>4430</v>
      </c>
      <c r="C4648" s="362" t="s">
        <v>20717</v>
      </c>
      <c r="D4648" s="362" t="s">
        <v>8471</v>
      </c>
      <c r="E4648" s="363" t="s">
        <v>20144</v>
      </c>
    </row>
    <row r="4649" spans="1:5" x14ac:dyDescent="0.25">
      <c r="A4649" s="246" t="str">
        <f t="shared" si="72"/>
        <v>96836</v>
      </c>
      <c r="B4649" s="362" t="s">
        <v>4431</v>
      </c>
      <c r="C4649" s="362" t="s">
        <v>20718</v>
      </c>
      <c r="D4649" s="362" t="s">
        <v>8471</v>
      </c>
      <c r="E4649" s="363" t="s">
        <v>35751</v>
      </c>
    </row>
    <row r="4650" spans="1:5" x14ac:dyDescent="0.25">
      <c r="A4650" s="246" t="str">
        <f t="shared" si="72"/>
        <v>96837</v>
      </c>
      <c r="B4650" s="362" t="s">
        <v>4432</v>
      </c>
      <c r="C4650" s="362" t="s">
        <v>20719</v>
      </c>
      <c r="D4650" s="362" t="s">
        <v>8471</v>
      </c>
      <c r="E4650" s="363" t="s">
        <v>7947</v>
      </c>
    </row>
    <row r="4651" spans="1:5" x14ac:dyDescent="0.25">
      <c r="A4651" s="246" t="str">
        <f t="shared" si="72"/>
        <v>96838</v>
      </c>
      <c r="B4651" s="362" t="s">
        <v>4433</v>
      </c>
      <c r="C4651" s="362" t="s">
        <v>20720</v>
      </c>
      <c r="D4651" s="362" t="s">
        <v>8471</v>
      </c>
      <c r="E4651" s="363" t="s">
        <v>21897</v>
      </c>
    </row>
    <row r="4652" spans="1:5" x14ac:dyDescent="0.25">
      <c r="A4652" s="246" t="str">
        <f t="shared" si="72"/>
        <v>96839</v>
      </c>
      <c r="B4652" s="362" t="s">
        <v>4434</v>
      </c>
      <c r="C4652" s="362" t="s">
        <v>20721</v>
      </c>
      <c r="D4652" s="362" t="s">
        <v>8471</v>
      </c>
      <c r="E4652" s="363" t="s">
        <v>14458</v>
      </c>
    </row>
    <row r="4653" spans="1:5" x14ac:dyDescent="0.25">
      <c r="A4653" s="246" t="str">
        <f t="shared" si="72"/>
        <v>96840</v>
      </c>
      <c r="B4653" s="362" t="s">
        <v>4435</v>
      </c>
      <c r="C4653" s="362" t="s">
        <v>20722</v>
      </c>
      <c r="D4653" s="362" t="s">
        <v>8471</v>
      </c>
      <c r="E4653" s="363" t="s">
        <v>8002</v>
      </c>
    </row>
    <row r="4654" spans="1:5" x14ac:dyDescent="0.25">
      <c r="A4654" s="246" t="str">
        <f t="shared" si="72"/>
        <v>96841</v>
      </c>
      <c r="B4654" s="362" t="s">
        <v>4436</v>
      </c>
      <c r="C4654" s="362" t="s">
        <v>20723</v>
      </c>
      <c r="D4654" s="362" t="s">
        <v>8471</v>
      </c>
      <c r="E4654" s="363" t="s">
        <v>32540</v>
      </c>
    </row>
    <row r="4655" spans="1:5" x14ac:dyDescent="0.25">
      <c r="A4655" s="246" t="str">
        <f t="shared" si="72"/>
        <v>96842</v>
      </c>
      <c r="B4655" s="362" t="s">
        <v>4437</v>
      </c>
      <c r="C4655" s="362" t="s">
        <v>20724</v>
      </c>
      <c r="D4655" s="362" t="s">
        <v>8471</v>
      </c>
      <c r="E4655" s="363" t="s">
        <v>13066</v>
      </c>
    </row>
    <row r="4656" spans="1:5" x14ac:dyDescent="0.25">
      <c r="A4656" s="246" t="str">
        <f t="shared" si="72"/>
        <v>96843</v>
      </c>
      <c r="B4656" s="362" t="s">
        <v>4438</v>
      </c>
      <c r="C4656" s="362" t="s">
        <v>20725</v>
      </c>
      <c r="D4656" s="362" t="s">
        <v>8471</v>
      </c>
      <c r="E4656" s="363" t="s">
        <v>15514</v>
      </c>
    </row>
    <row r="4657" spans="1:5" x14ac:dyDescent="0.25">
      <c r="A4657" s="246" t="str">
        <f t="shared" si="72"/>
        <v>96844</v>
      </c>
      <c r="B4657" s="362" t="s">
        <v>4439</v>
      </c>
      <c r="C4657" s="362" t="s">
        <v>20726</v>
      </c>
      <c r="D4657" s="362" t="s">
        <v>8471</v>
      </c>
      <c r="E4657" s="363" t="s">
        <v>33412</v>
      </c>
    </row>
    <row r="4658" spans="1:5" x14ac:dyDescent="0.25">
      <c r="A4658" s="246" t="str">
        <f t="shared" si="72"/>
        <v>96845</v>
      </c>
      <c r="B4658" s="362" t="s">
        <v>4440</v>
      </c>
      <c r="C4658" s="362" t="s">
        <v>20727</v>
      </c>
      <c r="D4658" s="362" t="s">
        <v>8471</v>
      </c>
      <c r="E4658" s="363" t="s">
        <v>21411</v>
      </c>
    </row>
    <row r="4659" spans="1:5" x14ac:dyDescent="0.25">
      <c r="A4659" s="246" t="str">
        <f t="shared" si="72"/>
        <v>96846</v>
      </c>
      <c r="B4659" s="362" t="s">
        <v>4441</v>
      </c>
      <c r="C4659" s="362" t="s">
        <v>20729</v>
      </c>
      <c r="D4659" s="362" t="s">
        <v>8471</v>
      </c>
      <c r="E4659" s="363" t="s">
        <v>34591</v>
      </c>
    </row>
    <row r="4660" spans="1:5" x14ac:dyDescent="0.25">
      <c r="A4660" s="246" t="str">
        <f t="shared" si="72"/>
        <v>96847</v>
      </c>
      <c r="B4660" s="362" t="s">
        <v>4442</v>
      </c>
      <c r="C4660" s="362" t="s">
        <v>20730</v>
      </c>
      <c r="D4660" s="362" t="s">
        <v>8471</v>
      </c>
      <c r="E4660" s="363" t="s">
        <v>18041</v>
      </c>
    </row>
    <row r="4661" spans="1:5" x14ac:dyDescent="0.25">
      <c r="A4661" s="246" t="str">
        <f t="shared" si="72"/>
        <v>96848</v>
      </c>
      <c r="B4661" s="362" t="s">
        <v>4443</v>
      </c>
      <c r="C4661" s="362" t="s">
        <v>20731</v>
      </c>
      <c r="D4661" s="362" t="s">
        <v>8471</v>
      </c>
      <c r="E4661" s="363" t="s">
        <v>35752</v>
      </c>
    </row>
    <row r="4662" spans="1:5" x14ac:dyDescent="0.25">
      <c r="A4662" s="246" t="str">
        <f t="shared" si="72"/>
        <v>96849</v>
      </c>
      <c r="B4662" s="362" t="s">
        <v>4444</v>
      </c>
      <c r="C4662" s="362" t="s">
        <v>20732</v>
      </c>
      <c r="D4662" s="362" t="s">
        <v>8471</v>
      </c>
      <c r="E4662" s="363" t="s">
        <v>15468</v>
      </c>
    </row>
    <row r="4663" spans="1:5" x14ac:dyDescent="0.25">
      <c r="A4663" s="246" t="str">
        <f t="shared" si="72"/>
        <v>96850</v>
      </c>
      <c r="B4663" s="362" t="s">
        <v>4445</v>
      </c>
      <c r="C4663" s="362" t="s">
        <v>20733</v>
      </c>
      <c r="D4663" s="362" t="s">
        <v>8471</v>
      </c>
      <c r="E4663" s="363" t="s">
        <v>8255</v>
      </c>
    </row>
    <row r="4664" spans="1:5" x14ac:dyDescent="0.25">
      <c r="A4664" s="246" t="str">
        <f t="shared" si="72"/>
        <v>96852</v>
      </c>
      <c r="B4664" s="362" t="s">
        <v>4446</v>
      </c>
      <c r="C4664" s="362" t="s">
        <v>20734</v>
      </c>
      <c r="D4664" s="362" t="s">
        <v>8471</v>
      </c>
      <c r="E4664" s="363" t="s">
        <v>13891</v>
      </c>
    </row>
    <row r="4665" spans="1:5" x14ac:dyDescent="0.25">
      <c r="A4665" s="246" t="str">
        <f t="shared" si="72"/>
        <v>96853</v>
      </c>
      <c r="B4665" s="362" t="s">
        <v>4447</v>
      </c>
      <c r="C4665" s="362" t="s">
        <v>20735</v>
      </c>
      <c r="D4665" s="362" t="s">
        <v>8471</v>
      </c>
      <c r="E4665" s="363" t="s">
        <v>13593</v>
      </c>
    </row>
    <row r="4666" spans="1:5" x14ac:dyDescent="0.25">
      <c r="A4666" s="246" t="str">
        <f t="shared" si="72"/>
        <v>96854</v>
      </c>
      <c r="B4666" s="362" t="s">
        <v>4448</v>
      </c>
      <c r="C4666" s="362" t="s">
        <v>20736</v>
      </c>
      <c r="D4666" s="362" t="s">
        <v>8471</v>
      </c>
      <c r="E4666" s="363" t="s">
        <v>31634</v>
      </c>
    </row>
    <row r="4667" spans="1:5" x14ac:dyDescent="0.25">
      <c r="A4667" s="246" t="str">
        <f t="shared" si="72"/>
        <v>96855</v>
      </c>
      <c r="B4667" s="362" t="s">
        <v>4449</v>
      </c>
      <c r="C4667" s="362" t="s">
        <v>20737</v>
      </c>
      <c r="D4667" s="362" t="s">
        <v>8471</v>
      </c>
      <c r="E4667" s="363" t="s">
        <v>8372</v>
      </c>
    </row>
    <row r="4668" spans="1:5" x14ac:dyDescent="0.25">
      <c r="A4668" s="246" t="str">
        <f t="shared" si="72"/>
        <v>96856</v>
      </c>
      <c r="B4668" s="362" t="s">
        <v>4450</v>
      </c>
      <c r="C4668" s="362" t="s">
        <v>20738</v>
      </c>
      <c r="D4668" s="362" t="s">
        <v>8471</v>
      </c>
      <c r="E4668" s="363" t="s">
        <v>17940</v>
      </c>
    </row>
    <row r="4669" spans="1:5" x14ac:dyDescent="0.25">
      <c r="A4669" s="246" t="str">
        <f t="shared" si="72"/>
        <v>96860</v>
      </c>
      <c r="B4669" s="362" t="s">
        <v>4451</v>
      </c>
      <c r="C4669" s="362" t="s">
        <v>20739</v>
      </c>
      <c r="D4669" s="362" t="s">
        <v>8471</v>
      </c>
      <c r="E4669" s="363" t="s">
        <v>12663</v>
      </c>
    </row>
    <row r="4670" spans="1:5" x14ac:dyDescent="0.25">
      <c r="A4670" s="246" t="str">
        <f t="shared" si="72"/>
        <v>96861</v>
      </c>
      <c r="B4670" s="362" t="s">
        <v>4452</v>
      </c>
      <c r="C4670" s="362" t="s">
        <v>20740</v>
      </c>
      <c r="D4670" s="362" t="s">
        <v>8471</v>
      </c>
      <c r="E4670" s="363" t="s">
        <v>13364</v>
      </c>
    </row>
    <row r="4671" spans="1:5" x14ac:dyDescent="0.25">
      <c r="A4671" s="246" t="str">
        <f t="shared" si="72"/>
        <v>96862</v>
      </c>
      <c r="B4671" s="362" t="s">
        <v>4453</v>
      </c>
      <c r="C4671" s="362" t="s">
        <v>20741</v>
      </c>
      <c r="D4671" s="362" t="s">
        <v>8471</v>
      </c>
      <c r="E4671" s="363" t="s">
        <v>20235</v>
      </c>
    </row>
    <row r="4672" spans="1:5" x14ac:dyDescent="0.25">
      <c r="A4672" s="246" t="str">
        <f t="shared" si="72"/>
        <v>96863</v>
      </c>
      <c r="B4672" s="362" t="s">
        <v>4454</v>
      </c>
      <c r="C4672" s="362" t="s">
        <v>20742</v>
      </c>
      <c r="D4672" s="362" t="s">
        <v>8471</v>
      </c>
      <c r="E4672" s="363" t="s">
        <v>21395</v>
      </c>
    </row>
    <row r="4673" spans="1:5" x14ac:dyDescent="0.25">
      <c r="A4673" s="246" t="str">
        <f t="shared" si="72"/>
        <v>96864</v>
      </c>
      <c r="B4673" s="362" t="s">
        <v>4455</v>
      </c>
      <c r="C4673" s="362" t="s">
        <v>20743</v>
      </c>
      <c r="D4673" s="362" t="s">
        <v>8471</v>
      </c>
      <c r="E4673" s="363" t="s">
        <v>15609</v>
      </c>
    </row>
    <row r="4674" spans="1:5" x14ac:dyDescent="0.25">
      <c r="A4674" s="246" t="str">
        <f t="shared" si="72"/>
        <v>96865</v>
      </c>
      <c r="B4674" s="362" t="s">
        <v>4456</v>
      </c>
      <c r="C4674" s="362" t="s">
        <v>20744</v>
      </c>
      <c r="D4674" s="362" t="s">
        <v>8471</v>
      </c>
      <c r="E4674" s="363" t="s">
        <v>28014</v>
      </c>
    </row>
    <row r="4675" spans="1:5" x14ac:dyDescent="0.25">
      <c r="A4675" s="246" t="str">
        <f t="shared" ref="A4675:A4738" si="73">B4675</f>
        <v>96866</v>
      </c>
      <c r="B4675" s="362" t="s">
        <v>4457</v>
      </c>
      <c r="C4675" s="362" t="s">
        <v>20746</v>
      </c>
      <c r="D4675" s="362" t="s">
        <v>8471</v>
      </c>
      <c r="E4675" s="363" t="s">
        <v>20939</v>
      </c>
    </row>
    <row r="4676" spans="1:5" x14ac:dyDescent="0.25">
      <c r="A4676" s="246" t="str">
        <f t="shared" si="73"/>
        <v>96868</v>
      </c>
      <c r="B4676" s="362" t="s">
        <v>4458</v>
      </c>
      <c r="C4676" s="362" t="s">
        <v>20747</v>
      </c>
      <c r="D4676" s="362" t="s">
        <v>8471</v>
      </c>
      <c r="E4676" s="363" t="s">
        <v>10724</v>
      </c>
    </row>
    <row r="4677" spans="1:5" x14ac:dyDescent="0.25">
      <c r="A4677" s="246" t="str">
        <f t="shared" si="73"/>
        <v>96869</v>
      </c>
      <c r="B4677" s="362" t="s">
        <v>4459</v>
      </c>
      <c r="C4677" s="362" t="s">
        <v>20748</v>
      </c>
      <c r="D4677" s="362" t="s">
        <v>8471</v>
      </c>
      <c r="E4677" s="363" t="s">
        <v>31075</v>
      </c>
    </row>
    <row r="4678" spans="1:5" x14ac:dyDescent="0.25">
      <c r="A4678" s="246" t="str">
        <f t="shared" si="73"/>
        <v>96870</v>
      </c>
      <c r="B4678" s="362" t="s">
        <v>4460</v>
      </c>
      <c r="C4678" s="362" t="s">
        <v>20749</v>
      </c>
      <c r="D4678" s="362" t="s">
        <v>8471</v>
      </c>
      <c r="E4678" s="363" t="s">
        <v>18541</v>
      </c>
    </row>
    <row r="4679" spans="1:5" x14ac:dyDescent="0.25">
      <c r="A4679" s="246" t="str">
        <f t="shared" si="73"/>
        <v>96871</v>
      </c>
      <c r="B4679" s="362" t="s">
        <v>4461</v>
      </c>
      <c r="C4679" s="362" t="s">
        <v>20751</v>
      </c>
      <c r="D4679" s="362" t="s">
        <v>8471</v>
      </c>
      <c r="E4679" s="363" t="s">
        <v>20533</v>
      </c>
    </row>
    <row r="4680" spans="1:5" x14ac:dyDescent="0.25">
      <c r="A4680" s="246" t="str">
        <f t="shared" si="73"/>
        <v>96872</v>
      </c>
      <c r="B4680" s="362" t="s">
        <v>4462</v>
      </c>
      <c r="C4680" s="362" t="s">
        <v>20752</v>
      </c>
      <c r="D4680" s="362" t="s">
        <v>8471</v>
      </c>
      <c r="E4680" s="363" t="s">
        <v>32950</v>
      </c>
    </row>
    <row r="4681" spans="1:5" x14ac:dyDescent="0.25">
      <c r="A4681" s="246" t="str">
        <f t="shared" si="73"/>
        <v>96873</v>
      </c>
      <c r="B4681" s="362" t="s">
        <v>4463</v>
      </c>
      <c r="C4681" s="362" t="s">
        <v>20753</v>
      </c>
      <c r="D4681" s="362" t="s">
        <v>8471</v>
      </c>
      <c r="E4681" s="363" t="s">
        <v>29225</v>
      </c>
    </row>
    <row r="4682" spans="1:5" x14ac:dyDescent="0.25">
      <c r="A4682" s="246" t="str">
        <f t="shared" si="73"/>
        <v>96874</v>
      </c>
      <c r="B4682" s="362" t="s">
        <v>4464</v>
      </c>
      <c r="C4682" s="362" t="s">
        <v>20754</v>
      </c>
      <c r="D4682" s="362" t="s">
        <v>8471</v>
      </c>
      <c r="E4682" s="363" t="s">
        <v>35753</v>
      </c>
    </row>
    <row r="4683" spans="1:5" x14ac:dyDescent="0.25">
      <c r="A4683" s="246" t="str">
        <f t="shared" si="73"/>
        <v>96875</v>
      </c>
      <c r="B4683" s="362" t="s">
        <v>4465</v>
      </c>
      <c r="C4683" s="362" t="s">
        <v>20755</v>
      </c>
      <c r="D4683" s="362" t="s">
        <v>8471</v>
      </c>
      <c r="E4683" s="363" t="s">
        <v>18133</v>
      </c>
    </row>
    <row r="4684" spans="1:5" x14ac:dyDescent="0.25">
      <c r="A4684" s="246" t="str">
        <f t="shared" si="73"/>
        <v>96876</v>
      </c>
      <c r="B4684" s="362" t="s">
        <v>4466</v>
      </c>
      <c r="C4684" s="362" t="s">
        <v>20756</v>
      </c>
      <c r="D4684" s="362" t="s">
        <v>8471</v>
      </c>
      <c r="E4684" s="363" t="s">
        <v>34292</v>
      </c>
    </row>
    <row r="4685" spans="1:5" x14ac:dyDescent="0.25">
      <c r="A4685" s="246" t="str">
        <f t="shared" si="73"/>
        <v>96878</v>
      </c>
      <c r="B4685" s="362" t="s">
        <v>4467</v>
      </c>
      <c r="C4685" s="362" t="s">
        <v>20758</v>
      </c>
      <c r="D4685" s="362" t="s">
        <v>8471</v>
      </c>
      <c r="E4685" s="363" t="s">
        <v>32694</v>
      </c>
    </row>
    <row r="4686" spans="1:5" x14ac:dyDescent="0.25">
      <c r="A4686" s="246" t="str">
        <f t="shared" si="73"/>
        <v>96879</v>
      </c>
      <c r="B4686" s="362" t="s">
        <v>4468</v>
      </c>
      <c r="C4686" s="362" t="s">
        <v>20759</v>
      </c>
      <c r="D4686" s="362" t="s">
        <v>8471</v>
      </c>
      <c r="E4686" s="363" t="s">
        <v>34251</v>
      </c>
    </row>
    <row r="4687" spans="1:5" x14ac:dyDescent="0.25">
      <c r="A4687" s="246" t="str">
        <f t="shared" si="73"/>
        <v>96881</v>
      </c>
      <c r="B4687" s="362" t="s">
        <v>4469</v>
      </c>
      <c r="C4687" s="362" t="s">
        <v>20760</v>
      </c>
      <c r="D4687" s="362" t="s">
        <v>8471</v>
      </c>
      <c r="E4687" s="363" t="s">
        <v>35754</v>
      </c>
    </row>
    <row r="4688" spans="1:5" x14ac:dyDescent="0.25">
      <c r="A4688" s="246" t="str">
        <f t="shared" si="73"/>
        <v>97425</v>
      </c>
      <c r="B4688" s="362" t="s">
        <v>4618</v>
      </c>
      <c r="C4688" s="362" t="s">
        <v>11046</v>
      </c>
      <c r="D4688" s="362" t="s">
        <v>8471</v>
      </c>
      <c r="E4688" s="363" t="s">
        <v>19945</v>
      </c>
    </row>
    <row r="4689" spans="1:5" x14ac:dyDescent="0.25">
      <c r="A4689" s="246" t="str">
        <f t="shared" si="73"/>
        <v>97426</v>
      </c>
      <c r="B4689" s="362" t="s">
        <v>4619</v>
      </c>
      <c r="C4689" s="362" t="s">
        <v>11047</v>
      </c>
      <c r="D4689" s="362" t="s">
        <v>8471</v>
      </c>
      <c r="E4689" s="363" t="s">
        <v>15039</v>
      </c>
    </row>
    <row r="4690" spans="1:5" x14ac:dyDescent="0.25">
      <c r="A4690" s="246" t="str">
        <f t="shared" si="73"/>
        <v>97427</v>
      </c>
      <c r="B4690" s="362" t="s">
        <v>4620</v>
      </c>
      <c r="C4690" s="362" t="s">
        <v>11048</v>
      </c>
      <c r="D4690" s="362" t="s">
        <v>8471</v>
      </c>
      <c r="E4690" s="363" t="s">
        <v>32259</v>
      </c>
    </row>
    <row r="4691" spans="1:5" x14ac:dyDescent="0.25">
      <c r="A4691" s="246" t="str">
        <f t="shared" si="73"/>
        <v>97428</v>
      </c>
      <c r="B4691" s="362" t="s">
        <v>4621</v>
      </c>
      <c r="C4691" s="362" t="s">
        <v>11049</v>
      </c>
      <c r="D4691" s="362" t="s">
        <v>8471</v>
      </c>
      <c r="E4691" s="363" t="s">
        <v>35755</v>
      </c>
    </row>
    <row r="4692" spans="1:5" x14ac:dyDescent="0.25">
      <c r="A4692" s="246" t="str">
        <f t="shared" si="73"/>
        <v>97429</v>
      </c>
      <c r="B4692" s="362" t="s">
        <v>4622</v>
      </c>
      <c r="C4692" s="362" t="s">
        <v>11050</v>
      </c>
      <c r="D4692" s="362" t="s">
        <v>8471</v>
      </c>
      <c r="E4692" s="363" t="s">
        <v>25951</v>
      </c>
    </row>
    <row r="4693" spans="1:5" x14ac:dyDescent="0.25">
      <c r="A4693" s="246" t="str">
        <f t="shared" si="73"/>
        <v>97430</v>
      </c>
      <c r="B4693" s="362" t="s">
        <v>4623</v>
      </c>
      <c r="C4693" s="362" t="s">
        <v>11051</v>
      </c>
      <c r="D4693" s="362" t="s">
        <v>8471</v>
      </c>
      <c r="E4693" s="363" t="s">
        <v>13548</v>
      </c>
    </row>
    <row r="4694" spans="1:5" x14ac:dyDescent="0.25">
      <c r="A4694" s="246" t="str">
        <f t="shared" si="73"/>
        <v>97431</v>
      </c>
      <c r="B4694" s="362" t="s">
        <v>4624</v>
      </c>
      <c r="C4694" s="362" t="s">
        <v>11052</v>
      </c>
      <c r="D4694" s="362" t="s">
        <v>8471</v>
      </c>
      <c r="E4694" s="363" t="s">
        <v>35702</v>
      </c>
    </row>
    <row r="4695" spans="1:5" x14ac:dyDescent="0.25">
      <c r="A4695" s="246" t="str">
        <f t="shared" si="73"/>
        <v>97432</v>
      </c>
      <c r="B4695" s="362" t="s">
        <v>4625</v>
      </c>
      <c r="C4695" s="362" t="s">
        <v>11053</v>
      </c>
      <c r="D4695" s="362" t="s">
        <v>8471</v>
      </c>
      <c r="E4695" s="363" t="s">
        <v>35756</v>
      </c>
    </row>
    <row r="4696" spans="1:5" x14ac:dyDescent="0.25">
      <c r="A4696" s="246" t="str">
        <f t="shared" si="73"/>
        <v>97433</v>
      </c>
      <c r="B4696" s="362" t="s">
        <v>4626</v>
      </c>
      <c r="C4696" s="362" t="s">
        <v>11054</v>
      </c>
      <c r="D4696" s="362" t="s">
        <v>8471</v>
      </c>
      <c r="E4696" s="363" t="s">
        <v>35757</v>
      </c>
    </row>
    <row r="4697" spans="1:5" x14ac:dyDescent="0.25">
      <c r="A4697" s="246" t="str">
        <f t="shared" si="73"/>
        <v>97434</v>
      </c>
      <c r="B4697" s="362" t="s">
        <v>4627</v>
      </c>
      <c r="C4697" s="362" t="s">
        <v>11055</v>
      </c>
      <c r="D4697" s="362" t="s">
        <v>8471</v>
      </c>
      <c r="E4697" s="363" t="s">
        <v>35758</v>
      </c>
    </row>
    <row r="4698" spans="1:5" x14ac:dyDescent="0.25">
      <c r="A4698" s="246" t="str">
        <f t="shared" si="73"/>
        <v>97435</v>
      </c>
      <c r="B4698" s="362" t="s">
        <v>4628</v>
      </c>
      <c r="C4698" s="362" t="s">
        <v>11056</v>
      </c>
      <c r="D4698" s="362" t="s">
        <v>8471</v>
      </c>
      <c r="E4698" s="363" t="s">
        <v>21509</v>
      </c>
    </row>
    <row r="4699" spans="1:5" x14ac:dyDescent="0.25">
      <c r="A4699" s="246" t="str">
        <f t="shared" si="73"/>
        <v>97436</v>
      </c>
      <c r="B4699" s="362" t="s">
        <v>4629</v>
      </c>
      <c r="C4699" s="362" t="s">
        <v>11057</v>
      </c>
      <c r="D4699" s="362" t="s">
        <v>8471</v>
      </c>
      <c r="E4699" s="363" t="s">
        <v>31809</v>
      </c>
    </row>
    <row r="4700" spans="1:5" x14ac:dyDescent="0.25">
      <c r="A4700" s="246" t="str">
        <f t="shared" si="73"/>
        <v>97437</v>
      </c>
      <c r="B4700" s="362" t="s">
        <v>4630</v>
      </c>
      <c r="C4700" s="362" t="s">
        <v>11058</v>
      </c>
      <c r="D4700" s="362" t="s">
        <v>8471</v>
      </c>
      <c r="E4700" s="363" t="s">
        <v>15535</v>
      </c>
    </row>
    <row r="4701" spans="1:5" x14ac:dyDescent="0.25">
      <c r="A4701" s="246" t="str">
        <f t="shared" si="73"/>
        <v>97438</v>
      </c>
      <c r="B4701" s="362" t="s">
        <v>4631</v>
      </c>
      <c r="C4701" s="362" t="s">
        <v>11059</v>
      </c>
      <c r="D4701" s="362" t="s">
        <v>8471</v>
      </c>
      <c r="E4701" s="363" t="s">
        <v>35759</v>
      </c>
    </row>
    <row r="4702" spans="1:5" x14ac:dyDescent="0.25">
      <c r="A4702" s="246" t="str">
        <f t="shared" si="73"/>
        <v>97439</v>
      </c>
      <c r="B4702" s="362" t="s">
        <v>4632</v>
      </c>
      <c r="C4702" s="362" t="s">
        <v>11060</v>
      </c>
      <c r="D4702" s="362" t="s">
        <v>8471</v>
      </c>
      <c r="E4702" s="363" t="s">
        <v>35760</v>
      </c>
    </row>
    <row r="4703" spans="1:5" x14ac:dyDescent="0.25">
      <c r="A4703" s="246" t="str">
        <f t="shared" si="73"/>
        <v>97440</v>
      </c>
      <c r="B4703" s="362" t="s">
        <v>4633</v>
      </c>
      <c r="C4703" s="362" t="s">
        <v>11061</v>
      </c>
      <c r="D4703" s="362" t="s">
        <v>8471</v>
      </c>
      <c r="E4703" s="363" t="s">
        <v>35761</v>
      </c>
    </row>
    <row r="4704" spans="1:5" x14ac:dyDescent="0.25">
      <c r="A4704" s="246" t="str">
        <f t="shared" si="73"/>
        <v>97442</v>
      </c>
      <c r="B4704" s="362" t="s">
        <v>4634</v>
      </c>
      <c r="C4704" s="362" t="s">
        <v>11062</v>
      </c>
      <c r="D4704" s="362" t="s">
        <v>8471</v>
      </c>
      <c r="E4704" s="363" t="s">
        <v>35762</v>
      </c>
    </row>
    <row r="4705" spans="1:5" x14ac:dyDescent="0.25">
      <c r="A4705" s="246" t="str">
        <f t="shared" si="73"/>
        <v>97443</v>
      </c>
      <c r="B4705" s="362" t="s">
        <v>4635</v>
      </c>
      <c r="C4705" s="362" t="s">
        <v>11063</v>
      </c>
      <c r="D4705" s="362" t="s">
        <v>8471</v>
      </c>
      <c r="E4705" s="363" t="s">
        <v>21429</v>
      </c>
    </row>
    <row r="4706" spans="1:5" x14ac:dyDescent="0.25">
      <c r="A4706" s="246" t="str">
        <f t="shared" si="73"/>
        <v>97444</v>
      </c>
      <c r="B4706" s="362" t="s">
        <v>4636</v>
      </c>
      <c r="C4706" s="362" t="s">
        <v>11064</v>
      </c>
      <c r="D4706" s="362" t="s">
        <v>8471</v>
      </c>
      <c r="E4706" s="363" t="s">
        <v>35763</v>
      </c>
    </row>
    <row r="4707" spans="1:5" x14ac:dyDescent="0.25">
      <c r="A4707" s="246" t="str">
        <f t="shared" si="73"/>
        <v>97446</v>
      </c>
      <c r="B4707" s="362" t="s">
        <v>4637</v>
      </c>
      <c r="C4707" s="362" t="s">
        <v>11065</v>
      </c>
      <c r="D4707" s="362" t="s">
        <v>8471</v>
      </c>
      <c r="E4707" s="363" t="s">
        <v>35764</v>
      </c>
    </row>
    <row r="4708" spans="1:5" x14ac:dyDescent="0.25">
      <c r="A4708" s="246" t="str">
        <f t="shared" si="73"/>
        <v>97447</v>
      </c>
      <c r="B4708" s="362" t="s">
        <v>4638</v>
      </c>
      <c r="C4708" s="362" t="s">
        <v>11066</v>
      </c>
      <c r="D4708" s="362" t="s">
        <v>8471</v>
      </c>
      <c r="E4708" s="363" t="s">
        <v>35764</v>
      </c>
    </row>
    <row r="4709" spans="1:5" x14ac:dyDescent="0.25">
      <c r="A4709" s="246" t="str">
        <f t="shared" si="73"/>
        <v>97449</v>
      </c>
      <c r="B4709" s="362" t="s">
        <v>4639</v>
      </c>
      <c r="C4709" s="362" t="s">
        <v>11067</v>
      </c>
      <c r="D4709" s="362" t="s">
        <v>8471</v>
      </c>
      <c r="E4709" s="363" t="s">
        <v>35765</v>
      </c>
    </row>
    <row r="4710" spans="1:5" x14ac:dyDescent="0.25">
      <c r="A4710" s="246" t="str">
        <f t="shared" si="73"/>
        <v>97450</v>
      </c>
      <c r="B4710" s="362" t="s">
        <v>4640</v>
      </c>
      <c r="C4710" s="362" t="s">
        <v>11068</v>
      </c>
      <c r="D4710" s="362" t="s">
        <v>8471</v>
      </c>
      <c r="E4710" s="363" t="s">
        <v>35766</v>
      </c>
    </row>
    <row r="4711" spans="1:5" x14ac:dyDescent="0.25">
      <c r="A4711" s="246" t="str">
        <f t="shared" si="73"/>
        <v>97452</v>
      </c>
      <c r="B4711" s="362" t="s">
        <v>4641</v>
      </c>
      <c r="C4711" s="362" t="s">
        <v>11069</v>
      </c>
      <c r="D4711" s="362" t="s">
        <v>8471</v>
      </c>
      <c r="E4711" s="363" t="s">
        <v>21454</v>
      </c>
    </row>
    <row r="4712" spans="1:5" x14ac:dyDescent="0.25">
      <c r="A4712" s="246" t="str">
        <f t="shared" si="73"/>
        <v>97453</v>
      </c>
      <c r="B4712" s="362" t="s">
        <v>4642</v>
      </c>
      <c r="C4712" s="362" t="s">
        <v>11070</v>
      </c>
      <c r="D4712" s="362" t="s">
        <v>8471</v>
      </c>
      <c r="E4712" s="363" t="s">
        <v>35767</v>
      </c>
    </row>
    <row r="4713" spans="1:5" x14ac:dyDescent="0.25">
      <c r="A4713" s="246" t="str">
        <f t="shared" si="73"/>
        <v>97454</v>
      </c>
      <c r="B4713" s="362" t="s">
        <v>4643</v>
      </c>
      <c r="C4713" s="362" t="s">
        <v>11071</v>
      </c>
      <c r="D4713" s="362" t="s">
        <v>8471</v>
      </c>
      <c r="E4713" s="363" t="s">
        <v>24847</v>
      </c>
    </row>
    <row r="4714" spans="1:5" x14ac:dyDescent="0.25">
      <c r="A4714" s="246" t="str">
        <f t="shared" si="73"/>
        <v>97455</v>
      </c>
      <c r="B4714" s="362" t="s">
        <v>4644</v>
      </c>
      <c r="C4714" s="362" t="s">
        <v>11072</v>
      </c>
      <c r="D4714" s="362" t="s">
        <v>8471</v>
      </c>
      <c r="E4714" s="363" t="s">
        <v>35768</v>
      </c>
    </row>
    <row r="4715" spans="1:5" x14ac:dyDescent="0.25">
      <c r="A4715" s="246" t="str">
        <f t="shared" si="73"/>
        <v>97456</v>
      </c>
      <c r="B4715" s="362" t="s">
        <v>4645</v>
      </c>
      <c r="C4715" s="362" t="s">
        <v>11073</v>
      </c>
      <c r="D4715" s="362" t="s">
        <v>8471</v>
      </c>
      <c r="E4715" s="363" t="s">
        <v>35769</v>
      </c>
    </row>
    <row r="4716" spans="1:5" x14ac:dyDescent="0.25">
      <c r="A4716" s="246" t="str">
        <f t="shared" si="73"/>
        <v>97457</v>
      </c>
      <c r="B4716" s="362" t="s">
        <v>4646</v>
      </c>
      <c r="C4716" s="362" t="s">
        <v>11074</v>
      </c>
      <c r="D4716" s="362" t="s">
        <v>8471</v>
      </c>
      <c r="E4716" s="363" t="s">
        <v>35770</v>
      </c>
    </row>
    <row r="4717" spans="1:5" x14ac:dyDescent="0.25">
      <c r="A4717" s="246" t="str">
        <f t="shared" si="73"/>
        <v>97458</v>
      </c>
      <c r="B4717" s="362" t="s">
        <v>4647</v>
      </c>
      <c r="C4717" s="362" t="s">
        <v>11075</v>
      </c>
      <c r="D4717" s="362" t="s">
        <v>8471</v>
      </c>
      <c r="E4717" s="363" t="s">
        <v>35771</v>
      </c>
    </row>
    <row r="4718" spans="1:5" x14ac:dyDescent="0.25">
      <c r="A4718" s="246" t="str">
        <f t="shared" si="73"/>
        <v>97459</v>
      </c>
      <c r="B4718" s="362" t="s">
        <v>4648</v>
      </c>
      <c r="C4718" s="362" t="s">
        <v>11076</v>
      </c>
      <c r="D4718" s="362" t="s">
        <v>8471</v>
      </c>
      <c r="E4718" s="363" t="s">
        <v>35772</v>
      </c>
    </row>
    <row r="4719" spans="1:5" x14ac:dyDescent="0.25">
      <c r="A4719" s="246" t="str">
        <f t="shared" si="73"/>
        <v>97460</v>
      </c>
      <c r="B4719" s="362" t="s">
        <v>4649</v>
      </c>
      <c r="C4719" s="362" t="s">
        <v>11077</v>
      </c>
      <c r="D4719" s="362" t="s">
        <v>8471</v>
      </c>
      <c r="E4719" s="363" t="s">
        <v>35773</v>
      </c>
    </row>
    <row r="4720" spans="1:5" x14ac:dyDescent="0.25">
      <c r="A4720" s="246" t="str">
        <f t="shared" si="73"/>
        <v>97461</v>
      </c>
      <c r="B4720" s="362" t="s">
        <v>4650</v>
      </c>
      <c r="C4720" s="362" t="s">
        <v>11078</v>
      </c>
      <c r="D4720" s="362" t="s">
        <v>8471</v>
      </c>
      <c r="E4720" s="363" t="s">
        <v>35774</v>
      </c>
    </row>
    <row r="4721" spans="1:5" x14ac:dyDescent="0.25">
      <c r="A4721" s="246" t="str">
        <f t="shared" si="73"/>
        <v>97462</v>
      </c>
      <c r="B4721" s="362" t="s">
        <v>4651</v>
      </c>
      <c r="C4721" s="362" t="s">
        <v>11079</v>
      </c>
      <c r="D4721" s="362" t="s">
        <v>8471</v>
      </c>
      <c r="E4721" s="363" t="s">
        <v>18137</v>
      </c>
    </row>
    <row r="4722" spans="1:5" x14ac:dyDescent="0.25">
      <c r="A4722" s="246" t="str">
        <f t="shared" si="73"/>
        <v>97464</v>
      </c>
      <c r="B4722" s="362" t="s">
        <v>4652</v>
      </c>
      <c r="C4722" s="362" t="s">
        <v>11080</v>
      </c>
      <c r="D4722" s="362" t="s">
        <v>8471</v>
      </c>
      <c r="E4722" s="363" t="s">
        <v>21103</v>
      </c>
    </row>
    <row r="4723" spans="1:5" x14ac:dyDescent="0.25">
      <c r="A4723" s="246" t="str">
        <f t="shared" si="73"/>
        <v>97465</v>
      </c>
      <c r="B4723" s="362" t="s">
        <v>4653</v>
      </c>
      <c r="C4723" s="362" t="s">
        <v>11081</v>
      </c>
      <c r="D4723" s="362" t="s">
        <v>8471</v>
      </c>
      <c r="E4723" s="363" t="s">
        <v>31867</v>
      </c>
    </row>
    <row r="4724" spans="1:5" x14ac:dyDescent="0.25">
      <c r="A4724" s="246" t="str">
        <f t="shared" si="73"/>
        <v>97467</v>
      </c>
      <c r="B4724" s="362" t="s">
        <v>4654</v>
      </c>
      <c r="C4724" s="362" t="s">
        <v>11082</v>
      </c>
      <c r="D4724" s="362" t="s">
        <v>8471</v>
      </c>
      <c r="E4724" s="363" t="s">
        <v>19940</v>
      </c>
    </row>
    <row r="4725" spans="1:5" x14ac:dyDescent="0.25">
      <c r="A4725" s="246" t="str">
        <f t="shared" si="73"/>
        <v>97468</v>
      </c>
      <c r="B4725" s="362" t="s">
        <v>4655</v>
      </c>
      <c r="C4725" s="362" t="s">
        <v>11083</v>
      </c>
      <c r="D4725" s="362" t="s">
        <v>8471</v>
      </c>
      <c r="E4725" s="363" t="s">
        <v>35775</v>
      </c>
    </row>
    <row r="4726" spans="1:5" x14ac:dyDescent="0.25">
      <c r="A4726" s="246" t="str">
        <f t="shared" si="73"/>
        <v>97470</v>
      </c>
      <c r="B4726" s="362" t="s">
        <v>4656</v>
      </c>
      <c r="C4726" s="362" t="s">
        <v>11084</v>
      </c>
      <c r="D4726" s="362" t="s">
        <v>8471</v>
      </c>
      <c r="E4726" s="363" t="s">
        <v>35776</v>
      </c>
    </row>
    <row r="4727" spans="1:5" x14ac:dyDescent="0.25">
      <c r="A4727" s="246" t="str">
        <f t="shared" si="73"/>
        <v>97471</v>
      </c>
      <c r="B4727" s="362" t="s">
        <v>4657</v>
      </c>
      <c r="C4727" s="362" t="s">
        <v>11085</v>
      </c>
      <c r="D4727" s="362" t="s">
        <v>8471</v>
      </c>
      <c r="E4727" s="363" t="s">
        <v>35777</v>
      </c>
    </row>
    <row r="4728" spans="1:5" x14ac:dyDescent="0.25">
      <c r="A4728" s="246" t="str">
        <f t="shared" si="73"/>
        <v>97474</v>
      </c>
      <c r="B4728" s="362" t="s">
        <v>4658</v>
      </c>
      <c r="C4728" s="362" t="s">
        <v>11086</v>
      </c>
      <c r="D4728" s="362" t="s">
        <v>8471</v>
      </c>
      <c r="E4728" s="363" t="s">
        <v>35778</v>
      </c>
    </row>
    <row r="4729" spans="1:5" x14ac:dyDescent="0.25">
      <c r="A4729" s="246" t="str">
        <f t="shared" si="73"/>
        <v>97475</v>
      </c>
      <c r="B4729" s="362" t="s">
        <v>4659</v>
      </c>
      <c r="C4729" s="362" t="s">
        <v>11087</v>
      </c>
      <c r="D4729" s="362" t="s">
        <v>8471</v>
      </c>
      <c r="E4729" s="363" t="s">
        <v>35779</v>
      </c>
    </row>
    <row r="4730" spans="1:5" x14ac:dyDescent="0.25">
      <c r="A4730" s="246" t="str">
        <f t="shared" si="73"/>
        <v>97477</v>
      </c>
      <c r="B4730" s="362" t="s">
        <v>4660</v>
      </c>
      <c r="C4730" s="362" t="s">
        <v>11088</v>
      </c>
      <c r="D4730" s="362" t="s">
        <v>8471</v>
      </c>
      <c r="E4730" s="363" t="s">
        <v>35780</v>
      </c>
    </row>
    <row r="4731" spans="1:5" x14ac:dyDescent="0.25">
      <c r="A4731" s="246" t="str">
        <f t="shared" si="73"/>
        <v>97478</v>
      </c>
      <c r="B4731" s="362" t="s">
        <v>4661</v>
      </c>
      <c r="C4731" s="362" t="s">
        <v>11089</v>
      </c>
      <c r="D4731" s="362" t="s">
        <v>8471</v>
      </c>
      <c r="E4731" s="363" t="s">
        <v>35781</v>
      </c>
    </row>
    <row r="4732" spans="1:5" x14ac:dyDescent="0.25">
      <c r="A4732" s="246" t="str">
        <f t="shared" si="73"/>
        <v>97479</v>
      </c>
      <c r="B4732" s="362" t="s">
        <v>4662</v>
      </c>
      <c r="C4732" s="362" t="s">
        <v>11090</v>
      </c>
      <c r="D4732" s="362" t="s">
        <v>8471</v>
      </c>
      <c r="E4732" s="363" t="s">
        <v>22450</v>
      </c>
    </row>
    <row r="4733" spans="1:5" x14ac:dyDescent="0.25">
      <c r="A4733" s="246" t="str">
        <f t="shared" si="73"/>
        <v>97480</v>
      </c>
      <c r="B4733" s="362" t="s">
        <v>4663</v>
      </c>
      <c r="C4733" s="362" t="s">
        <v>11091</v>
      </c>
      <c r="D4733" s="362" t="s">
        <v>8471</v>
      </c>
      <c r="E4733" s="363" t="s">
        <v>22450</v>
      </c>
    </row>
    <row r="4734" spans="1:5" x14ac:dyDescent="0.25">
      <c r="A4734" s="246" t="str">
        <f t="shared" si="73"/>
        <v>97481</v>
      </c>
      <c r="B4734" s="362" t="s">
        <v>4664</v>
      </c>
      <c r="C4734" s="362" t="s">
        <v>11092</v>
      </c>
      <c r="D4734" s="362" t="s">
        <v>8471</v>
      </c>
      <c r="E4734" s="363" t="s">
        <v>35782</v>
      </c>
    </row>
    <row r="4735" spans="1:5" x14ac:dyDescent="0.25">
      <c r="A4735" s="246" t="str">
        <f t="shared" si="73"/>
        <v>97482</v>
      </c>
      <c r="B4735" s="362" t="s">
        <v>4665</v>
      </c>
      <c r="C4735" s="362" t="s">
        <v>11093</v>
      </c>
      <c r="D4735" s="362" t="s">
        <v>8471</v>
      </c>
      <c r="E4735" s="363" t="s">
        <v>35782</v>
      </c>
    </row>
    <row r="4736" spans="1:5" x14ac:dyDescent="0.25">
      <c r="A4736" s="246" t="str">
        <f t="shared" si="73"/>
        <v>97483</v>
      </c>
      <c r="B4736" s="362" t="s">
        <v>4666</v>
      </c>
      <c r="C4736" s="362" t="s">
        <v>11094</v>
      </c>
      <c r="D4736" s="362" t="s">
        <v>8471</v>
      </c>
      <c r="E4736" s="363" t="s">
        <v>34102</v>
      </c>
    </row>
    <row r="4737" spans="1:5" x14ac:dyDescent="0.25">
      <c r="A4737" s="246" t="str">
        <f t="shared" si="73"/>
        <v>97484</v>
      </c>
      <c r="B4737" s="362" t="s">
        <v>4667</v>
      </c>
      <c r="C4737" s="362" t="s">
        <v>11095</v>
      </c>
      <c r="D4737" s="362" t="s">
        <v>8471</v>
      </c>
      <c r="E4737" s="363" t="s">
        <v>34102</v>
      </c>
    </row>
    <row r="4738" spans="1:5" x14ac:dyDescent="0.25">
      <c r="A4738" s="246" t="str">
        <f t="shared" si="73"/>
        <v>97485</v>
      </c>
      <c r="B4738" s="362" t="s">
        <v>4668</v>
      </c>
      <c r="C4738" s="362" t="s">
        <v>11096</v>
      </c>
      <c r="D4738" s="362" t="s">
        <v>8471</v>
      </c>
      <c r="E4738" s="363" t="s">
        <v>35783</v>
      </c>
    </row>
    <row r="4739" spans="1:5" x14ac:dyDescent="0.25">
      <c r="A4739" s="246" t="str">
        <f t="shared" ref="A4739:A4802" si="74">B4739</f>
        <v>97486</v>
      </c>
      <c r="B4739" s="362" t="s">
        <v>4669</v>
      </c>
      <c r="C4739" s="362" t="s">
        <v>11097</v>
      </c>
      <c r="D4739" s="362" t="s">
        <v>8471</v>
      </c>
      <c r="E4739" s="363" t="s">
        <v>35784</v>
      </c>
    </row>
    <row r="4740" spans="1:5" x14ac:dyDescent="0.25">
      <c r="A4740" s="246" t="str">
        <f t="shared" si="74"/>
        <v>97487</v>
      </c>
      <c r="B4740" s="362" t="s">
        <v>4670</v>
      </c>
      <c r="C4740" s="362" t="s">
        <v>11098</v>
      </c>
      <c r="D4740" s="362" t="s">
        <v>8471</v>
      </c>
      <c r="E4740" s="363" t="s">
        <v>35785</v>
      </c>
    </row>
    <row r="4741" spans="1:5" x14ac:dyDescent="0.25">
      <c r="A4741" s="246" t="str">
        <f t="shared" si="74"/>
        <v>97488</v>
      </c>
      <c r="B4741" s="362" t="s">
        <v>4671</v>
      </c>
      <c r="C4741" s="362" t="s">
        <v>11099</v>
      </c>
      <c r="D4741" s="362" t="s">
        <v>8471</v>
      </c>
      <c r="E4741" s="363" t="s">
        <v>35786</v>
      </c>
    </row>
    <row r="4742" spans="1:5" x14ac:dyDescent="0.25">
      <c r="A4742" s="246" t="str">
        <f t="shared" si="74"/>
        <v>97489</v>
      </c>
      <c r="B4742" s="362" t="s">
        <v>4672</v>
      </c>
      <c r="C4742" s="362" t="s">
        <v>11100</v>
      </c>
      <c r="D4742" s="362" t="s">
        <v>8471</v>
      </c>
      <c r="E4742" s="363" t="s">
        <v>35787</v>
      </c>
    </row>
    <row r="4743" spans="1:5" x14ac:dyDescent="0.25">
      <c r="A4743" s="246" t="str">
        <f t="shared" si="74"/>
        <v>97490</v>
      </c>
      <c r="B4743" s="362" t="s">
        <v>4673</v>
      </c>
      <c r="C4743" s="362" t="s">
        <v>11101</v>
      </c>
      <c r="D4743" s="362" t="s">
        <v>8471</v>
      </c>
      <c r="E4743" s="363" t="s">
        <v>35788</v>
      </c>
    </row>
    <row r="4744" spans="1:5" x14ac:dyDescent="0.25">
      <c r="A4744" s="246" t="str">
        <f t="shared" si="74"/>
        <v>97491</v>
      </c>
      <c r="B4744" s="362" t="s">
        <v>4674</v>
      </c>
      <c r="C4744" s="362" t="s">
        <v>11102</v>
      </c>
      <c r="D4744" s="362" t="s">
        <v>8471</v>
      </c>
      <c r="E4744" s="363" t="s">
        <v>35447</v>
      </c>
    </row>
    <row r="4745" spans="1:5" x14ac:dyDescent="0.25">
      <c r="A4745" s="246" t="str">
        <f t="shared" si="74"/>
        <v>97492</v>
      </c>
      <c r="B4745" s="362" t="s">
        <v>4675</v>
      </c>
      <c r="C4745" s="362" t="s">
        <v>11103</v>
      </c>
      <c r="D4745" s="362" t="s">
        <v>8471</v>
      </c>
      <c r="E4745" s="363" t="s">
        <v>35789</v>
      </c>
    </row>
    <row r="4746" spans="1:5" x14ac:dyDescent="0.25">
      <c r="A4746" s="246" t="str">
        <f t="shared" si="74"/>
        <v>97493</v>
      </c>
      <c r="B4746" s="362" t="s">
        <v>4676</v>
      </c>
      <c r="C4746" s="362" t="s">
        <v>11104</v>
      </c>
      <c r="D4746" s="362" t="s">
        <v>8471</v>
      </c>
      <c r="E4746" s="363" t="s">
        <v>26341</v>
      </c>
    </row>
    <row r="4747" spans="1:5" x14ac:dyDescent="0.25">
      <c r="A4747" s="246" t="str">
        <f t="shared" si="74"/>
        <v>97494</v>
      </c>
      <c r="B4747" s="362" t="s">
        <v>4677</v>
      </c>
      <c r="C4747" s="362" t="s">
        <v>11105</v>
      </c>
      <c r="D4747" s="362" t="s">
        <v>8471</v>
      </c>
      <c r="E4747" s="363" t="s">
        <v>35790</v>
      </c>
    </row>
    <row r="4748" spans="1:5" x14ac:dyDescent="0.25">
      <c r="A4748" s="246" t="str">
        <f t="shared" si="74"/>
        <v>97495</v>
      </c>
      <c r="B4748" s="362" t="s">
        <v>4678</v>
      </c>
      <c r="C4748" s="362" t="s">
        <v>11106</v>
      </c>
      <c r="D4748" s="362" t="s">
        <v>8471</v>
      </c>
      <c r="E4748" s="363" t="s">
        <v>35791</v>
      </c>
    </row>
    <row r="4749" spans="1:5" x14ac:dyDescent="0.25">
      <c r="A4749" s="246" t="str">
        <f t="shared" si="74"/>
        <v>97496</v>
      </c>
      <c r="B4749" s="362" t="s">
        <v>4679</v>
      </c>
      <c r="C4749" s="362" t="s">
        <v>11107</v>
      </c>
      <c r="D4749" s="362" t="s">
        <v>8471</v>
      </c>
      <c r="E4749" s="363" t="s">
        <v>35792</v>
      </c>
    </row>
    <row r="4750" spans="1:5" x14ac:dyDescent="0.25">
      <c r="A4750" s="246" t="str">
        <f t="shared" si="74"/>
        <v>97499</v>
      </c>
      <c r="B4750" s="362" t="s">
        <v>4681</v>
      </c>
      <c r="C4750" s="362" t="s">
        <v>11108</v>
      </c>
      <c r="D4750" s="362" t="s">
        <v>8471</v>
      </c>
      <c r="E4750" s="363" t="s">
        <v>14077</v>
      </c>
    </row>
    <row r="4751" spans="1:5" x14ac:dyDescent="0.25">
      <c r="A4751" s="246" t="str">
        <f t="shared" si="74"/>
        <v>97500</v>
      </c>
      <c r="B4751" s="362" t="s">
        <v>4682</v>
      </c>
      <c r="C4751" s="362" t="s">
        <v>11110</v>
      </c>
      <c r="D4751" s="362" t="s">
        <v>8471</v>
      </c>
      <c r="E4751" s="363" t="s">
        <v>14183</v>
      </c>
    </row>
    <row r="4752" spans="1:5" x14ac:dyDescent="0.25">
      <c r="A4752" s="246" t="str">
        <f t="shared" si="74"/>
        <v>97502</v>
      </c>
      <c r="B4752" s="362" t="s">
        <v>4683</v>
      </c>
      <c r="C4752" s="362" t="s">
        <v>11111</v>
      </c>
      <c r="D4752" s="362" t="s">
        <v>8471</v>
      </c>
      <c r="E4752" s="363" t="s">
        <v>21455</v>
      </c>
    </row>
    <row r="4753" spans="1:5" x14ac:dyDescent="0.25">
      <c r="A4753" s="246" t="str">
        <f t="shared" si="74"/>
        <v>97503</v>
      </c>
      <c r="B4753" s="362" t="s">
        <v>4684</v>
      </c>
      <c r="C4753" s="362" t="s">
        <v>11112</v>
      </c>
      <c r="D4753" s="362" t="s">
        <v>8471</v>
      </c>
      <c r="E4753" s="363" t="s">
        <v>35793</v>
      </c>
    </row>
    <row r="4754" spans="1:5" x14ac:dyDescent="0.25">
      <c r="A4754" s="246" t="str">
        <f t="shared" si="74"/>
        <v>97505</v>
      </c>
      <c r="B4754" s="362" t="s">
        <v>4685</v>
      </c>
      <c r="C4754" s="362" t="s">
        <v>11113</v>
      </c>
      <c r="D4754" s="362" t="s">
        <v>8471</v>
      </c>
      <c r="E4754" s="363" t="s">
        <v>35794</v>
      </c>
    </row>
    <row r="4755" spans="1:5" x14ac:dyDescent="0.25">
      <c r="A4755" s="246" t="str">
        <f t="shared" si="74"/>
        <v>97506</v>
      </c>
      <c r="B4755" s="362" t="s">
        <v>4686</v>
      </c>
      <c r="C4755" s="362" t="s">
        <v>11114</v>
      </c>
      <c r="D4755" s="362" t="s">
        <v>8471</v>
      </c>
      <c r="E4755" s="363" t="s">
        <v>15816</v>
      </c>
    </row>
    <row r="4756" spans="1:5" x14ac:dyDescent="0.25">
      <c r="A4756" s="246" t="str">
        <f t="shared" si="74"/>
        <v>97508</v>
      </c>
      <c r="B4756" s="362" t="s">
        <v>4687</v>
      </c>
      <c r="C4756" s="362" t="s">
        <v>11115</v>
      </c>
      <c r="D4756" s="362" t="s">
        <v>8471</v>
      </c>
      <c r="E4756" s="363" t="s">
        <v>20835</v>
      </c>
    </row>
    <row r="4757" spans="1:5" x14ac:dyDescent="0.25">
      <c r="A4757" s="246" t="str">
        <f t="shared" si="74"/>
        <v>97509</v>
      </c>
      <c r="B4757" s="362" t="s">
        <v>4688</v>
      </c>
      <c r="C4757" s="362" t="s">
        <v>11116</v>
      </c>
      <c r="D4757" s="362" t="s">
        <v>8471</v>
      </c>
      <c r="E4757" s="363" t="s">
        <v>29626</v>
      </c>
    </row>
    <row r="4758" spans="1:5" x14ac:dyDescent="0.25">
      <c r="A4758" s="246" t="str">
        <f t="shared" si="74"/>
        <v>97511</v>
      </c>
      <c r="B4758" s="362" t="s">
        <v>4689</v>
      </c>
      <c r="C4758" s="362" t="s">
        <v>11117</v>
      </c>
      <c r="D4758" s="362" t="s">
        <v>8471</v>
      </c>
      <c r="E4758" s="363" t="s">
        <v>35795</v>
      </c>
    </row>
    <row r="4759" spans="1:5" x14ac:dyDescent="0.25">
      <c r="A4759" s="246" t="str">
        <f t="shared" si="74"/>
        <v>97512</v>
      </c>
      <c r="B4759" s="362" t="s">
        <v>4690</v>
      </c>
      <c r="C4759" s="362" t="s">
        <v>11118</v>
      </c>
      <c r="D4759" s="362" t="s">
        <v>8471</v>
      </c>
      <c r="E4759" s="363" t="s">
        <v>35796</v>
      </c>
    </row>
    <row r="4760" spans="1:5" x14ac:dyDescent="0.25">
      <c r="A4760" s="246" t="str">
        <f t="shared" si="74"/>
        <v>97514</v>
      </c>
      <c r="B4760" s="362" t="s">
        <v>4691</v>
      </c>
      <c r="C4760" s="362" t="s">
        <v>11119</v>
      </c>
      <c r="D4760" s="362" t="s">
        <v>8471</v>
      </c>
      <c r="E4760" s="363" t="s">
        <v>35797</v>
      </c>
    </row>
    <row r="4761" spans="1:5" x14ac:dyDescent="0.25">
      <c r="A4761" s="246" t="str">
        <f t="shared" si="74"/>
        <v>97515</v>
      </c>
      <c r="B4761" s="362" t="s">
        <v>4692</v>
      </c>
      <c r="C4761" s="362" t="s">
        <v>11120</v>
      </c>
      <c r="D4761" s="362" t="s">
        <v>8471</v>
      </c>
      <c r="E4761" s="363" t="s">
        <v>35798</v>
      </c>
    </row>
    <row r="4762" spans="1:5" x14ac:dyDescent="0.25">
      <c r="A4762" s="246" t="str">
        <f t="shared" si="74"/>
        <v>97517</v>
      </c>
      <c r="B4762" s="362" t="s">
        <v>4693</v>
      </c>
      <c r="C4762" s="362" t="s">
        <v>11121</v>
      </c>
      <c r="D4762" s="362" t="s">
        <v>8471</v>
      </c>
      <c r="E4762" s="363" t="s">
        <v>35799</v>
      </c>
    </row>
    <row r="4763" spans="1:5" x14ac:dyDescent="0.25">
      <c r="A4763" s="246" t="str">
        <f t="shared" si="74"/>
        <v>97518</v>
      </c>
      <c r="B4763" s="362" t="s">
        <v>4694</v>
      </c>
      <c r="C4763" s="362" t="s">
        <v>11122</v>
      </c>
      <c r="D4763" s="362" t="s">
        <v>8471</v>
      </c>
      <c r="E4763" s="363" t="s">
        <v>35799</v>
      </c>
    </row>
    <row r="4764" spans="1:5" x14ac:dyDescent="0.25">
      <c r="A4764" s="246" t="str">
        <f t="shared" si="74"/>
        <v>97519</v>
      </c>
      <c r="B4764" s="362" t="s">
        <v>4695</v>
      </c>
      <c r="C4764" s="362" t="s">
        <v>11123</v>
      </c>
      <c r="D4764" s="362" t="s">
        <v>8471</v>
      </c>
      <c r="E4764" s="363" t="s">
        <v>31626</v>
      </c>
    </row>
    <row r="4765" spans="1:5" x14ac:dyDescent="0.25">
      <c r="A4765" s="246" t="str">
        <f t="shared" si="74"/>
        <v>97520</v>
      </c>
      <c r="B4765" s="362" t="s">
        <v>4696</v>
      </c>
      <c r="C4765" s="362" t="s">
        <v>11124</v>
      </c>
      <c r="D4765" s="362" t="s">
        <v>8471</v>
      </c>
      <c r="E4765" s="363" t="s">
        <v>31626</v>
      </c>
    </row>
    <row r="4766" spans="1:5" x14ac:dyDescent="0.25">
      <c r="A4766" s="246" t="str">
        <f t="shared" si="74"/>
        <v>97521</v>
      </c>
      <c r="B4766" s="362" t="s">
        <v>4697</v>
      </c>
      <c r="C4766" s="362" t="s">
        <v>11125</v>
      </c>
      <c r="D4766" s="362" t="s">
        <v>8471</v>
      </c>
      <c r="E4766" s="363" t="s">
        <v>35800</v>
      </c>
    </row>
    <row r="4767" spans="1:5" x14ac:dyDescent="0.25">
      <c r="A4767" s="246" t="str">
        <f t="shared" si="74"/>
        <v>97522</v>
      </c>
      <c r="B4767" s="362" t="s">
        <v>4698</v>
      </c>
      <c r="C4767" s="362" t="s">
        <v>11126</v>
      </c>
      <c r="D4767" s="362" t="s">
        <v>8471</v>
      </c>
      <c r="E4767" s="363" t="s">
        <v>35800</v>
      </c>
    </row>
    <row r="4768" spans="1:5" x14ac:dyDescent="0.25">
      <c r="A4768" s="246" t="str">
        <f t="shared" si="74"/>
        <v>97523</v>
      </c>
      <c r="B4768" s="362" t="s">
        <v>4699</v>
      </c>
      <c r="C4768" s="362" t="s">
        <v>11127</v>
      </c>
      <c r="D4768" s="362" t="s">
        <v>8471</v>
      </c>
      <c r="E4768" s="363" t="s">
        <v>35801</v>
      </c>
    </row>
    <row r="4769" spans="1:5" x14ac:dyDescent="0.25">
      <c r="A4769" s="246" t="str">
        <f t="shared" si="74"/>
        <v>97524</v>
      </c>
      <c r="B4769" s="362" t="s">
        <v>4700</v>
      </c>
      <c r="C4769" s="362" t="s">
        <v>11128</v>
      </c>
      <c r="D4769" s="362" t="s">
        <v>8471</v>
      </c>
      <c r="E4769" s="363" t="s">
        <v>35783</v>
      </c>
    </row>
    <row r="4770" spans="1:5" x14ac:dyDescent="0.25">
      <c r="A4770" s="246" t="str">
        <f t="shared" si="74"/>
        <v>97525</v>
      </c>
      <c r="B4770" s="362" t="s">
        <v>4701</v>
      </c>
      <c r="C4770" s="362" t="s">
        <v>11129</v>
      </c>
      <c r="D4770" s="362" t="s">
        <v>8471</v>
      </c>
      <c r="E4770" s="363" t="s">
        <v>35802</v>
      </c>
    </row>
    <row r="4771" spans="1:5" x14ac:dyDescent="0.25">
      <c r="A4771" s="246" t="str">
        <f t="shared" si="74"/>
        <v>97526</v>
      </c>
      <c r="B4771" s="362" t="s">
        <v>4702</v>
      </c>
      <c r="C4771" s="362" t="s">
        <v>11130</v>
      </c>
      <c r="D4771" s="362" t="s">
        <v>8471</v>
      </c>
      <c r="E4771" s="363" t="s">
        <v>35803</v>
      </c>
    </row>
    <row r="4772" spans="1:5" x14ac:dyDescent="0.25">
      <c r="A4772" s="246" t="str">
        <f t="shared" si="74"/>
        <v>97527</v>
      </c>
      <c r="B4772" s="362" t="s">
        <v>4703</v>
      </c>
      <c r="C4772" s="362" t="s">
        <v>11131</v>
      </c>
      <c r="D4772" s="362" t="s">
        <v>8471</v>
      </c>
      <c r="E4772" s="363" t="s">
        <v>35804</v>
      </c>
    </row>
    <row r="4773" spans="1:5" x14ac:dyDescent="0.25">
      <c r="A4773" s="246" t="str">
        <f t="shared" si="74"/>
        <v>97528</v>
      </c>
      <c r="B4773" s="362" t="s">
        <v>4704</v>
      </c>
      <c r="C4773" s="362" t="s">
        <v>11132</v>
      </c>
      <c r="D4773" s="362" t="s">
        <v>8471</v>
      </c>
      <c r="E4773" s="363" t="s">
        <v>35805</v>
      </c>
    </row>
    <row r="4774" spans="1:5" x14ac:dyDescent="0.25">
      <c r="A4774" s="246" t="str">
        <f t="shared" si="74"/>
        <v>97529</v>
      </c>
      <c r="B4774" s="362" t="s">
        <v>4705</v>
      </c>
      <c r="C4774" s="362" t="s">
        <v>11133</v>
      </c>
      <c r="D4774" s="362" t="s">
        <v>8471</v>
      </c>
      <c r="E4774" s="363" t="s">
        <v>15499</v>
      </c>
    </row>
    <row r="4775" spans="1:5" x14ac:dyDescent="0.25">
      <c r="A4775" s="246" t="str">
        <f t="shared" si="74"/>
        <v>97530</v>
      </c>
      <c r="B4775" s="362" t="s">
        <v>4706</v>
      </c>
      <c r="C4775" s="362" t="s">
        <v>11134</v>
      </c>
      <c r="D4775" s="362" t="s">
        <v>8471</v>
      </c>
      <c r="E4775" s="363" t="s">
        <v>22174</v>
      </c>
    </row>
    <row r="4776" spans="1:5" x14ac:dyDescent="0.25">
      <c r="A4776" s="246" t="str">
        <f t="shared" si="74"/>
        <v>97531</v>
      </c>
      <c r="B4776" s="362" t="s">
        <v>4707</v>
      </c>
      <c r="C4776" s="362" t="s">
        <v>11135</v>
      </c>
      <c r="D4776" s="362" t="s">
        <v>8471</v>
      </c>
      <c r="E4776" s="363" t="s">
        <v>35806</v>
      </c>
    </row>
    <row r="4777" spans="1:5" x14ac:dyDescent="0.25">
      <c r="A4777" s="246" t="str">
        <f t="shared" si="74"/>
        <v>97532</v>
      </c>
      <c r="B4777" s="362" t="s">
        <v>4708</v>
      </c>
      <c r="C4777" s="362" t="s">
        <v>11136</v>
      </c>
      <c r="D4777" s="362" t="s">
        <v>8471</v>
      </c>
      <c r="E4777" s="363" t="s">
        <v>35807</v>
      </c>
    </row>
    <row r="4778" spans="1:5" x14ac:dyDescent="0.25">
      <c r="A4778" s="246" t="str">
        <f t="shared" si="74"/>
        <v>97533</v>
      </c>
      <c r="B4778" s="362" t="s">
        <v>4709</v>
      </c>
      <c r="C4778" s="362" t="s">
        <v>11137</v>
      </c>
      <c r="D4778" s="362" t="s">
        <v>8471</v>
      </c>
      <c r="E4778" s="363" t="s">
        <v>35808</v>
      </c>
    </row>
    <row r="4779" spans="1:5" x14ac:dyDescent="0.25">
      <c r="A4779" s="246" t="str">
        <f t="shared" si="74"/>
        <v>97534</v>
      </c>
      <c r="B4779" s="362" t="s">
        <v>4710</v>
      </c>
      <c r="C4779" s="362" t="s">
        <v>11138</v>
      </c>
      <c r="D4779" s="362" t="s">
        <v>8471</v>
      </c>
      <c r="E4779" s="363" t="s">
        <v>35809</v>
      </c>
    </row>
    <row r="4780" spans="1:5" x14ac:dyDescent="0.25">
      <c r="A4780" s="246" t="str">
        <f t="shared" si="74"/>
        <v>97537</v>
      </c>
      <c r="B4780" s="362" t="s">
        <v>4713</v>
      </c>
      <c r="C4780" s="362" t="s">
        <v>11139</v>
      </c>
      <c r="D4780" s="362" t="s">
        <v>8471</v>
      </c>
      <c r="E4780" s="363" t="s">
        <v>14414</v>
      </c>
    </row>
    <row r="4781" spans="1:5" x14ac:dyDescent="0.25">
      <c r="A4781" s="246" t="str">
        <f t="shared" si="74"/>
        <v>97540</v>
      </c>
      <c r="B4781" s="362" t="s">
        <v>4714</v>
      </c>
      <c r="C4781" s="362" t="s">
        <v>11140</v>
      </c>
      <c r="D4781" s="362" t="s">
        <v>8471</v>
      </c>
      <c r="E4781" s="363" t="s">
        <v>16107</v>
      </c>
    </row>
    <row r="4782" spans="1:5" x14ac:dyDescent="0.25">
      <c r="A4782" s="246" t="str">
        <f t="shared" si="74"/>
        <v>97541</v>
      </c>
      <c r="B4782" s="362" t="s">
        <v>4715</v>
      </c>
      <c r="C4782" s="362" t="s">
        <v>11141</v>
      </c>
      <c r="D4782" s="362" t="s">
        <v>8471</v>
      </c>
      <c r="E4782" s="363" t="s">
        <v>14181</v>
      </c>
    </row>
    <row r="4783" spans="1:5" x14ac:dyDescent="0.25">
      <c r="A4783" s="246" t="str">
        <f t="shared" si="74"/>
        <v>97543</v>
      </c>
      <c r="B4783" s="362" t="s">
        <v>4716</v>
      </c>
      <c r="C4783" s="362" t="s">
        <v>11142</v>
      </c>
      <c r="D4783" s="362" t="s">
        <v>8471</v>
      </c>
      <c r="E4783" s="363" t="s">
        <v>16523</v>
      </c>
    </row>
    <row r="4784" spans="1:5" x14ac:dyDescent="0.25">
      <c r="A4784" s="246" t="str">
        <f t="shared" si="74"/>
        <v>97544</v>
      </c>
      <c r="B4784" s="362" t="s">
        <v>4717</v>
      </c>
      <c r="C4784" s="362" t="s">
        <v>11143</v>
      </c>
      <c r="D4784" s="362" t="s">
        <v>8471</v>
      </c>
      <c r="E4784" s="363" t="s">
        <v>35810</v>
      </c>
    </row>
    <row r="4785" spans="1:5" x14ac:dyDescent="0.25">
      <c r="A4785" s="246" t="str">
        <f t="shared" si="74"/>
        <v>97546</v>
      </c>
      <c r="B4785" s="362" t="s">
        <v>4718</v>
      </c>
      <c r="C4785" s="362" t="s">
        <v>11144</v>
      </c>
      <c r="D4785" s="362" t="s">
        <v>8471</v>
      </c>
      <c r="E4785" s="363" t="s">
        <v>21367</v>
      </c>
    </row>
    <row r="4786" spans="1:5" x14ac:dyDescent="0.25">
      <c r="A4786" s="246" t="str">
        <f t="shared" si="74"/>
        <v>97547</v>
      </c>
      <c r="B4786" s="362" t="s">
        <v>4719</v>
      </c>
      <c r="C4786" s="362" t="s">
        <v>11145</v>
      </c>
      <c r="D4786" s="362" t="s">
        <v>8471</v>
      </c>
      <c r="E4786" s="363" t="s">
        <v>21367</v>
      </c>
    </row>
    <row r="4787" spans="1:5" x14ac:dyDescent="0.25">
      <c r="A4787" s="246" t="str">
        <f t="shared" si="74"/>
        <v>97548</v>
      </c>
      <c r="B4787" s="362" t="s">
        <v>4720</v>
      </c>
      <c r="C4787" s="362" t="s">
        <v>11146</v>
      </c>
      <c r="D4787" s="362" t="s">
        <v>8471</v>
      </c>
      <c r="E4787" s="363" t="s">
        <v>18398</v>
      </c>
    </row>
    <row r="4788" spans="1:5" x14ac:dyDescent="0.25">
      <c r="A4788" s="246" t="str">
        <f t="shared" si="74"/>
        <v>97549</v>
      </c>
      <c r="B4788" s="362" t="s">
        <v>4721</v>
      </c>
      <c r="C4788" s="362" t="s">
        <v>11147</v>
      </c>
      <c r="D4788" s="362" t="s">
        <v>8471</v>
      </c>
      <c r="E4788" s="363" t="s">
        <v>18398</v>
      </c>
    </row>
    <row r="4789" spans="1:5" x14ac:dyDescent="0.25">
      <c r="A4789" s="246" t="str">
        <f t="shared" si="74"/>
        <v>97550</v>
      </c>
      <c r="B4789" s="362" t="s">
        <v>4722</v>
      </c>
      <c r="C4789" s="362" t="s">
        <v>11148</v>
      </c>
      <c r="D4789" s="362" t="s">
        <v>8471</v>
      </c>
      <c r="E4789" s="363" t="s">
        <v>20877</v>
      </c>
    </row>
    <row r="4790" spans="1:5" x14ac:dyDescent="0.25">
      <c r="A4790" s="246" t="str">
        <f t="shared" si="74"/>
        <v>97551</v>
      </c>
      <c r="B4790" s="362" t="s">
        <v>4723</v>
      </c>
      <c r="C4790" s="362" t="s">
        <v>11149</v>
      </c>
      <c r="D4790" s="362" t="s">
        <v>8471</v>
      </c>
      <c r="E4790" s="363" t="s">
        <v>20877</v>
      </c>
    </row>
    <row r="4791" spans="1:5" x14ac:dyDescent="0.25">
      <c r="A4791" s="246" t="str">
        <f t="shared" si="74"/>
        <v>97552</v>
      </c>
      <c r="B4791" s="362" t="s">
        <v>4724</v>
      </c>
      <c r="C4791" s="362" t="s">
        <v>11150</v>
      </c>
      <c r="D4791" s="362" t="s">
        <v>8471</v>
      </c>
      <c r="E4791" s="363" t="s">
        <v>20525</v>
      </c>
    </row>
    <row r="4792" spans="1:5" x14ac:dyDescent="0.25">
      <c r="A4792" s="246" t="str">
        <f t="shared" si="74"/>
        <v>97553</v>
      </c>
      <c r="B4792" s="362" t="s">
        <v>4725</v>
      </c>
      <c r="C4792" s="362" t="s">
        <v>11151</v>
      </c>
      <c r="D4792" s="362" t="s">
        <v>8471</v>
      </c>
      <c r="E4792" s="363" t="s">
        <v>19895</v>
      </c>
    </row>
    <row r="4793" spans="1:5" x14ac:dyDescent="0.25">
      <c r="A4793" s="246" t="str">
        <f t="shared" si="74"/>
        <v>97554</v>
      </c>
      <c r="B4793" s="362" t="s">
        <v>4726</v>
      </c>
      <c r="C4793" s="362" t="s">
        <v>11152</v>
      </c>
      <c r="D4793" s="362" t="s">
        <v>8471</v>
      </c>
      <c r="E4793" s="363" t="s">
        <v>35811</v>
      </c>
    </row>
    <row r="4794" spans="1:5" x14ac:dyDescent="0.25">
      <c r="A4794" s="246" t="str">
        <f t="shared" si="74"/>
        <v>98602</v>
      </c>
      <c r="B4794" s="362" t="s">
        <v>5078</v>
      </c>
      <c r="C4794" s="362" t="s">
        <v>18288</v>
      </c>
      <c r="D4794" s="362" t="s">
        <v>8471</v>
      </c>
      <c r="E4794" s="363" t="s">
        <v>31989</v>
      </c>
    </row>
    <row r="4795" spans="1:5" x14ac:dyDescent="0.25">
      <c r="A4795" s="246" t="str">
        <f t="shared" si="74"/>
        <v>103805</v>
      </c>
      <c r="B4795" s="362" t="s">
        <v>18606</v>
      </c>
      <c r="C4795" s="362" t="s">
        <v>18607</v>
      </c>
      <c r="D4795" s="362" t="s">
        <v>8471</v>
      </c>
      <c r="E4795" s="363" t="s">
        <v>26096</v>
      </c>
    </row>
    <row r="4796" spans="1:5" x14ac:dyDescent="0.25">
      <c r="A4796" s="246" t="str">
        <f t="shared" si="74"/>
        <v>103806</v>
      </c>
      <c r="B4796" s="362" t="s">
        <v>18608</v>
      </c>
      <c r="C4796" s="362" t="s">
        <v>18609</v>
      </c>
      <c r="D4796" s="362" t="s">
        <v>8471</v>
      </c>
      <c r="E4796" s="363" t="s">
        <v>8288</v>
      </c>
    </row>
    <row r="4797" spans="1:5" x14ac:dyDescent="0.25">
      <c r="A4797" s="246" t="str">
        <f t="shared" si="74"/>
        <v>103807</v>
      </c>
      <c r="B4797" s="362" t="s">
        <v>18610</v>
      </c>
      <c r="C4797" s="362" t="s">
        <v>18611</v>
      </c>
      <c r="D4797" s="362" t="s">
        <v>8471</v>
      </c>
      <c r="E4797" s="363" t="s">
        <v>14920</v>
      </c>
    </row>
    <row r="4798" spans="1:5" x14ac:dyDescent="0.25">
      <c r="A4798" s="246" t="str">
        <f t="shared" si="74"/>
        <v>103808</v>
      </c>
      <c r="B4798" s="362" t="s">
        <v>18612</v>
      </c>
      <c r="C4798" s="362" t="s">
        <v>18613</v>
      </c>
      <c r="D4798" s="362" t="s">
        <v>8471</v>
      </c>
      <c r="E4798" s="363" t="s">
        <v>12812</v>
      </c>
    </row>
    <row r="4799" spans="1:5" x14ac:dyDescent="0.25">
      <c r="A4799" s="246" t="str">
        <f t="shared" si="74"/>
        <v>103809</v>
      </c>
      <c r="B4799" s="362" t="s">
        <v>18614</v>
      </c>
      <c r="C4799" s="362" t="s">
        <v>18615</v>
      </c>
      <c r="D4799" s="362" t="s">
        <v>8471</v>
      </c>
      <c r="E4799" s="363" t="s">
        <v>20643</v>
      </c>
    </row>
    <row r="4800" spans="1:5" x14ac:dyDescent="0.25">
      <c r="A4800" s="246" t="str">
        <f t="shared" si="74"/>
        <v>103810</v>
      </c>
      <c r="B4800" s="362" t="s">
        <v>18616</v>
      </c>
      <c r="C4800" s="362" t="s">
        <v>18617</v>
      </c>
      <c r="D4800" s="362" t="s">
        <v>8471</v>
      </c>
      <c r="E4800" s="363" t="s">
        <v>20235</v>
      </c>
    </row>
    <row r="4801" spans="1:5" x14ac:dyDescent="0.25">
      <c r="A4801" s="246" t="str">
        <f t="shared" si="74"/>
        <v>103811</v>
      </c>
      <c r="B4801" s="362" t="s">
        <v>18618</v>
      </c>
      <c r="C4801" s="362" t="s">
        <v>18619</v>
      </c>
      <c r="D4801" s="362" t="s">
        <v>8471</v>
      </c>
      <c r="E4801" s="363" t="s">
        <v>20650</v>
      </c>
    </row>
    <row r="4802" spans="1:5" x14ac:dyDescent="0.25">
      <c r="A4802" s="246" t="str">
        <f t="shared" si="74"/>
        <v>103812</v>
      </c>
      <c r="B4802" s="362" t="s">
        <v>18620</v>
      </c>
      <c r="C4802" s="362" t="s">
        <v>18621</v>
      </c>
      <c r="D4802" s="362" t="s">
        <v>8471</v>
      </c>
      <c r="E4802" s="363" t="s">
        <v>21349</v>
      </c>
    </row>
    <row r="4803" spans="1:5" x14ac:dyDescent="0.25">
      <c r="A4803" s="246" t="str">
        <f t="shared" ref="A4803:A4866" si="75">B4803</f>
        <v>103813</v>
      </c>
      <c r="B4803" s="362" t="s">
        <v>18622</v>
      </c>
      <c r="C4803" s="362" t="s">
        <v>18623</v>
      </c>
      <c r="D4803" s="362" t="s">
        <v>8471</v>
      </c>
      <c r="E4803" s="363" t="s">
        <v>35812</v>
      </c>
    </row>
    <row r="4804" spans="1:5" x14ac:dyDescent="0.25">
      <c r="A4804" s="246" t="str">
        <f t="shared" si="75"/>
        <v>103814</v>
      </c>
      <c r="B4804" s="362" t="s">
        <v>18625</v>
      </c>
      <c r="C4804" s="362" t="s">
        <v>18626</v>
      </c>
      <c r="D4804" s="362" t="s">
        <v>8471</v>
      </c>
      <c r="E4804" s="363" t="s">
        <v>8356</v>
      </c>
    </row>
    <row r="4805" spans="1:5" x14ac:dyDescent="0.25">
      <c r="A4805" s="246" t="str">
        <f t="shared" si="75"/>
        <v>103815</v>
      </c>
      <c r="B4805" s="362" t="s">
        <v>18627</v>
      </c>
      <c r="C4805" s="362" t="s">
        <v>18628</v>
      </c>
      <c r="D4805" s="362" t="s">
        <v>8471</v>
      </c>
      <c r="E4805" s="363" t="s">
        <v>16510</v>
      </c>
    </row>
    <row r="4806" spans="1:5" x14ac:dyDescent="0.25">
      <c r="A4806" s="246" t="str">
        <f t="shared" si="75"/>
        <v>103816</v>
      </c>
      <c r="B4806" s="362" t="s">
        <v>18629</v>
      </c>
      <c r="C4806" s="362" t="s">
        <v>18630</v>
      </c>
      <c r="D4806" s="362" t="s">
        <v>8471</v>
      </c>
      <c r="E4806" s="363" t="s">
        <v>35813</v>
      </c>
    </row>
    <row r="4807" spans="1:5" x14ac:dyDescent="0.25">
      <c r="A4807" s="246" t="str">
        <f t="shared" si="75"/>
        <v>103817</v>
      </c>
      <c r="B4807" s="362" t="s">
        <v>18631</v>
      </c>
      <c r="C4807" s="362" t="s">
        <v>18632</v>
      </c>
      <c r="D4807" s="362" t="s">
        <v>8471</v>
      </c>
      <c r="E4807" s="363" t="s">
        <v>35814</v>
      </c>
    </row>
    <row r="4808" spans="1:5" x14ac:dyDescent="0.25">
      <c r="A4808" s="246" t="str">
        <f t="shared" si="75"/>
        <v>103818</v>
      </c>
      <c r="B4808" s="362" t="s">
        <v>18633</v>
      </c>
      <c r="C4808" s="362" t="s">
        <v>18634</v>
      </c>
      <c r="D4808" s="362" t="s">
        <v>8471</v>
      </c>
      <c r="E4808" s="363" t="s">
        <v>13208</v>
      </c>
    </row>
    <row r="4809" spans="1:5" x14ac:dyDescent="0.25">
      <c r="A4809" s="246" t="str">
        <f t="shared" si="75"/>
        <v>103819</v>
      </c>
      <c r="B4809" s="362" t="s">
        <v>18635</v>
      </c>
      <c r="C4809" s="362" t="s">
        <v>18636</v>
      </c>
      <c r="D4809" s="362" t="s">
        <v>8471</v>
      </c>
      <c r="E4809" s="363" t="s">
        <v>12619</v>
      </c>
    </row>
    <row r="4810" spans="1:5" x14ac:dyDescent="0.25">
      <c r="A4810" s="246" t="str">
        <f t="shared" si="75"/>
        <v>103820</v>
      </c>
      <c r="B4810" s="362" t="s">
        <v>18637</v>
      </c>
      <c r="C4810" s="362" t="s">
        <v>18638</v>
      </c>
      <c r="D4810" s="362" t="s">
        <v>8471</v>
      </c>
      <c r="E4810" s="363" t="s">
        <v>15065</v>
      </c>
    </row>
    <row r="4811" spans="1:5" x14ac:dyDescent="0.25">
      <c r="A4811" s="246" t="str">
        <f t="shared" si="75"/>
        <v>103821</v>
      </c>
      <c r="B4811" s="362" t="s">
        <v>18639</v>
      </c>
      <c r="C4811" s="362" t="s">
        <v>18640</v>
      </c>
      <c r="D4811" s="362" t="s">
        <v>8471</v>
      </c>
      <c r="E4811" s="363" t="s">
        <v>35815</v>
      </c>
    </row>
    <row r="4812" spans="1:5" x14ac:dyDescent="0.25">
      <c r="A4812" s="246" t="str">
        <f t="shared" si="75"/>
        <v>103822</v>
      </c>
      <c r="B4812" s="362" t="s">
        <v>18641</v>
      </c>
      <c r="C4812" s="362" t="s">
        <v>18642</v>
      </c>
      <c r="D4812" s="362" t="s">
        <v>8471</v>
      </c>
      <c r="E4812" s="363" t="s">
        <v>18464</v>
      </c>
    </row>
    <row r="4813" spans="1:5" x14ac:dyDescent="0.25">
      <c r="A4813" s="246" t="str">
        <f t="shared" si="75"/>
        <v>103823</v>
      </c>
      <c r="B4813" s="362" t="s">
        <v>18643</v>
      </c>
      <c r="C4813" s="362" t="s">
        <v>18644</v>
      </c>
      <c r="D4813" s="362" t="s">
        <v>8471</v>
      </c>
      <c r="E4813" s="363" t="s">
        <v>34963</v>
      </c>
    </row>
    <row r="4814" spans="1:5" x14ac:dyDescent="0.25">
      <c r="A4814" s="246" t="str">
        <f t="shared" si="75"/>
        <v>103824</v>
      </c>
      <c r="B4814" s="362" t="s">
        <v>18645</v>
      </c>
      <c r="C4814" s="362" t="s">
        <v>18646</v>
      </c>
      <c r="D4814" s="362" t="s">
        <v>8471</v>
      </c>
      <c r="E4814" s="363" t="s">
        <v>14163</v>
      </c>
    </row>
    <row r="4815" spans="1:5" x14ac:dyDescent="0.25">
      <c r="A4815" s="246" t="str">
        <f t="shared" si="75"/>
        <v>103825</v>
      </c>
      <c r="B4815" s="362" t="s">
        <v>18647</v>
      </c>
      <c r="C4815" s="362" t="s">
        <v>18648</v>
      </c>
      <c r="D4815" s="362" t="s">
        <v>8471</v>
      </c>
      <c r="E4815" s="363" t="s">
        <v>31075</v>
      </c>
    </row>
    <row r="4816" spans="1:5" x14ac:dyDescent="0.25">
      <c r="A4816" s="246" t="str">
        <f t="shared" si="75"/>
        <v>103826</v>
      </c>
      <c r="B4816" s="362" t="s">
        <v>18649</v>
      </c>
      <c r="C4816" s="362" t="s">
        <v>18650</v>
      </c>
      <c r="D4816" s="362" t="s">
        <v>8471</v>
      </c>
      <c r="E4816" s="363" t="s">
        <v>17379</v>
      </c>
    </row>
    <row r="4817" spans="1:5" x14ac:dyDescent="0.25">
      <c r="A4817" s="246" t="str">
        <f t="shared" si="75"/>
        <v>103827</v>
      </c>
      <c r="B4817" s="362" t="s">
        <v>18651</v>
      </c>
      <c r="C4817" s="362" t="s">
        <v>18652</v>
      </c>
      <c r="D4817" s="362" t="s">
        <v>8471</v>
      </c>
      <c r="E4817" s="363" t="s">
        <v>17379</v>
      </c>
    </row>
    <row r="4818" spans="1:5" x14ac:dyDescent="0.25">
      <c r="A4818" s="246" t="str">
        <f t="shared" si="75"/>
        <v>103828</v>
      </c>
      <c r="B4818" s="362" t="s">
        <v>18653</v>
      </c>
      <c r="C4818" s="362" t="s">
        <v>18654</v>
      </c>
      <c r="D4818" s="362" t="s">
        <v>8471</v>
      </c>
      <c r="E4818" s="363" t="s">
        <v>35816</v>
      </c>
    </row>
    <row r="4819" spans="1:5" x14ac:dyDescent="0.25">
      <c r="A4819" s="246" t="str">
        <f t="shared" si="75"/>
        <v>103829</v>
      </c>
      <c r="B4819" s="362" t="s">
        <v>18655</v>
      </c>
      <c r="C4819" s="362" t="s">
        <v>18656</v>
      </c>
      <c r="D4819" s="362" t="s">
        <v>8471</v>
      </c>
      <c r="E4819" s="363" t="s">
        <v>35817</v>
      </c>
    </row>
    <row r="4820" spans="1:5" x14ac:dyDescent="0.25">
      <c r="A4820" s="246" t="str">
        <f t="shared" si="75"/>
        <v>103830</v>
      </c>
      <c r="B4820" s="362" t="s">
        <v>18657</v>
      </c>
      <c r="C4820" s="362" t="s">
        <v>18658</v>
      </c>
      <c r="D4820" s="362" t="s">
        <v>8471</v>
      </c>
      <c r="E4820" s="363" t="s">
        <v>20071</v>
      </c>
    </row>
    <row r="4821" spans="1:5" x14ac:dyDescent="0.25">
      <c r="A4821" s="246" t="str">
        <f t="shared" si="75"/>
        <v>103831</v>
      </c>
      <c r="B4821" s="362" t="s">
        <v>18659</v>
      </c>
      <c r="C4821" s="362" t="s">
        <v>18660</v>
      </c>
      <c r="D4821" s="362" t="s">
        <v>8471</v>
      </c>
      <c r="E4821" s="363" t="s">
        <v>32264</v>
      </c>
    </row>
    <row r="4822" spans="1:5" x14ac:dyDescent="0.25">
      <c r="A4822" s="246" t="str">
        <f t="shared" si="75"/>
        <v>103832</v>
      </c>
      <c r="B4822" s="362" t="s">
        <v>18661</v>
      </c>
      <c r="C4822" s="362" t="s">
        <v>18662</v>
      </c>
      <c r="D4822" s="362" t="s">
        <v>8471</v>
      </c>
      <c r="E4822" s="363" t="s">
        <v>16224</v>
      </c>
    </row>
    <row r="4823" spans="1:5" x14ac:dyDescent="0.25">
      <c r="A4823" s="246" t="str">
        <f t="shared" si="75"/>
        <v>103833</v>
      </c>
      <c r="B4823" s="362" t="s">
        <v>18663</v>
      </c>
      <c r="C4823" s="362" t="s">
        <v>18664</v>
      </c>
      <c r="D4823" s="362" t="s">
        <v>8471</v>
      </c>
      <c r="E4823" s="363" t="s">
        <v>21431</v>
      </c>
    </row>
    <row r="4824" spans="1:5" x14ac:dyDescent="0.25">
      <c r="A4824" s="246" t="str">
        <f t="shared" si="75"/>
        <v>103834</v>
      </c>
      <c r="B4824" s="362" t="s">
        <v>18665</v>
      </c>
      <c r="C4824" s="362" t="s">
        <v>18666</v>
      </c>
      <c r="D4824" s="362" t="s">
        <v>8471</v>
      </c>
      <c r="E4824" s="363" t="s">
        <v>31480</v>
      </c>
    </row>
    <row r="4825" spans="1:5" x14ac:dyDescent="0.25">
      <c r="A4825" s="246" t="str">
        <f t="shared" si="75"/>
        <v>103838</v>
      </c>
      <c r="B4825" s="362" t="s">
        <v>18673</v>
      </c>
      <c r="C4825" s="362" t="s">
        <v>18674</v>
      </c>
      <c r="D4825" s="362" t="s">
        <v>8471</v>
      </c>
      <c r="E4825" s="363" t="s">
        <v>14849</v>
      </c>
    </row>
    <row r="4826" spans="1:5" x14ac:dyDescent="0.25">
      <c r="A4826" s="246" t="str">
        <f t="shared" si="75"/>
        <v>103839</v>
      </c>
      <c r="B4826" s="362" t="s">
        <v>18675</v>
      </c>
      <c r="C4826" s="362" t="s">
        <v>18676</v>
      </c>
      <c r="D4826" s="362" t="s">
        <v>8471</v>
      </c>
      <c r="E4826" s="363" t="s">
        <v>7823</v>
      </c>
    </row>
    <row r="4827" spans="1:5" x14ac:dyDescent="0.25">
      <c r="A4827" s="246" t="str">
        <f t="shared" si="75"/>
        <v>103840</v>
      </c>
      <c r="B4827" s="362" t="s">
        <v>18677</v>
      </c>
      <c r="C4827" s="362" t="s">
        <v>18678</v>
      </c>
      <c r="D4827" s="362" t="s">
        <v>8471</v>
      </c>
      <c r="E4827" s="363" t="s">
        <v>24349</v>
      </c>
    </row>
    <row r="4828" spans="1:5" x14ac:dyDescent="0.25">
      <c r="A4828" s="246" t="str">
        <f t="shared" si="75"/>
        <v>103841</v>
      </c>
      <c r="B4828" s="362" t="s">
        <v>18679</v>
      </c>
      <c r="C4828" s="362" t="s">
        <v>18680</v>
      </c>
      <c r="D4828" s="362" t="s">
        <v>8471</v>
      </c>
      <c r="E4828" s="363" t="s">
        <v>13890</v>
      </c>
    </row>
    <row r="4829" spans="1:5" x14ac:dyDescent="0.25">
      <c r="A4829" s="246" t="str">
        <f t="shared" si="75"/>
        <v>103842</v>
      </c>
      <c r="B4829" s="362" t="s">
        <v>18681</v>
      </c>
      <c r="C4829" s="362" t="s">
        <v>18682</v>
      </c>
      <c r="D4829" s="362" t="s">
        <v>8471</v>
      </c>
      <c r="E4829" s="363" t="s">
        <v>14139</v>
      </c>
    </row>
    <row r="4830" spans="1:5" x14ac:dyDescent="0.25">
      <c r="A4830" s="246" t="str">
        <f t="shared" si="75"/>
        <v>103843</v>
      </c>
      <c r="B4830" s="362" t="s">
        <v>18683</v>
      </c>
      <c r="C4830" s="362" t="s">
        <v>18684</v>
      </c>
      <c r="D4830" s="362" t="s">
        <v>8471</v>
      </c>
      <c r="E4830" s="363" t="s">
        <v>15970</v>
      </c>
    </row>
    <row r="4831" spans="1:5" x14ac:dyDescent="0.25">
      <c r="A4831" s="246" t="str">
        <f t="shared" si="75"/>
        <v>103844</v>
      </c>
      <c r="B4831" s="362" t="s">
        <v>18685</v>
      </c>
      <c r="C4831" s="362" t="s">
        <v>18686</v>
      </c>
      <c r="D4831" s="362" t="s">
        <v>8471</v>
      </c>
      <c r="E4831" s="363" t="s">
        <v>33413</v>
      </c>
    </row>
    <row r="4832" spans="1:5" x14ac:dyDescent="0.25">
      <c r="A4832" s="246" t="str">
        <f t="shared" si="75"/>
        <v>103845</v>
      </c>
      <c r="B4832" s="362" t="s">
        <v>18687</v>
      </c>
      <c r="C4832" s="362" t="s">
        <v>18688</v>
      </c>
      <c r="D4832" s="362" t="s">
        <v>8471</v>
      </c>
      <c r="E4832" s="363" t="s">
        <v>23384</v>
      </c>
    </row>
    <row r="4833" spans="1:5" x14ac:dyDescent="0.25">
      <c r="A4833" s="246" t="str">
        <f t="shared" si="75"/>
        <v>103846</v>
      </c>
      <c r="B4833" s="362" t="s">
        <v>18689</v>
      </c>
      <c r="C4833" s="362" t="s">
        <v>18690</v>
      </c>
      <c r="D4833" s="362" t="s">
        <v>8471</v>
      </c>
      <c r="E4833" s="363" t="s">
        <v>14131</v>
      </c>
    </row>
    <row r="4834" spans="1:5" x14ac:dyDescent="0.25">
      <c r="A4834" s="246" t="str">
        <f t="shared" si="75"/>
        <v>103847</v>
      </c>
      <c r="B4834" s="362" t="s">
        <v>18691</v>
      </c>
      <c r="C4834" s="362" t="s">
        <v>18692</v>
      </c>
      <c r="D4834" s="362" t="s">
        <v>8471</v>
      </c>
      <c r="E4834" s="363" t="s">
        <v>13318</v>
      </c>
    </row>
    <row r="4835" spans="1:5" x14ac:dyDescent="0.25">
      <c r="A4835" s="246" t="str">
        <f t="shared" si="75"/>
        <v>103848</v>
      </c>
      <c r="B4835" s="362" t="s">
        <v>18693</v>
      </c>
      <c r="C4835" s="362" t="s">
        <v>18694</v>
      </c>
      <c r="D4835" s="362" t="s">
        <v>8471</v>
      </c>
      <c r="E4835" s="363" t="s">
        <v>7849</v>
      </c>
    </row>
    <row r="4836" spans="1:5" x14ac:dyDescent="0.25">
      <c r="A4836" s="246" t="str">
        <f t="shared" si="75"/>
        <v>103849</v>
      </c>
      <c r="B4836" s="362" t="s">
        <v>18695</v>
      </c>
      <c r="C4836" s="362" t="s">
        <v>18696</v>
      </c>
      <c r="D4836" s="362" t="s">
        <v>8471</v>
      </c>
      <c r="E4836" s="363" t="s">
        <v>34771</v>
      </c>
    </row>
    <row r="4837" spans="1:5" x14ac:dyDescent="0.25">
      <c r="A4837" s="246" t="str">
        <f t="shared" si="75"/>
        <v>103850</v>
      </c>
      <c r="B4837" s="362" t="s">
        <v>18697</v>
      </c>
      <c r="C4837" s="362" t="s">
        <v>18698</v>
      </c>
      <c r="D4837" s="362" t="s">
        <v>8471</v>
      </c>
      <c r="E4837" s="363" t="s">
        <v>35818</v>
      </c>
    </row>
    <row r="4838" spans="1:5" x14ac:dyDescent="0.25">
      <c r="A4838" s="246" t="str">
        <f t="shared" si="75"/>
        <v>103851</v>
      </c>
      <c r="B4838" s="362" t="s">
        <v>18699</v>
      </c>
      <c r="C4838" s="362" t="s">
        <v>18700</v>
      </c>
      <c r="D4838" s="362" t="s">
        <v>8471</v>
      </c>
      <c r="E4838" s="363" t="s">
        <v>8172</v>
      </c>
    </row>
    <row r="4839" spans="1:5" x14ac:dyDescent="0.25">
      <c r="A4839" s="246" t="str">
        <f t="shared" si="75"/>
        <v>103852</v>
      </c>
      <c r="B4839" s="362" t="s">
        <v>18701</v>
      </c>
      <c r="C4839" s="362" t="s">
        <v>18702</v>
      </c>
      <c r="D4839" s="362" t="s">
        <v>8471</v>
      </c>
      <c r="E4839" s="363" t="s">
        <v>7823</v>
      </c>
    </row>
    <row r="4840" spans="1:5" x14ac:dyDescent="0.25">
      <c r="A4840" s="246" t="str">
        <f t="shared" si="75"/>
        <v>103853</v>
      </c>
      <c r="B4840" s="362" t="s">
        <v>18703</v>
      </c>
      <c r="C4840" s="362" t="s">
        <v>18704</v>
      </c>
      <c r="D4840" s="362" t="s">
        <v>8471</v>
      </c>
      <c r="E4840" s="363" t="s">
        <v>8329</v>
      </c>
    </row>
    <row r="4841" spans="1:5" x14ac:dyDescent="0.25">
      <c r="A4841" s="246" t="str">
        <f t="shared" si="75"/>
        <v>103854</v>
      </c>
      <c r="B4841" s="362" t="s">
        <v>18705</v>
      </c>
      <c r="C4841" s="362" t="s">
        <v>18706</v>
      </c>
      <c r="D4841" s="362" t="s">
        <v>8471</v>
      </c>
      <c r="E4841" s="363" t="s">
        <v>35819</v>
      </c>
    </row>
    <row r="4842" spans="1:5" x14ac:dyDescent="0.25">
      <c r="A4842" s="246" t="str">
        <f t="shared" si="75"/>
        <v>103855</v>
      </c>
      <c r="B4842" s="362" t="s">
        <v>18707</v>
      </c>
      <c r="C4842" s="362" t="s">
        <v>18708</v>
      </c>
      <c r="D4842" s="362" t="s">
        <v>8471</v>
      </c>
      <c r="E4842" s="363" t="s">
        <v>35820</v>
      </c>
    </row>
    <row r="4843" spans="1:5" x14ac:dyDescent="0.25">
      <c r="A4843" s="246" t="str">
        <f t="shared" si="75"/>
        <v>103856</v>
      </c>
      <c r="B4843" s="362" t="s">
        <v>18709</v>
      </c>
      <c r="C4843" s="362" t="s">
        <v>18710</v>
      </c>
      <c r="D4843" s="362" t="s">
        <v>8471</v>
      </c>
      <c r="E4843" s="363" t="s">
        <v>13544</v>
      </c>
    </row>
    <row r="4844" spans="1:5" x14ac:dyDescent="0.25">
      <c r="A4844" s="246" t="str">
        <f t="shared" si="75"/>
        <v>103857</v>
      </c>
      <c r="B4844" s="362" t="s">
        <v>18711</v>
      </c>
      <c r="C4844" s="362" t="s">
        <v>18712</v>
      </c>
      <c r="D4844" s="362" t="s">
        <v>8471</v>
      </c>
      <c r="E4844" s="363" t="s">
        <v>35821</v>
      </c>
    </row>
    <row r="4845" spans="1:5" x14ac:dyDescent="0.25">
      <c r="A4845" s="246" t="str">
        <f t="shared" si="75"/>
        <v>103858</v>
      </c>
      <c r="B4845" s="362" t="s">
        <v>18713</v>
      </c>
      <c r="C4845" s="362" t="s">
        <v>18714</v>
      </c>
      <c r="D4845" s="362" t="s">
        <v>8471</v>
      </c>
      <c r="E4845" s="363" t="s">
        <v>16715</v>
      </c>
    </row>
    <row r="4846" spans="1:5" x14ac:dyDescent="0.25">
      <c r="A4846" s="246" t="str">
        <f t="shared" si="75"/>
        <v>103859</v>
      </c>
      <c r="B4846" s="362" t="s">
        <v>18715</v>
      </c>
      <c r="C4846" s="362" t="s">
        <v>18716</v>
      </c>
      <c r="D4846" s="362" t="s">
        <v>8471</v>
      </c>
      <c r="E4846" s="363" t="s">
        <v>35822</v>
      </c>
    </row>
    <row r="4847" spans="1:5" x14ac:dyDescent="0.25">
      <c r="A4847" s="246" t="str">
        <f t="shared" si="75"/>
        <v>103860</v>
      </c>
      <c r="B4847" s="362" t="s">
        <v>18717</v>
      </c>
      <c r="C4847" s="362" t="s">
        <v>18718</v>
      </c>
      <c r="D4847" s="362" t="s">
        <v>8471</v>
      </c>
      <c r="E4847" s="363" t="s">
        <v>35822</v>
      </c>
    </row>
    <row r="4848" spans="1:5" x14ac:dyDescent="0.25">
      <c r="A4848" s="246" t="str">
        <f t="shared" si="75"/>
        <v>103861</v>
      </c>
      <c r="B4848" s="362" t="s">
        <v>18719</v>
      </c>
      <c r="C4848" s="362" t="s">
        <v>18720</v>
      </c>
      <c r="D4848" s="362" t="s">
        <v>8471</v>
      </c>
      <c r="E4848" s="363" t="s">
        <v>14187</v>
      </c>
    </row>
    <row r="4849" spans="1:5" x14ac:dyDescent="0.25">
      <c r="A4849" s="246" t="str">
        <f t="shared" si="75"/>
        <v>103862</v>
      </c>
      <c r="B4849" s="362" t="s">
        <v>18721</v>
      </c>
      <c r="C4849" s="362" t="s">
        <v>18722</v>
      </c>
      <c r="D4849" s="362" t="s">
        <v>8471</v>
      </c>
      <c r="E4849" s="363" t="s">
        <v>35823</v>
      </c>
    </row>
    <row r="4850" spans="1:5" x14ac:dyDescent="0.25">
      <c r="A4850" s="246" t="str">
        <f t="shared" si="75"/>
        <v>103863</v>
      </c>
      <c r="B4850" s="362" t="s">
        <v>18723</v>
      </c>
      <c r="C4850" s="362" t="s">
        <v>18724</v>
      </c>
      <c r="D4850" s="362" t="s">
        <v>8471</v>
      </c>
      <c r="E4850" s="363" t="s">
        <v>14469</v>
      </c>
    </row>
    <row r="4851" spans="1:5" x14ac:dyDescent="0.25">
      <c r="A4851" s="246" t="str">
        <f t="shared" si="75"/>
        <v>103864</v>
      </c>
      <c r="B4851" s="362" t="s">
        <v>18725</v>
      </c>
      <c r="C4851" s="362" t="s">
        <v>18726</v>
      </c>
      <c r="D4851" s="362" t="s">
        <v>8471</v>
      </c>
      <c r="E4851" s="363" t="s">
        <v>11490</v>
      </c>
    </row>
    <row r="4852" spans="1:5" x14ac:dyDescent="0.25">
      <c r="A4852" s="246" t="str">
        <f t="shared" si="75"/>
        <v>103865</v>
      </c>
      <c r="B4852" s="362" t="s">
        <v>18727</v>
      </c>
      <c r="C4852" s="362" t="s">
        <v>18728</v>
      </c>
      <c r="D4852" s="362" t="s">
        <v>8471</v>
      </c>
      <c r="E4852" s="363" t="s">
        <v>7825</v>
      </c>
    </row>
    <row r="4853" spans="1:5" x14ac:dyDescent="0.25">
      <c r="A4853" s="246" t="str">
        <f t="shared" si="75"/>
        <v>103866</v>
      </c>
      <c r="B4853" s="362" t="s">
        <v>18729</v>
      </c>
      <c r="C4853" s="362" t="s">
        <v>18730</v>
      </c>
      <c r="D4853" s="362" t="s">
        <v>8471</v>
      </c>
      <c r="E4853" s="363" t="s">
        <v>15532</v>
      </c>
    </row>
    <row r="4854" spans="1:5" x14ac:dyDescent="0.25">
      <c r="A4854" s="246" t="str">
        <f t="shared" si="75"/>
        <v>103867</v>
      </c>
      <c r="B4854" s="362" t="s">
        <v>18731</v>
      </c>
      <c r="C4854" s="362" t="s">
        <v>18732</v>
      </c>
      <c r="D4854" s="362" t="s">
        <v>8471</v>
      </c>
      <c r="E4854" s="363" t="s">
        <v>35824</v>
      </c>
    </row>
    <row r="4855" spans="1:5" x14ac:dyDescent="0.25">
      <c r="A4855" s="246" t="str">
        <f t="shared" si="75"/>
        <v>103874</v>
      </c>
      <c r="B4855" s="362" t="s">
        <v>18745</v>
      </c>
      <c r="C4855" s="362" t="s">
        <v>18746</v>
      </c>
      <c r="D4855" s="362" t="s">
        <v>8471</v>
      </c>
      <c r="E4855" s="363" t="s">
        <v>10886</v>
      </c>
    </row>
    <row r="4856" spans="1:5" x14ac:dyDescent="0.25">
      <c r="A4856" s="246" t="str">
        <f t="shared" si="75"/>
        <v>103875</v>
      </c>
      <c r="B4856" s="362" t="s">
        <v>18747</v>
      </c>
      <c r="C4856" s="362" t="s">
        <v>18748</v>
      </c>
      <c r="D4856" s="362" t="s">
        <v>8471</v>
      </c>
      <c r="E4856" s="363" t="s">
        <v>13887</v>
      </c>
    </row>
    <row r="4857" spans="1:5" x14ac:dyDescent="0.25">
      <c r="A4857" s="246" t="str">
        <f t="shared" si="75"/>
        <v>103876</v>
      </c>
      <c r="B4857" s="362" t="s">
        <v>18749</v>
      </c>
      <c r="C4857" s="362" t="s">
        <v>18750</v>
      </c>
      <c r="D4857" s="362" t="s">
        <v>8471</v>
      </c>
      <c r="E4857" s="363" t="s">
        <v>14920</v>
      </c>
    </row>
    <row r="4858" spans="1:5" x14ac:dyDescent="0.25">
      <c r="A4858" s="246" t="str">
        <f t="shared" si="75"/>
        <v>103877</v>
      </c>
      <c r="B4858" s="362" t="s">
        <v>18751</v>
      </c>
      <c r="C4858" s="362" t="s">
        <v>18752</v>
      </c>
      <c r="D4858" s="362" t="s">
        <v>8471</v>
      </c>
      <c r="E4858" s="363" t="s">
        <v>17115</v>
      </c>
    </row>
    <row r="4859" spans="1:5" x14ac:dyDescent="0.25">
      <c r="A4859" s="246" t="str">
        <f t="shared" si="75"/>
        <v>103878</v>
      </c>
      <c r="B4859" s="362" t="s">
        <v>18753</v>
      </c>
      <c r="C4859" s="362" t="s">
        <v>18754</v>
      </c>
      <c r="D4859" s="362" t="s">
        <v>8471</v>
      </c>
      <c r="E4859" s="363" t="s">
        <v>8888</v>
      </c>
    </row>
    <row r="4860" spans="1:5" x14ac:dyDescent="0.25">
      <c r="A4860" s="246" t="str">
        <f t="shared" si="75"/>
        <v>103879</v>
      </c>
      <c r="B4860" s="362" t="s">
        <v>18755</v>
      </c>
      <c r="C4860" s="362" t="s">
        <v>18756</v>
      </c>
      <c r="D4860" s="362" t="s">
        <v>8471</v>
      </c>
      <c r="E4860" s="363" t="s">
        <v>8236</v>
      </c>
    </row>
    <row r="4861" spans="1:5" x14ac:dyDescent="0.25">
      <c r="A4861" s="246" t="str">
        <f t="shared" si="75"/>
        <v>103880</v>
      </c>
      <c r="B4861" s="362" t="s">
        <v>18757</v>
      </c>
      <c r="C4861" s="362" t="s">
        <v>18758</v>
      </c>
      <c r="D4861" s="362" t="s">
        <v>8471</v>
      </c>
      <c r="E4861" s="363" t="s">
        <v>16672</v>
      </c>
    </row>
    <row r="4862" spans="1:5" x14ac:dyDescent="0.25">
      <c r="A4862" s="246" t="str">
        <f t="shared" si="75"/>
        <v>103881</v>
      </c>
      <c r="B4862" s="362" t="s">
        <v>18759</v>
      </c>
      <c r="C4862" s="362" t="s">
        <v>18760</v>
      </c>
      <c r="D4862" s="362" t="s">
        <v>8471</v>
      </c>
      <c r="E4862" s="363" t="s">
        <v>20188</v>
      </c>
    </row>
    <row r="4863" spans="1:5" x14ac:dyDescent="0.25">
      <c r="A4863" s="246" t="str">
        <f t="shared" si="75"/>
        <v>103882</v>
      </c>
      <c r="B4863" s="362" t="s">
        <v>18761</v>
      </c>
      <c r="C4863" s="362" t="s">
        <v>18762</v>
      </c>
      <c r="D4863" s="362" t="s">
        <v>8471</v>
      </c>
      <c r="E4863" s="363" t="s">
        <v>18412</v>
      </c>
    </row>
    <row r="4864" spans="1:5" x14ac:dyDescent="0.25">
      <c r="A4864" s="246" t="str">
        <f t="shared" si="75"/>
        <v>103883</v>
      </c>
      <c r="B4864" s="362" t="s">
        <v>18763</v>
      </c>
      <c r="C4864" s="362" t="s">
        <v>18764</v>
      </c>
      <c r="D4864" s="362" t="s">
        <v>8471</v>
      </c>
      <c r="E4864" s="363" t="s">
        <v>8134</v>
      </c>
    </row>
    <row r="4865" spans="1:5" x14ac:dyDescent="0.25">
      <c r="A4865" s="246" t="str">
        <f t="shared" si="75"/>
        <v>103884</v>
      </c>
      <c r="B4865" s="362" t="s">
        <v>18765</v>
      </c>
      <c r="C4865" s="362" t="s">
        <v>18766</v>
      </c>
      <c r="D4865" s="362" t="s">
        <v>8471</v>
      </c>
      <c r="E4865" s="363" t="s">
        <v>10229</v>
      </c>
    </row>
    <row r="4866" spans="1:5" x14ac:dyDescent="0.25">
      <c r="A4866" s="246" t="str">
        <f t="shared" si="75"/>
        <v>103885</v>
      </c>
      <c r="B4866" s="362" t="s">
        <v>18767</v>
      </c>
      <c r="C4866" s="362" t="s">
        <v>18768</v>
      </c>
      <c r="D4866" s="362" t="s">
        <v>8471</v>
      </c>
      <c r="E4866" s="363" t="s">
        <v>35691</v>
      </c>
    </row>
    <row r="4867" spans="1:5" x14ac:dyDescent="0.25">
      <c r="A4867" s="246" t="str">
        <f t="shared" ref="A4867:A4930" si="76">B4867</f>
        <v>103886</v>
      </c>
      <c r="B4867" s="362" t="s">
        <v>18770</v>
      </c>
      <c r="C4867" s="362" t="s">
        <v>18771</v>
      </c>
      <c r="D4867" s="362" t="s">
        <v>8471</v>
      </c>
      <c r="E4867" s="363" t="s">
        <v>35825</v>
      </c>
    </row>
    <row r="4868" spans="1:5" x14ac:dyDescent="0.25">
      <c r="A4868" s="246" t="str">
        <f t="shared" si="76"/>
        <v>103887</v>
      </c>
      <c r="B4868" s="362" t="s">
        <v>18772</v>
      </c>
      <c r="C4868" s="362" t="s">
        <v>18773</v>
      </c>
      <c r="D4868" s="362" t="s">
        <v>8471</v>
      </c>
      <c r="E4868" s="363" t="s">
        <v>8103</v>
      </c>
    </row>
    <row r="4869" spans="1:5" x14ac:dyDescent="0.25">
      <c r="A4869" s="246" t="str">
        <f t="shared" si="76"/>
        <v>103888</v>
      </c>
      <c r="B4869" s="362" t="s">
        <v>18774</v>
      </c>
      <c r="C4869" s="362" t="s">
        <v>18775</v>
      </c>
      <c r="D4869" s="362" t="s">
        <v>8471</v>
      </c>
      <c r="E4869" s="363" t="s">
        <v>7838</v>
      </c>
    </row>
    <row r="4870" spans="1:5" x14ac:dyDescent="0.25">
      <c r="A4870" s="246" t="str">
        <f t="shared" si="76"/>
        <v>103889</v>
      </c>
      <c r="B4870" s="362" t="s">
        <v>18777</v>
      </c>
      <c r="C4870" s="362" t="s">
        <v>18778</v>
      </c>
      <c r="D4870" s="362" t="s">
        <v>8471</v>
      </c>
      <c r="E4870" s="363" t="s">
        <v>10889</v>
      </c>
    </row>
    <row r="4871" spans="1:5" x14ac:dyDescent="0.25">
      <c r="A4871" s="246" t="str">
        <f t="shared" si="76"/>
        <v>103890</v>
      </c>
      <c r="B4871" s="362" t="s">
        <v>18779</v>
      </c>
      <c r="C4871" s="362" t="s">
        <v>18780</v>
      </c>
      <c r="D4871" s="362" t="s">
        <v>8471</v>
      </c>
      <c r="E4871" s="363" t="s">
        <v>35826</v>
      </c>
    </row>
    <row r="4872" spans="1:5" x14ac:dyDescent="0.25">
      <c r="A4872" s="246" t="str">
        <f t="shared" si="76"/>
        <v>103891</v>
      </c>
      <c r="B4872" s="362" t="s">
        <v>18781</v>
      </c>
      <c r="C4872" s="362" t="s">
        <v>18782</v>
      </c>
      <c r="D4872" s="362" t="s">
        <v>8471</v>
      </c>
      <c r="E4872" s="363" t="s">
        <v>16584</v>
      </c>
    </row>
    <row r="4873" spans="1:5" x14ac:dyDescent="0.25">
      <c r="A4873" s="246" t="str">
        <f t="shared" si="76"/>
        <v>103892</v>
      </c>
      <c r="B4873" s="362" t="s">
        <v>18783</v>
      </c>
      <c r="C4873" s="362" t="s">
        <v>18784</v>
      </c>
      <c r="D4873" s="362" t="s">
        <v>8471</v>
      </c>
      <c r="E4873" s="363" t="s">
        <v>20267</v>
      </c>
    </row>
    <row r="4874" spans="1:5" x14ac:dyDescent="0.25">
      <c r="A4874" s="246" t="str">
        <f t="shared" si="76"/>
        <v>103893</v>
      </c>
      <c r="B4874" s="362" t="s">
        <v>18785</v>
      </c>
      <c r="C4874" s="362" t="s">
        <v>18786</v>
      </c>
      <c r="D4874" s="362" t="s">
        <v>8471</v>
      </c>
      <c r="E4874" s="363" t="s">
        <v>26723</v>
      </c>
    </row>
    <row r="4875" spans="1:5" x14ac:dyDescent="0.25">
      <c r="A4875" s="246" t="str">
        <f t="shared" si="76"/>
        <v>103894</v>
      </c>
      <c r="B4875" s="362" t="s">
        <v>18787</v>
      </c>
      <c r="C4875" s="362" t="s">
        <v>18788</v>
      </c>
      <c r="D4875" s="362" t="s">
        <v>8471</v>
      </c>
      <c r="E4875" s="363" t="s">
        <v>12616</v>
      </c>
    </row>
    <row r="4876" spans="1:5" x14ac:dyDescent="0.25">
      <c r="A4876" s="246" t="str">
        <f t="shared" si="76"/>
        <v>103895</v>
      </c>
      <c r="B4876" s="362" t="s">
        <v>18789</v>
      </c>
      <c r="C4876" s="362" t="s">
        <v>18790</v>
      </c>
      <c r="D4876" s="362" t="s">
        <v>8471</v>
      </c>
      <c r="E4876" s="363" t="s">
        <v>15072</v>
      </c>
    </row>
    <row r="4877" spans="1:5" x14ac:dyDescent="0.25">
      <c r="A4877" s="246" t="str">
        <f t="shared" si="76"/>
        <v>103896</v>
      </c>
      <c r="B4877" s="362" t="s">
        <v>18791</v>
      </c>
      <c r="C4877" s="362" t="s">
        <v>18792</v>
      </c>
      <c r="D4877" s="362" t="s">
        <v>8471</v>
      </c>
      <c r="E4877" s="363" t="s">
        <v>15072</v>
      </c>
    </row>
    <row r="4878" spans="1:5" x14ac:dyDescent="0.25">
      <c r="A4878" s="246" t="str">
        <f t="shared" si="76"/>
        <v>103897</v>
      </c>
      <c r="B4878" s="362" t="s">
        <v>18793</v>
      </c>
      <c r="C4878" s="362" t="s">
        <v>18794</v>
      </c>
      <c r="D4878" s="362" t="s">
        <v>8471</v>
      </c>
      <c r="E4878" s="363" t="s">
        <v>21303</v>
      </c>
    </row>
    <row r="4879" spans="1:5" x14ac:dyDescent="0.25">
      <c r="A4879" s="246" t="str">
        <f t="shared" si="76"/>
        <v>103898</v>
      </c>
      <c r="B4879" s="362" t="s">
        <v>18795</v>
      </c>
      <c r="C4879" s="362" t="s">
        <v>18796</v>
      </c>
      <c r="D4879" s="362" t="s">
        <v>8471</v>
      </c>
      <c r="E4879" s="363" t="s">
        <v>35827</v>
      </c>
    </row>
    <row r="4880" spans="1:5" x14ac:dyDescent="0.25">
      <c r="A4880" s="246" t="str">
        <f t="shared" si="76"/>
        <v>103899</v>
      </c>
      <c r="B4880" s="362" t="s">
        <v>18797</v>
      </c>
      <c r="C4880" s="362" t="s">
        <v>18798</v>
      </c>
      <c r="D4880" s="362" t="s">
        <v>8471</v>
      </c>
      <c r="E4880" s="363" t="s">
        <v>20654</v>
      </c>
    </row>
    <row r="4881" spans="1:5" x14ac:dyDescent="0.25">
      <c r="A4881" s="246" t="str">
        <f t="shared" si="76"/>
        <v>103900</v>
      </c>
      <c r="B4881" s="362" t="s">
        <v>18799</v>
      </c>
      <c r="C4881" s="362" t="s">
        <v>18800</v>
      </c>
      <c r="D4881" s="362" t="s">
        <v>8471</v>
      </c>
      <c r="E4881" s="363" t="s">
        <v>19845</v>
      </c>
    </row>
    <row r="4882" spans="1:5" x14ac:dyDescent="0.25">
      <c r="A4882" s="246" t="str">
        <f t="shared" si="76"/>
        <v>103901</v>
      </c>
      <c r="B4882" s="362" t="s">
        <v>18801</v>
      </c>
      <c r="C4882" s="362" t="s">
        <v>18802</v>
      </c>
      <c r="D4882" s="362" t="s">
        <v>8471</v>
      </c>
      <c r="E4882" s="363" t="s">
        <v>16224</v>
      </c>
    </row>
    <row r="4883" spans="1:5" x14ac:dyDescent="0.25">
      <c r="A4883" s="246" t="str">
        <f t="shared" si="76"/>
        <v>103902</v>
      </c>
      <c r="B4883" s="362" t="s">
        <v>18803</v>
      </c>
      <c r="C4883" s="362" t="s">
        <v>18804</v>
      </c>
      <c r="D4883" s="362" t="s">
        <v>8471</v>
      </c>
      <c r="E4883" s="363" t="s">
        <v>20668</v>
      </c>
    </row>
    <row r="4884" spans="1:5" x14ac:dyDescent="0.25">
      <c r="A4884" s="246" t="str">
        <f t="shared" si="76"/>
        <v>103903</v>
      </c>
      <c r="B4884" s="362" t="s">
        <v>18805</v>
      </c>
      <c r="C4884" s="362" t="s">
        <v>18806</v>
      </c>
      <c r="D4884" s="362" t="s">
        <v>8471</v>
      </c>
      <c r="E4884" s="363" t="s">
        <v>29612</v>
      </c>
    </row>
    <row r="4885" spans="1:5" x14ac:dyDescent="0.25">
      <c r="A4885" s="246" t="str">
        <f t="shared" si="76"/>
        <v>103947</v>
      </c>
      <c r="B4885" s="362" t="s">
        <v>18857</v>
      </c>
      <c r="C4885" s="362" t="s">
        <v>18858</v>
      </c>
      <c r="D4885" s="362" t="s">
        <v>8471</v>
      </c>
      <c r="E4885" s="363" t="s">
        <v>15460</v>
      </c>
    </row>
    <row r="4886" spans="1:5" x14ac:dyDescent="0.25">
      <c r="A4886" s="246" t="str">
        <f t="shared" si="76"/>
        <v>103948</v>
      </c>
      <c r="B4886" s="362" t="s">
        <v>18859</v>
      </c>
      <c r="C4886" s="362" t="s">
        <v>18860</v>
      </c>
      <c r="D4886" s="362" t="s">
        <v>8471</v>
      </c>
      <c r="E4886" s="363" t="s">
        <v>12992</v>
      </c>
    </row>
    <row r="4887" spans="1:5" x14ac:dyDescent="0.25">
      <c r="A4887" s="246" t="str">
        <f t="shared" si="76"/>
        <v>103949</v>
      </c>
      <c r="B4887" s="362" t="s">
        <v>18861</v>
      </c>
      <c r="C4887" s="362" t="s">
        <v>18862</v>
      </c>
      <c r="D4887" s="362" t="s">
        <v>8471</v>
      </c>
      <c r="E4887" s="363" t="s">
        <v>29721</v>
      </c>
    </row>
    <row r="4888" spans="1:5" x14ac:dyDescent="0.25">
      <c r="A4888" s="246" t="str">
        <f t="shared" si="76"/>
        <v>103950</v>
      </c>
      <c r="B4888" s="362" t="s">
        <v>18863</v>
      </c>
      <c r="C4888" s="362" t="s">
        <v>18864</v>
      </c>
      <c r="D4888" s="362" t="s">
        <v>8471</v>
      </c>
      <c r="E4888" s="363" t="s">
        <v>16443</v>
      </c>
    </row>
    <row r="4889" spans="1:5" x14ac:dyDescent="0.25">
      <c r="A4889" s="246" t="str">
        <f t="shared" si="76"/>
        <v>103951</v>
      </c>
      <c r="B4889" s="362" t="s">
        <v>18865</v>
      </c>
      <c r="C4889" s="362" t="s">
        <v>18866</v>
      </c>
      <c r="D4889" s="362" t="s">
        <v>8471</v>
      </c>
      <c r="E4889" s="363" t="s">
        <v>7980</v>
      </c>
    </row>
    <row r="4890" spans="1:5" x14ac:dyDescent="0.25">
      <c r="A4890" s="246" t="str">
        <f t="shared" si="76"/>
        <v>103952</v>
      </c>
      <c r="B4890" s="362" t="s">
        <v>18867</v>
      </c>
      <c r="C4890" s="362" t="s">
        <v>18868</v>
      </c>
      <c r="D4890" s="362" t="s">
        <v>8471</v>
      </c>
      <c r="E4890" s="363" t="s">
        <v>7952</v>
      </c>
    </row>
    <row r="4891" spans="1:5" x14ac:dyDescent="0.25">
      <c r="A4891" s="246" t="str">
        <f t="shared" si="76"/>
        <v>103953</v>
      </c>
      <c r="B4891" s="362" t="s">
        <v>18870</v>
      </c>
      <c r="C4891" s="362" t="s">
        <v>18871</v>
      </c>
      <c r="D4891" s="362" t="s">
        <v>8471</v>
      </c>
      <c r="E4891" s="363" t="s">
        <v>8164</v>
      </c>
    </row>
    <row r="4892" spans="1:5" x14ac:dyDescent="0.25">
      <c r="A4892" s="246" t="str">
        <f t="shared" si="76"/>
        <v>103954</v>
      </c>
      <c r="B4892" s="362" t="s">
        <v>18872</v>
      </c>
      <c r="C4892" s="362" t="s">
        <v>18873</v>
      </c>
      <c r="D4892" s="362" t="s">
        <v>8471</v>
      </c>
      <c r="E4892" s="363" t="s">
        <v>12647</v>
      </c>
    </row>
    <row r="4893" spans="1:5" x14ac:dyDescent="0.25">
      <c r="A4893" s="246" t="str">
        <f t="shared" si="76"/>
        <v>103955</v>
      </c>
      <c r="B4893" s="362" t="s">
        <v>18874</v>
      </c>
      <c r="C4893" s="362" t="s">
        <v>18875</v>
      </c>
      <c r="D4893" s="362" t="s">
        <v>8471</v>
      </c>
      <c r="E4893" s="363" t="s">
        <v>10705</v>
      </c>
    </row>
    <row r="4894" spans="1:5" x14ac:dyDescent="0.25">
      <c r="A4894" s="246" t="str">
        <f t="shared" si="76"/>
        <v>103956</v>
      </c>
      <c r="B4894" s="362" t="s">
        <v>18876</v>
      </c>
      <c r="C4894" s="362" t="s">
        <v>18877</v>
      </c>
      <c r="D4894" s="362" t="s">
        <v>8471</v>
      </c>
      <c r="E4894" s="363" t="s">
        <v>12615</v>
      </c>
    </row>
    <row r="4895" spans="1:5" x14ac:dyDescent="0.25">
      <c r="A4895" s="246" t="str">
        <f t="shared" si="76"/>
        <v>103957</v>
      </c>
      <c r="B4895" s="362" t="s">
        <v>18878</v>
      </c>
      <c r="C4895" s="362" t="s">
        <v>18879</v>
      </c>
      <c r="D4895" s="362" t="s">
        <v>8471</v>
      </c>
      <c r="E4895" s="363" t="s">
        <v>31435</v>
      </c>
    </row>
    <row r="4896" spans="1:5" x14ac:dyDescent="0.25">
      <c r="A4896" s="246" t="str">
        <f t="shared" si="76"/>
        <v>103958</v>
      </c>
      <c r="B4896" s="362" t="s">
        <v>18880</v>
      </c>
      <c r="C4896" s="362" t="s">
        <v>18881</v>
      </c>
      <c r="D4896" s="362" t="s">
        <v>8471</v>
      </c>
      <c r="E4896" s="363" t="s">
        <v>13318</v>
      </c>
    </row>
    <row r="4897" spans="1:5" x14ac:dyDescent="0.25">
      <c r="A4897" s="246" t="str">
        <f t="shared" si="76"/>
        <v>103959</v>
      </c>
      <c r="B4897" s="362" t="s">
        <v>18882</v>
      </c>
      <c r="C4897" s="362" t="s">
        <v>18883</v>
      </c>
      <c r="D4897" s="362" t="s">
        <v>8471</v>
      </c>
      <c r="E4897" s="363" t="s">
        <v>25246</v>
      </c>
    </row>
    <row r="4898" spans="1:5" x14ac:dyDescent="0.25">
      <c r="A4898" s="246" t="str">
        <f t="shared" si="76"/>
        <v>103962</v>
      </c>
      <c r="B4898" s="362" t="s">
        <v>18884</v>
      </c>
      <c r="C4898" s="362" t="s">
        <v>18885</v>
      </c>
      <c r="D4898" s="362" t="s">
        <v>8471</v>
      </c>
      <c r="E4898" s="363" t="s">
        <v>8086</v>
      </c>
    </row>
    <row r="4899" spans="1:5" x14ac:dyDescent="0.25">
      <c r="A4899" s="246" t="str">
        <f t="shared" si="76"/>
        <v>103964</v>
      </c>
      <c r="B4899" s="362" t="s">
        <v>18886</v>
      </c>
      <c r="C4899" s="362" t="s">
        <v>18887</v>
      </c>
      <c r="D4899" s="362" t="s">
        <v>8471</v>
      </c>
      <c r="E4899" s="363" t="s">
        <v>10511</v>
      </c>
    </row>
    <row r="4900" spans="1:5" x14ac:dyDescent="0.25">
      <c r="A4900" s="246" t="str">
        <f t="shared" si="76"/>
        <v>103966</v>
      </c>
      <c r="B4900" s="362" t="s">
        <v>18888</v>
      </c>
      <c r="C4900" s="362" t="s">
        <v>18889</v>
      </c>
      <c r="D4900" s="362" t="s">
        <v>8471</v>
      </c>
      <c r="E4900" s="363" t="s">
        <v>8424</v>
      </c>
    </row>
    <row r="4901" spans="1:5" x14ac:dyDescent="0.25">
      <c r="A4901" s="246" t="str">
        <f t="shared" si="76"/>
        <v>103967</v>
      </c>
      <c r="B4901" s="362" t="s">
        <v>18890</v>
      </c>
      <c r="C4901" s="362" t="s">
        <v>18891</v>
      </c>
      <c r="D4901" s="362" t="s">
        <v>8471</v>
      </c>
      <c r="E4901" s="363" t="s">
        <v>8404</v>
      </c>
    </row>
    <row r="4902" spans="1:5" x14ac:dyDescent="0.25">
      <c r="A4902" s="246" t="str">
        <f t="shared" si="76"/>
        <v>103968</v>
      </c>
      <c r="B4902" s="362" t="s">
        <v>18892</v>
      </c>
      <c r="C4902" s="362" t="s">
        <v>18893</v>
      </c>
      <c r="D4902" s="362" t="s">
        <v>8471</v>
      </c>
      <c r="E4902" s="363" t="s">
        <v>20617</v>
      </c>
    </row>
    <row r="4903" spans="1:5" x14ac:dyDescent="0.25">
      <c r="A4903" s="246" t="str">
        <f t="shared" si="76"/>
        <v>103969</v>
      </c>
      <c r="B4903" s="362" t="s">
        <v>18894</v>
      </c>
      <c r="C4903" s="362" t="s">
        <v>18895</v>
      </c>
      <c r="D4903" s="362" t="s">
        <v>8471</v>
      </c>
      <c r="E4903" s="363" t="s">
        <v>19851</v>
      </c>
    </row>
    <row r="4904" spans="1:5" x14ac:dyDescent="0.25">
      <c r="A4904" s="246" t="str">
        <f t="shared" si="76"/>
        <v>103971</v>
      </c>
      <c r="B4904" s="362" t="s">
        <v>18896</v>
      </c>
      <c r="C4904" s="362" t="s">
        <v>18897</v>
      </c>
      <c r="D4904" s="362" t="s">
        <v>8471</v>
      </c>
      <c r="E4904" s="363" t="s">
        <v>19963</v>
      </c>
    </row>
    <row r="4905" spans="1:5" x14ac:dyDescent="0.25">
      <c r="A4905" s="246" t="str">
        <f t="shared" si="76"/>
        <v>103972</v>
      </c>
      <c r="B4905" s="362" t="s">
        <v>18898</v>
      </c>
      <c r="C4905" s="362" t="s">
        <v>18899</v>
      </c>
      <c r="D4905" s="362" t="s">
        <v>8471</v>
      </c>
      <c r="E4905" s="363" t="s">
        <v>8189</v>
      </c>
    </row>
    <row r="4906" spans="1:5" x14ac:dyDescent="0.25">
      <c r="A4906" s="246" t="str">
        <f t="shared" si="76"/>
        <v>103974</v>
      </c>
      <c r="B4906" s="362" t="s">
        <v>18900</v>
      </c>
      <c r="C4906" s="362" t="s">
        <v>18901</v>
      </c>
      <c r="D4906" s="362" t="s">
        <v>8471</v>
      </c>
      <c r="E4906" s="363" t="s">
        <v>23664</v>
      </c>
    </row>
    <row r="4907" spans="1:5" x14ac:dyDescent="0.25">
      <c r="A4907" s="246" t="str">
        <f t="shared" si="76"/>
        <v>103975</v>
      </c>
      <c r="B4907" s="362" t="s">
        <v>18902</v>
      </c>
      <c r="C4907" s="362" t="s">
        <v>18903</v>
      </c>
      <c r="D4907" s="362" t="s">
        <v>8471</v>
      </c>
      <c r="E4907" s="363" t="s">
        <v>23246</v>
      </c>
    </row>
    <row r="4908" spans="1:5" x14ac:dyDescent="0.25">
      <c r="A4908" s="246" t="str">
        <f t="shared" si="76"/>
        <v>103976</v>
      </c>
      <c r="B4908" s="362" t="s">
        <v>18904</v>
      </c>
      <c r="C4908" s="362" t="s">
        <v>18905</v>
      </c>
      <c r="D4908" s="362" t="s">
        <v>8471</v>
      </c>
      <c r="E4908" s="363" t="s">
        <v>13896</v>
      </c>
    </row>
    <row r="4909" spans="1:5" x14ac:dyDescent="0.25">
      <c r="A4909" s="246" t="str">
        <f t="shared" si="76"/>
        <v>103977</v>
      </c>
      <c r="B4909" s="362" t="s">
        <v>18906</v>
      </c>
      <c r="C4909" s="362" t="s">
        <v>18907</v>
      </c>
      <c r="D4909" s="362" t="s">
        <v>8471</v>
      </c>
      <c r="E4909" s="363" t="s">
        <v>7827</v>
      </c>
    </row>
    <row r="4910" spans="1:5" x14ac:dyDescent="0.25">
      <c r="A4910" s="246" t="str">
        <f t="shared" si="76"/>
        <v>103980</v>
      </c>
      <c r="B4910" s="362" t="s">
        <v>18912</v>
      </c>
      <c r="C4910" s="362" t="s">
        <v>18913</v>
      </c>
      <c r="D4910" s="362" t="s">
        <v>8471</v>
      </c>
      <c r="E4910" s="363" t="s">
        <v>9908</v>
      </c>
    </row>
    <row r="4911" spans="1:5" x14ac:dyDescent="0.25">
      <c r="A4911" s="246" t="str">
        <f t="shared" si="76"/>
        <v>103981</v>
      </c>
      <c r="B4911" s="362" t="s">
        <v>18914</v>
      </c>
      <c r="C4911" s="362" t="s">
        <v>18915</v>
      </c>
      <c r="D4911" s="362" t="s">
        <v>8471</v>
      </c>
      <c r="E4911" s="363" t="s">
        <v>20356</v>
      </c>
    </row>
    <row r="4912" spans="1:5" x14ac:dyDescent="0.25">
      <c r="A4912" s="246" t="str">
        <f t="shared" si="76"/>
        <v>103982</v>
      </c>
      <c r="B4912" s="362" t="s">
        <v>18916</v>
      </c>
      <c r="C4912" s="362" t="s">
        <v>18917</v>
      </c>
      <c r="D4912" s="362" t="s">
        <v>8471</v>
      </c>
      <c r="E4912" s="363" t="s">
        <v>13616</v>
      </c>
    </row>
    <row r="4913" spans="1:5" x14ac:dyDescent="0.25">
      <c r="A4913" s="246" t="str">
        <f t="shared" si="76"/>
        <v>103983</v>
      </c>
      <c r="B4913" s="362" t="s">
        <v>18918</v>
      </c>
      <c r="C4913" s="362" t="s">
        <v>18919</v>
      </c>
      <c r="D4913" s="362" t="s">
        <v>8471</v>
      </c>
      <c r="E4913" s="363" t="s">
        <v>10307</v>
      </c>
    </row>
    <row r="4914" spans="1:5" x14ac:dyDescent="0.25">
      <c r="A4914" s="246" t="str">
        <f t="shared" si="76"/>
        <v>103984</v>
      </c>
      <c r="B4914" s="362" t="s">
        <v>18920</v>
      </c>
      <c r="C4914" s="362" t="s">
        <v>18921</v>
      </c>
      <c r="D4914" s="362" t="s">
        <v>8471</v>
      </c>
      <c r="E4914" s="363" t="s">
        <v>16648</v>
      </c>
    </row>
    <row r="4915" spans="1:5" x14ac:dyDescent="0.25">
      <c r="A4915" s="246" t="str">
        <f t="shared" si="76"/>
        <v>103985</v>
      </c>
      <c r="B4915" s="362" t="s">
        <v>18922</v>
      </c>
      <c r="C4915" s="362" t="s">
        <v>18923</v>
      </c>
      <c r="D4915" s="362" t="s">
        <v>8471</v>
      </c>
      <c r="E4915" s="363" t="s">
        <v>27011</v>
      </c>
    </row>
    <row r="4916" spans="1:5" x14ac:dyDescent="0.25">
      <c r="A4916" s="246" t="str">
        <f t="shared" si="76"/>
        <v>103986</v>
      </c>
      <c r="B4916" s="362" t="s">
        <v>18924</v>
      </c>
      <c r="C4916" s="362" t="s">
        <v>18925</v>
      </c>
      <c r="D4916" s="362" t="s">
        <v>8471</v>
      </c>
      <c r="E4916" s="363" t="s">
        <v>14076</v>
      </c>
    </row>
    <row r="4917" spans="1:5" x14ac:dyDescent="0.25">
      <c r="A4917" s="246" t="str">
        <f t="shared" si="76"/>
        <v>103987</v>
      </c>
      <c r="B4917" s="362" t="s">
        <v>18926</v>
      </c>
      <c r="C4917" s="362" t="s">
        <v>18927</v>
      </c>
      <c r="D4917" s="362" t="s">
        <v>8471</v>
      </c>
      <c r="E4917" s="363" t="s">
        <v>13606</v>
      </c>
    </row>
    <row r="4918" spans="1:5" x14ac:dyDescent="0.25">
      <c r="A4918" s="246" t="str">
        <f t="shared" si="76"/>
        <v>103988</v>
      </c>
      <c r="B4918" s="362" t="s">
        <v>18928</v>
      </c>
      <c r="C4918" s="362" t="s">
        <v>18929</v>
      </c>
      <c r="D4918" s="362" t="s">
        <v>8471</v>
      </c>
      <c r="E4918" s="363" t="s">
        <v>20553</v>
      </c>
    </row>
    <row r="4919" spans="1:5" x14ac:dyDescent="0.25">
      <c r="A4919" s="246" t="str">
        <f t="shared" si="76"/>
        <v>103990</v>
      </c>
      <c r="B4919" s="362" t="s">
        <v>18930</v>
      </c>
      <c r="C4919" s="362" t="s">
        <v>18931</v>
      </c>
      <c r="D4919" s="362" t="s">
        <v>8471</v>
      </c>
      <c r="E4919" s="363" t="s">
        <v>35828</v>
      </c>
    </row>
    <row r="4920" spans="1:5" x14ac:dyDescent="0.25">
      <c r="A4920" s="246" t="str">
        <f t="shared" si="76"/>
        <v>103991</v>
      </c>
      <c r="B4920" s="362" t="s">
        <v>18932</v>
      </c>
      <c r="C4920" s="362" t="s">
        <v>18933</v>
      </c>
      <c r="D4920" s="362" t="s">
        <v>8471</v>
      </c>
      <c r="E4920" s="363" t="s">
        <v>12619</v>
      </c>
    </row>
    <row r="4921" spans="1:5" x14ac:dyDescent="0.25">
      <c r="A4921" s="246" t="str">
        <f t="shared" si="76"/>
        <v>103992</v>
      </c>
      <c r="B4921" s="362" t="s">
        <v>18934</v>
      </c>
      <c r="C4921" s="362" t="s">
        <v>18935</v>
      </c>
      <c r="D4921" s="362" t="s">
        <v>8471</v>
      </c>
      <c r="E4921" s="363" t="s">
        <v>14872</v>
      </c>
    </row>
    <row r="4922" spans="1:5" x14ac:dyDescent="0.25">
      <c r="A4922" s="246" t="str">
        <f t="shared" si="76"/>
        <v>103993</v>
      </c>
      <c r="B4922" s="362" t="s">
        <v>18936</v>
      </c>
      <c r="C4922" s="362" t="s">
        <v>18937</v>
      </c>
      <c r="D4922" s="362" t="s">
        <v>8471</v>
      </c>
      <c r="E4922" s="363" t="s">
        <v>13587</v>
      </c>
    </row>
    <row r="4923" spans="1:5" x14ac:dyDescent="0.25">
      <c r="A4923" s="246" t="str">
        <f t="shared" si="76"/>
        <v>103994</v>
      </c>
      <c r="B4923" s="362" t="s">
        <v>18938</v>
      </c>
      <c r="C4923" s="362" t="s">
        <v>18939</v>
      </c>
      <c r="D4923" s="362" t="s">
        <v>8471</v>
      </c>
      <c r="E4923" s="363" t="s">
        <v>12850</v>
      </c>
    </row>
    <row r="4924" spans="1:5" x14ac:dyDescent="0.25">
      <c r="A4924" s="246" t="str">
        <f t="shared" si="76"/>
        <v>103995</v>
      </c>
      <c r="B4924" s="362" t="s">
        <v>18940</v>
      </c>
      <c r="C4924" s="362" t="s">
        <v>18941</v>
      </c>
      <c r="D4924" s="362" t="s">
        <v>8471</v>
      </c>
      <c r="E4924" s="363" t="s">
        <v>8305</v>
      </c>
    </row>
    <row r="4925" spans="1:5" x14ac:dyDescent="0.25">
      <c r="A4925" s="246" t="str">
        <f t="shared" si="76"/>
        <v>103996</v>
      </c>
      <c r="B4925" s="362" t="s">
        <v>18942</v>
      </c>
      <c r="C4925" s="362" t="s">
        <v>18943</v>
      </c>
      <c r="D4925" s="362" t="s">
        <v>8471</v>
      </c>
      <c r="E4925" s="363" t="s">
        <v>35829</v>
      </c>
    </row>
    <row r="4926" spans="1:5" x14ac:dyDescent="0.25">
      <c r="A4926" s="246" t="str">
        <f t="shared" si="76"/>
        <v>103997</v>
      </c>
      <c r="B4926" s="362" t="s">
        <v>18944</v>
      </c>
      <c r="C4926" s="362" t="s">
        <v>18945</v>
      </c>
      <c r="D4926" s="362" t="s">
        <v>8471</v>
      </c>
      <c r="E4926" s="363" t="s">
        <v>22517</v>
      </c>
    </row>
    <row r="4927" spans="1:5" x14ac:dyDescent="0.25">
      <c r="A4927" s="246" t="str">
        <f t="shared" si="76"/>
        <v>103998</v>
      </c>
      <c r="B4927" s="362" t="s">
        <v>18946</v>
      </c>
      <c r="C4927" s="362" t="s">
        <v>18947</v>
      </c>
      <c r="D4927" s="362" t="s">
        <v>8471</v>
      </c>
      <c r="E4927" s="363" t="s">
        <v>12797</v>
      </c>
    </row>
    <row r="4928" spans="1:5" x14ac:dyDescent="0.25">
      <c r="A4928" s="246" t="str">
        <f t="shared" si="76"/>
        <v>103999</v>
      </c>
      <c r="B4928" s="362" t="s">
        <v>18948</v>
      </c>
      <c r="C4928" s="362" t="s">
        <v>18949</v>
      </c>
      <c r="D4928" s="362" t="s">
        <v>8471</v>
      </c>
      <c r="E4928" s="363" t="s">
        <v>12645</v>
      </c>
    </row>
    <row r="4929" spans="1:5" x14ac:dyDescent="0.25">
      <c r="A4929" s="246" t="str">
        <f t="shared" si="76"/>
        <v>104000</v>
      </c>
      <c r="B4929" s="362" t="s">
        <v>18950</v>
      </c>
      <c r="C4929" s="362" t="s">
        <v>18951</v>
      </c>
      <c r="D4929" s="362" t="s">
        <v>8471</v>
      </c>
      <c r="E4929" s="363" t="s">
        <v>17555</v>
      </c>
    </row>
    <row r="4930" spans="1:5" x14ac:dyDescent="0.25">
      <c r="A4930" s="246" t="str">
        <f t="shared" si="76"/>
        <v>104001</v>
      </c>
      <c r="B4930" s="362" t="s">
        <v>18952</v>
      </c>
      <c r="C4930" s="362" t="s">
        <v>18953</v>
      </c>
      <c r="D4930" s="362" t="s">
        <v>8471</v>
      </c>
      <c r="E4930" s="363" t="s">
        <v>11406</v>
      </c>
    </row>
    <row r="4931" spans="1:5" x14ac:dyDescent="0.25">
      <c r="A4931" s="246" t="str">
        <f t="shared" ref="A4931:A4994" si="77">B4931</f>
        <v>104002</v>
      </c>
      <c r="B4931" s="362" t="s">
        <v>18954</v>
      </c>
      <c r="C4931" s="362" t="s">
        <v>18955</v>
      </c>
      <c r="D4931" s="362" t="s">
        <v>8471</v>
      </c>
      <c r="E4931" s="363" t="s">
        <v>8065</v>
      </c>
    </row>
    <row r="4932" spans="1:5" x14ac:dyDescent="0.25">
      <c r="A4932" s="246" t="str">
        <f t="shared" si="77"/>
        <v>104003</v>
      </c>
      <c r="B4932" s="362" t="s">
        <v>18956</v>
      </c>
      <c r="C4932" s="362" t="s">
        <v>18957</v>
      </c>
      <c r="D4932" s="362" t="s">
        <v>8471</v>
      </c>
      <c r="E4932" s="363" t="s">
        <v>33848</v>
      </c>
    </row>
    <row r="4933" spans="1:5" x14ac:dyDescent="0.25">
      <c r="A4933" s="246" t="str">
        <f t="shared" si="77"/>
        <v>104004</v>
      </c>
      <c r="B4933" s="362" t="s">
        <v>18958</v>
      </c>
      <c r="C4933" s="362" t="s">
        <v>18959</v>
      </c>
      <c r="D4933" s="362" t="s">
        <v>8471</v>
      </c>
      <c r="E4933" s="363" t="s">
        <v>35830</v>
      </c>
    </row>
    <row r="4934" spans="1:5" x14ac:dyDescent="0.25">
      <c r="A4934" s="246" t="str">
        <f t="shared" si="77"/>
        <v>104005</v>
      </c>
      <c r="B4934" s="362" t="s">
        <v>18960</v>
      </c>
      <c r="C4934" s="362" t="s">
        <v>18961</v>
      </c>
      <c r="D4934" s="362" t="s">
        <v>8471</v>
      </c>
      <c r="E4934" s="363" t="s">
        <v>20645</v>
      </c>
    </row>
    <row r="4935" spans="1:5" x14ac:dyDescent="0.25">
      <c r="A4935" s="246" t="str">
        <f t="shared" si="77"/>
        <v>104006</v>
      </c>
      <c r="B4935" s="362" t="s">
        <v>18962</v>
      </c>
      <c r="C4935" s="362" t="s">
        <v>18963</v>
      </c>
      <c r="D4935" s="362" t="s">
        <v>8471</v>
      </c>
      <c r="E4935" s="363" t="s">
        <v>35831</v>
      </c>
    </row>
    <row r="4936" spans="1:5" x14ac:dyDescent="0.25">
      <c r="A4936" s="246" t="str">
        <f t="shared" si="77"/>
        <v>104007</v>
      </c>
      <c r="B4936" s="362" t="s">
        <v>18964</v>
      </c>
      <c r="C4936" s="362" t="s">
        <v>18965</v>
      </c>
      <c r="D4936" s="362" t="s">
        <v>8471</v>
      </c>
      <c r="E4936" s="363" t="s">
        <v>15121</v>
      </c>
    </row>
    <row r="4937" spans="1:5" x14ac:dyDescent="0.25">
      <c r="A4937" s="246" t="str">
        <f t="shared" si="77"/>
        <v>104008</v>
      </c>
      <c r="B4937" s="362" t="s">
        <v>18966</v>
      </c>
      <c r="C4937" s="362" t="s">
        <v>18967</v>
      </c>
      <c r="D4937" s="362" t="s">
        <v>8471</v>
      </c>
      <c r="E4937" s="363" t="s">
        <v>21769</v>
      </c>
    </row>
    <row r="4938" spans="1:5" x14ac:dyDescent="0.25">
      <c r="A4938" s="246" t="str">
        <f t="shared" si="77"/>
        <v>104009</v>
      </c>
      <c r="B4938" s="362" t="s">
        <v>18968</v>
      </c>
      <c r="C4938" s="362" t="s">
        <v>18969</v>
      </c>
      <c r="D4938" s="362" t="s">
        <v>8471</v>
      </c>
      <c r="E4938" s="363" t="s">
        <v>8044</v>
      </c>
    </row>
    <row r="4939" spans="1:5" x14ac:dyDescent="0.25">
      <c r="A4939" s="246" t="str">
        <f t="shared" si="77"/>
        <v>104011</v>
      </c>
      <c r="B4939" s="362" t="s">
        <v>18970</v>
      </c>
      <c r="C4939" s="362" t="s">
        <v>18971</v>
      </c>
      <c r="D4939" s="362" t="s">
        <v>8471</v>
      </c>
      <c r="E4939" s="363" t="s">
        <v>31983</v>
      </c>
    </row>
    <row r="4940" spans="1:5" x14ac:dyDescent="0.25">
      <c r="A4940" s="246" t="str">
        <f t="shared" si="77"/>
        <v>104012</v>
      </c>
      <c r="B4940" s="362" t="s">
        <v>18973</v>
      </c>
      <c r="C4940" s="362" t="s">
        <v>18974</v>
      </c>
      <c r="D4940" s="362" t="s">
        <v>8471</v>
      </c>
      <c r="E4940" s="363" t="s">
        <v>16579</v>
      </c>
    </row>
    <row r="4941" spans="1:5" x14ac:dyDescent="0.25">
      <c r="A4941" s="246" t="str">
        <f t="shared" si="77"/>
        <v>104014</v>
      </c>
      <c r="B4941" s="362" t="s">
        <v>18975</v>
      </c>
      <c r="C4941" s="362" t="s">
        <v>18976</v>
      </c>
      <c r="D4941" s="362" t="s">
        <v>8471</v>
      </c>
      <c r="E4941" s="363" t="s">
        <v>14925</v>
      </c>
    </row>
    <row r="4942" spans="1:5" x14ac:dyDescent="0.25">
      <c r="A4942" s="246" t="str">
        <f t="shared" si="77"/>
        <v>104015</v>
      </c>
      <c r="B4942" s="362" t="s">
        <v>18977</v>
      </c>
      <c r="C4942" s="362" t="s">
        <v>18978</v>
      </c>
      <c r="D4942" s="362" t="s">
        <v>8471</v>
      </c>
      <c r="E4942" s="363" t="s">
        <v>10722</v>
      </c>
    </row>
    <row r="4943" spans="1:5" x14ac:dyDescent="0.25">
      <c r="A4943" s="246" t="str">
        <f t="shared" si="77"/>
        <v>104016</v>
      </c>
      <c r="B4943" s="362" t="s">
        <v>18979</v>
      </c>
      <c r="C4943" s="362" t="s">
        <v>18980</v>
      </c>
      <c r="D4943" s="362" t="s">
        <v>8471</v>
      </c>
      <c r="E4943" s="363" t="s">
        <v>11109</v>
      </c>
    </row>
    <row r="4944" spans="1:5" x14ac:dyDescent="0.25">
      <c r="A4944" s="246" t="str">
        <f t="shared" si="77"/>
        <v>104017</v>
      </c>
      <c r="B4944" s="362" t="s">
        <v>18981</v>
      </c>
      <c r="C4944" s="362" t="s">
        <v>18982</v>
      </c>
      <c r="D4944" s="362" t="s">
        <v>8471</v>
      </c>
      <c r="E4944" s="363" t="s">
        <v>19882</v>
      </c>
    </row>
    <row r="4945" spans="1:5" x14ac:dyDescent="0.25">
      <c r="A4945" s="246" t="str">
        <f t="shared" si="77"/>
        <v>104018</v>
      </c>
      <c r="B4945" s="362" t="s">
        <v>18983</v>
      </c>
      <c r="C4945" s="362" t="s">
        <v>31994</v>
      </c>
      <c r="D4945" s="362" t="s">
        <v>8471</v>
      </c>
      <c r="E4945" s="363" t="s">
        <v>12610</v>
      </c>
    </row>
    <row r="4946" spans="1:5" x14ac:dyDescent="0.25">
      <c r="A4946" s="246" t="str">
        <f t="shared" si="77"/>
        <v>104019</v>
      </c>
      <c r="B4946" s="362" t="s">
        <v>18984</v>
      </c>
      <c r="C4946" s="362" t="s">
        <v>18985</v>
      </c>
      <c r="D4946" s="362" t="s">
        <v>8471</v>
      </c>
      <c r="E4946" s="363" t="s">
        <v>17121</v>
      </c>
    </row>
    <row r="4947" spans="1:5" x14ac:dyDescent="0.25">
      <c r="A4947" s="246" t="str">
        <f t="shared" si="77"/>
        <v>104020</v>
      </c>
      <c r="B4947" s="362" t="s">
        <v>18986</v>
      </c>
      <c r="C4947" s="362" t="s">
        <v>18987</v>
      </c>
      <c r="D4947" s="362" t="s">
        <v>8471</v>
      </c>
      <c r="E4947" s="363" t="s">
        <v>35832</v>
      </c>
    </row>
    <row r="4948" spans="1:5" x14ac:dyDescent="0.25">
      <c r="A4948" s="246" t="str">
        <f t="shared" si="77"/>
        <v>104022</v>
      </c>
      <c r="B4948" s="362" t="s">
        <v>18990</v>
      </c>
      <c r="C4948" s="362" t="s">
        <v>18991</v>
      </c>
      <c r="D4948" s="362" t="s">
        <v>8471</v>
      </c>
      <c r="E4948" s="363" t="s">
        <v>20264</v>
      </c>
    </row>
    <row r="4949" spans="1:5" x14ac:dyDescent="0.25">
      <c r="A4949" s="246" t="str">
        <f t="shared" si="77"/>
        <v>104023</v>
      </c>
      <c r="B4949" s="362" t="s">
        <v>18992</v>
      </c>
      <c r="C4949" s="362" t="s">
        <v>18993</v>
      </c>
      <c r="D4949" s="362" t="s">
        <v>8471</v>
      </c>
      <c r="E4949" s="363" t="s">
        <v>15492</v>
      </c>
    </row>
    <row r="4950" spans="1:5" x14ac:dyDescent="0.25">
      <c r="A4950" s="246" t="str">
        <f t="shared" si="77"/>
        <v>104024</v>
      </c>
      <c r="B4950" s="362" t="s">
        <v>18994</v>
      </c>
      <c r="C4950" s="362" t="s">
        <v>18995</v>
      </c>
      <c r="D4950" s="362" t="s">
        <v>8471</v>
      </c>
      <c r="E4950" s="363" t="s">
        <v>35833</v>
      </c>
    </row>
    <row r="4951" spans="1:5" x14ac:dyDescent="0.25">
      <c r="A4951" s="246" t="str">
        <f t="shared" si="77"/>
        <v>104025</v>
      </c>
      <c r="B4951" s="362" t="s">
        <v>18996</v>
      </c>
      <c r="C4951" s="362" t="s">
        <v>18997</v>
      </c>
      <c r="D4951" s="362" t="s">
        <v>8471</v>
      </c>
      <c r="E4951" s="363" t="s">
        <v>27659</v>
      </c>
    </row>
    <row r="4952" spans="1:5" x14ac:dyDescent="0.25">
      <c r="A4952" s="246" t="str">
        <f t="shared" si="77"/>
        <v>104026</v>
      </c>
      <c r="B4952" s="362" t="s">
        <v>18998</v>
      </c>
      <c r="C4952" s="362" t="s">
        <v>18999</v>
      </c>
      <c r="D4952" s="362" t="s">
        <v>8471</v>
      </c>
      <c r="E4952" s="363" t="s">
        <v>23976</v>
      </c>
    </row>
    <row r="4953" spans="1:5" x14ac:dyDescent="0.25">
      <c r="A4953" s="246" t="str">
        <f t="shared" si="77"/>
        <v>104027</v>
      </c>
      <c r="B4953" s="362" t="s">
        <v>19000</v>
      </c>
      <c r="C4953" s="362" t="s">
        <v>19001</v>
      </c>
      <c r="D4953" s="362" t="s">
        <v>8471</v>
      </c>
      <c r="E4953" s="363" t="s">
        <v>17029</v>
      </c>
    </row>
    <row r="4954" spans="1:5" x14ac:dyDescent="0.25">
      <c r="A4954" s="246" t="str">
        <f t="shared" si="77"/>
        <v>104028</v>
      </c>
      <c r="B4954" s="362" t="s">
        <v>19002</v>
      </c>
      <c r="C4954" s="362" t="s">
        <v>19003</v>
      </c>
      <c r="D4954" s="362" t="s">
        <v>8471</v>
      </c>
      <c r="E4954" s="363" t="s">
        <v>35834</v>
      </c>
    </row>
    <row r="4955" spans="1:5" x14ac:dyDescent="0.25">
      <c r="A4955" s="246" t="str">
        <f t="shared" si="77"/>
        <v>104029</v>
      </c>
      <c r="B4955" s="362" t="s">
        <v>19004</v>
      </c>
      <c r="C4955" s="362" t="s">
        <v>19005</v>
      </c>
      <c r="D4955" s="362" t="s">
        <v>8471</v>
      </c>
      <c r="E4955" s="363" t="s">
        <v>14938</v>
      </c>
    </row>
    <row r="4956" spans="1:5" x14ac:dyDescent="0.25">
      <c r="A4956" s="246" t="str">
        <f t="shared" si="77"/>
        <v>104030</v>
      </c>
      <c r="B4956" s="362" t="s">
        <v>19006</v>
      </c>
      <c r="C4956" s="362" t="s">
        <v>19007</v>
      </c>
      <c r="D4956" s="362" t="s">
        <v>8471</v>
      </c>
      <c r="E4956" s="363" t="s">
        <v>35835</v>
      </c>
    </row>
    <row r="4957" spans="1:5" x14ac:dyDescent="0.25">
      <c r="A4957" s="246" t="str">
        <f t="shared" si="77"/>
        <v>104159</v>
      </c>
      <c r="B4957" s="362" t="s">
        <v>19133</v>
      </c>
      <c r="C4957" s="362" t="s">
        <v>19134</v>
      </c>
      <c r="D4957" s="362" t="s">
        <v>8471</v>
      </c>
      <c r="E4957" s="363" t="s">
        <v>30950</v>
      </c>
    </row>
    <row r="4958" spans="1:5" x14ac:dyDescent="0.25">
      <c r="A4958" s="246" t="str">
        <f t="shared" si="77"/>
        <v>104167</v>
      </c>
      <c r="B4958" s="362" t="s">
        <v>19139</v>
      </c>
      <c r="C4958" s="362" t="s">
        <v>19140</v>
      </c>
      <c r="D4958" s="362" t="s">
        <v>8471</v>
      </c>
      <c r="E4958" s="363" t="s">
        <v>35836</v>
      </c>
    </row>
    <row r="4959" spans="1:5" x14ac:dyDescent="0.25">
      <c r="A4959" s="246" t="str">
        <f t="shared" si="77"/>
        <v>104168</v>
      </c>
      <c r="B4959" s="362" t="s">
        <v>19141</v>
      </c>
      <c r="C4959" s="362" t="s">
        <v>19142</v>
      </c>
      <c r="D4959" s="362" t="s">
        <v>8471</v>
      </c>
      <c r="E4959" s="363" t="s">
        <v>19877</v>
      </c>
    </row>
    <row r="4960" spans="1:5" x14ac:dyDescent="0.25">
      <c r="A4960" s="246" t="str">
        <f t="shared" si="77"/>
        <v>104169</v>
      </c>
      <c r="B4960" s="362" t="s">
        <v>19143</v>
      </c>
      <c r="C4960" s="362" t="s">
        <v>19144</v>
      </c>
      <c r="D4960" s="362" t="s">
        <v>8471</v>
      </c>
      <c r="E4960" s="363" t="s">
        <v>35837</v>
      </c>
    </row>
    <row r="4961" spans="1:5" x14ac:dyDescent="0.25">
      <c r="A4961" s="246" t="str">
        <f t="shared" si="77"/>
        <v>104170</v>
      </c>
      <c r="B4961" s="362" t="s">
        <v>19145</v>
      </c>
      <c r="C4961" s="362" t="s">
        <v>19146</v>
      </c>
      <c r="D4961" s="362" t="s">
        <v>8471</v>
      </c>
      <c r="E4961" s="363" t="s">
        <v>35838</v>
      </c>
    </row>
    <row r="4962" spans="1:5" x14ac:dyDescent="0.25">
      <c r="A4962" s="246" t="str">
        <f t="shared" si="77"/>
        <v>104171</v>
      </c>
      <c r="B4962" s="362" t="s">
        <v>19147</v>
      </c>
      <c r="C4962" s="362" t="s">
        <v>19148</v>
      </c>
      <c r="D4962" s="362" t="s">
        <v>8471</v>
      </c>
      <c r="E4962" s="363" t="s">
        <v>35839</v>
      </c>
    </row>
    <row r="4963" spans="1:5" x14ac:dyDescent="0.25">
      <c r="A4963" s="246" t="str">
        <f t="shared" si="77"/>
        <v>104172</v>
      </c>
      <c r="B4963" s="362" t="s">
        <v>19149</v>
      </c>
      <c r="C4963" s="362" t="s">
        <v>19150</v>
      </c>
      <c r="D4963" s="362" t="s">
        <v>8471</v>
      </c>
      <c r="E4963" s="363" t="s">
        <v>35840</v>
      </c>
    </row>
    <row r="4964" spans="1:5" x14ac:dyDescent="0.25">
      <c r="A4964" s="246" t="str">
        <f t="shared" si="77"/>
        <v>104173</v>
      </c>
      <c r="B4964" s="362" t="s">
        <v>19151</v>
      </c>
      <c r="C4964" s="362" t="s">
        <v>19152</v>
      </c>
      <c r="D4964" s="362" t="s">
        <v>8471</v>
      </c>
      <c r="E4964" s="363" t="s">
        <v>34328</v>
      </c>
    </row>
    <row r="4965" spans="1:5" x14ac:dyDescent="0.25">
      <c r="A4965" s="246" t="str">
        <f t="shared" si="77"/>
        <v>104174</v>
      </c>
      <c r="B4965" s="362" t="s">
        <v>19153</v>
      </c>
      <c r="C4965" s="362" t="s">
        <v>19154</v>
      </c>
      <c r="D4965" s="362" t="s">
        <v>8471</v>
      </c>
      <c r="E4965" s="363" t="s">
        <v>35058</v>
      </c>
    </row>
    <row r="4966" spans="1:5" x14ac:dyDescent="0.25">
      <c r="A4966" s="246" t="str">
        <f t="shared" si="77"/>
        <v>104175</v>
      </c>
      <c r="B4966" s="362" t="s">
        <v>19155</v>
      </c>
      <c r="C4966" s="362" t="s">
        <v>19156</v>
      </c>
      <c r="D4966" s="362" t="s">
        <v>8471</v>
      </c>
      <c r="E4966" s="363" t="s">
        <v>16614</v>
      </c>
    </row>
    <row r="4967" spans="1:5" x14ac:dyDescent="0.25">
      <c r="A4967" s="246" t="str">
        <f t="shared" si="77"/>
        <v>104176</v>
      </c>
      <c r="B4967" s="362" t="s">
        <v>19157</v>
      </c>
      <c r="C4967" s="362" t="s">
        <v>19158</v>
      </c>
      <c r="D4967" s="362" t="s">
        <v>8471</v>
      </c>
      <c r="E4967" s="363" t="s">
        <v>35841</v>
      </c>
    </row>
    <row r="4968" spans="1:5" x14ac:dyDescent="0.25">
      <c r="A4968" s="246" t="str">
        <f t="shared" si="77"/>
        <v>104177</v>
      </c>
      <c r="B4968" s="362" t="s">
        <v>19159</v>
      </c>
      <c r="C4968" s="362" t="s">
        <v>19160</v>
      </c>
      <c r="D4968" s="362" t="s">
        <v>8471</v>
      </c>
      <c r="E4968" s="363" t="s">
        <v>35842</v>
      </c>
    </row>
    <row r="4969" spans="1:5" x14ac:dyDescent="0.25">
      <c r="A4969" s="246" t="str">
        <f t="shared" si="77"/>
        <v>104178</v>
      </c>
      <c r="B4969" s="362" t="s">
        <v>19161</v>
      </c>
      <c r="C4969" s="362" t="s">
        <v>19162</v>
      </c>
      <c r="D4969" s="362" t="s">
        <v>8471</v>
      </c>
      <c r="E4969" s="363" t="s">
        <v>7933</v>
      </c>
    </row>
    <row r="4970" spans="1:5" x14ac:dyDescent="0.25">
      <c r="A4970" s="246" t="str">
        <f t="shared" si="77"/>
        <v>104179</v>
      </c>
      <c r="B4970" s="362" t="s">
        <v>19163</v>
      </c>
      <c r="C4970" s="362" t="s">
        <v>19164</v>
      </c>
      <c r="D4970" s="362" t="s">
        <v>8471</v>
      </c>
      <c r="E4970" s="363" t="s">
        <v>19837</v>
      </c>
    </row>
    <row r="4971" spans="1:5" x14ac:dyDescent="0.25">
      <c r="A4971" s="246" t="str">
        <f t="shared" si="77"/>
        <v>104191</v>
      </c>
      <c r="B4971" s="362" t="s">
        <v>19174</v>
      </c>
      <c r="C4971" s="362" t="s">
        <v>19175</v>
      </c>
      <c r="D4971" s="362" t="s">
        <v>8471</v>
      </c>
      <c r="E4971" s="363" t="s">
        <v>12690</v>
      </c>
    </row>
    <row r="4972" spans="1:5" x14ac:dyDescent="0.25">
      <c r="A4972" s="246" t="str">
        <f t="shared" si="77"/>
        <v>104192</v>
      </c>
      <c r="B4972" s="362" t="s">
        <v>19176</v>
      </c>
      <c r="C4972" s="362" t="s">
        <v>19177</v>
      </c>
      <c r="D4972" s="362" t="s">
        <v>8471</v>
      </c>
      <c r="E4972" s="363" t="s">
        <v>29814</v>
      </c>
    </row>
    <row r="4973" spans="1:5" x14ac:dyDescent="0.25">
      <c r="A4973" s="246" t="str">
        <f t="shared" si="77"/>
        <v>104193</v>
      </c>
      <c r="B4973" s="362" t="s">
        <v>19178</v>
      </c>
      <c r="C4973" s="362" t="s">
        <v>19179</v>
      </c>
      <c r="D4973" s="362" t="s">
        <v>8471</v>
      </c>
      <c r="E4973" s="363" t="s">
        <v>35843</v>
      </c>
    </row>
    <row r="4974" spans="1:5" x14ac:dyDescent="0.25">
      <c r="A4974" s="246" t="str">
        <f t="shared" si="77"/>
        <v>104196</v>
      </c>
      <c r="B4974" s="362" t="s">
        <v>19184</v>
      </c>
      <c r="C4974" s="362" t="s">
        <v>19185</v>
      </c>
      <c r="D4974" s="362" t="s">
        <v>8471</v>
      </c>
      <c r="E4974" s="363" t="s">
        <v>17459</v>
      </c>
    </row>
    <row r="4975" spans="1:5" x14ac:dyDescent="0.25">
      <c r="A4975" s="246" t="str">
        <f t="shared" si="77"/>
        <v>104197</v>
      </c>
      <c r="B4975" s="362" t="s">
        <v>19186</v>
      </c>
      <c r="C4975" s="362" t="s">
        <v>19187</v>
      </c>
      <c r="D4975" s="362" t="s">
        <v>8471</v>
      </c>
      <c r="E4975" s="363" t="s">
        <v>13348</v>
      </c>
    </row>
    <row r="4976" spans="1:5" x14ac:dyDescent="0.25">
      <c r="A4976" s="246" t="str">
        <f t="shared" si="77"/>
        <v>104198</v>
      </c>
      <c r="B4976" s="362" t="s">
        <v>19188</v>
      </c>
      <c r="C4976" s="362" t="s">
        <v>19189</v>
      </c>
      <c r="D4976" s="362" t="s">
        <v>8471</v>
      </c>
      <c r="E4976" s="363" t="s">
        <v>8015</v>
      </c>
    </row>
    <row r="4977" spans="1:5" x14ac:dyDescent="0.25">
      <c r="A4977" s="246" t="str">
        <f t="shared" si="77"/>
        <v>104199</v>
      </c>
      <c r="B4977" s="362" t="s">
        <v>19190</v>
      </c>
      <c r="C4977" s="362" t="s">
        <v>19191</v>
      </c>
      <c r="D4977" s="362" t="s">
        <v>8471</v>
      </c>
      <c r="E4977" s="363" t="s">
        <v>20842</v>
      </c>
    </row>
    <row r="4978" spans="1:5" x14ac:dyDescent="0.25">
      <c r="A4978" s="246" t="str">
        <f t="shared" si="77"/>
        <v>104200</v>
      </c>
      <c r="B4978" s="362" t="s">
        <v>19192</v>
      </c>
      <c r="C4978" s="362" t="s">
        <v>19193</v>
      </c>
      <c r="D4978" s="362" t="s">
        <v>8471</v>
      </c>
      <c r="E4978" s="363" t="s">
        <v>8056</v>
      </c>
    </row>
    <row r="4979" spans="1:5" x14ac:dyDescent="0.25">
      <c r="A4979" s="246" t="str">
        <f t="shared" si="77"/>
        <v>104201</v>
      </c>
      <c r="B4979" s="362" t="s">
        <v>19194</v>
      </c>
      <c r="C4979" s="362" t="s">
        <v>19195</v>
      </c>
      <c r="D4979" s="362" t="s">
        <v>8471</v>
      </c>
      <c r="E4979" s="363" t="s">
        <v>8010</v>
      </c>
    </row>
    <row r="4980" spans="1:5" x14ac:dyDescent="0.25">
      <c r="A4980" s="246" t="str">
        <f t="shared" si="77"/>
        <v>104202</v>
      </c>
      <c r="B4980" s="362" t="s">
        <v>19196</v>
      </c>
      <c r="C4980" s="362" t="s">
        <v>19197</v>
      </c>
      <c r="D4980" s="362" t="s">
        <v>8471</v>
      </c>
      <c r="E4980" s="363" t="s">
        <v>10135</v>
      </c>
    </row>
    <row r="4981" spans="1:5" x14ac:dyDescent="0.25">
      <c r="A4981" s="246" t="str">
        <f t="shared" si="77"/>
        <v>104317</v>
      </c>
      <c r="B4981" s="362" t="s">
        <v>19333</v>
      </c>
      <c r="C4981" s="362" t="s">
        <v>19334</v>
      </c>
      <c r="D4981" s="362" t="s">
        <v>8471</v>
      </c>
      <c r="E4981" s="363" t="s">
        <v>8150</v>
      </c>
    </row>
    <row r="4982" spans="1:5" x14ac:dyDescent="0.25">
      <c r="A4982" s="246" t="str">
        <f t="shared" si="77"/>
        <v>104318</v>
      </c>
      <c r="B4982" s="362" t="s">
        <v>19335</v>
      </c>
      <c r="C4982" s="362" t="s">
        <v>19336</v>
      </c>
      <c r="D4982" s="362" t="s">
        <v>8471</v>
      </c>
      <c r="E4982" s="363" t="s">
        <v>22402</v>
      </c>
    </row>
    <row r="4983" spans="1:5" x14ac:dyDescent="0.25">
      <c r="A4983" s="246" t="str">
        <f t="shared" si="77"/>
        <v>104319</v>
      </c>
      <c r="B4983" s="362" t="s">
        <v>19337</v>
      </c>
      <c r="C4983" s="362" t="s">
        <v>19338</v>
      </c>
      <c r="D4983" s="362" t="s">
        <v>8471</v>
      </c>
      <c r="E4983" s="363" t="s">
        <v>21709</v>
      </c>
    </row>
    <row r="4984" spans="1:5" x14ac:dyDescent="0.25">
      <c r="A4984" s="246" t="str">
        <f t="shared" si="77"/>
        <v>104320</v>
      </c>
      <c r="B4984" s="362" t="s">
        <v>19339</v>
      </c>
      <c r="C4984" s="362" t="s">
        <v>19340</v>
      </c>
      <c r="D4984" s="362" t="s">
        <v>8471</v>
      </c>
      <c r="E4984" s="363" t="s">
        <v>23288</v>
      </c>
    </row>
    <row r="4985" spans="1:5" x14ac:dyDescent="0.25">
      <c r="A4985" s="246" t="str">
        <f t="shared" si="77"/>
        <v>104321</v>
      </c>
      <c r="B4985" s="362" t="s">
        <v>19341</v>
      </c>
      <c r="C4985" s="362" t="s">
        <v>19342</v>
      </c>
      <c r="D4985" s="362" t="s">
        <v>8471</v>
      </c>
      <c r="E4985" s="363" t="s">
        <v>26384</v>
      </c>
    </row>
    <row r="4986" spans="1:5" x14ac:dyDescent="0.25">
      <c r="A4986" s="246" t="str">
        <f t="shared" si="77"/>
        <v>104322</v>
      </c>
      <c r="B4986" s="362" t="s">
        <v>19343</v>
      </c>
      <c r="C4986" s="362" t="s">
        <v>19344</v>
      </c>
      <c r="D4986" s="362" t="s">
        <v>8471</v>
      </c>
      <c r="E4986" s="363" t="s">
        <v>16570</v>
      </c>
    </row>
    <row r="4987" spans="1:5" x14ac:dyDescent="0.25">
      <c r="A4987" s="246" t="str">
        <f t="shared" si="77"/>
        <v>104323</v>
      </c>
      <c r="B4987" s="362" t="s">
        <v>19345</v>
      </c>
      <c r="C4987" s="362" t="s">
        <v>19346</v>
      </c>
      <c r="D4987" s="362" t="s">
        <v>8471</v>
      </c>
      <c r="E4987" s="363" t="s">
        <v>10619</v>
      </c>
    </row>
    <row r="4988" spans="1:5" x14ac:dyDescent="0.25">
      <c r="A4988" s="246" t="str">
        <f t="shared" si="77"/>
        <v>104324</v>
      </c>
      <c r="B4988" s="362" t="s">
        <v>19347</v>
      </c>
      <c r="C4988" s="362" t="s">
        <v>19348</v>
      </c>
      <c r="D4988" s="362" t="s">
        <v>8471</v>
      </c>
      <c r="E4988" s="363" t="s">
        <v>12793</v>
      </c>
    </row>
    <row r="4989" spans="1:5" x14ac:dyDescent="0.25">
      <c r="A4989" s="246" t="str">
        <f t="shared" si="77"/>
        <v>104341</v>
      </c>
      <c r="B4989" s="362" t="s">
        <v>19358</v>
      </c>
      <c r="C4989" s="362" t="s">
        <v>19359</v>
      </c>
      <c r="D4989" s="362" t="s">
        <v>8471</v>
      </c>
      <c r="E4989" s="363" t="s">
        <v>7997</v>
      </c>
    </row>
    <row r="4990" spans="1:5" x14ac:dyDescent="0.25">
      <c r="A4990" s="246" t="str">
        <f t="shared" si="77"/>
        <v>104343</v>
      </c>
      <c r="B4990" s="362" t="s">
        <v>19360</v>
      </c>
      <c r="C4990" s="362" t="s">
        <v>19361</v>
      </c>
      <c r="D4990" s="362" t="s">
        <v>8471</v>
      </c>
      <c r="E4990" s="363" t="s">
        <v>17637</v>
      </c>
    </row>
    <row r="4991" spans="1:5" x14ac:dyDescent="0.25">
      <c r="A4991" s="246" t="str">
        <f t="shared" si="77"/>
        <v>104344</v>
      </c>
      <c r="B4991" s="362" t="s">
        <v>19362</v>
      </c>
      <c r="C4991" s="362" t="s">
        <v>19363</v>
      </c>
      <c r="D4991" s="362" t="s">
        <v>8471</v>
      </c>
      <c r="E4991" s="363" t="s">
        <v>35844</v>
      </c>
    </row>
    <row r="4992" spans="1:5" x14ac:dyDescent="0.25">
      <c r="A4992" s="246" t="str">
        <f t="shared" si="77"/>
        <v>104345</v>
      </c>
      <c r="B4992" s="362" t="s">
        <v>19364</v>
      </c>
      <c r="C4992" s="362" t="s">
        <v>19365</v>
      </c>
      <c r="D4992" s="362" t="s">
        <v>8471</v>
      </c>
      <c r="E4992" s="363" t="s">
        <v>31033</v>
      </c>
    </row>
    <row r="4993" spans="1:5" x14ac:dyDescent="0.25">
      <c r="A4993" s="246" t="str">
        <f t="shared" si="77"/>
        <v>104346</v>
      </c>
      <c r="B4993" s="362" t="s">
        <v>19366</v>
      </c>
      <c r="C4993" s="362" t="s">
        <v>19367</v>
      </c>
      <c r="D4993" s="362" t="s">
        <v>8471</v>
      </c>
      <c r="E4993" s="363" t="s">
        <v>23617</v>
      </c>
    </row>
    <row r="4994" spans="1:5" x14ac:dyDescent="0.25">
      <c r="A4994" s="246" t="str">
        <f t="shared" si="77"/>
        <v>104347</v>
      </c>
      <c r="B4994" s="362" t="s">
        <v>19368</v>
      </c>
      <c r="C4994" s="362" t="s">
        <v>19369</v>
      </c>
      <c r="D4994" s="362" t="s">
        <v>8471</v>
      </c>
      <c r="E4994" s="363" t="s">
        <v>35845</v>
      </c>
    </row>
    <row r="4995" spans="1:5" x14ac:dyDescent="0.25">
      <c r="A4995" s="246" t="str">
        <f t="shared" ref="A4995:A5058" si="78">B4995</f>
        <v>104348</v>
      </c>
      <c r="B4995" s="362" t="s">
        <v>19370</v>
      </c>
      <c r="C4995" s="362" t="s">
        <v>19371</v>
      </c>
      <c r="D4995" s="362" t="s">
        <v>8471</v>
      </c>
      <c r="E4995" s="363" t="s">
        <v>20539</v>
      </c>
    </row>
    <row r="4996" spans="1:5" x14ac:dyDescent="0.25">
      <c r="A4996" s="246" t="str">
        <f t="shared" si="78"/>
        <v>104350</v>
      </c>
      <c r="B4996" s="362" t="s">
        <v>19372</v>
      </c>
      <c r="C4996" s="362" t="s">
        <v>19373</v>
      </c>
      <c r="D4996" s="362" t="s">
        <v>8471</v>
      </c>
      <c r="E4996" s="363" t="s">
        <v>31096</v>
      </c>
    </row>
    <row r="4997" spans="1:5" x14ac:dyDescent="0.25">
      <c r="A4997" s="246" t="str">
        <f t="shared" si="78"/>
        <v>104351</v>
      </c>
      <c r="B4997" s="362" t="s">
        <v>19374</v>
      </c>
      <c r="C4997" s="362" t="s">
        <v>19375</v>
      </c>
      <c r="D4997" s="362" t="s">
        <v>8471</v>
      </c>
      <c r="E4997" s="363" t="s">
        <v>20152</v>
      </c>
    </row>
    <row r="4998" spans="1:5" x14ac:dyDescent="0.25">
      <c r="A4998" s="246" t="str">
        <f t="shared" si="78"/>
        <v>104352</v>
      </c>
      <c r="B4998" s="362" t="s">
        <v>19376</v>
      </c>
      <c r="C4998" s="362" t="s">
        <v>19377</v>
      </c>
      <c r="D4998" s="362" t="s">
        <v>8471</v>
      </c>
      <c r="E4998" s="363" t="s">
        <v>16636</v>
      </c>
    </row>
    <row r="4999" spans="1:5" x14ac:dyDescent="0.25">
      <c r="A4999" s="246" t="str">
        <f t="shared" si="78"/>
        <v>104353</v>
      </c>
      <c r="B4999" s="362" t="s">
        <v>19378</v>
      </c>
      <c r="C4999" s="362" t="s">
        <v>19379</v>
      </c>
      <c r="D4999" s="362" t="s">
        <v>8471</v>
      </c>
      <c r="E4999" s="363" t="s">
        <v>31894</v>
      </c>
    </row>
    <row r="5000" spans="1:5" x14ac:dyDescent="0.25">
      <c r="A5000" s="246" t="str">
        <f t="shared" si="78"/>
        <v>104354</v>
      </c>
      <c r="B5000" s="362" t="s">
        <v>19380</v>
      </c>
      <c r="C5000" s="362" t="s">
        <v>19381</v>
      </c>
      <c r="D5000" s="362" t="s">
        <v>8471</v>
      </c>
      <c r="E5000" s="363" t="s">
        <v>16557</v>
      </c>
    </row>
    <row r="5001" spans="1:5" x14ac:dyDescent="0.25">
      <c r="A5001" s="246" t="str">
        <f t="shared" si="78"/>
        <v>104355</v>
      </c>
      <c r="B5001" s="362" t="s">
        <v>19382</v>
      </c>
      <c r="C5001" s="362" t="s">
        <v>19383</v>
      </c>
      <c r="D5001" s="362" t="s">
        <v>8471</v>
      </c>
      <c r="E5001" s="363" t="s">
        <v>20943</v>
      </c>
    </row>
    <row r="5002" spans="1:5" x14ac:dyDescent="0.25">
      <c r="A5002" s="246" t="str">
        <f t="shared" si="78"/>
        <v>104356</v>
      </c>
      <c r="B5002" s="362" t="s">
        <v>19384</v>
      </c>
      <c r="C5002" s="362" t="s">
        <v>19385</v>
      </c>
      <c r="D5002" s="362" t="s">
        <v>8471</v>
      </c>
      <c r="E5002" s="363" t="s">
        <v>20924</v>
      </c>
    </row>
    <row r="5003" spans="1:5" x14ac:dyDescent="0.25">
      <c r="A5003" s="246" t="str">
        <f t="shared" si="78"/>
        <v>104357</v>
      </c>
      <c r="B5003" s="362" t="s">
        <v>19387</v>
      </c>
      <c r="C5003" s="362" t="s">
        <v>19388</v>
      </c>
      <c r="D5003" s="362" t="s">
        <v>8471</v>
      </c>
      <c r="E5003" s="363" t="s">
        <v>12809</v>
      </c>
    </row>
    <row r="5004" spans="1:5" x14ac:dyDescent="0.25">
      <c r="A5004" s="246" t="str">
        <f t="shared" si="78"/>
        <v>104576</v>
      </c>
      <c r="B5004" s="362" t="s">
        <v>32011</v>
      </c>
      <c r="C5004" s="362" t="s">
        <v>32012</v>
      </c>
      <c r="D5004" s="362" t="s">
        <v>8471</v>
      </c>
      <c r="E5004" s="363" t="s">
        <v>8200</v>
      </c>
    </row>
    <row r="5005" spans="1:5" x14ac:dyDescent="0.25">
      <c r="A5005" s="246" t="str">
        <f t="shared" si="78"/>
        <v>104577</v>
      </c>
      <c r="B5005" s="362" t="s">
        <v>32013</v>
      </c>
      <c r="C5005" s="362" t="s">
        <v>32014</v>
      </c>
      <c r="D5005" s="362" t="s">
        <v>8471</v>
      </c>
      <c r="E5005" s="363" t="s">
        <v>12852</v>
      </c>
    </row>
    <row r="5006" spans="1:5" x14ac:dyDescent="0.25">
      <c r="A5006" s="246" t="str">
        <f t="shared" si="78"/>
        <v>104578</v>
      </c>
      <c r="B5006" s="362" t="s">
        <v>32015</v>
      </c>
      <c r="C5006" s="362" t="s">
        <v>32016</v>
      </c>
      <c r="D5006" s="362" t="s">
        <v>8471</v>
      </c>
      <c r="E5006" s="363" t="s">
        <v>7979</v>
      </c>
    </row>
    <row r="5007" spans="1:5" x14ac:dyDescent="0.25">
      <c r="A5007" s="246" t="str">
        <f t="shared" si="78"/>
        <v>104579</v>
      </c>
      <c r="B5007" s="362" t="s">
        <v>32017</v>
      </c>
      <c r="C5007" s="362" t="s">
        <v>32018</v>
      </c>
      <c r="D5007" s="362" t="s">
        <v>8471</v>
      </c>
      <c r="E5007" s="363" t="s">
        <v>35750</v>
      </c>
    </row>
    <row r="5008" spans="1:5" x14ac:dyDescent="0.25">
      <c r="A5008" s="246" t="str">
        <f t="shared" si="78"/>
        <v>104581</v>
      </c>
      <c r="B5008" s="362" t="s">
        <v>32019</v>
      </c>
      <c r="C5008" s="362" t="s">
        <v>32020</v>
      </c>
      <c r="D5008" s="362" t="s">
        <v>8471</v>
      </c>
      <c r="E5008" s="363" t="s">
        <v>20194</v>
      </c>
    </row>
    <row r="5009" spans="1:5" x14ac:dyDescent="0.25">
      <c r="A5009" s="246" t="str">
        <f t="shared" si="78"/>
        <v>104582</v>
      </c>
      <c r="B5009" s="362" t="s">
        <v>32021</v>
      </c>
      <c r="C5009" s="362" t="s">
        <v>32022</v>
      </c>
      <c r="D5009" s="362" t="s">
        <v>8471</v>
      </c>
      <c r="E5009" s="363" t="s">
        <v>33804</v>
      </c>
    </row>
    <row r="5010" spans="1:5" x14ac:dyDescent="0.25">
      <c r="A5010" s="246" t="str">
        <f t="shared" si="78"/>
        <v>104583</v>
      </c>
      <c r="B5010" s="362" t="s">
        <v>32023</v>
      </c>
      <c r="C5010" s="362" t="s">
        <v>32024</v>
      </c>
      <c r="D5010" s="362" t="s">
        <v>8471</v>
      </c>
      <c r="E5010" s="363" t="s">
        <v>19963</v>
      </c>
    </row>
    <row r="5011" spans="1:5" x14ac:dyDescent="0.25">
      <c r="A5011" s="246" t="str">
        <f t="shared" si="78"/>
        <v>104584</v>
      </c>
      <c r="B5011" s="362" t="s">
        <v>32025</v>
      </c>
      <c r="C5011" s="362" t="s">
        <v>32026</v>
      </c>
      <c r="D5011" s="362" t="s">
        <v>8471</v>
      </c>
      <c r="E5011" s="363" t="s">
        <v>33854</v>
      </c>
    </row>
    <row r="5012" spans="1:5" x14ac:dyDescent="0.25">
      <c r="A5012" s="246" t="str">
        <f t="shared" si="78"/>
        <v>97895</v>
      </c>
      <c r="B5012" s="362" t="s">
        <v>7510</v>
      </c>
      <c r="C5012" s="362" t="s">
        <v>11153</v>
      </c>
      <c r="D5012" s="362" t="s">
        <v>8471</v>
      </c>
      <c r="E5012" s="363" t="s">
        <v>30594</v>
      </c>
    </row>
    <row r="5013" spans="1:5" x14ac:dyDescent="0.25">
      <c r="A5013" s="246" t="str">
        <f t="shared" si="78"/>
        <v>97896</v>
      </c>
      <c r="B5013" s="362" t="s">
        <v>7511</v>
      </c>
      <c r="C5013" s="362" t="s">
        <v>11154</v>
      </c>
      <c r="D5013" s="362" t="s">
        <v>8471</v>
      </c>
      <c r="E5013" s="363" t="s">
        <v>35846</v>
      </c>
    </row>
    <row r="5014" spans="1:5" x14ac:dyDescent="0.25">
      <c r="A5014" s="246" t="str">
        <f t="shared" si="78"/>
        <v>97897</v>
      </c>
      <c r="B5014" s="362" t="s">
        <v>7512</v>
      </c>
      <c r="C5014" s="362" t="s">
        <v>11155</v>
      </c>
      <c r="D5014" s="362" t="s">
        <v>8471</v>
      </c>
      <c r="E5014" s="363" t="s">
        <v>35847</v>
      </c>
    </row>
    <row r="5015" spans="1:5" x14ac:dyDescent="0.25">
      <c r="A5015" s="246" t="str">
        <f t="shared" si="78"/>
        <v>97898</v>
      </c>
      <c r="B5015" s="362" t="s">
        <v>7513</v>
      </c>
      <c r="C5015" s="362" t="s">
        <v>11156</v>
      </c>
      <c r="D5015" s="362" t="s">
        <v>8471</v>
      </c>
      <c r="E5015" s="363" t="s">
        <v>35848</v>
      </c>
    </row>
    <row r="5016" spans="1:5" x14ac:dyDescent="0.25">
      <c r="A5016" s="246" t="str">
        <f t="shared" si="78"/>
        <v>97900</v>
      </c>
      <c r="B5016" s="362" t="s">
        <v>4827</v>
      </c>
      <c r="C5016" s="362" t="s">
        <v>11157</v>
      </c>
      <c r="D5016" s="362" t="s">
        <v>8471</v>
      </c>
      <c r="E5016" s="363" t="s">
        <v>35849</v>
      </c>
    </row>
    <row r="5017" spans="1:5" x14ac:dyDescent="0.25">
      <c r="A5017" s="246" t="str">
        <f t="shared" si="78"/>
        <v>97901</v>
      </c>
      <c r="B5017" s="362" t="s">
        <v>4828</v>
      </c>
      <c r="C5017" s="362" t="s">
        <v>11158</v>
      </c>
      <c r="D5017" s="362" t="s">
        <v>8471</v>
      </c>
      <c r="E5017" s="363" t="s">
        <v>35850</v>
      </c>
    </row>
    <row r="5018" spans="1:5" x14ac:dyDescent="0.25">
      <c r="A5018" s="246" t="str">
        <f t="shared" si="78"/>
        <v>97902</v>
      </c>
      <c r="B5018" s="362" t="s">
        <v>4829</v>
      </c>
      <c r="C5018" s="362" t="s">
        <v>11159</v>
      </c>
      <c r="D5018" s="362" t="s">
        <v>8471</v>
      </c>
      <c r="E5018" s="363" t="s">
        <v>35851</v>
      </c>
    </row>
    <row r="5019" spans="1:5" x14ac:dyDescent="0.25">
      <c r="A5019" s="246" t="str">
        <f t="shared" si="78"/>
        <v>97903</v>
      </c>
      <c r="B5019" s="362" t="s">
        <v>4830</v>
      </c>
      <c r="C5019" s="362" t="s">
        <v>11160</v>
      </c>
      <c r="D5019" s="362" t="s">
        <v>8471</v>
      </c>
      <c r="E5019" s="363" t="s">
        <v>35852</v>
      </c>
    </row>
    <row r="5020" spans="1:5" x14ac:dyDescent="0.25">
      <c r="A5020" s="246" t="str">
        <f t="shared" si="78"/>
        <v>97904</v>
      </c>
      <c r="B5020" s="362" t="s">
        <v>4831</v>
      </c>
      <c r="C5020" s="362" t="s">
        <v>11161</v>
      </c>
      <c r="D5020" s="362" t="s">
        <v>8471</v>
      </c>
      <c r="E5020" s="363" t="s">
        <v>35853</v>
      </c>
    </row>
    <row r="5021" spans="1:5" x14ac:dyDescent="0.25">
      <c r="A5021" s="246" t="str">
        <f t="shared" si="78"/>
        <v>97905</v>
      </c>
      <c r="B5021" s="362" t="s">
        <v>4832</v>
      </c>
      <c r="C5021" s="362" t="s">
        <v>11162</v>
      </c>
      <c r="D5021" s="362" t="s">
        <v>8471</v>
      </c>
      <c r="E5021" s="363" t="s">
        <v>35854</v>
      </c>
    </row>
    <row r="5022" spans="1:5" x14ac:dyDescent="0.25">
      <c r="A5022" s="246" t="str">
        <f t="shared" si="78"/>
        <v>97906</v>
      </c>
      <c r="B5022" s="362" t="s">
        <v>4833</v>
      </c>
      <c r="C5022" s="362" t="s">
        <v>11163</v>
      </c>
      <c r="D5022" s="362" t="s">
        <v>8471</v>
      </c>
      <c r="E5022" s="363" t="s">
        <v>35855</v>
      </c>
    </row>
    <row r="5023" spans="1:5" x14ac:dyDescent="0.25">
      <c r="A5023" s="246" t="str">
        <f t="shared" si="78"/>
        <v>97907</v>
      </c>
      <c r="B5023" s="362" t="s">
        <v>4834</v>
      </c>
      <c r="C5023" s="362" t="s">
        <v>11164</v>
      </c>
      <c r="D5023" s="362" t="s">
        <v>8471</v>
      </c>
      <c r="E5023" s="363" t="s">
        <v>35856</v>
      </c>
    </row>
    <row r="5024" spans="1:5" x14ac:dyDescent="0.25">
      <c r="A5024" s="246" t="str">
        <f t="shared" si="78"/>
        <v>97908</v>
      </c>
      <c r="B5024" s="362" t="s">
        <v>4835</v>
      </c>
      <c r="C5024" s="362" t="s">
        <v>11165</v>
      </c>
      <c r="D5024" s="362" t="s">
        <v>8471</v>
      </c>
      <c r="E5024" s="363" t="s">
        <v>35857</v>
      </c>
    </row>
    <row r="5025" spans="1:5" x14ac:dyDescent="0.25">
      <c r="A5025" s="246" t="str">
        <f t="shared" si="78"/>
        <v>98102</v>
      </c>
      <c r="B5025" s="362" t="s">
        <v>4948</v>
      </c>
      <c r="C5025" s="362" t="s">
        <v>11166</v>
      </c>
      <c r="D5025" s="362" t="s">
        <v>8471</v>
      </c>
      <c r="E5025" s="363" t="s">
        <v>35858</v>
      </c>
    </row>
    <row r="5026" spans="1:5" x14ac:dyDescent="0.25">
      <c r="A5026" s="246" t="str">
        <f t="shared" si="78"/>
        <v>98104</v>
      </c>
      <c r="B5026" s="362" t="s">
        <v>4949</v>
      </c>
      <c r="C5026" s="362" t="s">
        <v>11167</v>
      </c>
      <c r="D5026" s="362" t="s">
        <v>8471</v>
      </c>
      <c r="E5026" s="363" t="s">
        <v>35859</v>
      </c>
    </row>
    <row r="5027" spans="1:5" x14ac:dyDescent="0.25">
      <c r="A5027" s="246" t="str">
        <f t="shared" si="78"/>
        <v>98105</v>
      </c>
      <c r="B5027" s="362" t="s">
        <v>4950</v>
      </c>
      <c r="C5027" s="362" t="s">
        <v>11168</v>
      </c>
      <c r="D5027" s="362" t="s">
        <v>8471</v>
      </c>
      <c r="E5027" s="363" t="s">
        <v>35860</v>
      </c>
    </row>
    <row r="5028" spans="1:5" x14ac:dyDescent="0.25">
      <c r="A5028" s="246" t="str">
        <f t="shared" si="78"/>
        <v>98106</v>
      </c>
      <c r="B5028" s="362" t="s">
        <v>4951</v>
      </c>
      <c r="C5028" s="362" t="s">
        <v>11169</v>
      </c>
      <c r="D5028" s="362" t="s">
        <v>8471</v>
      </c>
      <c r="E5028" s="363" t="s">
        <v>35861</v>
      </c>
    </row>
    <row r="5029" spans="1:5" x14ac:dyDescent="0.25">
      <c r="A5029" s="246" t="str">
        <f t="shared" si="78"/>
        <v>98107</v>
      </c>
      <c r="B5029" s="362" t="s">
        <v>4952</v>
      </c>
      <c r="C5029" s="362" t="s">
        <v>11170</v>
      </c>
      <c r="D5029" s="362" t="s">
        <v>8471</v>
      </c>
      <c r="E5029" s="363" t="s">
        <v>35862</v>
      </c>
    </row>
    <row r="5030" spans="1:5" x14ac:dyDescent="0.25">
      <c r="A5030" s="246" t="str">
        <f t="shared" si="78"/>
        <v>98108</v>
      </c>
      <c r="B5030" s="362" t="s">
        <v>4953</v>
      </c>
      <c r="C5030" s="362" t="s">
        <v>11171</v>
      </c>
      <c r="D5030" s="362" t="s">
        <v>8471</v>
      </c>
      <c r="E5030" s="363" t="s">
        <v>35863</v>
      </c>
    </row>
    <row r="5031" spans="1:5" x14ac:dyDescent="0.25">
      <c r="A5031" s="246" t="str">
        <f t="shared" si="78"/>
        <v>99250</v>
      </c>
      <c r="B5031" s="362" t="s">
        <v>5140</v>
      </c>
      <c r="C5031" s="362" t="s">
        <v>11172</v>
      </c>
      <c r="D5031" s="362" t="s">
        <v>8471</v>
      </c>
      <c r="E5031" s="363" t="s">
        <v>35864</v>
      </c>
    </row>
    <row r="5032" spans="1:5" x14ac:dyDescent="0.25">
      <c r="A5032" s="246" t="str">
        <f t="shared" si="78"/>
        <v>99251</v>
      </c>
      <c r="B5032" s="362" t="s">
        <v>5141</v>
      </c>
      <c r="C5032" s="362" t="s">
        <v>11173</v>
      </c>
      <c r="D5032" s="362" t="s">
        <v>8471</v>
      </c>
      <c r="E5032" s="363" t="s">
        <v>35865</v>
      </c>
    </row>
    <row r="5033" spans="1:5" x14ac:dyDescent="0.25">
      <c r="A5033" s="246" t="str">
        <f t="shared" si="78"/>
        <v>99253</v>
      </c>
      <c r="B5033" s="362" t="s">
        <v>5143</v>
      </c>
      <c r="C5033" s="362" t="s">
        <v>11174</v>
      </c>
      <c r="D5033" s="362" t="s">
        <v>8471</v>
      </c>
      <c r="E5033" s="363" t="s">
        <v>35866</v>
      </c>
    </row>
    <row r="5034" spans="1:5" x14ac:dyDescent="0.25">
      <c r="A5034" s="246" t="str">
        <f t="shared" si="78"/>
        <v>99255</v>
      </c>
      <c r="B5034" s="362" t="s">
        <v>5145</v>
      </c>
      <c r="C5034" s="362" t="s">
        <v>11175</v>
      </c>
      <c r="D5034" s="362" t="s">
        <v>8471</v>
      </c>
      <c r="E5034" s="363" t="s">
        <v>35867</v>
      </c>
    </row>
    <row r="5035" spans="1:5" x14ac:dyDescent="0.25">
      <c r="A5035" s="246" t="str">
        <f t="shared" si="78"/>
        <v>99257</v>
      </c>
      <c r="B5035" s="362" t="s">
        <v>5147</v>
      </c>
      <c r="C5035" s="362" t="s">
        <v>11176</v>
      </c>
      <c r="D5035" s="362" t="s">
        <v>8471</v>
      </c>
      <c r="E5035" s="363" t="s">
        <v>35868</v>
      </c>
    </row>
    <row r="5036" spans="1:5" x14ac:dyDescent="0.25">
      <c r="A5036" s="246" t="str">
        <f t="shared" si="78"/>
        <v>99258</v>
      </c>
      <c r="B5036" s="362" t="s">
        <v>5148</v>
      </c>
      <c r="C5036" s="362" t="s">
        <v>11177</v>
      </c>
      <c r="D5036" s="362" t="s">
        <v>8471</v>
      </c>
      <c r="E5036" s="363" t="s">
        <v>35869</v>
      </c>
    </row>
    <row r="5037" spans="1:5" x14ac:dyDescent="0.25">
      <c r="A5037" s="246" t="str">
        <f t="shared" si="78"/>
        <v>99260</v>
      </c>
      <c r="B5037" s="362" t="s">
        <v>5150</v>
      </c>
      <c r="C5037" s="362" t="s">
        <v>11178</v>
      </c>
      <c r="D5037" s="362" t="s">
        <v>8471</v>
      </c>
      <c r="E5037" s="363" t="s">
        <v>35870</v>
      </c>
    </row>
    <row r="5038" spans="1:5" x14ac:dyDescent="0.25">
      <c r="A5038" s="246" t="str">
        <f t="shared" si="78"/>
        <v>99262</v>
      </c>
      <c r="B5038" s="362" t="s">
        <v>5152</v>
      </c>
      <c r="C5038" s="362" t="s">
        <v>11179</v>
      </c>
      <c r="D5038" s="362" t="s">
        <v>8471</v>
      </c>
      <c r="E5038" s="363" t="s">
        <v>35871</v>
      </c>
    </row>
    <row r="5039" spans="1:5" x14ac:dyDescent="0.25">
      <c r="A5039" s="246" t="str">
        <f t="shared" si="78"/>
        <v>99264</v>
      </c>
      <c r="B5039" s="362" t="s">
        <v>5154</v>
      </c>
      <c r="C5039" s="362" t="s">
        <v>11180</v>
      </c>
      <c r="D5039" s="362" t="s">
        <v>8471</v>
      </c>
      <c r="E5039" s="363" t="s">
        <v>35872</v>
      </c>
    </row>
    <row r="5040" spans="1:5" x14ac:dyDescent="0.25">
      <c r="A5040" s="246" t="str">
        <f t="shared" si="78"/>
        <v>102587</v>
      </c>
      <c r="B5040" s="362" t="s">
        <v>13899</v>
      </c>
      <c r="C5040" s="362" t="s">
        <v>13900</v>
      </c>
      <c r="D5040" s="362" t="s">
        <v>8471</v>
      </c>
      <c r="E5040" s="363" t="s">
        <v>15055</v>
      </c>
    </row>
    <row r="5041" spans="1:5" x14ac:dyDescent="0.25">
      <c r="A5041" s="246" t="str">
        <f t="shared" si="78"/>
        <v>102588</v>
      </c>
      <c r="B5041" s="362" t="s">
        <v>13901</v>
      </c>
      <c r="C5041" s="362" t="s">
        <v>13902</v>
      </c>
      <c r="D5041" s="362" t="s">
        <v>8471</v>
      </c>
      <c r="E5041" s="363" t="s">
        <v>22422</v>
      </c>
    </row>
    <row r="5042" spans="1:5" x14ac:dyDescent="0.25">
      <c r="A5042" s="246" t="str">
        <f t="shared" si="78"/>
        <v>102589</v>
      </c>
      <c r="B5042" s="362" t="s">
        <v>13903</v>
      </c>
      <c r="C5042" s="362" t="s">
        <v>13904</v>
      </c>
      <c r="D5042" s="362" t="s">
        <v>8471</v>
      </c>
      <c r="E5042" s="363" t="s">
        <v>7881</v>
      </c>
    </row>
    <row r="5043" spans="1:5" x14ac:dyDescent="0.25">
      <c r="A5043" s="246" t="str">
        <f t="shared" si="78"/>
        <v>102590</v>
      </c>
      <c r="B5043" s="362" t="s">
        <v>13905</v>
      </c>
      <c r="C5043" s="362" t="s">
        <v>13906</v>
      </c>
      <c r="D5043" s="362" t="s">
        <v>8471</v>
      </c>
      <c r="E5043" s="363" t="s">
        <v>8612</v>
      </c>
    </row>
    <row r="5044" spans="1:5" x14ac:dyDescent="0.25">
      <c r="A5044" s="246" t="str">
        <f t="shared" si="78"/>
        <v>102591</v>
      </c>
      <c r="B5044" s="362" t="s">
        <v>13907</v>
      </c>
      <c r="C5044" s="362" t="s">
        <v>13908</v>
      </c>
      <c r="D5044" s="362" t="s">
        <v>8471</v>
      </c>
      <c r="E5044" s="363" t="s">
        <v>14126</v>
      </c>
    </row>
    <row r="5045" spans="1:5" x14ac:dyDescent="0.25">
      <c r="A5045" s="246" t="str">
        <f t="shared" si="78"/>
        <v>102592</v>
      </c>
      <c r="B5045" s="362" t="s">
        <v>13909</v>
      </c>
      <c r="C5045" s="362" t="s">
        <v>13910</v>
      </c>
      <c r="D5045" s="362" t="s">
        <v>8471</v>
      </c>
      <c r="E5045" s="363" t="s">
        <v>10702</v>
      </c>
    </row>
    <row r="5046" spans="1:5" x14ac:dyDescent="0.25">
      <c r="A5046" s="246" t="str">
        <f t="shared" si="78"/>
        <v>102593</v>
      </c>
      <c r="B5046" s="362" t="s">
        <v>13911</v>
      </c>
      <c r="C5046" s="362" t="s">
        <v>13912</v>
      </c>
      <c r="D5046" s="362" t="s">
        <v>8471</v>
      </c>
      <c r="E5046" s="363" t="s">
        <v>7896</v>
      </c>
    </row>
    <row r="5047" spans="1:5" x14ac:dyDescent="0.25">
      <c r="A5047" s="246" t="str">
        <f t="shared" si="78"/>
        <v>102594</v>
      </c>
      <c r="B5047" s="362" t="s">
        <v>13913</v>
      </c>
      <c r="C5047" s="362" t="s">
        <v>13914</v>
      </c>
      <c r="D5047" s="362" t="s">
        <v>8471</v>
      </c>
      <c r="E5047" s="363" t="s">
        <v>13011</v>
      </c>
    </row>
    <row r="5048" spans="1:5" x14ac:dyDescent="0.25">
      <c r="A5048" s="246" t="str">
        <f t="shared" si="78"/>
        <v>102595</v>
      </c>
      <c r="B5048" s="362" t="s">
        <v>13915</v>
      </c>
      <c r="C5048" s="362" t="s">
        <v>13916</v>
      </c>
      <c r="D5048" s="362" t="s">
        <v>8471</v>
      </c>
      <c r="E5048" s="363" t="s">
        <v>8612</v>
      </c>
    </row>
    <row r="5049" spans="1:5" x14ac:dyDescent="0.25">
      <c r="A5049" s="246" t="str">
        <f t="shared" si="78"/>
        <v>102596</v>
      </c>
      <c r="B5049" s="362" t="s">
        <v>13917</v>
      </c>
      <c r="C5049" s="362" t="s">
        <v>13918</v>
      </c>
      <c r="D5049" s="362" t="s">
        <v>8471</v>
      </c>
      <c r="E5049" s="363" t="s">
        <v>11318</v>
      </c>
    </row>
    <row r="5050" spans="1:5" x14ac:dyDescent="0.25">
      <c r="A5050" s="246" t="str">
        <f t="shared" si="78"/>
        <v>102597</v>
      </c>
      <c r="B5050" s="362" t="s">
        <v>13920</v>
      </c>
      <c r="C5050" s="362" t="s">
        <v>13921</v>
      </c>
      <c r="D5050" s="362" t="s">
        <v>8471</v>
      </c>
      <c r="E5050" s="363" t="s">
        <v>7848</v>
      </c>
    </row>
    <row r="5051" spans="1:5" x14ac:dyDescent="0.25">
      <c r="A5051" s="246" t="str">
        <f t="shared" si="78"/>
        <v>102598</v>
      </c>
      <c r="B5051" s="362" t="s">
        <v>13922</v>
      </c>
      <c r="C5051" s="362" t="s">
        <v>13923</v>
      </c>
      <c r="D5051" s="362" t="s">
        <v>8471</v>
      </c>
      <c r="E5051" s="363" t="s">
        <v>10230</v>
      </c>
    </row>
    <row r="5052" spans="1:5" x14ac:dyDescent="0.25">
      <c r="A5052" s="246" t="str">
        <f t="shared" si="78"/>
        <v>102599</v>
      </c>
      <c r="B5052" s="362" t="s">
        <v>13924</v>
      </c>
      <c r="C5052" s="362" t="s">
        <v>13925</v>
      </c>
      <c r="D5052" s="362" t="s">
        <v>8471</v>
      </c>
      <c r="E5052" s="363" t="s">
        <v>11318</v>
      </c>
    </row>
    <row r="5053" spans="1:5" x14ac:dyDescent="0.25">
      <c r="A5053" s="246" t="str">
        <f t="shared" si="78"/>
        <v>102600</v>
      </c>
      <c r="B5053" s="362" t="s">
        <v>13926</v>
      </c>
      <c r="C5053" s="362" t="s">
        <v>13927</v>
      </c>
      <c r="D5053" s="362" t="s">
        <v>8471</v>
      </c>
      <c r="E5053" s="363" t="s">
        <v>8314</v>
      </c>
    </row>
    <row r="5054" spans="1:5" x14ac:dyDescent="0.25">
      <c r="A5054" s="246" t="str">
        <f t="shared" si="78"/>
        <v>102601</v>
      </c>
      <c r="B5054" s="362" t="s">
        <v>13928</v>
      </c>
      <c r="C5054" s="362" t="s">
        <v>13929</v>
      </c>
      <c r="D5054" s="362" t="s">
        <v>8471</v>
      </c>
      <c r="E5054" s="363" t="s">
        <v>12997</v>
      </c>
    </row>
    <row r="5055" spans="1:5" x14ac:dyDescent="0.25">
      <c r="A5055" s="246" t="str">
        <f t="shared" si="78"/>
        <v>102602</v>
      </c>
      <c r="B5055" s="362" t="s">
        <v>13930</v>
      </c>
      <c r="C5055" s="362" t="s">
        <v>13931</v>
      </c>
      <c r="D5055" s="362" t="s">
        <v>8471</v>
      </c>
      <c r="E5055" s="363" t="s">
        <v>10717</v>
      </c>
    </row>
    <row r="5056" spans="1:5" x14ac:dyDescent="0.25">
      <c r="A5056" s="246" t="str">
        <f t="shared" si="78"/>
        <v>102603</v>
      </c>
      <c r="B5056" s="362" t="s">
        <v>13932</v>
      </c>
      <c r="C5056" s="362" t="s">
        <v>13933</v>
      </c>
      <c r="D5056" s="362" t="s">
        <v>8471</v>
      </c>
      <c r="E5056" s="363" t="s">
        <v>21422</v>
      </c>
    </row>
    <row r="5057" spans="1:5" x14ac:dyDescent="0.25">
      <c r="A5057" s="246" t="str">
        <f t="shared" si="78"/>
        <v>102604</v>
      </c>
      <c r="B5057" s="362" t="s">
        <v>13934</v>
      </c>
      <c r="C5057" s="362" t="s">
        <v>13935</v>
      </c>
      <c r="D5057" s="362" t="s">
        <v>8471</v>
      </c>
      <c r="E5057" s="363" t="s">
        <v>7891</v>
      </c>
    </row>
    <row r="5058" spans="1:5" x14ac:dyDescent="0.25">
      <c r="A5058" s="246" t="str">
        <f t="shared" si="78"/>
        <v>102605</v>
      </c>
      <c r="B5058" s="362" t="s">
        <v>13936</v>
      </c>
      <c r="C5058" s="362" t="s">
        <v>13937</v>
      </c>
      <c r="D5058" s="362" t="s">
        <v>8471</v>
      </c>
      <c r="E5058" s="363" t="s">
        <v>35873</v>
      </c>
    </row>
    <row r="5059" spans="1:5" x14ac:dyDescent="0.25">
      <c r="A5059" s="246" t="str">
        <f t="shared" ref="A5059:A5122" si="79">B5059</f>
        <v>102606</v>
      </c>
      <c r="B5059" s="362" t="s">
        <v>13938</v>
      </c>
      <c r="C5059" s="362" t="s">
        <v>13939</v>
      </c>
      <c r="D5059" s="362" t="s">
        <v>8471</v>
      </c>
      <c r="E5059" s="363" t="s">
        <v>35874</v>
      </c>
    </row>
    <row r="5060" spans="1:5" x14ac:dyDescent="0.25">
      <c r="A5060" s="246" t="str">
        <f t="shared" si="79"/>
        <v>102607</v>
      </c>
      <c r="B5060" s="362" t="s">
        <v>13940</v>
      </c>
      <c r="C5060" s="362" t="s">
        <v>13941</v>
      </c>
      <c r="D5060" s="362" t="s">
        <v>8471</v>
      </c>
      <c r="E5060" s="363" t="s">
        <v>35875</v>
      </c>
    </row>
    <row r="5061" spans="1:5" x14ac:dyDescent="0.25">
      <c r="A5061" s="246" t="str">
        <f t="shared" si="79"/>
        <v>102608</v>
      </c>
      <c r="B5061" s="362" t="s">
        <v>13942</v>
      </c>
      <c r="C5061" s="362" t="s">
        <v>13943</v>
      </c>
      <c r="D5061" s="362" t="s">
        <v>8471</v>
      </c>
      <c r="E5061" s="363" t="s">
        <v>35876</v>
      </c>
    </row>
    <row r="5062" spans="1:5" x14ac:dyDescent="0.25">
      <c r="A5062" s="246" t="str">
        <f t="shared" si="79"/>
        <v>102609</v>
      </c>
      <c r="B5062" s="362" t="s">
        <v>13944</v>
      </c>
      <c r="C5062" s="362" t="s">
        <v>13945</v>
      </c>
      <c r="D5062" s="362" t="s">
        <v>8471</v>
      </c>
      <c r="E5062" s="363" t="s">
        <v>35877</v>
      </c>
    </row>
    <row r="5063" spans="1:5" x14ac:dyDescent="0.25">
      <c r="A5063" s="246" t="str">
        <f t="shared" si="79"/>
        <v>102610</v>
      </c>
      <c r="B5063" s="362" t="s">
        <v>20903</v>
      </c>
      <c r="C5063" s="362" t="s">
        <v>20904</v>
      </c>
      <c r="D5063" s="362" t="s">
        <v>8471</v>
      </c>
      <c r="E5063" s="363" t="s">
        <v>35878</v>
      </c>
    </row>
    <row r="5064" spans="1:5" x14ac:dyDescent="0.25">
      <c r="A5064" s="246" t="str">
        <f t="shared" si="79"/>
        <v>102611</v>
      </c>
      <c r="B5064" s="362" t="s">
        <v>13946</v>
      </c>
      <c r="C5064" s="362" t="s">
        <v>13947</v>
      </c>
      <c r="D5064" s="362" t="s">
        <v>8471</v>
      </c>
      <c r="E5064" s="363" t="s">
        <v>35879</v>
      </c>
    </row>
    <row r="5065" spans="1:5" x14ac:dyDescent="0.25">
      <c r="A5065" s="246" t="str">
        <f t="shared" si="79"/>
        <v>102612</v>
      </c>
      <c r="B5065" s="362" t="s">
        <v>20905</v>
      </c>
      <c r="C5065" s="362" t="s">
        <v>20906</v>
      </c>
      <c r="D5065" s="362" t="s">
        <v>8471</v>
      </c>
      <c r="E5065" s="363" t="s">
        <v>35880</v>
      </c>
    </row>
    <row r="5066" spans="1:5" x14ac:dyDescent="0.25">
      <c r="A5066" s="246" t="str">
        <f t="shared" si="79"/>
        <v>102613</v>
      </c>
      <c r="B5066" s="362" t="s">
        <v>13948</v>
      </c>
      <c r="C5066" s="362" t="s">
        <v>13949</v>
      </c>
      <c r="D5066" s="362" t="s">
        <v>8471</v>
      </c>
      <c r="E5066" s="363" t="s">
        <v>35881</v>
      </c>
    </row>
    <row r="5067" spans="1:5" x14ac:dyDescent="0.25">
      <c r="A5067" s="246" t="str">
        <f t="shared" si="79"/>
        <v>102614</v>
      </c>
      <c r="B5067" s="362" t="s">
        <v>13950</v>
      </c>
      <c r="C5067" s="362" t="s">
        <v>13951</v>
      </c>
      <c r="D5067" s="362" t="s">
        <v>8471</v>
      </c>
      <c r="E5067" s="363" t="s">
        <v>35882</v>
      </c>
    </row>
    <row r="5068" spans="1:5" x14ac:dyDescent="0.25">
      <c r="A5068" s="246" t="str">
        <f t="shared" si="79"/>
        <v>102615</v>
      </c>
      <c r="B5068" s="362" t="s">
        <v>13952</v>
      </c>
      <c r="C5068" s="362" t="s">
        <v>13953</v>
      </c>
      <c r="D5068" s="362" t="s">
        <v>8471</v>
      </c>
      <c r="E5068" s="363" t="s">
        <v>20845</v>
      </c>
    </row>
    <row r="5069" spans="1:5" x14ac:dyDescent="0.25">
      <c r="A5069" s="246" t="str">
        <f t="shared" si="79"/>
        <v>102616</v>
      </c>
      <c r="B5069" s="362" t="s">
        <v>20907</v>
      </c>
      <c r="C5069" s="362" t="s">
        <v>20908</v>
      </c>
      <c r="D5069" s="362" t="s">
        <v>8471</v>
      </c>
      <c r="E5069" s="363" t="s">
        <v>35883</v>
      </c>
    </row>
    <row r="5070" spans="1:5" x14ac:dyDescent="0.25">
      <c r="A5070" s="246" t="str">
        <f t="shared" si="79"/>
        <v>102617</v>
      </c>
      <c r="B5070" s="362" t="s">
        <v>13954</v>
      </c>
      <c r="C5070" s="362" t="s">
        <v>13955</v>
      </c>
      <c r="D5070" s="362" t="s">
        <v>8471</v>
      </c>
      <c r="E5070" s="363" t="s">
        <v>35884</v>
      </c>
    </row>
    <row r="5071" spans="1:5" x14ac:dyDescent="0.25">
      <c r="A5071" s="246" t="str">
        <f t="shared" si="79"/>
        <v>102618</v>
      </c>
      <c r="B5071" s="362" t="s">
        <v>20909</v>
      </c>
      <c r="C5071" s="362" t="s">
        <v>20910</v>
      </c>
      <c r="D5071" s="362" t="s">
        <v>8471</v>
      </c>
      <c r="E5071" s="363" t="s">
        <v>35885</v>
      </c>
    </row>
    <row r="5072" spans="1:5" x14ac:dyDescent="0.25">
      <c r="A5072" s="246" t="str">
        <f t="shared" si="79"/>
        <v>102619</v>
      </c>
      <c r="B5072" s="362" t="s">
        <v>13956</v>
      </c>
      <c r="C5072" s="362" t="s">
        <v>13957</v>
      </c>
      <c r="D5072" s="362" t="s">
        <v>8471</v>
      </c>
      <c r="E5072" s="363" t="s">
        <v>35886</v>
      </c>
    </row>
    <row r="5073" spans="1:5" x14ac:dyDescent="0.25">
      <c r="A5073" s="246" t="str">
        <f t="shared" si="79"/>
        <v>102620</v>
      </c>
      <c r="B5073" s="362" t="s">
        <v>20911</v>
      </c>
      <c r="C5073" s="362" t="s">
        <v>20912</v>
      </c>
      <c r="D5073" s="362" t="s">
        <v>8471</v>
      </c>
      <c r="E5073" s="363" t="s">
        <v>35887</v>
      </c>
    </row>
    <row r="5074" spans="1:5" x14ac:dyDescent="0.25">
      <c r="A5074" s="246" t="str">
        <f t="shared" si="79"/>
        <v>102621</v>
      </c>
      <c r="B5074" s="362" t="s">
        <v>20913</v>
      </c>
      <c r="C5074" s="362" t="s">
        <v>20914</v>
      </c>
      <c r="D5074" s="362" t="s">
        <v>8471</v>
      </c>
      <c r="E5074" s="363" t="s">
        <v>35888</v>
      </c>
    </row>
    <row r="5075" spans="1:5" x14ac:dyDescent="0.25">
      <c r="A5075" s="246" t="str">
        <f t="shared" si="79"/>
        <v>102622</v>
      </c>
      <c r="B5075" s="362" t="s">
        <v>13958</v>
      </c>
      <c r="C5075" s="362" t="s">
        <v>13959</v>
      </c>
      <c r="D5075" s="362" t="s">
        <v>8471</v>
      </c>
      <c r="E5075" s="363" t="s">
        <v>35889</v>
      </c>
    </row>
    <row r="5076" spans="1:5" x14ac:dyDescent="0.25">
      <c r="A5076" s="246" t="str">
        <f t="shared" si="79"/>
        <v>102623</v>
      </c>
      <c r="B5076" s="362" t="s">
        <v>13960</v>
      </c>
      <c r="C5076" s="362" t="s">
        <v>13961</v>
      </c>
      <c r="D5076" s="362" t="s">
        <v>8471</v>
      </c>
      <c r="E5076" s="363" t="s">
        <v>35890</v>
      </c>
    </row>
    <row r="5077" spans="1:5" x14ac:dyDescent="0.25">
      <c r="A5077" s="246" t="str">
        <f t="shared" si="79"/>
        <v>89482</v>
      </c>
      <c r="B5077" s="362" t="s">
        <v>1459</v>
      </c>
      <c r="C5077" s="362" t="s">
        <v>17231</v>
      </c>
      <c r="D5077" s="362" t="s">
        <v>8471</v>
      </c>
      <c r="E5077" s="363" t="s">
        <v>16597</v>
      </c>
    </row>
    <row r="5078" spans="1:5" x14ac:dyDescent="0.25">
      <c r="A5078" s="246" t="str">
        <f t="shared" si="79"/>
        <v>89491</v>
      </c>
      <c r="B5078" s="362" t="s">
        <v>1463</v>
      </c>
      <c r="C5078" s="362" t="s">
        <v>17235</v>
      </c>
      <c r="D5078" s="362" t="s">
        <v>8471</v>
      </c>
      <c r="E5078" s="363" t="s">
        <v>16574</v>
      </c>
    </row>
    <row r="5079" spans="1:5" x14ac:dyDescent="0.25">
      <c r="A5079" s="246" t="str">
        <f t="shared" si="79"/>
        <v>89495</v>
      </c>
      <c r="B5079" s="362" t="s">
        <v>1467</v>
      </c>
      <c r="C5079" s="362" t="s">
        <v>17239</v>
      </c>
      <c r="D5079" s="362" t="s">
        <v>8471</v>
      </c>
      <c r="E5079" s="363" t="s">
        <v>8318</v>
      </c>
    </row>
    <row r="5080" spans="1:5" x14ac:dyDescent="0.25">
      <c r="A5080" s="246" t="str">
        <f t="shared" si="79"/>
        <v>89707</v>
      </c>
      <c r="B5080" s="362" t="s">
        <v>1656</v>
      </c>
      <c r="C5080" s="362" t="s">
        <v>17435</v>
      </c>
      <c r="D5080" s="362" t="s">
        <v>8471</v>
      </c>
      <c r="E5080" s="363" t="s">
        <v>18141</v>
      </c>
    </row>
    <row r="5081" spans="1:5" x14ac:dyDescent="0.25">
      <c r="A5081" s="246" t="str">
        <f t="shared" si="79"/>
        <v>89708</v>
      </c>
      <c r="B5081" s="362" t="s">
        <v>1657</v>
      </c>
      <c r="C5081" s="362" t="s">
        <v>17437</v>
      </c>
      <c r="D5081" s="362" t="s">
        <v>8471</v>
      </c>
      <c r="E5081" s="363" t="s">
        <v>35891</v>
      </c>
    </row>
    <row r="5082" spans="1:5" x14ac:dyDescent="0.25">
      <c r="A5082" s="246" t="str">
        <f t="shared" si="79"/>
        <v>89709</v>
      </c>
      <c r="B5082" s="362" t="s">
        <v>1658</v>
      </c>
      <c r="C5082" s="362" t="s">
        <v>17438</v>
      </c>
      <c r="D5082" s="362" t="s">
        <v>8471</v>
      </c>
      <c r="E5082" s="363" t="s">
        <v>13897</v>
      </c>
    </row>
    <row r="5083" spans="1:5" x14ac:dyDescent="0.25">
      <c r="A5083" s="246" t="str">
        <f t="shared" si="79"/>
        <v>89710</v>
      </c>
      <c r="B5083" s="362" t="s">
        <v>1659</v>
      </c>
      <c r="C5083" s="362" t="s">
        <v>17440</v>
      </c>
      <c r="D5083" s="362" t="s">
        <v>8471</v>
      </c>
      <c r="E5083" s="363" t="s">
        <v>31843</v>
      </c>
    </row>
    <row r="5084" spans="1:5" x14ac:dyDescent="0.25">
      <c r="A5084" s="246" t="str">
        <f t="shared" si="79"/>
        <v>104326</v>
      </c>
      <c r="B5084" s="362" t="s">
        <v>19349</v>
      </c>
      <c r="C5084" s="362" t="s">
        <v>19350</v>
      </c>
      <c r="D5084" s="362" t="s">
        <v>8471</v>
      </c>
      <c r="E5084" s="363" t="s">
        <v>14340</v>
      </c>
    </row>
    <row r="5085" spans="1:5" x14ac:dyDescent="0.25">
      <c r="A5085" s="246" t="str">
        <f t="shared" si="79"/>
        <v>104327</v>
      </c>
      <c r="B5085" s="362" t="s">
        <v>19351</v>
      </c>
      <c r="C5085" s="362" t="s">
        <v>19352</v>
      </c>
      <c r="D5085" s="362" t="s">
        <v>8471</v>
      </c>
      <c r="E5085" s="363" t="s">
        <v>13583</v>
      </c>
    </row>
    <row r="5086" spans="1:5" x14ac:dyDescent="0.25">
      <c r="A5086" s="246" t="str">
        <f t="shared" si="79"/>
        <v>104328</v>
      </c>
      <c r="B5086" s="362" t="s">
        <v>19353</v>
      </c>
      <c r="C5086" s="362" t="s">
        <v>19354</v>
      </c>
      <c r="D5086" s="362" t="s">
        <v>8471</v>
      </c>
      <c r="E5086" s="363" t="s">
        <v>35892</v>
      </c>
    </row>
    <row r="5087" spans="1:5" x14ac:dyDescent="0.25">
      <c r="A5087" s="246" t="str">
        <f t="shared" si="79"/>
        <v>104329</v>
      </c>
      <c r="B5087" s="362" t="s">
        <v>19356</v>
      </c>
      <c r="C5087" s="362" t="s">
        <v>19357</v>
      </c>
      <c r="D5087" s="362" t="s">
        <v>8471</v>
      </c>
      <c r="E5087" s="363" t="s">
        <v>18047</v>
      </c>
    </row>
    <row r="5088" spans="1:5" x14ac:dyDescent="0.25">
      <c r="A5088" s="246" t="str">
        <f t="shared" si="79"/>
        <v>86872</v>
      </c>
      <c r="B5088" s="362" t="s">
        <v>682</v>
      </c>
      <c r="C5088" s="362" t="s">
        <v>11181</v>
      </c>
      <c r="D5088" s="362" t="s">
        <v>8471</v>
      </c>
      <c r="E5088" s="363" t="s">
        <v>35893</v>
      </c>
    </row>
    <row r="5089" spans="1:5" x14ac:dyDescent="0.25">
      <c r="A5089" s="246" t="str">
        <f t="shared" si="79"/>
        <v>86874</v>
      </c>
      <c r="B5089" s="362" t="s">
        <v>683</v>
      </c>
      <c r="C5089" s="362" t="s">
        <v>11182</v>
      </c>
      <c r="D5089" s="362" t="s">
        <v>8471</v>
      </c>
      <c r="E5089" s="363" t="s">
        <v>35894</v>
      </c>
    </row>
    <row r="5090" spans="1:5" x14ac:dyDescent="0.25">
      <c r="A5090" s="246" t="str">
        <f t="shared" si="79"/>
        <v>86875</v>
      </c>
      <c r="B5090" s="362" t="s">
        <v>684</v>
      </c>
      <c r="C5090" s="362" t="s">
        <v>11183</v>
      </c>
      <c r="D5090" s="362" t="s">
        <v>8471</v>
      </c>
      <c r="E5090" s="363" t="s">
        <v>35895</v>
      </c>
    </row>
    <row r="5091" spans="1:5" x14ac:dyDescent="0.25">
      <c r="A5091" s="246" t="str">
        <f t="shared" si="79"/>
        <v>86876</v>
      </c>
      <c r="B5091" s="362" t="s">
        <v>685</v>
      </c>
      <c r="C5091" s="362" t="s">
        <v>11184</v>
      </c>
      <c r="D5091" s="362" t="s">
        <v>8471</v>
      </c>
      <c r="E5091" s="363" t="s">
        <v>21475</v>
      </c>
    </row>
    <row r="5092" spans="1:5" x14ac:dyDescent="0.25">
      <c r="A5092" s="246" t="str">
        <f t="shared" si="79"/>
        <v>86877</v>
      </c>
      <c r="B5092" s="362" t="s">
        <v>686</v>
      </c>
      <c r="C5092" s="362" t="s">
        <v>11185</v>
      </c>
      <c r="D5092" s="362" t="s">
        <v>8471</v>
      </c>
      <c r="E5092" s="363" t="s">
        <v>35896</v>
      </c>
    </row>
    <row r="5093" spans="1:5" x14ac:dyDescent="0.25">
      <c r="A5093" s="246" t="str">
        <f t="shared" si="79"/>
        <v>86878</v>
      </c>
      <c r="B5093" s="362" t="s">
        <v>687</v>
      </c>
      <c r="C5093" s="362" t="s">
        <v>11186</v>
      </c>
      <c r="D5093" s="362" t="s">
        <v>8471</v>
      </c>
      <c r="E5093" s="363" t="s">
        <v>35897</v>
      </c>
    </row>
    <row r="5094" spans="1:5" x14ac:dyDescent="0.25">
      <c r="A5094" s="246" t="str">
        <f t="shared" si="79"/>
        <v>86879</v>
      </c>
      <c r="B5094" s="362" t="s">
        <v>688</v>
      </c>
      <c r="C5094" s="362" t="s">
        <v>11187</v>
      </c>
      <c r="D5094" s="362" t="s">
        <v>8471</v>
      </c>
      <c r="E5094" s="363" t="s">
        <v>7914</v>
      </c>
    </row>
    <row r="5095" spans="1:5" x14ac:dyDescent="0.25">
      <c r="A5095" s="246" t="str">
        <f t="shared" si="79"/>
        <v>86880</v>
      </c>
      <c r="B5095" s="362" t="s">
        <v>689</v>
      </c>
      <c r="C5095" s="362" t="s">
        <v>11188</v>
      </c>
      <c r="D5095" s="362" t="s">
        <v>8471</v>
      </c>
      <c r="E5095" s="363" t="s">
        <v>18471</v>
      </c>
    </row>
    <row r="5096" spans="1:5" x14ac:dyDescent="0.25">
      <c r="A5096" s="246" t="str">
        <f t="shared" si="79"/>
        <v>86881</v>
      </c>
      <c r="B5096" s="362" t="s">
        <v>690</v>
      </c>
      <c r="C5096" s="362" t="s">
        <v>11189</v>
      </c>
      <c r="D5096" s="362" t="s">
        <v>8471</v>
      </c>
      <c r="E5096" s="363" t="s">
        <v>35898</v>
      </c>
    </row>
    <row r="5097" spans="1:5" x14ac:dyDescent="0.25">
      <c r="A5097" s="246" t="str">
        <f t="shared" si="79"/>
        <v>86882</v>
      </c>
      <c r="B5097" s="362" t="s">
        <v>691</v>
      </c>
      <c r="C5097" s="362" t="s">
        <v>11190</v>
      </c>
      <c r="D5097" s="362" t="s">
        <v>8471</v>
      </c>
      <c r="E5097" s="363" t="s">
        <v>16411</v>
      </c>
    </row>
    <row r="5098" spans="1:5" x14ac:dyDescent="0.25">
      <c r="A5098" s="246" t="str">
        <f t="shared" si="79"/>
        <v>86883</v>
      </c>
      <c r="B5098" s="362" t="s">
        <v>692</v>
      </c>
      <c r="C5098" s="362" t="s">
        <v>11192</v>
      </c>
      <c r="D5098" s="362" t="s">
        <v>8471</v>
      </c>
      <c r="E5098" s="363" t="s">
        <v>25690</v>
      </c>
    </row>
    <row r="5099" spans="1:5" x14ac:dyDescent="0.25">
      <c r="A5099" s="246" t="str">
        <f t="shared" si="79"/>
        <v>86884</v>
      </c>
      <c r="B5099" s="362" t="s">
        <v>693</v>
      </c>
      <c r="C5099" s="362" t="s">
        <v>11194</v>
      </c>
      <c r="D5099" s="362" t="s">
        <v>8471</v>
      </c>
      <c r="E5099" s="363" t="s">
        <v>7929</v>
      </c>
    </row>
    <row r="5100" spans="1:5" x14ac:dyDescent="0.25">
      <c r="A5100" s="246" t="str">
        <f t="shared" si="79"/>
        <v>86885</v>
      </c>
      <c r="B5100" s="362" t="s">
        <v>694</v>
      </c>
      <c r="C5100" s="362" t="s">
        <v>11195</v>
      </c>
      <c r="D5100" s="362" t="s">
        <v>8471</v>
      </c>
      <c r="E5100" s="363" t="s">
        <v>14842</v>
      </c>
    </row>
    <row r="5101" spans="1:5" x14ac:dyDescent="0.25">
      <c r="A5101" s="246" t="str">
        <f t="shared" si="79"/>
        <v>86886</v>
      </c>
      <c r="B5101" s="362" t="s">
        <v>695</v>
      </c>
      <c r="C5101" s="362" t="s">
        <v>11196</v>
      </c>
      <c r="D5101" s="362" t="s">
        <v>8471</v>
      </c>
      <c r="E5101" s="363" t="s">
        <v>16103</v>
      </c>
    </row>
    <row r="5102" spans="1:5" x14ac:dyDescent="0.25">
      <c r="A5102" s="246" t="str">
        <f t="shared" si="79"/>
        <v>86887</v>
      </c>
      <c r="B5102" s="362" t="s">
        <v>696</v>
      </c>
      <c r="C5102" s="362" t="s">
        <v>11197</v>
      </c>
      <c r="D5102" s="362" t="s">
        <v>8471</v>
      </c>
      <c r="E5102" s="363" t="s">
        <v>35899</v>
      </c>
    </row>
    <row r="5103" spans="1:5" x14ac:dyDescent="0.25">
      <c r="A5103" s="246" t="str">
        <f t="shared" si="79"/>
        <v>86888</v>
      </c>
      <c r="B5103" s="362" t="s">
        <v>697</v>
      </c>
      <c r="C5103" s="362" t="s">
        <v>11198</v>
      </c>
      <c r="D5103" s="362" t="s">
        <v>8471</v>
      </c>
      <c r="E5103" s="363" t="s">
        <v>35900</v>
      </c>
    </row>
    <row r="5104" spans="1:5" x14ac:dyDescent="0.25">
      <c r="A5104" s="246" t="str">
        <f t="shared" si="79"/>
        <v>86889</v>
      </c>
      <c r="B5104" s="362" t="s">
        <v>698</v>
      </c>
      <c r="C5104" s="362" t="s">
        <v>11199</v>
      </c>
      <c r="D5104" s="362" t="s">
        <v>8471</v>
      </c>
      <c r="E5104" s="363" t="s">
        <v>35901</v>
      </c>
    </row>
    <row r="5105" spans="1:5" x14ac:dyDescent="0.25">
      <c r="A5105" s="246" t="str">
        <f t="shared" si="79"/>
        <v>86893</v>
      </c>
      <c r="B5105" s="362" t="s">
        <v>699</v>
      </c>
      <c r="C5105" s="362" t="s">
        <v>11200</v>
      </c>
      <c r="D5105" s="362" t="s">
        <v>8471</v>
      </c>
      <c r="E5105" s="363" t="s">
        <v>35902</v>
      </c>
    </row>
    <row r="5106" spans="1:5" x14ac:dyDescent="0.25">
      <c r="A5106" s="246" t="str">
        <f t="shared" si="79"/>
        <v>86894</v>
      </c>
      <c r="B5106" s="362" t="s">
        <v>700</v>
      </c>
      <c r="C5106" s="362" t="s">
        <v>11201</v>
      </c>
      <c r="D5106" s="362" t="s">
        <v>8471</v>
      </c>
      <c r="E5106" s="363" t="s">
        <v>35903</v>
      </c>
    </row>
    <row r="5107" spans="1:5" x14ac:dyDescent="0.25">
      <c r="A5107" s="246" t="str">
        <f t="shared" si="79"/>
        <v>86895</v>
      </c>
      <c r="B5107" s="362" t="s">
        <v>701</v>
      </c>
      <c r="C5107" s="362" t="s">
        <v>11202</v>
      </c>
      <c r="D5107" s="362" t="s">
        <v>8471</v>
      </c>
      <c r="E5107" s="363" t="s">
        <v>35904</v>
      </c>
    </row>
    <row r="5108" spans="1:5" x14ac:dyDescent="0.25">
      <c r="A5108" s="246" t="str">
        <f t="shared" si="79"/>
        <v>86899</v>
      </c>
      <c r="B5108" s="362" t="s">
        <v>702</v>
      </c>
      <c r="C5108" s="362" t="s">
        <v>11203</v>
      </c>
      <c r="D5108" s="362" t="s">
        <v>8471</v>
      </c>
      <c r="E5108" s="363" t="s">
        <v>35905</v>
      </c>
    </row>
    <row r="5109" spans="1:5" x14ac:dyDescent="0.25">
      <c r="A5109" s="246" t="str">
        <f t="shared" si="79"/>
        <v>86900</v>
      </c>
      <c r="B5109" s="362" t="s">
        <v>703</v>
      </c>
      <c r="C5109" s="362" t="s">
        <v>11204</v>
      </c>
      <c r="D5109" s="362" t="s">
        <v>8471</v>
      </c>
      <c r="E5109" s="363" t="s">
        <v>35906</v>
      </c>
    </row>
    <row r="5110" spans="1:5" x14ac:dyDescent="0.25">
      <c r="A5110" s="246" t="str">
        <f t="shared" si="79"/>
        <v>86901</v>
      </c>
      <c r="B5110" s="362" t="s">
        <v>704</v>
      </c>
      <c r="C5110" s="362" t="s">
        <v>11205</v>
      </c>
      <c r="D5110" s="362" t="s">
        <v>8471</v>
      </c>
      <c r="E5110" s="363" t="s">
        <v>35907</v>
      </c>
    </row>
    <row r="5111" spans="1:5" x14ac:dyDescent="0.25">
      <c r="A5111" s="246" t="str">
        <f t="shared" si="79"/>
        <v>86902</v>
      </c>
      <c r="B5111" s="362" t="s">
        <v>705</v>
      </c>
      <c r="C5111" s="362" t="s">
        <v>11206</v>
      </c>
      <c r="D5111" s="362" t="s">
        <v>8471</v>
      </c>
      <c r="E5111" s="363" t="s">
        <v>35908</v>
      </c>
    </row>
    <row r="5112" spans="1:5" x14ac:dyDescent="0.25">
      <c r="A5112" s="246" t="str">
        <f t="shared" si="79"/>
        <v>86903</v>
      </c>
      <c r="B5112" s="362" t="s">
        <v>706</v>
      </c>
      <c r="C5112" s="362" t="s">
        <v>11207</v>
      </c>
      <c r="D5112" s="362" t="s">
        <v>8471</v>
      </c>
      <c r="E5112" s="363" t="s">
        <v>20258</v>
      </c>
    </row>
    <row r="5113" spans="1:5" x14ac:dyDescent="0.25">
      <c r="A5113" s="246" t="str">
        <f t="shared" si="79"/>
        <v>86904</v>
      </c>
      <c r="B5113" s="362" t="s">
        <v>707</v>
      </c>
      <c r="C5113" s="362" t="s">
        <v>11208</v>
      </c>
      <c r="D5113" s="362" t="s">
        <v>8471</v>
      </c>
      <c r="E5113" s="363" t="s">
        <v>35909</v>
      </c>
    </row>
    <row r="5114" spans="1:5" x14ac:dyDescent="0.25">
      <c r="A5114" s="246" t="str">
        <f t="shared" si="79"/>
        <v>86905</v>
      </c>
      <c r="B5114" s="362" t="s">
        <v>708</v>
      </c>
      <c r="C5114" s="362" t="s">
        <v>11209</v>
      </c>
      <c r="D5114" s="362" t="s">
        <v>8471</v>
      </c>
      <c r="E5114" s="363" t="s">
        <v>35910</v>
      </c>
    </row>
    <row r="5115" spans="1:5" x14ac:dyDescent="0.25">
      <c r="A5115" s="246" t="str">
        <f t="shared" si="79"/>
        <v>86906</v>
      </c>
      <c r="B5115" s="362" t="s">
        <v>709</v>
      </c>
      <c r="C5115" s="362" t="s">
        <v>11210</v>
      </c>
      <c r="D5115" s="362" t="s">
        <v>8471</v>
      </c>
      <c r="E5115" s="363" t="s">
        <v>35911</v>
      </c>
    </row>
    <row r="5116" spans="1:5" x14ac:dyDescent="0.25">
      <c r="A5116" s="246" t="str">
        <f t="shared" si="79"/>
        <v>86908</v>
      </c>
      <c r="B5116" s="362" t="s">
        <v>710</v>
      </c>
      <c r="C5116" s="362" t="s">
        <v>11211</v>
      </c>
      <c r="D5116" s="362" t="s">
        <v>8471</v>
      </c>
      <c r="E5116" s="363" t="s">
        <v>35912</v>
      </c>
    </row>
    <row r="5117" spans="1:5" x14ac:dyDescent="0.25">
      <c r="A5117" s="246" t="str">
        <f t="shared" si="79"/>
        <v>86909</v>
      </c>
      <c r="B5117" s="362" t="s">
        <v>711</v>
      </c>
      <c r="C5117" s="362" t="s">
        <v>11212</v>
      </c>
      <c r="D5117" s="362" t="s">
        <v>8471</v>
      </c>
      <c r="E5117" s="363" t="s">
        <v>17939</v>
      </c>
    </row>
    <row r="5118" spans="1:5" x14ac:dyDescent="0.25">
      <c r="A5118" s="246" t="str">
        <f t="shared" si="79"/>
        <v>86910</v>
      </c>
      <c r="B5118" s="362" t="s">
        <v>712</v>
      </c>
      <c r="C5118" s="362" t="s">
        <v>11213</v>
      </c>
      <c r="D5118" s="362" t="s">
        <v>8471</v>
      </c>
      <c r="E5118" s="363" t="s">
        <v>35913</v>
      </c>
    </row>
    <row r="5119" spans="1:5" x14ac:dyDescent="0.25">
      <c r="A5119" s="246" t="str">
        <f t="shared" si="79"/>
        <v>86911</v>
      </c>
      <c r="B5119" s="362" t="s">
        <v>713</v>
      </c>
      <c r="C5119" s="362" t="s">
        <v>11214</v>
      </c>
      <c r="D5119" s="362" t="s">
        <v>8471</v>
      </c>
      <c r="E5119" s="363" t="s">
        <v>21915</v>
      </c>
    </row>
    <row r="5120" spans="1:5" x14ac:dyDescent="0.25">
      <c r="A5120" s="246" t="str">
        <f t="shared" si="79"/>
        <v>86913</v>
      </c>
      <c r="B5120" s="362" t="s">
        <v>714</v>
      </c>
      <c r="C5120" s="362" t="s">
        <v>11216</v>
      </c>
      <c r="D5120" s="362" t="s">
        <v>8471</v>
      </c>
      <c r="E5120" s="363" t="s">
        <v>35914</v>
      </c>
    </row>
    <row r="5121" spans="1:5" x14ac:dyDescent="0.25">
      <c r="A5121" s="246" t="str">
        <f t="shared" si="79"/>
        <v>86914</v>
      </c>
      <c r="B5121" s="362" t="s">
        <v>715</v>
      </c>
      <c r="C5121" s="362" t="s">
        <v>11217</v>
      </c>
      <c r="D5121" s="362" t="s">
        <v>8471</v>
      </c>
      <c r="E5121" s="363" t="s">
        <v>35915</v>
      </c>
    </row>
    <row r="5122" spans="1:5" x14ac:dyDescent="0.25">
      <c r="A5122" s="246" t="str">
        <f t="shared" si="79"/>
        <v>86915</v>
      </c>
      <c r="B5122" s="362" t="s">
        <v>716</v>
      </c>
      <c r="C5122" s="362" t="s">
        <v>11218</v>
      </c>
      <c r="D5122" s="362" t="s">
        <v>8471</v>
      </c>
      <c r="E5122" s="363" t="s">
        <v>35916</v>
      </c>
    </row>
    <row r="5123" spans="1:5" x14ac:dyDescent="0.25">
      <c r="A5123" s="246" t="str">
        <f t="shared" ref="A5123:A5186" si="80">B5123</f>
        <v>86916</v>
      </c>
      <c r="B5123" s="362" t="s">
        <v>717</v>
      </c>
      <c r="C5123" s="362" t="s">
        <v>11219</v>
      </c>
      <c r="D5123" s="362" t="s">
        <v>8471</v>
      </c>
      <c r="E5123" s="363" t="s">
        <v>12811</v>
      </c>
    </row>
    <row r="5124" spans="1:5" x14ac:dyDescent="0.25">
      <c r="A5124" s="246" t="str">
        <f t="shared" si="80"/>
        <v>86919</v>
      </c>
      <c r="B5124" s="362" t="s">
        <v>718</v>
      </c>
      <c r="C5124" s="362" t="s">
        <v>11220</v>
      </c>
      <c r="D5124" s="362" t="s">
        <v>8471</v>
      </c>
      <c r="E5124" s="363" t="s">
        <v>35917</v>
      </c>
    </row>
    <row r="5125" spans="1:5" x14ac:dyDescent="0.25">
      <c r="A5125" s="246" t="str">
        <f t="shared" si="80"/>
        <v>86920</v>
      </c>
      <c r="B5125" s="362" t="s">
        <v>719</v>
      </c>
      <c r="C5125" s="362" t="s">
        <v>11221</v>
      </c>
      <c r="D5125" s="362" t="s">
        <v>8471</v>
      </c>
      <c r="E5125" s="363" t="s">
        <v>35918</v>
      </c>
    </row>
    <row r="5126" spans="1:5" x14ac:dyDescent="0.25">
      <c r="A5126" s="246" t="str">
        <f t="shared" si="80"/>
        <v>86921</v>
      </c>
      <c r="B5126" s="362" t="s">
        <v>720</v>
      </c>
      <c r="C5126" s="362" t="s">
        <v>11222</v>
      </c>
      <c r="D5126" s="362" t="s">
        <v>8471</v>
      </c>
      <c r="E5126" s="363" t="s">
        <v>35919</v>
      </c>
    </row>
    <row r="5127" spans="1:5" x14ac:dyDescent="0.25">
      <c r="A5127" s="246" t="str">
        <f t="shared" si="80"/>
        <v>86922</v>
      </c>
      <c r="B5127" s="362" t="s">
        <v>721</v>
      </c>
      <c r="C5127" s="362" t="s">
        <v>11223</v>
      </c>
      <c r="D5127" s="362" t="s">
        <v>8471</v>
      </c>
      <c r="E5127" s="363" t="s">
        <v>35920</v>
      </c>
    </row>
    <row r="5128" spans="1:5" x14ac:dyDescent="0.25">
      <c r="A5128" s="246" t="str">
        <f t="shared" si="80"/>
        <v>86923</v>
      </c>
      <c r="B5128" s="362" t="s">
        <v>722</v>
      </c>
      <c r="C5128" s="362" t="s">
        <v>11224</v>
      </c>
      <c r="D5128" s="362" t="s">
        <v>8471</v>
      </c>
      <c r="E5128" s="363" t="s">
        <v>35921</v>
      </c>
    </row>
    <row r="5129" spans="1:5" x14ac:dyDescent="0.25">
      <c r="A5129" s="246" t="str">
        <f t="shared" si="80"/>
        <v>86924</v>
      </c>
      <c r="B5129" s="362" t="s">
        <v>723</v>
      </c>
      <c r="C5129" s="362" t="s">
        <v>11225</v>
      </c>
      <c r="D5129" s="362" t="s">
        <v>8471</v>
      </c>
      <c r="E5129" s="363" t="s">
        <v>35922</v>
      </c>
    </row>
    <row r="5130" spans="1:5" x14ac:dyDescent="0.25">
      <c r="A5130" s="246" t="str">
        <f t="shared" si="80"/>
        <v>86925</v>
      </c>
      <c r="B5130" s="362" t="s">
        <v>724</v>
      </c>
      <c r="C5130" s="362" t="s">
        <v>11226</v>
      </c>
      <c r="D5130" s="362" t="s">
        <v>8471</v>
      </c>
      <c r="E5130" s="363" t="s">
        <v>35923</v>
      </c>
    </row>
    <row r="5131" spans="1:5" x14ac:dyDescent="0.25">
      <c r="A5131" s="246" t="str">
        <f t="shared" si="80"/>
        <v>86926</v>
      </c>
      <c r="B5131" s="362" t="s">
        <v>725</v>
      </c>
      <c r="C5131" s="362" t="s">
        <v>11227</v>
      </c>
      <c r="D5131" s="362" t="s">
        <v>8471</v>
      </c>
      <c r="E5131" s="363" t="s">
        <v>35924</v>
      </c>
    </row>
    <row r="5132" spans="1:5" x14ac:dyDescent="0.25">
      <c r="A5132" s="246" t="str">
        <f t="shared" si="80"/>
        <v>86927</v>
      </c>
      <c r="B5132" s="362" t="s">
        <v>726</v>
      </c>
      <c r="C5132" s="362" t="s">
        <v>11228</v>
      </c>
      <c r="D5132" s="362" t="s">
        <v>8471</v>
      </c>
      <c r="E5132" s="363" t="s">
        <v>35925</v>
      </c>
    </row>
    <row r="5133" spans="1:5" x14ac:dyDescent="0.25">
      <c r="A5133" s="246" t="str">
        <f t="shared" si="80"/>
        <v>86928</v>
      </c>
      <c r="B5133" s="362" t="s">
        <v>727</v>
      </c>
      <c r="C5133" s="362" t="s">
        <v>11229</v>
      </c>
      <c r="D5133" s="362" t="s">
        <v>8471</v>
      </c>
      <c r="E5133" s="363" t="s">
        <v>35926</v>
      </c>
    </row>
    <row r="5134" spans="1:5" x14ac:dyDescent="0.25">
      <c r="A5134" s="246" t="str">
        <f t="shared" si="80"/>
        <v>86929</v>
      </c>
      <c r="B5134" s="362" t="s">
        <v>728</v>
      </c>
      <c r="C5134" s="362" t="s">
        <v>11230</v>
      </c>
      <c r="D5134" s="362" t="s">
        <v>8471</v>
      </c>
      <c r="E5134" s="363" t="s">
        <v>35927</v>
      </c>
    </row>
    <row r="5135" spans="1:5" x14ac:dyDescent="0.25">
      <c r="A5135" s="246" t="str">
        <f t="shared" si="80"/>
        <v>86930</v>
      </c>
      <c r="B5135" s="362" t="s">
        <v>729</v>
      </c>
      <c r="C5135" s="362" t="s">
        <v>11231</v>
      </c>
      <c r="D5135" s="362" t="s">
        <v>8471</v>
      </c>
      <c r="E5135" s="363" t="s">
        <v>35928</v>
      </c>
    </row>
    <row r="5136" spans="1:5" x14ac:dyDescent="0.25">
      <c r="A5136" s="246" t="str">
        <f t="shared" si="80"/>
        <v>86931</v>
      </c>
      <c r="B5136" s="362" t="s">
        <v>730</v>
      </c>
      <c r="C5136" s="362" t="s">
        <v>11232</v>
      </c>
      <c r="D5136" s="362" t="s">
        <v>8471</v>
      </c>
      <c r="E5136" s="363" t="s">
        <v>27066</v>
      </c>
    </row>
    <row r="5137" spans="1:5" x14ac:dyDescent="0.25">
      <c r="A5137" s="246" t="str">
        <f t="shared" si="80"/>
        <v>86932</v>
      </c>
      <c r="B5137" s="362" t="s">
        <v>731</v>
      </c>
      <c r="C5137" s="362" t="s">
        <v>11233</v>
      </c>
      <c r="D5137" s="362" t="s">
        <v>8471</v>
      </c>
      <c r="E5137" s="363" t="s">
        <v>35929</v>
      </c>
    </row>
    <row r="5138" spans="1:5" x14ac:dyDescent="0.25">
      <c r="A5138" s="246" t="str">
        <f t="shared" si="80"/>
        <v>86933</v>
      </c>
      <c r="B5138" s="362" t="s">
        <v>732</v>
      </c>
      <c r="C5138" s="362" t="s">
        <v>11234</v>
      </c>
      <c r="D5138" s="362" t="s">
        <v>8471</v>
      </c>
      <c r="E5138" s="363" t="s">
        <v>35930</v>
      </c>
    </row>
    <row r="5139" spans="1:5" x14ac:dyDescent="0.25">
      <c r="A5139" s="246" t="str">
        <f t="shared" si="80"/>
        <v>86934</v>
      </c>
      <c r="B5139" s="362" t="s">
        <v>733</v>
      </c>
      <c r="C5139" s="362" t="s">
        <v>11235</v>
      </c>
      <c r="D5139" s="362" t="s">
        <v>8471</v>
      </c>
      <c r="E5139" s="363" t="s">
        <v>35931</v>
      </c>
    </row>
    <row r="5140" spans="1:5" x14ac:dyDescent="0.25">
      <c r="A5140" s="246" t="str">
        <f t="shared" si="80"/>
        <v>86935</v>
      </c>
      <c r="B5140" s="362" t="s">
        <v>734</v>
      </c>
      <c r="C5140" s="362" t="s">
        <v>11236</v>
      </c>
      <c r="D5140" s="362" t="s">
        <v>8471</v>
      </c>
      <c r="E5140" s="363" t="s">
        <v>35932</v>
      </c>
    </row>
    <row r="5141" spans="1:5" x14ac:dyDescent="0.25">
      <c r="A5141" s="246" t="str">
        <f t="shared" si="80"/>
        <v>86936</v>
      </c>
      <c r="B5141" s="362" t="s">
        <v>735</v>
      </c>
      <c r="C5141" s="362" t="s">
        <v>11237</v>
      </c>
      <c r="D5141" s="362" t="s">
        <v>8471</v>
      </c>
      <c r="E5141" s="363" t="s">
        <v>35933</v>
      </c>
    </row>
    <row r="5142" spans="1:5" x14ac:dyDescent="0.25">
      <c r="A5142" s="246" t="str">
        <f t="shared" si="80"/>
        <v>86937</v>
      </c>
      <c r="B5142" s="362" t="s">
        <v>736</v>
      </c>
      <c r="C5142" s="362" t="s">
        <v>11238</v>
      </c>
      <c r="D5142" s="362" t="s">
        <v>8471</v>
      </c>
      <c r="E5142" s="363" t="s">
        <v>30849</v>
      </c>
    </row>
    <row r="5143" spans="1:5" x14ac:dyDescent="0.25">
      <c r="A5143" s="246" t="str">
        <f t="shared" si="80"/>
        <v>86938</v>
      </c>
      <c r="B5143" s="362" t="s">
        <v>737</v>
      </c>
      <c r="C5143" s="362" t="s">
        <v>11239</v>
      </c>
      <c r="D5143" s="362" t="s">
        <v>8471</v>
      </c>
      <c r="E5143" s="363" t="s">
        <v>35934</v>
      </c>
    </row>
    <row r="5144" spans="1:5" x14ac:dyDescent="0.25">
      <c r="A5144" s="246" t="str">
        <f t="shared" si="80"/>
        <v>86939</v>
      </c>
      <c r="B5144" s="362" t="s">
        <v>738</v>
      </c>
      <c r="C5144" s="362" t="s">
        <v>11240</v>
      </c>
      <c r="D5144" s="362" t="s">
        <v>8471</v>
      </c>
      <c r="E5144" s="363" t="s">
        <v>35935</v>
      </c>
    </row>
    <row r="5145" spans="1:5" x14ac:dyDescent="0.25">
      <c r="A5145" s="246" t="str">
        <f t="shared" si="80"/>
        <v>86940</v>
      </c>
      <c r="B5145" s="362" t="s">
        <v>739</v>
      </c>
      <c r="C5145" s="362" t="s">
        <v>11241</v>
      </c>
      <c r="D5145" s="362" t="s">
        <v>8471</v>
      </c>
      <c r="E5145" s="363" t="s">
        <v>35936</v>
      </c>
    </row>
    <row r="5146" spans="1:5" x14ac:dyDescent="0.25">
      <c r="A5146" s="246" t="str">
        <f t="shared" si="80"/>
        <v>86941</v>
      </c>
      <c r="B5146" s="362" t="s">
        <v>740</v>
      </c>
      <c r="C5146" s="362" t="s">
        <v>11242</v>
      </c>
      <c r="D5146" s="362" t="s">
        <v>8471</v>
      </c>
      <c r="E5146" s="363" t="s">
        <v>35937</v>
      </c>
    </row>
    <row r="5147" spans="1:5" x14ac:dyDescent="0.25">
      <c r="A5147" s="246" t="str">
        <f t="shared" si="80"/>
        <v>86942</v>
      </c>
      <c r="B5147" s="362" t="s">
        <v>741</v>
      </c>
      <c r="C5147" s="362" t="s">
        <v>11243</v>
      </c>
      <c r="D5147" s="362" t="s">
        <v>8471</v>
      </c>
      <c r="E5147" s="363" t="s">
        <v>35938</v>
      </c>
    </row>
    <row r="5148" spans="1:5" x14ac:dyDescent="0.25">
      <c r="A5148" s="246" t="str">
        <f t="shared" si="80"/>
        <v>86943</v>
      </c>
      <c r="B5148" s="362" t="s">
        <v>742</v>
      </c>
      <c r="C5148" s="362" t="s">
        <v>11244</v>
      </c>
      <c r="D5148" s="362" t="s">
        <v>8471</v>
      </c>
      <c r="E5148" s="363" t="s">
        <v>35939</v>
      </c>
    </row>
    <row r="5149" spans="1:5" x14ac:dyDescent="0.25">
      <c r="A5149" s="246" t="str">
        <f t="shared" si="80"/>
        <v>86947</v>
      </c>
      <c r="B5149" s="362" t="s">
        <v>743</v>
      </c>
      <c r="C5149" s="362" t="s">
        <v>11245</v>
      </c>
      <c r="D5149" s="362" t="s">
        <v>8471</v>
      </c>
      <c r="E5149" s="363" t="s">
        <v>35940</v>
      </c>
    </row>
    <row r="5150" spans="1:5" x14ac:dyDescent="0.25">
      <c r="A5150" s="246" t="str">
        <f t="shared" si="80"/>
        <v>93396</v>
      </c>
      <c r="B5150" s="362" t="s">
        <v>3329</v>
      </c>
      <c r="C5150" s="362" t="s">
        <v>11246</v>
      </c>
      <c r="D5150" s="362" t="s">
        <v>8471</v>
      </c>
      <c r="E5150" s="363" t="s">
        <v>35941</v>
      </c>
    </row>
    <row r="5151" spans="1:5" x14ac:dyDescent="0.25">
      <c r="A5151" s="246" t="str">
        <f t="shared" si="80"/>
        <v>93441</v>
      </c>
      <c r="B5151" s="362" t="s">
        <v>3373</v>
      </c>
      <c r="C5151" s="362" t="s">
        <v>11247</v>
      </c>
      <c r="D5151" s="362" t="s">
        <v>8471</v>
      </c>
      <c r="E5151" s="363" t="s">
        <v>35942</v>
      </c>
    </row>
    <row r="5152" spans="1:5" x14ac:dyDescent="0.25">
      <c r="A5152" s="246" t="str">
        <f t="shared" si="80"/>
        <v>93442</v>
      </c>
      <c r="B5152" s="362" t="s">
        <v>3374</v>
      </c>
      <c r="C5152" s="362" t="s">
        <v>11248</v>
      </c>
      <c r="D5152" s="362" t="s">
        <v>8471</v>
      </c>
      <c r="E5152" s="363" t="s">
        <v>35943</v>
      </c>
    </row>
    <row r="5153" spans="1:5" x14ac:dyDescent="0.25">
      <c r="A5153" s="246" t="str">
        <f t="shared" si="80"/>
        <v>95469</v>
      </c>
      <c r="B5153" s="362" t="s">
        <v>3957</v>
      </c>
      <c r="C5153" s="362" t="s">
        <v>11249</v>
      </c>
      <c r="D5153" s="362" t="s">
        <v>8471</v>
      </c>
      <c r="E5153" s="363" t="s">
        <v>35944</v>
      </c>
    </row>
    <row r="5154" spans="1:5" x14ac:dyDescent="0.25">
      <c r="A5154" s="246" t="str">
        <f t="shared" si="80"/>
        <v>95470</v>
      </c>
      <c r="B5154" s="362" t="s">
        <v>3958</v>
      </c>
      <c r="C5154" s="362" t="s">
        <v>11250</v>
      </c>
      <c r="D5154" s="362" t="s">
        <v>8471</v>
      </c>
      <c r="E5154" s="363" t="s">
        <v>35945</v>
      </c>
    </row>
    <row r="5155" spans="1:5" x14ac:dyDescent="0.25">
      <c r="A5155" s="246" t="str">
        <f t="shared" si="80"/>
        <v>95471</v>
      </c>
      <c r="B5155" s="362" t="s">
        <v>3959</v>
      </c>
      <c r="C5155" s="362" t="s">
        <v>11251</v>
      </c>
      <c r="D5155" s="362" t="s">
        <v>8471</v>
      </c>
      <c r="E5155" s="363" t="s">
        <v>35946</v>
      </c>
    </row>
    <row r="5156" spans="1:5" x14ac:dyDescent="0.25">
      <c r="A5156" s="246" t="str">
        <f t="shared" si="80"/>
        <v>95472</v>
      </c>
      <c r="B5156" s="362" t="s">
        <v>3960</v>
      </c>
      <c r="C5156" s="362" t="s">
        <v>11252</v>
      </c>
      <c r="D5156" s="362" t="s">
        <v>8471</v>
      </c>
      <c r="E5156" s="363" t="s">
        <v>20820</v>
      </c>
    </row>
    <row r="5157" spans="1:5" x14ac:dyDescent="0.25">
      <c r="A5157" s="246" t="str">
        <f t="shared" si="80"/>
        <v>95542</v>
      </c>
      <c r="B5157" s="362" t="s">
        <v>3962</v>
      </c>
      <c r="C5157" s="362" t="s">
        <v>11253</v>
      </c>
      <c r="D5157" s="362" t="s">
        <v>8471</v>
      </c>
      <c r="E5157" s="363" t="s">
        <v>27370</v>
      </c>
    </row>
    <row r="5158" spans="1:5" x14ac:dyDescent="0.25">
      <c r="A5158" s="246" t="str">
        <f t="shared" si="80"/>
        <v>95543</v>
      </c>
      <c r="B5158" s="362" t="s">
        <v>3963</v>
      </c>
      <c r="C5158" s="362" t="s">
        <v>11255</v>
      </c>
      <c r="D5158" s="362" t="s">
        <v>8471</v>
      </c>
      <c r="E5158" s="363" t="s">
        <v>35947</v>
      </c>
    </row>
    <row r="5159" spans="1:5" x14ac:dyDescent="0.25">
      <c r="A5159" s="246" t="str">
        <f t="shared" si="80"/>
        <v>95544</v>
      </c>
      <c r="B5159" s="362" t="s">
        <v>3964</v>
      </c>
      <c r="C5159" s="362" t="s">
        <v>11256</v>
      </c>
      <c r="D5159" s="362" t="s">
        <v>8471</v>
      </c>
      <c r="E5159" s="363" t="s">
        <v>22870</v>
      </c>
    </row>
    <row r="5160" spans="1:5" x14ac:dyDescent="0.25">
      <c r="A5160" s="246" t="str">
        <f t="shared" si="80"/>
        <v>95545</v>
      </c>
      <c r="B5160" s="362" t="s">
        <v>3965</v>
      </c>
      <c r="C5160" s="362" t="s">
        <v>11257</v>
      </c>
      <c r="D5160" s="362" t="s">
        <v>8471</v>
      </c>
      <c r="E5160" s="363" t="s">
        <v>28627</v>
      </c>
    </row>
    <row r="5161" spans="1:5" x14ac:dyDescent="0.25">
      <c r="A5161" s="246" t="str">
        <f t="shared" si="80"/>
        <v>95546</v>
      </c>
      <c r="B5161" s="362" t="s">
        <v>3966</v>
      </c>
      <c r="C5161" s="362" t="s">
        <v>11258</v>
      </c>
      <c r="D5161" s="362" t="s">
        <v>8471</v>
      </c>
      <c r="E5161" s="363" t="s">
        <v>35948</v>
      </c>
    </row>
    <row r="5162" spans="1:5" x14ac:dyDescent="0.25">
      <c r="A5162" s="246" t="str">
        <f t="shared" si="80"/>
        <v>95547</v>
      </c>
      <c r="B5162" s="362" t="s">
        <v>3967</v>
      </c>
      <c r="C5162" s="362" t="s">
        <v>11259</v>
      </c>
      <c r="D5162" s="362" t="s">
        <v>8471</v>
      </c>
      <c r="E5162" s="363" t="s">
        <v>33857</v>
      </c>
    </row>
    <row r="5163" spans="1:5" x14ac:dyDescent="0.25">
      <c r="A5163" s="246" t="str">
        <f t="shared" si="80"/>
        <v>100848</v>
      </c>
      <c r="B5163" s="362" t="s">
        <v>5839</v>
      </c>
      <c r="C5163" s="362" t="s">
        <v>11260</v>
      </c>
      <c r="D5163" s="362" t="s">
        <v>8471</v>
      </c>
      <c r="E5163" s="363" t="s">
        <v>35949</v>
      </c>
    </row>
    <row r="5164" spans="1:5" x14ac:dyDescent="0.25">
      <c r="A5164" s="246" t="str">
        <f t="shared" si="80"/>
        <v>100849</v>
      </c>
      <c r="B5164" s="362" t="s">
        <v>5840</v>
      </c>
      <c r="C5164" s="362" t="s">
        <v>11261</v>
      </c>
      <c r="D5164" s="362" t="s">
        <v>8471</v>
      </c>
      <c r="E5164" s="363" t="s">
        <v>35950</v>
      </c>
    </row>
    <row r="5165" spans="1:5" x14ac:dyDescent="0.25">
      <c r="A5165" s="246" t="str">
        <f t="shared" si="80"/>
        <v>100851</v>
      </c>
      <c r="B5165" s="362" t="s">
        <v>5841</v>
      </c>
      <c r="C5165" s="362" t="s">
        <v>11262</v>
      </c>
      <c r="D5165" s="362" t="s">
        <v>8471</v>
      </c>
      <c r="E5165" s="363" t="s">
        <v>28234</v>
      </c>
    </row>
    <row r="5166" spans="1:5" x14ac:dyDescent="0.25">
      <c r="A5166" s="246" t="str">
        <f t="shared" si="80"/>
        <v>100852</v>
      </c>
      <c r="B5166" s="362" t="s">
        <v>5842</v>
      </c>
      <c r="C5166" s="362" t="s">
        <v>11263</v>
      </c>
      <c r="D5166" s="362" t="s">
        <v>8471</v>
      </c>
      <c r="E5166" s="363" t="s">
        <v>35951</v>
      </c>
    </row>
    <row r="5167" spans="1:5" x14ac:dyDescent="0.25">
      <c r="A5167" s="246" t="str">
        <f t="shared" si="80"/>
        <v>100853</v>
      </c>
      <c r="B5167" s="362" t="s">
        <v>14470</v>
      </c>
      <c r="C5167" s="362" t="s">
        <v>14471</v>
      </c>
      <c r="D5167" s="362" t="s">
        <v>8471</v>
      </c>
      <c r="E5167" s="363" t="s">
        <v>21183</v>
      </c>
    </row>
    <row r="5168" spans="1:5" x14ac:dyDescent="0.25">
      <c r="A5168" s="246" t="str">
        <f t="shared" si="80"/>
        <v>100854</v>
      </c>
      <c r="B5168" s="362" t="s">
        <v>5843</v>
      </c>
      <c r="C5168" s="362" t="s">
        <v>11264</v>
      </c>
      <c r="D5168" s="362" t="s">
        <v>8471</v>
      </c>
      <c r="E5168" s="363" t="s">
        <v>35952</v>
      </c>
    </row>
    <row r="5169" spans="1:5" x14ac:dyDescent="0.25">
      <c r="A5169" s="246" t="str">
        <f t="shared" si="80"/>
        <v>100856</v>
      </c>
      <c r="B5169" s="362" t="s">
        <v>5844</v>
      </c>
      <c r="C5169" s="362" t="s">
        <v>11265</v>
      </c>
      <c r="D5169" s="362" t="s">
        <v>8471</v>
      </c>
      <c r="E5169" s="363" t="s">
        <v>16629</v>
      </c>
    </row>
    <row r="5170" spans="1:5" x14ac:dyDescent="0.25">
      <c r="A5170" s="246" t="str">
        <f t="shared" si="80"/>
        <v>100857</v>
      </c>
      <c r="B5170" s="362" t="s">
        <v>5845</v>
      </c>
      <c r="C5170" s="362" t="s">
        <v>11266</v>
      </c>
      <c r="D5170" s="362" t="s">
        <v>8471</v>
      </c>
      <c r="E5170" s="363" t="s">
        <v>35953</v>
      </c>
    </row>
    <row r="5171" spans="1:5" x14ac:dyDescent="0.25">
      <c r="A5171" s="246" t="str">
        <f t="shared" si="80"/>
        <v>100858</v>
      </c>
      <c r="B5171" s="362" t="s">
        <v>5846</v>
      </c>
      <c r="C5171" s="362" t="s">
        <v>11267</v>
      </c>
      <c r="D5171" s="362" t="s">
        <v>8471</v>
      </c>
      <c r="E5171" s="363" t="s">
        <v>35954</v>
      </c>
    </row>
    <row r="5172" spans="1:5" x14ac:dyDescent="0.25">
      <c r="A5172" s="246" t="str">
        <f t="shared" si="80"/>
        <v>100859</v>
      </c>
      <c r="B5172" s="362" t="s">
        <v>13962</v>
      </c>
      <c r="C5172" s="362" t="s">
        <v>13963</v>
      </c>
      <c r="D5172" s="362" t="s">
        <v>8471</v>
      </c>
      <c r="E5172" s="363" t="s">
        <v>35955</v>
      </c>
    </row>
    <row r="5173" spans="1:5" x14ac:dyDescent="0.25">
      <c r="A5173" s="246" t="str">
        <f t="shared" si="80"/>
        <v>100860</v>
      </c>
      <c r="B5173" s="362" t="s">
        <v>5847</v>
      </c>
      <c r="C5173" s="362" t="s">
        <v>11268</v>
      </c>
      <c r="D5173" s="362" t="s">
        <v>8471</v>
      </c>
      <c r="E5173" s="363" t="s">
        <v>35956</v>
      </c>
    </row>
    <row r="5174" spans="1:5" x14ac:dyDescent="0.25">
      <c r="A5174" s="246" t="str">
        <f t="shared" si="80"/>
        <v>100861</v>
      </c>
      <c r="B5174" s="362" t="s">
        <v>5848</v>
      </c>
      <c r="C5174" s="362" t="s">
        <v>11269</v>
      </c>
      <c r="D5174" s="362" t="s">
        <v>8471</v>
      </c>
      <c r="E5174" s="363" t="s">
        <v>17781</v>
      </c>
    </row>
    <row r="5175" spans="1:5" x14ac:dyDescent="0.25">
      <c r="A5175" s="246" t="str">
        <f t="shared" si="80"/>
        <v>100862</v>
      </c>
      <c r="B5175" s="362" t="s">
        <v>5849</v>
      </c>
      <c r="C5175" s="362" t="s">
        <v>11270</v>
      </c>
      <c r="D5175" s="362" t="s">
        <v>8471</v>
      </c>
      <c r="E5175" s="363" t="s">
        <v>29781</v>
      </c>
    </row>
    <row r="5176" spans="1:5" x14ac:dyDescent="0.25">
      <c r="A5176" s="246" t="str">
        <f t="shared" si="80"/>
        <v>100863</v>
      </c>
      <c r="B5176" s="362" t="s">
        <v>5850</v>
      </c>
      <c r="C5176" s="362" t="s">
        <v>11271</v>
      </c>
      <c r="D5176" s="362" t="s">
        <v>8471</v>
      </c>
      <c r="E5176" s="363" t="s">
        <v>35957</v>
      </c>
    </row>
    <row r="5177" spans="1:5" x14ac:dyDescent="0.25">
      <c r="A5177" s="246" t="str">
        <f t="shared" si="80"/>
        <v>100864</v>
      </c>
      <c r="B5177" s="362" t="s">
        <v>5851</v>
      </c>
      <c r="C5177" s="362" t="s">
        <v>11272</v>
      </c>
      <c r="D5177" s="362" t="s">
        <v>8471</v>
      </c>
      <c r="E5177" s="363" t="s">
        <v>28451</v>
      </c>
    </row>
    <row r="5178" spans="1:5" x14ac:dyDescent="0.25">
      <c r="A5178" s="246" t="str">
        <f t="shared" si="80"/>
        <v>100865</v>
      </c>
      <c r="B5178" s="362" t="s">
        <v>5852</v>
      </c>
      <c r="C5178" s="362" t="s">
        <v>11273</v>
      </c>
      <c r="D5178" s="362" t="s">
        <v>8471</v>
      </c>
      <c r="E5178" s="363" t="s">
        <v>35958</v>
      </c>
    </row>
    <row r="5179" spans="1:5" x14ac:dyDescent="0.25">
      <c r="A5179" s="246" t="str">
        <f t="shared" si="80"/>
        <v>100866</v>
      </c>
      <c r="B5179" s="362" t="s">
        <v>5853</v>
      </c>
      <c r="C5179" s="362" t="s">
        <v>11274</v>
      </c>
      <c r="D5179" s="362" t="s">
        <v>8471</v>
      </c>
      <c r="E5179" s="363" t="s">
        <v>35959</v>
      </c>
    </row>
    <row r="5180" spans="1:5" x14ac:dyDescent="0.25">
      <c r="A5180" s="246" t="str">
        <f t="shared" si="80"/>
        <v>100867</v>
      </c>
      <c r="B5180" s="362" t="s">
        <v>5854</v>
      </c>
      <c r="C5180" s="362" t="s">
        <v>11275</v>
      </c>
      <c r="D5180" s="362" t="s">
        <v>8471</v>
      </c>
      <c r="E5180" s="363" t="s">
        <v>35960</v>
      </c>
    </row>
    <row r="5181" spans="1:5" x14ac:dyDescent="0.25">
      <c r="A5181" s="246" t="str">
        <f t="shared" si="80"/>
        <v>100868</v>
      </c>
      <c r="B5181" s="362" t="s">
        <v>5855</v>
      </c>
      <c r="C5181" s="362" t="s">
        <v>11276</v>
      </c>
      <c r="D5181" s="362" t="s">
        <v>8471</v>
      </c>
      <c r="E5181" s="363" t="s">
        <v>35961</v>
      </c>
    </row>
    <row r="5182" spans="1:5" x14ac:dyDescent="0.25">
      <c r="A5182" s="246" t="str">
        <f t="shared" si="80"/>
        <v>100869</v>
      </c>
      <c r="B5182" s="362" t="s">
        <v>5856</v>
      </c>
      <c r="C5182" s="362" t="s">
        <v>11277</v>
      </c>
      <c r="D5182" s="362" t="s">
        <v>8471</v>
      </c>
      <c r="E5182" s="363" t="s">
        <v>35962</v>
      </c>
    </row>
    <row r="5183" spans="1:5" x14ac:dyDescent="0.25">
      <c r="A5183" s="246" t="str">
        <f t="shared" si="80"/>
        <v>100870</v>
      </c>
      <c r="B5183" s="362" t="s">
        <v>5857</v>
      </c>
      <c r="C5183" s="362" t="s">
        <v>11278</v>
      </c>
      <c r="D5183" s="362" t="s">
        <v>8471</v>
      </c>
      <c r="E5183" s="363" t="s">
        <v>35963</v>
      </c>
    </row>
    <row r="5184" spans="1:5" x14ac:dyDescent="0.25">
      <c r="A5184" s="246" t="str">
        <f t="shared" si="80"/>
        <v>100871</v>
      </c>
      <c r="B5184" s="362" t="s">
        <v>5858</v>
      </c>
      <c r="C5184" s="362" t="s">
        <v>11279</v>
      </c>
      <c r="D5184" s="362" t="s">
        <v>8471</v>
      </c>
      <c r="E5184" s="363" t="s">
        <v>35964</v>
      </c>
    </row>
    <row r="5185" spans="1:5" x14ac:dyDescent="0.25">
      <c r="A5185" s="246" t="str">
        <f t="shared" si="80"/>
        <v>100872</v>
      </c>
      <c r="B5185" s="362" t="s">
        <v>5859</v>
      </c>
      <c r="C5185" s="362" t="s">
        <v>11280</v>
      </c>
      <c r="D5185" s="362" t="s">
        <v>8471</v>
      </c>
      <c r="E5185" s="363" t="s">
        <v>35965</v>
      </c>
    </row>
    <row r="5186" spans="1:5" x14ac:dyDescent="0.25">
      <c r="A5186" s="246" t="str">
        <f t="shared" si="80"/>
        <v>100873</v>
      </c>
      <c r="B5186" s="362" t="s">
        <v>5860</v>
      </c>
      <c r="C5186" s="362" t="s">
        <v>11281</v>
      </c>
      <c r="D5186" s="362" t="s">
        <v>8471</v>
      </c>
      <c r="E5186" s="363" t="s">
        <v>35966</v>
      </c>
    </row>
    <row r="5187" spans="1:5" x14ac:dyDescent="0.25">
      <c r="A5187" s="246" t="str">
        <f t="shared" ref="A5187:A5250" si="81">B5187</f>
        <v>100874</v>
      </c>
      <c r="B5187" s="362" t="s">
        <v>5861</v>
      </c>
      <c r="C5187" s="362" t="s">
        <v>11282</v>
      </c>
      <c r="D5187" s="362" t="s">
        <v>8471</v>
      </c>
      <c r="E5187" s="363" t="s">
        <v>35959</v>
      </c>
    </row>
    <row r="5188" spans="1:5" x14ac:dyDescent="0.25">
      <c r="A5188" s="246" t="str">
        <f t="shared" si="81"/>
        <v>100875</v>
      </c>
      <c r="B5188" s="362" t="s">
        <v>5862</v>
      </c>
      <c r="C5188" s="362" t="s">
        <v>11283</v>
      </c>
      <c r="D5188" s="362" t="s">
        <v>8471</v>
      </c>
      <c r="E5188" s="363" t="s">
        <v>35967</v>
      </c>
    </row>
    <row r="5189" spans="1:5" x14ac:dyDescent="0.25">
      <c r="A5189" s="246" t="str">
        <f t="shared" si="81"/>
        <v>100878</v>
      </c>
      <c r="B5189" s="362" t="s">
        <v>13964</v>
      </c>
      <c r="C5189" s="362" t="s">
        <v>13965</v>
      </c>
      <c r="D5189" s="362" t="s">
        <v>8471</v>
      </c>
      <c r="E5189" s="363" t="s">
        <v>35968</v>
      </c>
    </row>
    <row r="5190" spans="1:5" x14ac:dyDescent="0.25">
      <c r="A5190" s="246" t="str">
        <f t="shared" si="81"/>
        <v>98052</v>
      </c>
      <c r="B5190" s="362" t="s">
        <v>4910</v>
      </c>
      <c r="C5190" s="362" t="s">
        <v>18220</v>
      </c>
      <c r="D5190" s="362" t="s">
        <v>8471</v>
      </c>
      <c r="E5190" s="363" t="s">
        <v>35969</v>
      </c>
    </row>
    <row r="5191" spans="1:5" x14ac:dyDescent="0.25">
      <c r="A5191" s="246" t="str">
        <f t="shared" si="81"/>
        <v>98053</v>
      </c>
      <c r="B5191" s="362" t="s">
        <v>4911</v>
      </c>
      <c r="C5191" s="362" t="s">
        <v>18221</v>
      </c>
      <c r="D5191" s="362" t="s">
        <v>8471</v>
      </c>
      <c r="E5191" s="363" t="s">
        <v>35970</v>
      </c>
    </row>
    <row r="5192" spans="1:5" x14ac:dyDescent="0.25">
      <c r="A5192" s="246" t="str">
        <f t="shared" si="81"/>
        <v>98054</v>
      </c>
      <c r="B5192" s="362" t="s">
        <v>4912</v>
      </c>
      <c r="C5192" s="362" t="s">
        <v>18222</v>
      </c>
      <c r="D5192" s="362" t="s">
        <v>8471</v>
      </c>
      <c r="E5192" s="363" t="s">
        <v>35971</v>
      </c>
    </row>
    <row r="5193" spans="1:5" x14ac:dyDescent="0.25">
      <c r="A5193" s="246" t="str">
        <f t="shared" si="81"/>
        <v>98055</v>
      </c>
      <c r="B5193" s="362" t="s">
        <v>4913</v>
      </c>
      <c r="C5193" s="362" t="s">
        <v>18223</v>
      </c>
      <c r="D5193" s="362" t="s">
        <v>8471</v>
      </c>
      <c r="E5193" s="363" t="s">
        <v>35972</v>
      </c>
    </row>
    <row r="5194" spans="1:5" x14ac:dyDescent="0.25">
      <c r="A5194" s="246" t="str">
        <f t="shared" si="81"/>
        <v>98056</v>
      </c>
      <c r="B5194" s="362" t="s">
        <v>4914</v>
      </c>
      <c r="C5194" s="362" t="s">
        <v>18224</v>
      </c>
      <c r="D5194" s="362" t="s">
        <v>8471</v>
      </c>
      <c r="E5194" s="363" t="s">
        <v>35973</v>
      </c>
    </row>
    <row r="5195" spans="1:5" x14ac:dyDescent="0.25">
      <c r="A5195" s="246" t="str">
        <f t="shared" si="81"/>
        <v>98057</v>
      </c>
      <c r="B5195" s="362" t="s">
        <v>4915</v>
      </c>
      <c r="C5195" s="362" t="s">
        <v>18225</v>
      </c>
      <c r="D5195" s="362" t="s">
        <v>8471</v>
      </c>
      <c r="E5195" s="363" t="s">
        <v>35974</v>
      </c>
    </row>
    <row r="5196" spans="1:5" x14ac:dyDescent="0.25">
      <c r="A5196" s="246" t="str">
        <f t="shared" si="81"/>
        <v>98058</v>
      </c>
      <c r="B5196" s="362" t="s">
        <v>7522</v>
      </c>
      <c r="C5196" s="362" t="s">
        <v>18226</v>
      </c>
      <c r="D5196" s="362" t="s">
        <v>8471</v>
      </c>
      <c r="E5196" s="363" t="s">
        <v>35975</v>
      </c>
    </row>
    <row r="5197" spans="1:5" x14ac:dyDescent="0.25">
      <c r="A5197" s="246" t="str">
        <f t="shared" si="81"/>
        <v>98059</v>
      </c>
      <c r="B5197" s="362" t="s">
        <v>6918</v>
      </c>
      <c r="C5197" s="362" t="s">
        <v>18227</v>
      </c>
      <c r="D5197" s="362" t="s">
        <v>8471</v>
      </c>
      <c r="E5197" s="363" t="s">
        <v>35976</v>
      </c>
    </row>
    <row r="5198" spans="1:5" x14ac:dyDescent="0.25">
      <c r="A5198" s="246" t="str">
        <f t="shared" si="81"/>
        <v>98060</v>
      </c>
      <c r="B5198" s="362" t="s">
        <v>6919</v>
      </c>
      <c r="C5198" s="362" t="s">
        <v>18228</v>
      </c>
      <c r="D5198" s="362" t="s">
        <v>8471</v>
      </c>
      <c r="E5198" s="363" t="s">
        <v>35977</v>
      </c>
    </row>
    <row r="5199" spans="1:5" x14ac:dyDescent="0.25">
      <c r="A5199" s="246" t="str">
        <f t="shared" si="81"/>
        <v>98061</v>
      </c>
      <c r="B5199" s="362" t="s">
        <v>6920</v>
      </c>
      <c r="C5199" s="362" t="s">
        <v>18229</v>
      </c>
      <c r="D5199" s="362" t="s">
        <v>8471</v>
      </c>
      <c r="E5199" s="363" t="s">
        <v>35978</v>
      </c>
    </row>
    <row r="5200" spans="1:5" x14ac:dyDescent="0.25">
      <c r="A5200" s="246" t="str">
        <f t="shared" si="81"/>
        <v>98062</v>
      </c>
      <c r="B5200" s="362" t="s">
        <v>7523</v>
      </c>
      <c r="C5200" s="362" t="s">
        <v>18230</v>
      </c>
      <c r="D5200" s="362" t="s">
        <v>8471</v>
      </c>
      <c r="E5200" s="363" t="s">
        <v>35979</v>
      </c>
    </row>
    <row r="5201" spans="1:5" x14ac:dyDescent="0.25">
      <c r="A5201" s="246" t="str">
        <f t="shared" si="81"/>
        <v>98063</v>
      </c>
      <c r="B5201" s="362" t="s">
        <v>7524</v>
      </c>
      <c r="C5201" s="362" t="s">
        <v>18231</v>
      </c>
      <c r="D5201" s="362" t="s">
        <v>8471</v>
      </c>
      <c r="E5201" s="363" t="s">
        <v>35980</v>
      </c>
    </row>
    <row r="5202" spans="1:5" x14ac:dyDescent="0.25">
      <c r="A5202" s="246" t="str">
        <f t="shared" si="81"/>
        <v>98064</v>
      </c>
      <c r="B5202" s="362" t="s">
        <v>7525</v>
      </c>
      <c r="C5202" s="362" t="s">
        <v>18232</v>
      </c>
      <c r="D5202" s="362" t="s">
        <v>8471</v>
      </c>
      <c r="E5202" s="363" t="s">
        <v>35981</v>
      </c>
    </row>
    <row r="5203" spans="1:5" x14ac:dyDescent="0.25">
      <c r="A5203" s="246" t="str">
        <f t="shared" si="81"/>
        <v>98065</v>
      </c>
      <c r="B5203" s="362" t="s">
        <v>7526</v>
      </c>
      <c r="C5203" s="362" t="s">
        <v>18233</v>
      </c>
      <c r="D5203" s="362" t="s">
        <v>8471</v>
      </c>
      <c r="E5203" s="363" t="s">
        <v>35982</v>
      </c>
    </row>
    <row r="5204" spans="1:5" x14ac:dyDescent="0.25">
      <c r="A5204" s="246" t="str">
        <f t="shared" si="81"/>
        <v>98066</v>
      </c>
      <c r="B5204" s="362" t="s">
        <v>4916</v>
      </c>
      <c r="C5204" s="362" t="s">
        <v>18234</v>
      </c>
      <c r="D5204" s="362" t="s">
        <v>8471</v>
      </c>
      <c r="E5204" s="363" t="s">
        <v>35983</v>
      </c>
    </row>
    <row r="5205" spans="1:5" x14ac:dyDescent="0.25">
      <c r="A5205" s="246" t="str">
        <f t="shared" si="81"/>
        <v>98067</v>
      </c>
      <c r="B5205" s="362" t="s">
        <v>4917</v>
      </c>
      <c r="C5205" s="362" t="s">
        <v>18235</v>
      </c>
      <c r="D5205" s="362" t="s">
        <v>8471</v>
      </c>
      <c r="E5205" s="363" t="s">
        <v>35984</v>
      </c>
    </row>
    <row r="5206" spans="1:5" x14ac:dyDescent="0.25">
      <c r="A5206" s="246" t="str">
        <f t="shared" si="81"/>
        <v>98068</v>
      </c>
      <c r="B5206" s="362" t="s">
        <v>4918</v>
      </c>
      <c r="C5206" s="362" t="s">
        <v>18236</v>
      </c>
      <c r="D5206" s="362" t="s">
        <v>8471</v>
      </c>
      <c r="E5206" s="363" t="s">
        <v>35985</v>
      </c>
    </row>
    <row r="5207" spans="1:5" x14ac:dyDescent="0.25">
      <c r="A5207" s="246" t="str">
        <f t="shared" si="81"/>
        <v>98069</v>
      </c>
      <c r="B5207" s="362" t="s">
        <v>4919</v>
      </c>
      <c r="C5207" s="362" t="s">
        <v>18237</v>
      </c>
      <c r="D5207" s="362" t="s">
        <v>8471</v>
      </c>
      <c r="E5207" s="363" t="s">
        <v>35986</v>
      </c>
    </row>
    <row r="5208" spans="1:5" x14ac:dyDescent="0.25">
      <c r="A5208" s="246" t="str">
        <f t="shared" si="81"/>
        <v>98070</v>
      </c>
      <c r="B5208" s="362" t="s">
        <v>4920</v>
      </c>
      <c r="C5208" s="362" t="s">
        <v>18238</v>
      </c>
      <c r="D5208" s="362" t="s">
        <v>8471</v>
      </c>
      <c r="E5208" s="363" t="s">
        <v>35987</v>
      </c>
    </row>
    <row r="5209" spans="1:5" x14ac:dyDescent="0.25">
      <c r="A5209" s="246" t="str">
        <f t="shared" si="81"/>
        <v>98071</v>
      </c>
      <c r="B5209" s="362" t="s">
        <v>4921</v>
      </c>
      <c r="C5209" s="362" t="s">
        <v>18239</v>
      </c>
      <c r="D5209" s="362" t="s">
        <v>8471</v>
      </c>
      <c r="E5209" s="363" t="s">
        <v>35988</v>
      </c>
    </row>
    <row r="5210" spans="1:5" x14ac:dyDescent="0.25">
      <c r="A5210" s="246" t="str">
        <f t="shared" si="81"/>
        <v>98072</v>
      </c>
      <c r="B5210" s="362" t="s">
        <v>4922</v>
      </c>
      <c r="C5210" s="362" t="s">
        <v>18240</v>
      </c>
      <c r="D5210" s="362" t="s">
        <v>8471</v>
      </c>
      <c r="E5210" s="363" t="s">
        <v>35989</v>
      </c>
    </row>
    <row r="5211" spans="1:5" x14ac:dyDescent="0.25">
      <c r="A5211" s="246" t="str">
        <f t="shared" si="81"/>
        <v>98073</v>
      </c>
      <c r="B5211" s="362" t="s">
        <v>4923</v>
      </c>
      <c r="C5211" s="362" t="s">
        <v>18241</v>
      </c>
      <c r="D5211" s="362" t="s">
        <v>8471</v>
      </c>
      <c r="E5211" s="363" t="s">
        <v>35990</v>
      </c>
    </row>
    <row r="5212" spans="1:5" x14ac:dyDescent="0.25">
      <c r="A5212" s="246" t="str">
        <f t="shared" si="81"/>
        <v>98074</v>
      </c>
      <c r="B5212" s="362" t="s">
        <v>4924</v>
      </c>
      <c r="C5212" s="362" t="s">
        <v>18242</v>
      </c>
      <c r="D5212" s="362" t="s">
        <v>8471</v>
      </c>
      <c r="E5212" s="363" t="s">
        <v>35991</v>
      </c>
    </row>
    <row r="5213" spans="1:5" x14ac:dyDescent="0.25">
      <c r="A5213" s="246" t="str">
        <f t="shared" si="81"/>
        <v>98075</v>
      </c>
      <c r="B5213" s="362" t="s">
        <v>4925</v>
      </c>
      <c r="C5213" s="362" t="s">
        <v>18243</v>
      </c>
      <c r="D5213" s="362" t="s">
        <v>8471</v>
      </c>
      <c r="E5213" s="363" t="s">
        <v>35992</v>
      </c>
    </row>
    <row r="5214" spans="1:5" x14ac:dyDescent="0.25">
      <c r="A5214" s="246" t="str">
        <f t="shared" si="81"/>
        <v>98076</v>
      </c>
      <c r="B5214" s="362" t="s">
        <v>4926</v>
      </c>
      <c r="C5214" s="362" t="s">
        <v>18244</v>
      </c>
      <c r="D5214" s="362" t="s">
        <v>8471</v>
      </c>
      <c r="E5214" s="363" t="s">
        <v>35993</v>
      </c>
    </row>
    <row r="5215" spans="1:5" x14ac:dyDescent="0.25">
      <c r="A5215" s="246" t="str">
        <f t="shared" si="81"/>
        <v>98077</v>
      </c>
      <c r="B5215" s="362" t="s">
        <v>4927</v>
      </c>
      <c r="C5215" s="362" t="s">
        <v>18245</v>
      </c>
      <c r="D5215" s="362" t="s">
        <v>8471</v>
      </c>
      <c r="E5215" s="363" t="s">
        <v>35994</v>
      </c>
    </row>
    <row r="5216" spans="1:5" x14ac:dyDescent="0.25">
      <c r="A5216" s="246" t="str">
        <f t="shared" si="81"/>
        <v>98078</v>
      </c>
      <c r="B5216" s="362" t="s">
        <v>4928</v>
      </c>
      <c r="C5216" s="362" t="s">
        <v>18246</v>
      </c>
      <c r="D5216" s="362" t="s">
        <v>8471</v>
      </c>
      <c r="E5216" s="363" t="s">
        <v>35995</v>
      </c>
    </row>
    <row r="5217" spans="1:5" x14ac:dyDescent="0.25">
      <c r="A5217" s="246" t="str">
        <f t="shared" si="81"/>
        <v>98079</v>
      </c>
      <c r="B5217" s="362" t="s">
        <v>4929</v>
      </c>
      <c r="C5217" s="362" t="s">
        <v>18247</v>
      </c>
      <c r="D5217" s="362" t="s">
        <v>8471</v>
      </c>
      <c r="E5217" s="363" t="s">
        <v>35996</v>
      </c>
    </row>
    <row r="5218" spans="1:5" x14ac:dyDescent="0.25">
      <c r="A5218" s="246" t="str">
        <f t="shared" si="81"/>
        <v>98080</v>
      </c>
      <c r="B5218" s="362" t="s">
        <v>4930</v>
      </c>
      <c r="C5218" s="362" t="s">
        <v>18248</v>
      </c>
      <c r="D5218" s="362" t="s">
        <v>8471</v>
      </c>
      <c r="E5218" s="363" t="s">
        <v>35997</v>
      </c>
    </row>
    <row r="5219" spans="1:5" x14ac:dyDescent="0.25">
      <c r="A5219" s="246" t="str">
        <f t="shared" si="81"/>
        <v>98081</v>
      </c>
      <c r="B5219" s="362" t="s">
        <v>4931</v>
      </c>
      <c r="C5219" s="362" t="s">
        <v>18249</v>
      </c>
      <c r="D5219" s="362" t="s">
        <v>8471</v>
      </c>
      <c r="E5219" s="363" t="s">
        <v>35998</v>
      </c>
    </row>
    <row r="5220" spans="1:5" x14ac:dyDescent="0.25">
      <c r="A5220" s="246" t="str">
        <f t="shared" si="81"/>
        <v>98082</v>
      </c>
      <c r="B5220" s="362" t="s">
        <v>4932</v>
      </c>
      <c r="C5220" s="362" t="s">
        <v>18250</v>
      </c>
      <c r="D5220" s="362" t="s">
        <v>8471</v>
      </c>
      <c r="E5220" s="363" t="s">
        <v>35999</v>
      </c>
    </row>
    <row r="5221" spans="1:5" x14ac:dyDescent="0.25">
      <c r="A5221" s="246" t="str">
        <f t="shared" si="81"/>
        <v>98083</v>
      </c>
      <c r="B5221" s="362" t="s">
        <v>4933</v>
      </c>
      <c r="C5221" s="362" t="s">
        <v>18251</v>
      </c>
      <c r="D5221" s="362" t="s">
        <v>8471</v>
      </c>
      <c r="E5221" s="363" t="s">
        <v>36000</v>
      </c>
    </row>
    <row r="5222" spans="1:5" x14ac:dyDescent="0.25">
      <c r="A5222" s="246" t="str">
        <f t="shared" si="81"/>
        <v>98084</v>
      </c>
      <c r="B5222" s="362" t="s">
        <v>4934</v>
      </c>
      <c r="C5222" s="362" t="s">
        <v>18252</v>
      </c>
      <c r="D5222" s="362" t="s">
        <v>8471</v>
      </c>
      <c r="E5222" s="363" t="s">
        <v>36001</v>
      </c>
    </row>
    <row r="5223" spans="1:5" x14ac:dyDescent="0.25">
      <c r="A5223" s="246" t="str">
        <f t="shared" si="81"/>
        <v>98085</v>
      </c>
      <c r="B5223" s="362" t="s">
        <v>4935</v>
      </c>
      <c r="C5223" s="362" t="s">
        <v>18253</v>
      </c>
      <c r="D5223" s="362" t="s">
        <v>8471</v>
      </c>
      <c r="E5223" s="363" t="s">
        <v>36002</v>
      </c>
    </row>
    <row r="5224" spans="1:5" x14ac:dyDescent="0.25">
      <c r="A5224" s="246" t="str">
        <f t="shared" si="81"/>
        <v>98086</v>
      </c>
      <c r="B5224" s="362" t="s">
        <v>4936</v>
      </c>
      <c r="C5224" s="362" t="s">
        <v>18254</v>
      </c>
      <c r="D5224" s="362" t="s">
        <v>8471</v>
      </c>
      <c r="E5224" s="363" t="s">
        <v>36003</v>
      </c>
    </row>
    <row r="5225" spans="1:5" x14ac:dyDescent="0.25">
      <c r="A5225" s="246" t="str">
        <f t="shared" si="81"/>
        <v>98087</v>
      </c>
      <c r="B5225" s="362" t="s">
        <v>4937</v>
      </c>
      <c r="C5225" s="362" t="s">
        <v>18255</v>
      </c>
      <c r="D5225" s="362" t="s">
        <v>8471</v>
      </c>
      <c r="E5225" s="363" t="s">
        <v>36004</v>
      </c>
    </row>
    <row r="5226" spans="1:5" x14ac:dyDescent="0.25">
      <c r="A5226" s="246" t="str">
        <f t="shared" si="81"/>
        <v>98088</v>
      </c>
      <c r="B5226" s="362" t="s">
        <v>4938</v>
      </c>
      <c r="C5226" s="362" t="s">
        <v>18256</v>
      </c>
      <c r="D5226" s="362" t="s">
        <v>8471</v>
      </c>
      <c r="E5226" s="363" t="s">
        <v>36005</v>
      </c>
    </row>
    <row r="5227" spans="1:5" x14ac:dyDescent="0.25">
      <c r="A5227" s="246" t="str">
        <f t="shared" si="81"/>
        <v>98089</v>
      </c>
      <c r="B5227" s="362" t="s">
        <v>4939</v>
      </c>
      <c r="C5227" s="362" t="s">
        <v>18257</v>
      </c>
      <c r="D5227" s="362" t="s">
        <v>8471</v>
      </c>
      <c r="E5227" s="363" t="s">
        <v>36006</v>
      </c>
    </row>
    <row r="5228" spans="1:5" x14ac:dyDescent="0.25">
      <c r="A5228" s="246" t="str">
        <f t="shared" si="81"/>
        <v>98090</v>
      </c>
      <c r="B5228" s="362" t="s">
        <v>4940</v>
      </c>
      <c r="C5228" s="362" t="s">
        <v>18258</v>
      </c>
      <c r="D5228" s="362" t="s">
        <v>8471</v>
      </c>
      <c r="E5228" s="363" t="s">
        <v>36007</v>
      </c>
    </row>
    <row r="5229" spans="1:5" x14ac:dyDescent="0.25">
      <c r="A5229" s="246" t="str">
        <f t="shared" si="81"/>
        <v>98091</v>
      </c>
      <c r="B5229" s="362" t="s">
        <v>4941</v>
      </c>
      <c r="C5229" s="362" t="s">
        <v>18259</v>
      </c>
      <c r="D5229" s="362" t="s">
        <v>8471</v>
      </c>
      <c r="E5229" s="363" t="s">
        <v>36008</v>
      </c>
    </row>
    <row r="5230" spans="1:5" x14ac:dyDescent="0.25">
      <c r="A5230" s="246" t="str">
        <f t="shared" si="81"/>
        <v>98092</v>
      </c>
      <c r="B5230" s="362" t="s">
        <v>4942</v>
      </c>
      <c r="C5230" s="362" t="s">
        <v>18260</v>
      </c>
      <c r="D5230" s="362" t="s">
        <v>8471</v>
      </c>
      <c r="E5230" s="363" t="s">
        <v>36009</v>
      </c>
    </row>
    <row r="5231" spans="1:5" x14ac:dyDescent="0.25">
      <c r="A5231" s="246" t="str">
        <f t="shared" si="81"/>
        <v>98093</v>
      </c>
      <c r="B5231" s="362" t="s">
        <v>4943</v>
      </c>
      <c r="C5231" s="362" t="s">
        <v>18261</v>
      </c>
      <c r="D5231" s="362" t="s">
        <v>8471</v>
      </c>
      <c r="E5231" s="363" t="s">
        <v>36010</v>
      </c>
    </row>
    <row r="5232" spans="1:5" x14ac:dyDescent="0.25">
      <c r="A5232" s="246" t="str">
        <f t="shared" si="81"/>
        <v>98094</v>
      </c>
      <c r="B5232" s="362" t="s">
        <v>4944</v>
      </c>
      <c r="C5232" s="362" t="s">
        <v>18262</v>
      </c>
      <c r="D5232" s="362" t="s">
        <v>8471</v>
      </c>
      <c r="E5232" s="363" t="s">
        <v>36011</v>
      </c>
    </row>
    <row r="5233" spans="1:5" x14ac:dyDescent="0.25">
      <c r="A5233" s="246" t="str">
        <f t="shared" si="81"/>
        <v>98099</v>
      </c>
      <c r="B5233" s="362" t="s">
        <v>4945</v>
      </c>
      <c r="C5233" s="362" t="s">
        <v>18263</v>
      </c>
      <c r="D5233" s="362" t="s">
        <v>8471</v>
      </c>
      <c r="E5233" s="363" t="s">
        <v>36012</v>
      </c>
    </row>
    <row r="5234" spans="1:5" x14ac:dyDescent="0.25">
      <c r="A5234" s="246" t="str">
        <f t="shared" si="81"/>
        <v>98100</v>
      </c>
      <c r="B5234" s="362" t="s">
        <v>4946</v>
      </c>
      <c r="C5234" s="362" t="s">
        <v>18264</v>
      </c>
      <c r="D5234" s="362" t="s">
        <v>8471</v>
      </c>
      <c r="E5234" s="363" t="s">
        <v>36013</v>
      </c>
    </row>
    <row r="5235" spans="1:5" x14ac:dyDescent="0.25">
      <c r="A5235" s="246" t="str">
        <f t="shared" si="81"/>
        <v>98101</v>
      </c>
      <c r="B5235" s="362" t="s">
        <v>4947</v>
      </c>
      <c r="C5235" s="362" t="s">
        <v>18265</v>
      </c>
      <c r="D5235" s="362" t="s">
        <v>8471</v>
      </c>
      <c r="E5235" s="363" t="s">
        <v>36014</v>
      </c>
    </row>
    <row r="5236" spans="1:5" x14ac:dyDescent="0.25">
      <c r="A5236" s="246" t="str">
        <f t="shared" si="81"/>
        <v>98109</v>
      </c>
      <c r="B5236" s="362" t="s">
        <v>4954</v>
      </c>
      <c r="C5236" s="362" t="s">
        <v>11284</v>
      </c>
      <c r="D5236" s="362" t="s">
        <v>8471</v>
      </c>
      <c r="E5236" s="363" t="s">
        <v>36015</v>
      </c>
    </row>
    <row r="5237" spans="1:5" x14ac:dyDescent="0.25">
      <c r="A5237" s="246" t="str">
        <f t="shared" si="81"/>
        <v>98110</v>
      </c>
      <c r="B5237" s="362" t="s">
        <v>4955</v>
      </c>
      <c r="C5237" s="362" t="s">
        <v>11285</v>
      </c>
      <c r="D5237" s="362" t="s">
        <v>8471</v>
      </c>
      <c r="E5237" s="363" t="s">
        <v>36016</v>
      </c>
    </row>
    <row r="5238" spans="1:5" x14ac:dyDescent="0.25">
      <c r="A5238" s="246" t="str">
        <f t="shared" si="81"/>
        <v>98111</v>
      </c>
      <c r="B5238" s="362" t="s">
        <v>4956</v>
      </c>
      <c r="C5238" s="362" t="s">
        <v>11286</v>
      </c>
      <c r="D5238" s="362" t="s">
        <v>8471</v>
      </c>
      <c r="E5238" s="363" t="s">
        <v>29809</v>
      </c>
    </row>
    <row r="5239" spans="1:5" x14ac:dyDescent="0.25">
      <c r="A5239" s="246" t="str">
        <f t="shared" si="81"/>
        <v>98112</v>
      </c>
      <c r="B5239" s="362" t="s">
        <v>7527</v>
      </c>
      <c r="C5239" s="362" t="s">
        <v>11287</v>
      </c>
      <c r="D5239" s="362" t="s">
        <v>8471</v>
      </c>
      <c r="E5239" s="363" t="s">
        <v>36017</v>
      </c>
    </row>
    <row r="5240" spans="1:5" x14ac:dyDescent="0.25">
      <c r="A5240" s="246" t="str">
        <f t="shared" si="81"/>
        <v>98114</v>
      </c>
      <c r="B5240" s="362" t="s">
        <v>4957</v>
      </c>
      <c r="C5240" s="362" t="s">
        <v>11288</v>
      </c>
      <c r="D5240" s="362" t="s">
        <v>8471</v>
      </c>
      <c r="E5240" s="363" t="s">
        <v>36018</v>
      </c>
    </row>
    <row r="5241" spans="1:5" x14ac:dyDescent="0.25">
      <c r="A5241" s="246" t="str">
        <f t="shared" si="81"/>
        <v>98115</v>
      </c>
      <c r="B5241" s="362" t="s">
        <v>4958</v>
      </c>
      <c r="C5241" s="362" t="s">
        <v>18266</v>
      </c>
      <c r="D5241" s="362" t="s">
        <v>8471</v>
      </c>
      <c r="E5241" s="363" t="s">
        <v>20214</v>
      </c>
    </row>
    <row r="5242" spans="1:5" x14ac:dyDescent="0.25">
      <c r="A5242" s="246" t="str">
        <f t="shared" si="81"/>
        <v>89957</v>
      </c>
      <c r="B5242" s="362" t="s">
        <v>1822</v>
      </c>
      <c r="C5242" s="362" t="s">
        <v>11289</v>
      </c>
      <c r="D5242" s="362" t="s">
        <v>8471</v>
      </c>
      <c r="E5242" s="363" t="s">
        <v>16621</v>
      </c>
    </row>
    <row r="5243" spans="1:5" x14ac:dyDescent="0.25">
      <c r="A5243" s="246" t="str">
        <f t="shared" si="81"/>
        <v>89959</v>
      </c>
      <c r="B5243" s="362" t="s">
        <v>1823</v>
      </c>
      <c r="C5243" s="362" t="s">
        <v>11290</v>
      </c>
      <c r="D5243" s="362" t="s">
        <v>8471</v>
      </c>
      <c r="E5243" s="363" t="s">
        <v>36019</v>
      </c>
    </row>
    <row r="5244" spans="1:5" x14ac:dyDescent="0.25">
      <c r="A5244" s="246" t="str">
        <f t="shared" si="81"/>
        <v>89349</v>
      </c>
      <c r="B5244" s="362" t="s">
        <v>1351</v>
      </c>
      <c r="C5244" s="362" t="s">
        <v>14472</v>
      </c>
      <c r="D5244" s="362" t="s">
        <v>8471</v>
      </c>
      <c r="E5244" s="363" t="s">
        <v>15490</v>
      </c>
    </row>
    <row r="5245" spans="1:5" x14ac:dyDescent="0.25">
      <c r="A5245" s="246" t="str">
        <f t="shared" si="81"/>
        <v>89351</v>
      </c>
      <c r="B5245" s="362" t="s">
        <v>1352</v>
      </c>
      <c r="C5245" s="362" t="s">
        <v>14473</v>
      </c>
      <c r="D5245" s="362" t="s">
        <v>8471</v>
      </c>
      <c r="E5245" s="363" t="s">
        <v>15942</v>
      </c>
    </row>
    <row r="5246" spans="1:5" x14ac:dyDescent="0.25">
      <c r="A5246" s="246" t="str">
        <f t="shared" si="81"/>
        <v>89352</v>
      </c>
      <c r="B5246" s="362" t="s">
        <v>1353</v>
      </c>
      <c r="C5246" s="362" t="s">
        <v>14474</v>
      </c>
      <c r="D5246" s="362" t="s">
        <v>8471</v>
      </c>
      <c r="E5246" s="363" t="s">
        <v>21769</v>
      </c>
    </row>
    <row r="5247" spans="1:5" x14ac:dyDescent="0.25">
      <c r="A5247" s="246" t="str">
        <f t="shared" si="81"/>
        <v>89353</v>
      </c>
      <c r="B5247" s="362" t="s">
        <v>1354</v>
      </c>
      <c r="C5247" s="362" t="s">
        <v>14475</v>
      </c>
      <c r="D5247" s="362" t="s">
        <v>8471</v>
      </c>
      <c r="E5247" s="363" t="s">
        <v>27378</v>
      </c>
    </row>
    <row r="5248" spans="1:5" x14ac:dyDescent="0.25">
      <c r="A5248" s="246" t="str">
        <f t="shared" si="81"/>
        <v>89354</v>
      </c>
      <c r="B5248" s="362" t="s">
        <v>1355</v>
      </c>
      <c r="C5248" s="362" t="s">
        <v>14476</v>
      </c>
      <c r="D5248" s="362" t="s">
        <v>8471</v>
      </c>
      <c r="E5248" s="363" t="s">
        <v>21106</v>
      </c>
    </row>
    <row r="5249" spans="1:5" x14ac:dyDescent="0.25">
      <c r="A5249" s="246" t="str">
        <f t="shared" si="81"/>
        <v>89969</v>
      </c>
      <c r="B5249" s="362" t="s">
        <v>1824</v>
      </c>
      <c r="C5249" s="362" t="s">
        <v>11291</v>
      </c>
      <c r="D5249" s="362" t="s">
        <v>8471</v>
      </c>
      <c r="E5249" s="363" t="s">
        <v>21165</v>
      </c>
    </row>
    <row r="5250" spans="1:5" x14ac:dyDescent="0.25">
      <c r="A5250" s="246" t="str">
        <f t="shared" si="81"/>
        <v>89970</v>
      </c>
      <c r="B5250" s="362" t="s">
        <v>1825</v>
      </c>
      <c r="C5250" s="362" t="s">
        <v>11292</v>
      </c>
      <c r="D5250" s="362" t="s">
        <v>8471</v>
      </c>
      <c r="E5250" s="363" t="s">
        <v>21310</v>
      </c>
    </row>
    <row r="5251" spans="1:5" x14ac:dyDescent="0.25">
      <c r="A5251" s="246" t="str">
        <f t="shared" ref="A5251:A5314" si="82">B5251</f>
        <v>89971</v>
      </c>
      <c r="B5251" s="362" t="s">
        <v>1826</v>
      </c>
      <c r="C5251" s="362" t="s">
        <v>11293</v>
      </c>
      <c r="D5251" s="362" t="s">
        <v>8471</v>
      </c>
      <c r="E5251" s="363" t="s">
        <v>35173</v>
      </c>
    </row>
    <row r="5252" spans="1:5" x14ac:dyDescent="0.25">
      <c r="A5252" s="246" t="str">
        <f t="shared" si="82"/>
        <v>89972</v>
      </c>
      <c r="B5252" s="362" t="s">
        <v>1827</v>
      </c>
      <c r="C5252" s="362" t="s">
        <v>11294</v>
      </c>
      <c r="D5252" s="362" t="s">
        <v>8471</v>
      </c>
      <c r="E5252" s="363" t="s">
        <v>29636</v>
      </c>
    </row>
    <row r="5253" spans="1:5" x14ac:dyDescent="0.25">
      <c r="A5253" s="246" t="str">
        <f t="shared" si="82"/>
        <v>89973</v>
      </c>
      <c r="B5253" s="362" t="s">
        <v>1828</v>
      </c>
      <c r="C5253" s="362" t="s">
        <v>11295</v>
      </c>
      <c r="D5253" s="362" t="s">
        <v>8471</v>
      </c>
      <c r="E5253" s="363" t="s">
        <v>30479</v>
      </c>
    </row>
    <row r="5254" spans="1:5" x14ac:dyDescent="0.25">
      <c r="A5254" s="246" t="str">
        <f t="shared" si="82"/>
        <v>89974</v>
      </c>
      <c r="B5254" s="362" t="s">
        <v>1829</v>
      </c>
      <c r="C5254" s="362" t="s">
        <v>11296</v>
      </c>
      <c r="D5254" s="362" t="s">
        <v>8471</v>
      </c>
      <c r="E5254" s="363" t="s">
        <v>36020</v>
      </c>
    </row>
    <row r="5255" spans="1:5" x14ac:dyDescent="0.25">
      <c r="A5255" s="246" t="str">
        <f t="shared" si="82"/>
        <v>89984</v>
      </c>
      <c r="B5255" s="362" t="s">
        <v>1832</v>
      </c>
      <c r="C5255" s="362" t="s">
        <v>14477</v>
      </c>
      <c r="D5255" s="362" t="s">
        <v>8471</v>
      </c>
      <c r="E5255" s="363" t="s">
        <v>12810</v>
      </c>
    </row>
    <row r="5256" spans="1:5" x14ac:dyDescent="0.25">
      <c r="A5256" s="246" t="str">
        <f t="shared" si="82"/>
        <v>89985</v>
      </c>
      <c r="B5256" s="362" t="s">
        <v>1833</v>
      </c>
      <c r="C5256" s="362" t="s">
        <v>14478</v>
      </c>
      <c r="D5256" s="362" t="s">
        <v>8471</v>
      </c>
      <c r="E5256" s="363" t="s">
        <v>19936</v>
      </c>
    </row>
    <row r="5257" spans="1:5" x14ac:dyDescent="0.25">
      <c r="A5257" s="246" t="str">
        <f t="shared" si="82"/>
        <v>89986</v>
      </c>
      <c r="B5257" s="362" t="s">
        <v>1834</v>
      </c>
      <c r="C5257" s="362" t="s">
        <v>14479</v>
      </c>
      <c r="D5257" s="362" t="s">
        <v>8471</v>
      </c>
      <c r="E5257" s="363" t="s">
        <v>16418</v>
      </c>
    </row>
    <row r="5258" spans="1:5" x14ac:dyDescent="0.25">
      <c r="A5258" s="246" t="str">
        <f t="shared" si="82"/>
        <v>89987</v>
      </c>
      <c r="B5258" s="362" t="s">
        <v>1835</v>
      </c>
      <c r="C5258" s="362" t="s">
        <v>14480</v>
      </c>
      <c r="D5258" s="362" t="s">
        <v>8471</v>
      </c>
      <c r="E5258" s="363" t="s">
        <v>36021</v>
      </c>
    </row>
    <row r="5259" spans="1:5" x14ac:dyDescent="0.25">
      <c r="A5259" s="246" t="str">
        <f t="shared" si="82"/>
        <v>90371</v>
      </c>
      <c r="B5259" s="362" t="s">
        <v>1867</v>
      </c>
      <c r="C5259" s="362" t="s">
        <v>14481</v>
      </c>
      <c r="D5259" s="362" t="s">
        <v>8471</v>
      </c>
      <c r="E5259" s="363" t="s">
        <v>20698</v>
      </c>
    </row>
    <row r="5260" spans="1:5" x14ac:dyDescent="0.25">
      <c r="A5260" s="246" t="str">
        <f t="shared" si="82"/>
        <v>94489</v>
      </c>
      <c r="B5260" s="362" t="s">
        <v>3582</v>
      </c>
      <c r="C5260" s="362" t="s">
        <v>14482</v>
      </c>
      <c r="D5260" s="362" t="s">
        <v>8471</v>
      </c>
      <c r="E5260" s="363" t="s">
        <v>34590</v>
      </c>
    </row>
    <row r="5261" spans="1:5" x14ac:dyDescent="0.25">
      <c r="A5261" s="246" t="str">
        <f t="shared" si="82"/>
        <v>94490</v>
      </c>
      <c r="B5261" s="362" t="s">
        <v>3583</v>
      </c>
      <c r="C5261" s="362" t="s">
        <v>14483</v>
      </c>
      <c r="D5261" s="362" t="s">
        <v>8471</v>
      </c>
      <c r="E5261" s="363" t="s">
        <v>20070</v>
      </c>
    </row>
    <row r="5262" spans="1:5" x14ac:dyDescent="0.25">
      <c r="A5262" s="246" t="str">
        <f t="shared" si="82"/>
        <v>94491</v>
      </c>
      <c r="B5262" s="362" t="s">
        <v>3584</v>
      </c>
      <c r="C5262" s="362" t="s">
        <v>14484</v>
      </c>
      <c r="D5262" s="362" t="s">
        <v>8471</v>
      </c>
      <c r="E5262" s="363" t="s">
        <v>20796</v>
      </c>
    </row>
    <row r="5263" spans="1:5" x14ac:dyDescent="0.25">
      <c r="A5263" s="246" t="str">
        <f t="shared" si="82"/>
        <v>94492</v>
      </c>
      <c r="B5263" s="362" t="s">
        <v>3585</v>
      </c>
      <c r="C5263" s="362" t="s">
        <v>14485</v>
      </c>
      <c r="D5263" s="362" t="s">
        <v>8471</v>
      </c>
      <c r="E5263" s="363" t="s">
        <v>16065</v>
      </c>
    </row>
    <row r="5264" spans="1:5" x14ac:dyDescent="0.25">
      <c r="A5264" s="246" t="str">
        <f t="shared" si="82"/>
        <v>94493</v>
      </c>
      <c r="B5264" s="362" t="s">
        <v>3586</v>
      </c>
      <c r="C5264" s="362" t="s">
        <v>14486</v>
      </c>
      <c r="D5264" s="362" t="s">
        <v>8471</v>
      </c>
      <c r="E5264" s="363" t="s">
        <v>36022</v>
      </c>
    </row>
    <row r="5265" spans="1:5" x14ac:dyDescent="0.25">
      <c r="A5265" s="246" t="str">
        <f t="shared" si="82"/>
        <v>94495</v>
      </c>
      <c r="B5265" s="362" t="s">
        <v>3587</v>
      </c>
      <c r="C5265" s="362" t="s">
        <v>14487</v>
      </c>
      <c r="D5265" s="362" t="s">
        <v>8471</v>
      </c>
      <c r="E5265" s="363" t="s">
        <v>31635</v>
      </c>
    </row>
    <row r="5266" spans="1:5" x14ac:dyDescent="0.25">
      <c r="A5266" s="246" t="str">
        <f t="shared" si="82"/>
        <v>94496</v>
      </c>
      <c r="B5266" s="362" t="s">
        <v>3588</v>
      </c>
      <c r="C5266" s="362" t="s">
        <v>14488</v>
      </c>
      <c r="D5266" s="362" t="s">
        <v>8471</v>
      </c>
      <c r="E5266" s="363" t="s">
        <v>33448</v>
      </c>
    </row>
    <row r="5267" spans="1:5" x14ac:dyDescent="0.25">
      <c r="A5267" s="246" t="str">
        <f t="shared" si="82"/>
        <v>94497</v>
      </c>
      <c r="B5267" s="362" t="s">
        <v>3589</v>
      </c>
      <c r="C5267" s="362" t="s">
        <v>14489</v>
      </c>
      <c r="D5267" s="362" t="s">
        <v>8471</v>
      </c>
      <c r="E5267" s="363" t="s">
        <v>20509</v>
      </c>
    </row>
    <row r="5268" spans="1:5" x14ac:dyDescent="0.25">
      <c r="A5268" s="246" t="str">
        <f t="shared" si="82"/>
        <v>94498</v>
      </c>
      <c r="B5268" s="362" t="s">
        <v>3590</v>
      </c>
      <c r="C5268" s="362" t="s">
        <v>14490</v>
      </c>
      <c r="D5268" s="362" t="s">
        <v>8471</v>
      </c>
      <c r="E5268" s="363" t="s">
        <v>36023</v>
      </c>
    </row>
    <row r="5269" spans="1:5" x14ac:dyDescent="0.25">
      <c r="A5269" s="246" t="str">
        <f t="shared" si="82"/>
        <v>94499</v>
      </c>
      <c r="B5269" s="362" t="s">
        <v>3591</v>
      </c>
      <c r="C5269" s="362" t="s">
        <v>14491</v>
      </c>
      <c r="D5269" s="362" t="s">
        <v>8471</v>
      </c>
      <c r="E5269" s="363" t="s">
        <v>36024</v>
      </c>
    </row>
    <row r="5270" spans="1:5" x14ac:dyDescent="0.25">
      <c r="A5270" s="246" t="str">
        <f t="shared" si="82"/>
        <v>94500</v>
      </c>
      <c r="B5270" s="362" t="s">
        <v>3592</v>
      </c>
      <c r="C5270" s="362" t="s">
        <v>14492</v>
      </c>
      <c r="D5270" s="362" t="s">
        <v>8471</v>
      </c>
      <c r="E5270" s="363" t="s">
        <v>36025</v>
      </c>
    </row>
    <row r="5271" spans="1:5" x14ac:dyDescent="0.25">
      <c r="A5271" s="246" t="str">
        <f t="shared" si="82"/>
        <v>94501</v>
      </c>
      <c r="B5271" s="362" t="s">
        <v>3593</v>
      </c>
      <c r="C5271" s="362" t="s">
        <v>14493</v>
      </c>
      <c r="D5271" s="362" t="s">
        <v>8471</v>
      </c>
      <c r="E5271" s="363" t="s">
        <v>36026</v>
      </c>
    </row>
    <row r="5272" spans="1:5" x14ac:dyDescent="0.25">
      <c r="A5272" s="246" t="str">
        <f t="shared" si="82"/>
        <v>94792</v>
      </c>
      <c r="B5272" s="362" t="s">
        <v>3724</v>
      </c>
      <c r="C5272" s="362" t="s">
        <v>14494</v>
      </c>
      <c r="D5272" s="362" t="s">
        <v>8471</v>
      </c>
      <c r="E5272" s="363" t="s">
        <v>21211</v>
      </c>
    </row>
    <row r="5273" spans="1:5" x14ac:dyDescent="0.25">
      <c r="A5273" s="246" t="str">
        <f t="shared" si="82"/>
        <v>94793</v>
      </c>
      <c r="B5273" s="362" t="s">
        <v>3725</v>
      </c>
      <c r="C5273" s="362" t="s">
        <v>14495</v>
      </c>
      <c r="D5273" s="362" t="s">
        <v>8471</v>
      </c>
      <c r="E5273" s="363" t="s">
        <v>36027</v>
      </c>
    </row>
    <row r="5274" spans="1:5" x14ac:dyDescent="0.25">
      <c r="A5274" s="246" t="str">
        <f t="shared" si="82"/>
        <v>94794</v>
      </c>
      <c r="B5274" s="362" t="s">
        <v>3726</v>
      </c>
      <c r="C5274" s="362" t="s">
        <v>14496</v>
      </c>
      <c r="D5274" s="362" t="s">
        <v>8471</v>
      </c>
      <c r="E5274" s="363" t="s">
        <v>36028</v>
      </c>
    </row>
    <row r="5275" spans="1:5" x14ac:dyDescent="0.25">
      <c r="A5275" s="246" t="str">
        <f t="shared" si="82"/>
        <v>94795</v>
      </c>
      <c r="B5275" s="362" t="s">
        <v>3727</v>
      </c>
      <c r="C5275" s="362" t="s">
        <v>14497</v>
      </c>
      <c r="D5275" s="362" t="s">
        <v>8471</v>
      </c>
      <c r="E5275" s="363" t="s">
        <v>21270</v>
      </c>
    </row>
    <row r="5276" spans="1:5" x14ac:dyDescent="0.25">
      <c r="A5276" s="246" t="str">
        <f t="shared" si="82"/>
        <v>94796</v>
      </c>
      <c r="B5276" s="362" t="s">
        <v>3728</v>
      </c>
      <c r="C5276" s="362" t="s">
        <v>14498</v>
      </c>
      <c r="D5276" s="362" t="s">
        <v>8471</v>
      </c>
      <c r="E5276" s="363" t="s">
        <v>29720</v>
      </c>
    </row>
    <row r="5277" spans="1:5" x14ac:dyDescent="0.25">
      <c r="A5277" s="246" t="str">
        <f t="shared" si="82"/>
        <v>94797</v>
      </c>
      <c r="B5277" s="362" t="s">
        <v>3729</v>
      </c>
      <c r="C5277" s="362" t="s">
        <v>14499</v>
      </c>
      <c r="D5277" s="362" t="s">
        <v>8471</v>
      </c>
      <c r="E5277" s="363" t="s">
        <v>36029</v>
      </c>
    </row>
    <row r="5278" spans="1:5" x14ac:dyDescent="0.25">
      <c r="A5278" s="246" t="str">
        <f t="shared" si="82"/>
        <v>94798</v>
      </c>
      <c r="B5278" s="362" t="s">
        <v>3730</v>
      </c>
      <c r="C5278" s="362" t="s">
        <v>14500</v>
      </c>
      <c r="D5278" s="362" t="s">
        <v>8471</v>
      </c>
      <c r="E5278" s="363" t="s">
        <v>36030</v>
      </c>
    </row>
    <row r="5279" spans="1:5" x14ac:dyDescent="0.25">
      <c r="A5279" s="246" t="str">
        <f t="shared" si="82"/>
        <v>94799</v>
      </c>
      <c r="B5279" s="362" t="s">
        <v>3731</v>
      </c>
      <c r="C5279" s="362" t="s">
        <v>14501</v>
      </c>
      <c r="D5279" s="362" t="s">
        <v>8471</v>
      </c>
      <c r="E5279" s="363" t="s">
        <v>36031</v>
      </c>
    </row>
    <row r="5280" spans="1:5" x14ac:dyDescent="0.25">
      <c r="A5280" s="246" t="str">
        <f t="shared" si="82"/>
        <v>94800</v>
      </c>
      <c r="B5280" s="362" t="s">
        <v>3732</v>
      </c>
      <c r="C5280" s="362" t="s">
        <v>14502</v>
      </c>
      <c r="D5280" s="362" t="s">
        <v>8471</v>
      </c>
      <c r="E5280" s="363" t="s">
        <v>36032</v>
      </c>
    </row>
    <row r="5281" spans="1:5" x14ac:dyDescent="0.25">
      <c r="A5281" s="246" t="str">
        <f t="shared" si="82"/>
        <v>95248</v>
      </c>
      <c r="B5281" s="362" t="s">
        <v>3802</v>
      </c>
      <c r="C5281" s="362" t="s">
        <v>14503</v>
      </c>
      <c r="D5281" s="362" t="s">
        <v>8471</v>
      </c>
      <c r="E5281" s="363" t="s">
        <v>31683</v>
      </c>
    </row>
    <row r="5282" spans="1:5" x14ac:dyDescent="0.25">
      <c r="A5282" s="246" t="str">
        <f t="shared" si="82"/>
        <v>95249</v>
      </c>
      <c r="B5282" s="362" t="s">
        <v>3803</v>
      </c>
      <c r="C5282" s="362" t="s">
        <v>14504</v>
      </c>
      <c r="D5282" s="362" t="s">
        <v>8471</v>
      </c>
      <c r="E5282" s="363" t="s">
        <v>14185</v>
      </c>
    </row>
    <row r="5283" spans="1:5" x14ac:dyDescent="0.25">
      <c r="A5283" s="246" t="str">
        <f t="shared" si="82"/>
        <v>95250</v>
      </c>
      <c r="B5283" s="362" t="s">
        <v>3804</v>
      </c>
      <c r="C5283" s="362" t="s">
        <v>14505</v>
      </c>
      <c r="D5283" s="362" t="s">
        <v>8471</v>
      </c>
      <c r="E5283" s="363" t="s">
        <v>31811</v>
      </c>
    </row>
    <row r="5284" spans="1:5" x14ac:dyDescent="0.25">
      <c r="A5284" s="246" t="str">
        <f t="shared" si="82"/>
        <v>95251</v>
      </c>
      <c r="B5284" s="362" t="s">
        <v>3805</v>
      </c>
      <c r="C5284" s="362" t="s">
        <v>14506</v>
      </c>
      <c r="D5284" s="362" t="s">
        <v>8471</v>
      </c>
      <c r="E5284" s="363" t="s">
        <v>31355</v>
      </c>
    </row>
    <row r="5285" spans="1:5" x14ac:dyDescent="0.25">
      <c r="A5285" s="246" t="str">
        <f t="shared" si="82"/>
        <v>95252</v>
      </c>
      <c r="B5285" s="362" t="s">
        <v>3806</v>
      </c>
      <c r="C5285" s="362" t="s">
        <v>14507</v>
      </c>
      <c r="D5285" s="362" t="s">
        <v>8471</v>
      </c>
      <c r="E5285" s="363" t="s">
        <v>36033</v>
      </c>
    </row>
    <row r="5286" spans="1:5" x14ac:dyDescent="0.25">
      <c r="A5286" s="246" t="str">
        <f t="shared" si="82"/>
        <v>95253</v>
      </c>
      <c r="B5286" s="362" t="s">
        <v>3807</v>
      </c>
      <c r="C5286" s="362" t="s">
        <v>14508</v>
      </c>
      <c r="D5286" s="362" t="s">
        <v>8471</v>
      </c>
      <c r="E5286" s="363" t="s">
        <v>36034</v>
      </c>
    </row>
    <row r="5287" spans="1:5" x14ac:dyDescent="0.25">
      <c r="A5287" s="246" t="str">
        <f t="shared" si="82"/>
        <v>99619</v>
      </c>
      <c r="B5287" s="362" t="s">
        <v>5221</v>
      </c>
      <c r="C5287" s="362" t="s">
        <v>14509</v>
      </c>
      <c r="D5287" s="362" t="s">
        <v>8471</v>
      </c>
      <c r="E5287" s="363" t="s">
        <v>36035</v>
      </c>
    </row>
    <row r="5288" spans="1:5" x14ac:dyDescent="0.25">
      <c r="A5288" s="246" t="str">
        <f t="shared" si="82"/>
        <v>99620</v>
      </c>
      <c r="B5288" s="362" t="s">
        <v>5222</v>
      </c>
      <c r="C5288" s="362" t="s">
        <v>14510</v>
      </c>
      <c r="D5288" s="362" t="s">
        <v>8471</v>
      </c>
      <c r="E5288" s="363" t="s">
        <v>36036</v>
      </c>
    </row>
    <row r="5289" spans="1:5" x14ac:dyDescent="0.25">
      <c r="A5289" s="246" t="str">
        <f t="shared" si="82"/>
        <v>99621</v>
      </c>
      <c r="B5289" s="362" t="s">
        <v>5223</v>
      </c>
      <c r="C5289" s="362" t="s">
        <v>14511</v>
      </c>
      <c r="D5289" s="362" t="s">
        <v>8471</v>
      </c>
      <c r="E5289" s="363" t="s">
        <v>36037</v>
      </c>
    </row>
    <row r="5290" spans="1:5" x14ac:dyDescent="0.25">
      <c r="A5290" s="246" t="str">
        <f t="shared" si="82"/>
        <v>99622</v>
      </c>
      <c r="B5290" s="362" t="s">
        <v>5224</v>
      </c>
      <c r="C5290" s="362" t="s">
        <v>14512</v>
      </c>
      <c r="D5290" s="362" t="s">
        <v>8471</v>
      </c>
      <c r="E5290" s="363" t="s">
        <v>36038</v>
      </c>
    </row>
    <row r="5291" spans="1:5" x14ac:dyDescent="0.25">
      <c r="A5291" s="246" t="str">
        <f t="shared" si="82"/>
        <v>99623</v>
      </c>
      <c r="B5291" s="362" t="s">
        <v>5225</v>
      </c>
      <c r="C5291" s="362" t="s">
        <v>14513</v>
      </c>
      <c r="D5291" s="362" t="s">
        <v>8471</v>
      </c>
      <c r="E5291" s="363" t="s">
        <v>36039</v>
      </c>
    </row>
    <row r="5292" spans="1:5" x14ac:dyDescent="0.25">
      <c r="A5292" s="246" t="str">
        <f t="shared" si="82"/>
        <v>99624</v>
      </c>
      <c r="B5292" s="362" t="s">
        <v>5226</v>
      </c>
      <c r="C5292" s="362" t="s">
        <v>14514</v>
      </c>
      <c r="D5292" s="362" t="s">
        <v>8471</v>
      </c>
      <c r="E5292" s="363" t="s">
        <v>36040</v>
      </c>
    </row>
    <row r="5293" spans="1:5" x14ac:dyDescent="0.25">
      <c r="A5293" s="246" t="str">
        <f t="shared" si="82"/>
        <v>99625</v>
      </c>
      <c r="B5293" s="362" t="s">
        <v>5227</v>
      </c>
      <c r="C5293" s="362" t="s">
        <v>14515</v>
      </c>
      <c r="D5293" s="362" t="s">
        <v>8471</v>
      </c>
      <c r="E5293" s="363" t="s">
        <v>36041</v>
      </c>
    </row>
    <row r="5294" spans="1:5" x14ac:dyDescent="0.25">
      <c r="A5294" s="246" t="str">
        <f t="shared" si="82"/>
        <v>99626</v>
      </c>
      <c r="B5294" s="362" t="s">
        <v>5228</v>
      </c>
      <c r="C5294" s="362" t="s">
        <v>14516</v>
      </c>
      <c r="D5294" s="362" t="s">
        <v>8471</v>
      </c>
      <c r="E5294" s="363" t="s">
        <v>36042</v>
      </c>
    </row>
    <row r="5295" spans="1:5" x14ac:dyDescent="0.25">
      <c r="A5295" s="246" t="str">
        <f t="shared" si="82"/>
        <v>99627</v>
      </c>
      <c r="B5295" s="362" t="s">
        <v>5229</v>
      </c>
      <c r="C5295" s="362" t="s">
        <v>14517</v>
      </c>
      <c r="D5295" s="362" t="s">
        <v>8471</v>
      </c>
      <c r="E5295" s="363" t="s">
        <v>14190</v>
      </c>
    </row>
    <row r="5296" spans="1:5" x14ac:dyDescent="0.25">
      <c r="A5296" s="246" t="str">
        <f t="shared" si="82"/>
        <v>99628</v>
      </c>
      <c r="B5296" s="362" t="s">
        <v>5230</v>
      </c>
      <c r="C5296" s="362" t="s">
        <v>14518</v>
      </c>
      <c r="D5296" s="362" t="s">
        <v>8471</v>
      </c>
      <c r="E5296" s="363" t="s">
        <v>20916</v>
      </c>
    </row>
    <row r="5297" spans="1:5" x14ac:dyDescent="0.25">
      <c r="A5297" s="246" t="str">
        <f t="shared" si="82"/>
        <v>99629</v>
      </c>
      <c r="B5297" s="362" t="s">
        <v>5231</v>
      </c>
      <c r="C5297" s="362" t="s">
        <v>14519</v>
      </c>
      <c r="D5297" s="362" t="s">
        <v>8471</v>
      </c>
      <c r="E5297" s="363" t="s">
        <v>36043</v>
      </c>
    </row>
    <row r="5298" spans="1:5" x14ac:dyDescent="0.25">
      <c r="A5298" s="246" t="str">
        <f t="shared" si="82"/>
        <v>99630</v>
      </c>
      <c r="B5298" s="362" t="s">
        <v>5232</v>
      </c>
      <c r="C5298" s="362" t="s">
        <v>14520</v>
      </c>
      <c r="D5298" s="362" t="s">
        <v>8471</v>
      </c>
      <c r="E5298" s="363" t="s">
        <v>21260</v>
      </c>
    </row>
    <row r="5299" spans="1:5" x14ac:dyDescent="0.25">
      <c r="A5299" s="246" t="str">
        <f t="shared" si="82"/>
        <v>99631</v>
      </c>
      <c r="B5299" s="362" t="s">
        <v>5233</v>
      </c>
      <c r="C5299" s="362" t="s">
        <v>14521</v>
      </c>
      <c r="D5299" s="362" t="s">
        <v>8471</v>
      </c>
      <c r="E5299" s="363" t="s">
        <v>36044</v>
      </c>
    </row>
    <row r="5300" spans="1:5" x14ac:dyDescent="0.25">
      <c r="A5300" s="246" t="str">
        <f t="shared" si="82"/>
        <v>99632</v>
      </c>
      <c r="B5300" s="362" t="s">
        <v>5234</v>
      </c>
      <c r="C5300" s="362" t="s">
        <v>14522</v>
      </c>
      <c r="D5300" s="362" t="s">
        <v>8471</v>
      </c>
      <c r="E5300" s="363" t="s">
        <v>36045</v>
      </c>
    </row>
    <row r="5301" spans="1:5" x14ac:dyDescent="0.25">
      <c r="A5301" s="246" t="str">
        <f t="shared" si="82"/>
        <v>99633</v>
      </c>
      <c r="B5301" s="362" t="s">
        <v>5235</v>
      </c>
      <c r="C5301" s="362" t="s">
        <v>14523</v>
      </c>
      <c r="D5301" s="362" t="s">
        <v>8471</v>
      </c>
      <c r="E5301" s="363" t="s">
        <v>36046</v>
      </c>
    </row>
    <row r="5302" spans="1:5" x14ac:dyDescent="0.25">
      <c r="A5302" s="246" t="str">
        <f t="shared" si="82"/>
        <v>99634</v>
      </c>
      <c r="B5302" s="362" t="s">
        <v>5236</v>
      </c>
      <c r="C5302" s="362" t="s">
        <v>14524</v>
      </c>
      <c r="D5302" s="362" t="s">
        <v>8471</v>
      </c>
      <c r="E5302" s="363" t="s">
        <v>36047</v>
      </c>
    </row>
    <row r="5303" spans="1:5" x14ac:dyDescent="0.25">
      <c r="A5303" s="246" t="str">
        <f t="shared" si="82"/>
        <v>99635</v>
      </c>
      <c r="B5303" s="362" t="s">
        <v>5237</v>
      </c>
      <c r="C5303" s="362" t="s">
        <v>14525</v>
      </c>
      <c r="D5303" s="362" t="s">
        <v>8471</v>
      </c>
      <c r="E5303" s="363" t="s">
        <v>36048</v>
      </c>
    </row>
    <row r="5304" spans="1:5" x14ac:dyDescent="0.25">
      <c r="A5304" s="246" t="str">
        <f t="shared" si="82"/>
        <v>103008</v>
      </c>
      <c r="B5304" s="362" t="s">
        <v>14526</v>
      </c>
      <c r="C5304" s="362" t="s">
        <v>14527</v>
      </c>
      <c r="D5304" s="362" t="s">
        <v>8471</v>
      </c>
      <c r="E5304" s="363" t="s">
        <v>36049</v>
      </c>
    </row>
    <row r="5305" spans="1:5" x14ac:dyDescent="0.25">
      <c r="A5305" s="246" t="str">
        <f t="shared" si="82"/>
        <v>103009</v>
      </c>
      <c r="B5305" s="362" t="s">
        <v>14528</v>
      </c>
      <c r="C5305" s="362" t="s">
        <v>14529</v>
      </c>
      <c r="D5305" s="362" t="s">
        <v>8471</v>
      </c>
      <c r="E5305" s="363" t="s">
        <v>36050</v>
      </c>
    </row>
    <row r="5306" spans="1:5" x14ac:dyDescent="0.25">
      <c r="A5306" s="246" t="str">
        <f t="shared" si="82"/>
        <v>103010</v>
      </c>
      <c r="B5306" s="362" t="s">
        <v>14530</v>
      </c>
      <c r="C5306" s="362" t="s">
        <v>14531</v>
      </c>
      <c r="D5306" s="362" t="s">
        <v>8471</v>
      </c>
      <c r="E5306" s="363" t="s">
        <v>20537</v>
      </c>
    </row>
    <row r="5307" spans="1:5" x14ac:dyDescent="0.25">
      <c r="A5307" s="246" t="str">
        <f t="shared" si="82"/>
        <v>103011</v>
      </c>
      <c r="B5307" s="362" t="s">
        <v>14532</v>
      </c>
      <c r="C5307" s="362" t="s">
        <v>14533</v>
      </c>
      <c r="D5307" s="362" t="s">
        <v>8471</v>
      </c>
      <c r="E5307" s="363" t="s">
        <v>36051</v>
      </c>
    </row>
    <row r="5308" spans="1:5" x14ac:dyDescent="0.25">
      <c r="A5308" s="246" t="str">
        <f t="shared" si="82"/>
        <v>103012</v>
      </c>
      <c r="B5308" s="362" t="s">
        <v>14534</v>
      </c>
      <c r="C5308" s="362" t="s">
        <v>14535</v>
      </c>
      <c r="D5308" s="362" t="s">
        <v>8471</v>
      </c>
      <c r="E5308" s="363" t="s">
        <v>36052</v>
      </c>
    </row>
    <row r="5309" spans="1:5" x14ac:dyDescent="0.25">
      <c r="A5309" s="246" t="str">
        <f t="shared" si="82"/>
        <v>103013</v>
      </c>
      <c r="B5309" s="362" t="s">
        <v>14536</v>
      </c>
      <c r="C5309" s="362" t="s">
        <v>14537</v>
      </c>
      <c r="D5309" s="362" t="s">
        <v>8471</v>
      </c>
      <c r="E5309" s="363" t="s">
        <v>36053</v>
      </c>
    </row>
    <row r="5310" spans="1:5" x14ac:dyDescent="0.25">
      <c r="A5310" s="246" t="str">
        <f t="shared" si="82"/>
        <v>103014</v>
      </c>
      <c r="B5310" s="362" t="s">
        <v>14538</v>
      </c>
      <c r="C5310" s="362" t="s">
        <v>14539</v>
      </c>
      <c r="D5310" s="362" t="s">
        <v>8471</v>
      </c>
      <c r="E5310" s="363" t="s">
        <v>36054</v>
      </c>
    </row>
    <row r="5311" spans="1:5" x14ac:dyDescent="0.25">
      <c r="A5311" s="246" t="str">
        <f t="shared" si="82"/>
        <v>103015</v>
      </c>
      <c r="B5311" s="362" t="s">
        <v>14540</v>
      </c>
      <c r="C5311" s="362" t="s">
        <v>14541</v>
      </c>
      <c r="D5311" s="362" t="s">
        <v>8471</v>
      </c>
      <c r="E5311" s="363" t="s">
        <v>36055</v>
      </c>
    </row>
    <row r="5312" spans="1:5" x14ac:dyDescent="0.25">
      <c r="A5312" s="246" t="str">
        <f t="shared" si="82"/>
        <v>103016</v>
      </c>
      <c r="B5312" s="362" t="s">
        <v>14542</v>
      </c>
      <c r="C5312" s="362" t="s">
        <v>14543</v>
      </c>
      <c r="D5312" s="362" t="s">
        <v>8471</v>
      </c>
      <c r="E5312" s="363" t="s">
        <v>36056</v>
      </c>
    </row>
    <row r="5313" spans="1:5" x14ac:dyDescent="0.25">
      <c r="A5313" s="246" t="str">
        <f t="shared" si="82"/>
        <v>103017</v>
      </c>
      <c r="B5313" s="362" t="s">
        <v>14544</v>
      </c>
      <c r="C5313" s="362" t="s">
        <v>14545</v>
      </c>
      <c r="D5313" s="362" t="s">
        <v>8471</v>
      </c>
      <c r="E5313" s="363" t="s">
        <v>36057</v>
      </c>
    </row>
    <row r="5314" spans="1:5" x14ac:dyDescent="0.25">
      <c r="A5314" s="246" t="str">
        <f t="shared" si="82"/>
        <v>103018</v>
      </c>
      <c r="B5314" s="362" t="s">
        <v>14546</v>
      </c>
      <c r="C5314" s="362" t="s">
        <v>14547</v>
      </c>
      <c r="D5314" s="362" t="s">
        <v>8471</v>
      </c>
      <c r="E5314" s="363" t="s">
        <v>36058</v>
      </c>
    </row>
    <row r="5315" spans="1:5" x14ac:dyDescent="0.25">
      <c r="A5315" s="246" t="str">
        <f t="shared" ref="A5315:A5378" si="83">B5315</f>
        <v>103019</v>
      </c>
      <c r="B5315" s="362" t="s">
        <v>14548</v>
      </c>
      <c r="C5315" s="362" t="s">
        <v>14549</v>
      </c>
      <c r="D5315" s="362" t="s">
        <v>8471</v>
      </c>
      <c r="E5315" s="363" t="s">
        <v>36059</v>
      </c>
    </row>
    <row r="5316" spans="1:5" x14ac:dyDescent="0.25">
      <c r="A5316" s="246" t="str">
        <f t="shared" si="83"/>
        <v>103029</v>
      </c>
      <c r="B5316" s="362" t="s">
        <v>14550</v>
      </c>
      <c r="C5316" s="362" t="s">
        <v>14551</v>
      </c>
      <c r="D5316" s="362" t="s">
        <v>8471</v>
      </c>
      <c r="E5316" s="363" t="s">
        <v>21423</v>
      </c>
    </row>
    <row r="5317" spans="1:5" x14ac:dyDescent="0.25">
      <c r="A5317" s="246" t="str">
        <f t="shared" si="83"/>
        <v>103036</v>
      </c>
      <c r="B5317" s="362" t="s">
        <v>14552</v>
      </c>
      <c r="C5317" s="362" t="s">
        <v>14553</v>
      </c>
      <c r="D5317" s="362" t="s">
        <v>8471</v>
      </c>
      <c r="E5317" s="363" t="s">
        <v>15119</v>
      </c>
    </row>
    <row r="5318" spans="1:5" x14ac:dyDescent="0.25">
      <c r="A5318" s="246" t="str">
        <f t="shared" si="83"/>
        <v>103037</v>
      </c>
      <c r="B5318" s="362" t="s">
        <v>14554</v>
      </c>
      <c r="C5318" s="362" t="s">
        <v>14555</v>
      </c>
      <c r="D5318" s="362" t="s">
        <v>8471</v>
      </c>
      <c r="E5318" s="363" t="s">
        <v>36060</v>
      </c>
    </row>
    <row r="5319" spans="1:5" x14ac:dyDescent="0.25">
      <c r="A5319" s="246" t="str">
        <f t="shared" si="83"/>
        <v>103038</v>
      </c>
      <c r="B5319" s="362" t="s">
        <v>14556</v>
      </c>
      <c r="C5319" s="362" t="s">
        <v>14557</v>
      </c>
      <c r="D5319" s="362" t="s">
        <v>8471</v>
      </c>
      <c r="E5319" s="363" t="s">
        <v>36061</v>
      </c>
    </row>
    <row r="5320" spans="1:5" x14ac:dyDescent="0.25">
      <c r="A5320" s="246" t="str">
        <f t="shared" si="83"/>
        <v>103039</v>
      </c>
      <c r="B5320" s="362" t="s">
        <v>14558</v>
      </c>
      <c r="C5320" s="362" t="s">
        <v>14559</v>
      </c>
      <c r="D5320" s="362" t="s">
        <v>8471</v>
      </c>
      <c r="E5320" s="363" t="s">
        <v>31164</v>
      </c>
    </row>
    <row r="5321" spans="1:5" x14ac:dyDescent="0.25">
      <c r="A5321" s="246" t="str">
        <f t="shared" si="83"/>
        <v>103040</v>
      </c>
      <c r="B5321" s="362" t="s">
        <v>14560</v>
      </c>
      <c r="C5321" s="362" t="s">
        <v>14561</v>
      </c>
      <c r="D5321" s="362" t="s">
        <v>8471</v>
      </c>
      <c r="E5321" s="363" t="s">
        <v>36062</v>
      </c>
    </row>
    <row r="5322" spans="1:5" x14ac:dyDescent="0.25">
      <c r="A5322" s="246" t="str">
        <f t="shared" si="83"/>
        <v>103041</v>
      </c>
      <c r="B5322" s="362" t="s">
        <v>14562</v>
      </c>
      <c r="C5322" s="362" t="s">
        <v>14563</v>
      </c>
      <c r="D5322" s="362" t="s">
        <v>8471</v>
      </c>
      <c r="E5322" s="363" t="s">
        <v>8366</v>
      </c>
    </row>
    <row r="5323" spans="1:5" x14ac:dyDescent="0.25">
      <c r="A5323" s="246" t="str">
        <f t="shared" si="83"/>
        <v>103042</v>
      </c>
      <c r="B5323" s="362" t="s">
        <v>14564</v>
      </c>
      <c r="C5323" s="362" t="s">
        <v>14565</v>
      </c>
      <c r="D5323" s="362" t="s">
        <v>8471</v>
      </c>
      <c r="E5323" s="363" t="s">
        <v>17439</v>
      </c>
    </row>
    <row r="5324" spans="1:5" x14ac:dyDescent="0.25">
      <c r="A5324" s="246" t="str">
        <f t="shared" si="83"/>
        <v>103043</v>
      </c>
      <c r="B5324" s="362" t="s">
        <v>14566</v>
      </c>
      <c r="C5324" s="362" t="s">
        <v>14567</v>
      </c>
      <c r="D5324" s="362" t="s">
        <v>8471</v>
      </c>
      <c r="E5324" s="363" t="s">
        <v>26733</v>
      </c>
    </row>
    <row r="5325" spans="1:5" x14ac:dyDescent="0.25">
      <c r="A5325" s="246" t="str">
        <f t="shared" si="83"/>
        <v>103044</v>
      </c>
      <c r="B5325" s="362" t="s">
        <v>14568</v>
      </c>
      <c r="C5325" s="362" t="s">
        <v>14569</v>
      </c>
      <c r="D5325" s="362" t="s">
        <v>8471</v>
      </c>
      <c r="E5325" s="363" t="s">
        <v>18410</v>
      </c>
    </row>
    <row r="5326" spans="1:5" x14ac:dyDescent="0.25">
      <c r="A5326" s="246" t="str">
        <f t="shared" si="83"/>
        <v>103045</v>
      </c>
      <c r="B5326" s="362" t="s">
        <v>14570</v>
      </c>
      <c r="C5326" s="362" t="s">
        <v>14571</v>
      </c>
      <c r="D5326" s="362" t="s">
        <v>8471</v>
      </c>
      <c r="E5326" s="363" t="s">
        <v>8125</v>
      </c>
    </row>
    <row r="5327" spans="1:5" x14ac:dyDescent="0.25">
      <c r="A5327" s="246" t="str">
        <f t="shared" si="83"/>
        <v>103046</v>
      </c>
      <c r="B5327" s="362" t="s">
        <v>14572</v>
      </c>
      <c r="C5327" s="362" t="s">
        <v>14573</v>
      </c>
      <c r="D5327" s="362" t="s">
        <v>8471</v>
      </c>
      <c r="E5327" s="363" t="s">
        <v>8367</v>
      </c>
    </row>
    <row r="5328" spans="1:5" x14ac:dyDescent="0.25">
      <c r="A5328" s="246" t="str">
        <f t="shared" si="83"/>
        <v>103047</v>
      </c>
      <c r="B5328" s="362" t="s">
        <v>14574</v>
      </c>
      <c r="C5328" s="362" t="s">
        <v>14575</v>
      </c>
      <c r="D5328" s="362" t="s">
        <v>8471</v>
      </c>
      <c r="E5328" s="363" t="s">
        <v>16615</v>
      </c>
    </row>
    <row r="5329" spans="1:5" x14ac:dyDescent="0.25">
      <c r="A5329" s="246" t="str">
        <f t="shared" si="83"/>
        <v>103048</v>
      </c>
      <c r="B5329" s="362" t="s">
        <v>14576</v>
      </c>
      <c r="C5329" s="362" t="s">
        <v>14577</v>
      </c>
      <c r="D5329" s="362" t="s">
        <v>8471</v>
      </c>
      <c r="E5329" s="363" t="s">
        <v>8066</v>
      </c>
    </row>
    <row r="5330" spans="1:5" x14ac:dyDescent="0.25">
      <c r="A5330" s="246" t="str">
        <f t="shared" si="83"/>
        <v>103049</v>
      </c>
      <c r="B5330" s="362" t="s">
        <v>14578</v>
      </c>
      <c r="C5330" s="362" t="s">
        <v>14579</v>
      </c>
      <c r="D5330" s="362" t="s">
        <v>8471</v>
      </c>
      <c r="E5330" s="363" t="s">
        <v>21131</v>
      </c>
    </row>
    <row r="5331" spans="1:5" x14ac:dyDescent="0.25">
      <c r="A5331" s="246" t="str">
        <f t="shared" si="83"/>
        <v>103050</v>
      </c>
      <c r="B5331" s="362" t="s">
        <v>14580</v>
      </c>
      <c r="C5331" s="362" t="s">
        <v>14581</v>
      </c>
      <c r="D5331" s="362" t="s">
        <v>8471</v>
      </c>
      <c r="E5331" s="363" t="s">
        <v>24029</v>
      </c>
    </row>
    <row r="5332" spans="1:5" x14ac:dyDescent="0.25">
      <c r="A5332" s="246" t="str">
        <f t="shared" si="83"/>
        <v>103051</v>
      </c>
      <c r="B5332" s="362" t="s">
        <v>14582</v>
      </c>
      <c r="C5332" s="362" t="s">
        <v>14583</v>
      </c>
      <c r="D5332" s="362" t="s">
        <v>8471</v>
      </c>
      <c r="E5332" s="363" t="s">
        <v>15971</v>
      </c>
    </row>
    <row r="5333" spans="1:5" x14ac:dyDescent="0.25">
      <c r="A5333" s="246" t="str">
        <f t="shared" si="83"/>
        <v>103052</v>
      </c>
      <c r="B5333" s="362" t="s">
        <v>14584</v>
      </c>
      <c r="C5333" s="362" t="s">
        <v>14585</v>
      </c>
      <c r="D5333" s="362" t="s">
        <v>8471</v>
      </c>
      <c r="E5333" s="363" t="s">
        <v>18160</v>
      </c>
    </row>
    <row r="5334" spans="1:5" x14ac:dyDescent="0.25">
      <c r="A5334" s="246" t="str">
        <f t="shared" si="83"/>
        <v>95634</v>
      </c>
      <c r="B5334" s="362" t="s">
        <v>4012</v>
      </c>
      <c r="C5334" s="362" t="s">
        <v>4013</v>
      </c>
      <c r="D5334" s="362" t="s">
        <v>8471</v>
      </c>
      <c r="E5334" s="363" t="s">
        <v>36063</v>
      </c>
    </row>
    <row r="5335" spans="1:5" x14ac:dyDescent="0.25">
      <c r="A5335" s="246" t="str">
        <f t="shared" si="83"/>
        <v>95635</v>
      </c>
      <c r="B5335" s="362" t="s">
        <v>4014</v>
      </c>
      <c r="C5335" s="362" t="s">
        <v>4015</v>
      </c>
      <c r="D5335" s="362" t="s">
        <v>8471</v>
      </c>
      <c r="E5335" s="363" t="s">
        <v>36064</v>
      </c>
    </row>
    <row r="5336" spans="1:5" x14ac:dyDescent="0.25">
      <c r="A5336" s="246" t="str">
        <f t="shared" si="83"/>
        <v>95636</v>
      </c>
      <c r="B5336" s="362" t="s">
        <v>13157</v>
      </c>
      <c r="C5336" s="362" t="s">
        <v>13158</v>
      </c>
      <c r="D5336" s="362" t="s">
        <v>8471</v>
      </c>
      <c r="E5336" s="363" t="s">
        <v>36065</v>
      </c>
    </row>
    <row r="5337" spans="1:5" x14ac:dyDescent="0.25">
      <c r="A5337" s="246" t="str">
        <f t="shared" si="83"/>
        <v>95637</v>
      </c>
      <c r="B5337" s="362" t="s">
        <v>4016</v>
      </c>
      <c r="C5337" s="362" t="s">
        <v>11298</v>
      </c>
      <c r="D5337" s="362" t="s">
        <v>8471</v>
      </c>
      <c r="E5337" s="363" t="s">
        <v>36066</v>
      </c>
    </row>
    <row r="5338" spans="1:5" x14ac:dyDescent="0.25">
      <c r="A5338" s="246" t="str">
        <f t="shared" si="83"/>
        <v>95638</v>
      </c>
      <c r="B5338" s="362" t="s">
        <v>4017</v>
      </c>
      <c r="C5338" s="362" t="s">
        <v>11299</v>
      </c>
      <c r="D5338" s="362" t="s">
        <v>8471</v>
      </c>
      <c r="E5338" s="363" t="s">
        <v>36067</v>
      </c>
    </row>
    <row r="5339" spans="1:5" x14ac:dyDescent="0.25">
      <c r="A5339" s="246" t="str">
        <f t="shared" si="83"/>
        <v>95639</v>
      </c>
      <c r="B5339" s="362" t="s">
        <v>4018</v>
      </c>
      <c r="C5339" s="362" t="s">
        <v>11300</v>
      </c>
      <c r="D5339" s="362" t="s">
        <v>8471</v>
      </c>
      <c r="E5339" s="363" t="s">
        <v>36068</v>
      </c>
    </row>
    <row r="5340" spans="1:5" x14ac:dyDescent="0.25">
      <c r="A5340" s="246" t="str">
        <f t="shared" si="83"/>
        <v>95641</v>
      </c>
      <c r="B5340" s="362" t="s">
        <v>4019</v>
      </c>
      <c r="C5340" s="362" t="s">
        <v>11301</v>
      </c>
      <c r="D5340" s="362" t="s">
        <v>8471</v>
      </c>
      <c r="E5340" s="363" t="s">
        <v>36069</v>
      </c>
    </row>
    <row r="5341" spans="1:5" x14ac:dyDescent="0.25">
      <c r="A5341" s="246" t="str">
        <f t="shared" si="83"/>
        <v>95642</v>
      </c>
      <c r="B5341" s="362" t="s">
        <v>4020</v>
      </c>
      <c r="C5341" s="362" t="s">
        <v>11302</v>
      </c>
      <c r="D5341" s="362" t="s">
        <v>8471</v>
      </c>
      <c r="E5341" s="363" t="s">
        <v>36070</v>
      </c>
    </row>
    <row r="5342" spans="1:5" x14ac:dyDescent="0.25">
      <c r="A5342" s="246" t="str">
        <f t="shared" si="83"/>
        <v>95643</v>
      </c>
      <c r="B5342" s="362" t="s">
        <v>4021</v>
      </c>
      <c r="C5342" s="362" t="s">
        <v>11303</v>
      </c>
      <c r="D5342" s="362" t="s">
        <v>8471</v>
      </c>
      <c r="E5342" s="363" t="s">
        <v>36071</v>
      </c>
    </row>
    <row r="5343" spans="1:5" x14ac:dyDescent="0.25">
      <c r="A5343" s="246" t="str">
        <f t="shared" si="83"/>
        <v>95644</v>
      </c>
      <c r="B5343" s="362" t="s">
        <v>4022</v>
      </c>
      <c r="C5343" s="362" t="s">
        <v>11304</v>
      </c>
      <c r="D5343" s="362" t="s">
        <v>8471</v>
      </c>
      <c r="E5343" s="363" t="s">
        <v>21186</v>
      </c>
    </row>
    <row r="5344" spans="1:5" x14ac:dyDescent="0.25">
      <c r="A5344" s="246" t="str">
        <f t="shared" si="83"/>
        <v>95645</v>
      </c>
      <c r="B5344" s="362" t="s">
        <v>4023</v>
      </c>
      <c r="C5344" s="362" t="s">
        <v>11305</v>
      </c>
      <c r="D5344" s="362" t="s">
        <v>8471</v>
      </c>
      <c r="E5344" s="363" t="s">
        <v>36072</v>
      </c>
    </row>
    <row r="5345" spans="1:5" x14ac:dyDescent="0.25">
      <c r="A5345" s="246" t="str">
        <f t="shared" si="83"/>
        <v>95646</v>
      </c>
      <c r="B5345" s="362" t="s">
        <v>4024</v>
      </c>
      <c r="C5345" s="362" t="s">
        <v>11306</v>
      </c>
      <c r="D5345" s="362" t="s">
        <v>8471</v>
      </c>
      <c r="E5345" s="363" t="s">
        <v>36073</v>
      </c>
    </row>
    <row r="5346" spans="1:5" x14ac:dyDescent="0.25">
      <c r="A5346" s="246" t="str">
        <f t="shared" si="83"/>
        <v>95647</v>
      </c>
      <c r="B5346" s="362" t="s">
        <v>4025</v>
      </c>
      <c r="C5346" s="362" t="s">
        <v>11307</v>
      </c>
      <c r="D5346" s="362" t="s">
        <v>8471</v>
      </c>
      <c r="E5346" s="363" t="s">
        <v>36074</v>
      </c>
    </row>
    <row r="5347" spans="1:5" x14ac:dyDescent="0.25">
      <c r="A5347" s="246" t="str">
        <f t="shared" si="83"/>
        <v>95648</v>
      </c>
      <c r="B5347" s="362" t="s">
        <v>17955</v>
      </c>
      <c r="C5347" s="362" t="s">
        <v>17956</v>
      </c>
      <c r="D5347" s="362" t="s">
        <v>8471</v>
      </c>
      <c r="E5347" s="363" t="s">
        <v>36075</v>
      </c>
    </row>
    <row r="5348" spans="1:5" x14ac:dyDescent="0.25">
      <c r="A5348" s="246" t="str">
        <f t="shared" si="83"/>
        <v>95649</v>
      </c>
      <c r="B5348" s="362" t="s">
        <v>17957</v>
      </c>
      <c r="C5348" s="362" t="s">
        <v>17958</v>
      </c>
      <c r="D5348" s="362" t="s">
        <v>8471</v>
      </c>
      <c r="E5348" s="363" t="s">
        <v>36076</v>
      </c>
    </row>
    <row r="5349" spans="1:5" x14ac:dyDescent="0.25">
      <c r="A5349" s="246" t="str">
        <f t="shared" si="83"/>
        <v>95650</v>
      </c>
      <c r="B5349" s="362" t="s">
        <v>17959</v>
      </c>
      <c r="C5349" s="362" t="s">
        <v>17960</v>
      </c>
      <c r="D5349" s="362" t="s">
        <v>8471</v>
      </c>
      <c r="E5349" s="363" t="s">
        <v>36077</v>
      </c>
    </row>
    <row r="5350" spans="1:5" x14ac:dyDescent="0.25">
      <c r="A5350" s="246" t="str">
        <f t="shared" si="83"/>
        <v>95651</v>
      </c>
      <c r="B5350" s="362" t="s">
        <v>17961</v>
      </c>
      <c r="C5350" s="362" t="s">
        <v>17962</v>
      </c>
      <c r="D5350" s="362" t="s">
        <v>8471</v>
      </c>
      <c r="E5350" s="363" t="s">
        <v>36078</v>
      </c>
    </row>
    <row r="5351" spans="1:5" x14ac:dyDescent="0.25">
      <c r="A5351" s="246" t="str">
        <f t="shared" si="83"/>
        <v>95652</v>
      </c>
      <c r="B5351" s="362" t="s">
        <v>17963</v>
      </c>
      <c r="C5351" s="362" t="s">
        <v>17964</v>
      </c>
      <c r="D5351" s="362" t="s">
        <v>8471</v>
      </c>
      <c r="E5351" s="363" t="s">
        <v>36079</v>
      </c>
    </row>
    <row r="5352" spans="1:5" x14ac:dyDescent="0.25">
      <c r="A5352" s="246" t="str">
        <f t="shared" si="83"/>
        <v>95653</v>
      </c>
      <c r="B5352" s="362" t="s">
        <v>17965</v>
      </c>
      <c r="C5352" s="362" t="s">
        <v>17966</v>
      </c>
      <c r="D5352" s="362" t="s">
        <v>8471</v>
      </c>
      <c r="E5352" s="363" t="s">
        <v>36080</v>
      </c>
    </row>
    <row r="5353" spans="1:5" x14ac:dyDescent="0.25">
      <c r="A5353" s="246" t="str">
        <f t="shared" si="83"/>
        <v>95654</v>
      </c>
      <c r="B5353" s="362" t="s">
        <v>17967</v>
      </c>
      <c r="C5353" s="362" t="s">
        <v>17968</v>
      </c>
      <c r="D5353" s="362" t="s">
        <v>8471</v>
      </c>
      <c r="E5353" s="363" t="s">
        <v>36081</v>
      </c>
    </row>
    <row r="5354" spans="1:5" x14ac:dyDescent="0.25">
      <c r="A5354" s="246" t="str">
        <f t="shared" si="83"/>
        <v>95655</v>
      </c>
      <c r="B5354" s="362" t="s">
        <v>17969</v>
      </c>
      <c r="C5354" s="362" t="s">
        <v>17970</v>
      </c>
      <c r="D5354" s="362" t="s">
        <v>8471</v>
      </c>
      <c r="E5354" s="363" t="s">
        <v>36082</v>
      </c>
    </row>
    <row r="5355" spans="1:5" x14ac:dyDescent="0.25">
      <c r="A5355" s="246" t="str">
        <f t="shared" si="83"/>
        <v>95657</v>
      </c>
      <c r="B5355" s="362" t="s">
        <v>17971</v>
      </c>
      <c r="C5355" s="362" t="s">
        <v>17972</v>
      </c>
      <c r="D5355" s="362" t="s">
        <v>8471</v>
      </c>
      <c r="E5355" s="363" t="s">
        <v>36083</v>
      </c>
    </row>
    <row r="5356" spans="1:5" x14ac:dyDescent="0.25">
      <c r="A5356" s="246" t="str">
        <f t="shared" si="83"/>
        <v>95658</v>
      </c>
      <c r="B5356" s="362" t="s">
        <v>17973</v>
      </c>
      <c r="C5356" s="362" t="s">
        <v>17974</v>
      </c>
      <c r="D5356" s="362" t="s">
        <v>8471</v>
      </c>
      <c r="E5356" s="363" t="s">
        <v>36084</v>
      </c>
    </row>
    <row r="5357" spans="1:5" x14ac:dyDescent="0.25">
      <c r="A5357" s="246" t="str">
        <f t="shared" si="83"/>
        <v>95659</v>
      </c>
      <c r="B5357" s="362" t="s">
        <v>17975</v>
      </c>
      <c r="C5357" s="362" t="s">
        <v>17976</v>
      </c>
      <c r="D5357" s="362" t="s">
        <v>8471</v>
      </c>
      <c r="E5357" s="363" t="s">
        <v>36085</v>
      </c>
    </row>
    <row r="5358" spans="1:5" x14ac:dyDescent="0.25">
      <c r="A5358" s="246" t="str">
        <f t="shared" si="83"/>
        <v>95660</v>
      </c>
      <c r="B5358" s="362" t="s">
        <v>17977</v>
      </c>
      <c r="C5358" s="362" t="s">
        <v>17978</v>
      </c>
      <c r="D5358" s="362" t="s">
        <v>8471</v>
      </c>
      <c r="E5358" s="363" t="s">
        <v>36086</v>
      </c>
    </row>
    <row r="5359" spans="1:5" x14ac:dyDescent="0.25">
      <c r="A5359" s="246" t="str">
        <f t="shared" si="83"/>
        <v>95661</v>
      </c>
      <c r="B5359" s="362" t="s">
        <v>17979</v>
      </c>
      <c r="C5359" s="362" t="s">
        <v>17980</v>
      </c>
      <c r="D5359" s="362" t="s">
        <v>8471</v>
      </c>
      <c r="E5359" s="363" t="s">
        <v>36087</v>
      </c>
    </row>
    <row r="5360" spans="1:5" x14ac:dyDescent="0.25">
      <c r="A5360" s="246" t="str">
        <f t="shared" si="83"/>
        <v>95662</v>
      </c>
      <c r="B5360" s="362" t="s">
        <v>17981</v>
      </c>
      <c r="C5360" s="362" t="s">
        <v>17982</v>
      </c>
      <c r="D5360" s="362" t="s">
        <v>8471</v>
      </c>
      <c r="E5360" s="363" t="s">
        <v>36088</v>
      </c>
    </row>
    <row r="5361" spans="1:5" x14ac:dyDescent="0.25">
      <c r="A5361" s="246" t="str">
        <f t="shared" si="83"/>
        <v>95663</v>
      </c>
      <c r="B5361" s="362" t="s">
        <v>17983</v>
      </c>
      <c r="C5361" s="362" t="s">
        <v>17984</v>
      </c>
      <c r="D5361" s="362" t="s">
        <v>8471</v>
      </c>
      <c r="E5361" s="363" t="s">
        <v>36089</v>
      </c>
    </row>
    <row r="5362" spans="1:5" x14ac:dyDescent="0.25">
      <c r="A5362" s="246" t="str">
        <f t="shared" si="83"/>
        <v>95664</v>
      </c>
      <c r="B5362" s="362" t="s">
        <v>17985</v>
      </c>
      <c r="C5362" s="362" t="s">
        <v>17986</v>
      </c>
      <c r="D5362" s="362" t="s">
        <v>8471</v>
      </c>
      <c r="E5362" s="363" t="s">
        <v>36090</v>
      </c>
    </row>
    <row r="5363" spans="1:5" x14ac:dyDescent="0.25">
      <c r="A5363" s="246" t="str">
        <f t="shared" si="83"/>
        <v>95665</v>
      </c>
      <c r="B5363" s="362" t="s">
        <v>17987</v>
      </c>
      <c r="C5363" s="362" t="s">
        <v>17988</v>
      </c>
      <c r="D5363" s="362" t="s">
        <v>8471</v>
      </c>
      <c r="E5363" s="363" t="s">
        <v>36091</v>
      </c>
    </row>
    <row r="5364" spans="1:5" x14ac:dyDescent="0.25">
      <c r="A5364" s="246" t="str">
        <f t="shared" si="83"/>
        <v>95666</v>
      </c>
      <c r="B5364" s="362" t="s">
        <v>17989</v>
      </c>
      <c r="C5364" s="362" t="s">
        <v>17990</v>
      </c>
      <c r="D5364" s="362" t="s">
        <v>8471</v>
      </c>
      <c r="E5364" s="363" t="s">
        <v>36092</v>
      </c>
    </row>
    <row r="5365" spans="1:5" x14ac:dyDescent="0.25">
      <c r="A5365" s="246" t="str">
        <f t="shared" si="83"/>
        <v>95667</v>
      </c>
      <c r="B5365" s="362" t="s">
        <v>17991</v>
      </c>
      <c r="C5365" s="362" t="s">
        <v>17992</v>
      </c>
      <c r="D5365" s="362" t="s">
        <v>8471</v>
      </c>
      <c r="E5365" s="363" t="s">
        <v>20110</v>
      </c>
    </row>
    <row r="5366" spans="1:5" x14ac:dyDescent="0.25">
      <c r="A5366" s="246" t="str">
        <f t="shared" si="83"/>
        <v>95668</v>
      </c>
      <c r="B5366" s="362" t="s">
        <v>17993</v>
      </c>
      <c r="C5366" s="362" t="s">
        <v>17994</v>
      </c>
      <c r="D5366" s="362" t="s">
        <v>8471</v>
      </c>
      <c r="E5366" s="363" t="s">
        <v>36093</v>
      </c>
    </row>
    <row r="5367" spans="1:5" x14ac:dyDescent="0.25">
      <c r="A5367" s="246" t="str">
        <f t="shared" si="83"/>
        <v>95669</v>
      </c>
      <c r="B5367" s="362" t="s">
        <v>17995</v>
      </c>
      <c r="C5367" s="362" t="s">
        <v>17996</v>
      </c>
      <c r="D5367" s="362" t="s">
        <v>8471</v>
      </c>
      <c r="E5367" s="363" t="s">
        <v>36094</v>
      </c>
    </row>
    <row r="5368" spans="1:5" x14ac:dyDescent="0.25">
      <c r="A5368" s="246" t="str">
        <f t="shared" si="83"/>
        <v>95670</v>
      </c>
      <c r="B5368" s="362" t="s">
        <v>17997</v>
      </c>
      <c r="C5368" s="362" t="s">
        <v>17998</v>
      </c>
      <c r="D5368" s="362" t="s">
        <v>8471</v>
      </c>
      <c r="E5368" s="363" t="s">
        <v>36095</v>
      </c>
    </row>
    <row r="5369" spans="1:5" x14ac:dyDescent="0.25">
      <c r="A5369" s="246" t="str">
        <f t="shared" si="83"/>
        <v>95671</v>
      </c>
      <c r="B5369" s="362" t="s">
        <v>17999</v>
      </c>
      <c r="C5369" s="362" t="s">
        <v>18000</v>
      </c>
      <c r="D5369" s="362" t="s">
        <v>8471</v>
      </c>
      <c r="E5369" s="363" t="s">
        <v>36096</v>
      </c>
    </row>
    <row r="5370" spans="1:5" x14ac:dyDescent="0.25">
      <c r="A5370" s="246" t="str">
        <f t="shared" si="83"/>
        <v>95672</v>
      </c>
      <c r="B5370" s="362" t="s">
        <v>18001</v>
      </c>
      <c r="C5370" s="362" t="s">
        <v>18002</v>
      </c>
      <c r="D5370" s="362" t="s">
        <v>8471</v>
      </c>
      <c r="E5370" s="363" t="s">
        <v>36097</v>
      </c>
    </row>
    <row r="5371" spans="1:5" x14ac:dyDescent="0.25">
      <c r="A5371" s="246" t="str">
        <f t="shared" si="83"/>
        <v>95673</v>
      </c>
      <c r="B5371" s="362" t="s">
        <v>4026</v>
      </c>
      <c r="C5371" s="362" t="s">
        <v>11308</v>
      </c>
      <c r="D5371" s="362" t="s">
        <v>8471</v>
      </c>
      <c r="E5371" s="363" t="s">
        <v>36098</v>
      </c>
    </row>
    <row r="5372" spans="1:5" x14ac:dyDescent="0.25">
      <c r="A5372" s="246" t="str">
        <f t="shared" si="83"/>
        <v>95674</v>
      </c>
      <c r="B5372" s="362" t="s">
        <v>4027</v>
      </c>
      <c r="C5372" s="362" t="s">
        <v>11309</v>
      </c>
      <c r="D5372" s="362" t="s">
        <v>8471</v>
      </c>
      <c r="E5372" s="363" t="s">
        <v>36099</v>
      </c>
    </row>
    <row r="5373" spans="1:5" x14ac:dyDescent="0.25">
      <c r="A5373" s="246" t="str">
        <f t="shared" si="83"/>
        <v>95675</v>
      </c>
      <c r="B5373" s="362" t="s">
        <v>4028</v>
      </c>
      <c r="C5373" s="362" t="s">
        <v>11310</v>
      </c>
      <c r="D5373" s="362" t="s">
        <v>8471</v>
      </c>
      <c r="E5373" s="363" t="s">
        <v>36100</v>
      </c>
    </row>
    <row r="5374" spans="1:5" x14ac:dyDescent="0.25">
      <c r="A5374" s="246" t="str">
        <f t="shared" si="83"/>
        <v>95676</v>
      </c>
      <c r="B5374" s="362" t="s">
        <v>4029</v>
      </c>
      <c r="C5374" s="362" t="s">
        <v>11311</v>
      </c>
      <c r="D5374" s="362" t="s">
        <v>8471</v>
      </c>
      <c r="E5374" s="363" t="s">
        <v>36101</v>
      </c>
    </row>
    <row r="5375" spans="1:5" x14ac:dyDescent="0.25">
      <c r="A5375" s="246" t="str">
        <f t="shared" si="83"/>
        <v>97741</v>
      </c>
      <c r="B5375" s="362" t="s">
        <v>4816</v>
      </c>
      <c r="C5375" s="362" t="s">
        <v>11312</v>
      </c>
      <c r="D5375" s="362" t="s">
        <v>8471</v>
      </c>
      <c r="E5375" s="363" t="s">
        <v>36102</v>
      </c>
    </row>
    <row r="5376" spans="1:5" x14ac:dyDescent="0.25">
      <c r="A5376" s="246" t="str">
        <f t="shared" si="83"/>
        <v>90436</v>
      </c>
      <c r="B5376" s="362" t="s">
        <v>1874</v>
      </c>
      <c r="C5376" s="362" t="s">
        <v>32307</v>
      </c>
      <c r="D5376" s="362" t="s">
        <v>8471</v>
      </c>
      <c r="E5376" s="363" t="s">
        <v>31079</v>
      </c>
    </row>
    <row r="5377" spans="1:5" x14ac:dyDescent="0.25">
      <c r="A5377" s="246" t="str">
        <f t="shared" si="83"/>
        <v>90437</v>
      </c>
      <c r="B5377" s="362" t="s">
        <v>1875</v>
      </c>
      <c r="C5377" s="362" t="s">
        <v>32308</v>
      </c>
      <c r="D5377" s="362" t="s">
        <v>8471</v>
      </c>
      <c r="E5377" s="363" t="s">
        <v>13547</v>
      </c>
    </row>
    <row r="5378" spans="1:5" x14ac:dyDescent="0.25">
      <c r="A5378" s="246" t="str">
        <f t="shared" si="83"/>
        <v>90438</v>
      </c>
      <c r="B5378" s="362" t="s">
        <v>1876</v>
      </c>
      <c r="C5378" s="362" t="s">
        <v>32309</v>
      </c>
      <c r="D5378" s="362" t="s">
        <v>8471</v>
      </c>
      <c r="E5378" s="363" t="s">
        <v>29367</v>
      </c>
    </row>
    <row r="5379" spans="1:5" x14ac:dyDescent="0.25">
      <c r="A5379" s="246" t="str">
        <f t="shared" ref="A5379:A5442" si="84">B5379</f>
        <v>90439</v>
      </c>
      <c r="B5379" s="362" t="s">
        <v>1877</v>
      </c>
      <c r="C5379" s="362" t="s">
        <v>32310</v>
      </c>
      <c r="D5379" s="362" t="s">
        <v>8471</v>
      </c>
      <c r="E5379" s="363" t="s">
        <v>12853</v>
      </c>
    </row>
    <row r="5380" spans="1:5" x14ac:dyDescent="0.25">
      <c r="A5380" s="246" t="str">
        <f t="shared" si="84"/>
        <v>90440</v>
      </c>
      <c r="B5380" s="362" t="s">
        <v>1878</v>
      </c>
      <c r="C5380" s="362" t="s">
        <v>32311</v>
      </c>
      <c r="D5380" s="362" t="s">
        <v>8471</v>
      </c>
      <c r="E5380" s="363" t="s">
        <v>32839</v>
      </c>
    </row>
    <row r="5381" spans="1:5" x14ac:dyDescent="0.25">
      <c r="A5381" s="246" t="str">
        <f t="shared" si="84"/>
        <v>90441</v>
      </c>
      <c r="B5381" s="362" t="s">
        <v>1879</v>
      </c>
      <c r="C5381" s="362" t="s">
        <v>32312</v>
      </c>
      <c r="D5381" s="362" t="s">
        <v>8471</v>
      </c>
      <c r="E5381" s="363" t="s">
        <v>16230</v>
      </c>
    </row>
    <row r="5382" spans="1:5" x14ac:dyDescent="0.25">
      <c r="A5382" s="246" t="str">
        <f t="shared" si="84"/>
        <v>90443</v>
      </c>
      <c r="B5382" s="362" t="s">
        <v>1880</v>
      </c>
      <c r="C5382" s="362" t="s">
        <v>32314</v>
      </c>
      <c r="D5382" s="362" t="s">
        <v>8399</v>
      </c>
      <c r="E5382" s="363" t="s">
        <v>15037</v>
      </c>
    </row>
    <row r="5383" spans="1:5" x14ac:dyDescent="0.25">
      <c r="A5383" s="246" t="str">
        <f t="shared" si="84"/>
        <v>90444</v>
      </c>
      <c r="B5383" s="362" t="s">
        <v>1881</v>
      </c>
      <c r="C5383" s="362" t="s">
        <v>32315</v>
      </c>
      <c r="D5383" s="362" t="s">
        <v>8399</v>
      </c>
      <c r="E5383" s="363" t="s">
        <v>20288</v>
      </c>
    </row>
    <row r="5384" spans="1:5" x14ac:dyDescent="0.25">
      <c r="A5384" s="246" t="str">
        <f t="shared" si="84"/>
        <v>90445</v>
      </c>
      <c r="B5384" s="362" t="s">
        <v>1882</v>
      </c>
      <c r="C5384" s="362" t="s">
        <v>32316</v>
      </c>
      <c r="D5384" s="362" t="s">
        <v>8399</v>
      </c>
      <c r="E5384" s="363" t="s">
        <v>8106</v>
      </c>
    </row>
    <row r="5385" spans="1:5" x14ac:dyDescent="0.25">
      <c r="A5385" s="246" t="str">
        <f t="shared" si="84"/>
        <v>90446</v>
      </c>
      <c r="B5385" s="362" t="s">
        <v>1883</v>
      </c>
      <c r="C5385" s="362" t="s">
        <v>32317</v>
      </c>
      <c r="D5385" s="362" t="s">
        <v>8399</v>
      </c>
      <c r="E5385" s="363" t="s">
        <v>12608</v>
      </c>
    </row>
    <row r="5386" spans="1:5" x14ac:dyDescent="0.25">
      <c r="A5386" s="246" t="str">
        <f t="shared" si="84"/>
        <v>90447</v>
      </c>
      <c r="B5386" s="362" t="s">
        <v>1884</v>
      </c>
      <c r="C5386" s="362" t="s">
        <v>32318</v>
      </c>
      <c r="D5386" s="362" t="s">
        <v>8399</v>
      </c>
      <c r="E5386" s="363" t="s">
        <v>10697</v>
      </c>
    </row>
    <row r="5387" spans="1:5" x14ac:dyDescent="0.25">
      <c r="A5387" s="246" t="str">
        <f t="shared" si="84"/>
        <v>90451</v>
      </c>
      <c r="B5387" s="362" t="s">
        <v>1885</v>
      </c>
      <c r="C5387" s="362" t="s">
        <v>32319</v>
      </c>
      <c r="D5387" s="362" t="s">
        <v>8471</v>
      </c>
      <c r="E5387" s="363" t="s">
        <v>10234</v>
      </c>
    </row>
    <row r="5388" spans="1:5" x14ac:dyDescent="0.25">
      <c r="A5388" s="246" t="str">
        <f t="shared" si="84"/>
        <v>90452</v>
      </c>
      <c r="B5388" s="362" t="s">
        <v>1886</v>
      </c>
      <c r="C5388" s="362" t="s">
        <v>32320</v>
      </c>
      <c r="D5388" s="362" t="s">
        <v>8471</v>
      </c>
      <c r="E5388" s="363" t="s">
        <v>14464</v>
      </c>
    </row>
    <row r="5389" spans="1:5" x14ac:dyDescent="0.25">
      <c r="A5389" s="246" t="str">
        <f t="shared" si="84"/>
        <v>90453</v>
      </c>
      <c r="B5389" s="362" t="s">
        <v>1887</v>
      </c>
      <c r="C5389" s="362" t="s">
        <v>32321</v>
      </c>
      <c r="D5389" s="362" t="s">
        <v>8471</v>
      </c>
      <c r="E5389" s="363" t="s">
        <v>7822</v>
      </c>
    </row>
    <row r="5390" spans="1:5" x14ac:dyDescent="0.25">
      <c r="A5390" s="246" t="str">
        <f t="shared" si="84"/>
        <v>90454</v>
      </c>
      <c r="B5390" s="362" t="s">
        <v>1888</v>
      </c>
      <c r="C5390" s="362" t="s">
        <v>32322</v>
      </c>
      <c r="D5390" s="362" t="s">
        <v>8471</v>
      </c>
      <c r="E5390" s="363" t="s">
        <v>10730</v>
      </c>
    </row>
    <row r="5391" spans="1:5" x14ac:dyDescent="0.25">
      <c r="A5391" s="246" t="str">
        <f t="shared" si="84"/>
        <v>90455</v>
      </c>
      <c r="B5391" s="362" t="s">
        <v>1889</v>
      </c>
      <c r="C5391" s="362" t="s">
        <v>32323</v>
      </c>
      <c r="D5391" s="362" t="s">
        <v>8471</v>
      </c>
      <c r="E5391" s="363" t="s">
        <v>18512</v>
      </c>
    </row>
    <row r="5392" spans="1:5" x14ac:dyDescent="0.25">
      <c r="A5392" s="246" t="str">
        <f t="shared" si="84"/>
        <v>90456</v>
      </c>
      <c r="B5392" s="362" t="s">
        <v>1890</v>
      </c>
      <c r="C5392" s="362" t="s">
        <v>32324</v>
      </c>
      <c r="D5392" s="362" t="s">
        <v>8471</v>
      </c>
      <c r="E5392" s="363" t="s">
        <v>7900</v>
      </c>
    </row>
    <row r="5393" spans="1:5" x14ac:dyDescent="0.25">
      <c r="A5393" s="246" t="str">
        <f t="shared" si="84"/>
        <v>90457</v>
      </c>
      <c r="B5393" s="362" t="s">
        <v>1891</v>
      </c>
      <c r="C5393" s="362" t="s">
        <v>32325</v>
      </c>
      <c r="D5393" s="362" t="s">
        <v>8471</v>
      </c>
      <c r="E5393" s="363" t="s">
        <v>10694</v>
      </c>
    </row>
    <row r="5394" spans="1:5" x14ac:dyDescent="0.25">
      <c r="A5394" s="246" t="str">
        <f t="shared" si="84"/>
        <v>90458</v>
      </c>
      <c r="B5394" s="362" t="s">
        <v>1892</v>
      </c>
      <c r="C5394" s="362" t="s">
        <v>32326</v>
      </c>
      <c r="D5394" s="362" t="s">
        <v>8471</v>
      </c>
      <c r="E5394" s="363" t="s">
        <v>16654</v>
      </c>
    </row>
    <row r="5395" spans="1:5" x14ac:dyDescent="0.25">
      <c r="A5395" s="246" t="str">
        <f t="shared" si="84"/>
        <v>90459</v>
      </c>
      <c r="B5395" s="362" t="s">
        <v>1893</v>
      </c>
      <c r="C5395" s="362" t="s">
        <v>32327</v>
      </c>
      <c r="D5395" s="362" t="s">
        <v>8471</v>
      </c>
      <c r="E5395" s="363" t="s">
        <v>30718</v>
      </c>
    </row>
    <row r="5396" spans="1:5" x14ac:dyDescent="0.25">
      <c r="A5396" s="246" t="str">
        <f t="shared" si="84"/>
        <v>90460</v>
      </c>
      <c r="B5396" s="362" t="s">
        <v>1894</v>
      </c>
      <c r="C5396" s="362" t="s">
        <v>32329</v>
      </c>
      <c r="D5396" s="362" t="s">
        <v>8399</v>
      </c>
      <c r="E5396" s="363" t="s">
        <v>8078</v>
      </c>
    </row>
    <row r="5397" spans="1:5" x14ac:dyDescent="0.25">
      <c r="A5397" s="246" t="str">
        <f t="shared" si="84"/>
        <v>90461</v>
      </c>
      <c r="B5397" s="362" t="s">
        <v>1895</v>
      </c>
      <c r="C5397" s="362" t="s">
        <v>32330</v>
      </c>
      <c r="D5397" s="362" t="s">
        <v>8399</v>
      </c>
      <c r="E5397" s="363" t="s">
        <v>10241</v>
      </c>
    </row>
    <row r="5398" spans="1:5" x14ac:dyDescent="0.25">
      <c r="A5398" s="246" t="str">
        <f t="shared" si="84"/>
        <v>90462</v>
      </c>
      <c r="B5398" s="362" t="s">
        <v>1896</v>
      </c>
      <c r="C5398" s="362" t="s">
        <v>32331</v>
      </c>
      <c r="D5398" s="362" t="s">
        <v>8399</v>
      </c>
      <c r="E5398" s="363" t="s">
        <v>12805</v>
      </c>
    </row>
    <row r="5399" spans="1:5" x14ac:dyDescent="0.25">
      <c r="A5399" s="246" t="str">
        <f t="shared" si="84"/>
        <v>90463</v>
      </c>
      <c r="B5399" s="362" t="s">
        <v>1897</v>
      </c>
      <c r="C5399" s="362" t="s">
        <v>32332</v>
      </c>
      <c r="D5399" s="362" t="s">
        <v>8399</v>
      </c>
      <c r="E5399" s="363" t="s">
        <v>12001</v>
      </c>
    </row>
    <row r="5400" spans="1:5" x14ac:dyDescent="0.25">
      <c r="A5400" s="246" t="str">
        <f t="shared" si="84"/>
        <v>90466</v>
      </c>
      <c r="B5400" s="362" t="s">
        <v>1898</v>
      </c>
      <c r="C5400" s="362" t="s">
        <v>32333</v>
      </c>
      <c r="D5400" s="362" t="s">
        <v>8399</v>
      </c>
      <c r="E5400" s="363" t="s">
        <v>14852</v>
      </c>
    </row>
    <row r="5401" spans="1:5" x14ac:dyDescent="0.25">
      <c r="A5401" s="246" t="str">
        <f t="shared" si="84"/>
        <v>90467</v>
      </c>
      <c r="B5401" s="362" t="s">
        <v>1899</v>
      </c>
      <c r="C5401" s="362" t="s">
        <v>32334</v>
      </c>
      <c r="D5401" s="362" t="s">
        <v>8399</v>
      </c>
      <c r="E5401" s="363" t="s">
        <v>21821</v>
      </c>
    </row>
    <row r="5402" spans="1:5" x14ac:dyDescent="0.25">
      <c r="A5402" s="246" t="str">
        <f t="shared" si="84"/>
        <v>90468</v>
      </c>
      <c r="B5402" s="362" t="s">
        <v>1900</v>
      </c>
      <c r="C5402" s="362" t="s">
        <v>32335</v>
      </c>
      <c r="D5402" s="362" t="s">
        <v>8399</v>
      </c>
      <c r="E5402" s="363" t="s">
        <v>13002</v>
      </c>
    </row>
    <row r="5403" spans="1:5" x14ac:dyDescent="0.25">
      <c r="A5403" s="246" t="str">
        <f t="shared" si="84"/>
        <v>90469</v>
      </c>
      <c r="B5403" s="362" t="s">
        <v>1901</v>
      </c>
      <c r="C5403" s="362" t="s">
        <v>32336</v>
      </c>
      <c r="D5403" s="362" t="s">
        <v>8399</v>
      </c>
      <c r="E5403" s="363" t="s">
        <v>10142</v>
      </c>
    </row>
    <row r="5404" spans="1:5" x14ac:dyDescent="0.25">
      <c r="A5404" s="246" t="str">
        <f t="shared" si="84"/>
        <v>90470</v>
      </c>
      <c r="B5404" s="362" t="s">
        <v>1902</v>
      </c>
      <c r="C5404" s="362" t="s">
        <v>32337</v>
      </c>
      <c r="D5404" s="362" t="s">
        <v>8399</v>
      </c>
      <c r="E5404" s="363" t="s">
        <v>10148</v>
      </c>
    </row>
    <row r="5405" spans="1:5" x14ac:dyDescent="0.25">
      <c r="A5405" s="246" t="str">
        <f t="shared" si="84"/>
        <v>91166</v>
      </c>
      <c r="B5405" s="362" t="s">
        <v>2148</v>
      </c>
      <c r="C5405" s="362" t="s">
        <v>32338</v>
      </c>
      <c r="D5405" s="362" t="s">
        <v>8399</v>
      </c>
      <c r="E5405" s="363" t="s">
        <v>8263</v>
      </c>
    </row>
    <row r="5406" spans="1:5" x14ac:dyDescent="0.25">
      <c r="A5406" s="246" t="str">
        <f t="shared" si="84"/>
        <v>91167</v>
      </c>
      <c r="B5406" s="362" t="s">
        <v>2149</v>
      </c>
      <c r="C5406" s="362" t="s">
        <v>32339</v>
      </c>
      <c r="D5406" s="362" t="s">
        <v>8399</v>
      </c>
      <c r="E5406" s="363" t="s">
        <v>15504</v>
      </c>
    </row>
    <row r="5407" spans="1:5" x14ac:dyDescent="0.25">
      <c r="A5407" s="246" t="str">
        <f t="shared" si="84"/>
        <v>91170</v>
      </c>
      <c r="B5407" s="362" t="s">
        <v>2150</v>
      </c>
      <c r="C5407" s="362" t="s">
        <v>32340</v>
      </c>
      <c r="D5407" s="362" t="s">
        <v>8399</v>
      </c>
      <c r="E5407" s="363" t="s">
        <v>15504</v>
      </c>
    </row>
    <row r="5408" spans="1:5" x14ac:dyDescent="0.25">
      <c r="A5408" s="246" t="str">
        <f t="shared" si="84"/>
        <v>91171</v>
      </c>
      <c r="B5408" s="362" t="s">
        <v>2151</v>
      </c>
      <c r="C5408" s="362" t="s">
        <v>32341</v>
      </c>
      <c r="D5408" s="362" t="s">
        <v>8399</v>
      </c>
      <c r="E5408" s="363" t="s">
        <v>8271</v>
      </c>
    </row>
    <row r="5409" spans="1:5" x14ac:dyDescent="0.25">
      <c r="A5409" s="246" t="str">
        <f t="shared" si="84"/>
        <v>91172</v>
      </c>
      <c r="B5409" s="362" t="s">
        <v>2152</v>
      </c>
      <c r="C5409" s="362" t="s">
        <v>32342</v>
      </c>
      <c r="D5409" s="362" t="s">
        <v>8399</v>
      </c>
      <c r="E5409" s="363" t="s">
        <v>14603</v>
      </c>
    </row>
    <row r="5410" spans="1:5" x14ac:dyDescent="0.25">
      <c r="A5410" s="246" t="str">
        <f t="shared" si="84"/>
        <v>91173</v>
      </c>
      <c r="B5410" s="362" t="s">
        <v>2153</v>
      </c>
      <c r="C5410" s="362" t="s">
        <v>32343</v>
      </c>
      <c r="D5410" s="362" t="s">
        <v>8399</v>
      </c>
      <c r="E5410" s="363" t="s">
        <v>12612</v>
      </c>
    </row>
    <row r="5411" spans="1:5" x14ac:dyDescent="0.25">
      <c r="A5411" s="246" t="str">
        <f t="shared" si="84"/>
        <v>91174</v>
      </c>
      <c r="B5411" s="362" t="s">
        <v>2154</v>
      </c>
      <c r="C5411" s="362" t="s">
        <v>32344</v>
      </c>
      <c r="D5411" s="362" t="s">
        <v>8399</v>
      </c>
      <c r="E5411" s="363" t="s">
        <v>8278</v>
      </c>
    </row>
    <row r="5412" spans="1:5" x14ac:dyDescent="0.25">
      <c r="A5412" s="246" t="str">
        <f t="shared" si="84"/>
        <v>91175</v>
      </c>
      <c r="B5412" s="362" t="s">
        <v>2155</v>
      </c>
      <c r="C5412" s="362" t="s">
        <v>32345</v>
      </c>
      <c r="D5412" s="362" t="s">
        <v>8399</v>
      </c>
      <c r="E5412" s="363" t="s">
        <v>13347</v>
      </c>
    </row>
    <row r="5413" spans="1:5" x14ac:dyDescent="0.25">
      <c r="A5413" s="246" t="str">
        <f t="shared" si="84"/>
        <v>91176</v>
      </c>
      <c r="B5413" s="362" t="s">
        <v>2156</v>
      </c>
      <c r="C5413" s="362" t="s">
        <v>32346</v>
      </c>
      <c r="D5413" s="362" t="s">
        <v>8399</v>
      </c>
      <c r="E5413" s="363" t="s">
        <v>21695</v>
      </c>
    </row>
    <row r="5414" spans="1:5" x14ac:dyDescent="0.25">
      <c r="A5414" s="246" t="str">
        <f t="shared" si="84"/>
        <v>91179</v>
      </c>
      <c r="B5414" s="362" t="s">
        <v>2157</v>
      </c>
      <c r="C5414" s="362" t="s">
        <v>32347</v>
      </c>
      <c r="D5414" s="362" t="s">
        <v>8399</v>
      </c>
      <c r="E5414" s="363" t="s">
        <v>21695</v>
      </c>
    </row>
    <row r="5415" spans="1:5" x14ac:dyDescent="0.25">
      <c r="A5415" s="246" t="str">
        <f t="shared" si="84"/>
        <v>91180</v>
      </c>
      <c r="B5415" s="362" t="s">
        <v>2158</v>
      </c>
      <c r="C5415" s="362" t="s">
        <v>32348</v>
      </c>
      <c r="D5415" s="362" t="s">
        <v>8399</v>
      </c>
      <c r="E5415" s="363" t="s">
        <v>16551</v>
      </c>
    </row>
    <row r="5416" spans="1:5" x14ac:dyDescent="0.25">
      <c r="A5416" s="246" t="str">
        <f t="shared" si="84"/>
        <v>91181</v>
      </c>
      <c r="B5416" s="362" t="s">
        <v>2159</v>
      </c>
      <c r="C5416" s="362" t="s">
        <v>32349</v>
      </c>
      <c r="D5416" s="362" t="s">
        <v>8399</v>
      </c>
      <c r="E5416" s="363" t="s">
        <v>36103</v>
      </c>
    </row>
    <row r="5417" spans="1:5" x14ac:dyDescent="0.25">
      <c r="A5417" s="246" t="str">
        <f t="shared" si="84"/>
        <v>91182</v>
      </c>
      <c r="B5417" s="362" t="s">
        <v>2160</v>
      </c>
      <c r="C5417" s="362" t="s">
        <v>32350</v>
      </c>
      <c r="D5417" s="362" t="s">
        <v>8399</v>
      </c>
      <c r="E5417" s="363" t="s">
        <v>13618</v>
      </c>
    </row>
    <row r="5418" spans="1:5" x14ac:dyDescent="0.25">
      <c r="A5418" s="246" t="str">
        <f t="shared" si="84"/>
        <v>91185</v>
      </c>
      <c r="B5418" s="362" t="s">
        <v>2161</v>
      </c>
      <c r="C5418" s="362" t="s">
        <v>32351</v>
      </c>
      <c r="D5418" s="362" t="s">
        <v>8399</v>
      </c>
      <c r="E5418" s="363" t="s">
        <v>13618</v>
      </c>
    </row>
    <row r="5419" spans="1:5" x14ac:dyDescent="0.25">
      <c r="A5419" s="246" t="str">
        <f t="shared" si="84"/>
        <v>91186</v>
      </c>
      <c r="B5419" s="362" t="s">
        <v>2162</v>
      </c>
      <c r="C5419" s="362" t="s">
        <v>32352</v>
      </c>
      <c r="D5419" s="362" t="s">
        <v>8399</v>
      </c>
      <c r="E5419" s="363" t="s">
        <v>13017</v>
      </c>
    </row>
    <row r="5420" spans="1:5" x14ac:dyDescent="0.25">
      <c r="A5420" s="246" t="str">
        <f t="shared" si="84"/>
        <v>91187</v>
      </c>
      <c r="B5420" s="362" t="s">
        <v>2163</v>
      </c>
      <c r="C5420" s="362" t="s">
        <v>32353</v>
      </c>
      <c r="D5420" s="362" t="s">
        <v>8399</v>
      </c>
      <c r="E5420" s="363" t="s">
        <v>8053</v>
      </c>
    </row>
    <row r="5421" spans="1:5" x14ac:dyDescent="0.25">
      <c r="A5421" s="246" t="str">
        <f t="shared" si="84"/>
        <v>91188</v>
      </c>
      <c r="B5421" s="362" t="s">
        <v>2164</v>
      </c>
      <c r="C5421" s="362" t="s">
        <v>32354</v>
      </c>
      <c r="D5421" s="362" t="s">
        <v>8471</v>
      </c>
      <c r="E5421" s="363" t="s">
        <v>8383</v>
      </c>
    </row>
    <row r="5422" spans="1:5" x14ac:dyDescent="0.25">
      <c r="A5422" s="246" t="str">
        <f t="shared" si="84"/>
        <v>91189</v>
      </c>
      <c r="B5422" s="362" t="s">
        <v>2165</v>
      </c>
      <c r="C5422" s="362" t="s">
        <v>32355</v>
      </c>
      <c r="D5422" s="362" t="s">
        <v>8471</v>
      </c>
      <c r="E5422" s="363" t="s">
        <v>20251</v>
      </c>
    </row>
    <row r="5423" spans="1:5" x14ac:dyDescent="0.25">
      <c r="A5423" s="246" t="str">
        <f t="shared" si="84"/>
        <v>91190</v>
      </c>
      <c r="B5423" s="362" t="s">
        <v>2166</v>
      </c>
      <c r="C5423" s="362" t="s">
        <v>32357</v>
      </c>
      <c r="D5423" s="362" t="s">
        <v>8471</v>
      </c>
      <c r="E5423" s="363" t="s">
        <v>12651</v>
      </c>
    </row>
    <row r="5424" spans="1:5" x14ac:dyDescent="0.25">
      <c r="A5424" s="246" t="str">
        <f t="shared" si="84"/>
        <v>91191</v>
      </c>
      <c r="B5424" s="362" t="s">
        <v>2167</v>
      </c>
      <c r="C5424" s="362" t="s">
        <v>32358</v>
      </c>
      <c r="D5424" s="362" t="s">
        <v>8471</v>
      </c>
      <c r="E5424" s="363" t="s">
        <v>12600</v>
      </c>
    </row>
    <row r="5425" spans="1:5" x14ac:dyDescent="0.25">
      <c r="A5425" s="246" t="str">
        <f t="shared" si="84"/>
        <v>91192</v>
      </c>
      <c r="B5425" s="362" t="s">
        <v>2168</v>
      </c>
      <c r="C5425" s="362" t="s">
        <v>32359</v>
      </c>
      <c r="D5425" s="362" t="s">
        <v>8471</v>
      </c>
      <c r="E5425" s="363" t="s">
        <v>11490</v>
      </c>
    </row>
    <row r="5426" spans="1:5" x14ac:dyDescent="0.25">
      <c r="A5426" s="246" t="str">
        <f t="shared" si="84"/>
        <v>91222</v>
      </c>
      <c r="B5426" s="362" t="s">
        <v>2169</v>
      </c>
      <c r="C5426" s="362" t="s">
        <v>32360</v>
      </c>
      <c r="D5426" s="362" t="s">
        <v>8399</v>
      </c>
      <c r="E5426" s="363" t="s">
        <v>8287</v>
      </c>
    </row>
    <row r="5427" spans="1:5" x14ac:dyDescent="0.25">
      <c r="A5427" s="246" t="str">
        <f t="shared" si="84"/>
        <v>94480</v>
      </c>
      <c r="B5427" s="362" t="s">
        <v>3578</v>
      </c>
      <c r="C5427" s="362" t="s">
        <v>11320</v>
      </c>
      <c r="D5427" s="362" t="s">
        <v>8471</v>
      </c>
      <c r="E5427" s="363" t="s">
        <v>36104</v>
      </c>
    </row>
    <row r="5428" spans="1:5" x14ac:dyDescent="0.25">
      <c r="A5428" s="246" t="str">
        <f t="shared" si="84"/>
        <v>94481</v>
      </c>
      <c r="B5428" s="362" t="s">
        <v>3579</v>
      </c>
      <c r="C5428" s="362" t="s">
        <v>11321</v>
      </c>
      <c r="D5428" s="362" t="s">
        <v>8471</v>
      </c>
      <c r="E5428" s="363" t="s">
        <v>36105</v>
      </c>
    </row>
    <row r="5429" spans="1:5" x14ac:dyDescent="0.25">
      <c r="A5429" s="246" t="str">
        <f t="shared" si="84"/>
        <v>94482</v>
      </c>
      <c r="B5429" s="362" t="s">
        <v>3580</v>
      </c>
      <c r="C5429" s="362" t="s">
        <v>11322</v>
      </c>
      <c r="D5429" s="362" t="s">
        <v>8471</v>
      </c>
      <c r="E5429" s="363" t="s">
        <v>36106</v>
      </c>
    </row>
    <row r="5430" spans="1:5" x14ac:dyDescent="0.25">
      <c r="A5430" s="246" t="str">
        <f t="shared" si="84"/>
        <v>94483</v>
      </c>
      <c r="B5430" s="362" t="s">
        <v>3581</v>
      </c>
      <c r="C5430" s="362" t="s">
        <v>11323</v>
      </c>
      <c r="D5430" s="362" t="s">
        <v>8471</v>
      </c>
      <c r="E5430" s="363" t="s">
        <v>36107</v>
      </c>
    </row>
    <row r="5431" spans="1:5" x14ac:dyDescent="0.25">
      <c r="A5431" s="246" t="str">
        <f t="shared" si="84"/>
        <v>95541</v>
      </c>
      <c r="B5431" s="362" t="s">
        <v>3961</v>
      </c>
      <c r="C5431" s="362" t="s">
        <v>32365</v>
      </c>
      <c r="D5431" s="362" t="s">
        <v>8471</v>
      </c>
      <c r="E5431" s="363" t="s">
        <v>8366</v>
      </c>
    </row>
    <row r="5432" spans="1:5" x14ac:dyDescent="0.25">
      <c r="A5432" s="246" t="str">
        <f t="shared" si="84"/>
        <v>96559</v>
      </c>
      <c r="B5432" s="362" t="s">
        <v>4253</v>
      </c>
      <c r="C5432" s="362" t="s">
        <v>32366</v>
      </c>
      <c r="D5432" s="362" t="s">
        <v>8619</v>
      </c>
      <c r="E5432" s="363" t="s">
        <v>21266</v>
      </c>
    </row>
    <row r="5433" spans="1:5" x14ac:dyDescent="0.25">
      <c r="A5433" s="246" t="str">
        <f t="shared" si="84"/>
        <v>96560</v>
      </c>
      <c r="B5433" s="362" t="s">
        <v>4254</v>
      </c>
      <c r="C5433" s="362" t="s">
        <v>32367</v>
      </c>
      <c r="D5433" s="362" t="s">
        <v>8619</v>
      </c>
      <c r="E5433" s="363" t="s">
        <v>14908</v>
      </c>
    </row>
    <row r="5434" spans="1:5" x14ac:dyDescent="0.25">
      <c r="A5434" s="246" t="str">
        <f t="shared" si="84"/>
        <v>96562</v>
      </c>
      <c r="B5434" s="362" t="s">
        <v>4255</v>
      </c>
      <c r="C5434" s="362" t="s">
        <v>32369</v>
      </c>
      <c r="D5434" s="362" t="s">
        <v>8399</v>
      </c>
      <c r="E5434" s="363" t="s">
        <v>34201</v>
      </c>
    </row>
    <row r="5435" spans="1:5" x14ac:dyDescent="0.25">
      <c r="A5435" s="246" t="str">
        <f t="shared" si="84"/>
        <v>96563</v>
      </c>
      <c r="B5435" s="362" t="s">
        <v>4256</v>
      </c>
      <c r="C5435" s="362" t="s">
        <v>32370</v>
      </c>
      <c r="D5435" s="362" t="s">
        <v>8399</v>
      </c>
      <c r="E5435" s="363" t="s">
        <v>15653</v>
      </c>
    </row>
    <row r="5436" spans="1:5" x14ac:dyDescent="0.25">
      <c r="A5436" s="246" t="str">
        <f t="shared" si="84"/>
        <v>100128</v>
      </c>
      <c r="B5436" s="362" t="s">
        <v>18335</v>
      </c>
      <c r="C5436" s="362" t="s">
        <v>18336</v>
      </c>
      <c r="D5436" s="362" t="s">
        <v>8471</v>
      </c>
      <c r="E5436" s="363" t="s">
        <v>36108</v>
      </c>
    </row>
    <row r="5437" spans="1:5" x14ac:dyDescent="0.25">
      <c r="A5437" s="246" t="str">
        <f t="shared" si="84"/>
        <v>101802</v>
      </c>
      <c r="B5437" s="362" t="s">
        <v>11324</v>
      </c>
      <c r="C5437" s="362" t="s">
        <v>11325</v>
      </c>
      <c r="D5437" s="362" t="s">
        <v>8471</v>
      </c>
      <c r="E5437" s="363" t="s">
        <v>22470</v>
      </c>
    </row>
    <row r="5438" spans="1:5" x14ac:dyDescent="0.25">
      <c r="A5438" s="246" t="str">
        <f t="shared" si="84"/>
        <v>101803</v>
      </c>
      <c r="B5438" s="362" t="s">
        <v>11326</v>
      </c>
      <c r="C5438" s="362" t="s">
        <v>11327</v>
      </c>
      <c r="D5438" s="362" t="s">
        <v>8471</v>
      </c>
      <c r="E5438" s="363" t="s">
        <v>36109</v>
      </c>
    </row>
    <row r="5439" spans="1:5" x14ac:dyDescent="0.25">
      <c r="A5439" s="246" t="str">
        <f t="shared" si="84"/>
        <v>101804</v>
      </c>
      <c r="B5439" s="362" t="s">
        <v>11328</v>
      </c>
      <c r="C5439" s="362" t="s">
        <v>11329</v>
      </c>
      <c r="D5439" s="362" t="s">
        <v>8471</v>
      </c>
      <c r="E5439" s="363" t="s">
        <v>36110</v>
      </c>
    </row>
    <row r="5440" spans="1:5" x14ac:dyDescent="0.25">
      <c r="A5440" s="246" t="str">
        <f t="shared" si="84"/>
        <v>101805</v>
      </c>
      <c r="B5440" s="362" t="s">
        <v>11330</v>
      </c>
      <c r="C5440" s="362" t="s">
        <v>11331</v>
      </c>
      <c r="D5440" s="362" t="s">
        <v>8471</v>
      </c>
      <c r="E5440" s="363" t="s">
        <v>36111</v>
      </c>
    </row>
    <row r="5441" spans="1:5" x14ac:dyDescent="0.25">
      <c r="A5441" s="246" t="str">
        <f t="shared" si="84"/>
        <v>102111</v>
      </c>
      <c r="B5441" s="362" t="s">
        <v>11332</v>
      </c>
      <c r="C5441" s="362" t="s">
        <v>11333</v>
      </c>
      <c r="D5441" s="362" t="s">
        <v>8471</v>
      </c>
      <c r="E5441" s="363" t="s">
        <v>36112</v>
      </c>
    </row>
    <row r="5442" spans="1:5" x14ac:dyDescent="0.25">
      <c r="A5442" s="246" t="str">
        <f t="shared" si="84"/>
        <v>102112</v>
      </c>
      <c r="B5442" s="362" t="s">
        <v>11334</v>
      </c>
      <c r="C5442" s="362" t="s">
        <v>11335</v>
      </c>
      <c r="D5442" s="362" t="s">
        <v>8471</v>
      </c>
      <c r="E5442" s="363" t="s">
        <v>36113</v>
      </c>
    </row>
    <row r="5443" spans="1:5" x14ac:dyDescent="0.25">
      <c r="A5443" s="246" t="str">
        <f t="shared" ref="A5443:A5506" si="85">B5443</f>
        <v>102113</v>
      </c>
      <c r="B5443" s="362" t="s">
        <v>11336</v>
      </c>
      <c r="C5443" s="362" t="s">
        <v>11337</v>
      </c>
      <c r="D5443" s="362" t="s">
        <v>8471</v>
      </c>
      <c r="E5443" s="363" t="s">
        <v>34356</v>
      </c>
    </row>
    <row r="5444" spans="1:5" x14ac:dyDescent="0.25">
      <c r="A5444" s="246" t="str">
        <f t="shared" si="85"/>
        <v>102114</v>
      </c>
      <c r="B5444" s="362" t="s">
        <v>11338</v>
      </c>
      <c r="C5444" s="362" t="s">
        <v>11339</v>
      </c>
      <c r="D5444" s="362" t="s">
        <v>8471</v>
      </c>
      <c r="E5444" s="363" t="s">
        <v>33852</v>
      </c>
    </row>
    <row r="5445" spans="1:5" x14ac:dyDescent="0.25">
      <c r="A5445" s="246" t="str">
        <f t="shared" si="85"/>
        <v>102115</v>
      </c>
      <c r="B5445" s="362" t="s">
        <v>11340</v>
      </c>
      <c r="C5445" s="362" t="s">
        <v>11341</v>
      </c>
      <c r="D5445" s="362" t="s">
        <v>8471</v>
      </c>
      <c r="E5445" s="363" t="s">
        <v>36114</v>
      </c>
    </row>
    <row r="5446" spans="1:5" x14ac:dyDescent="0.25">
      <c r="A5446" s="246" t="str">
        <f t="shared" si="85"/>
        <v>102116</v>
      </c>
      <c r="B5446" s="362" t="s">
        <v>11342</v>
      </c>
      <c r="C5446" s="362" t="s">
        <v>11343</v>
      </c>
      <c r="D5446" s="362" t="s">
        <v>8471</v>
      </c>
      <c r="E5446" s="363" t="s">
        <v>36115</v>
      </c>
    </row>
    <row r="5447" spans="1:5" x14ac:dyDescent="0.25">
      <c r="A5447" s="246" t="str">
        <f t="shared" si="85"/>
        <v>102117</v>
      </c>
      <c r="B5447" s="362" t="s">
        <v>11344</v>
      </c>
      <c r="C5447" s="362" t="s">
        <v>11345</v>
      </c>
      <c r="D5447" s="362" t="s">
        <v>8471</v>
      </c>
      <c r="E5447" s="363" t="s">
        <v>36116</v>
      </c>
    </row>
    <row r="5448" spans="1:5" x14ac:dyDescent="0.25">
      <c r="A5448" s="246" t="str">
        <f t="shared" si="85"/>
        <v>102118</v>
      </c>
      <c r="B5448" s="362" t="s">
        <v>11346</v>
      </c>
      <c r="C5448" s="362" t="s">
        <v>11347</v>
      </c>
      <c r="D5448" s="362" t="s">
        <v>8471</v>
      </c>
      <c r="E5448" s="363" t="s">
        <v>36117</v>
      </c>
    </row>
    <row r="5449" spans="1:5" x14ac:dyDescent="0.25">
      <c r="A5449" s="246" t="str">
        <f t="shared" si="85"/>
        <v>102119</v>
      </c>
      <c r="B5449" s="362" t="s">
        <v>11348</v>
      </c>
      <c r="C5449" s="362" t="s">
        <v>11349</v>
      </c>
      <c r="D5449" s="362" t="s">
        <v>8471</v>
      </c>
      <c r="E5449" s="363" t="s">
        <v>30025</v>
      </c>
    </row>
    <row r="5450" spans="1:5" x14ac:dyDescent="0.25">
      <c r="A5450" s="246" t="str">
        <f t="shared" si="85"/>
        <v>102121</v>
      </c>
      <c r="B5450" s="362" t="s">
        <v>11350</v>
      </c>
      <c r="C5450" s="362" t="s">
        <v>11351</v>
      </c>
      <c r="D5450" s="362" t="s">
        <v>8471</v>
      </c>
      <c r="E5450" s="363" t="s">
        <v>36118</v>
      </c>
    </row>
    <row r="5451" spans="1:5" x14ac:dyDescent="0.25">
      <c r="A5451" s="246" t="str">
        <f t="shared" si="85"/>
        <v>102122</v>
      </c>
      <c r="B5451" s="362" t="s">
        <v>11352</v>
      </c>
      <c r="C5451" s="362" t="s">
        <v>11353</v>
      </c>
      <c r="D5451" s="362" t="s">
        <v>8471</v>
      </c>
      <c r="E5451" s="363" t="s">
        <v>36119</v>
      </c>
    </row>
    <row r="5452" spans="1:5" x14ac:dyDescent="0.25">
      <c r="A5452" s="246" t="str">
        <f t="shared" si="85"/>
        <v>102123</v>
      </c>
      <c r="B5452" s="362" t="s">
        <v>11354</v>
      </c>
      <c r="C5452" s="362" t="s">
        <v>11355</v>
      </c>
      <c r="D5452" s="362" t="s">
        <v>8471</v>
      </c>
      <c r="E5452" s="363" t="s">
        <v>36120</v>
      </c>
    </row>
    <row r="5453" spans="1:5" x14ac:dyDescent="0.25">
      <c r="A5453" s="246" t="str">
        <f t="shared" si="85"/>
        <v>102136</v>
      </c>
      <c r="B5453" s="362" t="s">
        <v>11356</v>
      </c>
      <c r="C5453" s="362" t="s">
        <v>11357</v>
      </c>
      <c r="D5453" s="362" t="s">
        <v>8471</v>
      </c>
      <c r="E5453" s="363" t="s">
        <v>14677</v>
      </c>
    </row>
    <row r="5454" spans="1:5" x14ac:dyDescent="0.25">
      <c r="A5454" s="246" t="str">
        <f t="shared" si="85"/>
        <v>102137</v>
      </c>
      <c r="B5454" s="362" t="s">
        <v>11358</v>
      </c>
      <c r="C5454" s="362" t="s">
        <v>11359</v>
      </c>
      <c r="D5454" s="362" t="s">
        <v>8471</v>
      </c>
      <c r="E5454" s="363" t="s">
        <v>20931</v>
      </c>
    </row>
    <row r="5455" spans="1:5" x14ac:dyDescent="0.25">
      <c r="A5455" s="246" t="str">
        <f t="shared" si="85"/>
        <v>102138</v>
      </c>
      <c r="B5455" s="362" t="s">
        <v>11360</v>
      </c>
      <c r="C5455" s="362" t="s">
        <v>11361</v>
      </c>
      <c r="D5455" s="362" t="s">
        <v>8471</v>
      </c>
      <c r="E5455" s="363" t="s">
        <v>36121</v>
      </c>
    </row>
    <row r="5456" spans="1:5" x14ac:dyDescent="0.25">
      <c r="A5456" s="246" t="str">
        <f t="shared" si="85"/>
        <v>103517</v>
      </c>
      <c r="B5456" s="362" t="s">
        <v>16125</v>
      </c>
      <c r="C5456" s="362" t="s">
        <v>16126</v>
      </c>
      <c r="D5456" s="362" t="s">
        <v>8471</v>
      </c>
      <c r="E5456" s="363" t="s">
        <v>36122</v>
      </c>
    </row>
    <row r="5457" spans="1:5" x14ac:dyDescent="0.25">
      <c r="A5457" s="246" t="str">
        <f t="shared" si="85"/>
        <v>103519</v>
      </c>
      <c r="B5457" s="362" t="s">
        <v>16127</v>
      </c>
      <c r="C5457" s="362" t="s">
        <v>16128</v>
      </c>
      <c r="D5457" s="362" t="s">
        <v>8471</v>
      </c>
      <c r="E5457" s="363" t="s">
        <v>16115</v>
      </c>
    </row>
    <row r="5458" spans="1:5" x14ac:dyDescent="0.25">
      <c r="A5458" s="246" t="str">
        <f t="shared" si="85"/>
        <v>103520</v>
      </c>
      <c r="B5458" s="362" t="s">
        <v>16129</v>
      </c>
      <c r="C5458" s="362" t="s">
        <v>16130</v>
      </c>
      <c r="D5458" s="362" t="s">
        <v>8471</v>
      </c>
      <c r="E5458" s="363" t="s">
        <v>36123</v>
      </c>
    </row>
    <row r="5459" spans="1:5" x14ac:dyDescent="0.25">
      <c r="A5459" s="246" t="str">
        <f t="shared" si="85"/>
        <v>103521</v>
      </c>
      <c r="B5459" s="362" t="s">
        <v>16131</v>
      </c>
      <c r="C5459" s="362" t="s">
        <v>16132</v>
      </c>
      <c r="D5459" s="362" t="s">
        <v>8471</v>
      </c>
      <c r="E5459" s="363" t="s">
        <v>36124</v>
      </c>
    </row>
    <row r="5460" spans="1:5" x14ac:dyDescent="0.25">
      <c r="A5460" s="246" t="str">
        <f t="shared" si="85"/>
        <v>103522</v>
      </c>
      <c r="B5460" s="362" t="s">
        <v>16133</v>
      </c>
      <c r="C5460" s="362" t="s">
        <v>16134</v>
      </c>
      <c r="D5460" s="362" t="s">
        <v>8471</v>
      </c>
      <c r="E5460" s="363" t="s">
        <v>36125</v>
      </c>
    </row>
    <row r="5461" spans="1:5" x14ac:dyDescent="0.25">
      <c r="A5461" s="246" t="str">
        <f t="shared" si="85"/>
        <v>103523</v>
      </c>
      <c r="B5461" s="362" t="s">
        <v>16135</v>
      </c>
      <c r="C5461" s="362" t="s">
        <v>16136</v>
      </c>
      <c r="D5461" s="362" t="s">
        <v>8471</v>
      </c>
      <c r="E5461" s="363" t="s">
        <v>36126</v>
      </c>
    </row>
    <row r="5462" spans="1:5" x14ac:dyDescent="0.25">
      <c r="A5462" s="246" t="str">
        <f t="shared" si="85"/>
        <v>104660</v>
      </c>
      <c r="B5462" s="362" t="s">
        <v>32392</v>
      </c>
      <c r="C5462" s="362" t="s">
        <v>32393</v>
      </c>
      <c r="D5462" s="362" t="s">
        <v>8471</v>
      </c>
      <c r="E5462" s="363" t="s">
        <v>36127</v>
      </c>
    </row>
    <row r="5463" spans="1:5" x14ac:dyDescent="0.25">
      <c r="A5463" s="246" t="str">
        <f t="shared" si="85"/>
        <v>104661</v>
      </c>
      <c r="B5463" s="362" t="s">
        <v>32395</v>
      </c>
      <c r="C5463" s="362" t="s">
        <v>32396</v>
      </c>
      <c r="D5463" s="362" t="s">
        <v>8471</v>
      </c>
      <c r="E5463" s="363" t="s">
        <v>36128</v>
      </c>
    </row>
    <row r="5464" spans="1:5" x14ac:dyDescent="0.25">
      <c r="A5464" s="246" t="str">
        <f t="shared" si="85"/>
        <v>104662</v>
      </c>
      <c r="B5464" s="362" t="s">
        <v>32398</v>
      </c>
      <c r="C5464" s="362" t="s">
        <v>32399</v>
      </c>
      <c r="D5464" s="362" t="s">
        <v>8471</v>
      </c>
      <c r="E5464" s="363" t="s">
        <v>36129</v>
      </c>
    </row>
    <row r="5465" spans="1:5" x14ac:dyDescent="0.25">
      <c r="A5465" s="246" t="str">
        <f t="shared" si="85"/>
        <v>104663</v>
      </c>
      <c r="B5465" s="362" t="s">
        <v>32401</v>
      </c>
      <c r="C5465" s="362" t="s">
        <v>32402</v>
      </c>
      <c r="D5465" s="362" t="s">
        <v>8471</v>
      </c>
      <c r="E5465" s="363" t="s">
        <v>36130</v>
      </c>
    </row>
    <row r="5466" spans="1:5" x14ac:dyDescent="0.25">
      <c r="A5466" s="246" t="str">
        <f t="shared" si="85"/>
        <v>104664</v>
      </c>
      <c r="B5466" s="362" t="s">
        <v>32404</v>
      </c>
      <c r="C5466" s="362" t="s">
        <v>32405</v>
      </c>
      <c r="D5466" s="362" t="s">
        <v>8471</v>
      </c>
      <c r="E5466" s="363" t="s">
        <v>27107</v>
      </c>
    </row>
    <row r="5467" spans="1:5" x14ac:dyDescent="0.25">
      <c r="A5467" s="246" t="str">
        <f t="shared" si="85"/>
        <v>104665</v>
      </c>
      <c r="B5467" s="362" t="s">
        <v>32407</v>
      </c>
      <c r="C5467" s="362" t="s">
        <v>32408</v>
      </c>
      <c r="D5467" s="362" t="s">
        <v>8471</v>
      </c>
      <c r="E5467" s="363" t="s">
        <v>36131</v>
      </c>
    </row>
    <row r="5468" spans="1:5" x14ac:dyDescent="0.25">
      <c r="A5468" s="246" t="str">
        <f t="shared" si="85"/>
        <v>104666</v>
      </c>
      <c r="B5468" s="362" t="s">
        <v>32410</v>
      </c>
      <c r="C5468" s="362" t="s">
        <v>32411</v>
      </c>
      <c r="D5468" s="362" t="s">
        <v>8471</v>
      </c>
      <c r="E5468" s="363" t="s">
        <v>36132</v>
      </c>
    </row>
    <row r="5469" spans="1:5" x14ac:dyDescent="0.25">
      <c r="A5469" s="246" t="str">
        <f t="shared" si="85"/>
        <v>104667</v>
      </c>
      <c r="B5469" s="362" t="s">
        <v>32413</v>
      </c>
      <c r="C5469" s="362" t="s">
        <v>32414</v>
      </c>
      <c r="D5469" s="362" t="s">
        <v>8471</v>
      </c>
      <c r="E5469" s="363" t="s">
        <v>35193</v>
      </c>
    </row>
    <row r="5470" spans="1:5" x14ac:dyDescent="0.25">
      <c r="A5470" s="246" t="str">
        <f t="shared" si="85"/>
        <v>104668</v>
      </c>
      <c r="B5470" s="362" t="s">
        <v>32416</v>
      </c>
      <c r="C5470" s="362" t="s">
        <v>32417</v>
      </c>
      <c r="D5470" s="362" t="s">
        <v>32418</v>
      </c>
      <c r="E5470" s="363" t="s">
        <v>36133</v>
      </c>
    </row>
    <row r="5471" spans="1:5" x14ac:dyDescent="0.25">
      <c r="A5471" s="246" t="str">
        <f t="shared" si="85"/>
        <v>104669</v>
      </c>
      <c r="B5471" s="362" t="s">
        <v>32420</v>
      </c>
      <c r="C5471" s="362" t="s">
        <v>32421</v>
      </c>
      <c r="D5471" s="362" t="s">
        <v>32418</v>
      </c>
      <c r="E5471" s="363" t="s">
        <v>36134</v>
      </c>
    </row>
    <row r="5472" spans="1:5" x14ac:dyDescent="0.25">
      <c r="A5472" s="246" t="str">
        <f t="shared" si="85"/>
        <v>104670</v>
      </c>
      <c r="B5472" s="362" t="s">
        <v>32423</v>
      </c>
      <c r="C5472" s="362" t="s">
        <v>32424</v>
      </c>
      <c r="D5472" s="362" t="s">
        <v>32418</v>
      </c>
      <c r="E5472" s="363" t="s">
        <v>36135</v>
      </c>
    </row>
    <row r="5473" spans="1:5" x14ac:dyDescent="0.25">
      <c r="A5473" s="246" t="str">
        <f t="shared" si="85"/>
        <v>104671</v>
      </c>
      <c r="B5473" s="362" t="s">
        <v>32426</v>
      </c>
      <c r="C5473" s="362" t="s">
        <v>32427</v>
      </c>
      <c r="D5473" s="362" t="s">
        <v>8471</v>
      </c>
      <c r="E5473" s="363" t="s">
        <v>36136</v>
      </c>
    </row>
    <row r="5474" spans="1:5" x14ac:dyDescent="0.25">
      <c r="A5474" s="246" t="str">
        <f t="shared" si="85"/>
        <v>104672</v>
      </c>
      <c r="B5474" s="362" t="s">
        <v>32429</v>
      </c>
      <c r="C5474" s="362" t="s">
        <v>32430</v>
      </c>
      <c r="D5474" s="362" t="s">
        <v>8471</v>
      </c>
      <c r="E5474" s="363" t="s">
        <v>36137</v>
      </c>
    </row>
    <row r="5475" spans="1:5" x14ac:dyDescent="0.25">
      <c r="A5475" s="246" t="str">
        <f t="shared" si="85"/>
        <v>104673</v>
      </c>
      <c r="B5475" s="362" t="s">
        <v>32432</v>
      </c>
      <c r="C5475" s="362" t="s">
        <v>32433</v>
      </c>
      <c r="D5475" s="362" t="s">
        <v>8471</v>
      </c>
      <c r="E5475" s="363" t="s">
        <v>36138</v>
      </c>
    </row>
    <row r="5476" spans="1:5" x14ac:dyDescent="0.25">
      <c r="A5476" s="246" t="str">
        <f t="shared" si="85"/>
        <v>104674</v>
      </c>
      <c r="B5476" s="362" t="s">
        <v>32435</v>
      </c>
      <c r="C5476" s="362" t="s">
        <v>32436</v>
      </c>
      <c r="D5476" s="362" t="s">
        <v>8471</v>
      </c>
      <c r="E5476" s="363" t="s">
        <v>36139</v>
      </c>
    </row>
    <row r="5477" spans="1:5" x14ac:dyDescent="0.25">
      <c r="A5477" s="246" t="str">
        <f t="shared" si="85"/>
        <v>104675</v>
      </c>
      <c r="B5477" s="362" t="s">
        <v>32438</v>
      </c>
      <c r="C5477" s="362" t="s">
        <v>32439</v>
      </c>
      <c r="D5477" s="362" t="s">
        <v>32440</v>
      </c>
      <c r="E5477" s="363" t="s">
        <v>7931</v>
      </c>
    </row>
    <row r="5478" spans="1:5" x14ac:dyDescent="0.25">
      <c r="A5478" s="246" t="str">
        <f t="shared" si="85"/>
        <v>104676</v>
      </c>
      <c r="B5478" s="362" t="s">
        <v>32441</v>
      </c>
      <c r="C5478" s="362" t="s">
        <v>32442</v>
      </c>
      <c r="D5478" s="362" t="s">
        <v>8471</v>
      </c>
      <c r="E5478" s="363" t="s">
        <v>36140</v>
      </c>
    </row>
    <row r="5479" spans="1:5" x14ac:dyDescent="0.25">
      <c r="A5479" s="246" t="str">
        <f t="shared" si="85"/>
        <v>104677</v>
      </c>
      <c r="B5479" s="362" t="s">
        <v>32444</v>
      </c>
      <c r="C5479" s="362" t="s">
        <v>32445</v>
      </c>
      <c r="D5479" s="362" t="s">
        <v>8471</v>
      </c>
      <c r="E5479" s="363" t="s">
        <v>36141</v>
      </c>
    </row>
    <row r="5480" spans="1:5" x14ac:dyDescent="0.25">
      <c r="A5480" s="246" t="str">
        <f t="shared" si="85"/>
        <v>104678</v>
      </c>
      <c r="B5480" s="362" t="s">
        <v>32447</v>
      </c>
      <c r="C5480" s="362" t="s">
        <v>32448</v>
      </c>
      <c r="D5480" s="362" t="s">
        <v>8471</v>
      </c>
      <c r="E5480" s="363" t="s">
        <v>34298</v>
      </c>
    </row>
    <row r="5481" spans="1:5" x14ac:dyDescent="0.25">
      <c r="A5481" s="246" t="str">
        <f t="shared" si="85"/>
        <v>104679</v>
      </c>
      <c r="B5481" s="362" t="s">
        <v>32450</v>
      </c>
      <c r="C5481" s="362" t="s">
        <v>32451</v>
      </c>
      <c r="D5481" s="362" t="s">
        <v>8471</v>
      </c>
      <c r="E5481" s="363" t="s">
        <v>20230</v>
      </c>
    </row>
    <row r="5482" spans="1:5" x14ac:dyDescent="0.25">
      <c r="A5482" s="246" t="str">
        <f t="shared" si="85"/>
        <v>104680</v>
      </c>
      <c r="B5482" s="362" t="s">
        <v>32453</v>
      </c>
      <c r="C5482" s="362" t="s">
        <v>32454</v>
      </c>
      <c r="D5482" s="362" t="s">
        <v>8471</v>
      </c>
      <c r="E5482" s="363" t="s">
        <v>36142</v>
      </c>
    </row>
    <row r="5483" spans="1:5" x14ac:dyDescent="0.25">
      <c r="A5483" s="246" t="str">
        <f t="shared" si="85"/>
        <v>104681</v>
      </c>
      <c r="B5483" s="362" t="s">
        <v>32456</v>
      </c>
      <c r="C5483" s="362" t="s">
        <v>32457</v>
      </c>
      <c r="D5483" s="362" t="s">
        <v>8471</v>
      </c>
      <c r="E5483" s="363" t="s">
        <v>36143</v>
      </c>
    </row>
    <row r="5484" spans="1:5" x14ac:dyDescent="0.25">
      <c r="A5484" s="246" t="str">
        <f t="shared" si="85"/>
        <v>104682</v>
      </c>
      <c r="B5484" s="362" t="s">
        <v>32459</v>
      </c>
      <c r="C5484" s="362" t="s">
        <v>32460</v>
      </c>
      <c r="D5484" s="362" t="s">
        <v>8471</v>
      </c>
      <c r="E5484" s="363" t="s">
        <v>36144</v>
      </c>
    </row>
    <row r="5485" spans="1:5" x14ac:dyDescent="0.25">
      <c r="A5485" s="246" t="str">
        <f t="shared" si="85"/>
        <v>104683</v>
      </c>
      <c r="B5485" s="362" t="s">
        <v>32462</v>
      </c>
      <c r="C5485" s="362" t="s">
        <v>32463</v>
      </c>
      <c r="D5485" s="362" t="s">
        <v>8471</v>
      </c>
      <c r="E5485" s="363" t="s">
        <v>31573</v>
      </c>
    </row>
    <row r="5486" spans="1:5" x14ac:dyDescent="0.25">
      <c r="A5486" s="246" t="str">
        <f t="shared" si="85"/>
        <v>104767</v>
      </c>
      <c r="B5486" s="362" t="s">
        <v>32464</v>
      </c>
      <c r="C5486" s="362" t="s">
        <v>32465</v>
      </c>
      <c r="D5486" s="362" t="s">
        <v>8471</v>
      </c>
      <c r="E5486" s="363" t="s">
        <v>7803</v>
      </c>
    </row>
    <row r="5487" spans="1:5" x14ac:dyDescent="0.25">
      <c r="A5487" s="246" t="str">
        <f t="shared" si="85"/>
        <v>104769</v>
      </c>
      <c r="B5487" s="362" t="s">
        <v>32466</v>
      </c>
      <c r="C5487" s="362" t="s">
        <v>32467</v>
      </c>
      <c r="D5487" s="362" t="s">
        <v>8471</v>
      </c>
      <c r="E5487" s="363" t="s">
        <v>11316</v>
      </c>
    </row>
    <row r="5488" spans="1:5" x14ac:dyDescent="0.25">
      <c r="A5488" s="246" t="str">
        <f t="shared" si="85"/>
        <v>104771</v>
      </c>
      <c r="B5488" s="362" t="s">
        <v>32468</v>
      </c>
      <c r="C5488" s="362" t="s">
        <v>32469</v>
      </c>
      <c r="D5488" s="362" t="s">
        <v>8471</v>
      </c>
      <c r="E5488" s="363" t="s">
        <v>15052</v>
      </c>
    </row>
    <row r="5489" spans="1:5" x14ac:dyDescent="0.25">
      <c r="A5489" s="246" t="str">
        <f t="shared" si="85"/>
        <v>104773</v>
      </c>
      <c r="B5489" s="362" t="s">
        <v>32470</v>
      </c>
      <c r="C5489" s="362" t="s">
        <v>32471</v>
      </c>
      <c r="D5489" s="362" t="s">
        <v>8471</v>
      </c>
      <c r="E5489" s="363" t="s">
        <v>26054</v>
      </c>
    </row>
    <row r="5490" spans="1:5" x14ac:dyDescent="0.25">
      <c r="A5490" s="246" t="str">
        <f t="shared" si="85"/>
        <v>104775</v>
      </c>
      <c r="B5490" s="362" t="s">
        <v>32472</v>
      </c>
      <c r="C5490" s="362" t="s">
        <v>32473</v>
      </c>
      <c r="D5490" s="362" t="s">
        <v>8471</v>
      </c>
      <c r="E5490" s="363" t="s">
        <v>10242</v>
      </c>
    </row>
    <row r="5491" spans="1:5" x14ac:dyDescent="0.25">
      <c r="A5491" s="246" t="str">
        <f t="shared" si="85"/>
        <v>104777</v>
      </c>
      <c r="B5491" s="362" t="s">
        <v>32474</v>
      </c>
      <c r="C5491" s="362" t="s">
        <v>32475</v>
      </c>
      <c r="D5491" s="362" t="s">
        <v>8471</v>
      </c>
      <c r="E5491" s="363" t="s">
        <v>18512</v>
      </c>
    </row>
    <row r="5492" spans="1:5" x14ac:dyDescent="0.25">
      <c r="A5492" s="246" t="str">
        <f t="shared" si="85"/>
        <v>104779</v>
      </c>
      <c r="B5492" s="362" t="s">
        <v>32476</v>
      </c>
      <c r="C5492" s="362" t="s">
        <v>32477</v>
      </c>
      <c r="D5492" s="362" t="s">
        <v>8399</v>
      </c>
      <c r="E5492" s="363" t="s">
        <v>7952</v>
      </c>
    </row>
    <row r="5493" spans="1:5" x14ac:dyDescent="0.25">
      <c r="A5493" s="246" t="str">
        <f t="shared" si="85"/>
        <v>104781</v>
      </c>
      <c r="B5493" s="362" t="s">
        <v>32478</v>
      </c>
      <c r="C5493" s="362" t="s">
        <v>32479</v>
      </c>
      <c r="D5493" s="362" t="s">
        <v>8399</v>
      </c>
      <c r="E5493" s="363" t="s">
        <v>7934</v>
      </c>
    </row>
    <row r="5494" spans="1:5" x14ac:dyDescent="0.25">
      <c r="A5494" s="246" t="str">
        <f t="shared" si="85"/>
        <v>104782</v>
      </c>
      <c r="B5494" s="362" t="s">
        <v>32480</v>
      </c>
      <c r="C5494" s="362" t="s">
        <v>32481</v>
      </c>
      <c r="D5494" s="362" t="s">
        <v>8471</v>
      </c>
      <c r="E5494" s="363" t="s">
        <v>36145</v>
      </c>
    </row>
    <row r="5495" spans="1:5" x14ac:dyDescent="0.25">
      <c r="A5495" s="246" t="str">
        <f t="shared" si="85"/>
        <v>104783</v>
      </c>
      <c r="B5495" s="362" t="s">
        <v>32482</v>
      </c>
      <c r="C5495" s="362" t="s">
        <v>32483</v>
      </c>
      <c r="D5495" s="362" t="s">
        <v>8471</v>
      </c>
      <c r="E5495" s="363" t="s">
        <v>25266</v>
      </c>
    </row>
    <row r="5496" spans="1:5" x14ac:dyDescent="0.25">
      <c r="A5496" s="246" t="str">
        <f t="shared" si="85"/>
        <v>104784</v>
      </c>
      <c r="B5496" s="362" t="s">
        <v>32484</v>
      </c>
      <c r="C5496" s="362" t="s">
        <v>32485</v>
      </c>
      <c r="D5496" s="362" t="s">
        <v>8471</v>
      </c>
      <c r="E5496" s="363" t="s">
        <v>10727</v>
      </c>
    </row>
    <row r="5497" spans="1:5" x14ac:dyDescent="0.25">
      <c r="A5497" s="246" t="str">
        <f t="shared" si="85"/>
        <v>104786</v>
      </c>
      <c r="B5497" s="362" t="s">
        <v>32486</v>
      </c>
      <c r="C5497" s="362" t="s">
        <v>32487</v>
      </c>
      <c r="D5497" s="362" t="s">
        <v>8399</v>
      </c>
      <c r="E5497" s="363" t="s">
        <v>8362</v>
      </c>
    </row>
    <row r="5498" spans="1:5" x14ac:dyDescent="0.25">
      <c r="A5498" s="246" t="str">
        <f t="shared" si="85"/>
        <v>104787</v>
      </c>
      <c r="B5498" s="362" t="s">
        <v>32488</v>
      </c>
      <c r="C5498" s="362" t="s">
        <v>32489</v>
      </c>
      <c r="D5498" s="362" t="s">
        <v>8399</v>
      </c>
      <c r="E5498" s="363" t="s">
        <v>8099</v>
      </c>
    </row>
    <row r="5499" spans="1:5" x14ac:dyDescent="0.25">
      <c r="A5499" s="246" t="str">
        <f t="shared" si="85"/>
        <v>104788</v>
      </c>
      <c r="B5499" s="362" t="s">
        <v>32490</v>
      </c>
      <c r="C5499" s="362" t="s">
        <v>32491</v>
      </c>
      <c r="D5499" s="362" t="s">
        <v>8399</v>
      </c>
      <c r="E5499" s="363" t="s">
        <v>10638</v>
      </c>
    </row>
    <row r="5500" spans="1:5" x14ac:dyDescent="0.25">
      <c r="A5500" s="246" t="str">
        <f t="shared" si="85"/>
        <v>104031</v>
      </c>
      <c r="B5500" s="362" t="s">
        <v>19008</v>
      </c>
      <c r="C5500" s="362" t="s">
        <v>19009</v>
      </c>
      <c r="D5500" s="362" t="s">
        <v>8471</v>
      </c>
      <c r="E5500" s="363" t="s">
        <v>8141</v>
      </c>
    </row>
    <row r="5501" spans="1:5" x14ac:dyDescent="0.25">
      <c r="A5501" s="246" t="str">
        <f t="shared" si="85"/>
        <v>104032</v>
      </c>
      <c r="B5501" s="362" t="s">
        <v>19010</v>
      </c>
      <c r="C5501" s="362" t="s">
        <v>19011</v>
      </c>
      <c r="D5501" s="362" t="s">
        <v>8471</v>
      </c>
      <c r="E5501" s="363" t="s">
        <v>25654</v>
      </c>
    </row>
    <row r="5502" spans="1:5" x14ac:dyDescent="0.25">
      <c r="A5502" s="246" t="str">
        <f t="shared" si="85"/>
        <v>104033</v>
      </c>
      <c r="B5502" s="362" t="s">
        <v>19012</v>
      </c>
      <c r="C5502" s="362" t="s">
        <v>19013</v>
      </c>
      <c r="D5502" s="362" t="s">
        <v>8471</v>
      </c>
      <c r="E5502" s="363" t="s">
        <v>8034</v>
      </c>
    </row>
    <row r="5503" spans="1:5" x14ac:dyDescent="0.25">
      <c r="A5503" s="246" t="str">
        <f t="shared" si="85"/>
        <v>104034</v>
      </c>
      <c r="B5503" s="362" t="s">
        <v>19014</v>
      </c>
      <c r="C5503" s="362" t="s">
        <v>19015</v>
      </c>
      <c r="D5503" s="362" t="s">
        <v>8471</v>
      </c>
      <c r="E5503" s="363" t="s">
        <v>20234</v>
      </c>
    </row>
    <row r="5504" spans="1:5" x14ac:dyDescent="0.25">
      <c r="A5504" s="246" t="str">
        <f t="shared" si="85"/>
        <v>104035</v>
      </c>
      <c r="B5504" s="362" t="s">
        <v>19016</v>
      </c>
      <c r="C5504" s="362" t="s">
        <v>19017</v>
      </c>
      <c r="D5504" s="362" t="s">
        <v>8471</v>
      </c>
      <c r="E5504" s="363" t="s">
        <v>36146</v>
      </c>
    </row>
    <row r="5505" spans="1:5" x14ac:dyDescent="0.25">
      <c r="A5505" s="246" t="str">
        <f t="shared" si="85"/>
        <v>104036</v>
      </c>
      <c r="B5505" s="362" t="s">
        <v>19018</v>
      </c>
      <c r="C5505" s="362" t="s">
        <v>19019</v>
      </c>
      <c r="D5505" s="362" t="s">
        <v>8471</v>
      </c>
      <c r="E5505" s="363" t="s">
        <v>12808</v>
      </c>
    </row>
    <row r="5506" spans="1:5" x14ac:dyDescent="0.25">
      <c r="A5506" s="246" t="str">
        <f t="shared" si="85"/>
        <v>104039</v>
      </c>
      <c r="B5506" s="362" t="s">
        <v>19021</v>
      </c>
      <c r="C5506" s="362" t="s">
        <v>19022</v>
      </c>
      <c r="D5506" s="362" t="s">
        <v>8471</v>
      </c>
      <c r="E5506" s="363" t="s">
        <v>36147</v>
      </c>
    </row>
    <row r="5507" spans="1:5" x14ac:dyDescent="0.25">
      <c r="A5507" s="246" t="str">
        <f t="shared" ref="A5507:A5570" si="86">B5507</f>
        <v>104043</v>
      </c>
      <c r="B5507" s="362" t="s">
        <v>19023</v>
      </c>
      <c r="C5507" s="362" t="s">
        <v>19024</v>
      </c>
      <c r="D5507" s="362" t="s">
        <v>8471</v>
      </c>
      <c r="E5507" s="363" t="s">
        <v>25220</v>
      </c>
    </row>
    <row r="5508" spans="1:5" x14ac:dyDescent="0.25">
      <c r="A5508" s="246" t="str">
        <f t="shared" si="86"/>
        <v>104044</v>
      </c>
      <c r="B5508" s="362" t="s">
        <v>19025</v>
      </c>
      <c r="C5508" s="362" t="s">
        <v>19026</v>
      </c>
      <c r="D5508" s="362" t="s">
        <v>8471</v>
      </c>
      <c r="E5508" s="363" t="s">
        <v>8122</v>
      </c>
    </row>
    <row r="5509" spans="1:5" x14ac:dyDescent="0.25">
      <c r="A5509" s="246" t="str">
        <f t="shared" si="86"/>
        <v>104045</v>
      </c>
      <c r="B5509" s="362" t="s">
        <v>19027</v>
      </c>
      <c r="C5509" s="362" t="s">
        <v>19028</v>
      </c>
      <c r="D5509" s="362" t="s">
        <v>8471</v>
      </c>
      <c r="E5509" s="363" t="s">
        <v>12845</v>
      </c>
    </row>
    <row r="5510" spans="1:5" x14ac:dyDescent="0.25">
      <c r="A5510" s="246" t="str">
        <f t="shared" si="86"/>
        <v>104046</v>
      </c>
      <c r="B5510" s="362" t="s">
        <v>19029</v>
      </c>
      <c r="C5510" s="362" t="s">
        <v>19030</v>
      </c>
      <c r="D5510" s="362" t="s">
        <v>8471</v>
      </c>
      <c r="E5510" s="363" t="s">
        <v>16638</v>
      </c>
    </row>
    <row r="5511" spans="1:5" x14ac:dyDescent="0.25">
      <c r="A5511" s="246" t="str">
        <f t="shared" si="86"/>
        <v>104047</v>
      </c>
      <c r="B5511" s="362" t="s">
        <v>19031</v>
      </c>
      <c r="C5511" s="362" t="s">
        <v>19032</v>
      </c>
      <c r="D5511" s="362" t="s">
        <v>8471</v>
      </c>
      <c r="E5511" s="363" t="s">
        <v>23570</v>
      </c>
    </row>
    <row r="5512" spans="1:5" x14ac:dyDescent="0.25">
      <c r="A5512" s="246" t="str">
        <f t="shared" si="86"/>
        <v>104048</v>
      </c>
      <c r="B5512" s="362" t="s">
        <v>19033</v>
      </c>
      <c r="C5512" s="362" t="s">
        <v>19034</v>
      </c>
      <c r="D5512" s="362" t="s">
        <v>8471</v>
      </c>
      <c r="E5512" s="363" t="s">
        <v>14844</v>
      </c>
    </row>
    <row r="5513" spans="1:5" x14ac:dyDescent="0.25">
      <c r="A5513" s="246" t="str">
        <f t="shared" si="86"/>
        <v>104049</v>
      </c>
      <c r="B5513" s="362" t="s">
        <v>19035</v>
      </c>
      <c r="C5513" s="362" t="s">
        <v>19036</v>
      </c>
      <c r="D5513" s="362" t="s">
        <v>8471</v>
      </c>
      <c r="E5513" s="363" t="s">
        <v>15949</v>
      </c>
    </row>
    <row r="5514" spans="1:5" x14ac:dyDescent="0.25">
      <c r="A5514" s="246" t="str">
        <f t="shared" si="86"/>
        <v>104050</v>
      </c>
      <c r="B5514" s="362" t="s">
        <v>19037</v>
      </c>
      <c r="C5514" s="362" t="s">
        <v>19038</v>
      </c>
      <c r="D5514" s="362" t="s">
        <v>8471</v>
      </c>
      <c r="E5514" s="363" t="s">
        <v>14341</v>
      </c>
    </row>
    <row r="5515" spans="1:5" x14ac:dyDescent="0.25">
      <c r="A5515" s="246" t="str">
        <f t="shared" si="86"/>
        <v>104051</v>
      </c>
      <c r="B5515" s="362" t="s">
        <v>19039</v>
      </c>
      <c r="C5515" s="362" t="s">
        <v>19040</v>
      </c>
      <c r="D5515" s="362" t="s">
        <v>8471</v>
      </c>
      <c r="E5515" s="363" t="s">
        <v>10236</v>
      </c>
    </row>
    <row r="5516" spans="1:5" x14ac:dyDescent="0.25">
      <c r="A5516" s="246" t="str">
        <f t="shared" si="86"/>
        <v>104052</v>
      </c>
      <c r="B5516" s="362" t="s">
        <v>19041</v>
      </c>
      <c r="C5516" s="362" t="s">
        <v>19042</v>
      </c>
      <c r="D5516" s="362" t="s">
        <v>8471</v>
      </c>
      <c r="E5516" s="363" t="s">
        <v>14862</v>
      </c>
    </row>
    <row r="5517" spans="1:5" x14ac:dyDescent="0.25">
      <c r="A5517" s="246" t="str">
        <f t="shared" si="86"/>
        <v>104053</v>
      </c>
      <c r="B5517" s="362" t="s">
        <v>19043</v>
      </c>
      <c r="C5517" s="362" t="s">
        <v>19044</v>
      </c>
      <c r="D5517" s="362" t="s">
        <v>8471</v>
      </c>
      <c r="E5517" s="363" t="s">
        <v>16112</v>
      </c>
    </row>
    <row r="5518" spans="1:5" x14ac:dyDescent="0.25">
      <c r="A5518" s="246" t="str">
        <f t="shared" si="86"/>
        <v>104054</v>
      </c>
      <c r="B5518" s="362" t="s">
        <v>19045</v>
      </c>
      <c r="C5518" s="362" t="s">
        <v>19046</v>
      </c>
      <c r="D5518" s="362" t="s">
        <v>8471</v>
      </c>
      <c r="E5518" s="363" t="s">
        <v>20227</v>
      </c>
    </row>
    <row r="5519" spans="1:5" x14ac:dyDescent="0.25">
      <c r="A5519" s="246" t="str">
        <f t="shared" si="86"/>
        <v>104055</v>
      </c>
      <c r="B5519" s="362" t="s">
        <v>19047</v>
      </c>
      <c r="C5519" s="362" t="s">
        <v>19048</v>
      </c>
      <c r="D5519" s="362" t="s">
        <v>8471</v>
      </c>
      <c r="E5519" s="363" t="s">
        <v>8147</v>
      </c>
    </row>
    <row r="5520" spans="1:5" x14ac:dyDescent="0.25">
      <c r="A5520" s="246" t="str">
        <f t="shared" si="86"/>
        <v>104056</v>
      </c>
      <c r="B5520" s="362" t="s">
        <v>19049</v>
      </c>
      <c r="C5520" s="362" t="s">
        <v>19050</v>
      </c>
      <c r="D5520" s="362" t="s">
        <v>8471</v>
      </c>
      <c r="E5520" s="363" t="s">
        <v>20163</v>
      </c>
    </row>
    <row r="5521" spans="1:5" x14ac:dyDescent="0.25">
      <c r="A5521" s="246" t="str">
        <f t="shared" si="86"/>
        <v>104058</v>
      </c>
      <c r="B5521" s="362" t="s">
        <v>19051</v>
      </c>
      <c r="C5521" s="362" t="s">
        <v>19052</v>
      </c>
      <c r="D5521" s="362" t="s">
        <v>8471</v>
      </c>
      <c r="E5521" s="363" t="s">
        <v>21145</v>
      </c>
    </row>
    <row r="5522" spans="1:5" x14ac:dyDescent="0.25">
      <c r="A5522" s="246" t="str">
        <f t="shared" si="86"/>
        <v>104059</v>
      </c>
      <c r="B5522" s="362" t="s">
        <v>19053</v>
      </c>
      <c r="C5522" s="362" t="s">
        <v>19054</v>
      </c>
      <c r="D5522" s="362" t="s">
        <v>8471</v>
      </c>
      <c r="E5522" s="363" t="s">
        <v>8307</v>
      </c>
    </row>
    <row r="5523" spans="1:5" x14ac:dyDescent="0.25">
      <c r="A5523" s="246" t="str">
        <f t="shared" si="86"/>
        <v>104060</v>
      </c>
      <c r="B5523" s="362" t="s">
        <v>19055</v>
      </c>
      <c r="C5523" s="362" t="s">
        <v>19056</v>
      </c>
      <c r="D5523" s="362" t="s">
        <v>8399</v>
      </c>
      <c r="E5523" s="363" t="s">
        <v>7965</v>
      </c>
    </row>
    <row r="5524" spans="1:5" x14ac:dyDescent="0.25">
      <c r="A5524" s="246" t="str">
        <f t="shared" si="86"/>
        <v>104061</v>
      </c>
      <c r="B5524" s="362" t="s">
        <v>19057</v>
      </c>
      <c r="C5524" s="362" t="s">
        <v>19058</v>
      </c>
      <c r="D5524" s="362" t="s">
        <v>8399</v>
      </c>
      <c r="E5524" s="363" t="s">
        <v>20180</v>
      </c>
    </row>
    <row r="5525" spans="1:5" x14ac:dyDescent="0.25">
      <c r="A5525" s="246" t="str">
        <f t="shared" si="86"/>
        <v>104112</v>
      </c>
      <c r="B5525" s="362" t="s">
        <v>19121</v>
      </c>
      <c r="C5525" s="362" t="s">
        <v>32494</v>
      </c>
      <c r="D5525" s="362" t="s">
        <v>8471</v>
      </c>
      <c r="E5525" s="363" t="s">
        <v>36148</v>
      </c>
    </row>
    <row r="5526" spans="1:5" x14ac:dyDescent="0.25">
      <c r="A5526" s="246" t="str">
        <f t="shared" si="86"/>
        <v>104114</v>
      </c>
      <c r="B5526" s="362" t="s">
        <v>19122</v>
      </c>
      <c r="C5526" s="362" t="s">
        <v>32496</v>
      </c>
      <c r="D5526" s="362" t="s">
        <v>8471</v>
      </c>
      <c r="E5526" s="363" t="s">
        <v>36149</v>
      </c>
    </row>
    <row r="5527" spans="1:5" x14ac:dyDescent="0.25">
      <c r="A5527" s="246" t="str">
        <f t="shared" si="86"/>
        <v>104116</v>
      </c>
      <c r="B5527" s="362" t="s">
        <v>19123</v>
      </c>
      <c r="C5527" s="362" t="s">
        <v>32498</v>
      </c>
      <c r="D5527" s="362" t="s">
        <v>8471</v>
      </c>
      <c r="E5527" s="363" t="s">
        <v>36150</v>
      </c>
    </row>
    <row r="5528" spans="1:5" x14ac:dyDescent="0.25">
      <c r="A5528" s="246" t="str">
        <f t="shared" si="86"/>
        <v>104118</v>
      </c>
      <c r="B5528" s="362" t="s">
        <v>19124</v>
      </c>
      <c r="C5528" s="362" t="s">
        <v>32499</v>
      </c>
      <c r="D5528" s="362" t="s">
        <v>8471</v>
      </c>
      <c r="E5528" s="363" t="s">
        <v>36151</v>
      </c>
    </row>
    <row r="5529" spans="1:5" x14ac:dyDescent="0.25">
      <c r="A5529" s="246" t="str">
        <f t="shared" si="86"/>
        <v>104120</v>
      </c>
      <c r="B5529" s="362" t="s">
        <v>19125</v>
      </c>
      <c r="C5529" s="362" t="s">
        <v>32501</v>
      </c>
      <c r="D5529" s="362" t="s">
        <v>8471</v>
      </c>
      <c r="E5529" s="363" t="s">
        <v>36152</v>
      </c>
    </row>
    <row r="5530" spans="1:5" x14ac:dyDescent="0.25">
      <c r="A5530" s="246" t="str">
        <f t="shared" si="86"/>
        <v>104122</v>
      </c>
      <c r="B5530" s="362" t="s">
        <v>19126</v>
      </c>
      <c r="C5530" s="362" t="s">
        <v>32503</v>
      </c>
      <c r="D5530" s="362" t="s">
        <v>8471</v>
      </c>
      <c r="E5530" s="363" t="s">
        <v>20878</v>
      </c>
    </row>
    <row r="5531" spans="1:5" x14ac:dyDescent="0.25">
      <c r="A5531" s="246" t="str">
        <f t="shared" si="86"/>
        <v>104062</v>
      </c>
      <c r="B5531" s="362" t="s">
        <v>19059</v>
      </c>
      <c r="C5531" s="362" t="s">
        <v>19060</v>
      </c>
      <c r="D5531" s="362" t="s">
        <v>8471</v>
      </c>
      <c r="E5531" s="363" t="s">
        <v>32222</v>
      </c>
    </row>
    <row r="5532" spans="1:5" x14ac:dyDescent="0.25">
      <c r="A5532" s="246" t="str">
        <f t="shared" si="86"/>
        <v>104063</v>
      </c>
      <c r="B5532" s="362" t="s">
        <v>19061</v>
      </c>
      <c r="C5532" s="362" t="s">
        <v>19062</v>
      </c>
      <c r="D5532" s="362" t="s">
        <v>8471</v>
      </c>
      <c r="E5532" s="363" t="s">
        <v>36153</v>
      </c>
    </row>
    <row r="5533" spans="1:5" x14ac:dyDescent="0.25">
      <c r="A5533" s="246" t="str">
        <f t="shared" si="86"/>
        <v>104064</v>
      </c>
      <c r="B5533" s="362" t="s">
        <v>19063</v>
      </c>
      <c r="C5533" s="362" t="s">
        <v>19064</v>
      </c>
      <c r="D5533" s="362" t="s">
        <v>8471</v>
      </c>
      <c r="E5533" s="363" t="s">
        <v>36154</v>
      </c>
    </row>
    <row r="5534" spans="1:5" x14ac:dyDescent="0.25">
      <c r="A5534" s="246" t="str">
        <f t="shared" si="86"/>
        <v>104065</v>
      </c>
      <c r="B5534" s="362" t="s">
        <v>19065</v>
      </c>
      <c r="C5534" s="362" t="s">
        <v>19066</v>
      </c>
      <c r="D5534" s="362" t="s">
        <v>8471</v>
      </c>
      <c r="E5534" s="363" t="s">
        <v>36155</v>
      </c>
    </row>
    <row r="5535" spans="1:5" x14ac:dyDescent="0.25">
      <c r="A5535" s="246" t="str">
        <f t="shared" si="86"/>
        <v>104072</v>
      </c>
      <c r="B5535" s="362" t="s">
        <v>19067</v>
      </c>
      <c r="C5535" s="362" t="s">
        <v>19068</v>
      </c>
      <c r="D5535" s="362" t="s">
        <v>8471</v>
      </c>
      <c r="E5535" s="363" t="s">
        <v>36156</v>
      </c>
    </row>
    <row r="5536" spans="1:5" x14ac:dyDescent="0.25">
      <c r="A5536" s="246" t="str">
        <f t="shared" si="86"/>
        <v>104076</v>
      </c>
      <c r="B5536" s="362" t="s">
        <v>19069</v>
      </c>
      <c r="C5536" s="362" t="s">
        <v>19070</v>
      </c>
      <c r="D5536" s="362" t="s">
        <v>8471</v>
      </c>
      <c r="E5536" s="363" t="s">
        <v>35810</v>
      </c>
    </row>
    <row r="5537" spans="1:5" x14ac:dyDescent="0.25">
      <c r="A5537" s="246" t="str">
        <f t="shared" si="86"/>
        <v>104082</v>
      </c>
      <c r="B5537" s="362" t="s">
        <v>19071</v>
      </c>
      <c r="C5537" s="362" t="s">
        <v>19072</v>
      </c>
      <c r="D5537" s="362" t="s">
        <v>8471</v>
      </c>
      <c r="E5537" s="363" t="s">
        <v>17443</v>
      </c>
    </row>
    <row r="5538" spans="1:5" x14ac:dyDescent="0.25">
      <c r="A5538" s="246" t="str">
        <f t="shared" si="86"/>
        <v>104083</v>
      </c>
      <c r="B5538" s="362" t="s">
        <v>19073</v>
      </c>
      <c r="C5538" s="362" t="s">
        <v>19074</v>
      </c>
      <c r="D5538" s="362" t="s">
        <v>8471</v>
      </c>
      <c r="E5538" s="363" t="s">
        <v>36157</v>
      </c>
    </row>
    <row r="5539" spans="1:5" x14ac:dyDescent="0.25">
      <c r="A5539" s="246" t="str">
        <f t="shared" si="86"/>
        <v>104084</v>
      </c>
      <c r="B5539" s="362" t="s">
        <v>19075</v>
      </c>
      <c r="C5539" s="362" t="s">
        <v>19076</v>
      </c>
      <c r="D5539" s="362" t="s">
        <v>8471</v>
      </c>
      <c r="E5539" s="363" t="s">
        <v>36158</v>
      </c>
    </row>
    <row r="5540" spans="1:5" x14ac:dyDescent="0.25">
      <c r="A5540" s="246" t="str">
        <f t="shared" si="86"/>
        <v>104085</v>
      </c>
      <c r="B5540" s="362" t="s">
        <v>19077</v>
      </c>
      <c r="C5540" s="362" t="s">
        <v>19078</v>
      </c>
      <c r="D5540" s="362" t="s">
        <v>8399</v>
      </c>
      <c r="E5540" s="363" t="s">
        <v>15524</v>
      </c>
    </row>
    <row r="5541" spans="1:5" x14ac:dyDescent="0.25">
      <c r="A5541" s="246" t="str">
        <f t="shared" si="86"/>
        <v>104086</v>
      </c>
      <c r="B5541" s="362" t="s">
        <v>19079</v>
      </c>
      <c r="C5541" s="362" t="s">
        <v>19080</v>
      </c>
      <c r="D5541" s="362" t="s">
        <v>8399</v>
      </c>
      <c r="E5541" s="363" t="s">
        <v>36159</v>
      </c>
    </row>
    <row r="5542" spans="1:5" x14ac:dyDescent="0.25">
      <c r="A5542" s="246" t="str">
        <f t="shared" si="86"/>
        <v>104124</v>
      </c>
      <c r="B5542" s="362" t="s">
        <v>19127</v>
      </c>
      <c r="C5542" s="362" t="s">
        <v>32514</v>
      </c>
      <c r="D5542" s="362" t="s">
        <v>8471</v>
      </c>
      <c r="E5542" s="363" t="s">
        <v>36160</v>
      </c>
    </row>
    <row r="5543" spans="1:5" x14ac:dyDescent="0.25">
      <c r="A5543" s="246" t="str">
        <f t="shared" si="86"/>
        <v>104130</v>
      </c>
      <c r="B5543" s="362" t="s">
        <v>19128</v>
      </c>
      <c r="C5543" s="362" t="s">
        <v>32516</v>
      </c>
      <c r="D5543" s="362" t="s">
        <v>8471</v>
      </c>
      <c r="E5543" s="363" t="s">
        <v>20818</v>
      </c>
    </row>
    <row r="5544" spans="1:5" x14ac:dyDescent="0.25">
      <c r="A5544" s="246" t="str">
        <f t="shared" si="86"/>
        <v>104136</v>
      </c>
      <c r="B5544" s="362" t="s">
        <v>19129</v>
      </c>
      <c r="C5544" s="362" t="s">
        <v>32518</v>
      </c>
      <c r="D5544" s="362" t="s">
        <v>8471</v>
      </c>
      <c r="E5544" s="363" t="s">
        <v>36161</v>
      </c>
    </row>
    <row r="5545" spans="1:5" x14ac:dyDescent="0.25">
      <c r="A5545" s="246" t="str">
        <f t="shared" si="86"/>
        <v>104142</v>
      </c>
      <c r="B5545" s="362" t="s">
        <v>19130</v>
      </c>
      <c r="C5545" s="362" t="s">
        <v>32520</v>
      </c>
      <c r="D5545" s="362" t="s">
        <v>8471</v>
      </c>
      <c r="E5545" s="363" t="s">
        <v>36162</v>
      </c>
    </row>
    <row r="5546" spans="1:5" x14ac:dyDescent="0.25">
      <c r="A5546" s="246" t="str">
        <f t="shared" si="86"/>
        <v>104148</v>
      </c>
      <c r="B5546" s="362" t="s">
        <v>19131</v>
      </c>
      <c r="C5546" s="362" t="s">
        <v>32522</v>
      </c>
      <c r="D5546" s="362" t="s">
        <v>8471</v>
      </c>
      <c r="E5546" s="363" t="s">
        <v>36163</v>
      </c>
    </row>
    <row r="5547" spans="1:5" x14ac:dyDescent="0.25">
      <c r="A5547" s="246" t="str">
        <f t="shared" si="86"/>
        <v>104154</v>
      </c>
      <c r="B5547" s="362" t="s">
        <v>19132</v>
      </c>
      <c r="C5547" s="362" t="s">
        <v>32524</v>
      </c>
      <c r="D5547" s="362" t="s">
        <v>8471</v>
      </c>
      <c r="E5547" s="363" t="s">
        <v>36164</v>
      </c>
    </row>
    <row r="5548" spans="1:5" x14ac:dyDescent="0.25">
      <c r="A5548" s="246" t="str">
        <f t="shared" si="86"/>
        <v>96520</v>
      </c>
      <c r="B5548" s="362" t="s">
        <v>4219</v>
      </c>
      <c r="C5548" s="362" t="s">
        <v>14586</v>
      </c>
      <c r="D5548" s="362" t="s">
        <v>9485</v>
      </c>
      <c r="E5548" s="363" t="s">
        <v>36165</v>
      </c>
    </row>
    <row r="5549" spans="1:5" x14ac:dyDescent="0.25">
      <c r="A5549" s="246" t="str">
        <f t="shared" si="86"/>
        <v>96521</v>
      </c>
      <c r="B5549" s="362" t="s">
        <v>4220</v>
      </c>
      <c r="C5549" s="362" t="s">
        <v>14587</v>
      </c>
      <c r="D5549" s="362" t="s">
        <v>9485</v>
      </c>
      <c r="E5549" s="363" t="s">
        <v>36166</v>
      </c>
    </row>
    <row r="5550" spans="1:5" x14ac:dyDescent="0.25">
      <c r="A5550" s="246" t="str">
        <f t="shared" si="86"/>
        <v>96522</v>
      </c>
      <c r="B5550" s="362" t="s">
        <v>4221</v>
      </c>
      <c r="C5550" s="362" t="s">
        <v>14588</v>
      </c>
      <c r="D5550" s="362" t="s">
        <v>9485</v>
      </c>
      <c r="E5550" s="363" t="s">
        <v>36167</v>
      </c>
    </row>
    <row r="5551" spans="1:5" x14ac:dyDescent="0.25">
      <c r="A5551" s="246" t="str">
        <f t="shared" si="86"/>
        <v>96523</v>
      </c>
      <c r="B5551" s="362" t="s">
        <v>4222</v>
      </c>
      <c r="C5551" s="362" t="s">
        <v>14589</v>
      </c>
      <c r="D5551" s="362" t="s">
        <v>9485</v>
      </c>
      <c r="E5551" s="363" t="s">
        <v>36168</v>
      </c>
    </row>
    <row r="5552" spans="1:5" x14ac:dyDescent="0.25">
      <c r="A5552" s="246" t="str">
        <f t="shared" si="86"/>
        <v>96524</v>
      </c>
      <c r="B5552" s="362" t="s">
        <v>4223</v>
      </c>
      <c r="C5552" s="362" t="s">
        <v>14590</v>
      </c>
      <c r="D5552" s="362" t="s">
        <v>9485</v>
      </c>
      <c r="E5552" s="363" t="s">
        <v>17932</v>
      </c>
    </row>
    <row r="5553" spans="1:5" x14ac:dyDescent="0.25">
      <c r="A5553" s="246" t="str">
        <f t="shared" si="86"/>
        <v>96525</v>
      </c>
      <c r="B5553" s="362" t="s">
        <v>4224</v>
      </c>
      <c r="C5553" s="362" t="s">
        <v>14591</v>
      </c>
      <c r="D5553" s="362" t="s">
        <v>9485</v>
      </c>
      <c r="E5553" s="363" t="s">
        <v>27969</v>
      </c>
    </row>
    <row r="5554" spans="1:5" x14ac:dyDescent="0.25">
      <c r="A5554" s="246" t="str">
        <f t="shared" si="86"/>
        <v>96526</v>
      </c>
      <c r="B5554" s="362" t="s">
        <v>4225</v>
      </c>
      <c r="C5554" s="362" t="s">
        <v>14592</v>
      </c>
      <c r="D5554" s="362" t="s">
        <v>9485</v>
      </c>
      <c r="E5554" s="363" t="s">
        <v>36169</v>
      </c>
    </row>
    <row r="5555" spans="1:5" x14ac:dyDescent="0.25">
      <c r="A5555" s="246" t="str">
        <f t="shared" si="86"/>
        <v>96527</v>
      </c>
      <c r="B5555" s="362" t="s">
        <v>4226</v>
      </c>
      <c r="C5555" s="362" t="s">
        <v>14593</v>
      </c>
      <c r="D5555" s="362" t="s">
        <v>9485</v>
      </c>
      <c r="E5555" s="363" t="s">
        <v>36170</v>
      </c>
    </row>
    <row r="5556" spans="1:5" x14ac:dyDescent="0.25">
      <c r="A5556" s="246" t="str">
        <f t="shared" si="86"/>
        <v>96528</v>
      </c>
      <c r="B5556" s="362" t="s">
        <v>4227</v>
      </c>
      <c r="C5556" s="362" t="s">
        <v>11362</v>
      </c>
      <c r="D5556" s="362" t="s">
        <v>8619</v>
      </c>
      <c r="E5556" s="363" t="s">
        <v>36171</v>
      </c>
    </row>
    <row r="5557" spans="1:5" x14ac:dyDescent="0.25">
      <c r="A5557" s="246" t="str">
        <f t="shared" si="86"/>
        <v>101114</v>
      </c>
      <c r="B5557" s="362" t="s">
        <v>6998</v>
      </c>
      <c r="C5557" s="362" t="s">
        <v>11363</v>
      </c>
      <c r="D5557" s="362" t="s">
        <v>9485</v>
      </c>
      <c r="E5557" s="363" t="s">
        <v>8048</v>
      </c>
    </row>
    <row r="5558" spans="1:5" x14ac:dyDescent="0.25">
      <c r="A5558" s="246" t="str">
        <f t="shared" si="86"/>
        <v>101115</v>
      </c>
      <c r="B5558" s="362" t="s">
        <v>6999</v>
      </c>
      <c r="C5558" s="362" t="s">
        <v>11364</v>
      </c>
      <c r="D5558" s="362" t="s">
        <v>9485</v>
      </c>
      <c r="E5558" s="363" t="s">
        <v>36172</v>
      </c>
    </row>
    <row r="5559" spans="1:5" x14ac:dyDescent="0.25">
      <c r="A5559" s="246" t="str">
        <f t="shared" si="86"/>
        <v>101116</v>
      </c>
      <c r="B5559" s="362" t="s">
        <v>7000</v>
      </c>
      <c r="C5559" s="362" t="s">
        <v>11365</v>
      </c>
      <c r="D5559" s="362" t="s">
        <v>9485</v>
      </c>
      <c r="E5559" s="363" t="s">
        <v>20840</v>
      </c>
    </row>
    <row r="5560" spans="1:5" x14ac:dyDescent="0.25">
      <c r="A5560" s="246" t="str">
        <f t="shared" si="86"/>
        <v>101117</v>
      </c>
      <c r="B5560" s="362" t="s">
        <v>7001</v>
      </c>
      <c r="C5560" s="362" t="s">
        <v>11366</v>
      </c>
      <c r="D5560" s="362" t="s">
        <v>9485</v>
      </c>
      <c r="E5560" s="363" t="s">
        <v>21668</v>
      </c>
    </row>
    <row r="5561" spans="1:5" x14ac:dyDescent="0.25">
      <c r="A5561" s="246" t="str">
        <f t="shared" si="86"/>
        <v>101118</v>
      </c>
      <c r="B5561" s="362" t="s">
        <v>7002</v>
      </c>
      <c r="C5561" s="362" t="s">
        <v>11367</v>
      </c>
      <c r="D5561" s="362" t="s">
        <v>9485</v>
      </c>
      <c r="E5561" s="363" t="s">
        <v>8331</v>
      </c>
    </row>
    <row r="5562" spans="1:5" x14ac:dyDescent="0.25">
      <c r="A5562" s="246" t="str">
        <f t="shared" si="86"/>
        <v>101119</v>
      </c>
      <c r="B5562" s="362" t="s">
        <v>7003</v>
      </c>
      <c r="C5562" s="362" t="s">
        <v>11368</v>
      </c>
      <c r="D5562" s="362" t="s">
        <v>9485</v>
      </c>
      <c r="E5562" s="363" t="s">
        <v>15935</v>
      </c>
    </row>
    <row r="5563" spans="1:5" x14ac:dyDescent="0.25">
      <c r="A5563" s="246" t="str">
        <f t="shared" si="86"/>
        <v>101120</v>
      </c>
      <c r="B5563" s="362" t="s">
        <v>7004</v>
      </c>
      <c r="C5563" s="362" t="s">
        <v>11369</v>
      </c>
      <c r="D5563" s="362" t="s">
        <v>9485</v>
      </c>
      <c r="E5563" s="363" t="s">
        <v>8046</v>
      </c>
    </row>
    <row r="5564" spans="1:5" x14ac:dyDescent="0.25">
      <c r="A5564" s="246" t="str">
        <f t="shared" si="86"/>
        <v>101121</v>
      </c>
      <c r="B5564" s="362" t="s">
        <v>7005</v>
      </c>
      <c r="C5564" s="362" t="s">
        <v>11370</v>
      </c>
      <c r="D5564" s="362" t="s">
        <v>9485</v>
      </c>
      <c r="E5564" s="363" t="s">
        <v>22384</v>
      </c>
    </row>
    <row r="5565" spans="1:5" x14ac:dyDescent="0.25">
      <c r="A5565" s="246" t="str">
        <f t="shared" si="86"/>
        <v>101122</v>
      </c>
      <c r="B5565" s="362" t="s">
        <v>7006</v>
      </c>
      <c r="C5565" s="362" t="s">
        <v>11371</v>
      </c>
      <c r="D5565" s="362" t="s">
        <v>9485</v>
      </c>
      <c r="E5565" s="363" t="s">
        <v>29533</v>
      </c>
    </row>
    <row r="5566" spans="1:5" x14ac:dyDescent="0.25">
      <c r="A5566" s="246" t="str">
        <f t="shared" si="86"/>
        <v>101123</v>
      </c>
      <c r="B5566" s="362" t="s">
        <v>7007</v>
      </c>
      <c r="C5566" s="362" t="s">
        <v>11372</v>
      </c>
      <c r="D5566" s="362" t="s">
        <v>9485</v>
      </c>
      <c r="E5566" s="363" t="s">
        <v>15462</v>
      </c>
    </row>
    <row r="5567" spans="1:5" x14ac:dyDescent="0.25">
      <c r="A5567" s="246" t="str">
        <f t="shared" si="86"/>
        <v>101124</v>
      </c>
      <c r="B5567" s="362" t="s">
        <v>7008</v>
      </c>
      <c r="C5567" s="362" t="s">
        <v>11373</v>
      </c>
      <c r="D5567" s="362" t="s">
        <v>9485</v>
      </c>
      <c r="E5567" s="363" t="s">
        <v>16544</v>
      </c>
    </row>
    <row r="5568" spans="1:5" x14ac:dyDescent="0.25">
      <c r="A5568" s="246" t="str">
        <f t="shared" si="86"/>
        <v>101125</v>
      </c>
      <c r="B5568" s="362" t="s">
        <v>7009</v>
      </c>
      <c r="C5568" s="362" t="s">
        <v>11375</v>
      </c>
      <c r="D5568" s="362" t="s">
        <v>9485</v>
      </c>
      <c r="E5568" s="363" t="s">
        <v>8147</v>
      </c>
    </row>
    <row r="5569" spans="1:5" x14ac:dyDescent="0.25">
      <c r="A5569" s="246" t="str">
        <f t="shared" si="86"/>
        <v>101126</v>
      </c>
      <c r="B5569" s="362" t="s">
        <v>7010</v>
      </c>
      <c r="C5569" s="362" t="s">
        <v>11376</v>
      </c>
      <c r="D5569" s="362" t="s">
        <v>9485</v>
      </c>
      <c r="E5569" s="363" t="s">
        <v>15596</v>
      </c>
    </row>
    <row r="5570" spans="1:5" x14ac:dyDescent="0.25">
      <c r="A5570" s="246" t="str">
        <f t="shared" si="86"/>
        <v>101127</v>
      </c>
      <c r="B5570" s="362" t="s">
        <v>7011</v>
      </c>
      <c r="C5570" s="362" t="s">
        <v>11377</v>
      </c>
      <c r="D5570" s="362" t="s">
        <v>9485</v>
      </c>
      <c r="E5570" s="363" t="s">
        <v>15468</v>
      </c>
    </row>
    <row r="5571" spans="1:5" x14ac:dyDescent="0.25">
      <c r="A5571" s="246" t="str">
        <f t="shared" ref="A5571:A5634" si="87">B5571</f>
        <v>101128</v>
      </c>
      <c r="B5571" s="362" t="s">
        <v>7012</v>
      </c>
      <c r="C5571" s="362" t="s">
        <v>11378</v>
      </c>
      <c r="D5571" s="362" t="s">
        <v>9485</v>
      </c>
      <c r="E5571" s="363" t="s">
        <v>13301</v>
      </c>
    </row>
    <row r="5572" spans="1:5" x14ac:dyDescent="0.25">
      <c r="A5572" s="246" t="str">
        <f t="shared" si="87"/>
        <v>101129</v>
      </c>
      <c r="B5572" s="362" t="s">
        <v>7013</v>
      </c>
      <c r="C5572" s="362" t="s">
        <v>11379</v>
      </c>
      <c r="D5572" s="362" t="s">
        <v>9485</v>
      </c>
      <c r="E5572" s="363" t="s">
        <v>21131</v>
      </c>
    </row>
    <row r="5573" spans="1:5" x14ac:dyDescent="0.25">
      <c r="A5573" s="246" t="str">
        <f t="shared" si="87"/>
        <v>101130</v>
      </c>
      <c r="B5573" s="362" t="s">
        <v>7014</v>
      </c>
      <c r="C5573" s="362" t="s">
        <v>11380</v>
      </c>
      <c r="D5573" s="362" t="s">
        <v>9485</v>
      </c>
      <c r="E5573" s="363" t="s">
        <v>35482</v>
      </c>
    </row>
    <row r="5574" spans="1:5" x14ac:dyDescent="0.25">
      <c r="A5574" s="246" t="str">
        <f t="shared" si="87"/>
        <v>101131</v>
      </c>
      <c r="B5574" s="362" t="s">
        <v>7015</v>
      </c>
      <c r="C5574" s="362" t="s">
        <v>11381</v>
      </c>
      <c r="D5574" s="362" t="s">
        <v>9485</v>
      </c>
      <c r="E5574" s="363" t="s">
        <v>20342</v>
      </c>
    </row>
    <row r="5575" spans="1:5" x14ac:dyDescent="0.25">
      <c r="A5575" s="246" t="str">
        <f t="shared" si="87"/>
        <v>101132</v>
      </c>
      <c r="B5575" s="362" t="s">
        <v>7016</v>
      </c>
      <c r="C5575" s="362" t="s">
        <v>11382</v>
      </c>
      <c r="D5575" s="362" t="s">
        <v>9485</v>
      </c>
      <c r="E5575" s="363" t="s">
        <v>8171</v>
      </c>
    </row>
    <row r="5576" spans="1:5" x14ac:dyDescent="0.25">
      <c r="A5576" s="246" t="str">
        <f t="shared" si="87"/>
        <v>101133</v>
      </c>
      <c r="B5576" s="362" t="s">
        <v>7017</v>
      </c>
      <c r="C5576" s="362" t="s">
        <v>11383</v>
      </c>
      <c r="D5576" s="362" t="s">
        <v>9485</v>
      </c>
      <c r="E5576" s="363" t="s">
        <v>13578</v>
      </c>
    </row>
    <row r="5577" spans="1:5" x14ac:dyDescent="0.25">
      <c r="A5577" s="246" t="str">
        <f t="shared" si="87"/>
        <v>101134</v>
      </c>
      <c r="B5577" s="362" t="s">
        <v>7018</v>
      </c>
      <c r="C5577" s="362" t="s">
        <v>11384</v>
      </c>
      <c r="D5577" s="362" t="s">
        <v>9485</v>
      </c>
      <c r="E5577" s="363" t="s">
        <v>26096</v>
      </c>
    </row>
    <row r="5578" spans="1:5" x14ac:dyDescent="0.25">
      <c r="A5578" s="246" t="str">
        <f t="shared" si="87"/>
        <v>101135</v>
      </c>
      <c r="B5578" s="362" t="s">
        <v>7019</v>
      </c>
      <c r="C5578" s="362" t="s">
        <v>11385</v>
      </c>
      <c r="D5578" s="362" t="s">
        <v>9485</v>
      </c>
      <c r="E5578" s="363" t="s">
        <v>11926</v>
      </c>
    </row>
    <row r="5579" spans="1:5" x14ac:dyDescent="0.25">
      <c r="A5579" s="246" t="str">
        <f t="shared" si="87"/>
        <v>101136</v>
      </c>
      <c r="B5579" s="362" t="s">
        <v>7020</v>
      </c>
      <c r="C5579" s="362" t="s">
        <v>11386</v>
      </c>
      <c r="D5579" s="362" t="s">
        <v>9485</v>
      </c>
      <c r="E5579" s="363" t="s">
        <v>13003</v>
      </c>
    </row>
    <row r="5580" spans="1:5" x14ac:dyDescent="0.25">
      <c r="A5580" s="246" t="str">
        <f t="shared" si="87"/>
        <v>101137</v>
      </c>
      <c r="B5580" s="362" t="s">
        <v>7021</v>
      </c>
      <c r="C5580" s="362" t="s">
        <v>11387</v>
      </c>
      <c r="D5580" s="362" t="s">
        <v>9485</v>
      </c>
      <c r="E5580" s="363" t="s">
        <v>7943</v>
      </c>
    </row>
    <row r="5581" spans="1:5" x14ac:dyDescent="0.25">
      <c r="A5581" s="246" t="str">
        <f t="shared" si="87"/>
        <v>101138</v>
      </c>
      <c r="B5581" s="362" t="s">
        <v>7022</v>
      </c>
      <c r="C5581" s="362" t="s">
        <v>11388</v>
      </c>
      <c r="D5581" s="362" t="s">
        <v>9485</v>
      </c>
      <c r="E5581" s="363" t="s">
        <v>8141</v>
      </c>
    </row>
    <row r="5582" spans="1:5" x14ac:dyDescent="0.25">
      <c r="A5582" s="246" t="str">
        <f t="shared" si="87"/>
        <v>101139</v>
      </c>
      <c r="B5582" s="362" t="s">
        <v>7023</v>
      </c>
      <c r="C5582" s="362" t="s">
        <v>11389</v>
      </c>
      <c r="D5582" s="362" t="s">
        <v>9485</v>
      </c>
      <c r="E5582" s="363" t="s">
        <v>35821</v>
      </c>
    </row>
    <row r="5583" spans="1:5" x14ac:dyDescent="0.25">
      <c r="A5583" s="246" t="str">
        <f t="shared" si="87"/>
        <v>101140</v>
      </c>
      <c r="B5583" s="362" t="s">
        <v>7024</v>
      </c>
      <c r="C5583" s="362" t="s">
        <v>11390</v>
      </c>
      <c r="D5583" s="362" t="s">
        <v>9485</v>
      </c>
      <c r="E5583" s="363" t="s">
        <v>27849</v>
      </c>
    </row>
    <row r="5584" spans="1:5" x14ac:dyDescent="0.25">
      <c r="A5584" s="246" t="str">
        <f t="shared" si="87"/>
        <v>101141</v>
      </c>
      <c r="B5584" s="362" t="s">
        <v>7025</v>
      </c>
      <c r="C5584" s="362" t="s">
        <v>11391</v>
      </c>
      <c r="D5584" s="362" t="s">
        <v>9485</v>
      </c>
      <c r="E5584" s="363" t="s">
        <v>10718</v>
      </c>
    </row>
    <row r="5585" spans="1:5" x14ac:dyDescent="0.25">
      <c r="A5585" s="246" t="str">
        <f t="shared" si="87"/>
        <v>101142</v>
      </c>
      <c r="B5585" s="362" t="s">
        <v>7026</v>
      </c>
      <c r="C5585" s="362" t="s">
        <v>11392</v>
      </c>
      <c r="D5585" s="362" t="s">
        <v>9485</v>
      </c>
      <c r="E5585" s="363" t="s">
        <v>13583</v>
      </c>
    </row>
    <row r="5586" spans="1:5" x14ac:dyDescent="0.25">
      <c r="A5586" s="246" t="str">
        <f t="shared" si="87"/>
        <v>101143</v>
      </c>
      <c r="B5586" s="362" t="s">
        <v>7027</v>
      </c>
      <c r="C5586" s="362" t="s">
        <v>11393</v>
      </c>
      <c r="D5586" s="362" t="s">
        <v>9485</v>
      </c>
      <c r="E5586" s="363" t="s">
        <v>13314</v>
      </c>
    </row>
    <row r="5587" spans="1:5" x14ac:dyDescent="0.25">
      <c r="A5587" s="246" t="str">
        <f t="shared" si="87"/>
        <v>101144</v>
      </c>
      <c r="B5587" s="362" t="s">
        <v>7028</v>
      </c>
      <c r="C5587" s="362" t="s">
        <v>11394</v>
      </c>
      <c r="D5587" s="362" t="s">
        <v>9485</v>
      </c>
      <c r="E5587" s="363" t="s">
        <v>35685</v>
      </c>
    </row>
    <row r="5588" spans="1:5" x14ac:dyDescent="0.25">
      <c r="A5588" s="246" t="str">
        <f t="shared" si="87"/>
        <v>101145</v>
      </c>
      <c r="B5588" s="362" t="s">
        <v>7029</v>
      </c>
      <c r="C5588" s="362" t="s">
        <v>11395</v>
      </c>
      <c r="D5588" s="362" t="s">
        <v>9485</v>
      </c>
      <c r="E5588" s="363" t="s">
        <v>8047</v>
      </c>
    </row>
    <row r="5589" spans="1:5" x14ac:dyDescent="0.25">
      <c r="A5589" s="246" t="str">
        <f t="shared" si="87"/>
        <v>101146</v>
      </c>
      <c r="B5589" s="362" t="s">
        <v>7030</v>
      </c>
      <c r="C5589" s="362" t="s">
        <v>11396</v>
      </c>
      <c r="D5589" s="362" t="s">
        <v>9485</v>
      </c>
      <c r="E5589" s="363" t="s">
        <v>9459</v>
      </c>
    </row>
    <row r="5590" spans="1:5" x14ac:dyDescent="0.25">
      <c r="A5590" s="246" t="str">
        <f t="shared" si="87"/>
        <v>101147</v>
      </c>
      <c r="B5590" s="362" t="s">
        <v>7031</v>
      </c>
      <c r="C5590" s="362" t="s">
        <v>11397</v>
      </c>
      <c r="D5590" s="362" t="s">
        <v>9485</v>
      </c>
      <c r="E5590" s="363" t="s">
        <v>15475</v>
      </c>
    </row>
    <row r="5591" spans="1:5" x14ac:dyDescent="0.25">
      <c r="A5591" s="246" t="str">
        <f t="shared" si="87"/>
        <v>101148</v>
      </c>
      <c r="B5591" s="362" t="s">
        <v>7032</v>
      </c>
      <c r="C5591" s="362" t="s">
        <v>11398</v>
      </c>
      <c r="D5591" s="362" t="s">
        <v>9485</v>
      </c>
      <c r="E5591" s="363" t="s">
        <v>8303</v>
      </c>
    </row>
    <row r="5592" spans="1:5" x14ac:dyDescent="0.25">
      <c r="A5592" s="246" t="str">
        <f t="shared" si="87"/>
        <v>101149</v>
      </c>
      <c r="B5592" s="362" t="s">
        <v>7033</v>
      </c>
      <c r="C5592" s="362" t="s">
        <v>11399</v>
      </c>
      <c r="D5592" s="362" t="s">
        <v>9485</v>
      </c>
      <c r="E5592" s="363" t="s">
        <v>7944</v>
      </c>
    </row>
    <row r="5593" spans="1:5" x14ac:dyDescent="0.25">
      <c r="A5593" s="246" t="str">
        <f t="shared" si="87"/>
        <v>101150</v>
      </c>
      <c r="B5593" s="362" t="s">
        <v>7034</v>
      </c>
      <c r="C5593" s="362" t="s">
        <v>11400</v>
      </c>
      <c r="D5593" s="362" t="s">
        <v>9485</v>
      </c>
      <c r="E5593" s="363" t="s">
        <v>8192</v>
      </c>
    </row>
    <row r="5594" spans="1:5" x14ac:dyDescent="0.25">
      <c r="A5594" s="246" t="str">
        <f t="shared" si="87"/>
        <v>101151</v>
      </c>
      <c r="B5594" s="362" t="s">
        <v>7035</v>
      </c>
      <c r="C5594" s="362" t="s">
        <v>11401</v>
      </c>
      <c r="D5594" s="362" t="s">
        <v>9485</v>
      </c>
      <c r="E5594" s="363" t="s">
        <v>8329</v>
      </c>
    </row>
    <row r="5595" spans="1:5" x14ac:dyDescent="0.25">
      <c r="A5595" s="246" t="str">
        <f t="shared" si="87"/>
        <v>101152</v>
      </c>
      <c r="B5595" s="362" t="s">
        <v>7036</v>
      </c>
      <c r="C5595" s="362" t="s">
        <v>11402</v>
      </c>
      <c r="D5595" s="362" t="s">
        <v>9485</v>
      </c>
      <c r="E5595" s="363" t="s">
        <v>15028</v>
      </c>
    </row>
    <row r="5596" spans="1:5" x14ac:dyDescent="0.25">
      <c r="A5596" s="246" t="str">
        <f t="shared" si="87"/>
        <v>101153</v>
      </c>
      <c r="B5596" s="362" t="s">
        <v>7037</v>
      </c>
      <c r="C5596" s="362" t="s">
        <v>11403</v>
      </c>
      <c r="D5596" s="362" t="s">
        <v>9485</v>
      </c>
      <c r="E5596" s="363" t="s">
        <v>7788</v>
      </c>
    </row>
    <row r="5597" spans="1:5" x14ac:dyDescent="0.25">
      <c r="A5597" s="246" t="str">
        <f t="shared" si="87"/>
        <v>101206</v>
      </c>
      <c r="B5597" s="362" t="s">
        <v>5940</v>
      </c>
      <c r="C5597" s="362" t="s">
        <v>32532</v>
      </c>
      <c r="D5597" s="362" t="s">
        <v>9485</v>
      </c>
      <c r="E5597" s="363" t="s">
        <v>8032</v>
      </c>
    </row>
    <row r="5598" spans="1:5" x14ac:dyDescent="0.25">
      <c r="A5598" s="246" t="str">
        <f t="shared" si="87"/>
        <v>101207</v>
      </c>
      <c r="B5598" s="362" t="s">
        <v>5941</v>
      </c>
      <c r="C5598" s="362" t="s">
        <v>32533</v>
      </c>
      <c r="D5598" s="362" t="s">
        <v>9485</v>
      </c>
      <c r="E5598" s="363" t="s">
        <v>9458</v>
      </c>
    </row>
    <row r="5599" spans="1:5" x14ac:dyDescent="0.25">
      <c r="A5599" s="246" t="str">
        <f t="shared" si="87"/>
        <v>101208</v>
      </c>
      <c r="B5599" s="362" t="s">
        <v>5942</v>
      </c>
      <c r="C5599" s="362" t="s">
        <v>32535</v>
      </c>
      <c r="D5599" s="362" t="s">
        <v>9485</v>
      </c>
      <c r="E5599" s="363" t="s">
        <v>12631</v>
      </c>
    </row>
    <row r="5600" spans="1:5" x14ac:dyDescent="0.25">
      <c r="A5600" s="246" t="str">
        <f t="shared" si="87"/>
        <v>101209</v>
      </c>
      <c r="B5600" s="362" t="s">
        <v>5943</v>
      </c>
      <c r="C5600" s="362" t="s">
        <v>32536</v>
      </c>
      <c r="D5600" s="362" t="s">
        <v>9485</v>
      </c>
      <c r="E5600" s="363" t="s">
        <v>7812</v>
      </c>
    </row>
    <row r="5601" spans="1:5" x14ac:dyDescent="0.25">
      <c r="A5601" s="246" t="str">
        <f t="shared" si="87"/>
        <v>101210</v>
      </c>
      <c r="B5601" s="362" t="s">
        <v>5944</v>
      </c>
      <c r="C5601" s="362" t="s">
        <v>32537</v>
      </c>
      <c r="D5601" s="362" t="s">
        <v>9485</v>
      </c>
      <c r="E5601" s="363" t="s">
        <v>13884</v>
      </c>
    </row>
    <row r="5602" spans="1:5" x14ac:dyDescent="0.25">
      <c r="A5602" s="246" t="str">
        <f t="shared" si="87"/>
        <v>101211</v>
      </c>
      <c r="B5602" s="362" t="s">
        <v>5945</v>
      </c>
      <c r="C5602" s="362" t="s">
        <v>32538</v>
      </c>
      <c r="D5602" s="362" t="s">
        <v>9485</v>
      </c>
      <c r="E5602" s="363" t="s">
        <v>15973</v>
      </c>
    </row>
    <row r="5603" spans="1:5" x14ac:dyDescent="0.25">
      <c r="A5603" s="246" t="str">
        <f t="shared" si="87"/>
        <v>101212</v>
      </c>
      <c r="B5603" s="362" t="s">
        <v>5946</v>
      </c>
      <c r="C5603" s="362" t="s">
        <v>32539</v>
      </c>
      <c r="D5603" s="362" t="s">
        <v>9485</v>
      </c>
      <c r="E5603" s="363" t="s">
        <v>31146</v>
      </c>
    </row>
    <row r="5604" spans="1:5" x14ac:dyDescent="0.25">
      <c r="A5604" s="246" t="str">
        <f t="shared" si="87"/>
        <v>101213</v>
      </c>
      <c r="B5604" s="362" t="s">
        <v>5947</v>
      </c>
      <c r="C5604" s="362" t="s">
        <v>32541</v>
      </c>
      <c r="D5604" s="362" t="s">
        <v>9485</v>
      </c>
      <c r="E5604" s="363" t="s">
        <v>16432</v>
      </c>
    </row>
    <row r="5605" spans="1:5" x14ac:dyDescent="0.25">
      <c r="A5605" s="246" t="str">
        <f t="shared" si="87"/>
        <v>101214</v>
      </c>
      <c r="B5605" s="362" t="s">
        <v>5948</v>
      </c>
      <c r="C5605" s="362" t="s">
        <v>32542</v>
      </c>
      <c r="D5605" s="362" t="s">
        <v>9485</v>
      </c>
      <c r="E5605" s="363" t="s">
        <v>15658</v>
      </c>
    </row>
    <row r="5606" spans="1:5" x14ac:dyDescent="0.25">
      <c r="A5606" s="246" t="str">
        <f t="shared" si="87"/>
        <v>101215</v>
      </c>
      <c r="B5606" s="362" t="s">
        <v>5949</v>
      </c>
      <c r="C5606" s="362" t="s">
        <v>32543</v>
      </c>
      <c r="D5606" s="362" t="s">
        <v>9485</v>
      </c>
      <c r="E5606" s="363" t="s">
        <v>13605</v>
      </c>
    </row>
    <row r="5607" spans="1:5" x14ac:dyDescent="0.25">
      <c r="A5607" s="246" t="str">
        <f t="shared" si="87"/>
        <v>101216</v>
      </c>
      <c r="B5607" s="362" t="s">
        <v>5950</v>
      </c>
      <c r="C5607" s="362" t="s">
        <v>32544</v>
      </c>
      <c r="D5607" s="362" t="s">
        <v>9485</v>
      </c>
      <c r="E5607" s="363" t="s">
        <v>13349</v>
      </c>
    </row>
    <row r="5608" spans="1:5" x14ac:dyDescent="0.25">
      <c r="A5608" s="246" t="str">
        <f t="shared" si="87"/>
        <v>101217</v>
      </c>
      <c r="B5608" s="362" t="s">
        <v>5951</v>
      </c>
      <c r="C5608" s="362" t="s">
        <v>32545</v>
      </c>
      <c r="D5608" s="362" t="s">
        <v>9485</v>
      </c>
      <c r="E5608" s="363" t="s">
        <v>21477</v>
      </c>
    </row>
    <row r="5609" spans="1:5" x14ac:dyDescent="0.25">
      <c r="A5609" s="246" t="str">
        <f t="shared" si="87"/>
        <v>101218</v>
      </c>
      <c r="B5609" s="362" t="s">
        <v>5952</v>
      </c>
      <c r="C5609" s="362" t="s">
        <v>32546</v>
      </c>
      <c r="D5609" s="362" t="s">
        <v>9485</v>
      </c>
      <c r="E5609" s="363" t="s">
        <v>35822</v>
      </c>
    </row>
    <row r="5610" spans="1:5" x14ac:dyDescent="0.25">
      <c r="A5610" s="246" t="str">
        <f t="shared" si="87"/>
        <v>101219</v>
      </c>
      <c r="B5610" s="362" t="s">
        <v>5953</v>
      </c>
      <c r="C5610" s="362" t="s">
        <v>32547</v>
      </c>
      <c r="D5610" s="362" t="s">
        <v>9485</v>
      </c>
      <c r="E5610" s="363" t="s">
        <v>23788</v>
      </c>
    </row>
    <row r="5611" spans="1:5" x14ac:dyDescent="0.25">
      <c r="A5611" s="246" t="str">
        <f t="shared" si="87"/>
        <v>101220</v>
      </c>
      <c r="B5611" s="362" t="s">
        <v>5954</v>
      </c>
      <c r="C5611" s="362" t="s">
        <v>32548</v>
      </c>
      <c r="D5611" s="362" t="s">
        <v>9485</v>
      </c>
      <c r="E5611" s="363" t="s">
        <v>8346</v>
      </c>
    </row>
    <row r="5612" spans="1:5" x14ac:dyDescent="0.25">
      <c r="A5612" s="246" t="str">
        <f t="shared" si="87"/>
        <v>101221</v>
      </c>
      <c r="B5612" s="362" t="s">
        <v>5955</v>
      </c>
      <c r="C5612" s="362" t="s">
        <v>32549</v>
      </c>
      <c r="D5612" s="362" t="s">
        <v>9485</v>
      </c>
      <c r="E5612" s="363" t="s">
        <v>13884</v>
      </c>
    </row>
    <row r="5613" spans="1:5" x14ac:dyDescent="0.25">
      <c r="A5613" s="246" t="str">
        <f t="shared" si="87"/>
        <v>101222</v>
      </c>
      <c r="B5613" s="362" t="s">
        <v>5956</v>
      </c>
      <c r="C5613" s="362" t="s">
        <v>32551</v>
      </c>
      <c r="D5613" s="362" t="s">
        <v>9485</v>
      </c>
      <c r="E5613" s="363" t="s">
        <v>13612</v>
      </c>
    </row>
    <row r="5614" spans="1:5" x14ac:dyDescent="0.25">
      <c r="A5614" s="246" t="str">
        <f t="shared" si="87"/>
        <v>101223</v>
      </c>
      <c r="B5614" s="362" t="s">
        <v>5957</v>
      </c>
      <c r="C5614" s="362" t="s">
        <v>32552</v>
      </c>
      <c r="D5614" s="362" t="s">
        <v>9485</v>
      </c>
      <c r="E5614" s="363" t="s">
        <v>12675</v>
      </c>
    </row>
    <row r="5615" spans="1:5" x14ac:dyDescent="0.25">
      <c r="A5615" s="246" t="str">
        <f t="shared" si="87"/>
        <v>101224</v>
      </c>
      <c r="B5615" s="362" t="s">
        <v>5958</v>
      </c>
      <c r="C5615" s="362" t="s">
        <v>32553</v>
      </c>
      <c r="D5615" s="362" t="s">
        <v>9485</v>
      </c>
      <c r="E5615" s="363" t="s">
        <v>13614</v>
      </c>
    </row>
    <row r="5616" spans="1:5" x14ac:dyDescent="0.25">
      <c r="A5616" s="246" t="str">
        <f t="shared" si="87"/>
        <v>101225</v>
      </c>
      <c r="B5616" s="362" t="s">
        <v>5959</v>
      </c>
      <c r="C5616" s="362" t="s">
        <v>32555</v>
      </c>
      <c r="D5616" s="362" t="s">
        <v>9485</v>
      </c>
      <c r="E5616" s="363" t="s">
        <v>12686</v>
      </c>
    </row>
    <row r="5617" spans="1:5" x14ac:dyDescent="0.25">
      <c r="A5617" s="246" t="str">
        <f t="shared" si="87"/>
        <v>101226</v>
      </c>
      <c r="B5617" s="362" t="s">
        <v>5960</v>
      </c>
      <c r="C5617" s="362" t="s">
        <v>32556</v>
      </c>
      <c r="D5617" s="362" t="s">
        <v>9485</v>
      </c>
      <c r="E5617" s="363" t="s">
        <v>8308</v>
      </c>
    </row>
    <row r="5618" spans="1:5" x14ac:dyDescent="0.25">
      <c r="A5618" s="246" t="str">
        <f t="shared" si="87"/>
        <v>101227</v>
      </c>
      <c r="B5618" s="362" t="s">
        <v>5961</v>
      </c>
      <c r="C5618" s="362" t="s">
        <v>32557</v>
      </c>
      <c r="D5618" s="362" t="s">
        <v>9485</v>
      </c>
      <c r="E5618" s="363" t="s">
        <v>14875</v>
      </c>
    </row>
    <row r="5619" spans="1:5" x14ac:dyDescent="0.25">
      <c r="A5619" s="246" t="str">
        <f t="shared" si="87"/>
        <v>101228</v>
      </c>
      <c r="B5619" s="362" t="s">
        <v>5962</v>
      </c>
      <c r="C5619" s="362" t="s">
        <v>32558</v>
      </c>
      <c r="D5619" s="362" t="s">
        <v>9485</v>
      </c>
      <c r="E5619" s="363" t="s">
        <v>15646</v>
      </c>
    </row>
    <row r="5620" spans="1:5" x14ac:dyDescent="0.25">
      <c r="A5620" s="246" t="str">
        <f t="shared" si="87"/>
        <v>101229</v>
      </c>
      <c r="B5620" s="362" t="s">
        <v>5963</v>
      </c>
      <c r="C5620" s="362" t="s">
        <v>32559</v>
      </c>
      <c r="D5620" s="362" t="s">
        <v>9485</v>
      </c>
      <c r="E5620" s="363" t="s">
        <v>14665</v>
      </c>
    </row>
    <row r="5621" spans="1:5" x14ac:dyDescent="0.25">
      <c r="A5621" s="246" t="str">
        <f t="shared" si="87"/>
        <v>101230</v>
      </c>
      <c r="B5621" s="362" t="s">
        <v>5964</v>
      </c>
      <c r="C5621" s="362" t="s">
        <v>32560</v>
      </c>
      <c r="D5621" s="362" t="s">
        <v>9485</v>
      </c>
      <c r="E5621" s="363" t="s">
        <v>20232</v>
      </c>
    </row>
    <row r="5622" spans="1:5" x14ac:dyDescent="0.25">
      <c r="A5622" s="246" t="str">
        <f t="shared" si="87"/>
        <v>101231</v>
      </c>
      <c r="B5622" s="362" t="s">
        <v>5965</v>
      </c>
      <c r="C5622" s="362" t="s">
        <v>32561</v>
      </c>
      <c r="D5622" s="362" t="s">
        <v>9485</v>
      </c>
      <c r="E5622" s="363" t="s">
        <v>23268</v>
      </c>
    </row>
    <row r="5623" spans="1:5" x14ac:dyDescent="0.25">
      <c r="A5623" s="246" t="str">
        <f t="shared" si="87"/>
        <v>101232</v>
      </c>
      <c r="B5623" s="362" t="s">
        <v>5966</v>
      </c>
      <c r="C5623" s="362" t="s">
        <v>32562</v>
      </c>
      <c r="D5623" s="362" t="s">
        <v>9485</v>
      </c>
      <c r="E5623" s="363" t="s">
        <v>7907</v>
      </c>
    </row>
    <row r="5624" spans="1:5" x14ac:dyDescent="0.25">
      <c r="A5624" s="246" t="str">
        <f t="shared" si="87"/>
        <v>101233</v>
      </c>
      <c r="B5624" s="362" t="s">
        <v>5967</v>
      </c>
      <c r="C5624" s="362" t="s">
        <v>32563</v>
      </c>
      <c r="D5624" s="362" t="s">
        <v>9485</v>
      </c>
      <c r="E5624" s="363" t="s">
        <v>8283</v>
      </c>
    </row>
    <row r="5625" spans="1:5" x14ac:dyDescent="0.25">
      <c r="A5625" s="246" t="str">
        <f t="shared" si="87"/>
        <v>101234</v>
      </c>
      <c r="B5625" s="362" t="s">
        <v>5968</v>
      </c>
      <c r="C5625" s="362" t="s">
        <v>32564</v>
      </c>
      <c r="D5625" s="362" t="s">
        <v>9485</v>
      </c>
      <c r="E5625" s="363" t="s">
        <v>20829</v>
      </c>
    </row>
    <row r="5626" spans="1:5" x14ac:dyDescent="0.25">
      <c r="A5626" s="246" t="str">
        <f t="shared" si="87"/>
        <v>101235</v>
      </c>
      <c r="B5626" s="362" t="s">
        <v>5969</v>
      </c>
      <c r="C5626" s="362" t="s">
        <v>32565</v>
      </c>
      <c r="D5626" s="362" t="s">
        <v>9485</v>
      </c>
      <c r="E5626" s="363" t="s">
        <v>8192</v>
      </c>
    </row>
    <row r="5627" spans="1:5" x14ac:dyDescent="0.25">
      <c r="A5627" s="246" t="str">
        <f t="shared" si="87"/>
        <v>101236</v>
      </c>
      <c r="B5627" s="362" t="s">
        <v>5970</v>
      </c>
      <c r="C5627" s="362" t="s">
        <v>32566</v>
      </c>
      <c r="D5627" s="362" t="s">
        <v>9485</v>
      </c>
      <c r="E5627" s="363" t="s">
        <v>13572</v>
      </c>
    </row>
    <row r="5628" spans="1:5" x14ac:dyDescent="0.25">
      <c r="A5628" s="246" t="str">
        <f t="shared" si="87"/>
        <v>101237</v>
      </c>
      <c r="B5628" s="362" t="s">
        <v>5971</v>
      </c>
      <c r="C5628" s="362" t="s">
        <v>32567</v>
      </c>
      <c r="D5628" s="362" t="s">
        <v>9485</v>
      </c>
      <c r="E5628" s="363" t="s">
        <v>16573</v>
      </c>
    </row>
    <row r="5629" spans="1:5" x14ac:dyDescent="0.25">
      <c r="A5629" s="246" t="str">
        <f t="shared" si="87"/>
        <v>101238</v>
      </c>
      <c r="B5629" s="362" t="s">
        <v>5972</v>
      </c>
      <c r="C5629" s="362" t="s">
        <v>32568</v>
      </c>
      <c r="D5629" s="362" t="s">
        <v>9485</v>
      </c>
      <c r="E5629" s="363" t="s">
        <v>31878</v>
      </c>
    </row>
    <row r="5630" spans="1:5" x14ac:dyDescent="0.25">
      <c r="A5630" s="246" t="str">
        <f t="shared" si="87"/>
        <v>101239</v>
      </c>
      <c r="B5630" s="362" t="s">
        <v>5973</v>
      </c>
      <c r="C5630" s="362" t="s">
        <v>32569</v>
      </c>
      <c r="D5630" s="362" t="s">
        <v>9485</v>
      </c>
      <c r="E5630" s="363" t="s">
        <v>10886</v>
      </c>
    </row>
    <row r="5631" spans="1:5" x14ac:dyDescent="0.25">
      <c r="A5631" s="246" t="str">
        <f t="shared" si="87"/>
        <v>101240</v>
      </c>
      <c r="B5631" s="362" t="s">
        <v>5974</v>
      </c>
      <c r="C5631" s="362" t="s">
        <v>32570</v>
      </c>
      <c r="D5631" s="362" t="s">
        <v>9485</v>
      </c>
      <c r="E5631" s="363" t="s">
        <v>21510</v>
      </c>
    </row>
    <row r="5632" spans="1:5" x14ac:dyDescent="0.25">
      <c r="A5632" s="246" t="str">
        <f t="shared" si="87"/>
        <v>101241</v>
      </c>
      <c r="B5632" s="362" t="s">
        <v>5975</v>
      </c>
      <c r="C5632" s="362" t="s">
        <v>32571</v>
      </c>
      <c r="D5632" s="362" t="s">
        <v>9485</v>
      </c>
      <c r="E5632" s="363" t="s">
        <v>7780</v>
      </c>
    </row>
    <row r="5633" spans="1:5" x14ac:dyDescent="0.25">
      <c r="A5633" s="246" t="str">
        <f t="shared" si="87"/>
        <v>101242</v>
      </c>
      <c r="B5633" s="362" t="s">
        <v>5976</v>
      </c>
      <c r="C5633" s="362" t="s">
        <v>32572</v>
      </c>
      <c r="D5633" s="362" t="s">
        <v>9485</v>
      </c>
      <c r="E5633" s="363" t="s">
        <v>15021</v>
      </c>
    </row>
    <row r="5634" spans="1:5" x14ac:dyDescent="0.25">
      <c r="A5634" s="246" t="str">
        <f t="shared" si="87"/>
        <v>101243</v>
      </c>
      <c r="B5634" s="362" t="s">
        <v>5977</v>
      </c>
      <c r="C5634" s="362" t="s">
        <v>32573</v>
      </c>
      <c r="D5634" s="362" t="s">
        <v>9485</v>
      </c>
      <c r="E5634" s="363" t="s">
        <v>13323</v>
      </c>
    </row>
    <row r="5635" spans="1:5" x14ac:dyDescent="0.25">
      <c r="A5635" s="246" t="str">
        <f t="shared" ref="A5635:A5698" si="88">B5635</f>
        <v>101244</v>
      </c>
      <c r="B5635" s="362" t="s">
        <v>5978</v>
      </c>
      <c r="C5635" s="362" t="s">
        <v>32574</v>
      </c>
      <c r="D5635" s="362" t="s">
        <v>9485</v>
      </c>
      <c r="E5635" s="363" t="s">
        <v>12636</v>
      </c>
    </row>
    <row r="5636" spans="1:5" x14ac:dyDescent="0.25">
      <c r="A5636" s="246" t="str">
        <f t="shared" si="88"/>
        <v>101245</v>
      </c>
      <c r="B5636" s="362" t="s">
        <v>5979</v>
      </c>
      <c r="C5636" s="362" t="s">
        <v>32575</v>
      </c>
      <c r="D5636" s="362" t="s">
        <v>9485</v>
      </c>
      <c r="E5636" s="363" t="s">
        <v>14887</v>
      </c>
    </row>
    <row r="5637" spans="1:5" x14ac:dyDescent="0.25">
      <c r="A5637" s="246" t="str">
        <f t="shared" si="88"/>
        <v>101246</v>
      </c>
      <c r="B5637" s="362" t="s">
        <v>5980</v>
      </c>
      <c r="C5637" s="362" t="s">
        <v>32576</v>
      </c>
      <c r="D5637" s="362" t="s">
        <v>9485</v>
      </c>
      <c r="E5637" s="363" t="s">
        <v>36173</v>
      </c>
    </row>
    <row r="5638" spans="1:5" x14ac:dyDescent="0.25">
      <c r="A5638" s="246" t="str">
        <f t="shared" si="88"/>
        <v>101247</v>
      </c>
      <c r="B5638" s="362" t="s">
        <v>5981</v>
      </c>
      <c r="C5638" s="362" t="s">
        <v>32578</v>
      </c>
      <c r="D5638" s="362" t="s">
        <v>9485</v>
      </c>
      <c r="E5638" s="363" t="s">
        <v>25073</v>
      </c>
    </row>
    <row r="5639" spans="1:5" x14ac:dyDescent="0.25">
      <c r="A5639" s="246" t="str">
        <f t="shared" si="88"/>
        <v>101248</v>
      </c>
      <c r="B5639" s="362" t="s">
        <v>5982</v>
      </c>
      <c r="C5639" s="362" t="s">
        <v>32579</v>
      </c>
      <c r="D5639" s="362" t="s">
        <v>9485</v>
      </c>
      <c r="E5639" s="363" t="s">
        <v>33892</v>
      </c>
    </row>
    <row r="5640" spans="1:5" x14ac:dyDescent="0.25">
      <c r="A5640" s="246" t="str">
        <f t="shared" si="88"/>
        <v>101249</v>
      </c>
      <c r="B5640" s="362" t="s">
        <v>5983</v>
      </c>
      <c r="C5640" s="362" t="s">
        <v>32580</v>
      </c>
      <c r="D5640" s="362" t="s">
        <v>9485</v>
      </c>
      <c r="E5640" s="363" t="s">
        <v>8147</v>
      </c>
    </row>
    <row r="5641" spans="1:5" x14ac:dyDescent="0.25">
      <c r="A5641" s="246" t="str">
        <f t="shared" si="88"/>
        <v>101250</v>
      </c>
      <c r="B5641" s="362" t="s">
        <v>5984</v>
      </c>
      <c r="C5641" s="362" t="s">
        <v>32581</v>
      </c>
      <c r="D5641" s="362" t="s">
        <v>9485</v>
      </c>
      <c r="E5641" s="363" t="s">
        <v>31082</v>
      </c>
    </row>
    <row r="5642" spans="1:5" x14ac:dyDescent="0.25">
      <c r="A5642" s="246" t="str">
        <f t="shared" si="88"/>
        <v>101251</v>
      </c>
      <c r="B5642" s="362" t="s">
        <v>5985</v>
      </c>
      <c r="C5642" s="362" t="s">
        <v>32582</v>
      </c>
      <c r="D5642" s="362" t="s">
        <v>9485</v>
      </c>
      <c r="E5642" s="363" t="s">
        <v>13884</v>
      </c>
    </row>
    <row r="5643" spans="1:5" x14ac:dyDescent="0.25">
      <c r="A5643" s="246" t="str">
        <f t="shared" si="88"/>
        <v>101252</v>
      </c>
      <c r="B5643" s="362" t="s">
        <v>5986</v>
      </c>
      <c r="C5643" s="362" t="s">
        <v>32583</v>
      </c>
      <c r="D5643" s="362" t="s">
        <v>9485</v>
      </c>
      <c r="E5643" s="363" t="s">
        <v>31879</v>
      </c>
    </row>
    <row r="5644" spans="1:5" x14ac:dyDescent="0.25">
      <c r="A5644" s="246" t="str">
        <f t="shared" si="88"/>
        <v>101253</v>
      </c>
      <c r="B5644" s="362" t="s">
        <v>5987</v>
      </c>
      <c r="C5644" s="362" t="s">
        <v>32584</v>
      </c>
      <c r="D5644" s="362" t="s">
        <v>9485</v>
      </c>
      <c r="E5644" s="363" t="s">
        <v>13890</v>
      </c>
    </row>
    <row r="5645" spans="1:5" x14ac:dyDescent="0.25">
      <c r="A5645" s="246" t="str">
        <f t="shared" si="88"/>
        <v>101254</v>
      </c>
      <c r="B5645" s="362" t="s">
        <v>5988</v>
      </c>
      <c r="C5645" s="362" t="s">
        <v>32585</v>
      </c>
      <c r="D5645" s="362" t="s">
        <v>9485</v>
      </c>
      <c r="E5645" s="363" t="s">
        <v>12382</v>
      </c>
    </row>
    <row r="5646" spans="1:5" x14ac:dyDescent="0.25">
      <c r="A5646" s="246" t="str">
        <f t="shared" si="88"/>
        <v>101255</v>
      </c>
      <c r="B5646" s="362" t="s">
        <v>5989</v>
      </c>
      <c r="C5646" s="362" t="s">
        <v>32586</v>
      </c>
      <c r="D5646" s="362" t="s">
        <v>9485</v>
      </c>
      <c r="E5646" s="363" t="s">
        <v>8228</v>
      </c>
    </row>
    <row r="5647" spans="1:5" x14ac:dyDescent="0.25">
      <c r="A5647" s="246" t="str">
        <f t="shared" si="88"/>
        <v>101256</v>
      </c>
      <c r="B5647" s="362" t="s">
        <v>5990</v>
      </c>
      <c r="C5647" s="362" t="s">
        <v>32587</v>
      </c>
      <c r="D5647" s="362" t="s">
        <v>9485</v>
      </c>
      <c r="E5647" s="363" t="s">
        <v>19851</v>
      </c>
    </row>
    <row r="5648" spans="1:5" x14ac:dyDescent="0.25">
      <c r="A5648" s="246" t="str">
        <f t="shared" si="88"/>
        <v>101257</v>
      </c>
      <c r="B5648" s="362" t="s">
        <v>5991</v>
      </c>
      <c r="C5648" s="362" t="s">
        <v>32588</v>
      </c>
      <c r="D5648" s="362" t="s">
        <v>9485</v>
      </c>
      <c r="E5648" s="363" t="s">
        <v>25797</v>
      </c>
    </row>
    <row r="5649" spans="1:5" x14ac:dyDescent="0.25">
      <c r="A5649" s="246" t="str">
        <f t="shared" si="88"/>
        <v>101258</v>
      </c>
      <c r="B5649" s="362" t="s">
        <v>5992</v>
      </c>
      <c r="C5649" s="362" t="s">
        <v>32589</v>
      </c>
      <c r="D5649" s="362" t="s">
        <v>9485</v>
      </c>
      <c r="E5649" s="363" t="s">
        <v>15622</v>
      </c>
    </row>
    <row r="5650" spans="1:5" x14ac:dyDescent="0.25">
      <c r="A5650" s="246" t="str">
        <f t="shared" si="88"/>
        <v>101259</v>
      </c>
      <c r="B5650" s="362" t="s">
        <v>5993</v>
      </c>
      <c r="C5650" s="362" t="s">
        <v>32590</v>
      </c>
      <c r="D5650" s="362" t="s">
        <v>9485</v>
      </c>
      <c r="E5650" s="363" t="s">
        <v>14939</v>
      </c>
    </row>
    <row r="5651" spans="1:5" x14ac:dyDescent="0.25">
      <c r="A5651" s="246" t="str">
        <f t="shared" si="88"/>
        <v>101260</v>
      </c>
      <c r="B5651" s="362" t="s">
        <v>5994</v>
      </c>
      <c r="C5651" s="362" t="s">
        <v>32591</v>
      </c>
      <c r="D5651" s="362" t="s">
        <v>9485</v>
      </c>
      <c r="E5651" s="363" t="s">
        <v>20793</v>
      </c>
    </row>
    <row r="5652" spans="1:5" x14ac:dyDescent="0.25">
      <c r="A5652" s="246" t="str">
        <f t="shared" si="88"/>
        <v>101261</v>
      </c>
      <c r="B5652" s="362" t="s">
        <v>5995</v>
      </c>
      <c r="C5652" s="362" t="s">
        <v>32592</v>
      </c>
      <c r="D5652" s="362" t="s">
        <v>9485</v>
      </c>
      <c r="E5652" s="363" t="s">
        <v>13561</v>
      </c>
    </row>
    <row r="5653" spans="1:5" x14ac:dyDescent="0.25">
      <c r="A5653" s="246" t="str">
        <f t="shared" si="88"/>
        <v>101262</v>
      </c>
      <c r="B5653" s="362" t="s">
        <v>5996</v>
      </c>
      <c r="C5653" s="362" t="s">
        <v>32593</v>
      </c>
      <c r="D5653" s="362" t="s">
        <v>9485</v>
      </c>
      <c r="E5653" s="363" t="s">
        <v>21129</v>
      </c>
    </row>
    <row r="5654" spans="1:5" x14ac:dyDescent="0.25">
      <c r="A5654" s="246" t="str">
        <f t="shared" si="88"/>
        <v>101263</v>
      </c>
      <c r="B5654" s="362" t="s">
        <v>5997</v>
      </c>
      <c r="C5654" s="362" t="s">
        <v>32594</v>
      </c>
      <c r="D5654" s="362" t="s">
        <v>9485</v>
      </c>
      <c r="E5654" s="363" t="s">
        <v>16528</v>
      </c>
    </row>
    <row r="5655" spans="1:5" x14ac:dyDescent="0.25">
      <c r="A5655" s="246" t="str">
        <f t="shared" si="88"/>
        <v>101264</v>
      </c>
      <c r="B5655" s="362" t="s">
        <v>5998</v>
      </c>
      <c r="C5655" s="362" t="s">
        <v>32595</v>
      </c>
      <c r="D5655" s="362" t="s">
        <v>9485</v>
      </c>
      <c r="E5655" s="363" t="s">
        <v>36174</v>
      </c>
    </row>
    <row r="5656" spans="1:5" x14ac:dyDescent="0.25">
      <c r="A5656" s="246" t="str">
        <f t="shared" si="88"/>
        <v>101265</v>
      </c>
      <c r="B5656" s="362" t="s">
        <v>5999</v>
      </c>
      <c r="C5656" s="362" t="s">
        <v>32596</v>
      </c>
      <c r="D5656" s="362" t="s">
        <v>9485</v>
      </c>
      <c r="E5656" s="363" t="s">
        <v>14090</v>
      </c>
    </row>
    <row r="5657" spans="1:5" x14ac:dyDescent="0.25">
      <c r="A5657" s="246" t="str">
        <f t="shared" si="88"/>
        <v>101266</v>
      </c>
      <c r="B5657" s="362" t="s">
        <v>6000</v>
      </c>
      <c r="C5657" s="362" t="s">
        <v>32597</v>
      </c>
      <c r="D5657" s="362" t="s">
        <v>9485</v>
      </c>
      <c r="E5657" s="363" t="s">
        <v>12348</v>
      </c>
    </row>
    <row r="5658" spans="1:5" x14ac:dyDescent="0.25">
      <c r="A5658" s="246" t="str">
        <f t="shared" si="88"/>
        <v>101267</v>
      </c>
      <c r="B5658" s="362" t="s">
        <v>6001</v>
      </c>
      <c r="C5658" s="362" t="s">
        <v>32598</v>
      </c>
      <c r="D5658" s="362" t="s">
        <v>9485</v>
      </c>
      <c r="E5658" s="363" t="s">
        <v>11701</v>
      </c>
    </row>
    <row r="5659" spans="1:5" x14ac:dyDescent="0.25">
      <c r="A5659" s="246" t="str">
        <f t="shared" si="88"/>
        <v>101268</v>
      </c>
      <c r="B5659" s="362" t="s">
        <v>6002</v>
      </c>
      <c r="C5659" s="362" t="s">
        <v>32599</v>
      </c>
      <c r="D5659" s="362" t="s">
        <v>9485</v>
      </c>
      <c r="E5659" s="363" t="s">
        <v>14944</v>
      </c>
    </row>
    <row r="5660" spans="1:5" x14ac:dyDescent="0.25">
      <c r="A5660" s="246" t="str">
        <f t="shared" si="88"/>
        <v>101269</v>
      </c>
      <c r="B5660" s="362" t="s">
        <v>6003</v>
      </c>
      <c r="C5660" s="362" t="s">
        <v>32600</v>
      </c>
      <c r="D5660" s="362" t="s">
        <v>9485</v>
      </c>
      <c r="E5660" s="363" t="s">
        <v>20177</v>
      </c>
    </row>
    <row r="5661" spans="1:5" x14ac:dyDescent="0.25">
      <c r="A5661" s="246" t="str">
        <f t="shared" si="88"/>
        <v>101270</v>
      </c>
      <c r="B5661" s="362" t="s">
        <v>6004</v>
      </c>
      <c r="C5661" s="362" t="s">
        <v>32601</v>
      </c>
      <c r="D5661" s="362" t="s">
        <v>9485</v>
      </c>
      <c r="E5661" s="363" t="s">
        <v>36175</v>
      </c>
    </row>
    <row r="5662" spans="1:5" x14ac:dyDescent="0.25">
      <c r="A5662" s="246" t="str">
        <f t="shared" si="88"/>
        <v>101271</v>
      </c>
      <c r="B5662" s="362" t="s">
        <v>6005</v>
      </c>
      <c r="C5662" s="362" t="s">
        <v>32602</v>
      </c>
      <c r="D5662" s="362" t="s">
        <v>9485</v>
      </c>
      <c r="E5662" s="363" t="s">
        <v>15061</v>
      </c>
    </row>
    <row r="5663" spans="1:5" x14ac:dyDescent="0.25">
      <c r="A5663" s="246" t="str">
        <f t="shared" si="88"/>
        <v>101272</v>
      </c>
      <c r="B5663" s="362" t="s">
        <v>6006</v>
      </c>
      <c r="C5663" s="362" t="s">
        <v>32603</v>
      </c>
      <c r="D5663" s="362" t="s">
        <v>9485</v>
      </c>
      <c r="E5663" s="363" t="s">
        <v>36176</v>
      </c>
    </row>
    <row r="5664" spans="1:5" x14ac:dyDescent="0.25">
      <c r="A5664" s="246" t="str">
        <f t="shared" si="88"/>
        <v>101273</v>
      </c>
      <c r="B5664" s="362" t="s">
        <v>6007</v>
      </c>
      <c r="C5664" s="362" t="s">
        <v>32604</v>
      </c>
      <c r="D5664" s="362" t="s">
        <v>9485</v>
      </c>
      <c r="E5664" s="363" t="s">
        <v>16221</v>
      </c>
    </row>
    <row r="5665" spans="1:5" x14ac:dyDescent="0.25">
      <c r="A5665" s="246" t="str">
        <f t="shared" si="88"/>
        <v>101274</v>
      </c>
      <c r="B5665" s="362" t="s">
        <v>6008</v>
      </c>
      <c r="C5665" s="362" t="s">
        <v>32605</v>
      </c>
      <c r="D5665" s="362" t="s">
        <v>9485</v>
      </c>
      <c r="E5665" s="363" t="s">
        <v>22543</v>
      </c>
    </row>
    <row r="5666" spans="1:5" x14ac:dyDescent="0.25">
      <c r="A5666" s="246" t="str">
        <f t="shared" si="88"/>
        <v>101275</v>
      </c>
      <c r="B5666" s="362" t="s">
        <v>6009</v>
      </c>
      <c r="C5666" s="362" t="s">
        <v>32606</v>
      </c>
      <c r="D5666" s="362" t="s">
        <v>9485</v>
      </c>
      <c r="E5666" s="363" t="s">
        <v>15473</v>
      </c>
    </row>
    <row r="5667" spans="1:5" x14ac:dyDescent="0.25">
      <c r="A5667" s="246" t="str">
        <f t="shared" si="88"/>
        <v>101276</v>
      </c>
      <c r="B5667" s="362" t="s">
        <v>6010</v>
      </c>
      <c r="C5667" s="362" t="s">
        <v>32607</v>
      </c>
      <c r="D5667" s="362" t="s">
        <v>9485</v>
      </c>
      <c r="E5667" s="363" t="s">
        <v>35813</v>
      </c>
    </row>
    <row r="5668" spans="1:5" x14ac:dyDescent="0.25">
      <c r="A5668" s="246" t="str">
        <f t="shared" si="88"/>
        <v>101277</v>
      </c>
      <c r="B5668" s="362" t="s">
        <v>6011</v>
      </c>
      <c r="C5668" s="362" t="s">
        <v>32609</v>
      </c>
      <c r="D5668" s="362" t="s">
        <v>9485</v>
      </c>
      <c r="E5668" s="363" t="s">
        <v>17887</v>
      </c>
    </row>
    <row r="5669" spans="1:5" x14ac:dyDescent="0.25">
      <c r="A5669" s="246" t="str">
        <f t="shared" si="88"/>
        <v>102354</v>
      </c>
      <c r="B5669" s="362" t="s">
        <v>12855</v>
      </c>
      <c r="C5669" s="362" t="s">
        <v>12856</v>
      </c>
      <c r="D5669" s="362" t="s">
        <v>9485</v>
      </c>
      <c r="E5669" s="363" t="s">
        <v>36177</v>
      </c>
    </row>
    <row r="5670" spans="1:5" x14ac:dyDescent="0.25">
      <c r="A5670" s="246" t="str">
        <f t="shared" si="88"/>
        <v>102355</v>
      </c>
      <c r="B5670" s="362" t="s">
        <v>12857</v>
      </c>
      <c r="C5670" s="362" t="s">
        <v>12858</v>
      </c>
      <c r="D5670" s="362" t="s">
        <v>9485</v>
      </c>
      <c r="E5670" s="363" t="s">
        <v>20875</v>
      </c>
    </row>
    <row r="5671" spans="1:5" x14ac:dyDescent="0.25">
      <c r="A5671" s="246" t="str">
        <f t="shared" si="88"/>
        <v>102360</v>
      </c>
      <c r="B5671" s="362" t="s">
        <v>12859</v>
      </c>
      <c r="C5671" s="362" t="s">
        <v>12860</v>
      </c>
      <c r="D5671" s="362" t="s">
        <v>9485</v>
      </c>
      <c r="E5671" s="363" t="s">
        <v>14175</v>
      </c>
    </row>
    <row r="5672" spans="1:5" x14ac:dyDescent="0.25">
      <c r="A5672" s="246" t="str">
        <f t="shared" si="88"/>
        <v>102361</v>
      </c>
      <c r="B5672" s="362" t="s">
        <v>12861</v>
      </c>
      <c r="C5672" s="362" t="s">
        <v>12862</v>
      </c>
      <c r="D5672" s="362" t="s">
        <v>9485</v>
      </c>
      <c r="E5672" s="363" t="s">
        <v>20947</v>
      </c>
    </row>
    <row r="5673" spans="1:5" x14ac:dyDescent="0.25">
      <c r="A5673" s="246" t="str">
        <f t="shared" si="88"/>
        <v>90082</v>
      </c>
      <c r="B5673" s="362" t="s">
        <v>178</v>
      </c>
      <c r="C5673" s="362" t="s">
        <v>15074</v>
      </c>
      <c r="D5673" s="362" t="s">
        <v>9485</v>
      </c>
      <c r="E5673" s="363" t="s">
        <v>16537</v>
      </c>
    </row>
    <row r="5674" spans="1:5" x14ac:dyDescent="0.25">
      <c r="A5674" s="246" t="str">
        <f t="shared" si="88"/>
        <v>90084</v>
      </c>
      <c r="B5674" s="362" t="s">
        <v>1844</v>
      </c>
      <c r="C5674" s="362" t="s">
        <v>15075</v>
      </c>
      <c r="D5674" s="362" t="s">
        <v>9485</v>
      </c>
      <c r="E5674" s="363" t="s">
        <v>27356</v>
      </c>
    </row>
    <row r="5675" spans="1:5" x14ac:dyDescent="0.25">
      <c r="A5675" s="246" t="str">
        <f t="shared" si="88"/>
        <v>90086</v>
      </c>
      <c r="B5675" s="362" t="s">
        <v>1845</v>
      </c>
      <c r="C5675" s="362" t="s">
        <v>15076</v>
      </c>
      <c r="D5675" s="362" t="s">
        <v>9485</v>
      </c>
      <c r="E5675" s="363" t="s">
        <v>10731</v>
      </c>
    </row>
    <row r="5676" spans="1:5" x14ac:dyDescent="0.25">
      <c r="A5676" s="246" t="str">
        <f t="shared" si="88"/>
        <v>90087</v>
      </c>
      <c r="B5676" s="362" t="s">
        <v>1846</v>
      </c>
      <c r="C5676" s="362" t="s">
        <v>15077</v>
      </c>
      <c r="D5676" s="362" t="s">
        <v>9485</v>
      </c>
      <c r="E5676" s="363" t="s">
        <v>19861</v>
      </c>
    </row>
    <row r="5677" spans="1:5" x14ac:dyDescent="0.25">
      <c r="A5677" s="246" t="str">
        <f t="shared" si="88"/>
        <v>90090</v>
      </c>
      <c r="B5677" s="362" t="s">
        <v>1847</v>
      </c>
      <c r="C5677" s="362" t="s">
        <v>15078</v>
      </c>
      <c r="D5677" s="362" t="s">
        <v>9485</v>
      </c>
      <c r="E5677" s="363" t="s">
        <v>19846</v>
      </c>
    </row>
    <row r="5678" spans="1:5" x14ac:dyDescent="0.25">
      <c r="A5678" s="246" t="str">
        <f t="shared" si="88"/>
        <v>90091</v>
      </c>
      <c r="B5678" s="362" t="s">
        <v>1848</v>
      </c>
      <c r="C5678" s="362" t="s">
        <v>15079</v>
      </c>
      <c r="D5678" s="362" t="s">
        <v>9485</v>
      </c>
      <c r="E5678" s="363" t="s">
        <v>15481</v>
      </c>
    </row>
    <row r="5679" spans="1:5" x14ac:dyDescent="0.25">
      <c r="A5679" s="246" t="str">
        <f t="shared" si="88"/>
        <v>90092</v>
      </c>
      <c r="B5679" s="362" t="s">
        <v>1849</v>
      </c>
      <c r="C5679" s="362" t="s">
        <v>15080</v>
      </c>
      <c r="D5679" s="362" t="s">
        <v>9485</v>
      </c>
      <c r="E5679" s="363" t="s">
        <v>16534</v>
      </c>
    </row>
    <row r="5680" spans="1:5" x14ac:dyDescent="0.25">
      <c r="A5680" s="246" t="str">
        <f t="shared" si="88"/>
        <v>90094</v>
      </c>
      <c r="B5680" s="362" t="s">
        <v>1850</v>
      </c>
      <c r="C5680" s="362" t="s">
        <v>15081</v>
      </c>
      <c r="D5680" s="362" t="s">
        <v>9485</v>
      </c>
      <c r="E5680" s="363" t="s">
        <v>12682</v>
      </c>
    </row>
    <row r="5681" spans="1:5" x14ac:dyDescent="0.25">
      <c r="A5681" s="246" t="str">
        <f t="shared" si="88"/>
        <v>90095</v>
      </c>
      <c r="B5681" s="362" t="s">
        <v>1851</v>
      </c>
      <c r="C5681" s="362" t="s">
        <v>15082</v>
      </c>
      <c r="D5681" s="362" t="s">
        <v>9485</v>
      </c>
      <c r="E5681" s="363" t="s">
        <v>7802</v>
      </c>
    </row>
    <row r="5682" spans="1:5" x14ac:dyDescent="0.25">
      <c r="A5682" s="246" t="str">
        <f t="shared" si="88"/>
        <v>90098</v>
      </c>
      <c r="B5682" s="362" t="s">
        <v>1852</v>
      </c>
      <c r="C5682" s="362" t="s">
        <v>15083</v>
      </c>
      <c r="D5682" s="362" t="s">
        <v>9485</v>
      </c>
      <c r="E5682" s="363" t="s">
        <v>7874</v>
      </c>
    </row>
    <row r="5683" spans="1:5" x14ac:dyDescent="0.25">
      <c r="A5683" s="246" t="str">
        <f t="shared" si="88"/>
        <v>90099</v>
      </c>
      <c r="B5683" s="362" t="s">
        <v>193</v>
      </c>
      <c r="C5683" s="362" t="s">
        <v>15084</v>
      </c>
      <c r="D5683" s="362" t="s">
        <v>9485</v>
      </c>
      <c r="E5683" s="363" t="s">
        <v>16710</v>
      </c>
    </row>
    <row r="5684" spans="1:5" x14ac:dyDescent="0.25">
      <c r="A5684" s="246" t="str">
        <f t="shared" si="88"/>
        <v>90100</v>
      </c>
      <c r="B5684" s="362" t="s">
        <v>177</v>
      </c>
      <c r="C5684" s="362" t="s">
        <v>15085</v>
      </c>
      <c r="D5684" s="362" t="s">
        <v>9485</v>
      </c>
      <c r="E5684" s="363" t="s">
        <v>8061</v>
      </c>
    </row>
    <row r="5685" spans="1:5" x14ac:dyDescent="0.25">
      <c r="A5685" s="246" t="str">
        <f t="shared" si="88"/>
        <v>90101</v>
      </c>
      <c r="B5685" s="362" t="s">
        <v>1853</v>
      </c>
      <c r="C5685" s="362" t="s">
        <v>15086</v>
      </c>
      <c r="D5685" s="362" t="s">
        <v>9485</v>
      </c>
      <c r="E5685" s="363" t="s">
        <v>12793</v>
      </c>
    </row>
    <row r="5686" spans="1:5" x14ac:dyDescent="0.25">
      <c r="A5686" s="246" t="str">
        <f t="shared" si="88"/>
        <v>90102</v>
      </c>
      <c r="B5686" s="362" t="s">
        <v>1854</v>
      </c>
      <c r="C5686" s="362" t="s">
        <v>15087</v>
      </c>
      <c r="D5686" s="362" t="s">
        <v>9485</v>
      </c>
      <c r="E5686" s="363" t="s">
        <v>10238</v>
      </c>
    </row>
    <row r="5687" spans="1:5" x14ac:dyDescent="0.25">
      <c r="A5687" s="246" t="str">
        <f t="shared" si="88"/>
        <v>90105</v>
      </c>
      <c r="B5687" s="362" t="s">
        <v>1855</v>
      </c>
      <c r="C5687" s="362" t="s">
        <v>15088</v>
      </c>
      <c r="D5687" s="362" t="s">
        <v>9485</v>
      </c>
      <c r="E5687" s="363" t="s">
        <v>12627</v>
      </c>
    </row>
    <row r="5688" spans="1:5" x14ac:dyDescent="0.25">
      <c r="A5688" s="246" t="str">
        <f t="shared" si="88"/>
        <v>90106</v>
      </c>
      <c r="B5688" s="362" t="s">
        <v>1856</v>
      </c>
      <c r="C5688" s="362" t="s">
        <v>15089</v>
      </c>
      <c r="D5688" s="362" t="s">
        <v>9485</v>
      </c>
      <c r="E5688" s="363" t="s">
        <v>31884</v>
      </c>
    </row>
    <row r="5689" spans="1:5" x14ac:dyDescent="0.25">
      <c r="A5689" s="246" t="str">
        <f t="shared" si="88"/>
        <v>90107</v>
      </c>
      <c r="B5689" s="362" t="s">
        <v>1857</v>
      </c>
      <c r="C5689" s="362" t="s">
        <v>15090</v>
      </c>
      <c r="D5689" s="362" t="s">
        <v>9485</v>
      </c>
      <c r="E5689" s="363" t="s">
        <v>18512</v>
      </c>
    </row>
    <row r="5690" spans="1:5" x14ac:dyDescent="0.25">
      <c r="A5690" s="246" t="str">
        <f t="shared" si="88"/>
        <v>90108</v>
      </c>
      <c r="B5690" s="362" t="s">
        <v>1858</v>
      </c>
      <c r="C5690" s="362" t="s">
        <v>15091</v>
      </c>
      <c r="D5690" s="362" t="s">
        <v>9485</v>
      </c>
      <c r="E5690" s="363" t="s">
        <v>13002</v>
      </c>
    </row>
    <row r="5691" spans="1:5" x14ac:dyDescent="0.25">
      <c r="A5691" s="246" t="str">
        <f t="shared" si="88"/>
        <v>93358</v>
      </c>
      <c r="B5691" s="362" t="s">
        <v>37</v>
      </c>
      <c r="C5691" s="362" t="s">
        <v>12863</v>
      </c>
      <c r="D5691" s="362" t="s">
        <v>9485</v>
      </c>
      <c r="E5691" s="363" t="s">
        <v>32857</v>
      </c>
    </row>
    <row r="5692" spans="1:5" x14ac:dyDescent="0.25">
      <c r="A5692" s="246" t="str">
        <f t="shared" si="88"/>
        <v>102276</v>
      </c>
      <c r="B5692" s="362" t="s">
        <v>12864</v>
      </c>
      <c r="C5692" s="362" t="s">
        <v>15146</v>
      </c>
      <c r="D5692" s="362" t="s">
        <v>9485</v>
      </c>
      <c r="E5692" s="363" t="s">
        <v>24705</v>
      </c>
    </row>
    <row r="5693" spans="1:5" x14ac:dyDescent="0.25">
      <c r="A5693" s="246" t="str">
        <f t="shared" si="88"/>
        <v>102277</v>
      </c>
      <c r="B5693" s="362" t="s">
        <v>12865</v>
      </c>
      <c r="C5693" s="362" t="s">
        <v>15147</v>
      </c>
      <c r="D5693" s="362" t="s">
        <v>9485</v>
      </c>
      <c r="E5693" s="363" t="s">
        <v>10144</v>
      </c>
    </row>
    <row r="5694" spans="1:5" x14ac:dyDescent="0.25">
      <c r="A5694" s="246" t="str">
        <f t="shared" si="88"/>
        <v>102278</v>
      </c>
      <c r="B5694" s="362" t="s">
        <v>12866</v>
      </c>
      <c r="C5694" s="362" t="s">
        <v>15148</v>
      </c>
      <c r="D5694" s="362" t="s">
        <v>9485</v>
      </c>
      <c r="E5694" s="363" t="s">
        <v>11319</v>
      </c>
    </row>
    <row r="5695" spans="1:5" x14ac:dyDescent="0.25">
      <c r="A5695" s="246" t="str">
        <f t="shared" si="88"/>
        <v>102279</v>
      </c>
      <c r="B5695" s="362" t="s">
        <v>12867</v>
      </c>
      <c r="C5695" s="362" t="s">
        <v>15149</v>
      </c>
      <c r="D5695" s="362" t="s">
        <v>9485</v>
      </c>
      <c r="E5695" s="363" t="s">
        <v>11011</v>
      </c>
    </row>
    <row r="5696" spans="1:5" x14ac:dyDescent="0.25">
      <c r="A5696" s="246" t="str">
        <f t="shared" si="88"/>
        <v>102280</v>
      </c>
      <c r="B5696" s="362" t="s">
        <v>12868</v>
      </c>
      <c r="C5696" s="362" t="s">
        <v>15150</v>
      </c>
      <c r="D5696" s="362" t="s">
        <v>9485</v>
      </c>
      <c r="E5696" s="363" t="s">
        <v>8126</v>
      </c>
    </row>
    <row r="5697" spans="1:5" x14ac:dyDescent="0.25">
      <c r="A5697" s="246" t="str">
        <f t="shared" si="88"/>
        <v>102281</v>
      </c>
      <c r="B5697" s="362" t="s">
        <v>12869</v>
      </c>
      <c r="C5697" s="362" t="s">
        <v>15151</v>
      </c>
      <c r="D5697" s="362" t="s">
        <v>9485</v>
      </c>
      <c r="E5697" s="363" t="s">
        <v>20154</v>
      </c>
    </row>
    <row r="5698" spans="1:5" x14ac:dyDescent="0.25">
      <c r="A5698" s="246" t="str">
        <f t="shared" si="88"/>
        <v>102282</v>
      </c>
      <c r="B5698" s="362" t="s">
        <v>12870</v>
      </c>
      <c r="C5698" s="362" t="s">
        <v>15152</v>
      </c>
      <c r="D5698" s="362" t="s">
        <v>9485</v>
      </c>
      <c r="E5698" s="363" t="s">
        <v>21766</v>
      </c>
    </row>
    <row r="5699" spans="1:5" x14ac:dyDescent="0.25">
      <c r="A5699" s="246" t="str">
        <f t="shared" ref="A5699:A5762" si="89">B5699</f>
        <v>102283</v>
      </c>
      <c r="B5699" s="362" t="s">
        <v>12871</v>
      </c>
      <c r="C5699" s="362" t="s">
        <v>15153</v>
      </c>
      <c r="D5699" s="362" t="s">
        <v>9485</v>
      </c>
      <c r="E5699" s="363" t="s">
        <v>8348</v>
      </c>
    </row>
    <row r="5700" spans="1:5" x14ac:dyDescent="0.25">
      <c r="A5700" s="246" t="str">
        <f t="shared" si="89"/>
        <v>102284</v>
      </c>
      <c r="B5700" s="362" t="s">
        <v>12872</v>
      </c>
      <c r="C5700" s="362" t="s">
        <v>15154</v>
      </c>
      <c r="D5700" s="362" t="s">
        <v>9485</v>
      </c>
      <c r="E5700" s="363" t="s">
        <v>7953</v>
      </c>
    </row>
    <row r="5701" spans="1:5" x14ac:dyDescent="0.25">
      <c r="A5701" s="246" t="str">
        <f t="shared" si="89"/>
        <v>102285</v>
      </c>
      <c r="B5701" s="362" t="s">
        <v>12873</v>
      </c>
      <c r="C5701" s="362" t="s">
        <v>15155</v>
      </c>
      <c r="D5701" s="362" t="s">
        <v>9485</v>
      </c>
      <c r="E5701" s="363" t="s">
        <v>20561</v>
      </c>
    </row>
    <row r="5702" spans="1:5" x14ac:dyDescent="0.25">
      <c r="A5702" s="246" t="str">
        <f t="shared" si="89"/>
        <v>102286</v>
      </c>
      <c r="B5702" s="362" t="s">
        <v>12874</v>
      </c>
      <c r="C5702" s="362" t="s">
        <v>15156</v>
      </c>
      <c r="D5702" s="362" t="s">
        <v>9485</v>
      </c>
      <c r="E5702" s="363" t="s">
        <v>14420</v>
      </c>
    </row>
    <row r="5703" spans="1:5" x14ac:dyDescent="0.25">
      <c r="A5703" s="246" t="str">
        <f t="shared" si="89"/>
        <v>102287</v>
      </c>
      <c r="B5703" s="362" t="s">
        <v>12875</v>
      </c>
      <c r="C5703" s="362" t="s">
        <v>15157</v>
      </c>
      <c r="D5703" s="362" t="s">
        <v>9485</v>
      </c>
      <c r="E5703" s="363" t="s">
        <v>14879</v>
      </c>
    </row>
    <row r="5704" spans="1:5" x14ac:dyDescent="0.25">
      <c r="A5704" s="246" t="str">
        <f t="shared" si="89"/>
        <v>102288</v>
      </c>
      <c r="B5704" s="362" t="s">
        <v>12876</v>
      </c>
      <c r="C5704" s="362" t="s">
        <v>15158</v>
      </c>
      <c r="D5704" s="362" t="s">
        <v>9485</v>
      </c>
      <c r="E5704" s="363" t="s">
        <v>16115</v>
      </c>
    </row>
    <row r="5705" spans="1:5" x14ac:dyDescent="0.25">
      <c r="A5705" s="246" t="str">
        <f t="shared" si="89"/>
        <v>102289</v>
      </c>
      <c r="B5705" s="362" t="s">
        <v>12877</v>
      </c>
      <c r="C5705" s="362" t="s">
        <v>15159</v>
      </c>
      <c r="D5705" s="362" t="s">
        <v>9485</v>
      </c>
      <c r="E5705" s="363" t="s">
        <v>10731</v>
      </c>
    </row>
    <row r="5706" spans="1:5" x14ac:dyDescent="0.25">
      <c r="A5706" s="246" t="str">
        <f t="shared" si="89"/>
        <v>102290</v>
      </c>
      <c r="B5706" s="362" t="s">
        <v>12878</v>
      </c>
      <c r="C5706" s="362" t="s">
        <v>15160</v>
      </c>
      <c r="D5706" s="362" t="s">
        <v>9485</v>
      </c>
      <c r="E5706" s="363" t="s">
        <v>12642</v>
      </c>
    </row>
    <row r="5707" spans="1:5" x14ac:dyDescent="0.25">
      <c r="A5707" s="246" t="str">
        <f t="shared" si="89"/>
        <v>102291</v>
      </c>
      <c r="B5707" s="362" t="s">
        <v>12879</v>
      </c>
      <c r="C5707" s="362" t="s">
        <v>15161</v>
      </c>
      <c r="D5707" s="362" t="s">
        <v>9485</v>
      </c>
      <c r="E5707" s="363" t="s">
        <v>8249</v>
      </c>
    </row>
    <row r="5708" spans="1:5" x14ac:dyDescent="0.25">
      <c r="A5708" s="246" t="str">
        <f t="shared" si="89"/>
        <v>102292</v>
      </c>
      <c r="B5708" s="362" t="s">
        <v>12880</v>
      </c>
      <c r="C5708" s="362" t="s">
        <v>15162</v>
      </c>
      <c r="D5708" s="362" t="s">
        <v>9485</v>
      </c>
      <c r="E5708" s="363" t="s">
        <v>7961</v>
      </c>
    </row>
    <row r="5709" spans="1:5" x14ac:dyDescent="0.25">
      <c r="A5709" s="246" t="str">
        <f t="shared" si="89"/>
        <v>102293</v>
      </c>
      <c r="B5709" s="362" t="s">
        <v>12881</v>
      </c>
      <c r="C5709" s="362" t="s">
        <v>15163</v>
      </c>
      <c r="D5709" s="362" t="s">
        <v>9485</v>
      </c>
      <c r="E5709" s="363" t="s">
        <v>20246</v>
      </c>
    </row>
    <row r="5710" spans="1:5" x14ac:dyDescent="0.25">
      <c r="A5710" s="246" t="str">
        <f t="shared" si="89"/>
        <v>102294</v>
      </c>
      <c r="B5710" s="362" t="s">
        <v>12882</v>
      </c>
      <c r="C5710" s="362" t="s">
        <v>15164</v>
      </c>
      <c r="D5710" s="362" t="s">
        <v>9485</v>
      </c>
      <c r="E5710" s="363" t="s">
        <v>8098</v>
      </c>
    </row>
    <row r="5711" spans="1:5" x14ac:dyDescent="0.25">
      <c r="A5711" s="246" t="str">
        <f t="shared" si="89"/>
        <v>102295</v>
      </c>
      <c r="B5711" s="362" t="s">
        <v>12883</v>
      </c>
      <c r="C5711" s="362" t="s">
        <v>15165</v>
      </c>
      <c r="D5711" s="362" t="s">
        <v>9485</v>
      </c>
      <c r="E5711" s="363" t="s">
        <v>8117</v>
      </c>
    </row>
    <row r="5712" spans="1:5" x14ac:dyDescent="0.25">
      <c r="A5712" s="246" t="str">
        <f t="shared" si="89"/>
        <v>102296</v>
      </c>
      <c r="B5712" s="362" t="s">
        <v>12884</v>
      </c>
      <c r="C5712" s="362" t="s">
        <v>15166</v>
      </c>
      <c r="D5712" s="362" t="s">
        <v>9485</v>
      </c>
      <c r="E5712" s="363" t="s">
        <v>16554</v>
      </c>
    </row>
    <row r="5713" spans="1:5" x14ac:dyDescent="0.25">
      <c r="A5713" s="246" t="str">
        <f t="shared" si="89"/>
        <v>102297</v>
      </c>
      <c r="B5713" s="362" t="s">
        <v>12885</v>
      </c>
      <c r="C5713" s="362" t="s">
        <v>15167</v>
      </c>
      <c r="D5713" s="362" t="s">
        <v>9485</v>
      </c>
      <c r="E5713" s="363" t="s">
        <v>15461</v>
      </c>
    </row>
    <row r="5714" spans="1:5" x14ac:dyDescent="0.25">
      <c r="A5714" s="246" t="str">
        <f t="shared" si="89"/>
        <v>102298</v>
      </c>
      <c r="B5714" s="362" t="s">
        <v>12886</v>
      </c>
      <c r="C5714" s="362" t="s">
        <v>15168</v>
      </c>
      <c r="D5714" s="362" t="s">
        <v>9485</v>
      </c>
      <c r="E5714" s="363" t="s">
        <v>8258</v>
      </c>
    </row>
    <row r="5715" spans="1:5" x14ac:dyDescent="0.25">
      <c r="A5715" s="246" t="str">
        <f t="shared" si="89"/>
        <v>102299</v>
      </c>
      <c r="B5715" s="362" t="s">
        <v>12887</v>
      </c>
      <c r="C5715" s="362" t="s">
        <v>15169</v>
      </c>
      <c r="D5715" s="362" t="s">
        <v>9485</v>
      </c>
      <c r="E5715" s="363" t="s">
        <v>12787</v>
      </c>
    </row>
    <row r="5716" spans="1:5" x14ac:dyDescent="0.25">
      <c r="A5716" s="246" t="str">
        <f t="shared" si="89"/>
        <v>102300</v>
      </c>
      <c r="B5716" s="362" t="s">
        <v>12888</v>
      </c>
      <c r="C5716" s="362" t="s">
        <v>15170</v>
      </c>
      <c r="D5716" s="362" t="s">
        <v>9485</v>
      </c>
      <c r="E5716" s="363" t="s">
        <v>20897</v>
      </c>
    </row>
    <row r="5717" spans="1:5" x14ac:dyDescent="0.25">
      <c r="A5717" s="246" t="str">
        <f t="shared" si="89"/>
        <v>102301</v>
      </c>
      <c r="B5717" s="362" t="s">
        <v>12889</v>
      </c>
      <c r="C5717" s="362" t="s">
        <v>15171</v>
      </c>
      <c r="D5717" s="362" t="s">
        <v>9485</v>
      </c>
      <c r="E5717" s="363" t="s">
        <v>15068</v>
      </c>
    </row>
    <row r="5718" spans="1:5" x14ac:dyDescent="0.25">
      <c r="A5718" s="246" t="str">
        <f t="shared" si="89"/>
        <v>102302</v>
      </c>
      <c r="B5718" s="362" t="s">
        <v>12890</v>
      </c>
      <c r="C5718" s="362" t="s">
        <v>15172</v>
      </c>
      <c r="D5718" s="362" t="s">
        <v>9485</v>
      </c>
      <c r="E5718" s="363" t="s">
        <v>16650</v>
      </c>
    </row>
    <row r="5719" spans="1:5" x14ac:dyDescent="0.25">
      <c r="A5719" s="246" t="str">
        <f t="shared" si="89"/>
        <v>102303</v>
      </c>
      <c r="B5719" s="362" t="s">
        <v>12891</v>
      </c>
      <c r="C5719" s="362" t="s">
        <v>15173</v>
      </c>
      <c r="D5719" s="362" t="s">
        <v>9485</v>
      </c>
      <c r="E5719" s="363" t="s">
        <v>31076</v>
      </c>
    </row>
    <row r="5720" spans="1:5" x14ac:dyDescent="0.25">
      <c r="A5720" s="246" t="str">
        <f t="shared" si="89"/>
        <v>102304</v>
      </c>
      <c r="B5720" s="362" t="s">
        <v>12892</v>
      </c>
      <c r="C5720" s="362" t="s">
        <v>15174</v>
      </c>
      <c r="D5720" s="362" t="s">
        <v>9485</v>
      </c>
      <c r="E5720" s="363" t="s">
        <v>14156</v>
      </c>
    </row>
    <row r="5721" spans="1:5" x14ac:dyDescent="0.25">
      <c r="A5721" s="246" t="str">
        <f t="shared" si="89"/>
        <v>102305</v>
      </c>
      <c r="B5721" s="362" t="s">
        <v>12893</v>
      </c>
      <c r="C5721" s="362" t="s">
        <v>15175</v>
      </c>
      <c r="D5721" s="362" t="s">
        <v>9485</v>
      </c>
      <c r="E5721" s="363" t="s">
        <v>8020</v>
      </c>
    </row>
    <row r="5722" spans="1:5" x14ac:dyDescent="0.25">
      <c r="A5722" s="246" t="str">
        <f t="shared" si="89"/>
        <v>102306</v>
      </c>
      <c r="B5722" s="362" t="s">
        <v>12894</v>
      </c>
      <c r="C5722" s="362" t="s">
        <v>15176</v>
      </c>
      <c r="D5722" s="362" t="s">
        <v>9485</v>
      </c>
      <c r="E5722" s="363" t="s">
        <v>15042</v>
      </c>
    </row>
    <row r="5723" spans="1:5" x14ac:dyDescent="0.25">
      <c r="A5723" s="246" t="str">
        <f t="shared" si="89"/>
        <v>102307</v>
      </c>
      <c r="B5723" s="362" t="s">
        <v>12895</v>
      </c>
      <c r="C5723" s="362" t="s">
        <v>15177</v>
      </c>
      <c r="D5723" s="362" t="s">
        <v>9485</v>
      </c>
      <c r="E5723" s="363" t="s">
        <v>17941</v>
      </c>
    </row>
    <row r="5724" spans="1:5" x14ac:dyDescent="0.25">
      <c r="A5724" s="246" t="str">
        <f t="shared" si="89"/>
        <v>102308</v>
      </c>
      <c r="B5724" s="362" t="s">
        <v>12896</v>
      </c>
      <c r="C5724" s="362" t="s">
        <v>15178</v>
      </c>
      <c r="D5724" s="362" t="s">
        <v>9485</v>
      </c>
      <c r="E5724" s="363" t="s">
        <v>8061</v>
      </c>
    </row>
    <row r="5725" spans="1:5" x14ac:dyDescent="0.25">
      <c r="A5725" s="246" t="str">
        <f t="shared" si="89"/>
        <v>102309</v>
      </c>
      <c r="B5725" s="362" t="s">
        <v>12897</v>
      </c>
      <c r="C5725" s="362" t="s">
        <v>15179</v>
      </c>
      <c r="D5725" s="362" t="s">
        <v>9485</v>
      </c>
      <c r="E5725" s="363" t="s">
        <v>13346</v>
      </c>
    </row>
    <row r="5726" spans="1:5" x14ac:dyDescent="0.25">
      <c r="A5726" s="246" t="str">
        <f t="shared" si="89"/>
        <v>102310</v>
      </c>
      <c r="B5726" s="362" t="s">
        <v>12898</v>
      </c>
      <c r="C5726" s="362" t="s">
        <v>15180</v>
      </c>
      <c r="D5726" s="362" t="s">
        <v>9485</v>
      </c>
      <c r="E5726" s="363" t="s">
        <v>14658</v>
      </c>
    </row>
    <row r="5727" spans="1:5" x14ac:dyDescent="0.25">
      <c r="A5727" s="246" t="str">
        <f t="shared" si="89"/>
        <v>102311</v>
      </c>
      <c r="B5727" s="362" t="s">
        <v>12899</v>
      </c>
      <c r="C5727" s="362" t="s">
        <v>15181</v>
      </c>
      <c r="D5727" s="362" t="s">
        <v>9485</v>
      </c>
      <c r="E5727" s="363" t="s">
        <v>16423</v>
      </c>
    </row>
    <row r="5728" spans="1:5" x14ac:dyDescent="0.25">
      <c r="A5728" s="246" t="str">
        <f t="shared" si="89"/>
        <v>102312</v>
      </c>
      <c r="B5728" s="362" t="s">
        <v>12900</v>
      </c>
      <c r="C5728" s="362" t="s">
        <v>15182</v>
      </c>
      <c r="D5728" s="362" t="s">
        <v>9485</v>
      </c>
      <c r="E5728" s="363" t="s">
        <v>8383</v>
      </c>
    </row>
    <row r="5729" spans="1:5" x14ac:dyDescent="0.25">
      <c r="A5729" s="246" t="str">
        <f t="shared" si="89"/>
        <v>102313</v>
      </c>
      <c r="B5729" s="362" t="s">
        <v>12901</v>
      </c>
      <c r="C5729" s="362" t="s">
        <v>15183</v>
      </c>
      <c r="D5729" s="362" t="s">
        <v>9485</v>
      </c>
      <c r="E5729" s="363" t="s">
        <v>21157</v>
      </c>
    </row>
    <row r="5730" spans="1:5" x14ac:dyDescent="0.25">
      <c r="A5730" s="246" t="str">
        <f t="shared" si="89"/>
        <v>102314</v>
      </c>
      <c r="B5730" s="362" t="s">
        <v>12902</v>
      </c>
      <c r="C5730" s="362" t="s">
        <v>15184</v>
      </c>
      <c r="D5730" s="362" t="s">
        <v>9485</v>
      </c>
      <c r="E5730" s="363" t="s">
        <v>13322</v>
      </c>
    </row>
    <row r="5731" spans="1:5" x14ac:dyDescent="0.25">
      <c r="A5731" s="246" t="str">
        <f t="shared" si="89"/>
        <v>102315</v>
      </c>
      <c r="B5731" s="362" t="s">
        <v>12903</v>
      </c>
      <c r="C5731" s="362" t="s">
        <v>15185</v>
      </c>
      <c r="D5731" s="362" t="s">
        <v>9485</v>
      </c>
      <c r="E5731" s="363" t="s">
        <v>12642</v>
      </c>
    </row>
    <row r="5732" spans="1:5" x14ac:dyDescent="0.25">
      <c r="A5732" s="246" t="str">
        <f t="shared" si="89"/>
        <v>102316</v>
      </c>
      <c r="B5732" s="362" t="s">
        <v>12904</v>
      </c>
      <c r="C5732" s="362" t="s">
        <v>15186</v>
      </c>
      <c r="D5732" s="362" t="s">
        <v>9485</v>
      </c>
      <c r="E5732" s="363" t="s">
        <v>25220</v>
      </c>
    </row>
    <row r="5733" spans="1:5" x14ac:dyDescent="0.25">
      <c r="A5733" s="246" t="str">
        <f t="shared" si="89"/>
        <v>102317</v>
      </c>
      <c r="B5733" s="362" t="s">
        <v>12905</v>
      </c>
      <c r="C5733" s="362" t="s">
        <v>15187</v>
      </c>
      <c r="D5733" s="362" t="s">
        <v>9485</v>
      </c>
      <c r="E5733" s="363" t="s">
        <v>7917</v>
      </c>
    </row>
    <row r="5734" spans="1:5" x14ac:dyDescent="0.25">
      <c r="A5734" s="246" t="str">
        <f t="shared" si="89"/>
        <v>102318</v>
      </c>
      <c r="B5734" s="362" t="s">
        <v>12906</v>
      </c>
      <c r="C5734" s="362" t="s">
        <v>15188</v>
      </c>
      <c r="D5734" s="362" t="s">
        <v>9485</v>
      </c>
      <c r="E5734" s="363" t="s">
        <v>7928</v>
      </c>
    </row>
    <row r="5735" spans="1:5" x14ac:dyDescent="0.25">
      <c r="A5735" s="246" t="str">
        <f t="shared" si="89"/>
        <v>102319</v>
      </c>
      <c r="B5735" s="362" t="s">
        <v>12907</v>
      </c>
      <c r="C5735" s="362" t="s">
        <v>15189</v>
      </c>
      <c r="D5735" s="362" t="s">
        <v>9485</v>
      </c>
      <c r="E5735" s="363" t="s">
        <v>8164</v>
      </c>
    </row>
    <row r="5736" spans="1:5" x14ac:dyDescent="0.25">
      <c r="A5736" s="246" t="str">
        <f t="shared" si="89"/>
        <v>102320</v>
      </c>
      <c r="B5736" s="362" t="s">
        <v>12908</v>
      </c>
      <c r="C5736" s="362" t="s">
        <v>15190</v>
      </c>
      <c r="D5736" s="362" t="s">
        <v>9485</v>
      </c>
      <c r="E5736" s="363" t="s">
        <v>15037</v>
      </c>
    </row>
    <row r="5737" spans="1:5" x14ac:dyDescent="0.25">
      <c r="A5737" s="246" t="str">
        <f t="shared" si="89"/>
        <v>102321</v>
      </c>
      <c r="B5737" s="362" t="s">
        <v>12909</v>
      </c>
      <c r="C5737" s="362" t="s">
        <v>15191</v>
      </c>
      <c r="D5737" s="362" t="s">
        <v>9485</v>
      </c>
      <c r="E5737" s="363" t="s">
        <v>8027</v>
      </c>
    </row>
    <row r="5738" spans="1:5" x14ac:dyDescent="0.25">
      <c r="A5738" s="246" t="str">
        <f t="shared" si="89"/>
        <v>102322</v>
      </c>
      <c r="B5738" s="362" t="s">
        <v>12910</v>
      </c>
      <c r="C5738" s="362" t="s">
        <v>15192</v>
      </c>
      <c r="D5738" s="362" t="s">
        <v>9485</v>
      </c>
      <c r="E5738" s="363" t="s">
        <v>22543</v>
      </c>
    </row>
    <row r="5739" spans="1:5" x14ac:dyDescent="0.25">
      <c r="A5739" s="246" t="str">
        <f t="shared" si="89"/>
        <v>102323</v>
      </c>
      <c r="B5739" s="362" t="s">
        <v>12911</v>
      </c>
      <c r="C5739" s="362" t="s">
        <v>15193</v>
      </c>
      <c r="D5739" s="362" t="s">
        <v>9485</v>
      </c>
      <c r="E5739" s="363" t="s">
        <v>12636</v>
      </c>
    </row>
    <row r="5740" spans="1:5" x14ac:dyDescent="0.25">
      <c r="A5740" s="246" t="str">
        <f t="shared" si="89"/>
        <v>102324</v>
      </c>
      <c r="B5740" s="362" t="s">
        <v>12912</v>
      </c>
      <c r="C5740" s="362" t="s">
        <v>15194</v>
      </c>
      <c r="D5740" s="362" t="s">
        <v>9485</v>
      </c>
      <c r="E5740" s="363" t="s">
        <v>8334</v>
      </c>
    </row>
    <row r="5741" spans="1:5" x14ac:dyDescent="0.25">
      <c r="A5741" s="246" t="str">
        <f t="shared" si="89"/>
        <v>102325</v>
      </c>
      <c r="B5741" s="362" t="s">
        <v>12913</v>
      </c>
      <c r="C5741" s="362" t="s">
        <v>15195</v>
      </c>
      <c r="D5741" s="362" t="s">
        <v>9485</v>
      </c>
      <c r="E5741" s="363" t="s">
        <v>9935</v>
      </c>
    </row>
    <row r="5742" spans="1:5" x14ac:dyDescent="0.25">
      <c r="A5742" s="246" t="str">
        <f t="shared" si="89"/>
        <v>102326</v>
      </c>
      <c r="B5742" s="362" t="s">
        <v>12914</v>
      </c>
      <c r="C5742" s="362" t="s">
        <v>15196</v>
      </c>
      <c r="D5742" s="362" t="s">
        <v>9485</v>
      </c>
      <c r="E5742" s="363" t="s">
        <v>8252</v>
      </c>
    </row>
    <row r="5743" spans="1:5" x14ac:dyDescent="0.25">
      <c r="A5743" s="246" t="str">
        <f t="shared" si="89"/>
        <v>102327</v>
      </c>
      <c r="B5743" s="362" t="s">
        <v>12915</v>
      </c>
      <c r="C5743" s="362" t="s">
        <v>15197</v>
      </c>
      <c r="D5743" s="362" t="s">
        <v>9485</v>
      </c>
      <c r="E5743" s="363" t="s">
        <v>14848</v>
      </c>
    </row>
    <row r="5744" spans="1:5" x14ac:dyDescent="0.25">
      <c r="A5744" s="246" t="str">
        <f t="shared" si="89"/>
        <v>102328</v>
      </c>
      <c r="B5744" s="362" t="s">
        <v>12916</v>
      </c>
      <c r="C5744" s="362" t="s">
        <v>15198</v>
      </c>
      <c r="D5744" s="362" t="s">
        <v>9485</v>
      </c>
      <c r="E5744" s="363" t="s">
        <v>10713</v>
      </c>
    </row>
    <row r="5745" spans="1:5" x14ac:dyDescent="0.25">
      <c r="A5745" s="246" t="str">
        <f t="shared" si="89"/>
        <v>102329</v>
      </c>
      <c r="B5745" s="362" t="s">
        <v>12917</v>
      </c>
      <c r="C5745" s="362" t="s">
        <v>15199</v>
      </c>
      <c r="D5745" s="362" t="s">
        <v>9485</v>
      </c>
      <c r="E5745" s="363" t="s">
        <v>14130</v>
      </c>
    </row>
    <row r="5746" spans="1:5" x14ac:dyDescent="0.25">
      <c r="A5746" s="246" t="str">
        <f t="shared" si="89"/>
        <v>94304</v>
      </c>
      <c r="B5746" s="362" t="s">
        <v>3524</v>
      </c>
      <c r="C5746" s="362" t="s">
        <v>32616</v>
      </c>
      <c r="D5746" s="362" t="s">
        <v>9485</v>
      </c>
      <c r="E5746" s="363" t="s">
        <v>35838</v>
      </c>
    </row>
    <row r="5747" spans="1:5" x14ac:dyDescent="0.25">
      <c r="A5747" s="246" t="str">
        <f t="shared" si="89"/>
        <v>94306</v>
      </c>
      <c r="B5747" s="362" t="s">
        <v>3525</v>
      </c>
      <c r="C5747" s="362" t="s">
        <v>32617</v>
      </c>
      <c r="D5747" s="362" t="s">
        <v>9485</v>
      </c>
      <c r="E5747" s="363" t="s">
        <v>31643</v>
      </c>
    </row>
    <row r="5748" spans="1:5" x14ac:dyDescent="0.25">
      <c r="A5748" s="246" t="str">
        <f t="shared" si="89"/>
        <v>94310</v>
      </c>
      <c r="B5748" s="362" t="s">
        <v>3526</v>
      </c>
      <c r="C5748" s="362" t="s">
        <v>32619</v>
      </c>
      <c r="D5748" s="362" t="s">
        <v>9485</v>
      </c>
      <c r="E5748" s="363" t="s">
        <v>35178</v>
      </c>
    </row>
    <row r="5749" spans="1:5" x14ac:dyDescent="0.25">
      <c r="A5749" s="246" t="str">
        <f t="shared" si="89"/>
        <v>94316</v>
      </c>
      <c r="B5749" s="362" t="s">
        <v>3527</v>
      </c>
      <c r="C5749" s="362" t="s">
        <v>32620</v>
      </c>
      <c r="D5749" s="362" t="s">
        <v>9485</v>
      </c>
      <c r="E5749" s="363" t="s">
        <v>21302</v>
      </c>
    </row>
    <row r="5750" spans="1:5" x14ac:dyDescent="0.25">
      <c r="A5750" s="246" t="str">
        <f t="shared" si="89"/>
        <v>94318</v>
      </c>
      <c r="B5750" s="362" t="s">
        <v>3528</v>
      </c>
      <c r="C5750" s="362" t="s">
        <v>32621</v>
      </c>
      <c r="D5750" s="362" t="s">
        <v>9485</v>
      </c>
      <c r="E5750" s="363" t="s">
        <v>31877</v>
      </c>
    </row>
    <row r="5751" spans="1:5" x14ac:dyDescent="0.25">
      <c r="A5751" s="246" t="str">
        <f t="shared" si="89"/>
        <v>94319</v>
      </c>
      <c r="B5751" s="362" t="s">
        <v>3529</v>
      </c>
      <c r="C5751" s="362" t="s">
        <v>32623</v>
      </c>
      <c r="D5751" s="362" t="s">
        <v>9485</v>
      </c>
      <c r="E5751" s="363" t="s">
        <v>36178</v>
      </c>
    </row>
    <row r="5752" spans="1:5" x14ac:dyDescent="0.25">
      <c r="A5752" s="246" t="str">
        <f t="shared" si="89"/>
        <v>94327</v>
      </c>
      <c r="B5752" s="362" t="s">
        <v>3530</v>
      </c>
      <c r="C5752" s="362" t="s">
        <v>32625</v>
      </c>
      <c r="D5752" s="362" t="s">
        <v>9485</v>
      </c>
      <c r="E5752" s="363" t="s">
        <v>16564</v>
      </c>
    </row>
    <row r="5753" spans="1:5" x14ac:dyDescent="0.25">
      <c r="A5753" s="246" t="str">
        <f t="shared" si="89"/>
        <v>94329</v>
      </c>
      <c r="B5753" s="362" t="s">
        <v>3531</v>
      </c>
      <c r="C5753" s="362" t="s">
        <v>32627</v>
      </c>
      <c r="D5753" s="362" t="s">
        <v>9485</v>
      </c>
      <c r="E5753" s="363" t="s">
        <v>36179</v>
      </c>
    </row>
    <row r="5754" spans="1:5" x14ac:dyDescent="0.25">
      <c r="A5754" s="246" t="str">
        <f t="shared" si="89"/>
        <v>94333</v>
      </c>
      <c r="B5754" s="362" t="s">
        <v>3532</v>
      </c>
      <c r="C5754" s="362" t="s">
        <v>32628</v>
      </c>
      <c r="D5754" s="362" t="s">
        <v>9485</v>
      </c>
      <c r="E5754" s="363" t="s">
        <v>20591</v>
      </c>
    </row>
    <row r="5755" spans="1:5" x14ac:dyDescent="0.25">
      <c r="A5755" s="246" t="str">
        <f t="shared" si="89"/>
        <v>94339</v>
      </c>
      <c r="B5755" s="362" t="s">
        <v>3533</v>
      </c>
      <c r="C5755" s="362" t="s">
        <v>32630</v>
      </c>
      <c r="D5755" s="362" t="s">
        <v>9485</v>
      </c>
      <c r="E5755" s="363" t="s">
        <v>36180</v>
      </c>
    </row>
    <row r="5756" spans="1:5" x14ac:dyDescent="0.25">
      <c r="A5756" s="246" t="str">
        <f t="shared" si="89"/>
        <v>94341</v>
      </c>
      <c r="B5756" s="362" t="s">
        <v>3534</v>
      </c>
      <c r="C5756" s="362" t="s">
        <v>32631</v>
      </c>
      <c r="D5756" s="362" t="s">
        <v>9485</v>
      </c>
      <c r="E5756" s="363" t="s">
        <v>21196</v>
      </c>
    </row>
    <row r="5757" spans="1:5" x14ac:dyDescent="0.25">
      <c r="A5757" s="246" t="str">
        <f t="shared" si="89"/>
        <v>94342</v>
      </c>
      <c r="B5757" s="362" t="s">
        <v>3535</v>
      </c>
      <c r="C5757" s="362" t="s">
        <v>32633</v>
      </c>
      <c r="D5757" s="362" t="s">
        <v>9485</v>
      </c>
      <c r="E5757" s="363" t="s">
        <v>36181</v>
      </c>
    </row>
    <row r="5758" spans="1:5" x14ac:dyDescent="0.25">
      <c r="A5758" s="246" t="str">
        <f t="shared" si="89"/>
        <v>96385</v>
      </c>
      <c r="B5758" s="362" t="s">
        <v>159</v>
      </c>
      <c r="C5758" s="362" t="s">
        <v>11409</v>
      </c>
      <c r="D5758" s="362" t="s">
        <v>9485</v>
      </c>
      <c r="E5758" s="363" t="s">
        <v>13565</v>
      </c>
    </row>
    <row r="5759" spans="1:5" x14ac:dyDescent="0.25">
      <c r="A5759" s="246" t="str">
        <f t="shared" si="89"/>
        <v>96386</v>
      </c>
      <c r="B5759" s="362" t="s">
        <v>4197</v>
      </c>
      <c r="C5759" s="362" t="s">
        <v>11410</v>
      </c>
      <c r="D5759" s="362" t="s">
        <v>9485</v>
      </c>
      <c r="E5759" s="363" t="s">
        <v>8330</v>
      </c>
    </row>
    <row r="5760" spans="1:5" x14ac:dyDescent="0.25">
      <c r="A5760" s="246" t="str">
        <f t="shared" si="89"/>
        <v>93367</v>
      </c>
      <c r="B5760" s="362" t="s">
        <v>3314</v>
      </c>
      <c r="C5760" s="362" t="s">
        <v>32635</v>
      </c>
      <c r="D5760" s="362" t="s">
        <v>9485</v>
      </c>
      <c r="E5760" s="363" t="s">
        <v>15515</v>
      </c>
    </row>
    <row r="5761" spans="1:5" x14ac:dyDescent="0.25">
      <c r="A5761" s="246" t="str">
        <f t="shared" si="89"/>
        <v>93368</v>
      </c>
      <c r="B5761" s="362" t="s">
        <v>3315</v>
      </c>
      <c r="C5761" s="362" t="s">
        <v>32636</v>
      </c>
      <c r="D5761" s="362" t="s">
        <v>9485</v>
      </c>
      <c r="E5761" s="363" t="s">
        <v>16524</v>
      </c>
    </row>
    <row r="5762" spans="1:5" x14ac:dyDescent="0.25">
      <c r="A5762" s="246" t="str">
        <f t="shared" si="89"/>
        <v>93369</v>
      </c>
      <c r="B5762" s="362" t="s">
        <v>3316</v>
      </c>
      <c r="C5762" s="362" t="s">
        <v>32638</v>
      </c>
      <c r="D5762" s="362" t="s">
        <v>9485</v>
      </c>
      <c r="E5762" s="363" t="s">
        <v>35685</v>
      </c>
    </row>
    <row r="5763" spans="1:5" x14ac:dyDescent="0.25">
      <c r="A5763" s="246" t="str">
        <f t="shared" ref="A5763:A5826" si="90">B5763</f>
        <v>93372</v>
      </c>
      <c r="B5763" s="362" t="s">
        <v>3317</v>
      </c>
      <c r="C5763" s="362" t="s">
        <v>32639</v>
      </c>
      <c r="D5763" s="362" t="s">
        <v>9485</v>
      </c>
      <c r="E5763" s="363" t="s">
        <v>8047</v>
      </c>
    </row>
    <row r="5764" spans="1:5" x14ac:dyDescent="0.25">
      <c r="A5764" s="246" t="str">
        <f t="shared" si="90"/>
        <v>93373</v>
      </c>
      <c r="B5764" s="362" t="s">
        <v>3318</v>
      </c>
      <c r="C5764" s="362" t="s">
        <v>32640</v>
      </c>
      <c r="D5764" s="362" t="s">
        <v>9485</v>
      </c>
      <c r="E5764" s="363" t="s">
        <v>10715</v>
      </c>
    </row>
    <row r="5765" spans="1:5" x14ac:dyDescent="0.25">
      <c r="A5765" s="246" t="str">
        <f t="shared" si="90"/>
        <v>93378</v>
      </c>
      <c r="B5765" s="362" t="s">
        <v>3319</v>
      </c>
      <c r="C5765" s="362" t="s">
        <v>32641</v>
      </c>
      <c r="D5765" s="362" t="s">
        <v>9485</v>
      </c>
      <c r="E5765" s="363" t="s">
        <v>31110</v>
      </c>
    </row>
    <row r="5766" spans="1:5" x14ac:dyDescent="0.25">
      <c r="A5766" s="246" t="str">
        <f t="shared" si="90"/>
        <v>93379</v>
      </c>
      <c r="B5766" s="362" t="s">
        <v>3320</v>
      </c>
      <c r="C5766" s="362" t="s">
        <v>32642</v>
      </c>
      <c r="D5766" s="362" t="s">
        <v>9485</v>
      </c>
      <c r="E5766" s="363" t="s">
        <v>7998</v>
      </c>
    </row>
    <row r="5767" spans="1:5" x14ac:dyDescent="0.25">
      <c r="A5767" s="246" t="str">
        <f t="shared" si="90"/>
        <v>93380</v>
      </c>
      <c r="B5767" s="362" t="s">
        <v>3321</v>
      </c>
      <c r="C5767" s="362" t="s">
        <v>32643</v>
      </c>
      <c r="D5767" s="362" t="s">
        <v>9485</v>
      </c>
      <c r="E5767" s="363" t="s">
        <v>10882</v>
      </c>
    </row>
    <row r="5768" spans="1:5" x14ac:dyDescent="0.25">
      <c r="A5768" s="246" t="str">
        <f t="shared" si="90"/>
        <v>93381</v>
      </c>
      <c r="B5768" s="362" t="s">
        <v>3322</v>
      </c>
      <c r="C5768" s="362" t="s">
        <v>32644</v>
      </c>
      <c r="D5768" s="362" t="s">
        <v>9485</v>
      </c>
      <c r="E5768" s="363" t="s">
        <v>14843</v>
      </c>
    </row>
    <row r="5769" spans="1:5" x14ac:dyDescent="0.25">
      <c r="A5769" s="246" t="str">
        <f t="shared" si="90"/>
        <v>93382</v>
      </c>
      <c r="B5769" s="362" t="s">
        <v>3323</v>
      </c>
      <c r="C5769" s="362" t="s">
        <v>32645</v>
      </c>
      <c r="D5769" s="362" t="s">
        <v>9485</v>
      </c>
      <c r="E5769" s="363" t="s">
        <v>15476</v>
      </c>
    </row>
    <row r="5770" spans="1:5" x14ac:dyDescent="0.25">
      <c r="A5770" s="246" t="str">
        <f t="shared" si="90"/>
        <v>104728</v>
      </c>
      <c r="B5770" s="362" t="s">
        <v>32646</v>
      </c>
      <c r="C5770" s="362" t="s">
        <v>32647</v>
      </c>
      <c r="D5770" s="362" t="s">
        <v>9485</v>
      </c>
      <c r="E5770" s="363" t="s">
        <v>8103</v>
      </c>
    </row>
    <row r="5771" spans="1:5" x14ac:dyDescent="0.25">
      <c r="A5771" s="246" t="str">
        <f t="shared" si="90"/>
        <v>104729</v>
      </c>
      <c r="B5771" s="362" t="s">
        <v>32648</v>
      </c>
      <c r="C5771" s="362" t="s">
        <v>32649</v>
      </c>
      <c r="D5771" s="362" t="s">
        <v>9485</v>
      </c>
      <c r="E5771" s="363" t="s">
        <v>8173</v>
      </c>
    </row>
    <row r="5772" spans="1:5" x14ac:dyDescent="0.25">
      <c r="A5772" s="246" t="str">
        <f t="shared" si="90"/>
        <v>104730</v>
      </c>
      <c r="B5772" s="362" t="s">
        <v>32650</v>
      </c>
      <c r="C5772" s="362" t="s">
        <v>32651</v>
      </c>
      <c r="D5772" s="362" t="s">
        <v>9485</v>
      </c>
      <c r="E5772" s="363" t="s">
        <v>13335</v>
      </c>
    </row>
    <row r="5773" spans="1:5" x14ac:dyDescent="0.25">
      <c r="A5773" s="246" t="str">
        <f t="shared" si="90"/>
        <v>104731</v>
      </c>
      <c r="B5773" s="362" t="s">
        <v>32652</v>
      </c>
      <c r="C5773" s="362" t="s">
        <v>32653</v>
      </c>
      <c r="D5773" s="362" t="s">
        <v>9485</v>
      </c>
      <c r="E5773" s="363" t="s">
        <v>7953</v>
      </c>
    </row>
    <row r="5774" spans="1:5" x14ac:dyDescent="0.25">
      <c r="A5774" s="246" t="str">
        <f t="shared" si="90"/>
        <v>104732</v>
      </c>
      <c r="B5774" s="362" t="s">
        <v>32654</v>
      </c>
      <c r="C5774" s="362" t="s">
        <v>32655</v>
      </c>
      <c r="D5774" s="362" t="s">
        <v>9485</v>
      </c>
      <c r="E5774" s="363" t="s">
        <v>7914</v>
      </c>
    </row>
    <row r="5775" spans="1:5" x14ac:dyDescent="0.25">
      <c r="A5775" s="246" t="str">
        <f t="shared" si="90"/>
        <v>104733</v>
      </c>
      <c r="B5775" s="362" t="s">
        <v>32656</v>
      </c>
      <c r="C5775" s="362" t="s">
        <v>32657</v>
      </c>
      <c r="D5775" s="362" t="s">
        <v>9485</v>
      </c>
      <c r="E5775" s="363" t="s">
        <v>8129</v>
      </c>
    </row>
    <row r="5776" spans="1:5" x14ac:dyDescent="0.25">
      <c r="A5776" s="246" t="str">
        <f t="shared" si="90"/>
        <v>104734</v>
      </c>
      <c r="B5776" s="362" t="s">
        <v>32658</v>
      </c>
      <c r="C5776" s="362" t="s">
        <v>32659</v>
      </c>
      <c r="D5776" s="362" t="s">
        <v>9485</v>
      </c>
      <c r="E5776" s="363" t="s">
        <v>18408</v>
      </c>
    </row>
    <row r="5777" spans="1:5" x14ac:dyDescent="0.25">
      <c r="A5777" s="246" t="str">
        <f t="shared" si="90"/>
        <v>104735</v>
      </c>
      <c r="B5777" s="362" t="s">
        <v>32660</v>
      </c>
      <c r="C5777" s="362" t="s">
        <v>32661</v>
      </c>
      <c r="D5777" s="362" t="s">
        <v>9485</v>
      </c>
      <c r="E5777" s="363" t="s">
        <v>7982</v>
      </c>
    </row>
    <row r="5778" spans="1:5" x14ac:dyDescent="0.25">
      <c r="A5778" s="246" t="str">
        <f t="shared" si="90"/>
        <v>104736</v>
      </c>
      <c r="B5778" s="362" t="s">
        <v>32662</v>
      </c>
      <c r="C5778" s="362" t="s">
        <v>32663</v>
      </c>
      <c r="D5778" s="362" t="s">
        <v>9485</v>
      </c>
      <c r="E5778" s="363" t="s">
        <v>13375</v>
      </c>
    </row>
    <row r="5779" spans="1:5" x14ac:dyDescent="0.25">
      <c r="A5779" s="246" t="str">
        <f t="shared" si="90"/>
        <v>104737</v>
      </c>
      <c r="B5779" s="362" t="s">
        <v>32664</v>
      </c>
      <c r="C5779" s="362" t="s">
        <v>32665</v>
      </c>
      <c r="D5779" s="362" t="s">
        <v>9485</v>
      </c>
      <c r="E5779" s="363" t="s">
        <v>12189</v>
      </c>
    </row>
    <row r="5780" spans="1:5" x14ac:dyDescent="0.25">
      <c r="A5780" s="246" t="str">
        <f t="shared" si="90"/>
        <v>104738</v>
      </c>
      <c r="B5780" s="362" t="s">
        <v>32666</v>
      </c>
      <c r="C5780" s="362" t="s">
        <v>32667</v>
      </c>
      <c r="D5780" s="362" t="s">
        <v>9485</v>
      </c>
      <c r="E5780" s="363" t="s">
        <v>36182</v>
      </c>
    </row>
    <row r="5781" spans="1:5" x14ac:dyDescent="0.25">
      <c r="A5781" s="246" t="str">
        <f t="shared" si="90"/>
        <v>104739</v>
      </c>
      <c r="B5781" s="362" t="s">
        <v>32668</v>
      </c>
      <c r="C5781" s="362" t="s">
        <v>32669</v>
      </c>
      <c r="D5781" s="362" t="s">
        <v>9485</v>
      </c>
      <c r="E5781" s="363" t="s">
        <v>36183</v>
      </c>
    </row>
    <row r="5782" spans="1:5" x14ac:dyDescent="0.25">
      <c r="A5782" s="246" t="str">
        <f t="shared" si="90"/>
        <v>104740</v>
      </c>
      <c r="B5782" s="362" t="s">
        <v>32670</v>
      </c>
      <c r="C5782" s="362" t="s">
        <v>32671</v>
      </c>
      <c r="D5782" s="362" t="s">
        <v>9485</v>
      </c>
      <c r="E5782" s="363" t="s">
        <v>15633</v>
      </c>
    </row>
    <row r="5783" spans="1:5" x14ac:dyDescent="0.25">
      <c r="A5783" s="246" t="str">
        <f t="shared" si="90"/>
        <v>104741</v>
      </c>
      <c r="B5783" s="362" t="s">
        <v>32672</v>
      </c>
      <c r="C5783" s="362" t="s">
        <v>32673</v>
      </c>
      <c r="D5783" s="362" t="s">
        <v>9485</v>
      </c>
      <c r="E5783" s="363" t="s">
        <v>32893</v>
      </c>
    </row>
    <row r="5784" spans="1:5" x14ac:dyDescent="0.25">
      <c r="A5784" s="246" t="str">
        <f t="shared" si="90"/>
        <v>104742</v>
      </c>
      <c r="B5784" s="362" t="s">
        <v>32674</v>
      </c>
      <c r="C5784" s="362" t="s">
        <v>32675</v>
      </c>
      <c r="D5784" s="362" t="s">
        <v>8619</v>
      </c>
      <c r="E5784" s="363" t="s">
        <v>27053</v>
      </c>
    </row>
    <row r="5785" spans="1:5" x14ac:dyDescent="0.25">
      <c r="A5785" s="246" t="str">
        <f t="shared" si="90"/>
        <v>97916</v>
      </c>
      <c r="B5785" s="362" t="s">
        <v>4840</v>
      </c>
      <c r="C5785" s="362" t="s">
        <v>11413</v>
      </c>
      <c r="D5785" s="362" t="s">
        <v>11414</v>
      </c>
      <c r="E5785" s="363" t="s">
        <v>7880</v>
      </c>
    </row>
    <row r="5786" spans="1:5" x14ac:dyDescent="0.25">
      <c r="A5786" s="246" t="str">
        <f t="shared" si="90"/>
        <v>97917</v>
      </c>
      <c r="B5786" s="362" t="s">
        <v>4841</v>
      </c>
      <c r="C5786" s="362" t="s">
        <v>11415</v>
      </c>
      <c r="D5786" s="362" t="s">
        <v>11414</v>
      </c>
      <c r="E5786" s="363" t="s">
        <v>20840</v>
      </c>
    </row>
    <row r="5787" spans="1:5" x14ac:dyDescent="0.25">
      <c r="A5787" s="246" t="str">
        <f t="shared" si="90"/>
        <v>97918</v>
      </c>
      <c r="B5787" s="362" t="s">
        <v>4842</v>
      </c>
      <c r="C5787" s="362" t="s">
        <v>11416</v>
      </c>
      <c r="D5787" s="362" t="s">
        <v>11414</v>
      </c>
      <c r="E5787" s="363" t="s">
        <v>20630</v>
      </c>
    </row>
    <row r="5788" spans="1:5" x14ac:dyDescent="0.25">
      <c r="A5788" s="246" t="str">
        <f t="shared" si="90"/>
        <v>97919</v>
      </c>
      <c r="B5788" s="362" t="s">
        <v>4843</v>
      </c>
      <c r="C5788" s="362" t="s">
        <v>11417</v>
      </c>
      <c r="D5788" s="362" t="s">
        <v>11414</v>
      </c>
      <c r="E5788" s="363" t="s">
        <v>7864</v>
      </c>
    </row>
    <row r="5789" spans="1:5" x14ac:dyDescent="0.25">
      <c r="A5789" s="246" t="str">
        <f t="shared" si="90"/>
        <v>101616</v>
      </c>
      <c r="B5789" s="362" t="s">
        <v>7217</v>
      </c>
      <c r="C5789" s="362" t="s">
        <v>11418</v>
      </c>
      <c r="D5789" s="362" t="s">
        <v>8619</v>
      </c>
      <c r="E5789" s="363" t="s">
        <v>31610</v>
      </c>
    </row>
    <row r="5790" spans="1:5" x14ac:dyDescent="0.25">
      <c r="A5790" s="246" t="str">
        <f t="shared" si="90"/>
        <v>101617</v>
      </c>
      <c r="B5790" s="362" t="s">
        <v>7218</v>
      </c>
      <c r="C5790" s="362" t="s">
        <v>11419</v>
      </c>
      <c r="D5790" s="362" t="s">
        <v>8619</v>
      </c>
      <c r="E5790" s="363" t="s">
        <v>8295</v>
      </c>
    </row>
    <row r="5791" spans="1:5" x14ac:dyDescent="0.25">
      <c r="A5791" s="246" t="str">
        <f t="shared" si="90"/>
        <v>101618</v>
      </c>
      <c r="B5791" s="362" t="s">
        <v>7219</v>
      </c>
      <c r="C5791" s="362" t="s">
        <v>11420</v>
      </c>
      <c r="D5791" s="362" t="s">
        <v>9485</v>
      </c>
      <c r="E5791" s="363" t="s">
        <v>36184</v>
      </c>
    </row>
    <row r="5792" spans="1:5" x14ac:dyDescent="0.25">
      <c r="A5792" s="246" t="str">
        <f t="shared" si="90"/>
        <v>101619</v>
      </c>
      <c r="B5792" s="362" t="s">
        <v>7220</v>
      </c>
      <c r="C5792" s="362" t="s">
        <v>11421</v>
      </c>
      <c r="D5792" s="362" t="s">
        <v>9485</v>
      </c>
      <c r="E5792" s="363" t="s">
        <v>36185</v>
      </c>
    </row>
    <row r="5793" spans="1:5" x14ac:dyDescent="0.25">
      <c r="A5793" s="246" t="str">
        <f t="shared" si="90"/>
        <v>101620</v>
      </c>
      <c r="B5793" s="362" t="s">
        <v>7221</v>
      </c>
      <c r="C5793" s="362" t="s">
        <v>11422</v>
      </c>
      <c r="D5793" s="362" t="s">
        <v>9485</v>
      </c>
      <c r="E5793" s="363" t="s">
        <v>36186</v>
      </c>
    </row>
    <row r="5794" spans="1:5" x14ac:dyDescent="0.25">
      <c r="A5794" s="246" t="str">
        <f t="shared" si="90"/>
        <v>101621</v>
      </c>
      <c r="B5794" s="362" t="s">
        <v>7222</v>
      </c>
      <c r="C5794" s="362" t="s">
        <v>11423</v>
      </c>
      <c r="D5794" s="362" t="s">
        <v>9485</v>
      </c>
      <c r="E5794" s="363" t="s">
        <v>20872</v>
      </c>
    </row>
    <row r="5795" spans="1:5" x14ac:dyDescent="0.25">
      <c r="A5795" s="246" t="str">
        <f t="shared" si="90"/>
        <v>101622</v>
      </c>
      <c r="B5795" s="362" t="s">
        <v>7223</v>
      </c>
      <c r="C5795" s="362" t="s">
        <v>11424</v>
      </c>
      <c r="D5795" s="362" t="s">
        <v>9485</v>
      </c>
      <c r="E5795" s="363" t="s">
        <v>36187</v>
      </c>
    </row>
    <row r="5796" spans="1:5" x14ac:dyDescent="0.25">
      <c r="A5796" s="246" t="str">
        <f t="shared" si="90"/>
        <v>101623</v>
      </c>
      <c r="B5796" s="362" t="s">
        <v>7224</v>
      </c>
      <c r="C5796" s="362" t="s">
        <v>11425</v>
      </c>
      <c r="D5796" s="362" t="s">
        <v>9485</v>
      </c>
      <c r="E5796" s="363" t="s">
        <v>36188</v>
      </c>
    </row>
    <row r="5797" spans="1:5" x14ac:dyDescent="0.25">
      <c r="A5797" s="246" t="str">
        <f t="shared" si="90"/>
        <v>101624</v>
      </c>
      <c r="B5797" s="362" t="s">
        <v>7225</v>
      </c>
      <c r="C5797" s="362" t="s">
        <v>11426</v>
      </c>
      <c r="D5797" s="362" t="s">
        <v>9485</v>
      </c>
      <c r="E5797" s="363" t="s">
        <v>36189</v>
      </c>
    </row>
    <row r="5798" spans="1:5" x14ac:dyDescent="0.25">
      <c r="A5798" s="246" t="str">
        <f t="shared" si="90"/>
        <v>101625</v>
      </c>
      <c r="B5798" s="362" t="s">
        <v>7226</v>
      </c>
      <c r="C5798" s="362" t="s">
        <v>11427</v>
      </c>
      <c r="D5798" s="362" t="s">
        <v>9485</v>
      </c>
      <c r="E5798" s="363" t="s">
        <v>36190</v>
      </c>
    </row>
    <row r="5799" spans="1:5" x14ac:dyDescent="0.25">
      <c r="A5799" s="246" t="str">
        <f t="shared" si="90"/>
        <v>101159</v>
      </c>
      <c r="B5799" s="362" t="s">
        <v>5909</v>
      </c>
      <c r="C5799" s="362" t="s">
        <v>11428</v>
      </c>
      <c r="D5799" s="362" t="s">
        <v>8619</v>
      </c>
      <c r="E5799" s="363" t="s">
        <v>36191</v>
      </c>
    </row>
    <row r="5800" spans="1:5" x14ac:dyDescent="0.25">
      <c r="A5800" s="246" t="str">
        <f t="shared" si="90"/>
        <v>103322</v>
      </c>
      <c r="B5800" s="362" t="s">
        <v>16144</v>
      </c>
      <c r="C5800" s="362" t="s">
        <v>16145</v>
      </c>
      <c r="D5800" s="362" t="s">
        <v>8619</v>
      </c>
      <c r="E5800" s="363" t="s">
        <v>21520</v>
      </c>
    </row>
    <row r="5801" spans="1:5" x14ac:dyDescent="0.25">
      <c r="A5801" s="246" t="str">
        <f t="shared" si="90"/>
        <v>103323</v>
      </c>
      <c r="B5801" s="362" t="s">
        <v>16146</v>
      </c>
      <c r="C5801" s="362" t="s">
        <v>16147</v>
      </c>
      <c r="D5801" s="362" t="s">
        <v>8619</v>
      </c>
      <c r="E5801" s="363" t="s">
        <v>36192</v>
      </c>
    </row>
    <row r="5802" spans="1:5" x14ac:dyDescent="0.25">
      <c r="A5802" s="246" t="str">
        <f t="shared" si="90"/>
        <v>103324</v>
      </c>
      <c r="B5802" s="362" t="s">
        <v>16148</v>
      </c>
      <c r="C5802" s="362" t="s">
        <v>16149</v>
      </c>
      <c r="D5802" s="362" t="s">
        <v>8619</v>
      </c>
      <c r="E5802" s="363" t="s">
        <v>36193</v>
      </c>
    </row>
    <row r="5803" spans="1:5" x14ac:dyDescent="0.25">
      <c r="A5803" s="246" t="str">
        <f t="shared" si="90"/>
        <v>103325</v>
      </c>
      <c r="B5803" s="362" t="s">
        <v>16150</v>
      </c>
      <c r="C5803" s="362" t="s">
        <v>16151</v>
      </c>
      <c r="D5803" s="362" t="s">
        <v>8619</v>
      </c>
      <c r="E5803" s="363" t="s">
        <v>36194</v>
      </c>
    </row>
    <row r="5804" spans="1:5" x14ac:dyDescent="0.25">
      <c r="A5804" s="246" t="str">
        <f t="shared" si="90"/>
        <v>103326</v>
      </c>
      <c r="B5804" s="362" t="s">
        <v>16152</v>
      </c>
      <c r="C5804" s="362" t="s">
        <v>16153</v>
      </c>
      <c r="D5804" s="362" t="s">
        <v>8619</v>
      </c>
      <c r="E5804" s="363" t="s">
        <v>20529</v>
      </c>
    </row>
    <row r="5805" spans="1:5" x14ac:dyDescent="0.25">
      <c r="A5805" s="246" t="str">
        <f t="shared" si="90"/>
        <v>103327</v>
      </c>
      <c r="B5805" s="362" t="s">
        <v>16154</v>
      </c>
      <c r="C5805" s="362" t="s">
        <v>16155</v>
      </c>
      <c r="D5805" s="362" t="s">
        <v>8619</v>
      </c>
      <c r="E5805" s="363" t="s">
        <v>36195</v>
      </c>
    </row>
    <row r="5806" spans="1:5" x14ac:dyDescent="0.25">
      <c r="A5806" s="246" t="str">
        <f t="shared" si="90"/>
        <v>103328</v>
      </c>
      <c r="B5806" s="362" t="s">
        <v>16156</v>
      </c>
      <c r="C5806" s="362" t="s">
        <v>16157</v>
      </c>
      <c r="D5806" s="362" t="s">
        <v>8619</v>
      </c>
      <c r="E5806" s="363" t="s">
        <v>21335</v>
      </c>
    </row>
    <row r="5807" spans="1:5" x14ac:dyDescent="0.25">
      <c r="A5807" s="246" t="str">
        <f t="shared" si="90"/>
        <v>103329</v>
      </c>
      <c r="B5807" s="362" t="s">
        <v>16158</v>
      </c>
      <c r="C5807" s="362" t="s">
        <v>16159</v>
      </c>
      <c r="D5807" s="362" t="s">
        <v>8619</v>
      </c>
      <c r="E5807" s="363" t="s">
        <v>33921</v>
      </c>
    </row>
    <row r="5808" spans="1:5" x14ac:dyDescent="0.25">
      <c r="A5808" s="246" t="str">
        <f t="shared" si="90"/>
        <v>103330</v>
      </c>
      <c r="B5808" s="362" t="s">
        <v>16160</v>
      </c>
      <c r="C5808" s="362" t="s">
        <v>16161</v>
      </c>
      <c r="D5808" s="362" t="s">
        <v>8619</v>
      </c>
      <c r="E5808" s="363" t="s">
        <v>36196</v>
      </c>
    </row>
    <row r="5809" spans="1:5" x14ac:dyDescent="0.25">
      <c r="A5809" s="246" t="str">
        <f t="shared" si="90"/>
        <v>103331</v>
      </c>
      <c r="B5809" s="362" t="s">
        <v>16162</v>
      </c>
      <c r="C5809" s="362" t="s">
        <v>16163</v>
      </c>
      <c r="D5809" s="362" t="s">
        <v>8619</v>
      </c>
      <c r="E5809" s="363" t="s">
        <v>19916</v>
      </c>
    </row>
    <row r="5810" spans="1:5" x14ac:dyDescent="0.25">
      <c r="A5810" s="246" t="str">
        <f t="shared" si="90"/>
        <v>103332</v>
      </c>
      <c r="B5810" s="362" t="s">
        <v>16164</v>
      </c>
      <c r="C5810" s="362" t="s">
        <v>16165</v>
      </c>
      <c r="D5810" s="362" t="s">
        <v>8619</v>
      </c>
      <c r="E5810" s="363" t="s">
        <v>36197</v>
      </c>
    </row>
    <row r="5811" spans="1:5" x14ac:dyDescent="0.25">
      <c r="A5811" s="246" t="str">
        <f t="shared" si="90"/>
        <v>103333</v>
      </c>
      <c r="B5811" s="362" t="s">
        <v>16166</v>
      </c>
      <c r="C5811" s="362" t="s">
        <v>16167</v>
      </c>
      <c r="D5811" s="362" t="s">
        <v>8619</v>
      </c>
      <c r="E5811" s="363" t="s">
        <v>27278</v>
      </c>
    </row>
    <row r="5812" spans="1:5" x14ac:dyDescent="0.25">
      <c r="A5812" s="246" t="str">
        <f t="shared" si="90"/>
        <v>103334</v>
      </c>
      <c r="B5812" s="362" t="s">
        <v>16168</v>
      </c>
      <c r="C5812" s="362" t="s">
        <v>16169</v>
      </c>
      <c r="D5812" s="362" t="s">
        <v>8619</v>
      </c>
      <c r="E5812" s="363" t="s">
        <v>36198</v>
      </c>
    </row>
    <row r="5813" spans="1:5" x14ac:dyDescent="0.25">
      <c r="A5813" s="246" t="str">
        <f t="shared" si="90"/>
        <v>103335</v>
      </c>
      <c r="B5813" s="362" t="s">
        <v>16170</v>
      </c>
      <c r="C5813" s="362" t="s">
        <v>16171</v>
      </c>
      <c r="D5813" s="362" t="s">
        <v>8619</v>
      </c>
      <c r="E5813" s="363" t="s">
        <v>36199</v>
      </c>
    </row>
    <row r="5814" spans="1:5" x14ac:dyDescent="0.25">
      <c r="A5814" s="246" t="str">
        <f t="shared" si="90"/>
        <v>103350</v>
      </c>
      <c r="B5814" s="362" t="s">
        <v>16172</v>
      </c>
      <c r="C5814" s="362" t="s">
        <v>16173</v>
      </c>
      <c r="D5814" s="362" t="s">
        <v>8619</v>
      </c>
      <c r="E5814" s="363" t="s">
        <v>36200</v>
      </c>
    </row>
    <row r="5815" spans="1:5" x14ac:dyDescent="0.25">
      <c r="A5815" s="246" t="str">
        <f t="shared" si="90"/>
        <v>103351</v>
      </c>
      <c r="B5815" s="362" t="s">
        <v>16174</v>
      </c>
      <c r="C5815" s="362" t="s">
        <v>16175</v>
      </c>
      <c r="D5815" s="362" t="s">
        <v>8619</v>
      </c>
      <c r="E5815" s="363" t="s">
        <v>36201</v>
      </c>
    </row>
    <row r="5816" spans="1:5" x14ac:dyDescent="0.25">
      <c r="A5816" s="246" t="str">
        <f t="shared" si="90"/>
        <v>103356</v>
      </c>
      <c r="B5816" s="362" t="s">
        <v>16176</v>
      </c>
      <c r="C5816" s="362" t="s">
        <v>16177</v>
      </c>
      <c r="D5816" s="362" t="s">
        <v>8619</v>
      </c>
      <c r="E5816" s="363" t="s">
        <v>18177</v>
      </c>
    </row>
    <row r="5817" spans="1:5" x14ac:dyDescent="0.25">
      <c r="A5817" s="246" t="str">
        <f t="shared" si="90"/>
        <v>103357</v>
      </c>
      <c r="B5817" s="362" t="s">
        <v>16178</v>
      </c>
      <c r="C5817" s="362" t="s">
        <v>16179</v>
      </c>
      <c r="D5817" s="362" t="s">
        <v>8619</v>
      </c>
      <c r="E5817" s="363" t="s">
        <v>34337</v>
      </c>
    </row>
    <row r="5818" spans="1:5" x14ac:dyDescent="0.25">
      <c r="A5818" s="246" t="str">
        <f t="shared" si="90"/>
        <v>89282</v>
      </c>
      <c r="B5818" s="362" t="s">
        <v>1343</v>
      </c>
      <c r="C5818" s="362" t="s">
        <v>20164</v>
      </c>
      <c r="D5818" s="362" t="s">
        <v>8619</v>
      </c>
      <c r="E5818" s="363" t="s">
        <v>36202</v>
      </c>
    </row>
    <row r="5819" spans="1:5" x14ac:dyDescent="0.25">
      <c r="A5819" s="246" t="str">
        <f t="shared" si="90"/>
        <v>89283</v>
      </c>
      <c r="B5819" s="362" t="s">
        <v>1344</v>
      </c>
      <c r="C5819" s="362" t="s">
        <v>20165</v>
      </c>
      <c r="D5819" s="362" t="s">
        <v>8619</v>
      </c>
      <c r="E5819" s="363" t="s">
        <v>36203</v>
      </c>
    </row>
    <row r="5820" spans="1:5" x14ac:dyDescent="0.25">
      <c r="A5820" s="246" t="str">
        <f t="shared" si="90"/>
        <v>89290</v>
      </c>
      <c r="B5820" s="362" t="s">
        <v>1345</v>
      </c>
      <c r="C5820" s="362" t="s">
        <v>20166</v>
      </c>
      <c r="D5820" s="362" t="s">
        <v>8619</v>
      </c>
      <c r="E5820" s="363" t="s">
        <v>36204</v>
      </c>
    </row>
    <row r="5821" spans="1:5" x14ac:dyDescent="0.25">
      <c r="A5821" s="246" t="str">
        <f t="shared" si="90"/>
        <v>89291</v>
      </c>
      <c r="B5821" s="362" t="s">
        <v>1346</v>
      </c>
      <c r="C5821" s="362" t="s">
        <v>20167</v>
      </c>
      <c r="D5821" s="362" t="s">
        <v>8619</v>
      </c>
      <c r="E5821" s="363" t="s">
        <v>15663</v>
      </c>
    </row>
    <row r="5822" spans="1:5" x14ac:dyDescent="0.25">
      <c r="A5822" s="246" t="str">
        <f t="shared" si="90"/>
        <v>89298</v>
      </c>
      <c r="B5822" s="362" t="s">
        <v>1347</v>
      </c>
      <c r="C5822" s="362" t="s">
        <v>20168</v>
      </c>
      <c r="D5822" s="362" t="s">
        <v>8619</v>
      </c>
      <c r="E5822" s="363" t="s">
        <v>36205</v>
      </c>
    </row>
    <row r="5823" spans="1:5" x14ac:dyDescent="0.25">
      <c r="A5823" s="246" t="str">
        <f t="shared" si="90"/>
        <v>89299</v>
      </c>
      <c r="B5823" s="362" t="s">
        <v>1348</v>
      </c>
      <c r="C5823" s="362" t="s">
        <v>20169</v>
      </c>
      <c r="D5823" s="362" t="s">
        <v>8619</v>
      </c>
      <c r="E5823" s="363" t="s">
        <v>21386</v>
      </c>
    </row>
    <row r="5824" spans="1:5" x14ac:dyDescent="0.25">
      <c r="A5824" s="246" t="str">
        <f t="shared" si="90"/>
        <v>89306</v>
      </c>
      <c r="B5824" s="362" t="s">
        <v>1349</v>
      </c>
      <c r="C5824" s="362" t="s">
        <v>20170</v>
      </c>
      <c r="D5824" s="362" t="s">
        <v>8619</v>
      </c>
      <c r="E5824" s="363" t="s">
        <v>36206</v>
      </c>
    </row>
    <row r="5825" spans="1:5" x14ac:dyDescent="0.25">
      <c r="A5825" s="246" t="str">
        <f t="shared" si="90"/>
        <v>89307</v>
      </c>
      <c r="B5825" s="362" t="s">
        <v>1350</v>
      </c>
      <c r="C5825" s="362" t="s">
        <v>20171</v>
      </c>
      <c r="D5825" s="362" t="s">
        <v>8619</v>
      </c>
      <c r="E5825" s="363" t="s">
        <v>36207</v>
      </c>
    </row>
    <row r="5826" spans="1:5" x14ac:dyDescent="0.25">
      <c r="A5826" s="246" t="str">
        <f t="shared" si="90"/>
        <v>101157</v>
      </c>
      <c r="B5826" s="362" t="s">
        <v>15135</v>
      </c>
      <c r="C5826" s="362" t="s">
        <v>15136</v>
      </c>
      <c r="D5826" s="362" t="s">
        <v>8619</v>
      </c>
      <c r="E5826" s="363" t="s">
        <v>21231</v>
      </c>
    </row>
    <row r="5827" spans="1:5" x14ac:dyDescent="0.25">
      <c r="A5827" s="246" t="str">
        <f t="shared" ref="A5827:A5890" si="91">B5827</f>
        <v>101158</v>
      </c>
      <c r="B5827" s="362" t="s">
        <v>15137</v>
      </c>
      <c r="C5827" s="362" t="s">
        <v>15138</v>
      </c>
      <c r="D5827" s="362" t="s">
        <v>8619</v>
      </c>
      <c r="E5827" s="363" t="s">
        <v>36208</v>
      </c>
    </row>
    <row r="5828" spans="1:5" x14ac:dyDescent="0.25">
      <c r="A5828" s="246" t="str">
        <f t="shared" si="91"/>
        <v>101162</v>
      </c>
      <c r="B5828" s="362" t="s">
        <v>5911</v>
      </c>
      <c r="C5828" s="362" t="s">
        <v>11429</v>
      </c>
      <c r="D5828" s="362" t="s">
        <v>8619</v>
      </c>
      <c r="E5828" s="363" t="s">
        <v>36209</v>
      </c>
    </row>
    <row r="5829" spans="1:5" x14ac:dyDescent="0.25">
      <c r="A5829" s="246" t="str">
        <f t="shared" si="91"/>
        <v>103316</v>
      </c>
      <c r="B5829" s="362" t="s">
        <v>16181</v>
      </c>
      <c r="C5829" s="362" t="s">
        <v>16182</v>
      </c>
      <c r="D5829" s="362" t="s">
        <v>8619</v>
      </c>
      <c r="E5829" s="363" t="s">
        <v>20965</v>
      </c>
    </row>
    <row r="5830" spans="1:5" x14ac:dyDescent="0.25">
      <c r="A5830" s="246" t="str">
        <f t="shared" si="91"/>
        <v>103317</v>
      </c>
      <c r="B5830" s="362" t="s">
        <v>16183</v>
      </c>
      <c r="C5830" s="362" t="s">
        <v>16184</v>
      </c>
      <c r="D5830" s="362" t="s">
        <v>8619</v>
      </c>
      <c r="E5830" s="363" t="s">
        <v>36145</v>
      </c>
    </row>
    <row r="5831" spans="1:5" x14ac:dyDescent="0.25">
      <c r="A5831" s="246" t="str">
        <f t="shared" si="91"/>
        <v>103318</v>
      </c>
      <c r="B5831" s="362" t="s">
        <v>16185</v>
      </c>
      <c r="C5831" s="362" t="s">
        <v>16186</v>
      </c>
      <c r="D5831" s="362" t="s">
        <v>8619</v>
      </c>
      <c r="E5831" s="363" t="s">
        <v>36210</v>
      </c>
    </row>
    <row r="5832" spans="1:5" x14ac:dyDescent="0.25">
      <c r="A5832" s="246" t="str">
        <f t="shared" si="91"/>
        <v>103319</v>
      </c>
      <c r="B5832" s="362" t="s">
        <v>16187</v>
      </c>
      <c r="C5832" s="362" t="s">
        <v>16188</v>
      </c>
      <c r="D5832" s="362" t="s">
        <v>8619</v>
      </c>
      <c r="E5832" s="363" t="s">
        <v>21104</v>
      </c>
    </row>
    <row r="5833" spans="1:5" x14ac:dyDescent="0.25">
      <c r="A5833" s="246" t="str">
        <f t="shared" si="91"/>
        <v>103320</v>
      </c>
      <c r="B5833" s="362" t="s">
        <v>16189</v>
      </c>
      <c r="C5833" s="362" t="s">
        <v>16190</v>
      </c>
      <c r="D5833" s="362" t="s">
        <v>8619</v>
      </c>
      <c r="E5833" s="363" t="s">
        <v>36211</v>
      </c>
    </row>
    <row r="5834" spans="1:5" x14ac:dyDescent="0.25">
      <c r="A5834" s="246" t="str">
        <f t="shared" si="91"/>
        <v>103321</v>
      </c>
      <c r="B5834" s="362" t="s">
        <v>16191</v>
      </c>
      <c r="C5834" s="362" t="s">
        <v>16192</v>
      </c>
      <c r="D5834" s="362" t="s">
        <v>8619</v>
      </c>
      <c r="E5834" s="363" t="s">
        <v>20928</v>
      </c>
    </row>
    <row r="5835" spans="1:5" x14ac:dyDescent="0.25">
      <c r="A5835" s="246" t="str">
        <f t="shared" si="91"/>
        <v>103336</v>
      </c>
      <c r="B5835" s="362" t="s">
        <v>16193</v>
      </c>
      <c r="C5835" s="362" t="s">
        <v>16194</v>
      </c>
      <c r="D5835" s="362" t="s">
        <v>8619</v>
      </c>
      <c r="E5835" s="363" t="s">
        <v>36212</v>
      </c>
    </row>
    <row r="5836" spans="1:5" x14ac:dyDescent="0.25">
      <c r="A5836" s="246" t="str">
        <f t="shared" si="91"/>
        <v>103337</v>
      </c>
      <c r="B5836" s="362" t="s">
        <v>16195</v>
      </c>
      <c r="C5836" s="362" t="s">
        <v>16196</v>
      </c>
      <c r="D5836" s="362" t="s">
        <v>8619</v>
      </c>
      <c r="E5836" s="363" t="s">
        <v>20284</v>
      </c>
    </row>
    <row r="5837" spans="1:5" x14ac:dyDescent="0.25">
      <c r="A5837" s="246" t="str">
        <f t="shared" si="91"/>
        <v>103338</v>
      </c>
      <c r="B5837" s="362" t="s">
        <v>16197</v>
      </c>
      <c r="C5837" s="362" t="s">
        <v>16198</v>
      </c>
      <c r="D5837" s="362" t="s">
        <v>8619</v>
      </c>
      <c r="E5837" s="363" t="s">
        <v>34518</v>
      </c>
    </row>
    <row r="5838" spans="1:5" x14ac:dyDescent="0.25">
      <c r="A5838" s="246" t="str">
        <f t="shared" si="91"/>
        <v>103339</v>
      </c>
      <c r="B5838" s="362" t="s">
        <v>16199</v>
      </c>
      <c r="C5838" s="362" t="s">
        <v>16200</v>
      </c>
      <c r="D5838" s="362" t="s">
        <v>8619</v>
      </c>
      <c r="E5838" s="363" t="s">
        <v>22626</v>
      </c>
    </row>
    <row r="5839" spans="1:5" x14ac:dyDescent="0.25">
      <c r="A5839" s="246" t="str">
        <f t="shared" si="91"/>
        <v>103340</v>
      </c>
      <c r="B5839" s="362" t="s">
        <v>16201</v>
      </c>
      <c r="C5839" s="362" t="s">
        <v>16202</v>
      </c>
      <c r="D5839" s="362" t="s">
        <v>8619</v>
      </c>
      <c r="E5839" s="363" t="s">
        <v>28588</v>
      </c>
    </row>
    <row r="5840" spans="1:5" x14ac:dyDescent="0.25">
      <c r="A5840" s="246" t="str">
        <f t="shared" si="91"/>
        <v>103341</v>
      </c>
      <c r="B5840" s="362" t="s">
        <v>16203</v>
      </c>
      <c r="C5840" s="362" t="s">
        <v>16204</v>
      </c>
      <c r="D5840" s="362" t="s">
        <v>8619</v>
      </c>
      <c r="E5840" s="363" t="s">
        <v>31528</v>
      </c>
    </row>
    <row r="5841" spans="1:5" x14ac:dyDescent="0.25">
      <c r="A5841" s="246" t="str">
        <f t="shared" si="91"/>
        <v>103342</v>
      </c>
      <c r="B5841" s="362" t="s">
        <v>16205</v>
      </c>
      <c r="C5841" s="362" t="s">
        <v>16206</v>
      </c>
      <c r="D5841" s="362" t="s">
        <v>8619</v>
      </c>
      <c r="E5841" s="363" t="s">
        <v>35634</v>
      </c>
    </row>
    <row r="5842" spans="1:5" x14ac:dyDescent="0.25">
      <c r="A5842" s="246" t="str">
        <f t="shared" si="91"/>
        <v>103343</v>
      </c>
      <c r="B5842" s="362" t="s">
        <v>16207</v>
      </c>
      <c r="C5842" s="362" t="s">
        <v>16208</v>
      </c>
      <c r="D5842" s="362" t="s">
        <v>8619</v>
      </c>
      <c r="E5842" s="363" t="s">
        <v>31695</v>
      </c>
    </row>
    <row r="5843" spans="1:5" x14ac:dyDescent="0.25">
      <c r="A5843" s="246" t="str">
        <f t="shared" si="91"/>
        <v>89453</v>
      </c>
      <c r="B5843" s="362" t="s">
        <v>1450</v>
      </c>
      <c r="C5843" s="362" t="s">
        <v>17222</v>
      </c>
      <c r="D5843" s="362" t="s">
        <v>8619</v>
      </c>
      <c r="E5843" s="363" t="s">
        <v>36213</v>
      </c>
    </row>
    <row r="5844" spans="1:5" x14ac:dyDescent="0.25">
      <c r="A5844" s="246" t="str">
        <f t="shared" si="91"/>
        <v>89455</v>
      </c>
      <c r="B5844" s="362" t="s">
        <v>1451</v>
      </c>
      <c r="C5844" s="362" t="s">
        <v>17223</v>
      </c>
      <c r="D5844" s="362" t="s">
        <v>8619</v>
      </c>
      <c r="E5844" s="363" t="s">
        <v>36214</v>
      </c>
    </row>
    <row r="5845" spans="1:5" x14ac:dyDescent="0.25">
      <c r="A5845" s="246" t="str">
        <f t="shared" si="91"/>
        <v>89462</v>
      </c>
      <c r="B5845" s="362" t="s">
        <v>1452</v>
      </c>
      <c r="C5845" s="362" t="s">
        <v>17224</v>
      </c>
      <c r="D5845" s="362" t="s">
        <v>8619</v>
      </c>
      <c r="E5845" s="363" t="s">
        <v>18540</v>
      </c>
    </row>
    <row r="5846" spans="1:5" x14ac:dyDescent="0.25">
      <c r="A5846" s="246" t="str">
        <f t="shared" si="91"/>
        <v>89464</v>
      </c>
      <c r="B5846" s="362" t="s">
        <v>1453</v>
      </c>
      <c r="C5846" s="362" t="s">
        <v>32714</v>
      </c>
      <c r="D5846" s="362" t="s">
        <v>8619</v>
      </c>
      <c r="E5846" s="363" t="s">
        <v>31714</v>
      </c>
    </row>
    <row r="5847" spans="1:5" x14ac:dyDescent="0.25">
      <c r="A5847" s="246" t="str">
        <f t="shared" si="91"/>
        <v>89470</v>
      </c>
      <c r="B5847" s="362" t="s">
        <v>1454</v>
      </c>
      <c r="C5847" s="362" t="s">
        <v>17225</v>
      </c>
      <c r="D5847" s="362" t="s">
        <v>8619</v>
      </c>
      <c r="E5847" s="363" t="s">
        <v>32208</v>
      </c>
    </row>
    <row r="5848" spans="1:5" x14ac:dyDescent="0.25">
      <c r="A5848" s="246" t="str">
        <f t="shared" si="91"/>
        <v>89472</v>
      </c>
      <c r="B5848" s="362" t="s">
        <v>1455</v>
      </c>
      <c r="C5848" s="362" t="s">
        <v>17227</v>
      </c>
      <c r="D5848" s="362" t="s">
        <v>8619</v>
      </c>
      <c r="E5848" s="363" t="s">
        <v>36215</v>
      </c>
    </row>
    <row r="5849" spans="1:5" x14ac:dyDescent="0.25">
      <c r="A5849" s="246" t="str">
        <f t="shared" si="91"/>
        <v>89478</v>
      </c>
      <c r="B5849" s="362" t="s">
        <v>1456</v>
      </c>
      <c r="C5849" s="362" t="s">
        <v>17228</v>
      </c>
      <c r="D5849" s="362" t="s">
        <v>8619</v>
      </c>
      <c r="E5849" s="363" t="s">
        <v>36216</v>
      </c>
    </row>
    <row r="5850" spans="1:5" x14ac:dyDescent="0.25">
      <c r="A5850" s="246" t="str">
        <f t="shared" si="91"/>
        <v>89480</v>
      </c>
      <c r="B5850" s="362" t="s">
        <v>1457</v>
      </c>
      <c r="C5850" s="362" t="s">
        <v>17229</v>
      </c>
      <c r="D5850" s="362" t="s">
        <v>8619</v>
      </c>
      <c r="E5850" s="363" t="s">
        <v>18343</v>
      </c>
    </row>
    <row r="5851" spans="1:5" x14ac:dyDescent="0.25">
      <c r="A5851" s="246" t="str">
        <f t="shared" si="91"/>
        <v>101161</v>
      </c>
      <c r="B5851" s="362" t="s">
        <v>5910</v>
      </c>
      <c r="C5851" s="362" t="s">
        <v>11430</v>
      </c>
      <c r="D5851" s="362" t="s">
        <v>8619</v>
      </c>
      <c r="E5851" s="363" t="s">
        <v>36217</v>
      </c>
    </row>
    <row r="5852" spans="1:5" x14ac:dyDescent="0.25">
      <c r="A5852" s="246" t="str">
        <f t="shared" si="91"/>
        <v>101163</v>
      </c>
      <c r="B5852" s="362" t="s">
        <v>5912</v>
      </c>
      <c r="C5852" s="362" t="s">
        <v>11431</v>
      </c>
      <c r="D5852" s="362" t="s">
        <v>8619</v>
      </c>
      <c r="E5852" s="363" t="s">
        <v>36218</v>
      </c>
    </row>
    <row r="5853" spans="1:5" x14ac:dyDescent="0.25">
      <c r="A5853" s="246" t="str">
        <f t="shared" si="91"/>
        <v>101164</v>
      </c>
      <c r="B5853" s="362" t="s">
        <v>5913</v>
      </c>
      <c r="C5853" s="362" t="s">
        <v>11432</v>
      </c>
      <c r="D5853" s="362" t="s">
        <v>8619</v>
      </c>
      <c r="E5853" s="363" t="s">
        <v>36219</v>
      </c>
    </row>
    <row r="5854" spans="1:5" x14ac:dyDescent="0.25">
      <c r="A5854" s="246" t="str">
        <f t="shared" si="91"/>
        <v>96358</v>
      </c>
      <c r="B5854" s="362" t="s">
        <v>4181</v>
      </c>
      <c r="C5854" s="362" t="s">
        <v>32721</v>
      </c>
      <c r="D5854" s="362" t="s">
        <v>8619</v>
      </c>
      <c r="E5854" s="363" t="s">
        <v>36220</v>
      </c>
    </row>
    <row r="5855" spans="1:5" x14ac:dyDescent="0.25">
      <c r="A5855" s="246" t="str">
        <f t="shared" si="91"/>
        <v>96359</v>
      </c>
      <c r="B5855" s="362" t="s">
        <v>4182</v>
      </c>
      <c r="C5855" s="362" t="s">
        <v>32723</v>
      </c>
      <c r="D5855" s="362" t="s">
        <v>8619</v>
      </c>
      <c r="E5855" s="363" t="s">
        <v>27930</v>
      </c>
    </row>
    <row r="5856" spans="1:5" x14ac:dyDescent="0.25">
      <c r="A5856" s="246" t="str">
        <f t="shared" si="91"/>
        <v>96360</v>
      </c>
      <c r="B5856" s="362" t="s">
        <v>4183</v>
      </c>
      <c r="C5856" s="362" t="s">
        <v>32725</v>
      </c>
      <c r="D5856" s="362" t="s">
        <v>8619</v>
      </c>
      <c r="E5856" s="363" t="s">
        <v>36221</v>
      </c>
    </row>
    <row r="5857" spans="1:5" x14ac:dyDescent="0.25">
      <c r="A5857" s="246" t="str">
        <f t="shared" si="91"/>
        <v>96361</v>
      </c>
      <c r="B5857" s="362" t="s">
        <v>4184</v>
      </c>
      <c r="C5857" s="362" t="s">
        <v>32726</v>
      </c>
      <c r="D5857" s="362" t="s">
        <v>8619</v>
      </c>
      <c r="E5857" s="363" t="s">
        <v>36222</v>
      </c>
    </row>
    <row r="5858" spans="1:5" x14ac:dyDescent="0.25">
      <c r="A5858" s="246" t="str">
        <f t="shared" si="91"/>
        <v>96362</v>
      </c>
      <c r="B5858" s="362" t="s">
        <v>4185</v>
      </c>
      <c r="C5858" s="362" t="s">
        <v>32728</v>
      </c>
      <c r="D5858" s="362" t="s">
        <v>8619</v>
      </c>
      <c r="E5858" s="363" t="s">
        <v>36223</v>
      </c>
    </row>
    <row r="5859" spans="1:5" x14ac:dyDescent="0.25">
      <c r="A5859" s="246" t="str">
        <f t="shared" si="91"/>
        <v>96363</v>
      </c>
      <c r="B5859" s="362" t="s">
        <v>4186</v>
      </c>
      <c r="C5859" s="362" t="s">
        <v>32730</v>
      </c>
      <c r="D5859" s="362" t="s">
        <v>8619</v>
      </c>
      <c r="E5859" s="363" t="s">
        <v>27629</v>
      </c>
    </row>
    <row r="5860" spans="1:5" x14ac:dyDescent="0.25">
      <c r="A5860" s="246" t="str">
        <f t="shared" si="91"/>
        <v>96364</v>
      </c>
      <c r="B5860" s="362" t="s">
        <v>4187</v>
      </c>
      <c r="C5860" s="362" t="s">
        <v>32732</v>
      </c>
      <c r="D5860" s="362" t="s">
        <v>8619</v>
      </c>
      <c r="E5860" s="363" t="s">
        <v>36224</v>
      </c>
    </row>
    <row r="5861" spans="1:5" x14ac:dyDescent="0.25">
      <c r="A5861" s="246" t="str">
        <f t="shared" si="91"/>
        <v>96365</v>
      </c>
      <c r="B5861" s="362" t="s">
        <v>4188</v>
      </c>
      <c r="C5861" s="362" t="s">
        <v>32733</v>
      </c>
      <c r="D5861" s="362" t="s">
        <v>8619</v>
      </c>
      <c r="E5861" s="363" t="s">
        <v>36225</v>
      </c>
    </row>
    <row r="5862" spans="1:5" x14ac:dyDescent="0.25">
      <c r="A5862" s="246" t="str">
        <f t="shared" si="91"/>
        <v>96366</v>
      </c>
      <c r="B5862" s="362" t="s">
        <v>4189</v>
      </c>
      <c r="C5862" s="362" t="s">
        <v>32735</v>
      </c>
      <c r="D5862" s="362" t="s">
        <v>8619</v>
      </c>
      <c r="E5862" s="363" t="s">
        <v>36226</v>
      </c>
    </row>
    <row r="5863" spans="1:5" x14ac:dyDescent="0.25">
      <c r="A5863" s="246" t="str">
        <f t="shared" si="91"/>
        <v>96367</v>
      </c>
      <c r="B5863" s="362" t="s">
        <v>4190</v>
      </c>
      <c r="C5863" s="362" t="s">
        <v>32737</v>
      </c>
      <c r="D5863" s="362" t="s">
        <v>8619</v>
      </c>
      <c r="E5863" s="363" t="s">
        <v>36227</v>
      </c>
    </row>
    <row r="5864" spans="1:5" x14ac:dyDescent="0.25">
      <c r="A5864" s="246" t="str">
        <f t="shared" si="91"/>
        <v>96368</v>
      </c>
      <c r="B5864" s="362" t="s">
        <v>4191</v>
      </c>
      <c r="C5864" s="362" t="s">
        <v>32738</v>
      </c>
      <c r="D5864" s="362" t="s">
        <v>8619</v>
      </c>
      <c r="E5864" s="363" t="s">
        <v>36228</v>
      </c>
    </row>
    <row r="5865" spans="1:5" x14ac:dyDescent="0.25">
      <c r="A5865" s="246" t="str">
        <f t="shared" si="91"/>
        <v>96369</v>
      </c>
      <c r="B5865" s="362" t="s">
        <v>4192</v>
      </c>
      <c r="C5865" s="362" t="s">
        <v>32740</v>
      </c>
      <c r="D5865" s="362" t="s">
        <v>8619</v>
      </c>
      <c r="E5865" s="363" t="s">
        <v>36229</v>
      </c>
    </row>
    <row r="5866" spans="1:5" x14ac:dyDescent="0.25">
      <c r="A5866" s="246" t="str">
        <f t="shared" si="91"/>
        <v>96370</v>
      </c>
      <c r="B5866" s="362" t="s">
        <v>4193</v>
      </c>
      <c r="C5866" s="362" t="s">
        <v>32742</v>
      </c>
      <c r="D5866" s="362" t="s">
        <v>8619</v>
      </c>
      <c r="E5866" s="363" t="s">
        <v>17026</v>
      </c>
    </row>
    <row r="5867" spans="1:5" x14ac:dyDescent="0.25">
      <c r="A5867" s="246" t="str">
        <f t="shared" si="91"/>
        <v>96371</v>
      </c>
      <c r="B5867" s="362" t="s">
        <v>4194</v>
      </c>
      <c r="C5867" s="362" t="s">
        <v>32743</v>
      </c>
      <c r="D5867" s="362" t="s">
        <v>8619</v>
      </c>
      <c r="E5867" s="363" t="s">
        <v>36230</v>
      </c>
    </row>
    <row r="5868" spans="1:5" x14ac:dyDescent="0.25">
      <c r="A5868" s="246" t="str">
        <f t="shared" si="91"/>
        <v>96373</v>
      </c>
      <c r="B5868" s="362" t="s">
        <v>4195</v>
      </c>
      <c r="C5868" s="362" t="s">
        <v>32745</v>
      </c>
      <c r="D5868" s="362" t="s">
        <v>8399</v>
      </c>
      <c r="E5868" s="363" t="s">
        <v>8064</v>
      </c>
    </row>
    <row r="5869" spans="1:5" x14ac:dyDescent="0.25">
      <c r="A5869" s="246" t="str">
        <f t="shared" si="91"/>
        <v>96374</v>
      </c>
      <c r="B5869" s="362" t="s">
        <v>4196</v>
      </c>
      <c r="C5869" s="362" t="s">
        <v>32746</v>
      </c>
      <c r="D5869" s="362" t="s">
        <v>8399</v>
      </c>
      <c r="E5869" s="363" t="s">
        <v>24802</v>
      </c>
    </row>
    <row r="5870" spans="1:5" x14ac:dyDescent="0.25">
      <c r="A5870" s="246" t="str">
        <f t="shared" si="91"/>
        <v>102235</v>
      </c>
      <c r="B5870" s="362" t="s">
        <v>11434</v>
      </c>
      <c r="C5870" s="362" t="s">
        <v>32747</v>
      </c>
      <c r="D5870" s="362" t="s">
        <v>8619</v>
      </c>
      <c r="E5870" s="363" t="s">
        <v>35863</v>
      </c>
    </row>
    <row r="5871" spans="1:5" x14ac:dyDescent="0.25">
      <c r="A5871" s="246" t="str">
        <f t="shared" si="91"/>
        <v>102253</v>
      </c>
      <c r="B5871" s="362" t="s">
        <v>11435</v>
      </c>
      <c r="C5871" s="362" t="s">
        <v>11436</v>
      </c>
      <c r="D5871" s="362" t="s">
        <v>8619</v>
      </c>
      <c r="E5871" s="363" t="s">
        <v>36231</v>
      </c>
    </row>
    <row r="5872" spans="1:5" x14ac:dyDescent="0.25">
      <c r="A5872" s="246" t="str">
        <f t="shared" si="91"/>
        <v>102254</v>
      </c>
      <c r="B5872" s="362" t="s">
        <v>11437</v>
      </c>
      <c r="C5872" s="362" t="s">
        <v>11438</v>
      </c>
      <c r="D5872" s="362" t="s">
        <v>8619</v>
      </c>
      <c r="E5872" s="363" t="s">
        <v>36232</v>
      </c>
    </row>
    <row r="5873" spans="1:5" x14ac:dyDescent="0.25">
      <c r="A5873" s="246" t="str">
        <f t="shared" si="91"/>
        <v>102255</v>
      </c>
      <c r="B5873" s="362" t="s">
        <v>11439</v>
      </c>
      <c r="C5873" s="362" t="s">
        <v>11440</v>
      </c>
      <c r="D5873" s="362" t="s">
        <v>8619</v>
      </c>
      <c r="E5873" s="363" t="s">
        <v>36233</v>
      </c>
    </row>
    <row r="5874" spans="1:5" x14ac:dyDescent="0.25">
      <c r="A5874" s="246" t="str">
        <f t="shared" si="91"/>
        <v>102256</v>
      </c>
      <c r="B5874" s="362" t="s">
        <v>11441</v>
      </c>
      <c r="C5874" s="362" t="s">
        <v>11442</v>
      </c>
      <c r="D5874" s="362" t="s">
        <v>8619</v>
      </c>
      <c r="E5874" s="363" t="s">
        <v>36234</v>
      </c>
    </row>
    <row r="5875" spans="1:5" x14ac:dyDescent="0.25">
      <c r="A5875" s="246" t="str">
        <f t="shared" si="91"/>
        <v>102257</v>
      </c>
      <c r="B5875" s="362" t="s">
        <v>11443</v>
      </c>
      <c r="C5875" s="362" t="s">
        <v>11444</v>
      </c>
      <c r="D5875" s="362" t="s">
        <v>8619</v>
      </c>
      <c r="E5875" s="363" t="s">
        <v>36235</v>
      </c>
    </row>
    <row r="5876" spans="1:5" x14ac:dyDescent="0.25">
      <c r="A5876" s="246" t="str">
        <f t="shared" si="91"/>
        <v>102258</v>
      </c>
      <c r="B5876" s="362" t="s">
        <v>11445</v>
      </c>
      <c r="C5876" s="362" t="s">
        <v>11446</v>
      </c>
      <c r="D5876" s="362" t="s">
        <v>8619</v>
      </c>
      <c r="E5876" s="363" t="s">
        <v>36236</v>
      </c>
    </row>
    <row r="5877" spans="1:5" x14ac:dyDescent="0.25">
      <c r="A5877" s="246" t="str">
        <f t="shared" si="91"/>
        <v>104718</v>
      </c>
      <c r="B5877" s="362" t="s">
        <v>32755</v>
      </c>
      <c r="C5877" s="362" t="s">
        <v>32756</v>
      </c>
      <c r="D5877" s="362" t="s">
        <v>8619</v>
      </c>
      <c r="E5877" s="363" t="s">
        <v>36237</v>
      </c>
    </row>
    <row r="5878" spans="1:5" x14ac:dyDescent="0.25">
      <c r="A5878" s="246" t="str">
        <f t="shared" si="91"/>
        <v>104719</v>
      </c>
      <c r="B5878" s="362" t="s">
        <v>32757</v>
      </c>
      <c r="C5878" s="362" t="s">
        <v>32758</v>
      </c>
      <c r="D5878" s="362" t="s">
        <v>8619</v>
      </c>
      <c r="E5878" s="363" t="s">
        <v>36238</v>
      </c>
    </row>
    <row r="5879" spans="1:5" x14ac:dyDescent="0.25">
      <c r="A5879" s="246" t="str">
        <f t="shared" si="91"/>
        <v>104720</v>
      </c>
      <c r="B5879" s="362" t="s">
        <v>32760</v>
      </c>
      <c r="C5879" s="362" t="s">
        <v>32761</v>
      </c>
      <c r="D5879" s="362" t="s">
        <v>8619</v>
      </c>
      <c r="E5879" s="363" t="s">
        <v>36239</v>
      </c>
    </row>
    <row r="5880" spans="1:5" x14ac:dyDescent="0.25">
      <c r="A5880" s="246" t="str">
        <f t="shared" si="91"/>
        <v>104721</v>
      </c>
      <c r="B5880" s="362" t="s">
        <v>32763</v>
      </c>
      <c r="C5880" s="362" t="s">
        <v>32764</v>
      </c>
      <c r="D5880" s="362" t="s">
        <v>8619</v>
      </c>
      <c r="E5880" s="363" t="s">
        <v>36240</v>
      </c>
    </row>
    <row r="5881" spans="1:5" x14ac:dyDescent="0.25">
      <c r="A5881" s="246" t="str">
        <f t="shared" si="91"/>
        <v>104722</v>
      </c>
      <c r="B5881" s="362" t="s">
        <v>32766</v>
      </c>
      <c r="C5881" s="362" t="s">
        <v>32767</v>
      </c>
      <c r="D5881" s="362" t="s">
        <v>8619</v>
      </c>
      <c r="E5881" s="363" t="s">
        <v>36241</v>
      </c>
    </row>
    <row r="5882" spans="1:5" x14ac:dyDescent="0.25">
      <c r="A5882" s="246" t="str">
        <f t="shared" si="91"/>
        <v>104723</v>
      </c>
      <c r="B5882" s="362" t="s">
        <v>32768</v>
      </c>
      <c r="C5882" s="362" t="s">
        <v>32769</v>
      </c>
      <c r="D5882" s="362" t="s">
        <v>8619</v>
      </c>
      <c r="E5882" s="363" t="s">
        <v>36242</v>
      </c>
    </row>
    <row r="5883" spans="1:5" x14ac:dyDescent="0.25">
      <c r="A5883" s="246" t="str">
        <f t="shared" si="91"/>
        <v>104724</v>
      </c>
      <c r="B5883" s="362" t="s">
        <v>32771</v>
      </c>
      <c r="C5883" s="362" t="s">
        <v>32772</v>
      </c>
      <c r="D5883" s="362" t="s">
        <v>8619</v>
      </c>
      <c r="E5883" s="363" t="s">
        <v>21372</v>
      </c>
    </row>
    <row r="5884" spans="1:5" x14ac:dyDescent="0.25">
      <c r="A5884" s="246" t="str">
        <f t="shared" si="91"/>
        <v>101154</v>
      </c>
      <c r="B5884" s="362" t="s">
        <v>5906</v>
      </c>
      <c r="C5884" s="362" t="s">
        <v>11447</v>
      </c>
      <c r="D5884" s="362" t="s">
        <v>8619</v>
      </c>
      <c r="E5884" s="363" t="s">
        <v>36243</v>
      </c>
    </row>
    <row r="5885" spans="1:5" x14ac:dyDescent="0.25">
      <c r="A5885" s="246" t="str">
        <f t="shared" si="91"/>
        <v>101155</v>
      </c>
      <c r="B5885" s="362" t="s">
        <v>5907</v>
      </c>
      <c r="C5885" s="362" t="s">
        <v>11448</v>
      </c>
      <c r="D5885" s="362" t="s">
        <v>8619</v>
      </c>
      <c r="E5885" s="363" t="s">
        <v>36244</v>
      </c>
    </row>
    <row r="5886" spans="1:5" x14ac:dyDescent="0.25">
      <c r="A5886" s="246" t="str">
        <f t="shared" si="91"/>
        <v>101156</v>
      </c>
      <c r="B5886" s="362" t="s">
        <v>5908</v>
      </c>
      <c r="C5886" s="362" t="s">
        <v>11449</v>
      </c>
      <c r="D5886" s="362" t="s">
        <v>8619</v>
      </c>
      <c r="E5886" s="363" t="s">
        <v>36245</v>
      </c>
    </row>
    <row r="5887" spans="1:5" x14ac:dyDescent="0.25">
      <c r="A5887" s="246" t="str">
        <f t="shared" si="91"/>
        <v>101814</v>
      </c>
      <c r="B5887" s="362" t="s">
        <v>11450</v>
      </c>
      <c r="C5887" s="362" t="s">
        <v>13160</v>
      </c>
      <c r="D5887" s="362" t="s">
        <v>8619</v>
      </c>
      <c r="E5887" s="363" t="s">
        <v>19923</v>
      </c>
    </row>
    <row r="5888" spans="1:5" x14ac:dyDescent="0.25">
      <c r="A5888" s="246" t="str">
        <f t="shared" si="91"/>
        <v>101816</v>
      </c>
      <c r="B5888" s="362" t="s">
        <v>11451</v>
      </c>
      <c r="C5888" s="362" t="s">
        <v>13161</v>
      </c>
      <c r="D5888" s="362" t="s">
        <v>8619</v>
      </c>
      <c r="E5888" s="363" t="s">
        <v>36246</v>
      </c>
    </row>
    <row r="5889" spans="1:5" x14ac:dyDescent="0.25">
      <c r="A5889" s="246" t="str">
        <f t="shared" si="91"/>
        <v>101817</v>
      </c>
      <c r="B5889" s="362" t="s">
        <v>11452</v>
      </c>
      <c r="C5889" s="362" t="s">
        <v>13162</v>
      </c>
      <c r="D5889" s="362" t="s">
        <v>8619</v>
      </c>
      <c r="E5889" s="363" t="s">
        <v>20195</v>
      </c>
    </row>
    <row r="5890" spans="1:5" x14ac:dyDescent="0.25">
      <c r="A5890" s="246" t="str">
        <f t="shared" si="91"/>
        <v>101819</v>
      </c>
      <c r="B5890" s="362" t="s">
        <v>11453</v>
      </c>
      <c r="C5890" s="362" t="s">
        <v>13163</v>
      </c>
      <c r="D5890" s="362" t="s">
        <v>8619</v>
      </c>
      <c r="E5890" s="363" t="s">
        <v>17599</v>
      </c>
    </row>
    <row r="5891" spans="1:5" x14ac:dyDescent="0.25">
      <c r="A5891" s="246" t="str">
        <f t="shared" ref="A5891:A5954" si="92">B5891</f>
        <v>101820</v>
      </c>
      <c r="B5891" s="362" t="s">
        <v>11454</v>
      </c>
      <c r="C5891" s="362" t="s">
        <v>13164</v>
      </c>
      <c r="D5891" s="362" t="s">
        <v>8619</v>
      </c>
      <c r="E5891" s="363" t="s">
        <v>33053</v>
      </c>
    </row>
    <row r="5892" spans="1:5" x14ac:dyDescent="0.25">
      <c r="A5892" s="246" t="str">
        <f t="shared" si="92"/>
        <v>101822</v>
      </c>
      <c r="B5892" s="362" t="s">
        <v>11455</v>
      </c>
      <c r="C5892" s="362" t="s">
        <v>13165</v>
      </c>
      <c r="D5892" s="362" t="s">
        <v>9485</v>
      </c>
      <c r="E5892" s="363" t="s">
        <v>36247</v>
      </c>
    </row>
    <row r="5893" spans="1:5" x14ac:dyDescent="0.25">
      <c r="A5893" s="246" t="str">
        <f t="shared" si="92"/>
        <v>101823</v>
      </c>
      <c r="B5893" s="362" t="s">
        <v>11456</v>
      </c>
      <c r="C5893" s="362" t="s">
        <v>13166</v>
      </c>
      <c r="D5893" s="362" t="s">
        <v>9485</v>
      </c>
      <c r="E5893" s="363" t="s">
        <v>17612</v>
      </c>
    </row>
    <row r="5894" spans="1:5" x14ac:dyDescent="0.25">
      <c r="A5894" s="246" t="str">
        <f t="shared" si="92"/>
        <v>101824</v>
      </c>
      <c r="B5894" s="362" t="s">
        <v>11457</v>
      </c>
      <c r="C5894" s="362" t="s">
        <v>13167</v>
      </c>
      <c r="D5894" s="362" t="s">
        <v>9485</v>
      </c>
      <c r="E5894" s="363" t="s">
        <v>20938</v>
      </c>
    </row>
    <row r="5895" spans="1:5" x14ac:dyDescent="0.25">
      <c r="A5895" s="246" t="str">
        <f t="shared" si="92"/>
        <v>101825</v>
      </c>
      <c r="B5895" s="362" t="s">
        <v>11458</v>
      </c>
      <c r="C5895" s="362" t="s">
        <v>13168</v>
      </c>
      <c r="D5895" s="362" t="s">
        <v>9485</v>
      </c>
      <c r="E5895" s="363" t="s">
        <v>36248</v>
      </c>
    </row>
    <row r="5896" spans="1:5" x14ac:dyDescent="0.25">
      <c r="A5896" s="246" t="str">
        <f t="shared" si="92"/>
        <v>101826</v>
      </c>
      <c r="B5896" s="362" t="s">
        <v>11459</v>
      </c>
      <c r="C5896" s="362" t="s">
        <v>13169</v>
      </c>
      <c r="D5896" s="362" t="s">
        <v>9485</v>
      </c>
      <c r="E5896" s="363" t="s">
        <v>36249</v>
      </c>
    </row>
    <row r="5897" spans="1:5" x14ac:dyDescent="0.25">
      <c r="A5897" s="246" t="str">
        <f t="shared" si="92"/>
        <v>101827</v>
      </c>
      <c r="B5897" s="362" t="s">
        <v>11460</v>
      </c>
      <c r="C5897" s="362" t="s">
        <v>13170</v>
      </c>
      <c r="D5897" s="362" t="s">
        <v>9485</v>
      </c>
      <c r="E5897" s="363" t="s">
        <v>36250</v>
      </c>
    </row>
    <row r="5898" spans="1:5" x14ac:dyDescent="0.25">
      <c r="A5898" s="246" t="str">
        <f t="shared" si="92"/>
        <v>101828</v>
      </c>
      <c r="B5898" s="362" t="s">
        <v>11461</v>
      </c>
      <c r="C5898" s="362" t="s">
        <v>13171</v>
      </c>
      <c r="D5898" s="362" t="s">
        <v>9485</v>
      </c>
      <c r="E5898" s="363" t="s">
        <v>20494</v>
      </c>
    </row>
    <row r="5899" spans="1:5" x14ac:dyDescent="0.25">
      <c r="A5899" s="246" t="str">
        <f t="shared" si="92"/>
        <v>101829</v>
      </c>
      <c r="B5899" s="362" t="s">
        <v>11462</v>
      </c>
      <c r="C5899" s="362" t="s">
        <v>15140</v>
      </c>
      <c r="D5899" s="362" t="s">
        <v>9485</v>
      </c>
      <c r="E5899" s="363" t="s">
        <v>36251</v>
      </c>
    </row>
    <row r="5900" spans="1:5" x14ac:dyDescent="0.25">
      <c r="A5900" s="246" t="str">
        <f t="shared" si="92"/>
        <v>101830</v>
      </c>
      <c r="B5900" s="362" t="s">
        <v>11463</v>
      </c>
      <c r="C5900" s="362" t="s">
        <v>15141</v>
      </c>
      <c r="D5900" s="362" t="s">
        <v>9485</v>
      </c>
      <c r="E5900" s="363" t="s">
        <v>36252</v>
      </c>
    </row>
    <row r="5901" spans="1:5" x14ac:dyDescent="0.25">
      <c r="A5901" s="246" t="str">
        <f t="shared" si="92"/>
        <v>101831</v>
      </c>
      <c r="B5901" s="362" t="s">
        <v>11464</v>
      </c>
      <c r="C5901" s="362" t="s">
        <v>15142</v>
      </c>
      <c r="D5901" s="362" t="s">
        <v>9485</v>
      </c>
      <c r="E5901" s="363" t="s">
        <v>36253</v>
      </c>
    </row>
    <row r="5902" spans="1:5" x14ac:dyDescent="0.25">
      <c r="A5902" s="246" t="str">
        <f t="shared" si="92"/>
        <v>101832</v>
      </c>
      <c r="B5902" s="362" t="s">
        <v>11465</v>
      </c>
      <c r="C5902" s="362" t="s">
        <v>13172</v>
      </c>
      <c r="D5902" s="362" t="s">
        <v>9485</v>
      </c>
      <c r="E5902" s="363" t="s">
        <v>36254</v>
      </c>
    </row>
    <row r="5903" spans="1:5" x14ac:dyDescent="0.25">
      <c r="A5903" s="246" t="str">
        <f t="shared" si="92"/>
        <v>101833</v>
      </c>
      <c r="B5903" s="362" t="s">
        <v>11466</v>
      </c>
      <c r="C5903" s="362" t="s">
        <v>13173</v>
      </c>
      <c r="D5903" s="362" t="s">
        <v>9485</v>
      </c>
      <c r="E5903" s="363" t="s">
        <v>36255</v>
      </c>
    </row>
    <row r="5904" spans="1:5" x14ac:dyDescent="0.25">
      <c r="A5904" s="246" t="str">
        <f t="shared" si="92"/>
        <v>101834</v>
      </c>
      <c r="B5904" s="362" t="s">
        <v>11467</v>
      </c>
      <c r="C5904" s="362" t="s">
        <v>13174</v>
      </c>
      <c r="D5904" s="362" t="s">
        <v>9485</v>
      </c>
      <c r="E5904" s="363" t="s">
        <v>36256</v>
      </c>
    </row>
    <row r="5905" spans="1:5" x14ac:dyDescent="0.25">
      <c r="A5905" s="246" t="str">
        <f t="shared" si="92"/>
        <v>101835</v>
      </c>
      <c r="B5905" s="362" t="s">
        <v>11468</v>
      </c>
      <c r="C5905" s="362" t="s">
        <v>13175</v>
      </c>
      <c r="D5905" s="362" t="s">
        <v>9485</v>
      </c>
      <c r="E5905" s="363" t="s">
        <v>36257</v>
      </c>
    </row>
    <row r="5906" spans="1:5" x14ac:dyDescent="0.25">
      <c r="A5906" s="246" t="str">
        <f t="shared" si="92"/>
        <v>101836</v>
      </c>
      <c r="B5906" s="362" t="s">
        <v>11469</v>
      </c>
      <c r="C5906" s="362" t="s">
        <v>13176</v>
      </c>
      <c r="D5906" s="362" t="s">
        <v>9485</v>
      </c>
      <c r="E5906" s="363" t="s">
        <v>18972</v>
      </c>
    </row>
    <row r="5907" spans="1:5" x14ac:dyDescent="0.25">
      <c r="A5907" s="246" t="str">
        <f t="shared" si="92"/>
        <v>101837</v>
      </c>
      <c r="B5907" s="362" t="s">
        <v>11470</v>
      </c>
      <c r="C5907" s="362" t="s">
        <v>13177</v>
      </c>
      <c r="D5907" s="362" t="s">
        <v>9485</v>
      </c>
      <c r="E5907" s="363" t="s">
        <v>36258</v>
      </c>
    </row>
    <row r="5908" spans="1:5" x14ac:dyDescent="0.25">
      <c r="A5908" s="246" t="str">
        <f t="shared" si="92"/>
        <v>101838</v>
      </c>
      <c r="B5908" s="362" t="s">
        <v>11471</v>
      </c>
      <c r="C5908" s="362" t="s">
        <v>13178</v>
      </c>
      <c r="D5908" s="362" t="s">
        <v>9485</v>
      </c>
      <c r="E5908" s="363" t="s">
        <v>22117</v>
      </c>
    </row>
    <row r="5909" spans="1:5" x14ac:dyDescent="0.25">
      <c r="A5909" s="246" t="str">
        <f t="shared" si="92"/>
        <v>101839</v>
      </c>
      <c r="B5909" s="362" t="s">
        <v>11472</v>
      </c>
      <c r="C5909" s="362" t="s">
        <v>13179</v>
      </c>
      <c r="D5909" s="362" t="s">
        <v>9485</v>
      </c>
      <c r="E5909" s="363" t="s">
        <v>36259</v>
      </c>
    </row>
    <row r="5910" spans="1:5" x14ac:dyDescent="0.25">
      <c r="A5910" s="246" t="str">
        <f t="shared" si="92"/>
        <v>101840</v>
      </c>
      <c r="B5910" s="362" t="s">
        <v>11473</v>
      </c>
      <c r="C5910" s="362" t="s">
        <v>13180</v>
      </c>
      <c r="D5910" s="362" t="s">
        <v>9485</v>
      </c>
      <c r="E5910" s="363" t="s">
        <v>20825</v>
      </c>
    </row>
    <row r="5911" spans="1:5" x14ac:dyDescent="0.25">
      <c r="A5911" s="246" t="str">
        <f t="shared" si="92"/>
        <v>101841</v>
      </c>
      <c r="B5911" s="362" t="s">
        <v>11474</v>
      </c>
      <c r="C5911" s="362" t="s">
        <v>13181</v>
      </c>
      <c r="D5911" s="362" t="s">
        <v>9485</v>
      </c>
      <c r="E5911" s="363" t="s">
        <v>36260</v>
      </c>
    </row>
    <row r="5912" spans="1:5" x14ac:dyDescent="0.25">
      <c r="A5912" s="246" t="str">
        <f t="shared" si="92"/>
        <v>101842</v>
      </c>
      <c r="B5912" s="362" t="s">
        <v>11475</v>
      </c>
      <c r="C5912" s="362" t="s">
        <v>13182</v>
      </c>
      <c r="D5912" s="362" t="s">
        <v>9485</v>
      </c>
      <c r="E5912" s="363" t="s">
        <v>29297</v>
      </c>
    </row>
    <row r="5913" spans="1:5" x14ac:dyDescent="0.25">
      <c r="A5913" s="246" t="str">
        <f t="shared" si="92"/>
        <v>101843</v>
      </c>
      <c r="B5913" s="362" t="s">
        <v>11476</v>
      </c>
      <c r="C5913" s="362" t="s">
        <v>15143</v>
      </c>
      <c r="D5913" s="362" t="s">
        <v>9485</v>
      </c>
      <c r="E5913" s="363" t="s">
        <v>20866</v>
      </c>
    </row>
    <row r="5914" spans="1:5" x14ac:dyDescent="0.25">
      <c r="A5914" s="246" t="str">
        <f t="shared" si="92"/>
        <v>101844</v>
      </c>
      <c r="B5914" s="362" t="s">
        <v>11477</v>
      </c>
      <c r="C5914" s="362" t="s">
        <v>15144</v>
      </c>
      <c r="D5914" s="362" t="s">
        <v>9485</v>
      </c>
      <c r="E5914" s="363" t="s">
        <v>36261</v>
      </c>
    </row>
    <row r="5915" spans="1:5" x14ac:dyDescent="0.25">
      <c r="A5915" s="246" t="str">
        <f t="shared" si="92"/>
        <v>101845</v>
      </c>
      <c r="B5915" s="362" t="s">
        <v>11478</v>
      </c>
      <c r="C5915" s="362" t="s">
        <v>15145</v>
      </c>
      <c r="D5915" s="362" t="s">
        <v>9485</v>
      </c>
      <c r="E5915" s="363" t="s">
        <v>20890</v>
      </c>
    </row>
    <row r="5916" spans="1:5" x14ac:dyDescent="0.25">
      <c r="A5916" s="246" t="str">
        <f t="shared" si="92"/>
        <v>101846</v>
      </c>
      <c r="B5916" s="362" t="s">
        <v>11479</v>
      </c>
      <c r="C5916" s="362" t="s">
        <v>13183</v>
      </c>
      <c r="D5916" s="362" t="s">
        <v>9485</v>
      </c>
      <c r="E5916" s="363" t="s">
        <v>36262</v>
      </c>
    </row>
    <row r="5917" spans="1:5" x14ac:dyDescent="0.25">
      <c r="A5917" s="246" t="str">
        <f t="shared" si="92"/>
        <v>101847</v>
      </c>
      <c r="B5917" s="362" t="s">
        <v>11480</v>
      </c>
      <c r="C5917" s="362" t="s">
        <v>13184</v>
      </c>
      <c r="D5917" s="362" t="s">
        <v>9485</v>
      </c>
      <c r="E5917" s="363" t="s">
        <v>36263</v>
      </c>
    </row>
    <row r="5918" spans="1:5" x14ac:dyDescent="0.25">
      <c r="A5918" s="246" t="str">
        <f t="shared" si="92"/>
        <v>101848</v>
      </c>
      <c r="B5918" s="362" t="s">
        <v>11481</v>
      </c>
      <c r="C5918" s="362" t="s">
        <v>13185</v>
      </c>
      <c r="D5918" s="362" t="s">
        <v>9485</v>
      </c>
      <c r="E5918" s="363" t="s">
        <v>36264</v>
      </c>
    </row>
    <row r="5919" spans="1:5" x14ac:dyDescent="0.25">
      <c r="A5919" s="246" t="str">
        <f t="shared" si="92"/>
        <v>101849</v>
      </c>
      <c r="B5919" s="362" t="s">
        <v>11482</v>
      </c>
      <c r="C5919" s="362" t="s">
        <v>13186</v>
      </c>
      <c r="D5919" s="362" t="s">
        <v>9485</v>
      </c>
      <c r="E5919" s="363" t="s">
        <v>36265</v>
      </c>
    </row>
    <row r="5920" spans="1:5" x14ac:dyDescent="0.25">
      <c r="A5920" s="246" t="str">
        <f t="shared" si="92"/>
        <v>101850</v>
      </c>
      <c r="B5920" s="362" t="s">
        <v>11483</v>
      </c>
      <c r="C5920" s="362" t="s">
        <v>13187</v>
      </c>
      <c r="D5920" s="362" t="s">
        <v>8619</v>
      </c>
      <c r="E5920" s="363" t="s">
        <v>22445</v>
      </c>
    </row>
    <row r="5921" spans="1:5" x14ac:dyDescent="0.25">
      <c r="A5921" s="246" t="str">
        <f t="shared" si="92"/>
        <v>101852</v>
      </c>
      <c r="B5921" s="362" t="s">
        <v>11484</v>
      </c>
      <c r="C5921" s="362" t="s">
        <v>13188</v>
      </c>
      <c r="D5921" s="362" t="s">
        <v>8619</v>
      </c>
      <c r="E5921" s="363" t="s">
        <v>31502</v>
      </c>
    </row>
    <row r="5922" spans="1:5" x14ac:dyDescent="0.25">
      <c r="A5922" s="246" t="str">
        <f t="shared" si="92"/>
        <v>101853</v>
      </c>
      <c r="B5922" s="362" t="s">
        <v>11485</v>
      </c>
      <c r="C5922" s="362" t="s">
        <v>13189</v>
      </c>
      <c r="D5922" s="362" t="s">
        <v>8619</v>
      </c>
      <c r="E5922" s="363" t="s">
        <v>36266</v>
      </c>
    </row>
    <row r="5923" spans="1:5" x14ac:dyDescent="0.25">
      <c r="A5923" s="246" t="str">
        <f t="shared" si="92"/>
        <v>101855</v>
      </c>
      <c r="B5923" s="362" t="s">
        <v>11486</v>
      </c>
      <c r="C5923" s="362" t="s">
        <v>13190</v>
      </c>
      <c r="D5923" s="362" t="s">
        <v>8619</v>
      </c>
      <c r="E5923" s="363" t="s">
        <v>36267</v>
      </c>
    </row>
    <row r="5924" spans="1:5" x14ac:dyDescent="0.25">
      <c r="A5924" s="246" t="str">
        <f t="shared" si="92"/>
        <v>101856</v>
      </c>
      <c r="B5924" s="362" t="s">
        <v>11487</v>
      </c>
      <c r="C5924" s="362" t="s">
        <v>13191</v>
      </c>
      <c r="D5924" s="362" t="s">
        <v>8619</v>
      </c>
      <c r="E5924" s="363" t="s">
        <v>12616</v>
      </c>
    </row>
    <row r="5925" spans="1:5" x14ac:dyDescent="0.25">
      <c r="A5925" s="246" t="str">
        <f t="shared" si="92"/>
        <v>101857</v>
      </c>
      <c r="B5925" s="362" t="s">
        <v>11488</v>
      </c>
      <c r="C5925" s="362" t="s">
        <v>13192</v>
      </c>
      <c r="D5925" s="362" t="s">
        <v>8619</v>
      </c>
      <c r="E5925" s="363" t="s">
        <v>12989</v>
      </c>
    </row>
    <row r="5926" spans="1:5" x14ac:dyDescent="0.25">
      <c r="A5926" s="246" t="str">
        <f t="shared" si="92"/>
        <v>101858</v>
      </c>
      <c r="B5926" s="362" t="s">
        <v>11489</v>
      </c>
      <c r="C5926" s="362" t="s">
        <v>13193</v>
      </c>
      <c r="D5926" s="362" t="s">
        <v>8619</v>
      </c>
      <c r="E5926" s="363" t="s">
        <v>20144</v>
      </c>
    </row>
    <row r="5927" spans="1:5" x14ac:dyDescent="0.25">
      <c r="A5927" s="246" t="str">
        <f t="shared" si="92"/>
        <v>101859</v>
      </c>
      <c r="B5927" s="362" t="s">
        <v>11491</v>
      </c>
      <c r="C5927" s="362" t="s">
        <v>13194</v>
      </c>
      <c r="D5927" s="362" t="s">
        <v>8619</v>
      </c>
      <c r="E5927" s="363" t="s">
        <v>11433</v>
      </c>
    </row>
    <row r="5928" spans="1:5" x14ac:dyDescent="0.25">
      <c r="A5928" s="246" t="str">
        <f t="shared" si="92"/>
        <v>101860</v>
      </c>
      <c r="B5928" s="362" t="s">
        <v>11492</v>
      </c>
      <c r="C5928" s="362" t="s">
        <v>13195</v>
      </c>
      <c r="D5928" s="362" t="s">
        <v>8619</v>
      </c>
      <c r="E5928" s="363" t="s">
        <v>15542</v>
      </c>
    </row>
    <row r="5929" spans="1:5" x14ac:dyDescent="0.25">
      <c r="A5929" s="246" t="str">
        <f t="shared" si="92"/>
        <v>101861</v>
      </c>
      <c r="B5929" s="362" t="s">
        <v>11493</v>
      </c>
      <c r="C5929" s="362" t="s">
        <v>13196</v>
      </c>
      <c r="D5929" s="362" t="s">
        <v>8619</v>
      </c>
      <c r="E5929" s="363" t="s">
        <v>20977</v>
      </c>
    </row>
    <row r="5930" spans="1:5" x14ac:dyDescent="0.25">
      <c r="A5930" s="246" t="str">
        <f t="shared" si="92"/>
        <v>101862</v>
      </c>
      <c r="B5930" s="362" t="s">
        <v>11494</v>
      </c>
      <c r="C5930" s="362" t="s">
        <v>13197</v>
      </c>
      <c r="D5930" s="362" t="s">
        <v>8619</v>
      </c>
      <c r="E5930" s="363" t="s">
        <v>21769</v>
      </c>
    </row>
    <row r="5931" spans="1:5" x14ac:dyDescent="0.25">
      <c r="A5931" s="246" t="str">
        <f t="shared" si="92"/>
        <v>101863</v>
      </c>
      <c r="B5931" s="362" t="s">
        <v>11495</v>
      </c>
      <c r="C5931" s="362" t="s">
        <v>13198</v>
      </c>
      <c r="D5931" s="362" t="s">
        <v>8619</v>
      </c>
      <c r="E5931" s="363" t="s">
        <v>14160</v>
      </c>
    </row>
    <row r="5932" spans="1:5" x14ac:dyDescent="0.25">
      <c r="A5932" s="246" t="str">
        <f t="shared" si="92"/>
        <v>101864</v>
      </c>
      <c r="B5932" s="362" t="s">
        <v>11496</v>
      </c>
      <c r="C5932" s="362" t="s">
        <v>13199</v>
      </c>
      <c r="D5932" s="362" t="s">
        <v>8619</v>
      </c>
      <c r="E5932" s="363" t="s">
        <v>18469</v>
      </c>
    </row>
    <row r="5933" spans="1:5" x14ac:dyDescent="0.25">
      <c r="A5933" s="246" t="str">
        <f t="shared" si="92"/>
        <v>101865</v>
      </c>
      <c r="B5933" s="362" t="s">
        <v>11497</v>
      </c>
      <c r="C5933" s="362" t="s">
        <v>13200</v>
      </c>
      <c r="D5933" s="362" t="s">
        <v>8619</v>
      </c>
      <c r="E5933" s="363" t="s">
        <v>16575</v>
      </c>
    </row>
    <row r="5934" spans="1:5" x14ac:dyDescent="0.25">
      <c r="A5934" s="246" t="str">
        <f t="shared" si="92"/>
        <v>101866</v>
      </c>
      <c r="B5934" s="362" t="s">
        <v>11498</v>
      </c>
      <c r="C5934" s="362" t="s">
        <v>13202</v>
      </c>
      <c r="D5934" s="362" t="s">
        <v>8619</v>
      </c>
      <c r="E5934" s="363" t="s">
        <v>35117</v>
      </c>
    </row>
    <row r="5935" spans="1:5" x14ac:dyDescent="0.25">
      <c r="A5935" s="246" t="str">
        <f t="shared" si="92"/>
        <v>101867</v>
      </c>
      <c r="B5935" s="362" t="s">
        <v>11499</v>
      </c>
      <c r="C5935" s="362" t="s">
        <v>13203</v>
      </c>
      <c r="D5935" s="362" t="s">
        <v>8619</v>
      </c>
      <c r="E5935" s="363" t="s">
        <v>36268</v>
      </c>
    </row>
    <row r="5936" spans="1:5" x14ac:dyDescent="0.25">
      <c r="A5936" s="246" t="str">
        <f t="shared" si="92"/>
        <v>101868</v>
      </c>
      <c r="B5936" s="362" t="s">
        <v>11500</v>
      </c>
      <c r="C5936" s="362" t="s">
        <v>13204</v>
      </c>
      <c r="D5936" s="362" t="s">
        <v>8619</v>
      </c>
      <c r="E5936" s="363" t="s">
        <v>14162</v>
      </c>
    </row>
    <row r="5937" spans="1:5" x14ac:dyDescent="0.25">
      <c r="A5937" s="246" t="str">
        <f t="shared" si="92"/>
        <v>101869</v>
      </c>
      <c r="B5937" s="362" t="s">
        <v>11501</v>
      </c>
      <c r="C5937" s="362" t="s">
        <v>13205</v>
      </c>
      <c r="D5937" s="362" t="s">
        <v>8619</v>
      </c>
      <c r="E5937" s="363" t="s">
        <v>12812</v>
      </c>
    </row>
    <row r="5938" spans="1:5" x14ac:dyDescent="0.25">
      <c r="A5938" s="246" t="str">
        <f t="shared" si="92"/>
        <v>101870</v>
      </c>
      <c r="B5938" s="362" t="s">
        <v>11502</v>
      </c>
      <c r="C5938" s="362" t="s">
        <v>13206</v>
      </c>
      <c r="D5938" s="362" t="s">
        <v>8619</v>
      </c>
      <c r="E5938" s="363" t="s">
        <v>14847</v>
      </c>
    </row>
    <row r="5939" spans="1:5" x14ac:dyDescent="0.25">
      <c r="A5939" s="246" t="str">
        <f t="shared" si="92"/>
        <v>102098</v>
      </c>
      <c r="B5939" s="362" t="s">
        <v>11503</v>
      </c>
      <c r="C5939" s="362" t="s">
        <v>13207</v>
      </c>
      <c r="D5939" s="362" t="s">
        <v>9485</v>
      </c>
      <c r="E5939" s="363" t="s">
        <v>36269</v>
      </c>
    </row>
    <row r="5940" spans="1:5" x14ac:dyDescent="0.25">
      <c r="A5940" s="246" t="str">
        <f t="shared" si="92"/>
        <v>102988</v>
      </c>
      <c r="B5940" s="362" t="s">
        <v>14599</v>
      </c>
      <c r="C5940" s="362" t="s">
        <v>14600</v>
      </c>
      <c r="D5940" s="362" t="s">
        <v>8619</v>
      </c>
      <c r="E5940" s="363" t="s">
        <v>20655</v>
      </c>
    </row>
    <row r="5941" spans="1:5" x14ac:dyDescent="0.25">
      <c r="A5941" s="246" t="str">
        <f t="shared" si="92"/>
        <v>100576</v>
      </c>
      <c r="B5941" s="362" t="s">
        <v>161</v>
      </c>
      <c r="C5941" s="362" t="s">
        <v>11504</v>
      </c>
      <c r="D5941" s="362" t="s">
        <v>8619</v>
      </c>
      <c r="E5941" s="363" t="s">
        <v>22134</v>
      </c>
    </row>
    <row r="5942" spans="1:5" x14ac:dyDescent="0.25">
      <c r="A5942" s="246" t="str">
        <f t="shared" si="92"/>
        <v>100577</v>
      </c>
      <c r="B5942" s="362" t="s">
        <v>5660</v>
      </c>
      <c r="C5942" s="362" t="s">
        <v>11505</v>
      </c>
      <c r="D5942" s="362" t="s">
        <v>8619</v>
      </c>
      <c r="E5942" s="363" t="s">
        <v>23042</v>
      </c>
    </row>
    <row r="5943" spans="1:5" x14ac:dyDescent="0.25">
      <c r="A5943" s="246" t="str">
        <f t="shared" si="92"/>
        <v>96388</v>
      </c>
      <c r="B5943" s="362" t="s">
        <v>4198</v>
      </c>
      <c r="C5943" s="362" t="s">
        <v>11506</v>
      </c>
      <c r="D5943" s="362" t="s">
        <v>9485</v>
      </c>
      <c r="E5943" s="363" t="s">
        <v>20957</v>
      </c>
    </row>
    <row r="5944" spans="1:5" x14ac:dyDescent="0.25">
      <c r="A5944" s="246" t="str">
        <f t="shared" si="92"/>
        <v>96389</v>
      </c>
      <c r="B5944" s="362" t="s">
        <v>4199</v>
      </c>
      <c r="C5944" s="362" t="s">
        <v>11507</v>
      </c>
      <c r="D5944" s="362" t="s">
        <v>9485</v>
      </c>
      <c r="E5944" s="363" t="s">
        <v>16522</v>
      </c>
    </row>
    <row r="5945" spans="1:5" x14ac:dyDescent="0.25">
      <c r="A5945" s="246" t="str">
        <f t="shared" si="92"/>
        <v>96390</v>
      </c>
      <c r="B5945" s="362" t="s">
        <v>4200</v>
      </c>
      <c r="C5945" s="362" t="s">
        <v>11508</v>
      </c>
      <c r="D5945" s="362" t="s">
        <v>9485</v>
      </c>
      <c r="E5945" s="363" t="s">
        <v>21255</v>
      </c>
    </row>
    <row r="5946" spans="1:5" x14ac:dyDescent="0.25">
      <c r="A5946" s="246" t="str">
        <f t="shared" si="92"/>
        <v>96391</v>
      </c>
      <c r="B5946" s="362" t="s">
        <v>4201</v>
      </c>
      <c r="C5946" s="362" t="s">
        <v>11509</v>
      </c>
      <c r="D5946" s="362" t="s">
        <v>9485</v>
      </c>
      <c r="E5946" s="363" t="s">
        <v>20618</v>
      </c>
    </row>
    <row r="5947" spans="1:5" x14ac:dyDescent="0.25">
      <c r="A5947" s="246" t="str">
        <f t="shared" si="92"/>
        <v>96392</v>
      </c>
      <c r="B5947" s="362" t="s">
        <v>4202</v>
      </c>
      <c r="C5947" s="362" t="s">
        <v>11510</v>
      </c>
      <c r="D5947" s="362" t="s">
        <v>9485</v>
      </c>
      <c r="E5947" s="363" t="s">
        <v>36270</v>
      </c>
    </row>
    <row r="5948" spans="1:5" x14ac:dyDescent="0.25">
      <c r="A5948" s="246" t="str">
        <f t="shared" si="92"/>
        <v>96396</v>
      </c>
      <c r="B5948" s="362" t="s">
        <v>4206</v>
      </c>
      <c r="C5948" s="362" t="s">
        <v>11511</v>
      </c>
      <c r="D5948" s="362" t="s">
        <v>9485</v>
      </c>
      <c r="E5948" s="363" t="s">
        <v>25461</v>
      </c>
    </row>
    <row r="5949" spans="1:5" x14ac:dyDescent="0.25">
      <c r="A5949" s="246" t="str">
        <f t="shared" si="92"/>
        <v>96397</v>
      </c>
      <c r="B5949" s="362" t="s">
        <v>4207</v>
      </c>
      <c r="C5949" s="362" t="s">
        <v>11512</v>
      </c>
      <c r="D5949" s="362" t="s">
        <v>9485</v>
      </c>
      <c r="E5949" s="363" t="s">
        <v>16649</v>
      </c>
    </row>
    <row r="5950" spans="1:5" x14ac:dyDescent="0.25">
      <c r="A5950" s="246" t="str">
        <f t="shared" si="92"/>
        <v>96398</v>
      </c>
      <c r="B5950" s="362" t="s">
        <v>4208</v>
      </c>
      <c r="C5950" s="362" t="s">
        <v>11513</v>
      </c>
      <c r="D5950" s="362" t="s">
        <v>9485</v>
      </c>
      <c r="E5950" s="363" t="s">
        <v>36271</v>
      </c>
    </row>
    <row r="5951" spans="1:5" x14ac:dyDescent="0.25">
      <c r="A5951" s="246" t="str">
        <f t="shared" si="92"/>
        <v>96399</v>
      </c>
      <c r="B5951" s="362" t="s">
        <v>4209</v>
      </c>
      <c r="C5951" s="362" t="s">
        <v>11514</v>
      </c>
      <c r="D5951" s="362" t="s">
        <v>9485</v>
      </c>
      <c r="E5951" s="363" t="s">
        <v>36272</v>
      </c>
    </row>
    <row r="5952" spans="1:5" x14ac:dyDescent="0.25">
      <c r="A5952" s="246" t="str">
        <f t="shared" si="92"/>
        <v>96400</v>
      </c>
      <c r="B5952" s="362" t="s">
        <v>194</v>
      </c>
      <c r="C5952" s="362" t="s">
        <v>11515</v>
      </c>
      <c r="D5952" s="362" t="s">
        <v>9485</v>
      </c>
      <c r="E5952" s="363" t="s">
        <v>21409</v>
      </c>
    </row>
    <row r="5953" spans="1:5" x14ac:dyDescent="0.25">
      <c r="A5953" s="246" t="str">
        <f t="shared" si="92"/>
        <v>100564</v>
      </c>
      <c r="B5953" s="362" t="s">
        <v>5649</v>
      </c>
      <c r="C5953" s="362" t="s">
        <v>11516</v>
      </c>
      <c r="D5953" s="362" t="s">
        <v>9485</v>
      </c>
      <c r="E5953" s="363" t="s">
        <v>21483</v>
      </c>
    </row>
    <row r="5954" spans="1:5" x14ac:dyDescent="0.25">
      <c r="A5954" s="246" t="str">
        <f t="shared" si="92"/>
        <v>100565</v>
      </c>
      <c r="B5954" s="362" t="s">
        <v>5650</v>
      </c>
      <c r="C5954" s="362" t="s">
        <v>11517</v>
      </c>
      <c r="D5954" s="362" t="s">
        <v>9485</v>
      </c>
      <c r="E5954" s="363" t="s">
        <v>32861</v>
      </c>
    </row>
    <row r="5955" spans="1:5" x14ac:dyDescent="0.25">
      <c r="A5955" s="246" t="str">
        <f t="shared" ref="A5955:A6018" si="93">B5955</f>
        <v>100566</v>
      </c>
      <c r="B5955" s="362" t="s">
        <v>5651</v>
      </c>
      <c r="C5955" s="362" t="s">
        <v>11518</v>
      </c>
      <c r="D5955" s="362" t="s">
        <v>9485</v>
      </c>
      <c r="E5955" s="363" t="s">
        <v>36273</v>
      </c>
    </row>
    <row r="5956" spans="1:5" x14ac:dyDescent="0.25">
      <c r="A5956" s="246" t="str">
        <f t="shared" si="93"/>
        <v>100567</v>
      </c>
      <c r="B5956" s="362" t="s">
        <v>5652</v>
      </c>
      <c r="C5956" s="362" t="s">
        <v>11519</v>
      </c>
      <c r="D5956" s="362" t="s">
        <v>9485</v>
      </c>
      <c r="E5956" s="363" t="s">
        <v>35515</v>
      </c>
    </row>
    <row r="5957" spans="1:5" x14ac:dyDescent="0.25">
      <c r="A5957" s="246" t="str">
        <f t="shared" si="93"/>
        <v>100568</v>
      </c>
      <c r="B5957" s="362" t="s">
        <v>5653</v>
      </c>
      <c r="C5957" s="362" t="s">
        <v>11520</v>
      </c>
      <c r="D5957" s="362" t="s">
        <v>9485</v>
      </c>
      <c r="E5957" s="363" t="s">
        <v>21094</v>
      </c>
    </row>
    <row r="5958" spans="1:5" x14ac:dyDescent="0.25">
      <c r="A5958" s="246" t="str">
        <f t="shared" si="93"/>
        <v>100569</v>
      </c>
      <c r="B5958" s="362" t="s">
        <v>5654</v>
      </c>
      <c r="C5958" s="362" t="s">
        <v>11521</v>
      </c>
      <c r="D5958" s="362" t="s">
        <v>9485</v>
      </c>
      <c r="E5958" s="363" t="s">
        <v>36274</v>
      </c>
    </row>
    <row r="5959" spans="1:5" x14ac:dyDescent="0.25">
      <c r="A5959" s="246" t="str">
        <f t="shared" si="93"/>
        <v>100570</v>
      </c>
      <c r="B5959" s="362" t="s">
        <v>5655</v>
      </c>
      <c r="C5959" s="362" t="s">
        <v>11522</v>
      </c>
      <c r="D5959" s="362" t="s">
        <v>9485</v>
      </c>
      <c r="E5959" s="363" t="s">
        <v>28545</v>
      </c>
    </row>
    <row r="5960" spans="1:5" x14ac:dyDescent="0.25">
      <c r="A5960" s="246" t="str">
        <f t="shared" si="93"/>
        <v>100571</v>
      </c>
      <c r="B5960" s="362" t="s">
        <v>5656</v>
      </c>
      <c r="C5960" s="362" t="s">
        <v>11523</v>
      </c>
      <c r="D5960" s="362" t="s">
        <v>9485</v>
      </c>
      <c r="E5960" s="363" t="s">
        <v>36275</v>
      </c>
    </row>
    <row r="5961" spans="1:5" x14ac:dyDescent="0.25">
      <c r="A5961" s="246" t="str">
        <f t="shared" si="93"/>
        <v>100572</v>
      </c>
      <c r="B5961" s="362" t="s">
        <v>5657</v>
      </c>
      <c r="C5961" s="362" t="s">
        <v>11524</v>
      </c>
      <c r="D5961" s="362" t="s">
        <v>9485</v>
      </c>
      <c r="E5961" s="363" t="s">
        <v>26339</v>
      </c>
    </row>
    <row r="5962" spans="1:5" x14ac:dyDescent="0.25">
      <c r="A5962" s="246" t="str">
        <f t="shared" si="93"/>
        <v>100573</v>
      </c>
      <c r="B5962" s="362" t="s">
        <v>5658</v>
      </c>
      <c r="C5962" s="362" t="s">
        <v>11525</v>
      </c>
      <c r="D5962" s="362" t="s">
        <v>9485</v>
      </c>
      <c r="E5962" s="363" t="s">
        <v>20970</v>
      </c>
    </row>
    <row r="5963" spans="1:5" x14ac:dyDescent="0.25">
      <c r="A5963" s="246" t="str">
        <f t="shared" si="93"/>
        <v>100574</v>
      </c>
      <c r="B5963" s="362" t="s">
        <v>160</v>
      </c>
      <c r="C5963" s="362" t="s">
        <v>11526</v>
      </c>
      <c r="D5963" s="362" t="s">
        <v>9485</v>
      </c>
      <c r="E5963" s="363" t="s">
        <v>7958</v>
      </c>
    </row>
    <row r="5964" spans="1:5" x14ac:dyDescent="0.25">
      <c r="A5964" s="246" t="str">
        <f t="shared" si="93"/>
        <v>100575</v>
      </c>
      <c r="B5964" s="362" t="s">
        <v>5659</v>
      </c>
      <c r="C5964" s="362" t="s">
        <v>11527</v>
      </c>
      <c r="D5964" s="362" t="s">
        <v>8619</v>
      </c>
      <c r="E5964" s="363" t="s">
        <v>8262</v>
      </c>
    </row>
    <row r="5965" spans="1:5" x14ac:dyDescent="0.25">
      <c r="A5965" s="246" t="str">
        <f t="shared" si="93"/>
        <v>101767</v>
      </c>
      <c r="B5965" s="362" t="s">
        <v>7283</v>
      </c>
      <c r="C5965" s="362" t="s">
        <v>11528</v>
      </c>
      <c r="D5965" s="362" t="s">
        <v>9485</v>
      </c>
      <c r="E5965" s="363" t="s">
        <v>35701</v>
      </c>
    </row>
    <row r="5966" spans="1:5" x14ac:dyDescent="0.25">
      <c r="A5966" s="246" t="str">
        <f t="shared" si="93"/>
        <v>101768</v>
      </c>
      <c r="B5966" s="362" t="s">
        <v>7284</v>
      </c>
      <c r="C5966" s="362" t="s">
        <v>32824</v>
      </c>
      <c r="D5966" s="362" t="s">
        <v>9485</v>
      </c>
      <c r="E5966" s="363" t="s">
        <v>22797</v>
      </c>
    </row>
    <row r="5967" spans="1:5" x14ac:dyDescent="0.25">
      <c r="A5967" s="246" t="str">
        <f t="shared" si="93"/>
        <v>92391</v>
      </c>
      <c r="B5967" s="362" t="s">
        <v>2689</v>
      </c>
      <c r="C5967" s="362" t="s">
        <v>17709</v>
      </c>
      <c r="D5967" s="362" t="s">
        <v>8619</v>
      </c>
      <c r="E5967" s="363" t="s">
        <v>21291</v>
      </c>
    </row>
    <row r="5968" spans="1:5" x14ac:dyDescent="0.25">
      <c r="A5968" s="246" t="str">
        <f t="shared" si="93"/>
        <v>92392</v>
      </c>
      <c r="B5968" s="362" t="s">
        <v>2690</v>
      </c>
      <c r="C5968" s="362" t="s">
        <v>17710</v>
      </c>
      <c r="D5968" s="362" t="s">
        <v>8619</v>
      </c>
      <c r="E5968" s="363" t="s">
        <v>36276</v>
      </c>
    </row>
    <row r="5969" spans="1:5" x14ac:dyDescent="0.25">
      <c r="A5969" s="246" t="str">
        <f t="shared" si="93"/>
        <v>92393</v>
      </c>
      <c r="B5969" s="362" t="s">
        <v>2691</v>
      </c>
      <c r="C5969" s="362" t="s">
        <v>17711</v>
      </c>
      <c r="D5969" s="362" t="s">
        <v>8619</v>
      </c>
      <c r="E5969" s="363" t="s">
        <v>33000</v>
      </c>
    </row>
    <row r="5970" spans="1:5" x14ac:dyDescent="0.25">
      <c r="A5970" s="246" t="str">
        <f t="shared" si="93"/>
        <v>92394</v>
      </c>
      <c r="B5970" s="362" t="s">
        <v>2692</v>
      </c>
      <c r="C5970" s="362" t="s">
        <v>17712</v>
      </c>
      <c r="D5970" s="362" t="s">
        <v>8619</v>
      </c>
      <c r="E5970" s="363" t="s">
        <v>33249</v>
      </c>
    </row>
    <row r="5971" spans="1:5" x14ac:dyDescent="0.25">
      <c r="A5971" s="246" t="str">
        <f t="shared" si="93"/>
        <v>92395</v>
      </c>
      <c r="B5971" s="362" t="s">
        <v>2693</v>
      </c>
      <c r="C5971" s="362" t="s">
        <v>17713</v>
      </c>
      <c r="D5971" s="362" t="s">
        <v>8619</v>
      </c>
      <c r="E5971" s="363" t="s">
        <v>20660</v>
      </c>
    </row>
    <row r="5972" spans="1:5" x14ac:dyDescent="0.25">
      <c r="A5972" s="246" t="str">
        <f t="shared" si="93"/>
        <v>92396</v>
      </c>
      <c r="B5972" s="362" t="s">
        <v>2694</v>
      </c>
      <c r="C5972" s="362" t="s">
        <v>17714</v>
      </c>
      <c r="D5972" s="362" t="s">
        <v>8619</v>
      </c>
      <c r="E5972" s="363" t="s">
        <v>36277</v>
      </c>
    </row>
    <row r="5973" spans="1:5" x14ac:dyDescent="0.25">
      <c r="A5973" s="246" t="str">
        <f t="shared" si="93"/>
        <v>92397</v>
      </c>
      <c r="B5973" s="362" t="s">
        <v>2695</v>
      </c>
      <c r="C5973" s="362" t="s">
        <v>17715</v>
      </c>
      <c r="D5973" s="362" t="s">
        <v>8619</v>
      </c>
      <c r="E5973" s="363" t="s">
        <v>21396</v>
      </c>
    </row>
    <row r="5974" spans="1:5" x14ac:dyDescent="0.25">
      <c r="A5974" s="246" t="str">
        <f t="shared" si="93"/>
        <v>92398</v>
      </c>
      <c r="B5974" s="362" t="s">
        <v>2696</v>
      </c>
      <c r="C5974" s="362" t="s">
        <v>17716</v>
      </c>
      <c r="D5974" s="362" t="s">
        <v>8619</v>
      </c>
      <c r="E5974" s="363" t="s">
        <v>16703</v>
      </c>
    </row>
    <row r="5975" spans="1:5" x14ac:dyDescent="0.25">
      <c r="A5975" s="246" t="str">
        <f t="shared" si="93"/>
        <v>92400</v>
      </c>
      <c r="B5975" s="362" t="s">
        <v>2697</v>
      </c>
      <c r="C5975" s="362" t="s">
        <v>17717</v>
      </c>
      <c r="D5975" s="362" t="s">
        <v>8619</v>
      </c>
      <c r="E5975" s="363" t="s">
        <v>36278</v>
      </c>
    </row>
    <row r="5976" spans="1:5" x14ac:dyDescent="0.25">
      <c r="A5976" s="246" t="str">
        <f t="shared" si="93"/>
        <v>92402</v>
      </c>
      <c r="B5976" s="362" t="s">
        <v>2698</v>
      </c>
      <c r="C5976" s="362" t="s">
        <v>17719</v>
      </c>
      <c r="D5976" s="362" t="s">
        <v>8619</v>
      </c>
      <c r="E5976" s="363" t="s">
        <v>20925</v>
      </c>
    </row>
    <row r="5977" spans="1:5" x14ac:dyDescent="0.25">
      <c r="A5977" s="246" t="str">
        <f t="shared" si="93"/>
        <v>92403</v>
      </c>
      <c r="B5977" s="362" t="s">
        <v>2699</v>
      </c>
      <c r="C5977" s="362" t="s">
        <v>17721</v>
      </c>
      <c r="D5977" s="362" t="s">
        <v>8619</v>
      </c>
      <c r="E5977" s="363" t="s">
        <v>34823</v>
      </c>
    </row>
    <row r="5978" spans="1:5" x14ac:dyDescent="0.25">
      <c r="A5978" s="246" t="str">
        <f t="shared" si="93"/>
        <v>92404</v>
      </c>
      <c r="B5978" s="362" t="s">
        <v>2700</v>
      </c>
      <c r="C5978" s="362" t="s">
        <v>17723</v>
      </c>
      <c r="D5978" s="362" t="s">
        <v>8619</v>
      </c>
      <c r="E5978" s="363" t="s">
        <v>20500</v>
      </c>
    </row>
    <row r="5979" spans="1:5" x14ac:dyDescent="0.25">
      <c r="A5979" s="246" t="str">
        <f t="shared" si="93"/>
        <v>92406</v>
      </c>
      <c r="B5979" s="362" t="s">
        <v>2701</v>
      </c>
      <c r="C5979" s="362" t="s">
        <v>17724</v>
      </c>
      <c r="D5979" s="362" t="s">
        <v>8619</v>
      </c>
      <c r="E5979" s="363" t="s">
        <v>36279</v>
      </c>
    </row>
    <row r="5980" spans="1:5" x14ac:dyDescent="0.25">
      <c r="A5980" s="246" t="str">
        <f t="shared" si="93"/>
        <v>93679</v>
      </c>
      <c r="B5980" s="362" t="s">
        <v>3426</v>
      </c>
      <c r="C5980" s="362" t="s">
        <v>17869</v>
      </c>
      <c r="D5980" s="362" t="s">
        <v>8619</v>
      </c>
      <c r="E5980" s="363" t="s">
        <v>20955</v>
      </c>
    </row>
    <row r="5981" spans="1:5" x14ac:dyDescent="0.25">
      <c r="A5981" s="246" t="str">
        <f t="shared" si="93"/>
        <v>93680</v>
      </c>
      <c r="B5981" s="362" t="s">
        <v>3427</v>
      </c>
      <c r="C5981" s="362" t="s">
        <v>17871</v>
      </c>
      <c r="D5981" s="362" t="s">
        <v>8619</v>
      </c>
      <c r="E5981" s="363" t="s">
        <v>36280</v>
      </c>
    </row>
    <row r="5982" spans="1:5" x14ac:dyDescent="0.25">
      <c r="A5982" s="246" t="str">
        <f t="shared" si="93"/>
        <v>93681</v>
      </c>
      <c r="B5982" s="362" t="s">
        <v>3428</v>
      </c>
      <c r="C5982" s="362" t="s">
        <v>17872</v>
      </c>
      <c r="D5982" s="362" t="s">
        <v>8619</v>
      </c>
      <c r="E5982" s="363" t="s">
        <v>21217</v>
      </c>
    </row>
    <row r="5983" spans="1:5" x14ac:dyDescent="0.25">
      <c r="A5983" s="246" t="str">
        <f t="shared" si="93"/>
        <v>97104</v>
      </c>
      <c r="B5983" s="362" t="s">
        <v>7491</v>
      </c>
      <c r="C5983" s="362" t="s">
        <v>18144</v>
      </c>
      <c r="D5983" s="362" t="s">
        <v>8619</v>
      </c>
      <c r="E5983" s="363" t="s">
        <v>36281</v>
      </c>
    </row>
    <row r="5984" spans="1:5" x14ac:dyDescent="0.25">
      <c r="A5984" s="246" t="str">
        <f t="shared" si="93"/>
        <v>97105</v>
      </c>
      <c r="B5984" s="362" t="s">
        <v>7492</v>
      </c>
      <c r="C5984" s="362" t="s">
        <v>18145</v>
      </c>
      <c r="D5984" s="362" t="s">
        <v>8619</v>
      </c>
      <c r="E5984" s="363" t="s">
        <v>36282</v>
      </c>
    </row>
    <row r="5985" spans="1:5" x14ac:dyDescent="0.25">
      <c r="A5985" s="246" t="str">
        <f t="shared" si="93"/>
        <v>97106</v>
      </c>
      <c r="B5985" s="362" t="s">
        <v>7493</v>
      </c>
      <c r="C5985" s="362" t="s">
        <v>18146</v>
      </c>
      <c r="D5985" s="362" t="s">
        <v>8619</v>
      </c>
      <c r="E5985" s="363" t="s">
        <v>36283</v>
      </c>
    </row>
    <row r="5986" spans="1:5" x14ac:dyDescent="0.25">
      <c r="A5986" s="246" t="str">
        <f t="shared" si="93"/>
        <v>97107</v>
      </c>
      <c r="B5986" s="362" t="s">
        <v>7494</v>
      </c>
      <c r="C5986" s="362" t="s">
        <v>18147</v>
      </c>
      <c r="D5986" s="362" t="s">
        <v>8619</v>
      </c>
      <c r="E5986" s="363" t="s">
        <v>36284</v>
      </c>
    </row>
    <row r="5987" spans="1:5" x14ac:dyDescent="0.25">
      <c r="A5987" s="246" t="str">
        <f t="shared" si="93"/>
        <v>97108</v>
      </c>
      <c r="B5987" s="362" t="s">
        <v>7495</v>
      </c>
      <c r="C5987" s="362" t="s">
        <v>18148</v>
      </c>
      <c r="D5987" s="362" t="s">
        <v>8619</v>
      </c>
      <c r="E5987" s="363" t="s">
        <v>36285</v>
      </c>
    </row>
    <row r="5988" spans="1:5" x14ac:dyDescent="0.25">
      <c r="A5988" s="246" t="str">
        <f t="shared" si="93"/>
        <v>97109</v>
      </c>
      <c r="B5988" s="362" t="s">
        <v>7496</v>
      </c>
      <c r="C5988" s="362" t="s">
        <v>18149</v>
      </c>
      <c r="D5988" s="362" t="s">
        <v>8619</v>
      </c>
      <c r="E5988" s="363" t="s">
        <v>36286</v>
      </c>
    </row>
    <row r="5989" spans="1:5" x14ac:dyDescent="0.25">
      <c r="A5989" s="246" t="str">
        <f t="shared" si="93"/>
        <v>97111</v>
      </c>
      <c r="B5989" s="362" t="s">
        <v>7497</v>
      </c>
      <c r="C5989" s="362" t="s">
        <v>18150</v>
      </c>
      <c r="D5989" s="362" t="s">
        <v>8619</v>
      </c>
      <c r="E5989" s="363" t="s">
        <v>36287</v>
      </c>
    </row>
    <row r="5990" spans="1:5" x14ac:dyDescent="0.25">
      <c r="A5990" s="246" t="str">
        <f t="shared" si="93"/>
        <v>97112</v>
      </c>
      <c r="B5990" s="362" t="s">
        <v>7498</v>
      </c>
      <c r="C5990" s="362" t="s">
        <v>18151</v>
      </c>
      <c r="D5990" s="362" t="s">
        <v>8619</v>
      </c>
      <c r="E5990" s="363" t="s">
        <v>36288</v>
      </c>
    </row>
    <row r="5991" spans="1:5" x14ac:dyDescent="0.25">
      <c r="A5991" s="246" t="str">
        <f t="shared" si="93"/>
        <v>97113</v>
      </c>
      <c r="B5991" s="362" t="s">
        <v>7499</v>
      </c>
      <c r="C5991" s="362" t="s">
        <v>18152</v>
      </c>
      <c r="D5991" s="362" t="s">
        <v>8619</v>
      </c>
      <c r="E5991" s="363" t="s">
        <v>24546</v>
      </c>
    </row>
    <row r="5992" spans="1:5" x14ac:dyDescent="0.25">
      <c r="A5992" s="246" t="str">
        <f t="shared" si="93"/>
        <v>97114</v>
      </c>
      <c r="B5992" s="362" t="s">
        <v>4514</v>
      </c>
      <c r="C5992" s="362" t="s">
        <v>18153</v>
      </c>
      <c r="D5992" s="362" t="s">
        <v>8399</v>
      </c>
      <c r="E5992" s="363" t="s">
        <v>9025</v>
      </c>
    </row>
    <row r="5993" spans="1:5" x14ac:dyDescent="0.25">
      <c r="A5993" s="246" t="str">
        <f t="shared" si="93"/>
        <v>97115</v>
      </c>
      <c r="B5993" s="362" t="s">
        <v>4515</v>
      </c>
      <c r="C5993" s="362" t="s">
        <v>18154</v>
      </c>
      <c r="D5993" s="362" t="s">
        <v>9468</v>
      </c>
      <c r="E5993" s="363" t="s">
        <v>20954</v>
      </c>
    </row>
    <row r="5994" spans="1:5" x14ac:dyDescent="0.25">
      <c r="A5994" s="246" t="str">
        <f t="shared" si="93"/>
        <v>97116</v>
      </c>
      <c r="B5994" s="362" t="s">
        <v>7500</v>
      </c>
      <c r="C5994" s="362" t="s">
        <v>18155</v>
      </c>
      <c r="D5994" s="362" t="s">
        <v>9468</v>
      </c>
      <c r="E5994" s="363" t="s">
        <v>8340</v>
      </c>
    </row>
    <row r="5995" spans="1:5" x14ac:dyDescent="0.25">
      <c r="A5995" s="246" t="str">
        <f t="shared" si="93"/>
        <v>97117</v>
      </c>
      <c r="B5995" s="362" t="s">
        <v>7501</v>
      </c>
      <c r="C5995" s="362" t="s">
        <v>18156</v>
      </c>
      <c r="D5995" s="362" t="s">
        <v>9468</v>
      </c>
      <c r="E5995" s="363" t="s">
        <v>7979</v>
      </c>
    </row>
    <row r="5996" spans="1:5" x14ac:dyDescent="0.25">
      <c r="A5996" s="246" t="str">
        <f t="shared" si="93"/>
        <v>97118</v>
      </c>
      <c r="B5996" s="362" t="s">
        <v>7502</v>
      </c>
      <c r="C5996" s="362" t="s">
        <v>18157</v>
      </c>
      <c r="D5996" s="362" t="s">
        <v>9468</v>
      </c>
      <c r="E5996" s="363" t="s">
        <v>10226</v>
      </c>
    </row>
    <row r="5997" spans="1:5" x14ac:dyDescent="0.25">
      <c r="A5997" s="246" t="str">
        <f t="shared" si="93"/>
        <v>97119</v>
      </c>
      <c r="B5997" s="362" t="s">
        <v>7503</v>
      </c>
      <c r="C5997" s="362" t="s">
        <v>18158</v>
      </c>
      <c r="D5997" s="362" t="s">
        <v>9468</v>
      </c>
      <c r="E5997" s="363" t="s">
        <v>14866</v>
      </c>
    </row>
    <row r="5998" spans="1:5" x14ac:dyDescent="0.25">
      <c r="A5998" s="246" t="str">
        <f t="shared" si="93"/>
        <v>97120</v>
      </c>
      <c r="B5998" s="362" t="s">
        <v>4516</v>
      </c>
      <c r="C5998" s="362" t="s">
        <v>18159</v>
      </c>
      <c r="D5998" s="362" t="s">
        <v>9468</v>
      </c>
      <c r="E5998" s="363" t="s">
        <v>16110</v>
      </c>
    </row>
    <row r="5999" spans="1:5" x14ac:dyDescent="0.25">
      <c r="A5999" s="246" t="str">
        <f t="shared" si="93"/>
        <v>101167</v>
      </c>
      <c r="B5999" s="362" t="s">
        <v>5916</v>
      </c>
      <c r="C5999" s="362" t="s">
        <v>11531</v>
      </c>
      <c r="D5999" s="362" t="s">
        <v>8619</v>
      </c>
      <c r="E5999" s="363" t="s">
        <v>33077</v>
      </c>
    </row>
    <row r="6000" spans="1:5" x14ac:dyDescent="0.25">
      <c r="A6000" s="246" t="str">
        <f t="shared" si="93"/>
        <v>101169</v>
      </c>
      <c r="B6000" s="362" t="s">
        <v>5917</v>
      </c>
      <c r="C6000" s="362" t="s">
        <v>11532</v>
      </c>
      <c r="D6000" s="362" t="s">
        <v>8619</v>
      </c>
      <c r="E6000" s="363" t="s">
        <v>36289</v>
      </c>
    </row>
    <row r="6001" spans="1:5" x14ac:dyDescent="0.25">
      <c r="A6001" s="246" t="str">
        <f t="shared" si="93"/>
        <v>101170</v>
      </c>
      <c r="B6001" s="362" t="s">
        <v>5918</v>
      </c>
      <c r="C6001" s="362" t="s">
        <v>11533</v>
      </c>
      <c r="D6001" s="362" t="s">
        <v>8619</v>
      </c>
      <c r="E6001" s="363" t="s">
        <v>31744</v>
      </c>
    </row>
    <row r="6002" spans="1:5" x14ac:dyDescent="0.25">
      <c r="A6002" s="246" t="str">
        <f t="shared" si="93"/>
        <v>101172</v>
      </c>
      <c r="B6002" s="362" t="s">
        <v>5919</v>
      </c>
      <c r="C6002" s="362" t="s">
        <v>11534</v>
      </c>
      <c r="D6002" s="362" t="s">
        <v>8619</v>
      </c>
      <c r="E6002" s="363" t="s">
        <v>36290</v>
      </c>
    </row>
    <row r="6003" spans="1:5" x14ac:dyDescent="0.25">
      <c r="A6003" s="246" t="str">
        <f t="shared" si="93"/>
        <v>103904</v>
      </c>
      <c r="B6003" s="362" t="s">
        <v>18807</v>
      </c>
      <c r="C6003" s="362" t="s">
        <v>18808</v>
      </c>
      <c r="D6003" s="362" t="s">
        <v>8619</v>
      </c>
      <c r="E6003" s="363" t="s">
        <v>21440</v>
      </c>
    </row>
    <row r="6004" spans="1:5" x14ac:dyDescent="0.25">
      <c r="A6004" s="246" t="str">
        <f t="shared" si="93"/>
        <v>103905</v>
      </c>
      <c r="B6004" s="362" t="s">
        <v>18809</v>
      </c>
      <c r="C6004" s="362" t="s">
        <v>18810</v>
      </c>
      <c r="D6004" s="362" t="s">
        <v>8619</v>
      </c>
      <c r="E6004" s="363" t="s">
        <v>36291</v>
      </c>
    </row>
    <row r="6005" spans="1:5" x14ac:dyDescent="0.25">
      <c r="A6005" s="246" t="str">
        <f t="shared" si="93"/>
        <v>103906</v>
      </c>
      <c r="B6005" s="362" t="s">
        <v>18811</v>
      </c>
      <c r="C6005" s="362" t="s">
        <v>18812</v>
      </c>
      <c r="D6005" s="362" t="s">
        <v>8619</v>
      </c>
      <c r="E6005" s="363" t="s">
        <v>36292</v>
      </c>
    </row>
    <row r="6006" spans="1:5" x14ac:dyDescent="0.25">
      <c r="A6006" s="246" t="str">
        <f t="shared" si="93"/>
        <v>103907</v>
      </c>
      <c r="B6006" s="362" t="s">
        <v>18813</v>
      </c>
      <c r="C6006" s="362" t="s">
        <v>18814</v>
      </c>
      <c r="D6006" s="362" t="s">
        <v>8619</v>
      </c>
      <c r="E6006" s="363" t="s">
        <v>36293</v>
      </c>
    </row>
    <row r="6007" spans="1:5" x14ac:dyDescent="0.25">
      <c r="A6007" s="246" t="str">
        <f t="shared" si="93"/>
        <v>103908</v>
      </c>
      <c r="B6007" s="362" t="s">
        <v>18815</v>
      </c>
      <c r="C6007" s="362" t="s">
        <v>18816</v>
      </c>
      <c r="D6007" s="362" t="s">
        <v>8619</v>
      </c>
      <c r="E6007" s="363" t="s">
        <v>36294</v>
      </c>
    </row>
    <row r="6008" spans="1:5" x14ac:dyDescent="0.25">
      <c r="A6008" s="246" t="str">
        <f t="shared" si="93"/>
        <v>103909</v>
      </c>
      <c r="B6008" s="362" t="s">
        <v>18817</v>
      </c>
      <c r="C6008" s="362" t="s">
        <v>18818</v>
      </c>
      <c r="D6008" s="362" t="s">
        <v>8619</v>
      </c>
      <c r="E6008" s="363" t="s">
        <v>36295</v>
      </c>
    </row>
    <row r="6009" spans="1:5" x14ac:dyDescent="0.25">
      <c r="A6009" s="246" t="str">
        <f t="shared" si="93"/>
        <v>103911</v>
      </c>
      <c r="B6009" s="362" t="s">
        <v>18819</v>
      </c>
      <c r="C6009" s="362" t="s">
        <v>18820</v>
      </c>
      <c r="D6009" s="362" t="s">
        <v>8619</v>
      </c>
      <c r="E6009" s="363" t="s">
        <v>36296</v>
      </c>
    </row>
    <row r="6010" spans="1:5" x14ac:dyDescent="0.25">
      <c r="A6010" s="246" t="str">
        <f t="shared" si="93"/>
        <v>103912</v>
      </c>
      <c r="B6010" s="362" t="s">
        <v>18821</v>
      </c>
      <c r="C6010" s="362" t="s">
        <v>18822</v>
      </c>
      <c r="D6010" s="362" t="s">
        <v>8619</v>
      </c>
      <c r="E6010" s="363" t="s">
        <v>36297</v>
      </c>
    </row>
    <row r="6011" spans="1:5" x14ac:dyDescent="0.25">
      <c r="A6011" s="246" t="str">
        <f t="shared" si="93"/>
        <v>103913</v>
      </c>
      <c r="B6011" s="362" t="s">
        <v>18823</v>
      </c>
      <c r="C6011" s="362" t="s">
        <v>18824</v>
      </c>
      <c r="D6011" s="362" t="s">
        <v>8619</v>
      </c>
      <c r="E6011" s="363" t="s">
        <v>36298</v>
      </c>
    </row>
    <row r="6012" spans="1:5" x14ac:dyDescent="0.25">
      <c r="A6012" s="246" t="str">
        <f t="shared" si="93"/>
        <v>103914</v>
      </c>
      <c r="B6012" s="362" t="s">
        <v>18825</v>
      </c>
      <c r="C6012" s="362" t="s">
        <v>18826</v>
      </c>
      <c r="D6012" s="362" t="s">
        <v>8619</v>
      </c>
      <c r="E6012" s="363" t="s">
        <v>36299</v>
      </c>
    </row>
    <row r="6013" spans="1:5" x14ac:dyDescent="0.25">
      <c r="A6013" s="246" t="str">
        <f t="shared" si="93"/>
        <v>103915</v>
      </c>
      <c r="B6013" s="362" t="s">
        <v>18827</v>
      </c>
      <c r="C6013" s="362" t="s">
        <v>18828</v>
      </c>
      <c r="D6013" s="362" t="s">
        <v>8619</v>
      </c>
      <c r="E6013" s="363" t="s">
        <v>36300</v>
      </c>
    </row>
    <row r="6014" spans="1:5" x14ac:dyDescent="0.25">
      <c r="A6014" s="246" t="str">
        <f t="shared" si="93"/>
        <v>103916</v>
      </c>
      <c r="B6014" s="362" t="s">
        <v>18829</v>
      </c>
      <c r="C6014" s="362" t="s">
        <v>18830</v>
      </c>
      <c r="D6014" s="362" t="s">
        <v>8619</v>
      </c>
      <c r="E6014" s="363" t="s">
        <v>36301</v>
      </c>
    </row>
    <row r="6015" spans="1:5" x14ac:dyDescent="0.25">
      <c r="A6015" s="246" t="str">
        <f t="shared" si="93"/>
        <v>103917</v>
      </c>
      <c r="B6015" s="362" t="s">
        <v>18831</v>
      </c>
      <c r="C6015" s="362" t="s">
        <v>18832</v>
      </c>
      <c r="D6015" s="362" t="s">
        <v>8619</v>
      </c>
      <c r="E6015" s="363" t="s">
        <v>36302</v>
      </c>
    </row>
    <row r="6016" spans="1:5" x14ac:dyDescent="0.25">
      <c r="A6016" s="246" t="str">
        <f t="shared" si="93"/>
        <v>103918</v>
      </c>
      <c r="B6016" s="362" t="s">
        <v>18833</v>
      </c>
      <c r="C6016" s="362" t="s">
        <v>18834</v>
      </c>
      <c r="D6016" s="362" t="s">
        <v>8619</v>
      </c>
      <c r="E6016" s="363" t="s">
        <v>36303</v>
      </c>
    </row>
    <row r="6017" spans="1:5" x14ac:dyDescent="0.25">
      <c r="A6017" s="246" t="str">
        <f t="shared" si="93"/>
        <v>104432</v>
      </c>
      <c r="B6017" s="362" t="s">
        <v>19443</v>
      </c>
      <c r="C6017" s="362" t="s">
        <v>19444</v>
      </c>
      <c r="D6017" s="362" t="s">
        <v>8619</v>
      </c>
      <c r="E6017" s="363" t="s">
        <v>27039</v>
      </c>
    </row>
    <row r="6018" spans="1:5" x14ac:dyDescent="0.25">
      <c r="A6018" s="246" t="str">
        <f t="shared" si="93"/>
        <v>104433</v>
      </c>
      <c r="B6018" s="362" t="s">
        <v>19445</v>
      </c>
      <c r="C6018" s="362" t="s">
        <v>19446</v>
      </c>
      <c r="D6018" s="362" t="s">
        <v>8619</v>
      </c>
      <c r="E6018" s="363" t="s">
        <v>36202</v>
      </c>
    </row>
    <row r="6019" spans="1:5" x14ac:dyDescent="0.25">
      <c r="A6019" s="246" t="str">
        <f t="shared" ref="A6019:A6082" si="94">B6019</f>
        <v>103689</v>
      </c>
      <c r="B6019" s="362" t="s">
        <v>32858</v>
      </c>
      <c r="C6019" s="362" t="s">
        <v>32859</v>
      </c>
      <c r="D6019" s="362" t="s">
        <v>8619</v>
      </c>
      <c r="E6019" s="363" t="s">
        <v>36304</v>
      </c>
    </row>
    <row r="6020" spans="1:5" x14ac:dyDescent="0.25">
      <c r="A6020" s="246" t="str">
        <f t="shared" si="94"/>
        <v>103694</v>
      </c>
      <c r="B6020" s="362" t="s">
        <v>16211</v>
      </c>
      <c r="C6020" s="362" t="s">
        <v>16212</v>
      </c>
      <c r="D6020" s="362" t="s">
        <v>8471</v>
      </c>
      <c r="E6020" s="363" t="s">
        <v>36305</v>
      </c>
    </row>
    <row r="6021" spans="1:5" x14ac:dyDescent="0.25">
      <c r="A6021" s="246" t="str">
        <f t="shared" si="94"/>
        <v>103695</v>
      </c>
      <c r="B6021" s="362" t="s">
        <v>16213</v>
      </c>
      <c r="C6021" s="362" t="s">
        <v>18584</v>
      </c>
      <c r="D6021" s="362" t="s">
        <v>8471</v>
      </c>
      <c r="E6021" s="363" t="s">
        <v>36306</v>
      </c>
    </row>
    <row r="6022" spans="1:5" x14ac:dyDescent="0.25">
      <c r="A6022" s="246" t="str">
        <f t="shared" si="94"/>
        <v>103696</v>
      </c>
      <c r="B6022" s="362" t="s">
        <v>16214</v>
      </c>
      <c r="C6022" s="362" t="s">
        <v>16215</v>
      </c>
      <c r="D6022" s="362" t="s">
        <v>8471</v>
      </c>
      <c r="E6022" s="363" t="s">
        <v>36307</v>
      </c>
    </row>
    <row r="6023" spans="1:5" x14ac:dyDescent="0.25">
      <c r="A6023" s="246" t="str">
        <f t="shared" si="94"/>
        <v>103697</v>
      </c>
      <c r="B6023" s="362" t="s">
        <v>16216</v>
      </c>
      <c r="C6023" s="362" t="s">
        <v>18585</v>
      </c>
      <c r="D6023" s="362" t="s">
        <v>8471</v>
      </c>
      <c r="E6023" s="363" t="s">
        <v>21139</v>
      </c>
    </row>
    <row r="6024" spans="1:5" x14ac:dyDescent="0.25">
      <c r="A6024" s="246" t="str">
        <f t="shared" si="94"/>
        <v>95995</v>
      </c>
      <c r="B6024" s="362" t="s">
        <v>208</v>
      </c>
      <c r="C6024" s="362" t="s">
        <v>11535</v>
      </c>
      <c r="D6024" s="362" t="s">
        <v>9485</v>
      </c>
      <c r="E6024" s="363" t="s">
        <v>36308</v>
      </c>
    </row>
    <row r="6025" spans="1:5" x14ac:dyDescent="0.25">
      <c r="A6025" s="246" t="str">
        <f t="shared" si="94"/>
        <v>95996</v>
      </c>
      <c r="B6025" s="362" t="s">
        <v>4109</v>
      </c>
      <c r="C6025" s="362" t="s">
        <v>11536</v>
      </c>
      <c r="D6025" s="362" t="s">
        <v>9485</v>
      </c>
      <c r="E6025" s="363" t="s">
        <v>36309</v>
      </c>
    </row>
    <row r="6026" spans="1:5" x14ac:dyDescent="0.25">
      <c r="A6026" s="246" t="str">
        <f t="shared" si="94"/>
        <v>96001</v>
      </c>
      <c r="B6026" s="362" t="s">
        <v>4110</v>
      </c>
      <c r="C6026" s="362" t="s">
        <v>11537</v>
      </c>
      <c r="D6026" s="362" t="s">
        <v>8619</v>
      </c>
      <c r="E6026" s="363" t="s">
        <v>7902</v>
      </c>
    </row>
    <row r="6027" spans="1:5" x14ac:dyDescent="0.25">
      <c r="A6027" s="246" t="str">
        <f t="shared" si="94"/>
        <v>96393</v>
      </c>
      <c r="B6027" s="362" t="s">
        <v>4203</v>
      </c>
      <c r="C6027" s="362" t="s">
        <v>11539</v>
      </c>
      <c r="D6027" s="362" t="s">
        <v>9485</v>
      </c>
      <c r="E6027" s="363" t="s">
        <v>36310</v>
      </c>
    </row>
    <row r="6028" spans="1:5" x14ac:dyDescent="0.25">
      <c r="A6028" s="246" t="str">
        <f t="shared" si="94"/>
        <v>96394</v>
      </c>
      <c r="B6028" s="362" t="s">
        <v>4204</v>
      </c>
      <c r="C6028" s="362" t="s">
        <v>11540</v>
      </c>
      <c r="D6028" s="362" t="s">
        <v>9485</v>
      </c>
      <c r="E6028" s="363" t="s">
        <v>36311</v>
      </c>
    </row>
    <row r="6029" spans="1:5" x14ac:dyDescent="0.25">
      <c r="A6029" s="246" t="str">
        <f t="shared" si="94"/>
        <v>96395</v>
      </c>
      <c r="B6029" s="362" t="s">
        <v>4205</v>
      </c>
      <c r="C6029" s="362" t="s">
        <v>11541</v>
      </c>
      <c r="D6029" s="362" t="s">
        <v>9485</v>
      </c>
      <c r="E6029" s="363" t="s">
        <v>36312</v>
      </c>
    </row>
    <row r="6030" spans="1:5" x14ac:dyDescent="0.25">
      <c r="A6030" s="246" t="str">
        <f t="shared" si="94"/>
        <v>88411</v>
      </c>
      <c r="B6030" s="362" t="s">
        <v>1152</v>
      </c>
      <c r="C6030" s="362" t="s">
        <v>11543</v>
      </c>
      <c r="D6030" s="362" t="s">
        <v>8619</v>
      </c>
      <c r="E6030" s="363" t="s">
        <v>7862</v>
      </c>
    </row>
    <row r="6031" spans="1:5" x14ac:dyDescent="0.25">
      <c r="A6031" s="246" t="str">
        <f t="shared" si="94"/>
        <v>88412</v>
      </c>
      <c r="B6031" s="362" t="s">
        <v>1153</v>
      </c>
      <c r="C6031" s="362" t="s">
        <v>11544</v>
      </c>
      <c r="D6031" s="362" t="s">
        <v>8619</v>
      </c>
      <c r="E6031" s="363" t="s">
        <v>20840</v>
      </c>
    </row>
    <row r="6032" spans="1:5" x14ac:dyDescent="0.25">
      <c r="A6032" s="246" t="str">
        <f t="shared" si="94"/>
        <v>88413</v>
      </c>
      <c r="B6032" s="362" t="s">
        <v>1154</v>
      </c>
      <c r="C6032" s="362" t="s">
        <v>11545</v>
      </c>
      <c r="D6032" s="362" t="s">
        <v>8619</v>
      </c>
      <c r="E6032" s="363" t="s">
        <v>7870</v>
      </c>
    </row>
    <row r="6033" spans="1:5" x14ac:dyDescent="0.25">
      <c r="A6033" s="246" t="str">
        <f t="shared" si="94"/>
        <v>88414</v>
      </c>
      <c r="B6033" s="362" t="s">
        <v>1155</v>
      </c>
      <c r="C6033" s="362" t="s">
        <v>11546</v>
      </c>
      <c r="D6033" s="362" t="s">
        <v>8619</v>
      </c>
      <c r="E6033" s="363" t="s">
        <v>8918</v>
      </c>
    </row>
    <row r="6034" spans="1:5" x14ac:dyDescent="0.25">
      <c r="A6034" s="246" t="str">
        <f t="shared" si="94"/>
        <v>88415</v>
      </c>
      <c r="B6034" s="362" t="s">
        <v>1156</v>
      </c>
      <c r="C6034" s="362" t="s">
        <v>11547</v>
      </c>
      <c r="D6034" s="362" t="s">
        <v>8619</v>
      </c>
      <c r="E6034" s="363" t="s">
        <v>16593</v>
      </c>
    </row>
    <row r="6035" spans="1:5" x14ac:dyDescent="0.25">
      <c r="A6035" s="246" t="str">
        <f t="shared" si="94"/>
        <v>88416</v>
      </c>
      <c r="B6035" s="362" t="s">
        <v>1157</v>
      </c>
      <c r="C6035" s="362" t="s">
        <v>11548</v>
      </c>
      <c r="D6035" s="362" t="s">
        <v>8619</v>
      </c>
      <c r="E6035" s="363" t="s">
        <v>25686</v>
      </c>
    </row>
    <row r="6036" spans="1:5" x14ac:dyDescent="0.25">
      <c r="A6036" s="246" t="str">
        <f t="shared" si="94"/>
        <v>88417</v>
      </c>
      <c r="B6036" s="362" t="s">
        <v>1158</v>
      </c>
      <c r="C6036" s="362" t="s">
        <v>11549</v>
      </c>
      <c r="D6036" s="362" t="s">
        <v>8619</v>
      </c>
      <c r="E6036" s="363" t="s">
        <v>16023</v>
      </c>
    </row>
    <row r="6037" spans="1:5" x14ac:dyDescent="0.25">
      <c r="A6037" s="246" t="str">
        <f t="shared" si="94"/>
        <v>88420</v>
      </c>
      <c r="B6037" s="362" t="s">
        <v>1161</v>
      </c>
      <c r="C6037" s="362" t="s">
        <v>11550</v>
      </c>
      <c r="D6037" s="362" t="s">
        <v>8619</v>
      </c>
      <c r="E6037" s="363" t="s">
        <v>16528</v>
      </c>
    </row>
    <row r="6038" spans="1:5" x14ac:dyDescent="0.25">
      <c r="A6038" s="246" t="str">
        <f t="shared" si="94"/>
        <v>88421</v>
      </c>
      <c r="B6038" s="362" t="s">
        <v>1162</v>
      </c>
      <c r="C6038" s="362" t="s">
        <v>11551</v>
      </c>
      <c r="D6038" s="362" t="s">
        <v>8619</v>
      </c>
      <c r="E6038" s="363" t="s">
        <v>31583</v>
      </c>
    </row>
    <row r="6039" spans="1:5" x14ac:dyDescent="0.25">
      <c r="A6039" s="246" t="str">
        <f t="shared" si="94"/>
        <v>88423</v>
      </c>
      <c r="B6039" s="362" t="s">
        <v>1164</v>
      </c>
      <c r="C6039" s="362" t="s">
        <v>11552</v>
      </c>
      <c r="D6039" s="362" t="s">
        <v>8619</v>
      </c>
      <c r="E6039" s="363" t="s">
        <v>13566</v>
      </c>
    </row>
    <row r="6040" spans="1:5" x14ac:dyDescent="0.25">
      <c r="A6040" s="246" t="str">
        <f t="shared" si="94"/>
        <v>88424</v>
      </c>
      <c r="B6040" s="362" t="s">
        <v>1165</v>
      </c>
      <c r="C6040" s="362" t="s">
        <v>11553</v>
      </c>
      <c r="D6040" s="362" t="s">
        <v>8619</v>
      </c>
      <c r="E6040" s="363" t="s">
        <v>14858</v>
      </c>
    </row>
    <row r="6041" spans="1:5" x14ac:dyDescent="0.25">
      <c r="A6041" s="246" t="str">
        <f t="shared" si="94"/>
        <v>88426</v>
      </c>
      <c r="B6041" s="362" t="s">
        <v>1167</v>
      </c>
      <c r="C6041" s="362" t="s">
        <v>11554</v>
      </c>
      <c r="D6041" s="362" t="s">
        <v>8619</v>
      </c>
      <c r="E6041" s="363" t="s">
        <v>13578</v>
      </c>
    </row>
    <row r="6042" spans="1:5" x14ac:dyDescent="0.25">
      <c r="A6042" s="246" t="str">
        <f t="shared" si="94"/>
        <v>88428</v>
      </c>
      <c r="B6042" s="362" t="s">
        <v>1169</v>
      </c>
      <c r="C6042" s="362" t="s">
        <v>11555</v>
      </c>
      <c r="D6042" s="362" t="s">
        <v>8619</v>
      </c>
      <c r="E6042" s="363" t="s">
        <v>21359</v>
      </c>
    </row>
    <row r="6043" spans="1:5" x14ac:dyDescent="0.25">
      <c r="A6043" s="246" t="str">
        <f t="shared" si="94"/>
        <v>88429</v>
      </c>
      <c r="B6043" s="362" t="s">
        <v>1170</v>
      </c>
      <c r="C6043" s="362" t="s">
        <v>11556</v>
      </c>
      <c r="D6043" s="362" t="s">
        <v>8619</v>
      </c>
      <c r="E6043" s="363" t="s">
        <v>31671</v>
      </c>
    </row>
    <row r="6044" spans="1:5" x14ac:dyDescent="0.25">
      <c r="A6044" s="246" t="str">
        <f t="shared" si="94"/>
        <v>88431</v>
      </c>
      <c r="B6044" s="362" t="s">
        <v>1172</v>
      </c>
      <c r="C6044" s="362" t="s">
        <v>11557</v>
      </c>
      <c r="D6044" s="362" t="s">
        <v>8619</v>
      </c>
      <c r="E6044" s="363" t="s">
        <v>8313</v>
      </c>
    </row>
    <row r="6045" spans="1:5" x14ac:dyDescent="0.25">
      <c r="A6045" s="246" t="str">
        <f t="shared" si="94"/>
        <v>88432</v>
      </c>
      <c r="B6045" s="362" t="s">
        <v>1173</v>
      </c>
      <c r="C6045" s="362" t="s">
        <v>11558</v>
      </c>
      <c r="D6045" s="362" t="s">
        <v>8619</v>
      </c>
      <c r="E6045" s="363" t="s">
        <v>12636</v>
      </c>
    </row>
    <row r="6046" spans="1:5" x14ac:dyDescent="0.25">
      <c r="A6046" s="246" t="str">
        <f t="shared" si="94"/>
        <v>88484</v>
      </c>
      <c r="B6046" s="362" t="s">
        <v>1187</v>
      </c>
      <c r="C6046" s="362" t="s">
        <v>32868</v>
      </c>
      <c r="D6046" s="362" t="s">
        <v>8619</v>
      </c>
      <c r="E6046" s="363" t="s">
        <v>7872</v>
      </c>
    </row>
    <row r="6047" spans="1:5" x14ac:dyDescent="0.25">
      <c r="A6047" s="246" t="str">
        <f t="shared" si="94"/>
        <v>88485</v>
      </c>
      <c r="B6047" s="362" t="s">
        <v>1188</v>
      </c>
      <c r="C6047" s="362" t="s">
        <v>32869</v>
      </c>
      <c r="D6047" s="362" t="s">
        <v>8619</v>
      </c>
      <c r="E6047" s="363" t="s">
        <v>29525</v>
      </c>
    </row>
    <row r="6048" spans="1:5" x14ac:dyDescent="0.25">
      <c r="A6048" s="246" t="str">
        <f t="shared" si="94"/>
        <v>88488</v>
      </c>
      <c r="B6048" s="362" t="s">
        <v>1189</v>
      </c>
      <c r="C6048" s="362" t="s">
        <v>32870</v>
      </c>
      <c r="D6048" s="362" t="s">
        <v>8619</v>
      </c>
      <c r="E6048" s="363" t="s">
        <v>14594</v>
      </c>
    </row>
    <row r="6049" spans="1:5" x14ac:dyDescent="0.25">
      <c r="A6049" s="246" t="str">
        <f t="shared" si="94"/>
        <v>88489</v>
      </c>
      <c r="B6049" s="362" t="s">
        <v>1190</v>
      </c>
      <c r="C6049" s="362" t="s">
        <v>32871</v>
      </c>
      <c r="D6049" s="362" t="s">
        <v>8619</v>
      </c>
      <c r="E6049" s="363" t="s">
        <v>14842</v>
      </c>
    </row>
    <row r="6050" spans="1:5" x14ac:dyDescent="0.25">
      <c r="A6050" s="246" t="str">
        <f t="shared" si="94"/>
        <v>88494</v>
      </c>
      <c r="B6050" s="362" t="s">
        <v>1191</v>
      </c>
      <c r="C6050" s="362" t="s">
        <v>32872</v>
      </c>
      <c r="D6050" s="362" t="s">
        <v>8619</v>
      </c>
      <c r="E6050" s="363" t="s">
        <v>7913</v>
      </c>
    </row>
    <row r="6051" spans="1:5" x14ac:dyDescent="0.25">
      <c r="A6051" s="246" t="str">
        <f t="shared" si="94"/>
        <v>88495</v>
      </c>
      <c r="B6051" s="362" t="s">
        <v>1192</v>
      </c>
      <c r="C6051" s="362" t="s">
        <v>32873</v>
      </c>
      <c r="D6051" s="362" t="s">
        <v>8619</v>
      </c>
      <c r="E6051" s="363" t="s">
        <v>7997</v>
      </c>
    </row>
    <row r="6052" spans="1:5" x14ac:dyDescent="0.25">
      <c r="A6052" s="246" t="str">
        <f t="shared" si="94"/>
        <v>88496</v>
      </c>
      <c r="B6052" s="362" t="s">
        <v>1193</v>
      </c>
      <c r="C6052" s="362" t="s">
        <v>32874</v>
      </c>
      <c r="D6052" s="362" t="s">
        <v>8619</v>
      </c>
      <c r="E6052" s="363" t="s">
        <v>18045</v>
      </c>
    </row>
    <row r="6053" spans="1:5" x14ac:dyDescent="0.25">
      <c r="A6053" s="246" t="str">
        <f t="shared" si="94"/>
        <v>88497</v>
      </c>
      <c r="B6053" s="362" t="s">
        <v>1194</v>
      </c>
      <c r="C6053" s="362" t="s">
        <v>32875</v>
      </c>
      <c r="D6053" s="362" t="s">
        <v>8619</v>
      </c>
      <c r="E6053" s="363" t="s">
        <v>8238</v>
      </c>
    </row>
    <row r="6054" spans="1:5" x14ac:dyDescent="0.25">
      <c r="A6054" s="246" t="str">
        <f t="shared" si="94"/>
        <v>95305</v>
      </c>
      <c r="B6054" s="362" t="s">
        <v>3837</v>
      </c>
      <c r="C6054" s="362" t="s">
        <v>32877</v>
      </c>
      <c r="D6054" s="362" t="s">
        <v>8619</v>
      </c>
      <c r="E6054" s="363" t="s">
        <v>8205</v>
      </c>
    </row>
    <row r="6055" spans="1:5" x14ac:dyDescent="0.25">
      <c r="A6055" s="246" t="str">
        <f t="shared" si="94"/>
        <v>95306</v>
      </c>
      <c r="B6055" s="362" t="s">
        <v>3838</v>
      </c>
      <c r="C6055" s="362" t="s">
        <v>32878</v>
      </c>
      <c r="D6055" s="362" t="s">
        <v>8619</v>
      </c>
      <c r="E6055" s="363" t="s">
        <v>8259</v>
      </c>
    </row>
    <row r="6056" spans="1:5" x14ac:dyDescent="0.25">
      <c r="A6056" s="246" t="str">
        <f t="shared" si="94"/>
        <v>95622</v>
      </c>
      <c r="B6056" s="362" t="s">
        <v>4001</v>
      </c>
      <c r="C6056" s="362" t="s">
        <v>11559</v>
      </c>
      <c r="D6056" s="362" t="s">
        <v>8619</v>
      </c>
      <c r="E6056" s="363" t="s">
        <v>22722</v>
      </c>
    </row>
    <row r="6057" spans="1:5" x14ac:dyDescent="0.25">
      <c r="A6057" s="246" t="str">
        <f t="shared" si="94"/>
        <v>95623</v>
      </c>
      <c r="B6057" s="362" t="s">
        <v>4002</v>
      </c>
      <c r="C6057" s="362" t="s">
        <v>11561</v>
      </c>
      <c r="D6057" s="362" t="s">
        <v>8619</v>
      </c>
      <c r="E6057" s="363" t="s">
        <v>20191</v>
      </c>
    </row>
    <row r="6058" spans="1:5" x14ac:dyDescent="0.25">
      <c r="A6058" s="246" t="str">
        <f t="shared" si="94"/>
        <v>95624</v>
      </c>
      <c r="B6058" s="362" t="s">
        <v>4003</v>
      </c>
      <c r="C6058" s="362" t="s">
        <v>11562</v>
      </c>
      <c r="D6058" s="362" t="s">
        <v>8619</v>
      </c>
      <c r="E6058" s="363" t="s">
        <v>12835</v>
      </c>
    </row>
    <row r="6059" spans="1:5" x14ac:dyDescent="0.25">
      <c r="A6059" s="246" t="str">
        <f t="shared" si="94"/>
        <v>95625</v>
      </c>
      <c r="B6059" s="362" t="s">
        <v>4004</v>
      </c>
      <c r="C6059" s="362" t="s">
        <v>11563</v>
      </c>
      <c r="D6059" s="362" t="s">
        <v>8619</v>
      </c>
      <c r="E6059" s="363" t="s">
        <v>14136</v>
      </c>
    </row>
    <row r="6060" spans="1:5" x14ac:dyDescent="0.25">
      <c r="A6060" s="246" t="str">
        <f t="shared" si="94"/>
        <v>95626</v>
      </c>
      <c r="B6060" s="362" t="s">
        <v>4005</v>
      </c>
      <c r="C6060" s="362" t="s">
        <v>11564</v>
      </c>
      <c r="D6060" s="362" t="s">
        <v>8619</v>
      </c>
      <c r="E6060" s="363" t="s">
        <v>11530</v>
      </c>
    </row>
    <row r="6061" spans="1:5" x14ac:dyDescent="0.25">
      <c r="A6061" s="246" t="str">
        <f t="shared" si="94"/>
        <v>96126</v>
      </c>
      <c r="B6061" s="362" t="s">
        <v>4155</v>
      </c>
      <c r="C6061" s="362" t="s">
        <v>11565</v>
      </c>
      <c r="D6061" s="362" t="s">
        <v>8619</v>
      </c>
      <c r="E6061" s="363" t="s">
        <v>29355</v>
      </c>
    </row>
    <row r="6062" spans="1:5" x14ac:dyDescent="0.25">
      <c r="A6062" s="246" t="str">
        <f t="shared" si="94"/>
        <v>96127</v>
      </c>
      <c r="B6062" s="362" t="s">
        <v>4156</v>
      </c>
      <c r="C6062" s="362" t="s">
        <v>11566</v>
      </c>
      <c r="D6062" s="362" t="s">
        <v>8619</v>
      </c>
      <c r="E6062" s="363" t="s">
        <v>8304</v>
      </c>
    </row>
    <row r="6063" spans="1:5" x14ac:dyDescent="0.25">
      <c r="A6063" s="246" t="str">
        <f t="shared" si="94"/>
        <v>96128</v>
      </c>
      <c r="B6063" s="362" t="s">
        <v>4157</v>
      </c>
      <c r="C6063" s="362" t="s">
        <v>11567</v>
      </c>
      <c r="D6063" s="362" t="s">
        <v>8619</v>
      </c>
      <c r="E6063" s="363" t="s">
        <v>21438</v>
      </c>
    </row>
    <row r="6064" spans="1:5" x14ac:dyDescent="0.25">
      <c r="A6064" s="246" t="str">
        <f t="shared" si="94"/>
        <v>96129</v>
      </c>
      <c r="B6064" s="362" t="s">
        <v>4158</v>
      </c>
      <c r="C6064" s="362" t="s">
        <v>11568</v>
      </c>
      <c r="D6064" s="362" t="s">
        <v>8619</v>
      </c>
      <c r="E6064" s="363" t="s">
        <v>26455</v>
      </c>
    </row>
    <row r="6065" spans="1:5" x14ac:dyDescent="0.25">
      <c r="A6065" s="246" t="str">
        <f t="shared" si="94"/>
        <v>96130</v>
      </c>
      <c r="B6065" s="362" t="s">
        <v>4159</v>
      </c>
      <c r="C6065" s="362" t="s">
        <v>11569</v>
      </c>
      <c r="D6065" s="362" t="s">
        <v>8619</v>
      </c>
      <c r="E6065" s="363" t="s">
        <v>8326</v>
      </c>
    </row>
    <row r="6066" spans="1:5" x14ac:dyDescent="0.25">
      <c r="A6066" s="246" t="str">
        <f t="shared" si="94"/>
        <v>96131</v>
      </c>
      <c r="B6066" s="362" t="s">
        <v>4160</v>
      </c>
      <c r="C6066" s="362" t="s">
        <v>11570</v>
      </c>
      <c r="D6066" s="362" t="s">
        <v>8619</v>
      </c>
      <c r="E6066" s="363" t="s">
        <v>17111</v>
      </c>
    </row>
    <row r="6067" spans="1:5" x14ac:dyDescent="0.25">
      <c r="A6067" s="246" t="str">
        <f t="shared" si="94"/>
        <v>96132</v>
      </c>
      <c r="B6067" s="362" t="s">
        <v>4161</v>
      </c>
      <c r="C6067" s="362" t="s">
        <v>11571</v>
      </c>
      <c r="D6067" s="362" t="s">
        <v>8619</v>
      </c>
      <c r="E6067" s="363" t="s">
        <v>21158</v>
      </c>
    </row>
    <row r="6068" spans="1:5" x14ac:dyDescent="0.25">
      <c r="A6068" s="246" t="str">
        <f t="shared" si="94"/>
        <v>96133</v>
      </c>
      <c r="B6068" s="362" t="s">
        <v>4162</v>
      </c>
      <c r="C6068" s="362" t="s">
        <v>11572</v>
      </c>
      <c r="D6068" s="362" t="s">
        <v>8619</v>
      </c>
      <c r="E6068" s="363" t="s">
        <v>14675</v>
      </c>
    </row>
    <row r="6069" spans="1:5" x14ac:dyDescent="0.25">
      <c r="A6069" s="246" t="str">
        <f t="shared" si="94"/>
        <v>96134</v>
      </c>
      <c r="B6069" s="362" t="s">
        <v>4163</v>
      </c>
      <c r="C6069" s="362" t="s">
        <v>11573</v>
      </c>
      <c r="D6069" s="362" t="s">
        <v>8619</v>
      </c>
      <c r="E6069" s="363" t="s">
        <v>32983</v>
      </c>
    </row>
    <row r="6070" spans="1:5" x14ac:dyDescent="0.25">
      <c r="A6070" s="246" t="str">
        <f t="shared" si="94"/>
        <v>96135</v>
      </c>
      <c r="B6070" s="362" t="s">
        <v>4164</v>
      </c>
      <c r="C6070" s="362" t="s">
        <v>11574</v>
      </c>
      <c r="D6070" s="362" t="s">
        <v>8619</v>
      </c>
      <c r="E6070" s="363" t="s">
        <v>17379</v>
      </c>
    </row>
    <row r="6071" spans="1:5" x14ac:dyDescent="0.25">
      <c r="A6071" s="246" t="str">
        <f t="shared" si="94"/>
        <v>104639</v>
      </c>
      <c r="B6071" s="362" t="s">
        <v>32882</v>
      </c>
      <c r="C6071" s="362" t="s">
        <v>32883</v>
      </c>
      <c r="D6071" s="362" t="s">
        <v>8619</v>
      </c>
      <c r="E6071" s="363" t="s">
        <v>20250</v>
      </c>
    </row>
    <row r="6072" spans="1:5" x14ac:dyDescent="0.25">
      <c r="A6072" s="246" t="str">
        <f t="shared" si="94"/>
        <v>104640</v>
      </c>
      <c r="B6072" s="362" t="s">
        <v>32884</v>
      </c>
      <c r="C6072" s="362" t="s">
        <v>32885</v>
      </c>
      <c r="D6072" s="362" t="s">
        <v>8619</v>
      </c>
      <c r="E6072" s="363" t="s">
        <v>7852</v>
      </c>
    </row>
    <row r="6073" spans="1:5" x14ac:dyDescent="0.25">
      <c r="A6073" s="246" t="str">
        <f t="shared" si="94"/>
        <v>104641</v>
      </c>
      <c r="B6073" s="362" t="s">
        <v>32886</v>
      </c>
      <c r="C6073" s="362" t="s">
        <v>32887</v>
      </c>
      <c r="D6073" s="362" t="s">
        <v>8619</v>
      </c>
      <c r="E6073" s="363" t="s">
        <v>8312</v>
      </c>
    </row>
    <row r="6074" spans="1:5" x14ac:dyDescent="0.25">
      <c r="A6074" s="246" t="str">
        <f t="shared" si="94"/>
        <v>104642</v>
      </c>
      <c r="B6074" s="362" t="s">
        <v>32888</v>
      </c>
      <c r="C6074" s="362" t="s">
        <v>32889</v>
      </c>
      <c r="D6074" s="362" t="s">
        <v>8619</v>
      </c>
      <c r="E6074" s="363" t="s">
        <v>35419</v>
      </c>
    </row>
    <row r="6075" spans="1:5" x14ac:dyDescent="0.25">
      <c r="A6075" s="246" t="str">
        <f t="shared" si="94"/>
        <v>102193</v>
      </c>
      <c r="B6075" s="362" t="s">
        <v>11575</v>
      </c>
      <c r="C6075" s="362" t="s">
        <v>11576</v>
      </c>
      <c r="D6075" s="362" t="s">
        <v>8619</v>
      </c>
      <c r="E6075" s="363" t="s">
        <v>26054</v>
      </c>
    </row>
    <row r="6076" spans="1:5" x14ac:dyDescent="0.25">
      <c r="A6076" s="246" t="str">
        <f t="shared" si="94"/>
        <v>102194</v>
      </c>
      <c r="B6076" s="362" t="s">
        <v>11577</v>
      </c>
      <c r="C6076" s="362" t="s">
        <v>11578</v>
      </c>
      <c r="D6076" s="362" t="s">
        <v>8619</v>
      </c>
      <c r="E6076" s="363" t="s">
        <v>16638</v>
      </c>
    </row>
    <row r="6077" spans="1:5" x14ac:dyDescent="0.25">
      <c r="A6077" s="246" t="str">
        <f t="shared" si="94"/>
        <v>102197</v>
      </c>
      <c r="B6077" s="362" t="s">
        <v>11579</v>
      </c>
      <c r="C6077" s="362" t="s">
        <v>11580</v>
      </c>
      <c r="D6077" s="362" t="s">
        <v>8619</v>
      </c>
      <c r="E6077" s="363" t="s">
        <v>16546</v>
      </c>
    </row>
    <row r="6078" spans="1:5" x14ac:dyDescent="0.25">
      <c r="A6078" s="246" t="str">
        <f t="shared" si="94"/>
        <v>102200</v>
      </c>
      <c r="B6078" s="362" t="s">
        <v>11581</v>
      </c>
      <c r="C6078" s="362" t="s">
        <v>11582</v>
      </c>
      <c r="D6078" s="362" t="s">
        <v>8619</v>
      </c>
      <c r="E6078" s="363" t="s">
        <v>12162</v>
      </c>
    </row>
    <row r="6079" spans="1:5" x14ac:dyDescent="0.25">
      <c r="A6079" s="246" t="str">
        <f t="shared" si="94"/>
        <v>102201</v>
      </c>
      <c r="B6079" s="362" t="s">
        <v>16219</v>
      </c>
      <c r="C6079" s="362" t="s">
        <v>16220</v>
      </c>
      <c r="D6079" s="362" t="s">
        <v>8619</v>
      </c>
      <c r="E6079" s="363" t="s">
        <v>13355</v>
      </c>
    </row>
    <row r="6080" spans="1:5" x14ac:dyDescent="0.25">
      <c r="A6080" s="246" t="str">
        <f t="shared" si="94"/>
        <v>102202</v>
      </c>
      <c r="B6080" s="362" t="s">
        <v>11584</v>
      </c>
      <c r="C6080" s="362" t="s">
        <v>11585</v>
      </c>
      <c r="D6080" s="362" t="s">
        <v>8619</v>
      </c>
      <c r="E6080" s="363" t="s">
        <v>36313</v>
      </c>
    </row>
    <row r="6081" spans="1:5" x14ac:dyDescent="0.25">
      <c r="A6081" s="246" t="str">
        <f t="shared" si="94"/>
        <v>102203</v>
      </c>
      <c r="B6081" s="362" t="s">
        <v>11586</v>
      </c>
      <c r="C6081" s="362" t="s">
        <v>11587</v>
      </c>
      <c r="D6081" s="362" t="s">
        <v>8619</v>
      </c>
      <c r="E6081" s="363" t="s">
        <v>8005</v>
      </c>
    </row>
    <row r="6082" spans="1:5" x14ac:dyDescent="0.25">
      <c r="A6082" s="246" t="str">
        <f t="shared" si="94"/>
        <v>102204</v>
      </c>
      <c r="B6082" s="362" t="s">
        <v>11588</v>
      </c>
      <c r="C6082" s="362" t="s">
        <v>11589</v>
      </c>
      <c r="D6082" s="362" t="s">
        <v>8619</v>
      </c>
      <c r="E6082" s="363" t="s">
        <v>11319</v>
      </c>
    </row>
    <row r="6083" spans="1:5" x14ac:dyDescent="0.25">
      <c r="A6083" s="246" t="str">
        <f t="shared" ref="A6083:A6146" si="95">B6083</f>
        <v>102205</v>
      </c>
      <c r="B6083" s="362" t="s">
        <v>11590</v>
      </c>
      <c r="C6083" s="362" t="s">
        <v>11591</v>
      </c>
      <c r="D6083" s="362" t="s">
        <v>8619</v>
      </c>
      <c r="E6083" s="363" t="s">
        <v>7758</v>
      </c>
    </row>
    <row r="6084" spans="1:5" x14ac:dyDescent="0.25">
      <c r="A6084" s="246" t="str">
        <f t="shared" si="95"/>
        <v>102207</v>
      </c>
      <c r="B6084" s="362" t="s">
        <v>11592</v>
      </c>
      <c r="C6084" s="362" t="s">
        <v>11593</v>
      </c>
      <c r="D6084" s="362" t="s">
        <v>8619</v>
      </c>
      <c r="E6084" s="363" t="s">
        <v>10699</v>
      </c>
    </row>
    <row r="6085" spans="1:5" x14ac:dyDescent="0.25">
      <c r="A6085" s="246" t="str">
        <f t="shared" si="95"/>
        <v>102208</v>
      </c>
      <c r="B6085" s="362" t="s">
        <v>11594</v>
      </c>
      <c r="C6085" s="362" t="s">
        <v>11595</v>
      </c>
      <c r="D6085" s="362" t="s">
        <v>8619</v>
      </c>
      <c r="E6085" s="363" t="s">
        <v>20174</v>
      </c>
    </row>
    <row r="6086" spans="1:5" x14ac:dyDescent="0.25">
      <c r="A6086" s="246" t="str">
        <f t="shared" si="95"/>
        <v>102209</v>
      </c>
      <c r="B6086" s="362" t="s">
        <v>11596</v>
      </c>
      <c r="C6086" s="362" t="s">
        <v>11597</v>
      </c>
      <c r="D6086" s="362" t="s">
        <v>8619</v>
      </c>
      <c r="E6086" s="363" t="s">
        <v>18512</v>
      </c>
    </row>
    <row r="6087" spans="1:5" x14ac:dyDescent="0.25">
      <c r="A6087" s="246" t="str">
        <f t="shared" si="95"/>
        <v>102210</v>
      </c>
      <c r="B6087" s="362" t="s">
        <v>11598</v>
      </c>
      <c r="C6087" s="362" t="s">
        <v>11599</v>
      </c>
      <c r="D6087" s="362" t="s">
        <v>8619</v>
      </c>
      <c r="E6087" s="363" t="s">
        <v>8400</v>
      </c>
    </row>
    <row r="6088" spans="1:5" x14ac:dyDescent="0.25">
      <c r="A6088" s="246" t="str">
        <f t="shared" si="95"/>
        <v>102213</v>
      </c>
      <c r="B6088" s="362" t="s">
        <v>11600</v>
      </c>
      <c r="C6088" s="362" t="s">
        <v>11601</v>
      </c>
      <c r="D6088" s="362" t="s">
        <v>8619</v>
      </c>
      <c r="E6088" s="363" t="s">
        <v>8103</v>
      </c>
    </row>
    <row r="6089" spans="1:5" x14ac:dyDescent="0.25">
      <c r="A6089" s="246" t="str">
        <f t="shared" si="95"/>
        <v>102214</v>
      </c>
      <c r="B6089" s="362" t="s">
        <v>11602</v>
      </c>
      <c r="C6089" s="362" t="s">
        <v>11603</v>
      </c>
      <c r="D6089" s="362" t="s">
        <v>8619</v>
      </c>
      <c r="E6089" s="363" t="s">
        <v>13377</v>
      </c>
    </row>
    <row r="6090" spans="1:5" x14ac:dyDescent="0.25">
      <c r="A6090" s="246" t="str">
        <f t="shared" si="95"/>
        <v>102215</v>
      </c>
      <c r="B6090" s="362" t="s">
        <v>11604</v>
      </c>
      <c r="C6090" s="362" t="s">
        <v>11605</v>
      </c>
      <c r="D6090" s="362" t="s">
        <v>8619</v>
      </c>
      <c r="E6090" s="363" t="s">
        <v>10710</v>
      </c>
    </row>
    <row r="6091" spans="1:5" x14ac:dyDescent="0.25">
      <c r="A6091" s="246" t="str">
        <f t="shared" si="95"/>
        <v>102217</v>
      </c>
      <c r="B6091" s="362" t="s">
        <v>11606</v>
      </c>
      <c r="C6091" s="362" t="s">
        <v>11607</v>
      </c>
      <c r="D6091" s="362" t="s">
        <v>8619</v>
      </c>
      <c r="E6091" s="363" t="s">
        <v>8316</v>
      </c>
    </row>
    <row r="6092" spans="1:5" x14ac:dyDescent="0.25">
      <c r="A6092" s="246" t="str">
        <f t="shared" si="95"/>
        <v>102218</v>
      </c>
      <c r="B6092" s="362" t="s">
        <v>11608</v>
      </c>
      <c r="C6092" s="362" t="s">
        <v>11609</v>
      </c>
      <c r="D6092" s="362" t="s">
        <v>8619</v>
      </c>
      <c r="E6092" s="363" t="s">
        <v>10557</v>
      </c>
    </row>
    <row r="6093" spans="1:5" x14ac:dyDescent="0.25">
      <c r="A6093" s="246" t="str">
        <f t="shared" si="95"/>
        <v>102219</v>
      </c>
      <c r="B6093" s="362" t="s">
        <v>11610</v>
      </c>
      <c r="C6093" s="362" t="s">
        <v>11611</v>
      </c>
      <c r="D6093" s="362" t="s">
        <v>8619</v>
      </c>
      <c r="E6093" s="363" t="s">
        <v>8147</v>
      </c>
    </row>
    <row r="6094" spans="1:5" x14ac:dyDescent="0.25">
      <c r="A6094" s="246" t="str">
        <f t="shared" si="95"/>
        <v>102220</v>
      </c>
      <c r="B6094" s="362" t="s">
        <v>11612</v>
      </c>
      <c r="C6094" s="362" t="s">
        <v>11613</v>
      </c>
      <c r="D6094" s="362" t="s">
        <v>8619</v>
      </c>
      <c r="E6094" s="363" t="s">
        <v>13325</v>
      </c>
    </row>
    <row r="6095" spans="1:5" x14ac:dyDescent="0.25">
      <c r="A6095" s="246" t="str">
        <f t="shared" si="95"/>
        <v>102223</v>
      </c>
      <c r="B6095" s="362" t="s">
        <v>11614</v>
      </c>
      <c r="C6095" s="362" t="s">
        <v>11615</v>
      </c>
      <c r="D6095" s="362" t="s">
        <v>8619</v>
      </c>
      <c r="E6095" s="363" t="s">
        <v>23120</v>
      </c>
    </row>
    <row r="6096" spans="1:5" x14ac:dyDescent="0.25">
      <c r="A6096" s="246" t="str">
        <f t="shared" si="95"/>
        <v>102224</v>
      </c>
      <c r="B6096" s="362" t="s">
        <v>11616</v>
      </c>
      <c r="C6096" s="362" t="s">
        <v>11617</v>
      </c>
      <c r="D6096" s="362" t="s">
        <v>8619</v>
      </c>
      <c r="E6096" s="363" t="s">
        <v>15615</v>
      </c>
    </row>
    <row r="6097" spans="1:5" x14ac:dyDescent="0.25">
      <c r="A6097" s="246" t="str">
        <f t="shared" si="95"/>
        <v>102225</v>
      </c>
      <c r="B6097" s="362" t="s">
        <v>11618</v>
      </c>
      <c r="C6097" s="362" t="s">
        <v>11619</v>
      </c>
      <c r="D6097" s="362" t="s">
        <v>8619</v>
      </c>
      <c r="E6097" s="363" t="s">
        <v>16089</v>
      </c>
    </row>
    <row r="6098" spans="1:5" x14ac:dyDescent="0.25">
      <c r="A6098" s="246" t="str">
        <f t="shared" si="95"/>
        <v>102227</v>
      </c>
      <c r="B6098" s="362" t="s">
        <v>11620</v>
      </c>
      <c r="C6098" s="362" t="s">
        <v>11621</v>
      </c>
      <c r="D6098" s="362" t="s">
        <v>8619</v>
      </c>
      <c r="E6098" s="363" t="s">
        <v>8367</v>
      </c>
    </row>
    <row r="6099" spans="1:5" x14ac:dyDescent="0.25">
      <c r="A6099" s="246" t="str">
        <f t="shared" si="95"/>
        <v>102228</v>
      </c>
      <c r="B6099" s="362" t="s">
        <v>11622</v>
      </c>
      <c r="C6099" s="362" t="s">
        <v>11623</v>
      </c>
      <c r="D6099" s="362" t="s">
        <v>8619</v>
      </c>
      <c r="E6099" s="363" t="s">
        <v>31902</v>
      </c>
    </row>
    <row r="6100" spans="1:5" x14ac:dyDescent="0.25">
      <c r="A6100" s="246" t="str">
        <f t="shared" si="95"/>
        <v>102229</v>
      </c>
      <c r="B6100" s="362" t="s">
        <v>11624</v>
      </c>
      <c r="C6100" s="362" t="s">
        <v>11625</v>
      </c>
      <c r="D6100" s="362" t="s">
        <v>8619</v>
      </c>
      <c r="E6100" s="363" t="s">
        <v>15117</v>
      </c>
    </row>
    <row r="6101" spans="1:5" x14ac:dyDescent="0.25">
      <c r="A6101" s="246" t="str">
        <f t="shared" si="95"/>
        <v>102230</v>
      </c>
      <c r="B6101" s="362" t="s">
        <v>11626</v>
      </c>
      <c r="C6101" s="362" t="s">
        <v>11627</v>
      </c>
      <c r="D6101" s="362" t="s">
        <v>8619</v>
      </c>
      <c r="E6101" s="363" t="s">
        <v>15522</v>
      </c>
    </row>
    <row r="6102" spans="1:5" x14ac:dyDescent="0.25">
      <c r="A6102" s="246" t="str">
        <f t="shared" si="95"/>
        <v>102233</v>
      </c>
      <c r="B6102" s="362" t="s">
        <v>11628</v>
      </c>
      <c r="C6102" s="362" t="s">
        <v>11629</v>
      </c>
      <c r="D6102" s="362" t="s">
        <v>8619</v>
      </c>
      <c r="E6102" s="363" t="s">
        <v>14842</v>
      </c>
    </row>
    <row r="6103" spans="1:5" x14ac:dyDescent="0.25">
      <c r="A6103" s="246" t="str">
        <f t="shared" si="95"/>
        <v>102234</v>
      </c>
      <c r="B6103" s="362" t="s">
        <v>11630</v>
      </c>
      <c r="C6103" s="362" t="s">
        <v>11631</v>
      </c>
      <c r="D6103" s="362" t="s">
        <v>8619</v>
      </c>
      <c r="E6103" s="363" t="s">
        <v>32612</v>
      </c>
    </row>
    <row r="6104" spans="1:5" x14ac:dyDescent="0.25">
      <c r="A6104" s="246" t="str">
        <f t="shared" si="95"/>
        <v>100716</v>
      </c>
      <c r="B6104" s="362" t="s">
        <v>5774</v>
      </c>
      <c r="C6104" s="362" t="s">
        <v>11632</v>
      </c>
      <c r="D6104" s="362" t="s">
        <v>8619</v>
      </c>
      <c r="E6104" s="363" t="s">
        <v>35355</v>
      </c>
    </row>
    <row r="6105" spans="1:5" x14ac:dyDescent="0.25">
      <c r="A6105" s="246" t="str">
        <f t="shared" si="95"/>
        <v>100717</v>
      </c>
      <c r="B6105" s="362" t="s">
        <v>5775</v>
      </c>
      <c r="C6105" s="362" t="s">
        <v>11633</v>
      </c>
      <c r="D6105" s="362" t="s">
        <v>8619</v>
      </c>
      <c r="E6105" s="363" t="s">
        <v>14170</v>
      </c>
    </row>
    <row r="6106" spans="1:5" x14ac:dyDescent="0.25">
      <c r="A6106" s="246" t="str">
        <f t="shared" si="95"/>
        <v>100718</v>
      </c>
      <c r="B6106" s="362" t="s">
        <v>5776</v>
      </c>
      <c r="C6106" s="362" t="s">
        <v>11634</v>
      </c>
      <c r="D6106" s="362" t="s">
        <v>8399</v>
      </c>
      <c r="E6106" s="363" t="s">
        <v>23042</v>
      </c>
    </row>
    <row r="6107" spans="1:5" x14ac:dyDescent="0.25">
      <c r="A6107" s="246" t="str">
        <f t="shared" si="95"/>
        <v>100719</v>
      </c>
      <c r="B6107" s="362" t="s">
        <v>5777</v>
      </c>
      <c r="C6107" s="362" t="s">
        <v>18360</v>
      </c>
      <c r="D6107" s="362" t="s">
        <v>8619</v>
      </c>
      <c r="E6107" s="363" t="s">
        <v>15489</v>
      </c>
    </row>
    <row r="6108" spans="1:5" x14ac:dyDescent="0.25">
      <c r="A6108" s="246" t="str">
        <f t="shared" si="95"/>
        <v>100720</v>
      </c>
      <c r="B6108" s="362" t="s">
        <v>5778</v>
      </c>
      <c r="C6108" s="362" t="s">
        <v>11635</v>
      </c>
      <c r="D6108" s="362" t="s">
        <v>8619</v>
      </c>
      <c r="E6108" s="363" t="s">
        <v>15030</v>
      </c>
    </row>
    <row r="6109" spans="1:5" x14ac:dyDescent="0.25">
      <c r="A6109" s="246" t="str">
        <f t="shared" si="95"/>
        <v>100721</v>
      </c>
      <c r="B6109" s="362" t="s">
        <v>5779</v>
      </c>
      <c r="C6109" s="362" t="s">
        <v>18361</v>
      </c>
      <c r="D6109" s="362" t="s">
        <v>8619</v>
      </c>
      <c r="E6109" s="363" t="s">
        <v>15471</v>
      </c>
    </row>
    <row r="6110" spans="1:5" x14ac:dyDescent="0.25">
      <c r="A6110" s="246" t="str">
        <f t="shared" si="95"/>
        <v>100722</v>
      </c>
      <c r="B6110" s="362" t="s">
        <v>5780</v>
      </c>
      <c r="C6110" s="362" t="s">
        <v>11636</v>
      </c>
      <c r="D6110" s="362" t="s">
        <v>8619</v>
      </c>
      <c r="E6110" s="363" t="s">
        <v>13006</v>
      </c>
    </row>
    <row r="6111" spans="1:5" x14ac:dyDescent="0.25">
      <c r="A6111" s="246" t="str">
        <f t="shared" si="95"/>
        <v>100723</v>
      </c>
      <c r="B6111" s="362" t="s">
        <v>13971</v>
      </c>
      <c r="C6111" s="362" t="s">
        <v>18362</v>
      </c>
      <c r="D6111" s="362" t="s">
        <v>8619</v>
      </c>
      <c r="E6111" s="363" t="s">
        <v>8343</v>
      </c>
    </row>
    <row r="6112" spans="1:5" x14ac:dyDescent="0.25">
      <c r="A6112" s="246" t="str">
        <f t="shared" si="95"/>
        <v>100724</v>
      </c>
      <c r="B6112" s="362" t="s">
        <v>5781</v>
      </c>
      <c r="C6112" s="362" t="s">
        <v>11638</v>
      </c>
      <c r="D6112" s="362" t="s">
        <v>8619</v>
      </c>
      <c r="E6112" s="363" t="s">
        <v>20200</v>
      </c>
    </row>
    <row r="6113" spans="1:5" x14ac:dyDescent="0.25">
      <c r="A6113" s="246" t="str">
        <f t="shared" si="95"/>
        <v>100725</v>
      </c>
      <c r="B6113" s="362" t="s">
        <v>5782</v>
      </c>
      <c r="C6113" s="362" t="s">
        <v>18363</v>
      </c>
      <c r="D6113" s="362" t="s">
        <v>8619</v>
      </c>
      <c r="E6113" s="363" t="s">
        <v>7906</v>
      </c>
    </row>
    <row r="6114" spans="1:5" x14ac:dyDescent="0.25">
      <c r="A6114" s="246" t="str">
        <f t="shared" si="95"/>
        <v>100726</v>
      </c>
      <c r="B6114" s="362" t="s">
        <v>5783</v>
      </c>
      <c r="C6114" s="362" t="s">
        <v>11639</v>
      </c>
      <c r="D6114" s="362" t="s">
        <v>8619</v>
      </c>
      <c r="E6114" s="363" t="s">
        <v>25611</v>
      </c>
    </row>
    <row r="6115" spans="1:5" x14ac:dyDescent="0.25">
      <c r="A6115" s="246" t="str">
        <f t="shared" si="95"/>
        <v>100727</v>
      </c>
      <c r="B6115" s="362" t="s">
        <v>5784</v>
      </c>
      <c r="C6115" s="362" t="s">
        <v>18365</v>
      </c>
      <c r="D6115" s="362" t="s">
        <v>8619</v>
      </c>
      <c r="E6115" s="363" t="s">
        <v>35831</v>
      </c>
    </row>
    <row r="6116" spans="1:5" x14ac:dyDescent="0.25">
      <c r="A6116" s="246" t="str">
        <f t="shared" si="95"/>
        <v>100728</v>
      </c>
      <c r="B6116" s="362" t="s">
        <v>5785</v>
      </c>
      <c r="C6116" s="362" t="s">
        <v>11640</v>
      </c>
      <c r="D6116" s="362" t="s">
        <v>8619</v>
      </c>
      <c r="E6116" s="363" t="s">
        <v>14462</v>
      </c>
    </row>
    <row r="6117" spans="1:5" x14ac:dyDescent="0.25">
      <c r="A6117" s="246" t="str">
        <f t="shared" si="95"/>
        <v>100729</v>
      </c>
      <c r="B6117" s="362" t="s">
        <v>5786</v>
      </c>
      <c r="C6117" s="362" t="s">
        <v>18366</v>
      </c>
      <c r="D6117" s="362" t="s">
        <v>8619</v>
      </c>
      <c r="E6117" s="363" t="s">
        <v>7913</v>
      </c>
    </row>
    <row r="6118" spans="1:5" x14ac:dyDescent="0.25">
      <c r="A6118" s="246" t="str">
        <f t="shared" si="95"/>
        <v>100730</v>
      </c>
      <c r="B6118" s="362" t="s">
        <v>5787</v>
      </c>
      <c r="C6118" s="362" t="s">
        <v>11641</v>
      </c>
      <c r="D6118" s="362" t="s">
        <v>8619</v>
      </c>
      <c r="E6118" s="363" t="s">
        <v>14124</v>
      </c>
    </row>
    <row r="6119" spans="1:5" x14ac:dyDescent="0.25">
      <c r="A6119" s="246" t="str">
        <f t="shared" si="95"/>
        <v>100733</v>
      </c>
      <c r="B6119" s="362" t="s">
        <v>5788</v>
      </c>
      <c r="C6119" s="362" t="s">
        <v>18367</v>
      </c>
      <c r="D6119" s="362" t="s">
        <v>8619</v>
      </c>
      <c r="E6119" s="363" t="s">
        <v>7851</v>
      </c>
    </row>
    <row r="6120" spans="1:5" x14ac:dyDescent="0.25">
      <c r="A6120" s="246" t="str">
        <f t="shared" si="95"/>
        <v>100734</v>
      </c>
      <c r="B6120" s="362" t="s">
        <v>5789</v>
      </c>
      <c r="C6120" s="362" t="s">
        <v>11643</v>
      </c>
      <c r="D6120" s="362" t="s">
        <v>8619</v>
      </c>
      <c r="E6120" s="363" t="s">
        <v>8162</v>
      </c>
    </row>
    <row r="6121" spans="1:5" x14ac:dyDescent="0.25">
      <c r="A6121" s="246" t="str">
        <f t="shared" si="95"/>
        <v>100735</v>
      </c>
      <c r="B6121" s="362" t="s">
        <v>5790</v>
      </c>
      <c r="C6121" s="362" t="s">
        <v>18368</v>
      </c>
      <c r="D6121" s="362" t="s">
        <v>8619</v>
      </c>
      <c r="E6121" s="363" t="s">
        <v>14876</v>
      </c>
    </row>
    <row r="6122" spans="1:5" x14ac:dyDescent="0.25">
      <c r="A6122" s="246" t="str">
        <f t="shared" si="95"/>
        <v>100736</v>
      </c>
      <c r="B6122" s="362" t="s">
        <v>5791</v>
      </c>
      <c r="C6122" s="362" t="s">
        <v>11644</v>
      </c>
      <c r="D6122" s="362" t="s">
        <v>8619</v>
      </c>
      <c r="E6122" s="363" t="s">
        <v>13335</v>
      </c>
    </row>
    <row r="6123" spans="1:5" x14ac:dyDescent="0.25">
      <c r="A6123" s="246" t="str">
        <f t="shared" si="95"/>
        <v>100739</v>
      </c>
      <c r="B6123" s="362" t="s">
        <v>5792</v>
      </c>
      <c r="C6123" s="362" t="s">
        <v>18369</v>
      </c>
      <c r="D6123" s="362" t="s">
        <v>8619</v>
      </c>
      <c r="E6123" s="363" t="s">
        <v>7914</v>
      </c>
    </row>
    <row r="6124" spans="1:5" x14ac:dyDescent="0.25">
      <c r="A6124" s="246" t="str">
        <f t="shared" si="95"/>
        <v>100740</v>
      </c>
      <c r="B6124" s="362" t="s">
        <v>5793</v>
      </c>
      <c r="C6124" s="362" t="s">
        <v>11645</v>
      </c>
      <c r="D6124" s="362" t="s">
        <v>8619</v>
      </c>
      <c r="E6124" s="363" t="s">
        <v>7789</v>
      </c>
    </row>
    <row r="6125" spans="1:5" x14ac:dyDescent="0.25">
      <c r="A6125" s="246" t="str">
        <f t="shared" si="95"/>
        <v>100741</v>
      </c>
      <c r="B6125" s="362" t="s">
        <v>5794</v>
      </c>
      <c r="C6125" s="362" t="s">
        <v>18370</v>
      </c>
      <c r="D6125" s="362" t="s">
        <v>8619</v>
      </c>
      <c r="E6125" s="363" t="s">
        <v>14676</v>
      </c>
    </row>
    <row r="6126" spans="1:5" x14ac:dyDescent="0.25">
      <c r="A6126" s="246" t="str">
        <f t="shared" si="95"/>
        <v>100742</v>
      </c>
      <c r="B6126" s="362" t="s">
        <v>5795</v>
      </c>
      <c r="C6126" s="362" t="s">
        <v>11646</v>
      </c>
      <c r="D6126" s="362" t="s">
        <v>8619</v>
      </c>
      <c r="E6126" s="363" t="s">
        <v>15464</v>
      </c>
    </row>
    <row r="6127" spans="1:5" x14ac:dyDescent="0.25">
      <c r="A6127" s="246" t="str">
        <f t="shared" si="95"/>
        <v>100743</v>
      </c>
      <c r="B6127" s="362" t="s">
        <v>5796</v>
      </c>
      <c r="C6127" s="362" t="s">
        <v>18371</v>
      </c>
      <c r="D6127" s="362" t="s">
        <v>8619</v>
      </c>
      <c r="E6127" s="363" t="s">
        <v>10135</v>
      </c>
    </row>
    <row r="6128" spans="1:5" x14ac:dyDescent="0.25">
      <c r="A6128" s="246" t="str">
        <f t="shared" si="95"/>
        <v>100744</v>
      </c>
      <c r="B6128" s="362" t="s">
        <v>5797</v>
      </c>
      <c r="C6128" s="362" t="s">
        <v>11647</v>
      </c>
      <c r="D6128" s="362" t="s">
        <v>8619</v>
      </c>
      <c r="E6128" s="363" t="s">
        <v>29812</v>
      </c>
    </row>
    <row r="6129" spans="1:5" x14ac:dyDescent="0.25">
      <c r="A6129" s="246" t="str">
        <f t="shared" si="95"/>
        <v>100745</v>
      </c>
      <c r="B6129" s="362" t="s">
        <v>5798</v>
      </c>
      <c r="C6129" s="362" t="s">
        <v>18372</v>
      </c>
      <c r="D6129" s="362" t="s">
        <v>8619</v>
      </c>
      <c r="E6129" s="363" t="s">
        <v>14877</v>
      </c>
    </row>
    <row r="6130" spans="1:5" x14ac:dyDescent="0.25">
      <c r="A6130" s="246" t="str">
        <f t="shared" si="95"/>
        <v>100746</v>
      </c>
      <c r="B6130" s="362" t="s">
        <v>5799</v>
      </c>
      <c r="C6130" s="362" t="s">
        <v>11648</v>
      </c>
      <c r="D6130" s="362" t="s">
        <v>8619</v>
      </c>
      <c r="E6130" s="363" t="s">
        <v>18510</v>
      </c>
    </row>
    <row r="6131" spans="1:5" x14ac:dyDescent="0.25">
      <c r="A6131" s="246" t="str">
        <f t="shared" si="95"/>
        <v>100747</v>
      </c>
      <c r="B6131" s="362" t="s">
        <v>5800</v>
      </c>
      <c r="C6131" s="362" t="s">
        <v>18373</v>
      </c>
      <c r="D6131" s="362" t="s">
        <v>8619</v>
      </c>
      <c r="E6131" s="363" t="s">
        <v>15620</v>
      </c>
    </row>
    <row r="6132" spans="1:5" x14ac:dyDescent="0.25">
      <c r="A6132" s="246" t="str">
        <f t="shared" si="95"/>
        <v>100748</v>
      </c>
      <c r="B6132" s="362" t="s">
        <v>5801</v>
      </c>
      <c r="C6132" s="362" t="s">
        <v>11649</v>
      </c>
      <c r="D6132" s="362" t="s">
        <v>8619</v>
      </c>
      <c r="E6132" s="363" t="s">
        <v>7924</v>
      </c>
    </row>
    <row r="6133" spans="1:5" x14ac:dyDescent="0.25">
      <c r="A6133" s="246" t="str">
        <f t="shared" si="95"/>
        <v>100749</v>
      </c>
      <c r="B6133" s="362" t="s">
        <v>5802</v>
      </c>
      <c r="C6133" s="362" t="s">
        <v>18374</v>
      </c>
      <c r="D6133" s="362" t="s">
        <v>8619</v>
      </c>
      <c r="E6133" s="363" t="s">
        <v>13308</v>
      </c>
    </row>
    <row r="6134" spans="1:5" x14ac:dyDescent="0.25">
      <c r="A6134" s="246" t="str">
        <f t="shared" si="95"/>
        <v>100750</v>
      </c>
      <c r="B6134" s="362" t="s">
        <v>5803</v>
      </c>
      <c r="C6134" s="362" t="s">
        <v>11650</v>
      </c>
      <c r="D6134" s="362" t="s">
        <v>8619</v>
      </c>
      <c r="E6134" s="363" t="s">
        <v>15070</v>
      </c>
    </row>
    <row r="6135" spans="1:5" x14ac:dyDescent="0.25">
      <c r="A6135" s="246" t="str">
        <f t="shared" si="95"/>
        <v>100751</v>
      </c>
      <c r="B6135" s="362" t="s">
        <v>5804</v>
      </c>
      <c r="C6135" s="362" t="s">
        <v>18375</v>
      </c>
      <c r="D6135" s="362" t="s">
        <v>8619</v>
      </c>
      <c r="E6135" s="363" t="s">
        <v>10819</v>
      </c>
    </row>
    <row r="6136" spans="1:5" x14ac:dyDescent="0.25">
      <c r="A6136" s="246" t="str">
        <f t="shared" si="95"/>
        <v>100752</v>
      </c>
      <c r="B6136" s="362" t="s">
        <v>5805</v>
      </c>
      <c r="C6136" s="362" t="s">
        <v>11651</v>
      </c>
      <c r="D6136" s="362" t="s">
        <v>8619</v>
      </c>
      <c r="E6136" s="363" t="s">
        <v>31168</v>
      </c>
    </row>
    <row r="6137" spans="1:5" x14ac:dyDescent="0.25">
      <c r="A6137" s="246" t="str">
        <f t="shared" si="95"/>
        <v>100753</v>
      </c>
      <c r="B6137" s="362" t="s">
        <v>5806</v>
      </c>
      <c r="C6137" s="362" t="s">
        <v>18376</v>
      </c>
      <c r="D6137" s="362" t="s">
        <v>8619</v>
      </c>
      <c r="E6137" s="363" t="s">
        <v>12237</v>
      </c>
    </row>
    <row r="6138" spans="1:5" x14ac:dyDescent="0.25">
      <c r="A6138" s="246" t="str">
        <f t="shared" si="95"/>
        <v>100754</v>
      </c>
      <c r="B6138" s="362" t="s">
        <v>5807</v>
      </c>
      <c r="C6138" s="362" t="s">
        <v>11652</v>
      </c>
      <c r="D6138" s="362" t="s">
        <v>8619</v>
      </c>
      <c r="E6138" s="363" t="s">
        <v>15948</v>
      </c>
    </row>
    <row r="6139" spans="1:5" x14ac:dyDescent="0.25">
      <c r="A6139" s="246" t="str">
        <f t="shared" si="95"/>
        <v>100757</v>
      </c>
      <c r="B6139" s="362" t="s">
        <v>5808</v>
      </c>
      <c r="C6139" s="362" t="s">
        <v>18377</v>
      </c>
      <c r="D6139" s="362" t="s">
        <v>8619</v>
      </c>
      <c r="E6139" s="363" t="s">
        <v>20572</v>
      </c>
    </row>
    <row r="6140" spans="1:5" x14ac:dyDescent="0.25">
      <c r="A6140" s="246" t="str">
        <f t="shared" si="95"/>
        <v>100758</v>
      </c>
      <c r="B6140" s="362" t="s">
        <v>5809</v>
      </c>
      <c r="C6140" s="362" t="s">
        <v>11654</v>
      </c>
      <c r="D6140" s="362" t="s">
        <v>8619</v>
      </c>
      <c r="E6140" s="363" t="s">
        <v>21215</v>
      </c>
    </row>
    <row r="6141" spans="1:5" x14ac:dyDescent="0.25">
      <c r="A6141" s="246" t="str">
        <f t="shared" si="95"/>
        <v>100759</v>
      </c>
      <c r="B6141" s="362" t="s">
        <v>5810</v>
      </c>
      <c r="C6141" s="362" t="s">
        <v>18379</v>
      </c>
      <c r="D6141" s="362" t="s">
        <v>8619</v>
      </c>
      <c r="E6141" s="363" t="s">
        <v>13015</v>
      </c>
    </row>
    <row r="6142" spans="1:5" x14ac:dyDescent="0.25">
      <c r="A6142" s="246" t="str">
        <f t="shared" si="95"/>
        <v>100760</v>
      </c>
      <c r="B6142" s="362" t="s">
        <v>5811</v>
      </c>
      <c r="C6142" s="362" t="s">
        <v>11655</v>
      </c>
      <c r="D6142" s="362" t="s">
        <v>8619</v>
      </c>
      <c r="E6142" s="363" t="s">
        <v>21114</v>
      </c>
    </row>
    <row r="6143" spans="1:5" x14ac:dyDescent="0.25">
      <c r="A6143" s="246" t="str">
        <f t="shared" si="95"/>
        <v>100761</v>
      </c>
      <c r="B6143" s="362" t="s">
        <v>5812</v>
      </c>
      <c r="C6143" s="362" t="s">
        <v>18380</v>
      </c>
      <c r="D6143" s="362" t="s">
        <v>8619</v>
      </c>
      <c r="E6143" s="363" t="s">
        <v>22556</v>
      </c>
    </row>
    <row r="6144" spans="1:5" x14ac:dyDescent="0.25">
      <c r="A6144" s="246" t="str">
        <f t="shared" si="95"/>
        <v>100762</v>
      </c>
      <c r="B6144" s="362" t="s">
        <v>5813</v>
      </c>
      <c r="C6144" s="362" t="s">
        <v>11656</v>
      </c>
      <c r="D6144" s="362" t="s">
        <v>8619</v>
      </c>
      <c r="E6144" s="363" t="s">
        <v>36314</v>
      </c>
    </row>
    <row r="6145" spans="1:5" x14ac:dyDescent="0.25">
      <c r="A6145" s="246" t="str">
        <f t="shared" si="95"/>
        <v>102488</v>
      </c>
      <c r="B6145" s="362" t="s">
        <v>13209</v>
      </c>
      <c r="C6145" s="362" t="s">
        <v>13210</v>
      </c>
      <c r="D6145" s="362" t="s">
        <v>8619</v>
      </c>
      <c r="E6145" s="363" t="s">
        <v>10245</v>
      </c>
    </row>
    <row r="6146" spans="1:5" x14ac:dyDescent="0.25">
      <c r="A6146" s="246" t="str">
        <f t="shared" si="95"/>
        <v>102489</v>
      </c>
      <c r="B6146" s="362" t="s">
        <v>13211</v>
      </c>
      <c r="C6146" s="362" t="s">
        <v>13212</v>
      </c>
      <c r="D6146" s="362" t="s">
        <v>8619</v>
      </c>
      <c r="E6146" s="363" t="s">
        <v>16588</v>
      </c>
    </row>
    <row r="6147" spans="1:5" x14ac:dyDescent="0.25">
      <c r="A6147" s="246" t="str">
        <f t="shared" ref="A6147:A6210" si="96">B6147</f>
        <v>102491</v>
      </c>
      <c r="B6147" s="362" t="s">
        <v>13213</v>
      </c>
      <c r="C6147" s="362" t="s">
        <v>13214</v>
      </c>
      <c r="D6147" s="362" t="s">
        <v>8619</v>
      </c>
      <c r="E6147" s="363" t="s">
        <v>25654</v>
      </c>
    </row>
    <row r="6148" spans="1:5" x14ac:dyDescent="0.25">
      <c r="A6148" s="246" t="str">
        <f t="shared" si="96"/>
        <v>102492</v>
      </c>
      <c r="B6148" s="362" t="s">
        <v>13215</v>
      </c>
      <c r="C6148" s="362" t="s">
        <v>13216</v>
      </c>
      <c r="D6148" s="362" t="s">
        <v>8619</v>
      </c>
      <c r="E6148" s="363" t="s">
        <v>27886</v>
      </c>
    </row>
    <row r="6149" spans="1:5" x14ac:dyDescent="0.25">
      <c r="A6149" s="246" t="str">
        <f t="shared" si="96"/>
        <v>102494</v>
      </c>
      <c r="B6149" s="362" t="s">
        <v>13217</v>
      </c>
      <c r="C6149" s="362" t="s">
        <v>13218</v>
      </c>
      <c r="D6149" s="362" t="s">
        <v>8619</v>
      </c>
      <c r="E6149" s="363" t="s">
        <v>36315</v>
      </c>
    </row>
    <row r="6150" spans="1:5" x14ac:dyDescent="0.25">
      <c r="A6150" s="246" t="str">
        <f t="shared" si="96"/>
        <v>102496</v>
      </c>
      <c r="B6150" s="362" t="s">
        <v>13219</v>
      </c>
      <c r="C6150" s="362" t="s">
        <v>13220</v>
      </c>
      <c r="D6150" s="362" t="s">
        <v>8399</v>
      </c>
      <c r="E6150" s="363" t="s">
        <v>7852</v>
      </c>
    </row>
    <row r="6151" spans="1:5" x14ac:dyDescent="0.25">
      <c r="A6151" s="246" t="str">
        <f t="shared" si="96"/>
        <v>102497</v>
      </c>
      <c r="B6151" s="362" t="s">
        <v>13221</v>
      </c>
      <c r="C6151" s="362" t="s">
        <v>13222</v>
      </c>
      <c r="D6151" s="362" t="s">
        <v>8399</v>
      </c>
      <c r="E6151" s="363" t="s">
        <v>8208</v>
      </c>
    </row>
    <row r="6152" spans="1:5" x14ac:dyDescent="0.25">
      <c r="A6152" s="246" t="str">
        <f t="shared" si="96"/>
        <v>102498</v>
      </c>
      <c r="B6152" s="362" t="s">
        <v>13223</v>
      </c>
      <c r="C6152" s="362" t="s">
        <v>13224</v>
      </c>
      <c r="D6152" s="362" t="s">
        <v>8399</v>
      </c>
      <c r="E6152" s="363" t="s">
        <v>11986</v>
      </c>
    </row>
    <row r="6153" spans="1:5" x14ac:dyDescent="0.25">
      <c r="A6153" s="246" t="str">
        <f t="shared" si="96"/>
        <v>102499</v>
      </c>
      <c r="B6153" s="362" t="s">
        <v>13225</v>
      </c>
      <c r="C6153" s="362" t="s">
        <v>13226</v>
      </c>
      <c r="D6153" s="362" t="s">
        <v>8619</v>
      </c>
      <c r="E6153" s="363" t="s">
        <v>8196</v>
      </c>
    </row>
    <row r="6154" spans="1:5" x14ac:dyDescent="0.25">
      <c r="A6154" s="246" t="str">
        <f t="shared" si="96"/>
        <v>102500</v>
      </c>
      <c r="B6154" s="362" t="s">
        <v>13227</v>
      </c>
      <c r="C6154" s="362" t="s">
        <v>13228</v>
      </c>
      <c r="D6154" s="362" t="s">
        <v>8399</v>
      </c>
      <c r="E6154" s="363" t="s">
        <v>8345</v>
      </c>
    </row>
    <row r="6155" spans="1:5" x14ac:dyDescent="0.25">
      <c r="A6155" s="246" t="str">
        <f t="shared" si="96"/>
        <v>102501</v>
      </c>
      <c r="B6155" s="362" t="s">
        <v>13229</v>
      </c>
      <c r="C6155" s="362" t="s">
        <v>13230</v>
      </c>
      <c r="D6155" s="362" t="s">
        <v>8619</v>
      </c>
      <c r="E6155" s="363" t="s">
        <v>13606</v>
      </c>
    </row>
    <row r="6156" spans="1:5" x14ac:dyDescent="0.25">
      <c r="A6156" s="246" t="str">
        <f t="shared" si="96"/>
        <v>102504</v>
      </c>
      <c r="B6156" s="362" t="s">
        <v>13231</v>
      </c>
      <c r="C6156" s="362" t="s">
        <v>13232</v>
      </c>
      <c r="D6156" s="362" t="s">
        <v>8399</v>
      </c>
      <c r="E6156" s="363" t="s">
        <v>13322</v>
      </c>
    </row>
    <row r="6157" spans="1:5" x14ac:dyDescent="0.25">
      <c r="A6157" s="246" t="str">
        <f t="shared" si="96"/>
        <v>102505</v>
      </c>
      <c r="B6157" s="362" t="s">
        <v>13233</v>
      </c>
      <c r="C6157" s="362" t="s">
        <v>13234</v>
      </c>
      <c r="D6157" s="362" t="s">
        <v>8399</v>
      </c>
      <c r="E6157" s="363" t="s">
        <v>8153</v>
      </c>
    </row>
    <row r="6158" spans="1:5" x14ac:dyDescent="0.25">
      <c r="A6158" s="246" t="str">
        <f t="shared" si="96"/>
        <v>102506</v>
      </c>
      <c r="B6158" s="362" t="s">
        <v>13235</v>
      </c>
      <c r="C6158" s="362" t="s">
        <v>13236</v>
      </c>
      <c r="D6158" s="362" t="s">
        <v>8399</v>
      </c>
      <c r="E6158" s="363" t="s">
        <v>15030</v>
      </c>
    </row>
    <row r="6159" spans="1:5" x14ac:dyDescent="0.25">
      <c r="A6159" s="246" t="str">
        <f t="shared" si="96"/>
        <v>102507</v>
      </c>
      <c r="B6159" s="362" t="s">
        <v>13237</v>
      </c>
      <c r="C6159" s="362" t="s">
        <v>13238</v>
      </c>
      <c r="D6159" s="362" t="s">
        <v>8399</v>
      </c>
      <c r="E6159" s="363" t="s">
        <v>13371</v>
      </c>
    </row>
    <row r="6160" spans="1:5" x14ac:dyDescent="0.25">
      <c r="A6160" s="246" t="str">
        <f t="shared" si="96"/>
        <v>102508</v>
      </c>
      <c r="B6160" s="362" t="s">
        <v>13239</v>
      </c>
      <c r="C6160" s="362" t="s">
        <v>13240</v>
      </c>
      <c r="D6160" s="362" t="s">
        <v>8619</v>
      </c>
      <c r="E6160" s="363" t="s">
        <v>35844</v>
      </c>
    </row>
    <row r="6161" spans="1:5" x14ac:dyDescent="0.25">
      <c r="A6161" s="246" t="str">
        <f t="shared" si="96"/>
        <v>102509</v>
      </c>
      <c r="B6161" s="362" t="s">
        <v>13241</v>
      </c>
      <c r="C6161" s="362" t="s">
        <v>13242</v>
      </c>
      <c r="D6161" s="362" t="s">
        <v>8619</v>
      </c>
      <c r="E6161" s="363" t="s">
        <v>14331</v>
      </c>
    </row>
    <row r="6162" spans="1:5" x14ac:dyDescent="0.25">
      <c r="A6162" s="246" t="str">
        <f t="shared" si="96"/>
        <v>102512</v>
      </c>
      <c r="B6162" s="362" t="s">
        <v>13243</v>
      </c>
      <c r="C6162" s="362" t="s">
        <v>13244</v>
      </c>
      <c r="D6162" s="362" t="s">
        <v>8399</v>
      </c>
      <c r="E6162" s="363" t="s">
        <v>9154</v>
      </c>
    </row>
    <row r="6163" spans="1:5" x14ac:dyDescent="0.25">
      <c r="A6163" s="246" t="str">
        <f t="shared" si="96"/>
        <v>102513</v>
      </c>
      <c r="B6163" s="362" t="s">
        <v>13245</v>
      </c>
      <c r="C6163" s="362" t="s">
        <v>13246</v>
      </c>
      <c r="D6163" s="362" t="s">
        <v>8619</v>
      </c>
      <c r="E6163" s="363" t="s">
        <v>20213</v>
      </c>
    </row>
    <row r="6164" spans="1:5" x14ac:dyDescent="0.25">
      <c r="A6164" s="246" t="str">
        <f t="shared" si="96"/>
        <v>102520</v>
      </c>
      <c r="B6164" s="362" t="s">
        <v>13247</v>
      </c>
      <c r="C6164" s="362" t="s">
        <v>13248</v>
      </c>
      <c r="D6164" s="362" t="s">
        <v>8619</v>
      </c>
      <c r="E6164" s="363" t="s">
        <v>36316</v>
      </c>
    </row>
    <row r="6165" spans="1:5" x14ac:dyDescent="0.25">
      <c r="A6165" s="246" t="str">
        <f t="shared" si="96"/>
        <v>101749</v>
      </c>
      <c r="B6165" s="362" t="s">
        <v>7280</v>
      </c>
      <c r="C6165" s="362" t="s">
        <v>11657</v>
      </c>
      <c r="D6165" s="362" t="s">
        <v>8619</v>
      </c>
      <c r="E6165" s="363" t="s">
        <v>19932</v>
      </c>
    </row>
    <row r="6166" spans="1:5" x14ac:dyDescent="0.25">
      <c r="A6166" s="246" t="str">
        <f t="shared" si="96"/>
        <v>101750</v>
      </c>
      <c r="B6166" s="362" t="s">
        <v>7281</v>
      </c>
      <c r="C6166" s="362" t="s">
        <v>11658</v>
      </c>
      <c r="D6166" s="362" t="s">
        <v>8619</v>
      </c>
      <c r="E6166" s="363" t="s">
        <v>20974</v>
      </c>
    </row>
    <row r="6167" spans="1:5" x14ac:dyDescent="0.25">
      <c r="A6167" s="246" t="str">
        <f t="shared" si="96"/>
        <v>101729</v>
      </c>
      <c r="B6167" s="362" t="s">
        <v>7264</v>
      </c>
      <c r="C6167" s="362" t="s">
        <v>11659</v>
      </c>
      <c r="D6167" s="362" t="s">
        <v>8619</v>
      </c>
      <c r="E6167" s="363" t="s">
        <v>36317</v>
      </c>
    </row>
    <row r="6168" spans="1:5" x14ac:dyDescent="0.25">
      <c r="A6168" s="246" t="str">
        <f t="shared" si="96"/>
        <v>101746</v>
      </c>
      <c r="B6168" s="362" t="s">
        <v>7277</v>
      </c>
      <c r="C6168" s="362" t="s">
        <v>11660</v>
      </c>
      <c r="D6168" s="362" t="s">
        <v>8619</v>
      </c>
      <c r="E6168" s="363" t="s">
        <v>36318</v>
      </c>
    </row>
    <row r="6169" spans="1:5" x14ac:dyDescent="0.25">
      <c r="A6169" s="246" t="str">
        <f t="shared" si="96"/>
        <v>101751</v>
      </c>
      <c r="B6169" s="362" t="s">
        <v>7282</v>
      </c>
      <c r="C6169" s="362" t="s">
        <v>11661</v>
      </c>
      <c r="D6169" s="362" t="s">
        <v>8619</v>
      </c>
      <c r="E6169" s="363" t="s">
        <v>36319</v>
      </c>
    </row>
    <row r="6170" spans="1:5" x14ac:dyDescent="0.25">
      <c r="A6170" s="246" t="str">
        <f t="shared" si="96"/>
        <v>87246</v>
      </c>
      <c r="B6170" s="362" t="s">
        <v>747</v>
      </c>
      <c r="C6170" s="362" t="s">
        <v>20079</v>
      </c>
      <c r="D6170" s="362" t="s">
        <v>8619</v>
      </c>
      <c r="E6170" s="363" t="s">
        <v>36320</v>
      </c>
    </row>
    <row r="6171" spans="1:5" x14ac:dyDescent="0.25">
      <c r="A6171" s="246" t="str">
        <f t="shared" si="96"/>
        <v>87247</v>
      </c>
      <c r="B6171" s="362" t="s">
        <v>748</v>
      </c>
      <c r="C6171" s="362" t="s">
        <v>20080</v>
      </c>
      <c r="D6171" s="362" t="s">
        <v>8619</v>
      </c>
      <c r="E6171" s="363" t="s">
        <v>23920</v>
      </c>
    </row>
    <row r="6172" spans="1:5" x14ac:dyDescent="0.25">
      <c r="A6172" s="246" t="str">
        <f t="shared" si="96"/>
        <v>87248</v>
      </c>
      <c r="B6172" s="362" t="s">
        <v>749</v>
      </c>
      <c r="C6172" s="362" t="s">
        <v>20082</v>
      </c>
      <c r="D6172" s="362" t="s">
        <v>8619</v>
      </c>
      <c r="E6172" s="363" t="s">
        <v>21330</v>
      </c>
    </row>
    <row r="6173" spans="1:5" x14ac:dyDescent="0.25">
      <c r="A6173" s="246" t="str">
        <f t="shared" si="96"/>
        <v>87249</v>
      </c>
      <c r="B6173" s="362" t="s">
        <v>750</v>
      </c>
      <c r="C6173" s="362" t="s">
        <v>20083</v>
      </c>
      <c r="D6173" s="362" t="s">
        <v>8619</v>
      </c>
      <c r="E6173" s="363" t="s">
        <v>35533</v>
      </c>
    </row>
    <row r="6174" spans="1:5" x14ac:dyDescent="0.25">
      <c r="A6174" s="246" t="str">
        <f t="shared" si="96"/>
        <v>87250</v>
      </c>
      <c r="B6174" s="362" t="s">
        <v>751</v>
      </c>
      <c r="C6174" s="362" t="s">
        <v>20085</v>
      </c>
      <c r="D6174" s="362" t="s">
        <v>8619</v>
      </c>
      <c r="E6174" s="363" t="s">
        <v>35166</v>
      </c>
    </row>
    <row r="6175" spans="1:5" x14ac:dyDescent="0.25">
      <c r="A6175" s="246" t="str">
        <f t="shared" si="96"/>
        <v>87251</v>
      </c>
      <c r="B6175" s="362" t="s">
        <v>752</v>
      </c>
      <c r="C6175" s="362" t="s">
        <v>20087</v>
      </c>
      <c r="D6175" s="362" t="s">
        <v>8619</v>
      </c>
      <c r="E6175" s="363" t="s">
        <v>21203</v>
      </c>
    </row>
    <row r="6176" spans="1:5" x14ac:dyDescent="0.25">
      <c r="A6176" s="246" t="str">
        <f t="shared" si="96"/>
        <v>87255</v>
      </c>
      <c r="B6176" s="362" t="s">
        <v>753</v>
      </c>
      <c r="C6176" s="362" t="s">
        <v>20088</v>
      </c>
      <c r="D6176" s="362" t="s">
        <v>8619</v>
      </c>
      <c r="E6176" s="363" t="s">
        <v>36321</v>
      </c>
    </row>
    <row r="6177" spans="1:5" x14ac:dyDescent="0.25">
      <c r="A6177" s="246" t="str">
        <f t="shared" si="96"/>
        <v>87256</v>
      </c>
      <c r="B6177" s="362" t="s">
        <v>754</v>
      </c>
      <c r="C6177" s="362" t="s">
        <v>20089</v>
      </c>
      <c r="D6177" s="362" t="s">
        <v>8619</v>
      </c>
      <c r="E6177" s="363" t="s">
        <v>36322</v>
      </c>
    </row>
    <row r="6178" spans="1:5" x14ac:dyDescent="0.25">
      <c r="A6178" s="246" t="str">
        <f t="shared" si="96"/>
        <v>87257</v>
      </c>
      <c r="B6178" s="362" t="s">
        <v>755</v>
      </c>
      <c r="C6178" s="362" t="s">
        <v>20091</v>
      </c>
      <c r="D6178" s="362" t="s">
        <v>8619</v>
      </c>
      <c r="E6178" s="363" t="s">
        <v>36323</v>
      </c>
    </row>
    <row r="6179" spans="1:5" x14ac:dyDescent="0.25">
      <c r="A6179" s="246" t="str">
        <f t="shared" si="96"/>
        <v>87258</v>
      </c>
      <c r="B6179" s="362" t="s">
        <v>756</v>
      </c>
      <c r="C6179" s="362" t="s">
        <v>20092</v>
      </c>
      <c r="D6179" s="362" t="s">
        <v>8619</v>
      </c>
      <c r="E6179" s="363" t="s">
        <v>36324</v>
      </c>
    </row>
    <row r="6180" spans="1:5" x14ac:dyDescent="0.25">
      <c r="A6180" s="246" t="str">
        <f t="shared" si="96"/>
        <v>87259</v>
      </c>
      <c r="B6180" s="362" t="s">
        <v>757</v>
      </c>
      <c r="C6180" s="362" t="s">
        <v>20093</v>
      </c>
      <c r="D6180" s="362" t="s">
        <v>8619</v>
      </c>
      <c r="E6180" s="363" t="s">
        <v>36325</v>
      </c>
    </row>
    <row r="6181" spans="1:5" x14ac:dyDescent="0.25">
      <c r="A6181" s="246" t="str">
        <f t="shared" si="96"/>
        <v>87260</v>
      </c>
      <c r="B6181" s="362" t="s">
        <v>758</v>
      </c>
      <c r="C6181" s="362" t="s">
        <v>20094</v>
      </c>
      <c r="D6181" s="362" t="s">
        <v>8619</v>
      </c>
      <c r="E6181" s="363" t="s">
        <v>36326</v>
      </c>
    </row>
    <row r="6182" spans="1:5" x14ac:dyDescent="0.25">
      <c r="A6182" s="246" t="str">
        <f t="shared" si="96"/>
        <v>87261</v>
      </c>
      <c r="B6182" s="362" t="s">
        <v>759</v>
      </c>
      <c r="C6182" s="362" t="s">
        <v>20095</v>
      </c>
      <c r="D6182" s="362" t="s">
        <v>8619</v>
      </c>
      <c r="E6182" s="363" t="s">
        <v>36327</v>
      </c>
    </row>
    <row r="6183" spans="1:5" x14ac:dyDescent="0.25">
      <c r="A6183" s="246" t="str">
        <f t="shared" si="96"/>
        <v>87262</v>
      </c>
      <c r="B6183" s="362" t="s">
        <v>760</v>
      </c>
      <c r="C6183" s="362" t="s">
        <v>20096</v>
      </c>
      <c r="D6183" s="362" t="s">
        <v>8619</v>
      </c>
      <c r="E6183" s="363" t="s">
        <v>36328</v>
      </c>
    </row>
    <row r="6184" spans="1:5" x14ac:dyDescent="0.25">
      <c r="A6184" s="246" t="str">
        <f t="shared" si="96"/>
        <v>87263</v>
      </c>
      <c r="B6184" s="362" t="s">
        <v>761</v>
      </c>
      <c r="C6184" s="362" t="s">
        <v>20097</v>
      </c>
      <c r="D6184" s="362" t="s">
        <v>8619</v>
      </c>
      <c r="E6184" s="363" t="s">
        <v>35452</v>
      </c>
    </row>
    <row r="6185" spans="1:5" x14ac:dyDescent="0.25">
      <c r="A6185" s="246" t="str">
        <f t="shared" si="96"/>
        <v>89046</v>
      </c>
      <c r="B6185" s="362" t="s">
        <v>1271</v>
      </c>
      <c r="C6185" s="362" t="s">
        <v>11662</v>
      </c>
      <c r="D6185" s="362" t="s">
        <v>8619</v>
      </c>
      <c r="E6185" s="363" t="s">
        <v>15655</v>
      </c>
    </row>
    <row r="6186" spans="1:5" x14ac:dyDescent="0.25">
      <c r="A6186" s="246" t="str">
        <f t="shared" si="96"/>
        <v>89171</v>
      </c>
      <c r="B6186" s="362" t="s">
        <v>1279</v>
      </c>
      <c r="C6186" s="362" t="s">
        <v>11663</v>
      </c>
      <c r="D6186" s="362" t="s">
        <v>8619</v>
      </c>
      <c r="E6186" s="363" t="s">
        <v>36329</v>
      </c>
    </row>
    <row r="6187" spans="1:5" x14ac:dyDescent="0.25">
      <c r="A6187" s="246" t="str">
        <f t="shared" si="96"/>
        <v>93389</v>
      </c>
      <c r="B6187" s="362" t="s">
        <v>3324</v>
      </c>
      <c r="C6187" s="362" t="s">
        <v>20577</v>
      </c>
      <c r="D6187" s="362" t="s">
        <v>8619</v>
      </c>
      <c r="E6187" s="363" t="s">
        <v>15107</v>
      </c>
    </row>
    <row r="6188" spans="1:5" x14ac:dyDescent="0.25">
      <c r="A6188" s="246" t="str">
        <f t="shared" si="96"/>
        <v>93390</v>
      </c>
      <c r="B6188" s="362" t="s">
        <v>3325</v>
      </c>
      <c r="C6188" s="362" t="s">
        <v>20578</v>
      </c>
      <c r="D6188" s="362" t="s">
        <v>8619</v>
      </c>
      <c r="E6188" s="363" t="s">
        <v>16700</v>
      </c>
    </row>
    <row r="6189" spans="1:5" x14ac:dyDescent="0.25">
      <c r="A6189" s="246" t="str">
        <f t="shared" si="96"/>
        <v>93391</v>
      </c>
      <c r="B6189" s="362" t="s">
        <v>3326</v>
      </c>
      <c r="C6189" s="362" t="s">
        <v>20580</v>
      </c>
      <c r="D6189" s="362" t="s">
        <v>8619</v>
      </c>
      <c r="E6189" s="363" t="s">
        <v>19904</v>
      </c>
    </row>
    <row r="6190" spans="1:5" x14ac:dyDescent="0.25">
      <c r="A6190" s="246" t="str">
        <f t="shared" si="96"/>
        <v>104593</v>
      </c>
      <c r="B6190" s="362" t="s">
        <v>20981</v>
      </c>
      <c r="C6190" s="362" t="s">
        <v>20982</v>
      </c>
      <c r="D6190" s="362" t="s">
        <v>8619</v>
      </c>
      <c r="E6190" s="363" t="s">
        <v>36330</v>
      </c>
    </row>
    <row r="6191" spans="1:5" x14ac:dyDescent="0.25">
      <c r="A6191" s="246" t="str">
        <f t="shared" si="96"/>
        <v>104594</v>
      </c>
      <c r="B6191" s="362" t="s">
        <v>20983</v>
      </c>
      <c r="C6191" s="362" t="s">
        <v>20984</v>
      </c>
      <c r="D6191" s="362" t="s">
        <v>8619</v>
      </c>
      <c r="E6191" s="363" t="s">
        <v>36331</v>
      </c>
    </row>
    <row r="6192" spans="1:5" x14ac:dyDescent="0.25">
      <c r="A6192" s="246" t="str">
        <f t="shared" si="96"/>
        <v>104595</v>
      </c>
      <c r="B6192" s="362" t="s">
        <v>20985</v>
      </c>
      <c r="C6192" s="362" t="s">
        <v>20986</v>
      </c>
      <c r="D6192" s="362" t="s">
        <v>8619</v>
      </c>
      <c r="E6192" s="363" t="s">
        <v>14123</v>
      </c>
    </row>
    <row r="6193" spans="1:5" x14ac:dyDescent="0.25">
      <c r="A6193" s="246" t="str">
        <f t="shared" si="96"/>
        <v>104596</v>
      </c>
      <c r="B6193" s="362" t="s">
        <v>20988</v>
      </c>
      <c r="C6193" s="362" t="s">
        <v>20989</v>
      </c>
      <c r="D6193" s="362" t="s">
        <v>8619</v>
      </c>
      <c r="E6193" s="363" t="s">
        <v>35508</v>
      </c>
    </row>
    <row r="6194" spans="1:5" x14ac:dyDescent="0.25">
      <c r="A6194" s="246" t="str">
        <f t="shared" si="96"/>
        <v>104597</v>
      </c>
      <c r="B6194" s="362" t="s">
        <v>20990</v>
      </c>
      <c r="C6194" s="362" t="s">
        <v>20991</v>
      </c>
      <c r="D6194" s="362" t="s">
        <v>8619</v>
      </c>
      <c r="E6194" s="363" t="s">
        <v>36332</v>
      </c>
    </row>
    <row r="6195" spans="1:5" x14ac:dyDescent="0.25">
      <c r="A6195" s="246" t="str">
        <f t="shared" si="96"/>
        <v>104598</v>
      </c>
      <c r="B6195" s="362" t="s">
        <v>20992</v>
      </c>
      <c r="C6195" s="362" t="s">
        <v>20993</v>
      </c>
      <c r="D6195" s="362" t="s">
        <v>8619</v>
      </c>
      <c r="E6195" s="363" t="s">
        <v>21516</v>
      </c>
    </row>
    <row r="6196" spans="1:5" x14ac:dyDescent="0.25">
      <c r="A6196" s="246" t="str">
        <f t="shared" si="96"/>
        <v>104599</v>
      </c>
      <c r="B6196" s="362" t="s">
        <v>20994</v>
      </c>
      <c r="C6196" s="362" t="s">
        <v>20995</v>
      </c>
      <c r="D6196" s="362" t="s">
        <v>8619</v>
      </c>
      <c r="E6196" s="363" t="s">
        <v>36333</v>
      </c>
    </row>
    <row r="6197" spans="1:5" x14ac:dyDescent="0.25">
      <c r="A6197" s="246" t="str">
        <f t="shared" si="96"/>
        <v>104600</v>
      </c>
      <c r="B6197" s="362" t="s">
        <v>20996</v>
      </c>
      <c r="C6197" s="362" t="s">
        <v>20997</v>
      </c>
      <c r="D6197" s="362" t="s">
        <v>8619</v>
      </c>
      <c r="E6197" s="363" t="s">
        <v>21280</v>
      </c>
    </row>
    <row r="6198" spans="1:5" x14ac:dyDescent="0.25">
      <c r="A6198" s="246" t="str">
        <f t="shared" si="96"/>
        <v>104601</v>
      </c>
      <c r="B6198" s="362" t="s">
        <v>20999</v>
      </c>
      <c r="C6198" s="362" t="s">
        <v>21000</v>
      </c>
      <c r="D6198" s="362" t="s">
        <v>8619</v>
      </c>
      <c r="E6198" s="363" t="s">
        <v>35588</v>
      </c>
    </row>
    <row r="6199" spans="1:5" x14ac:dyDescent="0.25">
      <c r="A6199" s="246" t="str">
        <f t="shared" si="96"/>
        <v>104602</v>
      </c>
      <c r="B6199" s="362" t="s">
        <v>21001</v>
      </c>
      <c r="C6199" s="362" t="s">
        <v>21002</v>
      </c>
      <c r="D6199" s="362" t="s">
        <v>8619</v>
      </c>
      <c r="E6199" s="363" t="s">
        <v>21122</v>
      </c>
    </row>
    <row r="6200" spans="1:5" x14ac:dyDescent="0.25">
      <c r="A6200" s="246" t="str">
        <f t="shared" si="96"/>
        <v>104603</v>
      </c>
      <c r="B6200" s="362" t="s">
        <v>21004</v>
      </c>
      <c r="C6200" s="362" t="s">
        <v>21005</v>
      </c>
      <c r="D6200" s="362" t="s">
        <v>8619</v>
      </c>
      <c r="E6200" s="363" t="s">
        <v>36334</v>
      </c>
    </row>
    <row r="6201" spans="1:5" x14ac:dyDescent="0.25">
      <c r="A6201" s="246" t="str">
        <f t="shared" si="96"/>
        <v>104604</v>
      </c>
      <c r="B6201" s="362" t="s">
        <v>21006</v>
      </c>
      <c r="C6201" s="362" t="s">
        <v>21007</v>
      </c>
      <c r="D6201" s="362" t="s">
        <v>8619</v>
      </c>
      <c r="E6201" s="363" t="s">
        <v>36335</v>
      </c>
    </row>
    <row r="6202" spans="1:5" x14ac:dyDescent="0.25">
      <c r="A6202" s="246" t="str">
        <f t="shared" si="96"/>
        <v>104605</v>
      </c>
      <c r="B6202" s="362" t="s">
        <v>21008</v>
      </c>
      <c r="C6202" s="362" t="s">
        <v>21009</v>
      </c>
      <c r="D6202" s="362" t="s">
        <v>8619</v>
      </c>
      <c r="E6202" s="363" t="s">
        <v>36336</v>
      </c>
    </row>
    <row r="6203" spans="1:5" x14ac:dyDescent="0.25">
      <c r="A6203" s="246" t="str">
        <f t="shared" si="96"/>
        <v>104606</v>
      </c>
      <c r="B6203" s="362" t="s">
        <v>21010</v>
      </c>
      <c r="C6203" s="362" t="s">
        <v>21011</v>
      </c>
      <c r="D6203" s="362" t="s">
        <v>8619</v>
      </c>
      <c r="E6203" s="363" t="s">
        <v>29565</v>
      </c>
    </row>
    <row r="6204" spans="1:5" x14ac:dyDescent="0.25">
      <c r="A6204" s="246" t="str">
        <f t="shared" si="96"/>
        <v>104607</v>
      </c>
      <c r="B6204" s="362" t="s">
        <v>21012</v>
      </c>
      <c r="C6204" s="362" t="s">
        <v>21013</v>
      </c>
      <c r="D6204" s="362" t="s">
        <v>8619</v>
      </c>
      <c r="E6204" s="363" t="s">
        <v>20648</v>
      </c>
    </row>
    <row r="6205" spans="1:5" x14ac:dyDescent="0.25">
      <c r="A6205" s="246" t="str">
        <f t="shared" si="96"/>
        <v>104608</v>
      </c>
      <c r="B6205" s="362" t="s">
        <v>21015</v>
      </c>
      <c r="C6205" s="362" t="s">
        <v>21016</v>
      </c>
      <c r="D6205" s="362" t="s">
        <v>8619</v>
      </c>
      <c r="E6205" s="363" t="s">
        <v>36337</v>
      </c>
    </row>
    <row r="6206" spans="1:5" x14ac:dyDescent="0.25">
      <c r="A6206" s="246" t="str">
        <f t="shared" si="96"/>
        <v>104609</v>
      </c>
      <c r="B6206" s="362" t="s">
        <v>21017</v>
      </c>
      <c r="C6206" s="362" t="s">
        <v>21018</v>
      </c>
      <c r="D6206" s="362" t="s">
        <v>8619</v>
      </c>
      <c r="E6206" s="363" t="s">
        <v>36338</v>
      </c>
    </row>
    <row r="6207" spans="1:5" x14ac:dyDescent="0.25">
      <c r="A6207" s="246" t="str">
        <f t="shared" si="96"/>
        <v>104610</v>
      </c>
      <c r="B6207" s="362" t="s">
        <v>21019</v>
      </c>
      <c r="C6207" s="362" t="s">
        <v>21020</v>
      </c>
      <c r="D6207" s="362" t="s">
        <v>8619</v>
      </c>
      <c r="E6207" s="363" t="s">
        <v>36339</v>
      </c>
    </row>
    <row r="6208" spans="1:5" x14ac:dyDescent="0.25">
      <c r="A6208" s="246" t="str">
        <f t="shared" si="96"/>
        <v>98671</v>
      </c>
      <c r="B6208" s="362" t="s">
        <v>5096</v>
      </c>
      <c r="C6208" s="362" t="s">
        <v>11664</v>
      </c>
      <c r="D6208" s="362" t="s">
        <v>8619</v>
      </c>
      <c r="E6208" s="363" t="s">
        <v>36340</v>
      </c>
    </row>
    <row r="6209" spans="1:5" x14ac:dyDescent="0.25">
      <c r="A6209" s="246" t="str">
        <f t="shared" si="96"/>
        <v>98672</v>
      </c>
      <c r="B6209" s="362" t="s">
        <v>5097</v>
      </c>
      <c r="C6209" s="362" t="s">
        <v>11665</v>
      </c>
      <c r="D6209" s="362" t="s">
        <v>8619</v>
      </c>
      <c r="E6209" s="363" t="s">
        <v>36341</v>
      </c>
    </row>
    <row r="6210" spans="1:5" x14ac:dyDescent="0.25">
      <c r="A6210" s="246" t="str">
        <f t="shared" si="96"/>
        <v>98678</v>
      </c>
      <c r="B6210" s="362" t="s">
        <v>7186</v>
      </c>
      <c r="C6210" s="362" t="s">
        <v>11666</v>
      </c>
      <c r="D6210" s="362" t="s">
        <v>8619</v>
      </c>
      <c r="E6210" s="363" t="s">
        <v>36342</v>
      </c>
    </row>
    <row r="6211" spans="1:5" x14ac:dyDescent="0.25">
      <c r="A6211" s="246" t="str">
        <f t="shared" ref="A6211:A6274" si="97">B6211</f>
        <v>98679</v>
      </c>
      <c r="B6211" s="362" t="s">
        <v>5098</v>
      </c>
      <c r="C6211" s="362" t="s">
        <v>11667</v>
      </c>
      <c r="D6211" s="362" t="s">
        <v>8619</v>
      </c>
      <c r="E6211" s="363" t="s">
        <v>36343</v>
      </c>
    </row>
    <row r="6212" spans="1:5" x14ac:dyDescent="0.25">
      <c r="A6212" s="246" t="str">
        <f t="shared" si="97"/>
        <v>98680</v>
      </c>
      <c r="B6212" s="362" t="s">
        <v>5099</v>
      </c>
      <c r="C6212" s="362" t="s">
        <v>11668</v>
      </c>
      <c r="D6212" s="362" t="s">
        <v>8619</v>
      </c>
      <c r="E6212" s="363" t="s">
        <v>36344</v>
      </c>
    </row>
    <row r="6213" spans="1:5" x14ac:dyDescent="0.25">
      <c r="A6213" s="246" t="str">
        <f t="shared" si="97"/>
        <v>98681</v>
      </c>
      <c r="B6213" s="362" t="s">
        <v>5100</v>
      </c>
      <c r="C6213" s="362" t="s">
        <v>11669</v>
      </c>
      <c r="D6213" s="362" t="s">
        <v>8619</v>
      </c>
      <c r="E6213" s="363" t="s">
        <v>16086</v>
      </c>
    </row>
    <row r="6214" spans="1:5" x14ac:dyDescent="0.25">
      <c r="A6214" s="246" t="str">
        <f t="shared" si="97"/>
        <v>98682</v>
      </c>
      <c r="B6214" s="362" t="s">
        <v>5101</v>
      </c>
      <c r="C6214" s="362" t="s">
        <v>11670</v>
      </c>
      <c r="D6214" s="362" t="s">
        <v>8619</v>
      </c>
      <c r="E6214" s="363" t="s">
        <v>15628</v>
      </c>
    </row>
    <row r="6215" spans="1:5" x14ac:dyDescent="0.25">
      <c r="A6215" s="246" t="str">
        <f t="shared" si="97"/>
        <v>98685</v>
      </c>
      <c r="B6215" s="362" t="s">
        <v>5102</v>
      </c>
      <c r="C6215" s="362" t="s">
        <v>11671</v>
      </c>
      <c r="D6215" s="362" t="s">
        <v>8399</v>
      </c>
      <c r="E6215" s="363" t="s">
        <v>21025</v>
      </c>
    </row>
    <row r="6216" spans="1:5" x14ac:dyDescent="0.25">
      <c r="A6216" s="246" t="str">
        <f t="shared" si="97"/>
        <v>98686</v>
      </c>
      <c r="B6216" s="362" t="s">
        <v>5103</v>
      </c>
      <c r="C6216" s="362" t="s">
        <v>11672</v>
      </c>
      <c r="D6216" s="362" t="s">
        <v>8399</v>
      </c>
      <c r="E6216" s="363" t="s">
        <v>17120</v>
      </c>
    </row>
    <row r="6217" spans="1:5" x14ac:dyDescent="0.25">
      <c r="A6217" s="246" t="str">
        <f t="shared" si="97"/>
        <v>98688</v>
      </c>
      <c r="B6217" s="362" t="s">
        <v>5104</v>
      </c>
      <c r="C6217" s="362" t="s">
        <v>11673</v>
      </c>
      <c r="D6217" s="362" t="s">
        <v>8399</v>
      </c>
      <c r="E6217" s="363" t="s">
        <v>36345</v>
      </c>
    </row>
    <row r="6218" spans="1:5" x14ac:dyDescent="0.25">
      <c r="A6218" s="246" t="str">
        <f t="shared" si="97"/>
        <v>98689</v>
      </c>
      <c r="B6218" s="362" t="s">
        <v>5105</v>
      </c>
      <c r="C6218" s="362" t="s">
        <v>11674</v>
      </c>
      <c r="D6218" s="362" t="s">
        <v>8399</v>
      </c>
      <c r="E6218" s="363" t="s">
        <v>36346</v>
      </c>
    </row>
    <row r="6219" spans="1:5" x14ac:dyDescent="0.25">
      <c r="A6219" s="246" t="str">
        <f t="shared" si="97"/>
        <v>101090</v>
      </c>
      <c r="B6219" s="362" t="s">
        <v>5883</v>
      </c>
      <c r="C6219" s="362" t="s">
        <v>11675</v>
      </c>
      <c r="D6219" s="362" t="s">
        <v>8619</v>
      </c>
      <c r="E6219" s="363" t="s">
        <v>36347</v>
      </c>
    </row>
    <row r="6220" spans="1:5" x14ac:dyDescent="0.25">
      <c r="A6220" s="246" t="str">
        <f t="shared" si="97"/>
        <v>101091</v>
      </c>
      <c r="B6220" s="362" t="s">
        <v>5884</v>
      </c>
      <c r="C6220" s="362" t="s">
        <v>11676</v>
      </c>
      <c r="D6220" s="362" t="s">
        <v>8619</v>
      </c>
      <c r="E6220" s="363" t="s">
        <v>36348</v>
      </c>
    </row>
    <row r="6221" spans="1:5" x14ac:dyDescent="0.25">
      <c r="A6221" s="246" t="str">
        <f t="shared" si="97"/>
        <v>101725</v>
      </c>
      <c r="B6221" s="362" t="s">
        <v>7261</v>
      </c>
      <c r="C6221" s="362" t="s">
        <v>11677</v>
      </c>
      <c r="D6221" s="362" t="s">
        <v>8619</v>
      </c>
      <c r="E6221" s="363" t="s">
        <v>36349</v>
      </c>
    </row>
    <row r="6222" spans="1:5" x14ac:dyDescent="0.25">
      <c r="A6222" s="246" t="str">
        <f t="shared" si="97"/>
        <v>101726</v>
      </c>
      <c r="B6222" s="362" t="s">
        <v>7262</v>
      </c>
      <c r="C6222" s="362" t="s">
        <v>11678</v>
      </c>
      <c r="D6222" s="362" t="s">
        <v>8619</v>
      </c>
      <c r="E6222" s="363" t="s">
        <v>36350</v>
      </c>
    </row>
    <row r="6223" spans="1:5" x14ac:dyDescent="0.25">
      <c r="A6223" s="246" t="str">
        <f t="shared" si="97"/>
        <v>101731</v>
      </c>
      <c r="B6223" s="362" t="s">
        <v>7265</v>
      </c>
      <c r="C6223" s="362" t="s">
        <v>11679</v>
      </c>
      <c r="D6223" s="362" t="s">
        <v>8619</v>
      </c>
      <c r="E6223" s="363" t="s">
        <v>36351</v>
      </c>
    </row>
    <row r="6224" spans="1:5" x14ac:dyDescent="0.25">
      <c r="A6224" s="246" t="str">
        <f t="shared" si="97"/>
        <v>101732</v>
      </c>
      <c r="B6224" s="362" t="s">
        <v>7266</v>
      </c>
      <c r="C6224" s="362" t="s">
        <v>11680</v>
      </c>
      <c r="D6224" s="362" t="s">
        <v>8619</v>
      </c>
      <c r="E6224" s="363" t="s">
        <v>20934</v>
      </c>
    </row>
    <row r="6225" spans="1:5" x14ac:dyDescent="0.25">
      <c r="A6225" s="246" t="str">
        <f t="shared" si="97"/>
        <v>101094</v>
      </c>
      <c r="B6225" s="362" t="s">
        <v>5887</v>
      </c>
      <c r="C6225" s="362" t="s">
        <v>18401</v>
      </c>
      <c r="D6225" s="362" t="s">
        <v>8399</v>
      </c>
      <c r="E6225" s="363" t="s">
        <v>36352</v>
      </c>
    </row>
    <row r="6226" spans="1:5" x14ac:dyDescent="0.25">
      <c r="A6226" s="246" t="str">
        <f t="shared" si="97"/>
        <v>101727</v>
      </c>
      <c r="B6226" s="362" t="s">
        <v>7263</v>
      </c>
      <c r="C6226" s="362" t="s">
        <v>11681</v>
      </c>
      <c r="D6226" s="362" t="s">
        <v>8619</v>
      </c>
      <c r="E6226" s="363" t="s">
        <v>36353</v>
      </c>
    </row>
    <row r="6227" spans="1:5" x14ac:dyDescent="0.25">
      <c r="A6227" s="246" t="str">
        <f t="shared" si="97"/>
        <v>101733</v>
      </c>
      <c r="B6227" s="362" t="s">
        <v>7267</v>
      </c>
      <c r="C6227" s="362" t="s">
        <v>11682</v>
      </c>
      <c r="D6227" s="362" t="s">
        <v>8619</v>
      </c>
      <c r="E6227" s="363" t="s">
        <v>36354</v>
      </c>
    </row>
    <row r="6228" spans="1:5" x14ac:dyDescent="0.25">
      <c r="A6228" s="246" t="str">
        <f t="shared" si="97"/>
        <v>101734</v>
      </c>
      <c r="B6228" s="362" t="s">
        <v>7268</v>
      </c>
      <c r="C6228" s="362" t="s">
        <v>11683</v>
      </c>
      <c r="D6228" s="362" t="s">
        <v>8619</v>
      </c>
      <c r="E6228" s="363" t="s">
        <v>36355</v>
      </c>
    </row>
    <row r="6229" spans="1:5" x14ac:dyDescent="0.25">
      <c r="A6229" s="246" t="str">
        <f t="shared" si="97"/>
        <v>101735</v>
      </c>
      <c r="B6229" s="362" t="s">
        <v>7269</v>
      </c>
      <c r="C6229" s="362" t="s">
        <v>11684</v>
      </c>
      <c r="D6229" s="362" t="s">
        <v>8619</v>
      </c>
      <c r="E6229" s="363" t="s">
        <v>36356</v>
      </c>
    </row>
    <row r="6230" spans="1:5" x14ac:dyDescent="0.25">
      <c r="A6230" s="246" t="str">
        <f t="shared" si="97"/>
        <v>101736</v>
      </c>
      <c r="B6230" s="362" t="s">
        <v>7270</v>
      </c>
      <c r="C6230" s="362" t="s">
        <v>11685</v>
      </c>
      <c r="D6230" s="362" t="s">
        <v>8619</v>
      </c>
      <c r="E6230" s="363" t="s">
        <v>33859</v>
      </c>
    </row>
    <row r="6231" spans="1:5" x14ac:dyDescent="0.25">
      <c r="A6231" s="246" t="str">
        <f t="shared" si="97"/>
        <v>101737</v>
      </c>
      <c r="B6231" s="362" t="s">
        <v>7271</v>
      </c>
      <c r="C6231" s="362" t="s">
        <v>11686</v>
      </c>
      <c r="D6231" s="362" t="s">
        <v>8619</v>
      </c>
      <c r="E6231" s="363" t="s">
        <v>36357</v>
      </c>
    </row>
    <row r="6232" spans="1:5" x14ac:dyDescent="0.25">
      <c r="A6232" s="246" t="str">
        <f t="shared" si="97"/>
        <v>101748</v>
      </c>
      <c r="B6232" s="362" t="s">
        <v>7279</v>
      </c>
      <c r="C6232" s="362" t="s">
        <v>11687</v>
      </c>
      <c r="D6232" s="362" t="s">
        <v>8619</v>
      </c>
      <c r="E6232" s="363" t="s">
        <v>14339</v>
      </c>
    </row>
    <row r="6233" spans="1:5" x14ac:dyDescent="0.25">
      <c r="A6233" s="246" t="str">
        <f t="shared" si="97"/>
        <v>104162</v>
      </c>
      <c r="B6233" s="362" t="s">
        <v>19135</v>
      </c>
      <c r="C6233" s="362" t="s">
        <v>19136</v>
      </c>
      <c r="D6233" s="362" t="s">
        <v>8619</v>
      </c>
      <c r="E6233" s="363" t="s">
        <v>25031</v>
      </c>
    </row>
    <row r="6234" spans="1:5" x14ac:dyDescent="0.25">
      <c r="A6234" s="246" t="str">
        <f t="shared" si="97"/>
        <v>101092</v>
      </c>
      <c r="B6234" s="362" t="s">
        <v>5885</v>
      </c>
      <c r="C6234" s="362" t="s">
        <v>11688</v>
      </c>
      <c r="D6234" s="362" t="s">
        <v>8619</v>
      </c>
      <c r="E6234" s="363" t="s">
        <v>36358</v>
      </c>
    </row>
    <row r="6235" spans="1:5" x14ac:dyDescent="0.25">
      <c r="A6235" s="246" t="str">
        <f t="shared" si="97"/>
        <v>101093</v>
      </c>
      <c r="B6235" s="362" t="s">
        <v>5886</v>
      </c>
      <c r="C6235" s="362" t="s">
        <v>11689</v>
      </c>
      <c r="D6235" s="362" t="s">
        <v>8619</v>
      </c>
      <c r="E6235" s="363" t="s">
        <v>36359</v>
      </c>
    </row>
    <row r="6236" spans="1:5" x14ac:dyDescent="0.25">
      <c r="A6236" s="246" t="str">
        <f t="shared" si="97"/>
        <v>98695</v>
      </c>
      <c r="B6236" s="362" t="s">
        <v>5106</v>
      </c>
      <c r="C6236" s="362" t="s">
        <v>11690</v>
      </c>
      <c r="D6236" s="362" t="s">
        <v>8399</v>
      </c>
      <c r="E6236" s="363" t="s">
        <v>36360</v>
      </c>
    </row>
    <row r="6237" spans="1:5" x14ac:dyDescent="0.25">
      <c r="A6237" s="246" t="str">
        <f t="shared" si="97"/>
        <v>98697</v>
      </c>
      <c r="B6237" s="362" t="s">
        <v>5107</v>
      </c>
      <c r="C6237" s="362" t="s">
        <v>11691</v>
      </c>
      <c r="D6237" s="362" t="s">
        <v>8399</v>
      </c>
      <c r="E6237" s="363" t="s">
        <v>25666</v>
      </c>
    </row>
    <row r="6238" spans="1:5" x14ac:dyDescent="0.25">
      <c r="A6238" s="246" t="str">
        <f t="shared" si="97"/>
        <v>101738</v>
      </c>
      <c r="B6238" s="362" t="s">
        <v>7272</v>
      </c>
      <c r="C6238" s="362" t="s">
        <v>11692</v>
      </c>
      <c r="D6238" s="362" t="s">
        <v>8399</v>
      </c>
      <c r="E6238" s="363" t="s">
        <v>36361</v>
      </c>
    </row>
    <row r="6239" spans="1:5" x14ac:dyDescent="0.25">
      <c r="A6239" s="246" t="str">
        <f t="shared" si="97"/>
        <v>101739</v>
      </c>
      <c r="B6239" s="362" t="s">
        <v>7273</v>
      </c>
      <c r="C6239" s="362" t="s">
        <v>11693</v>
      </c>
      <c r="D6239" s="362" t="s">
        <v>8399</v>
      </c>
      <c r="E6239" s="363" t="s">
        <v>21170</v>
      </c>
    </row>
    <row r="6240" spans="1:5" x14ac:dyDescent="0.25">
      <c r="A6240" s="246" t="str">
        <f t="shared" si="97"/>
        <v>88648</v>
      </c>
      <c r="B6240" s="362" t="s">
        <v>1204</v>
      </c>
      <c r="C6240" s="362" t="s">
        <v>20145</v>
      </c>
      <c r="D6240" s="362" t="s">
        <v>8399</v>
      </c>
      <c r="E6240" s="363" t="s">
        <v>13356</v>
      </c>
    </row>
    <row r="6241" spans="1:5" x14ac:dyDescent="0.25">
      <c r="A6241" s="246" t="str">
        <f t="shared" si="97"/>
        <v>88649</v>
      </c>
      <c r="B6241" s="362" t="s">
        <v>1205</v>
      </c>
      <c r="C6241" s="362" t="s">
        <v>20146</v>
      </c>
      <c r="D6241" s="362" t="s">
        <v>8399</v>
      </c>
      <c r="E6241" s="363" t="s">
        <v>21910</v>
      </c>
    </row>
    <row r="6242" spans="1:5" x14ac:dyDescent="0.25">
      <c r="A6242" s="246" t="str">
        <f t="shared" si="97"/>
        <v>88650</v>
      </c>
      <c r="B6242" s="362" t="s">
        <v>1206</v>
      </c>
      <c r="C6242" s="362" t="s">
        <v>20148</v>
      </c>
      <c r="D6242" s="362" t="s">
        <v>8399</v>
      </c>
      <c r="E6242" s="363" t="s">
        <v>23391</v>
      </c>
    </row>
    <row r="6243" spans="1:5" x14ac:dyDescent="0.25">
      <c r="A6243" s="246" t="str">
        <f t="shared" si="97"/>
        <v>96467</v>
      </c>
      <c r="B6243" s="362" t="s">
        <v>4216</v>
      </c>
      <c r="C6243" s="362" t="s">
        <v>20659</v>
      </c>
      <c r="D6243" s="362" t="s">
        <v>8399</v>
      </c>
      <c r="E6243" s="363" t="s">
        <v>20068</v>
      </c>
    </row>
    <row r="6244" spans="1:5" x14ac:dyDescent="0.25">
      <c r="A6244" s="246" t="str">
        <f t="shared" si="97"/>
        <v>101740</v>
      </c>
      <c r="B6244" s="362" t="s">
        <v>7274</v>
      </c>
      <c r="C6244" s="362" t="s">
        <v>11695</v>
      </c>
      <c r="D6244" s="362" t="s">
        <v>8399</v>
      </c>
      <c r="E6244" s="363" t="s">
        <v>31991</v>
      </c>
    </row>
    <row r="6245" spans="1:5" x14ac:dyDescent="0.25">
      <c r="A6245" s="246" t="str">
        <f t="shared" si="97"/>
        <v>101741</v>
      </c>
      <c r="B6245" s="362" t="s">
        <v>7275</v>
      </c>
      <c r="C6245" s="362" t="s">
        <v>11696</v>
      </c>
      <c r="D6245" s="362" t="s">
        <v>8399</v>
      </c>
      <c r="E6245" s="363" t="s">
        <v>9257</v>
      </c>
    </row>
    <row r="6246" spans="1:5" x14ac:dyDescent="0.25">
      <c r="A6246" s="246" t="str">
        <f t="shared" si="97"/>
        <v>94990</v>
      </c>
      <c r="B6246" s="362" t="s">
        <v>3760</v>
      </c>
      <c r="C6246" s="362" t="s">
        <v>17933</v>
      </c>
      <c r="D6246" s="362" t="s">
        <v>9485</v>
      </c>
      <c r="E6246" s="363" t="s">
        <v>36362</v>
      </c>
    </row>
    <row r="6247" spans="1:5" x14ac:dyDescent="0.25">
      <c r="A6247" s="246" t="str">
        <f t="shared" si="97"/>
        <v>94991</v>
      </c>
      <c r="B6247" s="362" t="s">
        <v>3761</v>
      </c>
      <c r="C6247" s="362" t="s">
        <v>20632</v>
      </c>
      <c r="D6247" s="362" t="s">
        <v>9485</v>
      </c>
      <c r="E6247" s="363" t="s">
        <v>36363</v>
      </c>
    </row>
    <row r="6248" spans="1:5" x14ac:dyDescent="0.25">
      <c r="A6248" s="246" t="str">
        <f t="shared" si="97"/>
        <v>94992</v>
      </c>
      <c r="B6248" s="362" t="s">
        <v>3762</v>
      </c>
      <c r="C6248" s="362" t="s">
        <v>17934</v>
      </c>
      <c r="D6248" s="362" t="s">
        <v>8619</v>
      </c>
      <c r="E6248" s="363" t="s">
        <v>36364</v>
      </c>
    </row>
    <row r="6249" spans="1:5" x14ac:dyDescent="0.25">
      <c r="A6249" s="246" t="str">
        <f t="shared" si="97"/>
        <v>94993</v>
      </c>
      <c r="B6249" s="362" t="s">
        <v>3763</v>
      </c>
      <c r="C6249" s="362" t="s">
        <v>17935</v>
      </c>
      <c r="D6249" s="362" t="s">
        <v>8619</v>
      </c>
      <c r="E6249" s="363" t="s">
        <v>36365</v>
      </c>
    </row>
    <row r="6250" spans="1:5" x14ac:dyDescent="0.25">
      <c r="A6250" s="246" t="str">
        <f t="shared" si="97"/>
        <v>94994</v>
      </c>
      <c r="B6250" s="362" t="s">
        <v>3764</v>
      </c>
      <c r="C6250" s="362" t="s">
        <v>17936</v>
      </c>
      <c r="D6250" s="362" t="s">
        <v>8619</v>
      </c>
      <c r="E6250" s="363" t="s">
        <v>16564</v>
      </c>
    </row>
    <row r="6251" spans="1:5" x14ac:dyDescent="0.25">
      <c r="A6251" s="246" t="str">
        <f t="shared" si="97"/>
        <v>94995</v>
      </c>
      <c r="B6251" s="362" t="s">
        <v>3765</v>
      </c>
      <c r="C6251" s="362" t="s">
        <v>17937</v>
      </c>
      <c r="D6251" s="362" t="s">
        <v>8619</v>
      </c>
      <c r="E6251" s="363" t="s">
        <v>36366</v>
      </c>
    </row>
    <row r="6252" spans="1:5" x14ac:dyDescent="0.25">
      <c r="A6252" s="246" t="str">
        <f t="shared" si="97"/>
        <v>101747</v>
      </c>
      <c r="B6252" s="362" t="s">
        <v>7278</v>
      </c>
      <c r="C6252" s="362" t="s">
        <v>11697</v>
      </c>
      <c r="D6252" s="362" t="s">
        <v>8619</v>
      </c>
      <c r="E6252" s="363" t="s">
        <v>20520</v>
      </c>
    </row>
    <row r="6253" spans="1:5" x14ac:dyDescent="0.25">
      <c r="A6253" s="246" t="str">
        <f t="shared" si="97"/>
        <v>104626</v>
      </c>
      <c r="B6253" s="362" t="s">
        <v>21040</v>
      </c>
      <c r="C6253" s="362" t="s">
        <v>21041</v>
      </c>
      <c r="D6253" s="362" t="s">
        <v>9485</v>
      </c>
      <c r="E6253" s="363" t="s">
        <v>36367</v>
      </c>
    </row>
    <row r="6254" spans="1:5" x14ac:dyDescent="0.25">
      <c r="A6254" s="246" t="str">
        <f t="shared" si="97"/>
        <v>104658</v>
      </c>
      <c r="B6254" s="362" t="s">
        <v>32946</v>
      </c>
      <c r="C6254" s="362" t="s">
        <v>32947</v>
      </c>
      <c r="D6254" s="362" t="s">
        <v>8619</v>
      </c>
      <c r="E6254" s="363" t="s">
        <v>36368</v>
      </c>
    </row>
    <row r="6255" spans="1:5" x14ac:dyDescent="0.25">
      <c r="A6255" s="246" t="str">
        <f t="shared" si="97"/>
        <v>87620</v>
      </c>
      <c r="B6255" s="362" t="s">
        <v>926</v>
      </c>
      <c r="C6255" s="362" t="s">
        <v>13972</v>
      </c>
      <c r="D6255" s="362" t="s">
        <v>8619</v>
      </c>
      <c r="E6255" s="363" t="s">
        <v>16439</v>
      </c>
    </row>
    <row r="6256" spans="1:5" x14ac:dyDescent="0.25">
      <c r="A6256" s="246" t="str">
        <f t="shared" si="97"/>
        <v>87622</v>
      </c>
      <c r="B6256" s="362" t="s">
        <v>927</v>
      </c>
      <c r="C6256" s="362" t="s">
        <v>13973</v>
      </c>
      <c r="D6256" s="362" t="s">
        <v>8619</v>
      </c>
      <c r="E6256" s="363" t="s">
        <v>25420</v>
      </c>
    </row>
    <row r="6257" spans="1:5" x14ac:dyDescent="0.25">
      <c r="A6257" s="246" t="str">
        <f t="shared" si="97"/>
        <v>87623</v>
      </c>
      <c r="B6257" s="362" t="s">
        <v>928</v>
      </c>
      <c r="C6257" s="362" t="s">
        <v>13974</v>
      </c>
      <c r="D6257" s="362" t="s">
        <v>8619</v>
      </c>
      <c r="E6257" s="363" t="s">
        <v>36369</v>
      </c>
    </row>
    <row r="6258" spans="1:5" x14ac:dyDescent="0.25">
      <c r="A6258" s="246" t="str">
        <f t="shared" si="97"/>
        <v>87624</v>
      </c>
      <c r="B6258" s="362" t="s">
        <v>929</v>
      </c>
      <c r="C6258" s="362" t="s">
        <v>13974</v>
      </c>
      <c r="D6258" s="362" t="s">
        <v>8619</v>
      </c>
      <c r="E6258" s="363" t="s">
        <v>36370</v>
      </c>
    </row>
    <row r="6259" spans="1:5" x14ac:dyDescent="0.25">
      <c r="A6259" s="246" t="str">
        <f t="shared" si="97"/>
        <v>87630</v>
      </c>
      <c r="B6259" s="362" t="s">
        <v>930</v>
      </c>
      <c r="C6259" s="362" t="s">
        <v>13975</v>
      </c>
      <c r="D6259" s="362" t="s">
        <v>8619</v>
      </c>
      <c r="E6259" s="363" t="s">
        <v>36371</v>
      </c>
    </row>
    <row r="6260" spans="1:5" x14ac:dyDescent="0.25">
      <c r="A6260" s="246" t="str">
        <f t="shared" si="97"/>
        <v>87632</v>
      </c>
      <c r="B6260" s="362" t="s">
        <v>931</v>
      </c>
      <c r="C6260" s="362" t="s">
        <v>13977</v>
      </c>
      <c r="D6260" s="362" t="s">
        <v>8619</v>
      </c>
      <c r="E6260" s="363" t="s">
        <v>35637</v>
      </c>
    </row>
    <row r="6261" spans="1:5" x14ac:dyDescent="0.25">
      <c r="A6261" s="246" t="str">
        <f t="shared" si="97"/>
        <v>87633</v>
      </c>
      <c r="B6261" s="362" t="s">
        <v>932</v>
      </c>
      <c r="C6261" s="362" t="s">
        <v>13978</v>
      </c>
      <c r="D6261" s="362" t="s">
        <v>8619</v>
      </c>
      <c r="E6261" s="363" t="s">
        <v>36372</v>
      </c>
    </row>
    <row r="6262" spans="1:5" x14ac:dyDescent="0.25">
      <c r="A6262" s="246" t="str">
        <f t="shared" si="97"/>
        <v>87634</v>
      </c>
      <c r="B6262" s="362" t="s">
        <v>933</v>
      </c>
      <c r="C6262" s="362" t="s">
        <v>13979</v>
      </c>
      <c r="D6262" s="362" t="s">
        <v>8619</v>
      </c>
      <c r="E6262" s="363" t="s">
        <v>36373</v>
      </c>
    </row>
    <row r="6263" spans="1:5" x14ac:dyDescent="0.25">
      <c r="A6263" s="246" t="str">
        <f t="shared" si="97"/>
        <v>87640</v>
      </c>
      <c r="B6263" s="362" t="s">
        <v>934</v>
      </c>
      <c r="C6263" s="362" t="s">
        <v>13980</v>
      </c>
      <c r="D6263" s="362" t="s">
        <v>8619</v>
      </c>
      <c r="E6263" s="363" t="s">
        <v>34171</v>
      </c>
    </row>
    <row r="6264" spans="1:5" x14ac:dyDescent="0.25">
      <c r="A6264" s="246" t="str">
        <f t="shared" si="97"/>
        <v>87642</v>
      </c>
      <c r="B6264" s="362" t="s">
        <v>935</v>
      </c>
      <c r="C6264" s="362" t="s">
        <v>13981</v>
      </c>
      <c r="D6264" s="362" t="s">
        <v>8619</v>
      </c>
      <c r="E6264" s="363" t="s">
        <v>36374</v>
      </c>
    </row>
    <row r="6265" spans="1:5" x14ac:dyDescent="0.25">
      <c r="A6265" s="246" t="str">
        <f t="shared" si="97"/>
        <v>87643</v>
      </c>
      <c r="B6265" s="362" t="s">
        <v>936</v>
      </c>
      <c r="C6265" s="362" t="s">
        <v>13982</v>
      </c>
      <c r="D6265" s="362" t="s">
        <v>8619</v>
      </c>
      <c r="E6265" s="363" t="s">
        <v>32729</v>
      </c>
    </row>
    <row r="6266" spans="1:5" x14ac:dyDescent="0.25">
      <c r="A6266" s="246" t="str">
        <f t="shared" si="97"/>
        <v>87644</v>
      </c>
      <c r="B6266" s="362" t="s">
        <v>937</v>
      </c>
      <c r="C6266" s="362" t="s">
        <v>13983</v>
      </c>
      <c r="D6266" s="362" t="s">
        <v>8619</v>
      </c>
      <c r="E6266" s="363" t="s">
        <v>36375</v>
      </c>
    </row>
    <row r="6267" spans="1:5" x14ac:dyDescent="0.25">
      <c r="A6267" s="246" t="str">
        <f t="shared" si="97"/>
        <v>87680</v>
      </c>
      <c r="B6267" s="362" t="s">
        <v>938</v>
      </c>
      <c r="C6267" s="362" t="s">
        <v>13984</v>
      </c>
      <c r="D6267" s="362" t="s">
        <v>8619</v>
      </c>
      <c r="E6267" s="363" t="s">
        <v>36376</v>
      </c>
    </row>
    <row r="6268" spans="1:5" x14ac:dyDescent="0.25">
      <c r="A6268" s="246" t="str">
        <f t="shared" si="97"/>
        <v>87682</v>
      </c>
      <c r="B6268" s="362" t="s">
        <v>939</v>
      </c>
      <c r="C6268" s="362" t="s">
        <v>13985</v>
      </c>
      <c r="D6268" s="362" t="s">
        <v>8619</v>
      </c>
      <c r="E6268" s="363" t="s">
        <v>34860</v>
      </c>
    </row>
    <row r="6269" spans="1:5" x14ac:dyDescent="0.25">
      <c r="A6269" s="246" t="str">
        <f t="shared" si="97"/>
        <v>87683</v>
      </c>
      <c r="B6269" s="362" t="s">
        <v>940</v>
      </c>
      <c r="C6269" s="362" t="s">
        <v>13986</v>
      </c>
      <c r="D6269" s="362" t="s">
        <v>8619</v>
      </c>
      <c r="E6269" s="363" t="s">
        <v>36377</v>
      </c>
    </row>
    <row r="6270" spans="1:5" x14ac:dyDescent="0.25">
      <c r="A6270" s="246" t="str">
        <f t="shared" si="97"/>
        <v>87684</v>
      </c>
      <c r="B6270" s="362" t="s">
        <v>941</v>
      </c>
      <c r="C6270" s="362" t="s">
        <v>13987</v>
      </c>
      <c r="D6270" s="362" t="s">
        <v>8619</v>
      </c>
      <c r="E6270" s="363" t="s">
        <v>36378</v>
      </c>
    </row>
    <row r="6271" spans="1:5" x14ac:dyDescent="0.25">
      <c r="A6271" s="246" t="str">
        <f t="shared" si="97"/>
        <v>87690</v>
      </c>
      <c r="B6271" s="362" t="s">
        <v>942</v>
      </c>
      <c r="C6271" s="362" t="s">
        <v>13988</v>
      </c>
      <c r="D6271" s="362" t="s">
        <v>8619</v>
      </c>
      <c r="E6271" s="363" t="s">
        <v>31908</v>
      </c>
    </row>
    <row r="6272" spans="1:5" x14ac:dyDescent="0.25">
      <c r="A6272" s="246" t="str">
        <f t="shared" si="97"/>
        <v>87692</v>
      </c>
      <c r="B6272" s="362" t="s">
        <v>943</v>
      </c>
      <c r="C6272" s="362" t="s">
        <v>13989</v>
      </c>
      <c r="D6272" s="362" t="s">
        <v>8619</v>
      </c>
      <c r="E6272" s="363" t="s">
        <v>21772</v>
      </c>
    </row>
    <row r="6273" spans="1:5" x14ac:dyDescent="0.25">
      <c r="A6273" s="246" t="str">
        <f t="shared" si="97"/>
        <v>87693</v>
      </c>
      <c r="B6273" s="362" t="s">
        <v>944</v>
      </c>
      <c r="C6273" s="362" t="s">
        <v>13990</v>
      </c>
      <c r="D6273" s="362" t="s">
        <v>8619</v>
      </c>
      <c r="E6273" s="363" t="s">
        <v>32923</v>
      </c>
    </row>
    <row r="6274" spans="1:5" x14ac:dyDescent="0.25">
      <c r="A6274" s="246" t="str">
        <f t="shared" si="97"/>
        <v>87694</v>
      </c>
      <c r="B6274" s="362" t="s">
        <v>945</v>
      </c>
      <c r="C6274" s="362" t="s">
        <v>13991</v>
      </c>
      <c r="D6274" s="362" t="s">
        <v>8619</v>
      </c>
      <c r="E6274" s="363" t="s">
        <v>36379</v>
      </c>
    </row>
    <row r="6275" spans="1:5" x14ac:dyDescent="0.25">
      <c r="A6275" s="246" t="str">
        <f t="shared" ref="A6275:A6338" si="98">B6275</f>
        <v>87700</v>
      </c>
      <c r="B6275" s="362" t="s">
        <v>946</v>
      </c>
      <c r="C6275" s="362" t="s">
        <v>13992</v>
      </c>
      <c r="D6275" s="362" t="s">
        <v>8619</v>
      </c>
      <c r="E6275" s="363" t="s">
        <v>36380</v>
      </c>
    </row>
    <row r="6276" spans="1:5" x14ac:dyDescent="0.25">
      <c r="A6276" s="246" t="str">
        <f t="shared" si="98"/>
        <v>87702</v>
      </c>
      <c r="B6276" s="362" t="s">
        <v>947</v>
      </c>
      <c r="C6276" s="362" t="s">
        <v>13993</v>
      </c>
      <c r="D6276" s="362" t="s">
        <v>8619</v>
      </c>
      <c r="E6276" s="363" t="s">
        <v>31127</v>
      </c>
    </row>
    <row r="6277" spans="1:5" x14ac:dyDescent="0.25">
      <c r="A6277" s="246" t="str">
        <f t="shared" si="98"/>
        <v>87703</v>
      </c>
      <c r="B6277" s="362" t="s">
        <v>948</v>
      </c>
      <c r="C6277" s="362" t="s">
        <v>13994</v>
      </c>
      <c r="D6277" s="362" t="s">
        <v>8619</v>
      </c>
      <c r="E6277" s="363" t="s">
        <v>36381</v>
      </c>
    </row>
    <row r="6278" spans="1:5" x14ac:dyDescent="0.25">
      <c r="A6278" s="246" t="str">
        <f t="shared" si="98"/>
        <v>87704</v>
      </c>
      <c r="B6278" s="362" t="s">
        <v>949</v>
      </c>
      <c r="C6278" s="362" t="s">
        <v>13995</v>
      </c>
      <c r="D6278" s="362" t="s">
        <v>8619</v>
      </c>
      <c r="E6278" s="363" t="s">
        <v>36382</v>
      </c>
    </row>
    <row r="6279" spans="1:5" x14ac:dyDescent="0.25">
      <c r="A6279" s="246" t="str">
        <f t="shared" si="98"/>
        <v>87735</v>
      </c>
      <c r="B6279" s="362" t="s">
        <v>950</v>
      </c>
      <c r="C6279" s="362" t="s">
        <v>13996</v>
      </c>
      <c r="D6279" s="362" t="s">
        <v>8619</v>
      </c>
      <c r="E6279" s="363" t="s">
        <v>30662</v>
      </c>
    </row>
    <row r="6280" spans="1:5" x14ac:dyDescent="0.25">
      <c r="A6280" s="246" t="str">
        <f t="shared" si="98"/>
        <v>87737</v>
      </c>
      <c r="B6280" s="362" t="s">
        <v>951</v>
      </c>
      <c r="C6280" s="362" t="s">
        <v>13997</v>
      </c>
      <c r="D6280" s="362" t="s">
        <v>8619</v>
      </c>
      <c r="E6280" s="363" t="s">
        <v>15047</v>
      </c>
    </row>
    <row r="6281" spans="1:5" x14ac:dyDescent="0.25">
      <c r="A6281" s="246" t="str">
        <f t="shared" si="98"/>
        <v>87738</v>
      </c>
      <c r="B6281" s="362" t="s">
        <v>952</v>
      </c>
      <c r="C6281" s="362" t="s">
        <v>13998</v>
      </c>
      <c r="D6281" s="362" t="s">
        <v>8619</v>
      </c>
      <c r="E6281" s="363" t="s">
        <v>34853</v>
      </c>
    </row>
    <row r="6282" spans="1:5" x14ac:dyDescent="0.25">
      <c r="A6282" s="246" t="str">
        <f t="shared" si="98"/>
        <v>87739</v>
      </c>
      <c r="B6282" s="362" t="s">
        <v>953</v>
      </c>
      <c r="C6282" s="362" t="s">
        <v>13999</v>
      </c>
      <c r="D6282" s="362" t="s">
        <v>8619</v>
      </c>
      <c r="E6282" s="363" t="s">
        <v>36383</v>
      </c>
    </row>
    <row r="6283" spans="1:5" x14ac:dyDescent="0.25">
      <c r="A6283" s="246" t="str">
        <f t="shared" si="98"/>
        <v>87745</v>
      </c>
      <c r="B6283" s="362" t="s">
        <v>954</v>
      </c>
      <c r="C6283" s="362" t="s">
        <v>14000</v>
      </c>
      <c r="D6283" s="362" t="s">
        <v>8619</v>
      </c>
      <c r="E6283" s="363" t="s">
        <v>36384</v>
      </c>
    </row>
    <row r="6284" spans="1:5" x14ac:dyDescent="0.25">
      <c r="A6284" s="246" t="str">
        <f t="shared" si="98"/>
        <v>87747</v>
      </c>
      <c r="B6284" s="362" t="s">
        <v>955</v>
      </c>
      <c r="C6284" s="362" t="s">
        <v>14001</v>
      </c>
      <c r="D6284" s="362" t="s">
        <v>8619</v>
      </c>
      <c r="E6284" s="363" t="s">
        <v>36385</v>
      </c>
    </row>
    <row r="6285" spans="1:5" x14ac:dyDescent="0.25">
      <c r="A6285" s="246" t="str">
        <f t="shared" si="98"/>
        <v>87748</v>
      </c>
      <c r="B6285" s="362" t="s">
        <v>956</v>
      </c>
      <c r="C6285" s="362" t="s">
        <v>14002</v>
      </c>
      <c r="D6285" s="362" t="s">
        <v>8619</v>
      </c>
      <c r="E6285" s="363" t="s">
        <v>36386</v>
      </c>
    </row>
    <row r="6286" spans="1:5" x14ac:dyDescent="0.25">
      <c r="A6286" s="246" t="str">
        <f t="shared" si="98"/>
        <v>87749</v>
      </c>
      <c r="B6286" s="362" t="s">
        <v>957</v>
      </c>
      <c r="C6286" s="362" t="s">
        <v>14003</v>
      </c>
      <c r="D6286" s="362" t="s">
        <v>8619</v>
      </c>
      <c r="E6286" s="363" t="s">
        <v>17705</v>
      </c>
    </row>
    <row r="6287" spans="1:5" x14ac:dyDescent="0.25">
      <c r="A6287" s="246" t="str">
        <f t="shared" si="98"/>
        <v>87755</v>
      </c>
      <c r="B6287" s="362" t="s">
        <v>958</v>
      </c>
      <c r="C6287" s="362" t="s">
        <v>14004</v>
      </c>
      <c r="D6287" s="362" t="s">
        <v>8619</v>
      </c>
      <c r="E6287" s="363" t="s">
        <v>36387</v>
      </c>
    </row>
    <row r="6288" spans="1:5" x14ac:dyDescent="0.25">
      <c r="A6288" s="246" t="str">
        <f t="shared" si="98"/>
        <v>87757</v>
      </c>
      <c r="B6288" s="362" t="s">
        <v>959</v>
      </c>
      <c r="C6288" s="362" t="s">
        <v>14005</v>
      </c>
      <c r="D6288" s="362" t="s">
        <v>8619</v>
      </c>
      <c r="E6288" s="363" t="s">
        <v>14140</v>
      </c>
    </row>
    <row r="6289" spans="1:5" x14ac:dyDescent="0.25">
      <c r="A6289" s="246" t="str">
        <f t="shared" si="98"/>
        <v>87758</v>
      </c>
      <c r="B6289" s="362" t="s">
        <v>960</v>
      </c>
      <c r="C6289" s="362" t="s">
        <v>14006</v>
      </c>
      <c r="D6289" s="362" t="s">
        <v>8619</v>
      </c>
      <c r="E6289" s="363" t="s">
        <v>20937</v>
      </c>
    </row>
    <row r="6290" spans="1:5" x14ac:dyDescent="0.25">
      <c r="A6290" s="246" t="str">
        <f t="shared" si="98"/>
        <v>87759</v>
      </c>
      <c r="B6290" s="362" t="s">
        <v>961</v>
      </c>
      <c r="C6290" s="362" t="s">
        <v>14007</v>
      </c>
      <c r="D6290" s="362" t="s">
        <v>8619</v>
      </c>
      <c r="E6290" s="363" t="s">
        <v>36388</v>
      </c>
    </row>
    <row r="6291" spans="1:5" x14ac:dyDescent="0.25">
      <c r="A6291" s="246" t="str">
        <f t="shared" si="98"/>
        <v>87765</v>
      </c>
      <c r="B6291" s="362" t="s">
        <v>962</v>
      </c>
      <c r="C6291" s="362" t="s">
        <v>14008</v>
      </c>
      <c r="D6291" s="362" t="s">
        <v>8619</v>
      </c>
      <c r="E6291" s="363" t="s">
        <v>35177</v>
      </c>
    </row>
    <row r="6292" spans="1:5" x14ac:dyDescent="0.25">
      <c r="A6292" s="246" t="str">
        <f t="shared" si="98"/>
        <v>87767</v>
      </c>
      <c r="B6292" s="362" t="s">
        <v>963</v>
      </c>
      <c r="C6292" s="362" t="s">
        <v>14009</v>
      </c>
      <c r="D6292" s="362" t="s">
        <v>8619</v>
      </c>
      <c r="E6292" s="363" t="s">
        <v>13550</v>
      </c>
    </row>
    <row r="6293" spans="1:5" x14ac:dyDescent="0.25">
      <c r="A6293" s="246" t="str">
        <f t="shared" si="98"/>
        <v>87768</v>
      </c>
      <c r="B6293" s="362" t="s">
        <v>964</v>
      </c>
      <c r="C6293" s="362" t="s">
        <v>14010</v>
      </c>
      <c r="D6293" s="362" t="s">
        <v>8619</v>
      </c>
      <c r="E6293" s="363" t="s">
        <v>36389</v>
      </c>
    </row>
    <row r="6294" spans="1:5" x14ac:dyDescent="0.25">
      <c r="A6294" s="246" t="str">
        <f t="shared" si="98"/>
        <v>87769</v>
      </c>
      <c r="B6294" s="362" t="s">
        <v>965</v>
      </c>
      <c r="C6294" s="362" t="s">
        <v>14011</v>
      </c>
      <c r="D6294" s="362" t="s">
        <v>8619</v>
      </c>
      <c r="E6294" s="363" t="s">
        <v>29508</v>
      </c>
    </row>
    <row r="6295" spans="1:5" x14ac:dyDescent="0.25">
      <c r="A6295" s="246" t="str">
        <f t="shared" si="98"/>
        <v>88470</v>
      </c>
      <c r="B6295" s="362" t="s">
        <v>1181</v>
      </c>
      <c r="C6295" s="362" t="s">
        <v>14012</v>
      </c>
      <c r="D6295" s="362" t="s">
        <v>8619</v>
      </c>
      <c r="E6295" s="363" t="s">
        <v>36390</v>
      </c>
    </row>
    <row r="6296" spans="1:5" x14ac:dyDescent="0.25">
      <c r="A6296" s="246" t="str">
        <f t="shared" si="98"/>
        <v>88471</v>
      </c>
      <c r="B6296" s="362" t="s">
        <v>1182</v>
      </c>
      <c r="C6296" s="362" t="s">
        <v>14013</v>
      </c>
      <c r="D6296" s="362" t="s">
        <v>8619</v>
      </c>
      <c r="E6296" s="363" t="s">
        <v>20156</v>
      </c>
    </row>
    <row r="6297" spans="1:5" x14ac:dyDescent="0.25">
      <c r="A6297" s="246" t="str">
        <f t="shared" si="98"/>
        <v>88472</v>
      </c>
      <c r="B6297" s="362" t="s">
        <v>1183</v>
      </c>
      <c r="C6297" s="362" t="s">
        <v>14014</v>
      </c>
      <c r="D6297" s="362" t="s">
        <v>8619</v>
      </c>
      <c r="E6297" s="363" t="s">
        <v>28239</v>
      </c>
    </row>
    <row r="6298" spans="1:5" x14ac:dyDescent="0.25">
      <c r="A6298" s="246" t="str">
        <f t="shared" si="98"/>
        <v>88476</v>
      </c>
      <c r="B6298" s="362" t="s">
        <v>1184</v>
      </c>
      <c r="C6298" s="362" t="s">
        <v>14015</v>
      </c>
      <c r="D6298" s="362" t="s">
        <v>8619</v>
      </c>
      <c r="E6298" s="363" t="s">
        <v>11254</v>
      </c>
    </row>
    <row r="6299" spans="1:5" x14ac:dyDescent="0.25">
      <c r="A6299" s="246" t="str">
        <f t="shared" si="98"/>
        <v>88477</v>
      </c>
      <c r="B6299" s="362" t="s">
        <v>1185</v>
      </c>
      <c r="C6299" s="362" t="s">
        <v>14016</v>
      </c>
      <c r="D6299" s="362" t="s">
        <v>8619</v>
      </c>
      <c r="E6299" s="363" t="s">
        <v>16095</v>
      </c>
    </row>
    <row r="6300" spans="1:5" x14ac:dyDescent="0.25">
      <c r="A6300" s="246" t="str">
        <f t="shared" si="98"/>
        <v>88478</v>
      </c>
      <c r="B6300" s="362" t="s">
        <v>1186</v>
      </c>
      <c r="C6300" s="362" t="s">
        <v>14017</v>
      </c>
      <c r="D6300" s="362" t="s">
        <v>8619</v>
      </c>
      <c r="E6300" s="363" t="s">
        <v>31628</v>
      </c>
    </row>
    <row r="6301" spans="1:5" x14ac:dyDescent="0.25">
      <c r="A6301" s="246" t="str">
        <f t="shared" si="98"/>
        <v>90930</v>
      </c>
      <c r="B6301" s="362" t="s">
        <v>2061</v>
      </c>
      <c r="C6301" s="362" t="s">
        <v>14018</v>
      </c>
      <c r="D6301" s="362" t="s">
        <v>8619</v>
      </c>
      <c r="E6301" s="363" t="s">
        <v>36391</v>
      </c>
    </row>
    <row r="6302" spans="1:5" x14ac:dyDescent="0.25">
      <c r="A6302" s="246" t="str">
        <f t="shared" si="98"/>
        <v>90932</v>
      </c>
      <c r="B6302" s="362" t="s">
        <v>2062</v>
      </c>
      <c r="C6302" s="362" t="s">
        <v>14019</v>
      </c>
      <c r="D6302" s="362" t="s">
        <v>8619</v>
      </c>
      <c r="E6302" s="363" t="s">
        <v>30756</v>
      </c>
    </row>
    <row r="6303" spans="1:5" x14ac:dyDescent="0.25">
      <c r="A6303" s="246" t="str">
        <f t="shared" si="98"/>
        <v>90933</v>
      </c>
      <c r="B6303" s="362" t="s">
        <v>2063</v>
      </c>
      <c r="C6303" s="362" t="s">
        <v>14020</v>
      </c>
      <c r="D6303" s="362" t="s">
        <v>8619</v>
      </c>
      <c r="E6303" s="363" t="s">
        <v>36392</v>
      </c>
    </row>
    <row r="6304" spans="1:5" x14ac:dyDescent="0.25">
      <c r="A6304" s="246" t="str">
        <f t="shared" si="98"/>
        <v>90934</v>
      </c>
      <c r="B6304" s="362" t="s">
        <v>2064</v>
      </c>
      <c r="C6304" s="362" t="s">
        <v>14021</v>
      </c>
      <c r="D6304" s="362" t="s">
        <v>8619</v>
      </c>
      <c r="E6304" s="363" t="s">
        <v>20857</v>
      </c>
    </row>
    <row r="6305" spans="1:5" x14ac:dyDescent="0.25">
      <c r="A6305" s="246" t="str">
        <f t="shared" si="98"/>
        <v>90940</v>
      </c>
      <c r="B6305" s="362" t="s">
        <v>2065</v>
      </c>
      <c r="C6305" s="362" t="s">
        <v>14022</v>
      </c>
      <c r="D6305" s="362" t="s">
        <v>8619</v>
      </c>
      <c r="E6305" s="363" t="s">
        <v>20973</v>
      </c>
    </row>
    <row r="6306" spans="1:5" x14ac:dyDescent="0.25">
      <c r="A6306" s="246" t="str">
        <f t="shared" si="98"/>
        <v>90942</v>
      </c>
      <c r="B6306" s="362" t="s">
        <v>2066</v>
      </c>
      <c r="C6306" s="362" t="s">
        <v>14023</v>
      </c>
      <c r="D6306" s="362" t="s">
        <v>8619</v>
      </c>
      <c r="E6306" s="363" t="s">
        <v>29296</v>
      </c>
    </row>
    <row r="6307" spans="1:5" x14ac:dyDescent="0.25">
      <c r="A6307" s="246" t="str">
        <f t="shared" si="98"/>
        <v>90943</v>
      </c>
      <c r="B6307" s="362" t="s">
        <v>2067</v>
      </c>
      <c r="C6307" s="362" t="s">
        <v>14024</v>
      </c>
      <c r="D6307" s="362" t="s">
        <v>8619</v>
      </c>
      <c r="E6307" s="363" t="s">
        <v>36393</v>
      </c>
    </row>
    <row r="6308" spans="1:5" x14ac:dyDescent="0.25">
      <c r="A6308" s="246" t="str">
        <f t="shared" si="98"/>
        <v>90944</v>
      </c>
      <c r="B6308" s="362" t="s">
        <v>2068</v>
      </c>
      <c r="C6308" s="362" t="s">
        <v>14025</v>
      </c>
      <c r="D6308" s="362" t="s">
        <v>8619</v>
      </c>
      <c r="E6308" s="363" t="s">
        <v>36394</v>
      </c>
    </row>
    <row r="6309" spans="1:5" x14ac:dyDescent="0.25">
      <c r="A6309" s="246" t="str">
        <f t="shared" si="98"/>
        <v>90950</v>
      </c>
      <c r="B6309" s="362" t="s">
        <v>2069</v>
      </c>
      <c r="C6309" s="362" t="s">
        <v>14026</v>
      </c>
      <c r="D6309" s="362" t="s">
        <v>8619</v>
      </c>
      <c r="E6309" s="363" t="s">
        <v>36395</v>
      </c>
    </row>
    <row r="6310" spans="1:5" x14ac:dyDescent="0.25">
      <c r="A6310" s="246" t="str">
        <f t="shared" si="98"/>
        <v>90952</v>
      </c>
      <c r="B6310" s="362" t="s">
        <v>2070</v>
      </c>
      <c r="C6310" s="362" t="s">
        <v>14027</v>
      </c>
      <c r="D6310" s="362" t="s">
        <v>8619</v>
      </c>
      <c r="E6310" s="363" t="s">
        <v>36396</v>
      </c>
    </row>
    <row r="6311" spans="1:5" x14ac:dyDescent="0.25">
      <c r="A6311" s="246" t="str">
        <f t="shared" si="98"/>
        <v>90953</v>
      </c>
      <c r="B6311" s="362" t="s">
        <v>2071</v>
      </c>
      <c r="C6311" s="362" t="s">
        <v>14028</v>
      </c>
      <c r="D6311" s="362" t="s">
        <v>8619</v>
      </c>
      <c r="E6311" s="363" t="s">
        <v>34891</v>
      </c>
    </row>
    <row r="6312" spans="1:5" x14ac:dyDescent="0.25">
      <c r="A6312" s="246" t="str">
        <f t="shared" si="98"/>
        <v>90954</v>
      </c>
      <c r="B6312" s="362" t="s">
        <v>2072</v>
      </c>
      <c r="C6312" s="362" t="s">
        <v>14029</v>
      </c>
      <c r="D6312" s="362" t="s">
        <v>8619</v>
      </c>
      <c r="E6312" s="363" t="s">
        <v>36397</v>
      </c>
    </row>
    <row r="6313" spans="1:5" x14ac:dyDescent="0.25">
      <c r="A6313" s="246" t="str">
        <f t="shared" si="98"/>
        <v>94438</v>
      </c>
      <c r="B6313" s="362" t="s">
        <v>3536</v>
      </c>
      <c r="C6313" s="362" t="s">
        <v>11698</v>
      </c>
      <c r="D6313" s="362" t="s">
        <v>8619</v>
      </c>
      <c r="E6313" s="363" t="s">
        <v>15628</v>
      </c>
    </row>
    <row r="6314" spans="1:5" x14ac:dyDescent="0.25">
      <c r="A6314" s="246" t="str">
        <f t="shared" si="98"/>
        <v>94439</v>
      </c>
      <c r="B6314" s="362" t="s">
        <v>3537</v>
      </c>
      <c r="C6314" s="362" t="s">
        <v>15105</v>
      </c>
      <c r="D6314" s="362" t="s">
        <v>8619</v>
      </c>
      <c r="E6314" s="363" t="s">
        <v>36398</v>
      </c>
    </row>
    <row r="6315" spans="1:5" x14ac:dyDescent="0.25">
      <c r="A6315" s="246" t="str">
        <f t="shared" si="98"/>
        <v>94779</v>
      </c>
      <c r="B6315" s="362" t="s">
        <v>3717</v>
      </c>
      <c r="C6315" s="362" t="s">
        <v>11699</v>
      </c>
      <c r="D6315" s="362" t="s">
        <v>8619</v>
      </c>
      <c r="E6315" s="363" t="s">
        <v>15631</v>
      </c>
    </row>
    <row r="6316" spans="1:5" x14ac:dyDescent="0.25">
      <c r="A6316" s="246" t="str">
        <f t="shared" si="98"/>
        <v>94782</v>
      </c>
      <c r="B6316" s="362" t="s">
        <v>3718</v>
      </c>
      <c r="C6316" s="362" t="s">
        <v>15113</v>
      </c>
      <c r="D6316" s="362" t="s">
        <v>8619</v>
      </c>
      <c r="E6316" s="363" t="s">
        <v>35608</v>
      </c>
    </row>
    <row r="6317" spans="1:5" x14ac:dyDescent="0.25">
      <c r="A6317" s="246" t="str">
        <f t="shared" si="98"/>
        <v>102803</v>
      </c>
      <c r="B6317" s="362" t="s">
        <v>14030</v>
      </c>
      <c r="C6317" s="362" t="s">
        <v>14031</v>
      </c>
      <c r="D6317" s="362" t="s">
        <v>8619</v>
      </c>
      <c r="E6317" s="363" t="s">
        <v>8229</v>
      </c>
    </row>
    <row r="6318" spans="1:5" x14ac:dyDescent="0.25">
      <c r="A6318" s="246" t="str">
        <f t="shared" si="98"/>
        <v>101742</v>
      </c>
      <c r="B6318" s="362" t="s">
        <v>7276</v>
      </c>
      <c r="C6318" s="362" t="s">
        <v>11700</v>
      </c>
      <c r="D6318" s="362" t="s">
        <v>8399</v>
      </c>
      <c r="E6318" s="363" t="s">
        <v>14196</v>
      </c>
    </row>
    <row r="6319" spans="1:5" x14ac:dyDescent="0.25">
      <c r="A6319" s="246" t="str">
        <f t="shared" si="98"/>
        <v>87878</v>
      </c>
      <c r="B6319" s="362" t="s">
        <v>1034</v>
      </c>
      <c r="C6319" s="362" t="s">
        <v>17081</v>
      </c>
      <c r="D6319" s="362" t="s">
        <v>8619</v>
      </c>
      <c r="E6319" s="363" t="s">
        <v>13004</v>
      </c>
    </row>
    <row r="6320" spans="1:5" x14ac:dyDescent="0.25">
      <c r="A6320" s="246" t="str">
        <f t="shared" si="98"/>
        <v>87879</v>
      </c>
      <c r="B6320" s="362" t="s">
        <v>1035</v>
      </c>
      <c r="C6320" s="362" t="s">
        <v>17083</v>
      </c>
      <c r="D6320" s="362" t="s">
        <v>8619</v>
      </c>
      <c r="E6320" s="363" t="s">
        <v>9026</v>
      </c>
    </row>
    <row r="6321" spans="1:5" x14ac:dyDescent="0.25">
      <c r="A6321" s="246" t="str">
        <f t="shared" si="98"/>
        <v>87881</v>
      </c>
      <c r="B6321" s="362" t="s">
        <v>1036</v>
      </c>
      <c r="C6321" s="362" t="s">
        <v>17084</v>
      </c>
      <c r="D6321" s="362" t="s">
        <v>8619</v>
      </c>
      <c r="E6321" s="363" t="s">
        <v>18267</v>
      </c>
    </row>
    <row r="6322" spans="1:5" x14ac:dyDescent="0.25">
      <c r="A6322" s="246" t="str">
        <f t="shared" si="98"/>
        <v>87882</v>
      </c>
      <c r="B6322" s="362" t="s">
        <v>1037</v>
      </c>
      <c r="C6322" s="362" t="s">
        <v>17085</v>
      </c>
      <c r="D6322" s="362" t="s">
        <v>8619</v>
      </c>
      <c r="E6322" s="363" t="s">
        <v>8375</v>
      </c>
    </row>
    <row r="6323" spans="1:5" x14ac:dyDescent="0.25">
      <c r="A6323" s="246" t="str">
        <f t="shared" si="98"/>
        <v>87884</v>
      </c>
      <c r="B6323" s="362" t="s">
        <v>1038</v>
      </c>
      <c r="C6323" s="362" t="s">
        <v>17086</v>
      </c>
      <c r="D6323" s="362" t="s">
        <v>8619</v>
      </c>
      <c r="E6323" s="363" t="s">
        <v>10728</v>
      </c>
    </row>
    <row r="6324" spans="1:5" x14ac:dyDescent="0.25">
      <c r="A6324" s="246" t="str">
        <f t="shared" si="98"/>
        <v>87885</v>
      </c>
      <c r="B6324" s="362" t="s">
        <v>1039</v>
      </c>
      <c r="C6324" s="362" t="s">
        <v>17087</v>
      </c>
      <c r="D6324" s="362" t="s">
        <v>8619</v>
      </c>
      <c r="E6324" s="363" t="s">
        <v>8337</v>
      </c>
    </row>
    <row r="6325" spans="1:5" x14ac:dyDescent="0.25">
      <c r="A6325" s="246" t="str">
        <f t="shared" si="98"/>
        <v>87886</v>
      </c>
      <c r="B6325" s="362" t="s">
        <v>1040</v>
      </c>
      <c r="C6325" s="362" t="s">
        <v>17089</v>
      </c>
      <c r="D6325" s="362" t="s">
        <v>8619</v>
      </c>
      <c r="E6325" s="363" t="s">
        <v>25753</v>
      </c>
    </row>
    <row r="6326" spans="1:5" x14ac:dyDescent="0.25">
      <c r="A6326" s="246" t="str">
        <f t="shared" si="98"/>
        <v>87887</v>
      </c>
      <c r="B6326" s="362" t="s">
        <v>1041</v>
      </c>
      <c r="C6326" s="362" t="s">
        <v>17090</v>
      </c>
      <c r="D6326" s="362" t="s">
        <v>8619</v>
      </c>
      <c r="E6326" s="363" t="s">
        <v>8297</v>
      </c>
    </row>
    <row r="6327" spans="1:5" x14ac:dyDescent="0.25">
      <c r="A6327" s="246" t="str">
        <f t="shared" si="98"/>
        <v>87888</v>
      </c>
      <c r="B6327" s="362" t="s">
        <v>1042</v>
      </c>
      <c r="C6327" s="362" t="s">
        <v>17091</v>
      </c>
      <c r="D6327" s="362" t="s">
        <v>8619</v>
      </c>
      <c r="E6327" s="363" t="s">
        <v>15620</v>
      </c>
    </row>
    <row r="6328" spans="1:5" x14ac:dyDescent="0.25">
      <c r="A6328" s="246" t="str">
        <f t="shared" si="98"/>
        <v>87889</v>
      </c>
      <c r="B6328" s="362" t="s">
        <v>1043</v>
      </c>
      <c r="C6328" s="362" t="s">
        <v>17092</v>
      </c>
      <c r="D6328" s="362" t="s">
        <v>8619</v>
      </c>
      <c r="E6328" s="363" t="s">
        <v>21758</v>
      </c>
    </row>
    <row r="6329" spans="1:5" x14ac:dyDescent="0.25">
      <c r="A6329" s="246" t="str">
        <f t="shared" si="98"/>
        <v>87891</v>
      </c>
      <c r="B6329" s="362" t="s">
        <v>1044</v>
      </c>
      <c r="C6329" s="362" t="s">
        <v>17093</v>
      </c>
      <c r="D6329" s="362" t="s">
        <v>8619</v>
      </c>
      <c r="E6329" s="363" t="s">
        <v>12946</v>
      </c>
    </row>
    <row r="6330" spans="1:5" x14ac:dyDescent="0.25">
      <c r="A6330" s="246" t="str">
        <f t="shared" si="98"/>
        <v>87892</v>
      </c>
      <c r="B6330" s="362" t="s">
        <v>1045</v>
      </c>
      <c r="C6330" s="362" t="s">
        <v>17094</v>
      </c>
      <c r="D6330" s="362" t="s">
        <v>8619</v>
      </c>
      <c r="E6330" s="363" t="s">
        <v>8094</v>
      </c>
    </row>
    <row r="6331" spans="1:5" x14ac:dyDescent="0.25">
      <c r="A6331" s="246" t="str">
        <f t="shared" si="98"/>
        <v>87893</v>
      </c>
      <c r="B6331" s="362" t="s">
        <v>1046</v>
      </c>
      <c r="C6331" s="362" t="s">
        <v>17095</v>
      </c>
      <c r="D6331" s="362" t="s">
        <v>8619</v>
      </c>
      <c r="E6331" s="363" t="s">
        <v>15601</v>
      </c>
    </row>
    <row r="6332" spans="1:5" x14ac:dyDescent="0.25">
      <c r="A6332" s="246" t="str">
        <f t="shared" si="98"/>
        <v>87894</v>
      </c>
      <c r="B6332" s="362" t="s">
        <v>1047</v>
      </c>
      <c r="C6332" s="362" t="s">
        <v>17096</v>
      </c>
      <c r="D6332" s="362" t="s">
        <v>8619</v>
      </c>
      <c r="E6332" s="363" t="s">
        <v>7804</v>
      </c>
    </row>
    <row r="6333" spans="1:5" x14ac:dyDescent="0.25">
      <c r="A6333" s="246" t="str">
        <f t="shared" si="98"/>
        <v>87896</v>
      </c>
      <c r="B6333" s="362" t="s">
        <v>1048</v>
      </c>
      <c r="C6333" s="362" t="s">
        <v>17097</v>
      </c>
      <c r="D6333" s="362" t="s">
        <v>8619</v>
      </c>
      <c r="E6333" s="363" t="s">
        <v>7874</v>
      </c>
    </row>
    <row r="6334" spans="1:5" x14ac:dyDescent="0.25">
      <c r="A6334" s="246" t="str">
        <f t="shared" si="98"/>
        <v>87897</v>
      </c>
      <c r="B6334" s="362" t="s">
        <v>1049</v>
      </c>
      <c r="C6334" s="362" t="s">
        <v>17098</v>
      </c>
      <c r="D6334" s="362" t="s">
        <v>8619</v>
      </c>
      <c r="E6334" s="363" t="s">
        <v>8490</v>
      </c>
    </row>
    <row r="6335" spans="1:5" x14ac:dyDescent="0.25">
      <c r="A6335" s="246" t="str">
        <f t="shared" si="98"/>
        <v>87899</v>
      </c>
      <c r="B6335" s="362" t="s">
        <v>1050</v>
      </c>
      <c r="C6335" s="362" t="s">
        <v>17099</v>
      </c>
      <c r="D6335" s="362" t="s">
        <v>8619</v>
      </c>
      <c r="E6335" s="363" t="s">
        <v>10700</v>
      </c>
    </row>
    <row r="6336" spans="1:5" x14ac:dyDescent="0.25">
      <c r="A6336" s="246" t="str">
        <f t="shared" si="98"/>
        <v>87900</v>
      </c>
      <c r="B6336" s="362" t="s">
        <v>1051</v>
      </c>
      <c r="C6336" s="362" t="s">
        <v>17100</v>
      </c>
      <c r="D6336" s="362" t="s">
        <v>8619</v>
      </c>
      <c r="E6336" s="363" t="s">
        <v>24379</v>
      </c>
    </row>
    <row r="6337" spans="1:5" x14ac:dyDescent="0.25">
      <c r="A6337" s="246" t="str">
        <f t="shared" si="98"/>
        <v>87902</v>
      </c>
      <c r="B6337" s="362" t="s">
        <v>1052</v>
      </c>
      <c r="C6337" s="362" t="s">
        <v>17101</v>
      </c>
      <c r="D6337" s="362" t="s">
        <v>8619</v>
      </c>
      <c r="E6337" s="363" t="s">
        <v>8716</v>
      </c>
    </row>
    <row r="6338" spans="1:5" x14ac:dyDescent="0.25">
      <c r="A6338" s="246" t="str">
        <f t="shared" si="98"/>
        <v>87903</v>
      </c>
      <c r="B6338" s="362" t="s">
        <v>1053</v>
      </c>
      <c r="C6338" s="362" t="s">
        <v>17102</v>
      </c>
      <c r="D6338" s="362" t="s">
        <v>8619</v>
      </c>
      <c r="E6338" s="363" t="s">
        <v>14149</v>
      </c>
    </row>
    <row r="6339" spans="1:5" x14ac:dyDescent="0.25">
      <c r="A6339" s="246" t="str">
        <f t="shared" ref="A6339:A6402" si="99">B6339</f>
        <v>87904</v>
      </c>
      <c r="B6339" s="362" t="s">
        <v>1054</v>
      </c>
      <c r="C6339" s="362" t="s">
        <v>17103</v>
      </c>
      <c r="D6339" s="362" t="s">
        <v>8619</v>
      </c>
      <c r="E6339" s="363" t="s">
        <v>12403</v>
      </c>
    </row>
    <row r="6340" spans="1:5" x14ac:dyDescent="0.25">
      <c r="A6340" s="246" t="str">
        <f t="shared" si="99"/>
        <v>87905</v>
      </c>
      <c r="B6340" s="362" t="s">
        <v>1055</v>
      </c>
      <c r="C6340" s="362" t="s">
        <v>17104</v>
      </c>
      <c r="D6340" s="362" t="s">
        <v>8619</v>
      </c>
      <c r="E6340" s="363" t="s">
        <v>7917</v>
      </c>
    </row>
    <row r="6341" spans="1:5" x14ac:dyDescent="0.25">
      <c r="A6341" s="246" t="str">
        <f t="shared" si="99"/>
        <v>87907</v>
      </c>
      <c r="B6341" s="362" t="s">
        <v>1056</v>
      </c>
      <c r="C6341" s="362" t="s">
        <v>17105</v>
      </c>
      <c r="D6341" s="362" t="s">
        <v>8619</v>
      </c>
      <c r="E6341" s="363" t="s">
        <v>20139</v>
      </c>
    </row>
    <row r="6342" spans="1:5" x14ac:dyDescent="0.25">
      <c r="A6342" s="246" t="str">
        <f t="shared" si="99"/>
        <v>87908</v>
      </c>
      <c r="B6342" s="362" t="s">
        <v>1057</v>
      </c>
      <c r="C6342" s="362" t="s">
        <v>17106</v>
      </c>
      <c r="D6342" s="362" t="s">
        <v>8619</v>
      </c>
      <c r="E6342" s="363" t="s">
        <v>15624</v>
      </c>
    </row>
    <row r="6343" spans="1:5" x14ac:dyDescent="0.25">
      <c r="A6343" s="246" t="str">
        <f t="shared" si="99"/>
        <v>87910</v>
      </c>
      <c r="B6343" s="362" t="s">
        <v>1058</v>
      </c>
      <c r="C6343" s="362" t="s">
        <v>17107</v>
      </c>
      <c r="D6343" s="362" t="s">
        <v>8619</v>
      </c>
      <c r="E6343" s="363" t="s">
        <v>20831</v>
      </c>
    </row>
    <row r="6344" spans="1:5" x14ac:dyDescent="0.25">
      <c r="A6344" s="246" t="str">
        <f t="shared" si="99"/>
        <v>87911</v>
      </c>
      <c r="B6344" s="362" t="s">
        <v>1059</v>
      </c>
      <c r="C6344" s="362" t="s">
        <v>17108</v>
      </c>
      <c r="D6344" s="362" t="s">
        <v>8619</v>
      </c>
      <c r="E6344" s="363" t="s">
        <v>12979</v>
      </c>
    </row>
    <row r="6345" spans="1:5" x14ac:dyDescent="0.25">
      <c r="A6345" s="246" t="str">
        <f t="shared" si="99"/>
        <v>104410</v>
      </c>
      <c r="B6345" s="362" t="s">
        <v>19411</v>
      </c>
      <c r="C6345" s="362" t="s">
        <v>19412</v>
      </c>
      <c r="D6345" s="362" t="s">
        <v>8619</v>
      </c>
      <c r="E6345" s="363" t="s">
        <v>11702</v>
      </c>
    </row>
    <row r="6346" spans="1:5" x14ac:dyDescent="0.25">
      <c r="A6346" s="246" t="str">
        <f t="shared" si="99"/>
        <v>104411</v>
      </c>
      <c r="B6346" s="362" t="s">
        <v>19413</v>
      </c>
      <c r="C6346" s="362" t="s">
        <v>19414</v>
      </c>
      <c r="D6346" s="362" t="s">
        <v>8619</v>
      </c>
      <c r="E6346" s="363" t="s">
        <v>11702</v>
      </c>
    </row>
    <row r="6347" spans="1:5" x14ac:dyDescent="0.25">
      <c r="A6347" s="246" t="str">
        <f t="shared" si="99"/>
        <v>87411</v>
      </c>
      <c r="B6347" s="362" t="s">
        <v>879</v>
      </c>
      <c r="C6347" s="362" t="s">
        <v>20111</v>
      </c>
      <c r="D6347" s="362" t="s">
        <v>8619</v>
      </c>
      <c r="E6347" s="363" t="s">
        <v>8713</v>
      </c>
    </row>
    <row r="6348" spans="1:5" x14ac:dyDescent="0.25">
      <c r="A6348" s="246" t="str">
        <f t="shared" si="99"/>
        <v>87412</v>
      </c>
      <c r="B6348" s="362" t="s">
        <v>880</v>
      </c>
      <c r="C6348" s="362" t="s">
        <v>20112</v>
      </c>
      <c r="D6348" s="362" t="s">
        <v>8619</v>
      </c>
      <c r="E6348" s="363" t="s">
        <v>16615</v>
      </c>
    </row>
    <row r="6349" spans="1:5" x14ac:dyDescent="0.25">
      <c r="A6349" s="246" t="str">
        <f t="shared" si="99"/>
        <v>87413</v>
      </c>
      <c r="B6349" s="362" t="s">
        <v>881</v>
      </c>
      <c r="C6349" s="362" t="s">
        <v>20113</v>
      </c>
      <c r="D6349" s="362" t="s">
        <v>8619</v>
      </c>
      <c r="E6349" s="363" t="s">
        <v>36399</v>
      </c>
    </row>
    <row r="6350" spans="1:5" x14ac:dyDescent="0.25">
      <c r="A6350" s="246" t="str">
        <f t="shared" si="99"/>
        <v>87414</v>
      </c>
      <c r="B6350" s="362" t="s">
        <v>882</v>
      </c>
      <c r="C6350" s="362" t="s">
        <v>20114</v>
      </c>
      <c r="D6350" s="362" t="s">
        <v>8619</v>
      </c>
      <c r="E6350" s="363" t="s">
        <v>20193</v>
      </c>
    </row>
    <row r="6351" spans="1:5" x14ac:dyDescent="0.25">
      <c r="A6351" s="246" t="str">
        <f t="shared" si="99"/>
        <v>87415</v>
      </c>
      <c r="B6351" s="362" t="s">
        <v>883</v>
      </c>
      <c r="C6351" s="362" t="s">
        <v>20115</v>
      </c>
      <c r="D6351" s="362" t="s">
        <v>8619</v>
      </c>
      <c r="E6351" s="363" t="s">
        <v>14180</v>
      </c>
    </row>
    <row r="6352" spans="1:5" x14ac:dyDescent="0.25">
      <c r="A6352" s="246" t="str">
        <f t="shared" si="99"/>
        <v>87416</v>
      </c>
      <c r="B6352" s="362" t="s">
        <v>884</v>
      </c>
      <c r="C6352" s="362" t="s">
        <v>20116</v>
      </c>
      <c r="D6352" s="362" t="s">
        <v>8619</v>
      </c>
      <c r="E6352" s="363" t="s">
        <v>28919</v>
      </c>
    </row>
    <row r="6353" spans="1:5" x14ac:dyDescent="0.25">
      <c r="A6353" s="246" t="str">
        <f t="shared" si="99"/>
        <v>87418</v>
      </c>
      <c r="B6353" s="362" t="s">
        <v>885</v>
      </c>
      <c r="C6353" s="362" t="s">
        <v>20117</v>
      </c>
      <c r="D6353" s="362" t="s">
        <v>8619</v>
      </c>
      <c r="E6353" s="363" t="s">
        <v>10341</v>
      </c>
    </row>
    <row r="6354" spans="1:5" x14ac:dyDescent="0.25">
      <c r="A6354" s="246" t="str">
        <f t="shared" si="99"/>
        <v>87421</v>
      </c>
      <c r="B6354" s="362" t="s">
        <v>886</v>
      </c>
      <c r="C6354" s="362" t="s">
        <v>20118</v>
      </c>
      <c r="D6354" s="362" t="s">
        <v>8619</v>
      </c>
      <c r="E6354" s="363" t="s">
        <v>18339</v>
      </c>
    </row>
    <row r="6355" spans="1:5" x14ac:dyDescent="0.25">
      <c r="A6355" s="246" t="str">
        <f t="shared" si="99"/>
        <v>87424</v>
      </c>
      <c r="B6355" s="362" t="s">
        <v>887</v>
      </c>
      <c r="C6355" s="362" t="s">
        <v>20119</v>
      </c>
      <c r="D6355" s="362" t="s">
        <v>8619</v>
      </c>
      <c r="E6355" s="363" t="s">
        <v>32313</v>
      </c>
    </row>
    <row r="6356" spans="1:5" x14ac:dyDescent="0.25">
      <c r="A6356" s="246" t="str">
        <f t="shared" si="99"/>
        <v>87427</v>
      </c>
      <c r="B6356" s="362" t="s">
        <v>888</v>
      </c>
      <c r="C6356" s="362" t="s">
        <v>20121</v>
      </c>
      <c r="D6356" s="362" t="s">
        <v>8619</v>
      </c>
      <c r="E6356" s="363" t="s">
        <v>32977</v>
      </c>
    </row>
    <row r="6357" spans="1:5" x14ac:dyDescent="0.25">
      <c r="A6357" s="246" t="str">
        <f t="shared" si="99"/>
        <v>87430</v>
      </c>
      <c r="B6357" s="362" t="s">
        <v>889</v>
      </c>
      <c r="C6357" s="362" t="s">
        <v>20122</v>
      </c>
      <c r="D6357" s="362" t="s">
        <v>8619</v>
      </c>
      <c r="E6357" s="363" t="s">
        <v>35105</v>
      </c>
    </row>
    <row r="6358" spans="1:5" x14ac:dyDescent="0.25">
      <c r="A6358" s="246" t="str">
        <f t="shared" si="99"/>
        <v>87433</v>
      </c>
      <c r="B6358" s="362" t="s">
        <v>890</v>
      </c>
      <c r="C6358" s="362" t="s">
        <v>20123</v>
      </c>
      <c r="D6358" s="362" t="s">
        <v>8619</v>
      </c>
      <c r="E6358" s="363" t="s">
        <v>20855</v>
      </c>
    </row>
    <row r="6359" spans="1:5" x14ac:dyDescent="0.25">
      <c r="A6359" s="246" t="str">
        <f t="shared" si="99"/>
        <v>87436</v>
      </c>
      <c r="B6359" s="362" t="s">
        <v>891</v>
      </c>
      <c r="C6359" s="362" t="s">
        <v>20124</v>
      </c>
      <c r="D6359" s="362" t="s">
        <v>8619</v>
      </c>
      <c r="E6359" s="363" t="s">
        <v>15550</v>
      </c>
    </row>
    <row r="6360" spans="1:5" x14ac:dyDescent="0.25">
      <c r="A6360" s="246" t="str">
        <f t="shared" si="99"/>
        <v>87439</v>
      </c>
      <c r="B6360" s="362" t="s">
        <v>892</v>
      </c>
      <c r="C6360" s="362" t="s">
        <v>20125</v>
      </c>
      <c r="D6360" s="362" t="s">
        <v>8619</v>
      </c>
      <c r="E6360" s="363" t="s">
        <v>14655</v>
      </c>
    </row>
    <row r="6361" spans="1:5" x14ac:dyDescent="0.25">
      <c r="A6361" s="246" t="str">
        <f t="shared" si="99"/>
        <v>87527</v>
      </c>
      <c r="B6361" s="362" t="s">
        <v>899</v>
      </c>
      <c r="C6361" s="362" t="s">
        <v>11704</v>
      </c>
      <c r="D6361" s="362" t="s">
        <v>8619</v>
      </c>
      <c r="E6361" s="363" t="s">
        <v>32265</v>
      </c>
    </row>
    <row r="6362" spans="1:5" x14ac:dyDescent="0.25">
      <c r="A6362" s="246" t="str">
        <f t="shared" si="99"/>
        <v>87528</v>
      </c>
      <c r="B6362" s="362" t="s">
        <v>900</v>
      </c>
      <c r="C6362" s="362" t="s">
        <v>11705</v>
      </c>
      <c r="D6362" s="362" t="s">
        <v>8619</v>
      </c>
      <c r="E6362" s="363" t="s">
        <v>21442</v>
      </c>
    </row>
    <row r="6363" spans="1:5" x14ac:dyDescent="0.25">
      <c r="A6363" s="246" t="str">
        <f t="shared" si="99"/>
        <v>87529</v>
      </c>
      <c r="B6363" s="362" t="s">
        <v>901</v>
      </c>
      <c r="C6363" s="362" t="s">
        <v>11706</v>
      </c>
      <c r="D6363" s="362" t="s">
        <v>8619</v>
      </c>
      <c r="E6363" s="363" t="s">
        <v>36400</v>
      </c>
    </row>
    <row r="6364" spans="1:5" x14ac:dyDescent="0.25">
      <c r="A6364" s="246" t="str">
        <f t="shared" si="99"/>
        <v>87530</v>
      </c>
      <c r="B6364" s="362" t="s">
        <v>902</v>
      </c>
      <c r="C6364" s="362" t="s">
        <v>11707</v>
      </c>
      <c r="D6364" s="362" t="s">
        <v>8619</v>
      </c>
      <c r="E6364" s="363" t="s">
        <v>14654</v>
      </c>
    </row>
    <row r="6365" spans="1:5" x14ac:dyDescent="0.25">
      <c r="A6365" s="246" t="str">
        <f t="shared" si="99"/>
        <v>87531</v>
      </c>
      <c r="B6365" s="362" t="s">
        <v>903</v>
      </c>
      <c r="C6365" s="362" t="s">
        <v>904</v>
      </c>
      <c r="D6365" s="362" t="s">
        <v>8619</v>
      </c>
      <c r="E6365" s="363" t="s">
        <v>22145</v>
      </c>
    </row>
    <row r="6366" spans="1:5" x14ac:dyDescent="0.25">
      <c r="A6366" s="246" t="str">
        <f t="shared" si="99"/>
        <v>87532</v>
      </c>
      <c r="B6366" s="362" t="s">
        <v>905</v>
      </c>
      <c r="C6366" s="362" t="s">
        <v>11708</v>
      </c>
      <c r="D6366" s="362" t="s">
        <v>8619</v>
      </c>
      <c r="E6366" s="363" t="s">
        <v>36401</v>
      </c>
    </row>
    <row r="6367" spans="1:5" x14ac:dyDescent="0.25">
      <c r="A6367" s="246" t="str">
        <f t="shared" si="99"/>
        <v>87535</v>
      </c>
      <c r="B6367" s="362" t="s">
        <v>906</v>
      </c>
      <c r="C6367" s="362" t="s">
        <v>11709</v>
      </c>
      <c r="D6367" s="362" t="s">
        <v>8619</v>
      </c>
      <c r="E6367" s="363" t="s">
        <v>16107</v>
      </c>
    </row>
    <row r="6368" spans="1:5" x14ac:dyDescent="0.25">
      <c r="A6368" s="246" t="str">
        <f t="shared" si="99"/>
        <v>87536</v>
      </c>
      <c r="B6368" s="362" t="s">
        <v>907</v>
      </c>
      <c r="C6368" s="362" t="s">
        <v>11710</v>
      </c>
      <c r="D6368" s="362" t="s">
        <v>8619</v>
      </c>
      <c r="E6368" s="363" t="s">
        <v>30586</v>
      </c>
    </row>
    <row r="6369" spans="1:5" x14ac:dyDescent="0.25">
      <c r="A6369" s="246" t="str">
        <f t="shared" si="99"/>
        <v>87537</v>
      </c>
      <c r="B6369" s="362" t="s">
        <v>908</v>
      </c>
      <c r="C6369" s="362" t="s">
        <v>11711</v>
      </c>
      <c r="D6369" s="362" t="s">
        <v>8619</v>
      </c>
      <c r="E6369" s="363" t="s">
        <v>36402</v>
      </c>
    </row>
    <row r="6370" spans="1:5" x14ac:dyDescent="0.25">
      <c r="A6370" s="246" t="str">
        <f t="shared" si="99"/>
        <v>87538</v>
      </c>
      <c r="B6370" s="362" t="s">
        <v>909</v>
      </c>
      <c r="C6370" s="362" t="s">
        <v>11712</v>
      </c>
      <c r="D6370" s="362" t="s">
        <v>8619</v>
      </c>
      <c r="E6370" s="363" t="s">
        <v>19829</v>
      </c>
    </row>
    <row r="6371" spans="1:5" x14ac:dyDescent="0.25">
      <c r="A6371" s="246" t="str">
        <f t="shared" si="99"/>
        <v>87539</v>
      </c>
      <c r="B6371" s="362" t="s">
        <v>910</v>
      </c>
      <c r="C6371" s="362" t="s">
        <v>11713</v>
      </c>
      <c r="D6371" s="362" t="s">
        <v>8619</v>
      </c>
      <c r="E6371" s="363" t="s">
        <v>36403</v>
      </c>
    </row>
    <row r="6372" spans="1:5" x14ac:dyDescent="0.25">
      <c r="A6372" s="246" t="str">
        <f t="shared" si="99"/>
        <v>87541</v>
      </c>
      <c r="B6372" s="362" t="s">
        <v>911</v>
      </c>
      <c r="C6372" s="362" t="s">
        <v>11714</v>
      </c>
      <c r="D6372" s="362" t="s">
        <v>8619</v>
      </c>
      <c r="E6372" s="363" t="s">
        <v>29975</v>
      </c>
    </row>
    <row r="6373" spans="1:5" x14ac:dyDescent="0.25">
      <c r="A6373" s="246" t="str">
        <f t="shared" si="99"/>
        <v>87543</v>
      </c>
      <c r="B6373" s="362" t="s">
        <v>912</v>
      </c>
      <c r="C6373" s="362" t="s">
        <v>11715</v>
      </c>
      <c r="D6373" s="362" t="s">
        <v>8619</v>
      </c>
      <c r="E6373" s="363" t="s">
        <v>13348</v>
      </c>
    </row>
    <row r="6374" spans="1:5" x14ac:dyDescent="0.25">
      <c r="A6374" s="246" t="str">
        <f t="shared" si="99"/>
        <v>87545</v>
      </c>
      <c r="B6374" s="362" t="s">
        <v>913</v>
      </c>
      <c r="C6374" s="362" t="s">
        <v>11716</v>
      </c>
      <c r="D6374" s="362" t="s">
        <v>8619</v>
      </c>
      <c r="E6374" s="363" t="s">
        <v>14162</v>
      </c>
    </row>
    <row r="6375" spans="1:5" x14ac:dyDescent="0.25">
      <c r="A6375" s="246" t="str">
        <f t="shared" si="99"/>
        <v>87546</v>
      </c>
      <c r="B6375" s="362" t="s">
        <v>914</v>
      </c>
      <c r="C6375" s="362" t="s">
        <v>11717</v>
      </c>
      <c r="D6375" s="362" t="s">
        <v>8619</v>
      </c>
      <c r="E6375" s="363" t="s">
        <v>12678</v>
      </c>
    </row>
    <row r="6376" spans="1:5" x14ac:dyDescent="0.25">
      <c r="A6376" s="246" t="str">
        <f t="shared" si="99"/>
        <v>87547</v>
      </c>
      <c r="B6376" s="362" t="s">
        <v>915</v>
      </c>
      <c r="C6376" s="362" t="s">
        <v>11718</v>
      </c>
      <c r="D6376" s="362" t="s">
        <v>8619</v>
      </c>
      <c r="E6376" s="363" t="s">
        <v>13363</v>
      </c>
    </row>
    <row r="6377" spans="1:5" x14ac:dyDescent="0.25">
      <c r="A6377" s="246" t="str">
        <f t="shared" si="99"/>
        <v>87548</v>
      </c>
      <c r="B6377" s="362" t="s">
        <v>916</v>
      </c>
      <c r="C6377" s="362" t="s">
        <v>11719</v>
      </c>
      <c r="D6377" s="362" t="s">
        <v>8619</v>
      </c>
      <c r="E6377" s="363" t="s">
        <v>18364</v>
      </c>
    </row>
    <row r="6378" spans="1:5" x14ac:dyDescent="0.25">
      <c r="A6378" s="246" t="str">
        <f t="shared" si="99"/>
        <v>87549</v>
      </c>
      <c r="B6378" s="362" t="s">
        <v>917</v>
      </c>
      <c r="C6378" s="362" t="s">
        <v>11720</v>
      </c>
      <c r="D6378" s="362" t="s">
        <v>8619</v>
      </c>
      <c r="E6378" s="363" t="s">
        <v>35526</v>
      </c>
    </row>
    <row r="6379" spans="1:5" x14ac:dyDescent="0.25">
      <c r="A6379" s="246" t="str">
        <f t="shared" si="99"/>
        <v>87550</v>
      </c>
      <c r="B6379" s="362" t="s">
        <v>918</v>
      </c>
      <c r="C6379" s="362" t="s">
        <v>11721</v>
      </c>
      <c r="D6379" s="362" t="s">
        <v>8619</v>
      </c>
      <c r="E6379" s="363" t="s">
        <v>16033</v>
      </c>
    </row>
    <row r="6380" spans="1:5" x14ac:dyDescent="0.25">
      <c r="A6380" s="246" t="str">
        <f t="shared" si="99"/>
        <v>87553</v>
      </c>
      <c r="B6380" s="362" t="s">
        <v>919</v>
      </c>
      <c r="C6380" s="362" t="s">
        <v>11722</v>
      </c>
      <c r="D6380" s="362" t="s">
        <v>8619</v>
      </c>
      <c r="E6380" s="363" t="s">
        <v>8172</v>
      </c>
    </row>
    <row r="6381" spans="1:5" x14ac:dyDescent="0.25">
      <c r="A6381" s="246" t="str">
        <f t="shared" si="99"/>
        <v>87554</v>
      </c>
      <c r="B6381" s="362" t="s">
        <v>920</v>
      </c>
      <c r="C6381" s="362" t="s">
        <v>11723</v>
      </c>
      <c r="D6381" s="362" t="s">
        <v>8619</v>
      </c>
      <c r="E6381" s="363" t="s">
        <v>12184</v>
      </c>
    </row>
    <row r="6382" spans="1:5" x14ac:dyDescent="0.25">
      <c r="A6382" s="246" t="str">
        <f t="shared" si="99"/>
        <v>87555</v>
      </c>
      <c r="B6382" s="362" t="s">
        <v>921</v>
      </c>
      <c r="C6382" s="362" t="s">
        <v>11725</v>
      </c>
      <c r="D6382" s="362" t="s">
        <v>8619</v>
      </c>
      <c r="E6382" s="363" t="s">
        <v>36404</v>
      </c>
    </row>
    <row r="6383" spans="1:5" x14ac:dyDescent="0.25">
      <c r="A6383" s="246" t="str">
        <f t="shared" si="99"/>
        <v>87556</v>
      </c>
      <c r="B6383" s="362" t="s">
        <v>922</v>
      </c>
      <c r="C6383" s="362" t="s">
        <v>11726</v>
      </c>
      <c r="D6383" s="362" t="s">
        <v>8619</v>
      </c>
      <c r="E6383" s="363" t="s">
        <v>21195</v>
      </c>
    </row>
    <row r="6384" spans="1:5" x14ac:dyDescent="0.25">
      <c r="A6384" s="246" t="str">
        <f t="shared" si="99"/>
        <v>87557</v>
      </c>
      <c r="B6384" s="362" t="s">
        <v>923</v>
      </c>
      <c r="C6384" s="362" t="s">
        <v>11727</v>
      </c>
      <c r="D6384" s="362" t="s">
        <v>8619</v>
      </c>
      <c r="E6384" s="363" t="s">
        <v>30659</v>
      </c>
    </row>
    <row r="6385" spans="1:5" x14ac:dyDescent="0.25">
      <c r="A6385" s="246" t="str">
        <f t="shared" si="99"/>
        <v>87559</v>
      </c>
      <c r="B6385" s="362" t="s">
        <v>924</v>
      </c>
      <c r="C6385" s="362" t="s">
        <v>11728</v>
      </c>
      <c r="D6385" s="362" t="s">
        <v>8619</v>
      </c>
      <c r="E6385" s="363" t="s">
        <v>13331</v>
      </c>
    </row>
    <row r="6386" spans="1:5" x14ac:dyDescent="0.25">
      <c r="A6386" s="246" t="str">
        <f t="shared" si="99"/>
        <v>87561</v>
      </c>
      <c r="B6386" s="362" t="s">
        <v>925</v>
      </c>
      <c r="C6386" s="362" t="s">
        <v>11729</v>
      </c>
      <c r="D6386" s="362" t="s">
        <v>8619</v>
      </c>
      <c r="E6386" s="363" t="s">
        <v>36405</v>
      </c>
    </row>
    <row r="6387" spans="1:5" x14ac:dyDescent="0.25">
      <c r="A6387" s="246" t="str">
        <f t="shared" si="99"/>
        <v>87775</v>
      </c>
      <c r="B6387" s="362" t="s">
        <v>966</v>
      </c>
      <c r="C6387" s="362" t="s">
        <v>17038</v>
      </c>
      <c r="D6387" s="362" t="s">
        <v>8619</v>
      </c>
      <c r="E6387" s="363" t="s">
        <v>34825</v>
      </c>
    </row>
    <row r="6388" spans="1:5" x14ac:dyDescent="0.25">
      <c r="A6388" s="246" t="str">
        <f t="shared" si="99"/>
        <v>87777</v>
      </c>
      <c r="B6388" s="362" t="s">
        <v>967</v>
      </c>
      <c r="C6388" s="362" t="s">
        <v>17039</v>
      </c>
      <c r="D6388" s="362" t="s">
        <v>8619</v>
      </c>
      <c r="E6388" s="363" t="s">
        <v>36406</v>
      </c>
    </row>
    <row r="6389" spans="1:5" x14ac:dyDescent="0.25">
      <c r="A6389" s="246" t="str">
        <f t="shared" si="99"/>
        <v>87778</v>
      </c>
      <c r="B6389" s="362" t="s">
        <v>968</v>
      </c>
      <c r="C6389" s="362" t="s">
        <v>17040</v>
      </c>
      <c r="D6389" s="362" t="s">
        <v>8619</v>
      </c>
      <c r="E6389" s="363" t="s">
        <v>20819</v>
      </c>
    </row>
    <row r="6390" spans="1:5" x14ac:dyDescent="0.25">
      <c r="A6390" s="246" t="str">
        <f t="shared" si="99"/>
        <v>87779</v>
      </c>
      <c r="B6390" s="362" t="s">
        <v>969</v>
      </c>
      <c r="C6390" s="362" t="s">
        <v>17041</v>
      </c>
      <c r="D6390" s="362" t="s">
        <v>8619</v>
      </c>
      <c r="E6390" s="363" t="s">
        <v>20536</v>
      </c>
    </row>
    <row r="6391" spans="1:5" x14ac:dyDescent="0.25">
      <c r="A6391" s="246" t="str">
        <f t="shared" si="99"/>
        <v>87781</v>
      </c>
      <c r="B6391" s="362" t="s">
        <v>970</v>
      </c>
      <c r="C6391" s="362" t="s">
        <v>17042</v>
      </c>
      <c r="D6391" s="362" t="s">
        <v>8619</v>
      </c>
      <c r="E6391" s="363" t="s">
        <v>16446</v>
      </c>
    </row>
    <row r="6392" spans="1:5" x14ac:dyDescent="0.25">
      <c r="A6392" s="246" t="str">
        <f t="shared" si="99"/>
        <v>87783</v>
      </c>
      <c r="B6392" s="362" t="s">
        <v>971</v>
      </c>
      <c r="C6392" s="362" t="s">
        <v>17044</v>
      </c>
      <c r="D6392" s="362" t="s">
        <v>8619</v>
      </c>
      <c r="E6392" s="363" t="s">
        <v>36407</v>
      </c>
    </row>
    <row r="6393" spans="1:5" x14ac:dyDescent="0.25">
      <c r="A6393" s="246" t="str">
        <f t="shared" si="99"/>
        <v>87784</v>
      </c>
      <c r="B6393" s="362" t="s">
        <v>972</v>
      </c>
      <c r="C6393" s="362" t="s">
        <v>17045</v>
      </c>
      <c r="D6393" s="362" t="s">
        <v>8619</v>
      </c>
      <c r="E6393" s="363" t="s">
        <v>36408</v>
      </c>
    </row>
    <row r="6394" spans="1:5" x14ac:dyDescent="0.25">
      <c r="A6394" s="246" t="str">
        <f t="shared" si="99"/>
        <v>87786</v>
      </c>
      <c r="B6394" s="362" t="s">
        <v>973</v>
      </c>
      <c r="C6394" s="362" t="s">
        <v>17046</v>
      </c>
      <c r="D6394" s="362" t="s">
        <v>8619</v>
      </c>
      <c r="E6394" s="363" t="s">
        <v>36409</v>
      </c>
    </row>
    <row r="6395" spans="1:5" x14ac:dyDescent="0.25">
      <c r="A6395" s="246" t="str">
        <f t="shared" si="99"/>
        <v>87787</v>
      </c>
      <c r="B6395" s="362" t="s">
        <v>974</v>
      </c>
      <c r="C6395" s="362" t="s">
        <v>17047</v>
      </c>
      <c r="D6395" s="362" t="s">
        <v>8619</v>
      </c>
      <c r="E6395" s="363" t="s">
        <v>21404</v>
      </c>
    </row>
    <row r="6396" spans="1:5" x14ac:dyDescent="0.25">
      <c r="A6396" s="246" t="str">
        <f t="shared" si="99"/>
        <v>87788</v>
      </c>
      <c r="B6396" s="362" t="s">
        <v>975</v>
      </c>
      <c r="C6396" s="362" t="s">
        <v>17048</v>
      </c>
      <c r="D6396" s="362" t="s">
        <v>8619</v>
      </c>
      <c r="E6396" s="363" t="s">
        <v>36205</v>
      </c>
    </row>
    <row r="6397" spans="1:5" x14ac:dyDescent="0.25">
      <c r="A6397" s="246" t="str">
        <f t="shared" si="99"/>
        <v>87790</v>
      </c>
      <c r="B6397" s="362" t="s">
        <v>976</v>
      </c>
      <c r="C6397" s="362" t="s">
        <v>11730</v>
      </c>
      <c r="D6397" s="362" t="s">
        <v>8619</v>
      </c>
      <c r="E6397" s="363" t="s">
        <v>21319</v>
      </c>
    </row>
    <row r="6398" spans="1:5" x14ac:dyDescent="0.25">
      <c r="A6398" s="246" t="str">
        <f t="shared" si="99"/>
        <v>87791</v>
      </c>
      <c r="B6398" s="362" t="s">
        <v>977</v>
      </c>
      <c r="C6398" s="362" t="s">
        <v>17049</v>
      </c>
      <c r="D6398" s="362" t="s">
        <v>8619</v>
      </c>
      <c r="E6398" s="363" t="s">
        <v>36410</v>
      </c>
    </row>
    <row r="6399" spans="1:5" x14ac:dyDescent="0.25">
      <c r="A6399" s="246" t="str">
        <f t="shared" si="99"/>
        <v>87792</v>
      </c>
      <c r="B6399" s="362" t="s">
        <v>978</v>
      </c>
      <c r="C6399" s="362" t="s">
        <v>17050</v>
      </c>
      <c r="D6399" s="362" t="s">
        <v>8619</v>
      </c>
      <c r="E6399" s="363" t="s">
        <v>27287</v>
      </c>
    </row>
    <row r="6400" spans="1:5" x14ac:dyDescent="0.25">
      <c r="A6400" s="246" t="str">
        <f t="shared" si="99"/>
        <v>87794</v>
      </c>
      <c r="B6400" s="362" t="s">
        <v>979</v>
      </c>
      <c r="C6400" s="362" t="s">
        <v>17051</v>
      </c>
      <c r="D6400" s="362" t="s">
        <v>8619</v>
      </c>
      <c r="E6400" s="363" t="s">
        <v>21320</v>
      </c>
    </row>
    <row r="6401" spans="1:5" x14ac:dyDescent="0.25">
      <c r="A6401" s="246" t="str">
        <f t="shared" si="99"/>
        <v>87795</v>
      </c>
      <c r="B6401" s="362" t="s">
        <v>980</v>
      </c>
      <c r="C6401" s="362" t="s">
        <v>17052</v>
      </c>
      <c r="D6401" s="362" t="s">
        <v>8619</v>
      </c>
      <c r="E6401" s="363" t="s">
        <v>36411</v>
      </c>
    </row>
    <row r="6402" spans="1:5" x14ac:dyDescent="0.25">
      <c r="A6402" s="246" t="str">
        <f t="shared" si="99"/>
        <v>87797</v>
      </c>
      <c r="B6402" s="362" t="s">
        <v>981</v>
      </c>
      <c r="C6402" s="362" t="s">
        <v>17053</v>
      </c>
      <c r="D6402" s="362" t="s">
        <v>8619</v>
      </c>
      <c r="E6402" s="363" t="s">
        <v>29972</v>
      </c>
    </row>
    <row r="6403" spans="1:5" x14ac:dyDescent="0.25">
      <c r="A6403" s="246" t="str">
        <f t="shared" ref="A6403:A6466" si="100">B6403</f>
        <v>87799</v>
      </c>
      <c r="B6403" s="362" t="s">
        <v>982</v>
      </c>
      <c r="C6403" s="362" t="s">
        <v>17054</v>
      </c>
      <c r="D6403" s="362" t="s">
        <v>8619</v>
      </c>
      <c r="E6403" s="363" t="s">
        <v>36412</v>
      </c>
    </row>
    <row r="6404" spans="1:5" x14ac:dyDescent="0.25">
      <c r="A6404" s="246" t="str">
        <f t="shared" si="100"/>
        <v>87800</v>
      </c>
      <c r="B6404" s="362" t="s">
        <v>983</v>
      </c>
      <c r="C6404" s="362" t="s">
        <v>17055</v>
      </c>
      <c r="D6404" s="362" t="s">
        <v>8619</v>
      </c>
      <c r="E6404" s="363" t="s">
        <v>36413</v>
      </c>
    </row>
    <row r="6405" spans="1:5" x14ac:dyDescent="0.25">
      <c r="A6405" s="246" t="str">
        <f t="shared" si="100"/>
        <v>87801</v>
      </c>
      <c r="B6405" s="362" t="s">
        <v>984</v>
      </c>
      <c r="C6405" s="362" t="s">
        <v>17057</v>
      </c>
      <c r="D6405" s="362" t="s">
        <v>8619</v>
      </c>
      <c r="E6405" s="363" t="s">
        <v>36414</v>
      </c>
    </row>
    <row r="6406" spans="1:5" x14ac:dyDescent="0.25">
      <c r="A6406" s="246" t="str">
        <f t="shared" si="100"/>
        <v>87803</v>
      </c>
      <c r="B6406" s="362" t="s">
        <v>985</v>
      </c>
      <c r="C6406" s="362" t="s">
        <v>17058</v>
      </c>
      <c r="D6406" s="362" t="s">
        <v>8619</v>
      </c>
      <c r="E6406" s="363" t="s">
        <v>34113</v>
      </c>
    </row>
    <row r="6407" spans="1:5" x14ac:dyDescent="0.25">
      <c r="A6407" s="246" t="str">
        <f t="shared" si="100"/>
        <v>87804</v>
      </c>
      <c r="B6407" s="362" t="s">
        <v>986</v>
      </c>
      <c r="C6407" s="362" t="s">
        <v>17059</v>
      </c>
      <c r="D6407" s="362" t="s">
        <v>8619</v>
      </c>
      <c r="E6407" s="363" t="s">
        <v>36415</v>
      </c>
    </row>
    <row r="6408" spans="1:5" x14ac:dyDescent="0.25">
      <c r="A6408" s="246" t="str">
        <f t="shared" si="100"/>
        <v>87805</v>
      </c>
      <c r="B6408" s="362" t="s">
        <v>987</v>
      </c>
      <c r="C6408" s="362" t="s">
        <v>17060</v>
      </c>
      <c r="D6408" s="362" t="s">
        <v>8619</v>
      </c>
      <c r="E6408" s="363" t="s">
        <v>20610</v>
      </c>
    </row>
    <row r="6409" spans="1:5" x14ac:dyDescent="0.25">
      <c r="A6409" s="246" t="str">
        <f t="shared" si="100"/>
        <v>87807</v>
      </c>
      <c r="B6409" s="362" t="s">
        <v>988</v>
      </c>
      <c r="C6409" s="362" t="s">
        <v>17061</v>
      </c>
      <c r="D6409" s="362" t="s">
        <v>8619</v>
      </c>
      <c r="E6409" s="363" t="s">
        <v>18286</v>
      </c>
    </row>
    <row r="6410" spans="1:5" x14ac:dyDescent="0.25">
      <c r="A6410" s="246" t="str">
        <f t="shared" si="100"/>
        <v>87808</v>
      </c>
      <c r="B6410" s="362" t="s">
        <v>989</v>
      </c>
      <c r="C6410" s="362" t="s">
        <v>17062</v>
      </c>
      <c r="D6410" s="362" t="s">
        <v>8619</v>
      </c>
      <c r="E6410" s="363" t="s">
        <v>36416</v>
      </c>
    </row>
    <row r="6411" spans="1:5" x14ac:dyDescent="0.25">
      <c r="A6411" s="246" t="str">
        <f t="shared" si="100"/>
        <v>87809</v>
      </c>
      <c r="B6411" s="362" t="s">
        <v>990</v>
      </c>
      <c r="C6411" s="362" t="s">
        <v>17063</v>
      </c>
      <c r="D6411" s="362" t="s">
        <v>8619</v>
      </c>
      <c r="E6411" s="363" t="s">
        <v>16617</v>
      </c>
    </row>
    <row r="6412" spans="1:5" x14ac:dyDescent="0.25">
      <c r="A6412" s="246" t="str">
        <f t="shared" si="100"/>
        <v>87811</v>
      </c>
      <c r="B6412" s="362" t="s">
        <v>991</v>
      </c>
      <c r="C6412" s="362" t="s">
        <v>17064</v>
      </c>
      <c r="D6412" s="362" t="s">
        <v>8619</v>
      </c>
      <c r="E6412" s="363" t="s">
        <v>20998</v>
      </c>
    </row>
    <row r="6413" spans="1:5" x14ac:dyDescent="0.25">
      <c r="A6413" s="246" t="str">
        <f t="shared" si="100"/>
        <v>87812</v>
      </c>
      <c r="B6413" s="362" t="s">
        <v>992</v>
      </c>
      <c r="C6413" s="362" t="s">
        <v>17065</v>
      </c>
      <c r="D6413" s="362" t="s">
        <v>8619</v>
      </c>
      <c r="E6413" s="363" t="s">
        <v>36417</v>
      </c>
    </row>
    <row r="6414" spans="1:5" x14ac:dyDescent="0.25">
      <c r="A6414" s="246" t="str">
        <f t="shared" si="100"/>
        <v>87813</v>
      </c>
      <c r="B6414" s="362" t="s">
        <v>993</v>
      </c>
      <c r="C6414" s="362" t="s">
        <v>17066</v>
      </c>
      <c r="D6414" s="362" t="s">
        <v>8619</v>
      </c>
      <c r="E6414" s="363" t="s">
        <v>36418</v>
      </c>
    </row>
    <row r="6415" spans="1:5" x14ac:dyDescent="0.25">
      <c r="A6415" s="246" t="str">
        <f t="shared" si="100"/>
        <v>87815</v>
      </c>
      <c r="B6415" s="362" t="s">
        <v>994</v>
      </c>
      <c r="C6415" s="362" t="s">
        <v>17067</v>
      </c>
      <c r="D6415" s="362" t="s">
        <v>8619</v>
      </c>
      <c r="E6415" s="363" t="s">
        <v>36419</v>
      </c>
    </row>
    <row r="6416" spans="1:5" x14ac:dyDescent="0.25">
      <c r="A6416" s="246" t="str">
        <f t="shared" si="100"/>
        <v>87816</v>
      </c>
      <c r="B6416" s="362" t="s">
        <v>995</v>
      </c>
      <c r="C6416" s="362" t="s">
        <v>17068</v>
      </c>
      <c r="D6416" s="362" t="s">
        <v>8619</v>
      </c>
      <c r="E6416" s="363" t="s">
        <v>36420</v>
      </c>
    </row>
    <row r="6417" spans="1:5" x14ac:dyDescent="0.25">
      <c r="A6417" s="246" t="str">
        <f t="shared" si="100"/>
        <v>87817</v>
      </c>
      <c r="B6417" s="362" t="s">
        <v>996</v>
      </c>
      <c r="C6417" s="362" t="s">
        <v>17069</v>
      </c>
      <c r="D6417" s="362" t="s">
        <v>8619</v>
      </c>
      <c r="E6417" s="363" t="s">
        <v>36421</v>
      </c>
    </row>
    <row r="6418" spans="1:5" x14ac:dyDescent="0.25">
      <c r="A6418" s="246" t="str">
        <f t="shared" si="100"/>
        <v>87819</v>
      </c>
      <c r="B6418" s="362" t="s">
        <v>997</v>
      </c>
      <c r="C6418" s="362" t="s">
        <v>17070</v>
      </c>
      <c r="D6418" s="362" t="s">
        <v>8619</v>
      </c>
      <c r="E6418" s="363" t="s">
        <v>21397</v>
      </c>
    </row>
    <row r="6419" spans="1:5" x14ac:dyDescent="0.25">
      <c r="A6419" s="246" t="str">
        <f t="shared" si="100"/>
        <v>87820</v>
      </c>
      <c r="B6419" s="362" t="s">
        <v>998</v>
      </c>
      <c r="C6419" s="362" t="s">
        <v>17071</v>
      </c>
      <c r="D6419" s="362" t="s">
        <v>8619</v>
      </c>
      <c r="E6419" s="363" t="s">
        <v>36422</v>
      </c>
    </row>
    <row r="6420" spans="1:5" x14ac:dyDescent="0.25">
      <c r="A6420" s="246" t="str">
        <f t="shared" si="100"/>
        <v>87821</v>
      </c>
      <c r="B6420" s="362" t="s">
        <v>999</v>
      </c>
      <c r="C6420" s="362" t="s">
        <v>17072</v>
      </c>
      <c r="D6420" s="362" t="s">
        <v>8619</v>
      </c>
      <c r="E6420" s="363" t="s">
        <v>28023</v>
      </c>
    </row>
    <row r="6421" spans="1:5" x14ac:dyDescent="0.25">
      <c r="A6421" s="246" t="str">
        <f t="shared" si="100"/>
        <v>87823</v>
      </c>
      <c r="B6421" s="362" t="s">
        <v>1000</v>
      </c>
      <c r="C6421" s="362" t="s">
        <v>33009</v>
      </c>
      <c r="D6421" s="362" t="s">
        <v>8619</v>
      </c>
      <c r="E6421" s="363" t="s">
        <v>36423</v>
      </c>
    </row>
    <row r="6422" spans="1:5" x14ac:dyDescent="0.25">
      <c r="A6422" s="246" t="str">
        <f t="shared" si="100"/>
        <v>87824</v>
      </c>
      <c r="B6422" s="362" t="s">
        <v>1001</v>
      </c>
      <c r="C6422" s="362" t="s">
        <v>17073</v>
      </c>
      <c r="D6422" s="362" t="s">
        <v>8619</v>
      </c>
      <c r="E6422" s="363" t="s">
        <v>36424</v>
      </c>
    </row>
    <row r="6423" spans="1:5" x14ac:dyDescent="0.25">
      <c r="A6423" s="246" t="str">
        <f t="shared" si="100"/>
        <v>87825</v>
      </c>
      <c r="B6423" s="362" t="s">
        <v>1002</v>
      </c>
      <c r="C6423" s="362" t="s">
        <v>17074</v>
      </c>
      <c r="D6423" s="362" t="s">
        <v>8619</v>
      </c>
      <c r="E6423" s="363" t="s">
        <v>33365</v>
      </c>
    </row>
    <row r="6424" spans="1:5" x14ac:dyDescent="0.25">
      <c r="A6424" s="246" t="str">
        <f t="shared" si="100"/>
        <v>87827</v>
      </c>
      <c r="B6424" s="362" t="s">
        <v>1003</v>
      </c>
      <c r="C6424" s="362" t="s">
        <v>17075</v>
      </c>
      <c r="D6424" s="362" t="s">
        <v>8619</v>
      </c>
      <c r="E6424" s="363" t="s">
        <v>31343</v>
      </c>
    </row>
    <row r="6425" spans="1:5" x14ac:dyDescent="0.25">
      <c r="A6425" s="246" t="str">
        <f t="shared" si="100"/>
        <v>87828</v>
      </c>
      <c r="B6425" s="362" t="s">
        <v>1004</v>
      </c>
      <c r="C6425" s="362" t="s">
        <v>17076</v>
      </c>
      <c r="D6425" s="362" t="s">
        <v>8619</v>
      </c>
      <c r="E6425" s="363" t="s">
        <v>36425</v>
      </c>
    </row>
    <row r="6426" spans="1:5" x14ac:dyDescent="0.25">
      <c r="A6426" s="246" t="str">
        <f t="shared" si="100"/>
        <v>87829</v>
      </c>
      <c r="B6426" s="362" t="s">
        <v>1005</v>
      </c>
      <c r="C6426" s="362" t="s">
        <v>17077</v>
      </c>
      <c r="D6426" s="362" t="s">
        <v>8619</v>
      </c>
      <c r="E6426" s="363" t="s">
        <v>15634</v>
      </c>
    </row>
    <row r="6427" spans="1:5" x14ac:dyDescent="0.25">
      <c r="A6427" s="246" t="str">
        <f t="shared" si="100"/>
        <v>87831</v>
      </c>
      <c r="B6427" s="362" t="s">
        <v>1006</v>
      </c>
      <c r="C6427" s="362" t="s">
        <v>17078</v>
      </c>
      <c r="D6427" s="362" t="s">
        <v>8619</v>
      </c>
      <c r="E6427" s="363" t="s">
        <v>36426</v>
      </c>
    </row>
    <row r="6428" spans="1:5" x14ac:dyDescent="0.25">
      <c r="A6428" s="246" t="str">
        <f t="shared" si="100"/>
        <v>87832</v>
      </c>
      <c r="B6428" s="362" t="s">
        <v>1007</v>
      </c>
      <c r="C6428" s="362" t="s">
        <v>17079</v>
      </c>
      <c r="D6428" s="362" t="s">
        <v>8619</v>
      </c>
      <c r="E6428" s="363" t="s">
        <v>27138</v>
      </c>
    </row>
    <row r="6429" spans="1:5" x14ac:dyDescent="0.25">
      <c r="A6429" s="246" t="str">
        <f t="shared" si="100"/>
        <v>87834</v>
      </c>
      <c r="B6429" s="362" t="s">
        <v>1008</v>
      </c>
      <c r="C6429" s="362" t="s">
        <v>11731</v>
      </c>
      <c r="D6429" s="362" t="s">
        <v>8619</v>
      </c>
      <c r="E6429" s="363" t="s">
        <v>36427</v>
      </c>
    </row>
    <row r="6430" spans="1:5" x14ac:dyDescent="0.25">
      <c r="A6430" s="246" t="str">
        <f t="shared" si="100"/>
        <v>87835</v>
      </c>
      <c r="B6430" s="362" t="s">
        <v>1009</v>
      </c>
      <c r="C6430" s="362" t="s">
        <v>11732</v>
      </c>
      <c r="D6430" s="362" t="s">
        <v>8619</v>
      </c>
      <c r="E6430" s="363" t="s">
        <v>36428</v>
      </c>
    </row>
    <row r="6431" spans="1:5" x14ac:dyDescent="0.25">
      <c r="A6431" s="246" t="str">
        <f t="shared" si="100"/>
        <v>87836</v>
      </c>
      <c r="B6431" s="362" t="s">
        <v>1010</v>
      </c>
      <c r="C6431" s="362" t="s">
        <v>11733</v>
      </c>
      <c r="D6431" s="362" t="s">
        <v>8619</v>
      </c>
      <c r="E6431" s="363" t="s">
        <v>36429</v>
      </c>
    </row>
    <row r="6432" spans="1:5" x14ac:dyDescent="0.25">
      <c r="A6432" s="246" t="str">
        <f t="shared" si="100"/>
        <v>87837</v>
      </c>
      <c r="B6432" s="362" t="s">
        <v>1011</v>
      </c>
      <c r="C6432" s="362" t="s">
        <v>11734</v>
      </c>
      <c r="D6432" s="362" t="s">
        <v>8619</v>
      </c>
      <c r="E6432" s="363" t="s">
        <v>29467</v>
      </c>
    </row>
    <row r="6433" spans="1:5" x14ac:dyDescent="0.25">
      <c r="A6433" s="246" t="str">
        <f t="shared" si="100"/>
        <v>87838</v>
      </c>
      <c r="B6433" s="362" t="s">
        <v>1012</v>
      </c>
      <c r="C6433" s="362" t="s">
        <v>11735</v>
      </c>
      <c r="D6433" s="362" t="s">
        <v>8619</v>
      </c>
      <c r="E6433" s="363" t="s">
        <v>36430</v>
      </c>
    </row>
    <row r="6434" spans="1:5" x14ac:dyDescent="0.25">
      <c r="A6434" s="246" t="str">
        <f t="shared" si="100"/>
        <v>87839</v>
      </c>
      <c r="B6434" s="362" t="s">
        <v>1013</v>
      </c>
      <c r="C6434" s="362" t="s">
        <v>11736</v>
      </c>
      <c r="D6434" s="362" t="s">
        <v>8619</v>
      </c>
      <c r="E6434" s="363" t="s">
        <v>31536</v>
      </c>
    </row>
    <row r="6435" spans="1:5" x14ac:dyDescent="0.25">
      <c r="A6435" s="246" t="str">
        <f t="shared" si="100"/>
        <v>87840</v>
      </c>
      <c r="B6435" s="362" t="s">
        <v>1014</v>
      </c>
      <c r="C6435" s="362" t="s">
        <v>11737</v>
      </c>
      <c r="D6435" s="362" t="s">
        <v>8619</v>
      </c>
      <c r="E6435" s="363" t="s">
        <v>36431</v>
      </c>
    </row>
    <row r="6436" spans="1:5" x14ac:dyDescent="0.25">
      <c r="A6436" s="246" t="str">
        <f t="shared" si="100"/>
        <v>87841</v>
      </c>
      <c r="B6436" s="362" t="s">
        <v>1015</v>
      </c>
      <c r="C6436" s="362" t="s">
        <v>11738</v>
      </c>
      <c r="D6436" s="362" t="s">
        <v>8619</v>
      </c>
      <c r="E6436" s="363" t="s">
        <v>36432</v>
      </c>
    </row>
    <row r="6437" spans="1:5" x14ac:dyDescent="0.25">
      <c r="A6437" s="246" t="str">
        <f t="shared" si="100"/>
        <v>87842</v>
      </c>
      <c r="B6437" s="362" t="s">
        <v>1016</v>
      </c>
      <c r="C6437" s="362" t="s">
        <v>11739</v>
      </c>
      <c r="D6437" s="362" t="s">
        <v>8619</v>
      </c>
      <c r="E6437" s="363" t="s">
        <v>36433</v>
      </c>
    </row>
    <row r="6438" spans="1:5" x14ac:dyDescent="0.25">
      <c r="A6438" s="246" t="str">
        <f t="shared" si="100"/>
        <v>87843</v>
      </c>
      <c r="B6438" s="362" t="s">
        <v>1017</v>
      </c>
      <c r="C6438" s="362" t="s">
        <v>11740</v>
      </c>
      <c r="D6438" s="362" t="s">
        <v>8619</v>
      </c>
      <c r="E6438" s="363" t="s">
        <v>36434</v>
      </c>
    </row>
    <row r="6439" spans="1:5" x14ac:dyDescent="0.25">
      <c r="A6439" s="246" t="str">
        <f t="shared" si="100"/>
        <v>87844</v>
      </c>
      <c r="B6439" s="362" t="s">
        <v>1018</v>
      </c>
      <c r="C6439" s="362" t="s">
        <v>11741</v>
      </c>
      <c r="D6439" s="362" t="s">
        <v>8619</v>
      </c>
      <c r="E6439" s="363" t="s">
        <v>36435</v>
      </c>
    </row>
    <row r="6440" spans="1:5" x14ac:dyDescent="0.25">
      <c r="A6440" s="246" t="str">
        <f t="shared" si="100"/>
        <v>87845</v>
      </c>
      <c r="B6440" s="362" t="s">
        <v>1019</v>
      </c>
      <c r="C6440" s="362" t="s">
        <v>11742</v>
      </c>
      <c r="D6440" s="362" t="s">
        <v>8619</v>
      </c>
      <c r="E6440" s="363" t="s">
        <v>36436</v>
      </c>
    </row>
    <row r="6441" spans="1:5" x14ac:dyDescent="0.25">
      <c r="A6441" s="246" t="str">
        <f t="shared" si="100"/>
        <v>87846</v>
      </c>
      <c r="B6441" s="362" t="s">
        <v>1020</v>
      </c>
      <c r="C6441" s="362" t="s">
        <v>11743</v>
      </c>
      <c r="D6441" s="362" t="s">
        <v>8619</v>
      </c>
      <c r="E6441" s="363" t="s">
        <v>16548</v>
      </c>
    </row>
    <row r="6442" spans="1:5" x14ac:dyDescent="0.25">
      <c r="A6442" s="246" t="str">
        <f t="shared" si="100"/>
        <v>87847</v>
      </c>
      <c r="B6442" s="362" t="s">
        <v>1021</v>
      </c>
      <c r="C6442" s="362" t="s">
        <v>11744</v>
      </c>
      <c r="D6442" s="362" t="s">
        <v>8619</v>
      </c>
      <c r="E6442" s="363" t="s">
        <v>36437</v>
      </c>
    </row>
    <row r="6443" spans="1:5" x14ac:dyDescent="0.25">
      <c r="A6443" s="246" t="str">
        <f t="shared" si="100"/>
        <v>87848</v>
      </c>
      <c r="B6443" s="362" t="s">
        <v>1022</v>
      </c>
      <c r="C6443" s="362" t="s">
        <v>11745</v>
      </c>
      <c r="D6443" s="362" t="s">
        <v>8619</v>
      </c>
      <c r="E6443" s="363" t="s">
        <v>36438</v>
      </c>
    </row>
    <row r="6444" spans="1:5" x14ac:dyDescent="0.25">
      <c r="A6444" s="246" t="str">
        <f t="shared" si="100"/>
        <v>87849</v>
      </c>
      <c r="B6444" s="362" t="s">
        <v>1023</v>
      </c>
      <c r="C6444" s="362" t="s">
        <v>11746</v>
      </c>
      <c r="D6444" s="362" t="s">
        <v>8619</v>
      </c>
      <c r="E6444" s="363" t="s">
        <v>36439</v>
      </c>
    </row>
    <row r="6445" spans="1:5" x14ac:dyDescent="0.25">
      <c r="A6445" s="246" t="str">
        <f t="shared" si="100"/>
        <v>87850</v>
      </c>
      <c r="B6445" s="362" t="s">
        <v>1024</v>
      </c>
      <c r="C6445" s="362" t="s">
        <v>11747</v>
      </c>
      <c r="D6445" s="362" t="s">
        <v>8619</v>
      </c>
      <c r="E6445" s="363" t="s">
        <v>32050</v>
      </c>
    </row>
    <row r="6446" spans="1:5" x14ac:dyDescent="0.25">
      <c r="A6446" s="246" t="str">
        <f t="shared" si="100"/>
        <v>87851</v>
      </c>
      <c r="B6446" s="362" t="s">
        <v>1025</v>
      </c>
      <c r="C6446" s="362" t="s">
        <v>11748</v>
      </c>
      <c r="D6446" s="362" t="s">
        <v>8619</v>
      </c>
      <c r="E6446" s="363" t="s">
        <v>21471</v>
      </c>
    </row>
    <row r="6447" spans="1:5" x14ac:dyDescent="0.25">
      <c r="A6447" s="246" t="str">
        <f t="shared" si="100"/>
        <v>87852</v>
      </c>
      <c r="B6447" s="362" t="s">
        <v>1026</v>
      </c>
      <c r="C6447" s="362" t="s">
        <v>11749</v>
      </c>
      <c r="D6447" s="362" t="s">
        <v>8619</v>
      </c>
      <c r="E6447" s="363" t="s">
        <v>36440</v>
      </c>
    </row>
    <row r="6448" spans="1:5" x14ac:dyDescent="0.25">
      <c r="A6448" s="246" t="str">
        <f t="shared" si="100"/>
        <v>87853</v>
      </c>
      <c r="B6448" s="362" t="s">
        <v>1027</v>
      </c>
      <c r="C6448" s="362" t="s">
        <v>11750</v>
      </c>
      <c r="D6448" s="362" t="s">
        <v>8619</v>
      </c>
      <c r="E6448" s="363" t="s">
        <v>36441</v>
      </c>
    </row>
    <row r="6449" spans="1:5" x14ac:dyDescent="0.25">
      <c r="A6449" s="246" t="str">
        <f t="shared" si="100"/>
        <v>87854</v>
      </c>
      <c r="B6449" s="362" t="s">
        <v>1028</v>
      </c>
      <c r="C6449" s="362" t="s">
        <v>11751</v>
      </c>
      <c r="D6449" s="362" t="s">
        <v>8619</v>
      </c>
      <c r="E6449" s="363" t="s">
        <v>36442</v>
      </c>
    </row>
    <row r="6450" spans="1:5" x14ac:dyDescent="0.25">
      <c r="A6450" s="246" t="str">
        <f t="shared" si="100"/>
        <v>87855</v>
      </c>
      <c r="B6450" s="362" t="s">
        <v>1029</v>
      </c>
      <c r="C6450" s="362" t="s">
        <v>11752</v>
      </c>
      <c r="D6450" s="362" t="s">
        <v>8619</v>
      </c>
      <c r="E6450" s="363" t="s">
        <v>36443</v>
      </c>
    </row>
    <row r="6451" spans="1:5" x14ac:dyDescent="0.25">
      <c r="A6451" s="246" t="str">
        <f t="shared" si="100"/>
        <v>87856</v>
      </c>
      <c r="B6451" s="362" t="s">
        <v>1030</v>
      </c>
      <c r="C6451" s="362" t="s">
        <v>11753</v>
      </c>
      <c r="D6451" s="362" t="s">
        <v>8619</v>
      </c>
      <c r="E6451" s="363" t="s">
        <v>36444</v>
      </c>
    </row>
    <row r="6452" spans="1:5" x14ac:dyDescent="0.25">
      <c r="A6452" s="246" t="str">
        <f t="shared" si="100"/>
        <v>87857</v>
      </c>
      <c r="B6452" s="362" t="s">
        <v>1031</v>
      </c>
      <c r="C6452" s="362" t="s">
        <v>11754</v>
      </c>
      <c r="D6452" s="362" t="s">
        <v>8619</v>
      </c>
      <c r="E6452" s="363" t="s">
        <v>36445</v>
      </c>
    </row>
    <row r="6453" spans="1:5" x14ac:dyDescent="0.25">
      <c r="A6453" s="246" t="str">
        <f t="shared" si="100"/>
        <v>87858</v>
      </c>
      <c r="B6453" s="362" t="s">
        <v>1032</v>
      </c>
      <c r="C6453" s="362" t="s">
        <v>11755</v>
      </c>
      <c r="D6453" s="362" t="s">
        <v>8619</v>
      </c>
      <c r="E6453" s="363" t="s">
        <v>36446</v>
      </c>
    </row>
    <row r="6454" spans="1:5" x14ac:dyDescent="0.25">
      <c r="A6454" s="246" t="str">
        <f t="shared" si="100"/>
        <v>87859</v>
      </c>
      <c r="B6454" s="362" t="s">
        <v>1033</v>
      </c>
      <c r="C6454" s="362" t="s">
        <v>11756</v>
      </c>
      <c r="D6454" s="362" t="s">
        <v>8619</v>
      </c>
      <c r="E6454" s="363" t="s">
        <v>20587</v>
      </c>
    </row>
    <row r="6455" spans="1:5" x14ac:dyDescent="0.25">
      <c r="A6455" s="246" t="str">
        <f t="shared" si="100"/>
        <v>89048</v>
      </c>
      <c r="B6455" s="362" t="s">
        <v>1272</v>
      </c>
      <c r="C6455" s="362" t="s">
        <v>11757</v>
      </c>
      <c r="D6455" s="362" t="s">
        <v>8619</v>
      </c>
      <c r="E6455" s="363" t="s">
        <v>31853</v>
      </c>
    </row>
    <row r="6456" spans="1:5" x14ac:dyDescent="0.25">
      <c r="A6456" s="246" t="str">
        <f t="shared" si="100"/>
        <v>89049</v>
      </c>
      <c r="B6456" s="362" t="s">
        <v>1273</v>
      </c>
      <c r="C6456" s="362" t="s">
        <v>11758</v>
      </c>
      <c r="D6456" s="362" t="s">
        <v>8619</v>
      </c>
      <c r="E6456" s="363" t="s">
        <v>14452</v>
      </c>
    </row>
    <row r="6457" spans="1:5" x14ac:dyDescent="0.25">
      <c r="A6457" s="246" t="str">
        <f t="shared" si="100"/>
        <v>89173</v>
      </c>
      <c r="B6457" s="362" t="s">
        <v>1280</v>
      </c>
      <c r="C6457" s="362" t="s">
        <v>11759</v>
      </c>
      <c r="D6457" s="362" t="s">
        <v>8619</v>
      </c>
      <c r="E6457" s="363" t="s">
        <v>14932</v>
      </c>
    </row>
    <row r="6458" spans="1:5" x14ac:dyDescent="0.25">
      <c r="A6458" s="246" t="str">
        <f t="shared" si="100"/>
        <v>90406</v>
      </c>
      <c r="B6458" s="362" t="s">
        <v>1870</v>
      </c>
      <c r="C6458" s="362" t="s">
        <v>11760</v>
      </c>
      <c r="D6458" s="362" t="s">
        <v>8619</v>
      </c>
      <c r="E6458" s="363" t="s">
        <v>18580</v>
      </c>
    </row>
    <row r="6459" spans="1:5" x14ac:dyDescent="0.25">
      <c r="A6459" s="246" t="str">
        <f t="shared" si="100"/>
        <v>90407</v>
      </c>
      <c r="B6459" s="362" t="s">
        <v>1871</v>
      </c>
      <c r="C6459" s="362" t="s">
        <v>11761</v>
      </c>
      <c r="D6459" s="362" t="s">
        <v>8619</v>
      </c>
      <c r="E6459" s="363" t="s">
        <v>20655</v>
      </c>
    </row>
    <row r="6460" spans="1:5" x14ac:dyDescent="0.25">
      <c r="A6460" s="246" t="str">
        <f t="shared" si="100"/>
        <v>90408</v>
      </c>
      <c r="B6460" s="362" t="s">
        <v>1872</v>
      </c>
      <c r="C6460" s="362" t="s">
        <v>11762</v>
      </c>
      <c r="D6460" s="362" t="s">
        <v>8619</v>
      </c>
      <c r="E6460" s="363" t="s">
        <v>33413</v>
      </c>
    </row>
    <row r="6461" spans="1:5" x14ac:dyDescent="0.25">
      <c r="A6461" s="246" t="str">
        <f t="shared" si="100"/>
        <v>90409</v>
      </c>
      <c r="B6461" s="362" t="s">
        <v>1873</v>
      </c>
      <c r="C6461" s="362" t="s">
        <v>11763</v>
      </c>
      <c r="D6461" s="362" t="s">
        <v>8619</v>
      </c>
      <c r="E6461" s="363" t="s">
        <v>36447</v>
      </c>
    </row>
    <row r="6462" spans="1:5" x14ac:dyDescent="0.25">
      <c r="A6462" s="246" t="str">
        <f t="shared" si="100"/>
        <v>104203</v>
      </c>
      <c r="B6462" s="362" t="s">
        <v>19198</v>
      </c>
      <c r="C6462" s="362" t="s">
        <v>19199</v>
      </c>
      <c r="D6462" s="362" t="s">
        <v>8619</v>
      </c>
      <c r="E6462" s="363" t="s">
        <v>20465</v>
      </c>
    </row>
    <row r="6463" spans="1:5" x14ac:dyDescent="0.25">
      <c r="A6463" s="246" t="str">
        <f t="shared" si="100"/>
        <v>104204</v>
      </c>
      <c r="B6463" s="362" t="s">
        <v>19200</v>
      </c>
      <c r="C6463" s="362" t="s">
        <v>19201</v>
      </c>
      <c r="D6463" s="362" t="s">
        <v>8619</v>
      </c>
      <c r="E6463" s="363" t="s">
        <v>36448</v>
      </c>
    </row>
    <row r="6464" spans="1:5" x14ac:dyDescent="0.25">
      <c r="A6464" s="246" t="str">
        <f t="shared" si="100"/>
        <v>104205</v>
      </c>
      <c r="B6464" s="362" t="s">
        <v>19202</v>
      </c>
      <c r="C6464" s="362" t="s">
        <v>19203</v>
      </c>
      <c r="D6464" s="362" t="s">
        <v>8619</v>
      </c>
      <c r="E6464" s="363" t="s">
        <v>35738</v>
      </c>
    </row>
    <row r="6465" spans="1:5" x14ac:dyDescent="0.25">
      <c r="A6465" s="246" t="str">
        <f t="shared" si="100"/>
        <v>104206</v>
      </c>
      <c r="B6465" s="362" t="s">
        <v>19204</v>
      </c>
      <c r="C6465" s="362" t="s">
        <v>19205</v>
      </c>
      <c r="D6465" s="362" t="s">
        <v>8619</v>
      </c>
      <c r="E6465" s="363" t="s">
        <v>36449</v>
      </c>
    </row>
    <row r="6466" spans="1:5" x14ac:dyDescent="0.25">
      <c r="A6466" s="246" t="str">
        <f t="shared" si="100"/>
        <v>104207</v>
      </c>
      <c r="B6466" s="362" t="s">
        <v>19206</v>
      </c>
      <c r="C6466" s="362" t="s">
        <v>19207</v>
      </c>
      <c r="D6466" s="362" t="s">
        <v>8619</v>
      </c>
      <c r="E6466" s="363" t="s">
        <v>36450</v>
      </c>
    </row>
    <row r="6467" spans="1:5" x14ac:dyDescent="0.25">
      <c r="A6467" s="246" t="str">
        <f t="shared" ref="A6467:A6530" si="101">B6467</f>
        <v>104208</v>
      </c>
      <c r="B6467" s="362" t="s">
        <v>19208</v>
      </c>
      <c r="C6467" s="362" t="s">
        <v>19209</v>
      </c>
      <c r="D6467" s="362" t="s">
        <v>8619</v>
      </c>
      <c r="E6467" s="363" t="s">
        <v>21294</v>
      </c>
    </row>
    <row r="6468" spans="1:5" x14ac:dyDescent="0.25">
      <c r="A6468" s="246" t="str">
        <f t="shared" si="101"/>
        <v>104209</v>
      </c>
      <c r="B6468" s="362" t="s">
        <v>19210</v>
      </c>
      <c r="C6468" s="362" t="s">
        <v>19211</v>
      </c>
      <c r="D6468" s="362" t="s">
        <v>8619</v>
      </c>
      <c r="E6468" s="363" t="s">
        <v>32778</v>
      </c>
    </row>
    <row r="6469" spans="1:5" x14ac:dyDescent="0.25">
      <c r="A6469" s="246" t="str">
        <f t="shared" si="101"/>
        <v>104210</v>
      </c>
      <c r="B6469" s="362" t="s">
        <v>19212</v>
      </c>
      <c r="C6469" s="362" t="s">
        <v>19213</v>
      </c>
      <c r="D6469" s="362" t="s">
        <v>8619</v>
      </c>
      <c r="E6469" s="363" t="s">
        <v>31569</v>
      </c>
    </row>
    <row r="6470" spans="1:5" x14ac:dyDescent="0.25">
      <c r="A6470" s="246" t="str">
        <f t="shared" si="101"/>
        <v>104211</v>
      </c>
      <c r="B6470" s="362" t="s">
        <v>19214</v>
      </c>
      <c r="C6470" s="362" t="s">
        <v>19215</v>
      </c>
      <c r="D6470" s="362" t="s">
        <v>8619</v>
      </c>
      <c r="E6470" s="363" t="s">
        <v>36451</v>
      </c>
    </row>
    <row r="6471" spans="1:5" x14ac:dyDescent="0.25">
      <c r="A6471" s="246" t="str">
        <f t="shared" si="101"/>
        <v>104212</v>
      </c>
      <c r="B6471" s="362" t="s">
        <v>19216</v>
      </c>
      <c r="C6471" s="362" t="s">
        <v>19217</v>
      </c>
      <c r="D6471" s="362" t="s">
        <v>8619</v>
      </c>
      <c r="E6471" s="363" t="s">
        <v>20987</v>
      </c>
    </row>
    <row r="6472" spans="1:5" x14ac:dyDescent="0.25">
      <c r="A6472" s="246" t="str">
        <f t="shared" si="101"/>
        <v>104213</v>
      </c>
      <c r="B6472" s="362" t="s">
        <v>19218</v>
      </c>
      <c r="C6472" s="362" t="s">
        <v>19219</v>
      </c>
      <c r="D6472" s="362" t="s">
        <v>8619</v>
      </c>
      <c r="E6472" s="363" t="s">
        <v>36452</v>
      </c>
    </row>
    <row r="6473" spans="1:5" x14ac:dyDescent="0.25">
      <c r="A6473" s="246" t="str">
        <f t="shared" si="101"/>
        <v>104214</v>
      </c>
      <c r="B6473" s="362" t="s">
        <v>19220</v>
      </c>
      <c r="C6473" s="362" t="s">
        <v>19221</v>
      </c>
      <c r="D6473" s="362" t="s">
        <v>8619</v>
      </c>
      <c r="E6473" s="363" t="s">
        <v>36453</v>
      </c>
    </row>
    <row r="6474" spans="1:5" x14ac:dyDescent="0.25">
      <c r="A6474" s="246" t="str">
        <f t="shared" si="101"/>
        <v>104215</v>
      </c>
      <c r="B6474" s="362" t="s">
        <v>19222</v>
      </c>
      <c r="C6474" s="362" t="s">
        <v>19223</v>
      </c>
      <c r="D6474" s="362" t="s">
        <v>8619</v>
      </c>
      <c r="E6474" s="363" t="s">
        <v>29203</v>
      </c>
    </row>
    <row r="6475" spans="1:5" x14ac:dyDescent="0.25">
      <c r="A6475" s="246" t="str">
        <f t="shared" si="101"/>
        <v>104216</v>
      </c>
      <c r="B6475" s="362" t="s">
        <v>19224</v>
      </c>
      <c r="C6475" s="362" t="s">
        <v>19225</v>
      </c>
      <c r="D6475" s="362" t="s">
        <v>8619</v>
      </c>
      <c r="E6475" s="363" t="s">
        <v>20133</v>
      </c>
    </row>
    <row r="6476" spans="1:5" x14ac:dyDescent="0.25">
      <c r="A6476" s="246" t="str">
        <f t="shared" si="101"/>
        <v>104217</v>
      </c>
      <c r="B6476" s="362" t="s">
        <v>19226</v>
      </c>
      <c r="C6476" s="362" t="s">
        <v>19227</v>
      </c>
      <c r="D6476" s="362" t="s">
        <v>8619</v>
      </c>
      <c r="E6476" s="363" t="s">
        <v>20160</v>
      </c>
    </row>
    <row r="6477" spans="1:5" x14ac:dyDescent="0.25">
      <c r="A6477" s="246" t="str">
        <f t="shared" si="101"/>
        <v>104218</v>
      </c>
      <c r="B6477" s="362" t="s">
        <v>19228</v>
      </c>
      <c r="C6477" s="362" t="s">
        <v>19229</v>
      </c>
      <c r="D6477" s="362" t="s">
        <v>8619</v>
      </c>
      <c r="E6477" s="363" t="s">
        <v>36454</v>
      </c>
    </row>
    <row r="6478" spans="1:5" x14ac:dyDescent="0.25">
      <c r="A6478" s="246" t="str">
        <f t="shared" si="101"/>
        <v>104219</v>
      </c>
      <c r="B6478" s="362" t="s">
        <v>19230</v>
      </c>
      <c r="C6478" s="362" t="s">
        <v>19231</v>
      </c>
      <c r="D6478" s="362" t="s">
        <v>8619</v>
      </c>
      <c r="E6478" s="363" t="s">
        <v>20558</v>
      </c>
    </row>
    <row r="6479" spans="1:5" x14ac:dyDescent="0.25">
      <c r="A6479" s="246" t="str">
        <f t="shared" si="101"/>
        <v>104220</v>
      </c>
      <c r="B6479" s="362" t="s">
        <v>19232</v>
      </c>
      <c r="C6479" s="362" t="s">
        <v>19233</v>
      </c>
      <c r="D6479" s="362" t="s">
        <v>8619</v>
      </c>
      <c r="E6479" s="363" t="s">
        <v>16669</v>
      </c>
    </row>
    <row r="6480" spans="1:5" x14ac:dyDescent="0.25">
      <c r="A6480" s="246" t="str">
        <f t="shared" si="101"/>
        <v>104221</v>
      </c>
      <c r="B6480" s="362" t="s">
        <v>19234</v>
      </c>
      <c r="C6480" s="362" t="s">
        <v>19235</v>
      </c>
      <c r="D6480" s="362" t="s">
        <v>8619</v>
      </c>
      <c r="E6480" s="363" t="s">
        <v>21540</v>
      </c>
    </row>
    <row r="6481" spans="1:5" x14ac:dyDescent="0.25">
      <c r="A6481" s="246" t="str">
        <f t="shared" si="101"/>
        <v>104222</v>
      </c>
      <c r="B6481" s="362" t="s">
        <v>19236</v>
      </c>
      <c r="C6481" s="362" t="s">
        <v>19237</v>
      </c>
      <c r="D6481" s="362" t="s">
        <v>8619</v>
      </c>
      <c r="E6481" s="363" t="s">
        <v>16420</v>
      </c>
    </row>
    <row r="6482" spans="1:5" x14ac:dyDescent="0.25">
      <c r="A6482" s="246" t="str">
        <f t="shared" si="101"/>
        <v>104223</v>
      </c>
      <c r="B6482" s="362" t="s">
        <v>19238</v>
      </c>
      <c r="C6482" s="362" t="s">
        <v>19239</v>
      </c>
      <c r="D6482" s="362" t="s">
        <v>8619</v>
      </c>
      <c r="E6482" s="363" t="s">
        <v>21363</v>
      </c>
    </row>
    <row r="6483" spans="1:5" x14ac:dyDescent="0.25">
      <c r="A6483" s="246" t="str">
        <f t="shared" si="101"/>
        <v>104224</v>
      </c>
      <c r="B6483" s="362" t="s">
        <v>19241</v>
      </c>
      <c r="C6483" s="362" t="s">
        <v>19242</v>
      </c>
      <c r="D6483" s="362" t="s">
        <v>8619</v>
      </c>
      <c r="E6483" s="363" t="s">
        <v>34593</v>
      </c>
    </row>
    <row r="6484" spans="1:5" x14ac:dyDescent="0.25">
      <c r="A6484" s="246" t="str">
        <f t="shared" si="101"/>
        <v>104225</v>
      </c>
      <c r="B6484" s="362" t="s">
        <v>19243</v>
      </c>
      <c r="C6484" s="362" t="s">
        <v>19244</v>
      </c>
      <c r="D6484" s="362" t="s">
        <v>8619</v>
      </c>
      <c r="E6484" s="363" t="s">
        <v>26191</v>
      </c>
    </row>
    <row r="6485" spans="1:5" x14ac:dyDescent="0.25">
      <c r="A6485" s="246" t="str">
        <f t="shared" si="101"/>
        <v>104226</v>
      </c>
      <c r="B6485" s="362" t="s">
        <v>19245</v>
      </c>
      <c r="C6485" s="362" t="s">
        <v>19246</v>
      </c>
      <c r="D6485" s="362" t="s">
        <v>8619</v>
      </c>
      <c r="E6485" s="363" t="s">
        <v>27627</v>
      </c>
    </row>
    <row r="6486" spans="1:5" x14ac:dyDescent="0.25">
      <c r="A6486" s="246" t="str">
        <f t="shared" si="101"/>
        <v>104227</v>
      </c>
      <c r="B6486" s="362" t="s">
        <v>19247</v>
      </c>
      <c r="C6486" s="362" t="s">
        <v>19248</v>
      </c>
      <c r="D6486" s="362" t="s">
        <v>8619</v>
      </c>
      <c r="E6486" s="363" t="s">
        <v>36455</v>
      </c>
    </row>
    <row r="6487" spans="1:5" x14ac:dyDescent="0.25">
      <c r="A6487" s="246" t="str">
        <f t="shared" si="101"/>
        <v>104228</v>
      </c>
      <c r="B6487" s="362" t="s">
        <v>19249</v>
      </c>
      <c r="C6487" s="362" t="s">
        <v>19250</v>
      </c>
      <c r="D6487" s="362" t="s">
        <v>8619</v>
      </c>
      <c r="E6487" s="363" t="s">
        <v>36456</v>
      </c>
    </row>
    <row r="6488" spans="1:5" x14ac:dyDescent="0.25">
      <c r="A6488" s="246" t="str">
        <f t="shared" si="101"/>
        <v>104229</v>
      </c>
      <c r="B6488" s="362" t="s">
        <v>19251</v>
      </c>
      <c r="C6488" s="362" t="s">
        <v>19252</v>
      </c>
      <c r="D6488" s="362" t="s">
        <v>8619</v>
      </c>
      <c r="E6488" s="363" t="s">
        <v>36457</v>
      </c>
    </row>
    <row r="6489" spans="1:5" x14ac:dyDescent="0.25">
      <c r="A6489" s="246" t="str">
        <f t="shared" si="101"/>
        <v>104230</v>
      </c>
      <c r="B6489" s="362" t="s">
        <v>19253</v>
      </c>
      <c r="C6489" s="362" t="s">
        <v>19254</v>
      </c>
      <c r="D6489" s="362" t="s">
        <v>8619</v>
      </c>
      <c r="E6489" s="363" t="s">
        <v>20779</v>
      </c>
    </row>
    <row r="6490" spans="1:5" x14ac:dyDescent="0.25">
      <c r="A6490" s="246" t="str">
        <f t="shared" si="101"/>
        <v>104231</v>
      </c>
      <c r="B6490" s="362" t="s">
        <v>19255</v>
      </c>
      <c r="C6490" s="362" t="s">
        <v>19256</v>
      </c>
      <c r="D6490" s="362" t="s">
        <v>8619</v>
      </c>
      <c r="E6490" s="363" t="s">
        <v>36458</v>
      </c>
    </row>
    <row r="6491" spans="1:5" x14ac:dyDescent="0.25">
      <c r="A6491" s="246" t="str">
        <f t="shared" si="101"/>
        <v>104232</v>
      </c>
      <c r="B6491" s="362" t="s">
        <v>19257</v>
      </c>
      <c r="C6491" s="362" t="s">
        <v>19258</v>
      </c>
      <c r="D6491" s="362" t="s">
        <v>8619</v>
      </c>
      <c r="E6491" s="363" t="s">
        <v>36459</v>
      </c>
    </row>
    <row r="6492" spans="1:5" x14ac:dyDescent="0.25">
      <c r="A6492" s="246" t="str">
        <f t="shared" si="101"/>
        <v>104233</v>
      </c>
      <c r="B6492" s="362" t="s">
        <v>19260</v>
      </c>
      <c r="C6492" s="362" t="s">
        <v>19261</v>
      </c>
      <c r="D6492" s="362" t="s">
        <v>8619</v>
      </c>
      <c r="E6492" s="363" t="s">
        <v>21436</v>
      </c>
    </row>
    <row r="6493" spans="1:5" x14ac:dyDescent="0.25">
      <c r="A6493" s="246" t="str">
        <f t="shared" si="101"/>
        <v>104234</v>
      </c>
      <c r="B6493" s="362" t="s">
        <v>19263</v>
      </c>
      <c r="C6493" s="362" t="s">
        <v>19264</v>
      </c>
      <c r="D6493" s="362" t="s">
        <v>8619</v>
      </c>
      <c r="E6493" s="363" t="s">
        <v>36460</v>
      </c>
    </row>
    <row r="6494" spans="1:5" x14ac:dyDescent="0.25">
      <c r="A6494" s="246" t="str">
        <f t="shared" si="101"/>
        <v>104235</v>
      </c>
      <c r="B6494" s="362" t="s">
        <v>19265</v>
      </c>
      <c r="C6494" s="362" t="s">
        <v>19266</v>
      </c>
      <c r="D6494" s="362" t="s">
        <v>8619</v>
      </c>
      <c r="E6494" s="363" t="s">
        <v>36461</v>
      </c>
    </row>
    <row r="6495" spans="1:5" x14ac:dyDescent="0.25">
      <c r="A6495" s="246" t="str">
        <f t="shared" si="101"/>
        <v>104236</v>
      </c>
      <c r="B6495" s="362" t="s">
        <v>19267</v>
      </c>
      <c r="C6495" s="362" t="s">
        <v>19268</v>
      </c>
      <c r="D6495" s="362" t="s">
        <v>8619</v>
      </c>
      <c r="E6495" s="363" t="s">
        <v>20503</v>
      </c>
    </row>
    <row r="6496" spans="1:5" x14ac:dyDescent="0.25">
      <c r="A6496" s="246" t="str">
        <f t="shared" si="101"/>
        <v>104237</v>
      </c>
      <c r="B6496" s="362" t="s">
        <v>19269</v>
      </c>
      <c r="C6496" s="362" t="s">
        <v>19270</v>
      </c>
      <c r="D6496" s="362" t="s">
        <v>8619</v>
      </c>
      <c r="E6496" s="363" t="s">
        <v>19836</v>
      </c>
    </row>
    <row r="6497" spans="1:5" x14ac:dyDescent="0.25">
      <c r="A6497" s="246" t="str">
        <f t="shared" si="101"/>
        <v>104238</v>
      </c>
      <c r="B6497" s="362" t="s">
        <v>19271</v>
      </c>
      <c r="C6497" s="362" t="s">
        <v>19272</v>
      </c>
      <c r="D6497" s="362" t="s">
        <v>8619</v>
      </c>
      <c r="E6497" s="363" t="s">
        <v>36462</v>
      </c>
    </row>
    <row r="6498" spans="1:5" x14ac:dyDescent="0.25">
      <c r="A6498" s="246" t="str">
        <f t="shared" si="101"/>
        <v>104239</v>
      </c>
      <c r="B6498" s="362" t="s">
        <v>19273</v>
      </c>
      <c r="C6498" s="362" t="s">
        <v>19274</v>
      </c>
      <c r="D6498" s="362" t="s">
        <v>8619</v>
      </c>
      <c r="E6498" s="363" t="s">
        <v>36463</v>
      </c>
    </row>
    <row r="6499" spans="1:5" x14ac:dyDescent="0.25">
      <c r="A6499" s="246" t="str">
        <f t="shared" si="101"/>
        <v>104240</v>
      </c>
      <c r="B6499" s="362" t="s">
        <v>19275</v>
      </c>
      <c r="C6499" s="362" t="s">
        <v>19276</v>
      </c>
      <c r="D6499" s="362" t="s">
        <v>8619</v>
      </c>
      <c r="E6499" s="363" t="s">
        <v>20579</v>
      </c>
    </row>
    <row r="6500" spans="1:5" x14ac:dyDescent="0.25">
      <c r="A6500" s="246" t="str">
        <f t="shared" si="101"/>
        <v>104241</v>
      </c>
      <c r="B6500" s="362" t="s">
        <v>19277</v>
      </c>
      <c r="C6500" s="362" t="s">
        <v>19278</v>
      </c>
      <c r="D6500" s="362" t="s">
        <v>8619</v>
      </c>
      <c r="E6500" s="363" t="s">
        <v>31773</v>
      </c>
    </row>
    <row r="6501" spans="1:5" x14ac:dyDescent="0.25">
      <c r="A6501" s="246" t="str">
        <f t="shared" si="101"/>
        <v>104242</v>
      </c>
      <c r="B6501" s="362" t="s">
        <v>19279</v>
      </c>
      <c r="C6501" s="362" t="s">
        <v>19280</v>
      </c>
      <c r="D6501" s="362" t="s">
        <v>8619</v>
      </c>
      <c r="E6501" s="363" t="s">
        <v>16560</v>
      </c>
    </row>
    <row r="6502" spans="1:5" x14ac:dyDescent="0.25">
      <c r="A6502" s="246" t="str">
        <f t="shared" si="101"/>
        <v>104243</v>
      </c>
      <c r="B6502" s="362" t="s">
        <v>19281</v>
      </c>
      <c r="C6502" s="362" t="s">
        <v>19282</v>
      </c>
      <c r="D6502" s="362" t="s">
        <v>8619</v>
      </c>
      <c r="E6502" s="363" t="s">
        <v>36464</v>
      </c>
    </row>
    <row r="6503" spans="1:5" x14ac:dyDescent="0.25">
      <c r="A6503" s="246" t="str">
        <f t="shared" si="101"/>
        <v>104244</v>
      </c>
      <c r="B6503" s="362" t="s">
        <v>19283</v>
      </c>
      <c r="C6503" s="362" t="s">
        <v>19284</v>
      </c>
      <c r="D6503" s="362" t="s">
        <v>8619</v>
      </c>
      <c r="E6503" s="363" t="s">
        <v>35794</v>
      </c>
    </row>
    <row r="6504" spans="1:5" x14ac:dyDescent="0.25">
      <c r="A6504" s="246" t="str">
        <f t="shared" si="101"/>
        <v>104245</v>
      </c>
      <c r="B6504" s="362" t="s">
        <v>19285</v>
      </c>
      <c r="C6504" s="362" t="s">
        <v>19286</v>
      </c>
      <c r="D6504" s="362" t="s">
        <v>8619</v>
      </c>
      <c r="E6504" s="363" t="s">
        <v>32804</v>
      </c>
    </row>
    <row r="6505" spans="1:5" x14ac:dyDescent="0.25">
      <c r="A6505" s="246" t="str">
        <f t="shared" si="101"/>
        <v>104246</v>
      </c>
      <c r="B6505" s="362" t="s">
        <v>19287</v>
      </c>
      <c r="C6505" s="362" t="s">
        <v>19288</v>
      </c>
      <c r="D6505" s="362" t="s">
        <v>8619</v>
      </c>
      <c r="E6505" s="363" t="s">
        <v>36465</v>
      </c>
    </row>
    <row r="6506" spans="1:5" x14ac:dyDescent="0.25">
      <c r="A6506" s="246" t="str">
        <f t="shared" si="101"/>
        <v>104247</v>
      </c>
      <c r="B6506" s="362" t="s">
        <v>19289</v>
      </c>
      <c r="C6506" s="362" t="s">
        <v>19290</v>
      </c>
      <c r="D6506" s="362" t="s">
        <v>8619</v>
      </c>
      <c r="E6506" s="363" t="s">
        <v>36466</v>
      </c>
    </row>
    <row r="6507" spans="1:5" x14ac:dyDescent="0.25">
      <c r="A6507" s="246" t="str">
        <f t="shared" si="101"/>
        <v>104248</v>
      </c>
      <c r="B6507" s="362" t="s">
        <v>19291</v>
      </c>
      <c r="C6507" s="362" t="s">
        <v>19292</v>
      </c>
      <c r="D6507" s="362" t="s">
        <v>8619</v>
      </c>
      <c r="E6507" s="363" t="s">
        <v>36467</v>
      </c>
    </row>
    <row r="6508" spans="1:5" x14ac:dyDescent="0.25">
      <c r="A6508" s="246" t="str">
        <f t="shared" si="101"/>
        <v>104249</v>
      </c>
      <c r="B6508" s="362" t="s">
        <v>19293</v>
      </c>
      <c r="C6508" s="362" t="s">
        <v>19294</v>
      </c>
      <c r="D6508" s="362" t="s">
        <v>8619</v>
      </c>
      <c r="E6508" s="363" t="s">
        <v>36468</v>
      </c>
    </row>
    <row r="6509" spans="1:5" x14ac:dyDescent="0.25">
      <c r="A6509" s="246" t="str">
        <f t="shared" si="101"/>
        <v>104250</v>
      </c>
      <c r="B6509" s="362" t="s">
        <v>19295</v>
      </c>
      <c r="C6509" s="362" t="s">
        <v>19296</v>
      </c>
      <c r="D6509" s="362" t="s">
        <v>8619</v>
      </c>
      <c r="E6509" s="363" t="s">
        <v>23739</v>
      </c>
    </row>
    <row r="6510" spans="1:5" x14ac:dyDescent="0.25">
      <c r="A6510" s="246" t="str">
        <f t="shared" si="101"/>
        <v>104251</v>
      </c>
      <c r="B6510" s="362" t="s">
        <v>19298</v>
      </c>
      <c r="C6510" s="362" t="s">
        <v>19299</v>
      </c>
      <c r="D6510" s="362" t="s">
        <v>8619</v>
      </c>
      <c r="E6510" s="363" t="s">
        <v>36469</v>
      </c>
    </row>
    <row r="6511" spans="1:5" x14ac:dyDescent="0.25">
      <c r="A6511" s="246" t="str">
        <f t="shared" si="101"/>
        <v>104252</v>
      </c>
      <c r="B6511" s="362" t="s">
        <v>19300</v>
      </c>
      <c r="C6511" s="362" t="s">
        <v>19301</v>
      </c>
      <c r="D6511" s="362" t="s">
        <v>8619</v>
      </c>
      <c r="E6511" s="363" t="s">
        <v>20573</v>
      </c>
    </row>
    <row r="6512" spans="1:5" x14ac:dyDescent="0.25">
      <c r="A6512" s="246" t="str">
        <f t="shared" si="101"/>
        <v>104253</v>
      </c>
      <c r="B6512" s="362" t="s">
        <v>19302</v>
      </c>
      <c r="C6512" s="362" t="s">
        <v>19303</v>
      </c>
      <c r="D6512" s="362" t="s">
        <v>8619</v>
      </c>
      <c r="E6512" s="363" t="s">
        <v>36470</v>
      </c>
    </row>
    <row r="6513" spans="1:5" x14ac:dyDescent="0.25">
      <c r="A6513" s="246" t="str">
        <f t="shared" si="101"/>
        <v>104254</v>
      </c>
      <c r="B6513" s="362" t="s">
        <v>19304</v>
      </c>
      <c r="C6513" s="362" t="s">
        <v>19305</v>
      </c>
      <c r="D6513" s="362" t="s">
        <v>8619</v>
      </c>
      <c r="E6513" s="363" t="s">
        <v>20661</v>
      </c>
    </row>
    <row r="6514" spans="1:5" x14ac:dyDescent="0.25">
      <c r="A6514" s="246" t="str">
        <f t="shared" si="101"/>
        <v>104255</v>
      </c>
      <c r="B6514" s="362" t="s">
        <v>19306</v>
      </c>
      <c r="C6514" s="362" t="s">
        <v>19307</v>
      </c>
      <c r="D6514" s="362" t="s">
        <v>8619</v>
      </c>
      <c r="E6514" s="363" t="s">
        <v>36471</v>
      </c>
    </row>
    <row r="6515" spans="1:5" x14ac:dyDescent="0.25">
      <c r="A6515" s="246" t="str">
        <f t="shared" si="101"/>
        <v>104256</v>
      </c>
      <c r="B6515" s="362" t="s">
        <v>19308</v>
      </c>
      <c r="C6515" s="362" t="s">
        <v>19309</v>
      </c>
      <c r="D6515" s="362" t="s">
        <v>8619</v>
      </c>
      <c r="E6515" s="363" t="s">
        <v>36472</v>
      </c>
    </row>
    <row r="6516" spans="1:5" x14ac:dyDescent="0.25">
      <c r="A6516" s="246" t="str">
        <f t="shared" si="101"/>
        <v>104257</v>
      </c>
      <c r="B6516" s="362" t="s">
        <v>19311</v>
      </c>
      <c r="C6516" s="362" t="s">
        <v>19312</v>
      </c>
      <c r="D6516" s="362" t="s">
        <v>8619</v>
      </c>
      <c r="E6516" s="363" t="s">
        <v>24647</v>
      </c>
    </row>
    <row r="6517" spans="1:5" x14ac:dyDescent="0.25">
      <c r="A6517" s="246" t="str">
        <f t="shared" si="101"/>
        <v>104258</v>
      </c>
      <c r="B6517" s="362" t="s">
        <v>19313</v>
      </c>
      <c r="C6517" s="362" t="s">
        <v>19314</v>
      </c>
      <c r="D6517" s="362" t="s">
        <v>8619</v>
      </c>
      <c r="E6517" s="363" t="s">
        <v>20528</v>
      </c>
    </row>
    <row r="6518" spans="1:5" x14ac:dyDescent="0.25">
      <c r="A6518" s="246" t="str">
        <f t="shared" si="101"/>
        <v>104259</v>
      </c>
      <c r="B6518" s="362" t="s">
        <v>19315</v>
      </c>
      <c r="C6518" s="362" t="s">
        <v>19316</v>
      </c>
      <c r="D6518" s="362" t="s">
        <v>8619</v>
      </c>
      <c r="E6518" s="363" t="s">
        <v>36473</v>
      </c>
    </row>
    <row r="6519" spans="1:5" x14ac:dyDescent="0.25">
      <c r="A6519" s="246" t="str">
        <f t="shared" si="101"/>
        <v>104260</v>
      </c>
      <c r="B6519" s="362" t="s">
        <v>19317</v>
      </c>
      <c r="C6519" s="362" t="s">
        <v>19318</v>
      </c>
      <c r="D6519" s="362" t="s">
        <v>8619</v>
      </c>
      <c r="E6519" s="363" t="s">
        <v>27103</v>
      </c>
    </row>
    <row r="6520" spans="1:5" x14ac:dyDescent="0.25">
      <c r="A6520" s="246" t="str">
        <f t="shared" si="101"/>
        <v>104261</v>
      </c>
      <c r="B6520" s="362" t="s">
        <v>19319</v>
      </c>
      <c r="C6520" s="362" t="s">
        <v>19320</v>
      </c>
      <c r="D6520" s="362" t="s">
        <v>8619</v>
      </c>
      <c r="E6520" s="363" t="s">
        <v>16632</v>
      </c>
    </row>
    <row r="6521" spans="1:5" x14ac:dyDescent="0.25">
      <c r="A6521" s="246" t="str">
        <f t="shared" si="101"/>
        <v>104262</v>
      </c>
      <c r="B6521" s="362" t="s">
        <v>19321</v>
      </c>
      <c r="C6521" s="362" t="s">
        <v>19322</v>
      </c>
      <c r="D6521" s="362" t="s">
        <v>8619</v>
      </c>
      <c r="E6521" s="363" t="s">
        <v>36474</v>
      </c>
    </row>
    <row r="6522" spans="1:5" x14ac:dyDescent="0.25">
      <c r="A6522" s="246" t="str">
        <f t="shared" si="101"/>
        <v>104263</v>
      </c>
      <c r="B6522" s="362" t="s">
        <v>19323</v>
      </c>
      <c r="C6522" s="362" t="s">
        <v>19324</v>
      </c>
      <c r="D6522" s="362" t="s">
        <v>8619</v>
      </c>
      <c r="E6522" s="363" t="s">
        <v>36475</v>
      </c>
    </row>
    <row r="6523" spans="1:5" x14ac:dyDescent="0.25">
      <c r="A6523" s="246" t="str">
        <f t="shared" si="101"/>
        <v>104264</v>
      </c>
      <c r="B6523" s="362" t="s">
        <v>19325</v>
      </c>
      <c r="C6523" s="362" t="s">
        <v>19326</v>
      </c>
      <c r="D6523" s="362" t="s">
        <v>8619</v>
      </c>
      <c r="E6523" s="363" t="s">
        <v>36476</v>
      </c>
    </row>
    <row r="6524" spans="1:5" x14ac:dyDescent="0.25">
      <c r="A6524" s="246" t="str">
        <f t="shared" si="101"/>
        <v>104627</v>
      </c>
      <c r="B6524" s="362" t="s">
        <v>21042</v>
      </c>
      <c r="C6524" s="362" t="s">
        <v>21043</v>
      </c>
      <c r="D6524" s="362" t="s">
        <v>8619</v>
      </c>
      <c r="E6524" s="363" t="s">
        <v>30451</v>
      </c>
    </row>
    <row r="6525" spans="1:5" x14ac:dyDescent="0.25">
      <c r="A6525" s="246" t="str">
        <f t="shared" si="101"/>
        <v>104628</v>
      </c>
      <c r="B6525" s="362" t="s">
        <v>21044</v>
      </c>
      <c r="C6525" s="362" t="s">
        <v>21045</v>
      </c>
      <c r="D6525" s="362" t="s">
        <v>8619</v>
      </c>
      <c r="E6525" s="363" t="s">
        <v>14150</v>
      </c>
    </row>
    <row r="6526" spans="1:5" x14ac:dyDescent="0.25">
      <c r="A6526" s="246" t="str">
        <f t="shared" si="101"/>
        <v>104629</v>
      </c>
      <c r="B6526" s="362" t="s">
        <v>21046</v>
      </c>
      <c r="C6526" s="362" t="s">
        <v>21047</v>
      </c>
      <c r="D6526" s="362" t="s">
        <v>8619</v>
      </c>
      <c r="E6526" s="363" t="s">
        <v>15642</v>
      </c>
    </row>
    <row r="6527" spans="1:5" x14ac:dyDescent="0.25">
      <c r="A6527" s="246" t="str">
        <f t="shared" si="101"/>
        <v>104630</v>
      </c>
      <c r="B6527" s="362" t="s">
        <v>21048</v>
      </c>
      <c r="C6527" s="362" t="s">
        <v>21049</v>
      </c>
      <c r="D6527" s="362" t="s">
        <v>8619</v>
      </c>
      <c r="E6527" s="363" t="s">
        <v>14453</v>
      </c>
    </row>
    <row r="6528" spans="1:5" x14ac:dyDescent="0.25">
      <c r="A6528" s="246" t="str">
        <f t="shared" si="101"/>
        <v>104631</v>
      </c>
      <c r="B6528" s="362" t="s">
        <v>21050</v>
      </c>
      <c r="C6528" s="362" t="s">
        <v>21051</v>
      </c>
      <c r="D6528" s="362" t="s">
        <v>8619</v>
      </c>
      <c r="E6528" s="363" t="s">
        <v>14637</v>
      </c>
    </row>
    <row r="6529" spans="1:5" x14ac:dyDescent="0.25">
      <c r="A6529" s="246" t="str">
        <f t="shared" si="101"/>
        <v>104632</v>
      </c>
      <c r="B6529" s="362" t="s">
        <v>21052</v>
      </c>
      <c r="C6529" s="362" t="s">
        <v>21053</v>
      </c>
      <c r="D6529" s="362" t="s">
        <v>8619</v>
      </c>
      <c r="E6529" s="363" t="s">
        <v>17880</v>
      </c>
    </row>
    <row r="6530" spans="1:5" x14ac:dyDescent="0.25">
      <c r="A6530" s="246" t="str">
        <f t="shared" si="101"/>
        <v>104633</v>
      </c>
      <c r="B6530" s="362" t="s">
        <v>21054</v>
      </c>
      <c r="C6530" s="362" t="s">
        <v>21055</v>
      </c>
      <c r="D6530" s="362" t="s">
        <v>8619</v>
      </c>
      <c r="E6530" s="363" t="s">
        <v>15622</v>
      </c>
    </row>
    <row r="6531" spans="1:5" x14ac:dyDescent="0.25">
      <c r="A6531" s="246" t="str">
        <f t="shared" ref="A6531:A6594" si="102">B6531</f>
        <v>104634</v>
      </c>
      <c r="B6531" s="362" t="s">
        <v>21056</v>
      </c>
      <c r="C6531" s="362" t="s">
        <v>21057</v>
      </c>
      <c r="D6531" s="362" t="s">
        <v>8619</v>
      </c>
      <c r="E6531" s="363" t="s">
        <v>36477</v>
      </c>
    </row>
    <row r="6532" spans="1:5" x14ac:dyDescent="0.25">
      <c r="A6532" s="246" t="str">
        <f t="shared" si="102"/>
        <v>104635</v>
      </c>
      <c r="B6532" s="362" t="s">
        <v>21059</v>
      </c>
      <c r="C6532" s="362" t="s">
        <v>21060</v>
      </c>
      <c r="D6532" s="362" t="s">
        <v>8619</v>
      </c>
      <c r="E6532" s="363" t="s">
        <v>29972</v>
      </c>
    </row>
    <row r="6533" spans="1:5" x14ac:dyDescent="0.25">
      <c r="A6533" s="246" t="str">
        <f t="shared" si="102"/>
        <v>104636</v>
      </c>
      <c r="B6533" s="362" t="s">
        <v>21061</v>
      </c>
      <c r="C6533" s="362" t="s">
        <v>21062</v>
      </c>
      <c r="D6533" s="362" t="s">
        <v>8619</v>
      </c>
      <c r="E6533" s="363" t="s">
        <v>28726</v>
      </c>
    </row>
    <row r="6534" spans="1:5" x14ac:dyDescent="0.25">
      <c r="A6534" s="246" t="str">
        <f t="shared" si="102"/>
        <v>87244</v>
      </c>
      <c r="B6534" s="362" t="s">
        <v>745</v>
      </c>
      <c r="C6534" s="362" t="s">
        <v>20077</v>
      </c>
      <c r="D6534" s="362" t="s">
        <v>8619</v>
      </c>
      <c r="E6534" s="363" t="s">
        <v>36478</v>
      </c>
    </row>
    <row r="6535" spans="1:5" x14ac:dyDescent="0.25">
      <c r="A6535" s="246" t="str">
        <f t="shared" si="102"/>
        <v>87245</v>
      </c>
      <c r="B6535" s="362" t="s">
        <v>746</v>
      </c>
      <c r="C6535" s="362" t="s">
        <v>20078</v>
      </c>
      <c r="D6535" s="362" t="s">
        <v>8619</v>
      </c>
      <c r="E6535" s="363" t="s">
        <v>36479</v>
      </c>
    </row>
    <row r="6536" spans="1:5" x14ac:dyDescent="0.25">
      <c r="A6536" s="246" t="str">
        <f t="shared" si="102"/>
        <v>87265</v>
      </c>
      <c r="B6536" s="362" t="s">
        <v>762</v>
      </c>
      <c r="C6536" s="362" t="s">
        <v>20099</v>
      </c>
      <c r="D6536" s="362" t="s">
        <v>8619</v>
      </c>
      <c r="E6536" s="363" t="s">
        <v>26686</v>
      </c>
    </row>
    <row r="6537" spans="1:5" x14ac:dyDescent="0.25">
      <c r="A6537" s="246" t="str">
        <f t="shared" si="102"/>
        <v>87267</v>
      </c>
      <c r="B6537" s="362" t="s">
        <v>763</v>
      </c>
      <c r="C6537" s="362" t="s">
        <v>20100</v>
      </c>
      <c r="D6537" s="362" t="s">
        <v>8619</v>
      </c>
      <c r="E6537" s="363" t="s">
        <v>18414</v>
      </c>
    </row>
    <row r="6538" spans="1:5" x14ac:dyDescent="0.25">
      <c r="A6538" s="246" t="str">
        <f t="shared" si="102"/>
        <v>87269</v>
      </c>
      <c r="B6538" s="362" t="s">
        <v>764</v>
      </c>
      <c r="C6538" s="362" t="s">
        <v>20102</v>
      </c>
      <c r="D6538" s="362" t="s">
        <v>8619</v>
      </c>
      <c r="E6538" s="363" t="s">
        <v>36480</v>
      </c>
    </row>
    <row r="6539" spans="1:5" x14ac:dyDescent="0.25">
      <c r="A6539" s="246" t="str">
        <f t="shared" si="102"/>
        <v>87271</v>
      </c>
      <c r="B6539" s="362" t="s">
        <v>765</v>
      </c>
      <c r="C6539" s="362" t="s">
        <v>20104</v>
      </c>
      <c r="D6539" s="362" t="s">
        <v>8619</v>
      </c>
      <c r="E6539" s="363" t="s">
        <v>16433</v>
      </c>
    </row>
    <row r="6540" spans="1:5" x14ac:dyDescent="0.25">
      <c r="A6540" s="246" t="str">
        <f t="shared" si="102"/>
        <v>87273</v>
      </c>
      <c r="B6540" s="362" t="s">
        <v>766</v>
      </c>
      <c r="C6540" s="362" t="s">
        <v>20105</v>
      </c>
      <c r="D6540" s="362" t="s">
        <v>8619</v>
      </c>
      <c r="E6540" s="363" t="s">
        <v>36481</v>
      </c>
    </row>
    <row r="6541" spans="1:5" x14ac:dyDescent="0.25">
      <c r="A6541" s="246" t="str">
        <f t="shared" si="102"/>
        <v>87275</v>
      </c>
      <c r="B6541" s="362" t="s">
        <v>767</v>
      </c>
      <c r="C6541" s="362" t="s">
        <v>20106</v>
      </c>
      <c r="D6541" s="362" t="s">
        <v>8619</v>
      </c>
      <c r="E6541" s="363" t="s">
        <v>17605</v>
      </c>
    </row>
    <row r="6542" spans="1:5" x14ac:dyDescent="0.25">
      <c r="A6542" s="246" t="str">
        <f t="shared" si="102"/>
        <v>88788</v>
      </c>
      <c r="B6542" s="362" t="s">
        <v>1208</v>
      </c>
      <c r="C6542" s="362" t="s">
        <v>20149</v>
      </c>
      <c r="D6542" s="362" t="s">
        <v>8619</v>
      </c>
      <c r="E6542" s="363" t="s">
        <v>36482</v>
      </c>
    </row>
    <row r="6543" spans="1:5" x14ac:dyDescent="0.25">
      <c r="A6543" s="246" t="str">
        <f t="shared" si="102"/>
        <v>88789</v>
      </c>
      <c r="B6543" s="362" t="s">
        <v>1209</v>
      </c>
      <c r="C6543" s="362" t="s">
        <v>20150</v>
      </c>
      <c r="D6543" s="362" t="s">
        <v>8619</v>
      </c>
      <c r="E6543" s="363" t="s">
        <v>36483</v>
      </c>
    </row>
    <row r="6544" spans="1:5" x14ac:dyDescent="0.25">
      <c r="A6544" s="246" t="str">
        <f t="shared" si="102"/>
        <v>89045</v>
      </c>
      <c r="B6544" s="362" t="s">
        <v>1270</v>
      </c>
      <c r="C6544" s="362" t="s">
        <v>11764</v>
      </c>
      <c r="D6544" s="362" t="s">
        <v>8619</v>
      </c>
      <c r="E6544" s="363" t="s">
        <v>33246</v>
      </c>
    </row>
    <row r="6545" spans="1:5" x14ac:dyDescent="0.25">
      <c r="A6545" s="246" t="str">
        <f t="shared" si="102"/>
        <v>89170</v>
      </c>
      <c r="B6545" s="362" t="s">
        <v>1278</v>
      </c>
      <c r="C6545" s="362" t="s">
        <v>15066</v>
      </c>
      <c r="D6545" s="362" t="s">
        <v>8619</v>
      </c>
      <c r="E6545" s="363" t="s">
        <v>33246</v>
      </c>
    </row>
    <row r="6546" spans="1:5" x14ac:dyDescent="0.25">
      <c r="A6546" s="246" t="str">
        <f t="shared" si="102"/>
        <v>93393</v>
      </c>
      <c r="B6546" s="362" t="s">
        <v>3327</v>
      </c>
      <c r="C6546" s="362" t="s">
        <v>20581</v>
      </c>
      <c r="D6546" s="362" t="s">
        <v>8619</v>
      </c>
      <c r="E6546" s="363" t="s">
        <v>29678</v>
      </c>
    </row>
    <row r="6547" spans="1:5" x14ac:dyDescent="0.25">
      <c r="A6547" s="246" t="str">
        <f t="shared" si="102"/>
        <v>93395</v>
      </c>
      <c r="B6547" s="362" t="s">
        <v>3328</v>
      </c>
      <c r="C6547" s="362" t="s">
        <v>20582</v>
      </c>
      <c r="D6547" s="362" t="s">
        <v>8619</v>
      </c>
      <c r="E6547" s="363" t="s">
        <v>17027</v>
      </c>
    </row>
    <row r="6548" spans="1:5" x14ac:dyDescent="0.25">
      <c r="A6548" s="246" t="str">
        <f t="shared" si="102"/>
        <v>99195</v>
      </c>
      <c r="B6548" s="362" t="s">
        <v>5128</v>
      </c>
      <c r="C6548" s="362" t="s">
        <v>20812</v>
      </c>
      <c r="D6548" s="362" t="s">
        <v>8619</v>
      </c>
      <c r="E6548" s="363" t="s">
        <v>29594</v>
      </c>
    </row>
    <row r="6549" spans="1:5" x14ac:dyDescent="0.25">
      <c r="A6549" s="246" t="str">
        <f t="shared" si="102"/>
        <v>99198</v>
      </c>
      <c r="B6549" s="362" t="s">
        <v>5129</v>
      </c>
      <c r="C6549" s="362" t="s">
        <v>20813</v>
      </c>
      <c r="D6549" s="362" t="s">
        <v>8619</v>
      </c>
      <c r="E6549" s="363" t="s">
        <v>36484</v>
      </c>
    </row>
    <row r="6550" spans="1:5" x14ac:dyDescent="0.25">
      <c r="A6550" s="246" t="str">
        <f t="shared" si="102"/>
        <v>104611</v>
      </c>
      <c r="B6550" s="362" t="s">
        <v>21021</v>
      </c>
      <c r="C6550" s="362" t="s">
        <v>21022</v>
      </c>
      <c r="D6550" s="362" t="s">
        <v>8619</v>
      </c>
      <c r="E6550" s="363" t="s">
        <v>36485</v>
      </c>
    </row>
    <row r="6551" spans="1:5" x14ac:dyDescent="0.25">
      <c r="A6551" s="246" t="str">
        <f t="shared" si="102"/>
        <v>104612</v>
      </c>
      <c r="B6551" s="362" t="s">
        <v>21023</v>
      </c>
      <c r="C6551" s="362" t="s">
        <v>21024</v>
      </c>
      <c r="D6551" s="362" t="s">
        <v>8619</v>
      </c>
      <c r="E6551" s="363" t="s">
        <v>21147</v>
      </c>
    </row>
    <row r="6552" spans="1:5" x14ac:dyDescent="0.25">
      <c r="A6552" s="246" t="str">
        <f t="shared" si="102"/>
        <v>104613</v>
      </c>
      <c r="B6552" s="362" t="s">
        <v>21026</v>
      </c>
      <c r="C6552" s="362" t="s">
        <v>21027</v>
      </c>
      <c r="D6552" s="362" t="s">
        <v>8619</v>
      </c>
      <c r="E6552" s="363" t="s">
        <v>23935</v>
      </c>
    </row>
    <row r="6553" spans="1:5" x14ac:dyDescent="0.25">
      <c r="A6553" s="246" t="str">
        <f t="shared" si="102"/>
        <v>104614</v>
      </c>
      <c r="B6553" s="362" t="s">
        <v>21028</v>
      </c>
      <c r="C6553" s="362" t="s">
        <v>21029</v>
      </c>
      <c r="D6553" s="362" t="s">
        <v>8619</v>
      </c>
      <c r="E6553" s="363" t="s">
        <v>16668</v>
      </c>
    </row>
    <row r="6554" spans="1:5" x14ac:dyDescent="0.25">
      <c r="A6554" s="246" t="str">
        <f t="shared" si="102"/>
        <v>104615</v>
      </c>
      <c r="B6554" s="362" t="s">
        <v>21030</v>
      </c>
      <c r="C6554" s="362" t="s">
        <v>21031</v>
      </c>
      <c r="D6554" s="362" t="s">
        <v>8619</v>
      </c>
      <c r="E6554" s="363" t="s">
        <v>36486</v>
      </c>
    </row>
    <row r="6555" spans="1:5" x14ac:dyDescent="0.25">
      <c r="A6555" s="246" t="str">
        <f t="shared" si="102"/>
        <v>104616</v>
      </c>
      <c r="B6555" s="362" t="s">
        <v>21032</v>
      </c>
      <c r="C6555" s="362" t="s">
        <v>21033</v>
      </c>
      <c r="D6555" s="362" t="s">
        <v>8619</v>
      </c>
      <c r="E6555" s="363" t="s">
        <v>20883</v>
      </c>
    </row>
    <row r="6556" spans="1:5" x14ac:dyDescent="0.25">
      <c r="A6556" s="246" t="str">
        <f t="shared" si="102"/>
        <v>104617</v>
      </c>
      <c r="B6556" s="362" t="s">
        <v>21034</v>
      </c>
      <c r="C6556" s="362" t="s">
        <v>21035</v>
      </c>
      <c r="D6556" s="362" t="s">
        <v>8619</v>
      </c>
      <c r="E6556" s="363" t="s">
        <v>36487</v>
      </c>
    </row>
    <row r="6557" spans="1:5" x14ac:dyDescent="0.25">
      <c r="A6557" s="246" t="str">
        <f t="shared" si="102"/>
        <v>104618</v>
      </c>
      <c r="B6557" s="362" t="s">
        <v>21036</v>
      </c>
      <c r="C6557" s="362" t="s">
        <v>21037</v>
      </c>
      <c r="D6557" s="362" t="s">
        <v>8619</v>
      </c>
      <c r="E6557" s="363" t="s">
        <v>36488</v>
      </c>
    </row>
    <row r="6558" spans="1:5" x14ac:dyDescent="0.25">
      <c r="A6558" s="246" t="str">
        <f t="shared" si="102"/>
        <v>104619</v>
      </c>
      <c r="B6558" s="362" t="s">
        <v>21038</v>
      </c>
      <c r="C6558" s="362" t="s">
        <v>21039</v>
      </c>
      <c r="D6558" s="362" t="s">
        <v>8399</v>
      </c>
      <c r="E6558" s="363" t="s">
        <v>14602</v>
      </c>
    </row>
    <row r="6559" spans="1:5" x14ac:dyDescent="0.25">
      <c r="A6559" s="246" t="str">
        <f t="shared" si="102"/>
        <v>101965</v>
      </c>
      <c r="B6559" s="362" t="s">
        <v>7600</v>
      </c>
      <c r="C6559" s="362" t="s">
        <v>11765</v>
      </c>
      <c r="D6559" s="362" t="s">
        <v>8399</v>
      </c>
      <c r="E6559" s="363" t="s">
        <v>36489</v>
      </c>
    </row>
    <row r="6560" spans="1:5" x14ac:dyDescent="0.25">
      <c r="A6560" s="246" t="str">
        <f t="shared" si="102"/>
        <v>101966</v>
      </c>
      <c r="B6560" s="362" t="s">
        <v>7601</v>
      </c>
      <c r="C6560" s="362" t="s">
        <v>11766</v>
      </c>
      <c r="D6560" s="362" t="s">
        <v>8399</v>
      </c>
      <c r="E6560" s="363" t="s">
        <v>30745</v>
      </c>
    </row>
    <row r="6561" spans="1:5" x14ac:dyDescent="0.25">
      <c r="A6561" s="246" t="str">
        <f t="shared" si="102"/>
        <v>101979</v>
      </c>
      <c r="B6561" s="362" t="s">
        <v>7608</v>
      </c>
      <c r="C6561" s="362" t="s">
        <v>11767</v>
      </c>
      <c r="D6561" s="362" t="s">
        <v>8399</v>
      </c>
      <c r="E6561" s="363" t="s">
        <v>31546</v>
      </c>
    </row>
    <row r="6562" spans="1:5" x14ac:dyDescent="0.25">
      <c r="A6562" s="246" t="str">
        <f t="shared" si="102"/>
        <v>96112</v>
      </c>
      <c r="B6562" s="362" t="s">
        <v>4147</v>
      </c>
      <c r="C6562" s="362" t="s">
        <v>33083</v>
      </c>
      <c r="D6562" s="362" t="s">
        <v>8619</v>
      </c>
      <c r="E6562" s="363" t="s">
        <v>36490</v>
      </c>
    </row>
    <row r="6563" spans="1:5" x14ac:dyDescent="0.25">
      <c r="A6563" s="246" t="str">
        <f t="shared" si="102"/>
        <v>96122</v>
      </c>
      <c r="B6563" s="362" t="s">
        <v>4153</v>
      </c>
      <c r="C6563" s="362" t="s">
        <v>33085</v>
      </c>
      <c r="D6563" s="362" t="s">
        <v>8399</v>
      </c>
      <c r="E6563" s="363" t="s">
        <v>24374</v>
      </c>
    </row>
    <row r="6564" spans="1:5" x14ac:dyDescent="0.25">
      <c r="A6564" s="246" t="str">
        <f t="shared" si="102"/>
        <v>104756</v>
      </c>
      <c r="B6564" s="362" t="s">
        <v>33086</v>
      </c>
      <c r="C6564" s="362" t="s">
        <v>33087</v>
      </c>
      <c r="D6564" s="362" t="s">
        <v>8619</v>
      </c>
      <c r="E6564" s="363" t="s">
        <v>36491</v>
      </c>
    </row>
    <row r="6565" spans="1:5" x14ac:dyDescent="0.25">
      <c r="A6565" s="246" t="str">
        <f t="shared" si="102"/>
        <v>96109</v>
      </c>
      <c r="B6565" s="362" t="s">
        <v>4144</v>
      </c>
      <c r="C6565" s="362" t="s">
        <v>33089</v>
      </c>
      <c r="D6565" s="362" t="s">
        <v>8619</v>
      </c>
      <c r="E6565" s="363" t="s">
        <v>36492</v>
      </c>
    </row>
    <row r="6566" spans="1:5" x14ac:dyDescent="0.25">
      <c r="A6566" s="246" t="str">
        <f t="shared" si="102"/>
        <v>96110</v>
      </c>
      <c r="B6566" s="362" t="s">
        <v>4145</v>
      </c>
      <c r="C6566" s="362" t="s">
        <v>33090</v>
      </c>
      <c r="D6566" s="362" t="s">
        <v>8619</v>
      </c>
      <c r="E6566" s="363" t="s">
        <v>36493</v>
      </c>
    </row>
    <row r="6567" spans="1:5" x14ac:dyDescent="0.25">
      <c r="A6567" s="246" t="str">
        <f t="shared" si="102"/>
        <v>96113</v>
      </c>
      <c r="B6567" s="362" t="s">
        <v>4148</v>
      </c>
      <c r="C6567" s="362" t="s">
        <v>33092</v>
      </c>
      <c r="D6567" s="362" t="s">
        <v>8619</v>
      </c>
      <c r="E6567" s="363" t="s">
        <v>15095</v>
      </c>
    </row>
    <row r="6568" spans="1:5" x14ac:dyDescent="0.25">
      <c r="A6568" s="246" t="str">
        <f t="shared" si="102"/>
        <v>96114</v>
      </c>
      <c r="B6568" s="362" t="s">
        <v>4149</v>
      </c>
      <c r="C6568" s="362" t="s">
        <v>33094</v>
      </c>
      <c r="D6568" s="362" t="s">
        <v>8619</v>
      </c>
      <c r="E6568" s="363" t="s">
        <v>20493</v>
      </c>
    </row>
    <row r="6569" spans="1:5" x14ac:dyDescent="0.25">
      <c r="A6569" s="246" t="str">
        <f t="shared" si="102"/>
        <v>96120</v>
      </c>
      <c r="B6569" s="362" t="s">
        <v>4151</v>
      </c>
      <c r="C6569" s="362" t="s">
        <v>33096</v>
      </c>
      <c r="D6569" s="362" t="s">
        <v>8399</v>
      </c>
      <c r="E6569" s="363" t="s">
        <v>7821</v>
      </c>
    </row>
    <row r="6570" spans="1:5" x14ac:dyDescent="0.25">
      <c r="A6570" s="246" t="str">
        <f t="shared" si="102"/>
        <v>96123</v>
      </c>
      <c r="B6570" s="362" t="s">
        <v>4154</v>
      </c>
      <c r="C6570" s="362" t="s">
        <v>33097</v>
      </c>
      <c r="D6570" s="362" t="s">
        <v>8399</v>
      </c>
      <c r="E6570" s="363" t="s">
        <v>20643</v>
      </c>
    </row>
    <row r="6571" spans="1:5" x14ac:dyDescent="0.25">
      <c r="A6571" s="246" t="str">
        <f t="shared" si="102"/>
        <v>99054</v>
      </c>
      <c r="B6571" s="362" t="s">
        <v>5120</v>
      </c>
      <c r="C6571" s="362" t="s">
        <v>33098</v>
      </c>
      <c r="D6571" s="362" t="s">
        <v>8619</v>
      </c>
      <c r="E6571" s="363" t="s">
        <v>17866</v>
      </c>
    </row>
    <row r="6572" spans="1:5" x14ac:dyDescent="0.25">
      <c r="A6572" s="246" t="str">
        <f t="shared" si="102"/>
        <v>96111</v>
      </c>
      <c r="B6572" s="362" t="s">
        <v>4146</v>
      </c>
      <c r="C6572" s="362" t="s">
        <v>33099</v>
      </c>
      <c r="D6572" s="362" t="s">
        <v>8619</v>
      </c>
      <c r="E6572" s="363" t="s">
        <v>13597</v>
      </c>
    </row>
    <row r="6573" spans="1:5" x14ac:dyDescent="0.25">
      <c r="A6573" s="246" t="str">
        <f t="shared" si="102"/>
        <v>96116</v>
      </c>
      <c r="B6573" s="362" t="s">
        <v>4150</v>
      </c>
      <c r="C6573" s="362" t="s">
        <v>33100</v>
      </c>
      <c r="D6573" s="362" t="s">
        <v>8619</v>
      </c>
      <c r="E6573" s="363" t="s">
        <v>36494</v>
      </c>
    </row>
    <row r="6574" spans="1:5" x14ac:dyDescent="0.25">
      <c r="A6574" s="246" t="str">
        <f t="shared" si="102"/>
        <v>96121</v>
      </c>
      <c r="B6574" s="362" t="s">
        <v>4152</v>
      </c>
      <c r="C6574" s="362" t="s">
        <v>33101</v>
      </c>
      <c r="D6574" s="362" t="s">
        <v>8399</v>
      </c>
      <c r="E6574" s="363" t="s">
        <v>21937</v>
      </c>
    </row>
    <row r="6575" spans="1:5" x14ac:dyDescent="0.25">
      <c r="A6575" s="246" t="str">
        <f t="shared" si="102"/>
        <v>96485</v>
      </c>
      <c r="B6575" s="362" t="s">
        <v>4217</v>
      </c>
      <c r="C6575" s="362" t="s">
        <v>33102</v>
      </c>
      <c r="D6575" s="362" t="s">
        <v>8619</v>
      </c>
      <c r="E6575" s="363" t="s">
        <v>36495</v>
      </c>
    </row>
    <row r="6576" spans="1:5" x14ac:dyDescent="0.25">
      <c r="A6576" s="246" t="str">
        <f t="shared" si="102"/>
        <v>96486</v>
      </c>
      <c r="B6576" s="362" t="s">
        <v>4218</v>
      </c>
      <c r="C6576" s="362" t="s">
        <v>33104</v>
      </c>
      <c r="D6576" s="362" t="s">
        <v>8619</v>
      </c>
      <c r="E6576" s="363" t="s">
        <v>17754</v>
      </c>
    </row>
    <row r="6577" spans="1:5" x14ac:dyDescent="0.25">
      <c r="A6577" s="246" t="str">
        <f t="shared" si="102"/>
        <v>91515</v>
      </c>
      <c r="B6577" s="362" t="s">
        <v>2251</v>
      </c>
      <c r="C6577" s="362" t="s">
        <v>17618</v>
      </c>
      <c r="D6577" s="362" t="s">
        <v>8619</v>
      </c>
      <c r="E6577" s="363" t="s">
        <v>8186</v>
      </c>
    </row>
    <row r="6578" spans="1:5" x14ac:dyDescent="0.25">
      <c r="A6578" s="246" t="str">
        <f t="shared" si="102"/>
        <v>91519</v>
      </c>
      <c r="B6578" s="362" t="s">
        <v>2252</v>
      </c>
      <c r="C6578" s="362" t="s">
        <v>17619</v>
      </c>
      <c r="D6578" s="362" t="s">
        <v>8619</v>
      </c>
      <c r="E6578" s="363" t="s">
        <v>8294</v>
      </c>
    </row>
    <row r="6579" spans="1:5" x14ac:dyDescent="0.25">
      <c r="A6579" s="246" t="str">
        <f t="shared" si="102"/>
        <v>91520</v>
      </c>
      <c r="B6579" s="362" t="s">
        <v>2253</v>
      </c>
      <c r="C6579" s="362" t="s">
        <v>17620</v>
      </c>
      <c r="D6579" s="362" t="s">
        <v>8619</v>
      </c>
      <c r="E6579" s="363" t="s">
        <v>8244</v>
      </c>
    </row>
    <row r="6580" spans="1:5" x14ac:dyDescent="0.25">
      <c r="A6580" s="246" t="str">
        <f t="shared" si="102"/>
        <v>91522</v>
      </c>
      <c r="B6580" s="362" t="s">
        <v>2254</v>
      </c>
      <c r="C6580" s="362" t="s">
        <v>17621</v>
      </c>
      <c r="D6580" s="362" t="s">
        <v>8619</v>
      </c>
      <c r="E6580" s="363" t="s">
        <v>11315</v>
      </c>
    </row>
    <row r="6581" spans="1:5" x14ac:dyDescent="0.25">
      <c r="A6581" s="246" t="str">
        <f t="shared" si="102"/>
        <v>91525</v>
      </c>
      <c r="B6581" s="362" t="s">
        <v>2255</v>
      </c>
      <c r="C6581" s="362" t="s">
        <v>17622</v>
      </c>
      <c r="D6581" s="362" t="s">
        <v>8619</v>
      </c>
      <c r="E6581" s="363" t="s">
        <v>32008</v>
      </c>
    </row>
    <row r="6582" spans="1:5" x14ac:dyDescent="0.25">
      <c r="A6582" s="246" t="str">
        <f t="shared" si="102"/>
        <v>104412</v>
      </c>
      <c r="B6582" s="362" t="s">
        <v>19415</v>
      </c>
      <c r="C6582" s="362" t="s">
        <v>19416</v>
      </c>
      <c r="D6582" s="362" t="s">
        <v>8619</v>
      </c>
      <c r="E6582" s="363" t="s">
        <v>29631</v>
      </c>
    </row>
    <row r="6583" spans="1:5" x14ac:dyDescent="0.25">
      <c r="A6583" s="246" t="str">
        <f t="shared" si="102"/>
        <v>104413</v>
      </c>
      <c r="B6583" s="362" t="s">
        <v>19417</v>
      </c>
      <c r="C6583" s="362" t="s">
        <v>19418</v>
      </c>
      <c r="D6583" s="362" t="s">
        <v>8619</v>
      </c>
      <c r="E6583" s="363" t="s">
        <v>8101</v>
      </c>
    </row>
    <row r="6584" spans="1:5" x14ac:dyDescent="0.25">
      <c r="A6584" s="246" t="str">
        <f t="shared" si="102"/>
        <v>104414</v>
      </c>
      <c r="B6584" s="362" t="s">
        <v>19419</v>
      </c>
      <c r="C6584" s="362" t="s">
        <v>19420</v>
      </c>
      <c r="D6584" s="362" t="s">
        <v>8619</v>
      </c>
      <c r="E6584" s="363" t="s">
        <v>22590</v>
      </c>
    </row>
    <row r="6585" spans="1:5" x14ac:dyDescent="0.25">
      <c r="A6585" s="246" t="str">
        <f t="shared" si="102"/>
        <v>104415</v>
      </c>
      <c r="B6585" s="362" t="s">
        <v>19421</v>
      </c>
      <c r="C6585" s="362" t="s">
        <v>19422</v>
      </c>
      <c r="D6585" s="362" t="s">
        <v>8619</v>
      </c>
      <c r="E6585" s="363" t="s">
        <v>21136</v>
      </c>
    </row>
    <row r="6586" spans="1:5" x14ac:dyDescent="0.25">
      <c r="A6586" s="246" t="str">
        <f t="shared" si="102"/>
        <v>104416</v>
      </c>
      <c r="B6586" s="362" t="s">
        <v>19423</v>
      </c>
      <c r="C6586" s="362" t="s">
        <v>19424</v>
      </c>
      <c r="D6586" s="362" t="s">
        <v>8619</v>
      </c>
      <c r="E6586" s="363" t="s">
        <v>7936</v>
      </c>
    </row>
    <row r="6587" spans="1:5" x14ac:dyDescent="0.25">
      <c r="A6587" s="246" t="str">
        <f t="shared" si="102"/>
        <v>104417</v>
      </c>
      <c r="B6587" s="362" t="s">
        <v>19425</v>
      </c>
      <c r="C6587" s="362" t="s">
        <v>19426</v>
      </c>
      <c r="D6587" s="362" t="s">
        <v>8619</v>
      </c>
      <c r="E6587" s="363" t="s">
        <v>29849</v>
      </c>
    </row>
    <row r="6588" spans="1:5" x14ac:dyDescent="0.25">
      <c r="A6588" s="246" t="str">
        <f t="shared" si="102"/>
        <v>104418</v>
      </c>
      <c r="B6588" s="362" t="s">
        <v>19427</v>
      </c>
      <c r="C6588" s="362" t="s">
        <v>19428</v>
      </c>
      <c r="D6588" s="362" t="s">
        <v>8619</v>
      </c>
      <c r="E6588" s="363" t="s">
        <v>7817</v>
      </c>
    </row>
    <row r="6589" spans="1:5" x14ac:dyDescent="0.25">
      <c r="A6589" s="246" t="str">
        <f t="shared" si="102"/>
        <v>104419</v>
      </c>
      <c r="B6589" s="362" t="s">
        <v>19429</v>
      </c>
      <c r="C6589" s="362" t="s">
        <v>19430</v>
      </c>
      <c r="D6589" s="362" t="s">
        <v>8619</v>
      </c>
      <c r="E6589" s="363" t="s">
        <v>8188</v>
      </c>
    </row>
    <row r="6590" spans="1:5" x14ac:dyDescent="0.25">
      <c r="A6590" s="246" t="str">
        <f t="shared" si="102"/>
        <v>104420</v>
      </c>
      <c r="B6590" s="362" t="s">
        <v>19431</v>
      </c>
      <c r="C6590" s="362" t="s">
        <v>19432</v>
      </c>
      <c r="D6590" s="362" t="s">
        <v>8619</v>
      </c>
      <c r="E6590" s="363" t="s">
        <v>21747</v>
      </c>
    </row>
    <row r="6591" spans="1:5" x14ac:dyDescent="0.25">
      <c r="A6591" s="246" t="str">
        <f t="shared" si="102"/>
        <v>104421</v>
      </c>
      <c r="B6591" s="362" t="s">
        <v>19433</v>
      </c>
      <c r="C6591" s="362" t="s">
        <v>19434</v>
      </c>
      <c r="D6591" s="362" t="s">
        <v>8619</v>
      </c>
      <c r="E6591" s="363" t="s">
        <v>21840</v>
      </c>
    </row>
    <row r="6592" spans="1:5" x14ac:dyDescent="0.25">
      <c r="A6592" s="246" t="str">
        <f t="shared" si="102"/>
        <v>104422</v>
      </c>
      <c r="B6592" s="362" t="s">
        <v>19435</v>
      </c>
      <c r="C6592" s="362" t="s">
        <v>19436</v>
      </c>
      <c r="D6592" s="362" t="s">
        <v>8619</v>
      </c>
      <c r="E6592" s="363" t="s">
        <v>21135</v>
      </c>
    </row>
    <row r="6593" spans="1:5" x14ac:dyDescent="0.25">
      <c r="A6593" s="246" t="str">
        <f t="shared" si="102"/>
        <v>104423</v>
      </c>
      <c r="B6593" s="362" t="s">
        <v>19437</v>
      </c>
      <c r="C6593" s="362" t="s">
        <v>19438</v>
      </c>
      <c r="D6593" s="362" t="s">
        <v>8619</v>
      </c>
      <c r="E6593" s="363" t="s">
        <v>14920</v>
      </c>
    </row>
    <row r="6594" spans="1:5" x14ac:dyDescent="0.25">
      <c r="A6594" s="246" t="str">
        <f t="shared" si="102"/>
        <v>104424</v>
      </c>
      <c r="B6594" s="362" t="s">
        <v>19439</v>
      </c>
      <c r="C6594" s="362" t="s">
        <v>19440</v>
      </c>
      <c r="D6594" s="362" t="s">
        <v>8619</v>
      </c>
      <c r="E6594" s="363" t="s">
        <v>36496</v>
      </c>
    </row>
    <row r="6595" spans="1:5" x14ac:dyDescent="0.25">
      <c r="A6595" s="246" t="str">
        <f t="shared" ref="A6595:A6658" si="103">B6595</f>
        <v>104425</v>
      </c>
      <c r="B6595" s="362" t="s">
        <v>19441</v>
      </c>
      <c r="C6595" s="362" t="s">
        <v>19442</v>
      </c>
      <c r="D6595" s="362" t="s">
        <v>8619</v>
      </c>
      <c r="E6595" s="363" t="s">
        <v>11530</v>
      </c>
    </row>
    <row r="6596" spans="1:5" x14ac:dyDescent="0.25">
      <c r="A6596" s="246" t="str">
        <f t="shared" si="103"/>
        <v>87280</v>
      </c>
      <c r="B6596" s="362" t="s">
        <v>768</v>
      </c>
      <c r="C6596" s="362" t="s">
        <v>11769</v>
      </c>
      <c r="D6596" s="362" t="s">
        <v>9485</v>
      </c>
      <c r="E6596" s="363" t="s">
        <v>36497</v>
      </c>
    </row>
    <row r="6597" spans="1:5" x14ac:dyDescent="0.25">
      <c r="A6597" s="246" t="str">
        <f t="shared" si="103"/>
        <v>87281</v>
      </c>
      <c r="B6597" s="362" t="s">
        <v>769</v>
      </c>
      <c r="C6597" s="362" t="s">
        <v>11770</v>
      </c>
      <c r="D6597" s="362" t="s">
        <v>9485</v>
      </c>
      <c r="E6597" s="363" t="s">
        <v>21415</v>
      </c>
    </row>
    <row r="6598" spans="1:5" x14ac:dyDescent="0.25">
      <c r="A6598" s="246" t="str">
        <f t="shared" si="103"/>
        <v>87283</v>
      </c>
      <c r="B6598" s="362" t="s">
        <v>770</v>
      </c>
      <c r="C6598" s="362" t="s">
        <v>11771</v>
      </c>
      <c r="D6598" s="362" t="s">
        <v>9485</v>
      </c>
      <c r="E6598" s="363" t="s">
        <v>36498</v>
      </c>
    </row>
    <row r="6599" spans="1:5" x14ac:dyDescent="0.25">
      <c r="A6599" s="246" t="str">
        <f t="shared" si="103"/>
        <v>87284</v>
      </c>
      <c r="B6599" s="362" t="s">
        <v>771</v>
      </c>
      <c r="C6599" s="362" t="s">
        <v>11772</v>
      </c>
      <c r="D6599" s="362" t="s">
        <v>9485</v>
      </c>
      <c r="E6599" s="363" t="s">
        <v>30902</v>
      </c>
    </row>
    <row r="6600" spans="1:5" x14ac:dyDescent="0.25">
      <c r="A6600" s="246" t="str">
        <f t="shared" si="103"/>
        <v>87286</v>
      </c>
      <c r="B6600" s="362" t="s">
        <v>772</v>
      </c>
      <c r="C6600" s="362" t="s">
        <v>11773</v>
      </c>
      <c r="D6600" s="362" t="s">
        <v>9485</v>
      </c>
      <c r="E6600" s="363" t="s">
        <v>34979</v>
      </c>
    </row>
    <row r="6601" spans="1:5" x14ac:dyDescent="0.25">
      <c r="A6601" s="246" t="str">
        <f t="shared" si="103"/>
        <v>87287</v>
      </c>
      <c r="B6601" s="362" t="s">
        <v>773</v>
      </c>
      <c r="C6601" s="362" t="s">
        <v>11774</v>
      </c>
      <c r="D6601" s="362" t="s">
        <v>9485</v>
      </c>
      <c r="E6601" s="363" t="s">
        <v>36499</v>
      </c>
    </row>
    <row r="6602" spans="1:5" x14ac:dyDescent="0.25">
      <c r="A6602" s="246" t="str">
        <f t="shared" si="103"/>
        <v>87289</v>
      </c>
      <c r="B6602" s="362" t="s">
        <v>774</v>
      </c>
      <c r="C6602" s="362" t="s">
        <v>11775</v>
      </c>
      <c r="D6602" s="362" t="s">
        <v>9485</v>
      </c>
      <c r="E6602" s="363" t="s">
        <v>36500</v>
      </c>
    </row>
    <row r="6603" spans="1:5" x14ac:dyDescent="0.25">
      <c r="A6603" s="246" t="str">
        <f t="shared" si="103"/>
        <v>87290</v>
      </c>
      <c r="B6603" s="362" t="s">
        <v>775</v>
      </c>
      <c r="C6603" s="362" t="s">
        <v>11776</v>
      </c>
      <c r="D6603" s="362" t="s">
        <v>9485</v>
      </c>
      <c r="E6603" s="363" t="s">
        <v>36501</v>
      </c>
    </row>
    <row r="6604" spans="1:5" x14ac:dyDescent="0.25">
      <c r="A6604" s="246" t="str">
        <f t="shared" si="103"/>
        <v>87292</v>
      </c>
      <c r="B6604" s="362" t="s">
        <v>776</v>
      </c>
      <c r="C6604" s="362" t="s">
        <v>11777</v>
      </c>
      <c r="D6604" s="362" t="s">
        <v>9485</v>
      </c>
      <c r="E6604" s="363" t="s">
        <v>36502</v>
      </c>
    </row>
    <row r="6605" spans="1:5" x14ac:dyDescent="0.25">
      <c r="A6605" s="246" t="str">
        <f t="shared" si="103"/>
        <v>87294</v>
      </c>
      <c r="B6605" s="362" t="s">
        <v>777</v>
      </c>
      <c r="C6605" s="362" t="s">
        <v>11778</v>
      </c>
      <c r="D6605" s="362" t="s">
        <v>9485</v>
      </c>
      <c r="E6605" s="363" t="s">
        <v>36503</v>
      </c>
    </row>
    <row r="6606" spans="1:5" x14ac:dyDescent="0.25">
      <c r="A6606" s="246" t="str">
        <f t="shared" si="103"/>
        <v>87295</v>
      </c>
      <c r="B6606" s="362" t="s">
        <v>778</v>
      </c>
      <c r="C6606" s="362" t="s">
        <v>11779</v>
      </c>
      <c r="D6606" s="362" t="s">
        <v>9485</v>
      </c>
      <c r="E6606" s="363" t="s">
        <v>36504</v>
      </c>
    </row>
    <row r="6607" spans="1:5" x14ac:dyDescent="0.25">
      <c r="A6607" s="246" t="str">
        <f t="shared" si="103"/>
        <v>87296</v>
      </c>
      <c r="B6607" s="362" t="s">
        <v>779</v>
      </c>
      <c r="C6607" s="362" t="s">
        <v>11780</v>
      </c>
      <c r="D6607" s="362" t="s">
        <v>9485</v>
      </c>
      <c r="E6607" s="363" t="s">
        <v>36505</v>
      </c>
    </row>
    <row r="6608" spans="1:5" x14ac:dyDescent="0.25">
      <c r="A6608" s="246" t="str">
        <f t="shared" si="103"/>
        <v>87298</v>
      </c>
      <c r="B6608" s="362" t="s">
        <v>780</v>
      </c>
      <c r="C6608" s="362" t="s">
        <v>11781</v>
      </c>
      <c r="D6608" s="362" t="s">
        <v>9485</v>
      </c>
      <c r="E6608" s="363" t="s">
        <v>36506</v>
      </c>
    </row>
    <row r="6609" spans="1:5" x14ac:dyDescent="0.25">
      <c r="A6609" s="246" t="str">
        <f t="shared" si="103"/>
        <v>87299</v>
      </c>
      <c r="B6609" s="362" t="s">
        <v>781</v>
      </c>
      <c r="C6609" s="362" t="s">
        <v>11782</v>
      </c>
      <c r="D6609" s="362" t="s">
        <v>9485</v>
      </c>
      <c r="E6609" s="363" t="s">
        <v>36507</v>
      </c>
    </row>
    <row r="6610" spans="1:5" x14ac:dyDescent="0.25">
      <c r="A6610" s="246" t="str">
        <f t="shared" si="103"/>
        <v>87301</v>
      </c>
      <c r="B6610" s="362" t="s">
        <v>782</v>
      </c>
      <c r="C6610" s="362" t="s">
        <v>11783</v>
      </c>
      <c r="D6610" s="362" t="s">
        <v>9485</v>
      </c>
      <c r="E6610" s="363" t="s">
        <v>36508</v>
      </c>
    </row>
    <row r="6611" spans="1:5" x14ac:dyDescent="0.25">
      <c r="A6611" s="246" t="str">
        <f t="shared" si="103"/>
        <v>87302</v>
      </c>
      <c r="B6611" s="362" t="s">
        <v>783</v>
      </c>
      <c r="C6611" s="362" t="s">
        <v>11784</v>
      </c>
      <c r="D6611" s="362" t="s">
        <v>9485</v>
      </c>
      <c r="E6611" s="363" t="s">
        <v>36509</v>
      </c>
    </row>
    <row r="6612" spans="1:5" x14ac:dyDescent="0.25">
      <c r="A6612" s="246" t="str">
        <f t="shared" si="103"/>
        <v>87304</v>
      </c>
      <c r="B6612" s="362" t="s">
        <v>784</v>
      </c>
      <c r="C6612" s="362" t="s">
        <v>11785</v>
      </c>
      <c r="D6612" s="362" t="s">
        <v>9485</v>
      </c>
      <c r="E6612" s="363" t="s">
        <v>36510</v>
      </c>
    </row>
    <row r="6613" spans="1:5" x14ac:dyDescent="0.25">
      <c r="A6613" s="246" t="str">
        <f t="shared" si="103"/>
        <v>87305</v>
      </c>
      <c r="B6613" s="362" t="s">
        <v>785</v>
      </c>
      <c r="C6613" s="362" t="s">
        <v>11786</v>
      </c>
      <c r="D6613" s="362" t="s">
        <v>9485</v>
      </c>
      <c r="E6613" s="363" t="s">
        <v>36511</v>
      </c>
    </row>
    <row r="6614" spans="1:5" x14ac:dyDescent="0.25">
      <c r="A6614" s="246" t="str">
        <f t="shared" si="103"/>
        <v>87307</v>
      </c>
      <c r="B6614" s="362" t="s">
        <v>786</v>
      </c>
      <c r="C6614" s="362" t="s">
        <v>11787</v>
      </c>
      <c r="D6614" s="362" t="s">
        <v>9485</v>
      </c>
      <c r="E6614" s="363" t="s">
        <v>36512</v>
      </c>
    </row>
    <row r="6615" spans="1:5" x14ac:dyDescent="0.25">
      <c r="A6615" s="246" t="str">
        <f t="shared" si="103"/>
        <v>87308</v>
      </c>
      <c r="B6615" s="362" t="s">
        <v>787</v>
      </c>
      <c r="C6615" s="362" t="s">
        <v>11788</v>
      </c>
      <c r="D6615" s="362" t="s">
        <v>9485</v>
      </c>
      <c r="E6615" s="363" t="s">
        <v>36513</v>
      </c>
    </row>
    <row r="6616" spans="1:5" x14ac:dyDescent="0.25">
      <c r="A6616" s="246" t="str">
        <f t="shared" si="103"/>
        <v>87310</v>
      </c>
      <c r="B6616" s="362" t="s">
        <v>788</v>
      </c>
      <c r="C6616" s="362" t="s">
        <v>11789</v>
      </c>
      <c r="D6616" s="362" t="s">
        <v>9485</v>
      </c>
      <c r="E6616" s="363" t="s">
        <v>35654</v>
      </c>
    </row>
    <row r="6617" spans="1:5" x14ac:dyDescent="0.25">
      <c r="A6617" s="246" t="str">
        <f t="shared" si="103"/>
        <v>87311</v>
      </c>
      <c r="B6617" s="362" t="s">
        <v>789</v>
      </c>
      <c r="C6617" s="362" t="s">
        <v>11790</v>
      </c>
      <c r="D6617" s="362" t="s">
        <v>9485</v>
      </c>
      <c r="E6617" s="363" t="s">
        <v>36514</v>
      </c>
    </row>
    <row r="6618" spans="1:5" x14ac:dyDescent="0.25">
      <c r="A6618" s="246" t="str">
        <f t="shared" si="103"/>
        <v>87313</v>
      </c>
      <c r="B6618" s="362" t="s">
        <v>790</v>
      </c>
      <c r="C6618" s="362" t="s">
        <v>11791</v>
      </c>
      <c r="D6618" s="362" t="s">
        <v>9485</v>
      </c>
      <c r="E6618" s="363" t="s">
        <v>36515</v>
      </c>
    </row>
    <row r="6619" spans="1:5" x14ac:dyDescent="0.25">
      <c r="A6619" s="246" t="str">
        <f t="shared" si="103"/>
        <v>87314</v>
      </c>
      <c r="B6619" s="362" t="s">
        <v>791</v>
      </c>
      <c r="C6619" s="362" t="s">
        <v>11792</v>
      </c>
      <c r="D6619" s="362" t="s">
        <v>9485</v>
      </c>
      <c r="E6619" s="363" t="s">
        <v>36516</v>
      </c>
    </row>
    <row r="6620" spans="1:5" x14ac:dyDescent="0.25">
      <c r="A6620" s="246" t="str">
        <f t="shared" si="103"/>
        <v>87316</v>
      </c>
      <c r="B6620" s="362" t="s">
        <v>792</v>
      </c>
      <c r="C6620" s="362" t="s">
        <v>11793</v>
      </c>
      <c r="D6620" s="362" t="s">
        <v>9485</v>
      </c>
      <c r="E6620" s="363" t="s">
        <v>36517</v>
      </c>
    </row>
    <row r="6621" spans="1:5" x14ac:dyDescent="0.25">
      <c r="A6621" s="246" t="str">
        <f t="shared" si="103"/>
        <v>87317</v>
      </c>
      <c r="B6621" s="362" t="s">
        <v>793</v>
      </c>
      <c r="C6621" s="362" t="s">
        <v>11794</v>
      </c>
      <c r="D6621" s="362" t="s">
        <v>9485</v>
      </c>
      <c r="E6621" s="363" t="s">
        <v>36518</v>
      </c>
    </row>
    <row r="6622" spans="1:5" x14ac:dyDescent="0.25">
      <c r="A6622" s="246" t="str">
        <f t="shared" si="103"/>
        <v>87319</v>
      </c>
      <c r="B6622" s="362" t="s">
        <v>794</v>
      </c>
      <c r="C6622" s="362" t="s">
        <v>11795</v>
      </c>
      <c r="D6622" s="362" t="s">
        <v>9485</v>
      </c>
      <c r="E6622" s="363" t="s">
        <v>36519</v>
      </c>
    </row>
    <row r="6623" spans="1:5" x14ac:dyDescent="0.25">
      <c r="A6623" s="246" t="str">
        <f t="shared" si="103"/>
        <v>87320</v>
      </c>
      <c r="B6623" s="362" t="s">
        <v>795</v>
      </c>
      <c r="C6623" s="362" t="s">
        <v>11796</v>
      </c>
      <c r="D6623" s="362" t="s">
        <v>9485</v>
      </c>
      <c r="E6623" s="363" t="s">
        <v>36520</v>
      </c>
    </row>
    <row r="6624" spans="1:5" x14ac:dyDescent="0.25">
      <c r="A6624" s="246" t="str">
        <f t="shared" si="103"/>
        <v>87322</v>
      </c>
      <c r="B6624" s="362" t="s">
        <v>796</v>
      </c>
      <c r="C6624" s="362" t="s">
        <v>11797</v>
      </c>
      <c r="D6624" s="362" t="s">
        <v>9485</v>
      </c>
      <c r="E6624" s="363" t="s">
        <v>36521</v>
      </c>
    </row>
    <row r="6625" spans="1:5" x14ac:dyDescent="0.25">
      <c r="A6625" s="246" t="str">
        <f t="shared" si="103"/>
        <v>87323</v>
      </c>
      <c r="B6625" s="362" t="s">
        <v>797</v>
      </c>
      <c r="C6625" s="362" t="s">
        <v>11798</v>
      </c>
      <c r="D6625" s="362" t="s">
        <v>9485</v>
      </c>
      <c r="E6625" s="363" t="s">
        <v>36522</v>
      </c>
    </row>
    <row r="6626" spans="1:5" x14ac:dyDescent="0.25">
      <c r="A6626" s="246" t="str">
        <f t="shared" si="103"/>
        <v>87325</v>
      </c>
      <c r="B6626" s="362" t="s">
        <v>798</v>
      </c>
      <c r="C6626" s="362" t="s">
        <v>11799</v>
      </c>
      <c r="D6626" s="362" t="s">
        <v>9485</v>
      </c>
      <c r="E6626" s="363" t="s">
        <v>36523</v>
      </c>
    </row>
    <row r="6627" spans="1:5" x14ac:dyDescent="0.25">
      <c r="A6627" s="246" t="str">
        <f t="shared" si="103"/>
        <v>87326</v>
      </c>
      <c r="B6627" s="362" t="s">
        <v>799</v>
      </c>
      <c r="C6627" s="362" t="s">
        <v>11800</v>
      </c>
      <c r="D6627" s="362" t="s">
        <v>9485</v>
      </c>
      <c r="E6627" s="363" t="s">
        <v>36524</v>
      </c>
    </row>
    <row r="6628" spans="1:5" x14ac:dyDescent="0.25">
      <c r="A6628" s="246" t="str">
        <f t="shared" si="103"/>
        <v>87327</v>
      </c>
      <c r="B6628" s="362" t="s">
        <v>800</v>
      </c>
      <c r="C6628" s="362" t="s">
        <v>11801</v>
      </c>
      <c r="D6628" s="362" t="s">
        <v>9485</v>
      </c>
      <c r="E6628" s="363" t="s">
        <v>36525</v>
      </c>
    </row>
    <row r="6629" spans="1:5" x14ac:dyDescent="0.25">
      <c r="A6629" s="246" t="str">
        <f t="shared" si="103"/>
        <v>87328</v>
      </c>
      <c r="B6629" s="362" t="s">
        <v>801</v>
      </c>
      <c r="C6629" s="362" t="s">
        <v>11802</v>
      </c>
      <c r="D6629" s="362" t="s">
        <v>9485</v>
      </c>
      <c r="E6629" s="363" t="s">
        <v>36526</v>
      </c>
    </row>
    <row r="6630" spans="1:5" x14ac:dyDescent="0.25">
      <c r="A6630" s="246" t="str">
        <f t="shared" si="103"/>
        <v>87329</v>
      </c>
      <c r="B6630" s="362" t="s">
        <v>802</v>
      </c>
      <c r="C6630" s="362" t="s">
        <v>11803</v>
      </c>
      <c r="D6630" s="362" t="s">
        <v>9485</v>
      </c>
      <c r="E6630" s="363" t="s">
        <v>36527</v>
      </c>
    </row>
    <row r="6631" spans="1:5" x14ac:dyDescent="0.25">
      <c r="A6631" s="246" t="str">
        <f t="shared" si="103"/>
        <v>87330</v>
      </c>
      <c r="B6631" s="362" t="s">
        <v>803</v>
      </c>
      <c r="C6631" s="362" t="s">
        <v>11804</v>
      </c>
      <c r="D6631" s="362" t="s">
        <v>9485</v>
      </c>
      <c r="E6631" s="363" t="s">
        <v>36528</v>
      </c>
    </row>
    <row r="6632" spans="1:5" x14ac:dyDescent="0.25">
      <c r="A6632" s="246" t="str">
        <f t="shared" si="103"/>
        <v>87331</v>
      </c>
      <c r="B6632" s="362" t="s">
        <v>804</v>
      </c>
      <c r="C6632" s="362" t="s">
        <v>11805</v>
      </c>
      <c r="D6632" s="362" t="s">
        <v>9485</v>
      </c>
      <c r="E6632" s="363" t="s">
        <v>36529</v>
      </c>
    </row>
    <row r="6633" spans="1:5" x14ac:dyDescent="0.25">
      <c r="A6633" s="246" t="str">
        <f t="shared" si="103"/>
        <v>87332</v>
      </c>
      <c r="B6633" s="362" t="s">
        <v>805</v>
      </c>
      <c r="C6633" s="362" t="s">
        <v>11806</v>
      </c>
      <c r="D6633" s="362" t="s">
        <v>9485</v>
      </c>
      <c r="E6633" s="363" t="s">
        <v>36530</v>
      </c>
    </row>
    <row r="6634" spans="1:5" x14ac:dyDescent="0.25">
      <c r="A6634" s="246" t="str">
        <f t="shared" si="103"/>
        <v>87333</v>
      </c>
      <c r="B6634" s="362" t="s">
        <v>806</v>
      </c>
      <c r="C6634" s="362" t="s">
        <v>11807</v>
      </c>
      <c r="D6634" s="362" t="s">
        <v>9485</v>
      </c>
      <c r="E6634" s="363" t="s">
        <v>32211</v>
      </c>
    </row>
    <row r="6635" spans="1:5" x14ac:dyDescent="0.25">
      <c r="A6635" s="246" t="str">
        <f t="shared" si="103"/>
        <v>87334</v>
      </c>
      <c r="B6635" s="362" t="s">
        <v>807</v>
      </c>
      <c r="C6635" s="362" t="s">
        <v>11808</v>
      </c>
      <c r="D6635" s="362" t="s">
        <v>9485</v>
      </c>
      <c r="E6635" s="363" t="s">
        <v>21107</v>
      </c>
    </row>
    <row r="6636" spans="1:5" x14ac:dyDescent="0.25">
      <c r="A6636" s="246" t="str">
        <f t="shared" si="103"/>
        <v>87335</v>
      </c>
      <c r="B6636" s="362" t="s">
        <v>808</v>
      </c>
      <c r="C6636" s="362" t="s">
        <v>11809</v>
      </c>
      <c r="D6636" s="362" t="s">
        <v>9485</v>
      </c>
      <c r="E6636" s="363" t="s">
        <v>36531</v>
      </c>
    </row>
    <row r="6637" spans="1:5" x14ac:dyDescent="0.25">
      <c r="A6637" s="246" t="str">
        <f t="shared" si="103"/>
        <v>87336</v>
      </c>
      <c r="B6637" s="362" t="s">
        <v>809</v>
      </c>
      <c r="C6637" s="362" t="s">
        <v>11810</v>
      </c>
      <c r="D6637" s="362" t="s">
        <v>9485</v>
      </c>
      <c r="E6637" s="363" t="s">
        <v>36532</v>
      </c>
    </row>
    <row r="6638" spans="1:5" x14ac:dyDescent="0.25">
      <c r="A6638" s="246" t="str">
        <f t="shared" si="103"/>
        <v>87337</v>
      </c>
      <c r="B6638" s="362" t="s">
        <v>810</v>
      </c>
      <c r="C6638" s="362" t="s">
        <v>11811</v>
      </c>
      <c r="D6638" s="362" t="s">
        <v>9485</v>
      </c>
      <c r="E6638" s="363" t="s">
        <v>36533</v>
      </c>
    </row>
    <row r="6639" spans="1:5" x14ac:dyDescent="0.25">
      <c r="A6639" s="246" t="str">
        <f t="shared" si="103"/>
        <v>87338</v>
      </c>
      <c r="B6639" s="362" t="s">
        <v>811</v>
      </c>
      <c r="C6639" s="362" t="s">
        <v>11812</v>
      </c>
      <c r="D6639" s="362" t="s">
        <v>9485</v>
      </c>
      <c r="E6639" s="363" t="s">
        <v>36534</v>
      </c>
    </row>
    <row r="6640" spans="1:5" x14ac:dyDescent="0.25">
      <c r="A6640" s="246" t="str">
        <f t="shared" si="103"/>
        <v>87339</v>
      </c>
      <c r="B6640" s="362" t="s">
        <v>812</v>
      </c>
      <c r="C6640" s="362" t="s">
        <v>11813</v>
      </c>
      <c r="D6640" s="362" t="s">
        <v>9485</v>
      </c>
      <c r="E6640" s="363" t="s">
        <v>36535</v>
      </c>
    </row>
    <row r="6641" spans="1:5" x14ac:dyDescent="0.25">
      <c r="A6641" s="246" t="str">
        <f t="shared" si="103"/>
        <v>87340</v>
      </c>
      <c r="B6641" s="362" t="s">
        <v>813</v>
      </c>
      <c r="C6641" s="362" t="s">
        <v>11814</v>
      </c>
      <c r="D6641" s="362" t="s">
        <v>9485</v>
      </c>
      <c r="E6641" s="363" t="s">
        <v>36536</v>
      </c>
    </row>
    <row r="6642" spans="1:5" x14ac:dyDescent="0.25">
      <c r="A6642" s="246" t="str">
        <f t="shared" si="103"/>
        <v>87341</v>
      </c>
      <c r="B6642" s="362" t="s">
        <v>814</v>
      </c>
      <c r="C6642" s="362" t="s">
        <v>11815</v>
      </c>
      <c r="D6642" s="362" t="s">
        <v>9485</v>
      </c>
      <c r="E6642" s="363" t="s">
        <v>36537</v>
      </c>
    </row>
    <row r="6643" spans="1:5" x14ac:dyDescent="0.25">
      <c r="A6643" s="246" t="str">
        <f t="shared" si="103"/>
        <v>87342</v>
      </c>
      <c r="B6643" s="362" t="s">
        <v>815</v>
      </c>
      <c r="C6643" s="362" t="s">
        <v>11816</v>
      </c>
      <c r="D6643" s="362" t="s">
        <v>9485</v>
      </c>
      <c r="E6643" s="363" t="s">
        <v>36538</v>
      </c>
    </row>
    <row r="6644" spans="1:5" x14ac:dyDescent="0.25">
      <c r="A6644" s="246" t="str">
        <f t="shared" si="103"/>
        <v>87343</v>
      </c>
      <c r="B6644" s="362" t="s">
        <v>816</v>
      </c>
      <c r="C6644" s="362" t="s">
        <v>11817</v>
      </c>
      <c r="D6644" s="362" t="s">
        <v>9485</v>
      </c>
      <c r="E6644" s="363" t="s">
        <v>36539</v>
      </c>
    </row>
    <row r="6645" spans="1:5" x14ac:dyDescent="0.25">
      <c r="A6645" s="246" t="str">
        <f t="shared" si="103"/>
        <v>87344</v>
      </c>
      <c r="B6645" s="362" t="s">
        <v>817</v>
      </c>
      <c r="C6645" s="362" t="s">
        <v>11818</v>
      </c>
      <c r="D6645" s="362" t="s">
        <v>9485</v>
      </c>
      <c r="E6645" s="363" t="s">
        <v>36540</v>
      </c>
    </row>
    <row r="6646" spans="1:5" x14ac:dyDescent="0.25">
      <c r="A6646" s="246" t="str">
        <f t="shared" si="103"/>
        <v>87345</v>
      </c>
      <c r="B6646" s="362" t="s">
        <v>818</v>
      </c>
      <c r="C6646" s="362" t="s">
        <v>11819</v>
      </c>
      <c r="D6646" s="362" t="s">
        <v>9485</v>
      </c>
      <c r="E6646" s="363" t="s">
        <v>36541</v>
      </c>
    </row>
    <row r="6647" spans="1:5" x14ac:dyDescent="0.25">
      <c r="A6647" s="246" t="str">
        <f t="shared" si="103"/>
        <v>87346</v>
      </c>
      <c r="B6647" s="362" t="s">
        <v>819</v>
      </c>
      <c r="C6647" s="362" t="s">
        <v>11820</v>
      </c>
      <c r="D6647" s="362" t="s">
        <v>9485</v>
      </c>
      <c r="E6647" s="363" t="s">
        <v>36542</v>
      </c>
    </row>
    <row r="6648" spans="1:5" x14ac:dyDescent="0.25">
      <c r="A6648" s="246" t="str">
        <f t="shared" si="103"/>
        <v>87347</v>
      </c>
      <c r="B6648" s="362" t="s">
        <v>820</v>
      </c>
      <c r="C6648" s="362" t="s">
        <v>11821</v>
      </c>
      <c r="D6648" s="362" t="s">
        <v>9485</v>
      </c>
      <c r="E6648" s="363" t="s">
        <v>36543</v>
      </c>
    </row>
    <row r="6649" spans="1:5" x14ac:dyDescent="0.25">
      <c r="A6649" s="246" t="str">
        <f t="shared" si="103"/>
        <v>87348</v>
      </c>
      <c r="B6649" s="362" t="s">
        <v>821</v>
      </c>
      <c r="C6649" s="362" t="s">
        <v>11822</v>
      </c>
      <c r="D6649" s="362" t="s">
        <v>9485</v>
      </c>
      <c r="E6649" s="363" t="s">
        <v>20901</v>
      </c>
    </row>
    <row r="6650" spans="1:5" x14ac:dyDescent="0.25">
      <c r="A6650" s="246" t="str">
        <f t="shared" si="103"/>
        <v>87349</v>
      </c>
      <c r="B6650" s="362" t="s">
        <v>822</v>
      </c>
      <c r="C6650" s="362" t="s">
        <v>11823</v>
      </c>
      <c r="D6650" s="362" t="s">
        <v>9485</v>
      </c>
      <c r="E6650" s="363" t="s">
        <v>36544</v>
      </c>
    </row>
    <row r="6651" spans="1:5" x14ac:dyDescent="0.25">
      <c r="A6651" s="246" t="str">
        <f t="shared" si="103"/>
        <v>87350</v>
      </c>
      <c r="B6651" s="362" t="s">
        <v>823</v>
      </c>
      <c r="C6651" s="362" t="s">
        <v>11824</v>
      </c>
      <c r="D6651" s="362" t="s">
        <v>9485</v>
      </c>
      <c r="E6651" s="363" t="s">
        <v>36545</v>
      </c>
    </row>
    <row r="6652" spans="1:5" x14ac:dyDescent="0.25">
      <c r="A6652" s="246" t="str">
        <f t="shared" si="103"/>
        <v>87351</v>
      </c>
      <c r="B6652" s="362" t="s">
        <v>824</v>
      </c>
      <c r="C6652" s="362" t="s">
        <v>11825</v>
      </c>
      <c r="D6652" s="362" t="s">
        <v>9485</v>
      </c>
      <c r="E6652" s="363" t="s">
        <v>36546</v>
      </c>
    </row>
    <row r="6653" spans="1:5" x14ac:dyDescent="0.25">
      <c r="A6653" s="246" t="str">
        <f t="shared" si="103"/>
        <v>87352</v>
      </c>
      <c r="B6653" s="362" t="s">
        <v>825</v>
      </c>
      <c r="C6653" s="362" t="s">
        <v>11826</v>
      </c>
      <c r="D6653" s="362" t="s">
        <v>9485</v>
      </c>
      <c r="E6653" s="363" t="s">
        <v>36547</v>
      </c>
    </row>
    <row r="6654" spans="1:5" x14ac:dyDescent="0.25">
      <c r="A6654" s="246" t="str">
        <f t="shared" si="103"/>
        <v>87353</v>
      </c>
      <c r="B6654" s="362" t="s">
        <v>826</v>
      </c>
      <c r="C6654" s="362" t="s">
        <v>11827</v>
      </c>
      <c r="D6654" s="362" t="s">
        <v>9485</v>
      </c>
      <c r="E6654" s="363" t="s">
        <v>36548</v>
      </c>
    </row>
    <row r="6655" spans="1:5" x14ac:dyDescent="0.25">
      <c r="A6655" s="246" t="str">
        <f t="shared" si="103"/>
        <v>87354</v>
      </c>
      <c r="B6655" s="362" t="s">
        <v>827</v>
      </c>
      <c r="C6655" s="362" t="s">
        <v>11828</v>
      </c>
      <c r="D6655" s="362" t="s">
        <v>9485</v>
      </c>
      <c r="E6655" s="363" t="s">
        <v>36549</v>
      </c>
    </row>
    <row r="6656" spans="1:5" x14ac:dyDescent="0.25">
      <c r="A6656" s="246" t="str">
        <f t="shared" si="103"/>
        <v>87355</v>
      </c>
      <c r="B6656" s="362" t="s">
        <v>828</v>
      </c>
      <c r="C6656" s="362" t="s">
        <v>11829</v>
      </c>
      <c r="D6656" s="362" t="s">
        <v>9485</v>
      </c>
      <c r="E6656" s="363" t="s">
        <v>36550</v>
      </c>
    </row>
    <row r="6657" spans="1:5" x14ac:dyDescent="0.25">
      <c r="A6657" s="246" t="str">
        <f t="shared" si="103"/>
        <v>87356</v>
      </c>
      <c r="B6657" s="362" t="s">
        <v>829</v>
      </c>
      <c r="C6657" s="362" t="s">
        <v>11830</v>
      </c>
      <c r="D6657" s="362" t="s">
        <v>9485</v>
      </c>
      <c r="E6657" s="363" t="s">
        <v>36551</v>
      </c>
    </row>
    <row r="6658" spans="1:5" x14ac:dyDescent="0.25">
      <c r="A6658" s="246" t="str">
        <f t="shared" si="103"/>
        <v>87357</v>
      </c>
      <c r="B6658" s="362" t="s">
        <v>830</v>
      </c>
      <c r="C6658" s="362" t="s">
        <v>11831</v>
      </c>
      <c r="D6658" s="362" t="s">
        <v>9485</v>
      </c>
      <c r="E6658" s="363" t="s">
        <v>36552</v>
      </c>
    </row>
    <row r="6659" spans="1:5" x14ac:dyDescent="0.25">
      <c r="A6659" s="246" t="str">
        <f t="shared" ref="A6659:A6722" si="104">B6659</f>
        <v>87358</v>
      </c>
      <c r="B6659" s="362" t="s">
        <v>831</v>
      </c>
      <c r="C6659" s="362" t="s">
        <v>11832</v>
      </c>
      <c r="D6659" s="362" t="s">
        <v>9485</v>
      </c>
      <c r="E6659" s="363" t="s">
        <v>36553</v>
      </c>
    </row>
    <row r="6660" spans="1:5" x14ac:dyDescent="0.25">
      <c r="A6660" s="246" t="str">
        <f t="shared" si="104"/>
        <v>87359</v>
      </c>
      <c r="B6660" s="362" t="s">
        <v>832</v>
      </c>
      <c r="C6660" s="362" t="s">
        <v>11833</v>
      </c>
      <c r="D6660" s="362" t="s">
        <v>9485</v>
      </c>
      <c r="E6660" s="363" t="s">
        <v>36554</v>
      </c>
    </row>
    <row r="6661" spans="1:5" x14ac:dyDescent="0.25">
      <c r="A6661" s="246" t="str">
        <f t="shared" si="104"/>
        <v>87360</v>
      </c>
      <c r="B6661" s="362" t="s">
        <v>833</v>
      </c>
      <c r="C6661" s="362" t="s">
        <v>11834</v>
      </c>
      <c r="D6661" s="362" t="s">
        <v>9485</v>
      </c>
      <c r="E6661" s="363" t="s">
        <v>36555</v>
      </c>
    </row>
    <row r="6662" spans="1:5" x14ac:dyDescent="0.25">
      <c r="A6662" s="246" t="str">
        <f t="shared" si="104"/>
        <v>87361</v>
      </c>
      <c r="B6662" s="362" t="s">
        <v>834</v>
      </c>
      <c r="C6662" s="362" t="s">
        <v>11835</v>
      </c>
      <c r="D6662" s="362" t="s">
        <v>9485</v>
      </c>
      <c r="E6662" s="363" t="s">
        <v>36556</v>
      </c>
    </row>
    <row r="6663" spans="1:5" x14ac:dyDescent="0.25">
      <c r="A6663" s="246" t="str">
        <f t="shared" si="104"/>
        <v>87362</v>
      </c>
      <c r="B6663" s="362" t="s">
        <v>835</v>
      </c>
      <c r="C6663" s="362" t="s">
        <v>11836</v>
      </c>
      <c r="D6663" s="362" t="s">
        <v>9485</v>
      </c>
      <c r="E6663" s="363" t="s">
        <v>36557</v>
      </c>
    </row>
    <row r="6664" spans="1:5" x14ac:dyDescent="0.25">
      <c r="A6664" s="246" t="str">
        <f t="shared" si="104"/>
        <v>87363</v>
      </c>
      <c r="B6664" s="362" t="s">
        <v>836</v>
      </c>
      <c r="C6664" s="362" t="s">
        <v>11837</v>
      </c>
      <c r="D6664" s="362" t="s">
        <v>9485</v>
      </c>
      <c r="E6664" s="363" t="s">
        <v>36558</v>
      </c>
    </row>
    <row r="6665" spans="1:5" x14ac:dyDescent="0.25">
      <c r="A6665" s="246" t="str">
        <f t="shared" si="104"/>
        <v>87364</v>
      </c>
      <c r="B6665" s="362" t="s">
        <v>837</v>
      </c>
      <c r="C6665" s="362" t="s">
        <v>11838</v>
      </c>
      <c r="D6665" s="362" t="s">
        <v>9485</v>
      </c>
      <c r="E6665" s="363" t="s">
        <v>36559</v>
      </c>
    </row>
    <row r="6666" spans="1:5" x14ac:dyDescent="0.25">
      <c r="A6666" s="246" t="str">
        <f t="shared" si="104"/>
        <v>87365</v>
      </c>
      <c r="B6666" s="362" t="s">
        <v>838</v>
      </c>
      <c r="C6666" s="362" t="s">
        <v>11839</v>
      </c>
      <c r="D6666" s="362" t="s">
        <v>9485</v>
      </c>
      <c r="E6666" s="363" t="s">
        <v>36560</v>
      </c>
    </row>
    <row r="6667" spans="1:5" x14ac:dyDescent="0.25">
      <c r="A6667" s="246" t="str">
        <f t="shared" si="104"/>
        <v>87366</v>
      </c>
      <c r="B6667" s="362" t="s">
        <v>839</v>
      </c>
      <c r="C6667" s="362" t="s">
        <v>11840</v>
      </c>
      <c r="D6667" s="362" t="s">
        <v>9485</v>
      </c>
      <c r="E6667" s="363" t="s">
        <v>36561</v>
      </c>
    </row>
    <row r="6668" spans="1:5" x14ac:dyDescent="0.25">
      <c r="A6668" s="246" t="str">
        <f t="shared" si="104"/>
        <v>87367</v>
      </c>
      <c r="B6668" s="362" t="s">
        <v>840</v>
      </c>
      <c r="C6668" s="362" t="s">
        <v>11841</v>
      </c>
      <c r="D6668" s="362" t="s">
        <v>9485</v>
      </c>
      <c r="E6668" s="363" t="s">
        <v>36562</v>
      </c>
    </row>
    <row r="6669" spans="1:5" x14ac:dyDescent="0.25">
      <c r="A6669" s="246" t="str">
        <f t="shared" si="104"/>
        <v>87368</v>
      </c>
      <c r="B6669" s="362" t="s">
        <v>841</v>
      </c>
      <c r="C6669" s="362" t="s">
        <v>11842</v>
      </c>
      <c r="D6669" s="362" t="s">
        <v>9485</v>
      </c>
      <c r="E6669" s="363" t="s">
        <v>36563</v>
      </c>
    </row>
    <row r="6670" spans="1:5" x14ac:dyDescent="0.25">
      <c r="A6670" s="246" t="str">
        <f t="shared" si="104"/>
        <v>87369</v>
      </c>
      <c r="B6670" s="362" t="s">
        <v>842</v>
      </c>
      <c r="C6670" s="362" t="s">
        <v>11843</v>
      </c>
      <c r="D6670" s="362" t="s">
        <v>9485</v>
      </c>
      <c r="E6670" s="363" t="s">
        <v>36564</v>
      </c>
    </row>
    <row r="6671" spans="1:5" x14ac:dyDescent="0.25">
      <c r="A6671" s="246" t="str">
        <f t="shared" si="104"/>
        <v>87370</v>
      </c>
      <c r="B6671" s="362" t="s">
        <v>843</v>
      </c>
      <c r="C6671" s="362" t="s">
        <v>11844</v>
      </c>
      <c r="D6671" s="362" t="s">
        <v>9485</v>
      </c>
      <c r="E6671" s="363" t="s">
        <v>36565</v>
      </c>
    </row>
    <row r="6672" spans="1:5" x14ac:dyDescent="0.25">
      <c r="A6672" s="246" t="str">
        <f t="shared" si="104"/>
        <v>87371</v>
      </c>
      <c r="B6672" s="362" t="s">
        <v>844</v>
      </c>
      <c r="C6672" s="362" t="s">
        <v>11845</v>
      </c>
      <c r="D6672" s="362" t="s">
        <v>9485</v>
      </c>
      <c r="E6672" s="363" t="s">
        <v>36566</v>
      </c>
    </row>
    <row r="6673" spans="1:5" x14ac:dyDescent="0.25">
      <c r="A6673" s="246" t="str">
        <f t="shared" si="104"/>
        <v>87372</v>
      </c>
      <c r="B6673" s="362" t="s">
        <v>845</v>
      </c>
      <c r="C6673" s="362" t="s">
        <v>11846</v>
      </c>
      <c r="D6673" s="362" t="s">
        <v>9485</v>
      </c>
      <c r="E6673" s="363" t="s">
        <v>36567</v>
      </c>
    </row>
    <row r="6674" spans="1:5" x14ac:dyDescent="0.25">
      <c r="A6674" s="246" t="str">
        <f t="shared" si="104"/>
        <v>87373</v>
      </c>
      <c r="B6674" s="362" t="s">
        <v>846</v>
      </c>
      <c r="C6674" s="362" t="s">
        <v>11847</v>
      </c>
      <c r="D6674" s="362" t="s">
        <v>9485</v>
      </c>
      <c r="E6674" s="363" t="s">
        <v>36568</v>
      </c>
    </row>
    <row r="6675" spans="1:5" x14ac:dyDescent="0.25">
      <c r="A6675" s="246" t="str">
        <f t="shared" si="104"/>
        <v>87374</v>
      </c>
      <c r="B6675" s="362" t="s">
        <v>847</v>
      </c>
      <c r="C6675" s="362" t="s">
        <v>11848</v>
      </c>
      <c r="D6675" s="362" t="s">
        <v>9485</v>
      </c>
      <c r="E6675" s="363" t="s">
        <v>36569</v>
      </c>
    </row>
    <row r="6676" spans="1:5" x14ac:dyDescent="0.25">
      <c r="A6676" s="246" t="str">
        <f t="shared" si="104"/>
        <v>87375</v>
      </c>
      <c r="B6676" s="362" t="s">
        <v>848</v>
      </c>
      <c r="C6676" s="362" t="s">
        <v>11849</v>
      </c>
      <c r="D6676" s="362" t="s">
        <v>9485</v>
      </c>
      <c r="E6676" s="363" t="s">
        <v>36570</v>
      </c>
    </row>
    <row r="6677" spans="1:5" x14ac:dyDescent="0.25">
      <c r="A6677" s="246" t="str">
        <f t="shared" si="104"/>
        <v>87376</v>
      </c>
      <c r="B6677" s="362" t="s">
        <v>849</v>
      </c>
      <c r="C6677" s="362" t="s">
        <v>11850</v>
      </c>
      <c r="D6677" s="362" t="s">
        <v>9485</v>
      </c>
      <c r="E6677" s="363" t="s">
        <v>36571</v>
      </c>
    </row>
    <row r="6678" spans="1:5" x14ac:dyDescent="0.25">
      <c r="A6678" s="246" t="str">
        <f t="shared" si="104"/>
        <v>87377</v>
      </c>
      <c r="B6678" s="362" t="s">
        <v>850</v>
      </c>
      <c r="C6678" s="362" t="s">
        <v>11851</v>
      </c>
      <c r="D6678" s="362" t="s">
        <v>9485</v>
      </c>
      <c r="E6678" s="363" t="s">
        <v>36572</v>
      </c>
    </row>
    <row r="6679" spans="1:5" x14ac:dyDescent="0.25">
      <c r="A6679" s="246" t="str">
        <f t="shared" si="104"/>
        <v>87378</v>
      </c>
      <c r="B6679" s="362" t="s">
        <v>851</v>
      </c>
      <c r="C6679" s="362" t="s">
        <v>11852</v>
      </c>
      <c r="D6679" s="362" t="s">
        <v>9485</v>
      </c>
      <c r="E6679" s="363" t="s">
        <v>36573</v>
      </c>
    </row>
    <row r="6680" spans="1:5" x14ac:dyDescent="0.25">
      <c r="A6680" s="246" t="str">
        <f t="shared" si="104"/>
        <v>87379</v>
      </c>
      <c r="B6680" s="362" t="s">
        <v>852</v>
      </c>
      <c r="C6680" s="362" t="s">
        <v>11853</v>
      </c>
      <c r="D6680" s="362" t="s">
        <v>9485</v>
      </c>
      <c r="E6680" s="363" t="s">
        <v>36574</v>
      </c>
    </row>
    <row r="6681" spans="1:5" x14ac:dyDescent="0.25">
      <c r="A6681" s="246" t="str">
        <f t="shared" si="104"/>
        <v>87380</v>
      </c>
      <c r="B6681" s="362" t="s">
        <v>853</v>
      </c>
      <c r="C6681" s="362" t="s">
        <v>11854</v>
      </c>
      <c r="D6681" s="362" t="s">
        <v>9485</v>
      </c>
      <c r="E6681" s="363" t="s">
        <v>36575</v>
      </c>
    </row>
    <row r="6682" spans="1:5" x14ac:dyDescent="0.25">
      <c r="A6682" s="246" t="str">
        <f t="shared" si="104"/>
        <v>87381</v>
      </c>
      <c r="B6682" s="362" t="s">
        <v>854</v>
      </c>
      <c r="C6682" s="362" t="s">
        <v>11855</v>
      </c>
      <c r="D6682" s="362" t="s">
        <v>9485</v>
      </c>
      <c r="E6682" s="363" t="s">
        <v>36576</v>
      </c>
    </row>
    <row r="6683" spans="1:5" x14ac:dyDescent="0.25">
      <c r="A6683" s="246" t="str">
        <f t="shared" si="104"/>
        <v>87382</v>
      </c>
      <c r="B6683" s="362" t="s">
        <v>855</v>
      </c>
      <c r="C6683" s="362" t="s">
        <v>11856</v>
      </c>
      <c r="D6683" s="362" t="s">
        <v>9485</v>
      </c>
      <c r="E6683" s="363" t="s">
        <v>36577</v>
      </c>
    </row>
    <row r="6684" spans="1:5" x14ac:dyDescent="0.25">
      <c r="A6684" s="246" t="str">
        <f t="shared" si="104"/>
        <v>87383</v>
      </c>
      <c r="B6684" s="362" t="s">
        <v>856</v>
      </c>
      <c r="C6684" s="362" t="s">
        <v>11857</v>
      </c>
      <c r="D6684" s="362" t="s">
        <v>9485</v>
      </c>
      <c r="E6684" s="363" t="s">
        <v>36578</v>
      </c>
    </row>
    <row r="6685" spans="1:5" x14ac:dyDescent="0.25">
      <c r="A6685" s="246" t="str">
        <f t="shared" si="104"/>
        <v>87384</v>
      </c>
      <c r="B6685" s="362" t="s">
        <v>857</v>
      </c>
      <c r="C6685" s="362" t="s">
        <v>11858</v>
      </c>
      <c r="D6685" s="362" t="s">
        <v>9485</v>
      </c>
      <c r="E6685" s="363" t="s">
        <v>36579</v>
      </c>
    </row>
    <row r="6686" spans="1:5" x14ac:dyDescent="0.25">
      <c r="A6686" s="246" t="str">
        <f t="shared" si="104"/>
        <v>87385</v>
      </c>
      <c r="B6686" s="362" t="s">
        <v>858</v>
      </c>
      <c r="C6686" s="362" t="s">
        <v>11859</v>
      </c>
      <c r="D6686" s="362" t="s">
        <v>9485</v>
      </c>
      <c r="E6686" s="363" t="s">
        <v>36580</v>
      </c>
    </row>
    <row r="6687" spans="1:5" x14ac:dyDescent="0.25">
      <c r="A6687" s="246" t="str">
        <f t="shared" si="104"/>
        <v>87386</v>
      </c>
      <c r="B6687" s="362" t="s">
        <v>859</v>
      </c>
      <c r="C6687" s="362" t="s">
        <v>11860</v>
      </c>
      <c r="D6687" s="362" t="s">
        <v>9485</v>
      </c>
      <c r="E6687" s="363" t="s">
        <v>36581</v>
      </c>
    </row>
    <row r="6688" spans="1:5" x14ac:dyDescent="0.25">
      <c r="A6688" s="246" t="str">
        <f t="shared" si="104"/>
        <v>87387</v>
      </c>
      <c r="B6688" s="362" t="s">
        <v>860</v>
      </c>
      <c r="C6688" s="362" t="s">
        <v>11861</v>
      </c>
      <c r="D6688" s="362" t="s">
        <v>9485</v>
      </c>
      <c r="E6688" s="363" t="s">
        <v>36582</v>
      </c>
    </row>
    <row r="6689" spans="1:5" x14ac:dyDescent="0.25">
      <c r="A6689" s="246" t="str">
        <f t="shared" si="104"/>
        <v>87388</v>
      </c>
      <c r="B6689" s="362" t="s">
        <v>861</v>
      </c>
      <c r="C6689" s="362" t="s">
        <v>11862</v>
      </c>
      <c r="D6689" s="362" t="s">
        <v>9485</v>
      </c>
      <c r="E6689" s="363" t="s">
        <v>36583</v>
      </c>
    </row>
    <row r="6690" spans="1:5" x14ac:dyDescent="0.25">
      <c r="A6690" s="246" t="str">
        <f t="shared" si="104"/>
        <v>87389</v>
      </c>
      <c r="B6690" s="362" t="s">
        <v>862</v>
      </c>
      <c r="C6690" s="362" t="s">
        <v>11863</v>
      </c>
      <c r="D6690" s="362" t="s">
        <v>9485</v>
      </c>
      <c r="E6690" s="363" t="s">
        <v>36584</v>
      </c>
    </row>
    <row r="6691" spans="1:5" x14ac:dyDescent="0.25">
      <c r="A6691" s="246" t="str">
        <f t="shared" si="104"/>
        <v>87390</v>
      </c>
      <c r="B6691" s="362" t="s">
        <v>863</v>
      </c>
      <c r="C6691" s="362" t="s">
        <v>11864</v>
      </c>
      <c r="D6691" s="362" t="s">
        <v>9485</v>
      </c>
      <c r="E6691" s="363" t="s">
        <v>36585</v>
      </c>
    </row>
    <row r="6692" spans="1:5" x14ac:dyDescent="0.25">
      <c r="A6692" s="246" t="str">
        <f t="shared" si="104"/>
        <v>87391</v>
      </c>
      <c r="B6692" s="362" t="s">
        <v>864</v>
      </c>
      <c r="C6692" s="362" t="s">
        <v>11865</v>
      </c>
      <c r="D6692" s="362" t="s">
        <v>9485</v>
      </c>
      <c r="E6692" s="363" t="s">
        <v>36586</v>
      </c>
    </row>
    <row r="6693" spans="1:5" x14ac:dyDescent="0.25">
      <c r="A6693" s="246" t="str">
        <f t="shared" si="104"/>
        <v>87393</v>
      </c>
      <c r="B6693" s="362" t="s">
        <v>865</v>
      </c>
      <c r="C6693" s="362" t="s">
        <v>11866</v>
      </c>
      <c r="D6693" s="362" t="s">
        <v>9485</v>
      </c>
      <c r="E6693" s="363" t="s">
        <v>36587</v>
      </c>
    </row>
    <row r="6694" spans="1:5" x14ac:dyDescent="0.25">
      <c r="A6694" s="246" t="str">
        <f t="shared" si="104"/>
        <v>87394</v>
      </c>
      <c r="B6694" s="362" t="s">
        <v>866</v>
      </c>
      <c r="C6694" s="362" t="s">
        <v>11867</v>
      </c>
      <c r="D6694" s="362" t="s">
        <v>9485</v>
      </c>
      <c r="E6694" s="363" t="s">
        <v>36588</v>
      </c>
    </row>
    <row r="6695" spans="1:5" x14ac:dyDescent="0.25">
      <c r="A6695" s="246" t="str">
        <f t="shared" si="104"/>
        <v>87395</v>
      </c>
      <c r="B6695" s="362" t="s">
        <v>867</v>
      </c>
      <c r="C6695" s="362" t="s">
        <v>11868</v>
      </c>
      <c r="D6695" s="362" t="s">
        <v>9485</v>
      </c>
      <c r="E6695" s="363" t="s">
        <v>36589</v>
      </c>
    </row>
    <row r="6696" spans="1:5" x14ac:dyDescent="0.25">
      <c r="A6696" s="246" t="str">
        <f t="shared" si="104"/>
        <v>87396</v>
      </c>
      <c r="B6696" s="362" t="s">
        <v>868</v>
      </c>
      <c r="C6696" s="362" t="s">
        <v>11869</v>
      </c>
      <c r="D6696" s="362" t="s">
        <v>9485</v>
      </c>
      <c r="E6696" s="363" t="s">
        <v>36590</v>
      </c>
    </row>
    <row r="6697" spans="1:5" x14ac:dyDescent="0.25">
      <c r="A6697" s="246" t="str">
        <f t="shared" si="104"/>
        <v>87397</v>
      </c>
      <c r="B6697" s="362" t="s">
        <v>869</v>
      </c>
      <c r="C6697" s="362" t="s">
        <v>11870</v>
      </c>
      <c r="D6697" s="362" t="s">
        <v>9485</v>
      </c>
      <c r="E6697" s="363" t="s">
        <v>36591</v>
      </c>
    </row>
    <row r="6698" spans="1:5" x14ac:dyDescent="0.25">
      <c r="A6698" s="246" t="str">
        <f t="shared" si="104"/>
        <v>87398</v>
      </c>
      <c r="B6698" s="362" t="s">
        <v>870</v>
      </c>
      <c r="C6698" s="362" t="s">
        <v>11871</v>
      </c>
      <c r="D6698" s="362" t="s">
        <v>9485</v>
      </c>
      <c r="E6698" s="363" t="s">
        <v>36592</v>
      </c>
    </row>
    <row r="6699" spans="1:5" x14ac:dyDescent="0.25">
      <c r="A6699" s="246" t="str">
        <f t="shared" si="104"/>
        <v>87399</v>
      </c>
      <c r="B6699" s="362" t="s">
        <v>871</v>
      </c>
      <c r="C6699" s="362" t="s">
        <v>11872</v>
      </c>
      <c r="D6699" s="362" t="s">
        <v>9485</v>
      </c>
      <c r="E6699" s="363" t="s">
        <v>36593</v>
      </c>
    </row>
    <row r="6700" spans="1:5" x14ac:dyDescent="0.25">
      <c r="A6700" s="246" t="str">
        <f t="shared" si="104"/>
        <v>87401</v>
      </c>
      <c r="B6700" s="362" t="s">
        <v>872</v>
      </c>
      <c r="C6700" s="362" t="s">
        <v>11873</v>
      </c>
      <c r="D6700" s="362" t="s">
        <v>9485</v>
      </c>
      <c r="E6700" s="363" t="s">
        <v>36594</v>
      </c>
    </row>
    <row r="6701" spans="1:5" x14ac:dyDescent="0.25">
      <c r="A6701" s="246" t="str">
        <f t="shared" si="104"/>
        <v>87402</v>
      </c>
      <c r="B6701" s="362" t="s">
        <v>873</v>
      </c>
      <c r="C6701" s="362" t="s">
        <v>11874</v>
      </c>
      <c r="D6701" s="362" t="s">
        <v>9485</v>
      </c>
      <c r="E6701" s="363" t="s">
        <v>36595</v>
      </c>
    </row>
    <row r="6702" spans="1:5" x14ac:dyDescent="0.25">
      <c r="A6702" s="246" t="str">
        <f t="shared" si="104"/>
        <v>87404</v>
      </c>
      <c r="B6702" s="362" t="s">
        <v>874</v>
      </c>
      <c r="C6702" s="362" t="s">
        <v>11875</v>
      </c>
      <c r="D6702" s="362" t="s">
        <v>9485</v>
      </c>
      <c r="E6702" s="363" t="s">
        <v>36596</v>
      </c>
    </row>
    <row r="6703" spans="1:5" x14ac:dyDescent="0.25">
      <c r="A6703" s="246" t="str">
        <f t="shared" si="104"/>
        <v>87405</v>
      </c>
      <c r="B6703" s="362" t="s">
        <v>875</v>
      </c>
      <c r="C6703" s="362" t="s">
        <v>11876</v>
      </c>
      <c r="D6703" s="362" t="s">
        <v>9485</v>
      </c>
      <c r="E6703" s="363" t="s">
        <v>36597</v>
      </c>
    </row>
    <row r="6704" spans="1:5" x14ac:dyDescent="0.25">
      <c r="A6704" s="246" t="str">
        <f t="shared" si="104"/>
        <v>87407</v>
      </c>
      <c r="B6704" s="362" t="s">
        <v>876</v>
      </c>
      <c r="C6704" s="362" t="s">
        <v>11877</v>
      </c>
      <c r="D6704" s="362" t="s">
        <v>9485</v>
      </c>
      <c r="E6704" s="363" t="s">
        <v>36598</v>
      </c>
    </row>
    <row r="6705" spans="1:5" x14ac:dyDescent="0.25">
      <c r="A6705" s="246" t="str">
        <f t="shared" si="104"/>
        <v>87408</v>
      </c>
      <c r="B6705" s="362" t="s">
        <v>877</v>
      </c>
      <c r="C6705" s="362" t="s">
        <v>11878</v>
      </c>
      <c r="D6705" s="362" t="s">
        <v>9485</v>
      </c>
      <c r="E6705" s="363" t="s">
        <v>36599</v>
      </c>
    </row>
    <row r="6706" spans="1:5" x14ac:dyDescent="0.25">
      <c r="A6706" s="246" t="str">
        <f t="shared" si="104"/>
        <v>87410</v>
      </c>
      <c r="B6706" s="362" t="s">
        <v>878</v>
      </c>
      <c r="C6706" s="362" t="s">
        <v>11879</v>
      </c>
      <c r="D6706" s="362" t="s">
        <v>9485</v>
      </c>
      <c r="E6706" s="363" t="s">
        <v>36600</v>
      </c>
    </row>
    <row r="6707" spans="1:5" x14ac:dyDescent="0.25">
      <c r="A6707" s="246" t="str">
        <f t="shared" si="104"/>
        <v>88626</v>
      </c>
      <c r="B6707" s="362" t="s">
        <v>1198</v>
      </c>
      <c r="C6707" s="362" t="s">
        <v>11880</v>
      </c>
      <c r="D6707" s="362" t="s">
        <v>9485</v>
      </c>
      <c r="E6707" s="363" t="s">
        <v>36601</v>
      </c>
    </row>
    <row r="6708" spans="1:5" x14ac:dyDescent="0.25">
      <c r="A6708" s="246" t="str">
        <f t="shared" si="104"/>
        <v>88627</v>
      </c>
      <c r="B6708" s="362" t="s">
        <v>1199</v>
      </c>
      <c r="C6708" s="362" t="s">
        <v>11881</v>
      </c>
      <c r="D6708" s="362" t="s">
        <v>9485</v>
      </c>
      <c r="E6708" s="363" t="s">
        <v>36602</v>
      </c>
    </row>
    <row r="6709" spans="1:5" x14ac:dyDescent="0.25">
      <c r="A6709" s="246" t="str">
        <f t="shared" si="104"/>
        <v>88628</v>
      </c>
      <c r="B6709" s="362" t="s">
        <v>1200</v>
      </c>
      <c r="C6709" s="362" t="s">
        <v>11882</v>
      </c>
      <c r="D6709" s="362" t="s">
        <v>9485</v>
      </c>
      <c r="E6709" s="363" t="s">
        <v>36603</v>
      </c>
    </row>
    <row r="6710" spans="1:5" x14ac:dyDescent="0.25">
      <c r="A6710" s="246" t="str">
        <f t="shared" si="104"/>
        <v>88629</v>
      </c>
      <c r="B6710" s="362" t="s">
        <v>1201</v>
      </c>
      <c r="C6710" s="362" t="s">
        <v>11883</v>
      </c>
      <c r="D6710" s="362" t="s">
        <v>9485</v>
      </c>
      <c r="E6710" s="363" t="s">
        <v>36604</v>
      </c>
    </row>
    <row r="6711" spans="1:5" x14ac:dyDescent="0.25">
      <c r="A6711" s="246" t="str">
        <f t="shared" si="104"/>
        <v>88630</v>
      </c>
      <c r="B6711" s="362" t="s">
        <v>1202</v>
      </c>
      <c r="C6711" s="362" t="s">
        <v>11884</v>
      </c>
      <c r="D6711" s="362" t="s">
        <v>9485</v>
      </c>
      <c r="E6711" s="363" t="s">
        <v>36605</v>
      </c>
    </row>
    <row r="6712" spans="1:5" x14ac:dyDescent="0.25">
      <c r="A6712" s="246" t="str">
        <f t="shared" si="104"/>
        <v>88631</v>
      </c>
      <c r="B6712" s="362" t="s">
        <v>1203</v>
      </c>
      <c r="C6712" s="362" t="s">
        <v>11885</v>
      </c>
      <c r="D6712" s="362" t="s">
        <v>9485</v>
      </c>
      <c r="E6712" s="363" t="s">
        <v>36606</v>
      </c>
    </row>
    <row r="6713" spans="1:5" x14ac:dyDescent="0.25">
      <c r="A6713" s="246" t="str">
        <f t="shared" si="104"/>
        <v>88715</v>
      </c>
      <c r="B6713" s="362" t="s">
        <v>1207</v>
      </c>
      <c r="C6713" s="362" t="s">
        <v>11886</v>
      </c>
      <c r="D6713" s="362" t="s">
        <v>9485</v>
      </c>
      <c r="E6713" s="363" t="s">
        <v>35656</v>
      </c>
    </row>
    <row r="6714" spans="1:5" x14ac:dyDescent="0.25">
      <c r="A6714" s="246" t="str">
        <f t="shared" si="104"/>
        <v>95563</v>
      </c>
      <c r="B6714" s="362" t="s">
        <v>3968</v>
      </c>
      <c r="C6714" s="362" t="s">
        <v>11887</v>
      </c>
      <c r="D6714" s="362" t="s">
        <v>9485</v>
      </c>
      <c r="E6714" s="363" t="s">
        <v>36607</v>
      </c>
    </row>
    <row r="6715" spans="1:5" x14ac:dyDescent="0.25">
      <c r="A6715" s="246" t="str">
        <f t="shared" si="104"/>
        <v>100464</v>
      </c>
      <c r="B6715" s="362" t="s">
        <v>5614</v>
      </c>
      <c r="C6715" s="362" t="s">
        <v>11888</v>
      </c>
      <c r="D6715" s="362" t="s">
        <v>9485</v>
      </c>
      <c r="E6715" s="363" t="s">
        <v>36608</v>
      </c>
    </row>
    <row r="6716" spans="1:5" x14ac:dyDescent="0.25">
      <c r="A6716" s="246" t="str">
        <f t="shared" si="104"/>
        <v>100465</v>
      </c>
      <c r="B6716" s="362" t="s">
        <v>5615</v>
      </c>
      <c r="C6716" s="362" t="s">
        <v>11889</v>
      </c>
      <c r="D6716" s="362" t="s">
        <v>9485</v>
      </c>
      <c r="E6716" s="363" t="s">
        <v>36609</v>
      </c>
    </row>
    <row r="6717" spans="1:5" x14ac:dyDescent="0.25">
      <c r="A6717" s="246" t="str">
        <f t="shared" si="104"/>
        <v>100466</v>
      </c>
      <c r="B6717" s="362" t="s">
        <v>5616</v>
      </c>
      <c r="C6717" s="362" t="s">
        <v>11890</v>
      </c>
      <c r="D6717" s="362" t="s">
        <v>9485</v>
      </c>
      <c r="E6717" s="363" t="s">
        <v>36610</v>
      </c>
    </row>
    <row r="6718" spans="1:5" x14ac:dyDescent="0.25">
      <c r="A6718" s="246" t="str">
        <f t="shared" si="104"/>
        <v>100468</v>
      </c>
      <c r="B6718" s="362" t="s">
        <v>5617</v>
      </c>
      <c r="C6718" s="362" t="s">
        <v>11891</v>
      </c>
      <c r="D6718" s="362" t="s">
        <v>9485</v>
      </c>
      <c r="E6718" s="363" t="s">
        <v>36611</v>
      </c>
    </row>
    <row r="6719" spans="1:5" x14ac:dyDescent="0.25">
      <c r="A6719" s="246" t="str">
        <f t="shared" si="104"/>
        <v>100469</v>
      </c>
      <c r="B6719" s="362" t="s">
        <v>5618</v>
      </c>
      <c r="C6719" s="362" t="s">
        <v>11892</v>
      </c>
      <c r="D6719" s="362" t="s">
        <v>9485</v>
      </c>
      <c r="E6719" s="363" t="s">
        <v>36612</v>
      </c>
    </row>
    <row r="6720" spans="1:5" x14ac:dyDescent="0.25">
      <c r="A6720" s="246" t="str">
        <f t="shared" si="104"/>
        <v>100470</v>
      </c>
      <c r="B6720" s="362" t="s">
        <v>5619</v>
      </c>
      <c r="C6720" s="362" t="s">
        <v>11893</v>
      </c>
      <c r="D6720" s="362" t="s">
        <v>9485</v>
      </c>
      <c r="E6720" s="363" t="s">
        <v>36613</v>
      </c>
    </row>
    <row r="6721" spans="1:5" x14ac:dyDescent="0.25">
      <c r="A6721" s="246" t="str">
        <f t="shared" si="104"/>
        <v>100472</v>
      </c>
      <c r="B6721" s="362" t="s">
        <v>5620</v>
      </c>
      <c r="C6721" s="362" t="s">
        <v>11894</v>
      </c>
      <c r="D6721" s="362" t="s">
        <v>9485</v>
      </c>
      <c r="E6721" s="363" t="s">
        <v>36614</v>
      </c>
    </row>
    <row r="6722" spans="1:5" x14ac:dyDescent="0.25">
      <c r="A6722" s="246" t="str">
        <f t="shared" si="104"/>
        <v>100473</v>
      </c>
      <c r="B6722" s="362" t="s">
        <v>5621</v>
      </c>
      <c r="C6722" s="362" t="s">
        <v>11895</v>
      </c>
      <c r="D6722" s="362" t="s">
        <v>9485</v>
      </c>
      <c r="E6722" s="363" t="s">
        <v>36615</v>
      </c>
    </row>
    <row r="6723" spans="1:5" x14ac:dyDescent="0.25">
      <c r="A6723" s="246" t="str">
        <f t="shared" ref="A6723:A6786" si="105">B6723</f>
        <v>100474</v>
      </c>
      <c r="B6723" s="362" t="s">
        <v>5622</v>
      </c>
      <c r="C6723" s="362" t="s">
        <v>11896</v>
      </c>
      <c r="D6723" s="362" t="s">
        <v>9485</v>
      </c>
      <c r="E6723" s="363" t="s">
        <v>36616</v>
      </c>
    </row>
    <row r="6724" spans="1:5" x14ac:dyDescent="0.25">
      <c r="A6724" s="246" t="str">
        <f t="shared" si="105"/>
        <v>100475</v>
      </c>
      <c r="B6724" s="362" t="s">
        <v>5623</v>
      </c>
      <c r="C6724" s="362" t="s">
        <v>11897</v>
      </c>
      <c r="D6724" s="362" t="s">
        <v>9485</v>
      </c>
      <c r="E6724" s="363" t="s">
        <v>36617</v>
      </c>
    </row>
    <row r="6725" spans="1:5" x14ac:dyDescent="0.25">
      <c r="A6725" s="246" t="str">
        <f t="shared" si="105"/>
        <v>100477</v>
      </c>
      <c r="B6725" s="362" t="s">
        <v>5624</v>
      </c>
      <c r="C6725" s="362" t="s">
        <v>11898</v>
      </c>
      <c r="D6725" s="362" t="s">
        <v>9485</v>
      </c>
      <c r="E6725" s="363" t="s">
        <v>36618</v>
      </c>
    </row>
    <row r="6726" spans="1:5" x14ac:dyDescent="0.25">
      <c r="A6726" s="246" t="str">
        <f t="shared" si="105"/>
        <v>100478</v>
      </c>
      <c r="B6726" s="362" t="s">
        <v>5625</v>
      </c>
      <c r="C6726" s="362" t="s">
        <v>11899</v>
      </c>
      <c r="D6726" s="362" t="s">
        <v>9485</v>
      </c>
      <c r="E6726" s="363" t="s">
        <v>21101</v>
      </c>
    </row>
    <row r="6727" spans="1:5" x14ac:dyDescent="0.25">
      <c r="A6727" s="246" t="str">
        <f t="shared" si="105"/>
        <v>100479</v>
      </c>
      <c r="B6727" s="362" t="s">
        <v>5626</v>
      </c>
      <c r="C6727" s="362" t="s">
        <v>11900</v>
      </c>
      <c r="D6727" s="362" t="s">
        <v>9485</v>
      </c>
      <c r="E6727" s="363" t="s">
        <v>36619</v>
      </c>
    </row>
    <row r="6728" spans="1:5" x14ac:dyDescent="0.25">
      <c r="A6728" s="246" t="str">
        <f t="shared" si="105"/>
        <v>100480</v>
      </c>
      <c r="B6728" s="362" t="s">
        <v>5627</v>
      </c>
      <c r="C6728" s="362" t="s">
        <v>11901</v>
      </c>
      <c r="D6728" s="362" t="s">
        <v>9485</v>
      </c>
      <c r="E6728" s="363" t="s">
        <v>36620</v>
      </c>
    </row>
    <row r="6729" spans="1:5" x14ac:dyDescent="0.25">
      <c r="A6729" s="246" t="str">
        <f t="shared" si="105"/>
        <v>100481</v>
      </c>
      <c r="B6729" s="362" t="s">
        <v>5628</v>
      </c>
      <c r="C6729" s="362" t="s">
        <v>11902</v>
      </c>
      <c r="D6729" s="362" t="s">
        <v>9485</v>
      </c>
      <c r="E6729" s="363" t="s">
        <v>36621</v>
      </c>
    </row>
    <row r="6730" spans="1:5" x14ac:dyDescent="0.25">
      <c r="A6730" s="246" t="str">
        <f t="shared" si="105"/>
        <v>100483</v>
      </c>
      <c r="B6730" s="362" t="s">
        <v>5629</v>
      </c>
      <c r="C6730" s="362" t="s">
        <v>11903</v>
      </c>
      <c r="D6730" s="362" t="s">
        <v>9485</v>
      </c>
      <c r="E6730" s="363" t="s">
        <v>36622</v>
      </c>
    </row>
    <row r="6731" spans="1:5" x14ac:dyDescent="0.25">
      <c r="A6731" s="246" t="str">
        <f t="shared" si="105"/>
        <v>100484</v>
      </c>
      <c r="B6731" s="362" t="s">
        <v>5630</v>
      </c>
      <c r="C6731" s="362" t="s">
        <v>11904</v>
      </c>
      <c r="D6731" s="362" t="s">
        <v>9485</v>
      </c>
      <c r="E6731" s="363" t="s">
        <v>36623</v>
      </c>
    </row>
    <row r="6732" spans="1:5" x14ac:dyDescent="0.25">
      <c r="A6732" s="246" t="str">
        <f t="shared" si="105"/>
        <v>100485</v>
      </c>
      <c r="B6732" s="362" t="s">
        <v>5631</v>
      </c>
      <c r="C6732" s="362" t="s">
        <v>11905</v>
      </c>
      <c r="D6732" s="362" t="s">
        <v>9485</v>
      </c>
      <c r="E6732" s="363" t="s">
        <v>36624</v>
      </c>
    </row>
    <row r="6733" spans="1:5" x14ac:dyDescent="0.25">
      <c r="A6733" s="246" t="str">
        <f t="shared" si="105"/>
        <v>100486</v>
      </c>
      <c r="B6733" s="362" t="s">
        <v>5632</v>
      </c>
      <c r="C6733" s="362" t="s">
        <v>11906</v>
      </c>
      <c r="D6733" s="362" t="s">
        <v>9485</v>
      </c>
      <c r="E6733" s="363" t="s">
        <v>36625</v>
      </c>
    </row>
    <row r="6734" spans="1:5" x14ac:dyDescent="0.25">
      <c r="A6734" s="246" t="str">
        <f t="shared" si="105"/>
        <v>100487</v>
      </c>
      <c r="B6734" s="362" t="s">
        <v>5633</v>
      </c>
      <c r="C6734" s="362" t="s">
        <v>11907</v>
      </c>
      <c r="D6734" s="362" t="s">
        <v>9485</v>
      </c>
      <c r="E6734" s="363" t="s">
        <v>36626</v>
      </c>
    </row>
    <row r="6735" spans="1:5" x14ac:dyDescent="0.25">
      <c r="A6735" s="246" t="str">
        <f t="shared" si="105"/>
        <v>100488</v>
      </c>
      <c r="B6735" s="362" t="s">
        <v>5634</v>
      </c>
      <c r="C6735" s="362" t="s">
        <v>11908</v>
      </c>
      <c r="D6735" s="362" t="s">
        <v>9485</v>
      </c>
      <c r="E6735" s="363" t="s">
        <v>36627</v>
      </c>
    </row>
    <row r="6736" spans="1:5" x14ac:dyDescent="0.25">
      <c r="A6736" s="246" t="str">
        <f t="shared" si="105"/>
        <v>100489</v>
      </c>
      <c r="B6736" s="362" t="s">
        <v>5635</v>
      </c>
      <c r="C6736" s="362" t="s">
        <v>11909</v>
      </c>
      <c r="D6736" s="362" t="s">
        <v>9485</v>
      </c>
      <c r="E6736" s="363" t="s">
        <v>36628</v>
      </c>
    </row>
    <row r="6737" spans="1:5" x14ac:dyDescent="0.25">
      <c r="A6737" s="246" t="str">
        <f t="shared" si="105"/>
        <v>100490</v>
      </c>
      <c r="B6737" s="362" t="s">
        <v>5636</v>
      </c>
      <c r="C6737" s="362" t="s">
        <v>11910</v>
      </c>
      <c r="D6737" s="362" t="s">
        <v>9485</v>
      </c>
      <c r="E6737" s="363" t="s">
        <v>36629</v>
      </c>
    </row>
    <row r="6738" spans="1:5" x14ac:dyDescent="0.25">
      <c r="A6738" s="246" t="str">
        <f t="shared" si="105"/>
        <v>100491</v>
      </c>
      <c r="B6738" s="362" t="s">
        <v>5637</v>
      </c>
      <c r="C6738" s="362" t="s">
        <v>11911</v>
      </c>
      <c r="D6738" s="362" t="s">
        <v>9485</v>
      </c>
      <c r="E6738" s="363" t="s">
        <v>36630</v>
      </c>
    </row>
    <row r="6739" spans="1:5" x14ac:dyDescent="0.25">
      <c r="A6739" s="246" t="str">
        <f t="shared" si="105"/>
        <v>100492</v>
      </c>
      <c r="B6739" s="362" t="s">
        <v>5638</v>
      </c>
      <c r="C6739" s="362" t="s">
        <v>11912</v>
      </c>
      <c r="D6739" s="362" t="s">
        <v>9485</v>
      </c>
      <c r="E6739" s="363" t="s">
        <v>36631</v>
      </c>
    </row>
    <row r="6740" spans="1:5" x14ac:dyDescent="0.25">
      <c r="A6740" s="246" t="str">
        <f t="shared" si="105"/>
        <v>92121</v>
      </c>
      <c r="B6740" s="362" t="s">
        <v>2512</v>
      </c>
      <c r="C6740" s="362" t="s">
        <v>11913</v>
      </c>
      <c r="D6740" s="362" t="s">
        <v>9485</v>
      </c>
      <c r="E6740" s="363" t="s">
        <v>14200</v>
      </c>
    </row>
    <row r="6741" spans="1:5" x14ac:dyDescent="0.25">
      <c r="A6741" s="246" t="str">
        <f t="shared" si="105"/>
        <v>92122</v>
      </c>
      <c r="B6741" s="362" t="s">
        <v>2513</v>
      </c>
      <c r="C6741" s="362" t="s">
        <v>11914</v>
      </c>
      <c r="D6741" s="362" t="s">
        <v>9485</v>
      </c>
      <c r="E6741" s="363" t="s">
        <v>36632</v>
      </c>
    </row>
    <row r="6742" spans="1:5" x14ac:dyDescent="0.25">
      <c r="A6742" s="246" t="str">
        <f t="shared" si="105"/>
        <v>92123</v>
      </c>
      <c r="B6742" s="362" t="s">
        <v>2514</v>
      </c>
      <c r="C6742" s="362" t="s">
        <v>11915</v>
      </c>
      <c r="D6742" s="362" t="s">
        <v>9485</v>
      </c>
      <c r="E6742" s="363" t="s">
        <v>20223</v>
      </c>
    </row>
    <row r="6743" spans="1:5" x14ac:dyDescent="0.25">
      <c r="A6743" s="246" t="str">
        <f t="shared" si="105"/>
        <v>100195</v>
      </c>
      <c r="B6743" s="362" t="s">
        <v>5281</v>
      </c>
      <c r="C6743" s="362" t="s">
        <v>5282</v>
      </c>
      <c r="D6743" s="362" t="s">
        <v>11916</v>
      </c>
      <c r="E6743" s="363" t="s">
        <v>7885</v>
      </c>
    </row>
    <row r="6744" spans="1:5" x14ac:dyDescent="0.25">
      <c r="A6744" s="246" t="str">
        <f t="shared" si="105"/>
        <v>100196</v>
      </c>
      <c r="B6744" s="362" t="s">
        <v>5283</v>
      </c>
      <c r="C6744" s="362" t="s">
        <v>5284</v>
      </c>
      <c r="D6744" s="362" t="s">
        <v>11916</v>
      </c>
      <c r="E6744" s="363" t="s">
        <v>11973</v>
      </c>
    </row>
    <row r="6745" spans="1:5" x14ac:dyDescent="0.25">
      <c r="A6745" s="246" t="str">
        <f t="shared" si="105"/>
        <v>100197</v>
      </c>
      <c r="B6745" s="362" t="s">
        <v>5285</v>
      </c>
      <c r="C6745" s="362" t="s">
        <v>5286</v>
      </c>
      <c r="D6745" s="362" t="s">
        <v>11916</v>
      </c>
      <c r="E6745" s="363" t="s">
        <v>8197</v>
      </c>
    </row>
    <row r="6746" spans="1:5" x14ac:dyDescent="0.25">
      <c r="A6746" s="246" t="str">
        <f t="shared" si="105"/>
        <v>100198</v>
      </c>
      <c r="B6746" s="362" t="s">
        <v>5287</v>
      </c>
      <c r="C6746" s="362" t="s">
        <v>5288</v>
      </c>
      <c r="D6746" s="362" t="s">
        <v>11916</v>
      </c>
      <c r="E6746" s="363" t="s">
        <v>8881</v>
      </c>
    </row>
    <row r="6747" spans="1:5" x14ac:dyDescent="0.25">
      <c r="A6747" s="246" t="str">
        <f t="shared" si="105"/>
        <v>100199</v>
      </c>
      <c r="B6747" s="362" t="s">
        <v>5289</v>
      </c>
      <c r="C6747" s="362" t="s">
        <v>5290</v>
      </c>
      <c r="D6747" s="362" t="s">
        <v>11916</v>
      </c>
      <c r="E6747" s="363" t="s">
        <v>9051</v>
      </c>
    </row>
    <row r="6748" spans="1:5" x14ac:dyDescent="0.25">
      <c r="A6748" s="246" t="str">
        <f t="shared" si="105"/>
        <v>100200</v>
      </c>
      <c r="B6748" s="362" t="s">
        <v>5291</v>
      </c>
      <c r="C6748" s="362" t="s">
        <v>5292</v>
      </c>
      <c r="D6748" s="362" t="s">
        <v>11916</v>
      </c>
      <c r="E6748" s="363" t="s">
        <v>8875</v>
      </c>
    </row>
    <row r="6749" spans="1:5" x14ac:dyDescent="0.25">
      <c r="A6749" s="246" t="str">
        <f t="shared" si="105"/>
        <v>100201</v>
      </c>
      <c r="B6749" s="362" t="s">
        <v>5293</v>
      </c>
      <c r="C6749" s="362" t="s">
        <v>5294</v>
      </c>
      <c r="D6749" s="362" t="s">
        <v>11916</v>
      </c>
      <c r="E6749" s="363" t="s">
        <v>8210</v>
      </c>
    </row>
    <row r="6750" spans="1:5" x14ac:dyDescent="0.25">
      <c r="A6750" s="246" t="str">
        <f t="shared" si="105"/>
        <v>100202</v>
      </c>
      <c r="B6750" s="362" t="s">
        <v>5295</v>
      </c>
      <c r="C6750" s="362" t="s">
        <v>5296</v>
      </c>
      <c r="D6750" s="362" t="s">
        <v>11916</v>
      </c>
      <c r="E6750" s="363" t="s">
        <v>7864</v>
      </c>
    </row>
    <row r="6751" spans="1:5" x14ac:dyDescent="0.25">
      <c r="A6751" s="246" t="str">
        <f t="shared" si="105"/>
        <v>100203</v>
      </c>
      <c r="B6751" s="362" t="s">
        <v>5297</v>
      </c>
      <c r="C6751" s="362" t="s">
        <v>5298</v>
      </c>
      <c r="D6751" s="362" t="s">
        <v>11916</v>
      </c>
      <c r="E6751" s="363" t="s">
        <v>17604</v>
      </c>
    </row>
    <row r="6752" spans="1:5" x14ac:dyDescent="0.25">
      <c r="A6752" s="246" t="str">
        <f t="shared" si="105"/>
        <v>100204</v>
      </c>
      <c r="B6752" s="362" t="s">
        <v>5299</v>
      </c>
      <c r="C6752" s="362" t="s">
        <v>5300</v>
      </c>
      <c r="D6752" s="362" t="s">
        <v>11916</v>
      </c>
      <c r="E6752" s="363" t="s">
        <v>7763</v>
      </c>
    </row>
    <row r="6753" spans="1:5" x14ac:dyDescent="0.25">
      <c r="A6753" s="246" t="str">
        <f t="shared" si="105"/>
        <v>100205</v>
      </c>
      <c r="B6753" s="362" t="s">
        <v>5301</v>
      </c>
      <c r="C6753" s="362" t="s">
        <v>5302</v>
      </c>
      <c r="D6753" s="362" t="s">
        <v>11917</v>
      </c>
      <c r="E6753" s="363" t="s">
        <v>36633</v>
      </c>
    </row>
    <row r="6754" spans="1:5" x14ac:dyDescent="0.25">
      <c r="A6754" s="246" t="str">
        <f t="shared" si="105"/>
        <v>100206</v>
      </c>
      <c r="B6754" s="362" t="s">
        <v>5303</v>
      </c>
      <c r="C6754" s="362" t="s">
        <v>5304</v>
      </c>
      <c r="D6754" s="362" t="s">
        <v>11917</v>
      </c>
      <c r="E6754" s="363" t="s">
        <v>36634</v>
      </c>
    </row>
    <row r="6755" spans="1:5" x14ac:dyDescent="0.25">
      <c r="A6755" s="246" t="str">
        <f t="shared" si="105"/>
        <v>100207</v>
      </c>
      <c r="B6755" s="362" t="s">
        <v>5305</v>
      </c>
      <c r="C6755" s="362" t="s">
        <v>5306</v>
      </c>
      <c r="D6755" s="362" t="s">
        <v>11917</v>
      </c>
      <c r="E6755" s="363" t="s">
        <v>36635</v>
      </c>
    </row>
    <row r="6756" spans="1:5" x14ac:dyDescent="0.25">
      <c r="A6756" s="246" t="str">
        <f t="shared" si="105"/>
        <v>100208</v>
      </c>
      <c r="B6756" s="362" t="s">
        <v>5307</v>
      </c>
      <c r="C6756" s="362" t="s">
        <v>5308</v>
      </c>
      <c r="D6756" s="362" t="s">
        <v>11918</v>
      </c>
      <c r="E6756" s="363" t="s">
        <v>21343</v>
      </c>
    </row>
    <row r="6757" spans="1:5" x14ac:dyDescent="0.25">
      <c r="A6757" s="246" t="str">
        <f t="shared" si="105"/>
        <v>100209</v>
      </c>
      <c r="B6757" s="362" t="s">
        <v>5309</v>
      </c>
      <c r="C6757" s="362" t="s">
        <v>5310</v>
      </c>
      <c r="D6757" s="362" t="s">
        <v>11918</v>
      </c>
      <c r="E6757" s="363" t="s">
        <v>12647</v>
      </c>
    </row>
    <row r="6758" spans="1:5" x14ac:dyDescent="0.25">
      <c r="A6758" s="246" t="str">
        <f t="shared" si="105"/>
        <v>100210</v>
      </c>
      <c r="B6758" s="362" t="s">
        <v>5311</v>
      </c>
      <c r="C6758" s="362" t="s">
        <v>5312</v>
      </c>
      <c r="D6758" s="362" t="s">
        <v>11918</v>
      </c>
      <c r="E6758" s="363" t="s">
        <v>10726</v>
      </c>
    </row>
    <row r="6759" spans="1:5" x14ac:dyDescent="0.25">
      <c r="A6759" s="246" t="str">
        <f t="shared" si="105"/>
        <v>100211</v>
      </c>
      <c r="B6759" s="362" t="s">
        <v>5313</v>
      </c>
      <c r="C6759" s="362" t="s">
        <v>5314</v>
      </c>
      <c r="D6759" s="362" t="s">
        <v>11918</v>
      </c>
      <c r="E6759" s="363" t="s">
        <v>8150</v>
      </c>
    </row>
    <row r="6760" spans="1:5" x14ac:dyDescent="0.25">
      <c r="A6760" s="246" t="str">
        <f t="shared" si="105"/>
        <v>100212</v>
      </c>
      <c r="B6760" s="362" t="s">
        <v>5315</v>
      </c>
      <c r="C6760" s="362" t="s">
        <v>5316</v>
      </c>
      <c r="D6760" s="362" t="s">
        <v>11918</v>
      </c>
      <c r="E6760" s="363" t="s">
        <v>12618</v>
      </c>
    </row>
    <row r="6761" spans="1:5" x14ac:dyDescent="0.25">
      <c r="A6761" s="246" t="str">
        <f t="shared" si="105"/>
        <v>100213</v>
      </c>
      <c r="B6761" s="362" t="s">
        <v>5317</v>
      </c>
      <c r="C6761" s="362" t="s">
        <v>5318</v>
      </c>
      <c r="D6761" s="362" t="s">
        <v>11918</v>
      </c>
      <c r="E6761" s="363" t="s">
        <v>20588</v>
      </c>
    </row>
    <row r="6762" spans="1:5" x14ac:dyDescent="0.25">
      <c r="A6762" s="246" t="str">
        <f t="shared" si="105"/>
        <v>100214</v>
      </c>
      <c r="B6762" s="362" t="s">
        <v>5319</v>
      </c>
      <c r="C6762" s="362" t="s">
        <v>5320</v>
      </c>
      <c r="D6762" s="362" t="s">
        <v>11918</v>
      </c>
      <c r="E6762" s="363" t="s">
        <v>7866</v>
      </c>
    </row>
    <row r="6763" spans="1:5" x14ac:dyDescent="0.25">
      <c r="A6763" s="246" t="str">
        <f t="shared" si="105"/>
        <v>100215</v>
      </c>
      <c r="B6763" s="362" t="s">
        <v>5321</v>
      </c>
      <c r="C6763" s="362" t="s">
        <v>5322</v>
      </c>
      <c r="D6763" s="362" t="s">
        <v>11918</v>
      </c>
      <c r="E6763" s="363" t="s">
        <v>7829</v>
      </c>
    </row>
    <row r="6764" spans="1:5" x14ac:dyDescent="0.25">
      <c r="A6764" s="246" t="str">
        <f t="shared" si="105"/>
        <v>100216</v>
      </c>
      <c r="B6764" s="362" t="s">
        <v>5323</v>
      </c>
      <c r="C6764" s="362" t="s">
        <v>5324</v>
      </c>
      <c r="D6764" s="362" t="s">
        <v>11918</v>
      </c>
      <c r="E6764" s="363" t="s">
        <v>8088</v>
      </c>
    </row>
    <row r="6765" spans="1:5" x14ac:dyDescent="0.25">
      <c r="A6765" s="246" t="str">
        <f t="shared" si="105"/>
        <v>100217</v>
      </c>
      <c r="B6765" s="362" t="s">
        <v>5325</v>
      </c>
      <c r="C6765" s="362" t="s">
        <v>5326</v>
      </c>
      <c r="D6765" s="362" t="s">
        <v>11918</v>
      </c>
      <c r="E6765" s="363" t="s">
        <v>14909</v>
      </c>
    </row>
    <row r="6766" spans="1:5" x14ac:dyDescent="0.25">
      <c r="A6766" s="246" t="str">
        <f t="shared" si="105"/>
        <v>100218</v>
      </c>
      <c r="B6766" s="362" t="s">
        <v>5327</v>
      </c>
      <c r="C6766" s="362" t="s">
        <v>5328</v>
      </c>
      <c r="D6766" s="362" t="s">
        <v>11918</v>
      </c>
      <c r="E6766" s="363" t="s">
        <v>8240</v>
      </c>
    </row>
    <row r="6767" spans="1:5" x14ac:dyDescent="0.25">
      <c r="A6767" s="246" t="str">
        <f t="shared" si="105"/>
        <v>100219</v>
      </c>
      <c r="B6767" s="362" t="s">
        <v>5329</v>
      </c>
      <c r="C6767" s="362" t="s">
        <v>5330</v>
      </c>
      <c r="D6767" s="362" t="s">
        <v>11918</v>
      </c>
      <c r="E6767" s="363" t="s">
        <v>8891</v>
      </c>
    </row>
    <row r="6768" spans="1:5" x14ac:dyDescent="0.25">
      <c r="A6768" s="246" t="str">
        <f t="shared" si="105"/>
        <v>100220</v>
      </c>
      <c r="B6768" s="362" t="s">
        <v>5331</v>
      </c>
      <c r="C6768" s="362" t="s">
        <v>5332</v>
      </c>
      <c r="D6768" s="362" t="s">
        <v>11920</v>
      </c>
      <c r="E6768" s="363" t="s">
        <v>12616</v>
      </c>
    </row>
    <row r="6769" spans="1:5" x14ac:dyDescent="0.25">
      <c r="A6769" s="246" t="str">
        <f t="shared" si="105"/>
        <v>100221</v>
      </c>
      <c r="B6769" s="362" t="s">
        <v>5333</v>
      </c>
      <c r="C6769" s="362" t="s">
        <v>5334</v>
      </c>
      <c r="D6769" s="362" t="s">
        <v>11920</v>
      </c>
      <c r="E6769" s="363" t="s">
        <v>14647</v>
      </c>
    </row>
    <row r="6770" spans="1:5" x14ac:dyDescent="0.25">
      <c r="A6770" s="246" t="str">
        <f t="shared" si="105"/>
        <v>100222</v>
      </c>
      <c r="B6770" s="362" t="s">
        <v>5335</v>
      </c>
      <c r="C6770" s="362" t="s">
        <v>5336</v>
      </c>
      <c r="D6770" s="362" t="s">
        <v>11920</v>
      </c>
      <c r="E6770" s="363" t="s">
        <v>7812</v>
      </c>
    </row>
    <row r="6771" spans="1:5" x14ac:dyDescent="0.25">
      <c r="A6771" s="246" t="str">
        <f t="shared" si="105"/>
        <v>100223</v>
      </c>
      <c r="B6771" s="362" t="s">
        <v>5337</v>
      </c>
      <c r="C6771" s="362" t="s">
        <v>5338</v>
      </c>
      <c r="D6771" s="362" t="s">
        <v>11920</v>
      </c>
      <c r="E6771" s="363" t="s">
        <v>8198</v>
      </c>
    </row>
    <row r="6772" spans="1:5" x14ac:dyDescent="0.25">
      <c r="A6772" s="246" t="str">
        <f t="shared" si="105"/>
        <v>100224</v>
      </c>
      <c r="B6772" s="362" t="s">
        <v>5339</v>
      </c>
      <c r="C6772" s="362" t="s">
        <v>5340</v>
      </c>
      <c r="D6772" s="362" t="s">
        <v>11920</v>
      </c>
      <c r="E6772" s="363" t="s">
        <v>14909</v>
      </c>
    </row>
    <row r="6773" spans="1:5" x14ac:dyDescent="0.25">
      <c r="A6773" s="246" t="str">
        <f t="shared" si="105"/>
        <v>100225</v>
      </c>
      <c r="B6773" s="362" t="s">
        <v>5341</v>
      </c>
      <c r="C6773" s="362" t="s">
        <v>5342</v>
      </c>
      <c r="D6773" s="362" t="s">
        <v>11923</v>
      </c>
      <c r="E6773" s="363" t="s">
        <v>7796</v>
      </c>
    </row>
    <row r="6774" spans="1:5" x14ac:dyDescent="0.25">
      <c r="A6774" s="246" t="str">
        <f t="shared" si="105"/>
        <v>100226</v>
      </c>
      <c r="B6774" s="362" t="s">
        <v>5343</v>
      </c>
      <c r="C6774" s="362" t="s">
        <v>5344</v>
      </c>
      <c r="D6774" s="362" t="s">
        <v>11923</v>
      </c>
      <c r="E6774" s="363" t="s">
        <v>29545</v>
      </c>
    </row>
    <row r="6775" spans="1:5" x14ac:dyDescent="0.25">
      <c r="A6775" s="246" t="str">
        <f t="shared" si="105"/>
        <v>100227</v>
      </c>
      <c r="B6775" s="362" t="s">
        <v>5345</v>
      </c>
      <c r="C6775" s="362" t="s">
        <v>5346</v>
      </c>
      <c r="D6775" s="362" t="s">
        <v>11923</v>
      </c>
      <c r="E6775" s="363" t="s">
        <v>7839</v>
      </c>
    </row>
    <row r="6776" spans="1:5" x14ac:dyDescent="0.25">
      <c r="A6776" s="246" t="str">
        <f t="shared" si="105"/>
        <v>100228</v>
      </c>
      <c r="B6776" s="362" t="s">
        <v>5347</v>
      </c>
      <c r="C6776" s="362" t="s">
        <v>5348</v>
      </c>
      <c r="D6776" s="362" t="s">
        <v>11923</v>
      </c>
      <c r="E6776" s="363" t="s">
        <v>8105</v>
      </c>
    </row>
    <row r="6777" spans="1:5" x14ac:dyDescent="0.25">
      <c r="A6777" s="246" t="str">
        <f t="shared" si="105"/>
        <v>100229</v>
      </c>
      <c r="B6777" s="362" t="s">
        <v>5349</v>
      </c>
      <c r="C6777" s="362" t="s">
        <v>5350</v>
      </c>
      <c r="D6777" s="362" t="s">
        <v>9468</v>
      </c>
      <c r="E6777" s="363" t="s">
        <v>8107</v>
      </c>
    </row>
    <row r="6778" spans="1:5" x14ac:dyDescent="0.25">
      <c r="A6778" s="246" t="str">
        <f t="shared" si="105"/>
        <v>100230</v>
      </c>
      <c r="B6778" s="362" t="s">
        <v>5351</v>
      </c>
      <c r="C6778" s="362" t="s">
        <v>5352</v>
      </c>
      <c r="D6778" s="362" t="s">
        <v>9468</v>
      </c>
      <c r="E6778" s="363" t="s">
        <v>8264</v>
      </c>
    </row>
    <row r="6779" spans="1:5" x14ac:dyDescent="0.25">
      <c r="A6779" s="246" t="str">
        <f t="shared" si="105"/>
        <v>100231</v>
      </c>
      <c r="B6779" s="362" t="s">
        <v>5353</v>
      </c>
      <c r="C6779" s="362" t="s">
        <v>5354</v>
      </c>
      <c r="D6779" s="362" t="s">
        <v>9468</v>
      </c>
      <c r="E6779" s="363" t="s">
        <v>9024</v>
      </c>
    </row>
    <row r="6780" spans="1:5" x14ac:dyDescent="0.25">
      <c r="A6780" s="246" t="str">
        <f t="shared" si="105"/>
        <v>100232</v>
      </c>
      <c r="B6780" s="362" t="s">
        <v>5355</v>
      </c>
      <c r="C6780" s="362" t="s">
        <v>5356</v>
      </c>
      <c r="D6780" s="362" t="s">
        <v>8471</v>
      </c>
      <c r="E6780" s="363" t="s">
        <v>9025</v>
      </c>
    </row>
    <row r="6781" spans="1:5" x14ac:dyDescent="0.25">
      <c r="A6781" s="246" t="str">
        <f t="shared" si="105"/>
        <v>100233</v>
      </c>
      <c r="B6781" s="362" t="s">
        <v>5357</v>
      </c>
      <c r="C6781" s="362" t="s">
        <v>5358</v>
      </c>
      <c r="D6781" s="362" t="s">
        <v>8471</v>
      </c>
      <c r="E6781" s="363" t="s">
        <v>9281</v>
      </c>
    </row>
    <row r="6782" spans="1:5" x14ac:dyDescent="0.25">
      <c r="A6782" s="246" t="str">
        <f t="shared" si="105"/>
        <v>100234</v>
      </c>
      <c r="B6782" s="362" t="s">
        <v>5359</v>
      </c>
      <c r="C6782" s="362" t="s">
        <v>5360</v>
      </c>
      <c r="D6782" s="362" t="s">
        <v>8619</v>
      </c>
      <c r="E6782" s="363" t="s">
        <v>7844</v>
      </c>
    </row>
    <row r="6783" spans="1:5" x14ac:dyDescent="0.25">
      <c r="A6783" s="246" t="str">
        <f t="shared" si="105"/>
        <v>100235</v>
      </c>
      <c r="B6783" s="362" t="s">
        <v>5361</v>
      </c>
      <c r="C6783" s="362" t="s">
        <v>5362</v>
      </c>
      <c r="D6783" s="362" t="s">
        <v>11924</v>
      </c>
      <c r="E6783" s="363" t="s">
        <v>9024</v>
      </c>
    </row>
    <row r="6784" spans="1:5" x14ac:dyDescent="0.25">
      <c r="A6784" s="246" t="str">
        <f t="shared" si="105"/>
        <v>100236</v>
      </c>
      <c r="B6784" s="362" t="s">
        <v>5363</v>
      </c>
      <c r="C6784" s="362" t="s">
        <v>5364</v>
      </c>
      <c r="D6784" s="362" t="s">
        <v>11925</v>
      </c>
      <c r="E6784" s="363" t="s">
        <v>8842</v>
      </c>
    </row>
    <row r="6785" spans="1:5" x14ac:dyDescent="0.25">
      <c r="A6785" s="246" t="str">
        <f t="shared" si="105"/>
        <v>100237</v>
      </c>
      <c r="B6785" s="362" t="s">
        <v>5365</v>
      </c>
      <c r="C6785" s="362" t="s">
        <v>5366</v>
      </c>
      <c r="D6785" s="362" t="s">
        <v>11925</v>
      </c>
      <c r="E6785" s="363" t="s">
        <v>36636</v>
      </c>
    </row>
    <row r="6786" spans="1:5" x14ac:dyDescent="0.25">
      <c r="A6786" s="246" t="str">
        <f t="shared" si="105"/>
        <v>100238</v>
      </c>
      <c r="B6786" s="362" t="s">
        <v>5367</v>
      </c>
      <c r="C6786" s="362" t="s">
        <v>5368</v>
      </c>
      <c r="D6786" s="362" t="s">
        <v>11925</v>
      </c>
      <c r="E6786" s="363" t="s">
        <v>8823</v>
      </c>
    </row>
    <row r="6787" spans="1:5" x14ac:dyDescent="0.25">
      <c r="A6787" s="246" t="str">
        <f t="shared" ref="A6787:A6850" si="106">B6787</f>
        <v>100239</v>
      </c>
      <c r="B6787" s="362" t="s">
        <v>5369</v>
      </c>
      <c r="C6787" s="362" t="s">
        <v>5370</v>
      </c>
      <c r="D6787" s="362" t="s">
        <v>11925</v>
      </c>
      <c r="E6787" s="363" t="s">
        <v>20173</v>
      </c>
    </row>
    <row r="6788" spans="1:5" x14ac:dyDescent="0.25">
      <c r="A6788" s="246" t="str">
        <f t="shared" si="106"/>
        <v>100240</v>
      </c>
      <c r="B6788" s="362" t="s">
        <v>5371</v>
      </c>
      <c r="C6788" s="362" t="s">
        <v>5372</v>
      </c>
      <c r="D6788" s="362" t="s">
        <v>11925</v>
      </c>
      <c r="E6788" s="363" t="s">
        <v>14155</v>
      </c>
    </row>
    <row r="6789" spans="1:5" x14ac:dyDescent="0.25">
      <c r="A6789" s="246" t="str">
        <f t="shared" si="106"/>
        <v>100241</v>
      </c>
      <c r="B6789" s="362" t="s">
        <v>5373</v>
      </c>
      <c r="C6789" s="362" t="s">
        <v>5374</v>
      </c>
      <c r="D6789" s="362" t="s">
        <v>11925</v>
      </c>
      <c r="E6789" s="363" t="s">
        <v>20173</v>
      </c>
    </row>
    <row r="6790" spans="1:5" x14ac:dyDescent="0.25">
      <c r="A6790" s="246" t="str">
        <f t="shared" si="106"/>
        <v>100242</v>
      </c>
      <c r="B6790" s="362" t="s">
        <v>5375</v>
      </c>
      <c r="C6790" s="362" t="s">
        <v>5376</v>
      </c>
      <c r="D6790" s="362" t="s">
        <v>11925</v>
      </c>
      <c r="E6790" s="363" t="s">
        <v>10226</v>
      </c>
    </row>
    <row r="6791" spans="1:5" x14ac:dyDescent="0.25">
      <c r="A6791" s="246" t="str">
        <f t="shared" si="106"/>
        <v>100243</v>
      </c>
      <c r="B6791" s="362" t="s">
        <v>5377</v>
      </c>
      <c r="C6791" s="362" t="s">
        <v>5378</v>
      </c>
      <c r="D6791" s="362" t="s">
        <v>11925</v>
      </c>
      <c r="E6791" s="363" t="s">
        <v>11315</v>
      </c>
    </row>
    <row r="6792" spans="1:5" x14ac:dyDescent="0.25">
      <c r="A6792" s="246" t="str">
        <f t="shared" si="106"/>
        <v>100244</v>
      </c>
      <c r="B6792" s="362" t="s">
        <v>5379</v>
      </c>
      <c r="C6792" s="362" t="s">
        <v>5380</v>
      </c>
      <c r="D6792" s="362" t="s">
        <v>11925</v>
      </c>
      <c r="E6792" s="363" t="s">
        <v>14155</v>
      </c>
    </row>
    <row r="6793" spans="1:5" x14ac:dyDescent="0.25">
      <c r="A6793" s="246" t="str">
        <f t="shared" si="106"/>
        <v>100245</v>
      </c>
      <c r="B6793" s="362" t="s">
        <v>5381</v>
      </c>
      <c r="C6793" s="362" t="s">
        <v>5382</v>
      </c>
      <c r="D6793" s="362" t="s">
        <v>11925</v>
      </c>
      <c r="E6793" s="363" t="s">
        <v>8223</v>
      </c>
    </row>
    <row r="6794" spans="1:5" x14ac:dyDescent="0.25">
      <c r="A6794" s="246" t="str">
        <f t="shared" si="106"/>
        <v>100246</v>
      </c>
      <c r="B6794" s="362" t="s">
        <v>5383</v>
      </c>
      <c r="C6794" s="362" t="s">
        <v>5384</v>
      </c>
      <c r="D6794" s="362" t="s">
        <v>11925</v>
      </c>
      <c r="E6794" s="363" t="s">
        <v>15684</v>
      </c>
    </row>
    <row r="6795" spans="1:5" x14ac:dyDescent="0.25">
      <c r="A6795" s="246" t="str">
        <f t="shared" si="106"/>
        <v>100247</v>
      </c>
      <c r="B6795" s="362" t="s">
        <v>5385</v>
      </c>
      <c r="C6795" s="362" t="s">
        <v>5386</v>
      </c>
      <c r="D6795" s="362" t="s">
        <v>11925</v>
      </c>
      <c r="E6795" s="363" t="s">
        <v>36636</v>
      </c>
    </row>
    <row r="6796" spans="1:5" x14ac:dyDescent="0.25">
      <c r="A6796" s="246" t="str">
        <f t="shared" si="106"/>
        <v>100248</v>
      </c>
      <c r="B6796" s="362" t="s">
        <v>5387</v>
      </c>
      <c r="C6796" s="362" t="s">
        <v>5388</v>
      </c>
      <c r="D6796" s="362" t="s">
        <v>11925</v>
      </c>
      <c r="E6796" s="363" t="s">
        <v>8209</v>
      </c>
    </row>
    <row r="6797" spans="1:5" x14ac:dyDescent="0.25">
      <c r="A6797" s="246" t="str">
        <f t="shared" si="106"/>
        <v>100249</v>
      </c>
      <c r="B6797" s="362" t="s">
        <v>5389</v>
      </c>
      <c r="C6797" s="362" t="s">
        <v>5390</v>
      </c>
      <c r="D6797" s="362" t="s">
        <v>11925</v>
      </c>
      <c r="E6797" s="363" t="s">
        <v>15684</v>
      </c>
    </row>
    <row r="6798" spans="1:5" x14ac:dyDescent="0.25">
      <c r="A6798" s="246" t="str">
        <f t="shared" si="106"/>
        <v>100250</v>
      </c>
      <c r="B6798" s="362" t="s">
        <v>5391</v>
      </c>
      <c r="C6798" s="362" t="s">
        <v>5392</v>
      </c>
      <c r="D6798" s="362" t="s">
        <v>11925</v>
      </c>
      <c r="E6798" s="363" t="s">
        <v>22635</v>
      </c>
    </row>
    <row r="6799" spans="1:5" x14ac:dyDescent="0.25">
      <c r="A6799" s="246" t="str">
        <f t="shared" si="106"/>
        <v>100251</v>
      </c>
      <c r="B6799" s="362" t="s">
        <v>5393</v>
      </c>
      <c r="C6799" s="362" t="s">
        <v>5394</v>
      </c>
      <c r="D6799" s="362" t="s">
        <v>11925</v>
      </c>
      <c r="E6799" s="363" t="s">
        <v>8209</v>
      </c>
    </row>
    <row r="6800" spans="1:5" x14ac:dyDescent="0.25">
      <c r="A6800" s="246" t="str">
        <f t="shared" si="106"/>
        <v>100252</v>
      </c>
      <c r="B6800" s="362" t="s">
        <v>5395</v>
      </c>
      <c r="C6800" s="362" t="s">
        <v>5396</v>
      </c>
      <c r="D6800" s="362" t="s">
        <v>11925</v>
      </c>
      <c r="E6800" s="363" t="s">
        <v>10226</v>
      </c>
    </row>
    <row r="6801" spans="1:5" x14ac:dyDescent="0.25">
      <c r="A6801" s="246" t="str">
        <f t="shared" si="106"/>
        <v>100253</v>
      </c>
      <c r="B6801" s="362" t="s">
        <v>5397</v>
      </c>
      <c r="C6801" s="362" t="s">
        <v>5398</v>
      </c>
      <c r="D6801" s="362" t="s">
        <v>11925</v>
      </c>
      <c r="E6801" s="363" t="s">
        <v>20534</v>
      </c>
    </row>
    <row r="6802" spans="1:5" x14ac:dyDescent="0.25">
      <c r="A6802" s="246" t="str">
        <f t="shared" si="106"/>
        <v>100254</v>
      </c>
      <c r="B6802" s="362" t="s">
        <v>5399</v>
      </c>
      <c r="C6802" s="362" t="s">
        <v>5400</v>
      </c>
      <c r="D6802" s="362" t="s">
        <v>11925</v>
      </c>
      <c r="E6802" s="363" t="s">
        <v>22614</v>
      </c>
    </row>
    <row r="6803" spans="1:5" x14ac:dyDescent="0.25">
      <c r="A6803" s="246" t="str">
        <f t="shared" si="106"/>
        <v>100255</v>
      </c>
      <c r="B6803" s="362" t="s">
        <v>5401</v>
      </c>
      <c r="C6803" s="362" t="s">
        <v>5402</v>
      </c>
      <c r="D6803" s="362" t="s">
        <v>11925</v>
      </c>
      <c r="E6803" s="363" t="s">
        <v>16424</v>
      </c>
    </row>
    <row r="6804" spans="1:5" x14ac:dyDescent="0.25">
      <c r="A6804" s="246" t="str">
        <f t="shared" si="106"/>
        <v>100256</v>
      </c>
      <c r="B6804" s="362" t="s">
        <v>5403</v>
      </c>
      <c r="C6804" s="362" t="s">
        <v>5404</v>
      </c>
      <c r="D6804" s="362" t="s">
        <v>11925</v>
      </c>
      <c r="E6804" s="363" t="s">
        <v>32980</v>
      </c>
    </row>
    <row r="6805" spans="1:5" x14ac:dyDescent="0.25">
      <c r="A6805" s="246" t="str">
        <f t="shared" si="106"/>
        <v>100257</v>
      </c>
      <c r="B6805" s="362" t="s">
        <v>5405</v>
      </c>
      <c r="C6805" s="362" t="s">
        <v>5406</v>
      </c>
      <c r="D6805" s="362" t="s">
        <v>11925</v>
      </c>
      <c r="E6805" s="363" t="s">
        <v>8823</v>
      </c>
    </row>
    <row r="6806" spans="1:5" x14ac:dyDescent="0.25">
      <c r="A6806" s="246" t="str">
        <f t="shared" si="106"/>
        <v>100258</v>
      </c>
      <c r="B6806" s="362" t="s">
        <v>5407</v>
      </c>
      <c r="C6806" s="362" t="s">
        <v>5408</v>
      </c>
      <c r="D6806" s="362" t="s">
        <v>11925</v>
      </c>
      <c r="E6806" s="363" t="s">
        <v>16424</v>
      </c>
    </row>
    <row r="6807" spans="1:5" x14ac:dyDescent="0.25">
      <c r="A6807" s="246" t="str">
        <f t="shared" si="106"/>
        <v>100259</v>
      </c>
      <c r="B6807" s="362" t="s">
        <v>5409</v>
      </c>
      <c r="C6807" s="362" t="s">
        <v>5410</v>
      </c>
      <c r="D6807" s="362" t="s">
        <v>11925</v>
      </c>
      <c r="E6807" s="363" t="s">
        <v>20534</v>
      </c>
    </row>
    <row r="6808" spans="1:5" x14ac:dyDescent="0.25">
      <c r="A6808" s="246" t="str">
        <f t="shared" si="106"/>
        <v>100260</v>
      </c>
      <c r="B6808" s="362" t="s">
        <v>5411</v>
      </c>
      <c r="C6808" s="362" t="s">
        <v>5412</v>
      </c>
      <c r="D6808" s="362" t="s">
        <v>11916</v>
      </c>
      <c r="E6808" s="363" t="s">
        <v>22805</v>
      </c>
    </row>
    <row r="6809" spans="1:5" x14ac:dyDescent="0.25">
      <c r="A6809" s="246" t="str">
        <f t="shared" si="106"/>
        <v>100261</v>
      </c>
      <c r="B6809" s="362" t="s">
        <v>5413</v>
      </c>
      <c r="C6809" s="362" t="s">
        <v>5414</v>
      </c>
      <c r="D6809" s="362" t="s">
        <v>11916</v>
      </c>
      <c r="E6809" s="363" t="s">
        <v>8490</v>
      </c>
    </row>
    <row r="6810" spans="1:5" x14ac:dyDescent="0.25">
      <c r="A6810" s="246" t="str">
        <f t="shared" si="106"/>
        <v>100262</v>
      </c>
      <c r="B6810" s="362" t="s">
        <v>5415</v>
      </c>
      <c r="C6810" s="362" t="s">
        <v>5416</v>
      </c>
      <c r="D6810" s="362" t="s">
        <v>11916</v>
      </c>
      <c r="E6810" s="363" t="s">
        <v>7882</v>
      </c>
    </row>
    <row r="6811" spans="1:5" x14ac:dyDescent="0.25">
      <c r="A6811" s="246" t="str">
        <f t="shared" si="106"/>
        <v>100263</v>
      </c>
      <c r="B6811" s="362" t="s">
        <v>5417</v>
      </c>
      <c r="C6811" s="362" t="s">
        <v>5418</v>
      </c>
      <c r="D6811" s="362" t="s">
        <v>11916</v>
      </c>
      <c r="E6811" s="363" t="s">
        <v>26054</v>
      </c>
    </row>
    <row r="6812" spans="1:5" x14ac:dyDescent="0.25">
      <c r="A6812" s="246" t="str">
        <f t="shared" si="106"/>
        <v>100264</v>
      </c>
      <c r="B6812" s="362" t="s">
        <v>5419</v>
      </c>
      <c r="C6812" s="362" t="s">
        <v>5420</v>
      </c>
      <c r="D6812" s="362" t="s">
        <v>11920</v>
      </c>
      <c r="E6812" s="363" t="s">
        <v>22780</v>
      </c>
    </row>
    <row r="6813" spans="1:5" x14ac:dyDescent="0.25">
      <c r="A6813" s="246" t="str">
        <f t="shared" si="106"/>
        <v>100265</v>
      </c>
      <c r="B6813" s="362" t="s">
        <v>5421</v>
      </c>
      <c r="C6813" s="362" t="s">
        <v>5422</v>
      </c>
      <c r="D6813" s="362" t="s">
        <v>8619</v>
      </c>
      <c r="E6813" s="363" t="s">
        <v>7922</v>
      </c>
    </row>
    <row r="6814" spans="1:5" x14ac:dyDescent="0.25">
      <c r="A6814" s="246" t="str">
        <f t="shared" si="106"/>
        <v>100266</v>
      </c>
      <c r="B6814" s="362" t="s">
        <v>5423</v>
      </c>
      <c r="C6814" s="362" t="s">
        <v>5424</v>
      </c>
      <c r="D6814" s="362" t="s">
        <v>11918</v>
      </c>
      <c r="E6814" s="363" t="s">
        <v>36637</v>
      </c>
    </row>
    <row r="6815" spans="1:5" x14ac:dyDescent="0.25">
      <c r="A6815" s="246" t="str">
        <f t="shared" si="106"/>
        <v>100267</v>
      </c>
      <c r="B6815" s="362" t="s">
        <v>5425</v>
      </c>
      <c r="C6815" s="362" t="s">
        <v>5426</v>
      </c>
      <c r="D6815" s="362" t="s">
        <v>8471</v>
      </c>
      <c r="E6815" s="363" t="s">
        <v>7958</v>
      </c>
    </row>
    <row r="6816" spans="1:5" x14ac:dyDescent="0.25">
      <c r="A6816" s="246" t="str">
        <f t="shared" si="106"/>
        <v>100268</v>
      </c>
      <c r="B6816" s="362" t="s">
        <v>5427</v>
      </c>
      <c r="C6816" s="362" t="s">
        <v>5428</v>
      </c>
      <c r="D6816" s="362" t="s">
        <v>11918</v>
      </c>
      <c r="E6816" s="363" t="s">
        <v>36637</v>
      </c>
    </row>
    <row r="6817" spans="1:5" x14ac:dyDescent="0.25">
      <c r="A6817" s="246" t="str">
        <f t="shared" si="106"/>
        <v>100269</v>
      </c>
      <c r="B6817" s="362" t="s">
        <v>5429</v>
      </c>
      <c r="C6817" s="362" t="s">
        <v>5430</v>
      </c>
      <c r="D6817" s="362" t="s">
        <v>8471</v>
      </c>
      <c r="E6817" s="363" t="s">
        <v>7958</v>
      </c>
    </row>
    <row r="6818" spans="1:5" x14ac:dyDescent="0.25">
      <c r="A6818" s="246" t="str">
        <f t="shared" si="106"/>
        <v>100270</v>
      </c>
      <c r="B6818" s="362" t="s">
        <v>5431</v>
      </c>
      <c r="C6818" s="362" t="s">
        <v>5432</v>
      </c>
      <c r="D6818" s="362" t="s">
        <v>11918</v>
      </c>
      <c r="E6818" s="363" t="s">
        <v>36638</v>
      </c>
    </row>
    <row r="6819" spans="1:5" x14ac:dyDescent="0.25">
      <c r="A6819" s="246" t="str">
        <f t="shared" si="106"/>
        <v>100271</v>
      </c>
      <c r="B6819" s="362" t="s">
        <v>5433</v>
      </c>
      <c r="C6819" s="362" t="s">
        <v>5434</v>
      </c>
      <c r="D6819" s="362" t="s">
        <v>11920</v>
      </c>
      <c r="E6819" s="363" t="s">
        <v>21141</v>
      </c>
    </row>
    <row r="6820" spans="1:5" x14ac:dyDescent="0.25">
      <c r="A6820" s="246" t="str">
        <f t="shared" si="106"/>
        <v>100272</v>
      </c>
      <c r="B6820" s="362" t="s">
        <v>5435</v>
      </c>
      <c r="C6820" s="362" t="s">
        <v>5436</v>
      </c>
      <c r="D6820" s="362" t="s">
        <v>8619</v>
      </c>
      <c r="E6820" s="363" t="s">
        <v>23045</v>
      </c>
    </row>
    <row r="6821" spans="1:5" x14ac:dyDescent="0.25">
      <c r="A6821" s="246" t="str">
        <f t="shared" si="106"/>
        <v>100273</v>
      </c>
      <c r="B6821" s="362" t="s">
        <v>5437</v>
      </c>
      <c r="C6821" s="362" t="s">
        <v>5438</v>
      </c>
      <c r="D6821" s="362" t="s">
        <v>11916</v>
      </c>
      <c r="E6821" s="363" t="s">
        <v>8196</v>
      </c>
    </row>
    <row r="6822" spans="1:5" x14ac:dyDescent="0.25">
      <c r="A6822" s="246" t="str">
        <f t="shared" si="106"/>
        <v>100274</v>
      </c>
      <c r="B6822" s="362" t="s">
        <v>5439</v>
      </c>
      <c r="C6822" s="362" t="s">
        <v>5440</v>
      </c>
      <c r="D6822" s="362" t="s">
        <v>11920</v>
      </c>
      <c r="E6822" s="363" t="s">
        <v>16142</v>
      </c>
    </row>
    <row r="6823" spans="1:5" x14ac:dyDescent="0.25">
      <c r="A6823" s="246" t="str">
        <f t="shared" si="106"/>
        <v>100275</v>
      </c>
      <c r="B6823" s="362" t="s">
        <v>5441</v>
      </c>
      <c r="C6823" s="362" t="s">
        <v>5442</v>
      </c>
      <c r="D6823" s="362" t="s">
        <v>11920</v>
      </c>
      <c r="E6823" s="363" t="s">
        <v>8386</v>
      </c>
    </row>
    <row r="6824" spans="1:5" x14ac:dyDescent="0.25">
      <c r="A6824" s="246" t="str">
        <f t="shared" si="106"/>
        <v>100276</v>
      </c>
      <c r="B6824" s="362" t="s">
        <v>5443</v>
      </c>
      <c r="C6824" s="362" t="s">
        <v>5444</v>
      </c>
      <c r="D6824" s="362" t="s">
        <v>11920</v>
      </c>
      <c r="E6824" s="363" t="s">
        <v>16434</v>
      </c>
    </row>
    <row r="6825" spans="1:5" x14ac:dyDescent="0.25">
      <c r="A6825" s="246" t="str">
        <f t="shared" si="106"/>
        <v>100277</v>
      </c>
      <c r="B6825" s="362" t="s">
        <v>5445</v>
      </c>
      <c r="C6825" s="362" t="s">
        <v>5446</v>
      </c>
      <c r="D6825" s="362" t="s">
        <v>11920</v>
      </c>
      <c r="E6825" s="363" t="s">
        <v>7768</v>
      </c>
    </row>
    <row r="6826" spans="1:5" x14ac:dyDescent="0.25">
      <c r="A6826" s="246" t="str">
        <f t="shared" si="106"/>
        <v>100278</v>
      </c>
      <c r="B6826" s="362" t="s">
        <v>5447</v>
      </c>
      <c r="C6826" s="362" t="s">
        <v>5448</v>
      </c>
      <c r="D6826" s="362" t="s">
        <v>11918</v>
      </c>
      <c r="E6826" s="363" t="s">
        <v>26745</v>
      </c>
    </row>
    <row r="6827" spans="1:5" x14ac:dyDescent="0.25">
      <c r="A6827" s="246" t="str">
        <f t="shared" si="106"/>
        <v>100279</v>
      </c>
      <c r="B6827" s="362" t="s">
        <v>5449</v>
      </c>
      <c r="C6827" s="362" t="s">
        <v>5450</v>
      </c>
      <c r="D6827" s="362" t="s">
        <v>8471</v>
      </c>
      <c r="E6827" s="363" t="s">
        <v>8306</v>
      </c>
    </row>
    <row r="6828" spans="1:5" x14ac:dyDescent="0.25">
      <c r="A6828" s="246" t="str">
        <f t="shared" si="106"/>
        <v>100280</v>
      </c>
      <c r="B6828" s="362" t="s">
        <v>5451</v>
      </c>
      <c r="C6828" s="362" t="s">
        <v>5452</v>
      </c>
      <c r="D6828" s="362" t="s">
        <v>11918</v>
      </c>
      <c r="E6828" s="363" t="s">
        <v>16710</v>
      </c>
    </row>
    <row r="6829" spans="1:5" x14ac:dyDescent="0.25">
      <c r="A6829" s="246" t="str">
        <f t="shared" si="106"/>
        <v>100281</v>
      </c>
      <c r="B6829" s="362" t="s">
        <v>5453</v>
      </c>
      <c r="C6829" s="362" t="s">
        <v>5454</v>
      </c>
      <c r="D6829" s="362" t="s">
        <v>11918</v>
      </c>
      <c r="E6829" s="363" t="s">
        <v>12666</v>
      </c>
    </row>
    <row r="6830" spans="1:5" x14ac:dyDescent="0.25">
      <c r="A6830" s="246" t="str">
        <f t="shared" si="106"/>
        <v>100282</v>
      </c>
      <c r="B6830" s="362" t="s">
        <v>5455</v>
      </c>
      <c r="C6830" s="362" t="s">
        <v>5456</v>
      </c>
      <c r="D6830" s="362" t="s">
        <v>11920</v>
      </c>
      <c r="E6830" s="363" t="s">
        <v>36198</v>
      </c>
    </row>
    <row r="6831" spans="1:5" x14ac:dyDescent="0.25">
      <c r="A6831" s="246" t="str">
        <f t="shared" si="106"/>
        <v>100283</v>
      </c>
      <c r="B6831" s="362" t="s">
        <v>5457</v>
      </c>
      <c r="C6831" s="362" t="s">
        <v>5458</v>
      </c>
      <c r="D6831" s="362" t="s">
        <v>11920</v>
      </c>
      <c r="E6831" s="363" t="s">
        <v>13892</v>
      </c>
    </row>
    <row r="6832" spans="1:5" x14ac:dyDescent="0.25">
      <c r="A6832" s="246" t="str">
        <f t="shared" si="106"/>
        <v>100284</v>
      </c>
      <c r="B6832" s="362" t="s">
        <v>5459</v>
      </c>
      <c r="C6832" s="362" t="s">
        <v>5460</v>
      </c>
      <c r="D6832" s="362" t="s">
        <v>11920</v>
      </c>
      <c r="E6832" s="363" t="s">
        <v>13576</v>
      </c>
    </row>
    <row r="6833" spans="1:5" x14ac:dyDescent="0.25">
      <c r="A6833" s="246" t="str">
        <f t="shared" si="106"/>
        <v>100285</v>
      </c>
      <c r="B6833" s="362" t="s">
        <v>5461</v>
      </c>
      <c r="C6833" s="362" t="s">
        <v>5462</v>
      </c>
      <c r="D6833" s="362" t="s">
        <v>11925</v>
      </c>
      <c r="E6833" s="363" t="s">
        <v>31679</v>
      </c>
    </row>
    <row r="6834" spans="1:5" x14ac:dyDescent="0.25">
      <c r="A6834" s="246" t="str">
        <f t="shared" si="106"/>
        <v>100286</v>
      </c>
      <c r="B6834" s="362" t="s">
        <v>5463</v>
      </c>
      <c r="C6834" s="362" t="s">
        <v>5464</v>
      </c>
      <c r="D6834" s="362" t="s">
        <v>11925</v>
      </c>
      <c r="E6834" s="363" t="s">
        <v>23796</v>
      </c>
    </row>
    <row r="6835" spans="1:5" x14ac:dyDescent="0.25">
      <c r="A6835" s="246" t="str">
        <f t="shared" si="106"/>
        <v>100287</v>
      </c>
      <c r="B6835" s="362" t="s">
        <v>5465</v>
      </c>
      <c r="C6835" s="362" t="s">
        <v>11928</v>
      </c>
      <c r="D6835" s="362" t="s">
        <v>11925</v>
      </c>
      <c r="E6835" s="363" t="s">
        <v>8209</v>
      </c>
    </row>
    <row r="6836" spans="1:5" x14ac:dyDescent="0.25">
      <c r="A6836" s="246" t="str">
        <f t="shared" si="106"/>
        <v>99802</v>
      </c>
      <c r="B6836" s="362" t="s">
        <v>5238</v>
      </c>
      <c r="C6836" s="362" t="s">
        <v>5239</v>
      </c>
      <c r="D6836" s="362" t="s">
        <v>8619</v>
      </c>
      <c r="E6836" s="363" t="s">
        <v>8891</v>
      </c>
    </row>
    <row r="6837" spans="1:5" x14ac:dyDescent="0.25">
      <c r="A6837" s="246" t="str">
        <f t="shared" si="106"/>
        <v>99803</v>
      </c>
      <c r="B6837" s="362" t="s">
        <v>5240</v>
      </c>
      <c r="C6837" s="362" t="s">
        <v>5241</v>
      </c>
      <c r="D6837" s="362" t="s">
        <v>8619</v>
      </c>
      <c r="E6837" s="363" t="s">
        <v>8062</v>
      </c>
    </row>
    <row r="6838" spans="1:5" x14ac:dyDescent="0.25">
      <c r="A6838" s="246" t="str">
        <f t="shared" si="106"/>
        <v>99804</v>
      </c>
      <c r="B6838" s="362" t="s">
        <v>14604</v>
      </c>
      <c r="C6838" s="362" t="s">
        <v>14605</v>
      </c>
      <c r="D6838" s="362" t="s">
        <v>8619</v>
      </c>
      <c r="E6838" s="363" t="s">
        <v>13574</v>
      </c>
    </row>
    <row r="6839" spans="1:5" x14ac:dyDescent="0.25">
      <c r="A6839" s="246" t="str">
        <f t="shared" si="106"/>
        <v>99805</v>
      </c>
      <c r="B6839" s="362" t="s">
        <v>5242</v>
      </c>
      <c r="C6839" s="362" t="s">
        <v>5243</v>
      </c>
      <c r="D6839" s="362" t="s">
        <v>8619</v>
      </c>
      <c r="E6839" s="363" t="s">
        <v>10149</v>
      </c>
    </row>
    <row r="6840" spans="1:5" x14ac:dyDescent="0.25">
      <c r="A6840" s="246" t="str">
        <f t="shared" si="106"/>
        <v>99806</v>
      </c>
      <c r="B6840" s="362" t="s">
        <v>5244</v>
      </c>
      <c r="C6840" s="362" t="s">
        <v>5245</v>
      </c>
      <c r="D6840" s="362" t="s">
        <v>8619</v>
      </c>
      <c r="E6840" s="363" t="s">
        <v>7794</v>
      </c>
    </row>
    <row r="6841" spans="1:5" x14ac:dyDescent="0.25">
      <c r="A6841" s="246" t="str">
        <f t="shared" si="106"/>
        <v>99807</v>
      </c>
      <c r="B6841" s="362" t="s">
        <v>14606</v>
      </c>
      <c r="C6841" s="362" t="s">
        <v>14607</v>
      </c>
      <c r="D6841" s="362" t="s">
        <v>8619</v>
      </c>
      <c r="E6841" s="363" t="s">
        <v>11986</v>
      </c>
    </row>
    <row r="6842" spans="1:5" x14ac:dyDescent="0.25">
      <c r="A6842" s="246" t="str">
        <f t="shared" si="106"/>
        <v>99808</v>
      </c>
      <c r="B6842" s="362" t="s">
        <v>5246</v>
      </c>
      <c r="C6842" s="362" t="s">
        <v>5247</v>
      </c>
      <c r="D6842" s="362" t="s">
        <v>8619</v>
      </c>
      <c r="E6842" s="363" t="s">
        <v>8159</v>
      </c>
    </row>
    <row r="6843" spans="1:5" x14ac:dyDescent="0.25">
      <c r="A6843" s="246" t="str">
        <f t="shared" si="106"/>
        <v>99809</v>
      </c>
      <c r="B6843" s="362" t="s">
        <v>5248</v>
      </c>
      <c r="C6843" s="362" t="s">
        <v>5249</v>
      </c>
      <c r="D6843" s="362" t="s">
        <v>8619</v>
      </c>
      <c r="E6843" s="363" t="s">
        <v>16527</v>
      </c>
    </row>
    <row r="6844" spans="1:5" x14ac:dyDescent="0.25">
      <c r="A6844" s="246" t="str">
        <f t="shared" si="106"/>
        <v>99810</v>
      </c>
      <c r="B6844" s="362" t="s">
        <v>14608</v>
      </c>
      <c r="C6844" s="362" t="s">
        <v>14609</v>
      </c>
      <c r="D6844" s="362" t="s">
        <v>8619</v>
      </c>
      <c r="E6844" s="363" t="s">
        <v>20067</v>
      </c>
    </row>
    <row r="6845" spans="1:5" x14ac:dyDescent="0.25">
      <c r="A6845" s="246" t="str">
        <f t="shared" si="106"/>
        <v>99811</v>
      </c>
      <c r="B6845" s="362" t="s">
        <v>5250</v>
      </c>
      <c r="C6845" s="362" t="s">
        <v>5251</v>
      </c>
      <c r="D6845" s="362" t="s">
        <v>8619</v>
      </c>
      <c r="E6845" s="363" t="s">
        <v>15054</v>
      </c>
    </row>
    <row r="6846" spans="1:5" x14ac:dyDescent="0.25">
      <c r="A6846" s="246" t="str">
        <f t="shared" si="106"/>
        <v>99812</v>
      </c>
      <c r="B6846" s="362" t="s">
        <v>5252</v>
      </c>
      <c r="C6846" s="362" t="s">
        <v>5253</v>
      </c>
      <c r="D6846" s="362" t="s">
        <v>8619</v>
      </c>
      <c r="E6846" s="363" t="s">
        <v>8089</v>
      </c>
    </row>
    <row r="6847" spans="1:5" x14ac:dyDescent="0.25">
      <c r="A6847" s="246" t="str">
        <f t="shared" si="106"/>
        <v>99813</v>
      </c>
      <c r="B6847" s="362" t="s">
        <v>14610</v>
      </c>
      <c r="C6847" s="362" t="s">
        <v>14611</v>
      </c>
      <c r="D6847" s="362" t="s">
        <v>8619</v>
      </c>
      <c r="E6847" s="363" t="s">
        <v>8088</v>
      </c>
    </row>
    <row r="6848" spans="1:5" x14ac:dyDescent="0.25">
      <c r="A6848" s="246" t="str">
        <f t="shared" si="106"/>
        <v>99814</v>
      </c>
      <c r="B6848" s="362" t="s">
        <v>5254</v>
      </c>
      <c r="C6848" s="362" t="s">
        <v>5255</v>
      </c>
      <c r="D6848" s="362" t="s">
        <v>8619</v>
      </c>
      <c r="E6848" s="363" t="s">
        <v>18044</v>
      </c>
    </row>
    <row r="6849" spans="1:5" x14ac:dyDescent="0.25">
      <c r="A6849" s="246" t="str">
        <f t="shared" si="106"/>
        <v>99815</v>
      </c>
      <c r="B6849" s="362" t="s">
        <v>14612</v>
      </c>
      <c r="C6849" s="362" t="s">
        <v>14613</v>
      </c>
      <c r="D6849" s="362" t="s">
        <v>8471</v>
      </c>
      <c r="E6849" s="363" t="s">
        <v>12836</v>
      </c>
    </row>
    <row r="6850" spans="1:5" x14ac:dyDescent="0.25">
      <c r="A6850" s="246" t="str">
        <f t="shared" si="106"/>
        <v>99816</v>
      </c>
      <c r="B6850" s="362" t="s">
        <v>14614</v>
      </c>
      <c r="C6850" s="362" t="s">
        <v>14615</v>
      </c>
      <c r="D6850" s="362" t="s">
        <v>8471</v>
      </c>
      <c r="E6850" s="363" t="s">
        <v>26749</v>
      </c>
    </row>
    <row r="6851" spans="1:5" x14ac:dyDescent="0.25">
      <c r="A6851" s="246" t="str">
        <f t="shared" ref="A6851:A6914" si="107">B6851</f>
        <v>99817</v>
      </c>
      <c r="B6851" s="362" t="s">
        <v>14616</v>
      </c>
      <c r="C6851" s="362" t="s">
        <v>14617</v>
      </c>
      <c r="D6851" s="362" t="s">
        <v>8471</v>
      </c>
      <c r="E6851" s="363" t="s">
        <v>11538</v>
      </c>
    </row>
    <row r="6852" spans="1:5" x14ac:dyDescent="0.25">
      <c r="A6852" s="246" t="str">
        <f t="shared" si="107"/>
        <v>99818</v>
      </c>
      <c r="B6852" s="362" t="s">
        <v>14618</v>
      </c>
      <c r="C6852" s="362" t="s">
        <v>14619</v>
      </c>
      <c r="D6852" s="362" t="s">
        <v>8471</v>
      </c>
      <c r="E6852" s="363" t="s">
        <v>11538</v>
      </c>
    </row>
    <row r="6853" spans="1:5" x14ac:dyDescent="0.25">
      <c r="A6853" s="246" t="str">
        <f t="shared" si="107"/>
        <v>99819</v>
      </c>
      <c r="B6853" s="362" t="s">
        <v>14620</v>
      </c>
      <c r="C6853" s="362" t="s">
        <v>14621</v>
      </c>
      <c r="D6853" s="362" t="s">
        <v>8619</v>
      </c>
      <c r="E6853" s="363" t="s">
        <v>8305</v>
      </c>
    </row>
    <row r="6854" spans="1:5" x14ac:dyDescent="0.25">
      <c r="A6854" s="246" t="str">
        <f t="shared" si="107"/>
        <v>99820</v>
      </c>
      <c r="B6854" s="362" t="s">
        <v>14622</v>
      </c>
      <c r="C6854" s="362" t="s">
        <v>14623</v>
      </c>
      <c r="D6854" s="362" t="s">
        <v>8619</v>
      </c>
      <c r="E6854" s="363" t="s">
        <v>7936</v>
      </c>
    </row>
    <row r="6855" spans="1:5" x14ac:dyDescent="0.25">
      <c r="A6855" s="246" t="str">
        <f t="shared" si="107"/>
        <v>99821</v>
      </c>
      <c r="B6855" s="362" t="s">
        <v>14624</v>
      </c>
      <c r="C6855" s="362" t="s">
        <v>14625</v>
      </c>
      <c r="D6855" s="362" t="s">
        <v>8619</v>
      </c>
      <c r="E6855" s="363" t="s">
        <v>36639</v>
      </c>
    </row>
    <row r="6856" spans="1:5" x14ac:dyDescent="0.25">
      <c r="A6856" s="246" t="str">
        <f t="shared" si="107"/>
        <v>99822</v>
      </c>
      <c r="B6856" s="362" t="s">
        <v>5256</v>
      </c>
      <c r="C6856" s="362" t="s">
        <v>5257</v>
      </c>
      <c r="D6856" s="362" t="s">
        <v>8619</v>
      </c>
      <c r="E6856" s="363" t="s">
        <v>12664</v>
      </c>
    </row>
    <row r="6857" spans="1:5" x14ac:dyDescent="0.25">
      <c r="A6857" s="246" t="str">
        <f t="shared" si="107"/>
        <v>99823</v>
      </c>
      <c r="B6857" s="362" t="s">
        <v>14626</v>
      </c>
      <c r="C6857" s="362" t="s">
        <v>14627</v>
      </c>
      <c r="D6857" s="362" t="s">
        <v>8619</v>
      </c>
      <c r="E6857" s="363" t="s">
        <v>13644</v>
      </c>
    </row>
    <row r="6858" spans="1:5" x14ac:dyDescent="0.25">
      <c r="A6858" s="246" t="str">
        <f t="shared" si="107"/>
        <v>99824</v>
      </c>
      <c r="B6858" s="362" t="s">
        <v>14628</v>
      </c>
      <c r="C6858" s="362" t="s">
        <v>14629</v>
      </c>
      <c r="D6858" s="362" t="s">
        <v>8619</v>
      </c>
      <c r="E6858" s="363" t="s">
        <v>24385</v>
      </c>
    </row>
    <row r="6859" spans="1:5" x14ac:dyDescent="0.25">
      <c r="A6859" s="246" t="str">
        <f t="shared" si="107"/>
        <v>99825</v>
      </c>
      <c r="B6859" s="362" t="s">
        <v>14630</v>
      </c>
      <c r="C6859" s="362" t="s">
        <v>14631</v>
      </c>
      <c r="D6859" s="362" t="s">
        <v>8619</v>
      </c>
      <c r="E6859" s="363" t="s">
        <v>24694</v>
      </c>
    </row>
    <row r="6860" spans="1:5" x14ac:dyDescent="0.25">
      <c r="A6860" s="246" t="str">
        <f t="shared" si="107"/>
        <v>99826</v>
      </c>
      <c r="B6860" s="362" t="s">
        <v>5258</v>
      </c>
      <c r="C6860" s="362" t="s">
        <v>5259</v>
      </c>
      <c r="D6860" s="362" t="s">
        <v>8619</v>
      </c>
      <c r="E6860" s="363" t="s">
        <v>8108</v>
      </c>
    </row>
    <row r="6861" spans="1:5" x14ac:dyDescent="0.25">
      <c r="A6861" s="246" t="str">
        <f t="shared" si="107"/>
        <v>97010</v>
      </c>
      <c r="B6861" s="362" t="s">
        <v>4483</v>
      </c>
      <c r="C6861" s="362" t="s">
        <v>11929</v>
      </c>
      <c r="D6861" s="362" t="s">
        <v>8399</v>
      </c>
      <c r="E6861" s="363" t="s">
        <v>36640</v>
      </c>
    </row>
    <row r="6862" spans="1:5" x14ac:dyDescent="0.25">
      <c r="A6862" s="246" t="str">
        <f t="shared" si="107"/>
        <v>97011</v>
      </c>
      <c r="B6862" s="362" t="s">
        <v>4484</v>
      </c>
      <c r="C6862" s="362" t="s">
        <v>11930</v>
      </c>
      <c r="D6862" s="362" t="s">
        <v>8399</v>
      </c>
      <c r="E6862" s="363" t="s">
        <v>24639</v>
      </c>
    </row>
    <row r="6863" spans="1:5" x14ac:dyDescent="0.25">
      <c r="A6863" s="246" t="str">
        <f t="shared" si="107"/>
        <v>97012</v>
      </c>
      <c r="B6863" s="362" t="s">
        <v>4485</v>
      </c>
      <c r="C6863" s="362" t="s">
        <v>11931</v>
      </c>
      <c r="D6863" s="362" t="s">
        <v>8399</v>
      </c>
      <c r="E6863" s="363" t="s">
        <v>16677</v>
      </c>
    </row>
    <row r="6864" spans="1:5" x14ac:dyDescent="0.25">
      <c r="A6864" s="246" t="str">
        <f t="shared" si="107"/>
        <v>97013</v>
      </c>
      <c r="B6864" s="362" t="s">
        <v>4486</v>
      </c>
      <c r="C6864" s="362" t="s">
        <v>11932</v>
      </c>
      <c r="D6864" s="362" t="s">
        <v>8399</v>
      </c>
      <c r="E6864" s="363" t="s">
        <v>29626</v>
      </c>
    </row>
    <row r="6865" spans="1:5" x14ac:dyDescent="0.25">
      <c r="A6865" s="246" t="str">
        <f t="shared" si="107"/>
        <v>97014</v>
      </c>
      <c r="B6865" s="362" t="s">
        <v>4487</v>
      </c>
      <c r="C6865" s="362" t="s">
        <v>11933</v>
      </c>
      <c r="D6865" s="362" t="s">
        <v>8399</v>
      </c>
      <c r="E6865" s="363" t="s">
        <v>36641</v>
      </c>
    </row>
    <row r="6866" spans="1:5" x14ac:dyDescent="0.25">
      <c r="A6866" s="246" t="str">
        <f t="shared" si="107"/>
        <v>97015</v>
      </c>
      <c r="B6866" s="362" t="s">
        <v>4488</v>
      </c>
      <c r="C6866" s="362" t="s">
        <v>11934</v>
      </c>
      <c r="D6866" s="362" t="s">
        <v>8399</v>
      </c>
      <c r="E6866" s="363" t="s">
        <v>22785</v>
      </c>
    </row>
    <row r="6867" spans="1:5" x14ac:dyDescent="0.25">
      <c r="A6867" s="246" t="str">
        <f t="shared" si="107"/>
        <v>97016</v>
      </c>
      <c r="B6867" s="362" t="s">
        <v>4489</v>
      </c>
      <c r="C6867" s="362" t="s">
        <v>11935</v>
      </c>
      <c r="D6867" s="362" t="s">
        <v>8399</v>
      </c>
      <c r="E6867" s="363" t="s">
        <v>36642</v>
      </c>
    </row>
    <row r="6868" spans="1:5" x14ac:dyDescent="0.25">
      <c r="A6868" s="246" t="str">
        <f t="shared" si="107"/>
        <v>97017</v>
      </c>
      <c r="B6868" s="362" t="s">
        <v>4490</v>
      </c>
      <c r="C6868" s="362" t="s">
        <v>11936</v>
      </c>
      <c r="D6868" s="362" t="s">
        <v>8399</v>
      </c>
      <c r="E6868" s="363" t="s">
        <v>36398</v>
      </c>
    </row>
    <row r="6869" spans="1:5" x14ac:dyDescent="0.25">
      <c r="A6869" s="246" t="str">
        <f t="shared" si="107"/>
        <v>97018</v>
      </c>
      <c r="B6869" s="362" t="s">
        <v>4491</v>
      </c>
      <c r="C6869" s="362" t="s">
        <v>11937</v>
      </c>
      <c r="D6869" s="362" t="s">
        <v>8399</v>
      </c>
      <c r="E6869" s="363" t="s">
        <v>31870</v>
      </c>
    </row>
    <row r="6870" spans="1:5" x14ac:dyDescent="0.25">
      <c r="A6870" s="246" t="str">
        <f t="shared" si="107"/>
        <v>97031</v>
      </c>
      <c r="B6870" s="362" t="s">
        <v>4492</v>
      </c>
      <c r="C6870" s="362" t="s">
        <v>11939</v>
      </c>
      <c r="D6870" s="362" t="s">
        <v>8399</v>
      </c>
      <c r="E6870" s="363" t="s">
        <v>16404</v>
      </c>
    </row>
    <row r="6871" spans="1:5" x14ac:dyDescent="0.25">
      <c r="A6871" s="246" t="str">
        <f t="shared" si="107"/>
        <v>97032</v>
      </c>
      <c r="B6871" s="362" t="s">
        <v>4493</v>
      </c>
      <c r="C6871" s="362" t="s">
        <v>11940</v>
      </c>
      <c r="D6871" s="362" t="s">
        <v>8399</v>
      </c>
      <c r="E6871" s="363" t="s">
        <v>35723</v>
      </c>
    </row>
    <row r="6872" spans="1:5" x14ac:dyDescent="0.25">
      <c r="A6872" s="246" t="str">
        <f t="shared" si="107"/>
        <v>97033</v>
      </c>
      <c r="B6872" s="362" t="s">
        <v>4494</v>
      </c>
      <c r="C6872" s="362" t="s">
        <v>11941</v>
      </c>
      <c r="D6872" s="362" t="s">
        <v>8399</v>
      </c>
      <c r="E6872" s="363" t="s">
        <v>36643</v>
      </c>
    </row>
    <row r="6873" spans="1:5" x14ac:dyDescent="0.25">
      <c r="A6873" s="246" t="str">
        <f t="shared" si="107"/>
        <v>97034</v>
      </c>
      <c r="B6873" s="362" t="s">
        <v>4495</v>
      </c>
      <c r="C6873" s="362" t="s">
        <v>11942</v>
      </c>
      <c r="D6873" s="362" t="s">
        <v>8399</v>
      </c>
      <c r="E6873" s="363" t="s">
        <v>20410</v>
      </c>
    </row>
    <row r="6874" spans="1:5" x14ac:dyDescent="0.25">
      <c r="A6874" s="246" t="str">
        <f t="shared" si="107"/>
        <v>97039</v>
      </c>
      <c r="B6874" s="362" t="s">
        <v>4496</v>
      </c>
      <c r="C6874" s="362" t="s">
        <v>11943</v>
      </c>
      <c r="D6874" s="362" t="s">
        <v>8619</v>
      </c>
      <c r="E6874" s="363" t="s">
        <v>23794</v>
      </c>
    </row>
    <row r="6875" spans="1:5" x14ac:dyDescent="0.25">
      <c r="A6875" s="246" t="str">
        <f t="shared" si="107"/>
        <v>97040</v>
      </c>
      <c r="B6875" s="362" t="s">
        <v>4497</v>
      </c>
      <c r="C6875" s="362" t="s">
        <v>11944</v>
      </c>
      <c r="D6875" s="362" t="s">
        <v>8619</v>
      </c>
      <c r="E6875" s="363" t="s">
        <v>14422</v>
      </c>
    </row>
    <row r="6876" spans="1:5" x14ac:dyDescent="0.25">
      <c r="A6876" s="246" t="str">
        <f t="shared" si="107"/>
        <v>97041</v>
      </c>
      <c r="B6876" s="362" t="s">
        <v>4498</v>
      </c>
      <c r="C6876" s="362" t="s">
        <v>11945</v>
      </c>
      <c r="D6876" s="362" t="s">
        <v>8619</v>
      </c>
      <c r="E6876" s="363" t="s">
        <v>36644</v>
      </c>
    </row>
    <row r="6877" spans="1:5" x14ac:dyDescent="0.25">
      <c r="A6877" s="246" t="str">
        <f t="shared" si="107"/>
        <v>97046</v>
      </c>
      <c r="B6877" s="362" t="s">
        <v>4499</v>
      </c>
      <c r="C6877" s="362" t="s">
        <v>11946</v>
      </c>
      <c r="D6877" s="362" t="s">
        <v>8619</v>
      </c>
      <c r="E6877" s="363" t="s">
        <v>9138</v>
      </c>
    </row>
    <row r="6878" spans="1:5" x14ac:dyDescent="0.25">
      <c r="A6878" s="246" t="str">
        <f t="shared" si="107"/>
        <v>97047</v>
      </c>
      <c r="B6878" s="362" t="s">
        <v>4500</v>
      </c>
      <c r="C6878" s="362" t="s">
        <v>11947</v>
      </c>
      <c r="D6878" s="362" t="s">
        <v>8619</v>
      </c>
      <c r="E6878" s="363" t="s">
        <v>7887</v>
      </c>
    </row>
    <row r="6879" spans="1:5" x14ac:dyDescent="0.25">
      <c r="A6879" s="246" t="str">
        <f t="shared" si="107"/>
        <v>97048</v>
      </c>
      <c r="B6879" s="362" t="s">
        <v>4501</v>
      </c>
      <c r="C6879" s="362" t="s">
        <v>11948</v>
      </c>
      <c r="D6879" s="362" t="s">
        <v>8619</v>
      </c>
      <c r="E6879" s="363" t="s">
        <v>8267</v>
      </c>
    </row>
    <row r="6880" spans="1:5" x14ac:dyDescent="0.25">
      <c r="A6880" s="246" t="str">
        <f t="shared" si="107"/>
        <v>97054</v>
      </c>
      <c r="B6880" s="362" t="s">
        <v>6917</v>
      </c>
      <c r="C6880" s="362" t="s">
        <v>11949</v>
      </c>
      <c r="D6880" s="362" t="s">
        <v>8471</v>
      </c>
      <c r="E6880" s="363" t="s">
        <v>16576</v>
      </c>
    </row>
    <row r="6881" spans="1:5" x14ac:dyDescent="0.25">
      <c r="A6881" s="246" t="str">
        <f t="shared" si="107"/>
        <v>97062</v>
      </c>
      <c r="B6881" s="362" t="s">
        <v>4502</v>
      </c>
      <c r="C6881" s="362" t="s">
        <v>11950</v>
      </c>
      <c r="D6881" s="362" t="s">
        <v>8619</v>
      </c>
      <c r="E6881" s="363" t="s">
        <v>13560</v>
      </c>
    </row>
    <row r="6882" spans="1:5" x14ac:dyDescent="0.25">
      <c r="A6882" s="246" t="str">
        <f t="shared" si="107"/>
        <v>97063</v>
      </c>
      <c r="B6882" s="362" t="s">
        <v>4503</v>
      </c>
      <c r="C6882" s="362" t="s">
        <v>11951</v>
      </c>
      <c r="D6882" s="362" t="s">
        <v>8619</v>
      </c>
      <c r="E6882" s="363" t="s">
        <v>14925</v>
      </c>
    </row>
    <row r="6883" spans="1:5" x14ac:dyDescent="0.25">
      <c r="A6883" s="246" t="str">
        <f t="shared" si="107"/>
        <v>97064</v>
      </c>
      <c r="B6883" s="362" t="s">
        <v>4504</v>
      </c>
      <c r="C6883" s="362" t="s">
        <v>11952</v>
      </c>
      <c r="D6883" s="362" t="s">
        <v>8399</v>
      </c>
      <c r="E6883" s="363" t="s">
        <v>8129</v>
      </c>
    </row>
    <row r="6884" spans="1:5" x14ac:dyDescent="0.25">
      <c r="A6884" s="246" t="str">
        <f t="shared" si="107"/>
        <v>97065</v>
      </c>
      <c r="B6884" s="362" t="s">
        <v>4505</v>
      </c>
      <c r="C6884" s="362" t="s">
        <v>11953</v>
      </c>
      <c r="D6884" s="362" t="s">
        <v>9485</v>
      </c>
      <c r="E6884" s="363" t="s">
        <v>15601</v>
      </c>
    </row>
    <row r="6885" spans="1:5" x14ac:dyDescent="0.25">
      <c r="A6885" s="246" t="str">
        <f t="shared" si="107"/>
        <v>97066</v>
      </c>
      <c r="B6885" s="362" t="s">
        <v>4506</v>
      </c>
      <c r="C6885" s="362" t="s">
        <v>11954</v>
      </c>
      <c r="D6885" s="362" t="s">
        <v>8619</v>
      </c>
      <c r="E6885" s="363" t="s">
        <v>25156</v>
      </c>
    </row>
    <row r="6886" spans="1:5" x14ac:dyDescent="0.25">
      <c r="A6886" s="246" t="str">
        <f t="shared" si="107"/>
        <v>97067</v>
      </c>
      <c r="B6886" s="362" t="s">
        <v>4507</v>
      </c>
      <c r="C6886" s="362" t="s">
        <v>11955</v>
      </c>
      <c r="D6886" s="362" t="s">
        <v>8399</v>
      </c>
      <c r="E6886" s="363" t="s">
        <v>36645</v>
      </c>
    </row>
    <row r="6887" spans="1:5" x14ac:dyDescent="0.25">
      <c r="A6887" s="246" t="str">
        <f t="shared" si="107"/>
        <v>97621</v>
      </c>
      <c r="B6887" s="362" t="s">
        <v>4761</v>
      </c>
      <c r="C6887" s="362" t="s">
        <v>33258</v>
      </c>
      <c r="D6887" s="362" t="s">
        <v>9485</v>
      </c>
      <c r="E6887" s="363" t="s">
        <v>30767</v>
      </c>
    </row>
    <row r="6888" spans="1:5" x14ac:dyDescent="0.25">
      <c r="A6888" s="246" t="str">
        <f t="shared" si="107"/>
        <v>97622</v>
      </c>
      <c r="B6888" s="362" t="s">
        <v>4762</v>
      </c>
      <c r="C6888" s="362" t="s">
        <v>33259</v>
      </c>
      <c r="D6888" s="362" t="s">
        <v>9485</v>
      </c>
      <c r="E6888" s="363" t="s">
        <v>36646</v>
      </c>
    </row>
    <row r="6889" spans="1:5" x14ac:dyDescent="0.25">
      <c r="A6889" s="246" t="str">
        <f t="shared" si="107"/>
        <v>97623</v>
      </c>
      <c r="B6889" s="362" t="s">
        <v>4763</v>
      </c>
      <c r="C6889" s="362" t="s">
        <v>33260</v>
      </c>
      <c r="D6889" s="362" t="s">
        <v>9485</v>
      </c>
      <c r="E6889" s="363" t="s">
        <v>36647</v>
      </c>
    </row>
    <row r="6890" spans="1:5" x14ac:dyDescent="0.25">
      <c r="A6890" s="246" t="str">
        <f t="shared" si="107"/>
        <v>97624</v>
      </c>
      <c r="B6890" s="362" t="s">
        <v>4764</v>
      </c>
      <c r="C6890" s="362" t="s">
        <v>33261</v>
      </c>
      <c r="D6890" s="362" t="s">
        <v>9485</v>
      </c>
      <c r="E6890" s="363" t="s">
        <v>36648</v>
      </c>
    </row>
    <row r="6891" spans="1:5" x14ac:dyDescent="0.25">
      <c r="A6891" s="246" t="str">
        <f t="shared" si="107"/>
        <v>97625</v>
      </c>
      <c r="B6891" s="362" t="s">
        <v>4765</v>
      </c>
      <c r="C6891" s="362" t="s">
        <v>33263</v>
      </c>
      <c r="D6891" s="362" t="s">
        <v>9485</v>
      </c>
      <c r="E6891" s="363" t="s">
        <v>36649</v>
      </c>
    </row>
    <row r="6892" spans="1:5" x14ac:dyDescent="0.25">
      <c r="A6892" s="246" t="str">
        <f t="shared" si="107"/>
        <v>97626</v>
      </c>
      <c r="B6892" s="362" t="s">
        <v>4766</v>
      </c>
      <c r="C6892" s="362" t="s">
        <v>33265</v>
      </c>
      <c r="D6892" s="362" t="s">
        <v>9485</v>
      </c>
      <c r="E6892" s="363" t="s">
        <v>36650</v>
      </c>
    </row>
    <row r="6893" spans="1:5" x14ac:dyDescent="0.25">
      <c r="A6893" s="246" t="str">
        <f t="shared" si="107"/>
        <v>97627</v>
      </c>
      <c r="B6893" s="362" t="s">
        <v>4767</v>
      </c>
      <c r="C6893" s="362" t="s">
        <v>33267</v>
      </c>
      <c r="D6893" s="362" t="s">
        <v>9485</v>
      </c>
      <c r="E6893" s="363" t="s">
        <v>36651</v>
      </c>
    </row>
    <row r="6894" spans="1:5" x14ac:dyDescent="0.25">
      <c r="A6894" s="246" t="str">
        <f t="shared" si="107"/>
        <v>97628</v>
      </c>
      <c r="B6894" s="362" t="s">
        <v>4768</v>
      </c>
      <c r="C6894" s="362" t="s">
        <v>33269</v>
      </c>
      <c r="D6894" s="362" t="s">
        <v>9485</v>
      </c>
      <c r="E6894" s="363" t="s">
        <v>21424</v>
      </c>
    </row>
    <row r="6895" spans="1:5" x14ac:dyDescent="0.25">
      <c r="A6895" s="246" t="str">
        <f t="shared" si="107"/>
        <v>97629</v>
      </c>
      <c r="B6895" s="362" t="s">
        <v>4769</v>
      </c>
      <c r="C6895" s="362" t="s">
        <v>33271</v>
      </c>
      <c r="D6895" s="362" t="s">
        <v>9485</v>
      </c>
      <c r="E6895" s="363" t="s">
        <v>31066</v>
      </c>
    </row>
    <row r="6896" spans="1:5" x14ac:dyDescent="0.25">
      <c r="A6896" s="246" t="str">
        <f t="shared" si="107"/>
        <v>97631</v>
      </c>
      <c r="B6896" s="362" t="s">
        <v>4770</v>
      </c>
      <c r="C6896" s="362" t="s">
        <v>33273</v>
      </c>
      <c r="D6896" s="362" t="s">
        <v>8619</v>
      </c>
      <c r="E6896" s="363" t="s">
        <v>14143</v>
      </c>
    </row>
    <row r="6897" spans="1:5" x14ac:dyDescent="0.25">
      <c r="A6897" s="246" t="str">
        <f t="shared" si="107"/>
        <v>97632</v>
      </c>
      <c r="B6897" s="362" t="s">
        <v>4771</v>
      </c>
      <c r="C6897" s="362" t="s">
        <v>33274</v>
      </c>
      <c r="D6897" s="362" t="s">
        <v>8399</v>
      </c>
      <c r="E6897" s="363" t="s">
        <v>25202</v>
      </c>
    </row>
    <row r="6898" spans="1:5" x14ac:dyDescent="0.25">
      <c r="A6898" s="246" t="str">
        <f t="shared" si="107"/>
        <v>97633</v>
      </c>
      <c r="B6898" s="362" t="s">
        <v>4772</v>
      </c>
      <c r="C6898" s="362" t="s">
        <v>33275</v>
      </c>
      <c r="D6898" s="362" t="s">
        <v>8619</v>
      </c>
      <c r="E6898" s="363" t="s">
        <v>12610</v>
      </c>
    </row>
    <row r="6899" spans="1:5" x14ac:dyDescent="0.25">
      <c r="A6899" s="246" t="str">
        <f t="shared" si="107"/>
        <v>97634</v>
      </c>
      <c r="B6899" s="362" t="s">
        <v>4773</v>
      </c>
      <c r="C6899" s="362" t="s">
        <v>33276</v>
      </c>
      <c r="D6899" s="362" t="s">
        <v>8619</v>
      </c>
      <c r="E6899" s="363" t="s">
        <v>10234</v>
      </c>
    </row>
    <row r="6900" spans="1:5" x14ac:dyDescent="0.25">
      <c r="A6900" s="246" t="str">
        <f t="shared" si="107"/>
        <v>97635</v>
      </c>
      <c r="B6900" s="362" t="s">
        <v>4774</v>
      </c>
      <c r="C6900" s="362" t="s">
        <v>33277</v>
      </c>
      <c r="D6900" s="362" t="s">
        <v>8619</v>
      </c>
      <c r="E6900" s="363" t="s">
        <v>12668</v>
      </c>
    </row>
    <row r="6901" spans="1:5" x14ac:dyDescent="0.25">
      <c r="A6901" s="246" t="str">
        <f t="shared" si="107"/>
        <v>97636</v>
      </c>
      <c r="B6901" s="362" t="s">
        <v>175</v>
      </c>
      <c r="C6901" s="362" t="s">
        <v>33278</v>
      </c>
      <c r="D6901" s="362" t="s">
        <v>8619</v>
      </c>
      <c r="E6901" s="363" t="s">
        <v>8053</v>
      </c>
    </row>
    <row r="6902" spans="1:5" x14ac:dyDescent="0.25">
      <c r="A6902" s="246" t="str">
        <f t="shared" si="107"/>
        <v>97637</v>
      </c>
      <c r="B6902" s="362" t="s">
        <v>4775</v>
      </c>
      <c r="C6902" s="362" t="s">
        <v>33279</v>
      </c>
      <c r="D6902" s="362" t="s">
        <v>8619</v>
      </c>
      <c r="E6902" s="363" t="s">
        <v>16553</v>
      </c>
    </row>
    <row r="6903" spans="1:5" x14ac:dyDescent="0.25">
      <c r="A6903" s="246" t="str">
        <f t="shared" si="107"/>
        <v>97638</v>
      </c>
      <c r="B6903" s="362" t="s">
        <v>4776</v>
      </c>
      <c r="C6903" s="362" t="s">
        <v>33280</v>
      </c>
      <c r="D6903" s="362" t="s">
        <v>8619</v>
      </c>
      <c r="E6903" s="363" t="s">
        <v>8099</v>
      </c>
    </row>
    <row r="6904" spans="1:5" x14ac:dyDescent="0.25">
      <c r="A6904" s="246" t="str">
        <f t="shared" si="107"/>
        <v>97639</v>
      </c>
      <c r="B6904" s="362" t="s">
        <v>4777</v>
      </c>
      <c r="C6904" s="362" t="s">
        <v>33281</v>
      </c>
      <c r="D6904" s="362" t="s">
        <v>8619</v>
      </c>
      <c r="E6904" s="363" t="s">
        <v>21796</v>
      </c>
    </row>
    <row r="6905" spans="1:5" x14ac:dyDescent="0.25">
      <c r="A6905" s="246" t="str">
        <f t="shared" si="107"/>
        <v>97640</v>
      </c>
      <c r="B6905" s="362" t="s">
        <v>4778</v>
      </c>
      <c r="C6905" s="362" t="s">
        <v>33282</v>
      </c>
      <c r="D6905" s="362" t="s">
        <v>8619</v>
      </c>
      <c r="E6905" s="363" t="s">
        <v>9427</v>
      </c>
    </row>
    <row r="6906" spans="1:5" x14ac:dyDescent="0.25">
      <c r="A6906" s="246" t="str">
        <f t="shared" si="107"/>
        <v>97641</v>
      </c>
      <c r="B6906" s="362" t="s">
        <v>4779</v>
      </c>
      <c r="C6906" s="362" t="s">
        <v>33283</v>
      </c>
      <c r="D6906" s="362" t="s">
        <v>8619</v>
      </c>
      <c r="E6906" s="363" t="s">
        <v>9226</v>
      </c>
    </row>
    <row r="6907" spans="1:5" x14ac:dyDescent="0.25">
      <c r="A6907" s="246" t="str">
        <f t="shared" si="107"/>
        <v>97642</v>
      </c>
      <c r="B6907" s="362" t="s">
        <v>4780</v>
      </c>
      <c r="C6907" s="362" t="s">
        <v>33284</v>
      </c>
      <c r="D6907" s="362" t="s">
        <v>8619</v>
      </c>
      <c r="E6907" s="363" t="s">
        <v>21678</v>
      </c>
    </row>
    <row r="6908" spans="1:5" x14ac:dyDescent="0.25">
      <c r="A6908" s="246" t="str">
        <f t="shared" si="107"/>
        <v>97643</v>
      </c>
      <c r="B6908" s="362" t="s">
        <v>4781</v>
      </c>
      <c r="C6908" s="362" t="s">
        <v>33285</v>
      </c>
      <c r="D6908" s="362" t="s">
        <v>8619</v>
      </c>
      <c r="E6908" s="363" t="s">
        <v>20831</v>
      </c>
    </row>
    <row r="6909" spans="1:5" x14ac:dyDescent="0.25">
      <c r="A6909" s="246" t="str">
        <f t="shared" si="107"/>
        <v>97644</v>
      </c>
      <c r="B6909" s="362" t="s">
        <v>4782</v>
      </c>
      <c r="C6909" s="362" t="s">
        <v>33287</v>
      </c>
      <c r="D6909" s="362" t="s">
        <v>8619</v>
      </c>
      <c r="E6909" s="363" t="s">
        <v>8041</v>
      </c>
    </row>
    <row r="6910" spans="1:5" x14ac:dyDescent="0.25">
      <c r="A6910" s="246" t="str">
        <f t="shared" si="107"/>
        <v>97645</v>
      </c>
      <c r="B6910" s="362" t="s">
        <v>4783</v>
      </c>
      <c r="C6910" s="362" t="s">
        <v>33288</v>
      </c>
      <c r="D6910" s="362" t="s">
        <v>8619</v>
      </c>
      <c r="E6910" s="363" t="s">
        <v>17116</v>
      </c>
    </row>
    <row r="6911" spans="1:5" x14ac:dyDescent="0.25">
      <c r="A6911" s="246" t="str">
        <f t="shared" si="107"/>
        <v>97647</v>
      </c>
      <c r="B6911" s="362" t="s">
        <v>4784</v>
      </c>
      <c r="C6911" s="362" t="s">
        <v>33289</v>
      </c>
      <c r="D6911" s="362" t="s">
        <v>8619</v>
      </c>
      <c r="E6911" s="363" t="s">
        <v>8373</v>
      </c>
    </row>
    <row r="6912" spans="1:5" x14ac:dyDescent="0.25">
      <c r="A6912" s="246" t="str">
        <f t="shared" si="107"/>
        <v>97648</v>
      </c>
      <c r="B6912" s="362" t="s">
        <v>4785</v>
      </c>
      <c r="C6912" s="362" t="s">
        <v>33290</v>
      </c>
      <c r="D6912" s="362" t="s">
        <v>8619</v>
      </c>
      <c r="E6912" s="363" t="s">
        <v>16620</v>
      </c>
    </row>
    <row r="6913" spans="1:5" x14ac:dyDescent="0.25">
      <c r="A6913" s="246" t="str">
        <f t="shared" si="107"/>
        <v>97649</v>
      </c>
      <c r="B6913" s="362" t="s">
        <v>4786</v>
      </c>
      <c r="C6913" s="362" t="s">
        <v>33291</v>
      </c>
      <c r="D6913" s="362" t="s">
        <v>8619</v>
      </c>
      <c r="E6913" s="363" t="s">
        <v>17610</v>
      </c>
    </row>
    <row r="6914" spans="1:5" x14ac:dyDescent="0.25">
      <c r="A6914" s="246" t="str">
        <f t="shared" si="107"/>
        <v>97650</v>
      </c>
      <c r="B6914" s="362" t="s">
        <v>4787</v>
      </c>
      <c r="C6914" s="362" t="s">
        <v>33292</v>
      </c>
      <c r="D6914" s="362" t="s">
        <v>8619</v>
      </c>
      <c r="E6914" s="363" t="s">
        <v>7961</v>
      </c>
    </row>
    <row r="6915" spans="1:5" x14ac:dyDescent="0.25">
      <c r="A6915" s="246" t="str">
        <f t="shared" ref="A6915:A6978" si="108">B6915</f>
        <v>97651</v>
      </c>
      <c r="B6915" s="362" t="s">
        <v>4788</v>
      </c>
      <c r="C6915" s="362" t="s">
        <v>33293</v>
      </c>
      <c r="D6915" s="362" t="s">
        <v>8471</v>
      </c>
      <c r="E6915" s="363" t="s">
        <v>36652</v>
      </c>
    </row>
    <row r="6916" spans="1:5" x14ac:dyDescent="0.25">
      <c r="A6916" s="246" t="str">
        <f t="shared" si="108"/>
        <v>97652</v>
      </c>
      <c r="B6916" s="362" t="s">
        <v>4789</v>
      </c>
      <c r="C6916" s="362" t="s">
        <v>33295</v>
      </c>
      <c r="D6916" s="362" t="s">
        <v>8471</v>
      </c>
      <c r="E6916" s="363" t="s">
        <v>36653</v>
      </c>
    </row>
    <row r="6917" spans="1:5" x14ac:dyDescent="0.25">
      <c r="A6917" s="246" t="str">
        <f t="shared" si="108"/>
        <v>97653</v>
      </c>
      <c r="B6917" s="362" t="s">
        <v>4790</v>
      </c>
      <c r="C6917" s="362" t="s">
        <v>33297</v>
      </c>
      <c r="D6917" s="362" t="s">
        <v>8471</v>
      </c>
      <c r="E6917" s="363" t="s">
        <v>36654</v>
      </c>
    </row>
    <row r="6918" spans="1:5" x14ac:dyDescent="0.25">
      <c r="A6918" s="246" t="str">
        <f t="shared" si="108"/>
        <v>97654</v>
      </c>
      <c r="B6918" s="362" t="s">
        <v>4791</v>
      </c>
      <c r="C6918" s="362" t="s">
        <v>33298</v>
      </c>
      <c r="D6918" s="362" t="s">
        <v>8471</v>
      </c>
      <c r="E6918" s="363" t="s">
        <v>36655</v>
      </c>
    </row>
    <row r="6919" spans="1:5" x14ac:dyDescent="0.25">
      <c r="A6919" s="246" t="str">
        <f t="shared" si="108"/>
        <v>97655</v>
      </c>
      <c r="B6919" s="362" t="s">
        <v>4792</v>
      </c>
      <c r="C6919" s="362" t="s">
        <v>33300</v>
      </c>
      <c r="D6919" s="362" t="s">
        <v>8619</v>
      </c>
      <c r="E6919" s="363" t="s">
        <v>36656</v>
      </c>
    </row>
    <row r="6920" spans="1:5" x14ac:dyDescent="0.25">
      <c r="A6920" s="246" t="str">
        <f t="shared" si="108"/>
        <v>97656</v>
      </c>
      <c r="B6920" s="362" t="s">
        <v>4793</v>
      </c>
      <c r="C6920" s="362" t="s">
        <v>33301</v>
      </c>
      <c r="D6920" s="362" t="s">
        <v>8471</v>
      </c>
      <c r="E6920" s="363" t="s">
        <v>36657</v>
      </c>
    </row>
    <row r="6921" spans="1:5" x14ac:dyDescent="0.25">
      <c r="A6921" s="246" t="str">
        <f t="shared" si="108"/>
        <v>97657</v>
      </c>
      <c r="B6921" s="362" t="s">
        <v>4794</v>
      </c>
      <c r="C6921" s="362" t="s">
        <v>33303</v>
      </c>
      <c r="D6921" s="362" t="s">
        <v>8471</v>
      </c>
      <c r="E6921" s="363" t="s">
        <v>36658</v>
      </c>
    </row>
    <row r="6922" spans="1:5" x14ac:dyDescent="0.25">
      <c r="A6922" s="246" t="str">
        <f t="shared" si="108"/>
        <v>97658</v>
      </c>
      <c r="B6922" s="362" t="s">
        <v>4795</v>
      </c>
      <c r="C6922" s="362" t="s">
        <v>33305</v>
      </c>
      <c r="D6922" s="362" t="s">
        <v>8471</v>
      </c>
      <c r="E6922" s="363" t="s">
        <v>36659</v>
      </c>
    </row>
    <row r="6923" spans="1:5" x14ac:dyDescent="0.25">
      <c r="A6923" s="246" t="str">
        <f t="shared" si="108"/>
        <v>97659</v>
      </c>
      <c r="B6923" s="362" t="s">
        <v>4796</v>
      </c>
      <c r="C6923" s="362" t="s">
        <v>33307</v>
      </c>
      <c r="D6923" s="362" t="s">
        <v>8471</v>
      </c>
      <c r="E6923" s="363" t="s">
        <v>36660</v>
      </c>
    </row>
    <row r="6924" spans="1:5" x14ac:dyDescent="0.25">
      <c r="A6924" s="246" t="str">
        <f t="shared" si="108"/>
        <v>97660</v>
      </c>
      <c r="B6924" s="362" t="s">
        <v>4797</v>
      </c>
      <c r="C6924" s="362" t="s">
        <v>33309</v>
      </c>
      <c r="D6924" s="362" t="s">
        <v>8471</v>
      </c>
      <c r="E6924" s="363" t="s">
        <v>7834</v>
      </c>
    </row>
    <row r="6925" spans="1:5" x14ac:dyDescent="0.25">
      <c r="A6925" s="246" t="str">
        <f t="shared" si="108"/>
        <v>97661</v>
      </c>
      <c r="B6925" s="362" t="s">
        <v>4798</v>
      </c>
      <c r="C6925" s="362" t="s">
        <v>33310</v>
      </c>
      <c r="D6925" s="362" t="s">
        <v>8399</v>
      </c>
      <c r="E6925" s="363" t="s">
        <v>8087</v>
      </c>
    </row>
    <row r="6926" spans="1:5" x14ac:dyDescent="0.25">
      <c r="A6926" s="246" t="str">
        <f t="shared" si="108"/>
        <v>97662</v>
      </c>
      <c r="B6926" s="362" t="s">
        <v>4799</v>
      </c>
      <c r="C6926" s="362" t="s">
        <v>33311</v>
      </c>
      <c r="D6926" s="362" t="s">
        <v>8399</v>
      </c>
      <c r="E6926" s="363" t="s">
        <v>7920</v>
      </c>
    </row>
    <row r="6927" spans="1:5" x14ac:dyDescent="0.25">
      <c r="A6927" s="246" t="str">
        <f t="shared" si="108"/>
        <v>97663</v>
      </c>
      <c r="B6927" s="362" t="s">
        <v>4800</v>
      </c>
      <c r="C6927" s="362" t="s">
        <v>33312</v>
      </c>
      <c r="D6927" s="362" t="s">
        <v>8471</v>
      </c>
      <c r="E6927" s="363" t="s">
        <v>30885</v>
      </c>
    </row>
    <row r="6928" spans="1:5" x14ac:dyDescent="0.25">
      <c r="A6928" s="246" t="str">
        <f t="shared" si="108"/>
        <v>97664</v>
      </c>
      <c r="B6928" s="362" t="s">
        <v>4801</v>
      </c>
      <c r="C6928" s="362" t="s">
        <v>33313</v>
      </c>
      <c r="D6928" s="362" t="s">
        <v>8471</v>
      </c>
      <c r="E6928" s="363" t="s">
        <v>8243</v>
      </c>
    </row>
    <row r="6929" spans="1:5" x14ac:dyDescent="0.25">
      <c r="A6929" s="246" t="str">
        <f t="shared" si="108"/>
        <v>97665</v>
      </c>
      <c r="B6929" s="362" t="s">
        <v>4802</v>
      </c>
      <c r="C6929" s="362" t="s">
        <v>33314</v>
      </c>
      <c r="D6929" s="362" t="s">
        <v>8471</v>
      </c>
      <c r="E6929" s="363" t="s">
        <v>15067</v>
      </c>
    </row>
    <row r="6930" spans="1:5" x14ac:dyDescent="0.25">
      <c r="A6930" s="246" t="str">
        <f t="shared" si="108"/>
        <v>97666</v>
      </c>
      <c r="B6930" s="362" t="s">
        <v>4803</v>
      </c>
      <c r="C6930" s="362" t="s">
        <v>33315</v>
      </c>
      <c r="D6930" s="362" t="s">
        <v>8471</v>
      </c>
      <c r="E6930" s="363" t="s">
        <v>10637</v>
      </c>
    </row>
    <row r="6931" spans="1:5" x14ac:dyDescent="0.25">
      <c r="A6931" s="246" t="str">
        <f t="shared" si="108"/>
        <v>104789</v>
      </c>
      <c r="B6931" s="362" t="s">
        <v>33316</v>
      </c>
      <c r="C6931" s="362" t="s">
        <v>33317</v>
      </c>
      <c r="D6931" s="362" t="s">
        <v>9485</v>
      </c>
      <c r="E6931" s="363" t="s">
        <v>36661</v>
      </c>
    </row>
    <row r="6932" spans="1:5" x14ac:dyDescent="0.25">
      <c r="A6932" s="246" t="str">
        <f t="shared" si="108"/>
        <v>104790</v>
      </c>
      <c r="B6932" s="362" t="s">
        <v>33319</v>
      </c>
      <c r="C6932" s="362" t="s">
        <v>33320</v>
      </c>
      <c r="D6932" s="362" t="s">
        <v>9485</v>
      </c>
      <c r="E6932" s="363" t="s">
        <v>35670</v>
      </c>
    </row>
    <row r="6933" spans="1:5" x14ac:dyDescent="0.25">
      <c r="A6933" s="246" t="str">
        <f t="shared" si="108"/>
        <v>104791</v>
      </c>
      <c r="B6933" s="362" t="s">
        <v>33322</v>
      </c>
      <c r="C6933" s="362" t="s">
        <v>33323</v>
      </c>
      <c r="D6933" s="362" t="s">
        <v>8619</v>
      </c>
      <c r="E6933" s="363" t="s">
        <v>7894</v>
      </c>
    </row>
    <row r="6934" spans="1:5" x14ac:dyDescent="0.25">
      <c r="A6934" s="246" t="str">
        <f t="shared" si="108"/>
        <v>104792</v>
      </c>
      <c r="B6934" s="362" t="s">
        <v>33324</v>
      </c>
      <c r="C6934" s="362" t="s">
        <v>33325</v>
      </c>
      <c r="D6934" s="362" t="s">
        <v>8399</v>
      </c>
      <c r="E6934" s="363" t="s">
        <v>9023</v>
      </c>
    </row>
    <row r="6935" spans="1:5" x14ac:dyDescent="0.25">
      <c r="A6935" s="246" t="str">
        <f t="shared" si="108"/>
        <v>104793</v>
      </c>
      <c r="B6935" s="362" t="s">
        <v>33326</v>
      </c>
      <c r="C6935" s="362" t="s">
        <v>33327</v>
      </c>
      <c r="D6935" s="362" t="s">
        <v>8399</v>
      </c>
      <c r="E6935" s="363" t="s">
        <v>8891</v>
      </c>
    </row>
    <row r="6936" spans="1:5" x14ac:dyDescent="0.25">
      <c r="A6936" s="246" t="str">
        <f t="shared" si="108"/>
        <v>104794</v>
      </c>
      <c r="B6936" s="362" t="s">
        <v>33328</v>
      </c>
      <c r="C6936" s="362" t="s">
        <v>33329</v>
      </c>
      <c r="D6936" s="362" t="s">
        <v>8399</v>
      </c>
      <c r="E6936" s="363" t="s">
        <v>8499</v>
      </c>
    </row>
    <row r="6937" spans="1:5" x14ac:dyDescent="0.25">
      <c r="A6937" s="246" t="str">
        <f t="shared" si="108"/>
        <v>104795</v>
      </c>
      <c r="B6937" s="362" t="s">
        <v>33330</v>
      </c>
      <c r="C6937" s="362" t="s">
        <v>33331</v>
      </c>
      <c r="D6937" s="362" t="s">
        <v>8399</v>
      </c>
      <c r="E6937" s="363" t="s">
        <v>16543</v>
      </c>
    </row>
    <row r="6938" spans="1:5" x14ac:dyDescent="0.25">
      <c r="A6938" s="246" t="str">
        <f t="shared" si="108"/>
        <v>104796</v>
      </c>
      <c r="B6938" s="362" t="s">
        <v>33332</v>
      </c>
      <c r="C6938" s="362" t="s">
        <v>33333</v>
      </c>
      <c r="D6938" s="362" t="s">
        <v>8399</v>
      </c>
      <c r="E6938" s="363" t="s">
        <v>36662</v>
      </c>
    </row>
    <row r="6939" spans="1:5" x14ac:dyDescent="0.25">
      <c r="A6939" s="246" t="str">
        <f t="shared" si="108"/>
        <v>104797</v>
      </c>
      <c r="B6939" s="362" t="s">
        <v>33334</v>
      </c>
      <c r="C6939" s="362" t="s">
        <v>33335</v>
      </c>
      <c r="D6939" s="362" t="s">
        <v>8399</v>
      </c>
      <c r="E6939" s="363" t="s">
        <v>8003</v>
      </c>
    </row>
    <row r="6940" spans="1:5" x14ac:dyDescent="0.25">
      <c r="A6940" s="246" t="str">
        <f t="shared" si="108"/>
        <v>104798</v>
      </c>
      <c r="B6940" s="362" t="s">
        <v>33336</v>
      </c>
      <c r="C6940" s="362" t="s">
        <v>33337</v>
      </c>
      <c r="D6940" s="362" t="s">
        <v>8471</v>
      </c>
      <c r="E6940" s="363" t="s">
        <v>8069</v>
      </c>
    </row>
    <row r="6941" spans="1:5" x14ac:dyDescent="0.25">
      <c r="A6941" s="246" t="str">
        <f t="shared" si="108"/>
        <v>104799</v>
      </c>
      <c r="B6941" s="362" t="s">
        <v>33338</v>
      </c>
      <c r="C6941" s="362" t="s">
        <v>33339</v>
      </c>
      <c r="D6941" s="362" t="s">
        <v>8619</v>
      </c>
      <c r="E6941" s="363" t="s">
        <v>8296</v>
      </c>
    </row>
    <row r="6942" spans="1:5" x14ac:dyDescent="0.25">
      <c r="A6942" s="246" t="str">
        <f t="shared" si="108"/>
        <v>104800</v>
      </c>
      <c r="B6942" s="362" t="s">
        <v>33340</v>
      </c>
      <c r="C6942" s="362" t="s">
        <v>33341</v>
      </c>
      <c r="D6942" s="362" t="s">
        <v>8399</v>
      </c>
      <c r="E6942" s="363" t="s">
        <v>10717</v>
      </c>
    </row>
    <row r="6943" spans="1:5" x14ac:dyDescent="0.25">
      <c r="A6943" s="246" t="str">
        <f t="shared" si="108"/>
        <v>104801</v>
      </c>
      <c r="B6943" s="362" t="s">
        <v>33342</v>
      </c>
      <c r="C6943" s="362" t="s">
        <v>33343</v>
      </c>
      <c r="D6943" s="362" t="s">
        <v>8619</v>
      </c>
      <c r="E6943" s="363" t="s">
        <v>15477</v>
      </c>
    </row>
    <row r="6944" spans="1:5" x14ac:dyDescent="0.25">
      <c r="A6944" s="246" t="str">
        <f t="shared" si="108"/>
        <v>104802</v>
      </c>
      <c r="B6944" s="362" t="s">
        <v>33344</v>
      </c>
      <c r="C6944" s="362" t="s">
        <v>33345</v>
      </c>
      <c r="D6944" s="362" t="s">
        <v>8619</v>
      </c>
      <c r="E6944" s="363" t="s">
        <v>16639</v>
      </c>
    </row>
    <row r="6945" spans="1:5" x14ac:dyDescent="0.25">
      <c r="A6945" s="246" t="str">
        <f t="shared" si="108"/>
        <v>104803</v>
      </c>
      <c r="B6945" s="362" t="s">
        <v>33346</v>
      </c>
      <c r="C6945" s="362" t="s">
        <v>33347</v>
      </c>
      <c r="D6945" s="362" t="s">
        <v>8399</v>
      </c>
      <c r="E6945" s="363" t="s">
        <v>8043</v>
      </c>
    </row>
    <row r="6946" spans="1:5" x14ac:dyDescent="0.25">
      <c r="A6946" s="246" t="str">
        <f t="shared" si="108"/>
        <v>95967</v>
      </c>
      <c r="B6946" s="362" t="s">
        <v>4108</v>
      </c>
      <c r="C6946" s="362" t="s">
        <v>11957</v>
      </c>
      <c r="D6946" s="362" t="s">
        <v>8915</v>
      </c>
      <c r="E6946" s="363" t="s">
        <v>25173</v>
      </c>
    </row>
    <row r="6947" spans="1:5" x14ac:dyDescent="0.25">
      <c r="A6947" s="246" t="str">
        <f t="shared" si="108"/>
        <v>99058</v>
      </c>
      <c r="B6947" s="362" t="s">
        <v>5121</v>
      </c>
      <c r="C6947" s="362" t="s">
        <v>11958</v>
      </c>
      <c r="D6947" s="362" t="s">
        <v>8471</v>
      </c>
      <c r="E6947" s="363" t="s">
        <v>12673</v>
      </c>
    </row>
    <row r="6948" spans="1:5" x14ac:dyDescent="0.25">
      <c r="A6948" s="246" t="str">
        <f t="shared" si="108"/>
        <v>99059</v>
      </c>
      <c r="B6948" s="362" t="s">
        <v>5122</v>
      </c>
      <c r="C6948" s="362" t="s">
        <v>11959</v>
      </c>
      <c r="D6948" s="362" t="s">
        <v>8399</v>
      </c>
      <c r="E6948" s="363" t="s">
        <v>36663</v>
      </c>
    </row>
    <row r="6949" spans="1:5" x14ac:dyDescent="0.25">
      <c r="A6949" s="246" t="str">
        <f t="shared" si="108"/>
        <v>99060</v>
      </c>
      <c r="B6949" s="362" t="s">
        <v>5123</v>
      </c>
      <c r="C6949" s="362" t="s">
        <v>11960</v>
      </c>
      <c r="D6949" s="362" t="s">
        <v>8471</v>
      </c>
      <c r="E6949" s="363" t="s">
        <v>36664</v>
      </c>
    </row>
    <row r="6950" spans="1:5" x14ac:dyDescent="0.25">
      <c r="A6950" s="246" t="str">
        <f t="shared" si="108"/>
        <v>99061</v>
      </c>
      <c r="B6950" s="362" t="s">
        <v>5124</v>
      </c>
      <c r="C6950" s="362" t="s">
        <v>11961</v>
      </c>
      <c r="D6950" s="362" t="s">
        <v>8471</v>
      </c>
      <c r="E6950" s="363" t="s">
        <v>36665</v>
      </c>
    </row>
    <row r="6951" spans="1:5" x14ac:dyDescent="0.25">
      <c r="A6951" s="246" t="str">
        <f t="shared" si="108"/>
        <v>99062</v>
      </c>
      <c r="B6951" s="362" t="s">
        <v>5125</v>
      </c>
      <c r="C6951" s="362" t="s">
        <v>11962</v>
      </c>
      <c r="D6951" s="362" t="s">
        <v>8471</v>
      </c>
      <c r="E6951" s="363" t="s">
        <v>14166</v>
      </c>
    </row>
    <row r="6952" spans="1:5" x14ac:dyDescent="0.25">
      <c r="A6952" s="246" t="str">
        <f t="shared" si="108"/>
        <v>99063</v>
      </c>
      <c r="B6952" s="362" t="s">
        <v>5126</v>
      </c>
      <c r="C6952" s="362" t="s">
        <v>11963</v>
      </c>
      <c r="D6952" s="362" t="s">
        <v>8399</v>
      </c>
      <c r="E6952" s="363" t="s">
        <v>8364</v>
      </c>
    </row>
    <row r="6953" spans="1:5" x14ac:dyDescent="0.25">
      <c r="A6953" s="246" t="str">
        <f t="shared" si="108"/>
        <v>99064</v>
      </c>
      <c r="B6953" s="362" t="s">
        <v>5127</v>
      </c>
      <c r="C6953" s="362" t="s">
        <v>11964</v>
      </c>
      <c r="D6953" s="362" t="s">
        <v>8399</v>
      </c>
      <c r="E6953" s="363" t="s">
        <v>9169</v>
      </c>
    </row>
    <row r="6954" spans="1:5" x14ac:dyDescent="0.25">
      <c r="A6954" s="246" t="str">
        <f t="shared" si="108"/>
        <v>93588</v>
      </c>
      <c r="B6954" s="362" t="s">
        <v>3394</v>
      </c>
      <c r="C6954" s="362" t="s">
        <v>11965</v>
      </c>
      <c r="D6954" s="362" t="s">
        <v>11917</v>
      </c>
      <c r="E6954" s="363" t="s">
        <v>8293</v>
      </c>
    </row>
    <row r="6955" spans="1:5" x14ac:dyDescent="0.25">
      <c r="A6955" s="246" t="str">
        <f t="shared" si="108"/>
        <v>93589</v>
      </c>
      <c r="B6955" s="362" t="s">
        <v>3395</v>
      </c>
      <c r="C6955" s="362" t="s">
        <v>11966</v>
      </c>
      <c r="D6955" s="362" t="s">
        <v>11917</v>
      </c>
      <c r="E6955" s="363" t="s">
        <v>8281</v>
      </c>
    </row>
    <row r="6956" spans="1:5" x14ac:dyDescent="0.25">
      <c r="A6956" s="246" t="str">
        <f t="shared" si="108"/>
        <v>93590</v>
      </c>
      <c r="B6956" s="362" t="s">
        <v>3396</v>
      </c>
      <c r="C6956" s="362" t="s">
        <v>11967</v>
      </c>
      <c r="D6956" s="362" t="s">
        <v>11917</v>
      </c>
      <c r="E6956" s="363" t="s">
        <v>7967</v>
      </c>
    </row>
    <row r="6957" spans="1:5" x14ac:dyDescent="0.25">
      <c r="A6957" s="246" t="str">
        <f t="shared" si="108"/>
        <v>93591</v>
      </c>
      <c r="B6957" s="362" t="s">
        <v>3397</v>
      </c>
      <c r="C6957" s="362" t="s">
        <v>11968</v>
      </c>
      <c r="D6957" s="362" t="s">
        <v>11917</v>
      </c>
      <c r="E6957" s="363" t="s">
        <v>7882</v>
      </c>
    </row>
    <row r="6958" spans="1:5" x14ac:dyDescent="0.25">
      <c r="A6958" s="246" t="str">
        <f t="shared" si="108"/>
        <v>93592</v>
      </c>
      <c r="B6958" s="362" t="s">
        <v>3398</v>
      </c>
      <c r="C6958" s="362" t="s">
        <v>11969</v>
      </c>
      <c r="D6958" s="362" t="s">
        <v>11917</v>
      </c>
      <c r="E6958" s="363" t="s">
        <v>20635</v>
      </c>
    </row>
    <row r="6959" spans="1:5" x14ac:dyDescent="0.25">
      <c r="A6959" s="246" t="str">
        <f t="shared" si="108"/>
        <v>93593</v>
      </c>
      <c r="B6959" s="362" t="s">
        <v>187</v>
      </c>
      <c r="C6959" s="362" t="s">
        <v>11970</v>
      </c>
      <c r="D6959" s="362" t="s">
        <v>11917</v>
      </c>
      <c r="E6959" s="363" t="s">
        <v>7810</v>
      </c>
    </row>
    <row r="6960" spans="1:5" x14ac:dyDescent="0.25">
      <c r="A6960" s="246" t="str">
        <f t="shared" si="108"/>
        <v>93594</v>
      </c>
      <c r="B6960" s="362" t="s">
        <v>3399</v>
      </c>
      <c r="C6960" s="362" t="s">
        <v>11971</v>
      </c>
      <c r="D6960" s="362" t="s">
        <v>11414</v>
      </c>
      <c r="E6960" s="363" t="s">
        <v>32838</v>
      </c>
    </row>
    <row r="6961" spans="1:5" x14ac:dyDescent="0.25">
      <c r="A6961" s="246" t="str">
        <f t="shared" si="108"/>
        <v>93595</v>
      </c>
      <c r="B6961" s="362" t="s">
        <v>3400</v>
      </c>
      <c r="C6961" s="362" t="s">
        <v>11972</v>
      </c>
      <c r="D6961" s="362" t="s">
        <v>11414</v>
      </c>
      <c r="E6961" s="363" t="s">
        <v>21682</v>
      </c>
    </row>
    <row r="6962" spans="1:5" x14ac:dyDescent="0.25">
      <c r="A6962" s="246" t="str">
        <f t="shared" si="108"/>
        <v>93596</v>
      </c>
      <c r="B6962" s="362" t="s">
        <v>3401</v>
      </c>
      <c r="C6962" s="362" t="s">
        <v>11974</v>
      </c>
      <c r="D6962" s="362" t="s">
        <v>11414</v>
      </c>
      <c r="E6962" s="363" t="s">
        <v>7885</v>
      </c>
    </row>
    <row r="6963" spans="1:5" x14ac:dyDescent="0.25">
      <c r="A6963" s="246" t="str">
        <f t="shared" si="108"/>
        <v>93597</v>
      </c>
      <c r="B6963" s="362" t="s">
        <v>3402</v>
      </c>
      <c r="C6963" s="362" t="s">
        <v>11975</v>
      </c>
      <c r="D6963" s="362" t="s">
        <v>11414</v>
      </c>
      <c r="E6963" s="363" t="s">
        <v>23625</v>
      </c>
    </row>
    <row r="6964" spans="1:5" x14ac:dyDescent="0.25">
      <c r="A6964" s="246" t="str">
        <f t="shared" si="108"/>
        <v>93598</v>
      </c>
      <c r="B6964" s="362" t="s">
        <v>3403</v>
      </c>
      <c r="C6964" s="362" t="s">
        <v>11976</v>
      </c>
      <c r="D6964" s="362" t="s">
        <v>11414</v>
      </c>
      <c r="E6964" s="363" t="s">
        <v>8079</v>
      </c>
    </row>
    <row r="6965" spans="1:5" x14ac:dyDescent="0.25">
      <c r="A6965" s="246" t="str">
        <f t="shared" si="108"/>
        <v>93599</v>
      </c>
      <c r="B6965" s="362" t="s">
        <v>3404</v>
      </c>
      <c r="C6965" s="362" t="s">
        <v>11977</v>
      </c>
      <c r="D6965" s="362" t="s">
        <v>11414</v>
      </c>
      <c r="E6965" s="363" t="s">
        <v>8087</v>
      </c>
    </row>
    <row r="6966" spans="1:5" x14ac:dyDescent="0.25">
      <c r="A6966" s="246" t="str">
        <f t="shared" si="108"/>
        <v>95425</v>
      </c>
      <c r="B6966" s="362" t="s">
        <v>3950</v>
      </c>
      <c r="C6966" s="362" t="s">
        <v>11978</v>
      </c>
      <c r="D6966" s="362" t="s">
        <v>11917</v>
      </c>
      <c r="E6966" s="363" t="s">
        <v>29631</v>
      </c>
    </row>
    <row r="6967" spans="1:5" x14ac:dyDescent="0.25">
      <c r="A6967" s="246" t="str">
        <f t="shared" si="108"/>
        <v>95426</v>
      </c>
      <c r="B6967" s="362" t="s">
        <v>3951</v>
      </c>
      <c r="C6967" s="362" t="s">
        <v>11979</v>
      </c>
      <c r="D6967" s="362" t="s">
        <v>11917</v>
      </c>
      <c r="E6967" s="363" t="s">
        <v>14166</v>
      </c>
    </row>
    <row r="6968" spans="1:5" x14ac:dyDescent="0.25">
      <c r="A6968" s="246" t="str">
        <f t="shared" si="108"/>
        <v>95427</v>
      </c>
      <c r="B6968" s="362" t="s">
        <v>3952</v>
      </c>
      <c r="C6968" s="362" t="s">
        <v>11980</v>
      </c>
      <c r="D6968" s="362" t="s">
        <v>11917</v>
      </c>
      <c r="E6968" s="363" t="s">
        <v>7777</v>
      </c>
    </row>
    <row r="6969" spans="1:5" x14ac:dyDescent="0.25">
      <c r="A6969" s="246" t="str">
        <f t="shared" si="108"/>
        <v>95428</v>
      </c>
      <c r="B6969" s="362" t="s">
        <v>3953</v>
      </c>
      <c r="C6969" s="362" t="s">
        <v>11981</v>
      </c>
      <c r="D6969" s="362" t="s">
        <v>11414</v>
      </c>
      <c r="E6969" s="363" t="s">
        <v>8079</v>
      </c>
    </row>
    <row r="6970" spans="1:5" x14ac:dyDescent="0.25">
      <c r="A6970" s="246" t="str">
        <f t="shared" si="108"/>
        <v>95429</v>
      </c>
      <c r="B6970" s="362" t="s">
        <v>3954</v>
      </c>
      <c r="C6970" s="362" t="s">
        <v>11982</v>
      </c>
      <c r="D6970" s="362" t="s">
        <v>11414</v>
      </c>
      <c r="E6970" s="363" t="s">
        <v>7774</v>
      </c>
    </row>
    <row r="6971" spans="1:5" x14ac:dyDescent="0.25">
      <c r="A6971" s="246" t="str">
        <f t="shared" si="108"/>
        <v>95430</v>
      </c>
      <c r="B6971" s="362" t="s">
        <v>3955</v>
      </c>
      <c r="C6971" s="362" t="s">
        <v>11983</v>
      </c>
      <c r="D6971" s="362" t="s">
        <v>11414</v>
      </c>
      <c r="E6971" s="363" t="s">
        <v>7803</v>
      </c>
    </row>
    <row r="6972" spans="1:5" x14ac:dyDescent="0.25">
      <c r="A6972" s="246" t="str">
        <f t="shared" si="108"/>
        <v>95875</v>
      </c>
      <c r="B6972" s="362" t="s">
        <v>198</v>
      </c>
      <c r="C6972" s="362" t="s">
        <v>11984</v>
      </c>
      <c r="D6972" s="362" t="s">
        <v>11917</v>
      </c>
      <c r="E6972" s="363" t="s">
        <v>9226</v>
      </c>
    </row>
    <row r="6973" spans="1:5" x14ac:dyDescent="0.25">
      <c r="A6973" s="246" t="str">
        <f t="shared" si="108"/>
        <v>95876</v>
      </c>
      <c r="B6973" s="362" t="s">
        <v>156</v>
      </c>
      <c r="C6973" s="362" t="s">
        <v>11985</v>
      </c>
      <c r="D6973" s="362" t="s">
        <v>11917</v>
      </c>
      <c r="E6973" s="363" t="s">
        <v>20770</v>
      </c>
    </row>
    <row r="6974" spans="1:5" x14ac:dyDescent="0.25">
      <c r="A6974" s="246" t="str">
        <f t="shared" si="108"/>
        <v>95877</v>
      </c>
      <c r="B6974" s="362" t="s">
        <v>4099</v>
      </c>
      <c r="C6974" s="362" t="s">
        <v>11987</v>
      </c>
      <c r="D6974" s="362" t="s">
        <v>11917</v>
      </c>
      <c r="E6974" s="363" t="s">
        <v>36666</v>
      </c>
    </row>
    <row r="6975" spans="1:5" x14ac:dyDescent="0.25">
      <c r="A6975" s="246" t="str">
        <f t="shared" si="108"/>
        <v>95878</v>
      </c>
      <c r="B6975" s="362" t="s">
        <v>4100</v>
      </c>
      <c r="C6975" s="362" t="s">
        <v>11988</v>
      </c>
      <c r="D6975" s="362" t="s">
        <v>11414</v>
      </c>
      <c r="E6975" s="363" t="s">
        <v>16620</v>
      </c>
    </row>
    <row r="6976" spans="1:5" x14ac:dyDescent="0.25">
      <c r="A6976" s="246" t="str">
        <f t="shared" si="108"/>
        <v>95879</v>
      </c>
      <c r="B6976" s="362" t="s">
        <v>162</v>
      </c>
      <c r="C6976" s="362" t="s">
        <v>11989</v>
      </c>
      <c r="D6976" s="362" t="s">
        <v>11414</v>
      </c>
      <c r="E6976" s="363" t="s">
        <v>15067</v>
      </c>
    </row>
    <row r="6977" spans="1:5" x14ac:dyDescent="0.25">
      <c r="A6977" s="246" t="str">
        <f t="shared" si="108"/>
        <v>95880</v>
      </c>
      <c r="B6977" s="362" t="s">
        <v>4101</v>
      </c>
      <c r="C6977" s="362" t="s">
        <v>11990</v>
      </c>
      <c r="D6977" s="362" t="s">
        <v>11414</v>
      </c>
      <c r="E6977" s="363" t="s">
        <v>8245</v>
      </c>
    </row>
    <row r="6978" spans="1:5" x14ac:dyDescent="0.25">
      <c r="A6978" s="246" t="str">
        <f t="shared" si="108"/>
        <v>97912</v>
      </c>
      <c r="B6978" s="362" t="s">
        <v>4836</v>
      </c>
      <c r="C6978" s="362" t="s">
        <v>11991</v>
      </c>
      <c r="D6978" s="362" t="s">
        <v>11917</v>
      </c>
      <c r="E6978" s="363" t="s">
        <v>21400</v>
      </c>
    </row>
    <row r="6979" spans="1:5" x14ac:dyDescent="0.25">
      <c r="A6979" s="246" t="str">
        <f t="shared" ref="A6979:A7042" si="109">B6979</f>
        <v>97913</v>
      </c>
      <c r="B6979" s="362" t="s">
        <v>4837</v>
      </c>
      <c r="C6979" s="362" t="s">
        <v>11992</v>
      </c>
      <c r="D6979" s="362" t="s">
        <v>11917</v>
      </c>
      <c r="E6979" s="363" t="s">
        <v>7820</v>
      </c>
    </row>
    <row r="6980" spans="1:5" x14ac:dyDescent="0.25">
      <c r="A6980" s="246" t="str">
        <f t="shared" si="109"/>
        <v>97914</v>
      </c>
      <c r="B6980" s="362" t="s">
        <v>4838</v>
      </c>
      <c r="C6980" s="362" t="s">
        <v>11994</v>
      </c>
      <c r="D6980" s="362" t="s">
        <v>11917</v>
      </c>
      <c r="E6980" s="363" t="s">
        <v>15054</v>
      </c>
    </row>
    <row r="6981" spans="1:5" x14ac:dyDescent="0.25">
      <c r="A6981" s="246" t="str">
        <f t="shared" si="109"/>
        <v>97915</v>
      </c>
      <c r="B6981" s="362" t="s">
        <v>4839</v>
      </c>
      <c r="C6981" s="362" t="s">
        <v>11995</v>
      </c>
      <c r="D6981" s="362" t="s">
        <v>11917</v>
      </c>
      <c r="E6981" s="363" t="s">
        <v>12681</v>
      </c>
    </row>
    <row r="6982" spans="1:5" x14ac:dyDescent="0.25">
      <c r="A6982" s="246" t="str">
        <f t="shared" si="109"/>
        <v>100937</v>
      </c>
      <c r="B6982" s="362" t="s">
        <v>6921</v>
      </c>
      <c r="C6982" s="362" t="s">
        <v>11996</v>
      </c>
      <c r="D6982" s="362" t="s">
        <v>11917</v>
      </c>
      <c r="E6982" s="363" t="s">
        <v>12651</v>
      </c>
    </row>
    <row r="6983" spans="1:5" x14ac:dyDescent="0.25">
      <c r="A6983" s="246" t="str">
        <f t="shared" si="109"/>
        <v>100938</v>
      </c>
      <c r="B6983" s="362" t="s">
        <v>6922</v>
      </c>
      <c r="C6983" s="362" t="s">
        <v>11997</v>
      </c>
      <c r="D6983" s="362" t="s">
        <v>11917</v>
      </c>
      <c r="E6983" s="363" t="s">
        <v>12345</v>
      </c>
    </row>
    <row r="6984" spans="1:5" x14ac:dyDescent="0.25">
      <c r="A6984" s="246" t="str">
        <f t="shared" si="109"/>
        <v>100939</v>
      </c>
      <c r="B6984" s="362" t="s">
        <v>6923</v>
      </c>
      <c r="C6984" s="362" t="s">
        <v>11998</v>
      </c>
      <c r="D6984" s="362" t="s">
        <v>11917</v>
      </c>
      <c r="E6984" s="363" t="s">
        <v>8187</v>
      </c>
    </row>
    <row r="6985" spans="1:5" x14ac:dyDescent="0.25">
      <c r="A6985" s="246" t="str">
        <f t="shared" si="109"/>
        <v>100940</v>
      </c>
      <c r="B6985" s="362" t="s">
        <v>6924</v>
      </c>
      <c r="C6985" s="362" t="s">
        <v>11999</v>
      </c>
      <c r="D6985" s="362" t="s">
        <v>11917</v>
      </c>
      <c r="E6985" s="363" t="s">
        <v>8150</v>
      </c>
    </row>
    <row r="6986" spans="1:5" x14ac:dyDescent="0.25">
      <c r="A6986" s="246" t="str">
        <f t="shared" si="109"/>
        <v>100941</v>
      </c>
      <c r="B6986" s="362" t="s">
        <v>6925</v>
      </c>
      <c r="C6986" s="362" t="s">
        <v>12000</v>
      </c>
      <c r="D6986" s="362" t="s">
        <v>11414</v>
      </c>
      <c r="E6986" s="363" t="s">
        <v>15958</v>
      </c>
    </row>
    <row r="6987" spans="1:5" x14ac:dyDescent="0.25">
      <c r="A6987" s="246" t="str">
        <f t="shared" si="109"/>
        <v>100942</v>
      </c>
      <c r="B6987" s="362" t="s">
        <v>6926</v>
      </c>
      <c r="C6987" s="362" t="s">
        <v>12002</v>
      </c>
      <c r="D6987" s="362" t="s">
        <v>11414</v>
      </c>
      <c r="E6987" s="363" t="s">
        <v>25426</v>
      </c>
    </row>
    <row r="6988" spans="1:5" x14ac:dyDescent="0.25">
      <c r="A6988" s="246" t="str">
        <f t="shared" si="109"/>
        <v>100943</v>
      </c>
      <c r="B6988" s="362" t="s">
        <v>6927</v>
      </c>
      <c r="C6988" s="362" t="s">
        <v>12003</v>
      </c>
      <c r="D6988" s="362" t="s">
        <v>11414</v>
      </c>
      <c r="E6988" s="363" t="s">
        <v>8149</v>
      </c>
    </row>
    <row r="6989" spans="1:5" x14ac:dyDescent="0.25">
      <c r="A6989" s="246" t="str">
        <f t="shared" si="109"/>
        <v>100944</v>
      </c>
      <c r="B6989" s="362" t="s">
        <v>6928</v>
      </c>
      <c r="C6989" s="362" t="s">
        <v>12004</v>
      </c>
      <c r="D6989" s="362" t="s">
        <v>11414</v>
      </c>
      <c r="E6989" s="363" t="s">
        <v>7787</v>
      </c>
    </row>
    <row r="6990" spans="1:5" x14ac:dyDescent="0.25">
      <c r="A6990" s="246" t="str">
        <f t="shared" si="109"/>
        <v>100945</v>
      </c>
      <c r="B6990" s="362" t="s">
        <v>6929</v>
      </c>
      <c r="C6990" s="362" t="s">
        <v>12005</v>
      </c>
      <c r="D6990" s="362" t="s">
        <v>11414</v>
      </c>
      <c r="E6990" s="363" t="s">
        <v>7937</v>
      </c>
    </row>
    <row r="6991" spans="1:5" x14ac:dyDescent="0.25">
      <c r="A6991" s="246" t="str">
        <f t="shared" si="109"/>
        <v>100946</v>
      </c>
      <c r="B6991" s="362" t="s">
        <v>6930</v>
      </c>
      <c r="C6991" s="362" t="s">
        <v>12006</v>
      </c>
      <c r="D6991" s="362" t="s">
        <v>11414</v>
      </c>
      <c r="E6991" s="363" t="s">
        <v>21678</v>
      </c>
    </row>
    <row r="6992" spans="1:5" x14ac:dyDescent="0.25">
      <c r="A6992" s="246" t="str">
        <f t="shared" si="109"/>
        <v>100947</v>
      </c>
      <c r="B6992" s="362" t="s">
        <v>6931</v>
      </c>
      <c r="C6992" s="362" t="s">
        <v>12007</v>
      </c>
      <c r="D6992" s="362" t="s">
        <v>11414</v>
      </c>
      <c r="E6992" s="363" t="s">
        <v>8063</v>
      </c>
    </row>
    <row r="6993" spans="1:5" x14ac:dyDescent="0.25">
      <c r="A6993" s="246" t="str">
        <f t="shared" si="109"/>
        <v>100948</v>
      </c>
      <c r="B6993" s="362" t="s">
        <v>6932</v>
      </c>
      <c r="C6993" s="362" t="s">
        <v>12008</v>
      </c>
      <c r="D6993" s="362" t="s">
        <v>11414</v>
      </c>
      <c r="E6993" s="363" t="s">
        <v>7810</v>
      </c>
    </row>
    <row r="6994" spans="1:5" x14ac:dyDescent="0.25">
      <c r="A6994" s="246" t="str">
        <f t="shared" si="109"/>
        <v>100949</v>
      </c>
      <c r="B6994" s="362" t="s">
        <v>6933</v>
      </c>
      <c r="C6994" s="362" t="s">
        <v>12009</v>
      </c>
      <c r="D6994" s="362" t="s">
        <v>11414</v>
      </c>
      <c r="E6994" s="363" t="s">
        <v>7759</v>
      </c>
    </row>
    <row r="6995" spans="1:5" x14ac:dyDescent="0.25">
      <c r="A6995" s="246" t="str">
        <f t="shared" si="109"/>
        <v>100950</v>
      </c>
      <c r="B6995" s="362" t="s">
        <v>6934</v>
      </c>
      <c r="C6995" s="362" t="s">
        <v>12010</v>
      </c>
      <c r="D6995" s="362" t="s">
        <v>11414</v>
      </c>
      <c r="E6995" s="363" t="s">
        <v>23846</v>
      </c>
    </row>
    <row r="6996" spans="1:5" x14ac:dyDescent="0.25">
      <c r="A6996" s="246" t="str">
        <f t="shared" si="109"/>
        <v>100951</v>
      </c>
      <c r="B6996" s="362" t="s">
        <v>6935</v>
      </c>
      <c r="C6996" s="362" t="s">
        <v>12011</v>
      </c>
      <c r="D6996" s="362" t="s">
        <v>11414</v>
      </c>
      <c r="E6996" s="363" t="s">
        <v>8221</v>
      </c>
    </row>
    <row r="6997" spans="1:5" x14ac:dyDescent="0.25">
      <c r="A6997" s="246" t="str">
        <f t="shared" si="109"/>
        <v>100952</v>
      </c>
      <c r="B6997" s="362" t="s">
        <v>6936</v>
      </c>
      <c r="C6997" s="362" t="s">
        <v>12012</v>
      </c>
      <c r="D6997" s="362" t="s">
        <v>11414</v>
      </c>
      <c r="E6997" s="363" t="s">
        <v>8157</v>
      </c>
    </row>
    <row r="6998" spans="1:5" x14ac:dyDescent="0.25">
      <c r="A6998" s="246" t="str">
        <f t="shared" si="109"/>
        <v>100953</v>
      </c>
      <c r="B6998" s="362" t="s">
        <v>6937</v>
      </c>
      <c r="C6998" s="362" t="s">
        <v>12013</v>
      </c>
      <c r="D6998" s="362" t="s">
        <v>11414</v>
      </c>
      <c r="E6998" s="363" t="s">
        <v>20586</v>
      </c>
    </row>
    <row r="6999" spans="1:5" x14ac:dyDescent="0.25">
      <c r="A6999" s="246" t="str">
        <f t="shared" si="109"/>
        <v>100954</v>
      </c>
      <c r="B6999" s="362" t="s">
        <v>6938</v>
      </c>
      <c r="C6999" s="362" t="s">
        <v>12014</v>
      </c>
      <c r="D6999" s="362" t="s">
        <v>11414</v>
      </c>
      <c r="E6999" s="363" t="s">
        <v>9469</v>
      </c>
    </row>
    <row r="7000" spans="1:5" x14ac:dyDescent="0.25">
      <c r="A7000" s="246" t="str">
        <f t="shared" si="109"/>
        <v>100955</v>
      </c>
      <c r="B7000" s="362" t="s">
        <v>6939</v>
      </c>
      <c r="C7000" s="362" t="s">
        <v>12015</v>
      </c>
      <c r="D7000" s="362" t="s">
        <v>11917</v>
      </c>
      <c r="E7000" s="363" t="s">
        <v>9194</v>
      </c>
    </row>
    <row r="7001" spans="1:5" x14ac:dyDescent="0.25">
      <c r="A7001" s="246" t="str">
        <f t="shared" si="109"/>
        <v>100956</v>
      </c>
      <c r="B7001" s="362" t="s">
        <v>6940</v>
      </c>
      <c r="C7001" s="362" t="s">
        <v>12016</v>
      </c>
      <c r="D7001" s="362" t="s">
        <v>11917</v>
      </c>
      <c r="E7001" s="363" t="s">
        <v>7900</v>
      </c>
    </row>
    <row r="7002" spans="1:5" x14ac:dyDescent="0.25">
      <c r="A7002" s="246" t="str">
        <f t="shared" si="109"/>
        <v>100957</v>
      </c>
      <c r="B7002" s="362" t="s">
        <v>6941</v>
      </c>
      <c r="C7002" s="362" t="s">
        <v>12017</v>
      </c>
      <c r="D7002" s="362" t="s">
        <v>11917</v>
      </c>
      <c r="E7002" s="363" t="s">
        <v>7816</v>
      </c>
    </row>
    <row r="7003" spans="1:5" x14ac:dyDescent="0.25">
      <c r="A7003" s="246" t="str">
        <f t="shared" si="109"/>
        <v>100958</v>
      </c>
      <c r="B7003" s="362" t="s">
        <v>6942</v>
      </c>
      <c r="C7003" s="362" t="s">
        <v>12018</v>
      </c>
      <c r="D7003" s="362" t="s">
        <v>11917</v>
      </c>
      <c r="E7003" s="363" t="s">
        <v>13564</v>
      </c>
    </row>
    <row r="7004" spans="1:5" x14ac:dyDescent="0.25">
      <c r="A7004" s="246" t="str">
        <f t="shared" si="109"/>
        <v>100959</v>
      </c>
      <c r="B7004" s="362" t="s">
        <v>6943</v>
      </c>
      <c r="C7004" s="362" t="s">
        <v>12019</v>
      </c>
      <c r="D7004" s="362" t="s">
        <v>11917</v>
      </c>
      <c r="E7004" s="363" t="s">
        <v>8064</v>
      </c>
    </row>
    <row r="7005" spans="1:5" x14ac:dyDescent="0.25">
      <c r="A7005" s="246" t="str">
        <f t="shared" si="109"/>
        <v>100960</v>
      </c>
      <c r="B7005" s="362" t="s">
        <v>6944</v>
      </c>
      <c r="C7005" s="362" t="s">
        <v>12020</v>
      </c>
      <c r="D7005" s="362" t="s">
        <v>11917</v>
      </c>
      <c r="E7005" s="363" t="s">
        <v>29728</v>
      </c>
    </row>
    <row r="7006" spans="1:5" x14ac:dyDescent="0.25">
      <c r="A7006" s="246" t="str">
        <f t="shared" si="109"/>
        <v>100961</v>
      </c>
      <c r="B7006" s="362" t="s">
        <v>6945</v>
      </c>
      <c r="C7006" s="362" t="s">
        <v>12021</v>
      </c>
      <c r="D7006" s="362" t="s">
        <v>11917</v>
      </c>
      <c r="E7006" s="363" t="s">
        <v>23072</v>
      </c>
    </row>
    <row r="7007" spans="1:5" x14ac:dyDescent="0.25">
      <c r="A7007" s="246" t="str">
        <f t="shared" si="109"/>
        <v>100962</v>
      </c>
      <c r="B7007" s="362" t="s">
        <v>6946</v>
      </c>
      <c r="C7007" s="362" t="s">
        <v>12022</v>
      </c>
      <c r="D7007" s="362" t="s">
        <v>11917</v>
      </c>
      <c r="E7007" s="363" t="s">
        <v>15054</v>
      </c>
    </row>
    <row r="7008" spans="1:5" x14ac:dyDescent="0.25">
      <c r="A7008" s="246" t="str">
        <f t="shared" si="109"/>
        <v>100963</v>
      </c>
      <c r="B7008" s="362" t="s">
        <v>6947</v>
      </c>
      <c r="C7008" s="362" t="s">
        <v>12023</v>
      </c>
      <c r="D7008" s="362" t="s">
        <v>11917</v>
      </c>
      <c r="E7008" s="363" t="s">
        <v>8096</v>
      </c>
    </row>
    <row r="7009" spans="1:5" x14ac:dyDescent="0.25">
      <c r="A7009" s="246" t="str">
        <f t="shared" si="109"/>
        <v>100964</v>
      </c>
      <c r="B7009" s="362" t="s">
        <v>6948</v>
      </c>
      <c r="C7009" s="362" t="s">
        <v>12024</v>
      </c>
      <c r="D7009" s="362" t="s">
        <v>11917</v>
      </c>
      <c r="E7009" s="363" t="s">
        <v>8125</v>
      </c>
    </row>
    <row r="7010" spans="1:5" x14ac:dyDescent="0.25">
      <c r="A7010" s="246" t="str">
        <f t="shared" si="109"/>
        <v>100973</v>
      </c>
      <c r="B7010" s="362" t="s">
        <v>6953</v>
      </c>
      <c r="C7010" s="362" t="s">
        <v>12025</v>
      </c>
      <c r="D7010" s="362" t="s">
        <v>9485</v>
      </c>
      <c r="E7010" s="363" t="s">
        <v>16227</v>
      </c>
    </row>
    <row r="7011" spans="1:5" x14ac:dyDescent="0.25">
      <c r="A7011" s="246" t="str">
        <f t="shared" si="109"/>
        <v>100974</v>
      </c>
      <c r="B7011" s="362" t="s">
        <v>6954</v>
      </c>
      <c r="C7011" s="362" t="s">
        <v>12026</v>
      </c>
      <c r="D7011" s="362" t="s">
        <v>9485</v>
      </c>
      <c r="E7011" s="363" t="s">
        <v>8114</v>
      </c>
    </row>
    <row r="7012" spans="1:5" x14ac:dyDescent="0.25">
      <c r="A7012" s="246" t="str">
        <f t="shared" si="109"/>
        <v>100975</v>
      </c>
      <c r="B7012" s="362" t="s">
        <v>6955</v>
      </c>
      <c r="C7012" s="362" t="s">
        <v>12027</v>
      </c>
      <c r="D7012" s="362" t="s">
        <v>9485</v>
      </c>
      <c r="E7012" s="363" t="s">
        <v>17088</v>
      </c>
    </row>
    <row r="7013" spans="1:5" x14ac:dyDescent="0.25">
      <c r="A7013" s="246" t="str">
        <f t="shared" si="109"/>
        <v>100965</v>
      </c>
      <c r="B7013" s="362" t="s">
        <v>6949</v>
      </c>
      <c r="C7013" s="362" t="s">
        <v>12028</v>
      </c>
      <c r="D7013" s="362" t="s">
        <v>11414</v>
      </c>
      <c r="E7013" s="363" t="s">
        <v>7931</v>
      </c>
    </row>
    <row r="7014" spans="1:5" x14ac:dyDescent="0.25">
      <c r="A7014" s="246" t="str">
        <f t="shared" si="109"/>
        <v>100966</v>
      </c>
      <c r="B7014" s="362" t="s">
        <v>6950</v>
      </c>
      <c r="C7014" s="362" t="s">
        <v>12029</v>
      </c>
      <c r="D7014" s="362" t="s">
        <v>11414</v>
      </c>
      <c r="E7014" s="363" t="s">
        <v>7908</v>
      </c>
    </row>
    <row r="7015" spans="1:5" x14ac:dyDescent="0.25">
      <c r="A7015" s="246" t="str">
        <f t="shared" si="109"/>
        <v>100969</v>
      </c>
      <c r="B7015" s="362" t="s">
        <v>6951</v>
      </c>
      <c r="C7015" s="362" t="s">
        <v>12032</v>
      </c>
      <c r="D7015" s="362" t="s">
        <v>11414</v>
      </c>
      <c r="E7015" s="363" t="s">
        <v>25200</v>
      </c>
    </row>
    <row r="7016" spans="1:5" x14ac:dyDescent="0.25">
      <c r="A7016" s="246" t="str">
        <f t="shared" si="109"/>
        <v>100970</v>
      </c>
      <c r="B7016" s="362" t="s">
        <v>6952</v>
      </c>
      <c r="C7016" s="362" t="s">
        <v>12033</v>
      </c>
      <c r="D7016" s="362" t="s">
        <v>11414</v>
      </c>
      <c r="E7016" s="363" t="s">
        <v>16143</v>
      </c>
    </row>
    <row r="7017" spans="1:5" x14ac:dyDescent="0.25">
      <c r="A7017" s="246" t="str">
        <f t="shared" si="109"/>
        <v>102330</v>
      </c>
      <c r="B7017" s="362" t="s">
        <v>12921</v>
      </c>
      <c r="C7017" s="362" t="s">
        <v>12030</v>
      </c>
      <c r="D7017" s="362" t="s">
        <v>11414</v>
      </c>
      <c r="E7017" s="363" t="s">
        <v>15067</v>
      </c>
    </row>
    <row r="7018" spans="1:5" x14ac:dyDescent="0.25">
      <c r="A7018" s="246" t="str">
        <f t="shared" si="109"/>
        <v>102331</v>
      </c>
      <c r="B7018" s="362" t="s">
        <v>12922</v>
      </c>
      <c r="C7018" s="362" t="s">
        <v>12031</v>
      </c>
      <c r="D7018" s="362" t="s">
        <v>11414</v>
      </c>
      <c r="E7018" s="363" t="s">
        <v>7921</v>
      </c>
    </row>
    <row r="7019" spans="1:5" x14ac:dyDescent="0.25">
      <c r="A7019" s="246" t="str">
        <f t="shared" si="109"/>
        <v>102332</v>
      </c>
      <c r="B7019" s="362" t="s">
        <v>12923</v>
      </c>
      <c r="C7019" s="362" t="s">
        <v>12034</v>
      </c>
      <c r="D7019" s="362" t="s">
        <v>11414</v>
      </c>
      <c r="E7019" s="363" t="s">
        <v>15052</v>
      </c>
    </row>
    <row r="7020" spans="1:5" x14ac:dyDescent="0.25">
      <c r="A7020" s="246" t="str">
        <f t="shared" si="109"/>
        <v>102333</v>
      </c>
      <c r="B7020" s="362" t="s">
        <v>12924</v>
      </c>
      <c r="C7020" s="362" t="s">
        <v>12035</v>
      </c>
      <c r="D7020" s="362" t="s">
        <v>11414</v>
      </c>
      <c r="E7020" s="363" t="s">
        <v>7777</v>
      </c>
    </row>
    <row r="7021" spans="1:5" x14ac:dyDescent="0.25">
      <c r="A7021" s="246" t="str">
        <f t="shared" si="109"/>
        <v>101019</v>
      </c>
      <c r="B7021" s="362" t="s">
        <v>6997</v>
      </c>
      <c r="C7021" s="362" t="s">
        <v>12036</v>
      </c>
      <c r="D7021" s="362" t="s">
        <v>11542</v>
      </c>
      <c r="E7021" s="363" t="s">
        <v>36667</v>
      </c>
    </row>
    <row r="7022" spans="1:5" x14ac:dyDescent="0.25">
      <c r="A7022" s="246" t="str">
        <f t="shared" si="109"/>
        <v>101479</v>
      </c>
      <c r="B7022" s="362" t="s">
        <v>7054</v>
      </c>
      <c r="C7022" s="362" t="s">
        <v>12037</v>
      </c>
      <c r="D7022" s="362" t="s">
        <v>11542</v>
      </c>
      <c r="E7022" s="363" t="s">
        <v>36668</v>
      </c>
    </row>
    <row r="7023" spans="1:5" x14ac:dyDescent="0.25">
      <c r="A7023" s="246" t="str">
        <f t="shared" si="109"/>
        <v>102568</v>
      </c>
      <c r="B7023" s="362" t="s">
        <v>14033</v>
      </c>
      <c r="C7023" s="362" t="s">
        <v>14034</v>
      </c>
      <c r="D7023" s="362" t="s">
        <v>11542</v>
      </c>
      <c r="E7023" s="363" t="s">
        <v>36669</v>
      </c>
    </row>
    <row r="7024" spans="1:5" x14ac:dyDescent="0.25">
      <c r="A7024" s="246" t="str">
        <f t="shared" si="109"/>
        <v>100976</v>
      </c>
      <c r="B7024" s="362" t="s">
        <v>6956</v>
      </c>
      <c r="C7024" s="362" t="s">
        <v>12038</v>
      </c>
      <c r="D7024" s="362" t="s">
        <v>9485</v>
      </c>
      <c r="E7024" s="363" t="s">
        <v>8114</v>
      </c>
    </row>
    <row r="7025" spans="1:5" x14ac:dyDescent="0.25">
      <c r="A7025" s="246" t="str">
        <f t="shared" si="109"/>
        <v>100977</v>
      </c>
      <c r="B7025" s="362" t="s">
        <v>6957</v>
      </c>
      <c r="C7025" s="362" t="s">
        <v>12039</v>
      </c>
      <c r="D7025" s="362" t="s">
        <v>9485</v>
      </c>
      <c r="E7025" s="363" t="s">
        <v>32890</v>
      </c>
    </row>
    <row r="7026" spans="1:5" x14ac:dyDescent="0.25">
      <c r="A7026" s="246" t="str">
        <f t="shared" si="109"/>
        <v>100978</v>
      </c>
      <c r="B7026" s="362" t="s">
        <v>6958</v>
      </c>
      <c r="C7026" s="362" t="s">
        <v>12040</v>
      </c>
      <c r="D7026" s="362" t="s">
        <v>9485</v>
      </c>
      <c r="E7026" s="363" t="s">
        <v>8144</v>
      </c>
    </row>
    <row r="7027" spans="1:5" x14ac:dyDescent="0.25">
      <c r="A7027" s="246" t="str">
        <f t="shared" si="109"/>
        <v>100979</v>
      </c>
      <c r="B7027" s="362" t="s">
        <v>6959</v>
      </c>
      <c r="C7027" s="362" t="s">
        <v>12042</v>
      </c>
      <c r="D7027" s="362" t="s">
        <v>9485</v>
      </c>
      <c r="E7027" s="363" t="s">
        <v>8016</v>
      </c>
    </row>
    <row r="7028" spans="1:5" x14ac:dyDescent="0.25">
      <c r="A7028" s="246" t="str">
        <f t="shared" si="109"/>
        <v>100980</v>
      </c>
      <c r="B7028" s="362" t="s">
        <v>6960</v>
      </c>
      <c r="C7028" s="362" t="s">
        <v>12043</v>
      </c>
      <c r="D7028" s="362" t="s">
        <v>9485</v>
      </c>
      <c r="E7028" s="363" t="s">
        <v>12618</v>
      </c>
    </row>
    <row r="7029" spans="1:5" x14ac:dyDescent="0.25">
      <c r="A7029" s="246" t="str">
        <f t="shared" si="109"/>
        <v>100981</v>
      </c>
      <c r="B7029" s="362" t="s">
        <v>6961</v>
      </c>
      <c r="C7029" s="362" t="s">
        <v>12044</v>
      </c>
      <c r="D7029" s="362" t="s">
        <v>9485</v>
      </c>
      <c r="E7029" s="363" t="s">
        <v>13321</v>
      </c>
    </row>
    <row r="7030" spans="1:5" x14ac:dyDescent="0.25">
      <c r="A7030" s="246" t="str">
        <f t="shared" si="109"/>
        <v>100982</v>
      </c>
      <c r="B7030" s="362" t="s">
        <v>6962</v>
      </c>
      <c r="C7030" s="362" t="s">
        <v>12045</v>
      </c>
      <c r="D7030" s="362" t="s">
        <v>9485</v>
      </c>
      <c r="E7030" s="363" t="s">
        <v>8011</v>
      </c>
    </row>
    <row r="7031" spans="1:5" x14ac:dyDescent="0.25">
      <c r="A7031" s="246" t="str">
        <f t="shared" si="109"/>
        <v>100983</v>
      </c>
      <c r="B7031" s="362" t="s">
        <v>6963</v>
      </c>
      <c r="C7031" s="362" t="s">
        <v>12046</v>
      </c>
      <c r="D7031" s="362" t="s">
        <v>9485</v>
      </c>
      <c r="E7031" s="363" t="s">
        <v>19861</v>
      </c>
    </row>
    <row r="7032" spans="1:5" x14ac:dyDescent="0.25">
      <c r="A7032" s="246" t="str">
        <f t="shared" si="109"/>
        <v>100984</v>
      </c>
      <c r="B7032" s="362" t="s">
        <v>6964</v>
      </c>
      <c r="C7032" s="362" t="s">
        <v>12047</v>
      </c>
      <c r="D7032" s="362" t="s">
        <v>9485</v>
      </c>
      <c r="E7032" s="363" t="s">
        <v>12651</v>
      </c>
    </row>
    <row r="7033" spans="1:5" x14ac:dyDescent="0.25">
      <c r="A7033" s="246" t="str">
        <f t="shared" si="109"/>
        <v>100985</v>
      </c>
      <c r="B7033" s="362" t="s">
        <v>6965</v>
      </c>
      <c r="C7033" s="362" t="s">
        <v>12048</v>
      </c>
      <c r="D7033" s="362" t="s">
        <v>9485</v>
      </c>
      <c r="E7033" s="363" t="s">
        <v>8384</v>
      </c>
    </row>
    <row r="7034" spans="1:5" x14ac:dyDescent="0.25">
      <c r="A7034" s="246" t="str">
        <f t="shared" si="109"/>
        <v>100986</v>
      </c>
      <c r="B7034" s="362" t="s">
        <v>6966</v>
      </c>
      <c r="C7034" s="362" t="s">
        <v>12049</v>
      </c>
      <c r="D7034" s="362" t="s">
        <v>9485</v>
      </c>
      <c r="E7034" s="363" t="s">
        <v>21432</v>
      </c>
    </row>
    <row r="7035" spans="1:5" x14ac:dyDescent="0.25">
      <c r="A7035" s="246" t="str">
        <f t="shared" si="109"/>
        <v>100987</v>
      </c>
      <c r="B7035" s="362" t="s">
        <v>6967</v>
      </c>
      <c r="C7035" s="362" t="s">
        <v>12050</v>
      </c>
      <c r="D7035" s="362" t="s">
        <v>9485</v>
      </c>
      <c r="E7035" s="363" t="s">
        <v>14457</v>
      </c>
    </row>
    <row r="7036" spans="1:5" x14ac:dyDescent="0.25">
      <c r="A7036" s="246" t="str">
        <f t="shared" si="109"/>
        <v>100988</v>
      </c>
      <c r="B7036" s="362" t="s">
        <v>6968</v>
      </c>
      <c r="C7036" s="362" t="s">
        <v>12051</v>
      </c>
      <c r="D7036" s="362" t="s">
        <v>9485</v>
      </c>
      <c r="E7036" s="363" t="s">
        <v>14841</v>
      </c>
    </row>
    <row r="7037" spans="1:5" x14ac:dyDescent="0.25">
      <c r="A7037" s="246" t="str">
        <f t="shared" si="109"/>
        <v>100989</v>
      </c>
      <c r="B7037" s="362" t="s">
        <v>6969</v>
      </c>
      <c r="C7037" s="362" t="s">
        <v>12052</v>
      </c>
      <c r="D7037" s="362" t="s">
        <v>11542</v>
      </c>
      <c r="E7037" s="363" t="s">
        <v>20139</v>
      </c>
    </row>
    <row r="7038" spans="1:5" x14ac:dyDescent="0.25">
      <c r="A7038" s="246" t="str">
        <f t="shared" si="109"/>
        <v>100990</v>
      </c>
      <c r="B7038" s="362" t="s">
        <v>6970</v>
      </c>
      <c r="C7038" s="362" t="s">
        <v>12053</v>
      </c>
      <c r="D7038" s="362" t="s">
        <v>11542</v>
      </c>
      <c r="E7038" s="363" t="s">
        <v>16552</v>
      </c>
    </row>
    <row r="7039" spans="1:5" x14ac:dyDescent="0.25">
      <c r="A7039" s="246" t="str">
        <f t="shared" si="109"/>
        <v>100991</v>
      </c>
      <c r="B7039" s="362" t="s">
        <v>6971</v>
      </c>
      <c r="C7039" s="362" t="s">
        <v>12054</v>
      </c>
      <c r="D7039" s="362" t="s">
        <v>11542</v>
      </c>
      <c r="E7039" s="363" t="s">
        <v>8098</v>
      </c>
    </row>
    <row r="7040" spans="1:5" x14ac:dyDescent="0.25">
      <c r="A7040" s="246" t="str">
        <f t="shared" si="109"/>
        <v>100992</v>
      </c>
      <c r="B7040" s="362" t="s">
        <v>6972</v>
      </c>
      <c r="C7040" s="362" t="s">
        <v>12055</v>
      </c>
      <c r="D7040" s="362" t="s">
        <v>11542</v>
      </c>
      <c r="E7040" s="363" t="s">
        <v>16534</v>
      </c>
    </row>
    <row r="7041" spans="1:5" x14ac:dyDescent="0.25">
      <c r="A7041" s="246" t="str">
        <f t="shared" si="109"/>
        <v>100993</v>
      </c>
      <c r="B7041" s="362" t="s">
        <v>6973</v>
      </c>
      <c r="C7041" s="362" t="s">
        <v>12057</v>
      </c>
      <c r="D7041" s="362" t="s">
        <v>11542</v>
      </c>
      <c r="E7041" s="363" t="s">
        <v>14141</v>
      </c>
    </row>
    <row r="7042" spans="1:5" x14ac:dyDescent="0.25">
      <c r="A7042" s="246" t="str">
        <f t="shared" si="109"/>
        <v>100994</v>
      </c>
      <c r="B7042" s="362" t="s">
        <v>6974</v>
      </c>
      <c r="C7042" s="362" t="s">
        <v>12058</v>
      </c>
      <c r="D7042" s="362" t="s">
        <v>11542</v>
      </c>
      <c r="E7042" s="363" t="s">
        <v>22387</v>
      </c>
    </row>
    <row r="7043" spans="1:5" x14ac:dyDescent="0.25">
      <c r="A7043" s="246" t="str">
        <f t="shared" ref="A7043:A7106" si="110">B7043</f>
        <v>100995</v>
      </c>
      <c r="B7043" s="362" t="s">
        <v>6975</v>
      </c>
      <c r="C7043" s="362" t="s">
        <v>12059</v>
      </c>
      <c r="D7043" s="362" t="s">
        <v>11542</v>
      </c>
      <c r="E7043" s="363" t="s">
        <v>15949</v>
      </c>
    </row>
    <row r="7044" spans="1:5" x14ac:dyDescent="0.25">
      <c r="A7044" s="246" t="str">
        <f t="shared" si="110"/>
        <v>100996</v>
      </c>
      <c r="B7044" s="362" t="s">
        <v>6976</v>
      </c>
      <c r="C7044" s="362" t="s">
        <v>12060</v>
      </c>
      <c r="D7044" s="362" t="s">
        <v>11542</v>
      </c>
      <c r="E7044" s="363" t="s">
        <v>29724</v>
      </c>
    </row>
    <row r="7045" spans="1:5" x14ac:dyDescent="0.25">
      <c r="A7045" s="246" t="str">
        <f t="shared" si="110"/>
        <v>100997</v>
      </c>
      <c r="B7045" s="362" t="s">
        <v>6977</v>
      </c>
      <c r="C7045" s="362" t="s">
        <v>12061</v>
      </c>
      <c r="D7045" s="362" t="s">
        <v>11542</v>
      </c>
      <c r="E7045" s="363" t="s">
        <v>8161</v>
      </c>
    </row>
    <row r="7046" spans="1:5" x14ac:dyDescent="0.25">
      <c r="A7046" s="246" t="str">
        <f t="shared" si="110"/>
        <v>100998</v>
      </c>
      <c r="B7046" s="362" t="s">
        <v>6978</v>
      </c>
      <c r="C7046" s="362" t="s">
        <v>12062</v>
      </c>
      <c r="D7046" s="362" t="s">
        <v>11542</v>
      </c>
      <c r="E7046" s="363" t="s">
        <v>25761</v>
      </c>
    </row>
    <row r="7047" spans="1:5" x14ac:dyDescent="0.25">
      <c r="A7047" s="246" t="str">
        <f t="shared" si="110"/>
        <v>100999</v>
      </c>
      <c r="B7047" s="362" t="s">
        <v>6979</v>
      </c>
      <c r="C7047" s="362" t="s">
        <v>12063</v>
      </c>
      <c r="D7047" s="362" t="s">
        <v>11542</v>
      </c>
      <c r="E7047" s="363" t="s">
        <v>16692</v>
      </c>
    </row>
    <row r="7048" spans="1:5" x14ac:dyDescent="0.25">
      <c r="A7048" s="246" t="str">
        <f t="shared" si="110"/>
        <v>101000</v>
      </c>
      <c r="B7048" s="362" t="s">
        <v>6980</v>
      </c>
      <c r="C7048" s="362" t="s">
        <v>12064</v>
      </c>
      <c r="D7048" s="362" t="s">
        <v>11542</v>
      </c>
      <c r="E7048" s="363" t="s">
        <v>7830</v>
      </c>
    </row>
    <row r="7049" spans="1:5" x14ac:dyDescent="0.25">
      <c r="A7049" s="246" t="str">
        <f t="shared" si="110"/>
        <v>101001</v>
      </c>
      <c r="B7049" s="362" t="s">
        <v>6981</v>
      </c>
      <c r="C7049" s="362" t="s">
        <v>12065</v>
      </c>
      <c r="D7049" s="362" t="s">
        <v>11542</v>
      </c>
      <c r="E7049" s="363" t="s">
        <v>8224</v>
      </c>
    </row>
    <row r="7050" spans="1:5" x14ac:dyDescent="0.25">
      <c r="A7050" s="246" t="str">
        <f t="shared" si="110"/>
        <v>101002</v>
      </c>
      <c r="B7050" s="362" t="s">
        <v>6982</v>
      </c>
      <c r="C7050" s="362" t="s">
        <v>12066</v>
      </c>
      <c r="D7050" s="362" t="s">
        <v>11542</v>
      </c>
      <c r="E7050" s="363" t="s">
        <v>11009</v>
      </c>
    </row>
    <row r="7051" spans="1:5" x14ac:dyDescent="0.25">
      <c r="A7051" s="246" t="str">
        <f t="shared" si="110"/>
        <v>101003</v>
      </c>
      <c r="B7051" s="362" t="s">
        <v>6983</v>
      </c>
      <c r="C7051" s="362" t="s">
        <v>12067</v>
      </c>
      <c r="D7051" s="362" t="s">
        <v>11542</v>
      </c>
      <c r="E7051" s="363" t="s">
        <v>8081</v>
      </c>
    </row>
    <row r="7052" spans="1:5" x14ac:dyDescent="0.25">
      <c r="A7052" s="246" t="str">
        <f t="shared" si="110"/>
        <v>101004</v>
      </c>
      <c r="B7052" s="362" t="s">
        <v>6984</v>
      </c>
      <c r="C7052" s="362" t="s">
        <v>12068</v>
      </c>
      <c r="D7052" s="362" t="s">
        <v>11542</v>
      </c>
      <c r="E7052" s="363" t="s">
        <v>27745</v>
      </c>
    </row>
    <row r="7053" spans="1:5" x14ac:dyDescent="0.25">
      <c r="A7053" s="246" t="str">
        <f t="shared" si="110"/>
        <v>101005</v>
      </c>
      <c r="B7053" s="362" t="s">
        <v>6985</v>
      </c>
      <c r="C7053" s="362" t="s">
        <v>12069</v>
      </c>
      <c r="D7053" s="362" t="s">
        <v>9485</v>
      </c>
      <c r="E7053" s="363" t="s">
        <v>8371</v>
      </c>
    </row>
    <row r="7054" spans="1:5" x14ac:dyDescent="0.25">
      <c r="A7054" s="246" t="str">
        <f t="shared" si="110"/>
        <v>101006</v>
      </c>
      <c r="B7054" s="362" t="s">
        <v>6986</v>
      </c>
      <c r="C7054" s="362" t="s">
        <v>12070</v>
      </c>
      <c r="D7054" s="362" t="s">
        <v>9485</v>
      </c>
      <c r="E7054" s="363" t="s">
        <v>13008</v>
      </c>
    </row>
    <row r="7055" spans="1:5" x14ac:dyDescent="0.25">
      <c r="A7055" s="246" t="str">
        <f t="shared" si="110"/>
        <v>101007</v>
      </c>
      <c r="B7055" s="362" t="s">
        <v>6987</v>
      </c>
      <c r="C7055" s="362" t="s">
        <v>12071</v>
      </c>
      <c r="D7055" s="362" t="s">
        <v>9485</v>
      </c>
      <c r="E7055" s="363" t="s">
        <v>14118</v>
      </c>
    </row>
    <row r="7056" spans="1:5" x14ac:dyDescent="0.25">
      <c r="A7056" s="246" t="str">
        <f t="shared" si="110"/>
        <v>101008</v>
      </c>
      <c r="B7056" s="362" t="s">
        <v>6988</v>
      </c>
      <c r="C7056" s="362" t="s">
        <v>12072</v>
      </c>
      <c r="D7056" s="362" t="s">
        <v>9485</v>
      </c>
      <c r="E7056" s="363" t="s">
        <v>15018</v>
      </c>
    </row>
    <row r="7057" spans="1:5" x14ac:dyDescent="0.25">
      <c r="A7057" s="246" t="str">
        <f t="shared" si="110"/>
        <v>101009</v>
      </c>
      <c r="B7057" s="362" t="s">
        <v>6989</v>
      </c>
      <c r="C7057" s="362" t="s">
        <v>12073</v>
      </c>
      <c r="D7057" s="362" t="s">
        <v>11542</v>
      </c>
      <c r="E7057" s="363" t="s">
        <v>15609</v>
      </c>
    </row>
    <row r="7058" spans="1:5" x14ac:dyDescent="0.25">
      <c r="A7058" s="246" t="str">
        <f t="shared" si="110"/>
        <v>101010</v>
      </c>
      <c r="B7058" s="362" t="s">
        <v>6990</v>
      </c>
      <c r="C7058" s="362" t="s">
        <v>12074</v>
      </c>
      <c r="D7058" s="362" t="s">
        <v>11542</v>
      </c>
      <c r="E7058" s="363" t="s">
        <v>14913</v>
      </c>
    </row>
    <row r="7059" spans="1:5" x14ac:dyDescent="0.25">
      <c r="A7059" s="246" t="str">
        <f t="shared" si="110"/>
        <v>101013</v>
      </c>
      <c r="B7059" s="362" t="s">
        <v>6991</v>
      </c>
      <c r="C7059" s="362" t="s">
        <v>12075</v>
      </c>
      <c r="D7059" s="362" t="s">
        <v>11542</v>
      </c>
      <c r="E7059" s="363" t="s">
        <v>35119</v>
      </c>
    </row>
    <row r="7060" spans="1:5" x14ac:dyDescent="0.25">
      <c r="A7060" s="246" t="str">
        <f t="shared" si="110"/>
        <v>101014</v>
      </c>
      <c r="B7060" s="362" t="s">
        <v>6992</v>
      </c>
      <c r="C7060" s="362" t="s">
        <v>12076</v>
      </c>
      <c r="D7060" s="362" t="s">
        <v>11542</v>
      </c>
      <c r="E7060" s="363" t="s">
        <v>33898</v>
      </c>
    </row>
    <row r="7061" spans="1:5" x14ac:dyDescent="0.25">
      <c r="A7061" s="246" t="str">
        <f t="shared" si="110"/>
        <v>101015</v>
      </c>
      <c r="B7061" s="362" t="s">
        <v>6993</v>
      </c>
      <c r="C7061" s="362" t="s">
        <v>12077</v>
      </c>
      <c r="D7061" s="362" t="s">
        <v>11542</v>
      </c>
      <c r="E7061" s="363" t="s">
        <v>9341</v>
      </c>
    </row>
    <row r="7062" spans="1:5" x14ac:dyDescent="0.25">
      <c r="A7062" s="246" t="str">
        <f t="shared" si="110"/>
        <v>101016</v>
      </c>
      <c r="B7062" s="362" t="s">
        <v>6994</v>
      </c>
      <c r="C7062" s="362" t="s">
        <v>12078</v>
      </c>
      <c r="D7062" s="362" t="s">
        <v>11542</v>
      </c>
      <c r="E7062" s="363" t="s">
        <v>17625</v>
      </c>
    </row>
    <row r="7063" spans="1:5" x14ac:dyDescent="0.25">
      <c r="A7063" s="246" t="str">
        <f t="shared" si="110"/>
        <v>101017</v>
      </c>
      <c r="B7063" s="362" t="s">
        <v>6995</v>
      </c>
      <c r="C7063" s="362" t="s">
        <v>12079</v>
      </c>
      <c r="D7063" s="362" t="s">
        <v>11542</v>
      </c>
      <c r="E7063" s="363" t="s">
        <v>32891</v>
      </c>
    </row>
    <row r="7064" spans="1:5" x14ac:dyDescent="0.25">
      <c r="A7064" s="246" t="str">
        <f t="shared" si="110"/>
        <v>101018</v>
      </c>
      <c r="B7064" s="362" t="s">
        <v>6996</v>
      </c>
      <c r="C7064" s="362" t="s">
        <v>12080</v>
      </c>
      <c r="D7064" s="362" t="s">
        <v>11542</v>
      </c>
      <c r="E7064" s="363" t="s">
        <v>23929</v>
      </c>
    </row>
    <row r="7065" spans="1:5" x14ac:dyDescent="0.25">
      <c r="A7065" s="246" t="str">
        <f t="shared" si="110"/>
        <v>101463</v>
      </c>
      <c r="B7065" s="362" t="s">
        <v>7038</v>
      </c>
      <c r="C7065" s="362" t="s">
        <v>12081</v>
      </c>
      <c r="D7065" s="362" t="s">
        <v>11542</v>
      </c>
      <c r="E7065" s="363" t="s">
        <v>14943</v>
      </c>
    </row>
    <row r="7066" spans="1:5" x14ac:dyDescent="0.25">
      <c r="A7066" s="246" t="str">
        <f t="shared" si="110"/>
        <v>101464</v>
      </c>
      <c r="B7066" s="362" t="s">
        <v>7039</v>
      </c>
      <c r="C7066" s="362" t="s">
        <v>12082</v>
      </c>
      <c r="D7066" s="362" t="s">
        <v>11542</v>
      </c>
      <c r="E7066" s="363" t="s">
        <v>36670</v>
      </c>
    </row>
    <row r="7067" spans="1:5" x14ac:dyDescent="0.25">
      <c r="A7067" s="246" t="str">
        <f t="shared" si="110"/>
        <v>101465</v>
      </c>
      <c r="B7067" s="362" t="s">
        <v>7040</v>
      </c>
      <c r="C7067" s="362" t="s">
        <v>12083</v>
      </c>
      <c r="D7067" s="362" t="s">
        <v>11542</v>
      </c>
      <c r="E7067" s="363" t="s">
        <v>16209</v>
      </c>
    </row>
    <row r="7068" spans="1:5" x14ac:dyDescent="0.25">
      <c r="A7068" s="246" t="str">
        <f t="shared" si="110"/>
        <v>101466</v>
      </c>
      <c r="B7068" s="362" t="s">
        <v>7041</v>
      </c>
      <c r="C7068" s="362" t="s">
        <v>12084</v>
      </c>
      <c r="D7068" s="362" t="s">
        <v>11542</v>
      </c>
      <c r="E7068" s="363" t="s">
        <v>21155</v>
      </c>
    </row>
    <row r="7069" spans="1:5" x14ac:dyDescent="0.25">
      <c r="A7069" s="246" t="str">
        <f t="shared" si="110"/>
        <v>101467</v>
      </c>
      <c r="B7069" s="362" t="s">
        <v>7042</v>
      </c>
      <c r="C7069" s="362" t="s">
        <v>12085</v>
      </c>
      <c r="D7069" s="362" t="s">
        <v>11542</v>
      </c>
      <c r="E7069" s="363" t="s">
        <v>16096</v>
      </c>
    </row>
    <row r="7070" spans="1:5" x14ac:dyDescent="0.25">
      <c r="A7070" s="246" t="str">
        <f t="shared" si="110"/>
        <v>101468</v>
      </c>
      <c r="B7070" s="362" t="s">
        <v>7043</v>
      </c>
      <c r="C7070" s="362" t="s">
        <v>12086</v>
      </c>
      <c r="D7070" s="362" t="s">
        <v>11542</v>
      </c>
      <c r="E7070" s="363" t="s">
        <v>14892</v>
      </c>
    </row>
    <row r="7071" spans="1:5" x14ac:dyDescent="0.25">
      <c r="A7071" s="246" t="str">
        <f t="shared" si="110"/>
        <v>101469</v>
      </c>
      <c r="B7071" s="362" t="s">
        <v>7044</v>
      </c>
      <c r="C7071" s="362" t="s">
        <v>12087</v>
      </c>
      <c r="D7071" s="362" t="s">
        <v>11542</v>
      </c>
      <c r="E7071" s="363" t="s">
        <v>33896</v>
      </c>
    </row>
    <row r="7072" spans="1:5" x14ac:dyDescent="0.25">
      <c r="A7072" s="246" t="str">
        <f t="shared" si="110"/>
        <v>101470</v>
      </c>
      <c r="B7072" s="362" t="s">
        <v>7045</v>
      </c>
      <c r="C7072" s="362" t="s">
        <v>12088</v>
      </c>
      <c r="D7072" s="362" t="s">
        <v>11542</v>
      </c>
      <c r="E7072" s="363" t="s">
        <v>16581</v>
      </c>
    </row>
    <row r="7073" spans="1:5" x14ac:dyDescent="0.25">
      <c r="A7073" s="246" t="str">
        <f t="shared" si="110"/>
        <v>101471</v>
      </c>
      <c r="B7073" s="362" t="s">
        <v>7046</v>
      </c>
      <c r="C7073" s="362" t="s">
        <v>12089</v>
      </c>
      <c r="D7073" s="362" t="s">
        <v>11542</v>
      </c>
      <c r="E7073" s="363" t="s">
        <v>15467</v>
      </c>
    </row>
    <row r="7074" spans="1:5" x14ac:dyDescent="0.25">
      <c r="A7074" s="246" t="str">
        <f t="shared" si="110"/>
        <v>101472</v>
      </c>
      <c r="B7074" s="362" t="s">
        <v>7047</v>
      </c>
      <c r="C7074" s="362" t="s">
        <v>12090</v>
      </c>
      <c r="D7074" s="362" t="s">
        <v>11542</v>
      </c>
      <c r="E7074" s="363" t="s">
        <v>20675</v>
      </c>
    </row>
    <row r="7075" spans="1:5" x14ac:dyDescent="0.25">
      <c r="A7075" s="246" t="str">
        <f t="shared" si="110"/>
        <v>101473</v>
      </c>
      <c r="B7075" s="362" t="s">
        <v>7048</v>
      </c>
      <c r="C7075" s="362" t="s">
        <v>12091</v>
      </c>
      <c r="D7075" s="362" t="s">
        <v>11542</v>
      </c>
      <c r="E7075" s="363" t="s">
        <v>20698</v>
      </c>
    </row>
    <row r="7076" spans="1:5" x14ac:dyDescent="0.25">
      <c r="A7076" s="246" t="str">
        <f t="shared" si="110"/>
        <v>101474</v>
      </c>
      <c r="B7076" s="362" t="s">
        <v>7049</v>
      </c>
      <c r="C7076" s="362" t="s">
        <v>12093</v>
      </c>
      <c r="D7076" s="362" t="s">
        <v>11542</v>
      </c>
      <c r="E7076" s="363" t="s">
        <v>15972</v>
      </c>
    </row>
    <row r="7077" spans="1:5" x14ac:dyDescent="0.25">
      <c r="A7077" s="246" t="str">
        <f t="shared" si="110"/>
        <v>101475</v>
      </c>
      <c r="B7077" s="362" t="s">
        <v>7050</v>
      </c>
      <c r="C7077" s="362" t="s">
        <v>12094</v>
      </c>
      <c r="D7077" s="362" t="s">
        <v>11542</v>
      </c>
      <c r="E7077" s="363" t="s">
        <v>13328</v>
      </c>
    </row>
    <row r="7078" spans="1:5" x14ac:dyDescent="0.25">
      <c r="A7078" s="246" t="str">
        <f t="shared" si="110"/>
        <v>101476</v>
      </c>
      <c r="B7078" s="362" t="s">
        <v>7051</v>
      </c>
      <c r="C7078" s="362" t="s">
        <v>12095</v>
      </c>
      <c r="D7078" s="362" t="s">
        <v>11542</v>
      </c>
      <c r="E7078" s="363" t="s">
        <v>10307</v>
      </c>
    </row>
    <row r="7079" spans="1:5" x14ac:dyDescent="0.25">
      <c r="A7079" s="246" t="str">
        <f t="shared" si="110"/>
        <v>101477</v>
      </c>
      <c r="B7079" s="362" t="s">
        <v>7052</v>
      </c>
      <c r="C7079" s="362" t="s">
        <v>12096</v>
      </c>
      <c r="D7079" s="362" t="s">
        <v>11542</v>
      </c>
      <c r="E7079" s="363" t="s">
        <v>10244</v>
      </c>
    </row>
    <row r="7080" spans="1:5" x14ac:dyDescent="0.25">
      <c r="A7080" s="246" t="str">
        <f t="shared" si="110"/>
        <v>101478</v>
      </c>
      <c r="B7080" s="362" t="s">
        <v>7053</v>
      </c>
      <c r="C7080" s="362" t="s">
        <v>12097</v>
      </c>
      <c r="D7080" s="362" t="s">
        <v>11542</v>
      </c>
      <c r="E7080" s="363" t="s">
        <v>28922</v>
      </c>
    </row>
    <row r="7081" spans="1:5" x14ac:dyDescent="0.25">
      <c r="A7081" s="246" t="str">
        <f t="shared" si="110"/>
        <v>101480</v>
      </c>
      <c r="B7081" s="362" t="s">
        <v>7055</v>
      </c>
      <c r="C7081" s="362" t="s">
        <v>12098</v>
      </c>
      <c r="D7081" s="362" t="s">
        <v>11542</v>
      </c>
      <c r="E7081" s="363" t="s">
        <v>36671</v>
      </c>
    </row>
    <row r="7082" spans="1:5" x14ac:dyDescent="0.25">
      <c r="A7082" s="246" t="str">
        <f t="shared" si="110"/>
        <v>101481</v>
      </c>
      <c r="B7082" s="362" t="s">
        <v>7056</v>
      </c>
      <c r="C7082" s="362" t="s">
        <v>12099</v>
      </c>
      <c r="D7082" s="362" t="s">
        <v>11542</v>
      </c>
      <c r="E7082" s="363" t="s">
        <v>19887</v>
      </c>
    </row>
    <row r="7083" spans="1:5" x14ac:dyDescent="0.25">
      <c r="A7083" s="246" t="str">
        <f t="shared" si="110"/>
        <v>101482</v>
      </c>
      <c r="B7083" s="362" t="s">
        <v>7057</v>
      </c>
      <c r="C7083" s="362" t="s">
        <v>14634</v>
      </c>
      <c r="D7083" s="362" t="s">
        <v>11542</v>
      </c>
      <c r="E7083" s="363" t="s">
        <v>20243</v>
      </c>
    </row>
    <row r="7084" spans="1:5" x14ac:dyDescent="0.25">
      <c r="A7084" s="246" t="str">
        <f t="shared" si="110"/>
        <v>101483</v>
      </c>
      <c r="B7084" s="362" t="s">
        <v>7058</v>
      </c>
      <c r="C7084" s="362" t="s">
        <v>12100</v>
      </c>
      <c r="D7084" s="362" t="s">
        <v>11542</v>
      </c>
      <c r="E7084" s="363" t="s">
        <v>31617</v>
      </c>
    </row>
    <row r="7085" spans="1:5" x14ac:dyDescent="0.25">
      <c r="A7085" s="246" t="str">
        <f t="shared" si="110"/>
        <v>101484</v>
      </c>
      <c r="B7085" s="362" t="s">
        <v>7059</v>
      </c>
      <c r="C7085" s="362" t="s">
        <v>12101</v>
      </c>
      <c r="D7085" s="362" t="s">
        <v>11542</v>
      </c>
      <c r="E7085" s="363" t="s">
        <v>36672</v>
      </c>
    </row>
    <row r="7086" spans="1:5" x14ac:dyDescent="0.25">
      <c r="A7086" s="246" t="str">
        <f t="shared" si="110"/>
        <v>101485</v>
      </c>
      <c r="B7086" s="362" t="s">
        <v>7060</v>
      </c>
      <c r="C7086" s="362" t="s">
        <v>12102</v>
      </c>
      <c r="D7086" s="362" t="s">
        <v>11542</v>
      </c>
      <c r="E7086" s="363" t="s">
        <v>36673</v>
      </c>
    </row>
    <row r="7087" spans="1:5" x14ac:dyDescent="0.25">
      <c r="A7087" s="246" t="str">
        <f t="shared" si="110"/>
        <v>101486</v>
      </c>
      <c r="B7087" s="362" t="s">
        <v>7061</v>
      </c>
      <c r="C7087" s="362" t="s">
        <v>12103</v>
      </c>
      <c r="D7087" s="362" t="s">
        <v>11542</v>
      </c>
      <c r="E7087" s="363" t="s">
        <v>21345</v>
      </c>
    </row>
    <row r="7088" spans="1:5" x14ac:dyDescent="0.25">
      <c r="A7088" s="246" t="str">
        <f t="shared" si="110"/>
        <v>101487</v>
      </c>
      <c r="B7088" s="362" t="s">
        <v>7062</v>
      </c>
      <c r="C7088" s="362" t="s">
        <v>12104</v>
      </c>
      <c r="D7088" s="362" t="s">
        <v>11542</v>
      </c>
      <c r="E7088" s="363" t="s">
        <v>21505</v>
      </c>
    </row>
    <row r="7089" spans="1:5" x14ac:dyDescent="0.25">
      <c r="A7089" s="246" t="str">
        <f t="shared" si="110"/>
        <v>101488</v>
      </c>
      <c r="B7089" s="362" t="s">
        <v>7063</v>
      </c>
      <c r="C7089" s="362" t="s">
        <v>12105</v>
      </c>
      <c r="D7089" s="362" t="s">
        <v>11542</v>
      </c>
      <c r="E7089" s="363" t="s">
        <v>29198</v>
      </c>
    </row>
    <row r="7090" spans="1:5" x14ac:dyDescent="0.25">
      <c r="A7090" s="246" t="str">
        <f t="shared" si="110"/>
        <v>101188</v>
      </c>
      <c r="B7090" s="362" t="s">
        <v>5924</v>
      </c>
      <c r="C7090" s="362" t="s">
        <v>12106</v>
      </c>
      <c r="D7090" s="362" t="s">
        <v>8399</v>
      </c>
      <c r="E7090" s="363" t="s">
        <v>9393</v>
      </c>
    </row>
    <row r="7091" spans="1:5" x14ac:dyDescent="0.25">
      <c r="A7091" s="246" t="str">
        <f t="shared" si="110"/>
        <v>101189</v>
      </c>
      <c r="B7091" s="362" t="s">
        <v>5925</v>
      </c>
      <c r="C7091" s="362" t="s">
        <v>12107</v>
      </c>
      <c r="D7091" s="362" t="s">
        <v>8399</v>
      </c>
      <c r="E7091" s="363" t="s">
        <v>23352</v>
      </c>
    </row>
    <row r="7092" spans="1:5" x14ac:dyDescent="0.25">
      <c r="A7092" s="246" t="str">
        <f t="shared" si="110"/>
        <v>101190</v>
      </c>
      <c r="B7092" s="362" t="s">
        <v>5926</v>
      </c>
      <c r="C7092" s="362" t="s">
        <v>12108</v>
      </c>
      <c r="D7092" s="362" t="s">
        <v>8399</v>
      </c>
      <c r="E7092" s="363" t="s">
        <v>21247</v>
      </c>
    </row>
    <row r="7093" spans="1:5" x14ac:dyDescent="0.25">
      <c r="A7093" s="246" t="str">
        <f t="shared" si="110"/>
        <v>101191</v>
      </c>
      <c r="B7093" s="362" t="s">
        <v>5927</v>
      </c>
      <c r="C7093" s="362" t="s">
        <v>12109</v>
      </c>
      <c r="D7093" s="362" t="s">
        <v>8399</v>
      </c>
      <c r="E7093" s="363" t="s">
        <v>36674</v>
      </c>
    </row>
    <row r="7094" spans="1:5" x14ac:dyDescent="0.25">
      <c r="A7094" s="246" t="str">
        <f t="shared" si="110"/>
        <v>101192</v>
      </c>
      <c r="B7094" s="362" t="s">
        <v>5928</v>
      </c>
      <c r="C7094" s="362" t="s">
        <v>12110</v>
      </c>
      <c r="D7094" s="362" t="s">
        <v>8399</v>
      </c>
      <c r="E7094" s="363" t="s">
        <v>17801</v>
      </c>
    </row>
    <row r="7095" spans="1:5" x14ac:dyDescent="0.25">
      <c r="A7095" s="246" t="str">
        <f t="shared" si="110"/>
        <v>101193</v>
      </c>
      <c r="B7095" s="362" t="s">
        <v>5929</v>
      </c>
      <c r="C7095" s="362" t="s">
        <v>12111</v>
      </c>
      <c r="D7095" s="362" t="s">
        <v>8399</v>
      </c>
      <c r="E7095" s="363" t="s">
        <v>19826</v>
      </c>
    </row>
    <row r="7096" spans="1:5" x14ac:dyDescent="0.25">
      <c r="A7096" s="246" t="str">
        <f t="shared" si="110"/>
        <v>101194</v>
      </c>
      <c r="B7096" s="362" t="s">
        <v>5930</v>
      </c>
      <c r="C7096" s="362" t="s">
        <v>12112</v>
      </c>
      <c r="D7096" s="362" t="s">
        <v>8399</v>
      </c>
      <c r="E7096" s="363" t="s">
        <v>36675</v>
      </c>
    </row>
    <row r="7097" spans="1:5" x14ac:dyDescent="0.25">
      <c r="A7097" s="246" t="str">
        <f t="shared" si="110"/>
        <v>101197</v>
      </c>
      <c r="B7097" s="362" t="s">
        <v>5931</v>
      </c>
      <c r="C7097" s="362" t="s">
        <v>12113</v>
      </c>
      <c r="D7097" s="362" t="s">
        <v>8399</v>
      </c>
      <c r="E7097" s="363" t="s">
        <v>36676</v>
      </c>
    </row>
    <row r="7098" spans="1:5" x14ac:dyDescent="0.25">
      <c r="A7098" s="246" t="str">
        <f t="shared" si="110"/>
        <v>101198</v>
      </c>
      <c r="B7098" s="362" t="s">
        <v>5932</v>
      </c>
      <c r="C7098" s="362" t="s">
        <v>12114</v>
      </c>
      <c r="D7098" s="362" t="s">
        <v>8399</v>
      </c>
      <c r="E7098" s="363" t="s">
        <v>36677</v>
      </c>
    </row>
    <row r="7099" spans="1:5" x14ac:dyDescent="0.25">
      <c r="A7099" s="246" t="str">
        <f t="shared" si="110"/>
        <v>101199</v>
      </c>
      <c r="B7099" s="362" t="s">
        <v>5933</v>
      </c>
      <c r="C7099" s="362" t="s">
        <v>12115</v>
      </c>
      <c r="D7099" s="362" t="s">
        <v>8399</v>
      </c>
      <c r="E7099" s="363" t="s">
        <v>26219</v>
      </c>
    </row>
    <row r="7100" spans="1:5" x14ac:dyDescent="0.25">
      <c r="A7100" s="246" t="str">
        <f t="shared" si="110"/>
        <v>101200</v>
      </c>
      <c r="B7100" s="362" t="s">
        <v>5934</v>
      </c>
      <c r="C7100" s="362" t="s">
        <v>12116</v>
      </c>
      <c r="D7100" s="362" t="s">
        <v>8399</v>
      </c>
      <c r="E7100" s="363" t="s">
        <v>34172</v>
      </c>
    </row>
    <row r="7101" spans="1:5" x14ac:dyDescent="0.25">
      <c r="A7101" s="246" t="str">
        <f t="shared" si="110"/>
        <v>101201</v>
      </c>
      <c r="B7101" s="362" t="s">
        <v>5935</v>
      </c>
      <c r="C7101" s="362" t="s">
        <v>12117</v>
      </c>
      <c r="D7101" s="362" t="s">
        <v>8399</v>
      </c>
      <c r="E7101" s="363" t="s">
        <v>16608</v>
      </c>
    </row>
    <row r="7102" spans="1:5" x14ac:dyDescent="0.25">
      <c r="A7102" s="246" t="str">
        <f t="shared" si="110"/>
        <v>101202</v>
      </c>
      <c r="B7102" s="362" t="s">
        <v>5936</v>
      </c>
      <c r="C7102" s="362" t="s">
        <v>12118</v>
      </c>
      <c r="D7102" s="362" t="s">
        <v>8399</v>
      </c>
      <c r="E7102" s="363" t="s">
        <v>14884</v>
      </c>
    </row>
    <row r="7103" spans="1:5" x14ac:dyDescent="0.25">
      <c r="A7103" s="246" t="str">
        <f t="shared" si="110"/>
        <v>101203</v>
      </c>
      <c r="B7103" s="362" t="s">
        <v>5937</v>
      </c>
      <c r="C7103" s="362" t="s">
        <v>12119</v>
      </c>
      <c r="D7103" s="362" t="s">
        <v>8399</v>
      </c>
      <c r="E7103" s="363" t="s">
        <v>36678</v>
      </c>
    </row>
    <row r="7104" spans="1:5" x14ac:dyDescent="0.25">
      <c r="A7104" s="246" t="str">
        <f t="shared" si="110"/>
        <v>101204</v>
      </c>
      <c r="B7104" s="362" t="s">
        <v>5938</v>
      </c>
      <c r="C7104" s="362" t="s">
        <v>12120</v>
      </c>
      <c r="D7104" s="362" t="s">
        <v>8399</v>
      </c>
      <c r="E7104" s="363" t="s">
        <v>10720</v>
      </c>
    </row>
    <row r="7105" spans="1:5" x14ac:dyDescent="0.25">
      <c r="A7105" s="246" t="str">
        <f t="shared" si="110"/>
        <v>101205</v>
      </c>
      <c r="B7105" s="362" t="s">
        <v>5939</v>
      </c>
      <c r="C7105" s="362" t="s">
        <v>12121</v>
      </c>
      <c r="D7105" s="362" t="s">
        <v>8399</v>
      </c>
      <c r="E7105" s="363" t="s">
        <v>14884</v>
      </c>
    </row>
    <row r="7106" spans="1:5" x14ac:dyDescent="0.25">
      <c r="A7106" s="246" t="str">
        <f t="shared" si="110"/>
        <v>102362</v>
      </c>
      <c r="B7106" s="362" t="s">
        <v>12926</v>
      </c>
      <c r="C7106" s="362" t="s">
        <v>12927</v>
      </c>
      <c r="D7106" s="362" t="s">
        <v>8619</v>
      </c>
      <c r="E7106" s="363" t="s">
        <v>21242</v>
      </c>
    </row>
    <row r="7107" spans="1:5" x14ac:dyDescent="0.25">
      <c r="A7107" s="246" t="str">
        <f t="shared" ref="A7107:A7170" si="111">B7107</f>
        <v>102363</v>
      </c>
      <c r="B7107" s="362" t="s">
        <v>12928</v>
      </c>
      <c r="C7107" s="362" t="s">
        <v>12929</v>
      </c>
      <c r="D7107" s="362" t="s">
        <v>8619</v>
      </c>
      <c r="E7107" s="363" t="s">
        <v>36679</v>
      </c>
    </row>
    <row r="7108" spans="1:5" x14ac:dyDescent="0.25">
      <c r="A7108" s="246" t="str">
        <f t="shared" si="111"/>
        <v>102364</v>
      </c>
      <c r="B7108" s="362" t="s">
        <v>12930</v>
      </c>
      <c r="C7108" s="362" t="s">
        <v>12931</v>
      </c>
      <c r="D7108" s="362" t="s">
        <v>8619</v>
      </c>
      <c r="E7108" s="363" t="s">
        <v>36680</v>
      </c>
    </row>
    <row r="7109" spans="1:5" x14ac:dyDescent="0.25">
      <c r="A7109" s="246" t="str">
        <f t="shared" si="111"/>
        <v>98509</v>
      </c>
      <c r="B7109" s="362" t="s">
        <v>5035</v>
      </c>
      <c r="C7109" s="362" t="s">
        <v>12122</v>
      </c>
      <c r="D7109" s="362" t="s">
        <v>8471</v>
      </c>
      <c r="E7109" s="363" t="s">
        <v>15239</v>
      </c>
    </row>
    <row r="7110" spans="1:5" x14ac:dyDescent="0.25">
      <c r="A7110" s="246" t="str">
        <f t="shared" si="111"/>
        <v>98510</v>
      </c>
      <c r="B7110" s="362" t="s">
        <v>5036</v>
      </c>
      <c r="C7110" s="362" t="s">
        <v>12124</v>
      </c>
      <c r="D7110" s="362" t="s">
        <v>8471</v>
      </c>
      <c r="E7110" s="363" t="s">
        <v>34516</v>
      </c>
    </row>
    <row r="7111" spans="1:5" x14ac:dyDescent="0.25">
      <c r="A7111" s="246" t="str">
        <f t="shared" si="111"/>
        <v>98511</v>
      </c>
      <c r="B7111" s="362" t="s">
        <v>5037</v>
      </c>
      <c r="C7111" s="362" t="s">
        <v>12125</v>
      </c>
      <c r="D7111" s="362" t="s">
        <v>8471</v>
      </c>
      <c r="E7111" s="363" t="s">
        <v>36681</v>
      </c>
    </row>
    <row r="7112" spans="1:5" x14ac:dyDescent="0.25">
      <c r="A7112" s="246" t="str">
        <f t="shared" si="111"/>
        <v>98516</v>
      </c>
      <c r="B7112" s="362" t="s">
        <v>5038</v>
      </c>
      <c r="C7112" s="362" t="s">
        <v>12126</v>
      </c>
      <c r="D7112" s="362" t="s">
        <v>8471</v>
      </c>
      <c r="E7112" s="363" t="s">
        <v>36682</v>
      </c>
    </row>
    <row r="7113" spans="1:5" x14ac:dyDescent="0.25">
      <c r="A7113" s="246" t="str">
        <f t="shared" si="111"/>
        <v>98519</v>
      </c>
      <c r="B7113" s="362" t="s">
        <v>5039</v>
      </c>
      <c r="C7113" s="362" t="s">
        <v>12127</v>
      </c>
      <c r="D7113" s="362" t="s">
        <v>8619</v>
      </c>
      <c r="E7113" s="363" t="s">
        <v>8275</v>
      </c>
    </row>
    <row r="7114" spans="1:5" x14ac:dyDescent="0.25">
      <c r="A7114" s="246" t="str">
        <f t="shared" si="111"/>
        <v>98520</v>
      </c>
      <c r="B7114" s="362" t="s">
        <v>5040</v>
      </c>
      <c r="C7114" s="362" t="s">
        <v>12128</v>
      </c>
      <c r="D7114" s="362" t="s">
        <v>8619</v>
      </c>
      <c r="E7114" s="363" t="s">
        <v>12403</v>
      </c>
    </row>
    <row r="7115" spans="1:5" x14ac:dyDescent="0.25">
      <c r="A7115" s="246" t="str">
        <f t="shared" si="111"/>
        <v>98521</v>
      </c>
      <c r="B7115" s="362" t="s">
        <v>5041</v>
      </c>
      <c r="C7115" s="362" t="s">
        <v>12129</v>
      </c>
      <c r="D7115" s="362" t="s">
        <v>8619</v>
      </c>
      <c r="E7115" s="363" t="s">
        <v>8276</v>
      </c>
    </row>
    <row r="7116" spans="1:5" x14ac:dyDescent="0.25">
      <c r="A7116" s="246" t="str">
        <f t="shared" si="111"/>
        <v>98522</v>
      </c>
      <c r="B7116" s="362" t="s">
        <v>5042</v>
      </c>
      <c r="C7116" s="362" t="s">
        <v>12130</v>
      </c>
      <c r="D7116" s="362" t="s">
        <v>8399</v>
      </c>
      <c r="E7116" s="363" t="s">
        <v>36683</v>
      </c>
    </row>
    <row r="7117" spans="1:5" x14ac:dyDescent="0.25">
      <c r="A7117" s="246" t="str">
        <f t="shared" si="111"/>
        <v>98524</v>
      </c>
      <c r="B7117" s="362" t="s">
        <v>5043</v>
      </c>
      <c r="C7117" s="362" t="s">
        <v>12131</v>
      </c>
      <c r="D7117" s="362" t="s">
        <v>8619</v>
      </c>
      <c r="E7117" s="363" t="s">
        <v>7882</v>
      </c>
    </row>
    <row r="7118" spans="1:5" x14ac:dyDescent="0.25">
      <c r="A7118" s="246" t="str">
        <f t="shared" si="111"/>
        <v>98503</v>
      </c>
      <c r="B7118" s="362" t="s">
        <v>5032</v>
      </c>
      <c r="C7118" s="362" t="s">
        <v>12132</v>
      </c>
      <c r="D7118" s="362" t="s">
        <v>8619</v>
      </c>
      <c r="E7118" s="363" t="s">
        <v>20209</v>
      </c>
    </row>
    <row r="7119" spans="1:5" x14ac:dyDescent="0.25">
      <c r="A7119" s="246" t="str">
        <f t="shared" si="111"/>
        <v>98504</v>
      </c>
      <c r="B7119" s="362" t="s">
        <v>5033</v>
      </c>
      <c r="C7119" s="362" t="s">
        <v>18285</v>
      </c>
      <c r="D7119" s="362" t="s">
        <v>8619</v>
      </c>
      <c r="E7119" s="363" t="s">
        <v>12657</v>
      </c>
    </row>
    <row r="7120" spans="1:5" x14ac:dyDescent="0.25">
      <c r="A7120" s="246" t="str">
        <f t="shared" si="111"/>
        <v>98505</v>
      </c>
      <c r="B7120" s="362" t="s">
        <v>5034</v>
      </c>
      <c r="C7120" s="362" t="s">
        <v>12133</v>
      </c>
      <c r="D7120" s="362" t="s">
        <v>8619</v>
      </c>
      <c r="E7120" s="363" t="s">
        <v>18140</v>
      </c>
    </row>
    <row r="7121" spans="1:5" x14ac:dyDescent="0.25">
      <c r="A7121" s="246" t="str">
        <f t="shared" si="111"/>
        <v>103946</v>
      </c>
      <c r="B7121" s="362" t="s">
        <v>18855</v>
      </c>
      <c r="C7121" s="362" t="s">
        <v>18856</v>
      </c>
      <c r="D7121" s="362" t="s">
        <v>8619</v>
      </c>
      <c r="E7121" s="363" t="s">
        <v>9936</v>
      </c>
    </row>
    <row r="7122" spans="1:5" x14ac:dyDescent="0.25">
      <c r="A7122" s="246" t="str">
        <f t="shared" si="111"/>
        <v>103185</v>
      </c>
      <c r="B7122" s="362" t="s">
        <v>15249</v>
      </c>
      <c r="C7122" s="362" t="s">
        <v>15250</v>
      </c>
      <c r="D7122" s="362" t="s">
        <v>8471</v>
      </c>
      <c r="E7122" s="363" t="s">
        <v>36684</v>
      </c>
    </row>
    <row r="7123" spans="1:5" x14ac:dyDescent="0.25">
      <c r="A7123" s="246" t="str">
        <f t="shared" si="111"/>
        <v>103186</v>
      </c>
      <c r="B7123" s="362" t="s">
        <v>15251</v>
      </c>
      <c r="C7123" s="362" t="s">
        <v>15252</v>
      </c>
      <c r="D7123" s="362" t="s">
        <v>8471</v>
      </c>
      <c r="E7123" s="363" t="s">
        <v>36685</v>
      </c>
    </row>
    <row r="7124" spans="1:5" x14ac:dyDescent="0.25">
      <c r="A7124" s="246" t="str">
        <f t="shared" si="111"/>
        <v>103187</v>
      </c>
      <c r="B7124" s="362" t="s">
        <v>15253</v>
      </c>
      <c r="C7124" s="362" t="s">
        <v>15254</v>
      </c>
      <c r="D7124" s="362" t="s">
        <v>8471</v>
      </c>
      <c r="E7124" s="363" t="s">
        <v>36686</v>
      </c>
    </row>
    <row r="7125" spans="1:5" x14ac:dyDescent="0.25">
      <c r="A7125" s="246" t="str">
        <f t="shared" si="111"/>
        <v>103188</v>
      </c>
      <c r="B7125" s="362" t="s">
        <v>15255</v>
      </c>
      <c r="C7125" s="362" t="s">
        <v>15256</v>
      </c>
      <c r="D7125" s="362" t="s">
        <v>8471</v>
      </c>
      <c r="E7125" s="363" t="s">
        <v>36687</v>
      </c>
    </row>
    <row r="7126" spans="1:5" x14ac:dyDescent="0.25">
      <c r="A7126" s="246" t="str">
        <f t="shared" si="111"/>
        <v>103189</v>
      </c>
      <c r="B7126" s="362" t="s">
        <v>15257</v>
      </c>
      <c r="C7126" s="362" t="s">
        <v>15258</v>
      </c>
      <c r="D7126" s="362" t="s">
        <v>8471</v>
      </c>
      <c r="E7126" s="363" t="s">
        <v>36688</v>
      </c>
    </row>
    <row r="7127" spans="1:5" x14ac:dyDescent="0.25">
      <c r="A7127" s="246" t="str">
        <f t="shared" si="111"/>
        <v>103190</v>
      </c>
      <c r="B7127" s="362" t="s">
        <v>15259</v>
      </c>
      <c r="C7127" s="362" t="s">
        <v>15260</v>
      </c>
      <c r="D7127" s="362" t="s">
        <v>8471</v>
      </c>
      <c r="E7127" s="363" t="s">
        <v>36689</v>
      </c>
    </row>
    <row r="7128" spans="1:5" x14ac:dyDescent="0.25">
      <c r="A7128" s="246" t="str">
        <f t="shared" si="111"/>
        <v>103191</v>
      </c>
      <c r="B7128" s="362" t="s">
        <v>15261</v>
      </c>
      <c r="C7128" s="362" t="s">
        <v>15262</v>
      </c>
      <c r="D7128" s="362" t="s">
        <v>8471</v>
      </c>
      <c r="E7128" s="363" t="s">
        <v>36690</v>
      </c>
    </row>
    <row r="7129" spans="1:5" x14ac:dyDescent="0.25">
      <c r="A7129" s="246" t="str">
        <f t="shared" si="111"/>
        <v>103192</v>
      </c>
      <c r="B7129" s="362" t="s">
        <v>15263</v>
      </c>
      <c r="C7129" s="362" t="s">
        <v>15264</v>
      </c>
      <c r="D7129" s="362" t="s">
        <v>8471</v>
      </c>
      <c r="E7129" s="363" t="s">
        <v>36691</v>
      </c>
    </row>
    <row r="7130" spans="1:5" x14ac:dyDescent="0.25">
      <c r="A7130" s="246" t="str">
        <f t="shared" si="111"/>
        <v>103193</v>
      </c>
      <c r="B7130" s="362" t="s">
        <v>15265</v>
      </c>
      <c r="C7130" s="362" t="s">
        <v>15266</v>
      </c>
      <c r="D7130" s="362" t="s">
        <v>8471</v>
      </c>
      <c r="E7130" s="363" t="s">
        <v>36692</v>
      </c>
    </row>
    <row r="7131" spans="1:5" x14ac:dyDescent="0.25">
      <c r="A7131" s="246" t="str">
        <f t="shared" si="111"/>
        <v>103194</v>
      </c>
      <c r="B7131" s="362" t="s">
        <v>15267</v>
      </c>
      <c r="C7131" s="362" t="s">
        <v>15268</v>
      </c>
      <c r="D7131" s="362" t="s">
        <v>8471</v>
      </c>
      <c r="E7131" s="363" t="s">
        <v>36693</v>
      </c>
    </row>
    <row r="7132" spans="1:5" x14ac:dyDescent="0.25">
      <c r="A7132" s="246" t="str">
        <f t="shared" si="111"/>
        <v>103195</v>
      </c>
      <c r="B7132" s="362" t="s">
        <v>15269</v>
      </c>
      <c r="C7132" s="362" t="s">
        <v>15270</v>
      </c>
      <c r="D7132" s="362" t="s">
        <v>8471</v>
      </c>
      <c r="E7132" s="363" t="s">
        <v>36694</v>
      </c>
    </row>
    <row r="7133" spans="1:5" x14ac:dyDescent="0.25">
      <c r="A7133" s="246" t="str">
        <f t="shared" si="111"/>
        <v>103205</v>
      </c>
      <c r="B7133" s="362" t="s">
        <v>15271</v>
      </c>
      <c r="C7133" s="362" t="s">
        <v>15272</v>
      </c>
      <c r="D7133" s="362" t="s">
        <v>8471</v>
      </c>
      <c r="E7133" s="363" t="s">
        <v>26181</v>
      </c>
    </row>
    <row r="7134" spans="1:5" x14ac:dyDescent="0.25">
      <c r="A7134" s="246" t="str">
        <f t="shared" si="111"/>
        <v>103206</v>
      </c>
      <c r="B7134" s="362" t="s">
        <v>15273</v>
      </c>
      <c r="C7134" s="362" t="s">
        <v>15274</v>
      </c>
      <c r="D7134" s="362" t="s">
        <v>8471</v>
      </c>
      <c r="E7134" s="363" t="s">
        <v>36695</v>
      </c>
    </row>
    <row r="7135" spans="1:5" x14ac:dyDescent="0.25">
      <c r="A7135" s="246" t="str">
        <f t="shared" si="111"/>
        <v>103207</v>
      </c>
      <c r="B7135" s="362" t="s">
        <v>15275</v>
      </c>
      <c r="C7135" s="362" t="s">
        <v>15276</v>
      </c>
      <c r="D7135" s="362" t="s">
        <v>8471</v>
      </c>
      <c r="E7135" s="363" t="s">
        <v>36696</v>
      </c>
    </row>
    <row r="7136" spans="1:5" x14ac:dyDescent="0.25">
      <c r="A7136" s="246" t="str">
        <f t="shared" si="111"/>
        <v>103208</v>
      </c>
      <c r="B7136" s="362" t="s">
        <v>15277</v>
      </c>
      <c r="C7136" s="362" t="s">
        <v>15278</v>
      </c>
      <c r="D7136" s="362" t="s">
        <v>8471</v>
      </c>
      <c r="E7136" s="363" t="s">
        <v>36697</v>
      </c>
    </row>
    <row r="7137" spans="1:5" x14ac:dyDescent="0.25">
      <c r="A7137" s="246" t="str">
        <f t="shared" si="111"/>
        <v>103209</v>
      </c>
      <c r="B7137" s="362" t="s">
        <v>15279</v>
      </c>
      <c r="C7137" s="362" t="s">
        <v>15280</v>
      </c>
      <c r="D7137" s="362" t="s">
        <v>8471</v>
      </c>
      <c r="E7137" s="363" t="s">
        <v>36698</v>
      </c>
    </row>
    <row r="7138" spans="1:5" x14ac:dyDescent="0.25">
      <c r="A7138" s="246" t="str">
        <f t="shared" si="111"/>
        <v>103210</v>
      </c>
      <c r="B7138" s="362" t="s">
        <v>15281</v>
      </c>
      <c r="C7138" s="362" t="s">
        <v>15282</v>
      </c>
      <c r="D7138" s="362" t="s">
        <v>8471</v>
      </c>
      <c r="E7138" s="363" t="s">
        <v>36699</v>
      </c>
    </row>
    <row r="7139" spans="1:5" x14ac:dyDescent="0.25">
      <c r="A7139" s="246" t="str">
        <f t="shared" si="111"/>
        <v>103304</v>
      </c>
      <c r="B7139" s="362" t="s">
        <v>15332</v>
      </c>
      <c r="C7139" s="362" t="s">
        <v>15333</v>
      </c>
      <c r="D7139" s="362" t="s">
        <v>8471</v>
      </c>
      <c r="E7139" s="363" t="s">
        <v>36700</v>
      </c>
    </row>
    <row r="7140" spans="1:5" x14ac:dyDescent="0.25">
      <c r="A7140" s="246" t="str">
        <f t="shared" si="111"/>
        <v>103307</v>
      </c>
      <c r="B7140" s="362" t="s">
        <v>15334</v>
      </c>
      <c r="C7140" s="362" t="s">
        <v>15335</v>
      </c>
      <c r="D7140" s="362" t="s">
        <v>8471</v>
      </c>
      <c r="E7140" s="363" t="s">
        <v>36701</v>
      </c>
    </row>
    <row r="7141" spans="1:5" x14ac:dyDescent="0.25">
      <c r="A7141" s="246" t="str">
        <f t="shared" si="111"/>
        <v>103310</v>
      </c>
      <c r="B7141" s="362" t="s">
        <v>15336</v>
      </c>
      <c r="C7141" s="362" t="s">
        <v>15337</v>
      </c>
      <c r="D7141" s="362" t="s">
        <v>8471</v>
      </c>
      <c r="E7141" s="363" t="s">
        <v>36702</v>
      </c>
    </row>
    <row r="7142" spans="1:5" x14ac:dyDescent="0.25">
      <c r="A7142" s="246" t="str">
        <f t="shared" si="111"/>
        <v>103314</v>
      </c>
      <c r="B7142" s="362" t="s">
        <v>15338</v>
      </c>
      <c r="C7142" s="362" t="s">
        <v>15339</v>
      </c>
      <c r="D7142" s="362" t="s">
        <v>8619</v>
      </c>
      <c r="E7142" s="363" t="s">
        <v>24577</v>
      </c>
    </row>
    <row r="7143" spans="1:5" x14ac:dyDescent="0.25">
      <c r="A7143" s="246" t="str">
        <f t="shared" si="111"/>
        <v>103315</v>
      </c>
      <c r="B7143" s="362" t="s">
        <v>15340</v>
      </c>
      <c r="C7143" s="362" t="s">
        <v>15341</v>
      </c>
      <c r="D7143" s="362" t="s">
        <v>8619</v>
      </c>
      <c r="E7143" s="363" t="s">
        <v>36703</v>
      </c>
    </row>
    <row r="7144" spans="1:5" x14ac:dyDescent="0.25">
      <c r="A7144" s="246" t="str">
        <f t="shared" si="111"/>
        <v>103769</v>
      </c>
      <c r="B7144" s="362" t="s">
        <v>16235</v>
      </c>
      <c r="C7144" s="362" t="s">
        <v>16236</v>
      </c>
      <c r="D7144" s="362" t="s">
        <v>8471</v>
      </c>
      <c r="E7144" s="363" t="s">
        <v>36704</v>
      </c>
    </row>
    <row r="7145" spans="1:5" x14ac:dyDescent="0.25">
      <c r="A7145" s="246" t="str">
        <f t="shared" si="111"/>
        <v>98525</v>
      </c>
      <c r="B7145" s="362" t="s">
        <v>5044</v>
      </c>
      <c r="C7145" s="362" t="s">
        <v>12134</v>
      </c>
      <c r="D7145" s="362" t="s">
        <v>8619</v>
      </c>
      <c r="E7145" s="363" t="s">
        <v>7842</v>
      </c>
    </row>
    <row r="7146" spans="1:5" x14ac:dyDescent="0.25">
      <c r="A7146" s="246" t="str">
        <f t="shared" si="111"/>
        <v>98526</v>
      </c>
      <c r="B7146" s="362" t="s">
        <v>5045</v>
      </c>
      <c r="C7146" s="362" t="s">
        <v>12135</v>
      </c>
      <c r="D7146" s="362" t="s">
        <v>8471</v>
      </c>
      <c r="E7146" s="363" t="s">
        <v>19931</v>
      </c>
    </row>
    <row r="7147" spans="1:5" x14ac:dyDescent="0.25">
      <c r="A7147" s="246" t="str">
        <f t="shared" si="111"/>
        <v>98527</v>
      </c>
      <c r="B7147" s="362" t="s">
        <v>5046</v>
      </c>
      <c r="C7147" s="362" t="s">
        <v>12136</v>
      </c>
      <c r="D7147" s="362" t="s">
        <v>8471</v>
      </c>
      <c r="E7147" s="363" t="s">
        <v>20888</v>
      </c>
    </row>
    <row r="7148" spans="1:5" x14ac:dyDescent="0.25">
      <c r="A7148" s="246" t="str">
        <f t="shared" si="111"/>
        <v>98528</v>
      </c>
      <c r="B7148" s="362" t="s">
        <v>5047</v>
      </c>
      <c r="C7148" s="362" t="s">
        <v>12137</v>
      </c>
      <c r="D7148" s="362" t="s">
        <v>8471</v>
      </c>
      <c r="E7148" s="363" t="s">
        <v>36705</v>
      </c>
    </row>
    <row r="7149" spans="1:5" x14ac:dyDescent="0.25">
      <c r="A7149" s="246" t="str">
        <f t="shared" si="111"/>
        <v>98529</v>
      </c>
      <c r="B7149" s="362" t="s">
        <v>5048</v>
      </c>
      <c r="C7149" s="362" t="s">
        <v>12138</v>
      </c>
      <c r="D7149" s="362" t="s">
        <v>8471</v>
      </c>
      <c r="E7149" s="363" t="s">
        <v>36706</v>
      </c>
    </row>
    <row r="7150" spans="1:5" x14ac:dyDescent="0.25">
      <c r="A7150" s="246" t="str">
        <f t="shared" si="111"/>
        <v>98530</v>
      </c>
      <c r="B7150" s="362" t="s">
        <v>5049</v>
      </c>
      <c r="C7150" s="362" t="s">
        <v>12139</v>
      </c>
      <c r="D7150" s="362" t="s">
        <v>8471</v>
      </c>
      <c r="E7150" s="363" t="s">
        <v>32724</v>
      </c>
    </row>
    <row r="7151" spans="1:5" x14ac:dyDescent="0.25">
      <c r="A7151" s="246" t="str">
        <f t="shared" si="111"/>
        <v>98531</v>
      </c>
      <c r="B7151" s="362" t="s">
        <v>5050</v>
      </c>
      <c r="C7151" s="362" t="s">
        <v>12140</v>
      </c>
      <c r="D7151" s="362" t="s">
        <v>8471</v>
      </c>
      <c r="E7151" s="363" t="s">
        <v>36707</v>
      </c>
    </row>
    <row r="7152" spans="1:5" x14ac:dyDescent="0.25">
      <c r="A7152" s="246" t="str">
        <f t="shared" si="111"/>
        <v>98532</v>
      </c>
      <c r="B7152" s="362" t="s">
        <v>5051</v>
      </c>
      <c r="C7152" s="362" t="s">
        <v>12141</v>
      </c>
      <c r="D7152" s="362" t="s">
        <v>8471</v>
      </c>
      <c r="E7152" s="363" t="s">
        <v>36708</v>
      </c>
    </row>
    <row r="7153" spans="1:5" x14ac:dyDescent="0.25">
      <c r="A7153" s="246" t="str">
        <f t="shared" si="111"/>
        <v>98533</v>
      </c>
      <c r="B7153" s="362" t="s">
        <v>5052</v>
      </c>
      <c r="C7153" s="362" t="s">
        <v>12142</v>
      </c>
      <c r="D7153" s="362" t="s">
        <v>8471</v>
      </c>
      <c r="E7153" s="363" t="s">
        <v>36709</v>
      </c>
    </row>
    <row r="7154" spans="1:5" x14ac:dyDescent="0.25">
      <c r="A7154" s="246" t="str">
        <f t="shared" si="111"/>
        <v>98534</v>
      </c>
      <c r="B7154" s="362" t="s">
        <v>5053</v>
      </c>
      <c r="C7154" s="362" t="s">
        <v>12143</v>
      </c>
      <c r="D7154" s="362" t="s">
        <v>8471</v>
      </c>
      <c r="E7154" s="363" t="s">
        <v>36710</v>
      </c>
    </row>
    <row r="7155" spans="1:5" x14ac:dyDescent="0.25">
      <c r="A7155" s="246" t="str">
        <f t="shared" si="111"/>
        <v>98535</v>
      </c>
      <c r="B7155" s="362" t="s">
        <v>5054</v>
      </c>
      <c r="C7155" s="362" t="s">
        <v>12144</v>
      </c>
      <c r="D7155" s="362" t="s">
        <v>8471</v>
      </c>
      <c r="E7155" s="363" t="s">
        <v>36711</v>
      </c>
    </row>
    <row r="7156" spans="1:5" x14ac:dyDescent="0.25">
      <c r="A7156" s="246" t="str">
        <f t="shared" si="111"/>
        <v>88238</v>
      </c>
      <c r="B7156" s="362" t="s">
        <v>1060</v>
      </c>
      <c r="C7156" s="362" t="s">
        <v>12145</v>
      </c>
      <c r="D7156" s="362" t="s">
        <v>8915</v>
      </c>
      <c r="E7156" s="363" t="s">
        <v>27849</v>
      </c>
    </row>
    <row r="7157" spans="1:5" x14ac:dyDescent="0.25">
      <c r="A7157" s="246" t="str">
        <f t="shared" si="111"/>
        <v>88239</v>
      </c>
      <c r="B7157" s="362" t="s">
        <v>1061</v>
      </c>
      <c r="C7157" s="362" t="s">
        <v>12146</v>
      </c>
      <c r="D7157" s="362" t="s">
        <v>8915</v>
      </c>
      <c r="E7157" s="363" t="s">
        <v>16441</v>
      </c>
    </row>
    <row r="7158" spans="1:5" x14ac:dyDescent="0.25">
      <c r="A7158" s="246" t="str">
        <f t="shared" si="111"/>
        <v>88240</v>
      </c>
      <c r="B7158" s="362" t="s">
        <v>1062</v>
      </c>
      <c r="C7158" s="362" t="s">
        <v>12147</v>
      </c>
      <c r="D7158" s="362" t="s">
        <v>8915</v>
      </c>
      <c r="E7158" s="363" t="s">
        <v>8066</v>
      </c>
    </row>
    <row r="7159" spans="1:5" x14ac:dyDescent="0.25">
      <c r="A7159" s="246" t="str">
        <f t="shared" si="111"/>
        <v>88241</v>
      </c>
      <c r="B7159" s="362" t="s">
        <v>1063</v>
      </c>
      <c r="C7159" s="362" t="s">
        <v>12148</v>
      </c>
      <c r="D7159" s="362" t="s">
        <v>8915</v>
      </c>
      <c r="E7159" s="363" t="s">
        <v>20896</v>
      </c>
    </row>
    <row r="7160" spans="1:5" x14ac:dyDescent="0.25">
      <c r="A7160" s="246" t="str">
        <f t="shared" si="111"/>
        <v>88242</v>
      </c>
      <c r="B7160" s="362" t="s">
        <v>1064</v>
      </c>
      <c r="C7160" s="362" t="s">
        <v>12149</v>
      </c>
      <c r="D7160" s="362" t="s">
        <v>8915</v>
      </c>
      <c r="E7160" s="363" t="s">
        <v>8230</v>
      </c>
    </row>
    <row r="7161" spans="1:5" x14ac:dyDescent="0.25">
      <c r="A7161" s="246" t="str">
        <f t="shared" si="111"/>
        <v>88243</v>
      </c>
      <c r="B7161" s="362" t="s">
        <v>1065</v>
      </c>
      <c r="C7161" s="362" t="s">
        <v>12150</v>
      </c>
      <c r="D7161" s="362" t="s">
        <v>8915</v>
      </c>
      <c r="E7161" s="363" t="s">
        <v>21519</v>
      </c>
    </row>
    <row r="7162" spans="1:5" x14ac:dyDescent="0.25">
      <c r="A7162" s="246" t="str">
        <f t="shared" si="111"/>
        <v>88245</v>
      </c>
      <c r="B7162" s="362" t="s">
        <v>1066</v>
      </c>
      <c r="C7162" s="362" t="s">
        <v>12151</v>
      </c>
      <c r="D7162" s="362" t="s">
        <v>8915</v>
      </c>
      <c r="E7162" s="363" t="s">
        <v>20209</v>
      </c>
    </row>
    <row r="7163" spans="1:5" x14ac:dyDescent="0.25">
      <c r="A7163" s="246" t="str">
        <f t="shared" si="111"/>
        <v>88246</v>
      </c>
      <c r="B7163" s="362" t="s">
        <v>1067</v>
      </c>
      <c r="C7163" s="362" t="s">
        <v>12152</v>
      </c>
      <c r="D7163" s="362" t="s">
        <v>8915</v>
      </c>
      <c r="E7163" s="363" t="s">
        <v>12672</v>
      </c>
    </row>
    <row r="7164" spans="1:5" x14ac:dyDescent="0.25">
      <c r="A7164" s="246" t="str">
        <f t="shared" si="111"/>
        <v>88247</v>
      </c>
      <c r="B7164" s="362" t="s">
        <v>1068</v>
      </c>
      <c r="C7164" s="362" t="s">
        <v>12153</v>
      </c>
      <c r="D7164" s="362" t="s">
        <v>8915</v>
      </c>
      <c r="E7164" s="363" t="s">
        <v>21743</v>
      </c>
    </row>
    <row r="7165" spans="1:5" x14ac:dyDescent="0.25">
      <c r="A7165" s="246" t="str">
        <f t="shared" si="111"/>
        <v>88248</v>
      </c>
      <c r="B7165" s="362" t="s">
        <v>1069</v>
      </c>
      <c r="C7165" s="362" t="s">
        <v>12154</v>
      </c>
      <c r="D7165" s="362" t="s">
        <v>8915</v>
      </c>
      <c r="E7165" s="363" t="s">
        <v>13578</v>
      </c>
    </row>
    <row r="7166" spans="1:5" x14ac:dyDescent="0.25">
      <c r="A7166" s="246" t="str">
        <f t="shared" si="111"/>
        <v>88249</v>
      </c>
      <c r="B7166" s="362" t="s">
        <v>1070</v>
      </c>
      <c r="C7166" s="362" t="s">
        <v>12155</v>
      </c>
      <c r="D7166" s="362" t="s">
        <v>8915</v>
      </c>
      <c r="E7166" s="363" t="s">
        <v>19782</v>
      </c>
    </row>
    <row r="7167" spans="1:5" x14ac:dyDescent="0.25">
      <c r="A7167" s="246" t="str">
        <f t="shared" si="111"/>
        <v>88250</v>
      </c>
      <c r="B7167" s="362" t="s">
        <v>1071</v>
      </c>
      <c r="C7167" s="362" t="s">
        <v>12156</v>
      </c>
      <c r="D7167" s="362" t="s">
        <v>8915</v>
      </c>
      <c r="E7167" s="363" t="s">
        <v>8066</v>
      </c>
    </row>
    <row r="7168" spans="1:5" x14ac:dyDescent="0.25">
      <c r="A7168" s="246" t="str">
        <f t="shared" si="111"/>
        <v>88251</v>
      </c>
      <c r="B7168" s="362" t="s">
        <v>1072</v>
      </c>
      <c r="C7168" s="362" t="s">
        <v>12157</v>
      </c>
      <c r="D7168" s="362" t="s">
        <v>8915</v>
      </c>
      <c r="E7168" s="363" t="s">
        <v>27849</v>
      </c>
    </row>
    <row r="7169" spans="1:5" x14ac:dyDescent="0.25">
      <c r="A7169" s="246" t="str">
        <f t="shared" si="111"/>
        <v>88252</v>
      </c>
      <c r="B7169" s="362" t="s">
        <v>1073</v>
      </c>
      <c r="C7169" s="362" t="s">
        <v>12158</v>
      </c>
      <c r="D7169" s="362" t="s">
        <v>8915</v>
      </c>
      <c r="E7169" s="363" t="s">
        <v>15973</v>
      </c>
    </row>
    <row r="7170" spans="1:5" x14ac:dyDescent="0.25">
      <c r="A7170" s="246" t="str">
        <f t="shared" si="111"/>
        <v>88253</v>
      </c>
      <c r="B7170" s="362" t="s">
        <v>10</v>
      </c>
      <c r="C7170" s="362" t="s">
        <v>12159</v>
      </c>
      <c r="D7170" s="362" t="s">
        <v>8915</v>
      </c>
      <c r="E7170" s="363" t="s">
        <v>7761</v>
      </c>
    </row>
    <row r="7171" spans="1:5" x14ac:dyDescent="0.25">
      <c r="A7171" s="246" t="str">
        <f t="shared" ref="A7171:A7234" si="112">B7171</f>
        <v>88255</v>
      </c>
      <c r="B7171" s="362" t="s">
        <v>1074</v>
      </c>
      <c r="C7171" s="362" t="s">
        <v>12160</v>
      </c>
      <c r="D7171" s="362" t="s">
        <v>8915</v>
      </c>
      <c r="E7171" s="363" t="s">
        <v>20774</v>
      </c>
    </row>
    <row r="7172" spans="1:5" x14ac:dyDescent="0.25">
      <c r="A7172" s="246" t="str">
        <f t="shared" si="112"/>
        <v>88256</v>
      </c>
      <c r="B7172" s="362" t="s">
        <v>1075</v>
      </c>
      <c r="C7172" s="362" t="s">
        <v>12161</v>
      </c>
      <c r="D7172" s="362" t="s">
        <v>8915</v>
      </c>
      <c r="E7172" s="363" t="s">
        <v>15476</v>
      </c>
    </row>
    <row r="7173" spans="1:5" x14ac:dyDescent="0.25">
      <c r="A7173" s="246" t="str">
        <f t="shared" si="112"/>
        <v>88257</v>
      </c>
      <c r="B7173" s="362" t="s">
        <v>1076</v>
      </c>
      <c r="C7173" s="362" t="s">
        <v>12163</v>
      </c>
      <c r="D7173" s="362" t="s">
        <v>8915</v>
      </c>
      <c r="E7173" s="363" t="s">
        <v>13308</v>
      </c>
    </row>
    <row r="7174" spans="1:5" x14ac:dyDescent="0.25">
      <c r="A7174" s="246" t="str">
        <f t="shared" si="112"/>
        <v>88258</v>
      </c>
      <c r="B7174" s="362" t="s">
        <v>1077</v>
      </c>
      <c r="C7174" s="362" t="s">
        <v>12164</v>
      </c>
      <c r="D7174" s="362" t="s">
        <v>8915</v>
      </c>
      <c r="E7174" s="363" t="s">
        <v>8058</v>
      </c>
    </row>
    <row r="7175" spans="1:5" x14ac:dyDescent="0.25">
      <c r="A7175" s="246" t="str">
        <f t="shared" si="112"/>
        <v>88260</v>
      </c>
      <c r="B7175" s="362" t="s">
        <v>1078</v>
      </c>
      <c r="C7175" s="362" t="s">
        <v>12165</v>
      </c>
      <c r="D7175" s="362" t="s">
        <v>8915</v>
      </c>
      <c r="E7175" s="363" t="s">
        <v>14877</v>
      </c>
    </row>
    <row r="7176" spans="1:5" x14ac:dyDescent="0.25">
      <c r="A7176" s="246" t="str">
        <f t="shared" si="112"/>
        <v>88261</v>
      </c>
      <c r="B7176" s="362" t="s">
        <v>1079</v>
      </c>
      <c r="C7176" s="362" t="s">
        <v>12166</v>
      </c>
      <c r="D7176" s="362" t="s">
        <v>8915</v>
      </c>
      <c r="E7176" s="363" t="s">
        <v>15072</v>
      </c>
    </row>
    <row r="7177" spans="1:5" x14ac:dyDescent="0.25">
      <c r="A7177" s="246" t="str">
        <f t="shared" si="112"/>
        <v>88262</v>
      </c>
      <c r="B7177" s="362" t="s">
        <v>1080</v>
      </c>
      <c r="C7177" s="362" t="s">
        <v>12167</v>
      </c>
      <c r="D7177" s="362" t="s">
        <v>8915</v>
      </c>
      <c r="E7177" s="363" t="s">
        <v>15521</v>
      </c>
    </row>
    <row r="7178" spans="1:5" x14ac:dyDescent="0.25">
      <c r="A7178" s="246" t="str">
        <f t="shared" si="112"/>
        <v>88263</v>
      </c>
      <c r="B7178" s="362" t="s">
        <v>1081</v>
      </c>
      <c r="C7178" s="362" t="s">
        <v>12168</v>
      </c>
      <c r="D7178" s="362" t="s">
        <v>8915</v>
      </c>
      <c r="E7178" s="363" t="s">
        <v>15688</v>
      </c>
    </row>
    <row r="7179" spans="1:5" x14ac:dyDescent="0.25">
      <c r="A7179" s="246" t="str">
        <f t="shared" si="112"/>
        <v>88264</v>
      </c>
      <c r="B7179" s="362" t="s">
        <v>1082</v>
      </c>
      <c r="C7179" s="362" t="s">
        <v>12169</v>
      </c>
      <c r="D7179" s="362" t="s">
        <v>8915</v>
      </c>
      <c r="E7179" s="363" t="s">
        <v>31647</v>
      </c>
    </row>
    <row r="7180" spans="1:5" x14ac:dyDescent="0.25">
      <c r="A7180" s="246" t="str">
        <f t="shared" si="112"/>
        <v>88265</v>
      </c>
      <c r="B7180" s="362" t="s">
        <v>1083</v>
      </c>
      <c r="C7180" s="362" t="s">
        <v>12170</v>
      </c>
      <c r="D7180" s="362" t="s">
        <v>8915</v>
      </c>
      <c r="E7180" s="363" t="s">
        <v>13572</v>
      </c>
    </row>
    <row r="7181" spans="1:5" x14ac:dyDescent="0.25">
      <c r="A7181" s="246" t="str">
        <f t="shared" si="112"/>
        <v>88266</v>
      </c>
      <c r="B7181" s="362" t="s">
        <v>1084</v>
      </c>
      <c r="C7181" s="362" t="s">
        <v>12171</v>
      </c>
      <c r="D7181" s="362" t="s">
        <v>8915</v>
      </c>
      <c r="E7181" s="363" t="s">
        <v>13610</v>
      </c>
    </row>
    <row r="7182" spans="1:5" x14ac:dyDescent="0.25">
      <c r="A7182" s="246" t="str">
        <f t="shared" si="112"/>
        <v>88267</v>
      </c>
      <c r="B7182" s="362" t="s">
        <v>1085</v>
      </c>
      <c r="C7182" s="362" t="s">
        <v>12172</v>
      </c>
      <c r="D7182" s="362" t="s">
        <v>8915</v>
      </c>
      <c r="E7182" s="363" t="s">
        <v>15965</v>
      </c>
    </row>
    <row r="7183" spans="1:5" x14ac:dyDescent="0.25">
      <c r="A7183" s="246" t="str">
        <f t="shared" si="112"/>
        <v>88269</v>
      </c>
      <c r="B7183" s="362" t="s">
        <v>1086</v>
      </c>
      <c r="C7183" s="362" t="s">
        <v>12173</v>
      </c>
      <c r="D7183" s="362" t="s">
        <v>8915</v>
      </c>
      <c r="E7183" s="363" t="s">
        <v>18364</v>
      </c>
    </row>
    <row r="7184" spans="1:5" x14ac:dyDescent="0.25">
      <c r="A7184" s="246" t="str">
        <f t="shared" si="112"/>
        <v>88270</v>
      </c>
      <c r="B7184" s="362" t="s">
        <v>1087</v>
      </c>
      <c r="C7184" s="362" t="s">
        <v>12174</v>
      </c>
      <c r="D7184" s="362" t="s">
        <v>8915</v>
      </c>
      <c r="E7184" s="363" t="s">
        <v>15036</v>
      </c>
    </row>
    <row r="7185" spans="1:5" x14ac:dyDescent="0.25">
      <c r="A7185" s="246" t="str">
        <f t="shared" si="112"/>
        <v>88272</v>
      </c>
      <c r="B7185" s="362" t="s">
        <v>1088</v>
      </c>
      <c r="C7185" s="362" t="s">
        <v>12175</v>
      </c>
      <c r="D7185" s="362" t="s">
        <v>8915</v>
      </c>
      <c r="E7185" s="363" t="s">
        <v>31983</v>
      </c>
    </row>
    <row r="7186" spans="1:5" x14ac:dyDescent="0.25">
      <c r="A7186" s="246" t="str">
        <f t="shared" si="112"/>
        <v>88273</v>
      </c>
      <c r="B7186" s="362" t="s">
        <v>1089</v>
      </c>
      <c r="C7186" s="362" t="s">
        <v>12176</v>
      </c>
      <c r="D7186" s="362" t="s">
        <v>8915</v>
      </c>
      <c r="E7186" s="363" t="s">
        <v>14676</v>
      </c>
    </row>
    <row r="7187" spans="1:5" x14ac:dyDescent="0.25">
      <c r="A7187" s="246" t="str">
        <f t="shared" si="112"/>
        <v>88274</v>
      </c>
      <c r="B7187" s="362" t="s">
        <v>1090</v>
      </c>
      <c r="C7187" s="362" t="s">
        <v>12177</v>
      </c>
      <c r="D7187" s="362" t="s">
        <v>8915</v>
      </c>
      <c r="E7187" s="363" t="s">
        <v>15476</v>
      </c>
    </row>
    <row r="7188" spans="1:5" x14ac:dyDescent="0.25">
      <c r="A7188" s="246" t="str">
        <f t="shared" si="112"/>
        <v>88275</v>
      </c>
      <c r="B7188" s="362" t="s">
        <v>1091</v>
      </c>
      <c r="C7188" s="362" t="s">
        <v>12178</v>
      </c>
      <c r="D7188" s="362" t="s">
        <v>8915</v>
      </c>
      <c r="E7188" s="363" t="s">
        <v>17887</v>
      </c>
    </row>
    <row r="7189" spans="1:5" x14ac:dyDescent="0.25">
      <c r="A7189" s="246" t="str">
        <f t="shared" si="112"/>
        <v>88277</v>
      </c>
      <c r="B7189" s="362" t="s">
        <v>1092</v>
      </c>
      <c r="C7189" s="362" t="s">
        <v>12179</v>
      </c>
      <c r="D7189" s="362" t="s">
        <v>8915</v>
      </c>
      <c r="E7189" s="363" t="s">
        <v>16092</v>
      </c>
    </row>
    <row r="7190" spans="1:5" x14ac:dyDescent="0.25">
      <c r="A7190" s="246" t="str">
        <f t="shared" si="112"/>
        <v>88278</v>
      </c>
      <c r="B7190" s="362" t="s">
        <v>1093</v>
      </c>
      <c r="C7190" s="362" t="s">
        <v>12180</v>
      </c>
      <c r="D7190" s="362" t="s">
        <v>8915</v>
      </c>
      <c r="E7190" s="363" t="s">
        <v>13555</v>
      </c>
    </row>
    <row r="7191" spans="1:5" x14ac:dyDescent="0.25">
      <c r="A7191" s="246" t="str">
        <f t="shared" si="112"/>
        <v>88279</v>
      </c>
      <c r="B7191" s="362" t="s">
        <v>1094</v>
      </c>
      <c r="C7191" s="362" t="s">
        <v>12181</v>
      </c>
      <c r="D7191" s="362" t="s">
        <v>8915</v>
      </c>
      <c r="E7191" s="363" t="s">
        <v>20568</v>
      </c>
    </row>
    <row r="7192" spans="1:5" x14ac:dyDescent="0.25">
      <c r="A7192" s="246" t="str">
        <f t="shared" si="112"/>
        <v>88281</v>
      </c>
      <c r="B7192" s="362" t="s">
        <v>1095</v>
      </c>
      <c r="C7192" s="362" t="s">
        <v>12182</v>
      </c>
      <c r="D7192" s="362" t="s">
        <v>8915</v>
      </c>
      <c r="E7192" s="363" t="s">
        <v>19828</v>
      </c>
    </row>
    <row r="7193" spans="1:5" x14ac:dyDescent="0.25">
      <c r="A7193" s="246" t="str">
        <f t="shared" si="112"/>
        <v>88282</v>
      </c>
      <c r="B7193" s="362" t="s">
        <v>1096</v>
      </c>
      <c r="C7193" s="362" t="s">
        <v>12183</v>
      </c>
      <c r="D7193" s="362" t="s">
        <v>8915</v>
      </c>
      <c r="E7193" s="363" t="s">
        <v>10639</v>
      </c>
    </row>
    <row r="7194" spans="1:5" x14ac:dyDescent="0.25">
      <c r="A7194" s="246" t="str">
        <f t="shared" si="112"/>
        <v>88283</v>
      </c>
      <c r="B7194" s="362" t="s">
        <v>1097</v>
      </c>
      <c r="C7194" s="362" t="s">
        <v>12185</v>
      </c>
      <c r="D7194" s="362" t="s">
        <v>8915</v>
      </c>
      <c r="E7194" s="363" t="s">
        <v>14880</v>
      </c>
    </row>
    <row r="7195" spans="1:5" x14ac:dyDescent="0.25">
      <c r="A7195" s="246" t="str">
        <f t="shared" si="112"/>
        <v>88284</v>
      </c>
      <c r="B7195" s="362" t="s">
        <v>1098</v>
      </c>
      <c r="C7195" s="362" t="s">
        <v>33414</v>
      </c>
      <c r="D7195" s="362" t="s">
        <v>8915</v>
      </c>
      <c r="E7195" s="363" t="s">
        <v>12608</v>
      </c>
    </row>
    <row r="7196" spans="1:5" x14ac:dyDescent="0.25">
      <c r="A7196" s="246" t="str">
        <f t="shared" si="112"/>
        <v>88286</v>
      </c>
      <c r="B7196" s="362" t="s">
        <v>1099</v>
      </c>
      <c r="C7196" s="362" t="s">
        <v>12186</v>
      </c>
      <c r="D7196" s="362" t="s">
        <v>8915</v>
      </c>
      <c r="E7196" s="363" t="s">
        <v>8170</v>
      </c>
    </row>
    <row r="7197" spans="1:5" x14ac:dyDescent="0.25">
      <c r="A7197" s="246" t="str">
        <f t="shared" si="112"/>
        <v>88288</v>
      </c>
      <c r="B7197" s="362" t="s">
        <v>1100</v>
      </c>
      <c r="C7197" s="362" t="s">
        <v>12187</v>
      </c>
      <c r="D7197" s="362" t="s">
        <v>8915</v>
      </c>
      <c r="E7197" s="363" t="s">
        <v>25071</v>
      </c>
    </row>
    <row r="7198" spans="1:5" x14ac:dyDescent="0.25">
      <c r="A7198" s="246" t="str">
        <f t="shared" si="112"/>
        <v>88291</v>
      </c>
      <c r="B7198" s="362" t="s">
        <v>1101</v>
      </c>
      <c r="C7198" s="362" t="s">
        <v>12188</v>
      </c>
      <c r="D7198" s="362" t="s">
        <v>8915</v>
      </c>
      <c r="E7198" s="363" t="s">
        <v>23943</v>
      </c>
    </row>
    <row r="7199" spans="1:5" x14ac:dyDescent="0.25">
      <c r="A7199" s="246" t="str">
        <f t="shared" si="112"/>
        <v>88292</v>
      </c>
      <c r="B7199" s="362" t="s">
        <v>1102</v>
      </c>
      <c r="C7199" s="362" t="s">
        <v>12190</v>
      </c>
      <c r="D7199" s="362" t="s">
        <v>8915</v>
      </c>
      <c r="E7199" s="363" t="s">
        <v>35427</v>
      </c>
    </row>
    <row r="7200" spans="1:5" x14ac:dyDescent="0.25">
      <c r="A7200" s="246" t="str">
        <f t="shared" si="112"/>
        <v>88293</v>
      </c>
      <c r="B7200" s="362" t="s">
        <v>1103</v>
      </c>
      <c r="C7200" s="362" t="s">
        <v>12191</v>
      </c>
      <c r="D7200" s="362" t="s">
        <v>8915</v>
      </c>
      <c r="E7200" s="363" t="s">
        <v>23943</v>
      </c>
    </row>
    <row r="7201" spans="1:5" x14ac:dyDescent="0.25">
      <c r="A7201" s="246" t="str">
        <f t="shared" si="112"/>
        <v>88294</v>
      </c>
      <c r="B7201" s="362" t="s">
        <v>1104</v>
      </c>
      <c r="C7201" s="362" t="s">
        <v>12192</v>
      </c>
      <c r="D7201" s="362" t="s">
        <v>8915</v>
      </c>
      <c r="E7201" s="363" t="s">
        <v>18406</v>
      </c>
    </row>
    <row r="7202" spans="1:5" x14ac:dyDescent="0.25">
      <c r="A7202" s="246" t="str">
        <f t="shared" si="112"/>
        <v>88295</v>
      </c>
      <c r="B7202" s="362" t="s">
        <v>1105</v>
      </c>
      <c r="C7202" s="362" t="s">
        <v>12193</v>
      </c>
      <c r="D7202" s="362" t="s">
        <v>8915</v>
      </c>
      <c r="E7202" s="363" t="s">
        <v>31983</v>
      </c>
    </row>
    <row r="7203" spans="1:5" x14ac:dyDescent="0.25">
      <c r="A7203" s="246" t="str">
        <f t="shared" si="112"/>
        <v>88296</v>
      </c>
      <c r="B7203" s="362" t="s">
        <v>1106</v>
      </c>
      <c r="C7203" s="362" t="s">
        <v>12194</v>
      </c>
      <c r="D7203" s="362" t="s">
        <v>8915</v>
      </c>
      <c r="E7203" s="363" t="s">
        <v>28011</v>
      </c>
    </row>
    <row r="7204" spans="1:5" x14ac:dyDescent="0.25">
      <c r="A7204" s="246" t="str">
        <f t="shared" si="112"/>
        <v>88297</v>
      </c>
      <c r="B7204" s="362" t="s">
        <v>1107</v>
      </c>
      <c r="C7204" s="362" t="s">
        <v>12195</v>
      </c>
      <c r="D7204" s="362" t="s">
        <v>8915</v>
      </c>
      <c r="E7204" s="363" t="s">
        <v>36712</v>
      </c>
    </row>
    <row r="7205" spans="1:5" x14ac:dyDescent="0.25">
      <c r="A7205" s="246" t="str">
        <f t="shared" si="112"/>
        <v>88298</v>
      </c>
      <c r="B7205" s="362" t="s">
        <v>1108</v>
      </c>
      <c r="C7205" s="362" t="s">
        <v>12196</v>
      </c>
      <c r="D7205" s="362" t="s">
        <v>8915</v>
      </c>
      <c r="E7205" s="363" t="s">
        <v>7906</v>
      </c>
    </row>
    <row r="7206" spans="1:5" x14ac:dyDescent="0.25">
      <c r="A7206" s="246" t="str">
        <f t="shared" si="112"/>
        <v>88299</v>
      </c>
      <c r="B7206" s="362" t="s">
        <v>1109</v>
      </c>
      <c r="C7206" s="362" t="s">
        <v>12197</v>
      </c>
      <c r="D7206" s="362" t="s">
        <v>8915</v>
      </c>
      <c r="E7206" s="363" t="s">
        <v>26305</v>
      </c>
    </row>
    <row r="7207" spans="1:5" x14ac:dyDescent="0.25">
      <c r="A7207" s="246" t="str">
        <f t="shared" si="112"/>
        <v>88300</v>
      </c>
      <c r="B7207" s="362" t="s">
        <v>1110</v>
      </c>
      <c r="C7207" s="362" t="s">
        <v>12198</v>
      </c>
      <c r="D7207" s="362" t="s">
        <v>8915</v>
      </c>
      <c r="E7207" s="363" t="s">
        <v>26305</v>
      </c>
    </row>
    <row r="7208" spans="1:5" x14ac:dyDescent="0.25">
      <c r="A7208" s="246" t="str">
        <f t="shared" si="112"/>
        <v>88301</v>
      </c>
      <c r="B7208" s="362" t="s">
        <v>1111</v>
      </c>
      <c r="C7208" s="362" t="s">
        <v>12199</v>
      </c>
      <c r="D7208" s="362" t="s">
        <v>8915</v>
      </c>
      <c r="E7208" s="363" t="s">
        <v>23943</v>
      </c>
    </row>
    <row r="7209" spans="1:5" x14ac:dyDescent="0.25">
      <c r="A7209" s="246" t="str">
        <f t="shared" si="112"/>
        <v>88302</v>
      </c>
      <c r="B7209" s="362" t="s">
        <v>1112</v>
      </c>
      <c r="C7209" s="362" t="s">
        <v>12200</v>
      </c>
      <c r="D7209" s="362" t="s">
        <v>8915</v>
      </c>
      <c r="E7209" s="363" t="s">
        <v>23943</v>
      </c>
    </row>
    <row r="7210" spans="1:5" x14ac:dyDescent="0.25">
      <c r="A7210" s="246" t="str">
        <f t="shared" si="112"/>
        <v>88303</v>
      </c>
      <c r="B7210" s="362" t="s">
        <v>1113</v>
      </c>
      <c r="C7210" s="362" t="s">
        <v>12201</v>
      </c>
      <c r="D7210" s="362" t="s">
        <v>8915</v>
      </c>
      <c r="E7210" s="363" t="s">
        <v>14184</v>
      </c>
    </row>
    <row r="7211" spans="1:5" x14ac:dyDescent="0.25">
      <c r="A7211" s="246" t="str">
        <f t="shared" si="112"/>
        <v>88304</v>
      </c>
      <c r="B7211" s="362" t="s">
        <v>1114</v>
      </c>
      <c r="C7211" s="362" t="s">
        <v>12202</v>
      </c>
      <c r="D7211" s="362" t="s">
        <v>8915</v>
      </c>
      <c r="E7211" s="363" t="s">
        <v>26305</v>
      </c>
    </row>
    <row r="7212" spans="1:5" x14ac:dyDescent="0.25">
      <c r="A7212" s="246" t="str">
        <f t="shared" si="112"/>
        <v>88306</v>
      </c>
      <c r="B7212" s="362" t="s">
        <v>1115</v>
      </c>
      <c r="C7212" s="362" t="s">
        <v>12203</v>
      </c>
      <c r="D7212" s="362" t="s">
        <v>8915</v>
      </c>
      <c r="E7212" s="363" t="s">
        <v>25797</v>
      </c>
    </row>
    <row r="7213" spans="1:5" x14ac:dyDescent="0.25">
      <c r="A7213" s="246" t="str">
        <f t="shared" si="112"/>
        <v>88307</v>
      </c>
      <c r="B7213" s="362" t="s">
        <v>1116</v>
      </c>
      <c r="C7213" s="362" t="s">
        <v>12204</v>
      </c>
      <c r="D7213" s="362" t="s">
        <v>8915</v>
      </c>
      <c r="E7213" s="363" t="s">
        <v>32540</v>
      </c>
    </row>
    <row r="7214" spans="1:5" x14ac:dyDescent="0.25">
      <c r="A7214" s="246" t="str">
        <f t="shared" si="112"/>
        <v>88308</v>
      </c>
      <c r="B7214" s="362" t="s">
        <v>1117</v>
      </c>
      <c r="C7214" s="362" t="s">
        <v>12205</v>
      </c>
      <c r="D7214" s="362" t="s">
        <v>8915</v>
      </c>
      <c r="E7214" s="363" t="s">
        <v>15476</v>
      </c>
    </row>
    <row r="7215" spans="1:5" x14ac:dyDescent="0.25">
      <c r="A7215" s="246" t="str">
        <f t="shared" si="112"/>
        <v>88309</v>
      </c>
      <c r="B7215" s="362" t="s">
        <v>1118</v>
      </c>
      <c r="C7215" s="362" t="s">
        <v>12206</v>
      </c>
      <c r="D7215" s="362" t="s">
        <v>8915</v>
      </c>
      <c r="E7215" s="363" t="s">
        <v>35822</v>
      </c>
    </row>
    <row r="7216" spans="1:5" x14ac:dyDescent="0.25">
      <c r="A7216" s="246" t="str">
        <f t="shared" si="112"/>
        <v>88310</v>
      </c>
      <c r="B7216" s="362" t="s">
        <v>1119</v>
      </c>
      <c r="C7216" s="362" t="s">
        <v>12207</v>
      </c>
      <c r="D7216" s="362" t="s">
        <v>8915</v>
      </c>
      <c r="E7216" s="363" t="s">
        <v>12811</v>
      </c>
    </row>
    <row r="7217" spans="1:5" x14ac:dyDescent="0.25">
      <c r="A7217" s="246" t="str">
        <f t="shared" si="112"/>
        <v>88311</v>
      </c>
      <c r="B7217" s="362" t="s">
        <v>1120</v>
      </c>
      <c r="C7217" s="362" t="s">
        <v>12208</v>
      </c>
      <c r="D7217" s="362" t="s">
        <v>8915</v>
      </c>
      <c r="E7217" s="363" t="s">
        <v>16033</v>
      </c>
    </row>
    <row r="7218" spans="1:5" x14ac:dyDescent="0.25">
      <c r="A7218" s="246" t="str">
        <f t="shared" si="112"/>
        <v>88312</v>
      </c>
      <c r="B7218" s="362" t="s">
        <v>1121</v>
      </c>
      <c r="C7218" s="362" t="s">
        <v>12210</v>
      </c>
      <c r="D7218" s="362" t="s">
        <v>8915</v>
      </c>
      <c r="E7218" s="363" t="s">
        <v>12811</v>
      </c>
    </row>
    <row r="7219" spans="1:5" x14ac:dyDescent="0.25">
      <c r="A7219" s="246" t="str">
        <f t="shared" si="112"/>
        <v>88313</v>
      </c>
      <c r="B7219" s="362" t="s">
        <v>1122</v>
      </c>
      <c r="C7219" s="362" t="s">
        <v>12211</v>
      </c>
      <c r="D7219" s="362" t="s">
        <v>8915</v>
      </c>
      <c r="E7219" s="363" t="s">
        <v>20562</v>
      </c>
    </row>
    <row r="7220" spans="1:5" x14ac:dyDescent="0.25">
      <c r="A7220" s="246" t="str">
        <f t="shared" si="112"/>
        <v>88314</v>
      </c>
      <c r="B7220" s="362" t="s">
        <v>1123</v>
      </c>
      <c r="C7220" s="362" t="s">
        <v>12212</v>
      </c>
      <c r="D7220" s="362" t="s">
        <v>8915</v>
      </c>
      <c r="E7220" s="363" t="s">
        <v>26723</v>
      </c>
    </row>
    <row r="7221" spans="1:5" x14ac:dyDescent="0.25">
      <c r="A7221" s="246" t="str">
        <f t="shared" si="112"/>
        <v>88315</v>
      </c>
      <c r="B7221" s="362" t="s">
        <v>1124</v>
      </c>
      <c r="C7221" s="362" t="s">
        <v>12213</v>
      </c>
      <c r="D7221" s="362" t="s">
        <v>8915</v>
      </c>
      <c r="E7221" s="363" t="s">
        <v>14935</v>
      </c>
    </row>
    <row r="7222" spans="1:5" x14ac:dyDescent="0.25">
      <c r="A7222" s="246" t="str">
        <f t="shared" si="112"/>
        <v>88316</v>
      </c>
      <c r="B7222" s="362" t="s">
        <v>1125</v>
      </c>
      <c r="C7222" s="362" t="s">
        <v>12214</v>
      </c>
      <c r="D7222" s="362" t="s">
        <v>8915</v>
      </c>
      <c r="E7222" s="363" t="s">
        <v>13884</v>
      </c>
    </row>
    <row r="7223" spans="1:5" x14ac:dyDescent="0.25">
      <c r="A7223" s="246" t="str">
        <f t="shared" si="112"/>
        <v>88317</v>
      </c>
      <c r="B7223" s="362" t="s">
        <v>1126</v>
      </c>
      <c r="C7223" s="362" t="s">
        <v>12215</v>
      </c>
      <c r="D7223" s="362" t="s">
        <v>8915</v>
      </c>
      <c r="E7223" s="363" t="s">
        <v>32612</v>
      </c>
    </row>
    <row r="7224" spans="1:5" x14ac:dyDescent="0.25">
      <c r="A7224" s="246" t="str">
        <f t="shared" si="112"/>
        <v>88318</v>
      </c>
      <c r="B7224" s="362" t="s">
        <v>1127</v>
      </c>
      <c r="C7224" s="362" t="s">
        <v>12216</v>
      </c>
      <c r="D7224" s="362" t="s">
        <v>8915</v>
      </c>
      <c r="E7224" s="363" t="s">
        <v>21356</v>
      </c>
    </row>
    <row r="7225" spans="1:5" x14ac:dyDescent="0.25">
      <c r="A7225" s="246" t="str">
        <f t="shared" si="112"/>
        <v>88320</v>
      </c>
      <c r="B7225" s="362" t="s">
        <v>1128</v>
      </c>
      <c r="C7225" s="362" t="s">
        <v>12217</v>
      </c>
      <c r="D7225" s="362" t="s">
        <v>8915</v>
      </c>
      <c r="E7225" s="363" t="s">
        <v>15521</v>
      </c>
    </row>
    <row r="7226" spans="1:5" x14ac:dyDescent="0.25">
      <c r="A7226" s="246" t="str">
        <f t="shared" si="112"/>
        <v>88321</v>
      </c>
      <c r="B7226" s="362" t="s">
        <v>137</v>
      </c>
      <c r="C7226" s="362" t="s">
        <v>12218</v>
      </c>
      <c r="D7226" s="362" t="s">
        <v>8915</v>
      </c>
      <c r="E7226" s="363" t="s">
        <v>31091</v>
      </c>
    </row>
    <row r="7227" spans="1:5" x14ac:dyDescent="0.25">
      <c r="A7227" s="246" t="str">
        <f t="shared" si="112"/>
        <v>88322</v>
      </c>
      <c r="B7227" s="362" t="s">
        <v>1129</v>
      </c>
      <c r="C7227" s="362" t="s">
        <v>12219</v>
      </c>
      <c r="D7227" s="362" t="s">
        <v>8915</v>
      </c>
      <c r="E7227" s="363" t="s">
        <v>21442</v>
      </c>
    </row>
    <row r="7228" spans="1:5" x14ac:dyDescent="0.25">
      <c r="A7228" s="246" t="str">
        <f t="shared" si="112"/>
        <v>88323</v>
      </c>
      <c r="B7228" s="362" t="s">
        <v>1130</v>
      </c>
      <c r="C7228" s="362" t="s">
        <v>12220</v>
      </c>
      <c r="D7228" s="362" t="s">
        <v>8915</v>
      </c>
      <c r="E7228" s="363" t="s">
        <v>20198</v>
      </c>
    </row>
    <row r="7229" spans="1:5" x14ac:dyDescent="0.25">
      <c r="A7229" s="246" t="str">
        <f t="shared" si="112"/>
        <v>88324</v>
      </c>
      <c r="B7229" s="362" t="s">
        <v>1131</v>
      </c>
      <c r="C7229" s="362" t="s">
        <v>12221</v>
      </c>
      <c r="D7229" s="362" t="s">
        <v>8915</v>
      </c>
      <c r="E7229" s="363" t="s">
        <v>36712</v>
      </c>
    </row>
    <row r="7230" spans="1:5" x14ac:dyDescent="0.25">
      <c r="A7230" s="246" t="str">
        <f t="shared" si="112"/>
        <v>88325</v>
      </c>
      <c r="B7230" s="362" t="s">
        <v>1132</v>
      </c>
      <c r="C7230" s="362" t="s">
        <v>12222</v>
      </c>
      <c r="D7230" s="362" t="s">
        <v>8915</v>
      </c>
      <c r="E7230" s="363" t="s">
        <v>8246</v>
      </c>
    </row>
    <row r="7231" spans="1:5" x14ac:dyDescent="0.25">
      <c r="A7231" s="246" t="str">
        <f t="shared" si="112"/>
        <v>88326</v>
      </c>
      <c r="B7231" s="362" t="s">
        <v>6</v>
      </c>
      <c r="C7231" s="362" t="s">
        <v>12223</v>
      </c>
      <c r="D7231" s="362" t="s">
        <v>8915</v>
      </c>
      <c r="E7231" s="363" t="s">
        <v>8038</v>
      </c>
    </row>
    <row r="7232" spans="1:5" x14ac:dyDescent="0.25">
      <c r="A7232" s="246" t="str">
        <f t="shared" si="112"/>
        <v>88377</v>
      </c>
      <c r="B7232" s="362" t="s">
        <v>1133</v>
      </c>
      <c r="C7232" s="362" t="s">
        <v>12224</v>
      </c>
      <c r="D7232" s="362" t="s">
        <v>8915</v>
      </c>
      <c r="E7232" s="363" t="s">
        <v>8446</v>
      </c>
    </row>
    <row r="7233" spans="1:5" x14ac:dyDescent="0.25">
      <c r="A7233" s="246" t="str">
        <f t="shared" si="112"/>
        <v>88441</v>
      </c>
      <c r="B7233" s="362" t="s">
        <v>1180</v>
      </c>
      <c r="C7233" s="362" t="s">
        <v>12225</v>
      </c>
      <c r="D7233" s="362" t="s">
        <v>8915</v>
      </c>
      <c r="E7233" s="363" t="s">
        <v>19844</v>
      </c>
    </row>
    <row r="7234" spans="1:5" x14ac:dyDescent="0.25">
      <c r="A7234" s="246" t="str">
        <f t="shared" si="112"/>
        <v>88597</v>
      </c>
      <c r="B7234" s="362" t="s">
        <v>1197</v>
      </c>
      <c r="C7234" s="362" t="s">
        <v>12226</v>
      </c>
      <c r="D7234" s="362" t="s">
        <v>8915</v>
      </c>
      <c r="E7234" s="363" t="s">
        <v>14603</v>
      </c>
    </row>
    <row r="7235" spans="1:5" x14ac:dyDescent="0.25">
      <c r="A7235" s="246" t="str">
        <f t="shared" ref="A7235:A7298" si="113">B7235</f>
        <v>90766</v>
      </c>
      <c r="B7235" s="362" t="s">
        <v>2019</v>
      </c>
      <c r="C7235" s="362" t="s">
        <v>12227</v>
      </c>
      <c r="D7235" s="362" t="s">
        <v>8915</v>
      </c>
      <c r="E7235" s="363" t="s">
        <v>31618</v>
      </c>
    </row>
    <row r="7236" spans="1:5" x14ac:dyDescent="0.25">
      <c r="A7236" s="246" t="str">
        <f t="shared" si="113"/>
        <v>90767</v>
      </c>
      <c r="B7236" s="362" t="s">
        <v>2020</v>
      </c>
      <c r="C7236" s="362" t="s">
        <v>12228</v>
      </c>
      <c r="D7236" s="362" t="s">
        <v>8915</v>
      </c>
      <c r="E7236" s="363" t="s">
        <v>7833</v>
      </c>
    </row>
    <row r="7237" spans="1:5" x14ac:dyDescent="0.25">
      <c r="A7237" s="246" t="str">
        <f t="shared" si="113"/>
        <v>90768</v>
      </c>
      <c r="B7237" s="362" t="s">
        <v>2021</v>
      </c>
      <c r="C7237" s="362" t="s">
        <v>12229</v>
      </c>
      <c r="D7237" s="362" t="s">
        <v>8915</v>
      </c>
      <c r="E7237" s="363" t="s">
        <v>21123</v>
      </c>
    </row>
    <row r="7238" spans="1:5" x14ac:dyDescent="0.25">
      <c r="A7238" s="246" t="str">
        <f t="shared" si="113"/>
        <v>90769</v>
      </c>
      <c r="B7238" s="362" t="s">
        <v>2022</v>
      </c>
      <c r="C7238" s="362" t="s">
        <v>12230</v>
      </c>
      <c r="D7238" s="362" t="s">
        <v>8915</v>
      </c>
      <c r="E7238" s="363" t="s">
        <v>36713</v>
      </c>
    </row>
    <row r="7239" spans="1:5" x14ac:dyDescent="0.25">
      <c r="A7239" s="246" t="str">
        <f t="shared" si="113"/>
        <v>90770</v>
      </c>
      <c r="B7239" s="362" t="s">
        <v>2023</v>
      </c>
      <c r="C7239" s="362" t="s">
        <v>12231</v>
      </c>
      <c r="D7239" s="362" t="s">
        <v>8915</v>
      </c>
      <c r="E7239" s="363" t="s">
        <v>21419</v>
      </c>
    </row>
    <row r="7240" spans="1:5" x14ac:dyDescent="0.25">
      <c r="A7240" s="246" t="str">
        <f t="shared" si="113"/>
        <v>90771</v>
      </c>
      <c r="B7240" s="362" t="s">
        <v>2024</v>
      </c>
      <c r="C7240" s="362" t="s">
        <v>12232</v>
      </c>
      <c r="D7240" s="362" t="s">
        <v>8915</v>
      </c>
      <c r="E7240" s="363" t="s">
        <v>20948</v>
      </c>
    </row>
    <row r="7241" spans="1:5" x14ac:dyDescent="0.25">
      <c r="A7241" s="246" t="str">
        <f t="shared" si="113"/>
        <v>90772</v>
      </c>
      <c r="B7241" s="362" t="s">
        <v>2025</v>
      </c>
      <c r="C7241" s="362" t="s">
        <v>12233</v>
      </c>
      <c r="D7241" s="362" t="s">
        <v>8915</v>
      </c>
      <c r="E7241" s="363" t="s">
        <v>31017</v>
      </c>
    </row>
    <row r="7242" spans="1:5" x14ac:dyDescent="0.25">
      <c r="A7242" s="246" t="str">
        <f t="shared" si="113"/>
        <v>90773</v>
      </c>
      <c r="B7242" s="362" t="s">
        <v>2026</v>
      </c>
      <c r="C7242" s="362" t="s">
        <v>12235</v>
      </c>
      <c r="D7242" s="362" t="s">
        <v>8915</v>
      </c>
      <c r="E7242" s="363" t="s">
        <v>20172</v>
      </c>
    </row>
    <row r="7243" spans="1:5" x14ac:dyDescent="0.25">
      <c r="A7243" s="246" t="str">
        <f t="shared" si="113"/>
        <v>90775</v>
      </c>
      <c r="B7243" s="362" t="s">
        <v>2027</v>
      </c>
      <c r="C7243" s="362" t="s">
        <v>12236</v>
      </c>
      <c r="D7243" s="362" t="s">
        <v>8915</v>
      </c>
      <c r="E7243" s="363" t="s">
        <v>21851</v>
      </c>
    </row>
    <row r="7244" spans="1:5" x14ac:dyDescent="0.25">
      <c r="A7244" s="246" t="str">
        <f t="shared" si="113"/>
        <v>90776</v>
      </c>
      <c r="B7244" s="362" t="s">
        <v>155</v>
      </c>
      <c r="C7244" s="362" t="s">
        <v>12238</v>
      </c>
      <c r="D7244" s="362" t="s">
        <v>8915</v>
      </c>
      <c r="E7244" s="363" t="s">
        <v>15698</v>
      </c>
    </row>
    <row r="7245" spans="1:5" x14ac:dyDescent="0.25">
      <c r="A7245" s="246" t="str">
        <f t="shared" si="113"/>
        <v>90777</v>
      </c>
      <c r="B7245" s="362" t="s">
        <v>2028</v>
      </c>
      <c r="C7245" s="362" t="s">
        <v>12239</v>
      </c>
      <c r="D7245" s="362" t="s">
        <v>8915</v>
      </c>
      <c r="E7245" s="363" t="s">
        <v>36714</v>
      </c>
    </row>
    <row r="7246" spans="1:5" x14ac:dyDescent="0.25">
      <c r="A7246" s="246" t="str">
        <f t="shared" si="113"/>
        <v>90778</v>
      </c>
      <c r="B7246" s="362" t="s">
        <v>8</v>
      </c>
      <c r="C7246" s="362" t="s">
        <v>12240</v>
      </c>
      <c r="D7246" s="362" t="s">
        <v>8915</v>
      </c>
      <c r="E7246" s="363" t="s">
        <v>36715</v>
      </c>
    </row>
    <row r="7247" spans="1:5" x14ac:dyDescent="0.25">
      <c r="A7247" s="246" t="str">
        <f t="shared" si="113"/>
        <v>90779</v>
      </c>
      <c r="B7247" s="362" t="s">
        <v>2029</v>
      </c>
      <c r="C7247" s="362" t="s">
        <v>12241</v>
      </c>
      <c r="D7247" s="362" t="s">
        <v>8915</v>
      </c>
      <c r="E7247" s="363" t="s">
        <v>36716</v>
      </c>
    </row>
    <row r="7248" spans="1:5" x14ac:dyDescent="0.25">
      <c r="A7248" s="246" t="str">
        <f t="shared" si="113"/>
        <v>90780</v>
      </c>
      <c r="B7248" s="362" t="s">
        <v>2030</v>
      </c>
      <c r="C7248" s="362" t="s">
        <v>12242</v>
      </c>
      <c r="D7248" s="362" t="s">
        <v>8915</v>
      </c>
      <c r="E7248" s="363" t="s">
        <v>14908</v>
      </c>
    </row>
    <row r="7249" spans="1:5" x14ac:dyDescent="0.25">
      <c r="A7249" s="246" t="str">
        <f t="shared" si="113"/>
        <v>90781</v>
      </c>
      <c r="B7249" s="362" t="s">
        <v>9</v>
      </c>
      <c r="C7249" s="362" t="s">
        <v>12243</v>
      </c>
      <c r="D7249" s="362" t="s">
        <v>8915</v>
      </c>
      <c r="E7249" s="363" t="s">
        <v>15051</v>
      </c>
    </row>
    <row r="7250" spans="1:5" x14ac:dyDescent="0.25">
      <c r="A7250" s="246" t="str">
        <f t="shared" si="113"/>
        <v>93558</v>
      </c>
      <c r="B7250" s="362" t="s">
        <v>3375</v>
      </c>
      <c r="C7250" s="362" t="s">
        <v>12244</v>
      </c>
      <c r="D7250" s="362" t="s">
        <v>12245</v>
      </c>
      <c r="E7250" s="363" t="s">
        <v>36717</v>
      </c>
    </row>
    <row r="7251" spans="1:5" x14ac:dyDescent="0.25">
      <c r="A7251" s="246" t="str">
        <f t="shared" si="113"/>
        <v>93559</v>
      </c>
      <c r="B7251" s="362" t="s">
        <v>3376</v>
      </c>
      <c r="C7251" s="362" t="s">
        <v>12226</v>
      </c>
      <c r="D7251" s="362" t="s">
        <v>12245</v>
      </c>
      <c r="E7251" s="363" t="s">
        <v>36718</v>
      </c>
    </row>
    <row r="7252" spans="1:5" x14ac:dyDescent="0.25">
      <c r="A7252" s="246" t="str">
        <f t="shared" si="113"/>
        <v>93560</v>
      </c>
      <c r="B7252" s="362" t="s">
        <v>3377</v>
      </c>
      <c r="C7252" s="362" t="s">
        <v>12235</v>
      </c>
      <c r="D7252" s="362" t="s">
        <v>12245</v>
      </c>
      <c r="E7252" s="363" t="s">
        <v>36719</v>
      </c>
    </row>
    <row r="7253" spans="1:5" x14ac:dyDescent="0.25">
      <c r="A7253" s="246" t="str">
        <f t="shared" si="113"/>
        <v>93561</v>
      </c>
      <c r="B7253" s="362" t="s">
        <v>3378</v>
      </c>
      <c r="C7253" s="362" t="s">
        <v>12236</v>
      </c>
      <c r="D7253" s="362" t="s">
        <v>12245</v>
      </c>
      <c r="E7253" s="363" t="s">
        <v>36720</v>
      </c>
    </row>
    <row r="7254" spans="1:5" x14ac:dyDescent="0.25">
      <c r="A7254" s="246" t="str">
        <f t="shared" si="113"/>
        <v>93562</v>
      </c>
      <c r="B7254" s="362" t="s">
        <v>3379</v>
      </c>
      <c r="C7254" s="362" t="s">
        <v>12232</v>
      </c>
      <c r="D7254" s="362" t="s">
        <v>12245</v>
      </c>
      <c r="E7254" s="363" t="s">
        <v>36721</v>
      </c>
    </row>
    <row r="7255" spans="1:5" x14ac:dyDescent="0.25">
      <c r="A7255" s="246" t="str">
        <f t="shared" si="113"/>
        <v>93563</v>
      </c>
      <c r="B7255" s="362" t="s">
        <v>3380</v>
      </c>
      <c r="C7255" s="362" t="s">
        <v>12227</v>
      </c>
      <c r="D7255" s="362" t="s">
        <v>12245</v>
      </c>
      <c r="E7255" s="363" t="s">
        <v>36722</v>
      </c>
    </row>
    <row r="7256" spans="1:5" x14ac:dyDescent="0.25">
      <c r="A7256" s="246" t="str">
        <f t="shared" si="113"/>
        <v>93564</v>
      </c>
      <c r="B7256" s="362" t="s">
        <v>3381</v>
      </c>
      <c r="C7256" s="362" t="s">
        <v>12228</v>
      </c>
      <c r="D7256" s="362" t="s">
        <v>12245</v>
      </c>
      <c r="E7256" s="363" t="s">
        <v>36723</v>
      </c>
    </row>
    <row r="7257" spans="1:5" x14ac:dyDescent="0.25">
      <c r="A7257" s="246" t="str">
        <f t="shared" si="113"/>
        <v>93565</v>
      </c>
      <c r="B7257" s="362" t="s">
        <v>3382</v>
      </c>
      <c r="C7257" s="362" t="s">
        <v>12239</v>
      </c>
      <c r="D7257" s="362" t="s">
        <v>12245</v>
      </c>
      <c r="E7257" s="363" t="s">
        <v>36724</v>
      </c>
    </row>
    <row r="7258" spans="1:5" x14ac:dyDescent="0.25">
      <c r="A7258" s="246" t="str">
        <f t="shared" si="113"/>
        <v>93566</v>
      </c>
      <c r="B7258" s="362" t="s">
        <v>3383</v>
      </c>
      <c r="C7258" s="362" t="s">
        <v>12233</v>
      </c>
      <c r="D7258" s="362" t="s">
        <v>12245</v>
      </c>
      <c r="E7258" s="363" t="s">
        <v>36725</v>
      </c>
    </row>
    <row r="7259" spans="1:5" x14ac:dyDescent="0.25">
      <c r="A7259" s="246" t="str">
        <f t="shared" si="113"/>
        <v>93567</v>
      </c>
      <c r="B7259" s="362" t="s">
        <v>3384</v>
      </c>
      <c r="C7259" s="362" t="s">
        <v>12240</v>
      </c>
      <c r="D7259" s="362" t="s">
        <v>12245</v>
      </c>
      <c r="E7259" s="363" t="s">
        <v>36726</v>
      </c>
    </row>
    <row r="7260" spans="1:5" x14ac:dyDescent="0.25">
      <c r="A7260" s="246" t="str">
        <f t="shared" si="113"/>
        <v>93568</v>
      </c>
      <c r="B7260" s="362" t="s">
        <v>3385</v>
      </c>
      <c r="C7260" s="362" t="s">
        <v>12241</v>
      </c>
      <c r="D7260" s="362" t="s">
        <v>12245</v>
      </c>
      <c r="E7260" s="363" t="s">
        <v>36727</v>
      </c>
    </row>
    <row r="7261" spans="1:5" x14ac:dyDescent="0.25">
      <c r="A7261" s="246" t="str">
        <f t="shared" si="113"/>
        <v>93569</v>
      </c>
      <c r="B7261" s="362" t="s">
        <v>3386</v>
      </c>
      <c r="C7261" s="362" t="s">
        <v>12246</v>
      </c>
      <c r="D7261" s="362" t="s">
        <v>12245</v>
      </c>
      <c r="E7261" s="363" t="s">
        <v>36728</v>
      </c>
    </row>
    <row r="7262" spans="1:5" x14ac:dyDescent="0.25">
      <c r="A7262" s="246" t="str">
        <f t="shared" si="113"/>
        <v>93570</v>
      </c>
      <c r="B7262" s="362" t="s">
        <v>3387</v>
      </c>
      <c r="C7262" s="362" t="s">
        <v>12247</v>
      </c>
      <c r="D7262" s="362" t="s">
        <v>12245</v>
      </c>
      <c r="E7262" s="363" t="s">
        <v>36729</v>
      </c>
    </row>
    <row r="7263" spans="1:5" x14ac:dyDescent="0.25">
      <c r="A7263" s="246" t="str">
        <f t="shared" si="113"/>
        <v>93571</v>
      </c>
      <c r="B7263" s="362" t="s">
        <v>3388</v>
      </c>
      <c r="C7263" s="362" t="s">
        <v>12248</v>
      </c>
      <c r="D7263" s="362" t="s">
        <v>12245</v>
      </c>
      <c r="E7263" s="363" t="s">
        <v>36730</v>
      </c>
    </row>
    <row r="7264" spans="1:5" x14ac:dyDescent="0.25">
      <c r="A7264" s="246" t="str">
        <f t="shared" si="113"/>
        <v>93572</v>
      </c>
      <c r="B7264" s="362" t="s">
        <v>3389</v>
      </c>
      <c r="C7264" s="362" t="s">
        <v>12249</v>
      </c>
      <c r="D7264" s="362" t="s">
        <v>12245</v>
      </c>
      <c r="E7264" s="363" t="s">
        <v>36731</v>
      </c>
    </row>
    <row r="7265" spans="1:5" x14ac:dyDescent="0.25">
      <c r="A7265" s="246" t="str">
        <f t="shared" si="113"/>
        <v>94295</v>
      </c>
      <c r="B7265" s="362" t="s">
        <v>3522</v>
      </c>
      <c r="C7265" s="362" t="s">
        <v>12242</v>
      </c>
      <c r="D7265" s="362" t="s">
        <v>12245</v>
      </c>
      <c r="E7265" s="363" t="s">
        <v>36732</v>
      </c>
    </row>
    <row r="7266" spans="1:5" x14ac:dyDescent="0.25">
      <c r="A7266" s="246" t="str">
        <f t="shared" si="113"/>
        <v>94296</v>
      </c>
      <c r="B7266" s="362" t="s">
        <v>3523</v>
      </c>
      <c r="C7266" s="362" t="s">
        <v>12243</v>
      </c>
      <c r="D7266" s="362" t="s">
        <v>12245</v>
      </c>
      <c r="E7266" s="363" t="s">
        <v>36733</v>
      </c>
    </row>
    <row r="7267" spans="1:5" x14ac:dyDescent="0.25">
      <c r="A7267" s="246" t="str">
        <f t="shared" si="113"/>
        <v>95308</v>
      </c>
      <c r="B7267" s="362" t="s">
        <v>3839</v>
      </c>
      <c r="C7267" s="362" t="s">
        <v>12250</v>
      </c>
      <c r="D7267" s="362" t="s">
        <v>8915</v>
      </c>
      <c r="E7267" s="363" t="s">
        <v>9281</v>
      </c>
    </row>
    <row r="7268" spans="1:5" x14ac:dyDescent="0.25">
      <c r="A7268" s="246" t="str">
        <f t="shared" si="113"/>
        <v>95309</v>
      </c>
      <c r="B7268" s="362" t="s">
        <v>3840</v>
      </c>
      <c r="C7268" s="362" t="s">
        <v>12251</v>
      </c>
      <c r="D7268" s="362" t="s">
        <v>8915</v>
      </c>
      <c r="E7268" s="363" t="s">
        <v>8870</v>
      </c>
    </row>
    <row r="7269" spans="1:5" x14ac:dyDescent="0.25">
      <c r="A7269" s="246" t="str">
        <f t="shared" si="113"/>
        <v>95310</v>
      </c>
      <c r="B7269" s="362" t="s">
        <v>3841</v>
      </c>
      <c r="C7269" s="362" t="s">
        <v>12252</v>
      </c>
      <c r="D7269" s="362" t="s">
        <v>8915</v>
      </c>
      <c r="E7269" s="363" t="s">
        <v>9281</v>
      </c>
    </row>
    <row r="7270" spans="1:5" x14ac:dyDescent="0.25">
      <c r="A7270" s="246" t="str">
        <f t="shared" si="113"/>
        <v>95311</v>
      </c>
      <c r="B7270" s="362" t="s">
        <v>3842</v>
      </c>
      <c r="C7270" s="362" t="s">
        <v>12253</v>
      </c>
      <c r="D7270" s="362" t="s">
        <v>8915</v>
      </c>
      <c r="E7270" s="363" t="s">
        <v>9281</v>
      </c>
    </row>
    <row r="7271" spans="1:5" x14ac:dyDescent="0.25">
      <c r="A7271" s="246" t="str">
        <f t="shared" si="113"/>
        <v>95312</v>
      </c>
      <c r="B7271" s="362" t="s">
        <v>3843</v>
      </c>
      <c r="C7271" s="362" t="s">
        <v>12254</v>
      </c>
      <c r="D7271" s="362" t="s">
        <v>8915</v>
      </c>
      <c r="E7271" s="363" t="s">
        <v>8870</v>
      </c>
    </row>
    <row r="7272" spans="1:5" x14ac:dyDescent="0.25">
      <c r="A7272" s="246" t="str">
        <f t="shared" si="113"/>
        <v>95313</v>
      </c>
      <c r="B7272" s="362" t="s">
        <v>3844</v>
      </c>
      <c r="C7272" s="362" t="s">
        <v>12255</v>
      </c>
      <c r="D7272" s="362" t="s">
        <v>8915</v>
      </c>
      <c r="E7272" s="363" t="s">
        <v>9281</v>
      </c>
    </row>
    <row r="7273" spans="1:5" x14ac:dyDescent="0.25">
      <c r="A7273" s="246" t="str">
        <f t="shared" si="113"/>
        <v>95314</v>
      </c>
      <c r="B7273" s="362" t="s">
        <v>3845</v>
      </c>
      <c r="C7273" s="362" t="s">
        <v>12256</v>
      </c>
      <c r="D7273" s="362" t="s">
        <v>8915</v>
      </c>
      <c r="E7273" s="363" t="s">
        <v>8870</v>
      </c>
    </row>
    <row r="7274" spans="1:5" x14ac:dyDescent="0.25">
      <c r="A7274" s="246" t="str">
        <f t="shared" si="113"/>
        <v>95315</v>
      </c>
      <c r="B7274" s="362" t="s">
        <v>3846</v>
      </c>
      <c r="C7274" s="362" t="s">
        <v>12257</v>
      </c>
      <c r="D7274" s="362" t="s">
        <v>8915</v>
      </c>
      <c r="E7274" s="363" t="s">
        <v>9289</v>
      </c>
    </row>
    <row r="7275" spans="1:5" x14ac:dyDescent="0.25">
      <c r="A7275" s="246" t="str">
        <f t="shared" si="113"/>
        <v>95316</v>
      </c>
      <c r="B7275" s="362" t="s">
        <v>3847</v>
      </c>
      <c r="C7275" s="362" t="s">
        <v>12258</v>
      </c>
      <c r="D7275" s="362" t="s">
        <v>8915</v>
      </c>
      <c r="E7275" s="363" t="s">
        <v>7803</v>
      </c>
    </row>
    <row r="7276" spans="1:5" x14ac:dyDescent="0.25">
      <c r="A7276" s="246" t="str">
        <f t="shared" si="113"/>
        <v>95317</v>
      </c>
      <c r="B7276" s="362" t="s">
        <v>3848</v>
      </c>
      <c r="C7276" s="362" t="s">
        <v>12259</v>
      </c>
      <c r="D7276" s="362" t="s">
        <v>8915</v>
      </c>
      <c r="E7276" s="363" t="s">
        <v>8095</v>
      </c>
    </row>
    <row r="7277" spans="1:5" x14ac:dyDescent="0.25">
      <c r="A7277" s="246" t="str">
        <f t="shared" si="113"/>
        <v>95318</v>
      </c>
      <c r="B7277" s="362" t="s">
        <v>3849</v>
      </c>
      <c r="C7277" s="362" t="s">
        <v>12260</v>
      </c>
      <c r="D7277" s="362" t="s">
        <v>8915</v>
      </c>
      <c r="E7277" s="363" t="s">
        <v>8735</v>
      </c>
    </row>
    <row r="7278" spans="1:5" x14ac:dyDescent="0.25">
      <c r="A7278" s="246" t="str">
        <f t="shared" si="113"/>
        <v>95319</v>
      </c>
      <c r="B7278" s="362" t="s">
        <v>3850</v>
      </c>
      <c r="C7278" s="362" t="s">
        <v>12261</v>
      </c>
      <c r="D7278" s="362" t="s">
        <v>8915</v>
      </c>
      <c r="E7278" s="363" t="s">
        <v>9281</v>
      </c>
    </row>
    <row r="7279" spans="1:5" x14ac:dyDescent="0.25">
      <c r="A7279" s="246" t="str">
        <f t="shared" si="113"/>
        <v>95320</v>
      </c>
      <c r="B7279" s="362" t="s">
        <v>3851</v>
      </c>
      <c r="C7279" s="362" t="s">
        <v>12262</v>
      </c>
      <c r="D7279" s="362" t="s">
        <v>8915</v>
      </c>
      <c r="E7279" s="363" t="s">
        <v>9281</v>
      </c>
    </row>
    <row r="7280" spans="1:5" x14ac:dyDescent="0.25">
      <c r="A7280" s="246" t="str">
        <f t="shared" si="113"/>
        <v>95321</v>
      </c>
      <c r="B7280" s="362" t="s">
        <v>3852</v>
      </c>
      <c r="C7280" s="362" t="s">
        <v>12263</v>
      </c>
      <c r="D7280" s="362" t="s">
        <v>8915</v>
      </c>
      <c r="E7280" s="363" t="s">
        <v>8273</v>
      </c>
    </row>
    <row r="7281" spans="1:5" x14ac:dyDescent="0.25">
      <c r="A7281" s="246" t="str">
        <f t="shared" si="113"/>
        <v>95322</v>
      </c>
      <c r="B7281" s="362" t="s">
        <v>3853</v>
      </c>
      <c r="C7281" s="362" t="s">
        <v>12264</v>
      </c>
      <c r="D7281" s="362" t="s">
        <v>8915</v>
      </c>
      <c r="E7281" s="363" t="s">
        <v>7886</v>
      </c>
    </row>
    <row r="7282" spans="1:5" x14ac:dyDescent="0.25">
      <c r="A7282" s="246" t="str">
        <f t="shared" si="113"/>
        <v>95323</v>
      </c>
      <c r="B7282" s="362" t="s">
        <v>3854</v>
      </c>
      <c r="C7282" s="362" t="s">
        <v>12265</v>
      </c>
      <c r="D7282" s="362" t="s">
        <v>8915</v>
      </c>
      <c r="E7282" s="363" t="s">
        <v>8273</v>
      </c>
    </row>
    <row r="7283" spans="1:5" x14ac:dyDescent="0.25">
      <c r="A7283" s="246" t="str">
        <f t="shared" si="113"/>
        <v>95324</v>
      </c>
      <c r="B7283" s="362" t="s">
        <v>3855</v>
      </c>
      <c r="C7283" s="362" t="s">
        <v>12266</v>
      </c>
      <c r="D7283" s="362" t="s">
        <v>8915</v>
      </c>
      <c r="E7283" s="363" t="s">
        <v>8815</v>
      </c>
    </row>
    <row r="7284" spans="1:5" x14ac:dyDescent="0.25">
      <c r="A7284" s="246" t="str">
        <f t="shared" si="113"/>
        <v>95325</v>
      </c>
      <c r="B7284" s="362" t="s">
        <v>3856</v>
      </c>
      <c r="C7284" s="362" t="s">
        <v>12267</v>
      </c>
      <c r="D7284" s="362" t="s">
        <v>8915</v>
      </c>
      <c r="E7284" s="363" t="s">
        <v>7888</v>
      </c>
    </row>
    <row r="7285" spans="1:5" x14ac:dyDescent="0.25">
      <c r="A7285" s="246" t="str">
        <f t="shared" si="113"/>
        <v>95326</v>
      </c>
      <c r="B7285" s="362" t="s">
        <v>3857</v>
      </c>
      <c r="C7285" s="362" t="s">
        <v>12268</v>
      </c>
      <c r="D7285" s="362" t="s">
        <v>8915</v>
      </c>
      <c r="E7285" s="363" t="s">
        <v>7886</v>
      </c>
    </row>
    <row r="7286" spans="1:5" x14ac:dyDescent="0.25">
      <c r="A7286" s="246" t="str">
        <f t="shared" si="113"/>
        <v>95328</v>
      </c>
      <c r="B7286" s="362" t="s">
        <v>3858</v>
      </c>
      <c r="C7286" s="362" t="s">
        <v>12269</v>
      </c>
      <c r="D7286" s="362" t="s">
        <v>8915</v>
      </c>
      <c r="E7286" s="363" t="s">
        <v>9289</v>
      </c>
    </row>
    <row r="7287" spans="1:5" x14ac:dyDescent="0.25">
      <c r="A7287" s="246" t="str">
        <f t="shared" si="113"/>
        <v>95329</v>
      </c>
      <c r="B7287" s="362" t="s">
        <v>3859</v>
      </c>
      <c r="C7287" s="362" t="s">
        <v>12270</v>
      </c>
      <c r="D7287" s="362" t="s">
        <v>8915</v>
      </c>
      <c r="E7287" s="363" t="s">
        <v>8095</v>
      </c>
    </row>
    <row r="7288" spans="1:5" x14ac:dyDescent="0.25">
      <c r="A7288" s="246" t="str">
        <f t="shared" si="113"/>
        <v>95330</v>
      </c>
      <c r="B7288" s="362" t="s">
        <v>3860</v>
      </c>
      <c r="C7288" s="362" t="s">
        <v>12271</v>
      </c>
      <c r="D7288" s="362" t="s">
        <v>8915</v>
      </c>
      <c r="E7288" s="363" t="s">
        <v>8870</v>
      </c>
    </row>
    <row r="7289" spans="1:5" x14ac:dyDescent="0.25">
      <c r="A7289" s="246" t="str">
        <f t="shared" si="113"/>
        <v>95331</v>
      </c>
      <c r="B7289" s="362" t="s">
        <v>3861</v>
      </c>
      <c r="C7289" s="362" t="s">
        <v>12272</v>
      </c>
      <c r="D7289" s="362" t="s">
        <v>8915</v>
      </c>
      <c r="E7289" s="363" t="s">
        <v>9289</v>
      </c>
    </row>
    <row r="7290" spans="1:5" x14ac:dyDescent="0.25">
      <c r="A7290" s="246" t="str">
        <f t="shared" si="113"/>
        <v>95332</v>
      </c>
      <c r="B7290" s="362" t="s">
        <v>3862</v>
      </c>
      <c r="C7290" s="362" t="s">
        <v>12273</v>
      </c>
      <c r="D7290" s="362" t="s">
        <v>8915</v>
      </c>
      <c r="E7290" s="363" t="s">
        <v>8090</v>
      </c>
    </row>
    <row r="7291" spans="1:5" x14ac:dyDescent="0.25">
      <c r="A7291" s="246" t="str">
        <f t="shared" si="113"/>
        <v>95333</v>
      </c>
      <c r="B7291" s="362" t="s">
        <v>3863</v>
      </c>
      <c r="C7291" s="362" t="s">
        <v>12274</v>
      </c>
      <c r="D7291" s="362" t="s">
        <v>8915</v>
      </c>
      <c r="E7291" s="363" t="s">
        <v>7835</v>
      </c>
    </row>
    <row r="7292" spans="1:5" x14ac:dyDescent="0.25">
      <c r="A7292" s="246" t="str">
        <f t="shared" si="113"/>
        <v>95334</v>
      </c>
      <c r="B7292" s="362" t="s">
        <v>3864</v>
      </c>
      <c r="C7292" s="362" t="s">
        <v>12275</v>
      </c>
      <c r="D7292" s="362" t="s">
        <v>8915</v>
      </c>
      <c r="E7292" s="363" t="s">
        <v>8087</v>
      </c>
    </row>
    <row r="7293" spans="1:5" x14ac:dyDescent="0.25">
      <c r="A7293" s="246" t="str">
        <f t="shared" si="113"/>
        <v>95335</v>
      </c>
      <c r="B7293" s="362" t="s">
        <v>3865</v>
      </c>
      <c r="C7293" s="362" t="s">
        <v>12276</v>
      </c>
      <c r="D7293" s="362" t="s">
        <v>8915</v>
      </c>
      <c r="E7293" s="363" t="s">
        <v>9025</v>
      </c>
    </row>
    <row r="7294" spans="1:5" x14ac:dyDescent="0.25">
      <c r="A7294" s="246" t="str">
        <f t="shared" si="113"/>
        <v>95337</v>
      </c>
      <c r="B7294" s="362" t="s">
        <v>3866</v>
      </c>
      <c r="C7294" s="362" t="s">
        <v>12277</v>
      </c>
      <c r="D7294" s="362" t="s">
        <v>8915</v>
      </c>
      <c r="E7294" s="363" t="s">
        <v>8274</v>
      </c>
    </row>
    <row r="7295" spans="1:5" x14ac:dyDescent="0.25">
      <c r="A7295" s="246" t="str">
        <f t="shared" si="113"/>
        <v>95338</v>
      </c>
      <c r="B7295" s="362" t="s">
        <v>3867</v>
      </c>
      <c r="C7295" s="362" t="s">
        <v>12278</v>
      </c>
      <c r="D7295" s="362" t="s">
        <v>8915</v>
      </c>
      <c r="E7295" s="363" t="s">
        <v>8135</v>
      </c>
    </row>
    <row r="7296" spans="1:5" x14ac:dyDescent="0.25">
      <c r="A7296" s="246" t="str">
        <f t="shared" si="113"/>
        <v>95339</v>
      </c>
      <c r="B7296" s="362" t="s">
        <v>3868</v>
      </c>
      <c r="C7296" s="362" t="s">
        <v>12279</v>
      </c>
      <c r="D7296" s="362" t="s">
        <v>8915</v>
      </c>
      <c r="E7296" s="363" t="s">
        <v>8276</v>
      </c>
    </row>
    <row r="7297" spans="1:5" x14ac:dyDescent="0.25">
      <c r="A7297" s="246" t="str">
        <f t="shared" si="113"/>
        <v>95340</v>
      </c>
      <c r="B7297" s="362" t="s">
        <v>3869</v>
      </c>
      <c r="C7297" s="362" t="s">
        <v>12280</v>
      </c>
      <c r="D7297" s="362" t="s">
        <v>8915</v>
      </c>
      <c r="E7297" s="363" t="s">
        <v>8095</v>
      </c>
    </row>
    <row r="7298" spans="1:5" x14ac:dyDescent="0.25">
      <c r="A7298" s="246" t="str">
        <f t="shared" si="113"/>
        <v>95341</v>
      </c>
      <c r="B7298" s="362" t="s">
        <v>3870</v>
      </c>
      <c r="C7298" s="362" t="s">
        <v>12281</v>
      </c>
      <c r="D7298" s="362" t="s">
        <v>8915</v>
      </c>
      <c r="E7298" s="363" t="s">
        <v>8815</v>
      </c>
    </row>
    <row r="7299" spans="1:5" x14ac:dyDescent="0.25">
      <c r="A7299" s="246" t="str">
        <f t="shared" ref="A7299:A7362" si="114">B7299</f>
        <v>95342</v>
      </c>
      <c r="B7299" s="362" t="s">
        <v>3871</v>
      </c>
      <c r="C7299" s="362" t="s">
        <v>12282</v>
      </c>
      <c r="D7299" s="362" t="s">
        <v>8915</v>
      </c>
      <c r="E7299" s="363" t="s">
        <v>8095</v>
      </c>
    </row>
    <row r="7300" spans="1:5" x14ac:dyDescent="0.25">
      <c r="A7300" s="246" t="str">
        <f t="shared" si="114"/>
        <v>95343</v>
      </c>
      <c r="B7300" s="362" t="s">
        <v>3872</v>
      </c>
      <c r="C7300" s="362" t="s">
        <v>12283</v>
      </c>
      <c r="D7300" s="362" t="s">
        <v>8915</v>
      </c>
      <c r="E7300" s="363" t="s">
        <v>9051</v>
      </c>
    </row>
    <row r="7301" spans="1:5" x14ac:dyDescent="0.25">
      <c r="A7301" s="246" t="str">
        <f t="shared" si="114"/>
        <v>95344</v>
      </c>
      <c r="B7301" s="362" t="s">
        <v>3873</v>
      </c>
      <c r="C7301" s="362" t="s">
        <v>12284</v>
      </c>
      <c r="D7301" s="362" t="s">
        <v>8915</v>
      </c>
      <c r="E7301" s="363" t="s">
        <v>8095</v>
      </c>
    </row>
    <row r="7302" spans="1:5" x14ac:dyDescent="0.25">
      <c r="A7302" s="246" t="str">
        <f t="shared" si="114"/>
        <v>95345</v>
      </c>
      <c r="B7302" s="362" t="s">
        <v>3874</v>
      </c>
      <c r="C7302" s="362" t="s">
        <v>12285</v>
      </c>
      <c r="D7302" s="362" t="s">
        <v>8915</v>
      </c>
      <c r="E7302" s="363" t="s">
        <v>7922</v>
      </c>
    </row>
    <row r="7303" spans="1:5" x14ac:dyDescent="0.25">
      <c r="A7303" s="246" t="str">
        <f t="shared" si="114"/>
        <v>95346</v>
      </c>
      <c r="B7303" s="362" t="s">
        <v>3875</v>
      </c>
      <c r="C7303" s="362" t="s">
        <v>12286</v>
      </c>
      <c r="D7303" s="362" t="s">
        <v>8915</v>
      </c>
      <c r="E7303" s="363" t="s">
        <v>7955</v>
      </c>
    </row>
    <row r="7304" spans="1:5" x14ac:dyDescent="0.25">
      <c r="A7304" s="246" t="str">
        <f t="shared" si="114"/>
        <v>95347</v>
      </c>
      <c r="B7304" s="362" t="s">
        <v>3876</v>
      </c>
      <c r="C7304" s="362" t="s">
        <v>12287</v>
      </c>
      <c r="D7304" s="362" t="s">
        <v>8915</v>
      </c>
      <c r="E7304" s="363" t="s">
        <v>7955</v>
      </c>
    </row>
    <row r="7305" spans="1:5" x14ac:dyDescent="0.25">
      <c r="A7305" s="246" t="str">
        <f t="shared" si="114"/>
        <v>95348</v>
      </c>
      <c r="B7305" s="362" t="s">
        <v>3877</v>
      </c>
      <c r="C7305" s="362" t="s">
        <v>12288</v>
      </c>
      <c r="D7305" s="362" t="s">
        <v>8915</v>
      </c>
      <c r="E7305" s="363" t="s">
        <v>8267</v>
      </c>
    </row>
    <row r="7306" spans="1:5" x14ac:dyDescent="0.25">
      <c r="A7306" s="246" t="str">
        <f t="shared" si="114"/>
        <v>95349</v>
      </c>
      <c r="B7306" s="362" t="s">
        <v>3878</v>
      </c>
      <c r="C7306" s="362" t="s">
        <v>12289</v>
      </c>
      <c r="D7306" s="362" t="s">
        <v>8915</v>
      </c>
      <c r="E7306" s="363" t="s">
        <v>7955</v>
      </c>
    </row>
    <row r="7307" spans="1:5" x14ac:dyDescent="0.25">
      <c r="A7307" s="246" t="str">
        <f t="shared" si="114"/>
        <v>95351</v>
      </c>
      <c r="B7307" s="362" t="s">
        <v>3879</v>
      </c>
      <c r="C7307" s="362" t="s">
        <v>12290</v>
      </c>
      <c r="D7307" s="362" t="s">
        <v>8915</v>
      </c>
      <c r="E7307" s="363" t="s">
        <v>7888</v>
      </c>
    </row>
    <row r="7308" spans="1:5" x14ac:dyDescent="0.25">
      <c r="A7308" s="246" t="str">
        <f t="shared" si="114"/>
        <v>95352</v>
      </c>
      <c r="B7308" s="362" t="s">
        <v>3880</v>
      </c>
      <c r="C7308" s="362" t="s">
        <v>12291</v>
      </c>
      <c r="D7308" s="362" t="s">
        <v>8915</v>
      </c>
      <c r="E7308" s="363" t="s">
        <v>8267</v>
      </c>
    </row>
    <row r="7309" spans="1:5" x14ac:dyDescent="0.25">
      <c r="A7309" s="246" t="str">
        <f t="shared" si="114"/>
        <v>95354</v>
      </c>
      <c r="B7309" s="362" t="s">
        <v>3881</v>
      </c>
      <c r="C7309" s="362" t="s">
        <v>12292</v>
      </c>
      <c r="D7309" s="362" t="s">
        <v>8915</v>
      </c>
      <c r="E7309" s="363" t="s">
        <v>9289</v>
      </c>
    </row>
    <row r="7310" spans="1:5" x14ac:dyDescent="0.25">
      <c r="A7310" s="246" t="str">
        <f t="shared" si="114"/>
        <v>95355</v>
      </c>
      <c r="B7310" s="362" t="s">
        <v>3882</v>
      </c>
      <c r="C7310" s="362" t="s">
        <v>12293</v>
      </c>
      <c r="D7310" s="362" t="s">
        <v>8915</v>
      </c>
      <c r="E7310" s="363" t="s">
        <v>7887</v>
      </c>
    </row>
    <row r="7311" spans="1:5" x14ac:dyDescent="0.25">
      <c r="A7311" s="246" t="str">
        <f t="shared" si="114"/>
        <v>95356</v>
      </c>
      <c r="B7311" s="362" t="s">
        <v>3883</v>
      </c>
      <c r="C7311" s="362" t="s">
        <v>12294</v>
      </c>
      <c r="D7311" s="362" t="s">
        <v>8915</v>
      </c>
      <c r="E7311" s="363" t="s">
        <v>9289</v>
      </c>
    </row>
    <row r="7312" spans="1:5" x14ac:dyDescent="0.25">
      <c r="A7312" s="246" t="str">
        <f t="shared" si="114"/>
        <v>95357</v>
      </c>
      <c r="B7312" s="362" t="s">
        <v>3884</v>
      </c>
      <c r="C7312" s="362" t="s">
        <v>12295</v>
      </c>
      <c r="D7312" s="362" t="s">
        <v>8915</v>
      </c>
      <c r="E7312" s="363" t="s">
        <v>8825</v>
      </c>
    </row>
    <row r="7313" spans="1:5" x14ac:dyDescent="0.25">
      <c r="A7313" s="246" t="str">
        <f t="shared" si="114"/>
        <v>95358</v>
      </c>
      <c r="B7313" s="362" t="s">
        <v>3885</v>
      </c>
      <c r="C7313" s="362" t="s">
        <v>12296</v>
      </c>
      <c r="D7313" s="362" t="s">
        <v>8915</v>
      </c>
      <c r="E7313" s="363" t="s">
        <v>8276</v>
      </c>
    </row>
    <row r="7314" spans="1:5" x14ac:dyDescent="0.25">
      <c r="A7314" s="246" t="str">
        <f t="shared" si="114"/>
        <v>95359</v>
      </c>
      <c r="B7314" s="362" t="s">
        <v>3886</v>
      </c>
      <c r="C7314" s="362" t="s">
        <v>12297</v>
      </c>
      <c r="D7314" s="362" t="s">
        <v>8915</v>
      </c>
      <c r="E7314" s="363" t="s">
        <v>17635</v>
      </c>
    </row>
    <row r="7315" spans="1:5" x14ac:dyDescent="0.25">
      <c r="A7315" s="246" t="str">
        <f t="shared" si="114"/>
        <v>95360</v>
      </c>
      <c r="B7315" s="362" t="s">
        <v>3887</v>
      </c>
      <c r="C7315" s="362" t="s">
        <v>12298</v>
      </c>
      <c r="D7315" s="362" t="s">
        <v>8915</v>
      </c>
      <c r="E7315" s="363" t="s">
        <v>8095</v>
      </c>
    </row>
    <row r="7316" spans="1:5" x14ac:dyDescent="0.25">
      <c r="A7316" s="246" t="str">
        <f t="shared" si="114"/>
        <v>95361</v>
      </c>
      <c r="B7316" s="362" t="s">
        <v>3888</v>
      </c>
      <c r="C7316" s="362" t="s">
        <v>12299</v>
      </c>
      <c r="D7316" s="362" t="s">
        <v>8915</v>
      </c>
      <c r="E7316" s="363" t="s">
        <v>7764</v>
      </c>
    </row>
    <row r="7317" spans="1:5" x14ac:dyDescent="0.25">
      <c r="A7317" s="246" t="str">
        <f t="shared" si="114"/>
        <v>95362</v>
      </c>
      <c r="B7317" s="362" t="s">
        <v>3889</v>
      </c>
      <c r="C7317" s="362" t="s">
        <v>12300</v>
      </c>
      <c r="D7317" s="362" t="s">
        <v>8915</v>
      </c>
      <c r="E7317" s="363" t="s">
        <v>7884</v>
      </c>
    </row>
    <row r="7318" spans="1:5" x14ac:dyDescent="0.25">
      <c r="A7318" s="246" t="str">
        <f t="shared" si="114"/>
        <v>95363</v>
      </c>
      <c r="B7318" s="362" t="s">
        <v>3890</v>
      </c>
      <c r="C7318" s="362" t="s">
        <v>12301</v>
      </c>
      <c r="D7318" s="362" t="s">
        <v>8915</v>
      </c>
      <c r="E7318" s="363" t="s">
        <v>7884</v>
      </c>
    </row>
    <row r="7319" spans="1:5" x14ac:dyDescent="0.25">
      <c r="A7319" s="246" t="str">
        <f t="shared" si="114"/>
        <v>95364</v>
      </c>
      <c r="B7319" s="362" t="s">
        <v>3891</v>
      </c>
      <c r="C7319" s="362" t="s">
        <v>12302</v>
      </c>
      <c r="D7319" s="362" t="s">
        <v>8915</v>
      </c>
      <c r="E7319" s="363" t="s">
        <v>9289</v>
      </c>
    </row>
    <row r="7320" spans="1:5" x14ac:dyDescent="0.25">
      <c r="A7320" s="246" t="str">
        <f t="shared" si="114"/>
        <v>95365</v>
      </c>
      <c r="B7320" s="362" t="s">
        <v>3892</v>
      </c>
      <c r="C7320" s="362" t="s">
        <v>12303</v>
      </c>
      <c r="D7320" s="362" t="s">
        <v>8915</v>
      </c>
      <c r="E7320" s="363" t="s">
        <v>9289</v>
      </c>
    </row>
    <row r="7321" spans="1:5" x14ac:dyDescent="0.25">
      <c r="A7321" s="246" t="str">
        <f t="shared" si="114"/>
        <v>95366</v>
      </c>
      <c r="B7321" s="362" t="s">
        <v>3893</v>
      </c>
      <c r="C7321" s="362" t="s">
        <v>12304</v>
      </c>
      <c r="D7321" s="362" t="s">
        <v>8915</v>
      </c>
      <c r="E7321" s="363" t="s">
        <v>9281</v>
      </c>
    </row>
    <row r="7322" spans="1:5" x14ac:dyDescent="0.25">
      <c r="A7322" s="246" t="str">
        <f t="shared" si="114"/>
        <v>95367</v>
      </c>
      <c r="B7322" s="362" t="s">
        <v>3894</v>
      </c>
      <c r="C7322" s="362" t="s">
        <v>12305</v>
      </c>
      <c r="D7322" s="362" t="s">
        <v>8915</v>
      </c>
      <c r="E7322" s="363" t="s">
        <v>7884</v>
      </c>
    </row>
    <row r="7323" spans="1:5" x14ac:dyDescent="0.25">
      <c r="A7323" s="246" t="str">
        <f t="shared" si="114"/>
        <v>95368</v>
      </c>
      <c r="B7323" s="362" t="s">
        <v>3895</v>
      </c>
      <c r="C7323" s="362" t="s">
        <v>12306</v>
      </c>
      <c r="D7323" s="362" t="s">
        <v>8915</v>
      </c>
      <c r="E7323" s="363" t="s">
        <v>8870</v>
      </c>
    </row>
    <row r="7324" spans="1:5" x14ac:dyDescent="0.25">
      <c r="A7324" s="246" t="str">
        <f t="shared" si="114"/>
        <v>95369</v>
      </c>
      <c r="B7324" s="362" t="s">
        <v>3896</v>
      </c>
      <c r="C7324" s="362" t="s">
        <v>12307</v>
      </c>
      <c r="D7324" s="362" t="s">
        <v>8915</v>
      </c>
      <c r="E7324" s="363" t="s">
        <v>9281</v>
      </c>
    </row>
    <row r="7325" spans="1:5" x14ac:dyDescent="0.25">
      <c r="A7325" s="246" t="str">
        <f t="shared" si="114"/>
        <v>95370</v>
      </c>
      <c r="B7325" s="362" t="s">
        <v>3897</v>
      </c>
      <c r="C7325" s="362" t="s">
        <v>12308</v>
      </c>
      <c r="D7325" s="362" t="s">
        <v>8915</v>
      </c>
      <c r="E7325" s="363" t="s">
        <v>8815</v>
      </c>
    </row>
    <row r="7326" spans="1:5" x14ac:dyDescent="0.25">
      <c r="A7326" s="246" t="str">
        <f t="shared" si="114"/>
        <v>95371</v>
      </c>
      <c r="B7326" s="362" t="s">
        <v>3898</v>
      </c>
      <c r="C7326" s="362" t="s">
        <v>12309</v>
      </c>
      <c r="D7326" s="362" t="s">
        <v>8915</v>
      </c>
      <c r="E7326" s="363" t="s">
        <v>8135</v>
      </c>
    </row>
    <row r="7327" spans="1:5" x14ac:dyDescent="0.25">
      <c r="A7327" s="246" t="str">
        <f t="shared" si="114"/>
        <v>95372</v>
      </c>
      <c r="B7327" s="362" t="s">
        <v>3899</v>
      </c>
      <c r="C7327" s="362" t="s">
        <v>12310</v>
      </c>
      <c r="D7327" s="362" t="s">
        <v>8915</v>
      </c>
      <c r="E7327" s="363" t="s">
        <v>8815</v>
      </c>
    </row>
    <row r="7328" spans="1:5" x14ac:dyDescent="0.25">
      <c r="A7328" s="246" t="str">
        <f t="shared" si="114"/>
        <v>95373</v>
      </c>
      <c r="B7328" s="362" t="s">
        <v>3900</v>
      </c>
      <c r="C7328" s="362" t="s">
        <v>12311</v>
      </c>
      <c r="D7328" s="362" t="s">
        <v>8915</v>
      </c>
      <c r="E7328" s="363" t="s">
        <v>8815</v>
      </c>
    </row>
    <row r="7329" spans="1:5" x14ac:dyDescent="0.25">
      <c r="A7329" s="246" t="str">
        <f t="shared" si="114"/>
        <v>95374</v>
      </c>
      <c r="B7329" s="362" t="s">
        <v>3901</v>
      </c>
      <c r="C7329" s="362" t="s">
        <v>12312</v>
      </c>
      <c r="D7329" s="362" t="s">
        <v>8915</v>
      </c>
      <c r="E7329" s="363" t="s">
        <v>8815</v>
      </c>
    </row>
    <row r="7330" spans="1:5" x14ac:dyDescent="0.25">
      <c r="A7330" s="246" t="str">
        <f t="shared" si="114"/>
        <v>95375</v>
      </c>
      <c r="B7330" s="362" t="s">
        <v>3902</v>
      </c>
      <c r="C7330" s="362" t="s">
        <v>12313</v>
      </c>
      <c r="D7330" s="362" t="s">
        <v>8915</v>
      </c>
      <c r="E7330" s="363" t="s">
        <v>8840</v>
      </c>
    </row>
    <row r="7331" spans="1:5" x14ac:dyDescent="0.25">
      <c r="A7331" s="246" t="str">
        <f t="shared" si="114"/>
        <v>95376</v>
      </c>
      <c r="B7331" s="362" t="s">
        <v>3903</v>
      </c>
      <c r="C7331" s="362" t="s">
        <v>12314</v>
      </c>
      <c r="D7331" s="362" t="s">
        <v>8915</v>
      </c>
      <c r="E7331" s="363" t="s">
        <v>7886</v>
      </c>
    </row>
    <row r="7332" spans="1:5" x14ac:dyDescent="0.25">
      <c r="A7332" s="246" t="str">
        <f t="shared" si="114"/>
        <v>95377</v>
      </c>
      <c r="B7332" s="362" t="s">
        <v>3904</v>
      </c>
      <c r="C7332" s="362" t="s">
        <v>12315</v>
      </c>
      <c r="D7332" s="362" t="s">
        <v>8915</v>
      </c>
      <c r="E7332" s="363" t="s">
        <v>8870</v>
      </c>
    </row>
    <row r="7333" spans="1:5" x14ac:dyDescent="0.25">
      <c r="A7333" s="246" t="str">
        <f t="shared" si="114"/>
        <v>95378</v>
      </c>
      <c r="B7333" s="362" t="s">
        <v>3905</v>
      </c>
      <c r="C7333" s="362" t="s">
        <v>12316</v>
      </c>
      <c r="D7333" s="362" t="s">
        <v>8915</v>
      </c>
      <c r="E7333" s="363" t="s">
        <v>8825</v>
      </c>
    </row>
    <row r="7334" spans="1:5" x14ac:dyDescent="0.25">
      <c r="A7334" s="246" t="str">
        <f t="shared" si="114"/>
        <v>95379</v>
      </c>
      <c r="B7334" s="362" t="s">
        <v>3906</v>
      </c>
      <c r="C7334" s="362" t="s">
        <v>12317</v>
      </c>
      <c r="D7334" s="362" t="s">
        <v>8915</v>
      </c>
      <c r="E7334" s="363" t="s">
        <v>8265</v>
      </c>
    </row>
    <row r="7335" spans="1:5" x14ac:dyDescent="0.25">
      <c r="A7335" s="246" t="str">
        <f t="shared" si="114"/>
        <v>95380</v>
      </c>
      <c r="B7335" s="362" t="s">
        <v>3907</v>
      </c>
      <c r="C7335" s="362" t="s">
        <v>12318</v>
      </c>
      <c r="D7335" s="362" t="s">
        <v>8915</v>
      </c>
      <c r="E7335" s="363" t="s">
        <v>8815</v>
      </c>
    </row>
    <row r="7336" spans="1:5" x14ac:dyDescent="0.25">
      <c r="A7336" s="246" t="str">
        <f t="shared" si="114"/>
        <v>95382</v>
      </c>
      <c r="B7336" s="362" t="s">
        <v>3908</v>
      </c>
      <c r="C7336" s="362" t="s">
        <v>12319</v>
      </c>
      <c r="D7336" s="362" t="s">
        <v>8915</v>
      </c>
      <c r="E7336" s="363" t="s">
        <v>8870</v>
      </c>
    </row>
    <row r="7337" spans="1:5" x14ac:dyDescent="0.25">
      <c r="A7337" s="246" t="str">
        <f t="shared" si="114"/>
        <v>95383</v>
      </c>
      <c r="B7337" s="362" t="s">
        <v>3909</v>
      </c>
      <c r="C7337" s="362" t="s">
        <v>12320</v>
      </c>
      <c r="D7337" s="362" t="s">
        <v>8915</v>
      </c>
      <c r="E7337" s="363" t="s">
        <v>8274</v>
      </c>
    </row>
    <row r="7338" spans="1:5" x14ac:dyDescent="0.25">
      <c r="A7338" s="246" t="str">
        <f t="shared" si="114"/>
        <v>95384</v>
      </c>
      <c r="B7338" s="362" t="s">
        <v>3910</v>
      </c>
      <c r="C7338" s="362" t="s">
        <v>12321</v>
      </c>
      <c r="D7338" s="362" t="s">
        <v>8915</v>
      </c>
      <c r="E7338" s="363" t="s">
        <v>7756</v>
      </c>
    </row>
    <row r="7339" spans="1:5" x14ac:dyDescent="0.25">
      <c r="A7339" s="246" t="str">
        <f t="shared" si="114"/>
        <v>95385</v>
      </c>
      <c r="B7339" s="362" t="s">
        <v>3911</v>
      </c>
      <c r="C7339" s="362" t="s">
        <v>12322</v>
      </c>
      <c r="D7339" s="362" t="s">
        <v>8915</v>
      </c>
      <c r="E7339" s="363" t="s">
        <v>8870</v>
      </c>
    </row>
    <row r="7340" spans="1:5" x14ac:dyDescent="0.25">
      <c r="A7340" s="246" t="str">
        <f t="shared" si="114"/>
        <v>95386</v>
      </c>
      <c r="B7340" s="362" t="s">
        <v>3912</v>
      </c>
      <c r="C7340" s="362" t="s">
        <v>12323</v>
      </c>
      <c r="D7340" s="362" t="s">
        <v>8915</v>
      </c>
      <c r="E7340" s="363" t="s">
        <v>8095</v>
      </c>
    </row>
    <row r="7341" spans="1:5" x14ac:dyDescent="0.25">
      <c r="A7341" s="246" t="str">
        <f t="shared" si="114"/>
        <v>95387</v>
      </c>
      <c r="B7341" s="362" t="s">
        <v>3913</v>
      </c>
      <c r="C7341" s="362" t="s">
        <v>12324</v>
      </c>
      <c r="D7341" s="362" t="s">
        <v>8915</v>
      </c>
      <c r="E7341" s="363" t="s">
        <v>8274</v>
      </c>
    </row>
    <row r="7342" spans="1:5" x14ac:dyDescent="0.25">
      <c r="A7342" s="246" t="str">
        <f t="shared" si="114"/>
        <v>95388</v>
      </c>
      <c r="B7342" s="362" t="s">
        <v>3914</v>
      </c>
      <c r="C7342" s="362" t="s">
        <v>12325</v>
      </c>
      <c r="D7342" s="362" t="s">
        <v>8915</v>
      </c>
      <c r="E7342" s="363" t="s">
        <v>7955</v>
      </c>
    </row>
    <row r="7343" spans="1:5" x14ac:dyDescent="0.25">
      <c r="A7343" s="246" t="str">
        <f t="shared" si="114"/>
        <v>95389</v>
      </c>
      <c r="B7343" s="362" t="s">
        <v>3915</v>
      </c>
      <c r="C7343" s="362" t="s">
        <v>12326</v>
      </c>
      <c r="D7343" s="362" t="s">
        <v>8915</v>
      </c>
      <c r="E7343" s="363" t="s">
        <v>9281</v>
      </c>
    </row>
    <row r="7344" spans="1:5" x14ac:dyDescent="0.25">
      <c r="A7344" s="246" t="str">
        <f t="shared" si="114"/>
        <v>95390</v>
      </c>
      <c r="B7344" s="362" t="s">
        <v>3916</v>
      </c>
      <c r="C7344" s="362" t="s">
        <v>12327</v>
      </c>
      <c r="D7344" s="362" t="s">
        <v>8915</v>
      </c>
      <c r="E7344" s="363" t="s">
        <v>7955</v>
      </c>
    </row>
    <row r="7345" spans="1:5" x14ac:dyDescent="0.25">
      <c r="A7345" s="246" t="str">
        <f t="shared" si="114"/>
        <v>95391</v>
      </c>
      <c r="B7345" s="362" t="s">
        <v>3917</v>
      </c>
      <c r="C7345" s="362" t="s">
        <v>12328</v>
      </c>
      <c r="D7345" s="362" t="s">
        <v>8915</v>
      </c>
      <c r="E7345" s="363" t="s">
        <v>8267</v>
      </c>
    </row>
    <row r="7346" spans="1:5" x14ac:dyDescent="0.25">
      <c r="A7346" s="246" t="str">
        <f t="shared" si="114"/>
        <v>95392</v>
      </c>
      <c r="B7346" s="362" t="s">
        <v>3918</v>
      </c>
      <c r="C7346" s="362" t="s">
        <v>12329</v>
      </c>
      <c r="D7346" s="362" t="s">
        <v>8915</v>
      </c>
      <c r="E7346" s="363" t="s">
        <v>7955</v>
      </c>
    </row>
    <row r="7347" spans="1:5" x14ac:dyDescent="0.25">
      <c r="A7347" s="246" t="str">
        <f t="shared" si="114"/>
        <v>95393</v>
      </c>
      <c r="B7347" s="362" t="s">
        <v>3919</v>
      </c>
      <c r="C7347" s="362" t="s">
        <v>12330</v>
      </c>
      <c r="D7347" s="362" t="s">
        <v>8915</v>
      </c>
      <c r="E7347" s="363" t="s">
        <v>8135</v>
      </c>
    </row>
    <row r="7348" spans="1:5" x14ac:dyDescent="0.25">
      <c r="A7348" s="246" t="str">
        <f t="shared" si="114"/>
        <v>95394</v>
      </c>
      <c r="B7348" s="362" t="s">
        <v>3920</v>
      </c>
      <c r="C7348" s="362" t="s">
        <v>12331</v>
      </c>
      <c r="D7348" s="362" t="s">
        <v>8915</v>
      </c>
      <c r="E7348" s="363" t="s">
        <v>8088</v>
      </c>
    </row>
    <row r="7349" spans="1:5" x14ac:dyDescent="0.25">
      <c r="A7349" s="246" t="str">
        <f t="shared" si="114"/>
        <v>95395</v>
      </c>
      <c r="B7349" s="362" t="s">
        <v>3921</v>
      </c>
      <c r="C7349" s="362" t="s">
        <v>12332</v>
      </c>
      <c r="D7349" s="362" t="s">
        <v>8915</v>
      </c>
      <c r="E7349" s="363" t="s">
        <v>8821</v>
      </c>
    </row>
    <row r="7350" spans="1:5" x14ac:dyDescent="0.25">
      <c r="A7350" s="246" t="str">
        <f t="shared" si="114"/>
        <v>95396</v>
      </c>
      <c r="B7350" s="362" t="s">
        <v>3922</v>
      </c>
      <c r="C7350" s="362" t="s">
        <v>12333</v>
      </c>
      <c r="D7350" s="362" t="s">
        <v>8915</v>
      </c>
      <c r="E7350" s="363" t="s">
        <v>7861</v>
      </c>
    </row>
    <row r="7351" spans="1:5" x14ac:dyDescent="0.25">
      <c r="A7351" s="246" t="str">
        <f t="shared" si="114"/>
        <v>95397</v>
      </c>
      <c r="B7351" s="362" t="s">
        <v>3923</v>
      </c>
      <c r="C7351" s="362" t="s">
        <v>12334</v>
      </c>
      <c r="D7351" s="362" t="s">
        <v>8915</v>
      </c>
      <c r="E7351" s="363" t="s">
        <v>8109</v>
      </c>
    </row>
    <row r="7352" spans="1:5" x14ac:dyDescent="0.25">
      <c r="A7352" s="246" t="str">
        <f t="shared" si="114"/>
        <v>95398</v>
      </c>
      <c r="B7352" s="362" t="s">
        <v>3924</v>
      </c>
      <c r="C7352" s="362" t="s">
        <v>12335</v>
      </c>
      <c r="D7352" s="362" t="s">
        <v>8915</v>
      </c>
      <c r="E7352" s="363" t="s">
        <v>7886</v>
      </c>
    </row>
    <row r="7353" spans="1:5" x14ac:dyDescent="0.25">
      <c r="A7353" s="246" t="str">
        <f t="shared" si="114"/>
        <v>95399</v>
      </c>
      <c r="B7353" s="362" t="s">
        <v>3925</v>
      </c>
      <c r="C7353" s="362" t="s">
        <v>12336</v>
      </c>
      <c r="D7353" s="362" t="s">
        <v>8915</v>
      </c>
      <c r="E7353" s="363" t="s">
        <v>7762</v>
      </c>
    </row>
    <row r="7354" spans="1:5" x14ac:dyDescent="0.25">
      <c r="A7354" s="246" t="str">
        <f t="shared" si="114"/>
        <v>95400</v>
      </c>
      <c r="B7354" s="362" t="s">
        <v>3926</v>
      </c>
      <c r="C7354" s="362" t="s">
        <v>12337</v>
      </c>
      <c r="D7354" s="362" t="s">
        <v>8915</v>
      </c>
      <c r="E7354" s="363" t="s">
        <v>8109</v>
      </c>
    </row>
    <row r="7355" spans="1:5" x14ac:dyDescent="0.25">
      <c r="A7355" s="246" t="str">
        <f t="shared" si="114"/>
        <v>95401</v>
      </c>
      <c r="B7355" s="362" t="s">
        <v>3927</v>
      </c>
      <c r="C7355" s="362" t="s">
        <v>12338</v>
      </c>
      <c r="D7355" s="362" t="s">
        <v>8915</v>
      </c>
      <c r="E7355" s="363" t="s">
        <v>7803</v>
      </c>
    </row>
    <row r="7356" spans="1:5" x14ac:dyDescent="0.25">
      <c r="A7356" s="246" t="str">
        <f t="shared" si="114"/>
        <v>95402</v>
      </c>
      <c r="B7356" s="362" t="s">
        <v>3928</v>
      </c>
      <c r="C7356" s="362" t="s">
        <v>12339</v>
      </c>
      <c r="D7356" s="362" t="s">
        <v>8915</v>
      </c>
      <c r="E7356" s="363" t="s">
        <v>13588</v>
      </c>
    </row>
    <row r="7357" spans="1:5" x14ac:dyDescent="0.25">
      <c r="A7357" s="246" t="str">
        <f t="shared" si="114"/>
        <v>95403</v>
      </c>
      <c r="B7357" s="362" t="s">
        <v>3929</v>
      </c>
      <c r="C7357" s="362" t="s">
        <v>12340</v>
      </c>
      <c r="D7357" s="362" t="s">
        <v>8915</v>
      </c>
      <c r="E7357" s="363" t="s">
        <v>7916</v>
      </c>
    </row>
    <row r="7358" spans="1:5" x14ac:dyDescent="0.25">
      <c r="A7358" s="246" t="str">
        <f t="shared" si="114"/>
        <v>95404</v>
      </c>
      <c r="B7358" s="362" t="s">
        <v>3930</v>
      </c>
      <c r="C7358" s="362" t="s">
        <v>12341</v>
      </c>
      <c r="D7358" s="362" t="s">
        <v>8915</v>
      </c>
      <c r="E7358" s="363" t="s">
        <v>8156</v>
      </c>
    </row>
    <row r="7359" spans="1:5" x14ac:dyDescent="0.25">
      <c r="A7359" s="246" t="str">
        <f t="shared" si="114"/>
        <v>95405</v>
      </c>
      <c r="B7359" s="362" t="s">
        <v>3931</v>
      </c>
      <c r="C7359" s="362" t="s">
        <v>12342</v>
      </c>
      <c r="D7359" s="362" t="s">
        <v>8915</v>
      </c>
      <c r="E7359" s="363" t="s">
        <v>8104</v>
      </c>
    </row>
    <row r="7360" spans="1:5" x14ac:dyDescent="0.25">
      <c r="A7360" s="246" t="str">
        <f t="shared" si="114"/>
        <v>95406</v>
      </c>
      <c r="B7360" s="362" t="s">
        <v>3932</v>
      </c>
      <c r="C7360" s="362" t="s">
        <v>12343</v>
      </c>
      <c r="D7360" s="362" t="s">
        <v>8915</v>
      </c>
      <c r="E7360" s="363" t="s">
        <v>9289</v>
      </c>
    </row>
    <row r="7361" spans="1:5" x14ac:dyDescent="0.25">
      <c r="A7361" s="246" t="str">
        <f t="shared" si="114"/>
        <v>95408</v>
      </c>
      <c r="B7361" s="362" t="s">
        <v>3933</v>
      </c>
      <c r="C7361" s="362" t="s">
        <v>12344</v>
      </c>
      <c r="D7361" s="362" t="s">
        <v>12245</v>
      </c>
      <c r="E7361" s="363" t="s">
        <v>8359</v>
      </c>
    </row>
    <row r="7362" spans="1:5" x14ac:dyDescent="0.25">
      <c r="A7362" s="246" t="str">
        <f t="shared" si="114"/>
        <v>95409</v>
      </c>
      <c r="B7362" s="362" t="s">
        <v>3934</v>
      </c>
      <c r="C7362" s="362" t="s">
        <v>12346</v>
      </c>
      <c r="D7362" s="362" t="s">
        <v>12245</v>
      </c>
      <c r="E7362" s="363" t="s">
        <v>8360</v>
      </c>
    </row>
    <row r="7363" spans="1:5" x14ac:dyDescent="0.25">
      <c r="A7363" s="246" t="str">
        <f t="shared" ref="A7363:A7426" si="115">B7363</f>
        <v>95410</v>
      </c>
      <c r="B7363" s="362" t="s">
        <v>3935</v>
      </c>
      <c r="C7363" s="362" t="s">
        <v>12347</v>
      </c>
      <c r="D7363" s="362" t="s">
        <v>12245</v>
      </c>
      <c r="E7363" s="363" t="s">
        <v>12982</v>
      </c>
    </row>
    <row r="7364" spans="1:5" x14ac:dyDescent="0.25">
      <c r="A7364" s="246" t="str">
        <f t="shared" si="115"/>
        <v>95411</v>
      </c>
      <c r="B7364" s="362" t="s">
        <v>3936</v>
      </c>
      <c r="C7364" s="362" t="s">
        <v>12349</v>
      </c>
      <c r="D7364" s="362" t="s">
        <v>12245</v>
      </c>
      <c r="E7364" s="363" t="s">
        <v>21758</v>
      </c>
    </row>
    <row r="7365" spans="1:5" x14ac:dyDescent="0.25">
      <c r="A7365" s="246" t="str">
        <f t="shared" si="115"/>
        <v>95412</v>
      </c>
      <c r="B7365" s="362" t="s">
        <v>3937</v>
      </c>
      <c r="C7365" s="362" t="s">
        <v>12350</v>
      </c>
      <c r="D7365" s="362" t="s">
        <v>12245</v>
      </c>
      <c r="E7365" s="363" t="s">
        <v>23527</v>
      </c>
    </row>
    <row r="7366" spans="1:5" x14ac:dyDescent="0.25">
      <c r="A7366" s="246" t="str">
        <f t="shared" si="115"/>
        <v>95413</v>
      </c>
      <c r="B7366" s="362" t="s">
        <v>3938</v>
      </c>
      <c r="C7366" s="362" t="s">
        <v>12351</v>
      </c>
      <c r="D7366" s="362" t="s">
        <v>12245</v>
      </c>
      <c r="E7366" s="363" t="s">
        <v>16423</v>
      </c>
    </row>
    <row r="7367" spans="1:5" x14ac:dyDescent="0.25">
      <c r="A7367" s="246" t="str">
        <f t="shared" si="115"/>
        <v>95414</v>
      </c>
      <c r="B7367" s="362" t="s">
        <v>3939</v>
      </c>
      <c r="C7367" s="362" t="s">
        <v>12352</v>
      </c>
      <c r="D7367" s="362" t="s">
        <v>12245</v>
      </c>
      <c r="E7367" s="363" t="s">
        <v>17632</v>
      </c>
    </row>
    <row r="7368" spans="1:5" x14ac:dyDescent="0.25">
      <c r="A7368" s="246" t="str">
        <f t="shared" si="115"/>
        <v>95415</v>
      </c>
      <c r="B7368" s="362" t="s">
        <v>3940</v>
      </c>
      <c r="C7368" s="362" t="s">
        <v>12353</v>
      </c>
      <c r="D7368" s="362" t="s">
        <v>12245</v>
      </c>
      <c r="E7368" s="363" t="s">
        <v>36734</v>
      </c>
    </row>
    <row r="7369" spans="1:5" x14ac:dyDescent="0.25">
      <c r="A7369" s="246" t="str">
        <f t="shared" si="115"/>
        <v>95416</v>
      </c>
      <c r="B7369" s="362" t="s">
        <v>3941</v>
      </c>
      <c r="C7369" s="362" t="s">
        <v>12354</v>
      </c>
      <c r="D7369" s="362" t="s">
        <v>12245</v>
      </c>
      <c r="E7369" s="363" t="s">
        <v>16115</v>
      </c>
    </row>
    <row r="7370" spans="1:5" x14ac:dyDescent="0.25">
      <c r="A7370" s="246" t="str">
        <f t="shared" si="115"/>
        <v>95417</v>
      </c>
      <c r="B7370" s="362" t="s">
        <v>3942</v>
      </c>
      <c r="C7370" s="362" t="s">
        <v>12355</v>
      </c>
      <c r="D7370" s="362" t="s">
        <v>12245</v>
      </c>
      <c r="E7370" s="363" t="s">
        <v>36735</v>
      </c>
    </row>
    <row r="7371" spans="1:5" x14ac:dyDescent="0.25">
      <c r="A7371" s="246" t="str">
        <f t="shared" si="115"/>
        <v>95418</v>
      </c>
      <c r="B7371" s="362" t="s">
        <v>3943</v>
      </c>
      <c r="C7371" s="362" t="s">
        <v>12356</v>
      </c>
      <c r="D7371" s="362" t="s">
        <v>12245</v>
      </c>
      <c r="E7371" s="363" t="s">
        <v>36736</v>
      </c>
    </row>
    <row r="7372" spans="1:5" x14ac:dyDescent="0.25">
      <c r="A7372" s="246" t="str">
        <f t="shared" si="115"/>
        <v>95419</v>
      </c>
      <c r="B7372" s="362" t="s">
        <v>3944</v>
      </c>
      <c r="C7372" s="362" t="s">
        <v>12357</v>
      </c>
      <c r="D7372" s="362" t="s">
        <v>12245</v>
      </c>
      <c r="E7372" s="363" t="s">
        <v>21507</v>
      </c>
    </row>
    <row r="7373" spans="1:5" x14ac:dyDescent="0.25">
      <c r="A7373" s="246" t="str">
        <f t="shared" si="115"/>
        <v>95420</v>
      </c>
      <c r="B7373" s="362" t="s">
        <v>3945</v>
      </c>
      <c r="C7373" s="362" t="s">
        <v>12358</v>
      </c>
      <c r="D7373" s="362" t="s">
        <v>12245</v>
      </c>
      <c r="E7373" s="363" t="s">
        <v>36737</v>
      </c>
    </row>
    <row r="7374" spans="1:5" x14ac:dyDescent="0.25">
      <c r="A7374" s="246" t="str">
        <f t="shared" si="115"/>
        <v>95421</v>
      </c>
      <c r="B7374" s="362" t="s">
        <v>3946</v>
      </c>
      <c r="C7374" s="362" t="s">
        <v>12359</v>
      </c>
      <c r="D7374" s="362" t="s">
        <v>12245</v>
      </c>
      <c r="E7374" s="363" t="s">
        <v>36738</v>
      </c>
    </row>
    <row r="7375" spans="1:5" x14ac:dyDescent="0.25">
      <c r="A7375" s="246" t="str">
        <f t="shared" si="115"/>
        <v>95422</v>
      </c>
      <c r="B7375" s="362" t="s">
        <v>3947</v>
      </c>
      <c r="C7375" s="362" t="s">
        <v>12360</v>
      </c>
      <c r="D7375" s="362" t="s">
        <v>12245</v>
      </c>
      <c r="E7375" s="363" t="s">
        <v>20920</v>
      </c>
    </row>
    <row r="7376" spans="1:5" x14ac:dyDescent="0.25">
      <c r="A7376" s="246" t="str">
        <f t="shared" si="115"/>
        <v>95423</v>
      </c>
      <c r="B7376" s="362" t="s">
        <v>3948</v>
      </c>
      <c r="C7376" s="362" t="s">
        <v>12361</v>
      </c>
      <c r="D7376" s="362" t="s">
        <v>12245</v>
      </c>
      <c r="E7376" s="363" t="s">
        <v>36739</v>
      </c>
    </row>
    <row r="7377" spans="1:5" x14ac:dyDescent="0.25">
      <c r="A7377" s="246" t="str">
        <f t="shared" si="115"/>
        <v>95424</v>
      </c>
      <c r="B7377" s="362" t="s">
        <v>3949</v>
      </c>
      <c r="C7377" s="362" t="s">
        <v>12362</v>
      </c>
      <c r="D7377" s="362" t="s">
        <v>12245</v>
      </c>
      <c r="E7377" s="363" t="s">
        <v>16615</v>
      </c>
    </row>
    <row r="7378" spans="1:5" x14ac:dyDescent="0.25">
      <c r="A7378" s="246" t="str">
        <f t="shared" si="115"/>
        <v>100288</v>
      </c>
      <c r="B7378" s="362" t="s">
        <v>5466</v>
      </c>
      <c r="C7378" s="362" t="s">
        <v>5467</v>
      </c>
      <c r="D7378" s="362" t="s">
        <v>8915</v>
      </c>
      <c r="E7378" s="363" t="s">
        <v>8109</v>
      </c>
    </row>
    <row r="7379" spans="1:5" x14ac:dyDescent="0.25">
      <c r="A7379" s="246" t="str">
        <f t="shared" si="115"/>
        <v>100289</v>
      </c>
      <c r="B7379" s="362" t="s">
        <v>5468</v>
      </c>
      <c r="C7379" s="362" t="s">
        <v>5469</v>
      </c>
      <c r="D7379" s="362" t="s">
        <v>8915</v>
      </c>
      <c r="E7379" s="363" t="s">
        <v>13382</v>
      </c>
    </row>
    <row r="7380" spans="1:5" x14ac:dyDescent="0.25">
      <c r="A7380" s="246" t="str">
        <f t="shared" si="115"/>
        <v>100290</v>
      </c>
      <c r="B7380" s="362" t="s">
        <v>5470</v>
      </c>
      <c r="C7380" s="362" t="s">
        <v>5471</v>
      </c>
      <c r="D7380" s="362" t="s">
        <v>8915</v>
      </c>
      <c r="E7380" s="363" t="s">
        <v>8109</v>
      </c>
    </row>
    <row r="7381" spans="1:5" x14ac:dyDescent="0.25">
      <c r="A7381" s="246" t="str">
        <f t="shared" si="115"/>
        <v>100291</v>
      </c>
      <c r="B7381" s="362" t="s">
        <v>5472</v>
      </c>
      <c r="C7381" s="362" t="s">
        <v>5473</v>
      </c>
      <c r="D7381" s="362" t="s">
        <v>8915</v>
      </c>
      <c r="E7381" s="363" t="s">
        <v>8870</v>
      </c>
    </row>
    <row r="7382" spans="1:5" x14ac:dyDescent="0.25">
      <c r="A7382" s="246" t="str">
        <f t="shared" si="115"/>
        <v>100293</v>
      </c>
      <c r="B7382" s="362" t="s">
        <v>5474</v>
      </c>
      <c r="C7382" s="362" t="s">
        <v>5475</v>
      </c>
      <c r="D7382" s="362" t="s">
        <v>8915</v>
      </c>
      <c r="E7382" s="363" t="s">
        <v>8735</v>
      </c>
    </row>
    <row r="7383" spans="1:5" x14ac:dyDescent="0.25">
      <c r="A7383" s="246" t="str">
        <f t="shared" si="115"/>
        <v>100295</v>
      </c>
      <c r="B7383" s="362" t="s">
        <v>5476</v>
      </c>
      <c r="C7383" s="362" t="s">
        <v>5477</v>
      </c>
      <c r="D7383" s="362" t="s">
        <v>8915</v>
      </c>
      <c r="E7383" s="363" t="s">
        <v>8891</v>
      </c>
    </row>
    <row r="7384" spans="1:5" x14ac:dyDescent="0.25">
      <c r="A7384" s="246" t="str">
        <f t="shared" si="115"/>
        <v>100298</v>
      </c>
      <c r="B7384" s="362" t="s">
        <v>5478</v>
      </c>
      <c r="C7384" s="362" t="s">
        <v>5479</v>
      </c>
      <c r="D7384" s="362" t="s">
        <v>8915</v>
      </c>
      <c r="E7384" s="363" t="s">
        <v>7986</v>
      </c>
    </row>
    <row r="7385" spans="1:5" x14ac:dyDescent="0.25">
      <c r="A7385" s="246" t="str">
        <f t="shared" si="115"/>
        <v>100299</v>
      </c>
      <c r="B7385" s="362" t="s">
        <v>5480</v>
      </c>
      <c r="C7385" s="362" t="s">
        <v>5481</v>
      </c>
      <c r="D7385" s="362" t="s">
        <v>8915</v>
      </c>
      <c r="E7385" s="363" t="s">
        <v>7844</v>
      </c>
    </row>
    <row r="7386" spans="1:5" x14ac:dyDescent="0.25">
      <c r="A7386" s="246" t="str">
        <f t="shared" si="115"/>
        <v>100300</v>
      </c>
      <c r="B7386" s="362" t="s">
        <v>5482</v>
      </c>
      <c r="C7386" s="362" t="s">
        <v>5483</v>
      </c>
      <c r="D7386" s="362" t="s">
        <v>8915</v>
      </c>
      <c r="E7386" s="363" t="s">
        <v>8183</v>
      </c>
    </row>
    <row r="7387" spans="1:5" x14ac:dyDescent="0.25">
      <c r="A7387" s="246" t="str">
        <f t="shared" si="115"/>
        <v>100301</v>
      </c>
      <c r="B7387" s="362" t="s">
        <v>5484</v>
      </c>
      <c r="C7387" s="362" t="s">
        <v>5485</v>
      </c>
      <c r="D7387" s="362" t="s">
        <v>8915</v>
      </c>
      <c r="E7387" s="363" t="s">
        <v>13888</v>
      </c>
    </row>
    <row r="7388" spans="1:5" x14ac:dyDescent="0.25">
      <c r="A7388" s="246" t="str">
        <f t="shared" si="115"/>
        <v>100303</v>
      </c>
      <c r="B7388" s="362" t="s">
        <v>5486</v>
      </c>
      <c r="C7388" s="362" t="s">
        <v>5487</v>
      </c>
      <c r="D7388" s="362" t="s">
        <v>8915</v>
      </c>
      <c r="E7388" s="363" t="s">
        <v>20186</v>
      </c>
    </row>
    <row r="7389" spans="1:5" x14ac:dyDescent="0.25">
      <c r="A7389" s="246" t="str">
        <f t="shared" si="115"/>
        <v>100307</v>
      </c>
      <c r="B7389" s="362" t="s">
        <v>5488</v>
      </c>
      <c r="C7389" s="362" t="s">
        <v>5489</v>
      </c>
      <c r="D7389" s="362" t="s">
        <v>8915</v>
      </c>
      <c r="E7389" s="363" t="s">
        <v>16408</v>
      </c>
    </row>
    <row r="7390" spans="1:5" x14ac:dyDescent="0.25">
      <c r="A7390" s="246" t="str">
        <f t="shared" si="115"/>
        <v>100308</v>
      </c>
      <c r="B7390" s="362" t="s">
        <v>5490</v>
      </c>
      <c r="C7390" s="362" t="s">
        <v>5491</v>
      </c>
      <c r="D7390" s="362" t="s">
        <v>8915</v>
      </c>
      <c r="E7390" s="363" t="s">
        <v>12643</v>
      </c>
    </row>
    <row r="7391" spans="1:5" x14ac:dyDescent="0.25">
      <c r="A7391" s="246" t="str">
        <f t="shared" si="115"/>
        <v>100309</v>
      </c>
      <c r="B7391" s="362" t="s">
        <v>5492</v>
      </c>
      <c r="C7391" s="362" t="s">
        <v>5493</v>
      </c>
      <c r="D7391" s="362" t="s">
        <v>8915</v>
      </c>
      <c r="E7391" s="363" t="s">
        <v>12635</v>
      </c>
    </row>
    <row r="7392" spans="1:5" x14ac:dyDescent="0.25">
      <c r="A7392" s="246" t="str">
        <f t="shared" si="115"/>
        <v>100310</v>
      </c>
      <c r="B7392" s="362" t="s">
        <v>5494</v>
      </c>
      <c r="C7392" s="362" t="s">
        <v>5495</v>
      </c>
      <c r="D7392" s="362" t="s">
        <v>12245</v>
      </c>
      <c r="E7392" s="363" t="s">
        <v>7891</v>
      </c>
    </row>
    <row r="7393" spans="1:5" x14ac:dyDescent="0.25">
      <c r="A7393" s="246" t="str">
        <f t="shared" si="115"/>
        <v>100315</v>
      </c>
      <c r="B7393" s="362" t="s">
        <v>5496</v>
      </c>
      <c r="C7393" s="362" t="s">
        <v>5497</v>
      </c>
      <c r="D7393" s="362" t="s">
        <v>12245</v>
      </c>
      <c r="E7393" s="363" t="s">
        <v>17722</v>
      </c>
    </row>
    <row r="7394" spans="1:5" x14ac:dyDescent="0.25">
      <c r="A7394" s="246" t="str">
        <f t="shared" si="115"/>
        <v>100316</v>
      </c>
      <c r="B7394" s="362" t="s">
        <v>5498</v>
      </c>
      <c r="C7394" s="362" t="s">
        <v>5483</v>
      </c>
      <c r="D7394" s="362" t="s">
        <v>12245</v>
      </c>
      <c r="E7394" s="363" t="s">
        <v>36740</v>
      </c>
    </row>
    <row r="7395" spans="1:5" x14ac:dyDescent="0.25">
      <c r="A7395" s="246" t="str">
        <f t="shared" si="115"/>
        <v>100321</v>
      </c>
      <c r="B7395" s="362" t="s">
        <v>5499</v>
      </c>
      <c r="C7395" s="362" t="s">
        <v>5493</v>
      </c>
      <c r="D7395" s="362" t="s">
        <v>12245</v>
      </c>
      <c r="E7395" s="363" t="s">
        <v>36741</v>
      </c>
    </row>
    <row r="7396" spans="1:5" x14ac:dyDescent="0.25">
      <c r="A7396" s="246" t="str">
        <f t="shared" si="115"/>
        <v>100533</v>
      </c>
      <c r="B7396" s="362" t="s">
        <v>5639</v>
      </c>
      <c r="C7396" s="362" t="s">
        <v>12364</v>
      </c>
      <c r="D7396" s="362" t="s">
        <v>8915</v>
      </c>
      <c r="E7396" s="363" t="s">
        <v>20895</v>
      </c>
    </row>
    <row r="7397" spans="1:5" x14ac:dyDescent="0.25">
      <c r="A7397" s="246" t="str">
        <f t="shared" si="115"/>
        <v>100534</v>
      </c>
      <c r="B7397" s="362" t="s">
        <v>5640</v>
      </c>
      <c r="C7397" s="362" t="s">
        <v>12364</v>
      </c>
      <c r="D7397" s="362" t="s">
        <v>12245</v>
      </c>
      <c r="E7397" s="363" t="s">
        <v>36742</v>
      </c>
    </row>
    <row r="7398" spans="1:5" x14ac:dyDescent="0.25">
      <c r="A7398" s="246" t="str">
        <f t="shared" si="115"/>
        <v>100535</v>
      </c>
      <c r="B7398" s="362" t="s">
        <v>5641</v>
      </c>
      <c r="C7398" s="362" t="s">
        <v>12365</v>
      </c>
      <c r="D7398" s="362" t="s">
        <v>8915</v>
      </c>
      <c r="E7398" s="363" t="s">
        <v>7888</v>
      </c>
    </row>
    <row r="7399" spans="1:5" x14ac:dyDescent="0.25">
      <c r="A7399" s="246" t="str">
        <f t="shared" si="115"/>
        <v>100536</v>
      </c>
      <c r="B7399" s="362" t="s">
        <v>5642</v>
      </c>
      <c r="C7399" s="362" t="s">
        <v>12366</v>
      </c>
      <c r="D7399" s="362" t="s">
        <v>12245</v>
      </c>
      <c r="E7399" s="363" t="s">
        <v>36743</v>
      </c>
    </row>
    <row r="7400" spans="1:5" x14ac:dyDescent="0.25">
      <c r="A7400" s="246" t="str">
        <f t="shared" si="115"/>
        <v>101286</v>
      </c>
      <c r="B7400" s="362" t="s">
        <v>6012</v>
      </c>
      <c r="C7400" s="362" t="s">
        <v>12367</v>
      </c>
      <c r="D7400" s="362" t="s">
        <v>12245</v>
      </c>
      <c r="E7400" s="363" t="s">
        <v>36173</v>
      </c>
    </row>
    <row r="7401" spans="1:5" x14ac:dyDescent="0.25">
      <c r="A7401" s="246" t="str">
        <f t="shared" si="115"/>
        <v>101287</v>
      </c>
      <c r="B7401" s="362" t="s">
        <v>6013</v>
      </c>
      <c r="C7401" s="362" t="s">
        <v>12368</v>
      </c>
      <c r="D7401" s="362" t="s">
        <v>12245</v>
      </c>
      <c r="E7401" s="363" t="s">
        <v>36744</v>
      </c>
    </row>
    <row r="7402" spans="1:5" x14ac:dyDescent="0.25">
      <c r="A7402" s="246" t="str">
        <f t="shared" si="115"/>
        <v>101288</v>
      </c>
      <c r="B7402" s="362" t="s">
        <v>6014</v>
      </c>
      <c r="C7402" s="362" t="s">
        <v>12369</v>
      </c>
      <c r="D7402" s="362" t="s">
        <v>12245</v>
      </c>
      <c r="E7402" s="363" t="s">
        <v>36173</v>
      </c>
    </row>
    <row r="7403" spans="1:5" x14ac:dyDescent="0.25">
      <c r="A7403" s="246" t="str">
        <f t="shared" si="115"/>
        <v>101289</v>
      </c>
      <c r="B7403" s="362" t="s">
        <v>6015</v>
      </c>
      <c r="C7403" s="362" t="s">
        <v>12370</v>
      </c>
      <c r="D7403" s="362" t="s">
        <v>12245</v>
      </c>
      <c r="E7403" s="363" t="s">
        <v>24887</v>
      </c>
    </row>
    <row r="7404" spans="1:5" x14ac:dyDescent="0.25">
      <c r="A7404" s="246" t="str">
        <f t="shared" si="115"/>
        <v>101290</v>
      </c>
      <c r="B7404" s="362" t="s">
        <v>6016</v>
      </c>
      <c r="C7404" s="362" t="s">
        <v>12371</v>
      </c>
      <c r="D7404" s="362" t="s">
        <v>12245</v>
      </c>
      <c r="E7404" s="363" t="s">
        <v>16551</v>
      </c>
    </row>
    <row r="7405" spans="1:5" x14ac:dyDescent="0.25">
      <c r="A7405" s="246" t="str">
        <f t="shared" si="115"/>
        <v>101291</v>
      </c>
      <c r="B7405" s="362" t="s">
        <v>6017</v>
      </c>
      <c r="C7405" s="362" t="s">
        <v>12372</v>
      </c>
      <c r="D7405" s="362" t="s">
        <v>12245</v>
      </c>
      <c r="E7405" s="363" t="s">
        <v>36173</v>
      </c>
    </row>
    <row r="7406" spans="1:5" x14ac:dyDescent="0.25">
      <c r="A7406" s="246" t="str">
        <f t="shared" si="115"/>
        <v>101292</v>
      </c>
      <c r="B7406" s="362" t="s">
        <v>6018</v>
      </c>
      <c r="C7406" s="362" t="s">
        <v>12373</v>
      </c>
      <c r="D7406" s="362" t="s">
        <v>12245</v>
      </c>
      <c r="E7406" s="363" t="s">
        <v>24887</v>
      </c>
    </row>
    <row r="7407" spans="1:5" x14ac:dyDescent="0.25">
      <c r="A7407" s="246" t="str">
        <f t="shared" si="115"/>
        <v>101293</v>
      </c>
      <c r="B7407" s="362" t="s">
        <v>6019</v>
      </c>
      <c r="C7407" s="362" t="s">
        <v>12374</v>
      </c>
      <c r="D7407" s="362" t="s">
        <v>12245</v>
      </c>
      <c r="E7407" s="363" t="s">
        <v>20951</v>
      </c>
    </row>
    <row r="7408" spans="1:5" x14ac:dyDescent="0.25">
      <c r="A7408" s="246" t="str">
        <f t="shared" si="115"/>
        <v>101294</v>
      </c>
      <c r="B7408" s="362" t="s">
        <v>6020</v>
      </c>
      <c r="C7408" s="362" t="s">
        <v>12375</v>
      </c>
      <c r="D7408" s="362" t="s">
        <v>12245</v>
      </c>
      <c r="E7408" s="363" t="s">
        <v>22729</v>
      </c>
    </row>
    <row r="7409" spans="1:5" x14ac:dyDescent="0.25">
      <c r="A7409" s="246" t="str">
        <f t="shared" si="115"/>
        <v>101295</v>
      </c>
      <c r="B7409" s="362" t="s">
        <v>6021</v>
      </c>
      <c r="C7409" s="362" t="s">
        <v>12376</v>
      </c>
      <c r="D7409" s="362" t="s">
        <v>12245</v>
      </c>
      <c r="E7409" s="363" t="s">
        <v>8353</v>
      </c>
    </row>
    <row r="7410" spans="1:5" x14ac:dyDescent="0.25">
      <c r="A7410" s="246" t="str">
        <f t="shared" si="115"/>
        <v>101296</v>
      </c>
      <c r="B7410" s="362" t="s">
        <v>6022</v>
      </c>
      <c r="C7410" s="362" t="s">
        <v>12377</v>
      </c>
      <c r="D7410" s="362" t="s">
        <v>12245</v>
      </c>
      <c r="E7410" s="363" t="s">
        <v>36745</v>
      </c>
    </row>
    <row r="7411" spans="1:5" x14ac:dyDescent="0.25">
      <c r="A7411" s="246" t="str">
        <f t="shared" si="115"/>
        <v>101297</v>
      </c>
      <c r="B7411" s="362" t="s">
        <v>6023</v>
      </c>
      <c r="C7411" s="362" t="s">
        <v>12378</v>
      </c>
      <c r="D7411" s="362" t="s">
        <v>12245</v>
      </c>
      <c r="E7411" s="363" t="s">
        <v>32100</v>
      </c>
    </row>
    <row r="7412" spans="1:5" x14ac:dyDescent="0.25">
      <c r="A7412" s="246" t="str">
        <f t="shared" si="115"/>
        <v>101298</v>
      </c>
      <c r="B7412" s="362" t="s">
        <v>6024</v>
      </c>
      <c r="C7412" s="362" t="s">
        <v>12379</v>
      </c>
      <c r="D7412" s="362" t="s">
        <v>12245</v>
      </c>
      <c r="E7412" s="363" t="s">
        <v>36173</v>
      </c>
    </row>
    <row r="7413" spans="1:5" x14ac:dyDescent="0.25">
      <c r="A7413" s="246" t="str">
        <f t="shared" si="115"/>
        <v>101299</v>
      </c>
      <c r="B7413" s="362" t="s">
        <v>6025</v>
      </c>
      <c r="C7413" s="362" t="s">
        <v>12380</v>
      </c>
      <c r="D7413" s="362" t="s">
        <v>12245</v>
      </c>
      <c r="E7413" s="363" t="s">
        <v>16551</v>
      </c>
    </row>
    <row r="7414" spans="1:5" x14ac:dyDescent="0.25">
      <c r="A7414" s="246" t="str">
        <f t="shared" si="115"/>
        <v>101300</v>
      </c>
      <c r="B7414" s="362" t="s">
        <v>6026</v>
      </c>
      <c r="C7414" s="362" t="s">
        <v>12381</v>
      </c>
      <c r="D7414" s="362" t="s">
        <v>12245</v>
      </c>
      <c r="E7414" s="363" t="s">
        <v>10885</v>
      </c>
    </row>
    <row r="7415" spans="1:5" x14ac:dyDescent="0.25">
      <c r="A7415" s="246" t="str">
        <f t="shared" si="115"/>
        <v>101301</v>
      </c>
      <c r="B7415" s="362" t="s">
        <v>6027</v>
      </c>
      <c r="C7415" s="362" t="s">
        <v>12383</v>
      </c>
      <c r="D7415" s="362" t="s">
        <v>12245</v>
      </c>
      <c r="E7415" s="363" t="s">
        <v>16091</v>
      </c>
    </row>
    <row r="7416" spans="1:5" x14ac:dyDescent="0.25">
      <c r="A7416" s="246" t="str">
        <f t="shared" si="115"/>
        <v>101302</v>
      </c>
      <c r="B7416" s="362" t="s">
        <v>6028</v>
      </c>
      <c r="C7416" s="362" t="s">
        <v>12384</v>
      </c>
      <c r="D7416" s="362" t="s">
        <v>12245</v>
      </c>
      <c r="E7416" s="363" t="s">
        <v>14331</v>
      </c>
    </row>
    <row r="7417" spans="1:5" x14ac:dyDescent="0.25">
      <c r="A7417" s="246" t="str">
        <f t="shared" si="115"/>
        <v>101303</v>
      </c>
      <c r="B7417" s="362" t="s">
        <v>6029</v>
      </c>
      <c r="C7417" s="362" t="s">
        <v>12385</v>
      </c>
      <c r="D7417" s="362" t="s">
        <v>12245</v>
      </c>
      <c r="E7417" s="363" t="s">
        <v>36746</v>
      </c>
    </row>
    <row r="7418" spans="1:5" x14ac:dyDescent="0.25">
      <c r="A7418" s="246" t="str">
        <f t="shared" si="115"/>
        <v>101304</v>
      </c>
      <c r="B7418" s="362" t="s">
        <v>6030</v>
      </c>
      <c r="C7418" s="362" t="s">
        <v>12386</v>
      </c>
      <c r="D7418" s="362" t="s">
        <v>12245</v>
      </c>
      <c r="E7418" s="363" t="s">
        <v>18468</v>
      </c>
    </row>
    <row r="7419" spans="1:5" x14ac:dyDescent="0.25">
      <c r="A7419" s="246" t="str">
        <f t="shared" si="115"/>
        <v>101305</v>
      </c>
      <c r="B7419" s="362" t="s">
        <v>6031</v>
      </c>
      <c r="C7419" s="362" t="s">
        <v>12387</v>
      </c>
      <c r="D7419" s="362" t="s">
        <v>12245</v>
      </c>
      <c r="E7419" s="363" t="s">
        <v>21194</v>
      </c>
    </row>
    <row r="7420" spans="1:5" x14ac:dyDescent="0.25">
      <c r="A7420" s="246" t="str">
        <f t="shared" si="115"/>
        <v>101307</v>
      </c>
      <c r="B7420" s="362" t="s">
        <v>6032</v>
      </c>
      <c r="C7420" s="362" t="s">
        <v>12389</v>
      </c>
      <c r="D7420" s="362" t="s">
        <v>12245</v>
      </c>
      <c r="E7420" s="363" t="s">
        <v>21198</v>
      </c>
    </row>
    <row r="7421" spans="1:5" x14ac:dyDescent="0.25">
      <c r="A7421" s="246" t="str">
        <f t="shared" si="115"/>
        <v>101308</v>
      </c>
      <c r="B7421" s="362" t="s">
        <v>6033</v>
      </c>
      <c r="C7421" s="362" t="s">
        <v>12390</v>
      </c>
      <c r="D7421" s="362" t="s">
        <v>12245</v>
      </c>
      <c r="E7421" s="363" t="s">
        <v>25235</v>
      </c>
    </row>
    <row r="7422" spans="1:5" x14ac:dyDescent="0.25">
      <c r="A7422" s="246" t="str">
        <f t="shared" si="115"/>
        <v>101309</v>
      </c>
      <c r="B7422" s="362" t="s">
        <v>6034</v>
      </c>
      <c r="C7422" s="362" t="s">
        <v>12391</v>
      </c>
      <c r="D7422" s="362" t="s">
        <v>12245</v>
      </c>
      <c r="E7422" s="363" t="s">
        <v>16551</v>
      </c>
    </row>
    <row r="7423" spans="1:5" x14ac:dyDescent="0.25">
      <c r="A7423" s="246" t="str">
        <f t="shared" si="115"/>
        <v>101310</v>
      </c>
      <c r="B7423" s="362" t="s">
        <v>6035</v>
      </c>
      <c r="C7423" s="362" t="s">
        <v>12392</v>
      </c>
      <c r="D7423" s="362" t="s">
        <v>12245</v>
      </c>
      <c r="E7423" s="363" t="s">
        <v>13364</v>
      </c>
    </row>
    <row r="7424" spans="1:5" x14ac:dyDescent="0.25">
      <c r="A7424" s="246" t="str">
        <f t="shared" si="115"/>
        <v>101311</v>
      </c>
      <c r="B7424" s="362" t="s">
        <v>6036</v>
      </c>
      <c r="C7424" s="362" t="s">
        <v>12393</v>
      </c>
      <c r="D7424" s="362" t="s">
        <v>12245</v>
      </c>
      <c r="E7424" s="363" t="s">
        <v>20951</v>
      </c>
    </row>
    <row r="7425" spans="1:5" x14ac:dyDescent="0.25">
      <c r="A7425" s="246" t="str">
        <f t="shared" si="115"/>
        <v>101312</v>
      </c>
      <c r="B7425" s="362" t="s">
        <v>6037</v>
      </c>
      <c r="C7425" s="362" t="s">
        <v>12394</v>
      </c>
      <c r="D7425" s="362" t="s">
        <v>12245</v>
      </c>
      <c r="E7425" s="363" t="s">
        <v>16624</v>
      </c>
    </row>
    <row r="7426" spans="1:5" x14ac:dyDescent="0.25">
      <c r="A7426" s="246" t="str">
        <f t="shared" si="115"/>
        <v>101313</v>
      </c>
      <c r="B7426" s="362" t="s">
        <v>6038</v>
      </c>
      <c r="C7426" s="362" t="s">
        <v>12395</v>
      </c>
      <c r="D7426" s="362" t="s">
        <v>12245</v>
      </c>
      <c r="E7426" s="363" t="s">
        <v>17624</v>
      </c>
    </row>
    <row r="7427" spans="1:5" x14ac:dyDescent="0.25">
      <c r="A7427" s="246" t="str">
        <f t="shared" ref="A7427:A7490" si="116">B7427</f>
        <v>101314</v>
      </c>
      <c r="B7427" s="362" t="s">
        <v>6039</v>
      </c>
      <c r="C7427" s="362" t="s">
        <v>12396</v>
      </c>
      <c r="D7427" s="362" t="s">
        <v>12245</v>
      </c>
      <c r="E7427" s="363" t="s">
        <v>19843</v>
      </c>
    </row>
    <row r="7428" spans="1:5" x14ac:dyDescent="0.25">
      <c r="A7428" s="246" t="str">
        <f t="shared" si="116"/>
        <v>101315</v>
      </c>
      <c r="B7428" s="362" t="s">
        <v>6040</v>
      </c>
      <c r="C7428" s="362" t="s">
        <v>12397</v>
      </c>
      <c r="D7428" s="362" t="s">
        <v>12245</v>
      </c>
      <c r="E7428" s="363" t="s">
        <v>36747</v>
      </c>
    </row>
    <row r="7429" spans="1:5" x14ac:dyDescent="0.25">
      <c r="A7429" s="246" t="str">
        <f t="shared" si="116"/>
        <v>101316</v>
      </c>
      <c r="B7429" s="362" t="s">
        <v>6041</v>
      </c>
      <c r="C7429" s="362" t="s">
        <v>12398</v>
      </c>
      <c r="D7429" s="362" t="s">
        <v>12245</v>
      </c>
      <c r="E7429" s="363" t="s">
        <v>21421</v>
      </c>
    </row>
    <row r="7430" spans="1:5" x14ac:dyDescent="0.25">
      <c r="A7430" s="246" t="str">
        <f t="shared" si="116"/>
        <v>101320</v>
      </c>
      <c r="B7430" s="362" t="s">
        <v>6042</v>
      </c>
      <c r="C7430" s="362" t="s">
        <v>12399</v>
      </c>
      <c r="D7430" s="362" t="s">
        <v>12245</v>
      </c>
      <c r="E7430" s="363" t="s">
        <v>36748</v>
      </c>
    </row>
    <row r="7431" spans="1:5" x14ac:dyDescent="0.25">
      <c r="A7431" s="246" t="str">
        <f t="shared" si="116"/>
        <v>101322</v>
      </c>
      <c r="B7431" s="362" t="s">
        <v>6043</v>
      </c>
      <c r="C7431" s="362" t="s">
        <v>12400</v>
      </c>
      <c r="D7431" s="362" t="s">
        <v>12245</v>
      </c>
      <c r="E7431" s="363" t="s">
        <v>19889</v>
      </c>
    </row>
    <row r="7432" spans="1:5" x14ac:dyDescent="0.25">
      <c r="A7432" s="246" t="str">
        <f t="shared" si="116"/>
        <v>101323</v>
      </c>
      <c r="B7432" s="362" t="s">
        <v>6044</v>
      </c>
      <c r="C7432" s="362" t="s">
        <v>12401</v>
      </c>
      <c r="D7432" s="362" t="s">
        <v>12245</v>
      </c>
      <c r="E7432" s="363" t="s">
        <v>17632</v>
      </c>
    </row>
    <row r="7433" spans="1:5" x14ac:dyDescent="0.25">
      <c r="A7433" s="246" t="str">
        <f t="shared" si="116"/>
        <v>101324</v>
      </c>
      <c r="B7433" s="362" t="s">
        <v>6045</v>
      </c>
      <c r="C7433" s="362" t="s">
        <v>12402</v>
      </c>
      <c r="D7433" s="362" t="s">
        <v>12245</v>
      </c>
      <c r="E7433" s="363" t="s">
        <v>14460</v>
      </c>
    </row>
    <row r="7434" spans="1:5" x14ac:dyDescent="0.25">
      <c r="A7434" s="246" t="str">
        <f t="shared" si="116"/>
        <v>101325</v>
      </c>
      <c r="B7434" s="362" t="s">
        <v>6046</v>
      </c>
      <c r="C7434" s="362" t="s">
        <v>12404</v>
      </c>
      <c r="D7434" s="362" t="s">
        <v>12245</v>
      </c>
      <c r="E7434" s="363" t="s">
        <v>36749</v>
      </c>
    </row>
    <row r="7435" spans="1:5" x14ac:dyDescent="0.25">
      <c r="A7435" s="246" t="str">
        <f t="shared" si="116"/>
        <v>101326</v>
      </c>
      <c r="B7435" s="362" t="s">
        <v>6047</v>
      </c>
      <c r="C7435" s="362" t="s">
        <v>12405</v>
      </c>
      <c r="D7435" s="362" t="s">
        <v>12245</v>
      </c>
      <c r="E7435" s="363" t="s">
        <v>13374</v>
      </c>
    </row>
    <row r="7436" spans="1:5" x14ac:dyDescent="0.25">
      <c r="A7436" s="246" t="str">
        <f t="shared" si="116"/>
        <v>101327</v>
      </c>
      <c r="B7436" s="362" t="s">
        <v>6048</v>
      </c>
      <c r="C7436" s="362" t="s">
        <v>12406</v>
      </c>
      <c r="D7436" s="362" t="s">
        <v>12245</v>
      </c>
      <c r="E7436" s="363" t="s">
        <v>8059</v>
      </c>
    </row>
    <row r="7437" spans="1:5" x14ac:dyDescent="0.25">
      <c r="A7437" s="246" t="str">
        <f t="shared" si="116"/>
        <v>101328</v>
      </c>
      <c r="B7437" s="362" t="s">
        <v>6049</v>
      </c>
      <c r="C7437" s="362" t="s">
        <v>12407</v>
      </c>
      <c r="D7437" s="362" t="s">
        <v>12245</v>
      </c>
      <c r="E7437" s="363" t="s">
        <v>12624</v>
      </c>
    </row>
    <row r="7438" spans="1:5" x14ac:dyDescent="0.25">
      <c r="A7438" s="246" t="str">
        <f t="shared" si="116"/>
        <v>101329</v>
      </c>
      <c r="B7438" s="362" t="s">
        <v>6050</v>
      </c>
      <c r="C7438" s="362" t="s">
        <v>12408</v>
      </c>
      <c r="D7438" s="362" t="s">
        <v>12245</v>
      </c>
      <c r="E7438" s="363" t="s">
        <v>32213</v>
      </c>
    </row>
    <row r="7439" spans="1:5" x14ac:dyDescent="0.25">
      <c r="A7439" s="246" t="str">
        <f t="shared" si="116"/>
        <v>101330</v>
      </c>
      <c r="B7439" s="362" t="s">
        <v>6051</v>
      </c>
      <c r="C7439" s="362" t="s">
        <v>12409</v>
      </c>
      <c r="D7439" s="362" t="s">
        <v>12245</v>
      </c>
      <c r="E7439" s="363" t="s">
        <v>16685</v>
      </c>
    </row>
    <row r="7440" spans="1:5" x14ac:dyDescent="0.25">
      <c r="A7440" s="246" t="str">
        <f t="shared" si="116"/>
        <v>101331</v>
      </c>
      <c r="B7440" s="362" t="s">
        <v>6052</v>
      </c>
      <c r="C7440" s="362" t="s">
        <v>12410</v>
      </c>
      <c r="D7440" s="362" t="s">
        <v>12245</v>
      </c>
      <c r="E7440" s="363" t="s">
        <v>18468</v>
      </c>
    </row>
    <row r="7441" spans="1:5" x14ac:dyDescent="0.25">
      <c r="A7441" s="246" t="str">
        <f t="shared" si="116"/>
        <v>101332</v>
      </c>
      <c r="B7441" s="362" t="s">
        <v>6053</v>
      </c>
      <c r="C7441" s="362" t="s">
        <v>12411</v>
      </c>
      <c r="D7441" s="362" t="s">
        <v>12245</v>
      </c>
      <c r="E7441" s="363" t="s">
        <v>8110</v>
      </c>
    </row>
    <row r="7442" spans="1:5" x14ac:dyDescent="0.25">
      <c r="A7442" s="246" t="str">
        <f t="shared" si="116"/>
        <v>101333</v>
      </c>
      <c r="B7442" s="362" t="s">
        <v>6054</v>
      </c>
      <c r="C7442" s="362" t="s">
        <v>12412</v>
      </c>
      <c r="D7442" s="362" t="s">
        <v>12245</v>
      </c>
      <c r="E7442" s="363" t="s">
        <v>20248</v>
      </c>
    </row>
    <row r="7443" spans="1:5" x14ac:dyDescent="0.25">
      <c r="A7443" s="246" t="str">
        <f t="shared" si="116"/>
        <v>101334</v>
      </c>
      <c r="B7443" s="362" t="s">
        <v>6055</v>
      </c>
      <c r="C7443" s="362" t="s">
        <v>12413</v>
      </c>
      <c r="D7443" s="362" t="s">
        <v>12245</v>
      </c>
      <c r="E7443" s="363" t="s">
        <v>19876</v>
      </c>
    </row>
    <row r="7444" spans="1:5" x14ac:dyDescent="0.25">
      <c r="A7444" s="246" t="str">
        <f t="shared" si="116"/>
        <v>101336</v>
      </c>
      <c r="B7444" s="362" t="s">
        <v>6056</v>
      </c>
      <c r="C7444" s="362" t="s">
        <v>12414</v>
      </c>
      <c r="D7444" s="362" t="s">
        <v>12245</v>
      </c>
      <c r="E7444" s="363" t="s">
        <v>36376</v>
      </c>
    </row>
    <row r="7445" spans="1:5" x14ac:dyDescent="0.25">
      <c r="A7445" s="246" t="str">
        <f t="shared" si="116"/>
        <v>101337</v>
      </c>
      <c r="B7445" s="362" t="s">
        <v>6057</v>
      </c>
      <c r="C7445" s="362" t="s">
        <v>12415</v>
      </c>
      <c r="D7445" s="362" t="s">
        <v>12245</v>
      </c>
      <c r="E7445" s="363" t="s">
        <v>8169</v>
      </c>
    </row>
    <row r="7446" spans="1:5" x14ac:dyDescent="0.25">
      <c r="A7446" s="246" t="str">
        <f t="shared" si="116"/>
        <v>101338</v>
      </c>
      <c r="B7446" s="362" t="s">
        <v>6058</v>
      </c>
      <c r="C7446" s="362" t="s">
        <v>12416</v>
      </c>
      <c r="D7446" s="362" t="s">
        <v>12245</v>
      </c>
      <c r="E7446" s="363" t="s">
        <v>11653</v>
      </c>
    </row>
    <row r="7447" spans="1:5" x14ac:dyDescent="0.25">
      <c r="A7447" s="246" t="str">
        <f t="shared" si="116"/>
        <v>101339</v>
      </c>
      <c r="B7447" s="362" t="s">
        <v>6059</v>
      </c>
      <c r="C7447" s="362" t="s">
        <v>12417</v>
      </c>
      <c r="D7447" s="362" t="s">
        <v>12245</v>
      </c>
      <c r="E7447" s="363" t="s">
        <v>32540</v>
      </c>
    </row>
    <row r="7448" spans="1:5" x14ac:dyDescent="0.25">
      <c r="A7448" s="246" t="str">
        <f t="shared" si="116"/>
        <v>101340</v>
      </c>
      <c r="B7448" s="362" t="s">
        <v>6060</v>
      </c>
      <c r="C7448" s="362" t="s">
        <v>12418</v>
      </c>
      <c r="D7448" s="362" t="s">
        <v>12245</v>
      </c>
      <c r="E7448" s="363" t="s">
        <v>8204</v>
      </c>
    </row>
    <row r="7449" spans="1:5" x14ac:dyDescent="0.25">
      <c r="A7449" s="246" t="str">
        <f t="shared" si="116"/>
        <v>101341</v>
      </c>
      <c r="B7449" s="362" t="s">
        <v>6061</v>
      </c>
      <c r="C7449" s="362" t="s">
        <v>12419</v>
      </c>
      <c r="D7449" s="362" t="s">
        <v>12245</v>
      </c>
      <c r="E7449" s="363" t="s">
        <v>15026</v>
      </c>
    </row>
    <row r="7450" spans="1:5" x14ac:dyDescent="0.25">
      <c r="A7450" s="246" t="str">
        <f t="shared" si="116"/>
        <v>101342</v>
      </c>
      <c r="B7450" s="362" t="s">
        <v>6062</v>
      </c>
      <c r="C7450" s="362" t="s">
        <v>12420</v>
      </c>
      <c r="D7450" s="362" t="s">
        <v>12245</v>
      </c>
      <c r="E7450" s="363" t="s">
        <v>32540</v>
      </c>
    </row>
    <row r="7451" spans="1:5" x14ac:dyDescent="0.25">
      <c r="A7451" s="246" t="str">
        <f t="shared" si="116"/>
        <v>101343</v>
      </c>
      <c r="B7451" s="362" t="s">
        <v>6063</v>
      </c>
      <c r="C7451" s="362" t="s">
        <v>12421</v>
      </c>
      <c r="D7451" s="362" t="s">
        <v>12245</v>
      </c>
      <c r="E7451" s="363" t="s">
        <v>19262</v>
      </c>
    </row>
    <row r="7452" spans="1:5" x14ac:dyDescent="0.25">
      <c r="A7452" s="246" t="str">
        <f t="shared" si="116"/>
        <v>101344</v>
      </c>
      <c r="B7452" s="362" t="s">
        <v>6064</v>
      </c>
      <c r="C7452" s="362" t="s">
        <v>12422</v>
      </c>
      <c r="D7452" s="362" t="s">
        <v>12245</v>
      </c>
      <c r="E7452" s="363" t="s">
        <v>21314</v>
      </c>
    </row>
    <row r="7453" spans="1:5" x14ac:dyDescent="0.25">
      <c r="A7453" s="246" t="str">
        <f t="shared" si="116"/>
        <v>101345</v>
      </c>
      <c r="B7453" s="362" t="s">
        <v>6065</v>
      </c>
      <c r="C7453" s="362" t="s">
        <v>12423</v>
      </c>
      <c r="D7453" s="362" t="s">
        <v>12245</v>
      </c>
      <c r="E7453" s="363" t="s">
        <v>16458</v>
      </c>
    </row>
    <row r="7454" spans="1:5" x14ac:dyDescent="0.25">
      <c r="A7454" s="246" t="str">
        <f t="shared" si="116"/>
        <v>101346</v>
      </c>
      <c r="B7454" s="362" t="s">
        <v>6066</v>
      </c>
      <c r="C7454" s="362" t="s">
        <v>12424</v>
      </c>
      <c r="D7454" s="362" t="s">
        <v>12245</v>
      </c>
      <c r="E7454" s="363" t="s">
        <v>14379</v>
      </c>
    </row>
    <row r="7455" spans="1:5" x14ac:dyDescent="0.25">
      <c r="A7455" s="246" t="str">
        <f t="shared" si="116"/>
        <v>101347</v>
      </c>
      <c r="B7455" s="362" t="s">
        <v>6067</v>
      </c>
      <c r="C7455" s="362" t="s">
        <v>12425</v>
      </c>
      <c r="D7455" s="362" t="s">
        <v>12245</v>
      </c>
      <c r="E7455" s="363" t="s">
        <v>13594</v>
      </c>
    </row>
    <row r="7456" spans="1:5" x14ac:dyDescent="0.25">
      <c r="A7456" s="246" t="str">
        <f t="shared" si="116"/>
        <v>101348</v>
      </c>
      <c r="B7456" s="362" t="s">
        <v>6068</v>
      </c>
      <c r="C7456" s="362" t="s">
        <v>12426</v>
      </c>
      <c r="D7456" s="362" t="s">
        <v>12245</v>
      </c>
      <c r="E7456" s="363" t="s">
        <v>21695</v>
      </c>
    </row>
    <row r="7457" spans="1:5" x14ac:dyDescent="0.25">
      <c r="A7457" s="246" t="str">
        <f t="shared" si="116"/>
        <v>101349</v>
      </c>
      <c r="B7457" s="362" t="s">
        <v>6069</v>
      </c>
      <c r="C7457" s="362" t="s">
        <v>12427</v>
      </c>
      <c r="D7457" s="362" t="s">
        <v>12245</v>
      </c>
      <c r="E7457" s="363" t="s">
        <v>21210</v>
      </c>
    </row>
    <row r="7458" spans="1:5" x14ac:dyDescent="0.25">
      <c r="A7458" s="246" t="str">
        <f t="shared" si="116"/>
        <v>101350</v>
      </c>
      <c r="B7458" s="362" t="s">
        <v>6070</v>
      </c>
      <c r="C7458" s="362" t="s">
        <v>12428</v>
      </c>
      <c r="D7458" s="362" t="s">
        <v>12245</v>
      </c>
      <c r="E7458" s="363" t="s">
        <v>21210</v>
      </c>
    </row>
    <row r="7459" spans="1:5" x14ac:dyDescent="0.25">
      <c r="A7459" s="246" t="str">
        <f t="shared" si="116"/>
        <v>101351</v>
      </c>
      <c r="B7459" s="362" t="s">
        <v>6071</v>
      </c>
      <c r="C7459" s="362" t="s">
        <v>12429</v>
      </c>
      <c r="D7459" s="362" t="s">
        <v>12245</v>
      </c>
      <c r="E7459" s="363" t="s">
        <v>32540</v>
      </c>
    </row>
    <row r="7460" spans="1:5" x14ac:dyDescent="0.25">
      <c r="A7460" s="246" t="str">
        <f t="shared" si="116"/>
        <v>101352</v>
      </c>
      <c r="B7460" s="362" t="s">
        <v>6072</v>
      </c>
      <c r="C7460" s="362" t="s">
        <v>12430</v>
      </c>
      <c r="D7460" s="362" t="s">
        <v>12245</v>
      </c>
      <c r="E7460" s="363" t="s">
        <v>32540</v>
      </c>
    </row>
    <row r="7461" spans="1:5" x14ac:dyDescent="0.25">
      <c r="A7461" s="246" t="str">
        <f t="shared" si="116"/>
        <v>101353</v>
      </c>
      <c r="B7461" s="362" t="s">
        <v>6073</v>
      </c>
      <c r="C7461" s="362" t="s">
        <v>12431</v>
      </c>
      <c r="D7461" s="362" t="s">
        <v>12245</v>
      </c>
      <c r="E7461" s="363" t="s">
        <v>14124</v>
      </c>
    </row>
    <row r="7462" spans="1:5" x14ac:dyDescent="0.25">
      <c r="A7462" s="246" t="str">
        <f t="shared" si="116"/>
        <v>101355</v>
      </c>
      <c r="B7462" s="362" t="s">
        <v>6074</v>
      </c>
      <c r="C7462" s="362" t="s">
        <v>12432</v>
      </c>
      <c r="D7462" s="362" t="s">
        <v>12245</v>
      </c>
      <c r="E7462" s="363" t="s">
        <v>21210</v>
      </c>
    </row>
    <row r="7463" spans="1:5" x14ac:dyDescent="0.25">
      <c r="A7463" s="246" t="str">
        <f t="shared" si="116"/>
        <v>101356</v>
      </c>
      <c r="B7463" s="362" t="s">
        <v>6075</v>
      </c>
      <c r="C7463" s="362" t="s">
        <v>12433</v>
      </c>
      <c r="D7463" s="362" t="s">
        <v>12245</v>
      </c>
      <c r="E7463" s="363" t="s">
        <v>18468</v>
      </c>
    </row>
    <row r="7464" spans="1:5" x14ac:dyDescent="0.25">
      <c r="A7464" s="246" t="str">
        <f t="shared" si="116"/>
        <v>101357</v>
      </c>
      <c r="B7464" s="362" t="s">
        <v>6076</v>
      </c>
      <c r="C7464" s="362" t="s">
        <v>12434</v>
      </c>
      <c r="D7464" s="362" t="s">
        <v>12245</v>
      </c>
      <c r="E7464" s="363" t="s">
        <v>25614</v>
      </c>
    </row>
    <row r="7465" spans="1:5" x14ac:dyDescent="0.25">
      <c r="A7465" s="246" t="str">
        <f t="shared" si="116"/>
        <v>101358</v>
      </c>
      <c r="B7465" s="362" t="s">
        <v>6077</v>
      </c>
      <c r="C7465" s="362" t="s">
        <v>12436</v>
      </c>
      <c r="D7465" s="362" t="s">
        <v>12245</v>
      </c>
      <c r="E7465" s="363" t="s">
        <v>18468</v>
      </c>
    </row>
    <row r="7466" spans="1:5" x14ac:dyDescent="0.25">
      <c r="A7466" s="246" t="str">
        <f t="shared" si="116"/>
        <v>101359</v>
      </c>
      <c r="B7466" s="362" t="s">
        <v>6078</v>
      </c>
      <c r="C7466" s="362" t="s">
        <v>12437</v>
      </c>
      <c r="D7466" s="362" t="s">
        <v>12245</v>
      </c>
      <c r="E7466" s="363" t="s">
        <v>14077</v>
      </c>
    </row>
    <row r="7467" spans="1:5" x14ac:dyDescent="0.25">
      <c r="A7467" s="246" t="str">
        <f t="shared" si="116"/>
        <v>101360</v>
      </c>
      <c r="B7467" s="362" t="s">
        <v>6079</v>
      </c>
      <c r="C7467" s="362" t="s">
        <v>12438</v>
      </c>
      <c r="D7467" s="362" t="s">
        <v>12245</v>
      </c>
      <c r="E7467" s="363" t="s">
        <v>18468</v>
      </c>
    </row>
    <row r="7468" spans="1:5" x14ac:dyDescent="0.25">
      <c r="A7468" s="246" t="str">
        <f t="shared" si="116"/>
        <v>101361</v>
      </c>
      <c r="B7468" s="362" t="s">
        <v>6080</v>
      </c>
      <c r="C7468" s="362" t="s">
        <v>12439</v>
      </c>
      <c r="D7468" s="362" t="s">
        <v>12245</v>
      </c>
      <c r="E7468" s="363" t="s">
        <v>36750</v>
      </c>
    </row>
    <row r="7469" spans="1:5" x14ac:dyDescent="0.25">
      <c r="A7469" s="246" t="str">
        <f t="shared" si="116"/>
        <v>101363</v>
      </c>
      <c r="B7469" s="362" t="s">
        <v>6081</v>
      </c>
      <c r="C7469" s="362" t="s">
        <v>12440</v>
      </c>
      <c r="D7469" s="362" t="s">
        <v>12245</v>
      </c>
      <c r="E7469" s="363" t="s">
        <v>35118</v>
      </c>
    </row>
    <row r="7470" spans="1:5" x14ac:dyDescent="0.25">
      <c r="A7470" s="246" t="str">
        <f t="shared" si="116"/>
        <v>101364</v>
      </c>
      <c r="B7470" s="362" t="s">
        <v>6082</v>
      </c>
      <c r="C7470" s="362" t="s">
        <v>12441</v>
      </c>
      <c r="D7470" s="362" t="s">
        <v>12245</v>
      </c>
      <c r="E7470" s="363" t="s">
        <v>22711</v>
      </c>
    </row>
    <row r="7471" spans="1:5" x14ac:dyDescent="0.25">
      <c r="A7471" s="246" t="str">
        <f t="shared" si="116"/>
        <v>101365</v>
      </c>
      <c r="B7471" s="362" t="s">
        <v>6083</v>
      </c>
      <c r="C7471" s="362" t="s">
        <v>12442</v>
      </c>
      <c r="D7471" s="362" t="s">
        <v>12245</v>
      </c>
      <c r="E7471" s="363" t="s">
        <v>13894</v>
      </c>
    </row>
    <row r="7472" spans="1:5" x14ac:dyDescent="0.25">
      <c r="A7472" s="246" t="str">
        <f t="shared" si="116"/>
        <v>101366</v>
      </c>
      <c r="B7472" s="362" t="s">
        <v>6084</v>
      </c>
      <c r="C7472" s="362" t="s">
        <v>12443</v>
      </c>
      <c r="D7472" s="362" t="s">
        <v>12245</v>
      </c>
      <c r="E7472" s="363" t="s">
        <v>15139</v>
      </c>
    </row>
    <row r="7473" spans="1:5" x14ac:dyDescent="0.25">
      <c r="A7473" s="246" t="str">
        <f t="shared" si="116"/>
        <v>101367</v>
      </c>
      <c r="B7473" s="362" t="s">
        <v>6085</v>
      </c>
      <c r="C7473" s="362" t="s">
        <v>12444</v>
      </c>
      <c r="D7473" s="362" t="s">
        <v>12245</v>
      </c>
      <c r="E7473" s="363" t="s">
        <v>20951</v>
      </c>
    </row>
    <row r="7474" spans="1:5" x14ac:dyDescent="0.25">
      <c r="A7474" s="246" t="str">
        <f t="shared" si="116"/>
        <v>101368</v>
      </c>
      <c r="B7474" s="362" t="s">
        <v>6086</v>
      </c>
      <c r="C7474" s="362" t="s">
        <v>12445</v>
      </c>
      <c r="D7474" s="362" t="s">
        <v>12245</v>
      </c>
      <c r="E7474" s="363" t="s">
        <v>18135</v>
      </c>
    </row>
    <row r="7475" spans="1:5" x14ac:dyDescent="0.25">
      <c r="A7475" s="246" t="str">
        <f t="shared" si="116"/>
        <v>101369</v>
      </c>
      <c r="B7475" s="362" t="s">
        <v>6087</v>
      </c>
      <c r="C7475" s="362" t="s">
        <v>12446</v>
      </c>
      <c r="D7475" s="362" t="s">
        <v>12245</v>
      </c>
      <c r="E7475" s="363" t="s">
        <v>19924</v>
      </c>
    </row>
    <row r="7476" spans="1:5" x14ac:dyDescent="0.25">
      <c r="A7476" s="246" t="str">
        <f t="shared" si="116"/>
        <v>101370</v>
      </c>
      <c r="B7476" s="362" t="s">
        <v>6088</v>
      </c>
      <c r="C7476" s="362" t="s">
        <v>12447</v>
      </c>
      <c r="D7476" s="362" t="s">
        <v>12245</v>
      </c>
      <c r="E7476" s="363" t="s">
        <v>36174</v>
      </c>
    </row>
    <row r="7477" spans="1:5" x14ac:dyDescent="0.25">
      <c r="A7477" s="246" t="str">
        <f t="shared" si="116"/>
        <v>101371</v>
      </c>
      <c r="B7477" s="362" t="s">
        <v>6089</v>
      </c>
      <c r="C7477" s="362" t="s">
        <v>12448</v>
      </c>
      <c r="D7477" s="362" t="s">
        <v>12245</v>
      </c>
      <c r="E7477" s="363" t="s">
        <v>31619</v>
      </c>
    </row>
    <row r="7478" spans="1:5" x14ac:dyDescent="0.25">
      <c r="A7478" s="246" t="str">
        <f t="shared" si="116"/>
        <v>101372</v>
      </c>
      <c r="B7478" s="362" t="s">
        <v>6090</v>
      </c>
      <c r="C7478" s="362" t="s">
        <v>12449</v>
      </c>
      <c r="D7478" s="362" t="s">
        <v>12245</v>
      </c>
      <c r="E7478" s="363" t="s">
        <v>10721</v>
      </c>
    </row>
    <row r="7479" spans="1:5" x14ac:dyDescent="0.25">
      <c r="A7479" s="246" t="str">
        <f t="shared" si="116"/>
        <v>101374</v>
      </c>
      <c r="B7479" s="362" t="s">
        <v>6091</v>
      </c>
      <c r="C7479" s="362" t="s">
        <v>12145</v>
      </c>
      <c r="D7479" s="362" t="s">
        <v>12245</v>
      </c>
      <c r="E7479" s="363" t="s">
        <v>36751</v>
      </c>
    </row>
    <row r="7480" spans="1:5" x14ac:dyDescent="0.25">
      <c r="A7480" s="246" t="str">
        <f t="shared" si="116"/>
        <v>101375</v>
      </c>
      <c r="B7480" s="362" t="s">
        <v>6092</v>
      </c>
      <c r="C7480" s="362" t="s">
        <v>12450</v>
      </c>
      <c r="D7480" s="362" t="s">
        <v>12245</v>
      </c>
      <c r="E7480" s="363" t="s">
        <v>36752</v>
      </c>
    </row>
    <row r="7481" spans="1:5" x14ac:dyDescent="0.25">
      <c r="A7481" s="246" t="str">
        <f t="shared" si="116"/>
        <v>101376</v>
      </c>
      <c r="B7481" s="362" t="s">
        <v>6093</v>
      </c>
      <c r="C7481" s="362" t="s">
        <v>12451</v>
      </c>
      <c r="D7481" s="362" t="s">
        <v>12245</v>
      </c>
      <c r="E7481" s="363" t="s">
        <v>36753</v>
      </c>
    </row>
    <row r="7482" spans="1:5" x14ac:dyDescent="0.25">
      <c r="A7482" s="246" t="str">
        <f t="shared" si="116"/>
        <v>101377</v>
      </c>
      <c r="B7482" s="362" t="s">
        <v>6094</v>
      </c>
      <c r="C7482" s="362" t="s">
        <v>12148</v>
      </c>
      <c r="D7482" s="362" t="s">
        <v>12245</v>
      </c>
      <c r="E7482" s="363" t="s">
        <v>36754</v>
      </c>
    </row>
    <row r="7483" spans="1:5" x14ac:dyDescent="0.25">
      <c r="A7483" s="246" t="str">
        <f t="shared" si="116"/>
        <v>101378</v>
      </c>
      <c r="B7483" s="362" t="s">
        <v>6095</v>
      </c>
      <c r="C7483" s="362" t="s">
        <v>5485</v>
      </c>
      <c r="D7483" s="362" t="s">
        <v>12245</v>
      </c>
      <c r="E7483" s="363" t="s">
        <v>36755</v>
      </c>
    </row>
    <row r="7484" spans="1:5" x14ac:dyDescent="0.25">
      <c r="A7484" s="246" t="str">
        <f t="shared" si="116"/>
        <v>101379</v>
      </c>
      <c r="B7484" s="362" t="s">
        <v>6096</v>
      </c>
      <c r="C7484" s="362" t="s">
        <v>12452</v>
      </c>
      <c r="D7484" s="362" t="s">
        <v>12245</v>
      </c>
      <c r="E7484" s="363" t="s">
        <v>36751</v>
      </c>
    </row>
    <row r="7485" spans="1:5" x14ac:dyDescent="0.25">
      <c r="A7485" s="246" t="str">
        <f t="shared" si="116"/>
        <v>101380</v>
      </c>
      <c r="B7485" s="362" t="s">
        <v>6097</v>
      </c>
      <c r="C7485" s="362" t="s">
        <v>12150</v>
      </c>
      <c r="D7485" s="362" t="s">
        <v>12245</v>
      </c>
      <c r="E7485" s="363" t="s">
        <v>36756</v>
      </c>
    </row>
    <row r="7486" spans="1:5" x14ac:dyDescent="0.25">
      <c r="A7486" s="246" t="str">
        <f t="shared" si="116"/>
        <v>101381</v>
      </c>
      <c r="B7486" s="362" t="s">
        <v>6098</v>
      </c>
      <c r="C7486" s="362" t="s">
        <v>12151</v>
      </c>
      <c r="D7486" s="362" t="s">
        <v>12245</v>
      </c>
      <c r="E7486" s="363" t="s">
        <v>36757</v>
      </c>
    </row>
    <row r="7487" spans="1:5" x14ac:dyDescent="0.25">
      <c r="A7487" s="246" t="str">
        <f t="shared" si="116"/>
        <v>101382</v>
      </c>
      <c r="B7487" s="362" t="s">
        <v>6099</v>
      </c>
      <c r="C7487" s="362" t="s">
        <v>12453</v>
      </c>
      <c r="D7487" s="362" t="s">
        <v>12245</v>
      </c>
      <c r="E7487" s="363" t="s">
        <v>36758</v>
      </c>
    </row>
    <row r="7488" spans="1:5" x14ac:dyDescent="0.25">
      <c r="A7488" s="246" t="str">
        <f t="shared" si="116"/>
        <v>101383</v>
      </c>
      <c r="B7488" s="362" t="s">
        <v>6100</v>
      </c>
      <c r="C7488" s="362" t="s">
        <v>5487</v>
      </c>
      <c r="D7488" s="362" t="s">
        <v>12245</v>
      </c>
      <c r="E7488" s="363" t="s">
        <v>36759</v>
      </c>
    </row>
    <row r="7489" spans="1:5" x14ac:dyDescent="0.25">
      <c r="A7489" s="246" t="str">
        <f t="shared" si="116"/>
        <v>101384</v>
      </c>
      <c r="B7489" s="362" t="s">
        <v>6101</v>
      </c>
      <c r="C7489" s="362" t="s">
        <v>12154</v>
      </c>
      <c r="D7489" s="362" t="s">
        <v>12245</v>
      </c>
      <c r="E7489" s="363" t="s">
        <v>36760</v>
      </c>
    </row>
    <row r="7490" spans="1:5" x14ac:dyDescent="0.25">
      <c r="A7490" s="246" t="str">
        <f t="shared" si="116"/>
        <v>101385</v>
      </c>
      <c r="B7490" s="362" t="s">
        <v>6102</v>
      </c>
      <c r="C7490" s="362" t="s">
        <v>12454</v>
      </c>
      <c r="D7490" s="362" t="s">
        <v>12245</v>
      </c>
      <c r="E7490" s="363" t="s">
        <v>36761</v>
      </c>
    </row>
    <row r="7491" spans="1:5" x14ac:dyDescent="0.25">
      <c r="A7491" s="246" t="str">
        <f t="shared" ref="A7491:A7554" si="117">B7491</f>
        <v>101386</v>
      </c>
      <c r="B7491" s="362" t="s">
        <v>6103</v>
      </c>
      <c r="C7491" s="362" t="s">
        <v>12156</v>
      </c>
      <c r="D7491" s="362" t="s">
        <v>12245</v>
      </c>
      <c r="E7491" s="363" t="s">
        <v>36753</v>
      </c>
    </row>
    <row r="7492" spans="1:5" x14ac:dyDescent="0.25">
      <c r="A7492" s="246" t="str">
        <f t="shared" si="117"/>
        <v>101387</v>
      </c>
      <c r="B7492" s="362" t="s">
        <v>6104</v>
      </c>
      <c r="C7492" s="362" t="s">
        <v>12455</v>
      </c>
      <c r="D7492" s="362" t="s">
        <v>12245</v>
      </c>
      <c r="E7492" s="363" t="s">
        <v>36762</v>
      </c>
    </row>
    <row r="7493" spans="1:5" x14ac:dyDescent="0.25">
      <c r="A7493" s="246" t="str">
        <f t="shared" si="117"/>
        <v>101388</v>
      </c>
      <c r="B7493" s="362" t="s">
        <v>6105</v>
      </c>
      <c r="C7493" s="362" t="s">
        <v>12158</v>
      </c>
      <c r="D7493" s="362" t="s">
        <v>12245</v>
      </c>
      <c r="E7493" s="363" t="s">
        <v>36763</v>
      </c>
    </row>
    <row r="7494" spans="1:5" x14ac:dyDescent="0.25">
      <c r="A7494" s="246" t="str">
        <f t="shared" si="117"/>
        <v>101389</v>
      </c>
      <c r="B7494" s="362" t="s">
        <v>6106</v>
      </c>
      <c r="C7494" s="362" t="s">
        <v>12159</v>
      </c>
      <c r="D7494" s="362" t="s">
        <v>12245</v>
      </c>
      <c r="E7494" s="363" t="s">
        <v>36764</v>
      </c>
    </row>
    <row r="7495" spans="1:5" x14ac:dyDescent="0.25">
      <c r="A7495" s="246" t="str">
        <f t="shared" si="117"/>
        <v>101390</v>
      </c>
      <c r="B7495" s="362" t="s">
        <v>6107</v>
      </c>
      <c r="C7495" s="362" t="s">
        <v>12456</v>
      </c>
      <c r="D7495" s="362" t="s">
        <v>12245</v>
      </c>
      <c r="E7495" s="363" t="s">
        <v>36765</v>
      </c>
    </row>
    <row r="7496" spans="1:5" x14ac:dyDescent="0.25">
      <c r="A7496" s="246" t="str">
        <f t="shared" si="117"/>
        <v>101391</v>
      </c>
      <c r="B7496" s="362" t="s">
        <v>6108</v>
      </c>
      <c r="C7496" s="362" t="s">
        <v>12457</v>
      </c>
      <c r="D7496" s="362" t="s">
        <v>12245</v>
      </c>
      <c r="E7496" s="363" t="s">
        <v>36766</v>
      </c>
    </row>
    <row r="7497" spans="1:5" x14ac:dyDescent="0.25">
      <c r="A7497" s="246" t="str">
        <f t="shared" si="117"/>
        <v>101392</v>
      </c>
      <c r="B7497" s="362" t="s">
        <v>6109</v>
      </c>
      <c r="C7497" s="362" t="s">
        <v>12458</v>
      </c>
      <c r="D7497" s="362" t="s">
        <v>12245</v>
      </c>
      <c r="E7497" s="363" t="s">
        <v>36767</v>
      </c>
    </row>
    <row r="7498" spans="1:5" x14ac:dyDescent="0.25">
      <c r="A7498" s="246" t="str">
        <f t="shared" si="117"/>
        <v>101394</v>
      </c>
      <c r="B7498" s="362" t="s">
        <v>6110</v>
      </c>
      <c r="C7498" s="362" t="s">
        <v>12165</v>
      </c>
      <c r="D7498" s="362" t="s">
        <v>12245</v>
      </c>
      <c r="E7498" s="363" t="s">
        <v>36768</v>
      </c>
    </row>
    <row r="7499" spans="1:5" x14ac:dyDescent="0.25">
      <c r="A7499" s="246" t="str">
        <f t="shared" si="117"/>
        <v>101395</v>
      </c>
      <c r="B7499" s="362" t="s">
        <v>6111</v>
      </c>
      <c r="C7499" s="362" t="s">
        <v>12459</v>
      </c>
      <c r="D7499" s="362" t="s">
        <v>12245</v>
      </c>
      <c r="E7499" s="363" t="s">
        <v>36769</v>
      </c>
    </row>
    <row r="7500" spans="1:5" x14ac:dyDescent="0.25">
      <c r="A7500" s="246" t="str">
        <f t="shared" si="117"/>
        <v>101396</v>
      </c>
      <c r="B7500" s="362" t="s">
        <v>6112</v>
      </c>
      <c r="C7500" s="362" t="s">
        <v>12460</v>
      </c>
      <c r="D7500" s="362" t="s">
        <v>12245</v>
      </c>
      <c r="E7500" s="363" t="s">
        <v>36770</v>
      </c>
    </row>
    <row r="7501" spans="1:5" x14ac:dyDescent="0.25">
      <c r="A7501" s="246" t="str">
        <f t="shared" si="117"/>
        <v>101397</v>
      </c>
      <c r="B7501" s="362" t="s">
        <v>6113</v>
      </c>
      <c r="C7501" s="362" t="s">
        <v>12167</v>
      </c>
      <c r="D7501" s="362" t="s">
        <v>12245</v>
      </c>
      <c r="E7501" s="363" t="s">
        <v>36771</v>
      </c>
    </row>
    <row r="7502" spans="1:5" x14ac:dyDescent="0.25">
      <c r="A7502" s="246" t="str">
        <f t="shared" si="117"/>
        <v>101398</v>
      </c>
      <c r="B7502" s="362" t="s">
        <v>6114</v>
      </c>
      <c r="C7502" s="362" t="s">
        <v>12461</v>
      </c>
      <c r="D7502" s="362" t="s">
        <v>12245</v>
      </c>
      <c r="E7502" s="363" t="s">
        <v>36772</v>
      </c>
    </row>
    <row r="7503" spans="1:5" x14ac:dyDescent="0.25">
      <c r="A7503" s="246" t="str">
        <f t="shared" si="117"/>
        <v>101399</v>
      </c>
      <c r="B7503" s="362" t="s">
        <v>6115</v>
      </c>
      <c r="C7503" s="362" t="s">
        <v>12169</v>
      </c>
      <c r="D7503" s="362" t="s">
        <v>12245</v>
      </c>
      <c r="E7503" s="363" t="s">
        <v>36773</v>
      </c>
    </row>
    <row r="7504" spans="1:5" x14ac:dyDescent="0.25">
      <c r="A7504" s="246" t="str">
        <f t="shared" si="117"/>
        <v>101400</v>
      </c>
      <c r="B7504" s="362" t="s">
        <v>6116</v>
      </c>
      <c r="C7504" s="362" t="s">
        <v>12462</v>
      </c>
      <c r="D7504" s="362" t="s">
        <v>12245</v>
      </c>
      <c r="E7504" s="363" t="s">
        <v>36774</v>
      </c>
    </row>
    <row r="7505" spans="1:5" x14ac:dyDescent="0.25">
      <c r="A7505" s="246" t="str">
        <f t="shared" si="117"/>
        <v>101401</v>
      </c>
      <c r="B7505" s="362" t="s">
        <v>6117</v>
      </c>
      <c r="C7505" s="362" t="s">
        <v>12171</v>
      </c>
      <c r="D7505" s="362" t="s">
        <v>12245</v>
      </c>
      <c r="E7505" s="363" t="s">
        <v>36775</v>
      </c>
    </row>
    <row r="7506" spans="1:5" x14ac:dyDescent="0.25">
      <c r="A7506" s="246" t="str">
        <f t="shared" si="117"/>
        <v>101402</v>
      </c>
      <c r="B7506" s="362" t="s">
        <v>6118</v>
      </c>
      <c r="C7506" s="362" t="s">
        <v>12172</v>
      </c>
      <c r="D7506" s="362" t="s">
        <v>12245</v>
      </c>
      <c r="E7506" s="363" t="s">
        <v>36776</v>
      </c>
    </row>
    <row r="7507" spans="1:5" x14ac:dyDescent="0.25">
      <c r="A7507" s="246" t="str">
        <f t="shared" si="117"/>
        <v>101407</v>
      </c>
      <c r="B7507" s="362" t="s">
        <v>6119</v>
      </c>
      <c r="C7507" s="362" t="s">
        <v>12173</v>
      </c>
      <c r="D7507" s="362" t="s">
        <v>12245</v>
      </c>
      <c r="E7507" s="363" t="s">
        <v>36777</v>
      </c>
    </row>
    <row r="7508" spans="1:5" x14ac:dyDescent="0.25">
      <c r="A7508" s="246" t="str">
        <f t="shared" si="117"/>
        <v>101408</v>
      </c>
      <c r="B7508" s="362" t="s">
        <v>6120</v>
      </c>
      <c r="C7508" s="362" t="s">
        <v>12174</v>
      </c>
      <c r="D7508" s="362" t="s">
        <v>12245</v>
      </c>
      <c r="E7508" s="363" t="s">
        <v>36778</v>
      </c>
    </row>
    <row r="7509" spans="1:5" x14ac:dyDescent="0.25">
      <c r="A7509" s="246" t="str">
        <f t="shared" si="117"/>
        <v>101409</v>
      </c>
      <c r="B7509" s="362" t="s">
        <v>6121</v>
      </c>
      <c r="C7509" s="362" t="s">
        <v>12463</v>
      </c>
      <c r="D7509" s="362" t="s">
        <v>12245</v>
      </c>
      <c r="E7509" s="363" t="s">
        <v>36779</v>
      </c>
    </row>
    <row r="7510" spans="1:5" x14ac:dyDescent="0.25">
      <c r="A7510" s="246" t="str">
        <f t="shared" si="117"/>
        <v>101410</v>
      </c>
      <c r="B7510" s="362" t="s">
        <v>6122</v>
      </c>
      <c r="C7510" s="362" t="s">
        <v>12225</v>
      </c>
      <c r="D7510" s="362" t="s">
        <v>12245</v>
      </c>
      <c r="E7510" s="363" t="s">
        <v>36780</v>
      </c>
    </row>
    <row r="7511" spans="1:5" x14ac:dyDescent="0.25">
      <c r="A7511" s="246" t="str">
        <f t="shared" si="117"/>
        <v>101411</v>
      </c>
      <c r="B7511" s="362" t="s">
        <v>6123</v>
      </c>
      <c r="C7511" s="362" t="s">
        <v>12464</v>
      </c>
      <c r="D7511" s="362" t="s">
        <v>12245</v>
      </c>
      <c r="E7511" s="363" t="s">
        <v>36781</v>
      </c>
    </row>
    <row r="7512" spans="1:5" x14ac:dyDescent="0.25">
      <c r="A7512" s="246" t="str">
        <f t="shared" si="117"/>
        <v>101412</v>
      </c>
      <c r="B7512" s="362" t="s">
        <v>6124</v>
      </c>
      <c r="C7512" s="362" t="s">
        <v>12465</v>
      </c>
      <c r="D7512" s="362" t="s">
        <v>12245</v>
      </c>
      <c r="E7512" s="363" t="s">
        <v>36782</v>
      </c>
    </row>
    <row r="7513" spans="1:5" x14ac:dyDescent="0.25">
      <c r="A7513" s="246" t="str">
        <f t="shared" si="117"/>
        <v>101413</v>
      </c>
      <c r="B7513" s="362" t="s">
        <v>6125</v>
      </c>
      <c r="C7513" s="362" t="s">
        <v>12176</v>
      </c>
      <c r="D7513" s="362" t="s">
        <v>12245</v>
      </c>
      <c r="E7513" s="363" t="s">
        <v>36783</v>
      </c>
    </row>
    <row r="7514" spans="1:5" x14ac:dyDescent="0.25">
      <c r="A7514" s="246" t="str">
        <f t="shared" si="117"/>
        <v>101414</v>
      </c>
      <c r="B7514" s="362" t="s">
        <v>6126</v>
      </c>
      <c r="C7514" s="362" t="s">
        <v>12466</v>
      </c>
      <c r="D7514" s="362" t="s">
        <v>12245</v>
      </c>
      <c r="E7514" s="363" t="s">
        <v>36766</v>
      </c>
    </row>
    <row r="7515" spans="1:5" x14ac:dyDescent="0.25">
      <c r="A7515" s="246" t="str">
        <f t="shared" si="117"/>
        <v>101415</v>
      </c>
      <c r="B7515" s="362" t="s">
        <v>6127</v>
      </c>
      <c r="C7515" s="362" t="s">
        <v>12467</v>
      </c>
      <c r="D7515" s="362" t="s">
        <v>12245</v>
      </c>
      <c r="E7515" s="363" t="s">
        <v>36784</v>
      </c>
    </row>
    <row r="7516" spans="1:5" x14ac:dyDescent="0.25">
      <c r="A7516" s="246" t="str">
        <f t="shared" si="117"/>
        <v>101416</v>
      </c>
      <c r="B7516" s="362" t="s">
        <v>6128</v>
      </c>
      <c r="C7516" s="362" t="s">
        <v>5491</v>
      </c>
      <c r="D7516" s="362" t="s">
        <v>12245</v>
      </c>
      <c r="E7516" s="363" t="s">
        <v>36785</v>
      </c>
    </row>
    <row r="7517" spans="1:5" x14ac:dyDescent="0.25">
      <c r="A7517" s="246" t="str">
        <f t="shared" si="117"/>
        <v>101417</v>
      </c>
      <c r="B7517" s="362" t="s">
        <v>6129</v>
      </c>
      <c r="C7517" s="362" t="s">
        <v>12468</v>
      </c>
      <c r="D7517" s="362" t="s">
        <v>12245</v>
      </c>
      <c r="E7517" s="363" t="s">
        <v>36786</v>
      </c>
    </row>
    <row r="7518" spans="1:5" x14ac:dyDescent="0.25">
      <c r="A7518" s="246" t="str">
        <f t="shared" si="117"/>
        <v>101418</v>
      </c>
      <c r="B7518" s="362" t="s">
        <v>6130</v>
      </c>
      <c r="C7518" s="362" t="s">
        <v>12469</v>
      </c>
      <c r="D7518" s="362" t="s">
        <v>12245</v>
      </c>
      <c r="E7518" s="363" t="s">
        <v>36787</v>
      </c>
    </row>
    <row r="7519" spans="1:5" x14ac:dyDescent="0.25">
      <c r="A7519" s="246" t="str">
        <f t="shared" si="117"/>
        <v>101419</v>
      </c>
      <c r="B7519" s="362" t="s">
        <v>6131</v>
      </c>
      <c r="C7519" s="362" t="s">
        <v>12470</v>
      </c>
      <c r="D7519" s="362" t="s">
        <v>12245</v>
      </c>
      <c r="E7519" s="363" t="s">
        <v>36788</v>
      </c>
    </row>
    <row r="7520" spans="1:5" x14ac:dyDescent="0.25">
      <c r="A7520" s="246" t="str">
        <f t="shared" si="117"/>
        <v>101420</v>
      </c>
      <c r="B7520" s="362" t="s">
        <v>6132</v>
      </c>
      <c r="C7520" s="362" t="s">
        <v>12471</v>
      </c>
      <c r="D7520" s="362" t="s">
        <v>12245</v>
      </c>
      <c r="E7520" s="363" t="s">
        <v>36789</v>
      </c>
    </row>
    <row r="7521" spans="1:5" x14ac:dyDescent="0.25">
      <c r="A7521" s="246" t="str">
        <f t="shared" si="117"/>
        <v>101421</v>
      </c>
      <c r="B7521" s="362" t="s">
        <v>6133</v>
      </c>
      <c r="C7521" s="362" t="s">
        <v>12472</v>
      </c>
      <c r="D7521" s="362" t="s">
        <v>12245</v>
      </c>
      <c r="E7521" s="363" t="s">
        <v>36790</v>
      </c>
    </row>
    <row r="7522" spans="1:5" x14ac:dyDescent="0.25">
      <c r="A7522" s="246" t="str">
        <f t="shared" si="117"/>
        <v>101422</v>
      </c>
      <c r="B7522" s="362" t="s">
        <v>6134</v>
      </c>
      <c r="C7522" s="362" t="s">
        <v>12473</v>
      </c>
      <c r="D7522" s="362" t="s">
        <v>12245</v>
      </c>
      <c r="E7522" s="363" t="s">
        <v>36791</v>
      </c>
    </row>
    <row r="7523" spans="1:5" x14ac:dyDescent="0.25">
      <c r="A7523" s="246" t="str">
        <f t="shared" si="117"/>
        <v>101424</v>
      </c>
      <c r="B7523" s="362" t="s">
        <v>6135</v>
      </c>
      <c r="C7523" s="362" t="s">
        <v>12474</v>
      </c>
      <c r="D7523" s="362" t="s">
        <v>12245</v>
      </c>
      <c r="E7523" s="363" t="s">
        <v>36792</v>
      </c>
    </row>
    <row r="7524" spans="1:5" x14ac:dyDescent="0.25">
      <c r="A7524" s="246" t="str">
        <f t="shared" si="117"/>
        <v>101425</v>
      </c>
      <c r="B7524" s="362" t="s">
        <v>6136</v>
      </c>
      <c r="C7524" s="362" t="s">
        <v>12475</v>
      </c>
      <c r="D7524" s="362" t="s">
        <v>12245</v>
      </c>
      <c r="E7524" s="363" t="s">
        <v>36793</v>
      </c>
    </row>
    <row r="7525" spans="1:5" x14ac:dyDescent="0.25">
      <c r="A7525" s="246" t="str">
        <f t="shared" si="117"/>
        <v>101426</v>
      </c>
      <c r="B7525" s="362" t="s">
        <v>6137</v>
      </c>
      <c r="C7525" s="362" t="s">
        <v>12476</v>
      </c>
      <c r="D7525" s="362" t="s">
        <v>12245</v>
      </c>
      <c r="E7525" s="363" t="s">
        <v>36794</v>
      </c>
    </row>
    <row r="7526" spans="1:5" x14ac:dyDescent="0.25">
      <c r="A7526" s="246" t="str">
        <f t="shared" si="117"/>
        <v>101427</v>
      </c>
      <c r="B7526" s="362" t="s">
        <v>6138</v>
      </c>
      <c r="C7526" s="362" t="s">
        <v>12188</v>
      </c>
      <c r="D7526" s="362" t="s">
        <v>12245</v>
      </c>
      <c r="E7526" s="363" t="s">
        <v>36795</v>
      </c>
    </row>
    <row r="7527" spans="1:5" x14ac:dyDescent="0.25">
      <c r="A7527" s="246" t="str">
        <f t="shared" si="117"/>
        <v>101428</v>
      </c>
      <c r="B7527" s="362" t="s">
        <v>6139</v>
      </c>
      <c r="C7527" s="362" t="s">
        <v>12477</v>
      </c>
      <c r="D7527" s="362" t="s">
        <v>12245</v>
      </c>
      <c r="E7527" s="363" t="s">
        <v>36796</v>
      </c>
    </row>
    <row r="7528" spans="1:5" x14ac:dyDescent="0.25">
      <c r="A7528" s="246" t="str">
        <f t="shared" si="117"/>
        <v>101429</v>
      </c>
      <c r="B7528" s="362" t="s">
        <v>6140</v>
      </c>
      <c r="C7528" s="362" t="s">
        <v>12478</v>
      </c>
      <c r="D7528" s="362" t="s">
        <v>12245</v>
      </c>
      <c r="E7528" s="363" t="s">
        <v>36797</v>
      </c>
    </row>
    <row r="7529" spans="1:5" x14ac:dyDescent="0.25">
      <c r="A7529" s="246" t="str">
        <f t="shared" si="117"/>
        <v>101430</v>
      </c>
      <c r="B7529" s="362" t="s">
        <v>6141</v>
      </c>
      <c r="C7529" s="362" t="s">
        <v>12479</v>
      </c>
      <c r="D7529" s="362" t="s">
        <v>12245</v>
      </c>
      <c r="E7529" s="363" t="s">
        <v>36795</v>
      </c>
    </row>
    <row r="7530" spans="1:5" x14ac:dyDescent="0.25">
      <c r="A7530" s="246" t="str">
        <f t="shared" si="117"/>
        <v>101431</v>
      </c>
      <c r="B7530" s="362" t="s">
        <v>6142</v>
      </c>
      <c r="C7530" s="362" t="s">
        <v>12192</v>
      </c>
      <c r="D7530" s="362" t="s">
        <v>12245</v>
      </c>
      <c r="E7530" s="363" t="s">
        <v>36798</v>
      </c>
    </row>
    <row r="7531" spans="1:5" x14ac:dyDescent="0.25">
      <c r="A7531" s="246" t="str">
        <f t="shared" si="117"/>
        <v>101432</v>
      </c>
      <c r="B7531" s="362" t="s">
        <v>6143</v>
      </c>
      <c r="C7531" s="362" t="s">
        <v>12480</v>
      </c>
      <c r="D7531" s="362" t="s">
        <v>12245</v>
      </c>
      <c r="E7531" s="363" t="s">
        <v>36799</v>
      </c>
    </row>
    <row r="7532" spans="1:5" x14ac:dyDescent="0.25">
      <c r="A7532" s="246" t="str">
        <f t="shared" si="117"/>
        <v>101433</v>
      </c>
      <c r="B7532" s="362" t="s">
        <v>6144</v>
      </c>
      <c r="C7532" s="362" t="s">
        <v>12194</v>
      </c>
      <c r="D7532" s="362" t="s">
        <v>12245</v>
      </c>
      <c r="E7532" s="363" t="s">
        <v>36800</v>
      </c>
    </row>
    <row r="7533" spans="1:5" x14ac:dyDescent="0.25">
      <c r="A7533" s="246" t="str">
        <f t="shared" si="117"/>
        <v>101434</v>
      </c>
      <c r="B7533" s="362" t="s">
        <v>6145</v>
      </c>
      <c r="C7533" s="362" t="s">
        <v>12481</v>
      </c>
      <c r="D7533" s="362" t="s">
        <v>12245</v>
      </c>
      <c r="E7533" s="363" t="s">
        <v>36801</v>
      </c>
    </row>
    <row r="7534" spans="1:5" x14ac:dyDescent="0.25">
      <c r="A7534" s="246" t="str">
        <f t="shared" si="117"/>
        <v>101435</v>
      </c>
      <c r="B7534" s="362" t="s">
        <v>6146</v>
      </c>
      <c r="C7534" s="362" t="s">
        <v>12482</v>
      </c>
      <c r="D7534" s="362" t="s">
        <v>12245</v>
      </c>
      <c r="E7534" s="363" t="s">
        <v>36802</v>
      </c>
    </row>
    <row r="7535" spans="1:5" x14ac:dyDescent="0.25">
      <c r="A7535" s="246" t="str">
        <f t="shared" si="117"/>
        <v>101436</v>
      </c>
      <c r="B7535" s="362" t="s">
        <v>6147</v>
      </c>
      <c r="C7535" s="362" t="s">
        <v>12196</v>
      </c>
      <c r="D7535" s="362" t="s">
        <v>12245</v>
      </c>
      <c r="E7535" s="363" t="s">
        <v>36803</v>
      </c>
    </row>
    <row r="7536" spans="1:5" x14ac:dyDescent="0.25">
      <c r="A7536" s="246" t="str">
        <f t="shared" si="117"/>
        <v>101437</v>
      </c>
      <c r="B7536" s="362" t="s">
        <v>6148</v>
      </c>
      <c r="C7536" s="362" t="s">
        <v>12483</v>
      </c>
      <c r="D7536" s="362" t="s">
        <v>12245</v>
      </c>
      <c r="E7536" s="363" t="s">
        <v>36804</v>
      </c>
    </row>
    <row r="7537" spans="1:5" x14ac:dyDescent="0.25">
      <c r="A7537" s="246" t="str">
        <f t="shared" si="117"/>
        <v>101438</v>
      </c>
      <c r="B7537" s="362" t="s">
        <v>6149</v>
      </c>
      <c r="C7537" s="362" t="s">
        <v>12198</v>
      </c>
      <c r="D7537" s="362" t="s">
        <v>12245</v>
      </c>
      <c r="E7537" s="363" t="s">
        <v>36804</v>
      </c>
    </row>
    <row r="7538" spans="1:5" x14ac:dyDescent="0.25">
      <c r="A7538" s="246" t="str">
        <f t="shared" si="117"/>
        <v>101439</v>
      </c>
      <c r="B7538" s="362" t="s">
        <v>6150</v>
      </c>
      <c r="C7538" s="362" t="s">
        <v>12199</v>
      </c>
      <c r="D7538" s="362" t="s">
        <v>12245</v>
      </c>
      <c r="E7538" s="363" t="s">
        <v>36795</v>
      </c>
    </row>
    <row r="7539" spans="1:5" x14ac:dyDescent="0.25">
      <c r="A7539" s="246" t="str">
        <f t="shared" si="117"/>
        <v>101440</v>
      </c>
      <c r="B7539" s="362" t="s">
        <v>6151</v>
      </c>
      <c r="C7539" s="362" t="s">
        <v>12484</v>
      </c>
      <c r="D7539" s="362" t="s">
        <v>12245</v>
      </c>
      <c r="E7539" s="363" t="s">
        <v>36795</v>
      </c>
    </row>
    <row r="7540" spans="1:5" x14ac:dyDescent="0.25">
      <c r="A7540" s="246" t="str">
        <f t="shared" si="117"/>
        <v>101441</v>
      </c>
      <c r="B7540" s="362" t="s">
        <v>6152</v>
      </c>
      <c r="C7540" s="362" t="s">
        <v>12201</v>
      </c>
      <c r="D7540" s="362" t="s">
        <v>12245</v>
      </c>
      <c r="E7540" s="363" t="s">
        <v>36805</v>
      </c>
    </row>
    <row r="7541" spans="1:5" x14ac:dyDescent="0.25">
      <c r="A7541" s="246" t="str">
        <f t="shared" si="117"/>
        <v>101443</v>
      </c>
      <c r="B7541" s="362" t="s">
        <v>6153</v>
      </c>
      <c r="C7541" s="362" t="s">
        <v>12202</v>
      </c>
      <c r="D7541" s="362" t="s">
        <v>12245</v>
      </c>
      <c r="E7541" s="363" t="s">
        <v>36804</v>
      </c>
    </row>
    <row r="7542" spans="1:5" x14ac:dyDescent="0.25">
      <c r="A7542" s="246" t="str">
        <f t="shared" si="117"/>
        <v>101444</v>
      </c>
      <c r="B7542" s="362" t="s">
        <v>6154</v>
      </c>
      <c r="C7542" s="362" t="s">
        <v>12205</v>
      </c>
      <c r="D7542" s="362" t="s">
        <v>12245</v>
      </c>
      <c r="E7542" s="363" t="s">
        <v>36766</v>
      </c>
    </row>
    <row r="7543" spans="1:5" x14ac:dyDescent="0.25">
      <c r="A7543" s="246" t="str">
        <f t="shared" si="117"/>
        <v>101445</v>
      </c>
      <c r="B7543" s="362" t="s">
        <v>6155</v>
      </c>
      <c r="C7543" s="362" t="s">
        <v>12206</v>
      </c>
      <c r="D7543" s="362" t="s">
        <v>12245</v>
      </c>
      <c r="E7543" s="363" t="s">
        <v>36806</v>
      </c>
    </row>
    <row r="7544" spans="1:5" x14ac:dyDescent="0.25">
      <c r="A7544" s="246" t="str">
        <f t="shared" si="117"/>
        <v>101446</v>
      </c>
      <c r="B7544" s="362" t="s">
        <v>6156</v>
      </c>
      <c r="C7544" s="362" t="s">
        <v>12207</v>
      </c>
      <c r="D7544" s="362" t="s">
        <v>12245</v>
      </c>
      <c r="E7544" s="363" t="s">
        <v>36807</v>
      </c>
    </row>
    <row r="7545" spans="1:5" x14ac:dyDescent="0.25">
      <c r="A7545" s="246" t="str">
        <f t="shared" si="117"/>
        <v>101447</v>
      </c>
      <c r="B7545" s="362" t="s">
        <v>6157</v>
      </c>
      <c r="C7545" s="362" t="s">
        <v>12208</v>
      </c>
      <c r="D7545" s="362" t="s">
        <v>12245</v>
      </c>
      <c r="E7545" s="363" t="s">
        <v>36808</v>
      </c>
    </row>
    <row r="7546" spans="1:5" x14ac:dyDescent="0.25">
      <c r="A7546" s="246" t="str">
        <f t="shared" si="117"/>
        <v>101448</v>
      </c>
      <c r="B7546" s="362" t="s">
        <v>6158</v>
      </c>
      <c r="C7546" s="362" t="s">
        <v>12210</v>
      </c>
      <c r="D7546" s="362" t="s">
        <v>12245</v>
      </c>
      <c r="E7546" s="363" t="s">
        <v>36807</v>
      </c>
    </row>
    <row r="7547" spans="1:5" x14ac:dyDescent="0.25">
      <c r="A7547" s="246" t="str">
        <f t="shared" si="117"/>
        <v>101449</v>
      </c>
      <c r="B7547" s="362" t="s">
        <v>6159</v>
      </c>
      <c r="C7547" s="362" t="s">
        <v>12485</v>
      </c>
      <c r="D7547" s="362" t="s">
        <v>12245</v>
      </c>
      <c r="E7547" s="363" t="s">
        <v>36809</v>
      </c>
    </row>
    <row r="7548" spans="1:5" x14ac:dyDescent="0.25">
      <c r="A7548" s="246" t="str">
        <f t="shared" si="117"/>
        <v>101451</v>
      </c>
      <c r="B7548" s="362" t="s">
        <v>6160</v>
      </c>
      <c r="C7548" s="362" t="s">
        <v>12213</v>
      </c>
      <c r="D7548" s="362" t="s">
        <v>12245</v>
      </c>
      <c r="E7548" s="363" t="s">
        <v>36810</v>
      </c>
    </row>
    <row r="7549" spans="1:5" x14ac:dyDescent="0.25">
      <c r="A7549" s="246" t="str">
        <f t="shared" si="117"/>
        <v>101452</v>
      </c>
      <c r="B7549" s="362" t="s">
        <v>6161</v>
      </c>
      <c r="C7549" s="362" t="s">
        <v>12486</v>
      </c>
      <c r="D7549" s="362" t="s">
        <v>12245</v>
      </c>
      <c r="E7549" s="363" t="s">
        <v>36811</v>
      </c>
    </row>
    <row r="7550" spans="1:5" x14ac:dyDescent="0.25">
      <c r="A7550" s="246" t="str">
        <f t="shared" si="117"/>
        <v>101453</v>
      </c>
      <c r="B7550" s="362" t="s">
        <v>6162</v>
      </c>
      <c r="C7550" s="362" t="s">
        <v>12215</v>
      </c>
      <c r="D7550" s="362" t="s">
        <v>12245</v>
      </c>
      <c r="E7550" s="363" t="s">
        <v>36812</v>
      </c>
    </row>
    <row r="7551" spans="1:5" x14ac:dyDescent="0.25">
      <c r="A7551" s="246" t="str">
        <f t="shared" si="117"/>
        <v>101454</v>
      </c>
      <c r="B7551" s="362" t="s">
        <v>6163</v>
      </c>
      <c r="C7551" s="362" t="s">
        <v>12487</v>
      </c>
      <c r="D7551" s="362" t="s">
        <v>12245</v>
      </c>
      <c r="E7551" s="363" t="s">
        <v>36813</v>
      </c>
    </row>
    <row r="7552" spans="1:5" x14ac:dyDescent="0.25">
      <c r="A7552" s="246" t="str">
        <f t="shared" si="117"/>
        <v>101455</v>
      </c>
      <c r="B7552" s="362" t="s">
        <v>6164</v>
      </c>
      <c r="C7552" s="362" t="s">
        <v>12217</v>
      </c>
      <c r="D7552" s="362" t="s">
        <v>12245</v>
      </c>
      <c r="E7552" s="363" t="s">
        <v>36771</v>
      </c>
    </row>
    <row r="7553" spans="1:8" x14ac:dyDescent="0.25">
      <c r="A7553" s="246" t="str">
        <f t="shared" si="117"/>
        <v>101456</v>
      </c>
      <c r="B7553" s="362" t="s">
        <v>6165</v>
      </c>
      <c r="C7553" s="362" t="s">
        <v>12488</v>
      </c>
      <c r="D7553" s="362" t="s">
        <v>12245</v>
      </c>
      <c r="E7553" s="363" t="s">
        <v>36814</v>
      </c>
    </row>
    <row r="7554" spans="1:8" x14ac:dyDescent="0.25">
      <c r="A7554" s="246" t="str">
        <f t="shared" si="117"/>
        <v>101457</v>
      </c>
      <c r="B7554" s="362" t="s">
        <v>6166</v>
      </c>
      <c r="C7554" s="362" t="s">
        <v>12489</v>
      </c>
      <c r="D7554" s="362" t="s">
        <v>12245</v>
      </c>
      <c r="E7554" s="363" t="s">
        <v>36815</v>
      </c>
    </row>
    <row r="7555" spans="1:8" x14ac:dyDescent="0.25">
      <c r="A7555" s="246" t="str">
        <f t="shared" ref="A7555:A7618" si="118">B7555</f>
        <v>101458</v>
      </c>
      <c r="B7555" s="362" t="s">
        <v>6167</v>
      </c>
      <c r="C7555" s="362" t="s">
        <v>12490</v>
      </c>
      <c r="D7555" s="362" t="s">
        <v>12245</v>
      </c>
      <c r="E7555" s="363" t="s">
        <v>36816</v>
      </c>
    </row>
    <row r="7556" spans="1:8" x14ac:dyDescent="0.25">
      <c r="A7556" s="246" t="str">
        <f t="shared" si="118"/>
        <v>101459</v>
      </c>
      <c r="B7556" s="362" t="s">
        <v>6168</v>
      </c>
      <c r="C7556" s="362" t="s">
        <v>12222</v>
      </c>
      <c r="D7556" s="362" t="s">
        <v>12245</v>
      </c>
      <c r="E7556" s="363" t="s">
        <v>36817</v>
      </c>
    </row>
    <row r="7557" spans="1:8" x14ac:dyDescent="0.25">
      <c r="A7557" s="246" t="str">
        <f t="shared" si="118"/>
        <v>101460</v>
      </c>
      <c r="B7557" s="362" t="s">
        <v>6169</v>
      </c>
      <c r="C7557" s="362" t="s">
        <v>5469</v>
      </c>
      <c r="D7557" s="362" t="s">
        <v>12245</v>
      </c>
      <c r="E7557" s="363" t="s">
        <v>36818</v>
      </c>
    </row>
    <row r="7558" spans="1:8" x14ac:dyDescent="0.25">
      <c r="A7558" s="246" t="str">
        <f t="shared" si="118"/>
        <v>IUS87018</v>
      </c>
      <c r="B7558" s="364" t="s">
        <v>33595</v>
      </c>
      <c r="C7558" s="364" t="s">
        <v>33596</v>
      </c>
      <c r="D7558" s="364" t="s">
        <v>3</v>
      </c>
      <c r="E7558" s="365">
        <v>420.16</v>
      </c>
      <c r="F7558" s="364" t="s">
        <v>15342</v>
      </c>
      <c r="G7558" s="364" t="s">
        <v>15548</v>
      </c>
      <c r="H7558" s="364" t="s">
        <v>29016</v>
      </c>
    </row>
    <row r="7559" spans="1:8" x14ac:dyDescent="0.25">
      <c r="A7559" s="246" t="str">
        <f t="shared" si="118"/>
        <v>IUS87020</v>
      </c>
      <c r="B7559" s="364" t="s">
        <v>33599</v>
      </c>
      <c r="C7559" s="364" t="s">
        <v>33600</v>
      </c>
      <c r="D7559" s="364" t="s">
        <v>3</v>
      </c>
      <c r="E7559" s="365">
        <v>189.71</v>
      </c>
      <c r="F7559" s="364" t="s">
        <v>15342</v>
      </c>
      <c r="G7559" s="364" t="s">
        <v>15548</v>
      </c>
      <c r="H7559" s="364" t="s">
        <v>29016</v>
      </c>
    </row>
    <row r="7560" spans="1:8" x14ac:dyDescent="0.25">
      <c r="A7560" s="246" t="str">
        <f t="shared" si="118"/>
        <v>IUD30413</v>
      </c>
      <c r="B7560" s="364" t="s">
        <v>33605</v>
      </c>
      <c r="C7560" s="364" t="s">
        <v>33606</v>
      </c>
      <c r="D7560" s="364" t="s">
        <v>1</v>
      </c>
      <c r="E7560" s="365">
        <v>4865.59</v>
      </c>
      <c r="F7560" s="364" t="s">
        <v>15342</v>
      </c>
      <c r="G7560" s="364" t="s">
        <v>15548</v>
      </c>
      <c r="H7560" s="364" t="s">
        <v>29016</v>
      </c>
    </row>
    <row r="7561" spans="1:8" x14ac:dyDescent="0.25">
      <c r="A7561" s="246" t="str">
        <f t="shared" si="118"/>
        <v>IUD30419</v>
      </c>
      <c r="B7561" s="364" t="s">
        <v>33607</v>
      </c>
      <c r="C7561" s="364" t="s">
        <v>33608</v>
      </c>
      <c r="D7561" s="364" t="s">
        <v>1</v>
      </c>
      <c r="E7561" s="365">
        <v>245.28</v>
      </c>
      <c r="F7561" s="364" t="s">
        <v>15342</v>
      </c>
      <c r="G7561" s="364" t="s">
        <v>15548</v>
      </c>
      <c r="H7561" s="364" t="s">
        <v>29016</v>
      </c>
    </row>
    <row r="7562" spans="1:8" x14ac:dyDescent="0.25">
      <c r="A7562" s="246" t="str">
        <f t="shared" si="118"/>
        <v>IUS87019</v>
      </c>
      <c r="B7562" s="364" t="s">
        <v>33597</v>
      </c>
      <c r="C7562" s="364" t="s">
        <v>33598</v>
      </c>
      <c r="D7562" s="364" t="s">
        <v>3</v>
      </c>
      <c r="E7562" s="365">
        <v>512.75</v>
      </c>
      <c r="F7562" s="364" t="s">
        <v>15342</v>
      </c>
      <c r="G7562" s="364" t="s">
        <v>15548</v>
      </c>
      <c r="H7562" s="364" t="s">
        <v>29016</v>
      </c>
    </row>
    <row r="7563" spans="1:8" x14ac:dyDescent="0.25">
      <c r="A7563" s="246" t="str">
        <f t="shared" si="118"/>
        <v>IUD30417</v>
      </c>
      <c r="B7563" s="364" t="s">
        <v>33710</v>
      </c>
      <c r="C7563" s="364" t="s">
        <v>33711</v>
      </c>
      <c r="D7563" s="364" t="s">
        <v>1</v>
      </c>
      <c r="E7563" s="365">
        <v>7948.5</v>
      </c>
      <c r="F7563" s="364" t="s">
        <v>15342</v>
      </c>
      <c r="G7563" s="364" t="s">
        <v>15548</v>
      </c>
      <c r="H7563" s="364" t="s">
        <v>29016</v>
      </c>
    </row>
    <row r="7564" spans="1:8" x14ac:dyDescent="0.25">
      <c r="A7564" s="246" t="str">
        <f t="shared" si="118"/>
        <v>IUD30418</v>
      </c>
      <c r="B7564" s="364" t="s">
        <v>33712</v>
      </c>
      <c r="C7564" s="364" t="s">
        <v>33713</v>
      </c>
      <c r="D7564" s="364" t="s">
        <v>1</v>
      </c>
      <c r="E7564" s="365">
        <v>11972.53</v>
      </c>
      <c r="F7564" s="364" t="s">
        <v>15342</v>
      </c>
      <c r="G7564" s="364" t="s">
        <v>15548</v>
      </c>
      <c r="H7564" s="364" t="s">
        <v>29016</v>
      </c>
    </row>
    <row r="7565" spans="1:8" x14ac:dyDescent="0.25">
      <c r="A7565" s="246" t="str">
        <f t="shared" si="118"/>
        <v>CTIU0002</v>
      </c>
      <c r="B7565" s="364" t="s">
        <v>33661</v>
      </c>
      <c r="C7565" s="364" t="s">
        <v>33662</v>
      </c>
      <c r="D7565" s="364" t="s">
        <v>1</v>
      </c>
      <c r="E7565" s="365">
        <v>0</v>
      </c>
      <c r="F7565" s="364" t="s">
        <v>15342</v>
      </c>
      <c r="G7565" s="364" t="s">
        <v>15548</v>
      </c>
      <c r="H7565" s="364" t="s">
        <v>29016</v>
      </c>
    </row>
    <row r="7566" spans="1:8" x14ac:dyDescent="0.25">
      <c r="A7566" s="246" t="str">
        <f t="shared" si="118"/>
        <v>CTIU0003</v>
      </c>
      <c r="B7566" s="364" t="s">
        <v>33625</v>
      </c>
      <c r="C7566" s="364" t="s">
        <v>33626</v>
      </c>
      <c r="D7566" s="364" t="s">
        <v>1</v>
      </c>
      <c r="E7566" s="365">
        <v>0</v>
      </c>
      <c r="F7566" s="364" t="s">
        <v>15342</v>
      </c>
      <c r="G7566" s="364" t="s">
        <v>15548</v>
      </c>
      <c r="H7566" s="364" t="s">
        <v>29016</v>
      </c>
    </row>
    <row r="7567" spans="1:8" x14ac:dyDescent="0.25">
      <c r="A7567" s="246" t="str">
        <f t="shared" si="118"/>
        <v>CTIU0004</v>
      </c>
      <c r="B7567" s="364" t="s">
        <v>33644</v>
      </c>
      <c r="C7567" s="364" t="s">
        <v>33645</v>
      </c>
      <c r="D7567" s="364" t="s">
        <v>1</v>
      </c>
      <c r="E7567" s="365">
        <v>0</v>
      </c>
      <c r="F7567" s="364" t="s">
        <v>15342</v>
      </c>
      <c r="G7567" s="364" t="s">
        <v>15548</v>
      </c>
      <c r="H7567" s="364" t="s">
        <v>29016</v>
      </c>
    </row>
    <row r="7568" spans="1:8" x14ac:dyDescent="0.25">
      <c r="A7568" s="246" t="str">
        <f t="shared" si="118"/>
        <v>CTIU0005</v>
      </c>
      <c r="B7568" s="364" t="s">
        <v>33685</v>
      </c>
      <c r="C7568" s="364" t="s">
        <v>33686</v>
      </c>
      <c r="D7568" s="364" t="s">
        <v>1</v>
      </c>
      <c r="E7568" s="365">
        <v>0</v>
      </c>
      <c r="F7568" s="364" t="s">
        <v>15342</v>
      </c>
      <c r="G7568" s="364" t="s">
        <v>15548</v>
      </c>
      <c r="H7568" s="364" t="s">
        <v>29016</v>
      </c>
    </row>
    <row r="7569" spans="1:8" x14ac:dyDescent="0.25">
      <c r="A7569" s="246" t="str">
        <f t="shared" si="118"/>
        <v>CTIU0006</v>
      </c>
      <c r="B7569" s="364" t="s">
        <v>33627</v>
      </c>
      <c r="C7569" s="364" t="s">
        <v>33628</v>
      </c>
      <c r="D7569" s="364" t="s">
        <v>1</v>
      </c>
      <c r="E7569" s="365">
        <v>0</v>
      </c>
      <c r="F7569" s="364" t="s">
        <v>15342</v>
      </c>
      <c r="G7569" s="364" t="s">
        <v>15548</v>
      </c>
      <c r="H7569" s="364" t="s">
        <v>29016</v>
      </c>
    </row>
    <row r="7570" spans="1:8" x14ac:dyDescent="0.25">
      <c r="A7570" s="246" t="str">
        <f t="shared" si="118"/>
        <v>CTIU0007</v>
      </c>
      <c r="B7570" s="364" t="s">
        <v>33646</v>
      </c>
      <c r="C7570" s="364" t="s">
        <v>33647</v>
      </c>
      <c r="D7570" s="364" t="s">
        <v>1</v>
      </c>
      <c r="E7570" s="365">
        <v>0</v>
      </c>
      <c r="F7570" s="364" t="s">
        <v>15342</v>
      </c>
      <c r="G7570" s="364" t="s">
        <v>15548</v>
      </c>
      <c r="H7570" s="364" t="s">
        <v>29016</v>
      </c>
    </row>
    <row r="7571" spans="1:8" x14ac:dyDescent="0.25">
      <c r="A7571" s="246" t="str">
        <f t="shared" si="118"/>
        <v>CTIU0008</v>
      </c>
      <c r="B7571" s="364" t="s">
        <v>33648</v>
      </c>
      <c r="C7571" s="364" t="s">
        <v>33649</v>
      </c>
      <c r="D7571" s="364" t="s">
        <v>1</v>
      </c>
      <c r="E7571" s="365">
        <v>0</v>
      </c>
      <c r="F7571" s="364" t="s">
        <v>15342</v>
      </c>
      <c r="G7571" s="364" t="s">
        <v>15548</v>
      </c>
      <c r="H7571" s="364" t="s">
        <v>29016</v>
      </c>
    </row>
    <row r="7572" spans="1:8" x14ac:dyDescent="0.25">
      <c r="A7572" s="246" t="str">
        <f t="shared" si="118"/>
        <v>CTIU0009</v>
      </c>
      <c r="B7572" s="364" t="s">
        <v>33655</v>
      </c>
      <c r="C7572" s="364" t="s">
        <v>33656</v>
      </c>
      <c r="D7572" s="364" t="s">
        <v>1</v>
      </c>
      <c r="E7572" s="365">
        <v>0</v>
      </c>
      <c r="F7572" s="364" t="s">
        <v>15342</v>
      </c>
      <c r="G7572" s="364" t="s">
        <v>15548</v>
      </c>
      <c r="H7572" s="364" t="s">
        <v>29016</v>
      </c>
    </row>
    <row r="7573" spans="1:8" x14ac:dyDescent="0.25">
      <c r="A7573" s="246" t="str">
        <f t="shared" si="118"/>
        <v>EDV00001</v>
      </c>
      <c r="B7573" s="364" t="s">
        <v>15343</v>
      </c>
      <c r="C7573" s="364" t="s">
        <v>15344</v>
      </c>
      <c r="D7573" s="364" t="s">
        <v>1</v>
      </c>
      <c r="E7573" s="365">
        <v>810.37</v>
      </c>
      <c r="F7573" s="364" t="s">
        <v>15342</v>
      </c>
      <c r="G7573" s="364" t="s">
        <v>15548</v>
      </c>
      <c r="H7573" s="364" t="s">
        <v>29016</v>
      </c>
    </row>
    <row r="7574" spans="1:8" x14ac:dyDescent="0.25">
      <c r="A7574" s="246" t="str">
        <f t="shared" si="118"/>
        <v>EDV00050</v>
      </c>
      <c r="B7574" s="364" t="s">
        <v>15345</v>
      </c>
      <c r="C7574" s="364" t="s">
        <v>15346</v>
      </c>
      <c r="D7574" s="364" t="s">
        <v>398</v>
      </c>
      <c r="E7574" s="365">
        <v>11.9</v>
      </c>
      <c r="F7574" s="364" t="s">
        <v>15342</v>
      </c>
      <c r="G7574" s="364" t="s">
        <v>15548</v>
      </c>
      <c r="H7574" s="364" t="s">
        <v>29016</v>
      </c>
    </row>
    <row r="7575" spans="1:8" x14ac:dyDescent="0.25">
      <c r="A7575" s="246" t="str">
        <f t="shared" si="118"/>
        <v>EGD00008</v>
      </c>
      <c r="B7575" s="364" t="s">
        <v>15347</v>
      </c>
      <c r="C7575" s="364" t="s">
        <v>36819</v>
      </c>
      <c r="D7575" s="364" t="s">
        <v>398</v>
      </c>
      <c r="E7575" s="365">
        <v>0</v>
      </c>
      <c r="F7575" s="364" t="s">
        <v>15342</v>
      </c>
      <c r="G7575" s="364" t="s">
        <v>15548</v>
      </c>
      <c r="H7575" s="364" t="s">
        <v>29016</v>
      </c>
    </row>
    <row r="7576" spans="1:8" x14ac:dyDescent="0.25">
      <c r="A7576" s="246" t="str">
        <f t="shared" si="118"/>
        <v>EHAU002</v>
      </c>
      <c r="B7576" s="364" t="s">
        <v>33615</v>
      </c>
      <c r="C7576" s="364" t="s">
        <v>33616</v>
      </c>
      <c r="D7576" s="364" t="s">
        <v>7146</v>
      </c>
      <c r="E7576" s="365">
        <v>0</v>
      </c>
      <c r="F7576" s="364" t="s">
        <v>15342</v>
      </c>
      <c r="G7576" s="364" t="s">
        <v>15548</v>
      </c>
      <c r="H7576" s="364" t="s">
        <v>29016</v>
      </c>
    </row>
    <row r="7577" spans="1:8" x14ac:dyDescent="0.25">
      <c r="A7577" s="246" t="str">
        <f t="shared" si="118"/>
        <v>ETG00003</v>
      </c>
      <c r="B7577" s="364" t="s">
        <v>15349</v>
      </c>
      <c r="C7577" s="364" t="s">
        <v>36820</v>
      </c>
      <c r="D7577" s="364" t="s">
        <v>398</v>
      </c>
      <c r="E7577" s="365">
        <v>0</v>
      </c>
      <c r="F7577" s="364" t="s">
        <v>15342</v>
      </c>
      <c r="G7577" s="364" t="s">
        <v>15548</v>
      </c>
      <c r="H7577" s="364" t="s">
        <v>29016</v>
      </c>
    </row>
    <row r="7578" spans="1:8" x14ac:dyDescent="0.25">
      <c r="A7578" s="246" t="str">
        <f t="shared" si="118"/>
        <v>ETG00004</v>
      </c>
      <c r="B7578" s="364" t="s">
        <v>15351</v>
      </c>
      <c r="C7578" s="364" t="s">
        <v>36821</v>
      </c>
      <c r="D7578" s="364" t="s">
        <v>7146</v>
      </c>
      <c r="E7578" s="365">
        <v>0</v>
      </c>
      <c r="F7578" s="364" t="s">
        <v>15342</v>
      </c>
      <c r="G7578" s="364" t="s">
        <v>15548</v>
      </c>
      <c r="H7578" s="364" t="s">
        <v>29016</v>
      </c>
    </row>
    <row r="7579" spans="1:8" x14ac:dyDescent="0.25">
      <c r="A7579" s="246" t="str">
        <f t="shared" si="118"/>
        <v>IUA0001</v>
      </c>
      <c r="B7579" s="364" t="s">
        <v>6170</v>
      </c>
      <c r="C7579" s="364" t="s">
        <v>6171</v>
      </c>
      <c r="D7579" s="364" t="s">
        <v>1</v>
      </c>
      <c r="E7579" s="365">
        <v>71.290000000000006</v>
      </c>
      <c r="F7579" s="364" t="s">
        <v>15342</v>
      </c>
      <c r="G7579" s="364" t="s">
        <v>15548</v>
      </c>
      <c r="H7579" s="364" t="s">
        <v>29016</v>
      </c>
    </row>
    <row r="7580" spans="1:8" x14ac:dyDescent="0.25">
      <c r="A7580" s="246" t="str">
        <f t="shared" si="118"/>
        <v>IUA0002</v>
      </c>
      <c r="B7580" s="364" t="s">
        <v>6172</v>
      </c>
      <c r="C7580" s="364" t="s">
        <v>6173</v>
      </c>
      <c r="D7580" s="364" t="s">
        <v>1</v>
      </c>
      <c r="E7580" s="365">
        <v>82.09</v>
      </c>
      <c r="F7580" s="364" t="s">
        <v>15342</v>
      </c>
      <c r="G7580" s="364" t="s">
        <v>15548</v>
      </c>
      <c r="H7580" s="364" t="s">
        <v>29016</v>
      </c>
    </row>
    <row r="7581" spans="1:8" x14ac:dyDescent="0.25">
      <c r="A7581" s="246" t="str">
        <f t="shared" si="118"/>
        <v>IUA0003</v>
      </c>
      <c r="B7581" s="364" t="s">
        <v>6174</v>
      </c>
      <c r="C7581" s="364" t="s">
        <v>6175</v>
      </c>
      <c r="D7581" s="364" t="s">
        <v>221</v>
      </c>
      <c r="E7581" s="365">
        <v>3</v>
      </c>
      <c r="F7581" s="364" t="s">
        <v>15342</v>
      </c>
      <c r="G7581" s="364" t="s">
        <v>15548</v>
      </c>
      <c r="H7581" s="364" t="s">
        <v>29016</v>
      </c>
    </row>
    <row r="7582" spans="1:8" x14ac:dyDescent="0.25">
      <c r="A7582" s="246" t="str">
        <f t="shared" si="118"/>
        <v>IUA0004</v>
      </c>
      <c r="B7582" s="364" t="s">
        <v>6176</v>
      </c>
      <c r="C7582" s="364" t="s">
        <v>6177</v>
      </c>
      <c r="D7582" s="364" t="s">
        <v>221</v>
      </c>
      <c r="E7582" s="365">
        <v>5.51</v>
      </c>
      <c r="F7582" s="364" t="s">
        <v>15342</v>
      </c>
      <c r="G7582" s="364" t="s">
        <v>15548</v>
      </c>
      <c r="H7582" s="364" t="s">
        <v>29016</v>
      </c>
    </row>
    <row r="7583" spans="1:8" x14ac:dyDescent="0.25">
      <c r="A7583" s="246" t="str">
        <f t="shared" si="118"/>
        <v>IUC00039</v>
      </c>
      <c r="B7583" s="364" t="s">
        <v>13478</v>
      </c>
      <c r="C7583" s="364" t="s">
        <v>13479</v>
      </c>
      <c r="D7583" s="364" t="s">
        <v>1</v>
      </c>
      <c r="E7583" s="365">
        <v>670.7</v>
      </c>
      <c r="F7583" s="364" t="s">
        <v>15342</v>
      </c>
      <c r="G7583" s="364" t="s">
        <v>15548</v>
      </c>
      <c r="H7583" s="364" t="s">
        <v>29016</v>
      </c>
    </row>
    <row r="7584" spans="1:8" x14ac:dyDescent="0.25">
      <c r="A7584" s="246" t="str">
        <f t="shared" si="118"/>
        <v>IUC00040</v>
      </c>
      <c r="B7584" s="364" t="s">
        <v>13480</v>
      </c>
      <c r="C7584" s="364" t="s">
        <v>14050</v>
      </c>
      <c r="D7584" s="364" t="s">
        <v>2</v>
      </c>
      <c r="E7584" s="365">
        <v>623.41</v>
      </c>
      <c r="F7584" s="364" t="s">
        <v>15342</v>
      </c>
      <c r="G7584" s="364" t="s">
        <v>15548</v>
      </c>
      <c r="H7584" s="364" t="s">
        <v>29016</v>
      </c>
    </row>
    <row r="7585" spans="1:8" x14ac:dyDescent="0.25">
      <c r="A7585" s="246" t="str">
        <f t="shared" si="118"/>
        <v>IUC00041</v>
      </c>
      <c r="B7585" s="364" t="s">
        <v>14100</v>
      </c>
      <c r="C7585" s="364" t="s">
        <v>14101</v>
      </c>
      <c r="D7585" s="364" t="s">
        <v>2</v>
      </c>
      <c r="E7585" s="365">
        <v>195.83</v>
      </c>
      <c r="F7585" s="364" t="s">
        <v>15342</v>
      </c>
      <c r="G7585" s="364" t="s">
        <v>15548</v>
      </c>
      <c r="H7585" s="364" t="s">
        <v>29016</v>
      </c>
    </row>
    <row r="7586" spans="1:8" x14ac:dyDescent="0.25">
      <c r="A7586" s="246" t="str">
        <f t="shared" si="118"/>
        <v>IUC00042</v>
      </c>
      <c r="B7586" s="364" t="s">
        <v>14108</v>
      </c>
      <c r="C7586" s="364" t="s">
        <v>14109</v>
      </c>
      <c r="D7586" s="364" t="s">
        <v>1</v>
      </c>
      <c r="E7586" s="365">
        <v>503.71</v>
      </c>
      <c r="F7586" s="364" t="s">
        <v>15342</v>
      </c>
      <c r="G7586" s="364" t="s">
        <v>15548</v>
      </c>
      <c r="H7586" s="364" t="s">
        <v>29016</v>
      </c>
    </row>
    <row r="7587" spans="1:8" x14ac:dyDescent="0.25">
      <c r="A7587" s="246" t="str">
        <f t="shared" si="118"/>
        <v>IUC00043</v>
      </c>
      <c r="B7587" s="364" t="s">
        <v>15405</v>
      </c>
      <c r="C7587" s="364" t="s">
        <v>15406</v>
      </c>
      <c r="D7587" s="364" t="s">
        <v>1</v>
      </c>
      <c r="E7587" s="365">
        <v>8473.5</v>
      </c>
      <c r="F7587" s="364" t="s">
        <v>15342</v>
      </c>
      <c r="G7587" s="364" t="s">
        <v>15548</v>
      </c>
      <c r="H7587" s="364" t="s">
        <v>29016</v>
      </c>
    </row>
    <row r="7588" spans="1:8" x14ac:dyDescent="0.25">
      <c r="A7588" s="246" t="str">
        <f t="shared" si="118"/>
        <v>IUC00044</v>
      </c>
      <c r="B7588" s="364" t="s">
        <v>15435</v>
      </c>
      <c r="C7588" s="364" t="s">
        <v>15436</v>
      </c>
      <c r="D7588" s="364" t="s">
        <v>3</v>
      </c>
      <c r="E7588" s="365">
        <v>56.72</v>
      </c>
      <c r="F7588" s="364" t="s">
        <v>15342</v>
      </c>
      <c r="G7588" s="364" t="s">
        <v>15548</v>
      </c>
      <c r="H7588" s="364" t="s">
        <v>29016</v>
      </c>
    </row>
    <row r="7589" spans="1:8" x14ac:dyDescent="0.25">
      <c r="A7589" s="246" t="str">
        <f t="shared" si="118"/>
        <v>IUC10001</v>
      </c>
      <c r="B7589" s="364" t="s">
        <v>6178</v>
      </c>
      <c r="C7589" s="364" t="s">
        <v>6179</v>
      </c>
      <c r="D7589" s="364" t="s">
        <v>2</v>
      </c>
      <c r="E7589" s="365">
        <v>462.44</v>
      </c>
      <c r="F7589" s="364" t="s">
        <v>15342</v>
      </c>
      <c r="G7589" s="364" t="s">
        <v>15548</v>
      </c>
      <c r="H7589" s="364" t="s">
        <v>29016</v>
      </c>
    </row>
    <row r="7590" spans="1:8" x14ac:dyDescent="0.25">
      <c r="A7590" s="246" t="str">
        <f t="shared" si="118"/>
        <v>IUC10002</v>
      </c>
      <c r="B7590" s="364" t="s">
        <v>6180</v>
      </c>
      <c r="C7590" s="364" t="s">
        <v>6181</v>
      </c>
      <c r="D7590" s="364" t="s">
        <v>1</v>
      </c>
      <c r="E7590" s="365">
        <v>584.49</v>
      </c>
      <c r="F7590" s="364" t="s">
        <v>15342</v>
      </c>
      <c r="G7590" s="364" t="s">
        <v>15548</v>
      </c>
      <c r="H7590" s="364" t="s">
        <v>29016</v>
      </c>
    </row>
    <row r="7591" spans="1:8" x14ac:dyDescent="0.25">
      <c r="A7591" s="246" t="str">
        <f t="shared" si="118"/>
        <v>IUC10003</v>
      </c>
      <c r="B7591" s="364" t="s">
        <v>6182</v>
      </c>
      <c r="C7591" s="364" t="s">
        <v>6183</v>
      </c>
      <c r="D7591" s="364" t="s">
        <v>4</v>
      </c>
      <c r="E7591" s="365">
        <v>418.33</v>
      </c>
      <c r="F7591" s="364" t="s">
        <v>15342</v>
      </c>
      <c r="G7591" s="364" t="s">
        <v>15548</v>
      </c>
      <c r="H7591" s="364" t="s">
        <v>29016</v>
      </c>
    </row>
    <row r="7592" spans="1:8" x14ac:dyDescent="0.25">
      <c r="A7592" s="246" t="str">
        <f t="shared" si="118"/>
        <v>IUC10004</v>
      </c>
      <c r="B7592" s="364" t="s">
        <v>6184</v>
      </c>
      <c r="C7592" s="364" t="s">
        <v>6185</v>
      </c>
      <c r="D7592" s="364" t="s">
        <v>4</v>
      </c>
      <c r="E7592" s="365">
        <v>140.47999999999999</v>
      </c>
      <c r="F7592" s="364" t="s">
        <v>15342</v>
      </c>
      <c r="G7592" s="364" t="s">
        <v>15548</v>
      </c>
      <c r="H7592" s="364" t="s">
        <v>29016</v>
      </c>
    </row>
    <row r="7593" spans="1:8" x14ac:dyDescent="0.25">
      <c r="A7593" s="246" t="str">
        <f t="shared" si="118"/>
        <v>IUC10005</v>
      </c>
      <c r="B7593" s="364" t="s">
        <v>6186</v>
      </c>
      <c r="C7593" s="364" t="s">
        <v>6187</v>
      </c>
      <c r="D7593" s="364" t="s">
        <v>4</v>
      </c>
      <c r="E7593" s="365">
        <v>507.44</v>
      </c>
      <c r="F7593" s="364" t="s">
        <v>15342</v>
      </c>
      <c r="G7593" s="364" t="s">
        <v>15548</v>
      </c>
      <c r="H7593" s="364" t="s">
        <v>29016</v>
      </c>
    </row>
    <row r="7594" spans="1:8" x14ac:dyDescent="0.25">
      <c r="A7594" s="246" t="str">
        <f t="shared" si="118"/>
        <v>IUC10006</v>
      </c>
      <c r="B7594" s="364" t="s">
        <v>6188</v>
      </c>
      <c r="C7594" s="364" t="s">
        <v>6189</v>
      </c>
      <c r="D7594" s="364" t="s">
        <v>3</v>
      </c>
      <c r="E7594" s="365">
        <v>32.32</v>
      </c>
      <c r="F7594" s="364" t="s">
        <v>15342</v>
      </c>
      <c r="G7594" s="364" t="s">
        <v>15548</v>
      </c>
      <c r="H7594" s="364" t="s">
        <v>29016</v>
      </c>
    </row>
    <row r="7595" spans="1:8" x14ac:dyDescent="0.25">
      <c r="A7595" s="246" t="str">
        <f t="shared" si="118"/>
        <v>IUC10007</v>
      </c>
      <c r="B7595" s="364" t="s">
        <v>6190</v>
      </c>
      <c r="C7595" s="364" t="s">
        <v>6191</v>
      </c>
      <c r="D7595" s="364" t="s">
        <v>3</v>
      </c>
      <c r="E7595" s="365">
        <v>31.43</v>
      </c>
      <c r="F7595" s="364" t="s">
        <v>15342</v>
      </c>
      <c r="G7595" s="364" t="s">
        <v>15548</v>
      </c>
      <c r="H7595" s="364" t="s">
        <v>29016</v>
      </c>
    </row>
    <row r="7596" spans="1:8" x14ac:dyDescent="0.25">
      <c r="A7596" s="246" t="str">
        <f t="shared" si="118"/>
        <v>IUC10008</v>
      </c>
      <c r="B7596" s="364" t="s">
        <v>6192</v>
      </c>
      <c r="C7596" s="364" t="s">
        <v>6193</v>
      </c>
      <c r="D7596" s="364" t="s">
        <v>1</v>
      </c>
      <c r="E7596" s="365">
        <v>1222.8599999999999</v>
      </c>
      <c r="F7596" s="364" t="s">
        <v>15342</v>
      </c>
      <c r="G7596" s="364" t="s">
        <v>15548</v>
      </c>
      <c r="H7596" s="364" t="s">
        <v>29016</v>
      </c>
    </row>
    <row r="7597" spans="1:8" x14ac:dyDescent="0.25">
      <c r="A7597" s="246" t="str">
        <f t="shared" si="118"/>
        <v>IUC10009</v>
      </c>
      <c r="B7597" s="364" t="s">
        <v>6194</v>
      </c>
      <c r="C7597" s="364" t="s">
        <v>6195</v>
      </c>
      <c r="D7597" s="364" t="s">
        <v>3</v>
      </c>
      <c r="E7597" s="365">
        <v>7.97</v>
      </c>
      <c r="F7597" s="364" t="s">
        <v>15342</v>
      </c>
      <c r="G7597" s="364" t="s">
        <v>15548</v>
      </c>
      <c r="H7597" s="364" t="s">
        <v>29016</v>
      </c>
    </row>
    <row r="7598" spans="1:8" x14ac:dyDescent="0.25">
      <c r="A7598" s="246" t="str">
        <f t="shared" si="118"/>
        <v>IUC10010</v>
      </c>
      <c r="B7598" s="364" t="s">
        <v>6196</v>
      </c>
      <c r="C7598" s="364" t="s">
        <v>6197</v>
      </c>
      <c r="D7598" s="364" t="s">
        <v>3</v>
      </c>
      <c r="E7598" s="365">
        <v>99.71</v>
      </c>
      <c r="F7598" s="364" t="s">
        <v>15342</v>
      </c>
      <c r="G7598" s="364" t="s">
        <v>15548</v>
      </c>
      <c r="H7598" s="364" t="s">
        <v>29016</v>
      </c>
    </row>
    <row r="7599" spans="1:8" x14ac:dyDescent="0.25">
      <c r="A7599" s="246" t="str">
        <f t="shared" si="118"/>
        <v>IUC10011</v>
      </c>
      <c r="B7599" s="364" t="s">
        <v>6198</v>
      </c>
      <c r="C7599" s="364" t="s">
        <v>6199</v>
      </c>
      <c r="D7599" s="364" t="s">
        <v>3</v>
      </c>
      <c r="E7599" s="365">
        <v>65.17</v>
      </c>
      <c r="F7599" s="364" t="s">
        <v>15342</v>
      </c>
      <c r="G7599" s="364" t="s">
        <v>15548</v>
      </c>
      <c r="H7599" s="364" t="s">
        <v>29016</v>
      </c>
    </row>
    <row r="7600" spans="1:8" x14ac:dyDescent="0.25">
      <c r="A7600" s="246" t="str">
        <f t="shared" si="118"/>
        <v>IUC10012</v>
      </c>
      <c r="B7600" s="364" t="s">
        <v>6200</v>
      </c>
      <c r="C7600" s="364" t="s">
        <v>6201</v>
      </c>
      <c r="D7600" s="364" t="s">
        <v>3</v>
      </c>
      <c r="E7600" s="365">
        <v>16.82</v>
      </c>
      <c r="F7600" s="364" t="s">
        <v>15342</v>
      </c>
      <c r="G7600" s="364" t="s">
        <v>15548</v>
      </c>
      <c r="H7600" s="364" t="s">
        <v>29016</v>
      </c>
    </row>
    <row r="7601" spans="1:8" x14ac:dyDescent="0.25">
      <c r="A7601" s="246" t="str">
        <f t="shared" si="118"/>
        <v>IUC10013</v>
      </c>
      <c r="B7601" s="364" t="s">
        <v>6202</v>
      </c>
      <c r="C7601" s="364" t="s">
        <v>6203</v>
      </c>
      <c r="D7601" s="364" t="s">
        <v>3</v>
      </c>
      <c r="E7601" s="365">
        <v>105.57</v>
      </c>
      <c r="F7601" s="364" t="s">
        <v>15342</v>
      </c>
      <c r="G7601" s="364" t="s">
        <v>15548</v>
      </c>
      <c r="H7601" s="364" t="s">
        <v>29016</v>
      </c>
    </row>
    <row r="7602" spans="1:8" x14ac:dyDescent="0.25">
      <c r="A7602" s="246" t="str">
        <f t="shared" si="118"/>
        <v>IUC10014</v>
      </c>
      <c r="B7602" s="364" t="s">
        <v>6204</v>
      </c>
      <c r="C7602" s="364" t="s">
        <v>6205</v>
      </c>
      <c r="D7602" s="364" t="s">
        <v>4</v>
      </c>
      <c r="E7602" s="365">
        <v>944.23</v>
      </c>
      <c r="F7602" s="364" t="s">
        <v>15342</v>
      </c>
      <c r="G7602" s="364" t="s">
        <v>15548</v>
      </c>
      <c r="H7602" s="364" t="s">
        <v>29016</v>
      </c>
    </row>
    <row r="7603" spans="1:8" x14ac:dyDescent="0.25">
      <c r="A7603" s="246" t="str">
        <f t="shared" si="118"/>
        <v>IUC10015</v>
      </c>
      <c r="B7603" s="364" t="s">
        <v>6206</v>
      </c>
      <c r="C7603" s="364" t="s">
        <v>6207</v>
      </c>
      <c r="D7603" s="364" t="s">
        <v>3</v>
      </c>
      <c r="E7603" s="365">
        <v>113.11</v>
      </c>
      <c r="F7603" s="364" t="s">
        <v>15342</v>
      </c>
      <c r="G7603" s="364" t="s">
        <v>15548</v>
      </c>
      <c r="H7603" s="364" t="s">
        <v>29016</v>
      </c>
    </row>
    <row r="7604" spans="1:8" x14ac:dyDescent="0.25">
      <c r="A7604" s="246" t="str">
        <f t="shared" si="118"/>
        <v>IUC10016</v>
      </c>
      <c r="B7604" s="364" t="s">
        <v>6208</v>
      </c>
      <c r="C7604" s="364" t="s">
        <v>6209</v>
      </c>
      <c r="D7604" s="364" t="s">
        <v>1</v>
      </c>
      <c r="E7604" s="365">
        <v>282.68</v>
      </c>
      <c r="F7604" s="364" t="s">
        <v>15342</v>
      </c>
      <c r="G7604" s="364" t="s">
        <v>15548</v>
      </c>
      <c r="H7604" s="364" t="s">
        <v>29016</v>
      </c>
    </row>
    <row r="7605" spans="1:8" x14ac:dyDescent="0.25">
      <c r="A7605" s="246" t="str">
        <f t="shared" si="118"/>
        <v>IUC10017</v>
      </c>
      <c r="B7605" s="364" t="s">
        <v>6210</v>
      </c>
      <c r="C7605" s="364" t="s">
        <v>6211</v>
      </c>
      <c r="D7605" s="364" t="s">
        <v>5</v>
      </c>
      <c r="E7605" s="365">
        <v>4.3600000000000003</v>
      </c>
      <c r="F7605" s="364" t="s">
        <v>15342</v>
      </c>
      <c r="G7605" s="364" t="s">
        <v>15548</v>
      </c>
      <c r="H7605" s="364" t="s">
        <v>29016</v>
      </c>
    </row>
    <row r="7606" spans="1:8" x14ac:dyDescent="0.25">
      <c r="A7606" s="246" t="str">
        <f t="shared" si="118"/>
        <v>IUC10018</v>
      </c>
      <c r="B7606" s="364" t="s">
        <v>6212</v>
      </c>
      <c r="C7606" s="364" t="s">
        <v>33540</v>
      </c>
      <c r="D7606" s="364" t="s">
        <v>1</v>
      </c>
      <c r="E7606" s="365">
        <v>0</v>
      </c>
      <c r="F7606" s="364" t="s">
        <v>15342</v>
      </c>
      <c r="G7606" s="364" t="s">
        <v>15548</v>
      </c>
      <c r="H7606" s="364" t="s">
        <v>29016</v>
      </c>
    </row>
    <row r="7607" spans="1:8" x14ac:dyDescent="0.25">
      <c r="A7607" s="246" t="str">
        <f t="shared" si="118"/>
        <v>IUC10019</v>
      </c>
      <c r="B7607" s="364" t="s">
        <v>6213</v>
      </c>
      <c r="C7607" s="364" t="s">
        <v>6214</v>
      </c>
      <c r="D7607" s="364" t="s">
        <v>4</v>
      </c>
      <c r="E7607" s="365">
        <v>498.18</v>
      </c>
      <c r="F7607" s="364" t="s">
        <v>15342</v>
      </c>
      <c r="G7607" s="364" t="s">
        <v>15548</v>
      </c>
      <c r="H7607" s="364" t="s">
        <v>29016</v>
      </c>
    </row>
    <row r="7608" spans="1:8" x14ac:dyDescent="0.25">
      <c r="A7608" s="246" t="str">
        <f t="shared" si="118"/>
        <v>IUC10020</v>
      </c>
      <c r="B7608" s="364" t="s">
        <v>6215</v>
      </c>
      <c r="C7608" s="364" t="s">
        <v>6216</v>
      </c>
      <c r="D7608" s="364" t="s">
        <v>3</v>
      </c>
      <c r="E7608" s="365">
        <v>84.35</v>
      </c>
      <c r="F7608" s="364" t="s">
        <v>15342</v>
      </c>
      <c r="G7608" s="364" t="s">
        <v>15548</v>
      </c>
      <c r="H7608" s="364" t="s">
        <v>29016</v>
      </c>
    </row>
    <row r="7609" spans="1:8" x14ac:dyDescent="0.25">
      <c r="A7609" s="246" t="str">
        <f t="shared" si="118"/>
        <v>IUC10021</v>
      </c>
      <c r="B7609" s="364" t="s">
        <v>6217</v>
      </c>
      <c r="C7609" s="364" t="s">
        <v>6218</v>
      </c>
      <c r="D7609" s="364" t="s">
        <v>1</v>
      </c>
      <c r="E7609" s="365">
        <v>87.37</v>
      </c>
      <c r="F7609" s="364" t="s">
        <v>15342</v>
      </c>
      <c r="G7609" s="364" t="s">
        <v>15548</v>
      </c>
      <c r="H7609" s="364" t="s">
        <v>29016</v>
      </c>
    </row>
    <row r="7610" spans="1:8" x14ac:dyDescent="0.25">
      <c r="A7610" s="246" t="str">
        <f t="shared" si="118"/>
        <v>IUC10022</v>
      </c>
      <c r="B7610" s="364" t="s">
        <v>19971</v>
      </c>
      <c r="C7610" s="364" t="s">
        <v>19972</v>
      </c>
      <c r="D7610" s="364" t="s">
        <v>1</v>
      </c>
      <c r="E7610" s="365">
        <v>0</v>
      </c>
      <c r="F7610" s="364" t="s">
        <v>15342</v>
      </c>
      <c r="G7610" s="364" t="s">
        <v>15548</v>
      </c>
      <c r="H7610" s="364" t="s">
        <v>29016</v>
      </c>
    </row>
    <row r="7611" spans="1:8" x14ac:dyDescent="0.25">
      <c r="A7611" s="246" t="str">
        <f t="shared" si="118"/>
        <v>IUC10023</v>
      </c>
      <c r="B7611" s="364" t="s">
        <v>19819</v>
      </c>
      <c r="C7611" s="364" t="s">
        <v>21063</v>
      </c>
      <c r="D7611" s="364" t="s">
        <v>4</v>
      </c>
      <c r="E7611" s="365">
        <v>766.25</v>
      </c>
      <c r="F7611" s="364" t="s">
        <v>15342</v>
      </c>
      <c r="G7611" s="364" t="s">
        <v>15548</v>
      </c>
      <c r="H7611" s="364" t="s">
        <v>29016</v>
      </c>
    </row>
    <row r="7612" spans="1:8" x14ac:dyDescent="0.25">
      <c r="A7612" s="246" t="str">
        <f t="shared" si="118"/>
        <v>IUC10024</v>
      </c>
      <c r="B7612" s="364" t="s">
        <v>33611</v>
      </c>
      <c r="C7612" s="364" t="s">
        <v>33612</v>
      </c>
      <c r="D7612" s="364" t="s">
        <v>2</v>
      </c>
      <c r="E7612" s="365">
        <v>30.37</v>
      </c>
      <c r="F7612" s="364" t="s">
        <v>15342</v>
      </c>
      <c r="G7612" s="364" t="s">
        <v>15548</v>
      </c>
      <c r="H7612" s="364" t="s">
        <v>29016</v>
      </c>
    </row>
    <row r="7613" spans="1:8" x14ac:dyDescent="0.25">
      <c r="A7613" s="246" t="str">
        <f t="shared" si="118"/>
        <v>IUC10026</v>
      </c>
      <c r="B7613" s="364" t="s">
        <v>176</v>
      </c>
      <c r="C7613" s="364" t="s">
        <v>209</v>
      </c>
      <c r="D7613" s="364" t="s">
        <v>4</v>
      </c>
      <c r="E7613" s="365">
        <v>259.33</v>
      </c>
      <c r="F7613" s="364" t="s">
        <v>15342</v>
      </c>
      <c r="G7613" s="364" t="s">
        <v>15548</v>
      </c>
      <c r="H7613" s="364" t="s">
        <v>29016</v>
      </c>
    </row>
    <row r="7614" spans="1:8" x14ac:dyDescent="0.25">
      <c r="A7614" s="246" t="str">
        <f t="shared" si="118"/>
        <v>IUC10030</v>
      </c>
      <c r="B7614" s="364" t="s">
        <v>6225</v>
      </c>
      <c r="C7614" s="364" t="s">
        <v>6226</v>
      </c>
      <c r="D7614" s="364" t="s">
        <v>256</v>
      </c>
      <c r="E7614" s="365">
        <v>29.2</v>
      </c>
      <c r="F7614" s="364" t="s">
        <v>15342</v>
      </c>
      <c r="G7614" s="364" t="s">
        <v>15548</v>
      </c>
      <c r="H7614" s="364" t="s">
        <v>29016</v>
      </c>
    </row>
    <row r="7615" spans="1:8" x14ac:dyDescent="0.25">
      <c r="A7615" s="246" t="str">
        <f t="shared" si="118"/>
        <v>IUC10031</v>
      </c>
      <c r="B7615" s="364" t="s">
        <v>13258</v>
      </c>
      <c r="C7615" s="364" t="s">
        <v>13259</v>
      </c>
      <c r="D7615" s="364" t="s">
        <v>227</v>
      </c>
      <c r="E7615" s="365">
        <v>25.83</v>
      </c>
      <c r="F7615" s="364" t="s">
        <v>15342</v>
      </c>
      <c r="G7615" s="364" t="s">
        <v>15548</v>
      </c>
      <c r="H7615" s="364" t="s">
        <v>29016</v>
      </c>
    </row>
    <row r="7616" spans="1:8" x14ac:dyDescent="0.25">
      <c r="A7616" s="246" t="str">
        <f t="shared" si="118"/>
        <v>IUC10032</v>
      </c>
      <c r="B7616" s="364" t="s">
        <v>6227</v>
      </c>
      <c r="C7616" s="364" t="s">
        <v>6228</v>
      </c>
      <c r="D7616" s="364" t="s">
        <v>2</v>
      </c>
      <c r="E7616" s="365">
        <v>450.04</v>
      </c>
      <c r="F7616" s="364" t="s">
        <v>15342</v>
      </c>
      <c r="G7616" s="364" t="s">
        <v>15548</v>
      </c>
      <c r="H7616" s="364" t="s">
        <v>29016</v>
      </c>
    </row>
    <row r="7617" spans="1:8" x14ac:dyDescent="0.25">
      <c r="A7617" s="246" t="str">
        <f t="shared" si="118"/>
        <v>IUC10033</v>
      </c>
      <c r="B7617" s="364" t="s">
        <v>13260</v>
      </c>
      <c r="C7617" s="364" t="s">
        <v>13261</v>
      </c>
      <c r="D7617" s="364" t="s">
        <v>227</v>
      </c>
      <c r="E7617" s="365">
        <v>390.44</v>
      </c>
      <c r="F7617" s="364" t="s">
        <v>15342</v>
      </c>
      <c r="G7617" s="364" t="s">
        <v>15548</v>
      </c>
      <c r="H7617" s="364" t="s">
        <v>29016</v>
      </c>
    </row>
    <row r="7618" spans="1:8" x14ac:dyDescent="0.25">
      <c r="A7618" s="246" t="str">
        <f t="shared" si="118"/>
        <v>IUC10041</v>
      </c>
      <c r="B7618" s="364" t="s">
        <v>6229</v>
      </c>
      <c r="C7618" s="364" t="s">
        <v>6230</v>
      </c>
      <c r="D7618" s="364" t="s">
        <v>221</v>
      </c>
      <c r="E7618" s="365">
        <v>19.84</v>
      </c>
      <c r="F7618" s="364" t="s">
        <v>15342</v>
      </c>
      <c r="G7618" s="364" t="s">
        <v>15548</v>
      </c>
      <c r="H7618" s="364" t="s">
        <v>29016</v>
      </c>
    </row>
    <row r="7619" spans="1:8" x14ac:dyDescent="0.25">
      <c r="A7619" s="246" t="str">
        <f t="shared" ref="A7619:A7682" si="119">B7619</f>
        <v>IUC10042</v>
      </c>
      <c r="B7619" s="364" t="s">
        <v>6231</v>
      </c>
      <c r="C7619" s="364" t="s">
        <v>6232</v>
      </c>
      <c r="D7619" s="364" t="s">
        <v>2</v>
      </c>
      <c r="E7619" s="365">
        <v>8.0500000000000007</v>
      </c>
      <c r="F7619" s="364" t="s">
        <v>15342</v>
      </c>
      <c r="G7619" s="364" t="s">
        <v>15548</v>
      </c>
      <c r="H7619" s="364" t="s">
        <v>29016</v>
      </c>
    </row>
    <row r="7620" spans="1:8" x14ac:dyDescent="0.25">
      <c r="A7620" s="246" t="str">
        <f t="shared" si="119"/>
        <v>IUC10043</v>
      </c>
      <c r="B7620" s="364" t="s">
        <v>6233</v>
      </c>
      <c r="C7620" s="364" t="s">
        <v>6234</v>
      </c>
      <c r="D7620" s="364" t="s">
        <v>2</v>
      </c>
      <c r="E7620" s="365">
        <v>0.62</v>
      </c>
      <c r="F7620" s="364" t="s">
        <v>15342</v>
      </c>
      <c r="G7620" s="364" t="s">
        <v>15548</v>
      </c>
      <c r="H7620" s="364" t="s">
        <v>29016</v>
      </c>
    </row>
    <row r="7621" spans="1:8" x14ac:dyDescent="0.25">
      <c r="A7621" s="246" t="str">
        <f t="shared" si="119"/>
        <v>IUC10044</v>
      </c>
      <c r="B7621" s="364" t="s">
        <v>6235</v>
      </c>
      <c r="C7621" s="364" t="s">
        <v>6236</v>
      </c>
      <c r="D7621" s="364" t="s">
        <v>3</v>
      </c>
      <c r="E7621" s="365">
        <v>1.86</v>
      </c>
      <c r="F7621" s="364" t="s">
        <v>15342</v>
      </c>
      <c r="G7621" s="364" t="s">
        <v>15548</v>
      </c>
      <c r="H7621" s="364" t="s">
        <v>29016</v>
      </c>
    </row>
    <row r="7622" spans="1:8" x14ac:dyDescent="0.25">
      <c r="A7622" s="246" t="str">
        <f t="shared" si="119"/>
        <v>IUC10045</v>
      </c>
      <c r="B7622" s="364" t="s">
        <v>6237</v>
      </c>
      <c r="C7622" s="364" t="s">
        <v>6238</v>
      </c>
      <c r="D7622" s="364" t="s">
        <v>4</v>
      </c>
      <c r="E7622" s="365">
        <v>256.38</v>
      </c>
      <c r="F7622" s="364" t="s">
        <v>15342</v>
      </c>
      <c r="G7622" s="364" t="s">
        <v>15548</v>
      </c>
      <c r="H7622" s="364" t="s">
        <v>29016</v>
      </c>
    </row>
    <row r="7623" spans="1:8" x14ac:dyDescent="0.25">
      <c r="A7623" s="246" t="str">
        <f t="shared" si="119"/>
        <v>IUC10046</v>
      </c>
      <c r="B7623" s="364" t="s">
        <v>6239</v>
      </c>
      <c r="C7623" s="364" t="s">
        <v>6240</v>
      </c>
      <c r="D7623" s="364" t="s">
        <v>3</v>
      </c>
      <c r="E7623" s="365">
        <v>238.98</v>
      </c>
      <c r="F7623" s="364" t="s">
        <v>15342</v>
      </c>
      <c r="G7623" s="364" t="s">
        <v>15548</v>
      </c>
      <c r="H7623" s="364" t="s">
        <v>29016</v>
      </c>
    </row>
    <row r="7624" spans="1:8" x14ac:dyDescent="0.25">
      <c r="A7624" s="246" t="str">
        <f t="shared" si="119"/>
        <v>IUC10049</v>
      </c>
      <c r="B7624" s="364" t="s">
        <v>6245</v>
      </c>
      <c r="C7624" s="364" t="s">
        <v>6246</v>
      </c>
      <c r="D7624" s="364" t="s">
        <v>2</v>
      </c>
      <c r="E7624" s="365">
        <v>489.82</v>
      </c>
      <c r="F7624" s="364" t="s">
        <v>15342</v>
      </c>
      <c r="G7624" s="364" t="s">
        <v>15548</v>
      </c>
      <c r="H7624" s="364" t="s">
        <v>29016</v>
      </c>
    </row>
    <row r="7625" spans="1:8" x14ac:dyDescent="0.25">
      <c r="A7625" s="246" t="str">
        <f t="shared" si="119"/>
        <v>IUC10050</v>
      </c>
      <c r="B7625" s="364" t="s">
        <v>6247</v>
      </c>
      <c r="C7625" s="364" t="s">
        <v>6248</v>
      </c>
      <c r="D7625" s="364" t="s">
        <v>2</v>
      </c>
      <c r="E7625" s="365">
        <v>42.77</v>
      </c>
      <c r="F7625" s="364" t="s">
        <v>15342</v>
      </c>
      <c r="G7625" s="364" t="s">
        <v>15548</v>
      </c>
      <c r="H7625" s="364" t="s">
        <v>29016</v>
      </c>
    </row>
    <row r="7626" spans="1:8" x14ac:dyDescent="0.25">
      <c r="A7626" s="246" t="str">
        <f t="shared" si="119"/>
        <v>IUC10052</v>
      </c>
      <c r="B7626" s="364" t="s">
        <v>6249</v>
      </c>
      <c r="C7626" s="364" t="s">
        <v>6250</v>
      </c>
      <c r="D7626" s="364" t="s">
        <v>221</v>
      </c>
      <c r="E7626" s="365">
        <v>9.86</v>
      </c>
      <c r="F7626" s="364" t="s">
        <v>15342</v>
      </c>
      <c r="G7626" s="364" t="s">
        <v>15548</v>
      </c>
      <c r="H7626" s="364" t="s">
        <v>29016</v>
      </c>
    </row>
    <row r="7627" spans="1:8" x14ac:dyDescent="0.25">
      <c r="A7627" s="246" t="str">
        <f t="shared" si="119"/>
        <v>IUC10053</v>
      </c>
      <c r="B7627" s="364" t="s">
        <v>6251</v>
      </c>
      <c r="C7627" s="364" t="s">
        <v>19973</v>
      </c>
      <c r="D7627" s="364" t="s">
        <v>2</v>
      </c>
      <c r="E7627" s="365">
        <v>447.59</v>
      </c>
      <c r="F7627" s="364" t="s">
        <v>15342</v>
      </c>
      <c r="G7627" s="364" t="s">
        <v>15548</v>
      </c>
      <c r="H7627" s="364" t="s">
        <v>29016</v>
      </c>
    </row>
    <row r="7628" spans="1:8" x14ac:dyDescent="0.25">
      <c r="A7628" s="246" t="str">
        <f t="shared" si="119"/>
        <v>IUC10054</v>
      </c>
      <c r="B7628" s="364" t="s">
        <v>6253</v>
      </c>
      <c r="C7628" s="364" t="s">
        <v>6254</v>
      </c>
      <c r="D7628" s="364" t="s">
        <v>221</v>
      </c>
      <c r="E7628" s="365">
        <v>12.6</v>
      </c>
      <c r="F7628" s="364" t="s">
        <v>15342</v>
      </c>
      <c r="G7628" s="364" t="s">
        <v>15548</v>
      </c>
      <c r="H7628" s="364" t="s">
        <v>29016</v>
      </c>
    </row>
    <row r="7629" spans="1:8" x14ac:dyDescent="0.25">
      <c r="A7629" s="246" t="str">
        <f t="shared" si="119"/>
        <v>IUC10055</v>
      </c>
      <c r="B7629" s="364" t="s">
        <v>13280</v>
      </c>
      <c r="C7629" s="364" t="s">
        <v>13054</v>
      </c>
      <c r="D7629" s="364" t="s">
        <v>13281</v>
      </c>
      <c r="E7629" s="365">
        <v>63.32</v>
      </c>
      <c r="F7629" s="364" t="s">
        <v>15342</v>
      </c>
      <c r="G7629" s="364" t="s">
        <v>15548</v>
      </c>
      <c r="H7629" s="364" t="s">
        <v>29016</v>
      </c>
    </row>
    <row r="7630" spans="1:8" x14ac:dyDescent="0.25">
      <c r="A7630" s="246" t="str">
        <f t="shared" si="119"/>
        <v>IUC10056</v>
      </c>
      <c r="B7630" s="364" t="s">
        <v>13409</v>
      </c>
      <c r="C7630" s="364" t="s">
        <v>13410</v>
      </c>
      <c r="D7630" s="364" t="s">
        <v>2</v>
      </c>
      <c r="E7630" s="365">
        <v>23.96</v>
      </c>
      <c r="F7630" s="364" t="s">
        <v>15342</v>
      </c>
      <c r="G7630" s="364" t="s">
        <v>15548</v>
      </c>
      <c r="H7630" s="364" t="s">
        <v>29016</v>
      </c>
    </row>
    <row r="7631" spans="1:8" x14ac:dyDescent="0.25">
      <c r="A7631" s="246" t="str">
        <f t="shared" si="119"/>
        <v>IUC10057</v>
      </c>
      <c r="B7631" s="364" t="s">
        <v>13481</v>
      </c>
      <c r="C7631" s="364" t="s">
        <v>13482</v>
      </c>
      <c r="D7631" s="364" t="s">
        <v>3</v>
      </c>
      <c r="E7631" s="365">
        <v>236.8</v>
      </c>
      <c r="F7631" s="364" t="s">
        <v>15342</v>
      </c>
      <c r="G7631" s="364" t="s">
        <v>15548</v>
      </c>
      <c r="H7631" s="364" t="s">
        <v>29016</v>
      </c>
    </row>
    <row r="7632" spans="1:8" x14ac:dyDescent="0.25">
      <c r="A7632" s="246" t="str">
        <f t="shared" si="119"/>
        <v>IUC10058</v>
      </c>
      <c r="B7632" s="364" t="s">
        <v>13483</v>
      </c>
      <c r="C7632" s="364" t="s">
        <v>13484</v>
      </c>
      <c r="D7632" s="364" t="s">
        <v>2</v>
      </c>
      <c r="E7632" s="365">
        <v>119.78</v>
      </c>
      <c r="F7632" s="364" t="s">
        <v>15342</v>
      </c>
      <c r="G7632" s="364" t="s">
        <v>15548</v>
      </c>
      <c r="H7632" s="364" t="s">
        <v>29016</v>
      </c>
    </row>
    <row r="7633" spans="1:8" x14ac:dyDescent="0.25">
      <c r="A7633" s="246" t="str">
        <f t="shared" si="119"/>
        <v>IUC10059</v>
      </c>
      <c r="B7633" s="364" t="s">
        <v>12972</v>
      </c>
      <c r="C7633" s="364" t="s">
        <v>33748</v>
      </c>
      <c r="D7633" s="364" t="s">
        <v>1</v>
      </c>
      <c r="E7633" s="365">
        <v>1363.35</v>
      </c>
      <c r="F7633" s="364" t="s">
        <v>15342</v>
      </c>
      <c r="G7633" s="364" t="s">
        <v>15548</v>
      </c>
      <c r="H7633" s="364" t="s">
        <v>29016</v>
      </c>
    </row>
    <row r="7634" spans="1:8" x14ac:dyDescent="0.25">
      <c r="A7634" s="246" t="str">
        <f t="shared" si="119"/>
        <v>IUC10060</v>
      </c>
      <c r="B7634" s="364" t="s">
        <v>12491</v>
      </c>
      <c r="C7634" s="364" t="s">
        <v>12492</v>
      </c>
      <c r="D7634" s="364" t="s">
        <v>2</v>
      </c>
      <c r="E7634" s="365">
        <v>194.32</v>
      </c>
      <c r="F7634" s="364" t="s">
        <v>15342</v>
      </c>
      <c r="G7634" s="364" t="s">
        <v>15548</v>
      </c>
      <c r="H7634" s="364" t="s">
        <v>29016</v>
      </c>
    </row>
    <row r="7635" spans="1:8" x14ac:dyDescent="0.25">
      <c r="A7635" s="246" t="str">
        <f t="shared" si="119"/>
        <v>IUC10063</v>
      </c>
      <c r="B7635" s="364" t="s">
        <v>13509</v>
      </c>
      <c r="C7635" s="364" t="s">
        <v>13510</v>
      </c>
      <c r="D7635" s="364" t="s">
        <v>2</v>
      </c>
      <c r="E7635" s="365">
        <v>453.98</v>
      </c>
      <c r="F7635" s="364" t="s">
        <v>15342</v>
      </c>
      <c r="G7635" s="364" t="s">
        <v>15548</v>
      </c>
      <c r="H7635" s="364" t="s">
        <v>29016</v>
      </c>
    </row>
    <row r="7636" spans="1:8" x14ac:dyDescent="0.25">
      <c r="A7636" s="246" t="str">
        <f t="shared" si="119"/>
        <v>IUC10064</v>
      </c>
      <c r="B7636" s="364" t="s">
        <v>13514</v>
      </c>
      <c r="C7636" s="364" t="s">
        <v>13515</v>
      </c>
      <c r="D7636" s="364" t="s">
        <v>2</v>
      </c>
      <c r="E7636" s="365">
        <v>204.07</v>
      </c>
      <c r="F7636" s="364" t="s">
        <v>15342</v>
      </c>
      <c r="G7636" s="364" t="s">
        <v>15548</v>
      </c>
      <c r="H7636" s="364" t="s">
        <v>29016</v>
      </c>
    </row>
    <row r="7637" spans="1:8" x14ac:dyDescent="0.25">
      <c r="A7637" s="246" t="str">
        <f t="shared" si="119"/>
        <v>IUC10065</v>
      </c>
      <c r="B7637" s="364" t="s">
        <v>14037</v>
      </c>
      <c r="C7637" s="364" t="s">
        <v>14038</v>
      </c>
      <c r="D7637" s="364" t="s">
        <v>2</v>
      </c>
      <c r="E7637" s="365">
        <v>9.9700000000000006</v>
      </c>
      <c r="F7637" s="364" t="s">
        <v>15342</v>
      </c>
      <c r="G7637" s="364" t="s">
        <v>15548</v>
      </c>
      <c r="H7637" s="364" t="s">
        <v>29016</v>
      </c>
    </row>
    <row r="7638" spans="1:8" x14ac:dyDescent="0.25">
      <c r="A7638" s="246" t="str">
        <f t="shared" si="119"/>
        <v>IUC10066</v>
      </c>
      <c r="B7638" s="364" t="s">
        <v>14058</v>
      </c>
      <c r="C7638" s="364" t="s">
        <v>14059</v>
      </c>
      <c r="D7638" s="364" t="s">
        <v>2</v>
      </c>
      <c r="E7638" s="365">
        <v>63.86</v>
      </c>
      <c r="F7638" s="364" t="s">
        <v>15342</v>
      </c>
      <c r="G7638" s="364" t="s">
        <v>15548</v>
      </c>
      <c r="H7638" s="364" t="s">
        <v>29016</v>
      </c>
    </row>
    <row r="7639" spans="1:8" x14ac:dyDescent="0.25">
      <c r="A7639" s="246" t="str">
        <f t="shared" si="119"/>
        <v>IUC10067</v>
      </c>
      <c r="B7639" s="364" t="s">
        <v>14102</v>
      </c>
      <c r="C7639" s="364" t="s">
        <v>14103</v>
      </c>
      <c r="D7639" s="364" t="s">
        <v>2</v>
      </c>
      <c r="E7639" s="365">
        <v>61.88</v>
      </c>
      <c r="F7639" s="364" t="s">
        <v>15342</v>
      </c>
      <c r="G7639" s="364" t="s">
        <v>15548</v>
      </c>
      <c r="H7639" s="364" t="s">
        <v>29016</v>
      </c>
    </row>
    <row r="7640" spans="1:8" x14ac:dyDescent="0.25">
      <c r="A7640" s="246" t="str">
        <f t="shared" si="119"/>
        <v>IUC10068</v>
      </c>
      <c r="B7640" s="364" t="s">
        <v>13513</v>
      </c>
      <c r="C7640" s="364" t="s">
        <v>14036</v>
      </c>
      <c r="D7640" s="364" t="s">
        <v>3</v>
      </c>
      <c r="E7640" s="365">
        <v>222.37</v>
      </c>
      <c r="F7640" s="364" t="s">
        <v>15342</v>
      </c>
      <c r="G7640" s="364" t="s">
        <v>15548</v>
      </c>
      <c r="H7640" s="364" t="s">
        <v>29016</v>
      </c>
    </row>
    <row r="7641" spans="1:8" x14ac:dyDescent="0.25">
      <c r="A7641" s="246" t="str">
        <f t="shared" si="119"/>
        <v>IUC10069</v>
      </c>
      <c r="B7641" s="364" t="s">
        <v>15353</v>
      </c>
      <c r="C7641" s="364" t="s">
        <v>15354</v>
      </c>
      <c r="D7641" s="364" t="s">
        <v>3</v>
      </c>
      <c r="E7641" s="365">
        <v>12.16</v>
      </c>
      <c r="F7641" s="364" t="s">
        <v>15342</v>
      </c>
      <c r="G7641" s="364" t="s">
        <v>15548</v>
      </c>
      <c r="H7641" s="364" t="s">
        <v>29016</v>
      </c>
    </row>
    <row r="7642" spans="1:8" x14ac:dyDescent="0.25">
      <c r="A7642" s="246" t="str">
        <f t="shared" si="119"/>
        <v>IUC10070</v>
      </c>
      <c r="B7642" s="364" t="s">
        <v>7692</v>
      </c>
      <c r="C7642" s="364" t="s">
        <v>7693</v>
      </c>
      <c r="D7642" s="364" t="s">
        <v>4</v>
      </c>
      <c r="E7642" s="365">
        <v>163.5</v>
      </c>
      <c r="F7642" s="364" t="s">
        <v>15342</v>
      </c>
      <c r="G7642" s="364" t="s">
        <v>15548</v>
      </c>
      <c r="H7642" s="364" t="s">
        <v>29016</v>
      </c>
    </row>
    <row r="7643" spans="1:8" x14ac:dyDescent="0.25">
      <c r="A7643" s="246" t="str">
        <f t="shared" si="119"/>
        <v>IUC10071</v>
      </c>
      <c r="B7643" s="364" t="s">
        <v>12964</v>
      </c>
      <c r="C7643" s="364" t="s">
        <v>12965</v>
      </c>
      <c r="D7643" s="364" t="s">
        <v>4</v>
      </c>
      <c r="E7643" s="365">
        <v>201.96</v>
      </c>
      <c r="F7643" s="364" t="s">
        <v>15342</v>
      </c>
      <c r="G7643" s="364" t="s">
        <v>15548</v>
      </c>
      <c r="H7643" s="364" t="s">
        <v>29016</v>
      </c>
    </row>
    <row r="7644" spans="1:8" x14ac:dyDescent="0.25">
      <c r="A7644" s="246" t="str">
        <f t="shared" si="119"/>
        <v>IUC10072</v>
      </c>
      <c r="B7644" s="364" t="s">
        <v>16241</v>
      </c>
      <c r="C7644" s="364" t="s">
        <v>16242</v>
      </c>
      <c r="D7644" s="364" t="s">
        <v>3</v>
      </c>
      <c r="E7644" s="365">
        <v>929.73</v>
      </c>
      <c r="F7644" s="364" t="s">
        <v>15342</v>
      </c>
      <c r="G7644" s="364" t="s">
        <v>15548</v>
      </c>
      <c r="H7644" s="364" t="s">
        <v>29016</v>
      </c>
    </row>
    <row r="7645" spans="1:8" x14ac:dyDescent="0.25">
      <c r="A7645" s="246" t="str">
        <f t="shared" si="119"/>
        <v>IUC10073</v>
      </c>
      <c r="B7645" s="364" t="s">
        <v>16243</v>
      </c>
      <c r="C7645" s="364" t="s">
        <v>16244</v>
      </c>
      <c r="D7645" s="364" t="s">
        <v>1</v>
      </c>
      <c r="E7645" s="365">
        <v>319.11</v>
      </c>
      <c r="F7645" s="364" t="s">
        <v>15342</v>
      </c>
      <c r="G7645" s="364" t="s">
        <v>15548</v>
      </c>
      <c r="H7645" s="364" t="s">
        <v>29016</v>
      </c>
    </row>
    <row r="7646" spans="1:8" x14ac:dyDescent="0.25">
      <c r="A7646" s="246" t="str">
        <f t="shared" si="119"/>
        <v>IUC10074</v>
      </c>
      <c r="B7646" s="364" t="s">
        <v>16245</v>
      </c>
      <c r="C7646" s="364" t="s">
        <v>16246</v>
      </c>
      <c r="D7646" s="364" t="s">
        <v>3</v>
      </c>
      <c r="E7646" s="365">
        <v>502.52</v>
      </c>
      <c r="F7646" s="364" t="s">
        <v>15342</v>
      </c>
      <c r="G7646" s="364" t="s">
        <v>15548</v>
      </c>
      <c r="H7646" s="364" t="s">
        <v>29016</v>
      </c>
    </row>
    <row r="7647" spans="1:8" x14ac:dyDescent="0.25">
      <c r="A7647" s="246" t="str">
        <f t="shared" si="119"/>
        <v>IUC10075</v>
      </c>
      <c r="B7647" s="364" t="s">
        <v>16247</v>
      </c>
      <c r="C7647" s="364" t="s">
        <v>16248</v>
      </c>
      <c r="D7647" s="364" t="s">
        <v>3</v>
      </c>
      <c r="E7647" s="365">
        <v>927.17</v>
      </c>
      <c r="F7647" s="364" t="s">
        <v>15342</v>
      </c>
      <c r="G7647" s="364" t="s">
        <v>15548</v>
      </c>
      <c r="H7647" s="364" t="s">
        <v>29016</v>
      </c>
    </row>
    <row r="7648" spans="1:8" x14ac:dyDescent="0.25">
      <c r="A7648" s="246" t="str">
        <f t="shared" si="119"/>
        <v>IUC10076</v>
      </c>
      <c r="B7648" s="364" t="s">
        <v>16249</v>
      </c>
      <c r="C7648" s="364" t="s">
        <v>16250</v>
      </c>
      <c r="D7648" s="364" t="s">
        <v>3</v>
      </c>
      <c r="E7648" s="365">
        <v>921.13</v>
      </c>
      <c r="F7648" s="364" t="s">
        <v>15342</v>
      </c>
      <c r="G7648" s="364" t="s">
        <v>15548</v>
      </c>
      <c r="H7648" s="364" t="s">
        <v>29016</v>
      </c>
    </row>
    <row r="7649" spans="1:8" x14ac:dyDescent="0.25">
      <c r="A7649" s="246" t="str">
        <f t="shared" si="119"/>
        <v>IUC10077</v>
      </c>
      <c r="B7649" s="364" t="s">
        <v>16251</v>
      </c>
      <c r="C7649" s="364" t="s">
        <v>16252</v>
      </c>
      <c r="D7649" s="364" t="s">
        <v>3</v>
      </c>
      <c r="E7649" s="365">
        <v>573.09</v>
      </c>
      <c r="F7649" s="364" t="s">
        <v>15342</v>
      </c>
      <c r="G7649" s="364" t="s">
        <v>15548</v>
      </c>
      <c r="H7649" s="364" t="s">
        <v>29016</v>
      </c>
    </row>
    <row r="7650" spans="1:8" x14ac:dyDescent="0.25">
      <c r="A7650" s="246" t="str">
        <f t="shared" si="119"/>
        <v>IUC10078</v>
      </c>
      <c r="B7650" s="364" t="s">
        <v>16253</v>
      </c>
      <c r="C7650" s="364" t="s">
        <v>16254</v>
      </c>
      <c r="D7650" s="364" t="s">
        <v>3</v>
      </c>
      <c r="E7650" s="365">
        <v>50.08</v>
      </c>
      <c r="F7650" s="364" t="s">
        <v>15342</v>
      </c>
      <c r="G7650" s="364" t="s">
        <v>15548</v>
      </c>
      <c r="H7650" s="364" t="s">
        <v>29016</v>
      </c>
    </row>
    <row r="7651" spans="1:8" x14ac:dyDescent="0.25">
      <c r="A7651" s="246" t="str">
        <f t="shared" si="119"/>
        <v>IUC10079</v>
      </c>
      <c r="B7651" s="364" t="s">
        <v>16255</v>
      </c>
      <c r="C7651" s="364" t="s">
        <v>16256</v>
      </c>
      <c r="D7651" s="364" t="s">
        <v>3</v>
      </c>
      <c r="E7651" s="365">
        <v>1048.33</v>
      </c>
      <c r="F7651" s="364" t="s">
        <v>15342</v>
      </c>
      <c r="G7651" s="364" t="s">
        <v>15548</v>
      </c>
      <c r="H7651" s="364" t="s">
        <v>29016</v>
      </c>
    </row>
    <row r="7652" spans="1:8" x14ac:dyDescent="0.25">
      <c r="A7652" s="246" t="str">
        <f t="shared" si="119"/>
        <v>IUC10080</v>
      </c>
      <c r="B7652" s="364" t="s">
        <v>13411</v>
      </c>
      <c r="C7652" s="364" t="s">
        <v>13412</v>
      </c>
      <c r="D7652" s="364" t="s">
        <v>398</v>
      </c>
      <c r="E7652" s="365">
        <v>16898.86</v>
      </c>
      <c r="F7652" s="364" t="s">
        <v>15342</v>
      </c>
      <c r="G7652" s="364" t="s">
        <v>15548</v>
      </c>
      <c r="H7652" s="364" t="s">
        <v>29016</v>
      </c>
    </row>
    <row r="7653" spans="1:8" x14ac:dyDescent="0.25">
      <c r="A7653" s="246" t="str">
        <f t="shared" si="119"/>
        <v>IUC10081</v>
      </c>
      <c r="B7653" s="364" t="s">
        <v>13413</v>
      </c>
      <c r="C7653" s="364" t="s">
        <v>13414</v>
      </c>
      <c r="D7653" s="364" t="s">
        <v>351</v>
      </c>
      <c r="E7653" s="365">
        <v>22</v>
      </c>
      <c r="F7653" s="364" t="s">
        <v>15342</v>
      </c>
      <c r="G7653" s="364" t="s">
        <v>15548</v>
      </c>
      <c r="H7653" s="364" t="s">
        <v>29016</v>
      </c>
    </row>
    <row r="7654" spans="1:8" x14ac:dyDescent="0.25">
      <c r="A7654" s="246" t="str">
        <f t="shared" si="119"/>
        <v>IUC10082</v>
      </c>
      <c r="B7654" s="364" t="s">
        <v>13415</v>
      </c>
      <c r="C7654" s="364" t="s">
        <v>13416</v>
      </c>
      <c r="D7654" s="364" t="s">
        <v>351</v>
      </c>
      <c r="E7654" s="365">
        <v>25.17</v>
      </c>
      <c r="F7654" s="364" t="s">
        <v>15342</v>
      </c>
      <c r="G7654" s="364" t="s">
        <v>15548</v>
      </c>
      <c r="H7654" s="364" t="s">
        <v>29016</v>
      </c>
    </row>
    <row r="7655" spans="1:8" x14ac:dyDescent="0.25">
      <c r="A7655" s="246" t="str">
        <f t="shared" si="119"/>
        <v>IUC10083</v>
      </c>
      <c r="B7655" s="364" t="s">
        <v>13417</v>
      </c>
      <c r="C7655" s="364" t="s">
        <v>13418</v>
      </c>
      <c r="D7655" s="364" t="s">
        <v>351</v>
      </c>
      <c r="E7655" s="365">
        <v>12.53</v>
      </c>
      <c r="F7655" s="364" t="s">
        <v>15342</v>
      </c>
      <c r="G7655" s="364" t="s">
        <v>15548</v>
      </c>
      <c r="H7655" s="364" t="s">
        <v>29016</v>
      </c>
    </row>
    <row r="7656" spans="1:8" x14ac:dyDescent="0.25">
      <c r="A7656" s="246" t="str">
        <f t="shared" si="119"/>
        <v>IUC10084</v>
      </c>
      <c r="B7656" s="364" t="s">
        <v>13419</v>
      </c>
      <c r="C7656" s="364" t="s">
        <v>13420</v>
      </c>
      <c r="D7656" s="364" t="s">
        <v>13421</v>
      </c>
      <c r="E7656" s="365">
        <v>0.6</v>
      </c>
      <c r="F7656" s="364" t="s">
        <v>15342</v>
      </c>
      <c r="G7656" s="364" t="s">
        <v>15548</v>
      </c>
      <c r="H7656" s="364" t="s">
        <v>29016</v>
      </c>
    </row>
    <row r="7657" spans="1:8" x14ac:dyDescent="0.25">
      <c r="A7657" s="246" t="str">
        <f t="shared" si="119"/>
        <v>IUC10085</v>
      </c>
      <c r="B7657" s="364" t="s">
        <v>13422</v>
      </c>
      <c r="C7657" s="364" t="s">
        <v>13423</v>
      </c>
      <c r="D7657" s="364" t="s">
        <v>13421</v>
      </c>
      <c r="E7657" s="365">
        <v>0.25</v>
      </c>
      <c r="F7657" s="364" t="s">
        <v>15342</v>
      </c>
      <c r="G7657" s="364" t="s">
        <v>15548</v>
      </c>
      <c r="H7657" s="364" t="s">
        <v>29016</v>
      </c>
    </row>
    <row r="7658" spans="1:8" x14ac:dyDescent="0.25">
      <c r="A7658" s="246" t="str">
        <f t="shared" si="119"/>
        <v>IUC10086</v>
      </c>
      <c r="B7658" s="364" t="s">
        <v>13424</v>
      </c>
      <c r="C7658" s="364" t="s">
        <v>13425</v>
      </c>
      <c r="D7658" s="364" t="s">
        <v>13421</v>
      </c>
      <c r="E7658" s="365">
        <v>0.25</v>
      </c>
      <c r="F7658" s="364" t="s">
        <v>15342</v>
      </c>
      <c r="G7658" s="364" t="s">
        <v>15548</v>
      </c>
      <c r="H7658" s="364" t="s">
        <v>29016</v>
      </c>
    </row>
    <row r="7659" spans="1:8" x14ac:dyDescent="0.25">
      <c r="A7659" s="246" t="str">
        <f t="shared" si="119"/>
        <v>IUC10087</v>
      </c>
      <c r="B7659" s="364" t="s">
        <v>13426</v>
      </c>
      <c r="C7659" s="364" t="s">
        <v>13427</v>
      </c>
      <c r="D7659" s="364" t="s">
        <v>351</v>
      </c>
      <c r="E7659" s="365">
        <v>32.47</v>
      </c>
      <c r="F7659" s="364" t="s">
        <v>15342</v>
      </c>
      <c r="G7659" s="364" t="s">
        <v>15548</v>
      </c>
      <c r="H7659" s="364" t="s">
        <v>29016</v>
      </c>
    </row>
    <row r="7660" spans="1:8" x14ac:dyDescent="0.25">
      <c r="A7660" s="246" t="str">
        <f t="shared" si="119"/>
        <v>IUC10088</v>
      </c>
      <c r="B7660" s="364" t="s">
        <v>13428</v>
      </c>
      <c r="C7660" s="364" t="s">
        <v>13429</v>
      </c>
      <c r="D7660" s="364" t="s">
        <v>351</v>
      </c>
      <c r="E7660" s="365">
        <v>59.06</v>
      </c>
      <c r="F7660" s="364" t="s">
        <v>15342</v>
      </c>
      <c r="G7660" s="364" t="s">
        <v>15548</v>
      </c>
      <c r="H7660" s="364" t="s">
        <v>29016</v>
      </c>
    </row>
    <row r="7661" spans="1:8" x14ac:dyDescent="0.25">
      <c r="A7661" s="246" t="str">
        <f t="shared" si="119"/>
        <v>IUC10089</v>
      </c>
      <c r="B7661" s="364" t="s">
        <v>13430</v>
      </c>
      <c r="C7661" s="364" t="s">
        <v>13431</v>
      </c>
      <c r="D7661" s="364" t="s">
        <v>13421</v>
      </c>
      <c r="E7661" s="365">
        <v>4.74</v>
      </c>
      <c r="F7661" s="364" t="s">
        <v>15342</v>
      </c>
      <c r="G7661" s="364" t="s">
        <v>15548</v>
      </c>
      <c r="H7661" s="364" t="s">
        <v>29016</v>
      </c>
    </row>
    <row r="7662" spans="1:8" x14ac:dyDescent="0.25">
      <c r="A7662" s="246" t="str">
        <f t="shared" si="119"/>
        <v>IUC10090</v>
      </c>
      <c r="B7662" s="364" t="s">
        <v>13432</v>
      </c>
      <c r="C7662" s="364" t="s">
        <v>13433</v>
      </c>
      <c r="D7662" s="364" t="s">
        <v>13421</v>
      </c>
      <c r="E7662" s="365">
        <v>13.19</v>
      </c>
      <c r="F7662" s="364" t="s">
        <v>15342</v>
      </c>
      <c r="G7662" s="364" t="s">
        <v>15548</v>
      </c>
      <c r="H7662" s="364" t="s">
        <v>29016</v>
      </c>
    </row>
    <row r="7663" spans="1:8" x14ac:dyDescent="0.25">
      <c r="A7663" s="246" t="str">
        <f t="shared" si="119"/>
        <v>IUC10091</v>
      </c>
      <c r="B7663" s="364" t="s">
        <v>13434</v>
      </c>
      <c r="C7663" s="364" t="s">
        <v>13435</v>
      </c>
      <c r="D7663" s="364" t="s">
        <v>1</v>
      </c>
      <c r="E7663" s="365">
        <v>2326.54</v>
      </c>
      <c r="F7663" s="364" t="s">
        <v>15342</v>
      </c>
      <c r="G7663" s="364" t="s">
        <v>15548</v>
      </c>
      <c r="H7663" s="364" t="s">
        <v>29016</v>
      </c>
    </row>
    <row r="7664" spans="1:8" x14ac:dyDescent="0.25">
      <c r="A7664" s="246" t="str">
        <f t="shared" si="119"/>
        <v>IUC10092</v>
      </c>
      <c r="B7664" s="364" t="s">
        <v>19510</v>
      </c>
      <c r="C7664" s="364" t="s">
        <v>19511</v>
      </c>
      <c r="D7664" s="364" t="s">
        <v>2</v>
      </c>
      <c r="E7664" s="365">
        <v>34.700000000000003</v>
      </c>
      <c r="F7664" s="364" t="s">
        <v>15342</v>
      </c>
      <c r="G7664" s="364" t="s">
        <v>15548</v>
      </c>
      <c r="H7664" s="364" t="s">
        <v>29016</v>
      </c>
    </row>
    <row r="7665" spans="1:8" x14ac:dyDescent="0.25">
      <c r="A7665" s="246" t="str">
        <f t="shared" si="119"/>
        <v>IUC10093</v>
      </c>
      <c r="B7665" s="364" t="s">
        <v>33679</v>
      </c>
      <c r="C7665" s="364" t="s">
        <v>33680</v>
      </c>
      <c r="D7665" s="364" t="s">
        <v>2</v>
      </c>
      <c r="E7665" s="365">
        <v>235.36</v>
      </c>
      <c r="F7665" s="364" t="s">
        <v>15342</v>
      </c>
      <c r="G7665" s="364" t="s">
        <v>15548</v>
      </c>
      <c r="H7665" s="364" t="s">
        <v>29016</v>
      </c>
    </row>
    <row r="7666" spans="1:8" x14ac:dyDescent="0.25">
      <c r="A7666" s="246" t="str">
        <f t="shared" si="119"/>
        <v>IUC10200</v>
      </c>
      <c r="B7666" s="364" t="s">
        <v>13487</v>
      </c>
      <c r="C7666" s="364" t="s">
        <v>13488</v>
      </c>
      <c r="D7666" s="364" t="s">
        <v>1</v>
      </c>
      <c r="E7666" s="365">
        <v>34805.25</v>
      </c>
      <c r="F7666" s="364" t="s">
        <v>15342</v>
      </c>
      <c r="G7666" s="364" t="s">
        <v>15548</v>
      </c>
      <c r="H7666" s="364" t="s">
        <v>29016</v>
      </c>
    </row>
    <row r="7667" spans="1:8" x14ac:dyDescent="0.25">
      <c r="A7667" s="246" t="str">
        <f t="shared" si="119"/>
        <v>IUC10201</v>
      </c>
      <c r="B7667" s="364" t="s">
        <v>19512</v>
      </c>
      <c r="C7667" s="364" t="s">
        <v>19513</v>
      </c>
      <c r="D7667" s="364" t="s">
        <v>3</v>
      </c>
      <c r="E7667" s="365">
        <v>14.9</v>
      </c>
      <c r="F7667" s="364" t="s">
        <v>15342</v>
      </c>
      <c r="G7667" s="364" t="s">
        <v>15548</v>
      </c>
      <c r="H7667" s="364" t="s">
        <v>29016</v>
      </c>
    </row>
    <row r="7668" spans="1:8" x14ac:dyDescent="0.25">
      <c r="A7668" s="246" t="str">
        <f t="shared" si="119"/>
        <v>IUC10202</v>
      </c>
      <c r="B7668" s="364" t="s">
        <v>19514</v>
      </c>
      <c r="C7668" s="364" t="s">
        <v>19515</v>
      </c>
      <c r="D7668" s="364" t="s">
        <v>5</v>
      </c>
      <c r="E7668" s="365">
        <v>17.739999999999998</v>
      </c>
      <c r="F7668" s="364" t="s">
        <v>15342</v>
      </c>
      <c r="G7668" s="364" t="s">
        <v>15548</v>
      </c>
      <c r="H7668" s="364" t="s">
        <v>29016</v>
      </c>
    </row>
    <row r="7669" spans="1:8" x14ac:dyDescent="0.25">
      <c r="A7669" s="246" t="str">
        <f t="shared" si="119"/>
        <v>IUC10210</v>
      </c>
      <c r="B7669" s="364" t="s">
        <v>14048</v>
      </c>
      <c r="C7669" s="364" t="s">
        <v>14049</v>
      </c>
      <c r="D7669" s="364" t="s">
        <v>2</v>
      </c>
      <c r="E7669" s="365">
        <v>13.3</v>
      </c>
      <c r="F7669" s="364" t="s">
        <v>15342</v>
      </c>
      <c r="G7669" s="364" t="s">
        <v>15548</v>
      </c>
      <c r="H7669" s="364" t="s">
        <v>29016</v>
      </c>
    </row>
    <row r="7670" spans="1:8" x14ac:dyDescent="0.25">
      <c r="A7670" s="246" t="str">
        <f t="shared" si="119"/>
        <v>IUC10211</v>
      </c>
      <c r="B7670" s="364" t="s">
        <v>15407</v>
      </c>
      <c r="C7670" s="364" t="s">
        <v>15408</v>
      </c>
      <c r="D7670" s="364" t="s">
        <v>2</v>
      </c>
      <c r="E7670" s="365">
        <v>343.12</v>
      </c>
      <c r="F7670" s="364" t="s">
        <v>15342</v>
      </c>
      <c r="G7670" s="364" t="s">
        <v>15548</v>
      </c>
      <c r="H7670" s="364" t="s">
        <v>29016</v>
      </c>
    </row>
    <row r="7671" spans="1:8" x14ac:dyDescent="0.25">
      <c r="A7671" s="246" t="str">
        <f t="shared" si="119"/>
        <v>IUC10212</v>
      </c>
      <c r="B7671" s="364" t="s">
        <v>15409</v>
      </c>
      <c r="C7671" s="364" t="s">
        <v>15410</v>
      </c>
      <c r="D7671" s="364" t="s">
        <v>2</v>
      </c>
      <c r="E7671" s="365">
        <v>394.96</v>
      </c>
      <c r="F7671" s="364" t="s">
        <v>15342</v>
      </c>
      <c r="G7671" s="364" t="s">
        <v>15548</v>
      </c>
      <c r="H7671" s="364" t="s">
        <v>29016</v>
      </c>
    </row>
    <row r="7672" spans="1:8" x14ac:dyDescent="0.25">
      <c r="A7672" s="246" t="str">
        <f t="shared" si="119"/>
        <v>IUC10213</v>
      </c>
      <c r="B7672" s="364" t="s">
        <v>16257</v>
      </c>
      <c r="C7672" s="364" t="s">
        <v>19974</v>
      </c>
      <c r="D7672" s="364" t="s">
        <v>1</v>
      </c>
      <c r="E7672" s="365">
        <v>661.94</v>
      </c>
      <c r="F7672" s="364" t="s">
        <v>15342</v>
      </c>
      <c r="G7672" s="364" t="s">
        <v>15548</v>
      </c>
      <c r="H7672" s="364" t="s">
        <v>29016</v>
      </c>
    </row>
    <row r="7673" spans="1:8" x14ac:dyDescent="0.25">
      <c r="A7673" s="246" t="str">
        <f t="shared" si="119"/>
        <v>IUC10214</v>
      </c>
      <c r="B7673" s="364" t="s">
        <v>16258</v>
      </c>
      <c r="C7673" s="364" t="s">
        <v>16259</v>
      </c>
      <c r="D7673" s="364" t="s">
        <v>3</v>
      </c>
      <c r="E7673" s="365">
        <v>21.49</v>
      </c>
      <c r="F7673" s="364" t="s">
        <v>15342</v>
      </c>
      <c r="G7673" s="364" t="s">
        <v>15548</v>
      </c>
      <c r="H7673" s="364" t="s">
        <v>29016</v>
      </c>
    </row>
    <row r="7674" spans="1:8" x14ac:dyDescent="0.25">
      <c r="A7674" s="246" t="str">
        <f t="shared" si="119"/>
        <v>IUC10215</v>
      </c>
      <c r="B7674" s="364" t="s">
        <v>16260</v>
      </c>
      <c r="C7674" s="364" t="s">
        <v>16261</v>
      </c>
      <c r="D7674" s="364" t="s">
        <v>1</v>
      </c>
      <c r="E7674" s="365">
        <v>304.38</v>
      </c>
      <c r="F7674" s="364" t="s">
        <v>15342</v>
      </c>
      <c r="G7674" s="364" t="s">
        <v>15548</v>
      </c>
      <c r="H7674" s="364" t="s">
        <v>29016</v>
      </c>
    </row>
    <row r="7675" spans="1:8" x14ac:dyDescent="0.25">
      <c r="A7675" s="246" t="str">
        <f t="shared" si="119"/>
        <v>IUC10216</v>
      </c>
      <c r="B7675" s="364" t="s">
        <v>19517</v>
      </c>
      <c r="C7675" s="364" t="s">
        <v>19518</v>
      </c>
      <c r="D7675" s="364" t="s">
        <v>1</v>
      </c>
      <c r="E7675" s="365">
        <v>1360.06</v>
      </c>
      <c r="F7675" s="364" t="s">
        <v>15342</v>
      </c>
      <c r="G7675" s="364" t="s">
        <v>15548</v>
      </c>
      <c r="H7675" s="364" t="s">
        <v>29016</v>
      </c>
    </row>
    <row r="7676" spans="1:8" x14ac:dyDescent="0.25">
      <c r="A7676" s="246" t="str">
        <f t="shared" si="119"/>
        <v>IUC10218</v>
      </c>
      <c r="B7676" s="364" t="s">
        <v>19521</v>
      </c>
      <c r="C7676" s="364" t="s">
        <v>19522</v>
      </c>
      <c r="D7676" s="364" t="s">
        <v>1</v>
      </c>
      <c r="E7676" s="365">
        <v>1114.56</v>
      </c>
      <c r="F7676" s="364" t="s">
        <v>15342</v>
      </c>
      <c r="G7676" s="364" t="s">
        <v>15548</v>
      </c>
      <c r="H7676" s="364" t="s">
        <v>29016</v>
      </c>
    </row>
    <row r="7677" spans="1:8" x14ac:dyDescent="0.25">
      <c r="A7677" s="246" t="str">
        <f t="shared" si="119"/>
        <v>IUC10219</v>
      </c>
      <c r="B7677" s="364" t="s">
        <v>19523</v>
      </c>
      <c r="C7677" s="364" t="s">
        <v>19524</v>
      </c>
      <c r="D7677" s="364" t="s">
        <v>2</v>
      </c>
      <c r="E7677" s="365">
        <v>275.54000000000002</v>
      </c>
      <c r="F7677" s="364" t="s">
        <v>15342</v>
      </c>
      <c r="G7677" s="364" t="s">
        <v>15548</v>
      </c>
      <c r="H7677" s="364" t="s">
        <v>29016</v>
      </c>
    </row>
    <row r="7678" spans="1:8" x14ac:dyDescent="0.25">
      <c r="A7678" s="246" t="str">
        <f t="shared" si="119"/>
        <v>IUC10220</v>
      </c>
      <c r="B7678" s="364" t="s">
        <v>19525</v>
      </c>
      <c r="C7678" s="364" t="s">
        <v>19526</v>
      </c>
      <c r="D7678" s="364" t="s">
        <v>1</v>
      </c>
      <c r="E7678" s="365">
        <v>14.96</v>
      </c>
      <c r="F7678" s="364" t="s">
        <v>15342</v>
      </c>
      <c r="G7678" s="364" t="s">
        <v>15548</v>
      </c>
      <c r="H7678" s="364" t="s">
        <v>29016</v>
      </c>
    </row>
    <row r="7679" spans="1:8" x14ac:dyDescent="0.25">
      <c r="A7679" s="246" t="str">
        <f t="shared" si="119"/>
        <v>IUC10221</v>
      </c>
      <c r="B7679" s="364" t="s">
        <v>19527</v>
      </c>
      <c r="C7679" s="364" t="s">
        <v>19528</v>
      </c>
      <c r="D7679" s="364" t="s">
        <v>2</v>
      </c>
      <c r="E7679" s="365">
        <v>270.12</v>
      </c>
      <c r="F7679" s="364" t="s">
        <v>15342</v>
      </c>
      <c r="G7679" s="364" t="s">
        <v>15548</v>
      </c>
      <c r="H7679" s="364" t="s">
        <v>29016</v>
      </c>
    </row>
    <row r="7680" spans="1:8" x14ac:dyDescent="0.25">
      <c r="A7680" s="246" t="str">
        <f t="shared" si="119"/>
        <v>IUC10222</v>
      </c>
      <c r="B7680" s="364" t="s">
        <v>19529</v>
      </c>
      <c r="C7680" s="364" t="s">
        <v>19530</v>
      </c>
      <c r="D7680" s="364" t="s">
        <v>3</v>
      </c>
      <c r="E7680" s="365">
        <v>163.63999999999999</v>
      </c>
      <c r="F7680" s="364" t="s">
        <v>15342</v>
      </c>
      <c r="G7680" s="364" t="s">
        <v>15548</v>
      </c>
      <c r="H7680" s="364" t="s">
        <v>29016</v>
      </c>
    </row>
    <row r="7681" spans="1:8" x14ac:dyDescent="0.25">
      <c r="A7681" s="246" t="str">
        <f t="shared" si="119"/>
        <v>IUC10223</v>
      </c>
      <c r="B7681" s="364" t="s">
        <v>19531</v>
      </c>
      <c r="C7681" s="364" t="s">
        <v>19532</v>
      </c>
      <c r="D7681" s="364" t="s">
        <v>3</v>
      </c>
      <c r="E7681" s="365">
        <v>79.739999999999995</v>
      </c>
      <c r="F7681" s="364" t="s">
        <v>15342</v>
      </c>
      <c r="G7681" s="364" t="s">
        <v>15548</v>
      </c>
      <c r="H7681" s="364" t="s">
        <v>29016</v>
      </c>
    </row>
    <row r="7682" spans="1:8" x14ac:dyDescent="0.25">
      <c r="A7682" s="246" t="str">
        <f t="shared" si="119"/>
        <v>IUC10224</v>
      </c>
      <c r="B7682" s="364" t="s">
        <v>19533</v>
      </c>
      <c r="C7682" s="364" t="s">
        <v>19534</v>
      </c>
      <c r="D7682" s="364" t="s">
        <v>1</v>
      </c>
      <c r="E7682" s="365">
        <v>8686.8700000000008</v>
      </c>
      <c r="F7682" s="364" t="s">
        <v>15342</v>
      </c>
      <c r="G7682" s="364" t="s">
        <v>15548</v>
      </c>
      <c r="H7682" s="364" t="s">
        <v>29016</v>
      </c>
    </row>
    <row r="7683" spans="1:8" x14ac:dyDescent="0.25">
      <c r="A7683" s="246" t="str">
        <f t="shared" ref="A7683:A7746" si="120">B7683</f>
        <v>IUC10225</v>
      </c>
      <c r="B7683" s="364" t="s">
        <v>19535</v>
      </c>
      <c r="C7683" s="364" t="s">
        <v>19975</v>
      </c>
      <c r="D7683" s="364" t="s">
        <v>2</v>
      </c>
      <c r="E7683" s="365">
        <v>760.94</v>
      </c>
      <c r="F7683" s="364" t="s">
        <v>15342</v>
      </c>
      <c r="G7683" s="364" t="s">
        <v>15548</v>
      </c>
      <c r="H7683" s="364" t="s">
        <v>29016</v>
      </c>
    </row>
    <row r="7684" spans="1:8" x14ac:dyDescent="0.25">
      <c r="A7684" s="246" t="str">
        <f t="shared" si="120"/>
        <v>IUC10226</v>
      </c>
      <c r="B7684" s="364" t="s">
        <v>19537</v>
      </c>
      <c r="C7684" s="364" t="s">
        <v>19538</v>
      </c>
      <c r="D7684" s="364" t="s">
        <v>2</v>
      </c>
      <c r="E7684" s="365">
        <v>23.08</v>
      </c>
      <c r="F7684" s="364" t="s">
        <v>15342</v>
      </c>
      <c r="G7684" s="364" t="s">
        <v>15548</v>
      </c>
      <c r="H7684" s="364" t="s">
        <v>29016</v>
      </c>
    </row>
    <row r="7685" spans="1:8" x14ac:dyDescent="0.25">
      <c r="A7685" s="246" t="str">
        <f t="shared" si="120"/>
        <v>IUC10227</v>
      </c>
      <c r="B7685" s="364" t="s">
        <v>19539</v>
      </c>
      <c r="C7685" s="364" t="s">
        <v>19540</v>
      </c>
      <c r="D7685" s="364" t="s">
        <v>1</v>
      </c>
      <c r="E7685" s="365">
        <v>1454.67</v>
      </c>
      <c r="F7685" s="364" t="s">
        <v>15342</v>
      </c>
      <c r="G7685" s="364" t="s">
        <v>15548</v>
      </c>
      <c r="H7685" s="364" t="s">
        <v>29016</v>
      </c>
    </row>
    <row r="7686" spans="1:8" x14ac:dyDescent="0.25">
      <c r="A7686" s="246" t="str">
        <f t="shared" si="120"/>
        <v>IUC10228</v>
      </c>
      <c r="B7686" s="364" t="s">
        <v>19541</v>
      </c>
      <c r="C7686" s="364" t="s">
        <v>19542</v>
      </c>
      <c r="D7686" s="364" t="s">
        <v>1</v>
      </c>
      <c r="E7686" s="365">
        <v>1097.92</v>
      </c>
      <c r="F7686" s="364" t="s">
        <v>15342</v>
      </c>
      <c r="G7686" s="364" t="s">
        <v>15548</v>
      </c>
      <c r="H7686" s="364" t="s">
        <v>29016</v>
      </c>
    </row>
    <row r="7687" spans="1:8" x14ac:dyDescent="0.25">
      <c r="A7687" s="246" t="str">
        <f t="shared" si="120"/>
        <v>IUC10229</v>
      </c>
      <c r="B7687" s="364" t="s">
        <v>19543</v>
      </c>
      <c r="C7687" s="364" t="s">
        <v>19544</v>
      </c>
      <c r="D7687" s="364" t="s">
        <v>1</v>
      </c>
      <c r="E7687" s="365">
        <v>257.37</v>
      </c>
      <c r="F7687" s="364" t="s">
        <v>15342</v>
      </c>
      <c r="G7687" s="364" t="s">
        <v>15548</v>
      </c>
      <c r="H7687" s="364" t="s">
        <v>29016</v>
      </c>
    </row>
    <row r="7688" spans="1:8" x14ac:dyDescent="0.25">
      <c r="A7688" s="246" t="str">
        <f t="shared" si="120"/>
        <v>IUC10230</v>
      </c>
      <c r="B7688" s="364" t="s">
        <v>19545</v>
      </c>
      <c r="C7688" s="364" t="s">
        <v>19546</v>
      </c>
      <c r="D7688" s="364" t="s">
        <v>1</v>
      </c>
      <c r="E7688" s="365">
        <v>19710.37</v>
      </c>
      <c r="F7688" s="364" t="s">
        <v>15342</v>
      </c>
      <c r="G7688" s="364" t="s">
        <v>15548</v>
      </c>
      <c r="H7688" s="364" t="s">
        <v>29016</v>
      </c>
    </row>
    <row r="7689" spans="1:8" x14ac:dyDescent="0.25">
      <c r="A7689" s="246" t="str">
        <f t="shared" si="120"/>
        <v>IUC10231</v>
      </c>
      <c r="B7689" s="364" t="s">
        <v>19547</v>
      </c>
      <c r="C7689" s="364" t="s">
        <v>19548</v>
      </c>
      <c r="D7689" s="364" t="s">
        <v>1</v>
      </c>
      <c r="E7689" s="365">
        <v>3308.68</v>
      </c>
      <c r="F7689" s="364" t="s">
        <v>15342</v>
      </c>
      <c r="G7689" s="364" t="s">
        <v>15548</v>
      </c>
      <c r="H7689" s="364" t="s">
        <v>29016</v>
      </c>
    </row>
    <row r="7690" spans="1:8" x14ac:dyDescent="0.25">
      <c r="A7690" s="246" t="str">
        <f t="shared" si="120"/>
        <v>IUC10232</v>
      </c>
      <c r="B7690" s="364" t="s">
        <v>19549</v>
      </c>
      <c r="C7690" s="364" t="s">
        <v>19550</v>
      </c>
      <c r="D7690" s="364" t="s">
        <v>1</v>
      </c>
      <c r="E7690" s="365">
        <v>101.55</v>
      </c>
      <c r="F7690" s="364" t="s">
        <v>15342</v>
      </c>
      <c r="G7690" s="364" t="s">
        <v>15548</v>
      </c>
      <c r="H7690" s="364" t="s">
        <v>29016</v>
      </c>
    </row>
    <row r="7691" spans="1:8" x14ac:dyDescent="0.25">
      <c r="A7691" s="246" t="str">
        <f t="shared" si="120"/>
        <v>IUC10233</v>
      </c>
      <c r="B7691" s="364" t="s">
        <v>19764</v>
      </c>
      <c r="C7691" s="364" t="s">
        <v>19765</v>
      </c>
      <c r="D7691" s="364" t="s">
        <v>1</v>
      </c>
      <c r="E7691" s="365">
        <v>48759.24</v>
      </c>
      <c r="F7691" s="364" t="s">
        <v>15342</v>
      </c>
      <c r="G7691" s="364" t="s">
        <v>15548</v>
      </c>
      <c r="H7691" s="364" t="s">
        <v>29016</v>
      </c>
    </row>
    <row r="7692" spans="1:8" x14ac:dyDescent="0.25">
      <c r="A7692" s="246" t="str">
        <f t="shared" si="120"/>
        <v>IUC10241</v>
      </c>
      <c r="B7692" s="364" t="s">
        <v>19553</v>
      </c>
      <c r="C7692" s="364" t="s">
        <v>19554</v>
      </c>
      <c r="D7692" s="364" t="s">
        <v>3</v>
      </c>
      <c r="E7692" s="365">
        <v>136.57</v>
      </c>
      <c r="F7692" s="364" t="s">
        <v>15342</v>
      </c>
      <c r="G7692" s="364" t="s">
        <v>15548</v>
      </c>
      <c r="H7692" s="364" t="s">
        <v>29016</v>
      </c>
    </row>
    <row r="7693" spans="1:8" x14ac:dyDescent="0.25">
      <c r="A7693" s="246" t="str">
        <f t="shared" si="120"/>
        <v>IUC10243</v>
      </c>
      <c r="B7693" s="364" t="s">
        <v>19557</v>
      </c>
      <c r="C7693" s="364" t="s">
        <v>19558</v>
      </c>
      <c r="D7693" s="364" t="s">
        <v>1</v>
      </c>
      <c r="E7693" s="365">
        <v>2981.01</v>
      </c>
      <c r="F7693" s="364" t="s">
        <v>15342</v>
      </c>
      <c r="G7693" s="364" t="s">
        <v>15548</v>
      </c>
      <c r="H7693" s="364" t="s">
        <v>29016</v>
      </c>
    </row>
    <row r="7694" spans="1:8" x14ac:dyDescent="0.25">
      <c r="A7694" s="246" t="str">
        <f t="shared" si="120"/>
        <v>IUC10244</v>
      </c>
      <c r="B7694" s="364" t="s">
        <v>19559</v>
      </c>
      <c r="C7694" s="364" t="s">
        <v>16850</v>
      </c>
      <c r="D7694" s="364" t="s">
        <v>4</v>
      </c>
      <c r="E7694" s="365">
        <v>6801.83</v>
      </c>
      <c r="F7694" s="364" t="s">
        <v>15342</v>
      </c>
      <c r="G7694" s="364" t="s">
        <v>15548</v>
      </c>
      <c r="H7694" s="364" t="s">
        <v>29016</v>
      </c>
    </row>
    <row r="7695" spans="1:8" x14ac:dyDescent="0.25">
      <c r="A7695" s="246" t="str">
        <f t="shared" si="120"/>
        <v>IUC10245</v>
      </c>
      <c r="B7695" s="364" t="s">
        <v>19560</v>
      </c>
      <c r="C7695" s="364" t="s">
        <v>16852</v>
      </c>
      <c r="D7695" s="364" t="s">
        <v>4</v>
      </c>
      <c r="E7695" s="365">
        <v>7787.06</v>
      </c>
      <c r="F7695" s="364" t="s">
        <v>15342</v>
      </c>
      <c r="G7695" s="364" t="s">
        <v>15548</v>
      </c>
      <c r="H7695" s="364" t="s">
        <v>29016</v>
      </c>
    </row>
    <row r="7696" spans="1:8" x14ac:dyDescent="0.25">
      <c r="A7696" s="246" t="str">
        <f t="shared" si="120"/>
        <v>IUC10246</v>
      </c>
      <c r="B7696" s="364" t="s">
        <v>33667</v>
      </c>
      <c r="C7696" s="364" t="s">
        <v>33668</v>
      </c>
      <c r="D7696" s="364" t="s">
        <v>351</v>
      </c>
      <c r="E7696" s="365">
        <v>60.25</v>
      </c>
      <c r="F7696" s="364" t="s">
        <v>15342</v>
      </c>
      <c r="G7696" s="364" t="s">
        <v>15548</v>
      </c>
      <c r="H7696" s="364" t="s">
        <v>29016</v>
      </c>
    </row>
    <row r="7697" spans="1:8" x14ac:dyDescent="0.25">
      <c r="A7697" s="246" t="str">
        <f t="shared" si="120"/>
        <v>IUC10247</v>
      </c>
      <c r="B7697" s="364" t="s">
        <v>33613</v>
      </c>
      <c r="C7697" s="364" t="s">
        <v>33614</v>
      </c>
      <c r="D7697" s="364" t="s">
        <v>256</v>
      </c>
      <c r="E7697" s="365">
        <v>12.79</v>
      </c>
      <c r="F7697" s="364" t="s">
        <v>15342</v>
      </c>
      <c r="G7697" s="364" t="s">
        <v>15548</v>
      </c>
      <c r="H7697" s="364" t="s">
        <v>29016</v>
      </c>
    </row>
    <row r="7698" spans="1:8" x14ac:dyDescent="0.25">
      <c r="A7698" s="246" t="str">
        <f t="shared" si="120"/>
        <v>IUC10248</v>
      </c>
      <c r="B7698" s="364" t="s">
        <v>33669</v>
      </c>
      <c r="C7698" s="364" t="s">
        <v>33670</v>
      </c>
      <c r="D7698" s="364" t="s">
        <v>1</v>
      </c>
      <c r="E7698" s="365">
        <v>1217.81</v>
      </c>
      <c r="F7698" s="364" t="s">
        <v>15342</v>
      </c>
      <c r="G7698" s="364" t="s">
        <v>15548</v>
      </c>
      <c r="H7698" s="364" t="s">
        <v>29016</v>
      </c>
    </row>
    <row r="7699" spans="1:8" x14ac:dyDescent="0.25">
      <c r="A7699" s="246" t="str">
        <f t="shared" si="120"/>
        <v>IUC10249</v>
      </c>
      <c r="B7699" s="364" t="s">
        <v>33671</v>
      </c>
      <c r="C7699" s="364" t="s">
        <v>33672</v>
      </c>
      <c r="D7699" s="364" t="s">
        <v>2</v>
      </c>
      <c r="E7699" s="365">
        <v>68.87</v>
      </c>
      <c r="F7699" s="364" t="s">
        <v>15342</v>
      </c>
      <c r="G7699" s="364" t="s">
        <v>15548</v>
      </c>
      <c r="H7699" s="364" t="s">
        <v>29016</v>
      </c>
    </row>
    <row r="7700" spans="1:8" x14ac:dyDescent="0.25">
      <c r="A7700" s="246" t="str">
        <f t="shared" si="120"/>
        <v>IUC10250</v>
      </c>
      <c r="B7700" s="364" t="s">
        <v>16262</v>
      </c>
      <c r="C7700" s="364" t="s">
        <v>16263</v>
      </c>
      <c r="D7700" s="364" t="s">
        <v>2</v>
      </c>
      <c r="E7700" s="365">
        <v>95.2</v>
      </c>
      <c r="F7700" s="364" t="s">
        <v>15342</v>
      </c>
      <c r="G7700" s="364" t="s">
        <v>15548</v>
      </c>
      <c r="H7700" s="364" t="s">
        <v>29016</v>
      </c>
    </row>
    <row r="7701" spans="1:8" x14ac:dyDescent="0.25">
      <c r="A7701" s="246" t="str">
        <f t="shared" si="120"/>
        <v>IUC10251</v>
      </c>
      <c r="B7701" s="364" t="s">
        <v>33657</v>
      </c>
      <c r="C7701" s="364" t="s">
        <v>33658</v>
      </c>
      <c r="D7701" s="364" t="s">
        <v>1</v>
      </c>
      <c r="E7701" s="365">
        <v>440.05</v>
      </c>
      <c r="F7701" s="364" t="s">
        <v>15342</v>
      </c>
      <c r="G7701" s="364" t="s">
        <v>15548</v>
      </c>
      <c r="H7701" s="364" t="s">
        <v>29016</v>
      </c>
    </row>
    <row r="7702" spans="1:8" x14ac:dyDescent="0.25">
      <c r="A7702" s="246" t="str">
        <f t="shared" si="120"/>
        <v>IUC10252</v>
      </c>
      <c r="B7702" s="364" t="s">
        <v>33651</v>
      </c>
      <c r="C7702" s="364" t="s">
        <v>33652</v>
      </c>
      <c r="D7702" s="364" t="s">
        <v>4</v>
      </c>
      <c r="E7702" s="365">
        <v>4225.25</v>
      </c>
      <c r="F7702" s="364" t="s">
        <v>15342</v>
      </c>
      <c r="G7702" s="364" t="s">
        <v>15548</v>
      </c>
      <c r="H7702" s="364" t="s">
        <v>29016</v>
      </c>
    </row>
    <row r="7703" spans="1:8" x14ac:dyDescent="0.25">
      <c r="A7703" s="246" t="str">
        <f t="shared" si="120"/>
        <v>IUC10253</v>
      </c>
      <c r="B7703" s="364" t="s">
        <v>33659</v>
      </c>
      <c r="C7703" s="364" t="s">
        <v>33660</v>
      </c>
      <c r="D7703" s="364" t="s">
        <v>4</v>
      </c>
      <c r="E7703" s="365">
        <v>6434.21</v>
      </c>
      <c r="F7703" s="364" t="s">
        <v>15342</v>
      </c>
      <c r="G7703" s="364" t="s">
        <v>15548</v>
      </c>
      <c r="H7703" s="364" t="s">
        <v>29016</v>
      </c>
    </row>
    <row r="7704" spans="1:8" x14ac:dyDescent="0.25">
      <c r="A7704" s="246" t="str">
        <f t="shared" si="120"/>
        <v>IUC10254</v>
      </c>
      <c r="B7704" s="364" t="s">
        <v>33653</v>
      </c>
      <c r="C7704" s="364" t="s">
        <v>33654</v>
      </c>
      <c r="D7704" s="364" t="s">
        <v>4</v>
      </c>
      <c r="E7704" s="365">
        <v>4225.25</v>
      </c>
      <c r="F7704" s="364" t="s">
        <v>15342</v>
      </c>
      <c r="G7704" s="364" t="s">
        <v>15548</v>
      </c>
      <c r="H7704" s="364" t="s">
        <v>29016</v>
      </c>
    </row>
    <row r="7705" spans="1:8" x14ac:dyDescent="0.25">
      <c r="A7705" s="246" t="str">
        <f t="shared" si="120"/>
        <v>IUC10256</v>
      </c>
      <c r="B7705" s="364" t="s">
        <v>33582</v>
      </c>
      <c r="C7705" s="364" t="s">
        <v>29073</v>
      </c>
      <c r="D7705" s="364" t="s">
        <v>4</v>
      </c>
      <c r="E7705" s="365">
        <v>3804.26</v>
      </c>
      <c r="F7705" s="364" t="s">
        <v>15342</v>
      </c>
      <c r="G7705" s="364" t="s">
        <v>15548</v>
      </c>
      <c r="H7705" s="364" t="s">
        <v>29016</v>
      </c>
    </row>
    <row r="7706" spans="1:8" x14ac:dyDescent="0.25">
      <c r="A7706" s="246" t="str">
        <f t="shared" si="120"/>
        <v>IUC10257</v>
      </c>
      <c r="B7706" s="364" t="s">
        <v>33705</v>
      </c>
      <c r="C7706" s="364" t="s">
        <v>33706</v>
      </c>
      <c r="D7706" s="364" t="s">
        <v>351</v>
      </c>
      <c r="E7706" s="365">
        <v>258.07</v>
      </c>
      <c r="F7706" s="364" t="s">
        <v>15342</v>
      </c>
      <c r="G7706" s="364" t="s">
        <v>15548</v>
      </c>
      <c r="H7706" s="364" t="s">
        <v>29016</v>
      </c>
    </row>
    <row r="7707" spans="1:8" x14ac:dyDescent="0.25">
      <c r="A7707" s="246" t="str">
        <f t="shared" si="120"/>
        <v>IUC20027</v>
      </c>
      <c r="B7707" s="364" t="s">
        <v>19561</v>
      </c>
      <c r="C7707" s="364" t="s">
        <v>19562</v>
      </c>
      <c r="D7707" s="364" t="s">
        <v>3</v>
      </c>
      <c r="E7707" s="365">
        <v>0</v>
      </c>
      <c r="F7707" s="364" t="s">
        <v>15342</v>
      </c>
      <c r="G7707" s="364" t="s">
        <v>15548</v>
      </c>
      <c r="H7707" s="364" t="s">
        <v>29016</v>
      </c>
    </row>
    <row r="7708" spans="1:8" x14ac:dyDescent="0.25">
      <c r="A7708" s="246" t="str">
        <f t="shared" si="120"/>
        <v>IUC20099</v>
      </c>
      <c r="B7708" s="364" t="s">
        <v>19563</v>
      </c>
      <c r="C7708" s="364" t="s">
        <v>19564</v>
      </c>
      <c r="D7708" s="364" t="s">
        <v>3</v>
      </c>
      <c r="E7708" s="365">
        <v>11.46</v>
      </c>
      <c r="F7708" s="364" t="s">
        <v>15342</v>
      </c>
      <c r="G7708" s="364" t="s">
        <v>15548</v>
      </c>
      <c r="H7708" s="364" t="s">
        <v>29016</v>
      </c>
    </row>
    <row r="7709" spans="1:8" x14ac:dyDescent="0.25">
      <c r="A7709" s="246" t="str">
        <f t="shared" si="120"/>
        <v>IUC20100</v>
      </c>
      <c r="B7709" s="364" t="s">
        <v>12697</v>
      </c>
      <c r="C7709" s="364" t="s">
        <v>12698</v>
      </c>
      <c r="D7709" s="364" t="s">
        <v>3</v>
      </c>
      <c r="E7709" s="365">
        <v>5.98</v>
      </c>
      <c r="F7709" s="364" t="s">
        <v>15342</v>
      </c>
      <c r="G7709" s="364" t="s">
        <v>15548</v>
      </c>
      <c r="H7709" s="364" t="s">
        <v>29016</v>
      </c>
    </row>
    <row r="7710" spans="1:8" x14ac:dyDescent="0.25">
      <c r="A7710" s="246" t="str">
        <f t="shared" si="120"/>
        <v>IUC20120</v>
      </c>
      <c r="B7710" s="364" t="s">
        <v>12703</v>
      </c>
      <c r="C7710" s="364" t="s">
        <v>12704</v>
      </c>
      <c r="D7710" s="364" t="s">
        <v>3</v>
      </c>
      <c r="E7710" s="365">
        <v>15.95</v>
      </c>
      <c r="F7710" s="364" t="s">
        <v>15342</v>
      </c>
      <c r="G7710" s="364" t="s">
        <v>15548</v>
      </c>
      <c r="H7710" s="364" t="s">
        <v>29016</v>
      </c>
    </row>
    <row r="7711" spans="1:8" x14ac:dyDescent="0.25">
      <c r="A7711" s="246" t="str">
        <f t="shared" si="120"/>
        <v>IUC20130</v>
      </c>
      <c r="B7711" s="364" t="s">
        <v>12705</v>
      </c>
      <c r="C7711" s="364" t="s">
        <v>12706</v>
      </c>
      <c r="D7711" s="364" t="s">
        <v>4</v>
      </c>
      <c r="E7711" s="365">
        <v>92.89</v>
      </c>
      <c r="F7711" s="364" t="s">
        <v>15342</v>
      </c>
      <c r="G7711" s="364" t="s">
        <v>15548</v>
      </c>
      <c r="H7711" s="364" t="s">
        <v>29016</v>
      </c>
    </row>
    <row r="7712" spans="1:8" x14ac:dyDescent="0.25">
      <c r="A7712" s="246" t="str">
        <f t="shared" si="120"/>
        <v>IUC20140</v>
      </c>
      <c r="B7712" s="364" t="s">
        <v>16266</v>
      </c>
      <c r="C7712" s="364" t="s">
        <v>16267</v>
      </c>
      <c r="D7712" s="364" t="s">
        <v>1</v>
      </c>
      <c r="E7712" s="365">
        <v>217.08</v>
      </c>
      <c r="F7712" s="364" t="s">
        <v>15342</v>
      </c>
      <c r="G7712" s="364" t="s">
        <v>15548</v>
      </c>
      <c r="H7712" s="364" t="s">
        <v>29016</v>
      </c>
    </row>
    <row r="7713" spans="1:8" x14ac:dyDescent="0.25">
      <c r="A7713" s="246" t="str">
        <f t="shared" si="120"/>
        <v>IUC20150</v>
      </c>
      <c r="B7713" s="364" t="s">
        <v>12699</v>
      </c>
      <c r="C7713" s="364" t="s">
        <v>12700</v>
      </c>
      <c r="D7713" s="364" t="s">
        <v>3</v>
      </c>
      <c r="E7713" s="365">
        <v>164.61</v>
      </c>
      <c r="F7713" s="364" t="s">
        <v>15342</v>
      </c>
      <c r="G7713" s="364" t="s">
        <v>15548</v>
      </c>
      <c r="H7713" s="364" t="s">
        <v>29016</v>
      </c>
    </row>
    <row r="7714" spans="1:8" x14ac:dyDescent="0.25">
      <c r="A7714" s="246" t="str">
        <f t="shared" si="120"/>
        <v>IUC20153</v>
      </c>
      <c r="B7714" s="364" t="s">
        <v>16268</v>
      </c>
      <c r="C7714" s="364" t="s">
        <v>16269</v>
      </c>
      <c r="D7714" s="364" t="s">
        <v>3</v>
      </c>
      <c r="E7714" s="365">
        <v>134.24</v>
      </c>
      <c r="F7714" s="364" t="s">
        <v>15342</v>
      </c>
      <c r="G7714" s="364" t="s">
        <v>15548</v>
      </c>
      <c r="H7714" s="364" t="s">
        <v>29016</v>
      </c>
    </row>
    <row r="7715" spans="1:8" x14ac:dyDescent="0.25">
      <c r="A7715" s="246" t="str">
        <f t="shared" si="120"/>
        <v>IUC20154</v>
      </c>
      <c r="B7715" s="364" t="s">
        <v>19565</v>
      </c>
      <c r="C7715" s="364" t="s">
        <v>19566</v>
      </c>
      <c r="D7715" s="364" t="s">
        <v>4</v>
      </c>
      <c r="E7715" s="365">
        <v>145.81</v>
      </c>
      <c r="F7715" s="364" t="s">
        <v>15342</v>
      </c>
      <c r="G7715" s="364" t="s">
        <v>15548</v>
      </c>
      <c r="H7715" s="364" t="s">
        <v>29016</v>
      </c>
    </row>
    <row r="7716" spans="1:8" x14ac:dyDescent="0.25">
      <c r="A7716" s="246" t="str">
        <f t="shared" si="120"/>
        <v>IUC20155</v>
      </c>
      <c r="B7716" s="364" t="s">
        <v>12715</v>
      </c>
      <c r="C7716" s="364" t="s">
        <v>12716</v>
      </c>
      <c r="D7716" s="364" t="s">
        <v>3</v>
      </c>
      <c r="E7716" s="365">
        <v>510.35</v>
      </c>
      <c r="F7716" s="364" t="s">
        <v>15342</v>
      </c>
      <c r="G7716" s="364" t="s">
        <v>15548</v>
      </c>
      <c r="H7716" s="364" t="s">
        <v>29016</v>
      </c>
    </row>
    <row r="7717" spans="1:8" x14ac:dyDescent="0.25">
      <c r="A7717" s="246" t="str">
        <f t="shared" si="120"/>
        <v>IUC20156</v>
      </c>
      <c r="B7717" s="364" t="s">
        <v>16270</v>
      </c>
      <c r="C7717" s="364" t="s">
        <v>16271</v>
      </c>
      <c r="D7717" s="364" t="s">
        <v>3</v>
      </c>
      <c r="E7717" s="365">
        <v>410.92</v>
      </c>
      <c r="F7717" s="364" t="s">
        <v>15342</v>
      </c>
      <c r="G7717" s="364" t="s">
        <v>15548</v>
      </c>
      <c r="H7717" s="364" t="s">
        <v>29016</v>
      </c>
    </row>
    <row r="7718" spans="1:8" x14ac:dyDescent="0.25">
      <c r="A7718" s="246" t="str">
        <f t="shared" si="120"/>
        <v>IUC20157</v>
      </c>
      <c r="B7718" s="364" t="s">
        <v>16272</v>
      </c>
      <c r="C7718" s="364" t="s">
        <v>16273</v>
      </c>
      <c r="D7718" s="364" t="s">
        <v>3</v>
      </c>
      <c r="E7718" s="365">
        <v>219.38</v>
      </c>
      <c r="F7718" s="364" t="s">
        <v>15342</v>
      </c>
      <c r="G7718" s="364" t="s">
        <v>15548</v>
      </c>
      <c r="H7718" s="364" t="s">
        <v>29016</v>
      </c>
    </row>
    <row r="7719" spans="1:8" x14ac:dyDescent="0.25">
      <c r="A7719" s="246" t="str">
        <f t="shared" si="120"/>
        <v>IUC20158</v>
      </c>
      <c r="B7719" s="364" t="s">
        <v>19567</v>
      </c>
      <c r="C7719" s="364" t="s">
        <v>19568</v>
      </c>
      <c r="D7719" s="364" t="s">
        <v>2</v>
      </c>
      <c r="E7719" s="365">
        <v>9.2799999999999994</v>
      </c>
      <c r="F7719" s="364" t="s">
        <v>15342</v>
      </c>
      <c r="G7719" s="364" t="s">
        <v>15548</v>
      </c>
      <c r="H7719" s="364" t="s">
        <v>29016</v>
      </c>
    </row>
    <row r="7720" spans="1:8" x14ac:dyDescent="0.25">
      <c r="A7720" s="246" t="str">
        <f t="shared" si="120"/>
        <v>IUC20160</v>
      </c>
      <c r="B7720" s="364" t="s">
        <v>12707</v>
      </c>
      <c r="C7720" s="364" t="s">
        <v>12708</v>
      </c>
      <c r="D7720" s="364" t="s">
        <v>3</v>
      </c>
      <c r="E7720" s="365">
        <v>3.14</v>
      </c>
      <c r="F7720" s="364" t="s">
        <v>15342</v>
      </c>
      <c r="G7720" s="364" t="s">
        <v>15548</v>
      </c>
      <c r="H7720" s="364" t="s">
        <v>29016</v>
      </c>
    </row>
    <row r="7721" spans="1:8" x14ac:dyDescent="0.25">
      <c r="A7721" s="246" t="str">
        <f t="shared" si="120"/>
        <v>IUC20161</v>
      </c>
      <c r="B7721" s="364" t="s">
        <v>14043</v>
      </c>
      <c r="C7721" s="364" t="s">
        <v>14044</v>
      </c>
      <c r="D7721" s="364" t="s">
        <v>3</v>
      </c>
      <c r="E7721" s="365">
        <v>21.51</v>
      </c>
      <c r="F7721" s="364" t="s">
        <v>15342</v>
      </c>
      <c r="G7721" s="364" t="s">
        <v>15548</v>
      </c>
      <c r="H7721" s="364" t="s">
        <v>29016</v>
      </c>
    </row>
    <row r="7722" spans="1:8" x14ac:dyDescent="0.25">
      <c r="A7722" s="246" t="str">
        <f t="shared" si="120"/>
        <v>IUC20162</v>
      </c>
      <c r="B7722" s="364" t="s">
        <v>16274</v>
      </c>
      <c r="C7722" s="364" t="s">
        <v>16275</v>
      </c>
      <c r="D7722" s="364" t="s">
        <v>3</v>
      </c>
      <c r="E7722" s="365">
        <v>21.28</v>
      </c>
      <c r="F7722" s="364" t="s">
        <v>15342</v>
      </c>
      <c r="G7722" s="364" t="s">
        <v>15548</v>
      </c>
      <c r="H7722" s="364" t="s">
        <v>29016</v>
      </c>
    </row>
    <row r="7723" spans="1:8" x14ac:dyDescent="0.25">
      <c r="A7723" s="246" t="str">
        <f t="shared" si="120"/>
        <v>IUC20163</v>
      </c>
      <c r="B7723" s="364" t="s">
        <v>19569</v>
      </c>
      <c r="C7723" s="364" t="s">
        <v>19570</v>
      </c>
      <c r="D7723" s="364" t="s">
        <v>1</v>
      </c>
      <c r="E7723" s="365">
        <v>383.98</v>
      </c>
      <c r="F7723" s="364" t="s">
        <v>15342</v>
      </c>
      <c r="G7723" s="364" t="s">
        <v>15548</v>
      </c>
      <c r="H7723" s="364" t="s">
        <v>29016</v>
      </c>
    </row>
    <row r="7724" spans="1:8" x14ac:dyDescent="0.25">
      <c r="A7724" s="246" t="str">
        <f t="shared" si="120"/>
        <v>IUC20164</v>
      </c>
      <c r="B7724" s="364" t="s">
        <v>19571</v>
      </c>
      <c r="C7724" s="364" t="s">
        <v>19572</v>
      </c>
      <c r="D7724" s="364" t="s">
        <v>1</v>
      </c>
      <c r="E7724" s="365">
        <v>51.72</v>
      </c>
      <c r="F7724" s="364" t="s">
        <v>15342</v>
      </c>
      <c r="G7724" s="364" t="s">
        <v>15548</v>
      </c>
      <c r="H7724" s="364" t="s">
        <v>29016</v>
      </c>
    </row>
    <row r="7725" spans="1:8" x14ac:dyDescent="0.25">
      <c r="A7725" s="246" t="str">
        <f t="shared" si="120"/>
        <v>IUC20165</v>
      </c>
      <c r="B7725" s="364" t="s">
        <v>19573</v>
      </c>
      <c r="C7725" s="364" t="s">
        <v>19574</v>
      </c>
      <c r="D7725" s="364" t="s">
        <v>3</v>
      </c>
      <c r="E7725" s="365">
        <v>13.7</v>
      </c>
      <c r="F7725" s="364" t="s">
        <v>15342</v>
      </c>
      <c r="G7725" s="364" t="s">
        <v>15548</v>
      </c>
      <c r="H7725" s="364" t="s">
        <v>29016</v>
      </c>
    </row>
    <row r="7726" spans="1:8" x14ac:dyDescent="0.25">
      <c r="A7726" s="246" t="str">
        <f t="shared" si="120"/>
        <v>IUC20166</v>
      </c>
      <c r="B7726" s="364" t="s">
        <v>19575</v>
      </c>
      <c r="C7726" s="364" t="s">
        <v>19576</v>
      </c>
      <c r="D7726" s="364" t="s">
        <v>3</v>
      </c>
      <c r="E7726" s="365">
        <v>0.33</v>
      </c>
      <c r="F7726" s="364" t="s">
        <v>15342</v>
      </c>
      <c r="G7726" s="364" t="s">
        <v>15548</v>
      </c>
      <c r="H7726" s="364" t="s">
        <v>29016</v>
      </c>
    </row>
    <row r="7727" spans="1:8" x14ac:dyDescent="0.25">
      <c r="A7727" s="246" t="str">
        <f t="shared" si="120"/>
        <v>IUC20167</v>
      </c>
      <c r="B7727" s="364" t="s">
        <v>33677</v>
      </c>
      <c r="C7727" s="364" t="s">
        <v>33678</v>
      </c>
      <c r="D7727" s="364" t="s">
        <v>3</v>
      </c>
      <c r="E7727" s="365">
        <v>12.63</v>
      </c>
      <c r="F7727" s="364" t="s">
        <v>15342</v>
      </c>
      <c r="G7727" s="364" t="s">
        <v>15548</v>
      </c>
      <c r="H7727" s="364" t="s">
        <v>29016</v>
      </c>
    </row>
    <row r="7728" spans="1:8" x14ac:dyDescent="0.25">
      <c r="A7728" s="246" t="str">
        <f t="shared" si="120"/>
        <v>IUC20170</v>
      </c>
      <c r="B7728" s="364" t="s">
        <v>16276</v>
      </c>
      <c r="C7728" s="364" t="s">
        <v>16277</v>
      </c>
      <c r="D7728" s="364" t="s">
        <v>4</v>
      </c>
      <c r="E7728" s="365">
        <v>727.8</v>
      </c>
      <c r="F7728" s="364" t="s">
        <v>15342</v>
      </c>
      <c r="G7728" s="364" t="s">
        <v>15548</v>
      </c>
      <c r="H7728" s="364" t="s">
        <v>29016</v>
      </c>
    </row>
    <row r="7729" spans="1:8" x14ac:dyDescent="0.25">
      <c r="A7729" s="246" t="str">
        <f t="shared" si="120"/>
        <v>IUC20171</v>
      </c>
      <c r="B7729" s="364" t="s">
        <v>16278</v>
      </c>
      <c r="C7729" s="364" t="s">
        <v>16279</v>
      </c>
      <c r="D7729" s="364" t="s">
        <v>3</v>
      </c>
      <c r="E7729" s="365">
        <v>179.01</v>
      </c>
      <c r="F7729" s="364" t="s">
        <v>15342</v>
      </c>
      <c r="G7729" s="364" t="s">
        <v>15548</v>
      </c>
      <c r="H7729" s="364" t="s">
        <v>29016</v>
      </c>
    </row>
    <row r="7730" spans="1:8" x14ac:dyDescent="0.25">
      <c r="A7730" s="246" t="str">
        <f t="shared" si="120"/>
        <v>IUC20172</v>
      </c>
      <c r="B7730" s="364" t="s">
        <v>16280</v>
      </c>
      <c r="C7730" s="364" t="s">
        <v>16281</v>
      </c>
      <c r="D7730" s="364" t="s">
        <v>4</v>
      </c>
      <c r="E7730" s="365">
        <v>677.04</v>
      </c>
      <c r="F7730" s="364" t="s">
        <v>15342</v>
      </c>
      <c r="G7730" s="364" t="s">
        <v>15548</v>
      </c>
      <c r="H7730" s="364" t="s">
        <v>29016</v>
      </c>
    </row>
    <row r="7731" spans="1:8" x14ac:dyDescent="0.25">
      <c r="A7731" s="246" t="str">
        <f t="shared" si="120"/>
        <v>IUC20173</v>
      </c>
      <c r="B7731" s="364" t="s">
        <v>19577</v>
      </c>
      <c r="C7731" s="364" t="s">
        <v>19578</v>
      </c>
      <c r="D7731" s="364" t="s">
        <v>4</v>
      </c>
      <c r="E7731" s="365">
        <v>2.11</v>
      </c>
      <c r="F7731" s="364" t="s">
        <v>15342</v>
      </c>
      <c r="G7731" s="364" t="s">
        <v>15548</v>
      </c>
      <c r="H7731" s="364" t="s">
        <v>29016</v>
      </c>
    </row>
    <row r="7732" spans="1:8" x14ac:dyDescent="0.25">
      <c r="A7732" s="246" t="str">
        <f t="shared" si="120"/>
        <v>IUC20175</v>
      </c>
      <c r="B7732" s="364" t="s">
        <v>33673</v>
      </c>
      <c r="C7732" s="364" t="s">
        <v>33674</v>
      </c>
      <c r="D7732" s="364" t="s">
        <v>1</v>
      </c>
      <c r="E7732" s="365">
        <v>4160.22</v>
      </c>
      <c r="F7732" s="364" t="s">
        <v>15342</v>
      </c>
      <c r="G7732" s="364" t="s">
        <v>15548</v>
      </c>
      <c r="H7732" s="364" t="s">
        <v>29016</v>
      </c>
    </row>
    <row r="7733" spans="1:8" x14ac:dyDescent="0.25">
      <c r="A7733" s="246" t="str">
        <f t="shared" si="120"/>
        <v>IUC20176</v>
      </c>
      <c r="B7733" s="364" t="s">
        <v>33675</v>
      </c>
      <c r="C7733" s="364" t="s">
        <v>33676</v>
      </c>
      <c r="D7733" s="364" t="s">
        <v>1</v>
      </c>
      <c r="E7733" s="365">
        <v>3307.76</v>
      </c>
      <c r="F7733" s="364" t="s">
        <v>15342</v>
      </c>
      <c r="G7733" s="364" t="s">
        <v>15548</v>
      </c>
      <c r="H7733" s="364" t="s">
        <v>29016</v>
      </c>
    </row>
    <row r="7734" spans="1:8" x14ac:dyDescent="0.25">
      <c r="A7734" s="246" t="str">
        <f t="shared" si="120"/>
        <v>IUC2018</v>
      </c>
      <c r="B7734" s="364" t="s">
        <v>12717</v>
      </c>
      <c r="C7734" s="364" t="s">
        <v>12718</v>
      </c>
      <c r="D7734" s="364" t="s">
        <v>1</v>
      </c>
      <c r="E7734" s="365">
        <v>105.27</v>
      </c>
      <c r="F7734" s="364" t="s">
        <v>15342</v>
      </c>
      <c r="G7734" s="364" t="s">
        <v>15548</v>
      </c>
      <c r="H7734" s="364" t="s">
        <v>29016</v>
      </c>
    </row>
    <row r="7735" spans="1:8" x14ac:dyDescent="0.25">
      <c r="A7735" s="246" t="str">
        <f t="shared" si="120"/>
        <v>IUC20181</v>
      </c>
      <c r="B7735" s="364" t="s">
        <v>12719</v>
      </c>
      <c r="C7735" s="364" t="s">
        <v>12720</v>
      </c>
      <c r="D7735" s="364" t="s">
        <v>1</v>
      </c>
      <c r="E7735" s="365">
        <v>397.78</v>
      </c>
      <c r="F7735" s="364" t="s">
        <v>15342</v>
      </c>
      <c r="G7735" s="364" t="s">
        <v>15548</v>
      </c>
      <c r="H7735" s="364" t="s">
        <v>29016</v>
      </c>
    </row>
    <row r="7736" spans="1:8" x14ac:dyDescent="0.25">
      <c r="A7736" s="246" t="str">
        <f t="shared" si="120"/>
        <v>IUC20183</v>
      </c>
      <c r="B7736" s="364" t="s">
        <v>12725</v>
      </c>
      <c r="C7736" s="364" t="s">
        <v>12712</v>
      </c>
      <c r="D7736" s="364" t="s">
        <v>340</v>
      </c>
      <c r="E7736" s="365">
        <v>94.31</v>
      </c>
      <c r="F7736" s="364" t="s">
        <v>15342</v>
      </c>
      <c r="G7736" s="364" t="s">
        <v>15548</v>
      </c>
      <c r="H7736" s="364" t="s">
        <v>29016</v>
      </c>
    </row>
    <row r="7737" spans="1:8" x14ac:dyDescent="0.25">
      <c r="A7737" s="246" t="str">
        <f t="shared" si="120"/>
        <v>IUC20185</v>
      </c>
      <c r="B7737" s="364" t="s">
        <v>12729</v>
      </c>
      <c r="C7737" s="364" t="s">
        <v>12730</v>
      </c>
      <c r="D7737" s="364" t="s">
        <v>1</v>
      </c>
      <c r="E7737" s="365">
        <v>412.75</v>
      </c>
      <c r="F7737" s="364" t="s">
        <v>15342</v>
      </c>
      <c r="G7737" s="364" t="s">
        <v>15548</v>
      </c>
      <c r="H7737" s="364" t="s">
        <v>29016</v>
      </c>
    </row>
    <row r="7738" spans="1:8" x14ac:dyDescent="0.25">
      <c r="A7738" s="246" t="str">
        <f t="shared" si="120"/>
        <v>IUC20186</v>
      </c>
      <c r="B7738" s="364" t="s">
        <v>12721</v>
      </c>
      <c r="C7738" s="364" t="s">
        <v>12722</v>
      </c>
      <c r="D7738" s="364" t="s">
        <v>1</v>
      </c>
      <c r="E7738" s="365">
        <v>30.27</v>
      </c>
      <c r="F7738" s="364" t="s">
        <v>15342</v>
      </c>
      <c r="G7738" s="364" t="s">
        <v>15548</v>
      </c>
      <c r="H7738" s="364" t="s">
        <v>29016</v>
      </c>
    </row>
    <row r="7739" spans="1:8" x14ac:dyDescent="0.25">
      <c r="A7739" s="246" t="str">
        <f t="shared" si="120"/>
        <v>IUC20188</v>
      </c>
      <c r="B7739" s="364" t="s">
        <v>12726</v>
      </c>
      <c r="C7739" s="364" t="s">
        <v>12727</v>
      </c>
      <c r="D7739" s="364" t="s">
        <v>1</v>
      </c>
      <c r="E7739" s="365">
        <v>819.7</v>
      </c>
      <c r="F7739" s="364" t="s">
        <v>15342</v>
      </c>
      <c r="G7739" s="364" t="s">
        <v>15548</v>
      </c>
      <c r="H7739" s="364" t="s">
        <v>29016</v>
      </c>
    </row>
    <row r="7740" spans="1:8" x14ac:dyDescent="0.25">
      <c r="A7740" s="246" t="str">
        <f t="shared" si="120"/>
        <v>IUC20189</v>
      </c>
      <c r="B7740" s="364" t="s">
        <v>12833</v>
      </c>
      <c r="C7740" s="364" t="s">
        <v>16282</v>
      </c>
      <c r="D7740" s="364" t="s">
        <v>1</v>
      </c>
      <c r="E7740" s="365">
        <v>50.93</v>
      </c>
      <c r="F7740" s="364" t="s">
        <v>15342</v>
      </c>
      <c r="G7740" s="364" t="s">
        <v>15548</v>
      </c>
      <c r="H7740" s="364" t="s">
        <v>29016</v>
      </c>
    </row>
    <row r="7741" spans="1:8" x14ac:dyDescent="0.25">
      <c r="A7741" s="246" t="str">
        <f t="shared" si="120"/>
        <v>IUC20190</v>
      </c>
      <c r="B7741" s="364" t="s">
        <v>12733</v>
      </c>
      <c r="C7741" s="364" t="s">
        <v>12734</v>
      </c>
      <c r="D7741" s="364" t="s">
        <v>1</v>
      </c>
      <c r="E7741" s="365">
        <v>137.1</v>
      </c>
      <c r="F7741" s="364" t="s">
        <v>15342</v>
      </c>
      <c r="G7741" s="364" t="s">
        <v>15548</v>
      </c>
      <c r="H7741" s="364" t="s">
        <v>29016</v>
      </c>
    </row>
    <row r="7742" spans="1:8" x14ac:dyDescent="0.25">
      <c r="A7742" s="246" t="str">
        <f t="shared" si="120"/>
        <v>IUC20191</v>
      </c>
      <c r="B7742" s="364" t="s">
        <v>12735</v>
      </c>
      <c r="C7742" s="364" t="s">
        <v>12736</v>
      </c>
      <c r="D7742" s="364" t="s">
        <v>1</v>
      </c>
      <c r="E7742" s="365">
        <v>1911.51</v>
      </c>
      <c r="F7742" s="364" t="s">
        <v>15342</v>
      </c>
      <c r="G7742" s="364" t="s">
        <v>15548</v>
      </c>
      <c r="H7742" s="364" t="s">
        <v>29016</v>
      </c>
    </row>
    <row r="7743" spans="1:8" x14ac:dyDescent="0.25">
      <c r="A7743" s="246" t="str">
        <f t="shared" si="120"/>
        <v>IUC20192</v>
      </c>
      <c r="B7743" s="364" t="s">
        <v>12737</v>
      </c>
      <c r="C7743" s="364" t="s">
        <v>12738</v>
      </c>
      <c r="D7743" s="364" t="s">
        <v>1</v>
      </c>
      <c r="E7743" s="365">
        <v>32.9</v>
      </c>
      <c r="F7743" s="364" t="s">
        <v>15342</v>
      </c>
      <c r="G7743" s="364" t="s">
        <v>15548</v>
      </c>
      <c r="H7743" s="364" t="s">
        <v>29016</v>
      </c>
    </row>
    <row r="7744" spans="1:8" x14ac:dyDescent="0.25">
      <c r="A7744" s="246" t="str">
        <f t="shared" si="120"/>
        <v>IUC20193</v>
      </c>
      <c r="B7744" s="364" t="s">
        <v>16283</v>
      </c>
      <c r="C7744" s="364" t="s">
        <v>16284</v>
      </c>
      <c r="D7744" s="364" t="s">
        <v>1</v>
      </c>
      <c r="E7744" s="365">
        <v>16.32</v>
      </c>
      <c r="F7744" s="364" t="s">
        <v>15342</v>
      </c>
      <c r="G7744" s="364" t="s">
        <v>15548</v>
      </c>
      <c r="H7744" s="364" t="s">
        <v>29016</v>
      </c>
    </row>
    <row r="7745" spans="1:8" x14ac:dyDescent="0.25">
      <c r="A7745" s="246" t="str">
        <f t="shared" si="120"/>
        <v>IUC20194</v>
      </c>
      <c r="B7745" s="364" t="s">
        <v>16285</v>
      </c>
      <c r="C7745" s="364" t="s">
        <v>16286</v>
      </c>
      <c r="D7745" s="364" t="s">
        <v>1</v>
      </c>
      <c r="E7745" s="365">
        <v>17.100000000000001</v>
      </c>
      <c r="F7745" s="364" t="s">
        <v>15342</v>
      </c>
      <c r="G7745" s="364" t="s">
        <v>15548</v>
      </c>
      <c r="H7745" s="364" t="s">
        <v>29016</v>
      </c>
    </row>
    <row r="7746" spans="1:8" x14ac:dyDescent="0.25">
      <c r="A7746" s="246" t="str">
        <f t="shared" si="120"/>
        <v>IUC20200</v>
      </c>
      <c r="B7746" s="364" t="s">
        <v>12739</v>
      </c>
      <c r="C7746" s="364" t="s">
        <v>12740</v>
      </c>
      <c r="D7746" s="364" t="s">
        <v>1</v>
      </c>
      <c r="E7746" s="365">
        <v>102.17</v>
      </c>
      <c r="F7746" s="364" t="s">
        <v>15342</v>
      </c>
      <c r="G7746" s="364" t="s">
        <v>15548</v>
      </c>
      <c r="H7746" s="364" t="s">
        <v>29016</v>
      </c>
    </row>
    <row r="7747" spans="1:8" x14ac:dyDescent="0.25">
      <c r="A7747" s="246" t="str">
        <f t="shared" ref="A7747:A7810" si="121">B7747</f>
        <v>IUC20201</v>
      </c>
      <c r="B7747" s="364" t="s">
        <v>12741</v>
      </c>
      <c r="C7747" s="364" t="s">
        <v>12742</v>
      </c>
      <c r="D7747" s="364" t="s">
        <v>1</v>
      </c>
      <c r="E7747" s="365">
        <v>572.17999999999995</v>
      </c>
      <c r="F7747" s="364" t="s">
        <v>15342</v>
      </c>
      <c r="G7747" s="364" t="s">
        <v>15548</v>
      </c>
      <c r="H7747" s="364" t="s">
        <v>29016</v>
      </c>
    </row>
    <row r="7748" spans="1:8" x14ac:dyDescent="0.25">
      <c r="A7748" s="246" t="str">
        <f t="shared" si="121"/>
        <v>IUC20202</v>
      </c>
      <c r="B7748" s="364" t="s">
        <v>16287</v>
      </c>
      <c r="C7748" s="364" t="s">
        <v>16288</v>
      </c>
      <c r="D7748" s="364" t="s">
        <v>1</v>
      </c>
      <c r="E7748" s="365">
        <v>1044.68</v>
      </c>
      <c r="F7748" s="364" t="s">
        <v>15342</v>
      </c>
      <c r="G7748" s="364" t="s">
        <v>15548</v>
      </c>
      <c r="H7748" s="364" t="s">
        <v>29016</v>
      </c>
    </row>
    <row r="7749" spans="1:8" x14ac:dyDescent="0.25">
      <c r="A7749" s="246" t="str">
        <f t="shared" si="121"/>
        <v>IUC20203</v>
      </c>
      <c r="B7749" s="364" t="s">
        <v>16289</v>
      </c>
      <c r="C7749" s="364" t="s">
        <v>16290</v>
      </c>
      <c r="D7749" s="364" t="s">
        <v>1</v>
      </c>
      <c r="E7749" s="365">
        <v>302.94</v>
      </c>
      <c r="F7749" s="364" t="s">
        <v>15342</v>
      </c>
      <c r="G7749" s="364" t="s">
        <v>15548</v>
      </c>
      <c r="H7749" s="364" t="s">
        <v>29016</v>
      </c>
    </row>
    <row r="7750" spans="1:8" x14ac:dyDescent="0.25">
      <c r="A7750" s="246" t="str">
        <f t="shared" si="121"/>
        <v>IUC20204</v>
      </c>
      <c r="B7750" s="364" t="s">
        <v>16291</v>
      </c>
      <c r="C7750" s="364" t="s">
        <v>16292</v>
      </c>
      <c r="D7750" s="364" t="s">
        <v>1</v>
      </c>
      <c r="E7750" s="365">
        <v>498.76</v>
      </c>
      <c r="F7750" s="364" t="s">
        <v>15342</v>
      </c>
      <c r="G7750" s="364" t="s">
        <v>15548</v>
      </c>
      <c r="H7750" s="364" t="s">
        <v>29016</v>
      </c>
    </row>
    <row r="7751" spans="1:8" x14ac:dyDescent="0.25">
      <c r="A7751" s="246" t="str">
        <f t="shared" si="121"/>
        <v>IUC20205</v>
      </c>
      <c r="B7751" s="364" t="s">
        <v>16293</v>
      </c>
      <c r="C7751" s="364" t="s">
        <v>16294</v>
      </c>
      <c r="D7751" s="364" t="s">
        <v>1</v>
      </c>
      <c r="E7751" s="365">
        <v>184.48</v>
      </c>
      <c r="F7751" s="364" t="s">
        <v>15342</v>
      </c>
      <c r="G7751" s="364" t="s">
        <v>15548</v>
      </c>
      <c r="H7751" s="364" t="s">
        <v>29016</v>
      </c>
    </row>
    <row r="7752" spans="1:8" x14ac:dyDescent="0.25">
      <c r="A7752" s="246" t="str">
        <f t="shared" si="121"/>
        <v>IUC20206</v>
      </c>
      <c r="B7752" s="364" t="s">
        <v>16295</v>
      </c>
      <c r="C7752" s="364" t="s">
        <v>16296</v>
      </c>
      <c r="D7752" s="364" t="s">
        <v>1</v>
      </c>
      <c r="E7752" s="365">
        <v>254.21</v>
      </c>
      <c r="F7752" s="364" t="s">
        <v>15342</v>
      </c>
      <c r="G7752" s="364" t="s">
        <v>15548</v>
      </c>
      <c r="H7752" s="364" t="s">
        <v>29016</v>
      </c>
    </row>
    <row r="7753" spans="1:8" x14ac:dyDescent="0.25">
      <c r="A7753" s="246" t="str">
        <f t="shared" si="121"/>
        <v>IUC20207</v>
      </c>
      <c r="B7753" s="364" t="s">
        <v>16297</v>
      </c>
      <c r="C7753" s="364" t="s">
        <v>16298</v>
      </c>
      <c r="D7753" s="364" t="s">
        <v>1</v>
      </c>
      <c r="E7753" s="365">
        <v>1.04</v>
      </c>
      <c r="F7753" s="364" t="s">
        <v>15342</v>
      </c>
      <c r="G7753" s="364" t="s">
        <v>15548</v>
      </c>
      <c r="H7753" s="364" t="s">
        <v>29016</v>
      </c>
    </row>
    <row r="7754" spans="1:8" x14ac:dyDescent="0.25">
      <c r="A7754" s="246" t="str">
        <f t="shared" si="121"/>
        <v>IUC20208</v>
      </c>
      <c r="B7754" s="364" t="s">
        <v>16299</v>
      </c>
      <c r="C7754" s="364" t="s">
        <v>16300</v>
      </c>
      <c r="D7754" s="364" t="s">
        <v>1</v>
      </c>
      <c r="E7754" s="365">
        <v>1.19</v>
      </c>
      <c r="F7754" s="364" t="s">
        <v>15342</v>
      </c>
      <c r="G7754" s="364" t="s">
        <v>15548</v>
      </c>
      <c r="H7754" s="364" t="s">
        <v>29016</v>
      </c>
    </row>
    <row r="7755" spans="1:8" x14ac:dyDescent="0.25">
      <c r="A7755" s="246" t="str">
        <f t="shared" si="121"/>
        <v>IUC20210</v>
      </c>
      <c r="B7755" s="364" t="s">
        <v>16303</v>
      </c>
      <c r="C7755" s="364" t="s">
        <v>16304</v>
      </c>
      <c r="D7755" s="364" t="s">
        <v>1</v>
      </c>
      <c r="E7755" s="365">
        <v>2.06</v>
      </c>
      <c r="F7755" s="364" t="s">
        <v>15342</v>
      </c>
      <c r="G7755" s="364" t="s">
        <v>15548</v>
      </c>
      <c r="H7755" s="364" t="s">
        <v>29016</v>
      </c>
    </row>
    <row r="7756" spans="1:8" x14ac:dyDescent="0.25">
      <c r="A7756" s="246" t="str">
        <f t="shared" si="121"/>
        <v>IUC20211</v>
      </c>
      <c r="B7756" s="364" t="s">
        <v>16305</v>
      </c>
      <c r="C7756" s="364" t="s">
        <v>16306</v>
      </c>
      <c r="D7756" s="364" t="s">
        <v>1</v>
      </c>
      <c r="E7756" s="365">
        <v>121.94</v>
      </c>
      <c r="F7756" s="364" t="s">
        <v>15342</v>
      </c>
      <c r="G7756" s="364" t="s">
        <v>15548</v>
      </c>
      <c r="H7756" s="364" t="s">
        <v>29016</v>
      </c>
    </row>
    <row r="7757" spans="1:8" x14ac:dyDescent="0.25">
      <c r="A7757" s="246" t="str">
        <f t="shared" si="121"/>
        <v>IUC20212</v>
      </c>
      <c r="B7757" s="364" t="s">
        <v>16307</v>
      </c>
      <c r="C7757" s="364" t="s">
        <v>15804</v>
      </c>
      <c r="D7757" s="364" t="s">
        <v>1</v>
      </c>
      <c r="E7757" s="365">
        <v>59.2</v>
      </c>
      <c r="F7757" s="364" t="s">
        <v>15342</v>
      </c>
      <c r="G7757" s="364" t="s">
        <v>15548</v>
      </c>
      <c r="H7757" s="364" t="s">
        <v>29016</v>
      </c>
    </row>
    <row r="7758" spans="1:8" x14ac:dyDescent="0.25">
      <c r="A7758" s="246" t="str">
        <f t="shared" si="121"/>
        <v>IUC20213</v>
      </c>
      <c r="B7758" s="364" t="s">
        <v>19579</v>
      </c>
      <c r="C7758" s="364" t="s">
        <v>16779</v>
      </c>
      <c r="D7758" s="364" t="s">
        <v>1</v>
      </c>
      <c r="E7758" s="365">
        <v>91.66</v>
      </c>
      <c r="F7758" s="364" t="s">
        <v>15342</v>
      </c>
      <c r="G7758" s="364" t="s">
        <v>15548</v>
      </c>
      <c r="H7758" s="364" t="s">
        <v>29016</v>
      </c>
    </row>
    <row r="7759" spans="1:8" x14ac:dyDescent="0.25">
      <c r="A7759" s="246" t="str">
        <f t="shared" si="121"/>
        <v>IUC20214</v>
      </c>
      <c r="B7759" s="364" t="s">
        <v>19580</v>
      </c>
      <c r="C7759" s="364" t="s">
        <v>19581</v>
      </c>
      <c r="D7759" s="364" t="s">
        <v>430</v>
      </c>
      <c r="E7759" s="365">
        <v>1356.24</v>
      </c>
      <c r="F7759" s="364" t="s">
        <v>15342</v>
      </c>
      <c r="G7759" s="364" t="s">
        <v>15548</v>
      </c>
      <c r="H7759" s="364" t="s">
        <v>29016</v>
      </c>
    </row>
    <row r="7760" spans="1:8" ht="34.5" x14ac:dyDescent="0.25">
      <c r="A7760" s="246" t="str">
        <f t="shared" si="121"/>
        <v>IUC20216</v>
      </c>
      <c r="B7760" s="364" t="s">
        <v>19584</v>
      </c>
      <c r="C7760" s="366" t="s">
        <v>19976</v>
      </c>
      <c r="D7760" s="364" t="s">
        <v>1</v>
      </c>
      <c r="E7760" s="365">
        <v>6026.67</v>
      </c>
      <c r="F7760" s="364" t="s">
        <v>15342</v>
      </c>
      <c r="G7760" s="364" t="s">
        <v>15548</v>
      </c>
      <c r="H7760" s="364" t="s">
        <v>29016</v>
      </c>
    </row>
    <row r="7761" spans="1:8" x14ac:dyDescent="0.25">
      <c r="A7761" s="246" t="str">
        <f t="shared" si="121"/>
        <v>IUC30005</v>
      </c>
      <c r="B7761" s="364" t="s">
        <v>16308</v>
      </c>
      <c r="C7761" s="364" t="s">
        <v>14075</v>
      </c>
      <c r="D7761" s="364" t="s">
        <v>173</v>
      </c>
      <c r="E7761" s="365">
        <v>0</v>
      </c>
      <c r="F7761" s="364" t="s">
        <v>15342</v>
      </c>
      <c r="G7761" s="364" t="s">
        <v>15548</v>
      </c>
      <c r="H7761" s="364" t="s">
        <v>29016</v>
      </c>
    </row>
    <row r="7762" spans="1:8" x14ac:dyDescent="0.25">
      <c r="A7762" s="246" t="str">
        <f t="shared" si="121"/>
        <v>IUC30006</v>
      </c>
      <c r="B7762" s="364" t="s">
        <v>14074</v>
      </c>
      <c r="C7762" s="364" t="s">
        <v>14075</v>
      </c>
      <c r="D7762" s="364" t="s">
        <v>5</v>
      </c>
      <c r="E7762" s="365">
        <v>0</v>
      </c>
      <c r="F7762" s="364" t="s">
        <v>15342</v>
      </c>
      <c r="G7762" s="364" t="s">
        <v>15548</v>
      </c>
      <c r="H7762" s="364" t="s">
        <v>29016</v>
      </c>
    </row>
    <row r="7763" spans="1:8" x14ac:dyDescent="0.25">
      <c r="A7763" s="246" t="str">
        <f t="shared" si="121"/>
        <v>IUC30007</v>
      </c>
      <c r="B7763" s="364" t="s">
        <v>14060</v>
      </c>
      <c r="C7763" s="364" t="s">
        <v>14094</v>
      </c>
      <c r="D7763" s="364" t="s">
        <v>5</v>
      </c>
      <c r="E7763" s="365">
        <v>25.96</v>
      </c>
      <c r="F7763" s="364" t="s">
        <v>15342</v>
      </c>
      <c r="G7763" s="364" t="s">
        <v>15548</v>
      </c>
      <c r="H7763" s="364" t="s">
        <v>29016</v>
      </c>
    </row>
    <row r="7764" spans="1:8" x14ac:dyDescent="0.25">
      <c r="A7764" s="246" t="str">
        <f t="shared" si="121"/>
        <v>IUC30501</v>
      </c>
      <c r="B7764" s="364" t="s">
        <v>16311</v>
      </c>
      <c r="C7764" s="364" t="s">
        <v>16312</v>
      </c>
      <c r="D7764" s="364" t="s">
        <v>1</v>
      </c>
      <c r="E7764" s="365">
        <v>641.75</v>
      </c>
      <c r="F7764" s="364" t="s">
        <v>15342</v>
      </c>
      <c r="G7764" s="364" t="s">
        <v>15548</v>
      </c>
      <c r="H7764" s="364" t="s">
        <v>29016</v>
      </c>
    </row>
    <row r="7765" spans="1:8" x14ac:dyDescent="0.25">
      <c r="A7765" s="246" t="str">
        <f t="shared" si="121"/>
        <v>IUC30502</v>
      </c>
      <c r="B7765" s="364" t="s">
        <v>16313</v>
      </c>
      <c r="C7765" s="364" t="s">
        <v>16314</v>
      </c>
      <c r="D7765" s="364" t="s">
        <v>1</v>
      </c>
      <c r="E7765" s="365">
        <v>4599.24</v>
      </c>
      <c r="F7765" s="364" t="s">
        <v>15342</v>
      </c>
      <c r="G7765" s="364" t="s">
        <v>15548</v>
      </c>
      <c r="H7765" s="364" t="s">
        <v>29016</v>
      </c>
    </row>
    <row r="7766" spans="1:8" x14ac:dyDescent="0.25">
      <c r="A7766" s="246" t="str">
        <f t="shared" si="121"/>
        <v>IUC30503</v>
      </c>
      <c r="B7766" s="364" t="s">
        <v>16315</v>
      </c>
      <c r="C7766" s="364" t="s">
        <v>16316</v>
      </c>
      <c r="D7766" s="364" t="s">
        <v>1</v>
      </c>
      <c r="E7766" s="365">
        <v>140.36000000000001</v>
      </c>
      <c r="F7766" s="364" t="s">
        <v>15342</v>
      </c>
      <c r="G7766" s="364" t="s">
        <v>15548</v>
      </c>
      <c r="H7766" s="364" t="s">
        <v>29016</v>
      </c>
    </row>
    <row r="7767" spans="1:8" x14ac:dyDescent="0.25">
      <c r="A7767" s="246" t="str">
        <f t="shared" si="121"/>
        <v>IUC30504</v>
      </c>
      <c r="B7767" s="364" t="s">
        <v>16317</v>
      </c>
      <c r="C7767" s="364" t="s">
        <v>16318</v>
      </c>
      <c r="D7767" s="364" t="s">
        <v>1</v>
      </c>
      <c r="E7767" s="365">
        <v>49.19</v>
      </c>
      <c r="F7767" s="364" t="s">
        <v>15342</v>
      </c>
      <c r="G7767" s="364" t="s">
        <v>15548</v>
      </c>
      <c r="H7767" s="364" t="s">
        <v>29016</v>
      </c>
    </row>
    <row r="7768" spans="1:8" x14ac:dyDescent="0.25">
      <c r="A7768" s="246" t="str">
        <f t="shared" si="121"/>
        <v>IUC30505</v>
      </c>
      <c r="B7768" s="364" t="s">
        <v>16319</v>
      </c>
      <c r="C7768" s="364" t="s">
        <v>16320</v>
      </c>
      <c r="D7768" s="364" t="s">
        <v>1</v>
      </c>
      <c r="E7768" s="365">
        <v>56.95</v>
      </c>
      <c r="F7768" s="364" t="s">
        <v>15342</v>
      </c>
      <c r="G7768" s="364" t="s">
        <v>15548</v>
      </c>
      <c r="H7768" s="364" t="s">
        <v>29016</v>
      </c>
    </row>
    <row r="7769" spans="1:8" x14ac:dyDescent="0.25">
      <c r="A7769" s="246" t="str">
        <f t="shared" si="121"/>
        <v>IUC30506</v>
      </c>
      <c r="B7769" s="364" t="s">
        <v>16321</v>
      </c>
      <c r="C7769" s="364" t="s">
        <v>16322</v>
      </c>
      <c r="D7769" s="364" t="s">
        <v>1</v>
      </c>
      <c r="E7769" s="365">
        <v>123.89</v>
      </c>
      <c r="F7769" s="364" t="s">
        <v>15342</v>
      </c>
      <c r="G7769" s="364" t="s">
        <v>15548</v>
      </c>
      <c r="H7769" s="364" t="s">
        <v>29016</v>
      </c>
    </row>
    <row r="7770" spans="1:8" x14ac:dyDescent="0.25">
      <c r="A7770" s="246" t="str">
        <f t="shared" si="121"/>
        <v>IUC30507</v>
      </c>
      <c r="B7770" s="364" t="s">
        <v>16323</v>
      </c>
      <c r="C7770" s="364" t="s">
        <v>16324</v>
      </c>
      <c r="D7770" s="364" t="s">
        <v>1</v>
      </c>
      <c r="E7770" s="365">
        <v>218.81</v>
      </c>
      <c r="F7770" s="364" t="s">
        <v>15342</v>
      </c>
      <c r="G7770" s="364" t="s">
        <v>15548</v>
      </c>
      <c r="H7770" s="364" t="s">
        <v>29016</v>
      </c>
    </row>
    <row r="7771" spans="1:8" x14ac:dyDescent="0.25">
      <c r="A7771" s="246" t="str">
        <f t="shared" si="121"/>
        <v>IUC30508</v>
      </c>
      <c r="B7771" s="364" t="s">
        <v>16325</v>
      </c>
      <c r="C7771" s="364" t="s">
        <v>16326</v>
      </c>
      <c r="D7771" s="364" t="s">
        <v>1</v>
      </c>
      <c r="E7771" s="365">
        <v>33199.97</v>
      </c>
      <c r="F7771" s="364" t="s">
        <v>15342</v>
      </c>
      <c r="G7771" s="364" t="s">
        <v>15548</v>
      </c>
      <c r="H7771" s="364" t="s">
        <v>29016</v>
      </c>
    </row>
    <row r="7772" spans="1:8" x14ac:dyDescent="0.25">
      <c r="A7772" s="246" t="str">
        <f t="shared" si="121"/>
        <v>IUC30510</v>
      </c>
      <c r="B7772" s="364" t="s">
        <v>16329</v>
      </c>
      <c r="C7772" s="364" t="s">
        <v>16330</v>
      </c>
      <c r="D7772" s="364" t="s">
        <v>1</v>
      </c>
      <c r="E7772" s="365">
        <v>956.38</v>
      </c>
      <c r="F7772" s="364" t="s">
        <v>15342</v>
      </c>
      <c r="G7772" s="364" t="s">
        <v>15548</v>
      </c>
      <c r="H7772" s="364" t="s">
        <v>29016</v>
      </c>
    </row>
    <row r="7773" spans="1:8" x14ac:dyDescent="0.25">
      <c r="A7773" s="246" t="str">
        <f t="shared" si="121"/>
        <v>IUC30511</v>
      </c>
      <c r="B7773" s="364" t="s">
        <v>19588</v>
      </c>
      <c r="C7773" s="364" t="s">
        <v>19589</v>
      </c>
      <c r="D7773" s="364" t="s">
        <v>1</v>
      </c>
      <c r="E7773" s="365">
        <v>582.9</v>
      </c>
      <c r="F7773" s="364" t="s">
        <v>15342</v>
      </c>
      <c r="G7773" s="364" t="s">
        <v>15548</v>
      </c>
      <c r="H7773" s="364" t="s">
        <v>29016</v>
      </c>
    </row>
    <row r="7774" spans="1:8" x14ac:dyDescent="0.25">
      <c r="A7774" s="246" t="str">
        <f t="shared" si="121"/>
        <v>IUD20001</v>
      </c>
      <c r="B7774" s="364" t="s">
        <v>6255</v>
      </c>
      <c r="C7774" s="364" t="s">
        <v>19977</v>
      </c>
      <c r="D7774" s="364" t="s">
        <v>1</v>
      </c>
      <c r="E7774" s="365">
        <v>5711.91</v>
      </c>
      <c r="F7774" s="364" t="s">
        <v>15342</v>
      </c>
      <c r="G7774" s="364" t="s">
        <v>15548</v>
      </c>
      <c r="H7774" s="364" t="s">
        <v>29016</v>
      </c>
    </row>
    <row r="7775" spans="1:8" x14ac:dyDescent="0.25">
      <c r="A7775" s="246" t="str">
        <f t="shared" si="121"/>
        <v>IUD20002</v>
      </c>
      <c r="B7775" s="364" t="s">
        <v>6257</v>
      </c>
      <c r="C7775" s="364" t="s">
        <v>6258</v>
      </c>
      <c r="D7775" s="364" t="s">
        <v>2</v>
      </c>
      <c r="E7775" s="365">
        <v>517.88</v>
      </c>
      <c r="F7775" s="364" t="s">
        <v>15342</v>
      </c>
      <c r="G7775" s="364" t="s">
        <v>15548</v>
      </c>
      <c r="H7775" s="364" t="s">
        <v>29016</v>
      </c>
    </row>
    <row r="7776" spans="1:8" x14ac:dyDescent="0.25">
      <c r="A7776" s="246" t="str">
        <f t="shared" si="121"/>
        <v>IUD20003</v>
      </c>
      <c r="B7776" s="364" t="s">
        <v>6259</v>
      </c>
      <c r="C7776" s="364" t="s">
        <v>6260</v>
      </c>
      <c r="D7776" s="364" t="s">
        <v>1</v>
      </c>
      <c r="E7776" s="365">
        <v>2047.44</v>
      </c>
      <c r="F7776" s="364" t="s">
        <v>15342</v>
      </c>
      <c r="G7776" s="364" t="s">
        <v>15548</v>
      </c>
      <c r="H7776" s="364" t="s">
        <v>29016</v>
      </c>
    </row>
    <row r="7777" spans="1:8" x14ac:dyDescent="0.25">
      <c r="A7777" s="246" t="str">
        <f t="shared" si="121"/>
        <v>IUD20005</v>
      </c>
      <c r="B7777" s="364" t="s">
        <v>6263</v>
      </c>
      <c r="C7777" s="364" t="s">
        <v>6264</v>
      </c>
      <c r="D7777" s="364" t="s">
        <v>1</v>
      </c>
      <c r="E7777" s="365">
        <v>3761.99</v>
      </c>
      <c r="F7777" s="364" t="s">
        <v>15342</v>
      </c>
      <c r="G7777" s="364" t="s">
        <v>15548</v>
      </c>
      <c r="H7777" s="364" t="s">
        <v>29016</v>
      </c>
    </row>
    <row r="7778" spans="1:8" x14ac:dyDescent="0.25">
      <c r="A7778" s="246" t="str">
        <f t="shared" si="121"/>
        <v>IUD20006</v>
      </c>
      <c r="B7778" s="364" t="s">
        <v>184</v>
      </c>
      <c r="C7778" s="364" t="s">
        <v>14071</v>
      </c>
      <c r="D7778" s="364" t="s">
        <v>1</v>
      </c>
      <c r="E7778" s="365">
        <v>1614.24</v>
      </c>
      <c r="F7778" s="364" t="s">
        <v>15342</v>
      </c>
      <c r="G7778" s="364" t="s">
        <v>15548</v>
      </c>
      <c r="H7778" s="364" t="s">
        <v>29016</v>
      </c>
    </row>
    <row r="7779" spans="1:8" x14ac:dyDescent="0.25">
      <c r="A7779" s="246" t="str">
        <f t="shared" si="121"/>
        <v>IUD20007</v>
      </c>
      <c r="B7779" s="364" t="s">
        <v>185</v>
      </c>
      <c r="C7779" s="364" t="s">
        <v>21064</v>
      </c>
      <c r="D7779" s="364" t="s">
        <v>1</v>
      </c>
      <c r="E7779" s="365">
        <v>3011.66</v>
      </c>
      <c r="F7779" s="364" t="s">
        <v>15342</v>
      </c>
      <c r="G7779" s="364" t="s">
        <v>15548</v>
      </c>
      <c r="H7779" s="364" t="s">
        <v>29016</v>
      </c>
    </row>
    <row r="7780" spans="1:8" x14ac:dyDescent="0.25">
      <c r="A7780" s="246" t="str">
        <f t="shared" si="121"/>
        <v>IUD20008</v>
      </c>
      <c r="B7780" s="364" t="s">
        <v>186</v>
      </c>
      <c r="C7780" s="364" t="s">
        <v>21065</v>
      </c>
      <c r="D7780" s="364" t="s">
        <v>1</v>
      </c>
      <c r="E7780" s="365">
        <v>4412.96</v>
      </c>
      <c r="F7780" s="364" t="s">
        <v>15342</v>
      </c>
      <c r="G7780" s="364" t="s">
        <v>15548</v>
      </c>
      <c r="H7780" s="364" t="s">
        <v>29016</v>
      </c>
    </row>
    <row r="7781" spans="1:8" x14ac:dyDescent="0.25">
      <c r="A7781" s="246" t="str">
        <f t="shared" si="121"/>
        <v>IUD20009</v>
      </c>
      <c r="B7781" s="364" t="s">
        <v>6265</v>
      </c>
      <c r="C7781" s="364" t="s">
        <v>6266</v>
      </c>
      <c r="D7781" s="364" t="s">
        <v>4</v>
      </c>
      <c r="E7781" s="365">
        <v>706.57</v>
      </c>
      <c r="F7781" s="364" t="s">
        <v>15342</v>
      </c>
      <c r="G7781" s="364" t="s">
        <v>15548</v>
      </c>
      <c r="H7781" s="364" t="s">
        <v>29016</v>
      </c>
    </row>
    <row r="7782" spans="1:8" x14ac:dyDescent="0.25">
      <c r="A7782" s="246" t="str">
        <f t="shared" si="121"/>
        <v>IUD20010</v>
      </c>
      <c r="B7782" s="364" t="s">
        <v>6267</v>
      </c>
      <c r="C7782" s="364" t="s">
        <v>6268</v>
      </c>
      <c r="D7782" s="364" t="s">
        <v>3</v>
      </c>
      <c r="E7782" s="365">
        <v>270.41000000000003</v>
      </c>
      <c r="F7782" s="364" t="s">
        <v>15342</v>
      </c>
      <c r="G7782" s="364" t="s">
        <v>15548</v>
      </c>
      <c r="H7782" s="364" t="s">
        <v>29016</v>
      </c>
    </row>
    <row r="7783" spans="1:8" x14ac:dyDescent="0.25">
      <c r="A7783" s="246" t="str">
        <f t="shared" si="121"/>
        <v>IUD20012</v>
      </c>
      <c r="B7783" s="364" t="s">
        <v>6271</v>
      </c>
      <c r="C7783" s="364" t="s">
        <v>6272</v>
      </c>
      <c r="D7783" s="364" t="s">
        <v>4</v>
      </c>
      <c r="E7783" s="365">
        <v>124.12</v>
      </c>
      <c r="F7783" s="364" t="s">
        <v>15342</v>
      </c>
      <c r="G7783" s="364" t="s">
        <v>15548</v>
      </c>
      <c r="H7783" s="364" t="s">
        <v>29016</v>
      </c>
    </row>
    <row r="7784" spans="1:8" x14ac:dyDescent="0.25">
      <c r="A7784" s="246" t="str">
        <f t="shared" si="121"/>
        <v>IUD20013</v>
      </c>
      <c r="B7784" s="364" t="s">
        <v>6273</v>
      </c>
      <c r="C7784" s="364" t="s">
        <v>6256</v>
      </c>
      <c r="D7784" s="364" t="s">
        <v>1</v>
      </c>
      <c r="E7784" s="365">
        <v>5842.92</v>
      </c>
      <c r="F7784" s="364" t="s">
        <v>15342</v>
      </c>
      <c r="G7784" s="364" t="s">
        <v>15548</v>
      </c>
      <c r="H7784" s="364" t="s">
        <v>29016</v>
      </c>
    </row>
    <row r="7785" spans="1:8" x14ac:dyDescent="0.25">
      <c r="A7785" s="246" t="str">
        <f t="shared" si="121"/>
        <v>IUD20014</v>
      </c>
      <c r="B7785" s="364" t="s">
        <v>6274</v>
      </c>
      <c r="C7785" s="364" t="s">
        <v>14095</v>
      </c>
      <c r="D7785" s="364" t="s">
        <v>4</v>
      </c>
      <c r="E7785" s="365">
        <v>49.24</v>
      </c>
      <c r="F7785" s="364" t="s">
        <v>15342</v>
      </c>
      <c r="G7785" s="364" t="s">
        <v>15548</v>
      </c>
      <c r="H7785" s="364" t="s">
        <v>29016</v>
      </c>
    </row>
    <row r="7786" spans="1:8" x14ac:dyDescent="0.25">
      <c r="A7786" s="246" t="str">
        <f t="shared" si="121"/>
        <v>IUD20015</v>
      </c>
      <c r="B7786" s="364" t="s">
        <v>6275</v>
      </c>
      <c r="C7786" s="364" t="s">
        <v>6276</v>
      </c>
      <c r="D7786" s="364" t="s">
        <v>1</v>
      </c>
      <c r="E7786" s="365">
        <v>6778.67</v>
      </c>
      <c r="F7786" s="364" t="s">
        <v>15342</v>
      </c>
      <c r="G7786" s="364" t="s">
        <v>15548</v>
      </c>
      <c r="H7786" s="364" t="s">
        <v>29016</v>
      </c>
    </row>
    <row r="7787" spans="1:8" x14ac:dyDescent="0.25">
      <c r="A7787" s="246" t="str">
        <f t="shared" si="121"/>
        <v>IUD20016</v>
      </c>
      <c r="B7787" s="364" t="s">
        <v>6277</v>
      </c>
      <c r="C7787" s="364" t="s">
        <v>33554</v>
      </c>
      <c r="D7787" s="364" t="s">
        <v>1</v>
      </c>
      <c r="E7787" s="365">
        <v>5813.7</v>
      </c>
      <c r="F7787" s="364" t="s">
        <v>15342</v>
      </c>
      <c r="G7787" s="364" t="s">
        <v>15548</v>
      </c>
      <c r="H7787" s="364" t="s">
        <v>29016</v>
      </c>
    </row>
    <row r="7788" spans="1:8" x14ac:dyDescent="0.25">
      <c r="A7788" s="246" t="str">
        <f t="shared" si="121"/>
        <v>IUD20017</v>
      </c>
      <c r="B7788" s="364" t="s">
        <v>6278</v>
      </c>
      <c r="C7788" s="364" t="s">
        <v>6279</v>
      </c>
      <c r="D7788" s="364" t="s">
        <v>1</v>
      </c>
      <c r="E7788" s="365">
        <v>480.49</v>
      </c>
      <c r="F7788" s="364" t="s">
        <v>15342</v>
      </c>
      <c r="G7788" s="364" t="s">
        <v>15548</v>
      </c>
      <c r="H7788" s="364" t="s">
        <v>29016</v>
      </c>
    </row>
    <row r="7789" spans="1:8" x14ac:dyDescent="0.25">
      <c r="A7789" s="246" t="str">
        <f t="shared" si="121"/>
        <v>IUD20018</v>
      </c>
      <c r="B7789" s="364" t="s">
        <v>6280</v>
      </c>
      <c r="C7789" s="364" t="s">
        <v>33555</v>
      </c>
      <c r="D7789" s="364" t="s">
        <v>1</v>
      </c>
      <c r="E7789" s="365">
        <v>0</v>
      </c>
      <c r="F7789" s="364" t="s">
        <v>15342</v>
      </c>
      <c r="G7789" s="364" t="s">
        <v>15548</v>
      </c>
      <c r="H7789" s="364" t="s">
        <v>29016</v>
      </c>
    </row>
    <row r="7790" spans="1:8" x14ac:dyDescent="0.25">
      <c r="A7790" s="246" t="str">
        <f t="shared" si="121"/>
        <v>IUD20019</v>
      </c>
      <c r="B7790" s="364" t="s">
        <v>6281</v>
      </c>
      <c r="C7790" s="364" t="s">
        <v>33556</v>
      </c>
      <c r="D7790" s="364" t="s">
        <v>1</v>
      </c>
      <c r="E7790" s="365">
        <v>6892.78</v>
      </c>
      <c r="F7790" s="364" t="s">
        <v>15342</v>
      </c>
      <c r="G7790" s="364" t="s">
        <v>15548</v>
      </c>
      <c r="H7790" s="364" t="s">
        <v>29016</v>
      </c>
    </row>
    <row r="7791" spans="1:8" x14ac:dyDescent="0.25">
      <c r="A7791" s="246" t="str">
        <f t="shared" si="121"/>
        <v>IUD20020</v>
      </c>
      <c r="B7791" s="364" t="s">
        <v>6282</v>
      </c>
      <c r="C7791" s="364" t="s">
        <v>6283</v>
      </c>
      <c r="D7791" s="364" t="s">
        <v>1</v>
      </c>
      <c r="E7791" s="365">
        <v>6211.06</v>
      </c>
      <c r="F7791" s="364" t="s">
        <v>15342</v>
      </c>
      <c r="G7791" s="364" t="s">
        <v>15548</v>
      </c>
      <c r="H7791" s="364" t="s">
        <v>29016</v>
      </c>
    </row>
    <row r="7792" spans="1:8" x14ac:dyDescent="0.25">
      <c r="A7792" s="246" t="str">
        <f t="shared" si="121"/>
        <v>IUD20021</v>
      </c>
      <c r="B7792" s="364" t="s">
        <v>6284</v>
      </c>
      <c r="C7792" s="364" t="s">
        <v>7292</v>
      </c>
      <c r="D7792" s="364" t="s">
        <v>1</v>
      </c>
      <c r="E7792" s="365">
        <v>60819.75</v>
      </c>
      <c r="F7792" s="364" t="s">
        <v>15342</v>
      </c>
      <c r="G7792" s="364" t="s">
        <v>15548</v>
      </c>
      <c r="H7792" s="364" t="s">
        <v>29016</v>
      </c>
    </row>
    <row r="7793" spans="1:8" x14ac:dyDescent="0.25">
      <c r="A7793" s="246" t="str">
        <f t="shared" si="121"/>
        <v>IUD20023</v>
      </c>
      <c r="B7793" s="364" t="s">
        <v>6286</v>
      </c>
      <c r="C7793" s="364" t="s">
        <v>6287</v>
      </c>
      <c r="D7793" s="364" t="s">
        <v>1</v>
      </c>
      <c r="E7793" s="365">
        <v>17098.88</v>
      </c>
      <c r="F7793" s="364" t="s">
        <v>15342</v>
      </c>
      <c r="G7793" s="364" t="s">
        <v>15548</v>
      </c>
      <c r="H7793" s="364" t="s">
        <v>29016</v>
      </c>
    </row>
    <row r="7794" spans="1:8" x14ac:dyDescent="0.25">
      <c r="A7794" s="246" t="str">
        <f t="shared" si="121"/>
        <v>IUD20024</v>
      </c>
      <c r="B7794" s="364" t="s">
        <v>6288</v>
      </c>
      <c r="C7794" s="364" t="s">
        <v>33550</v>
      </c>
      <c r="D7794" s="364" t="s">
        <v>1</v>
      </c>
      <c r="E7794" s="365">
        <v>4513.6499999999996</v>
      </c>
      <c r="F7794" s="364" t="s">
        <v>15342</v>
      </c>
      <c r="G7794" s="364" t="s">
        <v>15548</v>
      </c>
      <c r="H7794" s="364" t="s">
        <v>29016</v>
      </c>
    </row>
    <row r="7795" spans="1:8" x14ac:dyDescent="0.25">
      <c r="A7795" s="246" t="str">
        <f t="shared" si="121"/>
        <v>IUD20025</v>
      </c>
      <c r="B7795" s="364" t="s">
        <v>6289</v>
      </c>
      <c r="C7795" s="364" t="s">
        <v>33547</v>
      </c>
      <c r="D7795" s="364" t="s">
        <v>1</v>
      </c>
      <c r="E7795" s="365">
        <v>9431.61</v>
      </c>
      <c r="F7795" s="364" t="s">
        <v>15342</v>
      </c>
      <c r="G7795" s="364" t="s">
        <v>15548</v>
      </c>
      <c r="H7795" s="364" t="s">
        <v>29016</v>
      </c>
    </row>
    <row r="7796" spans="1:8" x14ac:dyDescent="0.25">
      <c r="A7796" s="246" t="str">
        <f t="shared" si="121"/>
        <v>IUD20026</v>
      </c>
      <c r="B7796" s="364" t="s">
        <v>6290</v>
      </c>
      <c r="C7796" s="364" t="s">
        <v>6291</v>
      </c>
      <c r="D7796" s="364" t="s">
        <v>1</v>
      </c>
      <c r="E7796" s="365">
        <v>1712.47</v>
      </c>
      <c r="F7796" s="364" t="s">
        <v>15342</v>
      </c>
      <c r="G7796" s="364" t="s">
        <v>15548</v>
      </c>
      <c r="H7796" s="364" t="s">
        <v>29016</v>
      </c>
    </row>
    <row r="7797" spans="1:8" x14ac:dyDescent="0.25">
      <c r="A7797" s="246" t="str">
        <f t="shared" si="121"/>
        <v>IUD20027</v>
      </c>
      <c r="B7797" s="364" t="s">
        <v>6292</v>
      </c>
      <c r="C7797" s="364" t="s">
        <v>6293</v>
      </c>
      <c r="D7797" s="364" t="s">
        <v>1</v>
      </c>
      <c r="E7797" s="365">
        <v>21160.43</v>
      </c>
      <c r="F7797" s="364" t="s">
        <v>15342</v>
      </c>
      <c r="G7797" s="364" t="s">
        <v>15548</v>
      </c>
      <c r="H7797" s="364" t="s">
        <v>29016</v>
      </c>
    </row>
    <row r="7798" spans="1:8" x14ac:dyDescent="0.25">
      <c r="A7798" s="246" t="str">
        <f t="shared" si="121"/>
        <v>IUD20028</v>
      </c>
      <c r="B7798" s="364" t="s">
        <v>6294</v>
      </c>
      <c r="C7798" s="364" t="s">
        <v>6295</v>
      </c>
      <c r="D7798" s="364" t="s">
        <v>1</v>
      </c>
      <c r="E7798" s="365">
        <v>23148.400000000001</v>
      </c>
      <c r="F7798" s="364" t="s">
        <v>15342</v>
      </c>
      <c r="G7798" s="364" t="s">
        <v>15548</v>
      </c>
      <c r="H7798" s="364" t="s">
        <v>29016</v>
      </c>
    </row>
    <row r="7799" spans="1:8" x14ac:dyDescent="0.25">
      <c r="A7799" s="246" t="str">
        <f t="shared" si="121"/>
        <v>IUD20031</v>
      </c>
      <c r="B7799" s="364" t="s">
        <v>6298</v>
      </c>
      <c r="C7799" s="364" t="s">
        <v>6299</v>
      </c>
      <c r="D7799" s="364" t="s">
        <v>1</v>
      </c>
      <c r="E7799" s="365">
        <v>5534.96</v>
      </c>
      <c r="F7799" s="364" t="s">
        <v>15342</v>
      </c>
      <c r="G7799" s="364" t="s">
        <v>15548</v>
      </c>
      <c r="H7799" s="364" t="s">
        <v>29016</v>
      </c>
    </row>
    <row r="7800" spans="1:8" x14ac:dyDescent="0.25">
      <c r="A7800" s="246" t="str">
        <f t="shared" si="121"/>
        <v>IUD20032</v>
      </c>
      <c r="B7800" s="364" t="s">
        <v>6300</v>
      </c>
      <c r="C7800" s="364" t="s">
        <v>6301</v>
      </c>
      <c r="D7800" s="364" t="s">
        <v>1</v>
      </c>
      <c r="E7800" s="365">
        <v>3886.18</v>
      </c>
      <c r="F7800" s="364" t="s">
        <v>15342</v>
      </c>
      <c r="G7800" s="364" t="s">
        <v>15548</v>
      </c>
      <c r="H7800" s="364" t="s">
        <v>29016</v>
      </c>
    </row>
    <row r="7801" spans="1:8" x14ac:dyDescent="0.25">
      <c r="A7801" s="246" t="str">
        <f t="shared" si="121"/>
        <v>IUD20033</v>
      </c>
      <c r="B7801" s="364" t="s">
        <v>6302</v>
      </c>
      <c r="C7801" s="364" t="s">
        <v>6303</v>
      </c>
      <c r="D7801" s="364" t="s">
        <v>1</v>
      </c>
      <c r="E7801" s="365">
        <v>2892.06</v>
      </c>
      <c r="F7801" s="364" t="s">
        <v>15342</v>
      </c>
      <c r="G7801" s="364" t="s">
        <v>15548</v>
      </c>
      <c r="H7801" s="364" t="s">
        <v>29016</v>
      </c>
    </row>
    <row r="7802" spans="1:8" x14ac:dyDescent="0.25">
      <c r="A7802" s="246" t="str">
        <f t="shared" si="121"/>
        <v>IUD20034</v>
      </c>
      <c r="B7802" s="364" t="s">
        <v>6304</v>
      </c>
      <c r="C7802" s="364" t="s">
        <v>6305</v>
      </c>
      <c r="D7802" s="364" t="s">
        <v>2</v>
      </c>
      <c r="E7802" s="365">
        <v>852.72</v>
      </c>
      <c r="F7802" s="364" t="s">
        <v>15342</v>
      </c>
      <c r="G7802" s="364" t="s">
        <v>15548</v>
      </c>
      <c r="H7802" s="364" t="s">
        <v>29016</v>
      </c>
    </row>
    <row r="7803" spans="1:8" x14ac:dyDescent="0.25">
      <c r="A7803" s="246" t="str">
        <f t="shared" si="121"/>
        <v>IUD20035</v>
      </c>
      <c r="B7803" s="364" t="s">
        <v>6306</v>
      </c>
      <c r="C7803" s="364" t="s">
        <v>6307</v>
      </c>
      <c r="D7803" s="364" t="s">
        <v>1</v>
      </c>
      <c r="E7803" s="365">
        <v>6081.07</v>
      </c>
      <c r="F7803" s="364" t="s">
        <v>15342</v>
      </c>
      <c r="G7803" s="364" t="s">
        <v>15548</v>
      </c>
      <c r="H7803" s="364" t="s">
        <v>29016</v>
      </c>
    </row>
    <row r="7804" spans="1:8" x14ac:dyDescent="0.25">
      <c r="A7804" s="246" t="str">
        <f t="shared" si="121"/>
        <v>IUD20036</v>
      </c>
      <c r="B7804" s="364" t="s">
        <v>6308</v>
      </c>
      <c r="C7804" s="364" t="s">
        <v>12493</v>
      </c>
      <c r="D7804" s="364" t="s">
        <v>1</v>
      </c>
      <c r="E7804" s="365">
        <v>11075.62</v>
      </c>
      <c r="F7804" s="364" t="s">
        <v>15342</v>
      </c>
      <c r="G7804" s="364" t="s">
        <v>15548</v>
      </c>
      <c r="H7804" s="364" t="s">
        <v>29016</v>
      </c>
    </row>
    <row r="7805" spans="1:8" x14ac:dyDescent="0.25">
      <c r="A7805" s="246" t="str">
        <f t="shared" si="121"/>
        <v>IUD20037</v>
      </c>
      <c r="B7805" s="364" t="s">
        <v>6309</v>
      </c>
      <c r="C7805" s="364" t="s">
        <v>6310</v>
      </c>
      <c r="D7805" s="364" t="s">
        <v>1</v>
      </c>
      <c r="E7805" s="365">
        <v>4984.8100000000004</v>
      </c>
      <c r="F7805" s="364" t="s">
        <v>15342</v>
      </c>
      <c r="G7805" s="364" t="s">
        <v>15548</v>
      </c>
      <c r="H7805" s="364" t="s">
        <v>29016</v>
      </c>
    </row>
    <row r="7806" spans="1:8" x14ac:dyDescent="0.25">
      <c r="A7806" s="246" t="str">
        <f t="shared" si="121"/>
        <v>IUD20038</v>
      </c>
      <c r="B7806" s="364" t="s">
        <v>6311</v>
      </c>
      <c r="C7806" s="364" t="s">
        <v>6312</v>
      </c>
      <c r="D7806" s="364" t="s">
        <v>1</v>
      </c>
      <c r="E7806" s="365">
        <v>187.87</v>
      </c>
      <c r="F7806" s="364" t="s">
        <v>15342</v>
      </c>
      <c r="G7806" s="364" t="s">
        <v>15548</v>
      </c>
      <c r="H7806" s="364" t="s">
        <v>29016</v>
      </c>
    </row>
    <row r="7807" spans="1:8" x14ac:dyDescent="0.25">
      <c r="A7807" s="246" t="str">
        <f t="shared" si="121"/>
        <v>IUD20039</v>
      </c>
      <c r="B7807" s="364" t="s">
        <v>6313</v>
      </c>
      <c r="C7807" s="364" t="s">
        <v>6314</v>
      </c>
      <c r="D7807" s="364" t="s">
        <v>1</v>
      </c>
      <c r="E7807" s="365">
        <v>2138.59</v>
      </c>
      <c r="F7807" s="364" t="s">
        <v>15342</v>
      </c>
      <c r="G7807" s="364" t="s">
        <v>15548</v>
      </c>
      <c r="H7807" s="364" t="s">
        <v>29016</v>
      </c>
    </row>
    <row r="7808" spans="1:8" x14ac:dyDescent="0.25">
      <c r="A7808" s="246" t="str">
        <f t="shared" si="121"/>
        <v>IUD20040</v>
      </c>
      <c r="B7808" s="364" t="s">
        <v>6315</v>
      </c>
      <c r="C7808" s="364" t="s">
        <v>13253</v>
      </c>
      <c r="D7808" s="364" t="s">
        <v>1</v>
      </c>
      <c r="E7808" s="365">
        <v>1617.04</v>
      </c>
      <c r="F7808" s="364" t="s">
        <v>15342</v>
      </c>
      <c r="G7808" s="364" t="s">
        <v>15548</v>
      </c>
      <c r="H7808" s="364" t="s">
        <v>29016</v>
      </c>
    </row>
    <row r="7809" spans="1:8" x14ac:dyDescent="0.25">
      <c r="A7809" s="246" t="str">
        <f t="shared" si="121"/>
        <v>IUD20041</v>
      </c>
      <c r="B7809" s="364" t="s">
        <v>6316</v>
      </c>
      <c r="C7809" s="364" t="s">
        <v>21541</v>
      </c>
      <c r="D7809" s="364" t="s">
        <v>1</v>
      </c>
      <c r="E7809" s="365">
        <v>3024.89</v>
      </c>
      <c r="F7809" s="364" t="s">
        <v>15342</v>
      </c>
      <c r="G7809" s="364" t="s">
        <v>15548</v>
      </c>
      <c r="H7809" s="364" t="s">
        <v>29016</v>
      </c>
    </row>
    <row r="7810" spans="1:8" x14ac:dyDescent="0.25">
      <c r="A7810" s="246" t="str">
        <f t="shared" si="121"/>
        <v>IUD20042</v>
      </c>
      <c r="B7810" s="364" t="s">
        <v>6317</v>
      </c>
      <c r="C7810" s="364" t="s">
        <v>21067</v>
      </c>
      <c r="D7810" s="364" t="s">
        <v>1</v>
      </c>
      <c r="E7810" s="365">
        <v>4364.29</v>
      </c>
      <c r="F7810" s="364" t="s">
        <v>15342</v>
      </c>
      <c r="G7810" s="364" t="s">
        <v>15548</v>
      </c>
      <c r="H7810" s="364" t="s">
        <v>29016</v>
      </c>
    </row>
    <row r="7811" spans="1:8" x14ac:dyDescent="0.25">
      <c r="A7811" s="246" t="str">
        <f t="shared" ref="A7811:A7874" si="122">B7811</f>
        <v>IUD20045</v>
      </c>
      <c r="B7811" s="364" t="s">
        <v>6320</v>
      </c>
      <c r="C7811" s="364" t="s">
        <v>6321</v>
      </c>
      <c r="D7811" s="364" t="s">
        <v>1</v>
      </c>
      <c r="E7811" s="365">
        <v>11062.34</v>
      </c>
      <c r="F7811" s="364" t="s">
        <v>15342</v>
      </c>
      <c r="G7811" s="364" t="s">
        <v>15548</v>
      </c>
      <c r="H7811" s="364" t="s">
        <v>29016</v>
      </c>
    </row>
    <row r="7812" spans="1:8" x14ac:dyDescent="0.25">
      <c r="A7812" s="246" t="str">
        <f t="shared" si="122"/>
        <v>IUD20048</v>
      </c>
      <c r="B7812" s="364" t="s">
        <v>6325</v>
      </c>
      <c r="C7812" s="364" t="s">
        <v>19592</v>
      </c>
      <c r="D7812" s="364" t="s">
        <v>1</v>
      </c>
      <c r="E7812" s="365">
        <v>99.04</v>
      </c>
      <c r="F7812" s="364" t="s">
        <v>15342</v>
      </c>
      <c r="G7812" s="364" t="s">
        <v>15548</v>
      </c>
      <c r="H7812" s="364" t="s">
        <v>29016</v>
      </c>
    </row>
    <row r="7813" spans="1:8" x14ac:dyDescent="0.25">
      <c r="A7813" s="246" t="str">
        <f t="shared" si="122"/>
        <v>IUD20049</v>
      </c>
      <c r="B7813" s="364" t="s">
        <v>6326</v>
      </c>
      <c r="C7813" s="364" t="s">
        <v>6327</v>
      </c>
      <c r="D7813" s="364" t="s">
        <v>2</v>
      </c>
      <c r="E7813" s="365">
        <v>116.99</v>
      </c>
      <c r="F7813" s="364" t="s">
        <v>15342</v>
      </c>
      <c r="G7813" s="364" t="s">
        <v>15548</v>
      </c>
      <c r="H7813" s="364" t="s">
        <v>29016</v>
      </c>
    </row>
    <row r="7814" spans="1:8" x14ac:dyDescent="0.25">
      <c r="A7814" s="246" t="str">
        <f t="shared" si="122"/>
        <v>IUD20050</v>
      </c>
      <c r="B7814" s="364" t="s">
        <v>6328</v>
      </c>
      <c r="C7814" s="364" t="s">
        <v>6329</v>
      </c>
      <c r="D7814" s="364" t="s">
        <v>1</v>
      </c>
      <c r="E7814" s="365">
        <v>7734.23</v>
      </c>
      <c r="F7814" s="364" t="s">
        <v>15342</v>
      </c>
      <c r="G7814" s="364" t="s">
        <v>15548</v>
      </c>
      <c r="H7814" s="364" t="s">
        <v>29016</v>
      </c>
    </row>
    <row r="7815" spans="1:8" x14ac:dyDescent="0.25">
      <c r="A7815" s="246" t="str">
        <f t="shared" si="122"/>
        <v>IUD20052</v>
      </c>
      <c r="B7815" s="364" t="s">
        <v>6332</v>
      </c>
      <c r="C7815" s="364" t="s">
        <v>19593</v>
      </c>
      <c r="D7815" s="364" t="s">
        <v>1</v>
      </c>
      <c r="E7815" s="365">
        <v>8905.26</v>
      </c>
      <c r="F7815" s="364" t="s">
        <v>15342</v>
      </c>
      <c r="G7815" s="364" t="s">
        <v>15548</v>
      </c>
      <c r="H7815" s="364" t="s">
        <v>29016</v>
      </c>
    </row>
    <row r="7816" spans="1:8" x14ac:dyDescent="0.25">
      <c r="A7816" s="246" t="str">
        <f t="shared" si="122"/>
        <v>IUD20053</v>
      </c>
      <c r="B7816" s="364" t="s">
        <v>6333</v>
      </c>
      <c r="C7816" s="364" t="s">
        <v>33558</v>
      </c>
      <c r="D7816" s="364" t="s">
        <v>2</v>
      </c>
      <c r="E7816" s="365">
        <v>0</v>
      </c>
      <c r="F7816" s="364" t="s">
        <v>15342</v>
      </c>
      <c r="G7816" s="364" t="s">
        <v>15548</v>
      </c>
      <c r="H7816" s="364" t="s">
        <v>29016</v>
      </c>
    </row>
    <row r="7817" spans="1:8" x14ac:dyDescent="0.25">
      <c r="A7817" s="246" t="str">
        <f t="shared" si="122"/>
        <v>IUD20054</v>
      </c>
      <c r="B7817" s="364" t="s">
        <v>6334</v>
      </c>
      <c r="C7817" s="364" t="s">
        <v>6335</v>
      </c>
      <c r="D7817" s="364" t="s">
        <v>1</v>
      </c>
      <c r="E7817" s="365">
        <v>8648.2900000000009</v>
      </c>
      <c r="F7817" s="364" t="s">
        <v>15342</v>
      </c>
      <c r="G7817" s="364" t="s">
        <v>15548</v>
      </c>
      <c r="H7817" s="364" t="s">
        <v>29016</v>
      </c>
    </row>
    <row r="7818" spans="1:8" x14ac:dyDescent="0.25">
      <c r="A7818" s="246" t="str">
        <f t="shared" si="122"/>
        <v>IUD20055</v>
      </c>
      <c r="B7818" s="364" t="s">
        <v>6336</v>
      </c>
      <c r="C7818" s="364" t="s">
        <v>6337</v>
      </c>
      <c r="D7818" s="364" t="s">
        <v>2</v>
      </c>
      <c r="E7818" s="365">
        <v>71.95</v>
      </c>
      <c r="F7818" s="364" t="s">
        <v>15342</v>
      </c>
      <c r="G7818" s="364" t="s">
        <v>15548</v>
      </c>
      <c r="H7818" s="364" t="s">
        <v>29016</v>
      </c>
    </row>
    <row r="7819" spans="1:8" x14ac:dyDescent="0.25">
      <c r="A7819" s="246" t="str">
        <f t="shared" si="122"/>
        <v>IUD20056</v>
      </c>
      <c r="B7819" s="364" t="s">
        <v>6338</v>
      </c>
      <c r="C7819" s="364" t="s">
        <v>6339</v>
      </c>
      <c r="D7819" s="364" t="s">
        <v>1</v>
      </c>
      <c r="E7819" s="365">
        <v>826.05</v>
      </c>
      <c r="F7819" s="364" t="s">
        <v>15342</v>
      </c>
      <c r="G7819" s="364" t="s">
        <v>15548</v>
      </c>
      <c r="H7819" s="364" t="s">
        <v>29016</v>
      </c>
    </row>
    <row r="7820" spans="1:8" x14ac:dyDescent="0.25">
      <c r="A7820" s="246" t="str">
        <f t="shared" si="122"/>
        <v>IUD20057</v>
      </c>
      <c r="B7820" s="364" t="s">
        <v>6340</v>
      </c>
      <c r="C7820" s="364" t="s">
        <v>6341</v>
      </c>
      <c r="D7820" s="364" t="s">
        <v>4</v>
      </c>
      <c r="E7820" s="365">
        <v>26.95</v>
      </c>
      <c r="F7820" s="364" t="s">
        <v>15342</v>
      </c>
      <c r="G7820" s="364" t="s">
        <v>15548</v>
      </c>
      <c r="H7820" s="364" t="s">
        <v>29016</v>
      </c>
    </row>
    <row r="7821" spans="1:8" x14ac:dyDescent="0.25">
      <c r="A7821" s="246" t="str">
        <f t="shared" si="122"/>
        <v>IUD20058</v>
      </c>
      <c r="B7821" s="364" t="s">
        <v>6342</v>
      </c>
      <c r="C7821" s="364" t="s">
        <v>6343</v>
      </c>
      <c r="D7821" s="364" t="s">
        <v>4</v>
      </c>
      <c r="E7821" s="365">
        <v>23.84</v>
      </c>
      <c r="F7821" s="364" t="s">
        <v>15342</v>
      </c>
      <c r="G7821" s="364" t="s">
        <v>15548</v>
      </c>
      <c r="H7821" s="364" t="s">
        <v>29016</v>
      </c>
    </row>
    <row r="7822" spans="1:8" x14ac:dyDescent="0.25">
      <c r="A7822" s="246" t="str">
        <f t="shared" si="122"/>
        <v>IUD20059</v>
      </c>
      <c r="B7822" s="364" t="s">
        <v>6344</v>
      </c>
      <c r="C7822" s="364" t="s">
        <v>6345</v>
      </c>
      <c r="D7822" s="364" t="s">
        <v>1</v>
      </c>
      <c r="E7822" s="365">
        <v>549.35</v>
      </c>
      <c r="F7822" s="364" t="s">
        <v>15342</v>
      </c>
      <c r="G7822" s="364" t="s">
        <v>15548</v>
      </c>
      <c r="H7822" s="364" t="s">
        <v>29016</v>
      </c>
    </row>
    <row r="7823" spans="1:8" x14ac:dyDescent="0.25">
      <c r="A7823" s="246" t="str">
        <f t="shared" si="122"/>
        <v>IUD20060</v>
      </c>
      <c r="B7823" s="364" t="s">
        <v>6346</v>
      </c>
      <c r="C7823" s="364" t="s">
        <v>6347</v>
      </c>
      <c r="D7823" s="364" t="s">
        <v>1</v>
      </c>
      <c r="E7823" s="365">
        <v>558.5</v>
      </c>
      <c r="F7823" s="364" t="s">
        <v>15342</v>
      </c>
      <c r="G7823" s="364" t="s">
        <v>15548</v>
      </c>
      <c r="H7823" s="364" t="s">
        <v>29016</v>
      </c>
    </row>
    <row r="7824" spans="1:8" x14ac:dyDescent="0.25">
      <c r="A7824" s="246" t="str">
        <f t="shared" si="122"/>
        <v>IUD20061</v>
      </c>
      <c r="B7824" s="364" t="s">
        <v>6348</v>
      </c>
      <c r="C7824" s="364" t="s">
        <v>6349</v>
      </c>
      <c r="D7824" s="364" t="s">
        <v>1</v>
      </c>
      <c r="E7824" s="365">
        <v>563.08000000000004</v>
      </c>
      <c r="F7824" s="364" t="s">
        <v>15342</v>
      </c>
      <c r="G7824" s="364" t="s">
        <v>15548</v>
      </c>
      <c r="H7824" s="364" t="s">
        <v>29016</v>
      </c>
    </row>
    <row r="7825" spans="1:8" x14ac:dyDescent="0.25">
      <c r="A7825" s="246" t="str">
        <f t="shared" si="122"/>
        <v>IUD20065</v>
      </c>
      <c r="B7825" s="364" t="s">
        <v>6350</v>
      </c>
      <c r="C7825" s="364" t="s">
        <v>6351</v>
      </c>
      <c r="D7825" s="364" t="s">
        <v>1</v>
      </c>
      <c r="E7825" s="365">
        <v>2562.9</v>
      </c>
      <c r="F7825" s="364" t="s">
        <v>15342</v>
      </c>
      <c r="G7825" s="364" t="s">
        <v>15548</v>
      </c>
      <c r="H7825" s="364" t="s">
        <v>29016</v>
      </c>
    </row>
    <row r="7826" spans="1:8" x14ac:dyDescent="0.25">
      <c r="A7826" s="246" t="str">
        <f t="shared" si="122"/>
        <v>IUD20069</v>
      </c>
      <c r="B7826" s="364" t="s">
        <v>6355</v>
      </c>
      <c r="C7826" s="364" t="s">
        <v>6356</v>
      </c>
      <c r="D7826" s="364" t="s">
        <v>3</v>
      </c>
      <c r="E7826" s="365">
        <v>22.43</v>
      </c>
      <c r="F7826" s="364" t="s">
        <v>15342</v>
      </c>
      <c r="G7826" s="364" t="s">
        <v>15548</v>
      </c>
      <c r="H7826" s="364" t="s">
        <v>29016</v>
      </c>
    </row>
    <row r="7827" spans="1:8" x14ac:dyDescent="0.25">
      <c r="A7827" s="246" t="str">
        <f t="shared" si="122"/>
        <v>IUD20070</v>
      </c>
      <c r="B7827" s="364" t="s">
        <v>6357</v>
      </c>
      <c r="C7827" s="364" t="s">
        <v>36822</v>
      </c>
      <c r="D7827" s="364" t="s">
        <v>2</v>
      </c>
      <c r="E7827" s="365">
        <v>0</v>
      </c>
      <c r="F7827" s="364" t="s">
        <v>15342</v>
      </c>
      <c r="G7827" s="364" t="s">
        <v>15548</v>
      </c>
      <c r="H7827" s="364" t="s">
        <v>29016</v>
      </c>
    </row>
    <row r="7828" spans="1:8" x14ac:dyDescent="0.25">
      <c r="A7828" s="246" t="str">
        <f t="shared" si="122"/>
        <v>IUD20071</v>
      </c>
      <c r="B7828" s="364" t="s">
        <v>6358</v>
      </c>
      <c r="C7828" s="364" t="s">
        <v>36823</v>
      </c>
      <c r="D7828" s="364" t="s">
        <v>1</v>
      </c>
      <c r="E7828" s="365">
        <v>31511.96</v>
      </c>
      <c r="F7828" s="364" t="s">
        <v>15342</v>
      </c>
      <c r="G7828" s="364" t="s">
        <v>15548</v>
      </c>
      <c r="H7828" s="364" t="s">
        <v>29016</v>
      </c>
    </row>
    <row r="7829" spans="1:8" x14ac:dyDescent="0.25">
      <c r="A7829" s="246" t="str">
        <f t="shared" si="122"/>
        <v>IUD20072</v>
      </c>
      <c r="B7829" s="364" t="s">
        <v>13254</v>
      </c>
      <c r="C7829" s="364" t="s">
        <v>13255</v>
      </c>
      <c r="D7829" s="364" t="s">
        <v>4</v>
      </c>
      <c r="E7829" s="365">
        <v>91.64</v>
      </c>
      <c r="F7829" s="364" t="s">
        <v>15342</v>
      </c>
      <c r="G7829" s="364" t="s">
        <v>15548</v>
      </c>
      <c r="H7829" s="364" t="s">
        <v>29016</v>
      </c>
    </row>
    <row r="7830" spans="1:8" x14ac:dyDescent="0.25">
      <c r="A7830" s="246" t="str">
        <f t="shared" si="122"/>
        <v>IUD20073</v>
      </c>
      <c r="B7830" s="364" t="s">
        <v>6359</v>
      </c>
      <c r="C7830" s="364" t="s">
        <v>19594</v>
      </c>
      <c r="D7830" s="364" t="s">
        <v>1</v>
      </c>
      <c r="E7830" s="365">
        <v>3440.29</v>
      </c>
      <c r="F7830" s="364" t="s">
        <v>15342</v>
      </c>
      <c r="G7830" s="364" t="s">
        <v>15548</v>
      </c>
      <c r="H7830" s="364" t="s">
        <v>29016</v>
      </c>
    </row>
    <row r="7831" spans="1:8" x14ac:dyDescent="0.25">
      <c r="A7831" s="246" t="str">
        <f t="shared" si="122"/>
        <v>IUD20075</v>
      </c>
      <c r="B7831" s="364" t="s">
        <v>6362</v>
      </c>
      <c r="C7831" s="364" t="s">
        <v>6363</v>
      </c>
      <c r="D7831" s="364" t="s">
        <v>3</v>
      </c>
      <c r="E7831" s="365">
        <v>5.96</v>
      </c>
      <c r="F7831" s="364" t="s">
        <v>15342</v>
      </c>
      <c r="G7831" s="364" t="s">
        <v>15548</v>
      </c>
      <c r="H7831" s="364" t="s">
        <v>29016</v>
      </c>
    </row>
    <row r="7832" spans="1:8" x14ac:dyDescent="0.25">
      <c r="A7832" s="246" t="str">
        <f t="shared" si="122"/>
        <v>IUD20076</v>
      </c>
      <c r="B7832" s="364" t="s">
        <v>6364</v>
      </c>
      <c r="C7832" s="364" t="s">
        <v>6365</v>
      </c>
      <c r="D7832" s="364" t="s">
        <v>1</v>
      </c>
      <c r="E7832" s="365">
        <v>15248.99</v>
      </c>
      <c r="F7832" s="364" t="s">
        <v>15342</v>
      </c>
      <c r="G7832" s="364" t="s">
        <v>15548</v>
      </c>
      <c r="H7832" s="364" t="s">
        <v>29016</v>
      </c>
    </row>
    <row r="7833" spans="1:8" x14ac:dyDescent="0.25">
      <c r="A7833" s="246" t="str">
        <f t="shared" si="122"/>
        <v>IUD20077</v>
      </c>
      <c r="B7833" s="364" t="s">
        <v>6366</v>
      </c>
      <c r="C7833" s="364" t="s">
        <v>33563</v>
      </c>
      <c r="D7833" s="364" t="s">
        <v>2</v>
      </c>
      <c r="E7833" s="365">
        <v>0</v>
      </c>
      <c r="F7833" s="364" t="s">
        <v>15342</v>
      </c>
      <c r="G7833" s="364" t="s">
        <v>15548</v>
      </c>
      <c r="H7833" s="364" t="s">
        <v>29016</v>
      </c>
    </row>
    <row r="7834" spans="1:8" x14ac:dyDescent="0.25">
      <c r="A7834" s="246" t="str">
        <f t="shared" si="122"/>
        <v>IUD20078</v>
      </c>
      <c r="B7834" s="364" t="s">
        <v>7147</v>
      </c>
      <c r="C7834" s="364" t="s">
        <v>7148</v>
      </c>
      <c r="D7834" s="364" t="s">
        <v>1</v>
      </c>
      <c r="E7834" s="365">
        <v>1851.42</v>
      </c>
      <c r="F7834" s="364" t="s">
        <v>15342</v>
      </c>
      <c r="G7834" s="364" t="s">
        <v>15548</v>
      </c>
      <c r="H7834" s="364" t="s">
        <v>29016</v>
      </c>
    </row>
    <row r="7835" spans="1:8" x14ac:dyDescent="0.25">
      <c r="A7835" s="246" t="str">
        <f t="shared" si="122"/>
        <v>IUD20079</v>
      </c>
      <c r="B7835" s="364" t="s">
        <v>6367</v>
      </c>
      <c r="C7835" s="364" t="s">
        <v>6368</v>
      </c>
      <c r="D7835" s="364" t="s">
        <v>3</v>
      </c>
      <c r="E7835" s="365">
        <v>91.72</v>
      </c>
      <c r="F7835" s="364" t="s">
        <v>15342</v>
      </c>
      <c r="G7835" s="364" t="s">
        <v>15548</v>
      </c>
      <c r="H7835" s="364" t="s">
        <v>29016</v>
      </c>
    </row>
    <row r="7836" spans="1:8" x14ac:dyDescent="0.25">
      <c r="A7836" s="246" t="str">
        <f t="shared" si="122"/>
        <v>IUD20080</v>
      </c>
      <c r="B7836" s="364" t="s">
        <v>6369</v>
      </c>
      <c r="C7836" s="364" t="s">
        <v>6370</v>
      </c>
      <c r="D7836" s="364" t="s">
        <v>4</v>
      </c>
      <c r="E7836" s="365">
        <v>35.479999999999997</v>
      </c>
      <c r="F7836" s="364" t="s">
        <v>15342</v>
      </c>
      <c r="G7836" s="364" t="s">
        <v>15548</v>
      </c>
      <c r="H7836" s="364" t="s">
        <v>29016</v>
      </c>
    </row>
    <row r="7837" spans="1:8" x14ac:dyDescent="0.25">
      <c r="A7837" s="246" t="str">
        <f t="shared" si="122"/>
        <v>IUD20081</v>
      </c>
      <c r="B7837" s="364" t="s">
        <v>6371</v>
      </c>
      <c r="C7837" s="364" t="s">
        <v>6372</v>
      </c>
      <c r="D7837" s="364" t="s">
        <v>3</v>
      </c>
      <c r="E7837" s="365">
        <v>417.91</v>
      </c>
      <c r="F7837" s="364" t="s">
        <v>15342</v>
      </c>
      <c r="G7837" s="364" t="s">
        <v>15548</v>
      </c>
      <c r="H7837" s="364" t="s">
        <v>29016</v>
      </c>
    </row>
    <row r="7838" spans="1:8" x14ac:dyDescent="0.25">
      <c r="A7838" s="246" t="str">
        <f t="shared" si="122"/>
        <v>IUD20082</v>
      </c>
      <c r="B7838" s="364" t="s">
        <v>6373</v>
      </c>
      <c r="C7838" s="364" t="s">
        <v>6374</v>
      </c>
      <c r="D7838" s="364" t="s">
        <v>2</v>
      </c>
      <c r="E7838" s="365">
        <v>124.49</v>
      </c>
      <c r="F7838" s="364" t="s">
        <v>15342</v>
      </c>
      <c r="G7838" s="364" t="s">
        <v>15548</v>
      </c>
      <c r="H7838" s="364" t="s">
        <v>29016</v>
      </c>
    </row>
    <row r="7839" spans="1:8" x14ac:dyDescent="0.25">
      <c r="A7839" s="246" t="str">
        <f t="shared" si="122"/>
        <v>IUD20083</v>
      </c>
      <c r="B7839" s="364" t="s">
        <v>6375</v>
      </c>
      <c r="C7839" s="364" t="s">
        <v>15549</v>
      </c>
      <c r="D7839" s="364" t="s">
        <v>4</v>
      </c>
      <c r="E7839" s="365">
        <v>504.93</v>
      </c>
      <c r="F7839" s="364" t="s">
        <v>15342</v>
      </c>
      <c r="G7839" s="364" t="s">
        <v>15548</v>
      </c>
      <c r="H7839" s="364" t="s">
        <v>29016</v>
      </c>
    </row>
    <row r="7840" spans="1:8" x14ac:dyDescent="0.25">
      <c r="A7840" s="246" t="str">
        <f t="shared" si="122"/>
        <v>IUD20084</v>
      </c>
      <c r="B7840" s="364" t="s">
        <v>6376</v>
      </c>
      <c r="C7840" s="364" t="s">
        <v>15356</v>
      </c>
      <c r="D7840" s="364" t="s">
        <v>4</v>
      </c>
      <c r="E7840" s="365">
        <v>543.12</v>
      </c>
      <c r="F7840" s="364" t="s">
        <v>15342</v>
      </c>
      <c r="G7840" s="364" t="s">
        <v>15548</v>
      </c>
      <c r="H7840" s="364" t="s">
        <v>29016</v>
      </c>
    </row>
    <row r="7841" spans="1:8" x14ac:dyDescent="0.25">
      <c r="A7841" s="246" t="str">
        <f t="shared" si="122"/>
        <v>IUD20085</v>
      </c>
      <c r="B7841" s="364" t="s">
        <v>6377</v>
      </c>
      <c r="C7841" s="364" t="s">
        <v>6378</v>
      </c>
      <c r="D7841" s="364" t="s">
        <v>4</v>
      </c>
      <c r="E7841" s="365">
        <v>5.36</v>
      </c>
      <c r="F7841" s="364" t="s">
        <v>15342</v>
      </c>
      <c r="G7841" s="364" t="s">
        <v>15548</v>
      </c>
      <c r="H7841" s="364" t="s">
        <v>29016</v>
      </c>
    </row>
    <row r="7842" spans="1:8" x14ac:dyDescent="0.25">
      <c r="A7842" s="246" t="str">
        <f t="shared" si="122"/>
        <v>IUD20086</v>
      </c>
      <c r="B7842" s="364" t="s">
        <v>6379</v>
      </c>
      <c r="C7842" s="364" t="s">
        <v>6380</v>
      </c>
      <c r="D7842" s="364" t="s">
        <v>4</v>
      </c>
      <c r="E7842" s="365">
        <v>512.54999999999995</v>
      </c>
      <c r="F7842" s="364" t="s">
        <v>15342</v>
      </c>
      <c r="G7842" s="364" t="s">
        <v>15548</v>
      </c>
      <c r="H7842" s="364" t="s">
        <v>29016</v>
      </c>
    </row>
    <row r="7843" spans="1:8" x14ac:dyDescent="0.25">
      <c r="A7843" s="246" t="str">
        <f t="shared" si="122"/>
        <v>IUD20087</v>
      </c>
      <c r="B7843" s="364" t="s">
        <v>182</v>
      </c>
      <c r="C7843" s="364" t="s">
        <v>6381</v>
      </c>
      <c r="D7843" s="364" t="s">
        <v>1</v>
      </c>
      <c r="E7843" s="365">
        <v>5063.1400000000003</v>
      </c>
      <c r="F7843" s="364" t="s">
        <v>15342</v>
      </c>
      <c r="G7843" s="364" t="s">
        <v>15548</v>
      </c>
      <c r="H7843" s="364" t="s">
        <v>29016</v>
      </c>
    </row>
    <row r="7844" spans="1:8" x14ac:dyDescent="0.25">
      <c r="A7844" s="246" t="str">
        <f t="shared" si="122"/>
        <v>IUD20088</v>
      </c>
      <c r="B7844" s="364" t="s">
        <v>6382</v>
      </c>
      <c r="C7844" s="364" t="s">
        <v>6383</v>
      </c>
      <c r="D7844" s="364" t="s">
        <v>1</v>
      </c>
      <c r="E7844" s="365">
        <v>1393.33</v>
      </c>
      <c r="F7844" s="364" t="s">
        <v>15342</v>
      </c>
      <c r="G7844" s="364" t="s">
        <v>15548</v>
      </c>
      <c r="H7844" s="364" t="s">
        <v>29016</v>
      </c>
    </row>
    <row r="7845" spans="1:8" x14ac:dyDescent="0.25">
      <c r="A7845" s="246" t="str">
        <f t="shared" si="122"/>
        <v>IUD20089</v>
      </c>
      <c r="B7845" s="364" t="s">
        <v>6384</v>
      </c>
      <c r="C7845" s="364" t="s">
        <v>6385</v>
      </c>
      <c r="D7845" s="364" t="s">
        <v>1</v>
      </c>
      <c r="E7845" s="365">
        <v>2500.13</v>
      </c>
      <c r="F7845" s="364" t="s">
        <v>15342</v>
      </c>
      <c r="G7845" s="364" t="s">
        <v>15548</v>
      </c>
      <c r="H7845" s="364" t="s">
        <v>29016</v>
      </c>
    </row>
    <row r="7846" spans="1:8" x14ac:dyDescent="0.25">
      <c r="A7846" s="246" t="str">
        <f t="shared" si="122"/>
        <v>IUD20090</v>
      </c>
      <c r="B7846" s="364" t="s">
        <v>6386</v>
      </c>
      <c r="C7846" s="364" t="s">
        <v>6387</v>
      </c>
      <c r="D7846" s="364" t="s">
        <v>1</v>
      </c>
      <c r="E7846" s="365">
        <v>3607.42</v>
      </c>
      <c r="F7846" s="364" t="s">
        <v>15342</v>
      </c>
      <c r="G7846" s="364" t="s">
        <v>15548</v>
      </c>
      <c r="H7846" s="364" t="s">
        <v>29016</v>
      </c>
    </row>
    <row r="7847" spans="1:8" x14ac:dyDescent="0.25">
      <c r="A7847" s="246" t="str">
        <f t="shared" si="122"/>
        <v>IUD20092</v>
      </c>
      <c r="B7847" s="364" t="s">
        <v>6388</v>
      </c>
      <c r="C7847" s="364" t="s">
        <v>6389</v>
      </c>
      <c r="D7847" s="364" t="s">
        <v>1</v>
      </c>
      <c r="E7847" s="365">
        <v>5687.89</v>
      </c>
      <c r="F7847" s="364" t="s">
        <v>15342</v>
      </c>
      <c r="G7847" s="364" t="s">
        <v>15548</v>
      </c>
      <c r="H7847" s="364" t="s">
        <v>29016</v>
      </c>
    </row>
    <row r="7848" spans="1:8" x14ac:dyDescent="0.25">
      <c r="A7848" s="246" t="str">
        <f t="shared" si="122"/>
        <v>IUD20094</v>
      </c>
      <c r="B7848" s="364" t="s">
        <v>6392</v>
      </c>
      <c r="C7848" s="364" t="s">
        <v>6393</v>
      </c>
      <c r="D7848" s="364" t="s">
        <v>1</v>
      </c>
      <c r="E7848" s="365">
        <v>891.59</v>
      </c>
      <c r="F7848" s="364" t="s">
        <v>15342</v>
      </c>
      <c r="G7848" s="364" t="s">
        <v>15548</v>
      </c>
      <c r="H7848" s="364" t="s">
        <v>29016</v>
      </c>
    </row>
    <row r="7849" spans="1:8" x14ac:dyDescent="0.25">
      <c r="A7849" s="246" t="str">
        <f t="shared" si="122"/>
        <v>IUD20095</v>
      </c>
      <c r="B7849" s="364" t="s">
        <v>6394</v>
      </c>
      <c r="C7849" s="364" t="s">
        <v>6395</v>
      </c>
      <c r="D7849" s="364" t="s">
        <v>1</v>
      </c>
      <c r="E7849" s="365">
        <v>1108.32</v>
      </c>
      <c r="F7849" s="364" t="s">
        <v>15342</v>
      </c>
      <c r="G7849" s="364" t="s">
        <v>15548</v>
      </c>
      <c r="H7849" s="364" t="s">
        <v>29016</v>
      </c>
    </row>
    <row r="7850" spans="1:8" x14ac:dyDescent="0.25">
      <c r="A7850" s="246" t="str">
        <f t="shared" si="122"/>
        <v>IUD20097</v>
      </c>
      <c r="B7850" s="364" t="s">
        <v>6396</v>
      </c>
      <c r="C7850" s="364" t="s">
        <v>6397</v>
      </c>
      <c r="D7850" s="364" t="s">
        <v>2</v>
      </c>
      <c r="E7850" s="365">
        <v>258.16000000000003</v>
      </c>
      <c r="F7850" s="364" t="s">
        <v>15342</v>
      </c>
      <c r="G7850" s="364" t="s">
        <v>15548</v>
      </c>
      <c r="H7850" s="364" t="s">
        <v>29016</v>
      </c>
    </row>
    <row r="7851" spans="1:8" x14ac:dyDescent="0.25">
      <c r="A7851" s="246" t="str">
        <f t="shared" si="122"/>
        <v>IUD20098</v>
      </c>
      <c r="B7851" s="364" t="s">
        <v>6398</v>
      </c>
      <c r="C7851" s="364" t="s">
        <v>6399</v>
      </c>
      <c r="D7851" s="364" t="s">
        <v>2</v>
      </c>
      <c r="E7851" s="365">
        <v>38.11</v>
      </c>
      <c r="F7851" s="364" t="s">
        <v>15342</v>
      </c>
      <c r="G7851" s="364" t="s">
        <v>15548</v>
      </c>
      <c r="H7851" s="364" t="s">
        <v>29016</v>
      </c>
    </row>
    <row r="7852" spans="1:8" x14ac:dyDescent="0.25">
      <c r="A7852" s="246" t="str">
        <f t="shared" si="122"/>
        <v>IUD20100</v>
      </c>
      <c r="B7852" s="364" t="s">
        <v>12494</v>
      </c>
      <c r="C7852" s="364" t="s">
        <v>33731</v>
      </c>
      <c r="D7852" s="364" t="s">
        <v>2</v>
      </c>
      <c r="E7852" s="365">
        <v>1628.12</v>
      </c>
      <c r="F7852" s="364" t="s">
        <v>15342</v>
      </c>
      <c r="G7852" s="364" t="s">
        <v>15548</v>
      </c>
      <c r="H7852" s="364" t="s">
        <v>29016</v>
      </c>
    </row>
    <row r="7853" spans="1:8" x14ac:dyDescent="0.25">
      <c r="A7853" s="246" t="str">
        <f t="shared" si="122"/>
        <v>IUD20101</v>
      </c>
      <c r="B7853" s="364" t="s">
        <v>12495</v>
      </c>
      <c r="C7853" s="364" t="s">
        <v>33732</v>
      </c>
      <c r="D7853" s="364" t="s">
        <v>2</v>
      </c>
      <c r="E7853" s="365">
        <v>1883.32</v>
      </c>
      <c r="F7853" s="364" t="s">
        <v>15342</v>
      </c>
      <c r="G7853" s="364" t="s">
        <v>15548</v>
      </c>
      <c r="H7853" s="364" t="s">
        <v>29016</v>
      </c>
    </row>
    <row r="7854" spans="1:8" x14ac:dyDescent="0.25">
      <c r="A7854" s="246" t="str">
        <f t="shared" si="122"/>
        <v>IUD20102</v>
      </c>
      <c r="B7854" s="364" t="s">
        <v>12496</v>
      </c>
      <c r="C7854" s="364" t="s">
        <v>12497</v>
      </c>
      <c r="D7854" s="364" t="s">
        <v>1</v>
      </c>
      <c r="E7854" s="365">
        <v>957.02</v>
      </c>
      <c r="F7854" s="364" t="s">
        <v>15342</v>
      </c>
      <c r="G7854" s="364" t="s">
        <v>15548</v>
      </c>
      <c r="H7854" s="364" t="s">
        <v>29016</v>
      </c>
    </row>
    <row r="7855" spans="1:8" x14ac:dyDescent="0.25">
      <c r="A7855" s="246" t="str">
        <f t="shared" si="122"/>
        <v>IUD20103</v>
      </c>
      <c r="B7855" s="364" t="s">
        <v>12752</v>
      </c>
      <c r="C7855" s="364" t="s">
        <v>12753</v>
      </c>
      <c r="D7855" s="364" t="s">
        <v>3</v>
      </c>
      <c r="E7855" s="365">
        <v>344.14</v>
      </c>
      <c r="F7855" s="364" t="s">
        <v>15342</v>
      </c>
      <c r="G7855" s="364" t="s">
        <v>15548</v>
      </c>
      <c r="H7855" s="364" t="s">
        <v>29016</v>
      </c>
    </row>
    <row r="7856" spans="1:8" x14ac:dyDescent="0.25">
      <c r="A7856" s="246" t="str">
        <f t="shared" si="122"/>
        <v>IUD20105</v>
      </c>
      <c r="B7856" s="364" t="s">
        <v>14051</v>
      </c>
      <c r="C7856" s="364" t="s">
        <v>14052</v>
      </c>
      <c r="D7856" s="364" t="s">
        <v>4</v>
      </c>
      <c r="E7856" s="365">
        <v>43.3</v>
      </c>
      <c r="F7856" s="364" t="s">
        <v>15342</v>
      </c>
      <c r="G7856" s="364" t="s">
        <v>15548</v>
      </c>
      <c r="H7856" s="364" t="s">
        <v>29016</v>
      </c>
    </row>
    <row r="7857" spans="1:8" x14ac:dyDescent="0.25">
      <c r="A7857" s="246" t="str">
        <f t="shared" si="122"/>
        <v>IUD20106</v>
      </c>
      <c r="B7857" s="364" t="s">
        <v>14104</v>
      </c>
      <c r="C7857" s="364" t="s">
        <v>14642</v>
      </c>
      <c r="D7857" s="364" t="s">
        <v>1</v>
      </c>
      <c r="E7857" s="365">
        <v>16771.990000000002</v>
      </c>
      <c r="F7857" s="364" t="s">
        <v>15342</v>
      </c>
      <c r="G7857" s="364" t="s">
        <v>15548</v>
      </c>
      <c r="H7857" s="364" t="s">
        <v>29016</v>
      </c>
    </row>
    <row r="7858" spans="1:8" x14ac:dyDescent="0.25">
      <c r="A7858" s="246" t="str">
        <f t="shared" si="122"/>
        <v>IUD20107</v>
      </c>
      <c r="B7858" s="364" t="s">
        <v>14105</v>
      </c>
      <c r="C7858" s="364" t="s">
        <v>14643</v>
      </c>
      <c r="D7858" s="364" t="s">
        <v>1</v>
      </c>
      <c r="E7858" s="365">
        <v>4658.76</v>
      </c>
      <c r="F7858" s="364" t="s">
        <v>15342</v>
      </c>
      <c r="G7858" s="364" t="s">
        <v>15548</v>
      </c>
      <c r="H7858" s="364" t="s">
        <v>29016</v>
      </c>
    </row>
    <row r="7859" spans="1:8" x14ac:dyDescent="0.25">
      <c r="A7859" s="246" t="str">
        <f t="shared" si="122"/>
        <v>IUD20108</v>
      </c>
      <c r="B7859" s="364" t="s">
        <v>15357</v>
      </c>
      <c r="C7859" s="364" t="s">
        <v>15358</v>
      </c>
      <c r="D7859" s="364" t="s">
        <v>2</v>
      </c>
      <c r="E7859" s="365">
        <v>1829.41</v>
      </c>
      <c r="F7859" s="364" t="s">
        <v>15342</v>
      </c>
      <c r="G7859" s="364" t="s">
        <v>15548</v>
      </c>
      <c r="H7859" s="364" t="s">
        <v>29016</v>
      </c>
    </row>
    <row r="7860" spans="1:8" x14ac:dyDescent="0.25">
      <c r="A7860" s="246" t="str">
        <f t="shared" si="122"/>
        <v>IUD20110</v>
      </c>
      <c r="B7860" s="364" t="s">
        <v>15361</v>
      </c>
      <c r="C7860" s="364" t="s">
        <v>15362</v>
      </c>
      <c r="D7860" s="364" t="s">
        <v>1</v>
      </c>
      <c r="E7860" s="365">
        <v>723.53</v>
      </c>
      <c r="F7860" s="364" t="s">
        <v>15342</v>
      </c>
      <c r="G7860" s="364" t="s">
        <v>15548</v>
      </c>
      <c r="H7860" s="364" t="s">
        <v>29016</v>
      </c>
    </row>
    <row r="7861" spans="1:8" x14ac:dyDescent="0.25">
      <c r="A7861" s="246" t="str">
        <f t="shared" si="122"/>
        <v>IUD20112</v>
      </c>
      <c r="B7861" s="364" t="s">
        <v>16331</v>
      </c>
      <c r="C7861" s="364" t="s">
        <v>33751</v>
      </c>
      <c r="D7861" s="364" t="s">
        <v>2</v>
      </c>
      <c r="E7861" s="365">
        <v>268.10000000000002</v>
      </c>
      <c r="F7861" s="364" t="s">
        <v>15342</v>
      </c>
      <c r="G7861" s="364" t="s">
        <v>15548</v>
      </c>
      <c r="H7861" s="364" t="s">
        <v>29016</v>
      </c>
    </row>
    <row r="7862" spans="1:8" x14ac:dyDescent="0.25">
      <c r="A7862" s="246" t="str">
        <f t="shared" si="122"/>
        <v>IUD20113</v>
      </c>
      <c r="B7862" s="364" t="s">
        <v>16332</v>
      </c>
      <c r="C7862" s="364" t="s">
        <v>16333</v>
      </c>
      <c r="D7862" s="364" t="s">
        <v>4</v>
      </c>
      <c r="E7862" s="365">
        <v>623.16999999999996</v>
      </c>
      <c r="F7862" s="364" t="s">
        <v>15342</v>
      </c>
      <c r="G7862" s="364" t="s">
        <v>15548</v>
      </c>
      <c r="H7862" s="364" t="s">
        <v>29016</v>
      </c>
    </row>
    <row r="7863" spans="1:8" x14ac:dyDescent="0.25">
      <c r="A7863" s="246" t="str">
        <f t="shared" si="122"/>
        <v>IUD20114</v>
      </c>
      <c r="B7863" s="364" t="s">
        <v>19595</v>
      </c>
      <c r="C7863" s="364" t="s">
        <v>19596</v>
      </c>
      <c r="D7863" s="364" t="s">
        <v>1</v>
      </c>
      <c r="E7863" s="365">
        <v>10223.299999999999</v>
      </c>
      <c r="F7863" s="364" t="s">
        <v>15342</v>
      </c>
      <c r="G7863" s="364" t="s">
        <v>15548</v>
      </c>
      <c r="H7863" s="364" t="s">
        <v>29016</v>
      </c>
    </row>
    <row r="7864" spans="1:8" x14ac:dyDescent="0.25">
      <c r="A7864" s="246" t="str">
        <f t="shared" si="122"/>
        <v>IUD20115</v>
      </c>
      <c r="B7864" s="364" t="s">
        <v>19597</v>
      </c>
      <c r="C7864" s="364" t="s">
        <v>19598</v>
      </c>
      <c r="D7864" s="364" t="s">
        <v>1</v>
      </c>
      <c r="E7864" s="365">
        <v>205.16</v>
      </c>
      <c r="F7864" s="364" t="s">
        <v>15342</v>
      </c>
      <c r="G7864" s="364" t="s">
        <v>15548</v>
      </c>
      <c r="H7864" s="364" t="s">
        <v>29016</v>
      </c>
    </row>
    <row r="7865" spans="1:8" x14ac:dyDescent="0.25">
      <c r="A7865" s="246" t="str">
        <f t="shared" si="122"/>
        <v>IUD20116</v>
      </c>
      <c r="B7865" s="364" t="s">
        <v>19599</v>
      </c>
      <c r="C7865" s="364" t="s">
        <v>19600</v>
      </c>
      <c r="D7865" s="364" t="s">
        <v>3</v>
      </c>
      <c r="E7865" s="365">
        <v>31.91</v>
      </c>
      <c r="F7865" s="364" t="s">
        <v>15342</v>
      </c>
      <c r="G7865" s="364" t="s">
        <v>15548</v>
      </c>
      <c r="H7865" s="364" t="s">
        <v>29016</v>
      </c>
    </row>
    <row r="7866" spans="1:8" x14ac:dyDescent="0.25">
      <c r="A7866" s="246" t="str">
        <f t="shared" si="122"/>
        <v>IUD20117</v>
      </c>
      <c r="B7866" s="364" t="s">
        <v>19601</v>
      </c>
      <c r="C7866" s="364" t="s">
        <v>19602</v>
      </c>
      <c r="D7866" s="364" t="s">
        <v>3</v>
      </c>
      <c r="E7866" s="365">
        <v>23.95</v>
      </c>
      <c r="F7866" s="364" t="s">
        <v>15342</v>
      </c>
      <c r="G7866" s="364" t="s">
        <v>15548</v>
      </c>
      <c r="H7866" s="364" t="s">
        <v>29016</v>
      </c>
    </row>
    <row r="7867" spans="1:8" x14ac:dyDescent="0.25">
      <c r="A7867" s="246" t="str">
        <f t="shared" si="122"/>
        <v>IUD20118</v>
      </c>
      <c r="B7867" s="364" t="s">
        <v>19603</v>
      </c>
      <c r="C7867" s="364" t="s">
        <v>19604</v>
      </c>
      <c r="D7867" s="364" t="s">
        <v>1</v>
      </c>
      <c r="E7867" s="365">
        <v>241.86</v>
      </c>
      <c r="F7867" s="364" t="s">
        <v>15342</v>
      </c>
      <c r="G7867" s="364" t="s">
        <v>15548</v>
      </c>
      <c r="H7867" s="364" t="s">
        <v>29016</v>
      </c>
    </row>
    <row r="7868" spans="1:8" x14ac:dyDescent="0.25">
      <c r="A7868" s="246" t="str">
        <f t="shared" si="122"/>
        <v>IUD20119</v>
      </c>
      <c r="B7868" s="364" t="s">
        <v>33695</v>
      </c>
      <c r="C7868" s="364" t="s">
        <v>33696</v>
      </c>
      <c r="D7868" s="364" t="s">
        <v>2</v>
      </c>
      <c r="E7868" s="365">
        <v>107.93</v>
      </c>
      <c r="F7868" s="364" t="s">
        <v>15342</v>
      </c>
      <c r="G7868" s="364" t="s">
        <v>15548</v>
      </c>
      <c r="H7868" s="364" t="s">
        <v>29016</v>
      </c>
    </row>
    <row r="7869" spans="1:8" x14ac:dyDescent="0.25">
      <c r="A7869" s="246" t="str">
        <f t="shared" si="122"/>
        <v>IUD20120</v>
      </c>
      <c r="B7869" s="364" t="s">
        <v>33697</v>
      </c>
      <c r="C7869" s="364" t="s">
        <v>33698</v>
      </c>
      <c r="D7869" s="364" t="s">
        <v>2</v>
      </c>
      <c r="E7869" s="365">
        <v>126.85</v>
      </c>
      <c r="F7869" s="364" t="s">
        <v>15342</v>
      </c>
      <c r="G7869" s="364" t="s">
        <v>15548</v>
      </c>
      <c r="H7869" s="364" t="s">
        <v>29016</v>
      </c>
    </row>
    <row r="7870" spans="1:8" x14ac:dyDescent="0.25">
      <c r="A7870" s="246" t="str">
        <f t="shared" si="122"/>
        <v>IUD20121</v>
      </c>
      <c r="B7870" s="364" t="s">
        <v>33699</v>
      </c>
      <c r="C7870" s="364" t="s">
        <v>33700</v>
      </c>
      <c r="D7870" s="364" t="s">
        <v>2</v>
      </c>
      <c r="E7870" s="365">
        <v>153.72</v>
      </c>
      <c r="F7870" s="364" t="s">
        <v>15342</v>
      </c>
      <c r="G7870" s="364" t="s">
        <v>15548</v>
      </c>
      <c r="H7870" s="364" t="s">
        <v>29016</v>
      </c>
    </row>
    <row r="7871" spans="1:8" x14ac:dyDescent="0.25">
      <c r="A7871" s="246" t="str">
        <f t="shared" si="122"/>
        <v>IUD30000</v>
      </c>
      <c r="B7871" s="364" t="s">
        <v>6402</v>
      </c>
      <c r="C7871" s="364" t="s">
        <v>6403</v>
      </c>
      <c r="D7871" s="364" t="s">
        <v>4</v>
      </c>
      <c r="E7871" s="365">
        <v>22.05</v>
      </c>
      <c r="F7871" s="364" t="s">
        <v>15342</v>
      </c>
      <c r="G7871" s="364" t="s">
        <v>15548</v>
      </c>
      <c r="H7871" s="364" t="s">
        <v>29016</v>
      </c>
    </row>
    <row r="7872" spans="1:8" x14ac:dyDescent="0.25">
      <c r="A7872" s="246" t="str">
        <f t="shared" si="122"/>
        <v>IUD30001</v>
      </c>
      <c r="B7872" s="364" t="s">
        <v>6404</v>
      </c>
      <c r="C7872" s="364" t="s">
        <v>6405</v>
      </c>
      <c r="D7872" s="364" t="s">
        <v>1</v>
      </c>
      <c r="E7872" s="365">
        <v>4606.59</v>
      </c>
      <c r="F7872" s="364" t="s">
        <v>15342</v>
      </c>
      <c r="G7872" s="364" t="s">
        <v>15548</v>
      </c>
      <c r="H7872" s="364" t="s">
        <v>29016</v>
      </c>
    </row>
    <row r="7873" spans="1:8" x14ac:dyDescent="0.25">
      <c r="A7873" s="246" t="str">
        <f t="shared" si="122"/>
        <v>IUD30002</v>
      </c>
      <c r="B7873" s="364" t="s">
        <v>6406</v>
      </c>
      <c r="C7873" s="364" t="s">
        <v>6407</v>
      </c>
      <c r="D7873" s="364" t="s">
        <v>1</v>
      </c>
      <c r="E7873" s="365">
        <v>5100.5</v>
      </c>
      <c r="F7873" s="364" t="s">
        <v>15342</v>
      </c>
      <c r="G7873" s="364" t="s">
        <v>15548</v>
      </c>
      <c r="H7873" s="364" t="s">
        <v>29016</v>
      </c>
    </row>
    <row r="7874" spans="1:8" x14ac:dyDescent="0.25">
      <c r="A7874" s="246" t="str">
        <f t="shared" si="122"/>
        <v>IUD30005</v>
      </c>
      <c r="B7874" s="364" t="s">
        <v>6408</v>
      </c>
      <c r="C7874" s="364" t="s">
        <v>19605</v>
      </c>
      <c r="D7874" s="364" t="s">
        <v>1</v>
      </c>
      <c r="E7874" s="365">
        <v>4830.22</v>
      </c>
      <c r="F7874" s="364" t="s">
        <v>15342</v>
      </c>
      <c r="G7874" s="364" t="s">
        <v>15548</v>
      </c>
      <c r="H7874" s="364" t="s">
        <v>29016</v>
      </c>
    </row>
    <row r="7875" spans="1:8" x14ac:dyDescent="0.25">
      <c r="A7875" s="246" t="str">
        <f t="shared" ref="A7875:A7938" si="123">B7875</f>
        <v>IUD30006</v>
      </c>
      <c r="B7875" s="364" t="s">
        <v>6409</v>
      </c>
      <c r="C7875" s="364" t="s">
        <v>6410</v>
      </c>
      <c r="D7875" s="364" t="s">
        <v>1</v>
      </c>
      <c r="E7875" s="365">
        <v>16471.54</v>
      </c>
      <c r="F7875" s="364" t="s">
        <v>15342</v>
      </c>
      <c r="G7875" s="364" t="s">
        <v>15548</v>
      </c>
      <c r="H7875" s="364" t="s">
        <v>29016</v>
      </c>
    </row>
    <row r="7876" spans="1:8" x14ac:dyDescent="0.25">
      <c r="A7876" s="246" t="str">
        <f t="shared" si="123"/>
        <v>IUD30007</v>
      </c>
      <c r="B7876" s="364" t="s">
        <v>6411</v>
      </c>
      <c r="C7876" s="364" t="s">
        <v>6412</v>
      </c>
      <c r="D7876" s="364" t="s">
        <v>2</v>
      </c>
      <c r="E7876" s="365">
        <v>209.57</v>
      </c>
      <c r="F7876" s="364" t="s">
        <v>15342</v>
      </c>
      <c r="G7876" s="364" t="s">
        <v>15548</v>
      </c>
      <c r="H7876" s="364" t="s">
        <v>29016</v>
      </c>
    </row>
    <row r="7877" spans="1:8" x14ac:dyDescent="0.25">
      <c r="A7877" s="246" t="str">
        <f t="shared" si="123"/>
        <v>IUD30008</v>
      </c>
      <c r="B7877" s="364" t="s">
        <v>6413</v>
      </c>
      <c r="C7877" s="364" t="s">
        <v>6414</v>
      </c>
      <c r="D7877" s="364" t="s">
        <v>1</v>
      </c>
      <c r="E7877" s="365">
        <v>3064.17</v>
      </c>
      <c r="F7877" s="364" t="s">
        <v>15342</v>
      </c>
      <c r="G7877" s="364" t="s">
        <v>15548</v>
      </c>
      <c r="H7877" s="364" t="s">
        <v>29016</v>
      </c>
    </row>
    <row r="7878" spans="1:8" x14ac:dyDescent="0.25">
      <c r="A7878" s="246" t="str">
        <f t="shared" si="123"/>
        <v>IUD30011</v>
      </c>
      <c r="B7878" s="364" t="s">
        <v>6418</v>
      </c>
      <c r="C7878" s="364" t="s">
        <v>6419</v>
      </c>
      <c r="D7878" s="364" t="s">
        <v>2</v>
      </c>
      <c r="E7878" s="365">
        <v>270.13</v>
      </c>
      <c r="F7878" s="364" t="s">
        <v>15342</v>
      </c>
      <c r="G7878" s="364" t="s">
        <v>15548</v>
      </c>
      <c r="H7878" s="364" t="s">
        <v>29016</v>
      </c>
    </row>
    <row r="7879" spans="1:8" x14ac:dyDescent="0.25">
      <c r="A7879" s="246" t="str">
        <f t="shared" si="123"/>
        <v>IUD30012</v>
      </c>
      <c r="B7879" s="364" t="s">
        <v>6420</v>
      </c>
      <c r="C7879" s="364" t="s">
        <v>6421</v>
      </c>
      <c r="D7879" s="364" t="s">
        <v>1</v>
      </c>
      <c r="E7879" s="365">
        <v>4712.12</v>
      </c>
      <c r="F7879" s="364" t="s">
        <v>15342</v>
      </c>
      <c r="G7879" s="364" t="s">
        <v>15548</v>
      </c>
      <c r="H7879" s="364" t="s">
        <v>29016</v>
      </c>
    </row>
    <row r="7880" spans="1:8" x14ac:dyDescent="0.25">
      <c r="A7880" s="246" t="str">
        <f t="shared" si="123"/>
        <v>IUD30014</v>
      </c>
      <c r="B7880" s="364" t="s">
        <v>6424</v>
      </c>
      <c r="C7880" s="364" t="s">
        <v>6425</v>
      </c>
      <c r="D7880" s="364" t="s">
        <v>2</v>
      </c>
      <c r="E7880" s="365">
        <v>1209.0899999999999</v>
      </c>
      <c r="F7880" s="364" t="s">
        <v>15342</v>
      </c>
      <c r="G7880" s="364" t="s">
        <v>15548</v>
      </c>
      <c r="H7880" s="364" t="s">
        <v>29016</v>
      </c>
    </row>
    <row r="7881" spans="1:8" x14ac:dyDescent="0.25">
      <c r="A7881" s="246" t="str">
        <f t="shared" si="123"/>
        <v>IUD30015</v>
      </c>
      <c r="B7881" s="364" t="s">
        <v>6426</v>
      </c>
      <c r="C7881" s="364" t="s">
        <v>6427</v>
      </c>
      <c r="D7881" s="364" t="s">
        <v>1</v>
      </c>
      <c r="E7881" s="365">
        <v>1807.69</v>
      </c>
      <c r="F7881" s="364" t="s">
        <v>15342</v>
      </c>
      <c r="G7881" s="364" t="s">
        <v>15548</v>
      </c>
      <c r="H7881" s="364" t="s">
        <v>29016</v>
      </c>
    </row>
    <row r="7882" spans="1:8" x14ac:dyDescent="0.25">
      <c r="A7882" s="246" t="str">
        <f t="shared" si="123"/>
        <v>IUD30016</v>
      </c>
      <c r="B7882" s="364" t="s">
        <v>6428</v>
      </c>
      <c r="C7882" s="364" t="s">
        <v>6429</v>
      </c>
      <c r="D7882" s="364" t="s">
        <v>1</v>
      </c>
      <c r="E7882" s="365">
        <v>2748.74</v>
      </c>
      <c r="F7882" s="364" t="s">
        <v>15342</v>
      </c>
      <c r="G7882" s="364" t="s">
        <v>15548</v>
      </c>
      <c r="H7882" s="364" t="s">
        <v>29016</v>
      </c>
    </row>
    <row r="7883" spans="1:8" x14ac:dyDescent="0.25">
      <c r="A7883" s="246" t="str">
        <f t="shared" si="123"/>
        <v>IUD30018</v>
      </c>
      <c r="B7883" s="364" t="s">
        <v>6430</v>
      </c>
      <c r="C7883" s="364" t="s">
        <v>6431</v>
      </c>
      <c r="D7883" s="364" t="s">
        <v>4</v>
      </c>
      <c r="E7883" s="365">
        <v>53.22</v>
      </c>
      <c r="F7883" s="364" t="s">
        <v>15342</v>
      </c>
      <c r="G7883" s="364" t="s">
        <v>15548</v>
      </c>
      <c r="H7883" s="364" t="s">
        <v>29016</v>
      </c>
    </row>
    <row r="7884" spans="1:8" x14ac:dyDescent="0.25">
      <c r="A7884" s="246" t="str">
        <f t="shared" si="123"/>
        <v>IUD30019</v>
      </c>
      <c r="B7884" s="364" t="s">
        <v>6432</v>
      </c>
      <c r="C7884" s="364" t="s">
        <v>6433</v>
      </c>
      <c r="D7884" s="364" t="s">
        <v>1</v>
      </c>
      <c r="E7884" s="365">
        <v>26863.21</v>
      </c>
      <c r="F7884" s="364" t="s">
        <v>15342</v>
      </c>
      <c r="G7884" s="364" t="s">
        <v>15548</v>
      </c>
      <c r="H7884" s="364" t="s">
        <v>29016</v>
      </c>
    </row>
    <row r="7885" spans="1:8" x14ac:dyDescent="0.25">
      <c r="A7885" s="246" t="str">
        <f t="shared" si="123"/>
        <v>IUD30020</v>
      </c>
      <c r="B7885" s="364" t="s">
        <v>6434</v>
      </c>
      <c r="C7885" s="364" t="s">
        <v>6435</v>
      </c>
      <c r="D7885" s="364" t="s">
        <v>2</v>
      </c>
      <c r="E7885" s="365">
        <v>295.2</v>
      </c>
      <c r="F7885" s="364" t="s">
        <v>15342</v>
      </c>
      <c r="G7885" s="364" t="s">
        <v>15548</v>
      </c>
      <c r="H7885" s="364" t="s">
        <v>29016</v>
      </c>
    </row>
    <row r="7886" spans="1:8" x14ac:dyDescent="0.25">
      <c r="A7886" s="246" t="str">
        <f t="shared" si="123"/>
        <v>IUD30021</v>
      </c>
      <c r="B7886" s="364" t="s">
        <v>6436</v>
      </c>
      <c r="C7886" s="364" t="s">
        <v>6437</v>
      </c>
      <c r="D7886" s="364" t="s">
        <v>4</v>
      </c>
      <c r="E7886" s="365">
        <v>130.25</v>
      </c>
      <c r="F7886" s="364" t="s">
        <v>15342</v>
      </c>
      <c r="G7886" s="364" t="s">
        <v>15548</v>
      </c>
      <c r="H7886" s="364" t="s">
        <v>29016</v>
      </c>
    </row>
    <row r="7887" spans="1:8" x14ac:dyDescent="0.25">
      <c r="A7887" s="246" t="str">
        <f t="shared" si="123"/>
        <v>IUD30022</v>
      </c>
      <c r="B7887" s="364" t="s">
        <v>6438</v>
      </c>
      <c r="C7887" s="364" t="s">
        <v>6439</v>
      </c>
      <c r="D7887" s="364" t="s">
        <v>4</v>
      </c>
      <c r="E7887" s="365">
        <v>119.56</v>
      </c>
      <c r="F7887" s="364" t="s">
        <v>15342</v>
      </c>
      <c r="G7887" s="364" t="s">
        <v>15548</v>
      </c>
      <c r="H7887" s="364" t="s">
        <v>29016</v>
      </c>
    </row>
    <row r="7888" spans="1:8" x14ac:dyDescent="0.25">
      <c r="A7888" s="246" t="str">
        <f t="shared" si="123"/>
        <v>IUD30023</v>
      </c>
      <c r="B7888" s="364" t="s">
        <v>6440</v>
      </c>
      <c r="C7888" s="364" t="s">
        <v>6441</v>
      </c>
      <c r="D7888" s="364" t="s">
        <v>2</v>
      </c>
      <c r="E7888" s="365">
        <v>65.22</v>
      </c>
      <c r="F7888" s="364" t="s">
        <v>15342</v>
      </c>
      <c r="G7888" s="364" t="s">
        <v>15548</v>
      </c>
      <c r="H7888" s="364" t="s">
        <v>29016</v>
      </c>
    </row>
    <row r="7889" spans="1:8" x14ac:dyDescent="0.25">
      <c r="A7889" s="246" t="str">
        <f t="shared" si="123"/>
        <v>IUD30024</v>
      </c>
      <c r="B7889" s="364" t="s">
        <v>6442</v>
      </c>
      <c r="C7889" s="364" t="s">
        <v>6443</v>
      </c>
      <c r="D7889" s="364" t="s">
        <v>2</v>
      </c>
      <c r="E7889" s="365">
        <v>69.33</v>
      </c>
      <c r="F7889" s="364" t="s">
        <v>15342</v>
      </c>
      <c r="G7889" s="364" t="s">
        <v>15548</v>
      </c>
      <c r="H7889" s="364" t="s">
        <v>29016</v>
      </c>
    </row>
    <row r="7890" spans="1:8" x14ac:dyDescent="0.25">
      <c r="A7890" s="246" t="str">
        <f t="shared" si="123"/>
        <v>IUD30026</v>
      </c>
      <c r="B7890" s="364" t="s">
        <v>13256</v>
      </c>
      <c r="C7890" s="364" t="s">
        <v>13257</v>
      </c>
      <c r="D7890" s="364" t="s">
        <v>4</v>
      </c>
      <c r="E7890" s="365">
        <v>125.38</v>
      </c>
      <c r="F7890" s="364" t="s">
        <v>15342</v>
      </c>
      <c r="G7890" s="364" t="s">
        <v>15548</v>
      </c>
      <c r="H7890" s="364" t="s">
        <v>29016</v>
      </c>
    </row>
    <row r="7891" spans="1:8" x14ac:dyDescent="0.25">
      <c r="A7891" s="246" t="str">
        <f t="shared" si="123"/>
        <v>IUD30028</v>
      </c>
      <c r="B7891" s="364" t="s">
        <v>6448</v>
      </c>
      <c r="C7891" s="364" t="s">
        <v>6449</v>
      </c>
      <c r="D7891" s="364" t="s">
        <v>4</v>
      </c>
      <c r="E7891" s="365">
        <v>115.97</v>
      </c>
      <c r="F7891" s="364" t="s">
        <v>15342</v>
      </c>
      <c r="G7891" s="364" t="s">
        <v>15548</v>
      </c>
      <c r="H7891" s="364" t="s">
        <v>29016</v>
      </c>
    </row>
    <row r="7892" spans="1:8" x14ac:dyDescent="0.25">
      <c r="A7892" s="246" t="str">
        <f t="shared" si="123"/>
        <v>IUD30030</v>
      </c>
      <c r="B7892" s="364" t="s">
        <v>6452</v>
      </c>
      <c r="C7892" s="364" t="s">
        <v>6453</v>
      </c>
      <c r="D7892" s="364" t="s">
        <v>1</v>
      </c>
      <c r="E7892" s="365">
        <v>491.66</v>
      </c>
      <c r="F7892" s="364" t="s">
        <v>15342</v>
      </c>
      <c r="G7892" s="364" t="s">
        <v>15548</v>
      </c>
      <c r="H7892" s="364" t="s">
        <v>29016</v>
      </c>
    </row>
    <row r="7893" spans="1:8" x14ac:dyDescent="0.25">
      <c r="A7893" s="246" t="str">
        <f t="shared" si="123"/>
        <v>IUD30031</v>
      </c>
      <c r="B7893" s="364" t="s">
        <v>6454</v>
      </c>
      <c r="C7893" s="364" t="s">
        <v>6455</v>
      </c>
      <c r="D7893" s="364" t="s">
        <v>2</v>
      </c>
      <c r="E7893" s="365">
        <v>819.53</v>
      </c>
      <c r="F7893" s="364" t="s">
        <v>15342</v>
      </c>
      <c r="G7893" s="364" t="s">
        <v>15548</v>
      </c>
      <c r="H7893" s="364" t="s">
        <v>29016</v>
      </c>
    </row>
    <row r="7894" spans="1:8" x14ac:dyDescent="0.25">
      <c r="A7894" s="246" t="str">
        <f t="shared" si="123"/>
        <v>IUD300311</v>
      </c>
      <c r="B7894" s="364" t="s">
        <v>12774</v>
      </c>
      <c r="C7894" s="364" t="s">
        <v>12775</v>
      </c>
      <c r="D7894" s="364" t="s">
        <v>2</v>
      </c>
      <c r="E7894" s="365">
        <v>476.98</v>
      </c>
      <c r="F7894" s="364" t="s">
        <v>15342</v>
      </c>
      <c r="G7894" s="364" t="s">
        <v>15548</v>
      </c>
      <c r="H7894" s="364" t="s">
        <v>29016</v>
      </c>
    </row>
    <row r="7895" spans="1:8" x14ac:dyDescent="0.25">
      <c r="A7895" s="246" t="str">
        <f t="shared" si="123"/>
        <v>IUD300312</v>
      </c>
      <c r="B7895" s="364" t="s">
        <v>12776</v>
      </c>
      <c r="C7895" s="364" t="s">
        <v>12777</v>
      </c>
      <c r="D7895" s="364" t="s">
        <v>2</v>
      </c>
      <c r="E7895" s="365">
        <v>675.1</v>
      </c>
      <c r="F7895" s="364" t="s">
        <v>15342</v>
      </c>
      <c r="G7895" s="364" t="s">
        <v>15548</v>
      </c>
      <c r="H7895" s="364" t="s">
        <v>29016</v>
      </c>
    </row>
    <row r="7896" spans="1:8" x14ac:dyDescent="0.25">
      <c r="A7896" s="246" t="str">
        <f t="shared" si="123"/>
        <v>IUD300329</v>
      </c>
      <c r="B7896" s="364" t="s">
        <v>13436</v>
      </c>
      <c r="C7896" s="364" t="s">
        <v>13437</v>
      </c>
      <c r="D7896" s="364" t="s">
        <v>3</v>
      </c>
      <c r="E7896" s="365">
        <v>66.290000000000006</v>
      </c>
      <c r="F7896" s="364" t="s">
        <v>15342</v>
      </c>
      <c r="G7896" s="364" t="s">
        <v>15548</v>
      </c>
      <c r="H7896" s="364" t="s">
        <v>29016</v>
      </c>
    </row>
    <row r="7897" spans="1:8" x14ac:dyDescent="0.25">
      <c r="A7897" s="246" t="str">
        <f t="shared" si="123"/>
        <v>IUD30033</v>
      </c>
      <c r="B7897" s="364" t="s">
        <v>6456</v>
      </c>
      <c r="C7897" s="364" t="s">
        <v>6457</v>
      </c>
      <c r="D7897" s="364" t="s">
        <v>2</v>
      </c>
      <c r="E7897" s="365">
        <v>70.25</v>
      </c>
      <c r="F7897" s="364" t="s">
        <v>15342</v>
      </c>
      <c r="G7897" s="364" t="s">
        <v>15548</v>
      </c>
      <c r="H7897" s="364" t="s">
        <v>29016</v>
      </c>
    </row>
    <row r="7898" spans="1:8" x14ac:dyDescent="0.25">
      <c r="A7898" s="246" t="str">
        <f t="shared" si="123"/>
        <v>IUD300330</v>
      </c>
      <c r="B7898" s="364" t="s">
        <v>13294</v>
      </c>
      <c r="C7898" s="364" t="s">
        <v>13295</v>
      </c>
      <c r="D7898" s="364" t="s">
        <v>3</v>
      </c>
      <c r="E7898" s="365">
        <v>60.8</v>
      </c>
      <c r="F7898" s="364" t="s">
        <v>15342</v>
      </c>
      <c r="G7898" s="364" t="s">
        <v>15548</v>
      </c>
      <c r="H7898" s="364" t="s">
        <v>29016</v>
      </c>
    </row>
    <row r="7899" spans="1:8" x14ac:dyDescent="0.25">
      <c r="A7899" s="246" t="str">
        <f t="shared" si="123"/>
        <v>IUD300331</v>
      </c>
      <c r="B7899" s="364" t="s">
        <v>13275</v>
      </c>
      <c r="C7899" s="364" t="s">
        <v>13276</v>
      </c>
      <c r="D7899" s="364" t="s">
        <v>3</v>
      </c>
      <c r="E7899" s="365">
        <v>62.82</v>
      </c>
      <c r="F7899" s="364" t="s">
        <v>15342</v>
      </c>
      <c r="G7899" s="364" t="s">
        <v>15548</v>
      </c>
      <c r="H7899" s="364" t="s">
        <v>29016</v>
      </c>
    </row>
    <row r="7900" spans="1:8" x14ac:dyDescent="0.25">
      <c r="A7900" s="246" t="str">
        <f t="shared" si="123"/>
        <v>IUD300333</v>
      </c>
      <c r="B7900" s="364" t="s">
        <v>13284</v>
      </c>
      <c r="C7900" s="364" t="s">
        <v>13285</v>
      </c>
      <c r="D7900" s="364" t="s">
        <v>3</v>
      </c>
      <c r="E7900" s="365">
        <v>55.65</v>
      </c>
      <c r="F7900" s="364" t="s">
        <v>15342</v>
      </c>
      <c r="G7900" s="364" t="s">
        <v>15548</v>
      </c>
      <c r="H7900" s="364" t="s">
        <v>29016</v>
      </c>
    </row>
    <row r="7901" spans="1:8" x14ac:dyDescent="0.25">
      <c r="A7901" s="246" t="str">
        <f t="shared" si="123"/>
        <v>IUD300334</v>
      </c>
      <c r="B7901" s="364" t="s">
        <v>13296</v>
      </c>
      <c r="C7901" s="364" t="s">
        <v>19606</v>
      </c>
      <c r="D7901" s="364" t="s">
        <v>2</v>
      </c>
      <c r="E7901" s="365">
        <v>24.19</v>
      </c>
      <c r="F7901" s="364" t="s">
        <v>15342</v>
      </c>
      <c r="G7901" s="364" t="s">
        <v>15548</v>
      </c>
      <c r="H7901" s="364" t="s">
        <v>29016</v>
      </c>
    </row>
    <row r="7902" spans="1:8" x14ac:dyDescent="0.25">
      <c r="A7902" s="246" t="str">
        <f t="shared" si="123"/>
        <v>IUD300335</v>
      </c>
      <c r="B7902" s="364" t="s">
        <v>13268</v>
      </c>
      <c r="C7902" s="364" t="s">
        <v>19607</v>
      </c>
      <c r="D7902" s="364" t="s">
        <v>2</v>
      </c>
      <c r="E7902" s="365">
        <v>40.25</v>
      </c>
      <c r="F7902" s="364" t="s">
        <v>15342</v>
      </c>
      <c r="G7902" s="364" t="s">
        <v>15548</v>
      </c>
      <c r="H7902" s="364" t="s">
        <v>29016</v>
      </c>
    </row>
    <row r="7903" spans="1:8" x14ac:dyDescent="0.25">
      <c r="A7903" s="246" t="str">
        <f t="shared" si="123"/>
        <v>IUD30035</v>
      </c>
      <c r="B7903" s="364" t="s">
        <v>6458</v>
      </c>
      <c r="C7903" s="364" t="s">
        <v>33726</v>
      </c>
      <c r="D7903" s="364" t="s">
        <v>1</v>
      </c>
      <c r="E7903" s="365">
        <v>2509.2399999999998</v>
      </c>
      <c r="F7903" s="364" t="s">
        <v>15342</v>
      </c>
      <c r="G7903" s="364" t="s">
        <v>15548</v>
      </c>
      <c r="H7903" s="364" t="s">
        <v>29016</v>
      </c>
    </row>
    <row r="7904" spans="1:8" x14ac:dyDescent="0.25">
      <c r="A7904" s="246" t="str">
        <f t="shared" si="123"/>
        <v>IUD30037</v>
      </c>
      <c r="B7904" s="364" t="s">
        <v>6461</v>
      </c>
      <c r="C7904" s="364" t="s">
        <v>12500</v>
      </c>
      <c r="D7904" s="364" t="s">
        <v>2</v>
      </c>
      <c r="E7904" s="365">
        <v>1249.6400000000001</v>
      </c>
      <c r="F7904" s="364" t="s">
        <v>15342</v>
      </c>
      <c r="G7904" s="364" t="s">
        <v>15548</v>
      </c>
      <c r="H7904" s="364" t="s">
        <v>29016</v>
      </c>
    </row>
    <row r="7905" spans="1:8" x14ac:dyDescent="0.25">
      <c r="A7905" s="246" t="str">
        <f t="shared" si="123"/>
        <v>IUD30038</v>
      </c>
      <c r="B7905" s="364" t="s">
        <v>6462</v>
      </c>
      <c r="C7905" s="364" t="s">
        <v>33736</v>
      </c>
      <c r="D7905" s="364" t="s">
        <v>1</v>
      </c>
      <c r="E7905" s="365">
        <v>3672.87</v>
      </c>
      <c r="F7905" s="364" t="s">
        <v>15342</v>
      </c>
      <c r="G7905" s="364" t="s">
        <v>15548</v>
      </c>
      <c r="H7905" s="364" t="s">
        <v>29016</v>
      </c>
    </row>
    <row r="7906" spans="1:8" x14ac:dyDescent="0.25">
      <c r="A7906" s="246" t="str">
        <f t="shared" si="123"/>
        <v>IUD30039</v>
      </c>
      <c r="B7906" s="364" t="s">
        <v>6463</v>
      </c>
      <c r="C7906" s="364" t="s">
        <v>6464</v>
      </c>
      <c r="D7906" s="364" t="s">
        <v>2</v>
      </c>
      <c r="E7906" s="365">
        <v>295.2</v>
      </c>
      <c r="F7906" s="364" t="s">
        <v>15342</v>
      </c>
      <c r="G7906" s="364" t="s">
        <v>15548</v>
      </c>
      <c r="H7906" s="364" t="s">
        <v>29016</v>
      </c>
    </row>
    <row r="7907" spans="1:8" x14ac:dyDescent="0.25">
      <c r="A7907" s="246" t="str">
        <f t="shared" si="123"/>
        <v>IUD30040</v>
      </c>
      <c r="B7907" s="364" t="s">
        <v>6465</v>
      </c>
      <c r="C7907" s="364" t="s">
        <v>6466</v>
      </c>
      <c r="D7907" s="364" t="s">
        <v>2</v>
      </c>
      <c r="E7907" s="365">
        <v>994.97</v>
      </c>
      <c r="F7907" s="364" t="s">
        <v>15342</v>
      </c>
      <c r="G7907" s="364" t="s">
        <v>15548</v>
      </c>
      <c r="H7907" s="364" t="s">
        <v>29016</v>
      </c>
    </row>
    <row r="7908" spans="1:8" x14ac:dyDescent="0.25">
      <c r="A7908" s="246" t="str">
        <f t="shared" si="123"/>
        <v>IUD30041</v>
      </c>
      <c r="B7908" s="364" t="s">
        <v>6467</v>
      </c>
      <c r="C7908" s="364" t="s">
        <v>6468</v>
      </c>
      <c r="D7908" s="364" t="s">
        <v>2</v>
      </c>
      <c r="E7908" s="365">
        <v>1249.6400000000001</v>
      </c>
      <c r="F7908" s="364" t="s">
        <v>15342</v>
      </c>
      <c r="G7908" s="364" t="s">
        <v>15548</v>
      </c>
      <c r="H7908" s="364" t="s">
        <v>29016</v>
      </c>
    </row>
    <row r="7909" spans="1:8" x14ac:dyDescent="0.25">
      <c r="A7909" s="246" t="str">
        <f t="shared" si="123"/>
        <v>IUD30043</v>
      </c>
      <c r="B7909" s="364" t="s">
        <v>6471</v>
      </c>
      <c r="C7909" s="364" t="s">
        <v>6472</v>
      </c>
      <c r="D7909" s="364" t="s">
        <v>2</v>
      </c>
      <c r="E7909" s="365">
        <v>263.23</v>
      </c>
      <c r="F7909" s="364" t="s">
        <v>15342</v>
      </c>
      <c r="G7909" s="364" t="s">
        <v>15548</v>
      </c>
      <c r="H7909" s="364" t="s">
        <v>29016</v>
      </c>
    </row>
    <row r="7910" spans="1:8" x14ac:dyDescent="0.25">
      <c r="A7910" s="246" t="str">
        <f t="shared" si="123"/>
        <v>IUD30044</v>
      </c>
      <c r="B7910" s="364" t="s">
        <v>6473</v>
      </c>
      <c r="C7910" s="364" t="s">
        <v>6474</v>
      </c>
      <c r="D7910" s="364" t="s">
        <v>2</v>
      </c>
      <c r="E7910" s="365">
        <v>335.42</v>
      </c>
      <c r="F7910" s="364" t="s">
        <v>15342</v>
      </c>
      <c r="G7910" s="364" t="s">
        <v>15548</v>
      </c>
      <c r="H7910" s="364" t="s">
        <v>29016</v>
      </c>
    </row>
    <row r="7911" spans="1:8" x14ac:dyDescent="0.25">
      <c r="A7911" s="246" t="str">
        <f t="shared" si="123"/>
        <v>IUD30045</v>
      </c>
      <c r="B7911" s="364" t="s">
        <v>6475</v>
      </c>
      <c r="C7911" s="364" t="s">
        <v>6476</v>
      </c>
      <c r="D7911" s="364" t="s">
        <v>2</v>
      </c>
      <c r="E7911" s="365">
        <v>531.84</v>
      </c>
      <c r="F7911" s="364" t="s">
        <v>15342</v>
      </c>
      <c r="G7911" s="364" t="s">
        <v>15548</v>
      </c>
      <c r="H7911" s="364" t="s">
        <v>29016</v>
      </c>
    </row>
    <row r="7912" spans="1:8" x14ac:dyDescent="0.25">
      <c r="A7912" s="246" t="str">
        <f t="shared" si="123"/>
        <v>IUD30046</v>
      </c>
      <c r="B7912" s="364" t="s">
        <v>6477</v>
      </c>
      <c r="C7912" s="364" t="s">
        <v>6478</v>
      </c>
      <c r="D7912" s="364" t="s">
        <v>2</v>
      </c>
      <c r="E7912" s="365">
        <v>637.82000000000005</v>
      </c>
      <c r="F7912" s="364" t="s">
        <v>15342</v>
      </c>
      <c r="G7912" s="364" t="s">
        <v>15548</v>
      </c>
      <c r="H7912" s="364" t="s">
        <v>29016</v>
      </c>
    </row>
    <row r="7913" spans="1:8" x14ac:dyDescent="0.25">
      <c r="A7913" s="246" t="str">
        <f t="shared" si="123"/>
        <v>IUD30047</v>
      </c>
      <c r="B7913" s="364" t="s">
        <v>6479</v>
      </c>
      <c r="C7913" s="364" t="s">
        <v>6480</v>
      </c>
      <c r="D7913" s="364" t="s">
        <v>2</v>
      </c>
      <c r="E7913" s="365">
        <v>916.7</v>
      </c>
      <c r="F7913" s="364" t="s">
        <v>15342</v>
      </c>
      <c r="G7913" s="364" t="s">
        <v>15548</v>
      </c>
      <c r="H7913" s="364" t="s">
        <v>29016</v>
      </c>
    </row>
    <row r="7914" spans="1:8" x14ac:dyDescent="0.25">
      <c r="A7914" s="246" t="str">
        <f t="shared" si="123"/>
        <v>IUD30048</v>
      </c>
      <c r="B7914" s="364" t="s">
        <v>6481</v>
      </c>
      <c r="C7914" s="364" t="s">
        <v>6482</v>
      </c>
      <c r="D7914" s="364" t="s">
        <v>2</v>
      </c>
      <c r="E7914" s="365">
        <v>1307.0899999999999</v>
      </c>
      <c r="F7914" s="364" t="s">
        <v>15342</v>
      </c>
      <c r="G7914" s="364" t="s">
        <v>15548</v>
      </c>
      <c r="H7914" s="364" t="s">
        <v>29016</v>
      </c>
    </row>
    <row r="7915" spans="1:8" x14ac:dyDescent="0.25">
      <c r="A7915" s="246" t="str">
        <f t="shared" si="123"/>
        <v>IUD30049</v>
      </c>
      <c r="B7915" s="364" t="s">
        <v>6483</v>
      </c>
      <c r="C7915" s="364" t="s">
        <v>6484</v>
      </c>
      <c r="D7915" s="364" t="s">
        <v>3</v>
      </c>
      <c r="E7915" s="365">
        <v>52.74</v>
      </c>
      <c r="F7915" s="364" t="s">
        <v>15342</v>
      </c>
      <c r="G7915" s="364" t="s">
        <v>15548</v>
      </c>
      <c r="H7915" s="364" t="s">
        <v>29016</v>
      </c>
    </row>
    <row r="7916" spans="1:8" x14ac:dyDescent="0.25">
      <c r="A7916" s="246" t="str">
        <f t="shared" si="123"/>
        <v>IUD30050</v>
      </c>
      <c r="B7916" s="364" t="s">
        <v>6485</v>
      </c>
      <c r="C7916" s="364" t="s">
        <v>6486</v>
      </c>
      <c r="D7916" s="364" t="s">
        <v>4</v>
      </c>
      <c r="E7916" s="365">
        <v>178.1</v>
      </c>
      <c r="F7916" s="364" t="s">
        <v>15342</v>
      </c>
      <c r="G7916" s="364" t="s">
        <v>15548</v>
      </c>
      <c r="H7916" s="364" t="s">
        <v>29016</v>
      </c>
    </row>
    <row r="7917" spans="1:8" x14ac:dyDescent="0.25">
      <c r="A7917" s="246" t="str">
        <f t="shared" si="123"/>
        <v>IUD30051</v>
      </c>
      <c r="B7917" s="364" t="s">
        <v>6487</v>
      </c>
      <c r="C7917" s="364" t="s">
        <v>6488</v>
      </c>
      <c r="D7917" s="364" t="s">
        <v>2</v>
      </c>
      <c r="E7917" s="365">
        <v>47.37</v>
      </c>
      <c r="F7917" s="364" t="s">
        <v>15342</v>
      </c>
      <c r="G7917" s="364" t="s">
        <v>15548</v>
      </c>
      <c r="H7917" s="364" t="s">
        <v>29016</v>
      </c>
    </row>
    <row r="7918" spans="1:8" x14ac:dyDescent="0.25">
      <c r="A7918" s="246" t="str">
        <f t="shared" si="123"/>
        <v>IUD30054</v>
      </c>
      <c r="B7918" s="364" t="s">
        <v>6491</v>
      </c>
      <c r="C7918" s="364" t="s">
        <v>6492</v>
      </c>
      <c r="D7918" s="364" t="s">
        <v>2</v>
      </c>
      <c r="E7918" s="365">
        <v>928.72</v>
      </c>
      <c r="F7918" s="364" t="s">
        <v>15342</v>
      </c>
      <c r="G7918" s="364" t="s">
        <v>15548</v>
      </c>
      <c r="H7918" s="364" t="s">
        <v>29016</v>
      </c>
    </row>
    <row r="7919" spans="1:8" x14ac:dyDescent="0.25">
      <c r="A7919" s="246" t="str">
        <f t="shared" si="123"/>
        <v>IUD30056</v>
      </c>
      <c r="B7919" s="364" t="s">
        <v>6494</v>
      </c>
      <c r="C7919" s="364" t="s">
        <v>7143</v>
      </c>
      <c r="D7919" s="364" t="s">
        <v>3</v>
      </c>
      <c r="E7919" s="365">
        <v>425.67</v>
      </c>
      <c r="F7919" s="364" t="s">
        <v>15342</v>
      </c>
      <c r="G7919" s="364" t="s">
        <v>15548</v>
      </c>
      <c r="H7919" s="364" t="s">
        <v>29016</v>
      </c>
    </row>
    <row r="7920" spans="1:8" x14ac:dyDescent="0.25">
      <c r="A7920" s="246" t="str">
        <f t="shared" si="123"/>
        <v>IUD30057</v>
      </c>
      <c r="B7920" s="364" t="s">
        <v>6495</v>
      </c>
      <c r="C7920" s="364" t="s">
        <v>6496</v>
      </c>
      <c r="D7920" s="364" t="s">
        <v>4</v>
      </c>
      <c r="E7920" s="365">
        <v>617.19000000000005</v>
      </c>
      <c r="F7920" s="364" t="s">
        <v>15342</v>
      </c>
      <c r="G7920" s="364" t="s">
        <v>15548</v>
      </c>
      <c r="H7920" s="364" t="s">
        <v>29016</v>
      </c>
    </row>
    <row r="7921" spans="1:8" x14ac:dyDescent="0.25">
      <c r="A7921" s="246" t="str">
        <f t="shared" si="123"/>
        <v>IUD30058</v>
      </c>
      <c r="B7921" s="364" t="s">
        <v>6497</v>
      </c>
      <c r="C7921" s="364" t="s">
        <v>6498</v>
      </c>
      <c r="D7921" s="364" t="s">
        <v>3</v>
      </c>
      <c r="E7921" s="365">
        <v>242.24</v>
      </c>
      <c r="F7921" s="364" t="s">
        <v>15342</v>
      </c>
      <c r="G7921" s="364" t="s">
        <v>15548</v>
      </c>
      <c r="H7921" s="364" t="s">
        <v>29016</v>
      </c>
    </row>
    <row r="7922" spans="1:8" x14ac:dyDescent="0.25">
      <c r="A7922" s="246" t="str">
        <f t="shared" si="123"/>
        <v>IUD30059</v>
      </c>
      <c r="B7922" s="364" t="s">
        <v>6499</v>
      </c>
      <c r="C7922" s="364" t="s">
        <v>6500</v>
      </c>
      <c r="D7922" s="364" t="s">
        <v>4</v>
      </c>
      <c r="E7922" s="365">
        <v>141.22999999999999</v>
      </c>
      <c r="F7922" s="364" t="s">
        <v>15342</v>
      </c>
      <c r="G7922" s="364" t="s">
        <v>15548</v>
      </c>
      <c r="H7922" s="364" t="s">
        <v>29016</v>
      </c>
    </row>
    <row r="7923" spans="1:8" x14ac:dyDescent="0.25">
      <c r="A7923" s="246" t="str">
        <f t="shared" si="123"/>
        <v>IUD30060</v>
      </c>
      <c r="B7923" s="364" t="s">
        <v>6501</v>
      </c>
      <c r="C7923" s="364" t="s">
        <v>6502</v>
      </c>
      <c r="D7923" s="364" t="s">
        <v>2</v>
      </c>
      <c r="E7923" s="365">
        <v>71.86</v>
      </c>
      <c r="F7923" s="364" t="s">
        <v>15342</v>
      </c>
      <c r="G7923" s="364" t="s">
        <v>15548</v>
      </c>
      <c r="H7923" s="364" t="s">
        <v>29016</v>
      </c>
    </row>
    <row r="7924" spans="1:8" x14ac:dyDescent="0.25">
      <c r="A7924" s="246" t="str">
        <f t="shared" si="123"/>
        <v>IUD30061</v>
      </c>
      <c r="B7924" s="364" t="s">
        <v>6503</v>
      </c>
      <c r="C7924" s="364" t="s">
        <v>6504</v>
      </c>
      <c r="D7924" s="364" t="s">
        <v>3</v>
      </c>
      <c r="E7924" s="365">
        <v>277.89999999999998</v>
      </c>
      <c r="F7924" s="364" t="s">
        <v>15342</v>
      </c>
      <c r="G7924" s="364" t="s">
        <v>15548</v>
      </c>
      <c r="H7924" s="364" t="s">
        <v>29016</v>
      </c>
    </row>
    <row r="7925" spans="1:8" x14ac:dyDescent="0.25">
      <c r="A7925" s="246" t="str">
        <f t="shared" si="123"/>
        <v>IUD30062</v>
      </c>
      <c r="B7925" s="364" t="s">
        <v>13438</v>
      </c>
      <c r="C7925" s="364" t="s">
        <v>21542</v>
      </c>
      <c r="D7925" s="364" t="s">
        <v>4</v>
      </c>
      <c r="E7925" s="365">
        <v>475.02</v>
      </c>
      <c r="F7925" s="364" t="s">
        <v>15342</v>
      </c>
      <c r="G7925" s="364" t="s">
        <v>15548</v>
      </c>
      <c r="H7925" s="364" t="s">
        <v>29016</v>
      </c>
    </row>
    <row r="7926" spans="1:8" x14ac:dyDescent="0.25">
      <c r="A7926" s="246" t="str">
        <f t="shared" si="123"/>
        <v>IUD30063</v>
      </c>
      <c r="B7926" s="364" t="s">
        <v>6505</v>
      </c>
      <c r="C7926" s="364" t="s">
        <v>16334</v>
      </c>
      <c r="D7926" s="364" t="s">
        <v>1</v>
      </c>
      <c r="E7926" s="365">
        <v>171.84</v>
      </c>
      <c r="F7926" s="364" t="s">
        <v>15342</v>
      </c>
      <c r="G7926" s="364" t="s">
        <v>15548</v>
      </c>
      <c r="H7926" s="364" t="s">
        <v>29016</v>
      </c>
    </row>
    <row r="7927" spans="1:8" x14ac:dyDescent="0.25">
      <c r="A7927" s="246" t="str">
        <f t="shared" si="123"/>
        <v>IUD30064</v>
      </c>
      <c r="B7927" s="364" t="s">
        <v>6506</v>
      </c>
      <c r="C7927" s="364" t="s">
        <v>6507</v>
      </c>
      <c r="D7927" s="364" t="s">
        <v>1</v>
      </c>
      <c r="E7927" s="365">
        <v>1425.16</v>
      </c>
      <c r="F7927" s="364" t="s">
        <v>15342</v>
      </c>
      <c r="G7927" s="364" t="s">
        <v>15548</v>
      </c>
      <c r="H7927" s="364" t="s">
        <v>29016</v>
      </c>
    </row>
    <row r="7928" spans="1:8" x14ac:dyDescent="0.25">
      <c r="A7928" s="246" t="str">
        <f t="shared" si="123"/>
        <v>IUD30065</v>
      </c>
      <c r="B7928" s="364" t="s">
        <v>6508</v>
      </c>
      <c r="C7928" s="364" t="s">
        <v>6509</v>
      </c>
      <c r="D7928" s="364" t="s">
        <v>1</v>
      </c>
      <c r="E7928" s="365">
        <v>121.79</v>
      </c>
      <c r="F7928" s="364" t="s">
        <v>15342</v>
      </c>
      <c r="G7928" s="364" t="s">
        <v>15548</v>
      </c>
      <c r="H7928" s="364" t="s">
        <v>29016</v>
      </c>
    </row>
    <row r="7929" spans="1:8" x14ac:dyDescent="0.25">
      <c r="A7929" s="246" t="str">
        <f t="shared" si="123"/>
        <v>IUD30066</v>
      </c>
      <c r="B7929" s="364" t="s">
        <v>6510</v>
      </c>
      <c r="C7929" s="364" t="s">
        <v>6511</v>
      </c>
      <c r="D7929" s="364" t="s">
        <v>2</v>
      </c>
      <c r="E7929" s="365">
        <v>171.62</v>
      </c>
      <c r="F7929" s="364" t="s">
        <v>15342</v>
      </c>
      <c r="G7929" s="364" t="s">
        <v>15548</v>
      </c>
      <c r="H7929" s="364" t="s">
        <v>29016</v>
      </c>
    </row>
    <row r="7930" spans="1:8" x14ac:dyDescent="0.25">
      <c r="A7930" s="246" t="str">
        <f t="shared" si="123"/>
        <v>IUD30067</v>
      </c>
      <c r="B7930" s="364" t="s">
        <v>6512</v>
      </c>
      <c r="C7930" s="364" t="s">
        <v>6513</v>
      </c>
      <c r="D7930" s="364" t="s">
        <v>2</v>
      </c>
      <c r="E7930" s="365">
        <v>119.67</v>
      </c>
      <c r="F7930" s="364" t="s">
        <v>15342</v>
      </c>
      <c r="G7930" s="364" t="s">
        <v>15548</v>
      </c>
      <c r="H7930" s="364" t="s">
        <v>29016</v>
      </c>
    </row>
    <row r="7931" spans="1:8" x14ac:dyDescent="0.25">
      <c r="A7931" s="246" t="str">
        <f t="shared" si="123"/>
        <v>IUD30068</v>
      </c>
      <c r="B7931" s="364" t="s">
        <v>6514</v>
      </c>
      <c r="C7931" s="364" t="s">
        <v>6515</v>
      </c>
      <c r="D7931" s="364" t="s">
        <v>2</v>
      </c>
      <c r="E7931" s="365">
        <v>129.32</v>
      </c>
      <c r="F7931" s="364" t="s">
        <v>15342</v>
      </c>
      <c r="G7931" s="364" t="s">
        <v>15548</v>
      </c>
      <c r="H7931" s="364" t="s">
        <v>29016</v>
      </c>
    </row>
    <row r="7932" spans="1:8" x14ac:dyDescent="0.25">
      <c r="A7932" s="246" t="str">
        <f t="shared" si="123"/>
        <v>IUD30069</v>
      </c>
      <c r="B7932" s="364" t="s">
        <v>6516</v>
      </c>
      <c r="C7932" s="364" t="s">
        <v>6517</v>
      </c>
      <c r="D7932" s="364" t="s">
        <v>2</v>
      </c>
      <c r="E7932" s="365">
        <v>642.07000000000005</v>
      </c>
      <c r="F7932" s="364" t="s">
        <v>15342</v>
      </c>
      <c r="G7932" s="364" t="s">
        <v>15548</v>
      </c>
      <c r="H7932" s="364" t="s">
        <v>29016</v>
      </c>
    </row>
    <row r="7933" spans="1:8" x14ac:dyDescent="0.25">
      <c r="A7933" s="246" t="str">
        <f t="shared" si="123"/>
        <v>IUD30071</v>
      </c>
      <c r="B7933" s="364" t="s">
        <v>6520</v>
      </c>
      <c r="C7933" s="364" t="s">
        <v>6521</v>
      </c>
      <c r="D7933" s="364" t="s">
        <v>1</v>
      </c>
      <c r="E7933" s="365">
        <v>88.06</v>
      </c>
      <c r="F7933" s="364" t="s">
        <v>15342</v>
      </c>
      <c r="G7933" s="364" t="s">
        <v>15548</v>
      </c>
      <c r="H7933" s="364" t="s">
        <v>29016</v>
      </c>
    </row>
    <row r="7934" spans="1:8" x14ac:dyDescent="0.25">
      <c r="A7934" s="246" t="str">
        <f t="shared" si="123"/>
        <v>IUD30072</v>
      </c>
      <c r="B7934" s="364" t="s">
        <v>6522</v>
      </c>
      <c r="C7934" s="364" t="s">
        <v>6523</v>
      </c>
      <c r="D7934" s="364" t="s">
        <v>2</v>
      </c>
      <c r="E7934" s="365">
        <v>225.03</v>
      </c>
      <c r="F7934" s="364" t="s">
        <v>15342</v>
      </c>
      <c r="G7934" s="364" t="s">
        <v>15548</v>
      </c>
      <c r="H7934" s="364" t="s">
        <v>29016</v>
      </c>
    </row>
    <row r="7935" spans="1:8" x14ac:dyDescent="0.25">
      <c r="A7935" s="246" t="str">
        <f t="shared" si="123"/>
        <v>IUD30073</v>
      </c>
      <c r="B7935" s="364" t="s">
        <v>6524</v>
      </c>
      <c r="C7935" s="364" t="s">
        <v>6525</v>
      </c>
      <c r="D7935" s="364" t="s">
        <v>1</v>
      </c>
      <c r="E7935" s="365">
        <v>320.61</v>
      </c>
      <c r="F7935" s="364" t="s">
        <v>15342</v>
      </c>
      <c r="G7935" s="364" t="s">
        <v>15548</v>
      </c>
      <c r="H7935" s="364" t="s">
        <v>29016</v>
      </c>
    </row>
    <row r="7936" spans="1:8" x14ac:dyDescent="0.25">
      <c r="A7936" s="246" t="str">
        <f t="shared" si="123"/>
        <v>IUD30074</v>
      </c>
      <c r="B7936" s="364" t="s">
        <v>6526</v>
      </c>
      <c r="C7936" s="364" t="s">
        <v>6527</v>
      </c>
      <c r="D7936" s="364" t="s">
        <v>4</v>
      </c>
      <c r="E7936" s="365">
        <v>47.3</v>
      </c>
      <c r="F7936" s="364" t="s">
        <v>15342</v>
      </c>
      <c r="G7936" s="364" t="s">
        <v>15548</v>
      </c>
      <c r="H7936" s="364" t="s">
        <v>29016</v>
      </c>
    </row>
    <row r="7937" spans="1:8" x14ac:dyDescent="0.25">
      <c r="A7937" s="246" t="str">
        <f t="shared" si="123"/>
        <v>IUD30075</v>
      </c>
      <c r="B7937" s="364" t="s">
        <v>6528</v>
      </c>
      <c r="C7937" s="364" t="s">
        <v>6529</v>
      </c>
      <c r="D7937" s="364" t="s">
        <v>1</v>
      </c>
      <c r="E7937" s="365">
        <v>472.26</v>
      </c>
      <c r="F7937" s="364" t="s">
        <v>15342</v>
      </c>
      <c r="G7937" s="364" t="s">
        <v>15548</v>
      </c>
      <c r="H7937" s="364" t="s">
        <v>29016</v>
      </c>
    </row>
    <row r="7938" spans="1:8" x14ac:dyDescent="0.25">
      <c r="A7938" s="246" t="str">
        <f t="shared" si="123"/>
        <v>IUD30076</v>
      </c>
      <c r="B7938" s="364" t="s">
        <v>6530</v>
      </c>
      <c r="C7938" s="364" t="s">
        <v>6531</v>
      </c>
      <c r="D7938" s="364" t="s">
        <v>1</v>
      </c>
      <c r="E7938" s="365">
        <v>1438.87</v>
      </c>
      <c r="F7938" s="364" t="s">
        <v>15342</v>
      </c>
      <c r="G7938" s="364" t="s">
        <v>15548</v>
      </c>
      <c r="H7938" s="364" t="s">
        <v>29016</v>
      </c>
    </row>
    <row r="7939" spans="1:8" x14ac:dyDescent="0.25">
      <c r="A7939" s="246" t="str">
        <f t="shared" ref="A7939:A8002" si="124">B7939</f>
        <v>IUD30077</v>
      </c>
      <c r="B7939" s="364" t="s">
        <v>6532</v>
      </c>
      <c r="C7939" s="364" t="s">
        <v>6533</v>
      </c>
      <c r="D7939" s="364" t="s">
        <v>1</v>
      </c>
      <c r="E7939" s="365">
        <v>2444.54</v>
      </c>
      <c r="F7939" s="364" t="s">
        <v>15342</v>
      </c>
      <c r="G7939" s="364" t="s">
        <v>15548</v>
      </c>
      <c r="H7939" s="364" t="s">
        <v>29016</v>
      </c>
    </row>
    <row r="7940" spans="1:8" x14ac:dyDescent="0.25">
      <c r="A7940" s="246" t="str">
        <f t="shared" si="124"/>
        <v>IUD30078</v>
      </c>
      <c r="B7940" s="364" t="s">
        <v>6534</v>
      </c>
      <c r="C7940" s="364" t="s">
        <v>6535</v>
      </c>
      <c r="D7940" s="364" t="s">
        <v>5</v>
      </c>
      <c r="E7940" s="365">
        <v>21.08</v>
      </c>
      <c r="F7940" s="364" t="s">
        <v>15342</v>
      </c>
      <c r="G7940" s="364" t="s">
        <v>15548</v>
      </c>
      <c r="H7940" s="364" t="s">
        <v>29016</v>
      </c>
    </row>
    <row r="7941" spans="1:8" x14ac:dyDescent="0.25">
      <c r="A7941" s="246" t="str">
        <f t="shared" si="124"/>
        <v>IUD30079</v>
      </c>
      <c r="B7941" s="364" t="s">
        <v>6536</v>
      </c>
      <c r="C7941" s="364" t="s">
        <v>6537</v>
      </c>
      <c r="D7941" s="364" t="s">
        <v>4</v>
      </c>
      <c r="E7941" s="365">
        <v>147.69999999999999</v>
      </c>
      <c r="F7941" s="364" t="s">
        <v>15342</v>
      </c>
      <c r="G7941" s="364" t="s">
        <v>15548</v>
      </c>
      <c r="H7941" s="364" t="s">
        <v>29016</v>
      </c>
    </row>
    <row r="7942" spans="1:8" x14ac:dyDescent="0.25">
      <c r="A7942" s="246" t="str">
        <f t="shared" si="124"/>
        <v>IUD30080</v>
      </c>
      <c r="B7942" s="364" t="s">
        <v>6538</v>
      </c>
      <c r="C7942" s="364" t="s">
        <v>6539</v>
      </c>
      <c r="D7942" s="364" t="s">
        <v>3</v>
      </c>
      <c r="E7942" s="365">
        <v>310.45</v>
      </c>
      <c r="F7942" s="364" t="s">
        <v>15342</v>
      </c>
      <c r="G7942" s="364" t="s">
        <v>15548</v>
      </c>
      <c r="H7942" s="364" t="s">
        <v>29016</v>
      </c>
    </row>
    <row r="7943" spans="1:8" x14ac:dyDescent="0.25">
      <c r="A7943" s="246" t="str">
        <f t="shared" si="124"/>
        <v>IUD30081</v>
      </c>
      <c r="B7943" s="364" t="s">
        <v>6540</v>
      </c>
      <c r="C7943" s="364" t="s">
        <v>6541</v>
      </c>
      <c r="D7943" s="364" t="s">
        <v>3</v>
      </c>
      <c r="E7943" s="365">
        <v>19.399999999999999</v>
      </c>
      <c r="F7943" s="364" t="s">
        <v>15342</v>
      </c>
      <c r="G7943" s="364" t="s">
        <v>15548</v>
      </c>
      <c r="H7943" s="364" t="s">
        <v>29016</v>
      </c>
    </row>
    <row r="7944" spans="1:8" x14ac:dyDescent="0.25">
      <c r="A7944" s="246" t="str">
        <f t="shared" si="124"/>
        <v>IUD30082</v>
      </c>
      <c r="B7944" s="364" t="s">
        <v>6542</v>
      </c>
      <c r="C7944" s="364" t="s">
        <v>33724</v>
      </c>
      <c r="D7944" s="364" t="s">
        <v>2</v>
      </c>
      <c r="E7944" s="365">
        <v>361.13</v>
      </c>
      <c r="F7944" s="364" t="s">
        <v>15342</v>
      </c>
      <c r="G7944" s="364" t="s">
        <v>15548</v>
      </c>
      <c r="H7944" s="364" t="s">
        <v>29016</v>
      </c>
    </row>
    <row r="7945" spans="1:8" x14ac:dyDescent="0.25">
      <c r="A7945" s="246" t="str">
        <f t="shared" si="124"/>
        <v>IUD30083</v>
      </c>
      <c r="B7945" s="364" t="s">
        <v>6543</v>
      </c>
      <c r="C7945" s="364" t="s">
        <v>6544</v>
      </c>
      <c r="D7945" s="364" t="s">
        <v>3</v>
      </c>
      <c r="E7945" s="365">
        <v>141.58000000000001</v>
      </c>
      <c r="F7945" s="364" t="s">
        <v>15342</v>
      </c>
      <c r="G7945" s="364" t="s">
        <v>15548</v>
      </c>
      <c r="H7945" s="364" t="s">
        <v>29016</v>
      </c>
    </row>
    <row r="7946" spans="1:8" x14ac:dyDescent="0.25">
      <c r="A7946" s="246" t="str">
        <f t="shared" si="124"/>
        <v>IUD30084</v>
      </c>
      <c r="B7946" s="364" t="s">
        <v>6545</v>
      </c>
      <c r="C7946" s="364" t="s">
        <v>6546</v>
      </c>
      <c r="D7946" s="364" t="s">
        <v>2</v>
      </c>
      <c r="E7946" s="365">
        <v>276.29000000000002</v>
      </c>
      <c r="F7946" s="364" t="s">
        <v>15342</v>
      </c>
      <c r="G7946" s="364" t="s">
        <v>15548</v>
      </c>
      <c r="H7946" s="364" t="s">
        <v>29016</v>
      </c>
    </row>
    <row r="7947" spans="1:8" ht="34.5" x14ac:dyDescent="0.25">
      <c r="A7947" s="246" t="str">
        <f t="shared" si="124"/>
        <v>IUD30086</v>
      </c>
      <c r="B7947" s="364" t="s">
        <v>13262</v>
      </c>
      <c r="C7947" s="366" t="s">
        <v>14092</v>
      </c>
      <c r="D7947" s="364" t="s">
        <v>3</v>
      </c>
      <c r="E7947" s="365">
        <v>26.23</v>
      </c>
      <c r="F7947" s="364" t="s">
        <v>15342</v>
      </c>
      <c r="G7947" s="364" t="s">
        <v>15548</v>
      </c>
      <c r="H7947" s="364" t="s">
        <v>29016</v>
      </c>
    </row>
    <row r="7948" spans="1:8" x14ac:dyDescent="0.25">
      <c r="A7948" s="246" t="str">
        <f t="shared" si="124"/>
        <v>IUD30088</v>
      </c>
      <c r="B7948" s="364" t="s">
        <v>6549</v>
      </c>
      <c r="C7948" s="364" t="s">
        <v>6550</v>
      </c>
      <c r="D7948" s="364" t="s">
        <v>2</v>
      </c>
      <c r="E7948" s="365">
        <v>555.96</v>
      </c>
      <c r="F7948" s="364" t="s">
        <v>15342</v>
      </c>
      <c r="G7948" s="364" t="s">
        <v>15548</v>
      </c>
      <c r="H7948" s="364" t="s">
        <v>29016</v>
      </c>
    </row>
    <row r="7949" spans="1:8" x14ac:dyDescent="0.25">
      <c r="A7949" s="246" t="str">
        <f t="shared" si="124"/>
        <v>IUD30089</v>
      </c>
      <c r="B7949" s="364" t="s">
        <v>6551</v>
      </c>
      <c r="C7949" s="364" t="s">
        <v>6552</v>
      </c>
      <c r="D7949" s="364" t="s">
        <v>1</v>
      </c>
      <c r="E7949" s="365">
        <v>170.37</v>
      </c>
      <c r="F7949" s="364" t="s">
        <v>15342</v>
      </c>
      <c r="G7949" s="364" t="s">
        <v>15548</v>
      </c>
      <c r="H7949" s="364" t="s">
        <v>29016</v>
      </c>
    </row>
    <row r="7950" spans="1:8" x14ac:dyDescent="0.25">
      <c r="A7950" s="246" t="str">
        <f t="shared" si="124"/>
        <v>IUD30093</v>
      </c>
      <c r="B7950" s="364" t="s">
        <v>6559</v>
      </c>
      <c r="C7950" s="364" t="s">
        <v>6560</v>
      </c>
      <c r="D7950" s="364" t="s">
        <v>1</v>
      </c>
      <c r="E7950" s="365">
        <v>204.69</v>
      </c>
      <c r="F7950" s="364" t="s">
        <v>15342</v>
      </c>
      <c r="G7950" s="364" t="s">
        <v>15548</v>
      </c>
      <c r="H7950" s="364" t="s">
        <v>29016</v>
      </c>
    </row>
    <row r="7951" spans="1:8" x14ac:dyDescent="0.25">
      <c r="A7951" s="246" t="str">
        <f t="shared" si="124"/>
        <v>IUD30094</v>
      </c>
      <c r="B7951" s="364" t="s">
        <v>6561</v>
      </c>
      <c r="C7951" s="364" t="s">
        <v>6562</v>
      </c>
      <c r="D7951" s="364" t="s">
        <v>1</v>
      </c>
      <c r="E7951" s="365">
        <v>288.55</v>
      </c>
      <c r="F7951" s="364" t="s">
        <v>15342</v>
      </c>
      <c r="G7951" s="364" t="s">
        <v>15548</v>
      </c>
      <c r="H7951" s="364" t="s">
        <v>29016</v>
      </c>
    </row>
    <row r="7952" spans="1:8" x14ac:dyDescent="0.25">
      <c r="A7952" s="246" t="str">
        <f t="shared" si="124"/>
        <v>IUD30095</v>
      </c>
      <c r="B7952" s="364" t="s">
        <v>6563</v>
      </c>
      <c r="C7952" s="364" t="s">
        <v>6564</v>
      </c>
      <c r="D7952" s="364" t="s">
        <v>2</v>
      </c>
      <c r="E7952" s="365">
        <v>206.79</v>
      </c>
      <c r="F7952" s="364" t="s">
        <v>15342</v>
      </c>
      <c r="G7952" s="364" t="s">
        <v>15548</v>
      </c>
      <c r="H7952" s="364" t="s">
        <v>29016</v>
      </c>
    </row>
    <row r="7953" spans="1:8" x14ac:dyDescent="0.25">
      <c r="A7953" s="246" t="str">
        <f t="shared" si="124"/>
        <v>IUD30096</v>
      </c>
      <c r="B7953" s="364" t="s">
        <v>6565</v>
      </c>
      <c r="C7953" s="364" t="s">
        <v>6566</v>
      </c>
      <c r="D7953" s="364" t="s">
        <v>6567</v>
      </c>
      <c r="E7953" s="365">
        <v>71.95</v>
      </c>
      <c r="F7953" s="364" t="s">
        <v>15342</v>
      </c>
      <c r="G7953" s="364" t="s">
        <v>15548</v>
      </c>
      <c r="H7953" s="364" t="s">
        <v>29016</v>
      </c>
    </row>
    <row r="7954" spans="1:8" x14ac:dyDescent="0.25">
      <c r="A7954" s="246" t="str">
        <f t="shared" si="124"/>
        <v>IUD30097</v>
      </c>
      <c r="B7954" s="364" t="s">
        <v>6568</v>
      </c>
      <c r="C7954" s="364" t="s">
        <v>6569</v>
      </c>
      <c r="D7954" s="364" t="s">
        <v>2</v>
      </c>
      <c r="E7954" s="365">
        <v>1758.44</v>
      </c>
      <c r="F7954" s="364" t="s">
        <v>15342</v>
      </c>
      <c r="G7954" s="364" t="s">
        <v>15548</v>
      </c>
      <c r="H7954" s="364" t="s">
        <v>29016</v>
      </c>
    </row>
    <row r="7955" spans="1:8" x14ac:dyDescent="0.25">
      <c r="A7955" s="246" t="str">
        <f t="shared" si="124"/>
        <v>IUD30098</v>
      </c>
      <c r="B7955" s="364" t="s">
        <v>6570</v>
      </c>
      <c r="C7955" s="364" t="s">
        <v>6571</v>
      </c>
      <c r="D7955" s="364" t="s">
        <v>2</v>
      </c>
      <c r="E7955" s="365">
        <v>2072.5300000000002</v>
      </c>
      <c r="F7955" s="364" t="s">
        <v>15342</v>
      </c>
      <c r="G7955" s="364" t="s">
        <v>15548</v>
      </c>
      <c r="H7955" s="364" t="s">
        <v>29016</v>
      </c>
    </row>
    <row r="7956" spans="1:8" x14ac:dyDescent="0.25">
      <c r="A7956" s="246" t="str">
        <f t="shared" si="124"/>
        <v>IUD30099</v>
      </c>
      <c r="B7956" s="364" t="s">
        <v>6572</v>
      </c>
      <c r="C7956" s="364" t="s">
        <v>6573</v>
      </c>
      <c r="D7956" s="364" t="s">
        <v>4</v>
      </c>
      <c r="E7956" s="365">
        <v>255.78</v>
      </c>
      <c r="F7956" s="364" t="s">
        <v>15342</v>
      </c>
      <c r="G7956" s="364" t="s">
        <v>15548</v>
      </c>
      <c r="H7956" s="364" t="s">
        <v>29016</v>
      </c>
    </row>
    <row r="7957" spans="1:8" x14ac:dyDescent="0.25">
      <c r="A7957" s="246" t="str">
        <f t="shared" si="124"/>
        <v>IUD30100</v>
      </c>
      <c r="B7957" s="364" t="s">
        <v>12502</v>
      </c>
      <c r="C7957" s="364" t="s">
        <v>12503</v>
      </c>
      <c r="D7957" s="364" t="s">
        <v>2</v>
      </c>
      <c r="E7957" s="365">
        <v>84.54</v>
      </c>
      <c r="F7957" s="364" t="s">
        <v>15342</v>
      </c>
      <c r="G7957" s="364" t="s">
        <v>15548</v>
      </c>
      <c r="H7957" s="364" t="s">
        <v>29016</v>
      </c>
    </row>
    <row r="7958" spans="1:8" x14ac:dyDescent="0.25">
      <c r="A7958" s="246" t="str">
        <f t="shared" si="124"/>
        <v>IUD30102</v>
      </c>
      <c r="B7958" s="364" t="s">
        <v>6574</v>
      </c>
      <c r="C7958" s="364" t="s">
        <v>6575</v>
      </c>
      <c r="D7958" s="364" t="s">
        <v>2</v>
      </c>
      <c r="E7958" s="365">
        <v>300.43</v>
      </c>
      <c r="F7958" s="364" t="s">
        <v>15342</v>
      </c>
      <c r="G7958" s="364" t="s">
        <v>15548</v>
      </c>
      <c r="H7958" s="364" t="s">
        <v>29016</v>
      </c>
    </row>
    <row r="7959" spans="1:8" x14ac:dyDescent="0.25">
      <c r="A7959" s="246" t="str">
        <f t="shared" si="124"/>
        <v>IUD30103</v>
      </c>
      <c r="B7959" s="364" t="s">
        <v>6576</v>
      </c>
      <c r="C7959" s="364" t="s">
        <v>19608</v>
      </c>
      <c r="D7959" s="364" t="s">
        <v>1</v>
      </c>
      <c r="E7959" s="365">
        <v>0</v>
      </c>
      <c r="F7959" s="364" t="s">
        <v>15342</v>
      </c>
      <c r="G7959" s="364" t="s">
        <v>15548</v>
      </c>
      <c r="H7959" s="364" t="s">
        <v>29016</v>
      </c>
    </row>
    <row r="7960" spans="1:8" x14ac:dyDescent="0.25">
      <c r="A7960" s="246" t="str">
        <f t="shared" si="124"/>
        <v>IUD30104</v>
      </c>
      <c r="B7960" s="364" t="s">
        <v>6577</v>
      </c>
      <c r="C7960" s="364" t="s">
        <v>6578</v>
      </c>
      <c r="D7960" s="364" t="s">
        <v>2</v>
      </c>
      <c r="E7960" s="365">
        <v>43.92</v>
      </c>
      <c r="F7960" s="364" t="s">
        <v>15342</v>
      </c>
      <c r="G7960" s="364" t="s">
        <v>15548</v>
      </c>
      <c r="H7960" s="364" t="s">
        <v>29016</v>
      </c>
    </row>
    <row r="7961" spans="1:8" x14ac:dyDescent="0.25">
      <c r="A7961" s="246" t="str">
        <f t="shared" si="124"/>
        <v>IUD30105</v>
      </c>
      <c r="B7961" s="364" t="s">
        <v>6579</v>
      </c>
      <c r="C7961" s="364" t="s">
        <v>6580</v>
      </c>
      <c r="D7961" s="364" t="s">
        <v>4</v>
      </c>
      <c r="E7961" s="365">
        <v>475.73</v>
      </c>
      <c r="F7961" s="364" t="s">
        <v>15342</v>
      </c>
      <c r="G7961" s="364" t="s">
        <v>15548</v>
      </c>
      <c r="H7961" s="364" t="s">
        <v>29016</v>
      </c>
    </row>
    <row r="7962" spans="1:8" x14ac:dyDescent="0.25">
      <c r="A7962" s="246" t="str">
        <f t="shared" si="124"/>
        <v>IUD30108</v>
      </c>
      <c r="B7962" s="364" t="s">
        <v>6583</v>
      </c>
      <c r="C7962" s="364" t="s">
        <v>6584</v>
      </c>
      <c r="D7962" s="364" t="s">
        <v>3</v>
      </c>
      <c r="E7962" s="365">
        <v>960.24</v>
      </c>
      <c r="F7962" s="364" t="s">
        <v>15342</v>
      </c>
      <c r="G7962" s="364" t="s">
        <v>15548</v>
      </c>
      <c r="H7962" s="364" t="s">
        <v>29016</v>
      </c>
    </row>
    <row r="7963" spans="1:8" x14ac:dyDescent="0.25">
      <c r="A7963" s="246" t="str">
        <f t="shared" si="124"/>
        <v>IUD30109</v>
      </c>
      <c r="B7963" s="364" t="s">
        <v>6585</v>
      </c>
      <c r="C7963" s="364" t="s">
        <v>6586</v>
      </c>
      <c r="D7963" s="364" t="s">
        <v>1</v>
      </c>
      <c r="E7963" s="365">
        <v>711.06</v>
      </c>
      <c r="F7963" s="364" t="s">
        <v>15342</v>
      </c>
      <c r="G7963" s="364" t="s">
        <v>15548</v>
      </c>
      <c r="H7963" s="364" t="s">
        <v>29016</v>
      </c>
    </row>
    <row r="7964" spans="1:8" x14ac:dyDescent="0.25">
      <c r="A7964" s="246" t="str">
        <f t="shared" si="124"/>
        <v>IUD30110</v>
      </c>
      <c r="B7964" s="364" t="s">
        <v>6587</v>
      </c>
      <c r="C7964" s="364" t="s">
        <v>6588</v>
      </c>
      <c r="D7964" s="364" t="s">
        <v>2</v>
      </c>
      <c r="E7964" s="365">
        <v>798.86</v>
      </c>
      <c r="F7964" s="364" t="s">
        <v>15342</v>
      </c>
      <c r="G7964" s="364" t="s">
        <v>15548</v>
      </c>
      <c r="H7964" s="364" t="s">
        <v>29016</v>
      </c>
    </row>
    <row r="7965" spans="1:8" x14ac:dyDescent="0.25">
      <c r="A7965" s="246" t="str">
        <f t="shared" si="124"/>
        <v>IUD30111</v>
      </c>
      <c r="B7965" s="364" t="s">
        <v>6589</v>
      </c>
      <c r="C7965" s="364" t="s">
        <v>6590</v>
      </c>
      <c r="D7965" s="364" t="s">
        <v>4</v>
      </c>
      <c r="E7965" s="365">
        <v>209.1</v>
      </c>
      <c r="F7965" s="364" t="s">
        <v>15342</v>
      </c>
      <c r="G7965" s="364" t="s">
        <v>15548</v>
      </c>
      <c r="H7965" s="364" t="s">
        <v>29016</v>
      </c>
    </row>
    <row r="7966" spans="1:8" x14ac:dyDescent="0.25">
      <c r="A7966" s="246" t="str">
        <f t="shared" si="124"/>
        <v>IUD30112</v>
      </c>
      <c r="B7966" s="364" t="s">
        <v>6591</v>
      </c>
      <c r="C7966" s="364" t="s">
        <v>6592</v>
      </c>
      <c r="D7966" s="364" t="s">
        <v>4</v>
      </c>
      <c r="E7966" s="365">
        <v>267.43</v>
      </c>
      <c r="F7966" s="364" t="s">
        <v>15342</v>
      </c>
      <c r="G7966" s="364" t="s">
        <v>15548</v>
      </c>
      <c r="H7966" s="364" t="s">
        <v>29016</v>
      </c>
    </row>
    <row r="7967" spans="1:8" x14ac:dyDescent="0.25">
      <c r="A7967" s="246" t="str">
        <f t="shared" si="124"/>
        <v>IUD30113</v>
      </c>
      <c r="B7967" s="364" t="s">
        <v>6593</v>
      </c>
      <c r="C7967" s="364" t="s">
        <v>6594</v>
      </c>
      <c r="D7967" s="364" t="s">
        <v>2</v>
      </c>
      <c r="E7967" s="365">
        <v>150.88</v>
      </c>
      <c r="F7967" s="364" t="s">
        <v>15342</v>
      </c>
      <c r="G7967" s="364" t="s">
        <v>15548</v>
      </c>
      <c r="H7967" s="364" t="s">
        <v>29016</v>
      </c>
    </row>
    <row r="7968" spans="1:8" x14ac:dyDescent="0.25">
      <c r="A7968" s="246" t="str">
        <f t="shared" si="124"/>
        <v>IUD30114</v>
      </c>
      <c r="B7968" s="364" t="s">
        <v>6595</v>
      </c>
      <c r="C7968" s="364" t="s">
        <v>19609</v>
      </c>
      <c r="D7968" s="364" t="s">
        <v>3</v>
      </c>
      <c r="E7968" s="365">
        <v>331.81</v>
      </c>
      <c r="F7968" s="364" t="s">
        <v>15342</v>
      </c>
      <c r="G7968" s="364" t="s">
        <v>15548</v>
      </c>
      <c r="H7968" s="364" t="s">
        <v>29016</v>
      </c>
    </row>
    <row r="7969" spans="1:8" x14ac:dyDescent="0.25">
      <c r="A7969" s="246" t="str">
        <f t="shared" si="124"/>
        <v>IUD30115</v>
      </c>
      <c r="B7969" s="364" t="s">
        <v>6596</v>
      </c>
      <c r="C7969" s="364" t="s">
        <v>6597</v>
      </c>
      <c r="D7969" s="364" t="s">
        <v>1</v>
      </c>
      <c r="E7969" s="365">
        <v>1162.51</v>
      </c>
      <c r="F7969" s="364" t="s">
        <v>15342</v>
      </c>
      <c r="G7969" s="364" t="s">
        <v>15548</v>
      </c>
      <c r="H7969" s="364" t="s">
        <v>29016</v>
      </c>
    </row>
    <row r="7970" spans="1:8" x14ac:dyDescent="0.25">
      <c r="A7970" s="246" t="str">
        <f t="shared" si="124"/>
        <v>IUD30119</v>
      </c>
      <c r="B7970" s="364" t="s">
        <v>6603</v>
      </c>
      <c r="C7970" s="364" t="s">
        <v>6604</v>
      </c>
      <c r="D7970" s="364" t="s">
        <v>12939</v>
      </c>
      <c r="E7970" s="365">
        <v>125.81</v>
      </c>
      <c r="F7970" s="364" t="s">
        <v>15342</v>
      </c>
      <c r="G7970" s="364" t="s">
        <v>15548</v>
      </c>
      <c r="H7970" s="364" t="s">
        <v>29016</v>
      </c>
    </row>
    <row r="7971" spans="1:8" x14ac:dyDescent="0.25">
      <c r="A7971" s="246" t="str">
        <f t="shared" si="124"/>
        <v>IUD30120</v>
      </c>
      <c r="B7971" s="364" t="s">
        <v>6605</v>
      </c>
      <c r="C7971" s="364" t="s">
        <v>6606</v>
      </c>
      <c r="D7971" s="364" t="s">
        <v>3</v>
      </c>
      <c r="E7971" s="365">
        <v>7.09</v>
      </c>
      <c r="F7971" s="364" t="s">
        <v>15342</v>
      </c>
      <c r="G7971" s="364" t="s">
        <v>15548</v>
      </c>
      <c r="H7971" s="364" t="s">
        <v>29016</v>
      </c>
    </row>
    <row r="7972" spans="1:8" x14ac:dyDescent="0.25">
      <c r="A7972" s="246" t="str">
        <f t="shared" si="124"/>
        <v>IUD30121</v>
      </c>
      <c r="B7972" s="364" t="s">
        <v>7184</v>
      </c>
      <c r="C7972" s="364" t="s">
        <v>7185</v>
      </c>
      <c r="D7972" s="364" t="s">
        <v>1</v>
      </c>
      <c r="E7972" s="365">
        <v>10193.549999999999</v>
      </c>
      <c r="F7972" s="364" t="s">
        <v>15342</v>
      </c>
      <c r="G7972" s="364" t="s">
        <v>15548</v>
      </c>
      <c r="H7972" s="364" t="s">
        <v>29016</v>
      </c>
    </row>
    <row r="7973" spans="1:8" x14ac:dyDescent="0.25">
      <c r="A7973" s="246" t="str">
        <f t="shared" si="124"/>
        <v>IUD30122</v>
      </c>
      <c r="B7973" s="364" t="s">
        <v>7288</v>
      </c>
      <c r="C7973" s="364" t="s">
        <v>7289</v>
      </c>
      <c r="D7973" s="364" t="s">
        <v>1</v>
      </c>
      <c r="E7973" s="365">
        <v>30652.85</v>
      </c>
      <c r="F7973" s="364" t="s">
        <v>15342</v>
      </c>
      <c r="G7973" s="364" t="s">
        <v>15548</v>
      </c>
      <c r="H7973" s="364" t="s">
        <v>29016</v>
      </c>
    </row>
    <row r="7974" spans="1:8" x14ac:dyDescent="0.25">
      <c r="A7974" s="246" t="str">
        <f t="shared" si="124"/>
        <v>IUD30123</v>
      </c>
      <c r="B7974" s="364" t="s">
        <v>7296</v>
      </c>
      <c r="C7974" s="364" t="s">
        <v>7297</v>
      </c>
      <c r="D7974" s="364" t="s">
        <v>1</v>
      </c>
      <c r="E7974" s="365">
        <v>49597.77</v>
      </c>
      <c r="F7974" s="364" t="s">
        <v>15342</v>
      </c>
      <c r="G7974" s="364" t="s">
        <v>15548</v>
      </c>
      <c r="H7974" s="364" t="s">
        <v>29016</v>
      </c>
    </row>
    <row r="7975" spans="1:8" x14ac:dyDescent="0.25">
      <c r="A7975" s="246" t="str">
        <f t="shared" si="124"/>
        <v>IUD30124</v>
      </c>
      <c r="B7975" s="364" t="s">
        <v>7695</v>
      </c>
      <c r="C7975" s="364" t="s">
        <v>19610</v>
      </c>
      <c r="D7975" s="364" t="s">
        <v>3</v>
      </c>
      <c r="E7975" s="365">
        <v>55.39</v>
      </c>
      <c r="F7975" s="364" t="s">
        <v>15342</v>
      </c>
      <c r="G7975" s="364" t="s">
        <v>15548</v>
      </c>
      <c r="H7975" s="364" t="s">
        <v>29016</v>
      </c>
    </row>
    <row r="7976" spans="1:8" x14ac:dyDescent="0.25">
      <c r="A7976" s="246" t="str">
        <f t="shared" si="124"/>
        <v>IUD30125</v>
      </c>
      <c r="B7976" s="364" t="s">
        <v>7696</v>
      </c>
      <c r="C7976" s="364" t="s">
        <v>7697</v>
      </c>
      <c r="D7976" s="364" t="s">
        <v>2</v>
      </c>
      <c r="E7976" s="365">
        <v>47.37</v>
      </c>
      <c r="F7976" s="364" t="s">
        <v>15342</v>
      </c>
      <c r="G7976" s="364" t="s">
        <v>15548</v>
      </c>
      <c r="H7976" s="364" t="s">
        <v>29016</v>
      </c>
    </row>
    <row r="7977" spans="1:8" x14ac:dyDescent="0.25">
      <c r="A7977" s="246" t="str">
        <f t="shared" si="124"/>
        <v>IUD30126</v>
      </c>
      <c r="B7977" s="364" t="s">
        <v>7698</v>
      </c>
      <c r="C7977" s="364" t="s">
        <v>15363</v>
      </c>
      <c r="D7977" s="364" t="s">
        <v>3</v>
      </c>
      <c r="E7977" s="365">
        <v>37.24</v>
      </c>
      <c r="F7977" s="364" t="s">
        <v>15342</v>
      </c>
      <c r="G7977" s="364" t="s">
        <v>15548</v>
      </c>
      <c r="H7977" s="364" t="s">
        <v>29016</v>
      </c>
    </row>
    <row r="7978" spans="1:8" x14ac:dyDescent="0.25">
      <c r="A7978" s="246" t="str">
        <f t="shared" si="124"/>
        <v>IUD30127</v>
      </c>
      <c r="B7978" s="364" t="s">
        <v>12506</v>
      </c>
      <c r="C7978" s="364" t="s">
        <v>12507</v>
      </c>
      <c r="D7978" s="364" t="s">
        <v>1</v>
      </c>
      <c r="E7978" s="365">
        <v>122.99</v>
      </c>
      <c r="F7978" s="364" t="s">
        <v>15342</v>
      </c>
      <c r="G7978" s="364" t="s">
        <v>15548</v>
      </c>
      <c r="H7978" s="364" t="s">
        <v>29016</v>
      </c>
    </row>
    <row r="7979" spans="1:8" x14ac:dyDescent="0.25">
      <c r="A7979" s="246" t="str">
        <f t="shared" si="124"/>
        <v>IUD30128</v>
      </c>
      <c r="B7979" s="364" t="s">
        <v>12508</v>
      </c>
      <c r="C7979" s="364" t="s">
        <v>12509</v>
      </c>
      <c r="D7979" s="364" t="s">
        <v>1</v>
      </c>
      <c r="E7979" s="365">
        <v>3924.27</v>
      </c>
      <c r="F7979" s="364" t="s">
        <v>15342</v>
      </c>
      <c r="G7979" s="364" t="s">
        <v>15548</v>
      </c>
      <c r="H7979" s="364" t="s">
        <v>29016</v>
      </c>
    </row>
    <row r="7980" spans="1:8" x14ac:dyDescent="0.25">
      <c r="A7980" s="246" t="str">
        <f t="shared" si="124"/>
        <v>IUD30129</v>
      </c>
      <c r="B7980" s="364" t="s">
        <v>12510</v>
      </c>
      <c r="C7980" s="364" t="s">
        <v>12511</v>
      </c>
      <c r="D7980" s="364" t="s">
        <v>1</v>
      </c>
      <c r="E7980" s="365">
        <v>4500.5600000000004</v>
      </c>
      <c r="F7980" s="364" t="s">
        <v>15342</v>
      </c>
      <c r="G7980" s="364" t="s">
        <v>15548</v>
      </c>
      <c r="H7980" s="364" t="s">
        <v>29016</v>
      </c>
    </row>
    <row r="7981" spans="1:8" x14ac:dyDescent="0.25">
      <c r="A7981" s="246" t="str">
        <f t="shared" si="124"/>
        <v>IUD30130</v>
      </c>
      <c r="B7981" s="364" t="s">
        <v>12512</v>
      </c>
      <c r="C7981" s="364" t="s">
        <v>12513</v>
      </c>
      <c r="D7981" s="364" t="s">
        <v>1</v>
      </c>
      <c r="E7981" s="365">
        <v>5357.63</v>
      </c>
      <c r="F7981" s="364" t="s">
        <v>15342</v>
      </c>
      <c r="G7981" s="364" t="s">
        <v>15548</v>
      </c>
      <c r="H7981" s="364" t="s">
        <v>29016</v>
      </c>
    </row>
    <row r="7982" spans="1:8" x14ac:dyDescent="0.25">
      <c r="A7982" s="246" t="str">
        <f t="shared" si="124"/>
        <v>IUD30131</v>
      </c>
      <c r="B7982" s="364" t="s">
        <v>12514</v>
      </c>
      <c r="C7982" s="364" t="s">
        <v>12515</v>
      </c>
      <c r="D7982" s="364" t="s">
        <v>1</v>
      </c>
      <c r="E7982" s="365">
        <v>6352.7</v>
      </c>
      <c r="F7982" s="364" t="s">
        <v>15342</v>
      </c>
      <c r="G7982" s="364" t="s">
        <v>15548</v>
      </c>
      <c r="H7982" s="364" t="s">
        <v>29016</v>
      </c>
    </row>
    <row r="7983" spans="1:8" x14ac:dyDescent="0.25">
      <c r="A7983" s="246" t="str">
        <f t="shared" si="124"/>
        <v>IUD30132</v>
      </c>
      <c r="B7983" s="364" t="s">
        <v>14644</v>
      </c>
      <c r="C7983" s="364" t="s">
        <v>14645</v>
      </c>
      <c r="D7983" s="364" t="s">
        <v>1</v>
      </c>
      <c r="E7983" s="365">
        <v>5128.33</v>
      </c>
      <c r="F7983" s="364" t="s">
        <v>15342</v>
      </c>
      <c r="G7983" s="364" t="s">
        <v>15548</v>
      </c>
      <c r="H7983" s="364" t="s">
        <v>29016</v>
      </c>
    </row>
    <row r="7984" spans="1:8" x14ac:dyDescent="0.25">
      <c r="A7984" s="246" t="str">
        <f t="shared" si="124"/>
        <v>IUD30133</v>
      </c>
      <c r="B7984" s="364" t="s">
        <v>33631</v>
      </c>
      <c r="C7984" s="364" t="s">
        <v>33632</v>
      </c>
      <c r="D7984" s="364" t="s">
        <v>1</v>
      </c>
      <c r="E7984" s="365">
        <v>5597.71</v>
      </c>
      <c r="F7984" s="364" t="s">
        <v>15342</v>
      </c>
      <c r="G7984" s="364" t="s">
        <v>15548</v>
      </c>
      <c r="H7984" s="364" t="s">
        <v>29016</v>
      </c>
    </row>
    <row r="7985" spans="1:8" x14ac:dyDescent="0.25">
      <c r="A7985" s="246" t="str">
        <f t="shared" si="124"/>
        <v>IUD30134</v>
      </c>
      <c r="B7985" s="364" t="s">
        <v>33665</v>
      </c>
      <c r="C7985" s="364" t="s">
        <v>33666</v>
      </c>
      <c r="D7985" s="364" t="s">
        <v>2</v>
      </c>
      <c r="E7985" s="365">
        <v>2015.62</v>
      </c>
      <c r="F7985" s="364" t="s">
        <v>15342</v>
      </c>
      <c r="G7985" s="364" t="s">
        <v>15548</v>
      </c>
      <c r="H7985" s="364" t="s">
        <v>29016</v>
      </c>
    </row>
    <row r="7986" spans="1:8" x14ac:dyDescent="0.25">
      <c r="A7986" s="246" t="str">
        <f t="shared" si="124"/>
        <v>IUD30145</v>
      </c>
      <c r="B7986" s="364" t="s">
        <v>12516</v>
      </c>
      <c r="C7986" s="364" t="s">
        <v>12517</v>
      </c>
      <c r="D7986" s="364" t="s">
        <v>1</v>
      </c>
      <c r="E7986" s="365">
        <v>2071.23</v>
      </c>
      <c r="F7986" s="364" t="s">
        <v>15342</v>
      </c>
      <c r="G7986" s="364" t="s">
        <v>15548</v>
      </c>
      <c r="H7986" s="364" t="s">
        <v>29016</v>
      </c>
    </row>
    <row r="7987" spans="1:8" x14ac:dyDescent="0.25">
      <c r="A7987" s="246" t="str">
        <f t="shared" si="124"/>
        <v>IUD30146</v>
      </c>
      <c r="B7987" s="364" t="s">
        <v>12518</v>
      </c>
      <c r="C7987" s="364" t="s">
        <v>12519</v>
      </c>
      <c r="D7987" s="364" t="s">
        <v>1</v>
      </c>
      <c r="E7987" s="365">
        <v>2376.41</v>
      </c>
      <c r="F7987" s="364" t="s">
        <v>15342</v>
      </c>
      <c r="G7987" s="364" t="s">
        <v>15548</v>
      </c>
      <c r="H7987" s="364" t="s">
        <v>29016</v>
      </c>
    </row>
    <row r="7988" spans="1:8" x14ac:dyDescent="0.25">
      <c r="A7988" s="246" t="str">
        <f t="shared" si="124"/>
        <v>IUD30147</v>
      </c>
      <c r="B7988" s="364" t="s">
        <v>12520</v>
      </c>
      <c r="C7988" s="364" t="s">
        <v>12521</v>
      </c>
      <c r="D7988" s="364" t="s">
        <v>1</v>
      </c>
      <c r="E7988" s="365">
        <v>2679.72</v>
      </c>
      <c r="F7988" s="364" t="s">
        <v>15342</v>
      </c>
      <c r="G7988" s="364" t="s">
        <v>15548</v>
      </c>
      <c r="H7988" s="364" t="s">
        <v>29016</v>
      </c>
    </row>
    <row r="7989" spans="1:8" x14ac:dyDescent="0.25">
      <c r="A7989" s="246" t="str">
        <f t="shared" si="124"/>
        <v>IUD30150</v>
      </c>
      <c r="B7989" s="364" t="s">
        <v>12522</v>
      </c>
      <c r="C7989" s="364" t="s">
        <v>12523</v>
      </c>
      <c r="D7989" s="364" t="s">
        <v>1</v>
      </c>
      <c r="E7989" s="365">
        <v>2016.93</v>
      </c>
      <c r="F7989" s="364" t="s">
        <v>15342</v>
      </c>
      <c r="G7989" s="364" t="s">
        <v>15548</v>
      </c>
      <c r="H7989" s="364" t="s">
        <v>29016</v>
      </c>
    </row>
    <row r="7990" spans="1:8" x14ac:dyDescent="0.25">
      <c r="A7990" s="246" t="str">
        <f t="shared" si="124"/>
        <v>IUD30158</v>
      </c>
      <c r="B7990" s="364" t="s">
        <v>12526</v>
      </c>
      <c r="C7990" s="364" t="s">
        <v>12527</v>
      </c>
      <c r="D7990" s="364" t="s">
        <v>2</v>
      </c>
      <c r="E7990" s="365">
        <v>208.59</v>
      </c>
      <c r="F7990" s="364" t="s">
        <v>15342</v>
      </c>
      <c r="G7990" s="364" t="s">
        <v>15548</v>
      </c>
      <c r="H7990" s="364" t="s">
        <v>29016</v>
      </c>
    </row>
    <row r="7991" spans="1:8" x14ac:dyDescent="0.25">
      <c r="A7991" s="246" t="str">
        <f t="shared" si="124"/>
        <v>IUD30161</v>
      </c>
      <c r="B7991" s="364" t="s">
        <v>12528</v>
      </c>
      <c r="C7991" s="364" t="s">
        <v>12529</v>
      </c>
      <c r="D7991" s="364" t="s">
        <v>2</v>
      </c>
      <c r="E7991" s="365">
        <v>22.32</v>
      </c>
      <c r="F7991" s="364" t="s">
        <v>15342</v>
      </c>
      <c r="G7991" s="364" t="s">
        <v>15548</v>
      </c>
      <c r="H7991" s="364" t="s">
        <v>29016</v>
      </c>
    </row>
    <row r="7992" spans="1:8" x14ac:dyDescent="0.25">
      <c r="A7992" s="246" t="str">
        <f t="shared" si="124"/>
        <v>IUD30162</v>
      </c>
      <c r="B7992" s="364" t="s">
        <v>13264</v>
      </c>
      <c r="C7992" s="364" t="s">
        <v>13265</v>
      </c>
      <c r="D7992" s="364" t="s">
        <v>2</v>
      </c>
      <c r="E7992" s="365">
        <v>155.16999999999999</v>
      </c>
      <c r="F7992" s="364" t="s">
        <v>15342</v>
      </c>
      <c r="G7992" s="364" t="s">
        <v>15548</v>
      </c>
      <c r="H7992" s="364" t="s">
        <v>29016</v>
      </c>
    </row>
    <row r="7993" spans="1:8" x14ac:dyDescent="0.25">
      <c r="A7993" s="246" t="str">
        <f t="shared" si="124"/>
        <v>IUD30163</v>
      </c>
      <c r="B7993" s="364" t="s">
        <v>16335</v>
      </c>
      <c r="C7993" s="364" t="s">
        <v>16336</v>
      </c>
      <c r="D7993" s="364" t="s">
        <v>2</v>
      </c>
      <c r="E7993" s="365">
        <v>112.73</v>
      </c>
      <c r="F7993" s="364" t="s">
        <v>15342</v>
      </c>
      <c r="G7993" s="364" t="s">
        <v>15548</v>
      </c>
      <c r="H7993" s="364" t="s">
        <v>29016</v>
      </c>
    </row>
    <row r="7994" spans="1:8" x14ac:dyDescent="0.25">
      <c r="A7994" s="246" t="str">
        <f t="shared" si="124"/>
        <v>IUD30164</v>
      </c>
      <c r="B7994" s="364" t="s">
        <v>12530</v>
      </c>
      <c r="C7994" s="364" t="s">
        <v>7293</v>
      </c>
      <c r="D7994" s="364" t="s">
        <v>1</v>
      </c>
      <c r="E7994" s="365">
        <v>22963.09</v>
      </c>
      <c r="F7994" s="364" t="s">
        <v>15342</v>
      </c>
      <c r="G7994" s="364" t="s">
        <v>15548</v>
      </c>
      <c r="H7994" s="364" t="s">
        <v>29016</v>
      </c>
    </row>
    <row r="7995" spans="1:8" x14ac:dyDescent="0.25">
      <c r="A7995" s="246" t="str">
        <f t="shared" si="124"/>
        <v>IUD30165</v>
      </c>
      <c r="B7995" s="364" t="s">
        <v>12932</v>
      </c>
      <c r="C7995" s="364" t="s">
        <v>12933</v>
      </c>
      <c r="D7995" s="364" t="s">
        <v>1</v>
      </c>
      <c r="E7995" s="365">
        <v>16518.89</v>
      </c>
      <c r="F7995" s="364" t="s">
        <v>15342</v>
      </c>
      <c r="G7995" s="364" t="s">
        <v>15548</v>
      </c>
      <c r="H7995" s="364" t="s">
        <v>29016</v>
      </c>
    </row>
    <row r="7996" spans="1:8" x14ac:dyDescent="0.25">
      <c r="A7996" s="246" t="str">
        <f t="shared" si="124"/>
        <v>IUD30170</v>
      </c>
      <c r="B7996" s="364" t="s">
        <v>13290</v>
      </c>
      <c r="C7996" s="364" t="s">
        <v>13291</v>
      </c>
      <c r="D7996" s="364" t="s">
        <v>1</v>
      </c>
      <c r="E7996" s="365">
        <v>36387.19</v>
      </c>
      <c r="F7996" s="364" t="s">
        <v>15342</v>
      </c>
      <c r="G7996" s="364" t="s">
        <v>15548</v>
      </c>
      <c r="H7996" s="364" t="s">
        <v>29016</v>
      </c>
    </row>
    <row r="7997" spans="1:8" x14ac:dyDescent="0.25">
      <c r="A7997" s="246" t="str">
        <f t="shared" si="124"/>
        <v>IUD30180</v>
      </c>
      <c r="B7997" s="364" t="s">
        <v>12531</v>
      </c>
      <c r="C7997" s="364" t="s">
        <v>12532</v>
      </c>
      <c r="D7997" s="364" t="s">
        <v>4</v>
      </c>
      <c r="E7997" s="365">
        <v>5.99</v>
      </c>
      <c r="F7997" s="364" t="s">
        <v>15342</v>
      </c>
      <c r="G7997" s="364" t="s">
        <v>15548</v>
      </c>
      <c r="H7997" s="364" t="s">
        <v>29016</v>
      </c>
    </row>
    <row r="7998" spans="1:8" x14ac:dyDescent="0.25">
      <c r="A7998" s="246" t="str">
        <f t="shared" si="124"/>
        <v>IUD30181</v>
      </c>
      <c r="B7998" s="364" t="s">
        <v>12533</v>
      </c>
      <c r="C7998" s="364" t="s">
        <v>12534</v>
      </c>
      <c r="D7998" s="364" t="s">
        <v>2</v>
      </c>
      <c r="E7998" s="365">
        <v>4060.27</v>
      </c>
      <c r="F7998" s="364" t="s">
        <v>15342</v>
      </c>
      <c r="G7998" s="364" t="s">
        <v>15548</v>
      </c>
      <c r="H7998" s="364" t="s">
        <v>29016</v>
      </c>
    </row>
    <row r="7999" spans="1:8" x14ac:dyDescent="0.25">
      <c r="A7999" s="246" t="str">
        <f t="shared" si="124"/>
        <v>IUD30182</v>
      </c>
      <c r="B7999" s="364" t="s">
        <v>19611</v>
      </c>
      <c r="C7999" s="364" t="s">
        <v>19612</v>
      </c>
      <c r="D7999" s="364" t="s">
        <v>1</v>
      </c>
      <c r="E7999" s="365">
        <v>53979.17</v>
      </c>
      <c r="F7999" s="364" t="s">
        <v>15342</v>
      </c>
      <c r="G7999" s="364" t="s">
        <v>15548</v>
      </c>
      <c r="H7999" s="364" t="s">
        <v>29016</v>
      </c>
    </row>
    <row r="8000" spans="1:8" x14ac:dyDescent="0.25">
      <c r="A8000" s="246" t="str">
        <f t="shared" si="124"/>
        <v>IUD30183</v>
      </c>
      <c r="B8000" s="364" t="s">
        <v>19613</v>
      </c>
      <c r="C8000" s="364" t="s">
        <v>19614</v>
      </c>
      <c r="D8000" s="364" t="s">
        <v>1</v>
      </c>
      <c r="E8000" s="365">
        <v>33740.550000000003</v>
      </c>
      <c r="F8000" s="364" t="s">
        <v>15342</v>
      </c>
      <c r="G8000" s="364" t="s">
        <v>15548</v>
      </c>
      <c r="H8000" s="364" t="s">
        <v>29016</v>
      </c>
    </row>
    <row r="8001" spans="1:8" x14ac:dyDescent="0.25">
      <c r="A8001" s="246" t="str">
        <f t="shared" si="124"/>
        <v>IUD30185</v>
      </c>
      <c r="B8001" s="364" t="s">
        <v>19617</v>
      </c>
      <c r="C8001" s="364" t="s">
        <v>19618</v>
      </c>
      <c r="D8001" s="364" t="s">
        <v>2</v>
      </c>
      <c r="E8001" s="365">
        <v>6125.18</v>
      </c>
      <c r="F8001" s="364" t="s">
        <v>15342</v>
      </c>
      <c r="G8001" s="364" t="s">
        <v>15548</v>
      </c>
      <c r="H8001" s="364" t="s">
        <v>29016</v>
      </c>
    </row>
    <row r="8002" spans="1:8" ht="34.5" x14ac:dyDescent="0.25">
      <c r="A8002" s="246" t="str">
        <f t="shared" si="124"/>
        <v>IUD30186</v>
      </c>
      <c r="B8002" s="364" t="s">
        <v>19619</v>
      </c>
      <c r="C8002" s="366" t="s">
        <v>21069</v>
      </c>
      <c r="D8002" s="364" t="s">
        <v>2</v>
      </c>
      <c r="E8002" s="365">
        <v>3639.96</v>
      </c>
      <c r="F8002" s="364" t="s">
        <v>15342</v>
      </c>
      <c r="G8002" s="364" t="s">
        <v>15548</v>
      </c>
      <c r="H8002" s="364" t="s">
        <v>29016</v>
      </c>
    </row>
    <row r="8003" spans="1:8" x14ac:dyDescent="0.25">
      <c r="A8003" s="246" t="str">
        <f t="shared" ref="A8003:A8066" si="125">B8003</f>
        <v>IUD30187</v>
      </c>
      <c r="B8003" s="364" t="s">
        <v>19768</v>
      </c>
      <c r="C8003" s="364" t="s">
        <v>19769</v>
      </c>
      <c r="D8003" s="364" t="s">
        <v>4</v>
      </c>
      <c r="E8003" s="365">
        <v>70.33</v>
      </c>
      <c r="F8003" s="364" t="s">
        <v>15342</v>
      </c>
      <c r="G8003" s="364" t="s">
        <v>15548</v>
      </c>
      <c r="H8003" s="364" t="s">
        <v>29016</v>
      </c>
    </row>
    <row r="8004" spans="1:8" x14ac:dyDescent="0.25">
      <c r="A8004" s="246" t="str">
        <f t="shared" si="125"/>
        <v>IUD30188</v>
      </c>
      <c r="B8004" s="364" t="s">
        <v>19770</v>
      </c>
      <c r="C8004" s="364" t="s">
        <v>19771</v>
      </c>
      <c r="D8004" s="364" t="s">
        <v>4</v>
      </c>
      <c r="E8004" s="365">
        <v>458.53</v>
      </c>
      <c r="F8004" s="364" t="s">
        <v>15342</v>
      </c>
      <c r="G8004" s="364" t="s">
        <v>15548</v>
      </c>
      <c r="H8004" s="364" t="s">
        <v>29016</v>
      </c>
    </row>
    <row r="8005" spans="1:8" x14ac:dyDescent="0.25">
      <c r="A8005" s="246" t="str">
        <f t="shared" si="125"/>
        <v>IUD30191</v>
      </c>
      <c r="B8005" s="364" t="s">
        <v>13439</v>
      </c>
      <c r="C8005" s="364" t="s">
        <v>13440</v>
      </c>
      <c r="D8005" s="364" t="s">
        <v>1</v>
      </c>
      <c r="E8005" s="365">
        <v>6682.39</v>
      </c>
      <c r="F8005" s="364" t="s">
        <v>15342</v>
      </c>
      <c r="G8005" s="364" t="s">
        <v>15548</v>
      </c>
      <c r="H8005" s="364" t="s">
        <v>29016</v>
      </c>
    </row>
    <row r="8006" spans="1:8" x14ac:dyDescent="0.25">
      <c r="A8006" s="246" t="str">
        <f t="shared" si="125"/>
        <v>IUD30193</v>
      </c>
      <c r="B8006" s="364" t="s">
        <v>19620</v>
      </c>
      <c r="C8006" s="364" t="s">
        <v>19621</v>
      </c>
      <c r="D8006" s="364" t="s">
        <v>1</v>
      </c>
      <c r="E8006" s="365">
        <v>946.47</v>
      </c>
      <c r="F8006" s="364" t="s">
        <v>15342</v>
      </c>
      <c r="G8006" s="364" t="s">
        <v>15548</v>
      </c>
      <c r="H8006" s="364" t="s">
        <v>29016</v>
      </c>
    </row>
    <row r="8007" spans="1:8" x14ac:dyDescent="0.25">
      <c r="A8007" s="246" t="str">
        <f t="shared" si="125"/>
        <v>IUD30194</v>
      </c>
      <c r="B8007" s="364" t="s">
        <v>19622</v>
      </c>
      <c r="C8007" s="364" t="s">
        <v>19623</v>
      </c>
      <c r="D8007" s="364" t="s">
        <v>1</v>
      </c>
      <c r="E8007" s="365">
        <v>1522.84</v>
      </c>
      <c r="F8007" s="364" t="s">
        <v>15342</v>
      </c>
      <c r="G8007" s="364" t="s">
        <v>15548</v>
      </c>
      <c r="H8007" s="364" t="s">
        <v>29016</v>
      </c>
    </row>
    <row r="8008" spans="1:8" x14ac:dyDescent="0.25">
      <c r="A8008" s="246" t="str">
        <f t="shared" si="125"/>
        <v>IUD30196</v>
      </c>
      <c r="B8008" s="364" t="s">
        <v>19626</v>
      </c>
      <c r="C8008" s="364" t="s">
        <v>19627</v>
      </c>
      <c r="D8008" s="364" t="s">
        <v>1</v>
      </c>
      <c r="E8008" s="365">
        <v>3948.84</v>
      </c>
      <c r="F8008" s="364" t="s">
        <v>15342</v>
      </c>
      <c r="G8008" s="364" t="s">
        <v>15548</v>
      </c>
      <c r="H8008" s="364" t="s">
        <v>29016</v>
      </c>
    </row>
    <row r="8009" spans="1:8" x14ac:dyDescent="0.25">
      <c r="A8009" s="246" t="str">
        <f t="shared" si="125"/>
        <v>IUD30197</v>
      </c>
      <c r="B8009" s="364" t="s">
        <v>19628</v>
      </c>
      <c r="C8009" s="364" t="s">
        <v>19629</v>
      </c>
      <c r="D8009" s="364" t="s">
        <v>1</v>
      </c>
      <c r="E8009" s="365">
        <v>5650.48</v>
      </c>
      <c r="F8009" s="364" t="s">
        <v>15342</v>
      </c>
      <c r="G8009" s="364" t="s">
        <v>15548</v>
      </c>
      <c r="H8009" s="364" t="s">
        <v>29016</v>
      </c>
    </row>
    <row r="8010" spans="1:8" x14ac:dyDescent="0.25">
      <c r="A8010" s="246" t="str">
        <f t="shared" si="125"/>
        <v>IUD30200</v>
      </c>
      <c r="B8010" s="364" t="s">
        <v>12966</v>
      </c>
      <c r="C8010" s="364" t="s">
        <v>12967</v>
      </c>
      <c r="D8010" s="364" t="s">
        <v>4</v>
      </c>
      <c r="E8010" s="365">
        <v>193.48</v>
      </c>
      <c r="F8010" s="364" t="s">
        <v>15342</v>
      </c>
      <c r="G8010" s="364" t="s">
        <v>15548</v>
      </c>
      <c r="H8010" s="364" t="s">
        <v>29016</v>
      </c>
    </row>
    <row r="8011" spans="1:8" x14ac:dyDescent="0.25">
      <c r="A8011" s="246" t="str">
        <f t="shared" si="125"/>
        <v>IUD30201</v>
      </c>
      <c r="B8011" s="364" t="s">
        <v>16337</v>
      </c>
      <c r="C8011" s="364" t="s">
        <v>16338</v>
      </c>
      <c r="D8011" s="364" t="s">
        <v>4</v>
      </c>
      <c r="E8011" s="365">
        <v>291.33999999999997</v>
      </c>
      <c r="F8011" s="364" t="s">
        <v>15342</v>
      </c>
      <c r="G8011" s="364" t="s">
        <v>15548</v>
      </c>
      <c r="H8011" s="364" t="s">
        <v>29016</v>
      </c>
    </row>
    <row r="8012" spans="1:8" x14ac:dyDescent="0.25">
      <c r="A8012" s="246" t="str">
        <f t="shared" si="125"/>
        <v>IUD30202</v>
      </c>
      <c r="B8012" s="364" t="s">
        <v>19630</v>
      </c>
      <c r="C8012" s="364" t="s">
        <v>19631</v>
      </c>
      <c r="D8012" s="364" t="s">
        <v>4</v>
      </c>
      <c r="E8012" s="365">
        <v>65.12</v>
      </c>
      <c r="F8012" s="364" t="s">
        <v>15342</v>
      </c>
      <c r="G8012" s="364" t="s">
        <v>15548</v>
      </c>
      <c r="H8012" s="364" t="s">
        <v>29016</v>
      </c>
    </row>
    <row r="8013" spans="1:8" x14ac:dyDescent="0.25">
      <c r="A8013" s="246" t="str">
        <f t="shared" si="125"/>
        <v>IUD30203</v>
      </c>
      <c r="B8013" s="364" t="s">
        <v>19632</v>
      </c>
      <c r="C8013" s="364" t="s">
        <v>19633</v>
      </c>
      <c r="D8013" s="364" t="s">
        <v>4</v>
      </c>
      <c r="E8013" s="365">
        <v>50.27</v>
      </c>
      <c r="F8013" s="364" t="s">
        <v>15342</v>
      </c>
      <c r="G8013" s="364" t="s">
        <v>15548</v>
      </c>
      <c r="H8013" s="364" t="s">
        <v>29016</v>
      </c>
    </row>
    <row r="8014" spans="1:8" x14ac:dyDescent="0.25">
      <c r="A8014" s="246" t="str">
        <f t="shared" si="125"/>
        <v>IUD30210</v>
      </c>
      <c r="B8014" s="364" t="s">
        <v>12968</v>
      </c>
      <c r="C8014" s="364" t="s">
        <v>12969</v>
      </c>
      <c r="D8014" s="364" t="s">
        <v>5</v>
      </c>
      <c r="E8014" s="365">
        <v>429.9</v>
      </c>
      <c r="F8014" s="364" t="s">
        <v>15342</v>
      </c>
      <c r="G8014" s="364" t="s">
        <v>15548</v>
      </c>
      <c r="H8014" s="364" t="s">
        <v>29016</v>
      </c>
    </row>
    <row r="8015" spans="1:8" x14ac:dyDescent="0.25">
      <c r="A8015" s="246" t="str">
        <f t="shared" si="125"/>
        <v>IUD30211</v>
      </c>
      <c r="B8015" s="364" t="s">
        <v>19634</v>
      </c>
      <c r="C8015" s="364" t="s">
        <v>19635</v>
      </c>
      <c r="D8015" s="364" t="s">
        <v>5</v>
      </c>
      <c r="E8015" s="365">
        <v>21.34</v>
      </c>
      <c r="F8015" s="364" t="s">
        <v>15342</v>
      </c>
      <c r="G8015" s="364" t="s">
        <v>15548</v>
      </c>
      <c r="H8015" s="364" t="s">
        <v>29016</v>
      </c>
    </row>
    <row r="8016" spans="1:8" x14ac:dyDescent="0.25">
      <c r="A8016" s="246" t="str">
        <f t="shared" si="125"/>
        <v>IUD30212</v>
      </c>
      <c r="B8016" s="364" t="s">
        <v>33663</v>
      </c>
      <c r="C8016" s="364" t="s">
        <v>33664</v>
      </c>
      <c r="D8016" s="364" t="s">
        <v>4</v>
      </c>
      <c r="E8016" s="365">
        <v>53.22</v>
      </c>
      <c r="F8016" s="364" t="s">
        <v>15342</v>
      </c>
      <c r="G8016" s="364" t="s">
        <v>15548</v>
      </c>
      <c r="H8016" s="364" t="s">
        <v>29016</v>
      </c>
    </row>
    <row r="8017" spans="1:8" x14ac:dyDescent="0.25">
      <c r="A8017" s="246" t="str">
        <f t="shared" si="125"/>
        <v>IUD30213</v>
      </c>
      <c r="B8017" s="364" t="s">
        <v>33701</v>
      </c>
      <c r="C8017" s="364" t="s">
        <v>33702</v>
      </c>
      <c r="D8017" s="364" t="s">
        <v>2</v>
      </c>
      <c r="E8017" s="365">
        <v>19.420000000000002</v>
      </c>
      <c r="F8017" s="364" t="s">
        <v>15342</v>
      </c>
      <c r="G8017" s="364" t="s">
        <v>15548</v>
      </c>
      <c r="H8017" s="364" t="s">
        <v>29016</v>
      </c>
    </row>
    <row r="8018" spans="1:8" x14ac:dyDescent="0.25">
      <c r="A8018" s="246" t="str">
        <f t="shared" si="125"/>
        <v>IUD30214</v>
      </c>
      <c r="B8018" s="364" t="s">
        <v>33703</v>
      </c>
      <c r="C8018" s="364" t="s">
        <v>33704</v>
      </c>
      <c r="D8018" s="364" t="s">
        <v>2</v>
      </c>
      <c r="E8018" s="365">
        <v>64.44</v>
      </c>
      <c r="F8018" s="364" t="s">
        <v>15342</v>
      </c>
      <c r="G8018" s="364" t="s">
        <v>15548</v>
      </c>
      <c r="H8018" s="364" t="s">
        <v>29016</v>
      </c>
    </row>
    <row r="8019" spans="1:8" x14ac:dyDescent="0.25">
      <c r="A8019" s="246" t="str">
        <f t="shared" si="125"/>
        <v>IUD30220</v>
      </c>
      <c r="B8019" s="364" t="s">
        <v>13489</v>
      </c>
      <c r="C8019" s="364" t="s">
        <v>14072</v>
      </c>
      <c r="D8019" s="364" t="s">
        <v>4</v>
      </c>
      <c r="E8019" s="365">
        <v>134.11000000000001</v>
      </c>
      <c r="F8019" s="364" t="s">
        <v>15342</v>
      </c>
      <c r="G8019" s="364" t="s">
        <v>15548</v>
      </c>
      <c r="H8019" s="364" t="s">
        <v>29016</v>
      </c>
    </row>
    <row r="8020" spans="1:8" x14ac:dyDescent="0.25">
      <c r="A8020" s="246" t="str">
        <f t="shared" si="125"/>
        <v>IUD30221</v>
      </c>
      <c r="B8020" s="364" t="s">
        <v>13490</v>
      </c>
      <c r="C8020" s="364" t="s">
        <v>13491</v>
      </c>
      <c r="D8020" s="364" t="s">
        <v>4</v>
      </c>
      <c r="E8020" s="365">
        <v>127.8</v>
      </c>
      <c r="F8020" s="364" t="s">
        <v>15342</v>
      </c>
      <c r="G8020" s="364" t="s">
        <v>15548</v>
      </c>
      <c r="H8020" s="364" t="s">
        <v>29016</v>
      </c>
    </row>
    <row r="8021" spans="1:8" x14ac:dyDescent="0.25">
      <c r="A8021" s="246" t="str">
        <f t="shared" si="125"/>
        <v>IUD30222</v>
      </c>
      <c r="B8021" s="364" t="s">
        <v>13492</v>
      </c>
      <c r="C8021" s="364" t="s">
        <v>13493</v>
      </c>
      <c r="D8021" s="364" t="s">
        <v>4</v>
      </c>
      <c r="E8021" s="365">
        <v>106.52</v>
      </c>
      <c r="F8021" s="364" t="s">
        <v>15342</v>
      </c>
      <c r="G8021" s="364" t="s">
        <v>15548</v>
      </c>
      <c r="H8021" s="364" t="s">
        <v>29016</v>
      </c>
    </row>
    <row r="8022" spans="1:8" x14ac:dyDescent="0.25">
      <c r="A8022" s="246" t="str">
        <f t="shared" si="125"/>
        <v>IUD30223</v>
      </c>
      <c r="B8022" s="364" t="s">
        <v>16339</v>
      </c>
      <c r="C8022" s="364" t="s">
        <v>16340</v>
      </c>
      <c r="D8022" s="364" t="s">
        <v>2</v>
      </c>
      <c r="E8022" s="365">
        <v>106.5</v>
      </c>
      <c r="F8022" s="364" t="s">
        <v>15342</v>
      </c>
      <c r="G8022" s="364" t="s">
        <v>15548</v>
      </c>
      <c r="H8022" s="364" t="s">
        <v>29016</v>
      </c>
    </row>
    <row r="8023" spans="1:8" x14ac:dyDescent="0.25">
      <c r="A8023" s="246" t="str">
        <f t="shared" si="125"/>
        <v>IUD30224</v>
      </c>
      <c r="B8023" s="364" t="s">
        <v>19636</v>
      </c>
      <c r="C8023" s="364" t="s">
        <v>19637</v>
      </c>
      <c r="D8023" s="364" t="s">
        <v>2</v>
      </c>
      <c r="E8023" s="365">
        <v>79.94</v>
      </c>
      <c r="F8023" s="364" t="s">
        <v>15342</v>
      </c>
      <c r="G8023" s="364" t="s">
        <v>15548</v>
      </c>
      <c r="H8023" s="364" t="s">
        <v>29016</v>
      </c>
    </row>
    <row r="8024" spans="1:8" x14ac:dyDescent="0.25">
      <c r="A8024" s="246" t="str">
        <f t="shared" si="125"/>
        <v>IUD30225</v>
      </c>
      <c r="B8024" s="364" t="s">
        <v>33623</v>
      </c>
      <c r="C8024" s="364" t="s">
        <v>33624</v>
      </c>
      <c r="D8024" s="364" t="s">
        <v>2</v>
      </c>
      <c r="E8024" s="365">
        <v>109.4</v>
      </c>
      <c r="F8024" s="364" t="s">
        <v>15342</v>
      </c>
      <c r="G8024" s="364" t="s">
        <v>15548</v>
      </c>
      <c r="H8024" s="364" t="s">
        <v>29016</v>
      </c>
    </row>
    <row r="8025" spans="1:8" x14ac:dyDescent="0.25">
      <c r="A8025" s="246" t="str">
        <f t="shared" si="125"/>
        <v>IUD30230</v>
      </c>
      <c r="B8025" s="364" t="s">
        <v>13494</v>
      </c>
      <c r="C8025" s="364" t="s">
        <v>13495</v>
      </c>
      <c r="D8025" s="364" t="s">
        <v>4</v>
      </c>
      <c r="E8025" s="365">
        <v>357.16</v>
      </c>
      <c r="F8025" s="364" t="s">
        <v>15342</v>
      </c>
      <c r="G8025" s="364" t="s">
        <v>15548</v>
      </c>
      <c r="H8025" s="364" t="s">
        <v>29016</v>
      </c>
    </row>
    <row r="8026" spans="1:8" x14ac:dyDescent="0.25">
      <c r="A8026" s="246" t="str">
        <f t="shared" si="125"/>
        <v>IUD30231</v>
      </c>
      <c r="B8026" s="364" t="s">
        <v>13496</v>
      </c>
      <c r="C8026" s="364" t="s">
        <v>13497</v>
      </c>
      <c r="D8026" s="364" t="s">
        <v>3</v>
      </c>
      <c r="E8026" s="365">
        <v>17.739999999999998</v>
      </c>
      <c r="F8026" s="364" t="s">
        <v>15342</v>
      </c>
      <c r="G8026" s="364" t="s">
        <v>15548</v>
      </c>
      <c r="H8026" s="364" t="s">
        <v>29016</v>
      </c>
    </row>
    <row r="8027" spans="1:8" x14ac:dyDescent="0.25">
      <c r="A8027" s="246" t="str">
        <f t="shared" si="125"/>
        <v>IUD30232</v>
      </c>
      <c r="B8027" s="364" t="s">
        <v>19638</v>
      </c>
      <c r="C8027" s="364" t="s">
        <v>19639</v>
      </c>
      <c r="D8027" s="364" t="s">
        <v>4</v>
      </c>
      <c r="E8027" s="365">
        <v>448.03</v>
      </c>
      <c r="F8027" s="364" t="s">
        <v>15342</v>
      </c>
      <c r="G8027" s="364" t="s">
        <v>15548</v>
      </c>
      <c r="H8027" s="364" t="s">
        <v>29016</v>
      </c>
    </row>
    <row r="8028" spans="1:8" x14ac:dyDescent="0.25">
      <c r="A8028" s="246" t="str">
        <f t="shared" si="125"/>
        <v>IUD30240</v>
      </c>
      <c r="B8028" s="364" t="s">
        <v>13511</v>
      </c>
      <c r="C8028" s="364" t="s">
        <v>13512</v>
      </c>
      <c r="D8028" s="364" t="s">
        <v>2</v>
      </c>
      <c r="E8028" s="365">
        <v>46.96</v>
      </c>
      <c r="F8028" s="364" t="s">
        <v>15342</v>
      </c>
      <c r="G8028" s="364" t="s">
        <v>15548</v>
      </c>
      <c r="H8028" s="364" t="s">
        <v>29016</v>
      </c>
    </row>
    <row r="8029" spans="1:8" x14ac:dyDescent="0.25">
      <c r="A8029" s="246" t="str">
        <f t="shared" si="125"/>
        <v>IUD30241</v>
      </c>
      <c r="B8029" s="364" t="s">
        <v>14046</v>
      </c>
      <c r="C8029" s="364" t="s">
        <v>14047</v>
      </c>
      <c r="D8029" s="364" t="s">
        <v>2</v>
      </c>
      <c r="E8029" s="365">
        <v>49.32</v>
      </c>
      <c r="F8029" s="364" t="s">
        <v>15342</v>
      </c>
      <c r="G8029" s="364" t="s">
        <v>15548</v>
      </c>
      <c r="H8029" s="364" t="s">
        <v>29016</v>
      </c>
    </row>
    <row r="8030" spans="1:8" x14ac:dyDescent="0.25">
      <c r="A8030" s="246" t="str">
        <f t="shared" si="125"/>
        <v>IUD30250</v>
      </c>
      <c r="B8030" s="364" t="s">
        <v>13516</v>
      </c>
      <c r="C8030" s="364" t="s">
        <v>13517</v>
      </c>
      <c r="D8030" s="364" t="s">
        <v>4</v>
      </c>
      <c r="E8030" s="365">
        <v>716.26</v>
      </c>
      <c r="F8030" s="364" t="s">
        <v>15342</v>
      </c>
      <c r="G8030" s="364" t="s">
        <v>15548</v>
      </c>
      <c r="H8030" s="364" t="s">
        <v>29016</v>
      </c>
    </row>
    <row r="8031" spans="1:8" x14ac:dyDescent="0.25">
      <c r="A8031" s="246" t="str">
        <f t="shared" si="125"/>
        <v>IUD30251</v>
      </c>
      <c r="B8031" s="364" t="s">
        <v>19640</v>
      </c>
      <c r="C8031" s="364" t="s">
        <v>19641</v>
      </c>
      <c r="D8031" s="364" t="s">
        <v>4</v>
      </c>
      <c r="E8031" s="365">
        <v>127.67</v>
      </c>
      <c r="F8031" s="364" t="s">
        <v>15342</v>
      </c>
      <c r="G8031" s="364" t="s">
        <v>15548</v>
      </c>
      <c r="H8031" s="364" t="s">
        <v>29016</v>
      </c>
    </row>
    <row r="8032" spans="1:8" x14ac:dyDescent="0.25">
      <c r="A8032" s="246" t="str">
        <f t="shared" si="125"/>
        <v>IUD30252</v>
      </c>
      <c r="B8032" s="364" t="s">
        <v>19642</v>
      </c>
      <c r="C8032" s="364" t="s">
        <v>19643</v>
      </c>
      <c r="D8032" s="364" t="s">
        <v>4</v>
      </c>
      <c r="E8032" s="365">
        <v>956.07</v>
      </c>
      <c r="F8032" s="364" t="s">
        <v>15342</v>
      </c>
      <c r="G8032" s="364" t="s">
        <v>15548</v>
      </c>
      <c r="H8032" s="364" t="s">
        <v>29016</v>
      </c>
    </row>
    <row r="8033" spans="1:8" x14ac:dyDescent="0.25">
      <c r="A8033" s="246" t="str">
        <f t="shared" si="125"/>
        <v>IUD30313</v>
      </c>
      <c r="B8033" s="364" t="s">
        <v>16341</v>
      </c>
      <c r="C8033" s="364" t="s">
        <v>16342</v>
      </c>
      <c r="D8033" s="364" t="s">
        <v>2</v>
      </c>
      <c r="E8033" s="365">
        <v>1364.65</v>
      </c>
      <c r="F8033" s="364" t="s">
        <v>15342</v>
      </c>
      <c r="G8033" s="364" t="s">
        <v>15548</v>
      </c>
      <c r="H8033" s="364" t="s">
        <v>29016</v>
      </c>
    </row>
    <row r="8034" spans="1:8" x14ac:dyDescent="0.25">
      <c r="A8034" s="246" t="str">
        <f t="shared" si="125"/>
        <v>IUD30336</v>
      </c>
      <c r="B8034" s="364" t="s">
        <v>14106</v>
      </c>
      <c r="C8034" s="364" t="s">
        <v>14107</v>
      </c>
      <c r="D8034" s="364" t="s">
        <v>3</v>
      </c>
      <c r="E8034" s="365">
        <v>31.54</v>
      </c>
      <c r="F8034" s="364" t="s">
        <v>15342</v>
      </c>
      <c r="G8034" s="364" t="s">
        <v>15548</v>
      </c>
      <c r="H8034" s="364" t="s">
        <v>29016</v>
      </c>
    </row>
    <row r="8035" spans="1:8" x14ac:dyDescent="0.25">
      <c r="A8035" s="246" t="str">
        <f t="shared" si="125"/>
        <v>IUD30337</v>
      </c>
      <c r="B8035" s="364" t="s">
        <v>19644</v>
      </c>
      <c r="C8035" s="364" t="s">
        <v>19645</v>
      </c>
      <c r="D8035" s="364" t="s">
        <v>3</v>
      </c>
      <c r="E8035" s="365">
        <v>15.57</v>
      </c>
      <c r="F8035" s="364" t="s">
        <v>15342</v>
      </c>
      <c r="G8035" s="364" t="s">
        <v>15548</v>
      </c>
      <c r="H8035" s="364" t="s">
        <v>29016</v>
      </c>
    </row>
    <row r="8036" spans="1:8" x14ac:dyDescent="0.25">
      <c r="A8036" s="246" t="str">
        <f t="shared" si="125"/>
        <v>IUD30343</v>
      </c>
      <c r="B8036" s="364" t="s">
        <v>12937</v>
      </c>
      <c r="C8036" s="364" t="s">
        <v>12938</v>
      </c>
      <c r="D8036" s="364" t="s">
        <v>2</v>
      </c>
      <c r="E8036" s="365">
        <v>250.2</v>
      </c>
      <c r="F8036" s="364" t="s">
        <v>15342</v>
      </c>
      <c r="G8036" s="364" t="s">
        <v>15548</v>
      </c>
      <c r="H8036" s="364" t="s">
        <v>29016</v>
      </c>
    </row>
    <row r="8037" spans="1:8" x14ac:dyDescent="0.25">
      <c r="A8037" s="246" t="str">
        <f t="shared" si="125"/>
        <v>IUD30390</v>
      </c>
      <c r="B8037" s="364" t="s">
        <v>33570</v>
      </c>
      <c r="C8037" s="364" t="s">
        <v>33571</v>
      </c>
      <c r="D8037" s="364" t="s">
        <v>2</v>
      </c>
      <c r="E8037" s="365">
        <v>3.32</v>
      </c>
      <c r="F8037" s="364" t="s">
        <v>15342</v>
      </c>
      <c r="G8037" s="364" t="s">
        <v>15548</v>
      </c>
      <c r="H8037" s="364" t="s">
        <v>29016</v>
      </c>
    </row>
    <row r="8038" spans="1:8" x14ac:dyDescent="0.25">
      <c r="A8038" s="246" t="str">
        <f t="shared" si="125"/>
        <v>IUD30391</v>
      </c>
      <c r="B8038" s="364" t="s">
        <v>33585</v>
      </c>
      <c r="C8038" s="364" t="s">
        <v>33586</v>
      </c>
      <c r="D8038" s="364" t="s">
        <v>2</v>
      </c>
      <c r="E8038" s="365">
        <v>3.78</v>
      </c>
      <c r="F8038" s="364" t="s">
        <v>15342</v>
      </c>
      <c r="G8038" s="364" t="s">
        <v>15548</v>
      </c>
      <c r="H8038" s="364" t="s">
        <v>29016</v>
      </c>
    </row>
    <row r="8039" spans="1:8" x14ac:dyDescent="0.25">
      <c r="A8039" s="246" t="str">
        <f t="shared" si="125"/>
        <v>IUD30392</v>
      </c>
      <c r="B8039" s="364" t="s">
        <v>33587</v>
      </c>
      <c r="C8039" s="364" t="s">
        <v>33588</v>
      </c>
      <c r="D8039" s="364" t="s">
        <v>2</v>
      </c>
      <c r="E8039" s="365">
        <v>4.25</v>
      </c>
      <c r="F8039" s="364" t="s">
        <v>15342</v>
      </c>
      <c r="G8039" s="364" t="s">
        <v>15548</v>
      </c>
      <c r="H8039" s="364" t="s">
        <v>29016</v>
      </c>
    </row>
    <row r="8040" spans="1:8" x14ac:dyDescent="0.25">
      <c r="A8040" s="246" t="str">
        <f t="shared" si="125"/>
        <v>IUD30393</v>
      </c>
      <c r="B8040" s="364" t="s">
        <v>33691</v>
      </c>
      <c r="C8040" s="364" t="s">
        <v>33692</v>
      </c>
      <c r="D8040" s="364" t="s">
        <v>2</v>
      </c>
      <c r="E8040" s="365">
        <v>4.72</v>
      </c>
      <c r="F8040" s="364" t="s">
        <v>15342</v>
      </c>
      <c r="G8040" s="364" t="s">
        <v>15548</v>
      </c>
      <c r="H8040" s="364" t="s">
        <v>29016</v>
      </c>
    </row>
    <row r="8041" spans="1:8" x14ac:dyDescent="0.25">
      <c r="A8041" s="246" t="str">
        <f t="shared" si="125"/>
        <v>IUD30394</v>
      </c>
      <c r="B8041" s="364" t="s">
        <v>33637</v>
      </c>
      <c r="C8041" s="364" t="s">
        <v>33638</v>
      </c>
      <c r="D8041" s="364" t="s">
        <v>2</v>
      </c>
      <c r="E8041" s="365">
        <v>5.18</v>
      </c>
      <c r="F8041" s="364" t="s">
        <v>15342</v>
      </c>
      <c r="G8041" s="364" t="s">
        <v>15548</v>
      </c>
      <c r="H8041" s="364" t="s">
        <v>29016</v>
      </c>
    </row>
    <row r="8042" spans="1:8" x14ac:dyDescent="0.25">
      <c r="A8042" s="246" t="str">
        <f t="shared" si="125"/>
        <v>IUD30395</v>
      </c>
      <c r="B8042" s="364" t="s">
        <v>33716</v>
      </c>
      <c r="C8042" s="364" t="s">
        <v>33717</v>
      </c>
      <c r="D8042" s="364" t="s">
        <v>2</v>
      </c>
      <c r="E8042" s="365">
        <v>9.06</v>
      </c>
      <c r="F8042" s="364" t="s">
        <v>15342</v>
      </c>
      <c r="G8042" s="364" t="s">
        <v>15548</v>
      </c>
      <c r="H8042" s="364" t="s">
        <v>29016</v>
      </c>
    </row>
    <row r="8043" spans="1:8" x14ac:dyDescent="0.25">
      <c r="A8043" s="246" t="str">
        <f t="shared" si="125"/>
        <v>IUD30396</v>
      </c>
      <c r="B8043" s="364" t="s">
        <v>33693</v>
      </c>
      <c r="C8043" s="364" t="s">
        <v>33694</v>
      </c>
      <c r="D8043" s="364" t="s">
        <v>2</v>
      </c>
      <c r="E8043" s="365">
        <v>2.72</v>
      </c>
      <c r="F8043" s="364" t="s">
        <v>15342</v>
      </c>
      <c r="G8043" s="364" t="s">
        <v>15548</v>
      </c>
      <c r="H8043" s="364" t="s">
        <v>29016</v>
      </c>
    </row>
    <row r="8044" spans="1:8" x14ac:dyDescent="0.25">
      <c r="A8044" s="246" t="str">
        <f t="shared" si="125"/>
        <v>IUD30398</v>
      </c>
      <c r="B8044" s="364" t="s">
        <v>33589</v>
      </c>
      <c r="C8044" s="364" t="s">
        <v>33590</v>
      </c>
      <c r="D8044" s="364" t="s">
        <v>2</v>
      </c>
      <c r="E8044" s="365">
        <v>26.16</v>
      </c>
      <c r="F8044" s="364" t="s">
        <v>15342</v>
      </c>
      <c r="G8044" s="364" t="s">
        <v>15548</v>
      </c>
      <c r="H8044" s="364" t="s">
        <v>29016</v>
      </c>
    </row>
    <row r="8045" spans="1:8" x14ac:dyDescent="0.25">
      <c r="A8045" s="246" t="str">
        <f t="shared" si="125"/>
        <v>IUD30400</v>
      </c>
      <c r="B8045" s="364" t="s">
        <v>33591</v>
      </c>
      <c r="C8045" s="364" t="s">
        <v>33592</v>
      </c>
      <c r="D8045" s="364" t="s">
        <v>2</v>
      </c>
      <c r="E8045" s="365">
        <v>39.450000000000003</v>
      </c>
      <c r="F8045" s="364" t="s">
        <v>15342</v>
      </c>
      <c r="G8045" s="364" t="s">
        <v>15548</v>
      </c>
      <c r="H8045" s="364" t="s">
        <v>29016</v>
      </c>
    </row>
    <row r="8046" spans="1:8" x14ac:dyDescent="0.25">
      <c r="A8046" s="246" t="str">
        <f t="shared" si="125"/>
        <v>IUD30401</v>
      </c>
      <c r="B8046" s="364" t="s">
        <v>33593</v>
      </c>
      <c r="C8046" s="364" t="s">
        <v>33594</v>
      </c>
      <c r="D8046" s="364" t="s">
        <v>2</v>
      </c>
      <c r="E8046" s="365">
        <v>45.58</v>
      </c>
      <c r="F8046" s="364" t="s">
        <v>15342</v>
      </c>
      <c r="G8046" s="364" t="s">
        <v>15548</v>
      </c>
      <c r="H8046" s="364" t="s">
        <v>29016</v>
      </c>
    </row>
    <row r="8047" spans="1:8" x14ac:dyDescent="0.25">
      <c r="A8047" s="246" t="str">
        <f t="shared" si="125"/>
        <v>IUD30403</v>
      </c>
      <c r="B8047" s="364" t="s">
        <v>33640</v>
      </c>
      <c r="C8047" s="364" t="s">
        <v>33641</v>
      </c>
      <c r="D8047" s="364" t="s">
        <v>2</v>
      </c>
      <c r="E8047" s="365">
        <v>15.13</v>
      </c>
      <c r="F8047" s="364" t="s">
        <v>15342</v>
      </c>
      <c r="G8047" s="364" t="s">
        <v>15548</v>
      </c>
      <c r="H8047" s="364" t="s">
        <v>29016</v>
      </c>
    </row>
    <row r="8048" spans="1:8" x14ac:dyDescent="0.25">
      <c r="A8048" s="246" t="str">
        <f t="shared" si="125"/>
        <v>IUD30404</v>
      </c>
      <c r="B8048" s="364" t="s">
        <v>33642</v>
      </c>
      <c r="C8048" s="364" t="s">
        <v>33643</v>
      </c>
      <c r="D8048" s="364" t="s">
        <v>2</v>
      </c>
      <c r="E8048" s="365">
        <v>58</v>
      </c>
      <c r="F8048" s="364" t="s">
        <v>15342</v>
      </c>
      <c r="G8048" s="364" t="s">
        <v>15548</v>
      </c>
      <c r="H8048" s="364" t="s">
        <v>29016</v>
      </c>
    </row>
    <row r="8049" spans="1:8" x14ac:dyDescent="0.25">
      <c r="A8049" s="246" t="str">
        <f t="shared" si="125"/>
        <v>IUD30410</v>
      </c>
      <c r="B8049" s="364" t="s">
        <v>15366</v>
      </c>
      <c r="C8049" s="364" t="s">
        <v>15367</v>
      </c>
      <c r="D8049" s="364" t="s">
        <v>1</v>
      </c>
      <c r="E8049" s="365">
        <v>3692.34</v>
      </c>
      <c r="F8049" s="364" t="s">
        <v>15342</v>
      </c>
      <c r="G8049" s="364" t="s">
        <v>15548</v>
      </c>
      <c r="H8049" s="364" t="s">
        <v>29016</v>
      </c>
    </row>
    <row r="8050" spans="1:8" x14ac:dyDescent="0.25">
      <c r="A8050" s="246" t="str">
        <f t="shared" si="125"/>
        <v>IUD30414</v>
      </c>
      <c r="B8050" s="364" t="s">
        <v>15368</v>
      </c>
      <c r="C8050" s="364" t="s">
        <v>15369</v>
      </c>
      <c r="D8050" s="364" t="s">
        <v>1</v>
      </c>
      <c r="E8050" s="365">
        <v>6357.54</v>
      </c>
      <c r="F8050" s="364" t="s">
        <v>15342</v>
      </c>
      <c r="G8050" s="364" t="s">
        <v>15548</v>
      </c>
      <c r="H8050" s="364" t="s">
        <v>29016</v>
      </c>
    </row>
    <row r="8051" spans="1:8" x14ac:dyDescent="0.25">
      <c r="A8051" s="246" t="str">
        <f t="shared" si="125"/>
        <v>IUD30415</v>
      </c>
      <c r="B8051" s="364" t="s">
        <v>19646</v>
      </c>
      <c r="C8051" s="364" t="s">
        <v>19647</v>
      </c>
      <c r="D8051" s="364" t="s">
        <v>1</v>
      </c>
      <c r="E8051" s="365">
        <v>9083.74</v>
      </c>
      <c r="F8051" s="364" t="s">
        <v>15342</v>
      </c>
      <c r="G8051" s="364" t="s">
        <v>15548</v>
      </c>
      <c r="H8051" s="364" t="s">
        <v>29016</v>
      </c>
    </row>
    <row r="8052" spans="1:8" x14ac:dyDescent="0.25">
      <c r="A8052" s="246" t="str">
        <f t="shared" si="125"/>
        <v>IUD30500</v>
      </c>
      <c r="B8052" s="364" t="s">
        <v>15370</v>
      </c>
      <c r="C8052" s="364" t="s">
        <v>15371</v>
      </c>
      <c r="D8052" s="364" t="s">
        <v>1</v>
      </c>
      <c r="E8052" s="365">
        <v>1629.64</v>
      </c>
      <c r="F8052" s="364" t="s">
        <v>15342</v>
      </c>
      <c r="G8052" s="364" t="s">
        <v>15548</v>
      </c>
      <c r="H8052" s="364" t="s">
        <v>29016</v>
      </c>
    </row>
    <row r="8053" spans="1:8" x14ac:dyDescent="0.25">
      <c r="A8053" s="246" t="str">
        <f t="shared" si="125"/>
        <v>IUD30501</v>
      </c>
      <c r="B8053" s="364" t="s">
        <v>15372</v>
      </c>
      <c r="C8053" s="364" t="s">
        <v>15373</v>
      </c>
      <c r="D8053" s="364" t="s">
        <v>1</v>
      </c>
      <c r="E8053" s="365">
        <v>2462.87</v>
      </c>
      <c r="F8053" s="364" t="s">
        <v>15342</v>
      </c>
      <c r="G8053" s="364" t="s">
        <v>15548</v>
      </c>
      <c r="H8053" s="364" t="s">
        <v>29016</v>
      </c>
    </row>
    <row r="8054" spans="1:8" x14ac:dyDescent="0.25">
      <c r="A8054" s="246" t="str">
        <f t="shared" si="125"/>
        <v>IUD30502</v>
      </c>
      <c r="B8054" s="364" t="s">
        <v>15374</v>
      </c>
      <c r="C8054" s="364" t="s">
        <v>15375</v>
      </c>
      <c r="D8054" s="364" t="s">
        <v>1</v>
      </c>
      <c r="E8054" s="365">
        <v>3461.86</v>
      </c>
      <c r="F8054" s="364" t="s">
        <v>15342</v>
      </c>
      <c r="G8054" s="364" t="s">
        <v>15548</v>
      </c>
      <c r="H8054" s="364" t="s">
        <v>29016</v>
      </c>
    </row>
    <row r="8055" spans="1:8" x14ac:dyDescent="0.25">
      <c r="A8055" s="246" t="str">
        <f t="shared" si="125"/>
        <v>IUD30510</v>
      </c>
      <c r="B8055" s="364" t="s">
        <v>21070</v>
      </c>
      <c r="C8055" s="364" t="s">
        <v>21071</v>
      </c>
      <c r="D8055" s="364" t="s">
        <v>1</v>
      </c>
      <c r="E8055" s="365">
        <v>3709.72</v>
      </c>
      <c r="F8055" s="364" t="s">
        <v>15342</v>
      </c>
      <c r="G8055" s="364" t="s">
        <v>15548</v>
      </c>
      <c r="H8055" s="364" t="s">
        <v>29016</v>
      </c>
    </row>
    <row r="8056" spans="1:8" x14ac:dyDescent="0.25">
      <c r="A8056" s="246" t="str">
        <f t="shared" si="125"/>
        <v>IUD30550</v>
      </c>
      <c r="B8056" s="364" t="s">
        <v>15395</v>
      </c>
      <c r="C8056" s="364" t="s">
        <v>15396</v>
      </c>
      <c r="D8056" s="364" t="s">
        <v>1</v>
      </c>
      <c r="E8056" s="365">
        <v>1665.28</v>
      </c>
      <c r="F8056" s="364" t="s">
        <v>15342</v>
      </c>
      <c r="G8056" s="364" t="s">
        <v>15548</v>
      </c>
      <c r="H8056" s="364" t="s">
        <v>29016</v>
      </c>
    </row>
    <row r="8057" spans="1:8" x14ac:dyDescent="0.25">
      <c r="A8057" s="246" t="str">
        <f t="shared" si="125"/>
        <v>IUD30580</v>
      </c>
      <c r="B8057" s="364" t="s">
        <v>19648</v>
      </c>
      <c r="C8057" s="364" t="s">
        <v>19649</v>
      </c>
      <c r="D8057" s="364" t="s">
        <v>3</v>
      </c>
      <c r="E8057" s="365">
        <v>16.45</v>
      </c>
      <c r="F8057" s="364" t="s">
        <v>15342</v>
      </c>
      <c r="G8057" s="364" t="s">
        <v>15548</v>
      </c>
      <c r="H8057" s="364" t="s">
        <v>29016</v>
      </c>
    </row>
    <row r="8058" spans="1:8" x14ac:dyDescent="0.25">
      <c r="A8058" s="246" t="str">
        <f t="shared" si="125"/>
        <v>IUD30600</v>
      </c>
      <c r="B8058" s="364" t="s">
        <v>19650</v>
      </c>
      <c r="C8058" s="364" t="s">
        <v>19651</v>
      </c>
      <c r="D8058" s="364" t="s">
        <v>1</v>
      </c>
      <c r="E8058" s="365">
        <v>281.20999999999998</v>
      </c>
      <c r="F8058" s="364" t="s">
        <v>15342</v>
      </c>
      <c r="G8058" s="364" t="s">
        <v>15548</v>
      </c>
      <c r="H8058" s="364" t="s">
        <v>29016</v>
      </c>
    </row>
    <row r="8059" spans="1:8" x14ac:dyDescent="0.25">
      <c r="A8059" s="246" t="str">
        <f t="shared" si="125"/>
        <v>IUD30630</v>
      </c>
      <c r="B8059" s="364" t="s">
        <v>19652</v>
      </c>
      <c r="C8059" s="364" t="s">
        <v>19653</v>
      </c>
      <c r="D8059" s="364" t="s">
        <v>2</v>
      </c>
      <c r="E8059" s="365">
        <v>2721.85</v>
      </c>
      <c r="F8059" s="364" t="s">
        <v>15342</v>
      </c>
      <c r="G8059" s="364" t="s">
        <v>15548</v>
      </c>
      <c r="H8059" s="364" t="s">
        <v>29016</v>
      </c>
    </row>
    <row r="8060" spans="1:8" x14ac:dyDescent="0.25">
      <c r="A8060" s="246" t="str">
        <f t="shared" si="125"/>
        <v>IUD30631</v>
      </c>
      <c r="B8060" s="364" t="s">
        <v>19654</v>
      </c>
      <c r="C8060" s="364" t="s">
        <v>19655</v>
      </c>
      <c r="D8060" s="364" t="s">
        <v>2</v>
      </c>
      <c r="E8060" s="365">
        <v>3305.17</v>
      </c>
      <c r="F8060" s="364" t="s">
        <v>15342</v>
      </c>
      <c r="G8060" s="364" t="s">
        <v>15548</v>
      </c>
      <c r="H8060" s="364" t="s">
        <v>29016</v>
      </c>
    </row>
    <row r="8061" spans="1:8" x14ac:dyDescent="0.25">
      <c r="A8061" s="246" t="str">
        <f t="shared" si="125"/>
        <v>IUD30633</v>
      </c>
      <c r="B8061" s="364" t="s">
        <v>19658</v>
      </c>
      <c r="C8061" s="364" t="s">
        <v>33744</v>
      </c>
      <c r="D8061" s="364" t="s">
        <v>1</v>
      </c>
      <c r="E8061" s="365">
        <v>10067.91</v>
      </c>
      <c r="F8061" s="364" t="s">
        <v>15342</v>
      </c>
      <c r="G8061" s="364" t="s">
        <v>15548</v>
      </c>
      <c r="H8061" s="364" t="s">
        <v>29016</v>
      </c>
    </row>
    <row r="8062" spans="1:8" x14ac:dyDescent="0.25">
      <c r="A8062" s="246" t="str">
        <f t="shared" si="125"/>
        <v>IUD30634</v>
      </c>
      <c r="B8062" s="364" t="s">
        <v>19659</v>
      </c>
      <c r="C8062" s="364" t="s">
        <v>19660</v>
      </c>
      <c r="D8062" s="364" t="s">
        <v>2</v>
      </c>
      <c r="E8062" s="365">
        <v>130.87</v>
      </c>
      <c r="F8062" s="364" t="s">
        <v>15342</v>
      </c>
      <c r="G8062" s="364" t="s">
        <v>15548</v>
      </c>
      <c r="H8062" s="364" t="s">
        <v>29016</v>
      </c>
    </row>
    <row r="8063" spans="1:8" x14ac:dyDescent="0.25">
      <c r="A8063" s="246" t="str">
        <f t="shared" si="125"/>
        <v>IUD30635</v>
      </c>
      <c r="B8063" s="364" t="s">
        <v>19661</v>
      </c>
      <c r="C8063" s="364" t="s">
        <v>19662</v>
      </c>
      <c r="D8063" s="364" t="s">
        <v>2</v>
      </c>
      <c r="E8063" s="365">
        <v>132.24</v>
      </c>
      <c r="F8063" s="364" t="s">
        <v>15342</v>
      </c>
      <c r="G8063" s="364" t="s">
        <v>15548</v>
      </c>
      <c r="H8063" s="364" t="s">
        <v>29016</v>
      </c>
    </row>
    <row r="8064" spans="1:8" x14ac:dyDescent="0.25">
      <c r="A8064" s="246" t="str">
        <f t="shared" si="125"/>
        <v>IUD30636</v>
      </c>
      <c r="B8064" s="364" t="s">
        <v>19663</v>
      </c>
      <c r="C8064" s="364" t="s">
        <v>19664</v>
      </c>
      <c r="D8064" s="364" t="s">
        <v>1</v>
      </c>
      <c r="E8064" s="365">
        <v>2584.39</v>
      </c>
      <c r="F8064" s="364" t="s">
        <v>15342</v>
      </c>
      <c r="G8064" s="364" t="s">
        <v>15548</v>
      </c>
      <c r="H8064" s="364" t="s">
        <v>29016</v>
      </c>
    </row>
    <row r="8065" spans="1:8" x14ac:dyDescent="0.25">
      <c r="A8065" s="246" t="str">
        <f t="shared" si="125"/>
        <v>IUD30637</v>
      </c>
      <c r="B8065" s="364" t="s">
        <v>19665</v>
      </c>
      <c r="C8065" s="364" t="s">
        <v>19666</v>
      </c>
      <c r="D8065" s="364" t="s">
        <v>2</v>
      </c>
      <c r="E8065" s="365">
        <v>927.81</v>
      </c>
      <c r="F8065" s="364" t="s">
        <v>15342</v>
      </c>
      <c r="G8065" s="364" t="s">
        <v>15548</v>
      </c>
      <c r="H8065" s="364" t="s">
        <v>29016</v>
      </c>
    </row>
    <row r="8066" spans="1:8" x14ac:dyDescent="0.25">
      <c r="A8066" s="246" t="str">
        <f t="shared" si="125"/>
        <v>IUD30638</v>
      </c>
      <c r="B8066" s="364" t="s">
        <v>19667</v>
      </c>
      <c r="C8066" s="364" t="s">
        <v>19668</v>
      </c>
      <c r="D8066" s="364" t="s">
        <v>1</v>
      </c>
      <c r="E8066" s="365">
        <v>5957.43</v>
      </c>
      <c r="F8066" s="364" t="s">
        <v>15342</v>
      </c>
      <c r="G8066" s="364" t="s">
        <v>15548</v>
      </c>
      <c r="H8066" s="364" t="s">
        <v>29016</v>
      </c>
    </row>
    <row r="8067" spans="1:8" x14ac:dyDescent="0.25">
      <c r="A8067" s="246" t="str">
        <f t="shared" ref="A8067:A8130" si="126">B8067</f>
        <v>IUD30639</v>
      </c>
      <c r="B8067" s="364" t="s">
        <v>19669</v>
      </c>
      <c r="C8067" s="364" t="s">
        <v>19670</v>
      </c>
      <c r="D8067" s="364" t="s">
        <v>2</v>
      </c>
      <c r="E8067" s="365">
        <v>2174.94</v>
      </c>
      <c r="F8067" s="364" t="s">
        <v>15342</v>
      </c>
      <c r="G8067" s="364" t="s">
        <v>15548</v>
      </c>
      <c r="H8067" s="364" t="s">
        <v>29016</v>
      </c>
    </row>
    <row r="8068" spans="1:8" x14ac:dyDescent="0.25">
      <c r="A8068" s="246" t="str">
        <f t="shared" si="126"/>
        <v>IUD30640</v>
      </c>
      <c r="B8068" s="364" t="s">
        <v>19671</v>
      </c>
      <c r="C8068" s="364" t="s">
        <v>19672</v>
      </c>
      <c r="D8068" s="364" t="s">
        <v>1</v>
      </c>
      <c r="E8068" s="365">
        <v>4363.9399999999996</v>
      </c>
      <c r="F8068" s="364" t="s">
        <v>15342</v>
      </c>
      <c r="G8068" s="364" t="s">
        <v>15548</v>
      </c>
      <c r="H8068" s="364" t="s">
        <v>29016</v>
      </c>
    </row>
    <row r="8069" spans="1:8" x14ac:dyDescent="0.25">
      <c r="A8069" s="246" t="str">
        <f t="shared" si="126"/>
        <v>IUD30641</v>
      </c>
      <c r="B8069" s="364" t="s">
        <v>19673</v>
      </c>
      <c r="C8069" s="364" t="s">
        <v>19674</v>
      </c>
      <c r="D8069" s="364" t="s">
        <v>2</v>
      </c>
      <c r="E8069" s="365">
        <v>48.59</v>
      </c>
      <c r="F8069" s="364" t="s">
        <v>15342</v>
      </c>
      <c r="G8069" s="364" t="s">
        <v>15548</v>
      </c>
      <c r="H8069" s="364" t="s">
        <v>29016</v>
      </c>
    </row>
    <row r="8070" spans="1:8" x14ac:dyDescent="0.25">
      <c r="A8070" s="246" t="str">
        <f t="shared" si="126"/>
        <v>IUD30642</v>
      </c>
      <c r="B8070" s="364" t="s">
        <v>21072</v>
      </c>
      <c r="C8070" s="364" t="s">
        <v>33639</v>
      </c>
      <c r="D8070" s="364" t="s">
        <v>2</v>
      </c>
      <c r="E8070" s="365">
        <v>2068.9499999999998</v>
      </c>
      <c r="F8070" s="364" t="s">
        <v>15342</v>
      </c>
      <c r="G8070" s="364" t="s">
        <v>15548</v>
      </c>
      <c r="H8070" s="364" t="s">
        <v>29016</v>
      </c>
    </row>
    <row r="8071" spans="1:8" x14ac:dyDescent="0.25">
      <c r="A8071" s="246" t="str">
        <f t="shared" si="126"/>
        <v>IUD30643</v>
      </c>
      <c r="B8071" s="364" t="s">
        <v>21073</v>
      </c>
      <c r="C8071" s="364" t="s">
        <v>21074</v>
      </c>
      <c r="D8071" s="364" t="s">
        <v>1</v>
      </c>
      <c r="E8071" s="365">
        <v>1912.2</v>
      </c>
      <c r="F8071" s="364" t="s">
        <v>15342</v>
      </c>
      <c r="G8071" s="364" t="s">
        <v>15548</v>
      </c>
      <c r="H8071" s="364" t="s">
        <v>29016</v>
      </c>
    </row>
    <row r="8072" spans="1:8" x14ac:dyDescent="0.25">
      <c r="A8072" s="246" t="str">
        <f t="shared" si="126"/>
        <v>IUD30644</v>
      </c>
      <c r="B8072" s="364" t="s">
        <v>21075</v>
      </c>
      <c r="C8072" s="364" t="s">
        <v>21076</v>
      </c>
      <c r="D8072" s="364" t="s">
        <v>1</v>
      </c>
      <c r="E8072" s="365">
        <v>4991.3100000000004</v>
      </c>
      <c r="F8072" s="364" t="s">
        <v>15342</v>
      </c>
      <c r="G8072" s="364" t="s">
        <v>15548</v>
      </c>
      <c r="H8072" s="364" t="s">
        <v>29016</v>
      </c>
    </row>
    <row r="8073" spans="1:8" x14ac:dyDescent="0.25">
      <c r="A8073" s="246" t="str">
        <f t="shared" si="126"/>
        <v>IUD30645</v>
      </c>
      <c r="B8073" s="364" t="s">
        <v>33681</v>
      </c>
      <c r="C8073" s="364" t="s">
        <v>33682</v>
      </c>
      <c r="D8073" s="364" t="s">
        <v>1</v>
      </c>
      <c r="E8073" s="365">
        <v>33094.480000000003</v>
      </c>
      <c r="F8073" s="364" t="s">
        <v>15342</v>
      </c>
      <c r="G8073" s="364" t="s">
        <v>15548</v>
      </c>
      <c r="H8073" s="364" t="s">
        <v>29016</v>
      </c>
    </row>
    <row r="8074" spans="1:8" x14ac:dyDescent="0.25">
      <c r="A8074" s="246" t="str">
        <f t="shared" si="126"/>
        <v>IUD30751</v>
      </c>
      <c r="B8074" s="364" t="s">
        <v>33580</v>
      </c>
      <c r="C8074" s="364" t="s">
        <v>33581</v>
      </c>
      <c r="D8074" s="364" t="s">
        <v>2</v>
      </c>
      <c r="E8074" s="365">
        <v>2030.27</v>
      </c>
      <c r="F8074" s="364" t="s">
        <v>15342</v>
      </c>
      <c r="G8074" s="364" t="s">
        <v>15548</v>
      </c>
      <c r="H8074" s="364" t="s">
        <v>29016</v>
      </c>
    </row>
    <row r="8075" spans="1:8" x14ac:dyDescent="0.25">
      <c r="A8075" s="246" t="str">
        <f t="shared" si="126"/>
        <v>IUEPM0001</v>
      </c>
      <c r="B8075" s="364" t="s">
        <v>6607</v>
      </c>
      <c r="C8075" s="364" t="s">
        <v>36824</v>
      </c>
      <c r="D8075" s="364" t="s">
        <v>2</v>
      </c>
      <c r="E8075" s="365">
        <v>167.61</v>
      </c>
      <c r="F8075" s="364" t="s">
        <v>15342</v>
      </c>
      <c r="G8075" s="364" t="s">
        <v>15548</v>
      </c>
      <c r="H8075" s="364" t="s">
        <v>29016</v>
      </c>
    </row>
    <row r="8076" spans="1:8" x14ac:dyDescent="0.25">
      <c r="A8076" s="246" t="str">
        <f t="shared" si="126"/>
        <v>IUESM0001</v>
      </c>
      <c r="B8076" s="364" t="s">
        <v>6608</v>
      </c>
      <c r="C8076" s="364" t="s">
        <v>6609</v>
      </c>
      <c r="D8076" s="364" t="s">
        <v>221</v>
      </c>
      <c r="E8076" s="365">
        <v>9.8800000000000008</v>
      </c>
      <c r="F8076" s="364" t="s">
        <v>15342</v>
      </c>
      <c r="G8076" s="364" t="s">
        <v>15548</v>
      </c>
      <c r="H8076" s="364" t="s">
        <v>29016</v>
      </c>
    </row>
    <row r="8077" spans="1:8" x14ac:dyDescent="0.25">
      <c r="A8077" s="246" t="str">
        <f t="shared" si="126"/>
        <v>IUESM0002</v>
      </c>
      <c r="B8077" s="364" t="s">
        <v>6610</v>
      </c>
      <c r="C8077" s="364" t="s">
        <v>6611</v>
      </c>
      <c r="D8077" s="364" t="s">
        <v>256</v>
      </c>
      <c r="E8077" s="365">
        <v>16.84</v>
      </c>
      <c r="F8077" s="364" t="s">
        <v>15342</v>
      </c>
      <c r="G8077" s="364" t="s">
        <v>15548</v>
      </c>
      <c r="H8077" s="364" t="s">
        <v>29016</v>
      </c>
    </row>
    <row r="8078" spans="1:8" x14ac:dyDescent="0.25">
      <c r="A8078" s="246" t="str">
        <f t="shared" si="126"/>
        <v>IUESM0005</v>
      </c>
      <c r="B8078" s="364" t="s">
        <v>6617</v>
      </c>
      <c r="C8078" s="364" t="s">
        <v>6618</v>
      </c>
      <c r="D8078" s="364" t="s">
        <v>221</v>
      </c>
      <c r="E8078" s="365">
        <v>21.46</v>
      </c>
      <c r="F8078" s="364" t="s">
        <v>15342</v>
      </c>
      <c r="G8078" s="364" t="s">
        <v>15548</v>
      </c>
      <c r="H8078" s="364" t="s">
        <v>29016</v>
      </c>
    </row>
    <row r="8079" spans="1:8" x14ac:dyDescent="0.25">
      <c r="A8079" s="246" t="str">
        <f t="shared" si="126"/>
        <v>IUESM0006</v>
      </c>
      <c r="B8079" s="364" t="s">
        <v>6619</v>
      </c>
      <c r="C8079" s="364" t="s">
        <v>6620</v>
      </c>
      <c r="D8079" s="364" t="s">
        <v>3</v>
      </c>
      <c r="E8079" s="365">
        <v>32.200000000000003</v>
      </c>
      <c r="F8079" s="364" t="s">
        <v>15342</v>
      </c>
      <c r="G8079" s="364" t="s">
        <v>15548</v>
      </c>
      <c r="H8079" s="364" t="s">
        <v>29016</v>
      </c>
    </row>
    <row r="8080" spans="1:8" x14ac:dyDescent="0.25">
      <c r="A8080" s="246" t="str">
        <f t="shared" si="126"/>
        <v>IUESM0007</v>
      </c>
      <c r="B8080" s="364" t="s">
        <v>6621</v>
      </c>
      <c r="C8080" s="364" t="s">
        <v>6252</v>
      </c>
      <c r="D8080" s="364" t="s">
        <v>2</v>
      </c>
      <c r="E8080" s="365">
        <v>591.4</v>
      </c>
      <c r="F8080" s="364" t="s">
        <v>15342</v>
      </c>
      <c r="G8080" s="364" t="s">
        <v>15548</v>
      </c>
      <c r="H8080" s="364" t="s">
        <v>29016</v>
      </c>
    </row>
    <row r="8081" spans="1:8" x14ac:dyDescent="0.25">
      <c r="A8081" s="246" t="str">
        <f t="shared" si="126"/>
        <v>IUIL00001</v>
      </c>
      <c r="B8081" s="364" t="s">
        <v>16347</v>
      </c>
      <c r="C8081" s="364" t="s">
        <v>16348</v>
      </c>
      <c r="D8081" s="364" t="s">
        <v>1</v>
      </c>
      <c r="E8081" s="365">
        <v>621.76</v>
      </c>
      <c r="F8081" s="364" t="s">
        <v>15342</v>
      </c>
      <c r="G8081" s="364" t="s">
        <v>15548</v>
      </c>
      <c r="H8081" s="364" t="s">
        <v>29016</v>
      </c>
    </row>
    <row r="8082" spans="1:8" x14ac:dyDescent="0.25">
      <c r="A8082" s="246" t="str">
        <f t="shared" si="126"/>
        <v>IUIL00004</v>
      </c>
      <c r="B8082" s="364" t="s">
        <v>6627</v>
      </c>
      <c r="C8082" s="364" t="s">
        <v>6628</v>
      </c>
      <c r="D8082" s="364" t="s">
        <v>1</v>
      </c>
      <c r="E8082" s="365">
        <v>14.35</v>
      </c>
      <c r="F8082" s="364" t="s">
        <v>15342</v>
      </c>
      <c r="G8082" s="364" t="s">
        <v>15548</v>
      </c>
      <c r="H8082" s="364" t="s">
        <v>29016</v>
      </c>
    </row>
    <row r="8083" spans="1:8" x14ac:dyDescent="0.25">
      <c r="A8083" s="246" t="str">
        <f t="shared" si="126"/>
        <v>IUIL00006</v>
      </c>
      <c r="B8083" s="364" t="s">
        <v>6631</v>
      </c>
      <c r="C8083" s="364" t="s">
        <v>6632</v>
      </c>
      <c r="D8083" s="364" t="s">
        <v>1</v>
      </c>
      <c r="E8083" s="365">
        <v>14.28</v>
      </c>
      <c r="F8083" s="364" t="s">
        <v>15342</v>
      </c>
      <c r="G8083" s="364" t="s">
        <v>15548</v>
      </c>
      <c r="H8083" s="364" t="s">
        <v>29016</v>
      </c>
    </row>
    <row r="8084" spans="1:8" x14ac:dyDescent="0.25">
      <c r="A8084" s="246" t="str">
        <f t="shared" si="126"/>
        <v>IUIL00007</v>
      </c>
      <c r="B8084" s="364" t="s">
        <v>13498</v>
      </c>
      <c r="C8084" s="364" t="s">
        <v>13499</v>
      </c>
      <c r="D8084" s="364" t="s">
        <v>1</v>
      </c>
      <c r="E8084" s="365">
        <v>51.74</v>
      </c>
      <c r="F8084" s="364" t="s">
        <v>15342</v>
      </c>
      <c r="G8084" s="364" t="s">
        <v>15548</v>
      </c>
      <c r="H8084" s="364" t="s">
        <v>29016</v>
      </c>
    </row>
    <row r="8085" spans="1:8" x14ac:dyDescent="0.25">
      <c r="A8085" s="246" t="str">
        <f t="shared" si="126"/>
        <v>IUIL00008</v>
      </c>
      <c r="B8085" s="364" t="s">
        <v>6633</v>
      </c>
      <c r="C8085" s="364" t="s">
        <v>6634</v>
      </c>
      <c r="D8085" s="364" t="s">
        <v>1</v>
      </c>
      <c r="E8085" s="365">
        <v>23.5</v>
      </c>
      <c r="F8085" s="364" t="s">
        <v>15342</v>
      </c>
      <c r="G8085" s="364" t="s">
        <v>15548</v>
      </c>
      <c r="H8085" s="364" t="s">
        <v>29016</v>
      </c>
    </row>
    <row r="8086" spans="1:8" x14ac:dyDescent="0.25">
      <c r="A8086" s="246" t="str">
        <f t="shared" si="126"/>
        <v>IUIL00009</v>
      </c>
      <c r="B8086" s="364" t="s">
        <v>6635</v>
      </c>
      <c r="C8086" s="364" t="s">
        <v>6636</v>
      </c>
      <c r="D8086" s="364" t="s">
        <v>1</v>
      </c>
      <c r="E8086" s="365">
        <v>66.75</v>
      </c>
      <c r="F8086" s="364" t="s">
        <v>15342</v>
      </c>
      <c r="G8086" s="364" t="s">
        <v>15548</v>
      </c>
      <c r="H8086" s="364" t="s">
        <v>29016</v>
      </c>
    </row>
    <row r="8087" spans="1:8" x14ac:dyDescent="0.25">
      <c r="A8087" s="246" t="str">
        <f t="shared" si="126"/>
        <v>IUIL00011</v>
      </c>
      <c r="B8087" s="364" t="s">
        <v>6637</v>
      </c>
      <c r="C8087" s="364" t="s">
        <v>6638</v>
      </c>
      <c r="D8087" s="364" t="s">
        <v>1</v>
      </c>
      <c r="E8087" s="365">
        <v>137.97999999999999</v>
      </c>
      <c r="F8087" s="364" t="s">
        <v>15342</v>
      </c>
      <c r="G8087" s="364" t="s">
        <v>15548</v>
      </c>
      <c r="H8087" s="364" t="s">
        <v>29016</v>
      </c>
    </row>
    <row r="8088" spans="1:8" x14ac:dyDescent="0.25">
      <c r="A8088" s="246" t="str">
        <f t="shared" si="126"/>
        <v>IUIL00013</v>
      </c>
      <c r="B8088" s="364" t="s">
        <v>6641</v>
      </c>
      <c r="C8088" s="364" t="s">
        <v>6642</v>
      </c>
      <c r="D8088" s="364" t="s">
        <v>1</v>
      </c>
      <c r="E8088" s="365">
        <v>1643.42</v>
      </c>
      <c r="F8088" s="364" t="s">
        <v>15342</v>
      </c>
      <c r="G8088" s="364" t="s">
        <v>15548</v>
      </c>
      <c r="H8088" s="364" t="s">
        <v>29016</v>
      </c>
    </row>
    <row r="8089" spans="1:8" x14ac:dyDescent="0.25">
      <c r="A8089" s="246" t="str">
        <f t="shared" si="126"/>
        <v>IUIL00014</v>
      </c>
      <c r="B8089" s="364" t="s">
        <v>6643</v>
      </c>
      <c r="C8089" s="364" t="s">
        <v>6644</v>
      </c>
      <c r="D8089" s="364" t="s">
        <v>1</v>
      </c>
      <c r="E8089" s="365">
        <v>73.39</v>
      </c>
      <c r="F8089" s="364" t="s">
        <v>15342</v>
      </c>
      <c r="G8089" s="364" t="s">
        <v>15548</v>
      </c>
      <c r="H8089" s="364" t="s">
        <v>29016</v>
      </c>
    </row>
    <row r="8090" spans="1:8" x14ac:dyDescent="0.25">
      <c r="A8090" s="246" t="str">
        <f t="shared" si="126"/>
        <v>IUIL00015</v>
      </c>
      <c r="B8090" s="364" t="s">
        <v>16353</v>
      </c>
      <c r="C8090" s="364" t="s">
        <v>16354</v>
      </c>
      <c r="D8090" s="364" t="s">
        <v>1</v>
      </c>
      <c r="E8090" s="365">
        <v>474.02</v>
      </c>
      <c r="F8090" s="364" t="s">
        <v>15342</v>
      </c>
      <c r="G8090" s="364" t="s">
        <v>15548</v>
      </c>
      <c r="H8090" s="364" t="s">
        <v>29016</v>
      </c>
    </row>
    <row r="8091" spans="1:8" x14ac:dyDescent="0.25">
      <c r="A8091" s="246" t="str">
        <f t="shared" si="126"/>
        <v>IUIL00016</v>
      </c>
      <c r="B8091" s="364" t="s">
        <v>6645</v>
      </c>
      <c r="C8091" s="364" t="s">
        <v>6646</v>
      </c>
      <c r="D8091" s="364" t="s">
        <v>1</v>
      </c>
      <c r="E8091" s="365">
        <v>998.28</v>
      </c>
      <c r="F8091" s="364" t="s">
        <v>15342</v>
      </c>
      <c r="G8091" s="364" t="s">
        <v>15548</v>
      </c>
      <c r="H8091" s="364" t="s">
        <v>29016</v>
      </c>
    </row>
    <row r="8092" spans="1:8" x14ac:dyDescent="0.25">
      <c r="A8092" s="246" t="str">
        <f t="shared" si="126"/>
        <v>IUIL00019</v>
      </c>
      <c r="B8092" s="364" t="s">
        <v>6647</v>
      </c>
      <c r="C8092" s="364" t="s">
        <v>6648</v>
      </c>
      <c r="D8092" s="364" t="s">
        <v>1</v>
      </c>
      <c r="E8092" s="365">
        <v>2441.86</v>
      </c>
      <c r="F8092" s="364" t="s">
        <v>15342</v>
      </c>
      <c r="G8092" s="364" t="s">
        <v>15548</v>
      </c>
      <c r="H8092" s="364" t="s">
        <v>29016</v>
      </c>
    </row>
    <row r="8093" spans="1:8" x14ac:dyDescent="0.25">
      <c r="A8093" s="246" t="str">
        <f t="shared" si="126"/>
        <v>IUI00001</v>
      </c>
      <c r="B8093" s="364" t="s">
        <v>6624</v>
      </c>
      <c r="C8093" s="364" t="s">
        <v>33728</v>
      </c>
      <c r="D8093" s="364" t="s">
        <v>3</v>
      </c>
      <c r="E8093" s="365">
        <v>0</v>
      </c>
      <c r="F8093" s="364" t="s">
        <v>15342</v>
      </c>
      <c r="G8093" s="364" t="s">
        <v>15548</v>
      </c>
      <c r="H8093" s="364" t="s">
        <v>29016</v>
      </c>
    </row>
    <row r="8094" spans="1:8" x14ac:dyDescent="0.25">
      <c r="A8094" s="246" t="str">
        <f t="shared" si="126"/>
        <v>IUI00002</v>
      </c>
      <c r="B8094" s="364" t="s">
        <v>6625</v>
      </c>
      <c r="C8094" s="364" t="s">
        <v>6626</v>
      </c>
      <c r="D8094" s="364" t="s">
        <v>3</v>
      </c>
      <c r="E8094" s="365">
        <v>7.04</v>
      </c>
      <c r="F8094" s="364" t="s">
        <v>15342</v>
      </c>
      <c r="G8094" s="364" t="s">
        <v>15548</v>
      </c>
      <c r="H8094" s="364" t="s">
        <v>29016</v>
      </c>
    </row>
    <row r="8095" spans="1:8" x14ac:dyDescent="0.25">
      <c r="A8095" s="246" t="str">
        <f t="shared" si="126"/>
        <v>IUI00003</v>
      </c>
      <c r="B8095" s="364" t="s">
        <v>174</v>
      </c>
      <c r="C8095" s="364" t="s">
        <v>33546</v>
      </c>
      <c r="D8095" s="364" t="s">
        <v>1</v>
      </c>
      <c r="E8095" s="365">
        <v>977.38</v>
      </c>
      <c r="F8095" s="364" t="s">
        <v>15342</v>
      </c>
      <c r="G8095" s="364" t="s">
        <v>15548</v>
      </c>
      <c r="H8095" s="364" t="s">
        <v>29016</v>
      </c>
    </row>
    <row r="8096" spans="1:8" x14ac:dyDescent="0.25">
      <c r="A8096" s="246" t="str">
        <f t="shared" si="126"/>
        <v>IUI00004</v>
      </c>
      <c r="B8096" s="364" t="s">
        <v>33689</v>
      </c>
      <c r="C8096" s="364" t="s">
        <v>33690</v>
      </c>
      <c r="D8096" s="364" t="s">
        <v>1</v>
      </c>
      <c r="E8096" s="365">
        <v>1034.22</v>
      </c>
      <c r="F8096" s="364" t="s">
        <v>15342</v>
      </c>
      <c r="G8096" s="364" t="s">
        <v>15548</v>
      </c>
      <c r="H8096" s="364" t="s">
        <v>29016</v>
      </c>
    </row>
    <row r="8097" spans="1:8" x14ac:dyDescent="0.25">
      <c r="A8097" s="246" t="str">
        <f t="shared" si="126"/>
        <v>IUI00020</v>
      </c>
      <c r="B8097" s="364" t="s">
        <v>16343</v>
      </c>
      <c r="C8097" s="364" t="s">
        <v>16344</v>
      </c>
      <c r="D8097" s="364" t="s">
        <v>1</v>
      </c>
      <c r="E8097" s="365">
        <v>319.56</v>
      </c>
      <c r="F8097" s="364" t="s">
        <v>15342</v>
      </c>
      <c r="G8097" s="364" t="s">
        <v>15548</v>
      </c>
      <c r="H8097" s="364" t="s">
        <v>29016</v>
      </c>
    </row>
    <row r="8098" spans="1:8" x14ac:dyDescent="0.25">
      <c r="A8098" s="246" t="str">
        <f t="shared" si="126"/>
        <v>IUI00021</v>
      </c>
      <c r="B8098" s="364" t="s">
        <v>16345</v>
      </c>
      <c r="C8098" s="364" t="s">
        <v>16346</v>
      </c>
      <c r="D8098" s="364" t="s">
        <v>1</v>
      </c>
      <c r="E8098" s="365">
        <v>583.87</v>
      </c>
      <c r="F8098" s="364" t="s">
        <v>15342</v>
      </c>
      <c r="G8098" s="364" t="s">
        <v>15548</v>
      </c>
      <c r="H8098" s="364" t="s">
        <v>29016</v>
      </c>
    </row>
    <row r="8099" spans="1:8" x14ac:dyDescent="0.25">
      <c r="A8099" s="246" t="str">
        <f t="shared" si="126"/>
        <v>IUI00022</v>
      </c>
      <c r="B8099" s="364" t="s">
        <v>19677</v>
      </c>
      <c r="C8099" s="364" t="s">
        <v>19678</v>
      </c>
      <c r="D8099" s="364" t="s">
        <v>1</v>
      </c>
      <c r="E8099" s="365">
        <v>789.21</v>
      </c>
      <c r="F8099" s="364" t="s">
        <v>15342</v>
      </c>
      <c r="G8099" s="364" t="s">
        <v>15548</v>
      </c>
      <c r="H8099" s="364" t="s">
        <v>29016</v>
      </c>
    </row>
    <row r="8100" spans="1:8" x14ac:dyDescent="0.25">
      <c r="A8100" s="246" t="str">
        <f t="shared" si="126"/>
        <v>IUI00023</v>
      </c>
      <c r="B8100" s="364" t="s">
        <v>19679</v>
      </c>
      <c r="C8100" s="364" t="s">
        <v>19680</v>
      </c>
      <c r="D8100" s="364" t="s">
        <v>1</v>
      </c>
      <c r="E8100" s="365">
        <v>347.74</v>
      </c>
      <c r="F8100" s="364" t="s">
        <v>15342</v>
      </c>
      <c r="G8100" s="364" t="s">
        <v>15548</v>
      </c>
      <c r="H8100" s="364" t="s">
        <v>29016</v>
      </c>
    </row>
    <row r="8101" spans="1:8" x14ac:dyDescent="0.25">
      <c r="A8101" s="246" t="str">
        <f t="shared" si="126"/>
        <v>IUP10001</v>
      </c>
      <c r="B8101" s="364" t="s">
        <v>16462</v>
      </c>
      <c r="C8101" s="364" t="s">
        <v>19979</v>
      </c>
      <c r="D8101" s="364" t="s">
        <v>4</v>
      </c>
      <c r="E8101" s="365">
        <v>0.84</v>
      </c>
      <c r="F8101" s="364" t="s">
        <v>15342</v>
      </c>
      <c r="G8101" s="364" t="s">
        <v>15548</v>
      </c>
      <c r="H8101" s="364" t="s">
        <v>29016</v>
      </c>
    </row>
    <row r="8102" spans="1:8" x14ac:dyDescent="0.25">
      <c r="A8102" s="246" t="str">
        <f t="shared" si="126"/>
        <v>IUP10002</v>
      </c>
      <c r="B8102" s="364" t="s">
        <v>6650</v>
      </c>
      <c r="C8102" s="364" t="s">
        <v>6649</v>
      </c>
      <c r="D8102" s="364" t="s">
        <v>4</v>
      </c>
      <c r="E8102" s="365">
        <v>5.88</v>
      </c>
      <c r="F8102" s="364" t="s">
        <v>15342</v>
      </c>
      <c r="G8102" s="364" t="s">
        <v>15548</v>
      </c>
      <c r="H8102" s="364" t="s">
        <v>29016</v>
      </c>
    </row>
    <row r="8103" spans="1:8" x14ac:dyDescent="0.25">
      <c r="A8103" s="246" t="str">
        <f t="shared" si="126"/>
        <v>IUP20001</v>
      </c>
      <c r="B8103" s="364" t="s">
        <v>16355</v>
      </c>
      <c r="C8103" s="364" t="s">
        <v>19681</v>
      </c>
      <c r="D8103" s="364" t="s">
        <v>351</v>
      </c>
      <c r="E8103" s="365">
        <v>0</v>
      </c>
      <c r="F8103" s="364" t="s">
        <v>15342</v>
      </c>
      <c r="G8103" s="364" t="s">
        <v>15548</v>
      </c>
      <c r="H8103" s="364" t="s">
        <v>29016</v>
      </c>
    </row>
    <row r="8104" spans="1:8" x14ac:dyDescent="0.25">
      <c r="A8104" s="246" t="str">
        <f t="shared" si="126"/>
        <v>IUP20002</v>
      </c>
      <c r="B8104" s="364" t="s">
        <v>19682</v>
      </c>
      <c r="C8104" s="364" t="s">
        <v>19683</v>
      </c>
      <c r="D8104" s="364" t="s">
        <v>351</v>
      </c>
      <c r="E8104" s="365">
        <v>0</v>
      </c>
      <c r="F8104" s="364" t="s">
        <v>15342</v>
      </c>
      <c r="G8104" s="364" t="s">
        <v>15548</v>
      </c>
      <c r="H8104" s="364" t="s">
        <v>29016</v>
      </c>
    </row>
    <row r="8105" spans="1:8" x14ac:dyDescent="0.25">
      <c r="A8105" s="246" t="str">
        <f t="shared" si="126"/>
        <v>IUP20004</v>
      </c>
      <c r="B8105" s="364" t="s">
        <v>16356</v>
      </c>
      <c r="C8105" s="364" t="s">
        <v>16357</v>
      </c>
      <c r="D8105" s="364" t="s">
        <v>4</v>
      </c>
      <c r="E8105" s="365">
        <v>118.86</v>
      </c>
      <c r="F8105" s="364" t="s">
        <v>15342</v>
      </c>
      <c r="G8105" s="364" t="s">
        <v>15548</v>
      </c>
      <c r="H8105" s="364" t="s">
        <v>29016</v>
      </c>
    </row>
    <row r="8106" spans="1:8" x14ac:dyDescent="0.25">
      <c r="A8106" s="246" t="str">
        <f t="shared" si="126"/>
        <v>IUP20005</v>
      </c>
      <c r="B8106" s="364" t="s">
        <v>16358</v>
      </c>
      <c r="C8106" s="364" t="s">
        <v>16357</v>
      </c>
      <c r="D8106" s="364" t="s">
        <v>351</v>
      </c>
      <c r="E8106" s="365">
        <v>46.5</v>
      </c>
      <c r="F8106" s="364" t="s">
        <v>15342</v>
      </c>
      <c r="G8106" s="364" t="s">
        <v>15548</v>
      </c>
      <c r="H8106" s="364" t="s">
        <v>29016</v>
      </c>
    </row>
    <row r="8107" spans="1:8" x14ac:dyDescent="0.25">
      <c r="A8107" s="246" t="str">
        <f t="shared" si="126"/>
        <v>IUP30001</v>
      </c>
      <c r="B8107" s="364" t="s">
        <v>196</v>
      </c>
      <c r="C8107" s="364" t="s">
        <v>33551</v>
      </c>
      <c r="D8107" s="364" t="s">
        <v>2</v>
      </c>
      <c r="E8107" s="365">
        <v>55.02</v>
      </c>
      <c r="F8107" s="364" t="s">
        <v>15342</v>
      </c>
      <c r="G8107" s="364" t="s">
        <v>15548</v>
      </c>
      <c r="H8107" s="364" t="s">
        <v>29016</v>
      </c>
    </row>
    <row r="8108" spans="1:8" x14ac:dyDescent="0.25">
      <c r="A8108" s="246" t="str">
        <f t="shared" si="126"/>
        <v>IUP30002</v>
      </c>
      <c r="B8108" s="364" t="s">
        <v>6651</v>
      </c>
      <c r="C8108" s="364" t="s">
        <v>6652</v>
      </c>
      <c r="D8108" s="364" t="s">
        <v>2</v>
      </c>
      <c r="E8108" s="365">
        <v>3.11</v>
      </c>
      <c r="F8108" s="364" t="s">
        <v>15342</v>
      </c>
      <c r="G8108" s="364" t="s">
        <v>15548</v>
      </c>
      <c r="H8108" s="364" t="s">
        <v>29016</v>
      </c>
    </row>
    <row r="8109" spans="1:8" x14ac:dyDescent="0.25">
      <c r="A8109" s="246" t="str">
        <f t="shared" si="126"/>
        <v>IUP30003</v>
      </c>
      <c r="B8109" s="364" t="s">
        <v>197</v>
      </c>
      <c r="C8109" s="364" t="s">
        <v>218</v>
      </c>
      <c r="D8109" s="364" t="s">
        <v>2</v>
      </c>
      <c r="E8109" s="365">
        <v>30.4</v>
      </c>
      <c r="F8109" s="364" t="s">
        <v>15342</v>
      </c>
      <c r="G8109" s="364" t="s">
        <v>15548</v>
      </c>
      <c r="H8109" s="364" t="s">
        <v>29016</v>
      </c>
    </row>
    <row r="8110" spans="1:8" x14ac:dyDescent="0.25">
      <c r="A8110" s="246" t="str">
        <f t="shared" si="126"/>
        <v>IUP30004</v>
      </c>
      <c r="B8110" s="364" t="s">
        <v>6653</v>
      </c>
      <c r="C8110" s="364" t="s">
        <v>33552</v>
      </c>
      <c r="D8110" s="364" t="s">
        <v>4</v>
      </c>
      <c r="E8110" s="365">
        <v>21.47</v>
      </c>
      <c r="F8110" s="364" t="s">
        <v>15342</v>
      </c>
      <c r="G8110" s="364" t="s">
        <v>15548</v>
      </c>
      <c r="H8110" s="364" t="s">
        <v>29016</v>
      </c>
    </row>
    <row r="8111" spans="1:8" x14ac:dyDescent="0.25">
      <c r="A8111" s="246" t="str">
        <f t="shared" si="126"/>
        <v>IUP30005</v>
      </c>
      <c r="B8111" s="364" t="s">
        <v>6654</v>
      </c>
      <c r="C8111" s="364" t="s">
        <v>6655</v>
      </c>
      <c r="D8111" s="364" t="s">
        <v>4</v>
      </c>
      <c r="E8111" s="365">
        <v>17.39</v>
      </c>
      <c r="F8111" s="364" t="s">
        <v>15342</v>
      </c>
      <c r="G8111" s="364" t="s">
        <v>15548</v>
      </c>
      <c r="H8111" s="364" t="s">
        <v>29016</v>
      </c>
    </row>
    <row r="8112" spans="1:8" x14ac:dyDescent="0.25">
      <c r="A8112" s="246" t="str">
        <f t="shared" si="126"/>
        <v>IUP30006</v>
      </c>
      <c r="B8112" s="364" t="s">
        <v>6656</v>
      </c>
      <c r="C8112" s="364" t="s">
        <v>33553</v>
      </c>
      <c r="D8112" s="364" t="s">
        <v>2</v>
      </c>
      <c r="E8112" s="365">
        <v>29.78</v>
      </c>
      <c r="F8112" s="364" t="s">
        <v>15342</v>
      </c>
      <c r="G8112" s="364" t="s">
        <v>15548</v>
      </c>
      <c r="H8112" s="364" t="s">
        <v>29016</v>
      </c>
    </row>
    <row r="8113" spans="1:8" x14ac:dyDescent="0.25">
      <c r="A8113" s="246" t="str">
        <f t="shared" si="126"/>
        <v>IUP30007</v>
      </c>
      <c r="B8113" s="364" t="s">
        <v>6657</v>
      </c>
      <c r="C8113" s="364" t="s">
        <v>33557</v>
      </c>
      <c r="D8113" s="364" t="s">
        <v>2</v>
      </c>
      <c r="E8113" s="365">
        <v>51.58</v>
      </c>
      <c r="F8113" s="364" t="s">
        <v>15342</v>
      </c>
      <c r="G8113" s="364" t="s">
        <v>15548</v>
      </c>
      <c r="H8113" s="364" t="s">
        <v>29016</v>
      </c>
    </row>
    <row r="8114" spans="1:8" x14ac:dyDescent="0.25">
      <c r="A8114" s="246" t="str">
        <f t="shared" si="126"/>
        <v>IUP30008</v>
      </c>
      <c r="B8114" s="364" t="s">
        <v>200</v>
      </c>
      <c r="C8114" s="364" t="s">
        <v>219</v>
      </c>
      <c r="D8114" s="364" t="s">
        <v>2</v>
      </c>
      <c r="E8114" s="365">
        <v>24.66</v>
      </c>
      <c r="F8114" s="364" t="s">
        <v>15342</v>
      </c>
      <c r="G8114" s="364" t="s">
        <v>15548</v>
      </c>
      <c r="H8114" s="364" t="s">
        <v>29016</v>
      </c>
    </row>
    <row r="8115" spans="1:8" x14ac:dyDescent="0.25">
      <c r="A8115" s="246" t="str">
        <f t="shared" si="126"/>
        <v>IUP30009</v>
      </c>
      <c r="B8115" s="364" t="s">
        <v>6658</v>
      </c>
      <c r="C8115" s="364" t="s">
        <v>33548</v>
      </c>
      <c r="D8115" s="364" t="s">
        <v>2</v>
      </c>
      <c r="E8115" s="365">
        <v>27.27</v>
      </c>
      <c r="F8115" s="364" t="s">
        <v>15342</v>
      </c>
      <c r="G8115" s="364" t="s">
        <v>15548</v>
      </c>
      <c r="H8115" s="364" t="s">
        <v>29016</v>
      </c>
    </row>
    <row r="8116" spans="1:8" x14ac:dyDescent="0.25">
      <c r="A8116" s="246" t="str">
        <f t="shared" si="126"/>
        <v>IUP30010</v>
      </c>
      <c r="B8116" s="364" t="s">
        <v>6659</v>
      </c>
      <c r="C8116" s="364" t="s">
        <v>6660</v>
      </c>
      <c r="D8116" s="364" t="s">
        <v>3</v>
      </c>
      <c r="E8116" s="365">
        <v>17.03</v>
      </c>
      <c r="F8116" s="364" t="s">
        <v>15342</v>
      </c>
      <c r="G8116" s="364" t="s">
        <v>15548</v>
      </c>
      <c r="H8116" s="364" t="s">
        <v>29016</v>
      </c>
    </row>
    <row r="8117" spans="1:8" x14ac:dyDescent="0.25">
      <c r="A8117" s="246" t="str">
        <f t="shared" si="126"/>
        <v>IUP30011</v>
      </c>
      <c r="B8117" s="364" t="s">
        <v>6661</v>
      </c>
      <c r="C8117" s="364" t="s">
        <v>6662</v>
      </c>
      <c r="D8117" s="364" t="s">
        <v>3</v>
      </c>
      <c r="E8117" s="365">
        <v>20.9</v>
      </c>
      <c r="F8117" s="364" t="s">
        <v>15342</v>
      </c>
      <c r="G8117" s="364" t="s">
        <v>15548</v>
      </c>
      <c r="H8117" s="364" t="s">
        <v>29016</v>
      </c>
    </row>
    <row r="8118" spans="1:8" x14ac:dyDescent="0.25">
      <c r="A8118" s="246" t="str">
        <f t="shared" si="126"/>
        <v>IUP30012</v>
      </c>
      <c r="B8118" s="364" t="s">
        <v>6663</v>
      </c>
      <c r="C8118" s="364" t="s">
        <v>6664</v>
      </c>
      <c r="D8118" s="364" t="s">
        <v>4</v>
      </c>
      <c r="E8118" s="365">
        <v>277.7</v>
      </c>
      <c r="F8118" s="364" t="s">
        <v>15342</v>
      </c>
      <c r="G8118" s="364" t="s">
        <v>15548</v>
      </c>
      <c r="H8118" s="364" t="s">
        <v>29016</v>
      </c>
    </row>
    <row r="8119" spans="1:8" x14ac:dyDescent="0.25">
      <c r="A8119" s="246" t="str">
        <f t="shared" si="126"/>
        <v>IUP30014</v>
      </c>
      <c r="B8119" s="364" t="s">
        <v>6667</v>
      </c>
      <c r="C8119" s="364" t="s">
        <v>6668</v>
      </c>
      <c r="D8119" s="364" t="s">
        <v>1</v>
      </c>
      <c r="E8119" s="365">
        <v>812.83</v>
      </c>
      <c r="F8119" s="364" t="s">
        <v>15342</v>
      </c>
      <c r="G8119" s="364" t="s">
        <v>15548</v>
      </c>
      <c r="H8119" s="364" t="s">
        <v>29016</v>
      </c>
    </row>
    <row r="8120" spans="1:8" x14ac:dyDescent="0.25">
      <c r="A8120" s="246" t="str">
        <f t="shared" si="126"/>
        <v>IUP30016</v>
      </c>
      <c r="B8120" s="364" t="s">
        <v>6670</v>
      </c>
      <c r="C8120" s="364" t="s">
        <v>6671</v>
      </c>
      <c r="D8120" s="364" t="s">
        <v>221</v>
      </c>
      <c r="E8120" s="365">
        <v>13.58</v>
      </c>
      <c r="F8120" s="364" t="s">
        <v>15342</v>
      </c>
      <c r="G8120" s="364" t="s">
        <v>15548</v>
      </c>
      <c r="H8120" s="364" t="s">
        <v>29016</v>
      </c>
    </row>
    <row r="8121" spans="1:8" x14ac:dyDescent="0.25">
      <c r="A8121" s="246" t="str">
        <f t="shared" si="126"/>
        <v>IUP30017</v>
      </c>
      <c r="B8121" s="364" t="s">
        <v>6672</v>
      </c>
      <c r="C8121" s="364" t="s">
        <v>33562</v>
      </c>
      <c r="D8121" s="364" t="s">
        <v>4</v>
      </c>
      <c r="E8121" s="365">
        <v>11.67</v>
      </c>
      <c r="F8121" s="364" t="s">
        <v>15342</v>
      </c>
      <c r="G8121" s="364" t="s">
        <v>15548</v>
      </c>
      <c r="H8121" s="364" t="s">
        <v>29016</v>
      </c>
    </row>
    <row r="8122" spans="1:8" x14ac:dyDescent="0.25">
      <c r="A8122" s="246" t="str">
        <f t="shared" si="126"/>
        <v>IUP30018</v>
      </c>
      <c r="B8122" s="364" t="s">
        <v>6673</v>
      </c>
      <c r="C8122" s="364" t="s">
        <v>6674</v>
      </c>
      <c r="D8122" s="364" t="s">
        <v>3</v>
      </c>
      <c r="E8122" s="365">
        <v>2.95</v>
      </c>
      <c r="F8122" s="364" t="s">
        <v>15342</v>
      </c>
      <c r="G8122" s="364" t="s">
        <v>15548</v>
      </c>
      <c r="H8122" s="364" t="s">
        <v>29016</v>
      </c>
    </row>
    <row r="8123" spans="1:8" x14ac:dyDescent="0.25">
      <c r="A8123" s="246" t="str">
        <f t="shared" si="126"/>
        <v>IUP30019</v>
      </c>
      <c r="B8123" s="364" t="s">
        <v>6675</v>
      </c>
      <c r="C8123" s="364" t="s">
        <v>6676</v>
      </c>
      <c r="D8123" s="364" t="s">
        <v>4</v>
      </c>
      <c r="E8123" s="365">
        <v>315.64999999999998</v>
      </c>
      <c r="F8123" s="364" t="s">
        <v>15342</v>
      </c>
      <c r="G8123" s="364" t="s">
        <v>15548</v>
      </c>
      <c r="H8123" s="364" t="s">
        <v>29016</v>
      </c>
    </row>
    <row r="8124" spans="1:8" x14ac:dyDescent="0.25">
      <c r="A8124" s="246" t="str">
        <f t="shared" si="126"/>
        <v>IUP30020</v>
      </c>
      <c r="B8124" s="364" t="s">
        <v>6677</v>
      </c>
      <c r="C8124" s="364" t="s">
        <v>6678</v>
      </c>
      <c r="D8124" s="364" t="s">
        <v>4</v>
      </c>
      <c r="E8124" s="365">
        <v>401.91</v>
      </c>
      <c r="F8124" s="364" t="s">
        <v>15342</v>
      </c>
      <c r="G8124" s="364" t="s">
        <v>15548</v>
      </c>
      <c r="H8124" s="364" t="s">
        <v>29016</v>
      </c>
    </row>
    <row r="8125" spans="1:8" x14ac:dyDescent="0.25">
      <c r="A8125" s="246" t="str">
        <f t="shared" si="126"/>
        <v>IUP30021</v>
      </c>
      <c r="B8125" s="364" t="s">
        <v>6679</v>
      </c>
      <c r="C8125" s="364" t="s">
        <v>6272</v>
      </c>
      <c r="D8125" s="364" t="s">
        <v>4</v>
      </c>
      <c r="E8125" s="365">
        <v>125.15</v>
      </c>
      <c r="F8125" s="364" t="s">
        <v>15342</v>
      </c>
      <c r="G8125" s="364" t="s">
        <v>15548</v>
      </c>
      <c r="H8125" s="364" t="s">
        <v>29016</v>
      </c>
    </row>
    <row r="8126" spans="1:8" x14ac:dyDescent="0.25">
      <c r="A8126" s="246" t="str">
        <f t="shared" si="126"/>
        <v>IUP30022</v>
      </c>
      <c r="B8126" s="364" t="s">
        <v>6680</v>
      </c>
      <c r="C8126" s="364" t="s">
        <v>6681</v>
      </c>
      <c r="D8126" s="364" t="s">
        <v>4</v>
      </c>
      <c r="E8126" s="365">
        <v>3.15</v>
      </c>
      <c r="F8126" s="364" t="s">
        <v>15342</v>
      </c>
      <c r="G8126" s="364" t="s">
        <v>15548</v>
      </c>
      <c r="H8126" s="364" t="s">
        <v>29016</v>
      </c>
    </row>
    <row r="8127" spans="1:8" x14ac:dyDescent="0.25">
      <c r="A8127" s="246" t="str">
        <f t="shared" si="126"/>
        <v>IUP30023</v>
      </c>
      <c r="B8127" s="364" t="s">
        <v>6682</v>
      </c>
      <c r="C8127" s="364" t="s">
        <v>6683</v>
      </c>
      <c r="D8127" s="364" t="s">
        <v>4</v>
      </c>
      <c r="E8127" s="365">
        <v>2.2799999999999998</v>
      </c>
      <c r="F8127" s="364" t="s">
        <v>15342</v>
      </c>
      <c r="G8127" s="364" t="s">
        <v>15548</v>
      </c>
      <c r="H8127" s="364" t="s">
        <v>29016</v>
      </c>
    </row>
    <row r="8128" spans="1:8" x14ac:dyDescent="0.25">
      <c r="A8128" s="246" t="str">
        <f t="shared" si="126"/>
        <v>IUP30026</v>
      </c>
      <c r="B8128" s="364" t="s">
        <v>6684</v>
      </c>
      <c r="C8128" s="364" t="s">
        <v>6685</v>
      </c>
      <c r="D8128" s="364" t="s">
        <v>3</v>
      </c>
      <c r="E8128" s="365">
        <v>7.64</v>
      </c>
      <c r="F8128" s="364" t="s">
        <v>15342</v>
      </c>
      <c r="G8128" s="364" t="s">
        <v>15548</v>
      </c>
      <c r="H8128" s="364" t="s">
        <v>29016</v>
      </c>
    </row>
    <row r="8129" spans="1:8" x14ac:dyDescent="0.25">
      <c r="A8129" s="246" t="str">
        <f t="shared" si="126"/>
        <v>IUP30030</v>
      </c>
      <c r="B8129" s="364" t="s">
        <v>6689</v>
      </c>
      <c r="C8129" s="364" t="s">
        <v>6690</v>
      </c>
      <c r="D8129" s="364" t="s">
        <v>4</v>
      </c>
      <c r="E8129" s="365">
        <v>209.74</v>
      </c>
      <c r="F8129" s="364" t="s">
        <v>15342</v>
      </c>
      <c r="G8129" s="364" t="s">
        <v>15548</v>
      </c>
      <c r="H8129" s="364" t="s">
        <v>29016</v>
      </c>
    </row>
    <row r="8130" spans="1:8" x14ac:dyDescent="0.25">
      <c r="A8130" s="246" t="str">
        <f t="shared" si="126"/>
        <v>IUP30031</v>
      </c>
      <c r="B8130" s="364" t="s">
        <v>6691</v>
      </c>
      <c r="C8130" s="364" t="s">
        <v>6692</v>
      </c>
      <c r="D8130" s="364" t="s">
        <v>4</v>
      </c>
      <c r="E8130" s="365">
        <v>154.80000000000001</v>
      </c>
      <c r="F8130" s="364" t="s">
        <v>15342</v>
      </c>
      <c r="G8130" s="364" t="s">
        <v>15548</v>
      </c>
      <c r="H8130" s="364" t="s">
        <v>29016</v>
      </c>
    </row>
    <row r="8131" spans="1:8" x14ac:dyDescent="0.25">
      <c r="A8131" s="246" t="str">
        <f t="shared" ref="A8131:A8194" si="127">B8131</f>
        <v>IUP30032</v>
      </c>
      <c r="B8131" s="364" t="s">
        <v>6693</v>
      </c>
      <c r="C8131" s="364" t="s">
        <v>6694</v>
      </c>
      <c r="D8131" s="364" t="s">
        <v>4</v>
      </c>
      <c r="E8131" s="365">
        <v>81.38</v>
      </c>
      <c r="F8131" s="364" t="s">
        <v>15342</v>
      </c>
      <c r="G8131" s="364" t="s">
        <v>15548</v>
      </c>
      <c r="H8131" s="364" t="s">
        <v>29016</v>
      </c>
    </row>
    <row r="8132" spans="1:8" x14ac:dyDescent="0.25">
      <c r="A8132" s="246" t="str">
        <f t="shared" si="127"/>
        <v>IUP30033</v>
      </c>
      <c r="B8132" s="364" t="s">
        <v>6695</v>
      </c>
      <c r="C8132" s="364" t="s">
        <v>6696</v>
      </c>
      <c r="D8132" s="364" t="s">
        <v>351</v>
      </c>
      <c r="E8132" s="365">
        <v>14.68</v>
      </c>
      <c r="F8132" s="364" t="s">
        <v>15342</v>
      </c>
      <c r="G8132" s="364" t="s">
        <v>15548</v>
      </c>
      <c r="H8132" s="364" t="s">
        <v>29016</v>
      </c>
    </row>
    <row r="8133" spans="1:8" x14ac:dyDescent="0.25">
      <c r="A8133" s="246" t="str">
        <f t="shared" si="127"/>
        <v>IUP30034</v>
      </c>
      <c r="B8133" s="364" t="s">
        <v>6697</v>
      </c>
      <c r="C8133" s="364" t="s">
        <v>6698</v>
      </c>
      <c r="D8133" s="364" t="s">
        <v>4</v>
      </c>
      <c r="E8133" s="365">
        <v>488.48</v>
      </c>
      <c r="F8133" s="364" t="s">
        <v>15342</v>
      </c>
      <c r="G8133" s="364" t="s">
        <v>15548</v>
      </c>
      <c r="H8133" s="364" t="s">
        <v>29016</v>
      </c>
    </row>
    <row r="8134" spans="1:8" x14ac:dyDescent="0.25">
      <c r="A8134" s="246" t="str">
        <f t="shared" si="127"/>
        <v>IUP30040</v>
      </c>
      <c r="B8134" s="364" t="s">
        <v>6703</v>
      </c>
      <c r="C8134" s="364" t="s">
        <v>6704</v>
      </c>
      <c r="D8134" s="364" t="s">
        <v>3</v>
      </c>
      <c r="E8134" s="365">
        <v>55.79</v>
      </c>
      <c r="F8134" s="364" t="s">
        <v>15342</v>
      </c>
      <c r="G8134" s="364" t="s">
        <v>15548</v>
      </c>
      <c r="H8134" s="364" t="s">
        <v>29016</v>
      </c>
    </row>
    <row r="8135" spans="1:8" x14ac:dyDescent="0.25">
      <c r="A8135" s="246" t="str">
        <f t="shared" si="127"/>
        <v>IUP30041</v>
      </c>
      <c r="B8135" s="364" t="s">
        <v>6705</v>
      </c>
      <c r="C8135" s="364" t="s">
        <v>6706</v>
      </c>
      <c r="D8135" s="364" t="s">
        <v>3</v>
      </c>
      <c r="E8135" s="365">
        <v>78.2</v>
      </c>
      <c r="F8135" s="364" t="s">
        <v>15342</v>
      </c>
      <c r="G8135" s="364" t="s">
        <v>15548</v>
      </c>
      <c r="H8135" s="364" t="s">
        <v>29016</v>
      </c>
    </row>
    <row r="8136" spans="1:8" x14ac:dyDescent="0.25">
      <c r="A8136" s="246" t="str">
        <f t="shared" si="127"/>
        <v>IUP30042</v>
      </c>
      <c r="B8136" s="364" t="s">
        <v>6707</v>
      </c>
      <c r="C8136" s="364" t="s">
        <v>6708</v>
      </c>
      <c r="D8136" s="364" t="s">
        <v>3</v>
      </c>
      <c r="E8136" s="365">
        <v>133.47999999999999</v>
      </c>
      <c r="F8136" s="364" t="s">
        <v>15342</v>
      </c>
      <c r="G8136" s="364" t="s">
        <v>15548</v>
      </c>
      <c r="H8136" s="364" t="s">
        <v>29016</v>
      </c>
    </row>
    <row r="8137" spans="1:8" x14ac:dyDescent="0.25">
      <c r="A8137" s="246" t="str">
        <f t="shared" si="127"/>
        <v>IUP30043</v>
      </c>
      <c r="B8137" s="364" t="s">
        <v>6709</v>
      </c>
      <c r="C8137" s="364" t="s">
        <v>6710</v>
      </c>
      <c r="D8137" s="364" t="s">
        <v>3</v>
      </c>
      <c r="E8137" s="365">
        <v>85.08</v>
      </c>
      <c r="F8137" s="364" t="s">
        <v>15342</v>
      </c>
      <c r="G8137" s="364" t="s">
        <v>15548</v>
      </c>
      <c r="H8137" s="364" t="s">
        <v>29016</v>
      </c>
    </row>
    <row r="8138" spans="1:8" x14ac:dyDescent="0.25">
      <c r="A8138" s="246" t="str">
        <f t="shared" si="127"/>
        <v>IUP30044</v>
      </c>
      <c r="B8138" s="364" t="s">
        <v>6711</v>
      </c>
      <c r="C8138" s="364" t="s">
        <v>6712</v>
      </c>
      <c r="D8138" s="364" t="s">
        <v>2</v>
      </c>
      <c r="E8138" s="365">
        <v>14.51</v>
      </c>
      <c r="F8138" s="364" t="s">
        <v>15342</v>
      </c>
      <c r="G8138" s="364" t="s">
        <v>15548</v>
      </c>
      <c r="H8138" s="364" t="s">
        <v>29016</v>
      </c>
    </row>
    <row r="8139" spans="1:8" x14ac:dyDescent="0.25">
      <c r="A8139" s="246" t="str">
        <f t="shared" si="127"/>
        <v>IUP30045</v>
      </c>
      <c r="B8139" s="364" t="s">
        <v>6713</v>
      </c>
      <c r="C8139" s="364" t="s">
        <v>6714</v>
      </c>
      <c r="D8139" s="364" t="s">
        <v>1</v>
      </c>
      <c r="E8139" s="365">
        <v>3.34</v>
      </c>
      <c r="F8139" s="364" t="s">
        <v>15342</v>
      </c>
      <c r="G8139" s="364" t="s">
        <v>15548</v>
      </c>
      <c r="H8139" s="364" t="s">
        <v>29016</v>
      </c>
    </row>
    <row r="8140" spans="1:8" x14ac:dyDescent="0.25">
      <c r="A8140" s="246" t="str">
        <f t="shared" si="127"/>
        <v>IUP30046</v>
      </c>
      <c r="B8140" s="364" t="s">
        <v>6715</v>
      </c>
      <c r="C8140" s="364" t="s">
        <v>33537</v>
      </c>
      <c r="D8140" s="364" t="s">
        <v>4</v>
      </c>
      <c r="E8140" s="365">
        <v>271.04000000000002</v>
      </c>
      <c r="F8140" s="364" t="s">
        <v>15342</v>
      </c>
      <c r="G8140" s="364" t="s">
        <v>15548</v>
      </c>
      <c r="H8140" s="364" t="s">
        <v>29016</v>
      </c>
    </row>
    <row r="8141" spans="1:8" x14ac:dyDescent="0.25">
      <c r="A8141" s="246" t="str">
        <f t="shared" si="127"/>
        <v>IUP30047</v>
      </c>
      <c r="B8141" s="364" t="s">
        <v>6716</v>
      </c>
      <c r="C8141" s="364" t="s">
        <v>6717</v>
      </c>
      <c r="D8141" s="364" t="s">
        <v>3</v>
      </c>
      <c r="E8141" s="365">
        <v>87.23</v>
      </c>
      <c r="F8141" s="364" t="s">
        <v>15342</v>
      </c>
      <c r="G8141" s="364" t="s">
        <v>15548</v>
      </c>
      <c r="H8141" s="364" t="s">
        <v>29016</v>
      </c>
    </row>
    <row r="8142" spans="1:8" x14ac:dyDescent="0.25">
      <c r="A8142" s="246" t="str">
        <f t="shared" si="127"/>
        <v>IUP30048</v>
      </c>
      <c r="B8142" s="364" t="s">
        <v>6718</v>
      </c>
      <c r="C8142" s="364" t="s">
        <v>6719</v>
      </c>
      <c r="D8142" s="364" t="s">
        <v>351</v>
      </c>
      <c r="E8142" s="365">
        <v>17.18</v>
      </c>
      <c r="F8142" s="364" t="s">
        <v>15342</v>
      </c>
      <c r="G8142" s="364" t="s">
        <v>15548</v>
      </c>
      <c r="H8142" s="364" t="s">
        <v>29016</v>
      </c>
    </row>
    <row r="8143" spans="1:8" x14ac:dyDescent="0.25">
      <c r="A8143" s="246" t="str">
        <f t="shared" si="127"/>
        <v>IUP30052</v>
      </c>
      <c r="B8143" s="364" t="s">
        <v>6724</v>
      </c>
      <c r="C8143" s="364" t="s">
        <v>6725</v>
      </c>
      <c r="D8143" s="364" t="s">
        <v>3</v>
      </c>
      <c r="E8143" s="365">
        <v>118.88</v>
      </c>
      <c r="F8143" s="364" t="s">
        <v>15342</v>
      </c>
      <c r="G8143" s="364" t="s">
        <v>15548</v>
      </c>
      <c r="H8143" s="364" t="s">
        <v>29016</v>
      </c>
    </row>
    <row r="8144" spans="1:8" x14ac:dyDescent="0.25">
      <c r="A8144" s="246" t="str">
        <f t="shared" si="127"/>
        <v>IUP30053</v>
      </c>
      <c r="B8144" s="364" t="s">
        <v>6726</v>
      </c>
      <c r="C8144" s="364" t="s">
        <v>6727</v>
      </c>
      <c r="D8144" s="364" t="s">
        <v>2</v>
      </c>
      <c r="E8144" s="365">
        <v>36.340000000000003</v>
      </c>
      <c r="F8144" s="364" t="s">
        <v>15342</v>
      </c>
      <c r="G8144" s="364" t="s">
        <v>15548</v>
      </c>
      <c r="H8144" s="364" t="s">
        <v>29016</v>
      </c>
    </row>
    <row r="8145" spans="1:8" x14ac:dyDescent="0.25">
      <c r="A8145" s="246" t="str">
        <f t="shared" si="127"/>
        <v>IUP30054</v>
      </c>
      <c r="B8145" s="364" t="s">
        <v>6728</v>
      </c>
      <c r="C8145" s="364" t="s">
        <v>33539</v>
      </c>
      <c r="D8145" s="364" t="s">
        <v>4</v>
      </c>
      <c r="E8145" s="365">
        <v>42.17</v>
      </c>
      <c r="F8145" s="364" t="s">
        <v>15342</v>
      </c>
      <c r="G8145" s="364" t="s">
        <v>15548</v>
      </c>
      <c r="H8145" s="364" t="s">
        <v>29016</v>
      </c>
    </row>
    <row r="8146" spans="1:8" x14ac:dyDescent="0.25">
      <c r="A8146" s="246" t="str">
        <f t="shared" si="127"/>
        <v>IUP30055</v>
      </c>
      <c r="B8146" s="364" t="s">
        <v>6729</v>
      </c>
      <c r="C8146" s="364" t="s">
        <v>6730</v>
      </c>
      <c r="D8146" s="364" t="s">
        <v>3</v>
      </c>
      <c r="E8146" s="365">
        <v>3.94</v>
      </c>
      <c r="F8146" s="364" t="s">
        <v>15342</v>
      </c>
      <c r="G8146" s="364" t="s">
        <v>15548</v>
      </c>
      <c r="H8146" s="364" t="s">
        <v>29016</v>
      </c>
    </row>
    <row r="8147" spans="1:8" x14ac:dyDescent="0.25">
      <c r="A8147" s="246" t="str">
        <f t="shared" si="127"/>
        <v>IUP30056</v>
      </c>
      <c r="B8147" s="364" t="s">
        <v>6731</v>
      </c>
      <c r="C8147" s="364" t="s">
        <v>36825</v>
      </c>
      <c r="D8147" s="364" t="s">
        <v>2</v>
      </c>
      <c r="E8147" s="365">
        <v>53.66</v>
      </c>
      <c r="F8147" s="364" t="s">
        <v>15342</v>
      </c>
      <c r="G8147" s="364" t="s">
        <v>15548</v>
      </c>
      <c r="H8147" s="364" t="s">
        <v>29016</v>
      </c>
    </row>
    <row r="8148" spans="1:8" x14ac:dyDescent="0.25">
      <c r="A8148" s="246" t="str">
        <f t="shared" si="127"/>
        <v>IUP30057</v>
      </c>
      <c r="B8148" s="364" t="s">
        <v>6733</v>
      </c>
      <c r="C8148" s="364" t="s">
        <v>33543</v>
      </c>
      <c r="D8148" s="364" t="s">
        <v>2</v>
      </c>
      <c r="E8148" s="365">
        <v>49.08</v>
      </c>
      <c r="F8148" s="364" t="s">
        <v>15342</v>
      </c>
      <c r="G8148" s="364" t="s">
        <v>15548</v>
      </c>
      <c r="H8148" s="364" t="s">
        <v>29016</v>
      </c>
    </row>
    <row r="8149" spans="1:8" x14ac:dyDescent="0.25">
      <c r="A8149" s="246" t="str">
        <f t="shared" si="127"/>
        <v>IUP30058</v>
      </c>
      <c r="B8149" s="364" t="s">
        <v>6734</v>
      </c>
      <c r="C8149" s="364" t="s">
        <v>33538</v>
      </c>
      <c r="D8149" s="364" t="s">
        <v>2</v>
      </c>
      <c r="E8149" s="365">
        <v>60.97</v>
      </c>
      <c r="F8149" s="364" t="s">
        <v>15342</v>
      </c>
      <c r="G8149" s="364" t="s">
        <v>15548</v>
      </c>
      <c r="H8149" s="364" t="s">
        <v>29016</v>
      </c>
    </row>
    <row r="8150" spans="1:8" x14ac:dyDescent="0.25">
      <c r="A8150" s="246" t="str">
        <f t="shared" si="127"/>
        <v>IUP30060</v>
      </c>
      <c r="B8150" s="364" t="s">
        <v>6737</v>
      </c>
      <c r="C8150" s="364" t="s">
        <v>6738</v>
      </c>
      <c r="D8150" s="364" t="s">
        <v>2</v>
      </c>
      <c r="E8150" s="365">
        <v>37.89</v>
      </c>
      <c r="F8150" s="364" t="s">
        <v>15342</v>
      </c>
      <c r="G8150" s="364" t="s">
        <v>15548</v>
      </c>
      <c r="H8150" s="364" t="s">
        <v>29016</v>
      </c>
    </row>
    <row r="8151" spans="1:8" x14ac:dyDescent="0.25">
      <c r="A8151" s="246" t="str">
        <f t="shared" si="127"/>
        <v>IUP30061</v>
      </c>
      <c r="B8151" s="364" t="s">
        <v>16359</v>
      </c>
      <c r="C8151" s="364" t="s">
        <v>16360</v>
      </c>
      <c r="D8151" s="364" t="s">
        <v>2</v>
      </c>
      <c r="E8151" s="365">
        <v>55.69</v>
      </c>
      <c r="F8151" s="364" t="s">
        <v>15342</v>
      </c>
      <c r="G8151" s="364" t="s">
        <v>15548</v>
      </c>
      <c r="H8151" s="364" t="s">
        <v>29016</v>
      </c>
    </row>
    <row r="8152" spans="1:8" x14ac:dyDescent="0.25">
      <c r="A8152" s="246" t="str">
        <f t="shared" si="127"/>
        <v>IUP30062</v>
      </c>
      <c r="B8152" s="364" t="s">
        <v>19686</v>
      </c>
      <c r="C8152" s="364" t="s">
        <v>19687</v>
      </c>
      <c r="D8152" s="364" t="s">
        <v>351</v>
      </c>
      <c r="E8152" s="365">
        <v>0</v>
      </c>
      <c r="F8152" s="364" t="s">
        <v>15342</v>
      </c>
      <c r="G8152" s="364" t="s">
        <v>15548</v>
      </c>
      <c r="H8152" s="364" t="s">
        <v>29016</v>
      </c>
    </row>
    <row r="8153" spans="1:8" x14ac:dyDescent="0.25">
      <c r="A8153" s="246" t="str">
        <f t="shared" si="127"/>
        <v>IUP30063</v>
      </c>
      <c r="B8153" s="364" t="s">
        <v>6739</v>
      </c>
      <c r="C8153" s="364" t="s">
        <v>33567</v>
      </c>
      <c r="D8153" s="364" t="s">
        <v>4</v>
      </c>
      <c r="E8153" s="365">
        <v>18.68</v>
      </c>
      <c r="F8153" s="364" t="s">
        <v>15342</v>
      </c>
      <c r="G8153" s="364" t="s">
        <v>15548</v>
      </c>
      <c r="H8153" s="364" t="s">
        <v>29016</v>
      </c>
    </row>
    <row r="8154" spans="1:8" x14ac:dyDescent="0.25">
      <c r="A8154" s="246" t="str">
        <f t="shared" si="127"/>
        <v>IUP30064</v>
      </c>
      <c r="B8154" s="364" t="s">
        <v>19688</v>
      </c>
      <c r="C8154" s="364" t="s">
        <v>19689</v>
      </c>
      <c r="D8154" s="364" t="s">
        <v>351</v>
      </c>
      <c r="E8154" s="365">
        <v>0</v>
      </c>
      <c r="F8154" s="364" t="s">
        <v>15342</v>
      </c>
      <c r="G8154" s="364" t="s">
        <v>15548</v>
      </c>
      <c r="H8154" s="364" t="s">
        <v>29016</v>
      </c>
    </row>
    <row r="8155" spans="1:8" x14ac:dyDescent="0.25">
      <c r="A8155" s="246" t="str">
        <f t="shared" si="127"/>
        <v>IUP30065</v>
      </c>
      <c r="B8155" s="364" t="s">
        <v>6740</v>
      </c>
      <c r="C8155" s="364" t="s">
        <v>6741</v>
      </c>
      <c r="D8155" s="364" t="s">
        <v>4</v>
      </c>
      <c r="E8155" s="365">
        <v>1062.67</v>
      </c>
      <c r="F8155" s="364" t="s">
        <v>15342</v>
      </c>
      <c r="G8155" s="364" t="s">
        <v>15548</v>
      </c>
      <c r="H8155" s="364" t="s">
        <v>29016</v>
      </c>
    </row>
    <row r="8156" spans="1:8" x14ac:dyDescent="0.25">
      <c r="A8156" s="246" t="str">
        <f t="shared" si="127"/>
        <v>IUP30066</v>
      </c>
      <c r="B8156" s="364" t="s">
        <v>6742</v>
      </c>
      <c r="C8156" s="364" t="s">
        <v>6743</v>
      </c>
      <c r="D8156" s="364" t="s">
        <v>3</v>
      </c>
      <c r="E8156" s="365">
        <v>3.22</v>
      </c>
      <c r="F8156" s="364" t="s">
        <v>15342</v>
      </c>
      <c r="G8156" s="364" t="s">
        <v>15548</v>
      </c>
      <c r="H8156" s="364" t="s">
        <v>29016</v>
      </c>
    </row>
    <row r="8157" spans="1:8" x14ac:dyDescent="0.25">
      <c r="A8157" s="246" t="str">
        <f t="shared" si="127"/>
        <v>IUP30067</v>
      </c>
      <c r="B8157" s="364" t="s">
        <v>6744</v>
      </c>
      <c r="C8157" s="364" t="s">
        <v>6745</v>
      </c>
      <c r="D8157" s="364" t="s">
        <v>398</v>
      </c>
      <c r="E8157" s="365">
        <v>86.99</v>
      </c>
      <c r="F8157" s="364" t="s">
        <v>15342</v>
      </c>
      <c r="G8157" s="364" t="s">
        <v>15548</v>
      </c>
      <c r="H8157" s="364" t="s">
        <v>29016</v>
      </c>
    </row>
    <row r="8158" spans="1:8" x14ac:dyDescent="0.25">
      <c r="A8158" s="246" t="str">
        <f t="shared" si="127"/>
        <v>IUP30069</v>
      </c>
      <c r="B8158" s="364" t="s">
        <v>6748</v>
      </c>
      <c r="C8158" s="364" t="s">
        <v>33568</v>
      </c>
      <c r="D8158" s="364" t="s">
        <v>4</v>
      </c>
      <c r="E8158" s="365">
        <v>134.02000000000001</v>
      </c>
      <c r="F8158" s="364" t="s">
        <v>15342</v>
      </c>
      <c r="G8158" s="364" t="s">
        <v>15548</v>
      </c>
      <c r="H8158" s="364" t="s">
        <v>29016</v>
      </c>
    </row>
    <row r="8159" spans="1:8" x14ac:dyDescent="0.25">
      <c r="A8159" s="246" t="str">
        <f t="shared" si="127"/>
        <v>IUP30070</v>
      </c>
      <c r="B8159" s="364" t="s">
        <v>6749</v>
      </c>
      <c r="C8159" s="364" t="s">
        <v>6750</v>
      </c>
      <c r="D8159" s="364" t="s">
        <v>3</v>
      </c>
      <c r="E8159" s="365">
        <v>21.86</v>
      </c>
      <c r="F8159" s="364" t="s">
        <v>15342</v>
      </c>
      <c r="G8159" s="364" t="s">
        <v>15548</v>
      </c>
      <c r="H8159" s="364" t="s">
        <v>29016</v>
      </c>
    </row>
    <row r="8160" spans="1:8" x14ac:dyDescent="0.25">
      <c r="A8160" s="246" t="str">
        <f t="shared" si="127"/>
        <v>IUP30071</v>
      </c>
      <c r="B8160" s="364" t="s">
        <v>6751</v>
      </c>
      <c r="C8160" s="364" t="s">
        <v>33569</v>
      </c>
      <c r="D8160" s="364" t="s">
        <v>4</v>
      </c>
      <c r="E8160" s="365">
        <v>16.579999999999998</v>
      </c>
      <c r="F8160" s="364" t="s">
        <v>15342</v>
      </c>
      <c r="G8160" s="364" t="s">
        <v>15548</v>
      </c>
      <c r="H8160" s="364" t="s">
        <v>29016</v>
      </c>
    </row>
    <row r="8161" spans="1:8" x14ac:dyDescent="0.25">
      <c r="A8161" s="246" t="str">
        <f t="shared" si="127"/>
        <v>IUP30072</v>
      </c>
      <c r="B8161" s="364" t="s">
        <v>6752</v>
      </c>
      <c r="C8161" s="364" t="s">
        <v>6753</v>
      </c>
      <c r="D8161" s="364" t="s">
        <v>3</v>
      </c>
      <c r="E8161" s="365">
        <v>0.24</v>
      </c>
      <c r="F8161" s="364" t="s">
        <v>15342</v>
      </c>
      <c r="G8161" s="364" t="s">
        <v>15548</v>
      </c>
      <c r="H8161" s="364" t="s">
        <v>29016</v>
      </c>
    </row>
    <row r="8162" spans="1:8" x14ac:dyDescent="0.25">
      <c r="A8162" s="246" t="str">
        <f t="shared" si="127"/>
        <v>IUP30073</v>
      </c>
      <c r="B8162" s="364" t="s">
        <v>6754</v>
      </c>
      <c r="C8162" s="364" t="s">
        <v>6755</v>
      </c>
      <c r="D8162" s="364" t="s">
        <v>4</v>
      </c>
      <c r="E8162" s="365">
        <v>18.829999999999998</v>
      </c>
      <c r="F8162" s="364" t="s">
        <v>15342</v>
      </c>
      <c r="G8162" s="364" t="s">
        <v>15548</v>
      </c>
      <c r="H8162" s="364" t="s">
        <v>29016</v>
      </c>
    </row>
    <row r="8163" spans="1:8" x14ac:dyDescent="0.25">
      <c r="A8163" s="246" t="str">
        <f t="shared" si="127"/>
        <v>IUP30074</v>
      </c>
      <c r="B8163" s="364" t="s">
        <v>6756</v>
      </c>
      <c r="C8163" s="364" t="s">
        <v>33735</v>
      </c>
      <c r="D8163" s="364" t="s">
        <v>2</v>
      </c>
      <c r="E8163" s="365">
        <v>85.75</v>
      </c>
      <c r="F8163" s="364" t="s">
        <v>15342</v>
      </c>
      <c r="G8163" s="364" t="s">
        <v>15548</v>
      </c>
      <c r="H8163" s="364" t="s">
        <v>29016</v>
      </c>
    </row>
    <row r="8164" spans="1:8" x14ac:dyDescent="0.25">
      <c r="A8164" s="246" t="str">
        <f t="shared" si="127"/>
        <v>IUP30075</v>
      </c>
      <c r="B8164" s="364" t="s">
        <v>151</v>
      </c>
      <c r="C8164" s="364" t="s">
        <v>152</v>
      </c>
      <c r="D8164" s="364" t="s">
        <v>3</v>
      </c>
      <c r="E8164" s="365">
        <v>5.73</v>
      </c>
      <c r="F8164" s="364" t="s">
        <v>15342</v>
      </c>
      <c r="G8164" s="364" t="s">
        <v>15548</v>
      </c>
      <c r="H8164" s="364" t="s">
        <v>29016</v>
      </c>
    </row>
    <row r="8165" spans="1:8" x14ac:dyDescent="0.25">
      <c r="A8165" s="246" t="str">
        <f t="shared" si="127"/>
        <v>IUP30076</v>
      </c>
      <c r="B8165" s="364" t="s">
        <v>6757</v>
      </c>
      <c r="C8165" s="364" t="s">
        <v>6758</v>
      </c>
      <c r="D8165" s="364" t="s">
        <v>3</v>
      </c>
      <c r="E8165" s="365">
        <v>19.079999999999998</v>
      </c>
      <c r="F8165" s="364" t="s">
        <v>15342</v>
      </c>
      <c r="G8165" s="364" t="s">
        <v>15548</v>
      </c>
      <c r="H8165" s="364" t="s">
        <v>29016</v>
      </c>
    </row>
    <row r="8166" spans="1:8" x14ac:dyDescent="0.25">
      <c r="A8166" s="246" t="str">
        <f t="shared" si="127"/>
        <v>IUP30077</v>
      </c>
      <c r="B8166" s="364" t="s">
        <v>6759</v>
      </c>
      <c r="C8166" s="364" t="s">
        <v>33737</v>
      </c>
      <c r="D8166" s="364" t="s">
        <v>2</v>
      </c>
      <c r="E8166" s="365">
        <v>74.36</v>
      </c>
      <c r="F8166" s="364" t="s">
        <v>15342</v>
      </c>
      <c r="G8166" s="364" t="s">
        <v>15548</v>
      </c>
      <c r="H8166" s="364" t="s">
        <v>29016</v>
      </c>
    </row>
    <row r="8167" spans="1:8" x14ac:dyDescent="0.25">
      <c r="A8167" s="246" t="str">
        <f t="shared" si="127"/>
        <v>IUP30078</v>
      </c>
      <c r="B8167" s="364" t="s">
        <v>195</v>
      </c>
      <c r="C8167" s="364" t="s">
        <v>217</v>
      </c>
      <c r="D8167" s="364" t="s">
        <v>4</v>
      </c>
      <c r="E8167" s="365">
        <v>1609.15</v>
      </c>
      <c r="F8167" s="364" t="s">
        <v>15342</v>
      </c>
      <c r="G8167" s="364" t="s">
        <v>15548</v>
      </c>
      <c r="H8167" s="364" t="s">
        <v>29016</v>
      </c>
    </row>
    <row r="8168" spans="1:8" x14ac:dyDescent="0.25">
      <c r="A8168" s="246" t="str">
        <f t="shared" si="127"/>
        <v>IUP30080</v>
      </c>
      <c r="B8168" s="364" t="s">
        <v>6761</v>
      </c>
      <c r="C8168" s="364" t="s">
        <v>6762</v>
      </c>
      <c r="D8168" s="364" t="s">
        <v>2</v>
      </c>
      <c r="E8168" s="365">
        <v>0.39</v>
      </c>
      <c r="F8168" s="364" t="s">
        <v>15342</v>
      </c>
      <c r="G8168" s="364" t="s">
        <v>15548</v>
      </c>
      <c r="H8168" s="364" t="s">
        <v>29016</v>
      </c>
    </row>
    <row r="8169" spans="1:8" x14ac:dyDescent="0.25">
      <c r="A8169" s="246" t="str">
        <f t="shared" si="127"/>
        <v>IUP30081</v>
      </c>
      <c r="B8169" s="364" t="s">
        <v>6763</v>
      </c>
      <c r="C8169" s="364" t="s">
        <v>12535</v>
      </c>
      <c r="D8169" s="364" t="s">
        <v>4</v>
      </c>
      <c r="E8169" s="365">
        <v>135.02000000000001</v>
      </c>
      <c r="F8169" s="364" t="s">
        <v>15342</v>
      </c>
      <c r="G8169" s="364" t="s">
        <v>15548</v>
      </c>
      <c r="H8169" s="364" t="s">
        <v>29016</v>
      </c>
    </row>
    <row r="8170" spans="1:8" x14ac:dyDescent="0.25">
      <c r="A8170" s="246" t="str">
        <f t="shared" si="127"/>
        <v>IUP30082</v>
      </c>
      <c r="B8170" s="364" t="s">
        <v>6764</v>
      </c>
      <c r="C8170" s="364" t="s">
        <v>33727</v>
      </c>
      <c r="D8170" s="364" t="s">
        <v>2</v>
      </c>
      <c r="E8170" s="365">
        <v>46</v>
      </c>
      <c r="F8170" s="364" t="s">
        <v>15342</v>
      </c>
      <c r="G8170" s="364" t="s">
        <v>15548</v>
      </c>
      <c r="H8170" s="364" t="s">
        <v>29016</v>
      </c>
    </row>
    <row r="8171" spans="1:8" x14ac:dyDescent="0.25">
      <c r="A8171" s="246" t="str">
        <f t="shared" si="127"/>
        <v>IUP30083</v>
      </c>
      <c r="B8171" s="364" t="s">
        <v>6765</v>
      </c>
      <c r="C8171" s="364" t="s">
        <v>19690</v>
      </c>
      <c r="D8171" s="364" t="s">
        <v>2</v>
      </c>
      <c r="E8171" s="365">
        <v>47.31</v>
      </c>
      <c r="F8171" s="364" t="s">
        <v>15342</v>
      </c>
      <c r="G8171" s="364" t="s">
        <v>15548</v>
      </c>
      <c r="H8171" s="364" t="s">
        <v>29016</v>
      </c>
    </row>
    <row r="8172" spans="1:8" x14ac:dyDescent="0.25">
      <c r="A8172" s="246" t="str">
        <f t="shared" si="127"/>
        <v>IUP30084</v>
      </c>
      <c r="B8172" s="364" t="s">
        <v>6766</v>
      </c>
      <c r="C8172" s="364" t="s">
        <v>19691</v>
      </c>
      <c r="D8172" s="364" t="s">
        <v>2</v>
      </c>
      <c r="E8172" s="365">
        <v>42.85</v>
      </c>
      <c r="F8172" s="364" t="s">
        <v>15342</v>
      </c>
      <c r="G8172" s="364" t="s">
        <v>15548</v>
      </c>
      <c r="H8172" s="364" t="s">
        <v>29016</v>
      </c>
    </row>
    <row r="8173" spans="1:8" x14ac:dyDescent="0.25">
      <c r="A8173" s="246" t="str">
        <f t="shared" si="127"/>
        <v>IUP30085</v>
      </c>
      <c r="B8173" s="364" t="s">
        <v>6767</v>
      </c>
      <c r="C8173" s="364" t="s">
        <v>33734</v>
      </c>
      <c r="D8173" s="364" t="s">
        <v>2</v>
      </c>
      <c r="E8173" s="365">
        <v>43.46</v>
      </c>
      <c r="F8173" s="364" t="s">
        <v>15342</v>
      </c>
      <c r="G8173" s="364" t="s">
        <v>15548</v>
      </c>
      <c r="H8173" s="364" t="s">
        <v>29016</v>
      </c>
    </row>
    <row r="8174" spans="1:8" x14ac:dyDescent="0.25">
      <c r="A8174" s="246" t="str">
        <f t="shared" si="127"/>
        <v>IUP30086</v>
      </c>
      <c r="B8174" s="364" t="s">
        <v>6768</v>
      </c>
      <c r="C8174" s="364" t="s">
        <v>6769</v>
      </c>
      <c r="D8174" s="364" t="s">
        <v>4</v>
      </c>
      <c r="E8174" s="365">
        <v>5.36</v>
      </c>
      <c r="F8174" s="364" t="s">
        <v>15342</v>
      </c>
      <c r="G8174" s="364" t="s">
        <v>15548</v>
      </c>
      <c r="H8174" s="364" t="s">
        <v>29016</v>
      </c>
    </row>
    <row r="8175" spans="1:8" x14ac:dyDescent="0.25">
      <c r="A8175" s="246" t="str">
        <f t="shared" si="127"/>
        <v>IUP30087</v>
      </c>
      <c r="B8175" s="364" t="s">
        <v>6770</v>
      </c>
      <c r="C8175" s="364" t="s">
        <v>6771</v>
      </c>
      <c r="D8175" s="364" t="s">
        <v>3</v>
      </c>
      <c r="E8175" s="365">
        <v>19.32</v>
      </c>
      <c r="F8175" s="364" t="s">
        <v>15342</v>
      </c>
      <c r="G8175" s="364" t="s">
        <v>15548</v>
      </c>
      <c r="H8175" s="364" t="s">
        <v>29016</v>
      </c>
    </row>
    <row r="8176" spans="1:8" x14ac:dyDescent="0.25">
      <c r="A8176" s="246" t="str">
        <f t="shared" si="127"/>
        <v>IUP30088</v>
      </c>
      <c r="B8176" s="364" t="s">
        <v>19692</v>
      </c>
      <c r="C8176" s="364" t="s">
        <v>19693</v>
      </c>
      <c r="D8176" s="364" t="s">
        <v>2</v>
      </c>
      <c r="E8176" s="365">
        <v>37.21</v>
      </c>
      <c r="F8176" s="364" t="s">
        <v>15342</v>
      </c>
      <c r="G8176" s="364" t="s">
        <v>15548</v>
      </c>
      <c r="H8176" s="364" t="s">
        <v>29016</v>
      </c>
    </row>
    <row r="8177" spans="1:8" x14ac:dyDescent="0.25">
      <c r="A8177" s="246" t="str">
        <f t="shared" si="127"/>
        <v>IUP30089</v>
      </c>
      <c r="B8177" s="364" t="s">
        <v>6772</v>
      </c>
      <c r="C8177" s="364" t="s">
        <v>6773</v>
      </c>
      <c r="D8177" s="364" t="s">
        <v>4</v>
      </c>
      <c r="E8177" s="365">
        <v>1742.08</v>
      </c>
      <c r="F8177" s="364" t="s">
        <v>15342</v>
      </c>
      <c r="G8177" s="364" t="s">
        <v>15548</v>
      </c>
      <c r="H8177" s="364" t="s">
        <v>29016</v>
      </c>
    </row>
    <row r="8178" spans="1:8" x14ac:dyDescent="0.25">
      <c r="A8178" s="246" t="str">
        <f t="shared" si="127"/>
        <v>IUP30090</v>
      </c>
      <c r="B8178" s="364" t="s">
        <v>6774</v>
      </c>
      <c r="C8178" s="364" t="s">
        <v>6775</v>
      </c>
      <c r="D8178" s="364" t="s">
        <v>4</v>
      </c>
      <c r="E8178" s="365">
        <v>94.19</v>
      </c>
      <c r="F8178" s="364" t="s">
        <v>15342</v>
      </c>
      <c r="G8178" s="364" t="s">
        <v>15548</v>
      </c>
      <c r="H8178" s="364" t="s">
        <v>29016</v>
      </c>
    </row>
    <row r="8179" spans="1:8" x14ac:dyDescent="0.25">
      <c r="A8179" s="246" t="str">
        <f t="shared" si="127"/>
        <v>IUP30091</v>
      </c>
      <c r="B8179" s="364" t="s">
        <v>6776</v>
      </c>
      <c r="C8179" s="364" t="s">
        <v>6777</v>
      </c>
      <c r="D8179" s="364" t="s">
        <v>4</v>
      </c>
      <c r="E8179" s="365">
        <v>1625.17</v>
      </c>
      <c r="F8179" s="364" t="s">
        <v>15342</v>
      </c>
      <c r="G8179" s="364" t="s">
        <v>15548</v>
      </c>
      <c r="H8179" s="364" t="s">
        <v>29016</v>
      </c>
    </row>
    <row r="8180" spans="1:8" x14ac:dyDescent="0.25">
      <c r="A8180" s="246" t="str">
        <f t="shared" si="127"/>
        <v>IUP30092</v>
      </c>
      <c r="B8180" s="364" t="s">
        <v>6778</v>
      </c>
      <c r="C8180" s="364" t="s">
        <v>6779</v>
      </c>
      <c r="D8180" s="364" t="s">
        <v>4</v>
      </c>
      <c r="E8180" s="365">
        <v>1590.5</v>
      </c>
      <c r="F8180" s="364" t="s">
        <v>15342</v>
      </c>
      <c r="G8180" s="364" t="s">
        <v>15548</v>
      </c>
      <c r="H8180" s="364" t="s">
        <v>29016</v>
      </c>
    </row>
    <row r="8181" spans="1:8" x14ac:dyDescent="0.25">
      <c r="A8181" s="246" t="str">
        <f t="shared" si="127"/>
        <v>IUP30093</v>
      </c>
      <c r="B8181" s="364" t="s">
        <v>6780</v>
      </c>
      <c r="C8181" s="364" t="s">
        <v>6781</v>
      </c>
      <c r="D8181" s="364" t="s">
        <v>4</v>
      </c>
      <c r="E8181" s="365">
        <v>118.86</v>
      </c>
      <c r="F8181" s="364" t="s">
        <v>15342</v>
      </c>
      <c r="G8181" s="364" t="s">
        <v>15548</v>
      </c>
      <c r="H8181" s="364" t="s">
        <v>29016</v>
      </c>
    </row>
    <row r="8182" spans="1:8" x14ac:dyDescent="0.25">
      <c r="A8182" s="246" t="str">
        <f t="shared" si="127"/>
        <v>IUP30094</v>
      </c>
      <c r="B8182" s="364" t="s">
        <v>6782</v>
      </c>
      <c r="C8182" s="364" t="s">
        <v>6783</v>
      </c>
      <c r="D8182" s="364" t="s">
        <v>3</v>
      </c>
      <c r="E8182" s="365">
        <v>2.71</v>
      </c>
      <c r="F8182" s="364" t="s">
        <v>15342</v>
      </c>
      <c r="G8182" s="364" t="s">
        <v>15548</v>
      </c>
      <c r="H8182" s="364" t="s">
        <v>29016</v>
      </c>
    </row>
    <row r="8183" spans="1:8" x14ac:dyDescent="0.25">
      <c r="A8183" s="246" t="str">
        <f t="shared" si="127"/>
        <v>IUP30095</v>
      </c>
      <c r="B8183" s="364" t="s">
        <v>6784</v>
      </c>
      <c r="C8183" s="364" t="s">
        <v>6785</v>
      </c>
      <c r="D8183" s="364" t="s">
        <v>4</v>
      </c>
      <c r="E8183" s="365">
        <v>1566.46</v>
      </c>
      <c r="F8183" s="364" t="s">
        <v>15342</v>
      </c>
      <c r="G8183" s="364" t="s">
        <v>15548</v>
      </c>
      <c r="H8183" s="364" t="s">
        <v>29016</v>
      </c>
    </row>
    <row r="8184" spans="1:8" x14ac:dyDescent="0.25">
      <c r="A8184" s="246" t="str">
        <f t="shared" si="127"/>
        <v>IUP30098</v>
      </c>
      <c r="B8184" s="364" t="s">
        <v>7699</v>
      </c>
      <c r="C8184" s="364" t="s">
        <v>7700</v>
      </c>
      <c r="D8184" s="364" t="s">
        <v>4</v>
      </c>
      <c r="E8184" s="365">
        <v>68.37</v>
      </c>
      <c r="F8184" s="364" t="s">
        <v>15342</v>
      </c>
      <c r="G8184" s="364" t="s">
        <v>15548</v>
      </c>
      <c r="H8184" s="364" t="s">
        <v>29016</v>
      </c>
    </row>
    <row r="8185" spans="1:8" x14ac:dyDescent="0.25">
      <c r="A8185" s="246" t="str">
        <f t="shared" si="127"/>
        <v>IUP30100</v>
      </c>
      <c r="B8185" s="364" t="s">
        <v>12536</v>
      </c>
      <c r="C8185" s="364" t="s">
        <v>12537</v>
      </c>
      <c r="D8185" s="364" t="s">
        <v>4</v>
      </c>
      <c r="E8185" s="365">
        <v>93.52</v>
      </c>
      <c r="F8185" s="364" t="s">
        <v>15342</v>
      </c>
      <c r="G8185" s="364" t="s">
        <v>15548</v>
      </c>
      <c r="H8185" s="364" t="s">
        <v>29016</v>
      </c>
    </row>
    <row r="8186" spans="1:8" x14ac:dyDescent="0.25">
      <c r="A8186" s="246" t="str">
        <f t="shared" si="127"/>
        <v>IUP30101</v>
      </c>
      <c r="B8186" s="364" t="s">
        <v>12538</v>
      </c>
      <c r="C8186" s="364" t="s">
        <v>12539</v>
      </c>
      <c r="D8186" s="364" t="s">
        <v>4</v>
      </c>
      <c r="E8186" s="365">
        <v>82.67</v>
      </c>
      <c r="F8186" s="364" t="s">
        <v>15342</v>
      </c>
      <c r="G8186" s="364" t="s">
        <v>15548</v>
      </c>
      <c r="H8186" s="364" t="s">
        <v>29016</v>
      </c>
    </row>
    <row r="8187" spans="1:8" x14ac:dyDescent="0.25">
      <c r="A8187" s="246" t="str">
        <f t="shared" si="127"/>
        <v>IUP30103</v>
      </c>
      <c r="B8187" s="364" t="s">
        <v>16361</v>
      </c>
      <c r="C8187" s="364" t="s">
        <v>6741</v>
      </c>
      <c r="D8187" s="364" t="s">
        <v>4</v>
      </c>
      <c r="E8187" s="365">
        <v>1034.79</v>
      </c>
      <c r="F8187" s="364" t="s">
        <v>15342</v>
      </c>
      <c r="G8187" s="364" t="s">
        <v>15548</v>
      </c>
      <c r="H8187" s="364" t="s">
        <v>29016</v>
      </c>
    </row>
    <row r="8188" spans="1:8" x14ac:dyDescent="0.25">
      <c r="A8188" s="246" t="str">
        <f t="shared" si="127"/>
        <v>IUP30104</v>
      </c>
      <c r="B8188" s="364" t="s">
        <v>12970</v>
      </c>
      <c r="C8188" s="364" t="s">
        <v>12971</v>
      </c>
      <c r="D8188" s="364" t="s">
        <v>4</v>
      </c>
      <c r="E8188" s="365">
        <v>15.32</v>
      </c>
      <c r="F8188" s="364" t="s">
        <v>15342</v>
      </c>
      <c r="G8188" s="364" t="s">
        <v>15548</v>
      </c>
      <c r="H8188" s="364" t="s">
        <v>29016</v>
      </c>
    </row>
    <row r="8189" spans="1:8" x14ac:dyDescent="0.25">
      <c r="A8189" s="246" t="str">
        <f t="shared" si="127"/>
        <v>IUP30105</v>
      </c>
      <c r="B8189" s="364" t="s">
        <v>13288</v>
      </c>
      <c r="C8189" s="364" t="s">
        <v>13289</v>
      </c>
      <c r="D8189" s="364" t="s">
        <v>1</v>
      </c>
      <c r="E8189" s="365">
        <v>48.04</v>
      </c>
      <c r="F8189" s="364" t="s">
        <v>15342</v>
      </c>
      <c r="G8189" s="364" t="s">
        <v>15548</v>
      </c>
      <c r="H8189" s="364" t="s">
        <v>29016</v>
      </c>
    </row>
    <row r="8190" spans="1:8" x14ac:dyDescent="0.25">
      <c r="A8190" s="246" t="str">
        <f t="shared" si="127"/>
        <v>IUP30106</v>
      </c>
      <c r="B8190" s="364" t="s">
        <v>13274</v>
      </c>
      <c r="C8190" s="364" t="s">
        <v>33745</v>
      </c>
      <c r="D8190" s="364" t="s">
        <v>3</v>
      </c>
      <c r="E8190" s="365">
        <v>35.15</v>
      </c>
      <c r="F8190" s="364" t="s">
        <v>15342</v>
      </c>
      <c r="G8190" s="364" t="s">
        <v>15548</v>
      </c>
      <c r="H8190" s="364" t="s">
        <v>29016</v>
      </c>
    </row>
    <row r="8191" spans="1:8" x14ac:dyDescent="0.25">
      <c r="A8191" s="246" t="str">
        <f t="shared" si="127"/>
        <v>IUP30107</v>
      </c>
      <c r="B8191" s="364" t="s">
        <v>7703</v>
      </c>
      <c r="C8191" s="364" t="s">
        <v>7704</v>
      </c>
      <c r="D8191" s="364" t="s">
        <v>4</v>
      </c>
      <c r="E8191" s="365">
        <v>7.1</v>
      </c>
      <c r="F8191" s="364" t="s">
        <v>15342</v>
      </c>
      <c r="G8191" s="364" t="s">
        <v>15548</v>
      </c>
      <c r="H8191" s="364" t="s">
        <v>29016</v>
      </c>
    </row>
    <row r="8192" spans="1:8" x14ac:dyDescent="0.25">
      <c r="A8192" s="246" t="str">
        <f t="shared" si="127"/>
        <v>IUP30108</v>
      </c>
      <c r="B8192" s="364" t="s">
        <v>12542</v>
      </c>
      <c r="C8192" s="364" t="s">
        <v>12543</v>
      </c>
      <c r="D8192" s="364" t="s">
        <v>4</v>
      </c>
      <c r="E8192" s="365">
        <v>26.64</v>
      </c>
      <c r="F8192" s="364" t="s">
        <v>15342</v>
      </c>
      <c r="G8192" s="364" t="s">
        <v>15548</v>
      </c>
      <c r="H8192" s="364" t="s">
        <v>29016</v>
      </c>
    </row>
    <row r="8193" spans="1:8" x14ac:dyDescent="0.25">
      <c r="A8193" s="246" t="str">
        <f t="shared" si="127"/>
        <v>IUP30109</v>
      </c>
      <c r="B8193" s="364" t="s">
        <v>13500</v>
      </c>
      <c r="C8193" s="364" t="s">
        <v>13501</v>
      </c>
      <c r="D8193" s="364" t="s">
        <v>4</v>
      </c>
      <c r="E8193" s="365">
        <v>68.75</v>
      </c>
      <c r="F8193" s="364" t="s">
        <v>15342</v>
      </c>
      <c r="G8193" s="364" t="s">
        <v>15548</v>
      </c>
      <c r="H8193" s="364" t="s">
        <v>29016</v>
      </c>
    </row>
    <row r="8194" spans="1:8" x14ac:dyDescent="0.25">
      <c r="A8194" s="246" t="str">
        <f t="shared" si="127"/>
        <v>IUP30110</v>
      </c>
      <c r="B8194" s="364" t="s">
        <v>13502</v>
      </c>
      <c r="C8194" s="364" t="s">
        <v>14063</v>
      </c>
      <c r="D8194" s="364" t="s">
        <v>3</v>
      </c>
      <c r="E8194" s="365">
        <v>79.72</v>
      </c>
      <c r="F8194" s="364" t="s">
        <v>15342</v>
      </c>
      <c r="G8194" s="364" t="s">
        <v>15548</v>
      </c>
      <c r="H8194" s="364" t="s">
        <v>29016</v>
      </c>
    </row>
    <row r="8195" spans="1:8" x14ac:dyDescent="0.25">
      <c r="A8195" s="246" t="str">
        <f t="shared" ref="A8195:A8258" si="128">B8195</f>
        <v>IUP30113</v>
      </c>
      <c r="B8195" s="364" t="s">
        <v>14055</v>
      </c>
      <c r="C8195" s="364" t="s">
        <v>14056</v>
      </c>
      <c r="D8195" s="364" t="s">
        <v>3</v>
      </c>
      <c r="E8195" s="365">
        <v>7.4</v>
      </c>
      <c r="F8195" s="364" t="s">
        <v>15342</v>
      </c>
      <c r="G8195" s="364" t="s">
        <v>15548</v>
      </c>
      <c r="H8195" s="364" t="s">
        <v>29016</v>
      </c>
    </row>
    <row r="8196" spans="1:8" x14ac:dyDescent="0.25">
      <c r="A8196" s="246" t="str">
        <f t="shared" si="128"/>
        <v>IUP30114</v>
      </c>
      <c r="B8196" s="364" t="s">
        <v>14042</v>
      </c>
      <c r="C8196" s="364" t="s">
        <v>19695</v>
      </c>
      <c r="D8196" s="364" t="s">
        <v>3</v>
      </c>
      <c r="E8196" s="365">
        <v>0.63</v>
      </c>
      <c r="F8196" s="364" t="s">
        <v>15342</v>
      </c>
      <c r="G8196" s="364" t="s">
        <v>15548</v>
      </c>
      <c r="H8196" s="364" t="s">
        <v>29016</v>
      </c>
    </row>
    <row r="8197" spans="1:8" x14ac:dyDescent="0.25">
      <c r="A8197" s="246" t="str">
        <f t="shared" si="128"/>
        <v>IUP30115</v>
      </c>
      <c r="B8197" s="364" t="s">
        <v>14067</v>
      </c>
      <c r="C8197" s="364" t="s">
        <v>14068</v>
      </c>
      <c r="D8197" s="364" t="s">
        <v>3</v>
      </c>
      <c r="E8197" s="365">
        <v>29.05</v>
      </c>
      <c r="F8197" s="364" t="s">
        <v>15342</v>
      </c>
      <c r="G8197" s="364" t="s">
        <v>15548</v>
      </c>
      <c r="H8197" s="364" t="s">
        <v>29016</v>
      </c>
    </row>
    <row r="8198" spans="1:8" x14ac:dyDescent="0.25">
      <c r="A8198" s="246" t="str">
        <f t="shared" si="128"/>
        <v>IUP30116</v>
      </c>
      <c r="B8198" s="364" t="s">
        <v>14039</v>
      </c>
      <c r="C8198" s="364" t="s">
        <v>14040</v>
      </c>
      <c r="D8198" s="364" t="s">
        <v>3</v>
      </c>
      <c r="E8198" s="365">
        <v>2.12</v>
      </c>
      <c r="F8198" s="364" t="s">
        <v>15342</v>
      </c>
      <c r="G8198" s="364" t="s">
        <v>15548</v>
      </c>
      <c r="H8198" s="364" t="s">
        <v>29016</v>
      </c>
    </row>
    <row r="8199" spans="1:8" x14ac:dyDescent="0.25">
      <c r="A8199" s="246" t="str">
        <f t="shared" si="128"/>
        <v>IUP30117</v>
      </c>
      <c r="B8199" s="364" t="s">
        <v>14041</v>
      </c>
      <c r="C8199" s="364" t="s">
        <v>14099</v>
      </c>
      <c r="D8199" s="364" t="s">
        <v>4</v>
      </c>
      <c r="E8199" s="365">
        <v>21.69</v>
      </c>
      <c r="F8199" s="364" t="s">
        <v>15342</v>
      </c>
      <c r="G8199" s="364" t="s">
        <v>15548</v>
      </c>
      <c r="H8199" s="364" t="s">
        <v>29016</v>
      </c>
    </row>
    <row r="8200" spans="1:8" x14ac:dyDescent="0.25">
      <c r="A8200" s="246" t="str">
        <f t="shared" si="128"/>
        <v>IUP30118</v>
      </c>
      <c r="B8200" s="364" t="s">
        <v>14096</v>
      </c>
      <c r="C8200" s="364" t="s">
        <v>14097</v>
      </c>
      <c r="D8200" s="364" t="s">
        <v>3</v>
      </c>
      <c r="E8200" s="365">
        <v>0.88</v>
      </c>
      <c r="F8200" s="364" t="s">
        <v>15342</v>
      </c>
      <c r="G8200" s="364" t="s">
        <v>15548</v>
      </c>
      <c r="H8200" s="364" t="s">
        <v>29016</v>
      </c>
    </row>
    <row r="8201" spans="1:8" x14ac:dyDescent="0.25">
      <c r="A8201" s="246" t="str">
        <f t="shared" si="128"/>
        <v>IUP30119</v>
      </c>
      <c r="B8201" s="364" t="s">
        <v>15378</v>
      </c>
      <c r="C8201" s="364" t="s">
        <v>15379</v>
      </c>
      <c r="D8201" s="364" t="s">
        <v>2</v>
      </c>
      <c r="E8201" s="365">
        <v>40.71</v>
      </c>
      <c r="F8201" s="364" t="s">
        <v>15342</v>
      </c>
      <c r="G8201" s="364" t="s">
        <v>15548</v>
      </c>
      <c r="H8201" s="364" t="s">
        <v>29016</v>
      </c>
    </row>
    <row r="8202" spans="1:8" x14ac:dyDescent="0.25">
      <c r="A8202" s="246" t="str">
        <f t="shared" si="128"/>
        <v>IUP30120</v>
      </c>
      <c r="B8202" s="364" t="s">
        <v>13273</v>
      </c>
      <c r="C8202" s="364" t="s">
        <v>33742</v>
      </c>
      <c r="D8202" s="364" t="s">
        <v>2</v>
      </c>
      <c r="E8202" s="365">
        <v>52.42</v>
      </c>
      <c r="F8202" s="364" t="s">
        <v>15342</v>
      </c>
      <c r="G8202" s="364" t="s">
        <v>15548</v>
      </c>
      <c r="H8202" s="364" t="s">
        <v>29016</v>
      </c>
    </row>
    <row r="8203" spans="1:8" x14ac:dyDescent="0.25">
      <c r="A8203" s="246" t="str">
        <f t="shared" si="128"/>
        <v>IUP30121</v>
      </c>
      <c r="B8203" s="364" t="s">
        <v>15380</v>
      </c>
      <c r="C8203" s="364" t="s">
        <v>15381</v>
      </c>
      <c r="D8203" s="364" t="s">
        <v>2</v>
      </c>
      <c r="E8203" s="365">
        <v>48.98</v>
      </c>
      <c r="F8203" s="364" t="s">
        <v>15342</v>
      </c>
      <c r="G8203" s="364" t="s">
        <v>15548</v>
      </c>
      <c r="H8203" s="364" t="s">
        <v>29016</v>
      </c>
    </row>
    <row r="8204" spans="1:8" x14ac:dyDescent="0.25">
      <c r="A8204" s="246" t="str">
        <f t="shared" si="128"/>
        <v>IUP30122</v>
      </c>
      <c r="B8204" s="364" t="s">
        <v>15397</v>
      </c>
      <c r="C8204" s="364" t="s">
        <v>19696</v>
      </c>
      <c r="D8204" s="364" t="s">
        <v>2</v>
      </c>
      <c r="E8204" s="365">
        <v>85.8</v>
      </c>
      <c r="F8204" s="364" t="s">
        <v>15342</v>
      </c>
      <c r="G8204" s="364" t="s">
        <v>15548</v>
      </c>
      <c r="H8204" s="364" t="s">
        <v>29016</v>
      </c>
    </row>
    <row r="8205" spans="1:8" x14ac:dyDescent="0.25">
      <c r="A8205" s="246" t="str">
        <f t="shared" si="128"/>
        <v>IUP30123</v>
      </c>
      <c r="B8205" s="364" t="s">
        <v>15398</v>
      </c>
      <c r="C8205" s="364" t="s">
        <v>19697</v>
      </c>
      <c r="D8205" s="364" t="s">
        <v>2</v>
      </c>
      <c r="E8205" s="365">
        <v>65.87</v>
      </c>
      <c r="F8205" s="364" t="s">
        <v>15342</v>
      </c>
      <c r="G8205" s="364" t="s">
        <v>15548</v>
      </c>
      <c r="H8205" s="364" t="s">
        <v>29016</v>
      </c>
    </row>
    <row r="8206" spans="1:8" x14ac:dyDescent="0.25">
      <c r="A8206" s="246" t="str">
        <f t="shared" si="128"/>
        <v>IUP30124</v>
      </c>
      <c r="B8206" s="364" t="s">
        <v>15399</v>
      </c>
      <c r="C8206" s="364" t="s">
        <v>15400</v>
      </c>
      <c r="D8206" s="364" t="s">
        <v>2</v>
      </c>
      <c r="E8206" s="365">
        <v>85.15</v>
      </c>
      <c r="F8206" s="364" t="s">
        <v>15342</v>
      </c>
      <c r="G8206" s="364" t="s">
        <v>15548</v>
      </c>
      <c r="H8206" s="364" t="s">
        <v>29016</v>
      </c>
    </row>
    <row r="8207" spans="1:8" x14ac:dyDescent="0.25">
      <c r="A8207" s="246" t="str">
        <f t="shared" si="128"/>
        <v>IUP30125</v>
      </c>
      <c r="B8207" s="364" t="s">
        <v>16362</v>
      </c>
      <c r="C8207" s="364" t="s">
        <v>16363</v>
      </c>
      <c r="D8207" s="364" t="s">
        <v>3</v>
      </c>
      <c r="E8207" s="365">
        <v>12.74</v>
      </c>
      <c r="F8207" s="364" t="s">
        <v>15342</v>
      </c>
      <c r="G8207" s="364" t="s">
        <v>15548</v>
      </c>
      <c r="H8207" s="364" t="s">
        <v>29016</v>
      </c>
    </row>
    <row r="8208" spans="1:8" x14ac:dyDescent="0.25">
      <c r="A8208" s="246" t="str">
        <f t="shared" si="128"/>
        <v>IUP30126</v>
      </c>
      <c r="B8208" s="364" t="s">
        <v>16364</v>
      </c>
      <c r="C8208" s="364" t="s">
        <v>16365</v>
      </c>
      <c r="D8208" s="364" t="s">
        <v>3</v>
      </c>
      <c r="E8208" s="365">
        <v>35.15</v>
      </c>
      <c r="F8208" s="364" t="s">
        <v>15342</v>
      </c>
      <c r="G8208" s="364" t="s">
        <v>15548</v>
      </c>
      <c r="H8208" s="364" t="s">
        <v>29016</v>
      </c>
    </row>
    <row r="8209" spans="1:8" x14ac:dyDescent="0.25">
      <c r="A8209" s="246" t="str">
        <f t="shared" si="128"/>
        <v>IUP30127</v>
      </c>
      <c r="B8209" s="364" t="s">
        <v>16366</v>
      </c>
      <c r="C8209" s="364" t="s">
        <v>33747</v>
      </c>
      <c r="D8209" s="364" t="s">
        <v>3</v>
      </c>
      <c r="E8209" s="365">
        <v>50.18</v>
      </c>
      <c r="F8209" s="364" t="s">
        <v>15342</v>
      </c>
      <c r="G8209" s="364" t="s">
        <v>15548</v>
      </c>
      <c r="H8209" s="364" t="s">
        <v>29016</v>
      </c>
    </row>
    <row r="8210" spans="1:8" x14ac:dyDescent="0.25">
      <c r="A8210" s="246" t="str">
        <f t="shared" si="128"/>
        <v>IUP30129</v>
      </c>
      <c r="B8210" s="364" t="s">
        <v>19699</v>
      </c>
      <c r="C8210" s="364" t="s">
        <v>19700</v>
      </c>
      <c r="D8210" s="364" t="s">
        <v>4</v>
      </c>
      <c r="E8210" s="365">
        <v>15.48</v>
      </c>
      <c r="F8210" s="364" t="s">
        <v>15342</v>
      </c>
      <c r="G8210" s="364" t="s">
        <v>15548</v>
      </c>
      <c r="H8210" s="364" t="s">
        <v>29016</v>
      </c>
    </row>
    <row r="8211" spans="1:8" x14ac:dyDescent="0.25">
      <c r="A8211" s="246" t="str">
        <f t="shared" si="128"/>
        <v>IUP30130</v>
      </c>
      <c r="B8211" s="364" t="s">
        <v>19701</v>
      </c>
      <c r="C8211" s="364" t="s">
        <v>19702</v>
      </c>
      <c r="D8211" s="364" t="s">
        <v>3</v>
      </c>
      <c r="E8211" s="365">
        <v>0.75</v>
      </c>
      <c r="F8211" s="364" t="s">
        <v>15342</v>
      </c>
      <c r="G8211" s="364" t="s">
        <v>15548</v>
      </c>
      <c r="H8211" s="364" t="s">
        <v>29016</v>
      </c>
    </row>
    <row r="8212" spans="1:8" x14ac:dyDescent="0.25">
      <c r="A8212" s="246" t="str">
        <f t="shared" si="128"/>
        <v>IUP30131</v>
      </c>
      <c r="B8212" s="364" t="s">
        <v>19703</v>
      </c>
      <c r="C8212" s="364" t="s">
        <v>33752</v>
      </c>
      <c r="D8212" s="364" t="s">
        <v>2</v>
      </c>
      <c r="E8212" s="365">
        <v>40.33</v>
      </c>
      <c r="F8212" s="364" t="s">
        <v>15342</v>
      </c>
      <c r="G8212" s="364" t="s">
        <v>15548</v>
      </c>
      <c r="H8212" s="364" t="s">
        <v>29016</v>
      </c>
    </row>
    <row r="8213" spans="1:8" x14ac:dyDescent="0.25">
      <c r="A8213" s="246" t="str">
        <f t="shared" si="128"/>
        <v>IUP30132</v>
      </c>
      <c r="B8213" s="364" t="s">
        <v>19704</v>
      </c>
      <c r="C8213" s="364" t="s">
        <v>19705</v>
      </c>
      <c r="D8213" s="364" t="s">
        <v>351</v>
      </c>
      <c r="E8213" s="365">
        <v>560.26</v>
      </c>
      <c r="F8213" s="364" t="s">
        <v>15342</v>
      </c>
      <c r="G8213" s="364" t="s">
        <v>15548</v>
      </c>
      <c r="H8213" s="364" t="s">
        <v>29016</v>
      </c>
    </row>
    <row r="8214" spans="1:8" x14ac:dyDescent="0.25">
      <c r="A8214" s="246" t="str">
        <f t="shared" si="128"/>
        <v>IUP30133</v>
      </c>
      <c r="B8214" s="364" t="s">
        <v>19706</v>
      </c>
      <c r="C8214" s="364" t="s">
        <v>19707</v>
      </c>
      <c r="D8214" s="364" t="s">
        <v>4</v>
      </c>
      <c r="E8214" s="365">
        <v>8.0299999999999994</v>
      </c>
      <c r="F8214" s="364" t="s">
        <v>15342</v>
      </c>
      <c r="G8214" s="364" t="s">
        <v>15548</v>
      </c>
      <c r="H8214" s="364" t="s">
        <v>29016</v>
      </c>
    </row>
    <row r="8215" spans="1:8" x14ac:dyDescent="0.25">
      <c r="A8215" s="246" t="str">
        <f t="shared" si="128"/>
        <v>IUP30134</v>
      </c>
      <c r="B8215" s="364" t="s">
        <v>19708</v>
      </c>
      <c r="C8215" s="364" t="s">
        <v>19709</v>
      </c>
      <c r="D8215" s="364" t="s">
        <v>3</v>
      </c>
      <c r="E8215" s="365">
        <v>3.37</v>
      </c>
      <c r="F8215" s="364" t="s">
        <v>15342</v>
      </c>
      <c r="G8215" s="364" t="s">
        <v>15548</v>
      </c>
      <c r="H8215" s="364" t="s">
        <v>29016</v>
      </c>
    </row>
    <row r="8216" spans="1:8" x14ac:dyDescent="0.25">
      <c r="A8216" s="246" t="str">
        <f t="shared" si="128"/>
        <v>IUP30135</v>
      </c>
      <c r="B8216" s="364" t="s">
        <v>19710</v>
      </c>
      <c r="C8216" s="364" t="s">
        <v>19711</v>
      </c>
      <c r="D8216" s="364" t="s">
        <v>351</v>
      </c>
      <c r="E8216" s="365">
        <v>546.69000000000005</v>
      </c>
      <c r="F8216" s="364" t="s">
        <v>15342</v>
      </c>
      <c r="G8216" s="364" t="s">
        <v>15548</v>
      </c>
      <c r="H8216" s="364" t="s">
        <v>29016</v>
      </c>
    </row>
    <row r="8217" spans="1:8" x14ac:dyDescent="0.25">
      <c r="A8217" s="246" t="str">
        <f t="shared" si="128"/>
        <v>IUP30136</v>
      </c>
      <c r="B8217" s="364" t="s">
        <v>19712</v>
      </c>
      <c r="C8217" s="364" t="s">
        <v>19713</v>
      </c>
      <c r="D8217" s="364" t="s">
        <v>351</v>
      </c>
      <c r="E8217" s="365">
        <v>497.48</v>
      </c>
      <c r="F8217" s="364" t="s">
        <v>15342</v>
      </c>
      <c r="G8217" s="364" t="s">
        <v>15548</v>
      </c>
      <c r="H8217" s="364" t="s">
        <v>29016</v>
      </c>
    </row>
    <row r="8218" spans="1:8" x14ac:dyDescent="0.25">
      <c r="A8218" s="246" t="str">
        <f t="shared" si="128"/>
        <v>IUP30137</v>
      </c>
      <c r="B8218" s="364" t="s">
        <v>19714</v>
      </c>
      <c r="C8218" s="364" t="s">
        <v>33629</v>
      </c>
      <c r="D8218" s="364" t="s">
        <v>2</v>
      </c>
      <c r="E8218" s="365">
        <v>64.069999999999993</v>
      </c>
      <c r="F8218" s="364" t="s">
        <v>15342</v>
      </c>
      <c r="G8218" s="364" t="s">
        <v>15548</v>
      </c>
      <c r="H8218" s="364" t="s">
        <v>29016</v>
      </c>
    </row>
    <row r="8219" spans="1:8" x14ac:dyDescent="0.25">
      <c r="A8219" s="246" t="str">
        <f t="shared" si="128"/>
        <v>IUP30138</v>
      </c>
      <c r="B8219" s="364" t="s">
        <v>19715</v>
      </c>
      <c r="C8219" s="364" t="s">
        <v>33630</v>
      </c>
      <c r="D8219" s="364" t="s">
        <v>2</v>
      </c>
      <c r="E8219" s="365">
        <v>36.869999999999997</v>
      </c>
      <c r="F8219" s="364" t="s">
        <v>15342</v>
      </c>
      <c r="G8219" s="364" t="s">
        <v>15548</v>
      </c>
      <c r="H8219" s="364" t="s">
        <v>29016</v>
      </c>
    </row>
    <row r="8220" spans="1:8" x14ac:dyDescent="0.25">
      <c r="A8220" s="246" t="str">
        <f t="shared" si="128"/>
        <v>IUP30139</v>
      </c>
      <c r="B8220" s="364" t="s">
        <v>19767</v>
      </c>
      <c r="C8220" s="364" t="s">
        <v>21077</v>
      </c>
      <c r="D8220" s="364" t="s">
        <v>3</v>
      </c>
      <c r="E8220" s="365">
        <v>12.66</v>
      </c>
      <c r="F8220" s="364" t="s">
        <v>15342</v>
      </c>
      <c r="G8220" s="364" t="s">
        <v>15548</v>
      </c>
      <c r="H8220" s="364" t="s">
        <v>29016</v>
      </c>
    </row>
    <row r="8221" spans="1:8" x14ac:dyDescent="0.25">
      <c r="A8221" s="246" t="str">
        <f t="shared" si="128"/>
        <v>IUP30141</v>
      </c>
      <c r="B8221" s="364" t="s">
        <v>19774</v>
      </c>
      <c r="C8221" s="364" t="s">
        <v>19775</v>
      </c>
      <c r="D8221" s="364" t="s">
        <v>4</v>
      </c>
      <c r="E8221" s="365">
        <v>203.15</v>
      </c>
      <c r="F8221" s="364" t="s">
        <v>15342</v>
      </c>
      <c r="G8221" s="364" t="s">
        <v>15548</v>
      </c>
      <c r="H8221" s="364" t="s">
        <v>29016</v>
      </c>
    </row>
    <row r="8222" spans="1:8" x14ac:dyDescent="0.25">
      <c r="A8222" s="246" t="str">
        <f t="shared" si="128"/>
        <v>IUP30142</v>
      </c>
      <c r="B8222" s="364" t="s">
        <v>19776</v>
      </c>
      <c r="C8222" s="364" t="s">
        <v>19777</v>
      </c>
      <c r="D8222" s="364" t="s">
        <v>4</v>
      </c>
      <c r="E8222" s="365">
        <v>113.03</v>
      </c>
      <c r="F8222" s="364" t="s">
        <v>15342</v>
      </c>
      <c r="G8222" s="364" t="s">
        <v>15548</v>
      </c>
      <c r="H8222" s="364" t="s">
        <v>29016</v>
      </c>
    </row>
    <row r="8223" spans="1:8" x14ac:dyDescent="0.25">
      <c r="A8223" s="246" t="str">
        <f t="shared" si="128"/>
        <v>IUP30144</v>
      </c>
      <c r="B8223" s="364" t="s">
        <v>19780</v>
      </c>
      <c r="C8223" s="364" t="s">
        <v>19781</v>
      </c>
      <c r="D8223" s="364" t="s">
        <v>351</v>
      </c>
      <c r="E8223" s="365">
        <v>199.2</v>
      </c>
      <c r="F8223" s="364" t="s">
        <v>15342</v>
      </c>
      <c r="G8223" s="364" t="s">
        <v>15548</v>
      </c>
      <c r="H8223" s="364" t="s">
        <v>29016</v>
      </c>
    </row>
    <row r="8224" spans="1:8" x14ac:dyDescent="0.25">
      <c r="A8224" s="246" t="str">
        <f t="shared" si="128"/>
        <v>IUP30145</v>
      </c>
      <c r="B8224" s="364" t="s">
        <v>21078</v>
      </c>
      <c r="C8224" s="364" t="s">
        <v>21079</v>
      </c>
      <c r="D8224" s="364" t="s">
        <v>3</v>
      </c>
      <c r="E8224" s="365">
        <v>7.76</v>
      </c>
      <c r="F8224" s="364" t="s">
        <v>15342</v>
      </c>
      <c r="G8224" s="364" t="s">
        <v>15548</v>
      </c>
      <c r="H8224" s="364" t="s">
        <v>29016</v>
      </c>
    </row>
    <row r="8225" spans="1:8" x14ac:dyDescent="0.25">
      <c r="A8225" s="246" t="str">
        <f t="shared" si="128"/>
        <v>IUP30146</v>
      </c>
      <c r="B8225" s="364" t="s">
        <v>33609</v>
      </c>
      <c r="C8225" s="364" t="s">
        <v>33610</v>
      </c>
      <c r="D8225" s="364" t="s">
        <v>4</v>
      </c>
      <c r="E8225" s="365">
        <v>14.1</v>
      </c>
      <c r="F8225" s="364" t="s">
        <v>15342</v>
      </c>
      <c r="G8225" s="364" t="s">
        <v>15548</v>
      </c>
      <c r="H8225" s="364" t="s">
        <v>29016</v>
      </c>
    </row>
    <row r="8226" spans="1:8" x14ac:dyDescent="0.25">
      <c r="A8226" s="246" t="str">
        <f t="shared" si="128"/>
        <v>IUP30147</v>
      </c>
      <c r="B8226" s="364" t="s">
        <v>33633</v>
      </c>
      <c r="C8226" s="364" t="s">
        <v>33634</v>
      </c>
      <c r="D8226" s="364" t="s">
        <v>4</v>
      </c>
      <c r="E8226" s="365">
        <v>4.3499999999999996</v>
      </c>
      <c r="F8226" s="364" t="s">
        <v>15342</v>
      </c>
      <c r="G8226" s="364" t="s">
        <v>15548</v>
      </c>
      <c r="H8226" s="364" t="s">
        <v>29016</v>
      </c>
    </row>
    <row r="8227" spans="1:8" x14ac:dyDescent="0.25">
      <c r="A8227" s="246" t="str">
        <f t="shared" si="128"/>
        <v>IUP30200</v>
      </c>
      <c r="B8227" s="364" t="s">
        <v>12778</v>
      </c>
      <c r="C8227" s="364" t="s">
        <v>12779</v>
      </c>
      <c r="D8227" s="364" t="s">
        <v>3</v>
      </c>
      <c r="E8227" s="365">
        <v>9.81</v>
      </c>
      <c r="F8227" s="364" t="s">
        <v>15342</v>
      </c>
      <c r="G8227" s="364" t="s">
        <v>15548</v>
      </c>
      <c r="H8227" s="364" t="s">
        <v>29016</v>
      </c>
    </row>
    <row r="8228" spans="1:8" x14ac:dyDescent="0.25">
      <c r="A8228" s="246" t="str">
        <f t="shared" si="128"/>
        <v>IUP30201</v>
      </c>
      <c r="B8228" s="364" t="s">
        <v>12780</v>
      </c>
      <c r="C8228" s="364" t="s">
        <v>12781</v>
      </c>
      <c r="D8228" s="364" t="s">
        <v>3</v>
      </c>
      <c r="E8228" s="365">
        <v>18.2</v>
      </c>
      <c r="F8228" s="364" t="s">
        <v>15342</v>
      </c>
      <c r="G8228" s="364" t="s">
        <v>15548</v>
      </c>
      <c r="H8228" s="364" t="s">
        <v>29016</v>
      </c>
    </row>
    <row r="8229" spans="1:8" x14ac:dyDescent="0.25">
      <c r="A8229" s="246" t="str">
        <f t="shared" si="128"/>
        <v>IUP30202</v>
      </c>
      <c r="B8229" s="364" t="s">
        <v>12782</v>
      </c>
      <c r="C8229" s="364" t="s">
        <v>12783</v>
      </c>
      <c r="D8229" s="364" t="s">
        <v>3</v>
      </c>
      <c r="E8229" s="365">
        <v>24.87</v>
      </c>
      <c r="F8229" s="364" t="s">
        <v>15342</v>
      </c>
      <c r="G8229" s="364" t="s">
        <v>15548</v>
      </c>
      <c r="H8229" s="364" t="s">
        <v>29016</v>
      </c>
    </row>
    <row r="8230" spans="1:8" x14ac:dyDescent="0.25">
      <c r="A8230" s="246" t="str">
        <f t="shared" si="128"/>
        <v>IUP30210</v>
      </c>
      <c r="B8230" s="364" t="s">
        <v>19716</v>
      </c>
      <c r="C8230" s="364" t="s">
        <v>19713</v>
      </c>
      <c r="D8230" s="364" t="s">
        <v>351</v>
      </c>
      <c r="E8230" s="365">
        <v>497.48</v>
      </c>
      <c r="F8230" s="364" t="s">
        <v>15342</v>
      </c>
      <c r="G8230" s="364" t="s">
        <v>15548</v>
      </c>
      <c r="H8230" s="364" t="s">
        <v>29016</v>
      </c>
    </row>
    <row r="8231" spans="1:8" x14ac:dyDescent="0.25">
      <c r="A8231" s="246" t="str">
        <f t="shared" si="128"/>
        <v>IUP30250</v>
      </c>
      <c r="B8231" s="364" t="s">
        <v>13282</v>
      </c>
      <c r="C8231" s="364" t="s">
        <v>13283</v>
      </c>
      <c r="D8231" s="364" t="s">
        <v>4</v>
      </c>
      <c r="E8231" s="365">
        <v>28.79</v>
      </c>
      <c r="F8231" s="364" t="s">
        <v>15342</v>
      </c>
      <c r="G8231" s="364" t="s">
        <v>15548</v>
      </c>
      <c r="H8231" s="364" t="s">
        <v>29016</v>
      </c>
    </row>
    <row r="8232" spans="1:8" x14ac:dyDescent="0.25">
      <c r="A8232" s="246" t="str">
        <f t="shared" si="128"/>
        <v>IUP30300</v>
      </c>
      <c r="B8232" s="364" t="s">
        <v>16367</v>
      </c>
      <c r="C8232" s="364" t="s">
        <v>16368</v>
      </c>
      <c r="D8232" s="364" t="s">
        <v>3</v>
      </c>
      <c r="E8232" s="365">
        <v>0.28000000000000003</v>
      </c>
      <c r="F8232" s="364" t="s">
        <v>15342</v>
      </c>
      <c r="G8232" s="364" t="s">
        <v>15548</v>
      </c>
      <c r="H8232" s="364" t="s">
        <v>29016</v>
      </c>
    </row>
    <row r="8233" spans="1:8" x14ac:dyDescent="0.25">
      <c r="A8233" s="246" t="str">
        <f t="shared" si="128"/>
        <v>IUP30301</v>
      </c>
      <c r="B8233" s="364" t="s">
        <v>19717</v>
      </c>
      <c r="C8233" s="364" t="s">
        <v>19718</v>
      </c>
      <c r="D8233" s="364" t="s">
        <v>3</v>
      </c>
      <c r="E8233" s="365">
        <v>0.28999999999999998</v>
      </c>
      <c r="F8233" s="364" t="s">
        <v>15342</v>
      </c>
      <c r="G8233" s="364" t="s">
        <v>15548</v>
      </c>
      <c r="H8233" s="364" t="s">
        <v>29016</v>
      </c>
    </row>
    <row r="8234" spans="1:8" x14ac:dyDescent="0.25">
      <c r="A8234" s="246" t="str">
        <f t="shared" si="128"/>
        <v>IUP30351</v>
      </c>
      <c r="B8234" s="364" t="s">
        <v>15403</v>
      </c>
      <c r="C8234" s="364" t="s">
        <v>15404</v>
      </c>
      <c r="D8234" s="364" t="s">
        <v>4</v>
      </c>
      <c r="E8234" s="365">
        <v>116.25</v>
      </c>
      <c r="F8234" s="364" t="s">
        <v>15342</v>
      </c>
      <c r="G8234" s="364" t="s">
        <v>15548</v>
      </c>
      <c r="H8234" s="364" t="s">
        <v>29016</v>
      </c>
    </row>
    <row r="8235" spans="1:8" x14ac:dyDescent="0.25">
      <c r="A8235" s="246" t="str">
        <f t="shared" si="128"/>
        <v>IUP30352</v>
      </c>
      <c r="B8235" s="364" t="s">
        <v>19719</v>
      </c>
      <c r="C8235" s="364" t="s">
        <v>19720</v>
      </c>
      <c r="D8235" s="364" t="s">
        <v>4</v>
      </c>
      <c r="E8235" s="365">
        <v>83.46</v>
      </c>
      <c r="F8235" s="364" t="s">
        <v>15342</v>
      </c>
      <c r="G8235" s="364" t="s">
        <v>15548</v>
      </c>
      <c r="H8235" s="364" t="s">
        <v>29016</v>
      </c>
    </row>
    <row r="8236" spans="1:8" x14ac:dyDescent="0.25">
      <c r="A8236" s="246" t="str">
        <f t="shared" si="128"/>
        <v>IUP30353</v>
      </c>
      <c r="B8236" s="364" t="s">
        <v>33687</v>
      </c>
      <c r="C8236" s="364" t="s">
        <v>33688</v>
      </c>
      <c r="D8236" s="364" t="s">
        <v>4</v>
      </c>
      <c r="E8236" s="365">
        <v>19.350000000000001</v>
      </c>
      <c r="F8236" s="364" t="s">
        <v>15342</v>
      </c>
      <c r="G8236" s="364" t="s">
        <v>15548</v>
      </c>
      <c r="H8236" s="364" t="s">
        <v>29016</v>
      </c>
    </row>
    <row r="8237" spans="1:8" x14ac:dyDescent="0.25">
      <c r="A8237" s="246" t="str">
        <f t="shared" si="128"/>
        <v>IUP30354</v>
      </c>
      <c r="B8237" s="364" t="s">
        <v>33583</v>
      </c>
      <c r="C8237" s="364" t="s">
        <v>33584</v>
      </c>
      <c r="D8237" s="364" t="s">
        <v>4</v>
      </c>
      <c r="E8237" s="365">
        <v>25.08</v>
      </c>
      <c r="F8237" s="364" t="s">
        <v>15342</v>
      </c>
      <c r="G8237" s="364" t="s">
        <v>15548</v>
      </c>
      <c r="H8237" s="364" t="s">
        <v>29016</v>
      </c>
    </row>
    <row r="8238" spans="1:8" x14ac:dyDescent="0.25">
      <c r="A8238" s="246" t="str">
        <f t="shared" si="128"/>
        <v>IUP40001</v>
      </c>
      <c r="B8238" s="364" t="s">
        <v>6787</v>
      </c>
      <c r="C8238" s="364" t="s">
        <v>6788</v>
      </c>
      <c r="D8238" s="364" t="s">
        <v>2</v>
      </c>
      <c r="E8238" s="365">
        <v>44.71</v>
      </c>
      <c r="F8238" s="364" t="s">
        <v>15342</v>
      </c>
      <c r="G8238" s="364" t="s">
        <v>15548</v>
      </c>
      <c r="H8238" s="364" t="s">
        <v>29016</v>
      </c>
    </row>
    <row r="8239" spans="1:8" x14ac:dyDescent="0.25">
      <c r="A8239" s="246" t="str">
        <f t="shared" si="128"/>
        <v>IUP40002</v>
      </c>
      <c r="B8239" s="364" t="s">
        <v>6789</v>
      </c>
      <c r="C8239" s="364" t="s">
        <v>15382</v>
      </c>
      <c r="D8239" s="364" t="s">
        <v>2</v>
      </c>
      <c r="E8239" s="365">
        <v>10.34</v>
      </c>
      <c r="F8239" s="364" t="s">
        <v>15342</v>
      </c>
      <c r="G8239" s="364" t="s">
        <v>15548</v>
      </c>
      <c r="H8239" s="364" t="s">
        <v>29016</v>
      </c>
    </row>
    <row r="8240" spans="1:8" x14ac:dyDescent="0.25">
      <c r="A8240" s="246" t="str">
        <f t="shared" si="128"/>
        <v>IUP40003</v>
      </c>
      <c r="B8240" s="364" t="s">
        <v>6790</v>
      </c>
      <c r="C8240" s="364" t="s">
        <v>6791</v>
      </c>
      <c r="D8240" s="364" t="s">
        <v>1</v>
      </c>
      <c r="E8240" s="365">
        <v>6.59</v>
      </c>
      <c r="F8240" s="364" t="s">
        <v>15342</v>
      </c>
      <c r="G8240" s="364" t="s">
        <v>15548</v>
      </c>
      <c r="H8240" s="364" t="s">
        <v>29016</v>
      </c>
    </row>
    <row r="8241" spans="1:8" x14ac:dyDescent="0.25">
      <c r="A8241" s="246" t="str">
        <f t="shared" si="128"/>
        <v>IUP40004</v>
      </c>
      <c r="B8241" s="364" t="s">
        <v>19980</v>
      </c>
      <c r="C8241" s="364" t="s">
        <v>19981</v>
      </c>
      <c r="D8241" s="364" t="s">
        <v>3</v>
      </c>
      <c r="E8241" s="365">
        <v>0</v>
      </c>
      <c r="F8241" s="364" t="s">
        <v>15342</v>
      </c>
      <c r="G8241" s="364" t="s">
        <v>15548</v>
      </c>
      <c r="H8241" s="364" t="s">
        <v>29016</v>
      </c>
    </row>
    <row r="8242" spans="1:8" x14ac:dyDescent="0.25">
      <c r="A8242" s="246" t="str">
        <f t="shared" si="128"/>
        <v>IUP40005</v>
      </c>
      <c r="B8242" s="364" t="s">
        <v>12544</v>
      </c>
      <c r="C8242" s="364" t="s">
        <v>12545</v>
      </c>
      <c r="D8242" s="364" t="s">
        <v>3</v>
      </c>
      <c r="E8242" s="365">
        <v>54.61</v>
      </c>
      <c r="F8242" s="364" t="s">
        <v>15342</v>
      </c>
      <c r="G8242" s="364" t="s">
        <v>15548</v>
      </c>
      <c r="H8242" s="364" t="s">
        <v>29016</v>
      </c>
    </row>
    <row r="8243" spans="1:8" x14ac:dyDescent="0.25">
      <c r="A8243" s="246" t="str">
        <f t="shared" si="128"/>
        <v>IUP40006</v>
      </c>
      <c r="B8243" s="364" t="s">
        <v>12695</v>
      </c>
      <c r="C8243" s="364" t="s">
        <v>12696</v>
      </c>
      <c r="D8243" s="364" t="s">
        <v>3</v>
      </c>
      <c r="E8243" s="365">
        <v>57.78</v>
      </c>
      <c r="F8243" s="364" t="s">
        <v>15342</v>
      </c>
      <c r="G8243" s="364" t="s">
        <v>15548</v>
      </c>
      <c r="H8243" s="364" t="s">
        <v>29016</v>
      </c>
    </row>
    <row r="8244" spans="1:8" x14ac:dyDescent="0.25">
      <c r="A8244" s="246" t="str">
        <f t="shared" si="128"/>
        <v>IUP40007</v>
      </c>
      <c r="B8244" s="364" t="s">
        <v>13278</v>
      </c>
      <c r="C8244" s="364" t="s">
        <v>13279</v>
      </c>
      <c r="D8244" s="364" t="s">
        <v>2</v>
      </c>
      <c r="E8244" s="365">
        <v>29.66</v>
      </c>
      <c r="F8244" s="364" t="s">
        <v>15342</v>
      </c>
      <c r="G8244" s="364" t="s">
        <v>15548</v>
      </c>
      <c r="H8244" s="364" t="s">
        <v>29016</v>
      </c>
    </row>
    <row r="8245" spans="1:8" x14ac:dyDescent="0.25">
      <c r="A8245" s="246" t="str">
        <f t="shared" si="128"/>
        <v>IUP40008</v>
      </c>
      <c r="B8245" s="364" t="s">
        <v>13277</v>
      </c>
      <c r="C8245" s="364" t="s">
        <v>14093</v>
      </c>
      <c r="D8245" s="364" t="s">
        <v>3</v>
      </c>
      <c r="E8245" s="365">
        <v>121.02</v>
      </c>
      <c r="F8245" s="364" t="s">
        <v>15342</v>
      </c>
      <c r="G8245" s="364" t="s">
        <v>15548</v>
      </c>
      <c r="H8245" s="364" t="s">
        <v>29016</v>
      </c>
    </row>
    <row r="8246" spans="1:8" x14ac:dyDescent="0.25">
      <c r="A8246" s="246" t="str">
        <f t="shared" si="128"/>
        <v>IUP40009</v>
      </c>
      <c r="B8246" s="364" t="s">
        <v>13443</v>
      </c>
      <c r="C8246" s="364" t="s">
        <v>14073</v>
      </c>
      <c r="D8246" s="364" t="s">
        <v>4</v>
      </c>
      <c r="E8246" s="365">
        <v>1258.3399999999999</v>
      </c>
      <c r="F8246" s="364" t="s">
        <v>15342</v>
      </c>
      <c r="G8246" s="364" t="s">
        <v>15548</v>
      </c>
      <c r="H8246" s="364" t="s">
        <v>29016</v>
      </c>
    </row>
    <row r="8247" spans="1:8" x14ac:dyDescent="0.25">
      <c r="A8247" s="246" t="str">
        <f t="shared" si="128"/>
        <v>IUP40010</v>
      </c>
      <c r="B8247" s="364" t="s">
        <v>14638</v>
      </c>
      <c r="C8247" s="364" t="s">
        <v>14639</v>
      </c>
      <c r="D8247" s="364" t="s">
        <v>4</v>
      </c>
      <c r="E8247" s="365">
        <v>1283.45</v>
      </c>
      <c r="F8247" s="364" t="s">
        <v>15342</v>
      </c>
      <c r="G8247" s="364" t="s">
        <v>15548</v>
      </c>
      <c r="H8247" s="364" t="s">
        <v>29016</v>
      </c>
    </row>
    <row r="8248" spans="1:8" x14ac:dyDescent="0.25">
      <c r="A8248" s="246" t="str">
        <f t="shared" si="128"/>
        <v>IUP40011</v>
      </c>
      <c r="B8248" s="364" t="s">
        <v>14640</v>
      </c>
      <c r="C8248" s="364" t="s">
        <v>14641</v>
      </c>
      <c r="D8248" s="364" t="s">
        <v>4</v>
      </c>
      <c r="E8248" s="365">
        <v>1438.05</v>
      </c>
      <c r="F8248" s="364" t="s">
        <v>15342</v>
      </c>
      <c r="G8248" s="364" t="s">
        <v>15548</v>
      </c>
      <c r="H8248" s="364" t="s">
        <v>29016</v>
      </c>
    </row>
    <row r="8249" spans="1:8" x14ac:dyDescent="0.25">
      <c r="A8249" s="246" t="str">
        <f t="shared" si="128"/>
        <v>IUP40012</v>
      </c>
      <c r="B8249" s="364" t="s">
        <v>19721</v>
      </c>
      <c r="C8249" s="364" t="s">
        <v>19722</v>
      </c>
      <c r="D8249" s="364" t="s">
        <v>256</v>
      </c>
      <c r="E8249" s="365">
        <v>73.510000000000005</v>
      </c>
      <c r="F8249" s="364" t="s">
        <v>15342</v>
      </c>
      <c r="G8249" s="364" t="s">
        <v>15548</v>
      </c>
      <c r="H8249" s="364" t="s">
        <v>29016</v>
      </c>
    </row>
    <row r="8250" spans="1:8" x14ac:dyDescent="0.25">
      <c r="A8250" s="246" t="str">
        <f t="shared" si="128"/>
        <v>IUP40013</v>
      </c>
      <c r="B8250" s="364" t="s">
        <v>21081</v>
      </c>
      <c r="C8250" s="364" t="s">
        <v>21082</v>
      </c>
      <c r="D8250" s="364" t="s">
        <v>2</v>
      </c>
      <c r="E8250" s="365">
        <v>55.75</v>
      </c>
      <c r="F8250" s="364" t="s">
        <v>15342</v>
      </c>
      <c r="G8250" s="364" t="s">
        <v>15548</v>
      </c>
      <c r="H8250" s="364" t="s">
        <v>29016</v>
      </c>
    </row>
    <row r="8251" spans="1:8" x14ac:dyDescent="0.25">
      <c r="A8251" s="246" t="str">
        <f t="shared" si="128"/>
        <v>IUP40014</v>
      </c>
      <c r="B8251" s="364" t="s">
        <v>33635</v>
      </c>
      <c r="C8251" s="364" t="s">
        <v>33636</v>
      </c>
      <c r="D8251" s="364" t="s">
        <v>3</v>
      </c>
      <c r="E8251" s="365">
        <v>164.99</v>
      </c>
      <c r="F8251" s="364" t="s">
        <v>15342</v>
      </c>
      <c r="G8251" s="364" t="s">
        <v>15548</v>
      </c>
      <c r="H8251" s="364" t="s">
        <v>29016</v>
      </c>
    </row>
    <row r="8252" spans="1:8" x14ac:dyDescent="0.25">
      <c r="A8252" s="246" t="str">
        <f t="shared" si="128"/>
        <v>IUSC0001</v>
      </c>
      <c r="B8252" s="364" t="s">
        <v>6882</v>
      </c>
      <c r="C8252" s="364" t="s">
        <v>16386</v>
      </c>
      <c r="D8252" s="364" t="s">
        <v>2</v>
      </c>
      <c r="E8252" s="365">
        <v>124.11</v>
      </c>
      <c r="F8252" s="364" t="s">
        <v>15342</v>
      </c>
      <c r="G8252" s="364" t="s">
        <v>15548</v>
      </c>
      <c r="H8252" s="364" t="s">
        <v>29016</v>
      </c>
    </row>
    <row r="8253" spans="1:8" x14ac:dyDescent="0.25">
      <c r="A8253" s="246" t="str">
        <f t="shared" si="128"/>
        <v>IUSC0002</v>
      </c>
      <c r="B8253" s="364" t="s">
        <v>6883</v>
      </c>
      <c r="C8253" s="364" t="s">
        <v>6884</v>
      </c>
      <c r="D8253" s="364" t="s">
        <v>2</v>
      </c>
      <c r="E8253" s="365">
        <v>6.18</v>
      </c>
      <c r="F8253" s="364" t="s">
        <v>15342</v>
      </c>
      <c r="G8253" s="364" t="s">
        <v>15548</v>
      </c>
      <c r="H8253" s="364" t="s">
        <v>29016</v>
      </c>
    </row>
    <row r="8254" spans="1:8" x14ac:dyDescent="0.25">
      <c r="A8254" s="246" t="str">
        <f t="shared" si="128"/>
        <v>IUSC0004</v>
      </c>
      <c r="B8254" s="364" t="s">
        <v>7705</v>
      </c>
      <c r="C8254" s="364" t="s">
        <v>7706</v>
      </c>
      <c r="D8254" s="364" t="s">
        <v>1</v>
      </c>
      <c r="E8254" s="365">
        <v>0.44</v>
      </c>
      <c r="F8254" s="364" t="s">
        <v>15342</v>
      </c>
      <c r="G8254" s="364" t="s">
        <v>15548</v>
      </c>
      <c r="H8254" s="364" t="s">
        <v>29016</v>
      </c>
    </row>
    <row r="8255" spans="1:8" x14ac:dyDescent="0.25">
      <c r="A8255" s="246" t="str">
        <f t="shared" si="128"/>
        <v>IUSC0005</v>
      </c>
      <c r="B8255" s="364" t="s">
        <v>13452</v>
      </c>
      <c r="C8255" s="364" t="s">
        <v>13453</v>
      </c>
      <c r="D8255" s="364" t="s">
        <v>3</v>
      </c>
      <c r="E8255" s="365">
        <v>1.6</v>
      </c>
      <c r="F8255" s="364" t="s">
        <v>15342</v>
      </c>
      <c r="G8255" s="364" t="s">
        <v>15548</v>
      </c>
      <c r="H8255" s="364" t="s">
        <v>29016</v>
      </c>
    </row>
    <row r="8256" spans="1:8" x14ac:dyDescent="0.25">
      <c r="A8256" s="246" t="str">
        <f t="shared" si="128"/>
        <v>IUSC0007</v>
      </c>
      <c r="B8256" s="364" t="s">
        <v>7709</v>
      </c>
      <c r="C8256" s="364" t="s">
        <v>7710</v>
      </c>
      <c r="D8256" s="364" t="s">
        <v>3</v>
      </c>
      <c r="E8256" s="365">
        <v>318.94</v>
      </c>
      <c r="F8256" s="364" t="s">
        <v>15342</v>
      </c>
      <c r="G8256" s="364" t="s">
        <v>15548</v>
      </c>
      <c r="H8256" s="364" t="s">
        <v>29016</v>
      </c>
    </row>
    <row r="8257" spans="1:8" x14ac:dyDescent="0.25">
      <c r="A8257" s="246" t="str">
        <f t="shared" si="128"/>
        <v>IUSC0009</v>
      </c>
      <c r="B8257" s="364" t="s">
        <v>7711</v>
      </c>
      <c r="C8257" s="364" t="s">
        <v>7712</v>
      </c>
      <c r="D8257" s="364" t="s">
        <v>1</v>
      </c>
      <c r="E8257" s="365">
        <v>1084.97</v>
      </c>
      <c r="F8257" s="364" t="s">
        <v>15342</v>
      </c>
      <c r="G8257" s="364" t="s">
        <v>15548</v>
      </c>
      <c r="H8257" s="364" t="s">
        <v>29016</v>
      </c>
    </row>
    <row r="8258" spans="1:8" x14ac:dyDescent="0.25">
      <c r="A8258" s="246" t="str">
        <f t="shared" si="128"/>
        <v>IUSC0010</v>
      </c>
      <c r="B8258" s="364" t="s">
        <v>7713</v>
      </c>
      <c r="C8258" s="364" t="s">
        <v>7714</v>
      </c>
      <c r="D8258" s="364" t="s">
        <v>1</v>
      </c>
      <c r="E8258" s="365">
        <v>3985.84</v>
      </c>
      <c r="F8258" s="364" t="s">
        <v>15342</v>
      </c>
      <c r="G8258" s="364" t="s">
        <v>15548</v>
      </c>
      <c r="H8258" s="364" t="s">
        <v>29016</v>
      </c>
    </row>
    <row r="8259" spans="1:8" x14ac:dyDescent="0.25">
      <c r="A8259" s="246" t="str">
        <f t="shared" ref="A8259:A8322" si="129">B8259</f>
        <v>IUSC0011</v>
      </c>
      <c r="B8259" s="364" t="s">
        <v>7715</v>
      </c>
      <c r="C8259" s="364" t="s">
        <v>7334</v>
      </c>
      <c r="D8259" s="364" t="s">
        <v>3</v>
      </c>
      <c r="E8259" s="365">
        <v>1250</v>
      </c>
      <c r="F8259" s="364" t="s">
        <v>15342</v>
      </c>
      <c r="G8259" s="364" t="s">
        <v>15548</v>
      </c>
      <c r="H8259" s="364" t="s">
        <v>29016</v>
      </c>
    </row>
    <row r="8260" spans="1:8" x14ac:dyDescent="0.25">
      <c r="A8260" s="246" t="str">
        <f t="shared" si="129"/>
        <v>IUSC0012</v>
      </c>
      <c r="B8260" s="364" t="s">
        <v>7716</v>
      </c>
      <c r="C8260" s="364" t="s">
        <v>7717</v>
      </c>
      <c r="D8260" s="364" t="s">
        <v>1</v>
      </c>
      <c r="E8260" s="365">
        <v>108749.59</v>
      </c>
      <c r="F8260" s="364" t="s">
        <v>15342</v>
      </c>
      <c r="G8260" s="364" t="s">
        <v>15548</v>
      </c>
      <c r="H8260" s="364" t="s">
        <v>29016</v>
      </c>
    </row>
    <row r="8261" spans="1:8" x14ac:dyDescent="0.25">
      <c r="A8261" s="246" t="str">
        <f t="shared" si="129"/>
        <v>IUSC0013</v>
      </c>
      <c r="B8261" s="364" t="s">
        <v>7718</v>
      </c>
      <c r="C8261" s="364" t="s">
        <v>7719</v>
      </c>
      <c r="D8261" s="364" t="s">
        <v>1</v>
      </c>
      <c r="E8261" s="365">
        <v>3750.65</v>
      </c>
      <c r="F8261" s="364" t="s">
        <v>15342</v>
      </c>
      <c r="G8261" s="364" t="s">
        <v>15548</v>
      </c>
      <c r="H8261" s="364" t="s">
        <v>29016</v>
      </c>
    </row>
    <row r="8262" spans="1:8" x14ac:dyDescent="0.25">
      <c r="A8262" s="246" t="str">
        <f t="shared" si="129"/>
        <v>IUSC0014</v>
      </c>
      <c r="B8262" s="364" t="s">
        <v>7720</v>
      </c>
      <c r="C8262" s="364" t="s">
        <v>7336</v>
      </c>
      <c r="D8262" s="364" t="s">
        <v>1</v>
      </c>
      <c r="E8262" s="365">
        <v>42282.239999999998</v>
      </c>
      <c r="F8262" s="364" t="s">
        <v>15342</v>
      </c>
      <c r="G8262" s="364" t="s">
        <v>15548</v>
      </c>
      <c r="H8262" s="364" t="s">
        <v>29016</v>
      </c>
    </row>
    <row r="8263" spans="1:8" x14ac:dyDescent="0.25">
      <c r="A8263" s="246" t="str">
        <f t="shared" si="129"/>
        <v>IUSC0015</v>
      </c>
      <c r="B8263" s="364" t="s">
        <v>7721</v>
      </c>
      <c r="C8263" s="364" t="s">
        <v>7722</v>
      </c>
      <c r="D8263" s="364" t="s">
        <v>1</v>
      </c>
      <c r="E8263" s="365">
        <v>15048.93</v>
      </c>
      <c r="F8263" s="364" t="s">
        <v>15342</v>
      </c>
      <c r="G8263" s="364" t="s">
        <v>15548</v>
      </c>
      <c r="H8263" s="364" t="s">
        <v>29016</v>
      </c>
    </row>
    <row r="8264" spans="1:8" x14ac:dyDescent="0.25">
      <c r="A8264" s="246" t="str">
        <f t="shared" si="129"/>
        <v>IUSC00158</v>
      </c>
      <c r="B8264" s="364" t="s">
        <v>7723</v>
      </c>
      <c r="C8264" s="364" t="s">
        <v>19756</v>
      </c>
      <c r="D8264" s="364" t="s">
        <v>1</v>
      </c>
      <c r="E8264" s="365">
        <v>0</v>
      </c>
      <c r="F8264" s="364" t="s">
        <v>15342</v>
      </c>
      <c r="G8264" s="364" t="s">
        <v>15548</v>
      </c>
      <c r="H8264" s="364" t="s">
        <v>29016</v>
      </c>
    </row>
    <row r="8265" spans="1:8" x14ac:dyDescent="0.25">
      <c r="A8265" s="246" t="str">
        <f t="shared" si="129"/>
        <v>IUSC0016</v>
      </c>
      <c r="B8265" s="364" t="s">
        <v>12555</v>
      </c>
      <c r="C8265" s="364" t="s">
        <v>12556</v>
      </c>
      <c r="D8265" s="364" t="s">
        <v>256</v>
      </c>
      <c r="E8265" s="365">
        <v>77.760000000000005</v>
      </c>
      <c r="F8265" s="364" t="s">
        <v>15342</v>
      </c>
      <c r="G8265" s="364" t="s">
        <v>15548</v>
      </c>
      <c r="H8265" s="364" t="s">
        <v>29016</v>
      </c>
    </row>
    <row r="8266" spans="1:8" x14ac:dyDescent="0.25">
      <c r="A8266" s="246" t="str">
        <f t="shared" si="129"/>
        <v>IUSC0017</v>
      </c>
      <c r="B8266" s="364" t="s">
        <v>12754</v>
      </c>
      <c r="C8266" s="364" t="s">
        <v>12755</v>
      </c>
      <c r="D8266" s="364" t="s">
        <v>2</v>
      </c>
      <c r="E8266" s="365">
        <v>245.75</v>
      </c>
      <c r="F8266" s="364" t="s">
        <v>15342</v>
      </c>
      <c r="G8266" s="364" t="s">
        <v>15548</v>
      </c>
      <c r="H8266" s="364" t="s">
        <v>29016</v>
      </c>
    </row>
    <row r="8267" spans="1:8" x14ac:dyDescent="0.25">
      <c r="A8267" s="246" t="str">
        <f t="shared" si="129"/>
        <v>IUSC0018</v>
      </c>
      <c r="B8267" s="364" t="s">
        <v>12756</v>
      </c>
      <c r="C8267" s="364" t="s">
        <v>12757</v>
      </c>
      <c r="D8267" s="364" t="s">
        <v>2</v>
      </c>
      <c r="E8267" s="365">
        <v>44.67</v>
      </c>
      <c r="F8267" s="364" t="s">
        <v>15342</v>
      </c>
      <c r="G8267" s="364" t="s">
        <v>15548</v>
      </c>
      <c r="H8267" s="364" t="s">
        <v>29016</v>
      </c>
    </row>
    <row r="8268" spans="1:8" x14ac:dyDescent="0.25">
      <c r="A8268" s="246" t="str">
        <f t="shared" si="129"/>
        <v>IUSC0019</v>
      </c>
      <c r="B8268" s="364" t="s">
        <v>12758</v>
      </c>
      <c r="C8268" s="364" t="s">
        <v>12759</v>
      </c>
      <c r="D8268" s="364" t="s">
        <v>2</v>
      </c>
      <c r="E8268" s="365">
        <v>23.39</v>
      </c>
      <c r="F8268" s="364" t="s">
        <v>15342</v>
      </c>
      <c r="G8268" s="364" t="s">
        <v>15548</v>
      </c>
      <c r="H8268" s="364" t="s">
        <v>29016</v>
      </c>
    </row>
    <row r="8269" spans="1:8" x14ac:dyDescent="0.25">
      <c r="A8269" s="246" t="str">
        <f t="shared" si="129"/>
        <v>IUSC0020</v>
      </c>
      <c r="B8269" s="364" t="s">
        <v>12760</v>
      </c>
      <c r="C8269" s="364" t="s">
        <v>12761</v>
      </c>
      <c r="D8269" s="364" t="s">
        <v>1</v>
      </c>
      <c r="E8269" s="365">
        <v>2049.19</v>
      </c>
      <c r="F8269" s="364" t="s">
        <v>15342</v>
      </c>
      <c r="G8269" s="364" t="s">
        <v>15548</v>
      </c>
      <c r="H8269" s="364" t="s">
        <v>29016</v>
      </c>
    </row>
    <row r="8270" spans="1:8" x14ac:dyDescent="0.25">
      <c r="A8270" s="246" t="str">
        <f t="shared" si="129"/>
        <v>IUSC0021</v>
      </c>
      <c r="B8270" s="364" t="s">
        <v>12762</v>
      </c>
      <c r="C8270" s="364" t="s">
        <v>12763</v>
      </c>
      <c r="D8270" s="364" t="s">
        <v>1</v>
      </c>
      <c r="E8270" s="365">
        <v>2574.34</v>
      </c>
      <c r="F8270" s="364" t="s">
        <v>15342</v>
      </c>
      <c r="G8270" s="364" t="s">
        <v>15548</v>
      </c>
      <c r="H8270" s="364" t="s">
        <v>29016</v>
      </c>
    </row>
    <row r="8271" spans="1:8" x14ac:dyDescent="0.25">
      <c r="A8271" s="246" t="str">
        <f t="shared" si="129"/>
        <v>IUSC0023</v>
      </c>
      <c r="B8271" s="364" t="s">
        <v>12766</v>
      </c>
      <c r="C8271" s="364" t="s">
        <v>12767</v>
      </c>
      <c r="D8271" s="364" t="s">
        <v>1</v>
      </c>
      <c r="E8271" s="365">
        <v>100</v>
      </c>
      <c r="F8271" s="364" t="s">
        <v>15342</v>
      </c>
      <c r="G8271" s="364" t="s">
        <v>15548</v>
      </c>
      <c r="H8271" s="364" t="s">
        <v>29016</v>
      </c>
    </row>
    <row r="8272" spans="1:8" x14ac:dyDescent="0.25">
      <c r="A8272" s="246" t="str">
        <f t="shared" si="129"/>
        <v>IUSC0024</v>
      </c>
      <c r="B8272" s="364" t="s">
        <v>12768</v>
      </c>
      <c r="C8272" s="364" t="s">
        <v>12769</v>
      </c>
      <c r="D8272" s="364" t="s">
        <v>3</v>
      </c>
      <c r="E8272" s="365">
        <v>300.47000000000003</v>
      </c>
      <c r="F8272" s="364" t="s">
        <v>15342</v>
      </c>
      <c r="G8272" s="364" t="s">
        <v>15548</v>
      </c>
      <c r="H8272" s="364" t="s">
        <v>29016</v>
      </c>
    </row>
    <row r="8273" spans="1:8" x14ac:dyDescent="0.25">
      <c r="A8273" s="246" t="str">
        <f t="shared" si="129"/>
        <v>IUSC0025</v>
      </c>
      <c r="B8273" s="364" t="s">
        <v>12770</v>
      </c>
      <c r="C8273" s="364" t="s">
        <v>12771</v>
      </c>
      <c r="D8273" s="364" t="s">
        <v>3</v>
      </c>
      <c r="E8273" s="365">
        <v>163.19</v>
      </c>
      <c r="F8273" s="364" t="s">
        <v>15342</v>
      </c>
      <c r="G8273" s="364" t="s">
        <v>15548</v>
      </c>
      <c r="H8273" s="364" t="s">
        <v>29016</v>
      </c>
    </row>
    <row r="8274" spans="1:8" x14ac:dyDescent="0.25">
      <c r="A8274" s="246" t="str">
        <f t="shared" si="129"/>
        <v>IUSC0026</v>
      </c>
      <c r="B8274" s="364" t="s">
        <v>13266</v>
      </c>
      <c r="C8274" s="364" t="s">
        <v>13267</v>
      </c>
      <c r="D8274" s="364" t="s">
        <v>1</v>
      </c>
      <c r="E8274" s="365">
        <v>17.010000000000002</v>
      </c>
      <c r="F8274" s="364" t="s">
        <v>15342</v>
      </c>
      <c r="G8274" s="364" t="s">
        <v>15548</v>
      </c>
      <c r="H8274" s="364" t="s">
        <v>29016</v>
      </c>
    </row>
    <row r="8275" spans="1:8" x14ac:dyDescent="0.25">
      <c r="A8275" s="246" t="str">
        <f t="shared" si="129"/>
        <v>IUSC0028</v>
      </c>
      <c r="B8275" s="364" t="s">
        <v>13269</v>
      </c>
      <c r="C8275" s="364" t="s">
        <v>13270</v>
      </c>
      <c r="D8275" s="364" t="s">
        <v>4</v>
      </c>
      <c r="E8275" s="365">
        <v>117.14</v>
      </c>
      <c r="F8275" s="364" t="s">
        <v>15342</v>
      </c>
      <c r="G8275" s="364" t="s">
        <v>15548</v>
      </c>
      <c r="H8275" s="364" t="s">
        <v>29016</v>
      </c>
    </row>
    <row r="8276" spans="1:8" x14ac:dyDescent="0.25">
      <c r="A8276" s="246" t="str">
        <f t="shared" si="129"/>
        <v>IUSC0029</v>
      </c>
      <c r="B8276" s="364" t="s">
        <v>13454</v>
      </c>
      <c r="C8276" s="364" t="s">
        <v>13455</v>
      </c>
      <c r="D8276" s="364" t="s">
        <v>2</v>
      </c>
      <c r="E8276" s="365">
        <v>169.92</v>
      </c>
      <c r="F8276" s="364" t="s">
        <v>15342</v>
      </c>
      <c r="G8276" s="364" t="s">
        <v>15548</v>
      </c>
      <c r="H8276" s="364" t="s">
        <v>29016</v>
      </c>
    </row>
    <row r="8277" spans="1:8" x14ac:dyDescent="0.25">
      <c r="A8277" s="246" t="str">
        <f t="shared" si="129"/>
        <v>IUSC0030</v>
      </c>
      <c r="B8277" s="364" t="s">
        <v>13456</v>
      </c>
      <c r="C8277" s="364" t="s">
        <v>13457</v>
      </c>
      <c r="D8277" s="364" t="s">
        <v>1</v>
      </c>
      <c r="E8277" s="365">
        <v>156.53</v>
      </c>
      <c r="F8277" s="364" t="s">
        <v>15342</v>
      </c>
      <c r="G8277" s="364" t="s">
        <v>15548</v>
      </c>
      <c r="H8277" s="364" t="s">
        <v>29016</v>
      </c>
    </row>
    <row r="8278" spans="1:8" x14ac:dyDescent="0.25">
      <c r="A8278" s="246" t="str">
        <f t="shared" si="129"/>
        <v>IUSC0031</v>
      </c>
      <c r="B8278" s="364" t="s">
        <v>13458</v>
      </c>
      <c r="C8278" s="364" t="s">
        <v>13459</v>
      </c>
      <c r="D8278" s="364" t="s">
        <v>1</v>
      </c>
      <c r="E8278" s="365">
        <v>503.22</v>
      </c>
      <c r="F8278" s="364" t="s">
        <v>15342</v>
      </c>
      <c r="G8278" s="364" t="s">
        <v>15548</v>
      </c>
      <c r="H8278" s="364" t="s">
        <v>29016</v>
      </c>
    </row>
    <row r="8279" spans="1:8" x14ac:dyDescent="0.25">
      <c r="A8279" s="246" t="str">
        <f t="shared" si="129"/>
        <v>IUSC0033</v>
      </c>
      <c r="B8279" s="364" t="s">
        <v>13462</v>
      </c>
      <c r="C8279" s="364" t="s">
        <v>13463</v>
      </c>
      <c r="D8279" s="364" t="s">
        <v>1</v>
      </c>
      <c r="E8279" s="365">
        <v>705.49</v>
      </c>
      <c r="F8279" s="364" t="s">
        <v>15342</v>
      </c>
      <c r="G8279" s="364" t="s">
        <v>15548</v>
      </c>
      <c r="H8279" s="364" t="s">
        <v>29016</v>
      </c>
    </row>
    <row r="8280" spans="1:8" x14ac:dyDescent="0.25">
      <c r="A8280" s="246" t="str">
        <f t="shared" si="129"/>
        <v>IUSC0034</v>
      </c>
      <c r="B8280" s="364" t="s">
        <v>13464</v>
      </c>
      <c r="C8280" s="364" t="s">
        <v>13465</v>
      </c>
      <c r="D8280" s="364" t="s">
        <v>1</v>
      </c>
      <c r="E8280" s="365">
        <v>1182.95</v>
      </c>
      <c r="F8280" s="364" t="s">
        <v>15342</v>
      </c>
      <c r="G8280" s="364" t="s">
        <v>15548</v>
      </c>
      <c r="H8280" s="364" t="s">
        <v>29016</v>
      </c>
    </row>
    <row r="8281" spans="1:8" x14ac:dyDescent="0.25">
      <c r="A8281" s="246" t="str">
        <f t="shared" si="129"/>
        <v>IUSC0035</v>
      </c>
      <c r="B8281" s="364" t="s">
        <v>13466</v>
      </c>
      <c r="C8281" s="364" t="s">
        <v>13467</v>
      </c>
      <c r="D8281" s="364" t="s">
        <v>1</v>
      </c>
      <c r="E8281" s="365">
        <v>981.13</v>
      </c>
      <c r="F8281" s="364" t="s">
        <v>15342</v>
      </c>
      <c r="G8281" s="364" t="s">
        <v>15548</v>
      </c>
      <c r="H8281" s="364" t="s">
        <v>29016</v>
      </c>
    </row>
    <row r="8282" spans="1:8" x14ac:dyDescent="0.25">
      <c r="A8282" s="246" t="str">
        <f t="shared" si="129"/>
        <v>IUSC0036</v>
      </c>
      <c r="B8282" s="364" t="s">
        <v>13468</v>
      </c>
      <c r="C8282" s="364" t="s">
        <v>13469</v>
      </c>
      <c r="D8282" s="364" t="s">
        <v>1</v>
      </c>
      <c r="E8282" s="365">
        <v>623.89</v>
      </c>
      <c r="F8282" s="364" t="s">
        <v>15342</v>
      </c>
      <c r="G8282" s="364" t="s">
        <v>15548</v>
      </c>
      <c r="H8282" s="364" t="s">
        <v>29016</v>
      </c>
    </row>
    <row r="8283" spans="1:8" x14ac:dyDescent="0.25">
      <c r="A8283" s="246" t="str">
        <f t="shared" si="129"/>
        <v>IUSC0037</v>
      </c>
      <c r="B8283" s="364" t="s">
        <v>13470</v>
      </c>
      <c r="C8283" s="364" t="s">
        <v>13471</v>
      </c>
      <c r="D8283" s="364" t="s">
        <v>1</v>
      </c>
      <c r="E8283" s="365">
        <v>577.32000000000005</v>
      </c>
      <c r="F8283" s="364" t="s">
        <v>15342</v>
      </c>
      <c r="G8283" s="364" t="s">
        <v>15548</v>
      </c>
      <c r="H8283" s="364" t="s">
        <v>29016</v>
      </c>
    </row>
    <row r="8284" spans="1:8" x14ac:dyDescent="0.25">
      <c r="A8284" s="246" t="str">
        <f t="shared" si="129"/>
        <v>IUSC0038</v>
      </c>
      <c r="B8284" s="364" t="s">
        <v>13472</v>
      </c>
      <c r="C8284" s="364" t="s">
        <v>13473</v>
      </c>
      <c r="D8284" s="364" t="s">
        <v>1</v>
      </c>
      <c r="E8284" s="365">
        <v>1123.29</v>
      </c>
      <c r="F8284" s="364" t="s">
        <v>15342</v>
      </c>
      <c r="G8284" s="364" t="s">
        <v>15548</v>
      </c>
      <c r="H8284" s="364" t="s">
        <v>29016</v>
      </c>
    </row>
    <row r="8285" spans="1:8" x14ac:dyDescent="0.25">
      <c r="A8285" s="246" t="str">
        <f t="shared" si="129"/>
        <v>IUSD0001</v>
      </c>
      <c r="B8285" s="364" t="s">
        <v>6885</v>
      </c>
      <c r="C8285" s="364" t="s">
        <v>6886</v>
      </c>
      <c r="D8285" s="364" t="s">
        <v>1</v>
      </c>
      <c r="E8285" s="365">
        <v>23.92</v>
      </c>
      <c r="F8285" s="364" t="s">
        <v>15342</v>
      </c>
      <c r="G8285" s="364" t="s">
        <v>15548</v>
      </c>
      <c r="H8285" s="364" t="s">
        <v>29016</v>
      </c>
    </row>
    <row r="8286" spans="1:8" x14ac:dyDescent="0.25">
      <c r="A8286" s="246" t="str">
        <f t="shared" si="129"/>
        <v>IUSD0002</v>
      </c>
      <c r="B8286" s="364" t="s">
        <v>16387</v>
      </c>
      <c r="C8286" s="364" t="s">
        <v>6887</v>
      </c>
      <c r="D8286" s="364" t="s">
        <v>1</v>
      </c>
      <c r="E8286" s="365">
        <v>23.92</v>
      </c>
      <c r="F8286" s="364" t="s">
        <v>15342</v>
      </c>
      <c r="G8286" s="364" t="s">
        <v>15548</v>
      </c>
      <c r="H8286" s="364" t="s">
        <v>29016</v>
      </c>
    </row>
    <row r="8287" spans="1:8" x14ac:dyDescent="0.25">
      <c r="A8287" s="246" t="str">
        <f t="shared" si="129"/>
        <v>IUSD0003</v>
      </c>
      <c r="B8287" s="364" t="s">
        <v>6888</v>
      </c>
      <c r="C8287" s="364" t="s">
        <v>6889</v>
      </c>
      <c r="D8287" s="364" t="s">
        <v>3</v>
      </c>
      <c r="E8287" s="365">
        <v>9.64</v>
      </c>
      <c r="F8287" s="364" t="s">
        <v>15342</v>
      </c>
      <c r="G8287" s="364" t="s">
        <v>15548</v>
      </c>
      <c r="H8287" s="364" t="s">
        <v>29016</v>
      </c>
    </row>
    <row r="8288" spans="1:8" x14ac:dyDescent="0.25">
      <c r="A8288" s="246" t="str">
        <f t="shared" si="129"/>
        <v>IUSD0004</v>
      </c>
      <c r="B8288" s="364" t="s">
        <v>7724</v>
      </c>
      <c r="C8288" s="364" t="s">
        <v>7725</v>
      </c>
      <c r="D8288" s="364" t="s">
        <v>3</v>
      </c>
      <c r="E8288" s="365">
        <v>21.54</v>
      </c>
      <c r="F8288" s="364" t="s">
        <v>15342</v>
      </c>
      <c r="G8288" s="364" t="s">
        <v>15548</v>
      </c>
      <c r="H8288" s="364" t="s">
        <v>29016</v>
      </c>
    </row>
    <row r="8289" spans="1:8" x14ac:dyDescent="0.25">
      <c r="A8289" s="246" t="str">
        <f t="shared" si="129"/>
        <v>IUSM0004</v>
      </c>
      <c r="B8289" s="364" t="s">
        <v>6890</v>
      </c>
      <c r="C8289" s="364" t="s">
        <v>6891</v>
      </c>
      <c r="D8289" s="364" t="s">
        <v>256</v>
      </c>
      <c r="E8289" s="365">
        <v>134.07</v>
      </c>
      <c r="F8289" s="364" t="s">
        <v>15342</v>
      </c>
      <c r="G8289" s="364" t="s">
        <v>15548</v>
      </c>
      <c r="H8289" s="364" t="s">
        <v>29016</v>
      </c>
    </row>
    <row r="8290" spans="1:8" x14ac:dyDescent="0.25">
      <c r="A8290" s="246" t="str">
        <f t="shared" si="129"/>
        <v>IUSP00002</v>
      </c>
      <c r="B8290" s="364" t="s">
        <v>6894</v>
      </c>
      <c r="C8290" s="364" t="s">
        <v>6895</v>
      </c>
      <c r="D8290" s="364" t="s">
        <v>1</v>
      </c>
      <c r="E8290" s="365">
        <v>2050.36</v>
      </c>
      <c r="F8290" s="364" t="s">
        <v>15342</v>
      </c>
      <c r="G8290" s="364" t="s">
        <v>15548</v>
      </c>
      <c r="H8290" s="364" t="s">
        <v>29016</v>
      </c>
    </row>
    <row r="8291" spans="1:8" x14ac:dyDescent="0.25">
      <c r="A8291" s="246" t="str">
        <f t="shared" si="129"/>
        <v>IUSP0002</v>
      </c>
      <c r="B8291" s="364" t="s">
        <v>6896</v>
      </c>
      <c r="C8291" s="364" t="s">
        <v>6897</v>
      </c>
      <c r="D8291" s="364" t="s">
        <v>2</v>
      </c>
      <c r="E8291" s="365">
        <v>3.18</v>
      </c>
      <c r="F8291" s="364" t="s">
        <v>15342</v>
      </c>
      <c r="G8291" s="364" t="s">
        <v>15548</v>
      </c>
      <c r="H8291" s="364" t="s">
        <v>29016</v>
      </c>
    </row>
    <row r="8292" spans="1:8" x14ac:dyDescent="0.25">
      <c r="A8292" s="246" t="str">
        <f t="shared" si="129"/>
        <v>IUSP0003</v>
      </c>
      <c r="B8292" s="364" t="s">
        <v>6898</v>
      </c>
      <c r="C8292" s="364" t="s">
        <v>6899</v>
      </c>
      <c r="D8292" s="364" t="s">
        <v>2</v>
      </c>
      <c r="E8292" s="365">
        <v>10.5</v>
      </c>
      <c r="F8292" s="364" t="s">
        <v>15342</v>
      </c>
      <c r="G8292" s="364" t="s">
        <v>15548</v>
      </c>
      <c r="H8292" s="364" t="s">
        <v>29016</v>
      </c>
    </row>
    <row r="8293" spans="1:8" x14ac:dyDescent="0.25">
      <c r="A8293" s="246" t="str">
        <f t="shared" si="129"/>
        <v>IUSP0004</v>
      </c>
      <c r="B8293" s="364" t="s">
        <v>7726</v>
      </c>
      <c r="C8293" s="364" t="s">
        <v>16388</v>
      </c>
      <c r="D8293" s="364" t="s">
        <v>173</v>
      </c>
      <c r="E8293" s="365">
        <v>2000</v>
      </c>
      <c r="F8293" s="364" t="s">
        <v>15342</v>
      </c>
      <c r="G8293" s="364" t="s">
        <v>15548</v>
      </c>
      <c r="H8293" s="364" t="s">
        <v>29016</v>
      </c>
    </row>
    <row r="8294" spans="1:8" x14ac:dyDescent="0.25">
      <c r="A8294" s="246" t="str">
        <f t="shared" si="129"/>
        <v>IUSP0005</v>
      </c>
      <c r="B8294" s="364" t="s">
        <v>7727</v>
      </c>
      <c r="C8294" s="364" t="s">
        <v>7728</v>
      </c>
      <c r="D8294" s="364" t="s">
        <v>3</v>
      </c>
      <c r="E8294" s="365">
        <v>2.95</v>
      </c>
      <c r="F8294" s="364" t="s">
        <v>15342</v>
      </c>
      <c r="G8294" s="364" t="s">
        <v>15548</v>
      </c>
      <c r="H8294" s="364" t="s">
        <v>29016</v>
      </c>
    </row>
    <row r="8295" spans="1:8" x14ac:dyDescent="0.25">
      <c r="A8295" s="246" t="str">
        <f t="shared" si="129"/>
        <v>IUSP0006</v>
      </c>
      <c r="B8295" s="364" t="s">
        <v>12557</v>
      </c>
      <c r="C8295" s="364" t="s">
        <v>12558</v>
      </c>
      <c r="D8295" s="364" t="s">
        <v>1</v>
      </c>
      <c r="E8295" s="365">
        <v>313.45999999999998</v>
      </c>
      <c r="F8295" s="364" t="s">
        <v>15342</v>
      </c>
      <c r="G8295" s="364" t="s">
        <v>15548</v>
      </c>
      <c r="H8295" s="364" t="s">
        <v>29016</v>
      </c>
    </row>
    <row r="8296" spans="1:8" x14ac:dyDescent="0.25">
      <c r="A8296" s="246" t="str">
        <f t="shared" si="129"/>
        <v>IUS0001</v>
      </c>
      <c r="B8296" s="364" t="s">
        <v>222</v>
      </c>
      <c r="C8296" s="364" t="s">
        <v>33739</v>
      </c>
      <c r="D8296" s="364" t="s">
        <v>3</v>
      </c>
      <c r="E8296" s="365">
        <v>352.3</v>
      </c>
      <c r="F8296" s="364" t="s">
        <v>15342</v>
      </c>
      <c r="G8296" s="364" t="s">
        <v>15548</v>
      </c>
      <c r="H8296" s="364" t="s">
        <v>29016</v>
      </c>
    </row>
    <row r="8297" spans="1:8" x14ac:dyDescent="0.25">
      <c r="A8297" s="246" t="str">
        <f t="shared" si="129"/>
        <v>IUS00032</v>
      </c>
      <c r="B8297" s="364" t="s">
        <v>15422</v>
      </c>
      <c r="C8297" s="364" t="s">
        <v>15423</v>
      </c>
      <c r="D8297" s="364" t="s">
        <v>1</v>
      </c>
      <c r="E8297" s="365">
        <v>16548.59</v>
      </c>
      <c r="F8297" s="364" t="s">
        <v>15342</v>
      </c>
      <c r="G8297" s="364" t="s">
        <v>15548</v>
      </c>
      <c r="H8297" s="364" t="s">
        <v>29016</v>
      </c>
    </row>
    <row r="8298" spans="1:8" x14ac:dyDescent="0.25">
      <c r="A8298" s="246" t="str">
        <f t="shared" si="129"/>
        <v>IUS00033</v>
      </c>
      <c r="B8298" s="364" t="s">
        <v>15424</v>
      </c>
      <c r="C8298" s="364" t="s">
        <v>16369</v>
      </c>
      <c r="D8298" s="364" t="s">
        <v>1</v>
      </c>
      <c r="E8298" s="365">
        <v>10452.709999999999</v>
      </c>
      <c r="F8298" s="364" t="s">
        <v>15342</v>
      </c>
      <c r="G8298" s="364" t="s">
        <v>15548</v>
      </c>
      <c r="H8298" s="364" t="s">
        <v>29016</v>
      </c>
    </row>
    <row r="8299" spans="1:8" x14ac:dyDescent="0.25">
      <c r="A8299" s="246" t="str">
        <f t="shared" si="129"/>
        <v>IUS00034</v>
      </c>
      <c r="B8299" s="364" t="s">
        <v>15425</v>
      </c>
      <c r="C8299" s="364" t="s">
        <v>16370</v>
      </c>
      <c r="D8299" s="364" t="s">
        <v>1</v>
      </c>
      <c r="E8299" s="365">
        <v>5229.96</v>
      </c>
      <c r="F8299" s="364" t="s">
        <v>15342</v>
      </c>
      <c r="G8299" s="364" t="s">
        <v>15548</v>
      </c>
      <c r="H8299" s="364" t="s">
        <v>29016</v>
      </c>
    </row>
    <row r="8300" spans="1:8" x14ac:dyDescent="0.25">
      <c r="A8300" s="246" t="str">
        <f t="shared" si="129"/>
        <v>IUS00035</v>
      </c>
      <c r="B8300" s="364" t="s">
        <v>15426</v>
      </c>
      <c r="C8300" s="364" t="s">
        <v>16370</v>
      </c>
      <c r="D8300" s="364" t="s">
        <v>1</v>
      </c>
      <c r="E8300" s="365">
        <v>4081.56</v>
      </c>
      <c r="F8300" s="364" t="s">
        <v>15342</v>
      </c>
      <c r="G8300" s="364" t="s">
        <v>15548</v>
      </c>
      <c r="H8300" s="364" t="s">
        <v>29016</v>
      </c>
    </row>
    <row r="8301" spans="1:8" x14ac:dyDescent="0.25">
      <c r="A8301" s="246" t="str">
        <f t="shared" si="129"/>
        <v>IUS00036</v>
      </c>
      <c r="B8301" s="364" t="s">
        <v>15427</v>
      </c>
      <c r="C8301" s="364" t="s">
        <v>15428</v>
      </c>
      <c r="D8301" s="364" t="s">
        <v>1</v>
      </c>
      <c r="E8301" s="365">
        <v>3012.36</v>
      </c>
      <c r="F8301" s="364" t="s">
        <v>15342</v>
      </c>
      <c r="G8301" s="364" t="s">
        <v>15548</v>
      </c>
      <c r="H8301" s="364" t="s">
        <v>29016</v>
      </c>
    </row>
    <row r="8302" spans="1:8" x14ac:dyDescent="0.25">
      <c r="A8302" s="246" t="str">
        <f t="shared" si="129"/>
        <v>IUS00037</v>
      </c>
      <c r="B8302" s="364" t="s">
        <v>15429</v>
      </c>
      <c r="C8302" s="364" t="s">
        <v>15430</v>
      </c>
      <c r="D8302" s="364" t="s">
        <v>1</v>
      </c>
      <c r="E8302" s="365">
        <v>106478.96</v>
      </c>
      <c r="F8302" s="364" t="s">
        <v>15342</v>
      </c>
      <c r="G8302" s="364" t="s">
        <v>15548</v>
      </c>
      <c r="H8302" s="364" t="s">
        <v>29016</v>
      </c>
    </row>
    <row r="8303" spans="1:8" x14ac:dyDescent="0.25">
      <c r="A8303" s="246" t="str">
        <f t="shared" si="129"/>
        <v>IUS00038</v>
      </c>
      <c r="B8303" s="364" t="s">
        <v>15431</v>
      </c>
      <c r="C8303" s="364" t="s">
        <v>15432</v>
      </c>
      <c r="D8303" s="364" t="s">
        <v>1</v>
      </c>
      <c r="E8303" s="365">
        <v>1821.7</v>
      </c>
      <c r="F8303" s="364" t="s">
        <v>15342</v>
      </c>
      <c r="G8303" s="364" t="s">
        <v>15548</v>
      </c>
      <c r="H8303" s="364" t="s">
        <v>29016</v>
      </c>
    </row>
    <row r="8304" spans="1:8" x14ac:dyDescent="0.25">
      <c r="A8304" s="246" t="str">
        <f t="shared" si="129"/>
        <v>IUS00039</v>
      </c>
      <c r="B8304" s="364" t="s">
        <v>15433</v>
      </c>
      <c r="C8304" s="364" t="s">
        <v>15434</v>
      </c>
      <c r="D8304" s="364" t="s">
        <v>1</v>
      </c>
      <c r="E8304" s="365">
        <v>3980.46</v>
      </c>
      <c r="F8304" s="364" t="s">
        <v>15342</v>
      </c>
      <c r="G8304" s="364" t="s">
        <v>15548</v>
      </c>
      <c r="H8304" s="364" t="s">
        <v>29016</v>
      </c>
    </row>
    <row r="8305" spans="1:8" x14ac:dyDescent="0.25">
      <c r="A8305" s="246" t="str">
        <f t="shared" si="129"/>
        <v>IUS0023</v>
      </c>
      <c r="B8305" s="364" t="s">
        <v>6792</v>
      </c>
      <c r="C8305" s="364" t="s">
        <v>6793</v>
      </c>
      <c r="D8305" s="364" t="s">
        <v>3</v>
      </c>
      <c r="E8305" s="365">
        <v>337.89</v>
      </c>
      <c r="F8305" s="364" t="s">
        <v>15342</v>
      </c>
      <c r="G8305" s="364" t="s">
        <v>15548</v>
      </c>
      <c r="H8305" s="364" t="s">
        <v>29016</v>
      </c>
    </row>
    <row r="8306" spans="1:8" x14ac:dyDescent="0.25">
      <c r="A8306" s="246" t="str">
        <f t="shared" si="129"/>
        <v>IUS0024</v>
      </c>
      <c r="B8306" s="364" t="s">
        <v>19723</v>
      </c>
      <c r="C8306" s="364" t="s">
        <v>19724</v>
      </c>
      <c r="D8306" s="364" t="s">
        <v>1</v>
      </c>
      <c r="E8306" s="365">
        <v>0</v>
      </c>
      <c r="F8306" s="364" t="s">
        <v>15342</v>
      </c>
      <c r="G8306" s="364" t="s">
        <v>15548</v>
      </c>
      <c r="H8306" s="364" t="s">
        <v>29016</v>
      </c>
    </row>
    <row r="8307" spans="1:8" x14ac:dyDescent="0.25">
      <c r="A8307" s="246" t="str">
        <f t="shared" si="129"/>
        <v>IUS0025</v>
      </c>
      <c r="B8307" s="364" t="s">
        <v>6794</v>
      </c>
      <c r="C8307" s="364" t="s">
        <v>16371</v>
      </c>
      <c r="D8307" s="364" t="s">
        <v>1</v>
      </c>
      <c r="E8307" s="365">
        <v>89.99</v>
      </c>
      <c r="F8307" s="364" t="s">
        <v>15342</v>
      </c>
      <c r="G8307" s="364" t="s">
        <v>15548</v>
      </c>
      <c r="H8307" s="364" t="s">
        <v>29016</v>
      </c>
    </row>
    <row r="8308" spans="1:8" x14ac:dyDescent="0.25">
      <c r="A8308" s="246" t="str">
        <f t="shared" si="129"/>
        <v>IUS0026</v>
      </c>
      <c r="B8308" s="364" t="s">
        <v>6795</v>
      </c>
      <c r="C8308" s="364" t="s">
        <v>6796</v>
      </c>
      <c r="D8308" s="364" t="s">
        <v>1</v>
      </c>
      <c r="E8308" s="365">
        <v>6251.59</v>
      </c>
      <c r="F8308" s="364" t="s">
        <v>15342</v>
      </c>
      <c r="G8308" s="364" t="s">
        <v>15548</v>
      </c>
      <c r="H8308" s="364" t="s">
        <v>29016</v>
      </c>
    </row>
    <row r="8309" spans="1:8" x14ac:dyDescent="0.25">
      <c r="A8309" s="246" t="str">
        <f t="shared" si="129"/>
        <v>IUS0027</v>
      </c>
      <c r="B8309" s="364" t="s">
        <v>6797</v>
      </c>
      <c r="C8309" s="364" t="s">
        <v>6798</v>
      </c>
      <c r="D8309" s="364" t="s">
        <v>3</v>
      </c>
      <c r="E8309" s="365">
        <v>90.55</v>
      </c>
      <c r="F8309" s="364" t="s">
        <v>15342</v>
      </c>
      <c r="G8309" s="364" t="s">
        <v>15548</v>
      </c>
      <c r="H8309" s="364" t="s">
        <v>29016</v>
      </c>
    </row>
    <row r="8310" spans="1:8" x14ac:dyDescent="0.25">
      <c r="A8310" s="246" t="str">
        <f t="shared" si="129"/>
        <v>IUS0028</v>
      </c>
      <c r="B8310" s="364" t="s">
        <v>6799</v>
      </c>
      <c r="C8310" s="364" t="s">
        <v>6800</v>
      </c>
      <c r="D8310" s="364" t="s">
        <v>3</v>
      </c>
      <c r="E8310" s="365">
        <v>15.44</v>
      </c>
      <c r="F8310" s="364" t="s">
        <v>15342</v>
      </c>
      <c r="G8310" s="364" t="s">
        <v>15548</v>
      </c>
      <c r="H8310" s="364" t="s">
        <v>29016</v>
      </c>
    </row>
    <row r="8311" spans="1:8" x14ac:dyDescent="0.25">
      <c r="A8311" s="246" t="str">
        <f t="shared" si="129"/>
        <v>IUS0029</v>
      </c>
      <c r="B8311" s="364" t="s">
        <v>6801</v>
      </c>
      <c r="C8311" s="364" t="s">
        <v>6802</v>
      </c>
      <c r="D8311" s="364" t="s">
        <v>3</v>
      </c>
      <c r="E8311" s="365">
        <v>858</v>
      </c>
      <c r="F8311" s="364" t="s">
        <v>15342</v>
      </c>
      <c r="G8311" s="364" t="s">
        <v>15548</v>
      </c>
      <c r="H8311" s="364" t="s">
        <v>29016</v>
      </c>
    </row>
    <row r="8312" spans="1:8" x14ac:dyDescent="0.25">
      <c r="A8312" s="246" t="str">
        <f t="shared" si="129"/>
        <v>IUS0030</v>
      </c>
      <c r="B8312" s="364" t="s">
        <v>6803</v>
      </c>
      <c r="C8312" s="364" t="s">
        <v>439</v>
      </c>
      <c r="D8312" s="364" t="s">
        <v>1</v>
      </c>
      <c r="E8312" s="365">
        <v>545.49</v>
      </c>
      <c r="F8312" s="364" t="s">
        <v>15342</v>
      </c>
      <c r="G8312" s="364" t="s">
        <v>15548</v>
      </c>
      <c r="H8312" s="364" t="s">
        <v>29016</v>
      </c>
    </row>
    <row r="8313" spans="1:8" x14ac:dyDescent="0.25">
      <c r="A8313" s="246" t="str">
        <f t="shared" si="129"/>
        <v>IUS0031</v>
      </c>
      <c r="B8313" s="364" t="s">
        <v>13444</v>
      </c>
      <c r="C8313" s="364" t="s">
        <v>13445</v>
      </c>
      <c r="D8313" s="364" t="s">
        <v>3</v>
      </c>
      <c r="E8313" s="365">
        <v>1009.8</v>
      </c>
      <c r="F8313" s="364" t="s">
        <v>15342</v>
      </c>
      <c r="G8313" s="364" t="s">
        <v>15548</v>
      </c>
      <c r="H8313" s="364" t="s">
        <v>29016</v>
      </c>
    </row>
    <row r="8314" spans="1:8" x14ac:dyDescent="0.25">
      <c r="A8314" s="246" t="str">
        <f t="shared" si="129"/>
        <v>IUS10021</v>
      </c>
      <c r="B8314" s="364" t="s">
        <v>6804</v>
      </c>
      <c r="C8314" s="364" t="s">
        <v>14062</v>
      </c>
      <c r="D8314" s="364" t="s">
        <v>3</v>
      </c>
      <c r="E8314" s="365">
        <v>9.56</v>
      </c>
      <c r="F8314" s="364" t="s">
        <v>15342</v>
      </c>
      <c r="G8314" s="364" t="s">
        <v>15548</v>
      </c>
      <c r="H8314" s="364" t="s">
        <v>29016</v>
      </c>
    </row>
    <row r="8315" spans="1:8" x14ac:dyDescent="0.25">
      <c r="A8315" s="246" t="str">
        <f t="shared" si="129"/>
        <v>IUS10022</v>
      </c>
      <c r="B8315" s="364" t="s">
        <v>16372</v>
      </c>
      <c r="C8315" s="364" t="s">
        <v>16373</v>
      </c>
      <c r="D8315" s="364" t="s">
        <v>3</v>
      </c>
      <c r="E8315" s="365">
        <v>11.61</v>
      </c>
      <c r="F8315" s="364" t="s">
        <v>15342</v>
      </c>
      <c r="G8315" s="364" t="s">
        <v>15548</v>
      </c>
      <c r="H8315" s="364" t="s">
        <v>29016</v>
      </c>
    </row>
    <row r="8316" spans="1:8" x14ac:dyDescent="0.25">
      <c r="A8316" s="246" t="str">
        <f t="shared" si="129"/>
        <v>IUS10023</v>
      </c>
      <c r="B8316" s="364" t="s">
        <v>19725</v>
      </c>
      <c r="C8316" s="364" t="s">
        <v>19726</v>
      </c>
      <c r="D8316" s="364" t="s">
        <v>3</v>
      </c>
      <c r="E8316" s="365">
        <v>22.79</v>
      </c>
      <c r="F8316" s="364" t="s">
        <v>15342</v>
      </c>
      <c r="G8316" s="364" t="s">
        <v>15548</v>
      </c>
      <c r="H8316" s="364" t="s">
        <v>29016</v>
      </c>
    </row>
    <row r="8317" spans="1:8" x14ac:dyDescent="0.25">
      <c r="A8317" s="246" t="str">
        <f t="shared" si="129"/>
        <v>IUS11003</v>
      </c>
      <c r="B8317" s="364" t="s">
        <v>6805</v>
      </c>
      <c r="C8317" s="364" t="s">
        <v>19727</v>
      </c>
      <c r="D8317" s="364" t="s">
        <v>3</v>
      </c>
      <c r="E8317" s="365">
        <v>0</v>
      </c>
      <c r="F8317" s="364" t="s">
        <v>15342</v>
      </c>
      <c r="G8317" s="364" t="s">
        <v>15548</v>
      </c>
      <c r="H8317" s="364" t="s">
        <v>29016</v>
      </c>
    </row>
    <row r="8318" spans="1:8" x14ac:dyDescent="0.25">
      <c r="A8318" s="246" t="str">
        <f t="shared" si="129"/>
        <v>IUS20001</v>
      </c>
      <c r="B8318" s="364" t="s">
        <v>201</v>
      </c>
      <c r="C8318" s="364" t="s">
        <v>220</v>
      </c>
      <c r="D8318" s="364" t="s">
        <v>1</v>
      </c>
      <c r="E8318" s="365">
        <v>360.48</v>
      </c>
      <c r="F8318" s="364" t="s">
        <v>15342</v>
      </c>
      <c r="G8318" s="364" t="s">
        <v>15548</v>
      </c>
      <c r="H8318" s="364" t="s">
        <v>29016</v>
      </c>
    </row>
    <row r="8319" spans="1:8" x14ac:dyDescent="0.25">
      <c r="A8319" s="246" t="str">
        <f t="shared" si="129"/>
        <v>IUS20002</v>
      </c>
      <c r="B8319" s="364" t="s">
        <v>6806</v>
      </c>
      <c r="C8319" s="364" t="s">
        <v>33730</v>
      </c>
      <c r="D8319" s="364" t="s">
        <v>3</v>
      </c>
      <c r="E8319" s="365">
        <v>0</v>
      </c>
      <c r="F8319" s="364" t="s">
        <v>15342</v>
      </c>
      <c r="G8319" s="364" t="s">
        <v>15548</v>
      </c>
      <c r="H8319" s="364" t="s">
        <v>29016</v>
      </c>
    </row>
    <row r="8320" spans="1:8" x14ac:dyDescent="0.25">
      <c r="A8320" s="246" t="str">
        <f t="shared" si="129"/>
        <v>IUS20003</v>
      </c>
      <c r="B8320" s="364" t="s">
        <v>6807</v>
      </c>
      <c r="C8320" s="364" t="s">
        <v>16374</v>
      </c>
      <c r="D8320" s="364" t="s">
        <v>1</v>
      </c>
      <c r="E8320" s="365">
        <v>131.36000000000001</v>
      </c>
      <c r="F8320" s="364" t="s">
        <v>15342</v>
      </c>
      <c r="G8320" s="364" t="s">
        <v>15548</v>
      </c>
      <c r="H8320" s="364" t="s">
        <v>29016</v>
      </c>
    </row>
    <row r="8321" spans="1:8" x14ac:dyDescent="0.25">
      <c r="A8321" s="246" t="str">
        <f t="shared" si="129"/>
        <v>IUS20004</v>
      </c>
      <c r="B8321" s="364" t="s">
        <v>6809</v>
      </c>
      <c r="C8321" s="364" t="s">
        <v>6810</v>
      </c>
      <c r="D8321" s="364" t="s">
        <v>1</v>
      </c>
      <c r="E8321" s="365">
        <v>248.5</v>
      </c>
      <c r="F8321" s="364" t="s">
        <v>15342</v>
      </c>
      <c r="G8321" s="364" t="s">
        <v>15548</v>
      </c>
      <c r="H8321" s="364" t="s">
        <v>29016</v>
      </c>
    </row>
    <row r="8322" spans="1:8" x14ac:dyDescent="0.25">
      <c r="A8322" s="246" t="str">
        <f t="shared" si="129"/>
        <v>IUS20005</v>
      </c>
      <c r="B8322" s="364" t="s">
        <v>6811</v>
      </c>
      <c r="C8322" s="364" t="s">
        <v>6808</v>
      </c>
      <c r="D8322" s="364" t="s">
        <v>1</v>
      </c>
      <c r="E8322" s="365">
        <v>137.22</v>
      </c>
      <c r="F8322" s="364" t="s">
        <v>15342</v>
      </c>
      <c r="G8322" s="364" t="s">
        <v>15548</v>
      </c>
      <c r="H8322" s="364" t="s">
        <v>29016</v>
      </c>
    </row>
    <row r="8323" spans="1:8" x14ac:dyDescent="0.25">
      <c r="A8323" s="246" t="str">
        <f t="shared" ref="A8323:A8386" si="130">B8323</f>
        <v>IUS20006</v>
      </c>
      <c r="B8323" s="364" t="s">
        <v>6812</v>
      </c>
      <c r="C8323" s="364" t="s">
        <v>6813</v>
      </c>
      <c r="D8323" s="364" t="s">
        <v>1</v>
      </c>
      <c r="E8323" s="365">
        <v>75.069999999999993</v>
      </c>
      <c r="F8323" s="364" t="s">
        <v>15342</v>
      </c>
      <c r="G8323" s="364" t="s">
        <v>15548</v>
      </c>
      <c r="H8323" s="364" t="s">
        <v>29016</v>
      </c>
    </row>
    <row r="8324" spans="1:8" x14ac:dyDescent="0.25">
      <c r="A8324" s="246" t="str">
        <f t="shared" si="130"/>
        <v>IUS20007</v>
      </c>
      <c r="B8324" s="364" t="s">
        <v>6814</v>
      </c>
      <c r="C8324" s="364" t="s">
        <v>6815</v>
      </c>
      <c r="D8324" s="364" t="s">
        <v>1</v>
      </c>
      <c r="E8324" s="365">
        <v>26.02</v>
      </c>
      <c r="F8324" s="364" t="s">
        <v>15342</v>
      </c>
      <c r="G8324" s="364" t="s">
        <v>15548</v>
      </c>
      <c r="H8324" s="364" t="s">
        <v>29016</v>
      </c>
    </row>
    <row r="8325" spans="1:8" x14ac:dyDescent="0.25">
      <c r="A8325" s="246" t="str">
        <f t="shared" si="130"/>
        <v>IUS20008</v>
      </c>
      <c r="B8325" s="364" t="s">
        <v>6816</v>
      </c>
      <c r="C8325" s="364" t="s">
        <v>6817</v>
      </c>
      <c r="D8325" s="364" t="s">
        <v>1</v>
      </c>
      <c r="E8325" s="365">
        <v>30.12</v>
      </c>
      <c r="F8325" s="364" t="s">
        <v>15342</v>
      </c>
      <c r="G8325" s="364" t="s">
        <v>15548</v>
      </c>
      <c r="H8325" s="364" t="s">
        <v>29016</v>
      </c>
    </row>
    <row r="8326" spans="1:8" x14ac:dyDescent="0.25">
      <c r="A8326" s="246" t="str">
        <f t="shared" si="130"/>
        <v>IUS20009</v>
      </c>
      <c r="B8326" s="364" t="s">
        <v>6818</v>
      </c>
      <c r="C8326" s="364" t="s">
        <v>6819</v>
      </c>
      <c r="D8326" s="364" t="s">
        <v>3</v>
      </c>
      <c r="E8326" s="365">
        <v>864.27</v>
      </c>
      <c r="F8326" s="364" t="s">
        <v>15342</v>
      </c>
      <c r="G8326" s="364" t="s">
        <v>15548</v>
      </c>
      <c r="H8326" s="364" t="s">
        <v>29016</v>
      </c>
    </row>
    <row r="8327" spans="1:8" x14ac:dyDescent="0.25">
      <c r="A8327" s="246" t="str">
        <f t="shared" si="130"/>
        <v>IUS20010</v>
      </c>
      <c r="B8327" s="364" t="s">
        <v>6820</v>
      </c>
      <c r="C8327" s="364" t="s">
        <v>6821</v>
      </c>
      <c r="D8327" s="364" t="s">
        <v>3</v>
      </c>
      <c r="E8327" s="365">
        <v>74.010000000000005</v>
      </c>
      <c r="F8327" s="364" t="s">
        <v>15342</v>
      </c>
      <c r="G8327" s="364" t="s">
        <v>15548</v>
      </c>
      <c r="H8327" s="364" t="s">
        <v>29016</v>
      </c>
    </row>
    <row r="8328" spans="1:8" x14ac:dyDescent="0.25">
      <c r="A8328" s="246" t="str">
        <f t="shared" si="130"/>
        <v>IUS20011</v>
      </c>
      <c r="B8328" s="364" t="s">
        <v>6822</v>
      </c>
      <c r="C8328" s="364" t="s">
        <v>6823</v>
      </c>
      <c r="D8328" s="364" t="s">
        <v>3</v>
      </c>
      <c r="E8328" s="365">
        <v>329.94</v>
      </c>
      <c r="F8328" s="364" t="s">
        <v>15342</v>
      </c>
      <c r="G8328" s="364" t="s">
        <v>15548</v>
      </c>
      <c r="H8328" s="364" t="s">
        <v>29016</v>
      </c>
    </row>
    <row r="8329" spans="1:8" x14ac:dyDescent="0.25">
      <c r="A8329" s="246" t="str">
        <f t="shared" si="130"/>
        <v>IUS20012</v>
      </c>
      <c r="B8329" s="364" t="s">
        <v>6824</v>
      </c>
      <c r="C8329" s="364" t="s">
        <v>6825</v>
      </c>
      <c r="D8329" s="364" t="s">
        <v>1</v>
      </c>
      <c r="E8329" s="365">
        <v>76.77</v>
      </c>
      <c r="F8329" s="364" t="s">
        <v>15342</v>
      </c>
      <c r="G8329" s="364" t="s">
        <v>15548</v>
      </c>
      <c r="H8329" s="364" t="s">
        <v>29016</v>
      </c>
    </row>
    <row r="8330" spans="1:8" x14ac:dyDescent="0.25">
      <c r="A8330" s="246" t="str">
        <f t="shared" si="130"/>
        <v>IUS20013</v>
      </c>
      <c r="B8330" s="364" t="s">
        <v>6826</v>
      </c>
      <c r="C8330" s="364" t="s">
        <v>6827</v>
      </c>
      <c r="D8330" s="364" t="s">
        <v>1</v>
      </c>
      <c r="E8330" s="365">
        <v>10892.7</v>
      </c>
      <c r="F8330" s="364" t="s">
        <v>15342</v>
      </c>
      <c r="G8330" s="364" t="s">
        <v>15548</v>
      </c>
      <c r="H8330" s="364" t="s">
        <v>29016</v>
      </c>
    </row>
    <row r="8331" spans="1:8" x14ac:dyDescent="0.25">
      <c r="A8331" s="246" t="str">
        <f t="shared" si="130"/>
        <v>IUS20014</v>
      </c>
      <c r="B8331" s="364" t="s">
        <v>6828</v>
      </c>
      <c r="C8331" s="364" t="s">
        <v>6829</v>
      </c>
      <c r="D8331" s="364" t="s">
        <v>1</v>
      </c>
      <c r="E8331" s="365">
        <v>6610.6</v>
      </c>
      <c r="F8331" s="364" t="s">
        <v>15342</v>
      </c>
      <c r="G8331" s="364" t="s">
        <v>15548</v>
      </c>
      <c r="H8331" s="364" t="s">
        <v>29016</v>
      </c>
    </row>
    <row r="8332" spans="1:8" x14ac:dyDescent="0.25">
      <c r="A8332" s="246" t="str">
        <f t="shared" si="130"/>
        <v>IUS20015</v>
      </c>
      <c r="B8332" s="364" t="s">
        <v>6830</v>
      </c>
      <c r="C8332" s="364" t="s">
        <v>6831</v>
      </c>
      <c r="D8332" s="364" t="s">
        <v>1</v>
      </c>
      <c r="E8332" s="365">
        <v>639.20000000000005</v>
      </c>
      <c r="F8332" s="364" t="s">
        <v>15342</v>
      </c>
      <c r="G8332" s="364" t="s">
        <v>15548</v>
      </c>
      <c r="H8332" s="364" t="s">
        <v>29016</v>
      </c>
    </row>
    <row r="8333" spans="1:8" x14ac:dyDescent="0.25">
      <c r="A8333" s="246" t="str">
        <f t="shared" si="130"/>
        <v>IUS20016</v>
      </c>
      <c r="B8333" s="364" t="s">
        <v>6832</v>
      </c>
      <c r="C8333" s="364" t="s">
        <v>6833</v>
      </c>
      <c r="D8333" s="364" t="s">
        <v>3</v>
      </c>
      <c r="E8333" s="365">
        <v>631.29999999999995</v>
      </c>
      <c r="F8333" s="364" t="s">
        <v>15342</v>
      </c>
      <c r="G8333" s="364" t="s">
        <v>15548</v>
      </c>
      <c r="H8333" s="364" t="s">
        <v>29016</v>
      </c>
    </row>
    <row r="8334" spans="1:8" x14ac:dyDescent="0.25">
      <c r="A8334" s="246" t="str">
        <f t="shared" si="130"/>
        <v>IUS20017</v>
      </c>
      <c r="B8334" s="364" t="s">
        <v>6834</v>
      </c>
      <c r="C8334" s="364" t="s">
        <v>19982</v>
      </c>
      <c r="D8334" s="364" t="s">
        <v>227</v>
      </c>
      <c r="E8334" s="365">
        <v>241.88</v>
      </c>
      <c r="F8334" s="364" t="s">
        <v>15342</v>
      </c>
      <c r="G8334" s="364" t="s">
        <v>15548</v>
      </c>
      <c r="H8334" s="364" t="s">
        <v>29016</v>
      </c>
    </row>
    <row r="8335" spans="1:8" x14ac:dyDescent="0.25">
      <c r="A8335" s="246" t="str">
        <f t="shared" si="130"/>
        <v>IUS20018</v>
      </c>
      <c r="B8335" s="364" t="s">
        <v>19729</v>
      </c>
      <c r="C8335" s="364" t="s">
        <v>19730</v>
      </c>
      <c r="D8335" s="364" t="s">
        <v>3</v>
      </c>
      <c r="E8335" s="365">
        <v>0</v>
      </c>
      <c r="F8335" s="364" t="s">
        <v>15342</v>
      </c>
      <c r="G8335" s="364" t="s">
        <v>15548</v>
      </c>
      <c r="H8335" s="364" t="s">
        <v>29016</v>
      </c>
    </row>
    <row r="8336" spans="1:8" x14ac:dyDescent="0.25">
      <c r="A8336" s="246" t="str">
        <f t="shared" si="130"/>
        <v>IUS20019</v>
      </c>
      <c r="B8336" s="364" t="s">
        <v>165</v>
      </c>
      <c r="C8336" s="364" t="s">
        <v>172</v>
      </c>
      <c r="D8336" s="364" t="s">
        <v>1</v>
      </c>
      <c r="E8336" s="365">
        <v>38.369999999999997</v>
      </c>
      <c r="F8336" s="364" t="s">
        <v>15342</v>
      </c>
      <c r="G8336" s="364" t="s">
        <v>15548</v>
      </c>
      <c r="H8336" s="364" t="s">
        <v>29016</v>
      </c>
    </row>
    <row r="8337" spans="1:8" x14ac:dyDescent="0.25">
      <c r="A8337" s="246" t="str">
        <f t="shared" si="130"/>
        <v>IUS20022</v>
      </c>
      <c r="B8337" s="364" t="s">
        <v>6835</v>
      </c>
      <c r="C8337" s="364" t="s">
        <v>6836</v>
      </c>
      <c r="D8337" s="364" t="s">
        <v>1</v>
      </c>
      <c r="E8337" s="365">
        <v>4873.5600000000004</v>
      </c>
      <c r="F8337" s="364" t="s">
        <v>15342</v>
      </c>
      <c r="G8337" s="364" t="s">
        <v>15548</v>
      </c>
      <c r="H8337" s="364" t="s">
        <v>29016</v>
      </c>
    </row>
    <row r="8338" spans="1:8" x14ac:dyDescent="0.25">
      <c r="A8338" s="246" t="str">
        <f t="shared" si="130"/>
        <v>IUS20023</v>
      </c>
      <c r="B8338" s="364" t="s">
        <v>6837</v>
      </c>
      <c r="C8338" s="364" t="s">
        <v>6838</v>
      </c>
      <c r="D8338" s="364" t="s">
        <v>1</v>
      </c>
      <c r="E8338" s="365">
        <v>4081.56</v>
      </c>
      <c r="F8338" s="364" t="s">
        <v>15342</v>
      </c>
      <c r="G8338" s="364" t="s">
        <v>15548</v>
      </c>
      <c r="H8338" s="364" t="s">
        <v>29016</v>
      </c>
    </row>
    <row r="8339" spans="1:8" x14ac:dyDescent="0.25">
      <c r="A8339" s="246" t="str">
        <f t="shared" si="130"/>
        <v>IUS20024</v>
      </c>
      <c r="B8339" s="364" t="s">
        <v>6839</v>
      </c>
      <c r="C8339" s="364" t="s">
        <v>6840</v>
      </c>
      <c r="D8339" s="364" t="s">
        <v>1</v>
      </c>
      <c r="E8339" s="365">
        <v>1169.29</v>
      </c>
      <c r="F8339" s="364" t="s">
        <v>15342</v>
      </c>
      <c r="G8339" s="364" t="s">
        <v>15548</v>
      </c>
      <c r="H8339" s="364" t="s">
        <v>29016</v>
      </c>
    </row>
    <row r="8340" spans="1:8" x14ac:dyDescent="0.25">
      <c r="A8340" s="246" t="str">
        <f t="shared" si="130"/>
        <v>IUS20025</v>
      </c>
      <c r="B8340" s="364" t="s">
        <v>6841</v>
      </c>
      <c r="C8340" s="364" t="s">
        <v>6842</v>
      </c>
      <c r="D8340" s="364" t="s">
        <v>2</v>
      </c>
      <c r="E8340" s="365">
        <v>18.11</v>
      </c>
      <c r="F8340" s="364" t="s">
        <v>15342</v>
      </c>
      <c r="G8340" s="364" t="s">
        <v>15548</v>
      </c>
      <c r="H8340" s="364" t="s">
        <v>29016</v>
      </c>
    </row>
    <row r="8341" spans="1:8" x14ac:dyDescent="0.25">
      <c r="A8341" s="246" t="str">
        <f t="shared" si="130"/>
        <v>IUS20026</v>
      </c>
      <c r="B8341" s="364" t="s">
        <v>6843</v>
      </c>
      <c r="C8341" s="364" t="s">
        <v>6844</v>
      </c>
      <c r="D8341" s="364" t="s">
        <v>2</v>
      </c>
      <c r="E8341" s="365">
        <v>16.309999999999999</v>
      </c>
      <c r="F8341" s="364" t="s">
        <v>15342</v>
      </c>
      <c r="G8341" s="364" t="s">
        <v>15548</v>
      </c>
      <c r="H8341" s="364" t="s">
        <v>29016</v>
      </c>
    </row>
    <row r="8342" spans="1:8" x14ac:dyDescent="0.25">
      <c r="A8342" s="246" t="str">
        <f t="shared" si="130"/>
        <v>IUS20027</v>
      </c>
      <c r="B8342" s="364" t="s">
        <v>6845</v>
      </c>
      <c r="C8342" s="364" t="s">
        <v>6846</v>
      </c>
      <c r="D8342" s="364" t="s">
        <v>2</v>
      </c>
      <c r="E8342" s="365">
        <v>20.59</v>
      </c>
      <c r="F8342" s="364" t="s">
        <v>15342</v>
      </c>
      <c r="G8342" s="364" t="s">
        <v>15548</v>
      </c>
      <c r="H8342" s="364" t="s">
        <v>29016</v>
      </c>
    </row>
    <row r="8343" spans="1:8" x14ac:dyDescent="0.25">
      <c r="A8343" s="246" t="str">
        <f t="shared" si="130"/>
        <v>IUS20028</v>
      </c>
      <c r="B8343" s="364" t="s">
        <v>6847</v>
      </c>
      <c r="C8343" s="364" t="s">
        <v>6848</v>
      </c>
      <c r="D8343" s="364" t="s">
        <v>1</v>
      </c>
      <c r="E8343" s="365">
        <v>1503.06</v>
      </c>
      <c r="F8343" s="364" t="s">
        <v>15342</v>
      </c>
      <c r="G8343" s="364" t="s">
        <v>15548</v>
      </c>
      <c r="H8343" s="364" t="s">
        <v>29016</v>
      </c>
    </row>
    <row r="8344" spans="1:8" x14ac:dyDescent="0.25">
      <c r="A8344" s="246" t="str">
        <f t="shared" si="130"/>
        <v>IUS20029</v>
      </c>
      <c r="B8344" s="364" t="s">
        <v>6849</v>
      </c>
      <c r="C8344" s="364" t="s">
        <v>6850</v>
      </c>
      <c r="D8344" s="364" t="s">
        <v>1</v>
      </c>
      <c r="E8344" s="365">
        <v>39618.6</v>
      </c>
      <c r="F8344" s="364" t="s">
        <v>15342</v>
      </c>
      <c r="G8344" s="364" t="s">
        <v>15548</v>
      </c>
      <c r="H8344" s="364" t="s">
        <v>29016</v>
      </c>
    </row>
    <row r="8345" spans="1:8" x14ac:dyDescent="0.25">
      <c r="A8345" s="246" t="str">
        <f t="shared" si="130"/>
        <v>IUS20030</v>
      </c>
      <c r="B8345" s="364" t="s">
        <v>6851</v>
      </c>
      <c r="C8345" s="364" t="s">
        <v>6852</v>
      </c>
      <c r="D8345" s="364" t="s">
        <v>1</v>
      </c>
      <c r="E8345" s="365">
        <v>345.22</v>
      </c>
      <c r="F8345" s="364" t="s">
        <v>15342</v>
      </c>
      <c r="G8345" s="364" t="s">
        <v>15548</v>
      </c>
      <c r="H8345" s="364" t="s">
        <v>29016</v>
      </c>
    </row>
    <row r="8346" spans="1:8" x14ac:dyDescent="0.25">
      <c r="A8346" s="246" t="str">
        <f t="shared" si="130"/>
        <v>IUS20031</v>
      </c>
      <c r="B8346" s="364" t="s">
        <v>6853</v>
      </c>
      <c r="C8346" s="364" t="s">
        <v>6854</v>
      </c>
      <c r="D8346" s="364" t="s">
        <v>430</v>
      </c>
      <c r="E8346" s="365">
        <v>323.95</v>
      </c>
      <c r="F8346" s="364" t="s">
        <v>15342</v>
      </c>
      <c r="G8346" s="364" t="s">
        <v>15548</v>
      </c>
      <c r="H8346" s="364" t="s">
        <v>29016</v>
      </c>
    </row>
    <row r="8347" spans="1:8" x14ac:dyDescent="0.25">
      <c r="A8347" s="246" t="str">
        <f t="shared" si="130"/>
        <v>IUS20032</v>
      </c>
      <c r="B8347" s="364" t="s">
        <v>6855</v>
      </c>
      <c r="C8347" s="364" t="s">
        <v>6856</v>
      </c>
      <c r="D8347" s="364" t="s">
        <v>2</v>
      </c>
      <c r="E8347" s="365">
        <v>74</v>
      </c>
      <c r="F8347" s="364" t="s">
        <v>15342</v>
      </c>
      <c r="G8347" s="364" t="s">
        <v>15548</v>
      </c>
      <c r="H8347" s="364" t="s">
        <v>29016</v>
      </c>
    </row>
    <row r="8348" spans="1:8" x14ac:dyDescent="0.25">
      <c r="A8348" s="246" t="str">
        <f t="shared" si="130"/>
        <v>IUS20033</v>
      </c>
      <c r="B8348" s="364" t="s">
        <v>16375</v>
      </c>
      <c r="C8348" s="364" t="s">
        <v>16376</v>
      </c>
      <c r="D8348" s="364" t="s">
        <v>1</v>
      </c>
      <c r="E8348" s="365">
        <v>1870.06</v>
      </c>
      <c r="F8348" s="364" t="s">
        <v>15342</v>
      </c>
      <c r="G8348" s="364" t="s">
        <v>15548</v>
      </c>
      <c r="H8348" s="364" t="s">
        <v>29016</v>
      </c>
    </row>
    <row r="8349" spans="1:8" x14ac:dyDescent="0.25">
      <c r="A8349" s="246" t="str">
        <f t="shared" si="130"/>
        <v>IUS20034</v>
      </c>
      <c r="B8349" s="364" t="s">
        <v>6857</v>
      </c>
      <c r="C8349" s="364" t="s">
        <v>6858</v>
      </c>
      <c r="D8349" s="364" t="s">
        <v>1</v>
      </c>
      <c r="E8349" s="365">
        <v>10822.27</v>
      </c>
      <c r="F8349" s="364" t="s">
        <v>15342</v>
      </c>
      <c r="G8349" s="364" t="s">
        <v>15548</v>
      </c>
      <c r="H8349" s="364" t="s">
        <v>29016</v>
      </c>
    </row>
    <row r="8350" spans="1:8" x14ac:dyDescent="0.25">
      <c r="A8350" s="246" t="str">
        <f t="shared" si="130"/>
        <v>IUS20035</v>
      </c>
      <c r="B8350" s="364" t="s">
        <v>6859</v>
      </c>
      <c r="C8350" s="364" t="s">
        <v>6860</v>
      </c>
      <c r="D8350" s="364" t="s">
        <v>3</v>
      </c>
      <c r="E8350" s="365">
        <v>55.34</v>
      </c>
      <c r="F8350" s="364" t="s">
        <v>15342</v>
      </c>
      <c r="G8350" s="364" t="s">
        <v>15548</v>
      </c>
      <c r="H8350" s="364" t="s">
        <v>29016</v>
      </c>
    </row>
    <row r="8351" spans="1:8" x14ac:dyDescent="0.25">
      <c r="A8351" s="246" t="str">
        <f t="shared" si="130"/>
        <v>IUS20036</v>
      </c>
      <c r="B8351" s="364" t="s">
        <v>6861</v>
      </c>
      <c r="C8351" s="364" t="s">
        <v>6862</v>
      </c>
      <c r="D8351" s="364" t="s">
        <v>1</v>
      </c>
      <c r="E8351" s="365">
        <v>75.180000000000007</v>
      </c>
      <c r="F8351" s="364" t="s">
        <v>15342</v>
      </c>
      <c r="G8351" s="364" t="s">
        <v>15548</v>
      </c>
      <c r="H8351" s="364" t="s">
        <v>29016</v>
      </c>
    </row>
    <row r="8352" spans="1:8" x14ac:dyDescent="0.25">
      <c r="A8352" s="246" t="str">
        <f t="shared" si="130"/>
        <v>IUS20037</v>
      </c>
      <c r="B8352" s="364" t="s">
        <v>6863</v>
      </c>
      <c r="C8352" s="364" t="s">
        <v>6864</v>
      </c>
      <c r="D8352" s="364" t="s">
        <v>3</v>
      </c>
      <c r="E8352" s="365">
        <v>27.79</v>
      </c>
      <c r="F8352" s="364" t="s">
        <v>15342</v>
      </c>
      <c r="G8352" s="364" t="s">
        <v>15548</v>
      </c>
      <c r="H8352" s="364" t="s">
        <v>29016</v>
      </c>
    </row>
    <row r="8353" spans="1:8" x14ac:dyDescent="0.25">
      <c r="A8353" s="246" t="str">
        <f t="shared" si="130"/>
        <v>IUS20038</v>
      </c>
      <c r="B8353" s="364" t="s">
        <v>6865</v>
      </c>
      <c r="C8353" s="364" t="s">
        <v>33740</v>
      </c>
      <c r="D8353" s="364" t="s">
        <v>3</v>
      </c>
      <c r="E8353" s="365">
        <v>702.46</v>
      </c>
      <c r="F8353" s="364" t="s">
        <v>15342</v>
      </c>
      <c r="G8353" s="364" t="s">
        <v>15548</v>
      </c>
      <c r="H8353" s="364" t="s">
        <v>29016</v>
      </c>
    </row>
    <row r="8354" spans="1:8" x14ac:dyDescent="0.25">
      <c r="A8354" s="246" t="str">
        <f t="shared" si="130"/>
        <v>IUS20039</v>
      </c>
      <c r="B8354" s="364" t="s">
        <v>6866</v>
      </c>
      <c r="C8354" s="364" t="s">
        <v>6867</v>
      </c>
      <c r="D8354" s="364" t="s">
        <v>1</v>
      </c>
      <c r="E8354" s="365">
        <v>42.47</v>
      </c>
      <c r="F8354" s="364" t="s">
        <v>15342</v>
      </c>
      <c r="G8354" s="364" t="s">
        <v>15548</v>
      </c>
      <c r="H8354" s="364" t="s">
        <v>29016</v>
      </c>
    </row>
    <row r="8355" spans="1:8" x14ac:dyDescent="0.25">
      <c r="A8355" s="246" t="str">
        <f t="shared" si="130"/>
        <v>IUS20040</v>
      </c>
      <c r="B8355" s="364" t="s">
        <v>6868</v>
      </c>
      <c r="C8355" s="364" t="s">
        <v>6869</v>
      </c>
      <c r="D8355" s="364" t="s">
        <v>5</v>
      </c>
      <c r="E8355" s="365">
        <v>0</v>
      </c>
      <c r="F8355" s="364" t="s">
        <v>15342</v>
      </c>
      <c r="G8355" s="364" t="s">
        <v>15548</v>
      </c>
      <c r="H8355" s="364" t="s">
        <v>29016</v>
      </c>
    </row>
    <row r="8356" spans="1:8" x14ac:dyDescent="0.25">
      <c r="A8356" s="246" t="str">
        <f t="shared" si="130"/>
        <v>IUS20041</v>
      </c>
      <c r="B8356" s="364" t="s">
        <v>6870</v>
      </c>
      <c r="C8356" s="364" t="s">
        <v>6871</v>
      </c>
      <c r="D8356" s="364" t="s">
        <v>5</v>
      </c>
      <c r="E8356" s="365">
        <v>94.41</v>
      </c>
      <c r="F8356" s="364" t="s">
        <v>15342</v>
      </c>
      <c r="G8356" s="364" t="s">
        <v>15548</v>
      </c>
      <c r="H8356" s="364" t="s">
        <v>29016</v>
      </c>
    </row>
    <row r="8357" spans="1:8" x14ac:dyDescent="0.25">
      <c r="A8357" s="246" t="str">
        <f t="shared" si="130"/>
        <v>IUS20042</v>
      </c>
      <c r="B8357" s="364" t="s">
        <v>6872</v>
      </c>
      <c r="C8357" s="364" t="s">
        <v>6873</v>
      </c>
      <c r="D8357" s="364" t="s">
        <v>5</v>
      </c>
      <c r="E8357" s="365">
        <v>34.270000000000003</v>
      </c>
      <c r="F8357" s="364" t="s">
        <v>15342</v>
      </c>
      <c r="G8357" s="364" t="s">
        <v>15548</v>
      </c>
      <c r="H8357" s="364" t="s">
        <v>29016</v>
      </c>
    </row>
    <row r="8358" spans="1:8" x14ac:dyDescent="0.25">
      <c r="A8358" s="246" t="str">
        <f t="shared" si="130"/>
        <v>IUS20043</v>
      </c>
      <c r="B8358" s="364" t="s">
        <v>6874</v>
      </c>
      <c r="C8358" s="364" t="s">
        <v>6875</v>
      </c>
      <c r="D8358" s="364" t="s">
        <v>5</v>
      </c>
      <c r="E8358" s="365">
        <v>88.85</v>
      </c>
      <c r="F8358" s="364" t="s">
        <v>15342</v>
      </c>
      <c r="G8358" s="364" t="s">
        <v>15548</v>
      </c>
      <c r="H8358" s="364" t="s">
        <v>29016</v>
      </c>
    </row>
    <row r="8359" spans="1:8" x14ac:dyDescent="0.25">
      <c r="A8359" s="246" t="str">
        <f t="shared" si="130"/>
        <v>IUS20044</v>
      </c>
      <c r="B8359" s="364" t="s">
        <v>6876</v>
      </c>
      <c r="C8359" s="364" t="s">
        <v>6877</v>
      </c>
      <c r="D8359" s="364" t="s">
        <v>5</v>
      </c>
      <c r="E8359" s="365">
        <v>0</v>
      </c>
      <c r="F8359" s="364" t="s">
        <v>15342</v>
      </c>
      <c r="G8359" s="364" t="s">
        <v>15548</v>
      </c>
      <c r="H8359" s="364" t="s">
        <v>29016</v>
      </c>
    </row>
    <row r="8360" spans="1:8" x14ac:dyDescent="0.25">
      <c r="A8360" s="246" t="str">
        <f t="shared" si="130"/>
        <v>IUS20045</v>
      </c>
      <c r="B8360" s="364" t="s">
        <v>6878</v>
      </c>
      <c r="C8360" s="364" t="s">
        <v>6879</v>
      </c>
      <c r="D8360" s="364" t="s">
        <v>1</v>
      </c>
      <c r="E8360" s="365">
        <v>41.94</v>
      </c>
      <c r="F8360" s="364" t="s">
        <v>15342</v>
      </c>
      <c r="G8360" s="364" t="s">
        <v>15548</v>
      </c>
      <c r="H8360" s="364" t="s">
        <v>29016</v>
      </c>
    </row>
    <row r="8361" spans="1:8" x14ac:dyDescent="0.25">
      <c r="A8361" s="246" t="str">
        <f t="shared" si="130"/>
        <v>IUS20047</v>
      </c>
      <c r="B8361" s="364" t="s">
        <v>19731</v>
      </c>
      <c r="C8361" s="364" t="s">
        <v>19983</v>
      </c>
      <c r="D8361" s="364" t="s">
        <v>3</v>
      </c>
      <c r="E8361" s="365">
        <v>0</v>
      </c>
      <c r="F8361" s="364" t="s">
        <v>15342</v>
      </c>
      <c r="G8361" s="364" t="s">
        <v>15548</v>
      </c>
      <c r="H8361" s="364" t="s">
        <v>29016</v>
      </c>
    </row>
    <row r="8362" spans="1:8" x14ac:dyDescent="0.25">
      <c r="A8362" s="246" t="str">
        <f t="shared" si="130"/>
        <v>IUS20048</v>
      </c>
      <c r="B8362" s="364" t="s">
        <v>13446</v>
      </c>
      <c r="C8362" s="364" t="s">
        <v>19734</v>
      </c>
      <c r="D8362" s="364" t="s">
        <v>3</v>
      </c>
      <c r="E8362" s="365">
        <v>6.66</v>
      </c>
      <c r="F8362" s="364" t="s">
        <v>15342</v>
      </c>
      <c r="G8362" s="364" t="s">
        <v>15548</v>
      </c>
      <c r="H8362" s="364" t="s">
        <v>29016</v>
      </c>
    </row>
    <row r="8363" spans="1:8" x14ac:dyDescent="0.25">
      <c r="A8363" s="246" t="str">
        <f t="shared" si="130"/>
        <v>IUS20049</v>
      </c>
      <c r="B8363" s="364" t="s">
        <v>15383</v>
      </c>
      <c r="C8363" s="364" t="s">
        <v>15384</v>
      </c>
      <c r="D8363" s="364" t="s">
        <v>3</v>
      </c>
      <c r="E8363" s="365">
        <v>114.77</v>
      </c>
      <c r="F8363" s="364" t="s">
        <v>15342</v>
      </c>
      <c r="G8363" s="364" t="s">
        <v>15548</v>
      </c>
      <c r="H8363" s="364" t="s">
        <v>29016</v>
      </c>
    </row>
    <row r="8364" spans="1:8" x14ac:dyDescent="0.25">
      <c r="A8364" s="246" t="str">
        <f t="shared" si="130"/>
        <v>IUS20050</v>
      </c>
      <c r="B8364" s="364" t="s">
        <v>15385</v>
      </c>
      <c r="C8364" s="364" t="s">
        <v>15386</v>
      </c>
      <c r="D8364" s="364" t="s">
        <v>3</v>
      </c>
      <c r="E8364" s="365">
        <v>48.67</v>
      </c>
      <c r="F8364" s="364" t="s">
        <v>15342</v>
      </c>
      <c r="G8364" s="364" t="s">
        <v>15548</v>
      </c>
      <c r="H8364" s="364" t="s">
        <v>29016</v>
      </c>
    </row>
    <row r="8365" spans="1:8" x14ac:dyDescent="0.25">
      <c r="A8365" s="246" t="str">
        <f t="shared" si="130"/>
        <v>IUS20051</v>
      </c>
      <c r="B8365" s="364" t="s">
        <v>15411</v>
      </c>
      <c r="C8365" s="364" t="s">
        <v>15412</v>
      </c>
      <c r="D8365" s="364" t="s">
        <v>2</v>
      </c>
      <c r="E8365" s="365">
        <v>29.56</v>
      </c>
      <c r="F8365" s="364" t="s">
        <v>15342</v>
      </c>
      <c r="G8365" s="364" t="s">
        <v>15548</v>
      </c>
      <c r="H8365" s="364" t="s">
        <v>29016</v>
      </c>
    </row>
    <row r="8366" spans="1:8" x14ac:dyDescent="0.25">
      <c r="A8366" s="246" t="str">
        <f t="shared" si="130"/>
        <v>IUS20052</v>
      </c>
      <c r="B8366" s="364" t="s">
        <v>15413</v>
      </c>
      <c r="C8366" s="364" t="s">
        <v>15414</v>
      </c>
      <c r="D8366" s="364" t="s">
        <v>2</v>
      </c>
      <c r="E8366" s="365">
        <v>12.5</v>
      </c>
      <c r="F8366" s="364" t="s">
        <v>15342</v>
      </c>
      <c r="G8366" s="364" t="s">
        <v>15548</v>
      </c>
      <c r="H8366" s="364" t="s">
        <v>29016</v>
      </c>
    </row>
    <row r="8367" spans="1:8" x14ac:dyDescent="0.25">
      <c r="A8367" s="246" t="str">
        <f t="shared" si="130"/>
        <v>IUS20053</v>
      </c>
      <c r="B8367" s="364" t="s">
        <v>15415</v>
      </c>
      <c r="C8367" s="364" t="s">
        <v>15416</v>
      </c>
      <c r="D8367" s="364" t="s">
        <v>2</v>
      </c>
      <c r="E8367" s="365">
        <v>13.74</v>
      </c>
      <c r="F8367" s="364" t="s">
        <v>15342</v>
      </c>
      <c r="G8367" s="364" t="s">
        <v>15548</v>
      </c>
      <c r="H8367" s="364" t="s">
        <v>29016</v>
      </c>
    </row>
    <row r="8368" spans="1:8" x14ac:dyDescent="0.25">
      <c r="A8368" s="246" t="str">
        <f t="shared" si="130"/>
        <v>IUS20054</v>
      </c>
      <c r="B8368" s="364" t="s">
        <v>16377</v>
      </c>
      <c r="C8368" s="364" t="s">
        <v>15417</v>
      </c>
      <c r="D8368" s="364" t="s">
        <v>2</v>
      </c>
      <c r="E8368" s="365">
        <v>36.299999999999997</v>
      </c>
      <c r="F8368" s="364" t="s">
        <v>15342</v>
      </c>
      <c r="G8368" s="364" t="s">
        <v>15548</v>
      </c>
      <c r="H8368" s="364" t="s">
        <v>29016</v>
      </c>
    </row>
    <row r="8369" spans="1:8" x14ac:dyDescent="0.25">
      <c r="A8369" s="246" t="str">
        <f t="shared" si="130"/>
        <v>IUS20055</v>
      </c>
      <c r="B8369" s="364" t="s">
        <v>15418</v>
      </c>
      <c r="C8369" s="364" t="s">
        <v>15419</v>
      </c>
      <c r="D8369" s="364" t="s">
        <v>1</v>
      </c>
      <c r="E8369" s="365">
        <v>564.20000000000005</v>
      </c>
      <c r="F8369" s="364" t="s">
        <v>15342</v>
      </c>
      <c r="G8369" s="364" t="s">
        <v>15548</v>
      </c>
      <c r="H8369" s="364" t="s">
        <v>29016</v>
      </c>
    </row>
    <row r="8370" spans="1:8" x14ac:dyDescent="0.25">
      <c r="A8370" s="246" t="str">
        <f t="shared" si="130"/>
        <v>IUS20056</v>
      </c>
      <c r="B8370" s="364" t="s">
        <v>15420</v>
      </c>
      <c r="C8370" s="364" t="s">
        <v>15421</v>
      </c>
      <c r="D8370" s="364" t="s">
        <v>1</v>
      </c>
      <c r="E8370" s="365">
        <v>177300.5</v>
      </c>
      <c r="F8370" s="364" t="s">
        <v>15342</v>
      </c>
      <c r="G8370" s="364" t="s">
        <v>15548</v>
      </c>
      <c r="H8370" s="364" t="s">
        <v>29016</v>
      </c>
    </row>
    <row r="8371" spans="1:8" x14ac:dyDescent="0.25">
      <c r="A8371" s="246" t="str">
        <f t="shared" si="130"/>
        <v>IUS20057</v>
      </c>
      <c r="B8371" s="364" t="s">
        <v>15437</v>
      </c>
      <c r="C8371" s="364" t="s">
        <v>15438</v>
      </c>
      <c r="D8371" s="364" t="s">
        <v>3</v>
      </c>
      <c r="E8371" s="365">
        <v>494.54</v>
      </c>
      <c r="F8371" s="364" t="s">
        <v>15342</v>
      </c>
      <c r="G8371" s="364" t="s">
        <v>15548</v>
      </c>
      <c r="H8371" s="364" t="s">
        <v>29016</v>
      </c>
    </row>
    <row r="8372" spans="1:8" x14ac:dyDescent="0.25">
      <c r="A8372" s="246" t="str">
        <f t="shared" si="130"/>
        <v>IUS20058</v>
      </c>
      <c r="B8372" s="364" t="s">
        <v>19735</v>
      </c>
      <c r="C8372" s="364" t="s">
        <v>19736</v>
      </c>
      <c r="D8372" s="364" t="s">
        <v>3</v>
      </c>
      <c r="E8372" s="365">
        <v>187.89</v>
      </c>
      <c r="F8372" s="364" t="s">
        <v>15342</v>
      </c>
      <c r="G8372" s="364" t="s">
        <v>15548</v>
      </c>
      <c r="H8372" s="364" t="s">
        <v>29016</v>
      </c>
    </row>
    <row r="8373" spans="1:8" x14ac:dyDescent="0.25">
      <c r="A8373" s="246" t="str">
        <f t="shared" si="130"/>
        <v>IUS20059</v>
      </c>
      <c r="B8373" s="364" t="s">
        <v>19737</v>
      </c>
      <c r="C8373" s="364" t="s">
        <v>19738</v>
      </c>
      <c r="D8373" s="364" t="s">
        <v>3</v>
      </c>
      <c r="E8373" s="365">
        <v>48.66</v>
      </c>
      <c r="F8373" s="364" t="s">
        <v>15342</v>
      </c>
      <c r="G8373" s="364" t="s">
        <v>15548</v>
      </c>
      <c r="H8373" s="364" t="s">
        <v>29016</v>
      </c>
    </row>
    <row r="8374" spans="1:8" x14ac:dyDescent="0.25">
      <c r="A8374" s="246" t="str">
        <f t="shared" si="130"/>
        <v>IUS20060</v>
      </c>
      <c r="B8374" s="364" t="s">
        <v>19739</v>
      </c>
      <c r="C8374" s="364" t="s">
        <v>19740</v>
      </c>
      <c r="D8374" s="364" t="s">
        <v>3</v>
      </c>
      <c r="E8374" s="365">
        <v>160.05000000000001</v>
      </c>
      <c r="F8374" s="364" t="s">
        <v>15342</v>
      </c>
      <c r="G8374" s="364" t="s">
        <v>15548</v>
      </c>
      <c r="H8374" s="364" t="s">
        <v>29016</v>
      </c>
    </row>
    <row r="8375" spans="1:8" x14ac:dyDescent="0.25">
      <c r="A8375" s="246" t="str">
        <f t="shared" si="130"/>
        <v>IUS20061</v>
      </c>
      <c r="B8375" s="364" t="s">
        <v>19741</v>
      </c>
      <c r="C8375" s="364" t="s">
        <v>19742</v>
      </c>
      <c r="D8375" s="364" t="s">
        <v>3</v>
      </c>
      <c r="E8375" s="365">
        <v>254.41</v>
      </c>
      <c r="F8375" s="364" t="s">
        <v>15342</v>
      </c>
      <c r="G8375" s="364" t="s">
        <v>15548</v>
      </c>
      <c r="H8375" s="364" t="s">
        <v>29016</v>
      </c>
    </row>
    <row r="8376" spans="1:8" x14ac:dyDescent="0.25">
      <c r="A8376" s="246" t="str">
        <f t="shared" si="130"/>
        <v>IUS85001</v>
      </c>
      <c r="B8376" s="364" t="s">
        <v>12546</v>
      </c>
      <c r="C8376" s="364" t="s">
        <v>12547</v>
      </c>
      <c r="D8376" s="364" t="s">
        <v>5</v>
      </c>
      <c r="E8376" s="365">
        <v>17.739999999999998</v>
      </c>
      <c r="F8376" s="364" t="s">
        <v>15342</v>
      </c>
      <c r="G8376" s="364" t="s">
        <v>15548</v>
      </c>
      <c r="H8376" s="364" t="s">
        <v>29016</v>
      </c>
    </row>
    <row r="8377" spans="1:8" x14ac:dyDescent="0.25">
      <c r="A8377" s="246" t="str">
        <f t="shared" si="130"/>
        <v>IUS85002</v>
      </c>
      <c r="B8377" s="364" t="s">
        <v>12548</v>
      </c>
      <c r="C8377" s="364" t="s">
        <v>12549</v>
      </c>
      <c r="D8377" s="364" t="s">
        <v>1</v>
      </c>
      <c r="E8377" s="365">
        <v>125.08</v>
      </c>
      <c r="F8377" s="364" t="s">
        <v>15342</v>
      </c>
      <c r="G8377" s="364" t="s">
        <v>15548</v>
      </c>
      <c r="H8377" s="364" t="s">
        <v>29016</v>
      </c>
    </row>
    <row r="8378" spans="1:8" x14ac:dyDescent="0.25">
      <c r="A8378" s="246" t="str">
        <f t="shared" si="130"/>
        <v>IUS85003</v>
      </c>
      <c r="B8378" s="364" t="s">
        <v>12550</v>
      </c>
      <c r="C8378" s="364" t="s">
        <v>12551</v>
      </c>
      <c r="D8378" s="364" t="s">
        <v>1</v>
      </c>
      <c r="E8378" s="365">
        <v>30.37</v>
      </c>
      <c r="F8378" s="364" t="s">
        <v>15342</v>
      </c>
      <c r="G8378" s="364" t="s">
        <v>15548</v>
      </c>
      <c r="H8378" s="364" t="s">
        <v>29016</v>
      </c>
    </row>
    <row r="8379" spans="1:8" x14ac:dyDescent="0.25">
      <c r="A8379" s="246" t="str">
        <f t="shared" si="130"/>
        <v>IUS85004</v>
      </c>
      <c r="B8379" s="364" t="s">
        <v>14069</v>
      </c>
      <c r="C8379" s="364" t="s">
        <v>14070</v>
      </c>
      <c r="D8379" s="364" t="s">
        <v>1</v>
      </c>
      <c r="E8379" s="365">
        <v>5006.29</v>
      </c>
      <c r="F8379" s="364" t="s">
        <v>15342</v>
      </c>
      <c r="G8379" s="364" t="s">
        <v>15548</v>
      </c>
      <c r="H8379" s="364" t="s">
        <v>29016</v>
      </c>
    </row>
    <row r="8380" spans="1:8" x14ac:dyDescent="0.25">
      <c r="A8380" s="246" t="str">
        <f t="shared" si="130"/>
        <v>IUS85005</v>
      </c>
      <c r="B8380" s="364" t="s">
        <v>14053</v>
      </c>
      <c r="C8380" s="364" t="s">
        <v>14054</v>
      </c>
      <c r="D8380" s="364" t="s">
        <v>1</v>
      </c>
      <c r="E8380" s="365">
        <v>5213.1899999999996</v>
      </c>
      <c r="F8380" s="364" t="s">
        <v>15342</v>
      </c>
      <c r="G8380" s="364" t="s">
        <v>15548</v>
      </c>
      <c r="H8380" s="364" t="s">
        <v>29016</v>
      </c>
    </row>
    <row r="8381" spans="1:8" x14ac:dyDescent="0.25">
      <c r="A8381" s="246" t="str">
        <f t="shared" si="130"/>
        <v>IUS85006</v>
      </c>
      <c r="B8381" s="364" t="s">
        <v>14065</v>
      </c>
      <c r="C8381" s="364" t="s">
        <v>14066</v>
      </c>
      <c r="D8381" s="364" t="s">
        <v>1</v>
      </c>
      <c r="E8381" s="365">
        <v>182.27</v>
      </c>
      <c r="F8381" s="364" t="s">
        <v>15342</v>
      </c>
      <c r="G8381" s="364" t="s">
        <v>15548</v>
      </c>
      <c r="H8381" s="364" t="s">
        <v>29016</v>
      </c>
    </row>
    <row r="8382" spans="1:8" x14ac:dyDescent="0.25">
      <c r="A8382" s="246" t="str">
        <f t="shared" si="130"/>
        <v>IUS85007</v>
      </c>
      <c r="B8382" s="364" t="s">
        <v>16378</v>
      </c>
      <c r="C8382" s="364" t="s">
        <v>16379</v>
      </c>
      <c r="D8382" s="364" t="s">
        <v>2</v>
      </c>
      <c r="E8382" s="365">
        <v>8.7100000000000009</v>
      </c>
      <c r="F8382" s="364" t="s">
        <v>15342</v>
      </c>
      <c r="G8382" s="364" t="s">
        <v>15548</v>
      </c>
      <c r="H8382" s="364" t="s">
        <v>29016</v>
      </c>
    </row>
    <row r="8383" spans="1:8" x14ac:dyDescent="0.25">
      <c r="A8383" s="246" t="str">
        <f t="shared" si="130"/>
        <v>IUS86001</v>
      </c>
      <c r="B8383" s="364" t="s">
        <v>6880</v>
      </c>
      <c r="C8383" s="364" t="s">
        <v>33729</v>
      </c>
      <c r="D8383" s="364" t="s">
        <v>3</v>
      </c>
      <c r="E8383" s="365">
        <v>0</v>
      </c>
      <c r="F8383" s="364" t="s">
        <v>15342</v>
      </c>
      <c r="G8383" s="364" t="s">
        <v>15548</v>
      </c>
      <c r="H8383" s="364" t="s">
        <v>29016</v>
      </c>
    </row>
    <row r="8384" spans="1:8" x14ac:dyDescent="0.25">
      <c r="A8384" s="246" t="str">
        <f t="shared" si="130"/>
        <v>IUS86002</v>
      </c>
      <c r="B8384" s="364" t="s">
        <v>19766</v>
      </c>
      <c r="C8384" s="364" t="s">
        <v>33650</v>
      </c>
      <c r="D8384" s="364" t="s">
        <v>3</v>
      </c>
      <c r="E8384" s="365">
        <v>0</v>
      </c>
      <c r="F8384" s="364" t="s">
        <v>15342</v>
      </c>
      <c r="G8384" s="364" t="s">
        <v>15548</v>
      </c>
      <c r="H8384" s="364" t="s">
        <v>29016</v>
      </c>
    </row>
    <row r="8385" spans="1:8" x14ac:dyDescent="0.25">
      <c r="A8385" s="246" t="str">
        <f t="shared" si="130"/>
        <v>IUS87001</v>
      </c>
      <c r="B8385" s="364" t="s">
        <v>6881</v>
      </c>
      <c r="C8385" s="364" t="s">
        <v>6808</v>
      </c>
      <c r="D8385" s="364" t="s">
        <v>3</v>
      </c>
      <c r="E8385" s="365">
        <v>120.17</v>
      </c>
      <c r="F8385" s="364" t="s">
        <v>15342</v>
      </c>
      <c r="G8385" s="364" t="s">
        <v>15548</v>
      </c>
      <c r="H8385" s="364" t="s">
        <v>29016</v>
      </c>
    </row>
    <row r="8386" spans="1:8" x14ac:dyDescent="0.25">
      <c r="A8386" s="246" t="str">
        <f t="shared" si="130"/>
        <v>IUS87002</v>
      </c>
      <c r="B8386" s="364" t="s">
        <v>12552</v>
      </c>
      <c r="C8386" s="364" t="s">
        <v>12553</v>
      </c>
      <c r="D8386" s="364" t="s">
        <v>1</v>
      </c>
      <c r="E8386" s="365">
        <v>120.08</v>
      </c>
      <c r="F8386" s="364" t="s">
        <v>15342</v>
      </c>
      <c r="G8386" s="364" t="s">
        <v>15548</v>
      </c>
      <c r="H8386" s="364" t="s">
        <v>29016</v>
      </c>
    </row>
    <row r="8387" spans="1:8" x14ac:dyDescent="0.25">
      <c r="A8387" s="246" t="str">
        <f t="shared" ref="A8387:A8450" si="131">B8387</f>
        <v>IUS87003</v>
      </c>
      <c r="B8387" s="364" t="s">
        <v>12554</v>
      </c>
      <c r="C8387" s="364" t="s">
        <v>33733</v>
      </c>
      <c r="D8387" s="364" t="s">
        <v>3</v>
      </c>
      <c r="E8387" s="365">
        <v>569.24</v>
      </c>
      <c r="F8387" s="364" t="s">
        <v>15342</v>
      </c>
      <c r="G8387" s="364" t="s">
        <v>15548</v>
      </c>
      <c r="H8387" s="364" t="s">
        <v>29016</v>
      </c>
    </row>
    <row r="8388" spans="1:8" x14ac:dyDescent="0.25">
      <c r="A8388" s="246" t="str">
        <f t="shared" si="131"/>
        <v>IUS87004</v>
      </c>
      <c r="B8388" s="364" t="s">
        <v>13297</v>
      </c>
      <c r="C8388" s="364" t="s">
        <v>13298</v>
      </c>
      <c r="D8388" s="364" t="s">
        <v>1</v>
      </c>
      <c r="E8388" s="365">
        <v>38.47</v>
      </c>
      <c r="F8388" s="364" t="s">
        <v>15342</v>
      </c>
      <c r="G8388" s="364" t="s">
        <v>15548</v>
      </c>
      <c r="H8388" s="364" t="s">
        <v>29016</v>
      </c>
    </row>
    <row r="8389" spans="1:8" x14ac:dyDescent="0.25">
      <c r="A8389" s="246" t="str">
        <f t="shared" si="131"/>
        <v>IUS87005</v>
      </c>
      <c r="B8389" s="364" t="s">
        <v>13447</v>
      </c>
      <c r="C8389" s="364" t="s">
        <v>14045</v>
      </c>
      <c r="D8389" s="364" t="s">
        <v>1</v>
      </c>
      <c r="E8389" s="365">
        <v>4.6100000000000003</v>
      </c>
      <c r="F8389" s="364" t="s">
        <v>15342</v>
      </c>
      <c r="G8389" s="364" t="s">
        <v>15548</v>
      </c>
      <c r="H8389" s="364" t="s">
        <v>29016</v>
      </c>
    </row>
    <row r="8390" spans="1:8" x14ac:dyDescent="0.25">
      <c r="A8390" s="246" t="str">
        <f t="shared" si="131"/>
        <v>IUS87006</v>
      </c>
      <c r="B8390" s="364" t="s">
        <v>13448</v>
      </c>
      <c r="C8390" s="364" t="s">
        <v>13449</v>
      </c>
      <c r="D8390" s="364" t="s">
        <v>1</v>
      </c>
      <c r="E8390" s="365">
        <v>429.68</v>
      </c>
      <c r="F8390" s="364" t="s">
        <v>15342</v>
      </c>
      <c r="G8390" s="364" t="s">
        <v>15548</v>
      </c>
      <c r="H8390" s="364" t="s">
        <v>29016</v>
      </c>
    </row>
    <row r="8391" spans="1:8" x14ac:dyDescent="0.25">
      <c r="A8391" s="246" t="str">
        <f t="shared" si="131"/>
        <v>IUS87007</v>
      </c>
      <c r="B8391" s="364" t="s">
        <v>13450</v>
      </c>
      <c r="C8391" s="364" t="s">
        <v>13451</v>
      </c>
      <c r="D8391" s="364" t="s">
        <v>1</v>
      </c>
      <c r="E8391" s="365">
        <v>1362.67</v>
      </c>
      <c r="F8391" s="364" t="s">
        <v>15342</v>
      </c>
      <c r="G8391" s="364" t="s">
        <v>15548</v>
      </c>
      <c r="H8391" s="364" t="s">
        <v>29016</v>
      </c>
    </row>
    <row r="8392" spans="1:8" x14ac:dyDescent="0.25">
      <c r="A8392" s="246" t="str">
        <f t="shared" si="131"/>
        <v>IUS87008</v>
      </c>
      <c r="B8392" s="364" t="s">
        <v>16380</v>
      </c>
      <c r="C8392" s="364" t="s">
        <v>16381</v>
      </c>
      <c r="D8392" s="364" t="s">
        <v>3</v>
      </c>
      <c r="E8392" s="365">
        <v>2439.63</v>
      </c>
      <c r="F8392" s="364" t="s">
        <v>15342</v>
      </c>
      <c r="G8392" s="364" t="s">
        <v>15548</v>
      </c>
      <c r="H8392" s="364" t="s">
        <v>29016</v>
      </c>
    </row>
    <row r="8393" spans="1:8" x14ac:dyDescent="0.25">
      <c r="A8393" s="246" t="str">
        <f t="shared" si="131"/>
        <v>IUS87009</v>
      </c>
      <c r="B8393" s="364" t="s">
        <v>16382</v>
      </c>
      <c r="C8393" s="364" t="s">
        <v>16383</v>
      </c>
      <c r="D8393" s="364" t="s">
        <v>1</v>
      </c>
      <c r="E8393" s="365">
        <v>298.77</v>
      </c>
      <c r="F8393" s="364" t="s">
        <v>15342</v>
      </c>
      <c r="G8393" s="364" t="s">
        <v>15548</v>
      </c>
      <c r="H8393" s="364" t="s">
        <v>29016</v>
      </c>
    </row>
    <row r="8394" spans="1:8" x14ac:dyDescent="0.25">
      <c r="A8394" s="246" t="str">
        <f t="shared" si="131"/>
        <v>IUS87010</v>
      </c>
      <c r="B8394" s="364" t="s">
        <v>16384</v>
      </c>
      <c r="C8394" s="364" t="s">
        <v>16385</v>
      </c>
      <c r="D8394" s="364" t="s">
        <v>1</v>
      </c>
      <c r="E8394" s="365">
        <v>274.83999999999997</v>
      </c>
      <c r="F8394" s="364" t="s">
        <v>15342</v>
      </c>
      <c r="G8394" s="364" t="s">
        <v>15548</v>
      </c>
      <c r="H8394" s="364" t="s">
        <v>29016</v>
      </c>
    </row>
    <row r="8395" spans="1:8" x14ac:dyDescent="0.25">
      <c r="A8395" s="246" t="str">
        <f t="shared" si="131"/>
        <v>IUS87011</v>
      </c>
      <c r="B8395" s="364" t="s">
        <v>19743</v>
      </c>
      <c r="C8395" s="364" t="s">
        <v>19744</v>
      </c>
      <c r="D8395" s="364" t="s">
        <v>1</v>
      </c>
      <c r="E8395" s="365">
        <v>3367.06</v>
      </c>
      <c r="F8395" s="364" t="s">
        <v>15342</v>
      </c>
      <c r="G8395" s="364" t="s">
        <v>15548</v>
      </c>
      <c r="H8395" s="364" t="s">
        <v>29016</v>
      </c>
    </row>
    <row r="8396" spans="1:8" x14ac:dyDescent="0.25">
      <c r="A8396" s="246" t="str">
        <f t="shared" si="131"/>
        <v>IUS87012</v>
      </c>
      <c r="B8396" s="364" t="s">
        <v>19745</v>
      </c>
      <c r="C8396" s="364" t="s">
        <v>19746</v>
      </c>
      <c r="D8396" s="364" t="s">
        <v>1</v>
      </c>
      <c r="E8396" s="365">
        <v>319.19</v>
      </c>
      <c r="F8396" s="364" t="s">
        <v>15342</v>
      </c>
      <c r="G8396" s="364" t="s">
        <v>15548</v>
      </c>
      <c r="H8396" s="364" t="s">
        <v>29016</v>
      </c>
    </row>
    <row r="8397" spans="1:8" x14ac:dyDescent="0.25">
      <c r="A8397" s="246" t="str">
        <f t="shared" si="131"/>
        <v>IUS87013</v>
      </c>
      <c r="B8397" s="364" t="s">
        <v>19747</v>
      </c>
      <c r="C8397" s="364" t="s">
        <v>33707</v>
      </c>
      <c r="D8397" s="364" t="s">
        <v>3</v>
      </c>
      <c r="E8397" s="365">
        <v>306.77</v>
      </c>
      <c r="F8397" s="364" t="s">
        <v>15342</v>
      </c>
      <c r="G8397" s="364" t="s">
        <v>15548</v>
      </c>
      <c r="H8397" s="364" t="s">
        <v>29016</v>
      </c>
    </row>
    <row r="8398" spans="1:8" x14ac:dyDescent="0.25">
      <c r="A8398" s="246" t="str">
        <f t="shared" si="131"/>
        <v>IUS87014</v>
      </c>
      <c r="B8398" s="364" t="s">
        <v>19748</v>
      </c>
      <c r="C8398" s="364" t="s">
        <v>19749</v>
      </c>
      <c r="D8398" s="364" t="s">
        <v>3</v>
      </c>
      <c r="E8398" s="365">
        <v>486.55</v>
      </c>
      <c r="F8398" s="364" t="s">
        <v>15342</v>
      </c>
      <c r="G8398" s="364" t="s">
        <v>15548</v>
      </c>
      <c r="H8398" s="364" t="s">
        <v>29016</v>
      </c>
    </row>
    <row r="8399" spans="1:8" x14ac:dyDescent="0.25">
      <c r="A8399" s="246" t="str">
        <f t="shared" si="131"/>
        <v>IUS87015</v>
      </c>
      <c r="B8399" s="364" t="s">
        <v>19750</v>
      </c>
      <c r="C8399" s="364" t="s">
        <v>19751</v>
      </c>
      <c r="D8399" s="364" t="s">
        <v>3</v>
      </c>
      <c r="E8399" s="365">
        <v>28.83</v>
      </c>
      <c r="F8399" s="364" t="s">
        <v>15342</v>
      </c>
      <c r="G8399" s="364" t="s">
        <v>15548</v>
      </c>
      <c r="H8399" s="364" t="s">
        <v>29016</v>
      </c>
    </row>
    <row r="8400" spans="1:8" x14ac:dyDescent="0.25">
      <c r="A8400" s="246" t="str">
        <f t="shared" si="131"/>
        <v>IUS87016</v>
      </c>
      <c r="B8400" s="364" t="s">
        <v>19752</v>
      </c>
      <c r="C8400" s="364" t="s">
        <v>19753</v>
      </c>
      <c r="D8400" s="364" t="s">
        <v>2</v>
      </c>
      <c r="E8400" s="365">
        <v>110.55</v>
      </c>
      <c r="F8400" s="364" t="s">
        <v>15342</v>
      </c>
      <c r="G8400" s="364" t="s">
        <v>15548</v>
      </c>
      <c r="H8400" s="364" t="s">
        <v>29016</v>
      </c>
    </row>
    <row r="8401" spans="1:8" x14ac:dyDescent="0.25">
      <c r="A8401" s="246" t="str">
        <f t="shared" si="131"/>
        <v>IUS87017</v>
      </c>
      <c r="B8401" s="364" t="s">
        <v>19754</v>
      </c>
      <c r="C8401" s="364" t="s">
        <v>19755</v>
      </c>
      <c r="D8401" s="364" t="s">
        <v>3</v>
      </c>
      <c r="E8401" s="365">
        <v>449.48</v>
      </c>
      <c r="F8401" s="364" t="s">
        <v>15342</v>
      </c>
      <c r="G8401" s="364" t="s">
        <v>15548</v>
      </c>
      <c r="H8401" s="364" t="s">
        <v>29016</v>
      </c>
    </row>
    <row r="8402" spans="1:8" x14ac:dyDescent="0.25">
      <c r="A8402" s="246" t="str">
        <f t="shared" si="131"/>
        <v>IUTR1001</v>
      </c>
      <c r="B8402" s="364" t="s">
        <v>6900</v>
      </c>
      <c r="C8402" s="364" t="s">
        <v>6901</v>
      </c>
      <c r="D8402" s="364" t="s">
        <v>7</v>
      </c>
      <c r="E8402" s="365">
        <v>1.25</v>
      </c>
      <c r="F8402" s="364" t="s">
        <v>15342</v>
      </c>
      <c r="G8402" s="364" t="s">
        <v>15548</v>
      </c>
      <c r="H8402" s="364" t="s">
        <v>29016</v>
      </c>
    </row>
    <row r="8403" spans="1:8" x14ac:dyDescent="0.25">
      <c r="A8403" s="246" t="str">
        <f t="shared" si="131"/>
        <v>IUTR1003</v>
      </c>
      <c r="B8403" s="364" t="s">
        <v>6902</v>
      </c>
      <c r="C8403" s="364" t="s">
        <v>6903</v>
      </c>
      <c r="D8403" s="364" t="s">
        <v>7</v>
      </c>
      <c r="E8403" s="365">
        <v>1.1399999999999999</v>
      </c>
      <c r="F8403" s="364" t="s">
        <v>15342</v>
      </c>
      <c r="G8403" s="364" t="s">
        <v>15548</v>
      </c>
      <c r="H8403" s="364" t="s">
        <v>29016</v>
      </c>
    </row>
    <row r="8404" spans="1:8" x14ac:dyDescent="0.25">
      <c r="A8404" s="246" t="str">
        <f t="shared" si="131"/>
        <v>IUTR1004</v>
      </c>
      <c r="B8404" s="364" t="s">
        <v>19758</v>
      </c>
      <c r="C8404" s="364" t="s">
        <v>19759</v>
      </c>
      <c r="D8404" s="364" t="s">
        <v>138</v>
      </c>
      <c r="E8404" s="365">
        <v>0</v>
      </c>
      <c r="F8404" s="364" t="s">
        <v>15342</v>
      </c>
      <c r="G8404" s="364" t="s">
        <v>15548</v>
      </c>
      <c r="H8404" s="364" t="s">
        <v>29016</v>
      </c>
    </row>
    <row r="8405" spans="1:8" x14ac:dyDescent="0.25">
      <c r="A8405" s="246" t="str">
        <f t="shared" si="131"/>
        <v>IUTR1005</v>
      </c>
      <c r="B8405" s="364" t="s">
        <v>6904</v>
      </c>
      <c r="C8405" s="364" t="s">
        <v>19760</v>
      </c>
      <c r="D8405" s="364" t="s">
        <v>351</v>
      </c>
      <c r="E8405" s="365">
        <v>4.07</v>
      </c>
      <c r="F8405" s="364" t="s">
        <v>15342</v>
      </c>
      <c r="G8405" s="364" t="s">
        <v>15548</v>
      </c>
      <c r="H8405" s="364" t="s">
        <v>29016</v>
      </c>
    </row>
    <row r="8406" spans="1:8" x14ac:dyDescent="0.25">
      <c r="A8406" s="246" t="str">
        <f t="shared" si="131"/>
        <v>IUTR1006</v>
      </c>
      <c r="B8406" s="364" t="s">
        <v>7729</v>
      </c>
      <c r="C8406" s="364" t="s">
        <v>7730</v>
      </c>
      <c r="D8406" s="364" t="s">
        <v>351</v>
      </c>
      <c r="E8406" s="365">
        <v>30.91</v>
      </c>
      <c r="F8406" s="364" t="s">
        <v>15342</v>
      </c>
      <c r="G8406" s="364" t="s">
        <v>15548</v>
      </c>
      <c r="H8406" s="364" t="s">
        <v>29016</v>
      </c>
    </row>
    <row r="8407" spans="1:8" x14ac:dyDescent="0.25">
      <c r="A8407" s="246" t="str">
        <f t="shared" si="131"/>
        <v>IUTR1007</v>
      </c>
      <c r="B8407" s="364" t="s">
        <v>7731</v>
      </c>
      <c r="C8407" s="364" t="s">
        <v>12941</v>
      </c>
      <c r="D8407" s="364" t="s">
        <v>351</v>
      </c>
      <c r="E8407" s="365">
        <v>25.83</v>
      </c>
      <c r="F8407" s="364" t="s">
        <v>15342</v>
      </c>
      <c r="G8407" s="364" t="s">
        <v>15548</v>
      </c>
      <c r="H8407" s="364" t="s">
        <v>29016</v>
      </c>
    </row>
    <row r="8408" spans="1:8" x14ac:dyDescent="0.25">
      <c r="A8408" s="246" t="str">
        <f t="shared" si="131"/>
        <v>IUTR1008</v>
      </c>
      <c r="B8408" s="364" t="s">
        <v>12559</v>
      </c>
      <c r="C8408" s="364" t="s">
        <v>12560</v>
      </c>
      <c r="D8408" s="364" t="s">
        <v>351</v>
      </c>
      <c r="E8408" s="365">
        <v>13.83</v>
      </c>
      <c r="F8408" s="364" t="s">
        <v>15342</v>
      </c>
      <c r="G8408" s="364" t="s">
        <v>15548</v>
      </c>
      <c r="H8408" s="364" t="s">
        <v>29016</v>
      </c>
    </row>
    <row r="8409" spans="1:8" x14ac:dyDescent="0.25">
      <c r="A8409" s="246" t="str">
        <f t="shared" si="131"/>
        <v>IUTR1009</v>
      </c>
      <c r="B8409" s="364" t="s">
        <v>13474</v>
      </c>
      <c r="C8409" s="364" t="s">
        <v>14064</v>
      </c>
      <c r="D8409" s="364" t="s">
        <v>351</v>
      </c>
      <c r="E8409" s="365">
        <v>2.25</v>
      </c>
      <c r="F8409" s="364" t="s">
        <v>15342</v>
      </c>
      <c r="G8409" s="364" t="s">
        <v>15548</v>
      </c>
      <c r="H8409" s="364" t="s">
        <v>29016</v>
      </c>
    </row>
    <row r="8410" spans="1:8" x14ac:dyDescent="0.25">
      <c r="A8410" s="246" t="str">
        <f t="shared" si="131"/>
        <v>IUT01010</v>
      </c>
      <c r="B8410" s="364" t="s">
        <v>15387</v>
      </c>
      <c r="C8410" s="364" t="s">
        <v>19757</v>
      </c>
      <c r="D8410" s="364" t="s">
        <v>4</v>
      </c>
      <c r="E8410" s="365">
        <v>6.83</v>
      </c>
      <c r="F8410" s="364" t="s">
        <v>15342</v>
      </c>
      <c r="G8410" s="364" t="s">
        <v>15548</v>
      </c>
      <c r="H8410" s="364" t="s">
        <v>29016</v>
      </c>
    </row>
    <row r="8411" spans="1:8" x14ac:dyDescent="0.25">
      <c r="A8411" s="246" t="str">
        <f t="shared" si="131"/>
        <v>IUT01011</v>
      </c>
      <c r="B8411" s="364" t="s">
        <v>15388</v>
      </c>
      <c r="C8411" s="364" t="s">
        <v>15389</v>
      </c>
      <c r="D8411" s="364" t="s">
        <v>138</v>
      </c>
      <c r="E8411" s="365">
        <v>1.47</v>
      </c>
      <c r="F8411" s="364" t="s">
        <v>15342</v>
      </c>
      <c r="G8411" s="364" t="s">
        <v>15548</v>
      </c>
      <c r="H8411" s="364" t="s">
        <v>29016</v>
      </c>
    </row>
    <row r="8412" spans="1:8" x14ac:dyDescent="0.25">
      <c r="A8412" s="246" t="str">
        <f t="shared" si="131"/>
        <v>MIUC00301</v>
      </c>
      <c r="B8412" s="364" t="s">
        <v>15764</v>
      </c>
      <c r="C8412" s="364" t="s">
        <v>19761</v>
      </c>
      <c r="D8412" s="364" t="s">
        <v>1</v>
      </c>
      <c r="E8412" s="365">
        <v>0</v>
      </c>
      <c r="F8412" s="364" t="s">
        <v>15342</v>
      </c>
      <c r="G8412" s="364" t="s">
        <v>15548</v>
      </c>
      <c r="H8412" s="364" t="s">
        <v>29016</v>
      </c>
    </row>
    <row r="8413" spans="1:8" x14ac:dyDescent="0.25">
      <c r="A8413" s="246" t="str">
        <f t="shared" si="131"/>
        <v>PCIU0001</v>
      </c>
      <c r="B8413" s="364" t="s">
        <v>12935</v>
      </c>
      <c r="C8413" s="364" t="s">
        <v>19984</v>
      </c>
      <c r="D8413" s="364" t="s">
        <v>3</v>
      </c>
      <c r="E8413" s="365">
        <v>0</v>
      </c>
      <c r="F8413" s="364" t="s">
        <v>15342</v>
      </c>
      <c r="G8413" s="364" t="s">
        <v>15548</v>
      </c>
      <c r="H8413" s="364" t="s">
        <v>29016</v>
      </c>
    </row>
    <row r="8414" spans="1:8" x14ac:dyDescent="0.25">
      <c r="A8414" s="246" t="str">
        <f t="shared" si="131"/>
        <v>PEP00002</v>
      </c>
      <c r="B8414" s="364" t="s">
        <v>33617</v>
      </c>
      <c r="C8414" s="364" t="s">
        <v>33618</v>
      </c>
      <c r="D8414" s="364" t="s">
        <v>3</v>
      </c>
      <c r="E8414" s="365">
        <v>0</v>
      </c>
      <c r="F8414" s="364" t="s">
        <v>15342</v>
      </c>
      <c r="G8414" s="364" t="s">
        <v>15548</v>
      </c>
      <c r="H8414" s="364" t="s">
        <v>29016</v>
      </c>
    </row>
    <row r="8415" spans="1:8" x14ac:dyDescent="0.25">
      <c r="A8415" s="246" t="str">
        <f t="shared" si="131"/>
        <v>PIU00017</v>
      </c>
      <c r="B8415" s="364" t="s">
        <v>15390</v>
      </c>
      <c r="C8415" s="364" t="s">
        <v>36826</v>
      </c>
      <c r="D8415" s="364" t="s">
        <v>4</v>
      </c>
      <c r="E8415" s="365">
        <v>0</v>
      </c>
      <c r="F8415" s="364" t="s">
        <v>15342</v>
      </c>
      <c r="G8415" s="364" t="s">
        <v>15548</v>
      </c>
      <c r="H8415" s="364" t="s">
        <v>29016</v>
      </c>
    </row>
    <row r="8416" spans="1:8" x14ac:dyDescent="0.25">
      <c r="A8416" s="246" t="str">
        <f t="shared" si="131"/>
        <v>PIU00018</v>
      </c>
      <c r="B8416" s="364" t="s">
        <v>15391</v>
      </c>
      <c r="C8416" s="364" t="s">
        <v>15392</v>
      </c>
      <c r="D8416" s="364" t="s">
        <v>3</v>
      </c>
      <c r="E8416" s="365">
        <v>0</v>
      </c>
      <c r="F8416" s="364" t="s">
        <v>15342</v>
      </c>
      <c r="G8416" s="364" t="s">
        <v>15548</v>
      </c>
      <c r="H8416" s="364" t="s">
        <v>29016</v>
      </c>
    </row>
    <row r="8417" spans="1:8" x14ac:dyDescent="0.25">
      <c r="A8417" s="246" t="str">
        <f t="shared" si="131"/>
        <v>PIU00019</v>
      </c>
      <c r="B8417" s="364" t="s">
        <v>15393</v>
      </c>
      <c r="C8417" s="364" t="s">
        <v>15394</v>
      </c>
      <c r="D8417" s="364" t="s">
        <v>1</v>
      </c>
      <c r="E8417" s="365">
        <v>0</v>
      </c>
      <c r="F8417" s="364" t="s">
        <v>15342</v>
      </c>
      <c r="G8417" s="364" t="s">
        <v>15548</v>
      </c>
      <c r="H8417" s="364" t="s">
        <v>29016</v>
      </c>
    </row>
    <row r="8418" spans="1:8" x14ac:dyDescent="0.25">
      <c r="A8418" s="246" t="str">
        <f t="shared" si="131"/>
        <v>PIU00021</v>
      </c>
      <c r="B8418" s="364" t="s">
        <v>33578</v>
      </c>
      <c r="C8418" s="364" t="s">
        <v>36827</v>
      </c>
      <c r="D8418" s="364" t="s">
        <v>398</v>
      </c>
      <c r="E8418" s="365">
        <v>0</v>
      </c>
      <c r="F8418" s="364" t="s">
        <v>15342</v>
      </c>
      <c r="G8418" s="364" t="s">
        <v>15548</v>
      </c>
      <c r="H8418" s="364" t="s">
        <v>29016</v>
      </c>
    </row>
    <row r="8419" spans="1:8" x14ac:dyDescent="0.25">
      <c r="A8419" s="246" t="str">
        <f t="shared" si="131"/>
        <v>PIU00022</v>
      </c>
      <c r="B8419" s="364" t="s">
        <v>33619</v>
      </c>
      <c r="C8419" s="364" t="s">
        <v>36828</v>
      </c>
      <c r="D8419" s="364" t="s">
        <v>398</v>
      </c>
      <c r="E8419" s="365">
        <v>0</v>
      </c>
      <c r="F8419" s="364" t="s">
        <v>15342</v>
      </c>
      <c r="G8419" s="364" t="s">
        <v>15548</v>
      </c>
      <c r="H8419" s="364" t="s">
        <v>29016</v>
      </c>
    </row>
    <row r="8420" spans="1:8" x14ac:dyDescent="0.25">
      <c r="A8420" s="246" t="str">
        <f t="shared" si="131"/>
        <v>PIU00023</v>
      </c>
      <c r="B8420" s="364" t="s">
        <v>33621</v>
      </c>
      <c r="C8420" s="364" t="s">
        <v>33622</v>
      </c>
      <c r="D8420" s="364" t="s">
        <v>1</v>
      </c>
      <c r="E8420" s="365">
        <v>0</v>
      </c>
      <c r="F8420" s="364" t="s">
        <v>15342</v>
      </c>
      <c r="G8420" s="364" t="s">
        <v>15548</v>
      </c>
      <c r="H8420" s="364" t="s">
        <v>29016</v>
      </c>
    </row>
    <row r="8421" spans="1:8" x14ac:dyDescent="0.25">
      <c r="A8421" s="246" t="str">
        <f t="shared" si="131"/>
        <v>PIU0020</v>
      </c>
      <c r="B8421" s="364" t="s">
        <v>19762</v>
      </c>
      <c r="C8421" s="364" t="s">
        <v>36829</v>
      </c>
      <c r="D8421" s="364" t="s">
        <v>4</v>
      </c>
      <c r="E8421" s="365">
        <v>0</v>
      </c>
      <c r="F8421" s="364" t="s">
        <v>15342</v>
      </c>
      <c r="G8421" s="364" t="s">
        <v>15548</v>
      </c>
      <c r="H8421" s="364" t="s">
        <v>29016</v>
      </c>
    </row>
    <row r="8422" spans="1:8" x14ac:dyDescent="0.25">
      <c r="A8422" s="246" t="str">
        <f t="shared" si="131"/>
        <v>IUP30027</v>
      </c>
      <c r="B8422" s="364" t="s">
        <v>6686</v>
      </c>
      <c r="C8422" s="364" t="s">
        <v>6687</v>
      </c>
      <c r="D8422" s="364" t="s">
        <v>4</v>
      </c>
      <c r="E8422" s="365">
        <v>290.43</v>
      </c>
      <c r="F8422" s="364" t="s">
        <v>15342</v>
      </c>
      <c r="G8422" s="364" t="s">
        <v>15548</v>
      </c>
      <c r="H8422" s="364" t="s">
        <v>29016</v>
      </c>
    </row>
    <row r="8423" spans="1:8" x14ac:dyDescent="0.25">
      <c r="A8423" s="246" t="str">
        <f t="shared" si="131"/>
        <v>IUD30101</v>
      </c>
      <c r="B8423" s="364" t="s">
        <v>12504</v>
      </c>
      <c r="C8423" s="364" t="s">
        <v>12692</v>
      </c>
      <c r="D8423" s="364" t="s">
        <v>2</v>
      </c>
      <c r="E8423" s="365">
        <v>3414.61</v>
      </c>
      <c r="F8423" s="364" t="s">
        <v>15342</v>
      </c>
      <c r="G8423" s="364" t="s">
        <v>15548</v>
      </c>
      <c r="H8423" s="364" t="s">
        <v>29016</v>
      </c>
    </row>
    <row r="8424" spans="1:8" x14ac:dyDescent="0.25">
      <c r="A8424" s="246" t="str">
        <f t="shared" si="131"/>
        <v>IUD30027</v>
      </c>
      <c r="B8424" s="364" t="s">
        <v>6446</v>
      </c>
      <c r="C8424" s="364" t="s">
        <v>6447</v>
      </c>
      <c r="D8424" s="364" t="s">
        <v>1</v>
      </c>
      <c r="E8424" s="365">
        <v>17537.509999999998</v>
      </c>
      <c r="F8424" s="364" t="s">
        <v>15342</v>
      </c>
      <c r="G8424" s="364" t="s">
        <v>15548</v>
      </c>
      <c r="H8424" s="364" t="s">
        <v>29016</v>
      </c>
    </row>
    <row r="8425" spans="1:8" x14ac:dyDescent="0.25">
      <c r="A8425" s="246" t="str">
        <f t="shared" si="131"/>
        <v>IUD30184</v>
      </c>
      <c r="B8425" s="364" t="s">
        <v>19615</v>
      </c>
      <c r="C8425" s="364" t="s">
        <v>19616</v>
      </c>
      <c r="D8425" s="364" t="s">
        <v>2</v>
      </c>
      <c r="E8425" s="365">
        <v>6125.18</v>
      </c>
      <c r="F8425" s="364" t="s">
        <v>15342</v>
      </c>
      <c r="G8425" s="364" t="s">
        <v>15548</v>
      </c>
      <c r="H8425" s="364" t="s">
        <v>29016</v>
      </c>
    </row>
    <row r="8426" spans="1:8" x14ac:dyDescent="0.25">
      <c r="A8426" s="246" t="str">
        <f t="shared" si="131"/>
        <v>IUD30091</v>
      </c>
      <c r="B8426" s="364" t="s">
        <v>6555</v>
      </c>
      <c r="C8426" s="364" t="s">
        <v>6556</v>
      </c>
      <c r="D8426" s="364" t="s">
        <v>1</v>
      </c>
      <c r="E8426" s="365">
        <v>1409.47</v>
      </c>
      <c r="F8426" s="364" t="s">
        <v>15342</v>
      </c>
      <c r="G8426" s="364" t="s">
        <v>15548</v>
      </c>
      <c r="H8426" s="364" t="s">
        <v>29016</v>
      </c>
    </row>
    <row r="8427" spans="1:8" x14ac:dyDescent="0.25">
      <c r="A8427" s="246" t="str">
        <f t="shared" si="131"/>
        <v>IUD30090</v>
      </c>
      <c r="B8427" s="364" t="s">
        <v>6553</v>
      </c>
      <c r="C8427" s="364" t="s">
        <v>6554</v>
      </c>
      <c r="D8427" s="364" t="s">
        <v>1</v>
      </c>
      <c r="E8427" s="365">
        <v>826.83</v>
      </c>
      <c r="F8427" s="364" t="s">
        <v>15342</v>
      </c>
      <c r="G8427" s="364" t="s">
        <v>15548</v>
      </c>
      <c r="H8427" s="364" t="s">
        <v>29016</v>
      </c>
    </row>
    <row r="8428" spans="1:8" x14ac:dyDescent="0.25">
      <c r="A8428" s="246" t="str">
        <f t="shared" si="131"/>
        <v>IUD20074</v>
      </c>
      <c r="B8428" s="364" t="s">
        <v>6360</v>
      </c>
      <c r="C8428" s="364" t="s">
        <v>6361</v>
      </c>
      <c r="D8428" s="364" t="s">
        <v>1</v>
      </c>
      <c r="E8428" s="365">
        <v>627.29</v>
      </c>
      <c r="F8428" s="364" t="s">
        <v>15342</v>
      </c>
      <c r="G8428" s="364" t="s">
        <v>15548</v>
      </c>
      <c r="H8428" s="364" t="s">
        <v>29016</v>
      </c>
    </row>
    <row r="8429" spans="1:8" x14ac:dyDescent="0.25">
      <c r="A8429" s="246" t="str">
        <f t="shared" si="131"/>
        <v>IUD20051</v>
      </c>
      <c r="B8429" s="364" t="s">
        <v>6330</v>
      </c>
      <c r="C8429" s="364" t="s">
        <v>6331</v>
      </c>
      <c r="D8429" s="364" t="s">
        <v>1</v>
      </c>
      <c r="E8429" s="365">
        <v>4901.33</v>
      </c>
      <c r="F8429" s="364" t="s">
        <v>15342</v>
      </c>
      <c r="G8429" s="364" t="s">
        <v>15548</v>
      </c>
      <c r="H8429" s="364" t="s">
        <v>29016</v>
      </c>
    </row>
    <row r="8430" spans="1:8" x14ac:dyDescent="0.25">
      <c r="A8430" s="246" t="str">
        <f t="shared" si="131"/>
        <v>IUIL00012</v>
      </c>
      <c r="B8430" s="364" t="s">
        <v>6639</v>
      </c>
      <c r="C8430" s="364" t="s">
        <v>6640</v>
      </c>
      <c r="D8430" s="364" t="s">
        <v>1</v>
      </c>
      <c r="E8430" s="365">
        <v>321.61</v>
      </c>
      <c r="F8430" s="364" t="s">
        <v>15342</v>
      </c>
      <c r="G8430" s="364" t="s">
        <v>15548</v>
      </c>
      <c r="H8430" s="364" t="s">
        <v>29016</v>
      </c>
    </row>
    <row r="8431" spans="1:8" x14ac:dyDescent="0.25">
      <c r="A8431" s="246" t="str">
        <f t="shared" si="131"/>
        <v>IUD20022</v>
      </c>
      <c r="B8431" s="364" t="s">
        <v>6285</v>
      </c>
      <c r="C8431" s="364" t="s">
        <v>19978</v>
      </c>
      <c r="D8431" s="364" t="s">
        <v>1</v>
      </c>
      <c r="E8431" s="365">
        <v>2612.3000000000002</v>
      </c>
      <c r="F8431" s="364" t="s">
        <v>15342</v>
      </c>
      <c r="G8431" s="364" t="s">
        <v>15548</v>
      </c>
      <c r="H8431" s="364" t="s">
        <v>29016</v>
      </c>
    </row>
    <row r="8432" spans="1:8" x14ac:dyDescent="0.25">
      <c r="A8432" s="246" t="str">
        <f t="shared" si="131"/>
        <v>IUD20066</v>
      </c>
      <c r="B8432" s="364" t="s">
        <v>6352</v>
      </c>
      <c r="C8432" s="364" t="s">
        <v>33565</v>
      </c>
      <c r="D8432" s="364" t="s">
        <v>1</v>
      </c>
      <c r="E8432" s="365">
        <v>5018.51</v>
      </c>
      <c r="F8432" s="364" t="s">
        <v>15342</v>
      </c>
      <c r="G8432" s="364" t="s">
        <v>15548</v>
      </c>
      <c r="H8432" s="364" t="s">
        <v>29016</v>
      </c>
    </row>
    <row r="8433" spans="1:8" x14ac:dyDescent="0.25">
      <c r="A8433" s="246" t="str">
        <f t="shared" si="131"/>
        <v>IUP30097</v>
      </c>
      <c r="B8433" s="364" t="s">
        <v>7290</v>
      </c>
      <c r="C8433" s="364" t="s">
        <v>7291</v>
      </c>
      <c r="D8433" s="364" t="s">
        <v>4</v>
      </c>
      <c r="E8433" s="365">
        <v>53.12</v>
      </c>
      <c r="F8433" s="364" t="s">
        <v>15342</v>
      </c>
      <c r="G8433" s="364" t="s">
        <v>15548</v>
      </c>
      <c r="H8433" s="364" t="s">
        <v>29016</v>
      </c>
    </row>
    <row r="8434" spans="1:8" x14ac:dyDescent="0.25">
      <c r="A8434" s="246" t="str">
        <f t="shared" si="131"/>
        <v>IUD20099</v>
      </c>
      <c r="B8434" s="364" t="s">
        <v>6400</v>
      </c>
      <c r="C8434" s="364" t="s">
        <v>6401</v>
      </c>
      <c r="D8434" s="364" t="s">
        <v>1</v>
      </c>
      <c r="E8434" s="365">
        <v>3588.45</v>
      </c>
      <c r="F8434" s="364" t="s">
        <v>15342</v>
      </c>
      <c r="G8434" s="364" t="s">
        <v>15548</v>
      </c>
      <c r="H8434" s="364" t="s">
        <v>29016</v>
      </c>
    </row>
    <row r="8435" spans="1:8" x14ac:dyDescent="0.25">
      <c r="A8435" s="246" t="str">
        <f t="shared" si="131"/>
        <v>IUP30028</v>
      </c>
      <c r="B8435" s="364" t="s">
        <v>6688</v>
      </c>
      <c r="C8435" s="364" t="s">
        <v>33564</v>
      </c>
      <c r="D8435" s="364" t="s">
        <v>4</v>
      </c>
      <c r="E8435" s="365">
        <v>102</v>
      </c>
      <c r="F8435" s="364" t="s">
        <v>15342</v>
      </c>
      <c r="G8435" s="364" t="s">
        <v>15548</v>
      </c>
      <c r="H8435" s="364" t="s">
        <v>29016</v>
      </c>
    </row>
    <row r="8436" spans="1:8" x14ac:dyDescent="0.25">
      <c r="A8436" s="246" t="str">
        <f t="shared" si="131"/>
        <v>IUD30118</v>
      </c>
      <c r="B8436" s="364" t="s">
        <v>6602</v>
      </c>
      <c r="C8436" s="364" t="s">
        <v>36830</v>
      </c>
      <c r="D8436" s="364" t="s">
        <v>1</v>
      </c>
      <c r="E8436" s="365">
        <v>6184.12</v>
      </c>
      <c r="F8436" s="364" t="s">
        <v>15342</v>
      </c>
      <c r="G8436" s="364" t="s">
        <v>15548</v>
      </c>
      <c r="H8436" s="364" t="s">
        <v>29016</v>
      </c>
    </row>
    <row r="8437" spans="1:8" x14ac:dyDescent="0.25">
      <c r="A8437" s="246" t="str">
        <f t="shared" si="131"/>
        <v>IUD20109</v>
      </c>
      <c r="B8437" s="364" t="s">
        <v>15359</v>
      </c>
      <c r="C8437" s="364" t="s">
        <v>15360</v>
      </c>
      <c r="D8437" s="364" t="s">
        <v>1</v>
      </c>
      <c r="E8437" s="365">
        <v>13392.02</v>
      </c>
      <c r="F8437" s="364" t="s">
        <v>15342</v>
      </c>
      <c r="G8437" s="364" t="s">
        <v>15548</v>
      </c>
      <c r="H8437" s="364" t="s">
        <v>29016</v>
      </c>
    </row>
    <row r="8438" spans="1:8" x14ac:dyDescent="0.25">
      <c r="A8438" s="246" t="str">
        <f t="shared" si="131"/>
        <v>IUD30117</v>
      </c>
      <c r="B8438" s="364" t="s">
        <v>6600</v>
      </c>
      <c r="C8438" s="364" t="s">
        <v>6601</v>
      </c>
      <c r="D8438" s="364" t="s">
        <v>1</v>
      </c>
      <c r="E8438" s="365">
        <v>6296.81</v>
      </c>
      <c r="F8438" s="364" t="s">
        <v>15342</v>
      </c>
      <c r="G8438" s="364" t="s">
        <v>15548</v>
      </c>
      <c r="H8438" s="364" t="s">
        <v>29016</v>
      </c>
    </row>
    <row r="8439" spans="1:8" x14ac:dyDescent="0.25">
      <c r="A8439" s="246" t="str">
        <f t="shared" si="131"/>
        <v>IUP30350</v>
      </c>
      <c r="B8439" s="364" t="s">
        <v>13441</v>
      </c>
      <c r="C8439" s="364" t="s">
        <v>33750</v>
      </c>
      <c r="D8439" s="364" t="s">
        <v>4</v>
      </c>
      <c r="E8439" s="365">
        <v>71.430000000000007</v>
      </c>
      <c r="F8439" s="364" t="s">
        <v>15342</v>
      </c>
      <c r="G8439" s="364" t="s">
        <v>15548</v>
      </c>
      <c r="H8439" s="364" t="s">
        <v>29016</v>
      </c>
    </row>
    <row r="8440" spans="1:8" x14ac:dyDescent="0.25">
      <c r="A8440" s="246" t="str">
        <f t="shared" si="131"/>
        <v>IUP30068</v>
      </c>
      <c r="B8440" s="364" t="s">
        <v>6746</v>
      </c>
      <c r="C8440" s="364" t="s">
        <v>6747</v>
      </c>
      <c r="D8440" s="364" t="s">
        <v>1</v>
      </c>
      <c r="E8440" s="365">
        <v>321626.76</v>
      </c>
      <c r="F8440" s="364" t="s">
        <v>15342</v>
      </c>
      <c r="G8440" s="364" t="s">
        <v>15548</v>
      </c>
      <c r="H8440" s="364" t="s">
        <v>29016</v>
      </c>
    </row>
    <row r="8441" spans="1:8" x14ac:dyDescent="0.25">
      <c r="A8441" s="246" t="str">
        <f t="shared" si="131"/>
        <v>IUC20177</v>
      </c>
      <c r="B8441" s="364" t="s">
        <v>33576</v>
      </c>
      <c r="C8441" s="364" t="s">
        <v>33577</v>
      </c>
      <c r="D8441" s="364" t="s">
        <v>398</v>
      </c>
      <c r="E8441" s="365">
        <v>44.82</v>
      </c>
      <c r="F8441" s="364" t="s">
        <v>15342</v>
      </c>
      <c r="G8441" s="364" t="s">
        <v>15548</v>
      </c>
      <c r="H8441" s="364" t="s">
        <v>29016</v>
      </c>
    </row>
    <row r="8442" spans="1:8" x14ac:dyDescent="0.25">
      <c r="A8442" s="246" t="str">
        <f t="shared" si="131"/>
        <v>iuc20110</v>
      </c>
      <c r="B8442" s="364" t="s">
        <v>12701</v>
      </c>
      <c r="C8442" s="364" t="s">
        <v>12702</v>
      </c>
      <c r="D8442" s="364" t="s">
        <v>3</v>
      </c>
      <c r="E8442" s="365">
        <v>25.02</v>
      </c>
      <c r="F8442" s="364" t="s">
        <v>15342</v>
      </c>
      <c r="G8442" s="364" t="s">
        <v>15548</v>
      </c>
      <c r="H8442" s="364" t="s">
        <v>29016</v>
      </c>
    </row>
    <row r="8443" spans="1:8" x14ac:dyDescent="0.25">
      <c r="A8443" s="246" t="str">
        <f t="shared" si="131"/>
        <v>IUC10242</v>
      </c>
      <c r="B8443" s="364" t="s">
        <v>19555</v>
      </c>
      <c r="C8443" s="364" t="s">
        <v>19556</v>
      </c>
      <c r="D8443" s="364" t="s">
        <v>16816</v>
      </c>
      <c r="E8443" s="365">
        <v>90.37</v>
      </c>
      <c r="F8443" s="364" t="s">
        <v>15342</v>
      </c>
      <c r="G8443" s="364" t="s">
        <v>15548</v>
      </c>
      <c r="H8443" s="364" t="s">
        <v>29016</v>
      </c>
    </row>
    <row r="8444" spans="1:8" x14ac:dyDescent="0.25">
      <c r="A8444" s="246" t="str">
        <f t="shared" si="131"/>
        <v>IUP30102</v>
      </c>
      <c r="B8444" s="364" t="s">
        <v>12540</v>
      </c>
      <c r="C8444" s="364" t="s">
        <v>12541</v>
      </c>
      <c r="D8444" s="364" t="s">
        <v>4</v>
      </c>
      <c r="E8444" s="365">
        <v>109.61</v>
      </c>
      <c r="F8444" s="364" t="s">
        <v>15342</v>
      </c>
      <c r="G8444" s="364" t="s">
        <v>15548</v>
      </c>
      <c r="H8444" s="364" t="s">
        <v>29016</v>
      </c>
    </row>
    <row r="8445" spans="1:8" x14ac:dyDescent="0.25">
      <c r="A8445" s="246" t="str">
        <f t="shared" si="131"/>
        <v>IUC20209</v>
      </c>
      <c r="B8445" s="364" t="s">
        <v>16301</v>
      </c>
      <c r="C8445" s="364" t="s">
        <v>16302</v>
      </c>
      <c r="D8445" s="364" t="s">
        <v>1</v>
      </c>
      <c r="E8445" s="365">
        <v>1.35</v>
      </c>
      <c r="F8445" s="364" t="s">
        <v>15342</v>
      </c>
      <c r="G8445" s="364" t="s">
        <v>15548</v>
      </c>
      <c r="H8445" s="364" t="s">
        <v>29016</v>
      </c>
    </row>
    <row r="8446" spans="1:8" x14ac:dyDescent="0.25">
      <c r="A8446" s="246" t="str">
        <f t="shared" si="131"/>
        <v>IUESM0003</v>
      </c>
      <c r="B8446" s="364" t="s">
        <v>6612</v>
      </c>
      <c r="C8446" s="364" t="s">
        <v>6613</v>
      </c>
      <c r="D8446" s="364" t="s">
        <v>6614</v>
      </c>
      <c r="E8446" s="365">
        <v>1.24</v>
      </c>
      <c r="F8446" s="364" t="s">
        <v>15342</v>
      </c>
      <c r="G8446" s="364" t="s">
        <v>15548</v>
      </c>
      <c r="H8446" s="364" t="s">
        <v>29016</v>
      </c>
    </row>
    <row r="8447" spans="1:8" x14ac:dyDescent="0.25">
      <c r="A8447" s="246" t="str">
        <f t="shared" si="131"/>
        <v>IUD300332</v>
      </c>
      <c r="B8447" s="364" t="s">
        <v>13286</v>
      </c>
      <c r="C8447" s="364" t="s">
        <v>13287</v>
      </c>
      <c r="D8447" s="364" t="s">
        <v>3</v>
      </c>
      <c r="E8447" s="365">
        <v>28.73</v>
      </c>
      <c r="F8447" s="364" t="s">
        <v>15342</v>
      </c>
      <c r="G8447" s="364" t="s">
        <v>15548</v>
      </c>
      <c r="H8447" s="364" t="s">
        <v>29016</v>
      </c>
    </row>
    <row r="8448" spans="1:8" x14ac:dyDescent="0.25">
      <c r="A8448" s="246" t="str">
        <f t="shared" si="131"/>
        <v>IUC20135</v>
      </c>
      <c r="B8448" s="364" t="s">
        <v>16264</v>
      </c>
      <c r="C8448" s="364" t="s">
        <v>16265</v>
      </c>
      <c r="D8448" s="364" t="s">
        <v>3</v>
      </c>
      <c r="E8448" s="365">
        <v>9.52</v>
      </c>
      <c r="F8448" s="364" t="s">
        <v>15342</v>
      </c>
      <c r="G8448" s="364" t="s">
        <v>15548</v>
      </c>
      <c r="H8448" s="364" t="s">
        <v>29016</v>
      </c>
    </row>
    <row r="8449" spans="1:8" x14ac:dyDescent="0.25">
      <c r="A8449" s="246" t="str">
        <f t="shared" si="131"/>
        <v>IUD30195</v>
      </c>
      <c r="B8449" s="364" t="s">
        <v>19624</v>
      </c>
      <c r="C8449" s="364" t="s">
        <v>19625</v>
      </c>
      <c r="D8449" s="364" t="s">
        <v>1</v>
      </c>
      <c r="E8449" s="365">
        <v>8898.9500000000007</v>
      </c>
      <c r="F8449" s="364" t="s">
        <v>15342</v>
      </c>
      <c r="G8449" s="364" t="s">
        <v>15548</v>
      </c>
      <c r="H8449" s="364" t="s">
        <v>29016</v>
      </c>
    </row>
    <row r="8450" spans="1:8" x14ac:dyDescent="0.25">
      <c r="A8450" s="246" t="str">
        <f t="shared" si="131"/>
        <v>IUD20047</v>
      </c>
      <c r="B8450" s="364" t="s">
        <v>6324</v>
      </c>
      <c r="C8450" s="364" t="s">
        <v>19591</v>
      </c>
      <c r="D8450" s="364" t="s">
        <v>1</v>
      </c>
      <c r="E8450" s="365">
        <v>1721.65</v>
      </c>
      <c r="F8450" s="364" t="s">
        <v>15342</v>
      </c>
      <c r="G8450" s="364" t="s">
        <v>15548</v>
      </c>
      <c r="H8450" s="364" t="s">
        <v>29016</v>
      </c>
    </row>
    <row r="8451" spans="1:8" x14ac:dyDescent="0.25">
      <c r="A8451" s="246" t="str">
        <f t="shared" ref="A8451:A8514" si="132">B8451</f>
        <v>IUP30038</v>
      </c>
      <c r="B8451" s="364" t="s">
        <v>6701</v>
      </c>
      <c r="C8451" s="364" t="s">
        <v>6702</v>
      </c>
      <c r="D8451" s="364" t="s">
        <v>3</v>
      </c>
      <c r="E8451" s="365">
        <v>1.5</v>
      </c>
      <c r="F8451" s="364" t="s">
        <v>15342</v>
      </c>
      <c r="G8451" s="364" t="s">
        <v>15548</v>
      </c>
      <c r="H8451" s="364" t="s">
        <v>29016</v>
      </c>
    </row>
    <row r="8452" spans="1:8" x14ac:dyDescent="0.25">
      <c r="A8452" s="246" t="str">
        <f t="shared" si="132"/>
        <v>IUD30009</v>
      </c>
      <c r="B8452" s="364" t="s">
        <v>6415</v>
      </c>
      <c r="C8452" s="364" t="s">
        <v>6416</v>
      </c>
      <c r="D8452" s="364" t="s">
        <v>1</v>
      </c>
      <c r="E8452" s="365">
        <v>66.56</v>
      </c>
      <c r="F8452" s="364" t="s">
        <v>15342</v>
      </c>
      <c r="G8452" s="364" t="s">
        <v>15548</v>
      </c>
      <c r="H8452" s="364" t="s">
        <v>29016</v>
      </c>
    </row>
    <row r="8453" spans="1:8" x14ac:dyDescent="0.25">
      <c r="A8453" s="246" t="str">
        <f t="shared" si="132"/>
        <v>IUC10029</v>
      </c>
      <c r="B8453" s="364" t="s">
        <v>6223</v>
      </c>
      <c r="C8453" s="364" t="s">
        <v>6224</v>
      </c>
      <c r="D8453" s="364" t="s">
        <v>1</v>
      </c>
      <c r="E8453" s="365">
        <v>49.87</v>
      </c>
      <c r="F8453" s="364" t="s">
        <v>15342</v>
      </c>
      <c r="G8453" s="364" t="s">
        <v>15548</v>
      </c>
      <c r="H8453" s="364" t="s">
        <v>29016</v>
      </c>
    </row>
    <row r="8454" spans="1:8" x14ac:dyDescent="0.25">
      <c r="A8454" s="246" t="str">
        <f t="shared" si="132"/>
        <v>IUC30509</v>
      </c>
      <c r="B8454" s="364" t="s">
        <v>16327</v>
      </c>
      <c r="C8454" s="364" t="s">
        <v>16328</v>
      </c>
      <c r="D8454" s="364" t="s">
        <v>1</v>
      </c>
      <c r="E8454" s="365">
        <v>1511.99</v>
      </c>
      <c r="F8454" s="364" t="s">
        <v>15342</v>
      </c>
      <c r="G8454" s="364" t="s">
        <v>15548</v>
      </c>
      <c r="H8454" s="364" t="s">
        <v>29016</v>
      </c>
    </row>
    <row r="8455" spans="1:8" x14ac:dyDescent="0.25">
      <c r="A8455" s="246" t="str">
        <f t="shared" si="132"/>
        <v>IUD30106</v>
      </c>
      <c r="B8455" s="364" t="s">
        <v>6581</v>
      </c>
      <c r="C8455" s="364" t="s">
        <v>6582</v>
      </c>
      <c r="D8455" s="364" t="s">
        <v>4</v>
      </c>
      <c r="E8455" s="365">
        <v>269.66000000000003</v>
      </c>
      <c r="F8455" s="364" t="s">
        <v>15342</v>
      </c>
      <c r="G8455" s="364" t="s">
        <v>15548</v>
      </c>
      <c r="H8455" s="364" t="s">
        <v>29016</v>
      </c>
    </row>
    <row r="8456" spans="1:8" x14ac:dyDescent="0.25">
      <c r="A8456" s="246" t="str">
        <f t="shared" si="132"/>
        <v>IUSC0006</v>
      </c>
      <c r="B8456" s="364" t="s">
        <v>7707</v>
      </c>
      <c r="C8456" s="364" t="s">
        <v>7708</v>
      </c>
      <c r="D8456" s="364" t="s">
        <v>2</v>
      </c>
      <c r="E8456" s="365">
        <v>21.62</v>
      </c>
      <c r="F8456" s="364" t="s">
        <v>15342</v>
      </c>
      <c r="G8456" s="364" t="s">
        <v>15548</v>
      </c>
      <c r="H8456" s="364" t="s">
        <v>29016</v>
      </c>
    </row>
    <row r="8457" spans="1:8" x14ac:dyDescent="0.25">
      <c r="A8457" s="246" t="str">
        <f t="shared" si="132"/>
        <v>IUC20187</v>
      </c>
      <c r="B8457" s="364" t="s">
        <v>12731</v>
      </c>
      <c r="C8457" s="364" t="s">
        <v>12732</v>
      </c>
      <c r="D8457" s="364" t="s">
        <v>1</v>
      </c>
      <c r="E8457" s="365">
        <v>60.91</v>
      </c>
      <c r="F8457" s="364" t="s">
        <v>15342</v>
      </c>
      <c r="G8457" s="364" t="s">
        <v>15548</v>
      </c>
      <c r="H8457" s="364" t="s">
        <v>29016</v>
      </c>
    </row>
    <row r="8458" spans="1:8" x14ac:dyDescent="0.25">
      <c r="A8458" s="246" t="str">
        <f t="shared" si="132"/>
        <v>IUIL00005</v>
      </c>
      <c r="B8458" s="364" t="s">
        <v>6629</v>
      </c>
      <c r="C8458" s="364" t="s">
        <v>6630</v>
      </c>
      <c r="D8458" s="364" t="s">
        <v>1</v>
      </c>
      <c r="E8458" s="365">
        <v>13.15</v>
      </c>
      <c r="F8458" s="364" t="s">
        <v>15342</v>
      </c>
      <c r="G8458" s="364" t="s">
        <v>15548</v>
      </c>
      <c r="H8458" s="364" t="s">
        <v>29016</v>
      </c>
    </row>
    <row r="8459" spans="1:8" x14ac:dyDescent="0.25">
      <c r="A8459" s="246" t="str">
        <f t="shared" si="132"/>
        <v>IUC20182</v>
      </c>
      <c r="B8459" s="364" t="s">
        <v>12723</v>
      </c>
      <c r="C8459" s="364" t="s">
        <v>12724</v>
      </c>
      <c r="D8459" s="364" t="s">
        <v>1</v>
      </c>
      <c r="E8459" s="365">
        <v>120.39</v>
      </c>
      <c r="F8459" s="364" t="s">
        <v>15342</v>
      </c>
      <c r="G8459" s="364" t="s">
        <v>15548</v>
      </c>
      <c r="H8459" s="364" t="s">
        <v>29016</v>
      </c>
    </row>
    <row r="8460" spans="1:8" x14ac:dyDescent="0.25">
      <c r="A8460" s="246" t="str">
        <f t="shared" si="132"/>
        <v>IUC30500</v>
      </c>
      <c r="B8460" s="364" t="s">
        <v>16309</v>
      </c>
      <c r="C8460" s="364" t="s">
        <v>16310</v>
      </c>
      <c r="D8460" s="364" t="s">
        <v>1</v>
      </c>
      <c r="E8460" s="365">
        <v>1203.99</v>
      </c>
      <c r="F8460" s="364" t="s">
        <v>15342</v>
      </c>
      <c r="G8460" s="364" t="s">
        <v>15548</v>
      </c>
      <c r="H8460" s="364" t="s">
        <v>29016</v>
      </c>
    </row>
    <row r="8461" spans="1:8" x14ac:dyDescent="0.25">
      <c r="A8461" s="246" t="str">
        <f t="shared" si="132"/>
        <v>IUC20174</v>
      </c>
      <c r="B8461" s="364" t="s">
        <v>33574</v>
      </c>
      <c r="C8461" s="364" t="s">
        <v>33575</v>
      </c>
      <c r="D8461" s="364" t="s">
        <v>2</v>
      </c>
      <c r="E8461" s="365">
        <v>994.28</v>
      </c>
      <c r="F8461" s="364" t="s">
        <v>15342</v>
      </c>
      <c r="G8461" s="364" t="s">
        <v>15548</v>
      </c>
      <c r="H8461" s="364" t="s">
        <v>29016</v>
      </c>
    </row>
    <row r="8462" spans="1:8" x14ac:dyDescent="0.25">
      <c r="A8462" s="246" t="str">
        <f t="shared" si="132"/>
        <v>IUESM0008</v>
      </c>
      <c r="B8462" s="364" t="s">
        <v>6622</v>
      </c>
      <c r="C8462" s="364" t="s">
        <v>6623</v>
      </c>
      <c r="D8462" s="364" t="s">
        <v>221</v>
      </c>
      <c r="E8462" s="365">
        <v>58.2</v>
      </c>
      <c r="F8462" s="364" t="s">
        <v>15342</v>
      </c>
      <c r="G8462" s="364" t="s">
        <v>15548</v>
      </c>
      <c r="H8462" s="364" t="s">
        <v>29016</v>
      </c>
    </row>
    <row r="8463" spans="1:8" x14ac:dyDescent="0.25">
      <c r="A8463" s="246" t="str">
        <f t="shared" si="132"/>
        <v>IUSC0003</v>
      </c>
      <c r="B8463" s="364" t="s">
        <v>7294</v>
      </c>
      <c r="C8463" s="364" t="s">
        <v>7295</v>
      </c>
      <c r="D8463" s="364" t="s">
        <v>2</v>
      </c>
      <c r="E8463" s="365">
        <v>41.72</v>
      </c>
      <c r="F8463" s="364" t="s">
        <v>15342</v>
      </c>
      <c r="G8463" s="364" t="s">
        <v>15548</v>
      </c>
      <c r="H8463" s="364" t="s">
        <v>29016</v>
      </c>
    </row>
    <row r="8464" spans="1:8" x14ac:dyDescent="0.25">
      <c r="A8464" s="246" t="str">
        <f t="shared" si="132"/>
        <v>IUC10027</v>
      </c>
      <c r="B8464" s="364" t="s">
        <v>6221</v>
      </c>
      <c r="C8464" s="364" t="s">
        <v>6222</v>
      </c>
      <c r="D8464" s="364" t="s">
        <v>3</v>
      </c>
      <c r="E8464" s="365">
        <v>23.24</v>
      </c>
      <c r="F8464" s="364" t="s">
        <v>15342</v>
      </c>
      <c r="G8464" s="364" t="s">
        <v>15548</v>
      </c>
      <c r="H8464" s="364" t="s">
        <v>29016</v>
      </c>
    </row>
    <row r="8465" spans="1:8" x14ac:dyDescent="0.25">
      <c r="A8465" s="246" t="str">
        <f t="shared" si="132"/>
        <v>IUC20215</v>
      </c>
      <c r="B8465" s="364" t="s">
        <v>19582</v>
      </c>
      <c r="C8465" s="364" t="s">
        <v>19583</v>
      </c>
      <c r="D8465" s="364" t="s">
        <v>1</v>
      </c>
      <c r="E8465" s="365">
        <v>1721.72</v>
      </c>
      <c r="F8465" s="364" t="s">
        <v>15342</v>
      </c>
      <c r="G8465" s="364" t="s">
        <v>15548</v>
      </c>
      <c r="H8465" s="364" t="s">
        <v>29016</v>
      </c>
    </row>
    <row r="8466" spans="1:8" x14ac:dyDescent="0.25">
      <c r="A8466" s="246" t="str">
        <f t="shared" si="132"/>
        <v>IUD30029</v>
      </c>
      <c r="B8466" s="364" t="s">
        <v>6450</v>
      </c>
      <c r="C8466" s="364" t="s">
        <v>6451</v>
      </c>
      <c r="D8466" s="364" t="s">
        <v>2</v>
      </c>
      <c r="E8466" s="365">
        <v>159.97</v>
      </c>
      <c r="F8466" s="364" t="s">
        <v>15342</v>
      </c>
      <c r="G8466" s="364" t="s">
        <v>15548</v>
      </c>
      <c r="H8466" s="364" t="s">
        <v>29016</v>
      </c>
    </row>
    <row r="8467" spans="1:8" x14ac:dyDescent="0.25">
      <c r="A8467" s="246" t="str">
        <f t="shared" si="132"/>
        <v>IUC10217</v>
      </c>
      <c r="B8467" s="364" t="s">
        <v>19519</v>
      </c>
      <c r="C8467" s="364" t="s">
        <v>19520</v>
      </c>
      <c r="D8467" s="364" t="s">
        <v>3</v>
      </c>
      <c r="E8467" s="365">
        <v>123.73</v>
      </c>
      <c r="F8467" s="364" t="s">
        <v>15342</v>
      </c>
      <c r="G8467" s="364" t="s">
        <v>15548</v>
      </c>
      <c r="H8467" s="364" t="s">
        <v>29016</v>
      </c>
    </row>
    <row r="8468" spans="1:8" x14ac:dyDescent="0.25">
      <c r="A8468" s="246" t="str">
        <f t="shared" si="132"/>
        <v>IUD30503</v>
      </c>
      <c r="B8468" s="364" t="s">
        <v>15376</v>
      </c>
      <c r="C8468" s="364" t="s">
        <v>15377</v>
      </c>
      <c r="D8468" s="364" t="s">
        <v>1</v>
      </c>
      <c r="E8468" s="365">
        <v>7242.3</v>
      </c>
      <c r="F8468" s="364" t="s">
        <v>15342</v>
      </c>
      <c r="G8468" s="364" t="s">
        <v>15548</v>
      </c>
      <c r="H8468" s="364" t="s">
        <v>29016</v>
      </c>
    </row>
    <row r="8469" spans="1:8" x14ac:dyDescent="0.25">
      <c r="A8469" s="246" t="str">
        <f t="shared" si="132"/>
        <v>IUC10048</v>
      </c>
      <c r="B8469" s="364" t="s">
        <v>6243</v>
      </c>
      <c r="C8469" s="364" t="s">
        <v>6244</v>
      </c>
      <c r="D8469" s="364" t="s">
        <v>1</v>
      </c>
      <c r="E8469" s="365">
        <v>283.39999999999998</v>
      </c>
      <c r="F8469" s="364" t="s">
        <v>15342</v>
      </c>
      <c r="G8469" s="364" t="s">
        <v>15548</v>
      </c>
      <c r="H8469" s="364" t="s">
        <v>29016</v>
      </c>
    </row>
    <row r="8470" spans="1:8" x14ac:dyDescent="0.25">
      <c r="A8470" s="246" t="str">
        <f t="shared" si="132"/>
        <v>IUP30096</v>
      </c>
      <c r="B8470" s="364" t="s">
        <v>6786</v>
      </c>
      <c r="C8470" s="364" t="s">
        <v>19694</v>
      </c>
      <c r="D8470" s="364" t="s">
        <v>3</v>
      </c>
      <c r="E8470" s="365">
        <v>17.649999999999999</v>
      </c>
      <c r="F8470" s="364" t="s">
        <v>15342</v>
      </c>
      <c r="G8470" s="364" t="s">
        <v>15548</v>
      </c>
      <c r="H8470" s="364" t="s">
        <v>29016</v>
      </c>
    </row>
    <row r="8471" spans="1:8" x14ac:dyDescent="0.25">
      <c r="A8471" s="246" t="str">
        <f t="shared" si="132"/>
        <v>IUD30034</v>
      </c>
      <c r="B8471" s="364" t="s">
        <v>7150</v>
      </c>
      <c r="C8471" s="364" t="s">
        <v>7694</v>
      </c>
      <c r="D8471" s="364" t="s">
        <v>3</v>
      </c>
      <c r="E8471" s="365">
        <v>19.3</v>
      </c>
      <c r="F8471" s="364" t="s">
        <v>15342</v>
      </c>
      <c r="G8471" s="364" t="s">
        <v>15548</v>
      </c>
      <c r="H8471" s="364" t="s">
        <v>29016</v>
      </c>
    </row>
    <row r="8472" spans="1:8" x14ac:dyDescent="0.25">
      <c r="A8472" s="246" t="str">
        <f t="shared" si="132"/>
        <v>IUESM0004</v>
      </c>
      <c r="B8472" s="364" t="s">
        <v>6615</v>
      </c>
      <c r="C8472" s="364" t="s">
        <v>6616</v>
      </c>
      <c r="D8472" s="364" t="s">
        <v>221</v>
      </c>
      <c r="E8472" s="365">
        <v>144.71</v>
      </c>
      <c r="F8472" s="364" t="s">
        <v>15342</v>
      </c>
      <c r="G8472" s="364" t="s">
        <v>15548</v>
      </c>
      <c r="H8472" s="364" t="s">
        <v>29016</v>
      </c>
    </row>
    <row r="8473" spans="1:8" x14ac:dyDescent="0.25">
      <c r="A8473" s="246" t="str">
        <f t="shared" si="132"/>
        <v>IUP30143</v>
      </c>
      <c r="B8473" s="364" t="s">
        <v>19778</v>
      </c>
      <c r="C8473" s="364" t="s">
        <v>19779</v>
      </c>
      <c r="D8473" s="364" t="s">
        <v>3</v>
      </c>
      <c r="E8473" s="365">
        <v>5.17</v>
      </c>
      <c r="F8473" s="364" t="s">
        <v>15342</v>
      </c>
      <c r="G8473" s="364" t="s">
        <v>15548</v>
      </c>
      <c r="H8473" s="364" t="s">
        <v>29016</v>
      </c>
    </row>
    <row r="8474" spans="1:8" x14ac:dyDescent="0.25">
      <c r="A8474" s="246" t="str">
        <f t="shared" si="132"/>
        <v>IUD20068</v>
      </c>
      <c r="B8474" s="364" t="s">
        <v>6353</v>
      </c>
      <c r="C8474" s="364" t="s">
        <v>6354</v>
      </c>
      <c r="D8474" s="364" t="s">
        <v>3</v>
      </c>
      <c r="E8474" s="365">
        <v>194.31</v>
      </c>
      <c r="F8474" s="364" t="s">
        <v>15342</v>
      </c>
      <c r="G8474" s="364" t="s">
        <v>15548</v>
      </c>
      <c r="H8474" s="364" t="s">
        <v>29016</v>
      </c>
    </row>
    <row r="8475" spans="1:8" x14ac:dyDescent="0.25">
      <c r="A8475" s="246" t="str">
        <f t="shared" si="132"/>
        <v>IUC20184</v>
      </c>
      <c r="B8475" s="364" t="s">
        <v>12728</v>
      </c>
      <c r="C8475" s="364" t="s">
        <v>12940</v>
      </c>
      <c r="D8475" s="364" t="s">
        <v>2</v>
      </c>
      <c r="E8475" s="365">
        <v>61.32</v>
      </c>
      <c r="F8475" s="364" t="s">
        <v>15342</v>
      </c>
      <c r="G8475" s="364" t="s">
        <v>15548</v>
      </c>
      <c r="H8475" s="364" t="s">
        <v>29016</v>
      </c>
    </row>
    <row r="8476" spans="1:8" x14ac:dyDescent="0.25">
      <c r="A8476" s="246" t="str">
        <f t="shared" si="132"/>
        <v>IUD30253</v>
      </c>
      <c r="B8476" s="364" t="s">
        <v>33683</v>
      </c>
      <c r="C8476" s="364" t="s">
        <v>33684</v>
      </c>
      <c r="D8476" s="364" t="s">
        <v>4</v>
      </c>
      <c r="E8476" s="365">
        <v>719.35</v>
      </c>
      <c r="F8476" s="364" t="s">
        <v>15342</v>
      </c>
      <c r="G8476" s="364" t="s">
        <v>15548</v>
      </c>
      <c r="H8476" s="364" t="s">
        <v>29016</v>
      </c>
    </row>
    <row r="8477" spans="1:8" x14ac:dyDescent="0.25">
      <c r="A8477" s="246" t="str">
        <f t="shared" si="132"/>
        <v>IUC10255</v>
      </c>
      <c r="B8477" s="364" t="s">
        <v>33572</v>
      </c>
      <c r="C8477" s="364" t="s">
        <v>33573</v>
      </c>
      <c r="D8477" s="364" t="s">
        <v>4</v>
      </c>
      <c r="E8477" s="365">
        <v>6426.06</v>
      </c>
      <c r="F8477" s="364" t="s">
        <v>15342</v>
      </c>
      <c r="G8477" s="364" t="s">
        <v>15548</v>
      </c>
      <c r="H8477" s="364" t="s">
        <v>29016</v>
      </c>
    </row>
    <row r="8478" spans="1:8" x14ac:dyDescent="0.25">
      <c r="A8478" s="246" t="str">
        <f t="shared" si="132"/>
        <v>IUD30107</v>
      </c>
      <c r="B8478" s="364" t="s">
        <v>205</v>
      </c>
      <c r="C8478" s="364" t="s">
        <v>210</v>
      </c>
      <c r="D8478" s="364" t="s">
        <v>3</v>
      </c>
      <c r="E8478" s="365">
        <v>5.83</v>
      </c>
      <c r="F8478" s="364" t="s">
        <v>15342</v>
      </c>
      <c r="G8478" s="364" t="s">
        <v>15548</v>
      </c>
      <c r="H8478" s="364" t="s">
        <v>29016</v>
      </c>
    </row>
    <row r="8479" spans="1:8" x14ac:dyDescent="0.25">
      <c r="A8479" s="246" t="str">
        <f t="shared" si="132"/>
        <v>IUSC0027</v>
      </c>
      <c r="B8479" s="364" t="s">
        <v>13292</v>
      </c>
      <c r="C8479" s="364" t="s">
        <v>13293</v>
      </c>
      <c r="D8479" s="364" t="s">
        <v>1</v>
      </c>
      <c r="E8479" s="365">
        <v>55.01</v>
      </c>
      <c r="F8479" s="364" t="s">
        <v>15342</v>
      </c>
      <c r="G8479" s="364" t="s">
        <v>15548</v>
      </c>
      <c r="H8479" s="364" t="s">
        <v>29016</v>
      </c>
    </row>
    <row r="8480" spans="1:8" x14ac:dyDescent="0.25">
      <c r="A8480" s="246" t="str">
        <f t="shared" si="132"/>
        <v>IUD30192</v>
      </c>
      <c r="B8480" s="364" t="s">
        <v>14678</v>
      </c>
      <c r="C8480" s="364" t="s">
        <v>14679</v>
      </c>
      <c r="D8480" s="364" t="s">
        <v>1</v>
      </c>
      <c r="E8480" s="365">
        <v>758.71</v>
      </c>
      <c r="F8480" s="364" t="s">
        <v>15342</v>
      </c>
      <c r="G8480" s="364" t="s">
        <v>15548</v>
      </c>
      <c r="H8480" s="364" t="s">
        <v>29016</v>
      </c>
    </row>
    <row r="8481" spans="1:8" x14ac:dyDescent="0.25">
      <c r="A8481" s="246" t="str">
        <f t="shared" si="132"/>
        <v>IUD30402</v>
      </c>
      <c r="B8481" s="364" t="s">
        <v>15364</v>
      </c>
      <c r="C8481" s="364" t="s">
        <v>15365</v>
      </c>
      <c r="D8481" s="364" t="s">
        <v>2</v>
      </c>
      <c r="E8481" s="365">
        <v>24.89</v>
      </c>
      <c r="F8481" s="364" t="s">
        <v>15342</v>
      </c>
      <c r="G8481" s="364" t="s">
        <v>15548</v>
      </c>
      <c r="H8481" s="364" t="s">
        <v>29016</v>
      </c>
    </row>
    <row r="8482" spans="1:8" x14ac:dyDescent="0.25">
      <c r="A8482" s="246" t="str">
        <f t="shared" si="132"/>
        <v>IUC10061</v>
      </c>
      <c r="B8482" s="364" t="s">
        <v>12693</v>
      </c>
      <c r="C8482" s="364" t="s">
        <v>12694</v>
      </c>
      <c r="D8482" s="364" t="s">
        <v>4</v>
      </c>
      <c r="E8482" s="365">
        <v>113.27</v>
      </c>
      <c r="F8482" s="364" t="s">
        <v>15342</v>
      </c>
      <c r="G8482" s="364" t="s">
        <v>15548</v>
      </c>
      <c r="H8482" s="364" t="s">
        <v>29016</v>
      </c>
    </row>
    <row r="8483" spans="1:8" x14ac:dyDescent="0.25">
      <c r="A8483" s="246" t="str">
        <f t="shared" si="132"/>
        <v>IUD30399</v>
      </c>
      <c r="B8483" s="364" t="s">
        <v>33718</v>
      </c>
      <c r="C8483" s="364" t="s">
        <v>33719</v>
      </c>
      <c r="D8483" s="364" t="s">
        <v>2</v>
      </c>
      <c r="E8483" s="365">
        <v>30.14</v>
      </c>
      <c r="F8483" s="364" t="s">
        <v>15342</v>
      </c>
      <c r="G8483" s="364" t="s">
        <v>15548</v>
      </c>
      <c r="H8483" s="364" t="s">
        <v>29016</v>
      </c>
    </row>
    <row r="8484" spans="1:8" x14ac:dyDescent="0.25">
      <c r="A8484" s="246" t="str">
        <f t="shared" si="132"/>
        <v>IUD30700</v>
      </c>
      <c r="B8484" s="364" t="s">
        <v>19675</v>
      </c>
      <c r="C8484" s="364" t="s">
        <v>19676</v>
      </c>
      <c r="D8484" s="364" t="s">
        <v>1</v>
      </c>
      <c r="E8484" s="365">
        <v>711.39</v>
      </c>
      <c r="F8484" s="364" t="s">
        <v>15342</v>
      </c>
      <c r="G8484" s="364" t="s">
        <v>15548</v>
      </c>
      <c r="H8484" s="364" t="s">
        <v>29016</v>
      </c>
    </row>
    <row r="8485" spans="1:8" x14ac:dyDescent="0.25">
      <c r="A8485" s="246" t="str">
        <f t="shared" si="132"/>
        <v>IUD30036</v>
      </c>
      <c r="B8485" s="364" t="s">
        <v>6459</v>
      </c>
      <c r="C8485" s="364" t="s">
        <v>6460</v>
      </c>
      <c r="D8485" s="364" t="s">
        <v>2</v>
      </c>
      <c r="E8485" s="365">
        <v>994.97</v>
      </c>
      <c r="F8485" s="364" t="s">
        <v>15342</v>
      </c>
      <c r="G8485" s="364" t="s">
        <v>15548</v>
      </c>
      <c r="H8485" s="364" t="s">
        <v>29016</v>
      </c>
    </row>
    <row r="8486" spans="1:8" x14ac:dyDescent="0.25">
      <c r="A8486" s="246" t="str">
        <f t="shared" si="132"/>
        <v>IUD300310</v>
      </c>
      <c r="B8486" s="364" t="s">
        <v>12772</v>
      </c>
      <c r="C8486" s="364" t="s">
        <v>12773</v>
      </c>
      <c r="D8486" s="364" t="s">
        <v>2</v>
      </c>
      <c r="E8486" s="365">
        <v>323.19</v>
      </c>
      <c r="F8486" s="364" t="s">
        <v>15342</v>
      </c>
      <c r="G8486" s="364" t="s">
        <v>15548</v>
      </c>
      <c r="H8486" s="364" t="s">
        <v>29016</v>
      </c>
    </row>
    <row r="8487" spans="1:8" x14ac:dyDescent="0.25">
      <c r="A8487" s="246" t="str">
        <f t="shared" si="132"/>
        <v>IUD20011</v>
      </c>
      <c r="B8487" s="364" t="s">
        <v>6269</v>
      </c>
      <c r="C8487" s="364" t="s">
        <v>6270</v>
      </c>
      <c r="D8487" s="364" t="s">
        <v>4</v>
      </c>
      <c r="E8487" s="365">
        <v>621.26</v>
      </c>
      <c r="F8487" s="364" t="s">
        <v>15342</v>
      </c>
      <c r="G8487" s="364" t="s">
        <v>15548</v>
      </c>
      <c r="H8487" s="364" t="s">
        <v>29016</v>
      </c>
    </row>
    <row r="8488" spans="1:8" x14ac:dyDescent="0.25">
      <c r="A8488" s="246" t="str">
        <f t="shared" si="132"/>
        <v>IUC10025</v>
      </c>
      <c r="B8488" s="364" t="s">
        <v>6219</v>
      </c>
      <c r="C8488" s="364" t="s">
        <v>6220</v>
      </c>
      <c r="D8488" s="364" t="s">
        <v>2</v>
      </c>
      <c r="E8488" s="365">
        <v>238.7</v>
      </c>
      <c r="F8488" s="364" t="s">
        <v>15342</v>
      </c>
      <c r="G8488" s="364" t="s">
        <v>15548</v>
      </c>
      <c r="H8488" s="364" t="s">
        <v>29016</v>
      </c>
    </row>
    <row r="8489" spans="1:8" x14ac:dyDescent="0.25">
      <c r="A8489" s="246" t="str">
        <f t="shared" si="132"/>
        <v>IUSC0022</v>
      </c>
      <c r="B8489" s="364" t="s">
        <v>12764</v>
      </c>
      <c r="C8489" s="364" t="s">
        <v>12765</v>
      </c>
      <c r="D8489" s="364" t="s">
        <v>1</v>
      </c>
      <c r="E8489" s="365">
        <v>2959.1</v>
      </c>
      <c r="F8489" s="364" t="s">
        <v>15342</v>
      </c>
      <c r="G8489" s="364" t="s">
        <v>15548</v>
      </c>
      <c r="H8489" s="364" t="s">
        <v>29016</v>
      </c>
    </row>
    <row r="8490" spans="1:8" x14ac:dyDescent="0.25">
      <c r="A8490" s="246" t="str">
        <f t="shared" si="132"/>
        <v>IUP30037</v>
      </c>
      <c r="B8490" s="364" t="s">
        <v>6699</v>
      </c>
      <c r="C8490" s="364" t="s">
        <v>6700</v>
      </c>
      <c r="D8490" s="364" t="s">
        <v>2</v>
      </c>
      <c r="E8490" s="365">
        <v>34.81</v>
      </c>
      <c r="F8490" s="364" t="s">
        <v>15342</v>
      </c>
      <c r="G8490" s="364" t="s">
        <v>15548</v>
      </c>
      <c r="H8490" s="364" t="s">
        <v>29016</v>
      </c>
    </row>
    <row r="8491" spans="1:8" x14ac:dyDescent="0.25">
      <c r="A8491" s="246" t="str">
        <f t="shared" si="132"/>
        <v>IUD30085</v>
      </c>
      <c r="B8491" s="364" t="s">
        <v>6547</v>
      </c>
      <c r="C8491" s="364" t="s">
        <v>6548</v>
      </c>
      <c r="D8491" s="364" t="s">
        <v>1</v>
      </c>
      <c r="E8491" s="365">
        <v>658.37</v>
      </c>
      <c r="F8491" s="364" t="s">
        <v>15342</v>
      </c>
      <c r="G8491" s="364" t="s">
        <v>15548</v>
      </c>
      <c r="H8491" s="364" t="s">
        <v>29016</v>
      </c>
    </row>
    <row r="8492" spans="1:8" x14ac:dyDescent="0.25">
      <c r="A8492" s="246" t="str">
        <f t="shared" si="132"/>
        <v>IUD30042</v>
      </c>
      <c r="B8492" s="364" t="s">
        <v>6469</v>
      </c>
      <c r="C8492" s="364" t="s">
        <v>6470</v>
      </c>
      <c r="D8492" s="364" t="s">
        <v>2</v>
      </c>
      <c r="E8492" s="365">
        <v>169.09</v>
      </c>
      <c r="F8492" s="364" t="s">
        <v>15342</v>
      </c>
      <c r="G8492" s="364" t="s">
        <v>15548</v>
      </c>
      <c r="H8492" s="364" t="s">
        <v>29016</v>
      </c>
    </row>
    <row r="8493" spans="1:8" x14ac:dyDescent="0.25">
      <c r="A8493" s="246" t="str">
        <f t="shared" si="132"/>
        <v>IUD30116</v>
      </c>
      <c r="B8493" s="364" t="s">
        <v>6598</v>
      </c>
      <c r="C8493" s="364" t="s">
        <v>6599</v>
      </c>
      <c r="D8493" s="364" t="s">
        <v>1</v>
      </c>
      <c r="E8493" s="365">
        <v>352.55</v>
      </c>
      <c r="F8493" s="364" t="s">
        <v>15342</v>
      </c>
      <c r="G8493" s="364" t="s">
        <v>15548</v>
      </c>
      <c r="H8493" s="364" t="s">
        <v>29016</v>
      </c>
    </row>
    <row r="8494" spans="1:8" x14ac:dyDescent="0.25">
      <c r="A8494" s="246" t="str">
        <f t="shared" si="132"/>
        <v>IUC10047</v>
      </c>
      <c r="B8494" s="364" t="s">
        <v>6241</v>
      </c>
      <c r="C8494" s="364" t="s">
        <v>6242</v>
      </c>
      <c r="D8494" s="364" t="s">
        <v>1</v>
      </c>
      <c r="E8494" s="365">
        <v>233.12</v>
      </c>
      <c r="F8494" s="364" t="s">
        <v>15342</v>
      </c>
      <c r="G8494" s="364" t="s">
        <v>15548</v>
      </c>
      <c r="H8494" s="364" t="s">
        <v>29016</v>
      </c>
    </row>
    <row r="8495" spans="1:8" x14ac:dyDescent="0.25">
      <c r="A8495" s="246" t="str">
        <f t="shared" si="132"/>
        <v>IUP30051</v>
      </c>
      <c r="B8495" s="364" t="s">
        <v>6722</v>
      </c>
      <c r="C8495" s="364" t="s">
        <v>6723</v>
      </c>
      <c r="D8495" s="364" t="s">
        <v>3</v>
      </c>
      <c r="E8495" s="365">
        <v>103.28</v>
      </c>
      <c r="F8495" s="364" t="s">
        <v>15342</v>
      </c>
      <c r="G8495" s="364" t="s">
        <v>15548</v>
      </c>
      <c r="H8495" s="364" t="s">
        <v>29016</v>
      </c>
    </row>
    <row r="8496" spans="1:8" x14ac:dyDescent="0.25">
      <c r="A8496" s="246" t="str">
        <f t="shared" si="132"/>
        <v>IUC20217</v>
      </c>
      <c r="B8496" s="364" t="s">
        <v>19586</v>
      </c>
      <c r="C8496" s="364" t="s">
        <v>19587</v>
      </c>
      <c r="D8496" s="364" t="s">
        <v>1</v>
      </c>
      <c r="E8496" s="365">
        <v>4052.7</v>
      </c>
      <c r="F8496" s="364" t="s">
        <v>15342</v>
      </c>
      <c r="G8496" s="364" t="s">
        <v>15548</v>
      </c>
      <c r="H8496" s="364" t="s">
        <v>29016</v>
      </c>
    </row>
    <row r="8497" spans="1:8" x14ac:dyDescent="0.25">
      <c r="A8497" s="246" t="str">
        <f t="shared" si="132"/>
        <v>IUSP00001</v>
      </c>
      <c r="B8497" s="364" t="s">
        <v>6892</v>
      </c>
      <c r="C8497" s="364" t="s">
        <v>6893</v>
      </c>
      <c r="D8497" s="364" t="s">
        <v>3</v>
      </c>
      <c r="E8497" s="365">
        <v>630.70000000000005</v>
      </c>
      <c r="F8497" s="364" t="s">
        <v>15342</v>
      </c>
      <c r="G8497" s="364" t="s">
        <v>15548</v>
      </c>
      <c r="H8497" s="364" t="s">
        <v>29016</v>
      </c>
    </row>
    <row r="8498" spans="1:8" x14ac:dyDescent="0.25">
      <c r="A8498" s="246" t="str">
        <f t="shared" si="132"/>
        <v>IUD30055</v>
      </c>
      <c r="B8498" s="364" t="s">
        <v>6493</v>
      </c>
      <c r="C8498" s="364" t="s">
        <v>12691</v>
      </c>
      <c r="D8498" s="364" t="s">
        <v>1</v>
      </c>
      <c r="E8498" s="365">
        <v>1882.54</v>
      </c>
      <c r="F8498" s="364" t="s">
        <v>15342</v>
      </c>
      <c r="G8498" s="364" t="s">
        <v>15548</v>
      </c>
      <c r="H8498" s="364" t="s">
        <v>29016</v>
      </c>
    </row>
    <row r="8499" spans="1:8" x14ac:dyDescent="0.25">
      <c r="A8499" s="246" t="str">
        <f t="shared" si="132"/>
        <v>IUD30010</v>
      </c>
      <c r="B8499" s="364" t="s">
        <v>6417</v>
      </c>
      <c r="C8499" s="364" t="s">
        <v>12934</v>
      </c>
      <c r="D8499" s="364" t="s">
        <v>1</v>
      </c>
      <c r="E8499" s="365">
        <v>550.94000000000005</v>
      </c>
      <c r="F8499" s="364" t="s">
        <v>15342</v>
      </c>
      <c r="G8499" s="364" t="s">
        <v>15548</v>
      </c>
      <c r="H8499" s="364" t="s">
        <v>29016</v>
      </c>
    </row>
    <row r="8500" spans="1:8" x14ac:dyDescent="0.25">
      <c r="A8500" s="246" t="str">
        <f t="shared" si="132"/>
        <v>IUP30111</v>
      </c>
      <c r="B8500" s="364" t="s">
        <v>13503</v>
      </c>
      <c r="C8500" s="364" t="s">
        <v>13504</v>
      </c>
      <c r="D8500" s="364" t="s">
        <v>3</v>
      </c>
      <c r="E8500" s="365">
        <v>122.54</v>
      </c>
      <c r="F8500" s="364" t="s">
        <v>15342</v>
      </c>
      <c r="G8500" s="364" t="s">
        <v>15548</v>
      </c>
      <c r="H8500" s="364" t="s">
        <v>29016</v>
      </c>
    </row>
    <row r="8501" spans="1:8" x14ac:dyDescent="0.25">
      <c r="A8501" s="246" t="str">
        <f t="shared" si="132"/>
        <v>IUC10240</v>
      </c>
      <c r="B8501" s="364" t="s">
        <v>19551</v>
      </c>
      <c r="C8501" s="364" t="s">
        <v>19552</v>
      </c>
      <c r="D8501" s="364" t="s">
        <v>1</v>
      </c>
      <c r="E8501" s="365">
        <v>1479.3</v>
      </c>
      <c r="F8501" s="364" t="s">
        <v>15342</v>
      </c>
      <c r="G8501" s="364" t="s">
        <v>15548</v>
      </c>
      <c r="H8501" s="364" t="s">
        <v>29016</v>
      </c>
    </row>
    <row r="8502" spans="1:8" x14ac:dyDescent="0.25">
      <c r="A8502" s="246" t="str">
        <f t="shared" si="132"/>
        <v>IUP30059</v>
      </c>
      <c r="B8502" s="364" t="s">
        <v>6735</v>
      </c>
      <c r="C8502" s="364" t="s">
        <v>6736</v>
      </c>
      <c r="D8502" s="364" t="s">
        <v>3</v>
      </c>
      <c r="E8502" s="365">
        <v>135.16</v>
      </c>
      <c r="F8502" s="364" t="s">
        <v>15342</v>
      </c>
      <c r="G8502" s="364" t="s">
        <v>15548</v>
      </c>
      <c r="H8502" s="364" t="s">
        <v>29016</v>
      </c>
    </row>
    <row r="8503" spans="1:8" x14ac:dyDescent="0.25">
      <c r="A8503" s="246" t="str">
        <f t="shared" si="132"/>
        <v>IUD20029</v>
      </c>
      <c r="B8503" s="364" t="s">
        <v>6296</v>
      </c>
      <c r="C8503" s="364" t="s">
        <v>6297</v>
      </c>
      <c r="D8503" s="364" t="s">
        <v>2</v>
      </c>
      <c r="E8503" s="365">
        <v>871.61</v>
      </c>
      <c r="F8503" s="364" t="s">
        <v>15342</v>
      </c>
      <c r="G8503" s="364" t="s">
        <v>15548</v>
      </c>
      <c r="H8503" s="364" t="s">
        <v>29016</v>
      </c>
    </row>
    <row r="8504" spans="1:8" x14ac:dyDescent="0.25">
      <c r="A8504" s="246" t="str">
        <f t="shared" si="132"/>
        <v>IUP30050</v>
      </c>
      <c r="B8504" s="364" t="s">
        <v>6721</v>
      </c>
      <c r="C8504" s="364" t="s">
        <v>33542</v>
      </c>
      <c r="D8504" s="364" t="s">
        <v>2</v>
      </c>
      <c r="E8504" s="365">
        <v>57.64</v>
      </c>
      <c r="F8504" s="364" t="s">
        <v>15342</v>
      </c>
      <c r="G8504" s="364" t="s">
        <v>15548</v>
      </c>
      <c r="H8504" s="364" t="s">
        <v>29016</v>
      </c>
    </row>
    <row r="8505" spans="1:8" x14ac:dyDescent="0.25">
      <c r="A8505" s="246" t="str">
        <f t="shared" si="132"/>
        <v>IUD30053</v>
      </c>
      <c r="B8505" s="364" t="s">
        <v>6489</v>
      </c>
      <c r="C8505" s="364" t="s">
        <v>6490</v>
      </c>
      <c r="D8505" s="364" t="s">
        <v>2</v>
      </c>
      <c r="E8505" s="365">
        <v>668.75</v>
      </c>
      <c r="F8505" s="364" t="s">
        <v>15342</v>
      </c>
      <c r="G8505" s="364" t="s">
        <v>15548</v>
      </c>
      <c r="H8505" s="364" t="s">
        <v>29016</v>
      </c>
    </row>
    <row r="8506" spans="1:8" x14ac:dyDescent="0.25">
      <c r="A8506" s="246" t="str">
        <f t="shared" si="132"/>
        <v>IUP30400</v>
      </c>
      <c r="B8506" s="364" t="s">
        <v>13442</v>
      </c>
      <c r="C8506" s="364" t="s">
        <v>33743</v>
      </c>
      <c r="D8506" s="364" t="s">
        <v>4</v>
      </c>
      <c r="E8506" s="365">
        <v>382.73</v>
      </c>
      <c r="F8506" s="364" t="s">
        <v>15342</v>
      </c>
      <c r="G8506" s="364" t="s">
        <v>15548</v>
      </c>
      <c r="H8506" s="364" t="s">
        <v>29016</v>
      </c>
    </row>
    <row r="8507" spans="1:8" x14ac:dyDescent="0.25">
      <c r="A8507" s="246" t="str">
        <f t="shared" si="132"/>
        <v>IUD20104</v>
      </c>
      <c r="B8507" s="364" t="s">
        <v>13271</v>
      </c>
      <c r="C8507" s="364" t="s">
        <v>13272</v>
      </c>
      <c r="D8507" s="364" t="s">
        <v>1</v>
      </c>
      <c r="E8507" s="365">
        <v>1517.16</v>
      </c>
      <c r="F8507" s="364" t="s">
        <v>15342</v>
      </c>
      <c r="G8507" s="364" t="s">
        <v>15548</v>
      </c>
      <c r="H8507" s="364" t="s">
        <v>29016</v>
      </c>
    </row>
    <row r="8508" spans="1:8" x14ac:dyDescent="0.25">
      <c r="A8508" s="246" t="str">
        <f t="shared" si="132"/>
        <v>IUP30013</v>
      </c>
      <c r="B8508" s="364" t="s">
        <v>6665</v>
      </c>
      <c r="C8508" s="364" t="s">
        <v>6666</v>
      </c>
      <c r="D8508" s="364" t="s">
        <v>4</v>
      </c>
      <c r="E8508" s="365">
        <v>500.14</v>
      </c>
      <c r="F8508" s="364" t="s">
        <v>15342</v>
      </c>
      <c r="G8508" s="364" t="s">
        <v>15548</v>
      </c>
      <c r="H8508" s="364" t="s">
        <v>29016</v>
      </c>
    </row>
    <row r="8509" spans="1:8" x14ac:dyDescent="0.25">
      <c r="A8509" s="246" t="str">
        <f t="shared" si="132"/>
        <v>IUSC0032</v>
      </c>
      <c r="B8509" s="364" t="s">
        <v>13460</v>
      </c>
      <c r="C8509" s="364" t="s">
        <v>13461</v>
      </c>
      <c r="D8509" s="364" t="s">
        <v>1</v>
      </c>
      <c r="E8509" s="365">
        <v>228.35</v>
      </c>
      <c r="F8509" s="364" t="s">
        <v>15342</v>
      </c>
      <c r="G8509" s="364" t="s">
        <v>15548</v>
      </c>
      <c r="H8509" s="364" t="s">
        <v>29016</v>
      </c>
    </row>
    <row r="8510" spans="1:8" x14ac:dyDescent="0.25">
      <c r="A8510" s="246" t="str">
        <f t="shared" si="132"/>
        <v>IUD30070</v>
      </c>
      <c r="B8510" s="364" t="s">
        <v>6518</v>
      </c>
      <c r="C8510" s="364" t="s">
        <v>6519</v>
      </c>
      <c r="D8510" s="364" t="s">
        <v>1</v>
      </c>
      <c r="E8510" s="365">
        <v>4748.71</v>
      </c>
      <c r="F8510" s="364" t="s">
        <v>15342</v>
      </c>
      <c r="G8510" s="364" t="s">
        <v>15548</v>
      </c>
      <c r="H8510" s="364" t="s">
        <v>29016</v>
      </c>
    </row>
    <row r="8511" spans="1:8" x14ac:dyDescent="0.25">
      <c r="A8511" s="246" t="str">
        <f t="shared" si="132"/>
        <v>IUC10062</v>
      </c>
      <c r="B8511" s="364" t="s">
        <v>13485</v>
      </c>
      <c r="C8511" s="364" t="s">
        <v>13486</v>
      </c>
      <c r="D8511" s="364" t="s">
        <v>2</v>
      </c>
      <c r="E8511" s="365">
        <v>140.91</v>
      </c>
      <c r="F8511" s="364" t="s">
        <v>15342</v>
      </c>
      <c r="G8511" s="364" t="s">
        <v>15548</v>
      </c>
      <c r="H8511" s="364" t="s">
        <v>29016</v>
      </c>
    </row>
    <row r="8512" spans="1:8" x14ac:dyDescent="0.25">
      <c r="A8512" s="246" t="str">
        <f t="shared" si="132"/>
        <v>IUD30013</v>
      </c>
      <c r="B8512" s="364" t="s">
        <v>6422</v>
      </c>
      <c r="C8512" s="364" t="s">
        <v>6423</v>
      </c>
      <c r="D8512" s="364" t="s">
        <v>1</v>
      </c>
      <c r="E8512" s="365">
        <v>1991.83</v>
      </c>
      <c r="F8512" s="364" t="s">
        <v>15342</v>
      </c>
      <c r="G8512" s="364" t="s">
        <v>15548</v>
      </c>
      <c r="H8512" s="364" t="s">
        <v>29016</v>
      </c>
    </row>
    <row r="8513" spans="1:8" x14ac:dyDescent="0.25">
      <c r="A8513" s="246" t="str">
        <f t="shared" si="132"/>
        <v>IUD20044</v>
      </c>
      <c r="B8513" s="364" t="s">
        <v>6318</v>
      </c>
      <c r="C8513" s="364" t="s">
        <v>6319</v>
      </c>
      <c r="D8513" s="364" t="s">
        <v>1</v>
      </c>
      <c r="E8513" s="365">
        <v>1669.04</v>
      </c>
      <c r="F8513" s="364" t="s">
        <v>15342</v>
      </c>
      <c r="G8513" s="364" t="s">
        <v>15548</v>
      </c>
      <c r="H8513" s="364" t="s">
        <v>29016</v>
      </c>
    </row>
    <row r="8514" spans="1:8" x14ac:dyDescent="0.25">
      <c r="A8514" s="246" t="str">
        <f t="shared" si="132"/>
        <v>IUD30154</v>
      </c>
      <c r="B8514" s="364" t="s">
        <v>12524</v>
      </c>
      <c r="C8514" s="364" t="s">
        <v>12525</v>
      </c>
      <c r="D8514" s="364" t="s">
        <v>1</v>
      </c>
      <c r="E8514" s="365">
        <v>3892.38</v>
      </c>
      <c r="F8514" s="364" t="s">
        <v>15342</v>
      </c>
      <c r="G8514" s="364" t="s">
        <v>15548</v>
      </c>
      <c r="H8514" s="364" t="s">
        <v>29016</v>
      </c>
    </row>
    <row r="8515" spans="1:8" x14ac:dyDescent="0.25">
      <c r="A8515" s="246" t="str">
        <f t="shared" ref="A8515:A8534" si="133">B8515</f>
        <v>IUP30140</v>
      </c>
      <c r="B8515" s="364" t="s">
        <v>19772</v>
      </c>
      <c r="C8515" s="364" t="s">
        <v>19773</v>
      </c>
      <c r="D8515" s="364" t="s">
        <v>351</v>
      </c>
      <c r="E8515" s="365">
        <v>524.1</v>
      </c>
      <c r="F8515" s="364" t="s">
        <v>15342</v>
      </c>
      <c r="G8515" s="364" t="s">
        <v>15548</v>
      </c>
      <c r="H8515" s="364" t="s">
        <v>29016</v>
      </c>
    </row>
    <row r="8516" spans="1:8" x14ac:dyDescent="0.25">
      <c r="A8516" s="246" t="str">
        <f t="shared" si="133"/>
        <v>IUD30003</v>
      </c>
      <c r="B8516" s="364" t="s">
        <v>12498</v>
      </c>
      <c r="C8516" s="364" t="s">
        <v>12499</v>
      </c>
      <c r="D8516" s="364" t="s">
        <v>2</v>
      </c>
      <c r="E8516" s="365">
        <v>5039.83</v>
      </c>
      <c r="F8516" s="364" t="s">
        <v>15342</v>
      </c>
      <c r="G8516" s="364" t="s">
        <v>15548</v>
      </c>
      <c r="H8516" s="364" t="s">
        <v>29016</v>
      </c>
    </row>
    <row r="8517" spans="1:8" x14ac:dyDescent="0.25">
      <c r="A8517" s="246" t="str">
        <f t="shared" si="133"/>
        <v>IUD30632</v>
      </c>
      <c r="B8517" s="364" t="s">
        <v>19656</v>
      </c>
      <c r="C8517" s="364" t="s">
        <v>19657</v>
      </c>
      <c r="D8517" s="364" t="s">
        <v>1</v>
      </c>
      <c r="E8517" s="365">
        <v>2582.4899999999998</v>
      </c>
      <c r="F8517" s="364" t="s">
        <v>15342</v>
      </c>
      <c r="G8517" s="364" t="s">
        <v>15548</v>
      </c>
      <c r="H8517" s="364" t="s">
        <v>29016</v>
      </c>
    </row>
    <row r="8518" spans="1:8" x14ac:dyDescent="0.25">
      <c r="A8518" s="246" t="str">
        <f t="shared" si="133"/>
        <v>IUP30112</v>
      </c>
      <c r="B8518" s="364" t="s">
        <v>13505</v>
      </c>
      <c r="C8518" s="364" t="s">
        <v>14057</v>
      </c>
      <c r="D8518" s="364" t="s">
        <v>4</v>
      </c>
      <c r="E8518" s="365">
        <v>1617.42</v>
      </c>
      <c r="F8518" s="364" t="s">
        <v>15342</v>
      </c>
      <c r="G8518" s="364" t="s">
        <v>15548</v>
      </c>
      <c r="H8518" s="364" t="s">
        <v>29016</v>
      </c>
    </row>
    <row r="8519" spans="1:8" x14ac:dyDescent="0.25">
      <c r="A8519" s="246" t="str">
        <f t="shared" si="133"/>
        <v>IUD30092</v>
      </c>
      <c r="B8519" s="364" t="s">
        <v>6557</v>
      </c>
      <c r="C8519" s="364" t="s">
        <v>6558</v>
      </c>
      <c r="D8519" s="364" t="s">
        <v>1</v>
      </c>
      <c r="E8519" s="365">
        <v>2394.37</v>
      </c>
      <c r="F8519" s="364" t="s">
        <v>15342</v>
      </c>
      <c r="G8519" s="364" t="s">
        <v>15548</v>
      </c>
      <c r="H8519" s="364" t="s">
        <v>29016</v>
      </c>
    </row>
    <row r="8520" spans="1:8" x14ac:dyDescent="0.25">
      <c r="A8520" s="246" t="str">
        <f t="shared" si="133"/>
        <v>IUD20004</v>
      </c>
      <c r="B8520" s="364" t="s">
        <v>6261</v>
      </c>
      <c r="C8520" s="364" t="s">
        <v>6262</v>
      </c>
      <c r="D8520" s="364" t="s">
        <v>1</v>
      </c>
      <c r="E8520" s="365">
        <v>2520</v>
      </c>
      <c r="F8520" s="364" t="s">
        <v>15342</v>
      </c>
      <c r="G8520" s="364" t="s">
        <v>15548</v>
      </c>
      <c r="H8520" s="364" t="s">
        <v>29016</v>
      </c>
    </row>
    <row r="8521" spans="1:8" x14ac:dyDescent="0.25">
      <c r="A8521" s="246" t="str">
        <f t="shared" si="133"/>
        <v>IUP30251</v>
      </c>
      <c r="B8521" s="364" t="s">
        <v>15401</v>
      </c>
      <c r="C8521" s="364" t="s">
        <v>15402</v>
      </c>
      <c r="D8521" s="364" t="s">
        <v>4</v>
      </c>
      <c r="E8521" s="365">
        <v>108.21</v>
      </c>
      <c r="F8521" s="364" t="s">
        <v>15342</v>
      </c>
      <c r="G8521" s="364" t="s">
        <v>15548</v>
      </c>
      <c r="H8521" s="364" t="s">
        <v>29016</v>
      </c>
    </row>
    <row r="8522" spans="1:8" x14ac:dyDescent="0.25">
      <c r="A8522" s="246" t="str">
        <f t="shared" si="133"/>
        <v>IUD20093</v>
      </c>
      <c r="B8522" s="364" t="s">
        <v>6390</v>
      </c>
      <c r="C8522" s="364" t="s">
        <v>6391</v>
      </c>
      <c r="D8522" s="364" t="s">
        <v>1</v>
      </c>
      <c r="E8522" s="365">
        <v>4990.6000000000004</v>
      </c>
      <c r="F8522" s="364" t="s">
        <v>15342</v>
      </c>
      <c r="G8522" s="364" t="s">
        <v>15548</v>
      </c>
      <c r="H8522" s="364" t="s">
        <v>29016</v>
      </c>
    </row>
    <row r="8523" spans="1:8" x14ac:dyDescent="0.25">
      <c r="A8523" s="246" t="str">
        <f t="shared" si="133"/>
        <v>IUP30099</v>
      </c>
      <c r="B8523" s="364" t="s">
        <v>7701</v>
      </c>
      <c r="C8523" s="364" t="s">
        <v>7702</v>
      </c>
      <c r="D8523" s="364" t="s">
        <v>4</v>
      </c>
      <c r="E8523" s="365">
        <v>157.91999999999999</v>
      </c>
      <c r="F8523" s="364" t="s">
        <v>15342</v>
      </c>
      <c r="G8523" s="364" t="s">
        <v>15548</v>
      </c>
      <c r="H8523" s="364" t="s">
        <v>29016</v>
      </c>
    </row>
    <row r="8524" spans="1:8" x14ac:dyDescent="0.25">
      <c r="A8524" s="246" t="str">
        <f t="shared" si="133"/>
        <v>IUD20046</v>
      </c>
      <c r="B8524" s="364" t="s">
        <v>6322</v>
      </c>
      <c r="C8524" s="364" t="s">
        <v>6323</v>
      </c>
      <c r="D8524" s="364" t="s">
        <v>1</v>
      </c>
      <c r="E8524" s="365">
        <v>9019.2999999999993</v>
      </c>
      <c r="F8524" s="364" t="s">
        <v>15342</v>
      </c>
      <c r="G8524" s="364" t="s">
        <v>15548</v>
      </c>
      <c r="H8524" s="364" t="s">
        <v>29016</v>
      </c>
    </row>
    <row r="8525" spans="1:8" x14ac:dyDescent="0.25">
      <c r="A8525" s="246" t="str">
        <f t="shared" si="133"/>
        <v>IUD30025</v>
      </c>
      <c r="B8525" s="364" t="s">
        <v>6444</v>
      </c>
      <c r="C8525" s="364" t="s">
        <v>6445</v>
      </c>
      <c r="D8525" s="364" t="s">
        <v>1</v>
      </c>
      <c r="E8525" s="365">
        <v>9558.57</v>
      </c>
      <c r="F8525" s="364" t="s">
        <v>15342</v>
      </c>
      <c r="G8525" s="364" t="s">
        <v>15548</v>
      </c>
      <c r="H8525" s="364" t="s">
        <v>29016</v>
      </c>
    </row>
    <row r="8526" spans="1:8" x14ac:dyDescent="0.25">
      <c r="A8526" s="246" t="str">
        <f t="shared" si="133"/>
        <v>IUP30015</v>
      </c>
      <c r="B8526" s="364" t="s">
        <v>6669</v>
      </c>
      <c r="C8526" s="364" t="s">
        <v>33560</v>
      </c>
      <c r="D8526" s="364" t="s">
        <v>4</v>
      </c>
      <c r="E8526" s="365">
        <v>116.62</v>
      </c>
      <c r="F8526" s="364" t="s">
        <v>15342</v>
      </c>
      <c r="G8526" s="364" t="s">
        <v>15548</v>
      </c>
      <c r="H8526" s="364" t="s">
        <v>29016</v>
      </c>
    </row>
    <row r="8527" spans="1:8" x14ac:dyDescent="0.25">
      <c r="A8527" s="246" t="str">
        <f t="shared" si="133"/>
        <v>IUD30803</v>
      </c>
      <c r="B8527" s="364" t="s">
        <v>33720</v>
      </c>
      <c r="C8527" s="364" t="s">
        <v>33721</v>
      </c>
      <c r="D8527" s="364" t="s">
        <v>1</v>
      </c>
      <c r="E8527" s="365">
        <v>165.67</v>
      </c>
      <c r="F8527" s="364" t="s">
        <v>15342</v>
      </c>
      <c r="G8527" s="364" t="s">
        <v>15548</v>
      </c>
      <c r="H8527" s="364" t="s">
        <v>29016</v>
      </c>
    </row>
    <row r="8528" spans="1:8" x14ac:dyDescent="0.25">
      <c r="A8528" s="246" t="str">
        <f t="shared" si="133"/>
        <v>IUD30411</v>
      </c>
      <c r="B8528" s="364" t="s">
        <v>33601</v>
      </c>
      <c r="C8528" s="364" t="s">
        <v>33602</v>
      </c>
      <c r="D8528" s="364" t="s">
        <v>1</v>
      </c>
      <c r="E8528" s="365">
        <v>4767.6499999999996</v>
      </c>
      <c r="F8528" s="364" t="s">
        <v>15342</v>
      </c>
      <c r="G8528" s="364" t="s">
        <v>15548</v>
      </c>
      <c r="H8528" s="364" t="s">
        <v>29016</v>
      </c>
    </row>
    <row r="8529" spans="1:8" x14ac:dyDescent="0.25">
      <c r="A8529" s="246" t="str">
        <f t="shared" si="133"/>
        <v>IUD30412</v>
      </c>
      <c r="B8529" s="364" t="s">
        <v>33603</v>
      </c>
      <c r="C8529" s="364" t="s">
        <v>33604</v>
      </c>
      <c r="D8529" s="364" t="s">
        <v>1</v>
      </c>
      <c r="E8529" s="365">
        <v>6905.12</v>
      </c>
      <c r="F8529" s="364" t="s">
        <v>15342</v>
      </c>
      <c r="G8529" s="364" t="s">
        <v>15548</v>
      </c>
      <c r="H8529" s="364" t="s">
        <v>29016</v>
      </c>
    </row>
    <row r="8530" spans="1:8" x14ac:dyDescent="0.25">
      <c r="A8530" s="246" t="str">
        <f t="shared" si="133"/>
        <v>IUD30416</v>
      </c>
      <c r="B8530" s="364" t="s">
        <v>33708</v>
      </c>
      <c r="C8530" s="364" t="s">
        <v>33709</v>
      </c>
      <c r="D8530" s="364" t="s">
        <v>1</v>
      </c>
      <c r="E8530" s="365">
        <v>6047.66</v>
      </c>
      <c r="F8530" s="364" t="s">
        <v>15342</v>
      </c>
      <c r="G8530" s="364" t="s">
        <v>15548</v>
      </c>
      <c r="H8530" s="364" t="s">
        <v>29016</v>
      </c>
    </row>
    <row r="8531" spans="1:8" x14ac:dyDescent="0.25">
      <c r="A8531" s="246" t="str">
        <f t="shared" si="133"/>
        <v>IUD30420</v>
      </c>
      <c r="B8531" s="364" t="s">
        <v>33714</v>
      </c>
      <c r="C8531" s="364" t="s">
        <v>33715</v>
      </c>
      <c r="D8531" s="364" t="s">
        <v>1</v>
      </c>
      <c r="E8531" s="365">
        <v>347.66</v>
      </c>
      <c r="F8531" s="364" t="s">
        <v>15342</v>
      </c>
      <c r="G8531" s="364" t="s">
        <v>15548</v>
      </c>
      <c r="H8531" s="364" t="s">
        <v>29016</v>
      </c>
    </row>
    <row r="8532" spans="1:8" x14ac:dyDescent="0.25">
      <c r="A8532" s="246" t="str">
        <f t="shared" si="133"/>
        <v>IUP30049</v>
      </c>
      <c r="B8532" s="364" t="s">
        <v>6720</v>
      </c>
      <c r="C8532" s="364" t="s">
        <v>33541</v>
      </c>
      <c r="D8532" s="364" t="s">
        <v>2</v>
      </c>
      <c r="E8532" s="365">
        <v>46.39</v>
      </c>
      <c r="F8532" s="364" t="s">
        <v>15342</v>
      </c>
      <c r="G8532" s="364" t="s">
        <v>15548</v>
      </c>
      <c r="H8532" s="364" t="s">
        <v>29016</v>
      </c>
    </row>
    <row r="8533" spans="1:8" x14ac:dyDescent="0.25">
      <c r="A8533" s="246" t="str">
        <f t="shared" si="133"/>
        <v>IUP30079</v>
      </c>
      <c r="B8533" s="364" t="s">
        <v>6760</v>
      </c>
      <c r="C8533" s="364" t="s">
        <v>33722</v>
      </c>
      <c r="D8533" s="364" t="s">
        <v>2</v>
      </c>
      <c r="E8533" s="365">
        <v>46.43</v>
      </c>
      <c r="F8533" s="364" t="s">
        <v>15342</v>
      </c>
      <c r="G8533" s="364" t="s">
        <v>15548</v>
      </c>
      <c r="H8533" s="364" t="s">
        <v>29016</v>
      </c>
    </row>
    <row r="8534" spans="1:8" x14ac:dyDescent="0.25">
      <c r="A8534" s="246" t="str">
        <f t="shared" si="133"/>
        <v>IUP30128</v>
      </c>
      <c r="B8534" s="364" t="s">
        <v>19698</v>
      </c>
      <c r="C8534" s="364" t="s">
        <v>33749</v>
      </c>
      <c r="D8534" s="364" t="s">
        <v>2</v>
      </c>
      <c r="E8534" s="365">
        <v>29.49</v>
      </c>
      <c r="F8534" s="364" t="s">
        <v>15342</v>
      </c>
      <c r="G8534" s="364" t="s">
        <v>15548</v>
      </c>
      <c r="H8534" s="364" t="s">
        <v>29016</v>
      </c>
    </row>
  </sheetData>
  <autoFilter ref="B1:H7966">
    <sortState ref="B2:H7872">
      <sortCondition ref="C1:C7613"/>
    </sortState>
  </autoFilter>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1"/>
  <sheetViews>
    <sheetView workbookViewId="0"/>
  </sheetViews>
  <sheetFormatPr defaultRowHeight="12.75" x14ac:dyDescent="0.2"/>
  <cols>
    <col min="1" max="16384" width="9.140625" style="43"/>
  </cols>
  <sheetData>
    <row r="1" spans="1:3" x14ac:dyDescent="0.2">
      <c r="A1" s="42">
        <v>1E-4</v>
      </c>
      <c r="B1" s="42">
        <v>0.01</v>
      </c>
      <c r="C1" s="42">
        <v>6.6E-3</v>
      </c>
    </row>
    <row r="2" spans="1:3" x14ac:dyDescent="0.2">
      <c r="A2" s="42">
        <v>2.0000000000000001E-4</v>
      </c>
      <c r="B2" s="42">
        <v>0.02</v>
      </c>
      <c r="C2" s="42">
        <v>1.32E-2</v>
      </c>
    </row>
    <row r="3" spans="1:3" x14ac:dyDescent="0.2">
      <c r="A3" s="42">
        <v>5.0000000000000001E-4</v>
      </c>
      <c r="B3" s="42">
        <v>0.03</v>
      </c>
      <c r="C3" s="42">
        <v>1.9699999999999999E-2</v>
      </c>
    </row>
    <row r="4" spans="1:3" x14ac:dyDescent="0.2">
      <c r="A4" s="42">
        <v>8.9999999999999998E-4</v>
      </c>
      <c r="B4" s="42">
        <v>0.04</v>
      </c>
      <c r="C4" s="42">
        <v>2.6200000000000001E-2</v>
      </c>
    </row>
    <row r="5" spans="1:3" x14ac:dyDescent="0.2">
      <c r="A5" s="42">
        <v>1.5E-3</v>
      </c>
      <c r="B5" s="42">
        <v>0.05</v>
      </c>
      <c r="C5" s="42">
        <v>3.2599999999999997E-2</v>
      </c>
    </row>
    <row r="6" spans="1:3" x14ac:dyDescent="0.2">
      <c r="A6" s="42">
        <v>2.2000000000000001E-3</v>
      </c>
      <c r="B6" s="42">
        <v>0.06</v>
      </c>
      <c r="C6" s="42">
        <v>3.8899999999999997E-2</v>
      </c>
    </row>
    <row r="7" spans="1:3" x14ac:dyDescent="0.2">
      <c r="A7" s="42">
        <v>3.0999999999999999E-3</v>
      </c>
      <c r="B7" s="42">
        <v>7.0000000000000007E-2</v>
      </c>
      <c r="C7" s="42">
        <v>4.5100000000000001E-2</v>
      </c>
    </row>
    <row r="8" spans="1:3" x14ac:dyDescent="0.2">
      <c r="A8" s="42">
        <v>4.1000000000000003E-3</v>
      </c>
      <c r="B8" s="42">
        <v>0.08</v>
      </c>
      <c r="C8" s="42">
        <v>5.1299999999999998E-2</v>
      </c>
    </row>
    <row r="9" spans="1:3" x14ac:dyDescent="0.2">
      <c r="A9" s="42">
        <v>5.1999999999999998E-3</v>
      </c>
      <c r="B9" s="42">
        <v>0.09</v>
      </c>
      <c r="C9" s="42">
        <v>5.7500000000000002E-2</v>
      </c>
    </row>
    <row r="10" spans="1:3" x14ac:dyDescent="0.2">
      <c r="A10" s="42">
        <v>6.4999999999999997E-3</v>
      </c>
      <c r="B10" s="42">
        <v>0.1</v>
      </c>
      <c r="C10" s="42">
        <v>6.3500000000000001E-2</v>
      </c>
    </row>
    <row r="11" spans="1:3" x14ac:dyDescent="0.2">
      <c r="A11" s="42">
        <v>8.0000000000000002E-3</v>
      </c>
      <c r="B11" s="42">
        <v>0.11</v>
      </c>
      <c r="C11" s="42">
        <v>6.9500000000000006E-2</v>
      </c>
    </row>
    <row r="12" spans="1:3" x14ac:dyDescent="0.2">
      <c r="A12" s="42">
        <v>9.4999999999999998E-3</v>
      </c>
      <c r="B12" s="42">
        <v>0.12</v>
      </c>
      <c r="C12" s="42">
        <v>7.5499999999999998E-2</v>
      </c>
    </row>
    <row r="13" spans="1:3" x14ac:dyDescent="0.2">
      <c r="A13" s="42">
        <v>1.1299999999999999E-2</v>
      </c>
      <c r="B13" s="42">
        <v>0.13</v>
      </c>
      <c r="C13" s="42">
        <v>8.1299999999999997E-2</v>
      </c>
    </row>
    <row r="14" spans="1:3" x14ac:dyDescent="0.2">
      <c r="A14" s="42">
        <v>1.3100000000000001E-2</v>
      </c>
      <c r="B14" s="42">
        <v>0.14000000000000001</v>
      </c>
      <c r="C14" s="42">
        <v>8.7099999999999997E-2</v>
      </c>
    </row>
    <row r="15" spans="1:3" x14ac:dyDescent="0.2">
      <c r="A15" s="42">
        <v>1.52E-2</v>
      </c>
      <c r="B15" s="42">
        <v>0.15</v>
      </c>
      <c r="C15" s="42">
        <v>9.2899999999999996E-2</v>
      </c>
    </row>
    <row r="16" spans="1:3" ht="15.75" x14ac:dyDescent="0.25">
      <c r="A16" s="42">
        <v>1.7299999999999999E-2</v>
      </c>
      <c r="B16" s="44">
        <v>0.16</v>
      </c>
      <c r="C16" s="42">
        <v>9.8599999999999993E-2</v>
      </c>
    </row>
    <row r="17" spans="1:3" x14ac:dyDescent="0.2">
      <c r="A17" s="42">
        <v>1.9599999999999999E-2</v>
      </c>
      <c r="B17" s="42">
        <v>0.17</v>
      </c>
      <c r="C17" s="42">
        <v>0.1042</v>
      </c>
    </row>
    <row r="18" spans="1:3" x14ac:dyDescent="0.2">
      <c r="A18" s="42">
        <v>2.1999999999999999E-2</v>
      </c>
      <c r="B18" s="42">
        <v>0.18</v>
      </c>
      <c r="C18" s="42">
        <v>0.10970000000000001</v>
      </c>
    </row>
    <row r="19" spans="1:3" x14ac:dyDescent="0.2">
      <c r="A19" s="42">
        <v>2.46E-2</v>
      </c>
      <c r="B19" s="42">
        <v>0.19</v>
      </c>
      <c r="C19" s="42">
        <v>0.1152</v>
      </c>
    </row>
    <row r="20" spans="1:3" x14ac:dyDescent="0.2">
      <c r="A20" s="42">
        <v>2.7300000000000001E-2</v>
      </c>
      <c r="B20" s="42">
        <v>0.2</v>
      </c>
      <c r="C20" s="42">
        <v>0.1206</v>
      </c>
    </row>
    <row r="21" spans="1:3" x14ac:dyDescent="0.2">
      <c r="A21" s="42">
        <v>3.0099999999999998E-2</v>
      </c>
      <c r="B21" s="42">
        <v>0.21</v>
      </c>
      <c r="C21" s="42">
        <v>0.12590000000000001</v>
      </c>
    </row>
    <row r="22" spans="1:3" x14ac:dyDescent="0.2">
      <c r="A22" s="42">
        <v>3.3099999999999997E-2</v>
      </c>
      <c r="B22" s="42">
        <v>0.22</v>
      </c>
      <c r="C22" s="42">
        <v>0.13120000000000001</v>
      </c>
    </row>
    <row r="23" spans="1:3" x14ac:dyDescent="0.2">
      <c r="A23" s="42">
        <v>3.6200000000000003E-2</v>
      </c>
      <c r="B23" s="42">
        <f>B22+0.01</f>
        <v>0.23</v>
      </c>
      <c r="C23" s="42">
        <v>0.13639999999999999</v>
      </c>
    </row>
    <row r="24" spans="1:3" x14ac:dyDescent="0.2">
      <c r="A24" s="42">
        <v>3.9399999999999998E-2</v>
      </c>
      <c r="B24" s="42">
        <f t="shared" ref="B24:B87" si="0">B23+0.01</f>
        <v>0.24000000000000002</v>
      </c>
      <c r="C24" s="42">
        <v>0.1416</v>
      </c>
    </row>
    <row r="25" spans="1:3" x14ac:dyDescent="0.2">
      <c r="A25" s="42">
        <v>4.2700000000000002E-2</v>
      </c>
      <c r="B25" s="42">
        <f t="shared" si="0"/>
        <v>0.25</v>
      </c>
      <c r="C25" s="42">
        <v>0.14660000000000001</v>
      </c>
    </row>
    <row r="26" spans="1:3" x14ac:dyDescent="0.2">
      <c r="A26" s="42">
        <v>4.6100000000000002E-2</v>
      </c>
      <c r="B26" s="42">
        <f t="shared" si="0"/>
        <v>0.26</v>
      </c>
      <c r="C26" s="42">
        <v>0.15160000000000001</v>
      </c>
    </row>
    <row r="27" spans="1:3" x14ac:dyDescent="0.2">
      <c r="A27" s="42">
        <v>4.9700000000000001E-2</v>
      </c>
      <c r="B27" s="42">
        <f t="shared" si="0"/>
        <v>0.27</v>
      </c>
      <c r="C27" s="42">
        <v>0.15659999999999999</v>
      </c>
    </row>
    <row r="28" spans="1:3" x14ac:dyDescent="0.2">
      <c r="A28" s="42">
        <v>5.3400000000000003E-2</v>
      </c>
      <c r="B28" s="42">
        <f t="shared" si="0"/>
        <v>0.28000000000000003</v>
      </c>
      <c r="C28" s="42">
        <v>0.16139999999999999</v>
      </c>
    </row>
    <row r="29" spans="1:3" x14ac:dyDescent="0.2">
      <c r="A29" s="42">
        <v>5.7200000000000001E-2</v>
      </c>
      <c r="B29" s="42">
        <f t="shared" si="0"/>
        <v>0.29000000000000004</v>
      </c>
      <c r="C29" s="42">
        <v>0.16619999999999999</v>
      </c>
    </row>
    <row r="30" spans="1:3" x14ac:dyDescent="0.2">
      <c r="A30" s="42">
        <v>6.0999999999999999E-2</v>
      </c>
      <c r="B30" s="42">
        <f t="shared" si="0"/>
        <v>0.30000000000000004</v>
      </c>
      <c r="C30" s="42">
        <v>0.1709</v>
      </c>
    </row>
    <row r="31" spans="1:3" x14ac:dyDescent="0.2">
      <c r="A31" s="42">
        <v>6.5000000000000002E-2</v>
      </c>
      <c r="B31" s="42">
        <f t="shared" si="0"/>
        <v>0.31000000000000005</v>
      </c>
      <c r="C31" s="42">
        <v>0.17560000000000001</v>
      </c>
    </row>
    <row r="32" spans="1:3" x14ac:dyDescent="0.2">
      <c r="A32" s="42">
        <v>6.9099999999999995E-2</v>
      </c>
      <c r="B32" s="42">
        <f t="shared" si="0"/>
        <v>0.32000000000000006</v>
      </c>
      <c r="C32" s="42">
        <v>0.1802</v>
      </c>
    </row>
    <row r="33" spans="1:3" x14ac:dyDescent="0.2">
      <c r="A33" s="42">
        <v>7.3300000000000004E-2</v>
      </c>
      <c r="B33" s="42">
        <f t="shared" si="0"/>
        <v>0.33000000000000007</v>
      </c>
      <c r="C33" s="42">
        <v>0.1847</v>
      </c>
    </row>
    <row r="34" spans="1:3" x14ac:dyDescent="0.2">
      <c r="A34" s="42">
        <v>7.7600000000000002E-2</v>
      </c>
      <c r="B34" s="42">
        <f t="shared" si="0"/>
        <v>0.34000000000000008</v>
      </c>
      <c r="C34" s="42">
        <v>0.18909999999999999</v>
      </c>
    </row>
    <row r="35" spans="1:3" x14ac:dyDescent="0.2">
      <c r="A35" s="42">
        <v>8.2000000000000003E-2</v>
      </c>
      <c r="B35" s="42">
        <f t="shared" si="0"/>
        <v>0.35000000000000009</v>
      </c>
      <c r="C35" s="42">
        <v>0.19350000000000001</v>
      </c>
    </row>
    <row r="36" spans="1:3" x14ac:dyDescent="0.2">
      <c r="A36" s="42">
        <v>8.6400000000000005E-2</v>
      </c>
      <c r="B36" s="42">
        <f t="shared" si="0"/>
        <v>0.3600000000000001</v>
      </c>
      <c r="C36" s="42">
        <v>0.1978</v>
      </c>
    </row>
    <row r="37" spans="1:3" x14ac:dyDescent="0.2">
      <c r="A37" s="42">
        <v>9.0999999999999998E-2</v>
      </c>
      <c r="B37" s="42">
        <f t="shared" si="0"/>
        <v>0.37000000000000011</v>
      </c>
      <c r="C37" s="42">
        <v>0.20200000000000001</v>
      </c>
    </row>
    <row r="38" spans="1:3" x14ac:dyDescent="0.2">
      <c r="A38" s="42">
        <v>9.5600000000000004E-2</v>
      </c>
      <c r="B38" s="42">
        <f t="shared" si="0"/>
        <v>0.38000000000000012</v>
      </c>
      <c r="C38" s="42">
        <v>0.20619999999999999</v>
      </c>
    </row>
    <row r="39" spans="1:3" x14ac:dyDescent="0.2">
      <c r="A39" s="42">
        <v>0.1003</v>
      </c>
      <c r="B39" s="42">
        <f t="shared" si="0"/>
        <v>0.39000000000000012</v>
      </c>
      <c r="C39" s="42">
        <v>0.2102</v>
      </c>
    </row>
    <row r="40" spans="1:3" x14ac:dyDescent="0.2">
      <c r="A40" s="42">
        <v>0.105</v>
      </c>
      <c r="B40" s="42">
        <f t="shared" si="0"/>
        <v>0.40000000000000013</v>
      </c>
      <c r="C40" s="42">
        <v>0.2142</v>
      </c>
    </row>
    <row r="41" spans="1:3" x14ac:dyDescent="0.2">
      <c r="A41" s="42">
        <v>0.1099</v>
      </c>
      <c r="B41" s="42">
        <f t="shared" si="0"/>
        <v>0.41000000000000014</v>
      </c>
      <c r="C41" s="42">
        <v>0.21820000000000001</v>
      </c>
    </row>
    <row r="42" spans="1:3" x14ac:dyDescent="0.2">
      <c r="A42" s="42">
        <v>0.1148</v>
      </c>
      <c r="B42" s="42">
        <f t="shared" si="0"/>
        <v>0.42000000000000015</v>
      </c>
      <c r="C42" s="42">
        <v>0.222</v>
      </c>
    </row>
    <row r="43" spans="1:3" x14ac:dyDescent="0.2">
      <c r="A43" s="42">
        <v>0.1197</v>
      </c>
      <c r="B43" s="42">
        <f t="shared" si="0"/>
        <v>0.43000000000000016</v>
      </c>
      <c r="C43" s="42">
        <v>0.2258</v>
      </c>
    </row>
    <row r="44" spans="1:3" x14ac:dyDescent="0.2">
      <c r="A44" s="42">
        <v>0.12479999999999999</v>
      </c>
      <c r="B44" s="42">
        <f t="shared" si="0"/>
        <v>0.44000000000000017</v>
      </c>
      <c r="C44" s="42">
        <v>0.22950000000000001</v>
      </c>
    </row>
    <row r="45" spans="1:3" x14ac:dyDescent="0.2">
      <c r="A45" s="42">
        <v>0.1298</v>
      </c>
      <c r="B45" s="42">
        <f t="shared" si="0"/>
        <v>0.45000000000000018</v>
      </c>
      <c r="C45" s="42">
        <v>0.2331</v>
      </c>
    </row>
    <row r="46" spans="1:3" x14ac:dyDescent="0.2">
      <c r="A46" s="42">
        <v>0.13500000000000001</v>
      </c>
      <c r="B46" s="42">
        <f t="shared" si="0"/>
        <v>0.46000000000000019</v>
      </c>
      <c r="C46" s="42">
        <v>0.2366</v>
      </c>
    </row>
    <row r="47" spans="1:3" x14ac:dyDescent="0.2">
      <c r="A47" s="42">
        <v>0.1401</v>
      </c>
      <c r="B47" s="42">
        <f t="shared" si="0"/>
        <v>0.4700000000000002</v>
      </c>
      <c r="C47" s="42">
        <v>0.24010000000000001</v>
      </c>
    </row>
    <row r="48" spans="1:3" x14ac:dyDescent="0.2">
      <c r="A48" s="42">
        <v>0.14530000000000001</v>
      </c>
      <c r="B48" s="42">
        <f t="shared" si="0"/>
        <v>0.4800000000000002</v>
      </c>
      <c r="C48" s="42">
        <v>0.24349999999999999</v>
      </c>
    </row>
    <row r="49" spans="1:3" x14ac:dyDescent="0.2">
      <c r="A49" s="42">
        <v>0.15060000000000001</v>
      </c>
      <c r="B49" s="42">
        <f t="shared" si="0"/>
        <v>0.49000000000000021</v>
      </c>
      <c r="C49" s="42">
        <v>0.24679999999999999</v>
      </c>
    </row>
    <row r="50" spans="1:3" x14ac:dyDescent="0.2">
      <c r="A50" s="42">
        <v>0.15579999999999999</v>
      </c>
      <c r="B50" s="42">
        <f t="shared" si="0"/>
        <v>0.50000000000000022</v>
      </c>
      <c r="C50" s="42">
        <v>0.25</v>
      </c>
    </row>
    <row r="51" spans="1:3" x14ac:dyDescent="0.2">
      <c r="A51" s="42">
        <v>0.16120000000000001</v>
      </c>
      <c r="B51" s="42">
        <f t="shared" si="0"/>
        <v>0.51000000000000023</v>
      </c>
      <c r="C51" s="42">
        <v>0.25309999999999999</v>
      </c>
    </row>
    <row r="52" spans="1:3" x14ac:dyDescent="0.2">
      <c r="A52" s="42">
        <v>0.16650000000000001</v>
      </c>
      <c r="B52" s="42">
        <f t="shared" si="0"/>
        <v>0.52000000000000024</v>
      </c>
      <c r="C52" s="42">
        <v>0.25619999999999998</v>
      </c>
    </row>
    <row r="53" spans="1:3" x14ac:dyDescent="0.2">
      <c r="A53" s="42">
        <v>0.17180000000000001</v>
      </c>
      <c r="B53" s="42">
        <f t="shared" si="0"/>
        <v>0.53000000000000025</v>
      </c>
      <c r="C53" s="42">
        <v>0.25919999999999999</v>
      </c>
    </row>
    <row r="54" spans="1:3" x14ac:dyDescent="0.2">
      <c r="A54" s="42">
        <v>0.1772</v>
      </c>
      <c r="B54" s="42">
        <f t="shared" si="0"/>
        <v>0.54000000000000026</v>
      </c>
      <c r="C54" s="42">
        <v>0.2621</v>
      </c>
    </row>
    <row r="55" spans="1:3" x14ac:dyDescent="0.2">
      <c r="A55" s="42">
        <v>0.18260000000000001</v>
      </c>
      <c r="B55" s="42">
        <f t="shared" si="0"/>
        <v>0.55000000000000027</v>
      </c>
      <c r="C55" s="42">
        <v>0.26490000000000002</v>
      </c>
    </row>
    <row r="56" spans="1:3" x14ac:dyDescent="0.2">
      <c r="A56" s="42">
        <v>0.18790000000000001</v>
      </c>
      <c r="B56" s="42">
        <f t="shared" si="0"/>
        <v>0.56000000000000028</v>
      </c>
      <c r="C56" s="42">
        <v>0.2676</v>
      </c>
    </row>
    <row r="57" spans="1:3" x14ac:dyDescent="0.2">
      <c r="A57" s="42">
        <v>0.1933</v>
      </c>
      <c r="B57" s="42">
        <f t="shared" si="0"/>
        <v>0.57000000000000028</v>
      </c>
      <c r="C57" s="42">
        <v>0.27029999999999998</v>
      </c>
    </row>
    <row r="58" spans="1:3" x14ac:dyDescent="0.2">
      <c r="A58" s="42">
        <v>0.19869999999999999</v>
      </c>
      <c r="B58" s="42">
        <f t="shared" si="0"/>
        <v>0.58000000000000029</v>
      </c>
      <c r="C58" s="42">
        <v>0.27279999999999999</v>
      </c>
    </row>
    <row r="59" spans="1:3" x14ac:dyDescent="0.2">
      <c r="A59" s="42">
        <v>0.2041</v>
      </c>
      <c r="B59" s="42">
        <f t="shared" si="0"/>
        <v>0.5900000000000003</v>
      </c>
      <c r="C59" s="42">
        <v>0.27529999999999999</v>
      </c>
    </row>
    <row r="60" spans="1:3" x14ac:dyDescent="0.2">
      <c r="A60" s="42">
        <v>0.2094</v>
      </c>
      <c r="B60" s="42">
        <f t="shared" si="0"/>
        <v>0.60000000000000031</v>
      </c>
      <c r="C60" s="42">
        <v>0.27760000000000001</v>
      </c>
    </row>
    <row r="61" spans="1:3" x14ac:dyDescent="0.2">
      <c r="A61" s="42">
        <v>0.2147</v>
      </c>
      <c r="B61" s="42">
        <f t="shared" si="0"/>
        <v>0.61000000000000032</v>
      </c>
      <c r="C61" s="42">
        <v>0.27989999999999998</v>
      </c>
    </row>
    <row r="62" spans="1:3" x14ac:dyDescent="0.2">
      <c r="A62" s="42">
        <v>0.22</v>
      </c>
      <c r="B62" s="42">
        <f t="shared" si="0"/>
        <v>0.62000000000000033</v>
      </c>
      <c r="C62" s="42">
        <v>0.28210000000000002</v>
      </c>
    </row>
    <row r="63" spans="1:3" x14ac:dyDescent="0.2">
      <c r="A63" s="42">
        <v>0.2253</v>
      </c>
      <c r="B63" s="42">
        <f t="shared" si="0"/>
        <v>0.63000000000000034</v>
      </c>
      <c r="C63" s="42">
        <v>0.28420000000000001</v>
      </c>
    </row>
    <row r="64" spans="1:3" x14ac:dyDescent="0.2">
      <c r="A64" s="42">
        <v>0.2306</v>
      </c>
      <c r="B64" s="42">
        <f t="shared" si="0"/>
        <v>0.64000000000000035</v>
      </c>
      <c r="C64" s="42">
        <v>0.28620000000000001</v>
      </c>
    </row>
    <row r="65" spans="1:3" x14ac:dyDescent="0.2">
      <c r="A65" s="42">
        <v>0.23580000000000001</v>
      </c>
      <c r="B65" s="42">
        <f t="shared" si="0"/>
        <v>0.65000000000000036</v>
      </c>
      <c r="C65" s="42">
        <v>0.28820000000000001</v>
      </c>
    </row>
    <row r="66" spans="1:3" x14ac:dyDescent="0.2">
      <c r="A66" s="42">
        <v>0.2409</v>
      </c>
      <c r="B66" s="42">
        <f t="shared" si="0"/>
        <v>0.66000000000000036</v>
      </c>
      <c r="C66" s="42">
        <v>0.28989999999999999</v>
      </c>
    </row>
    <row r="67" spans="1:3" x14ac:dyDescent="0.2">
      <c r="A67" s="42">
        <v>0.246</v>
      </c>
      <c r="B67" s="42">
        <f t="shared" si="0"/>
        <v>0.67000000000000037</v>
      </c>
      <c r="C67" s="42">
        <v>0.29170000000000001</v>
      </c>
    </row>
    <row r="68" spans="1:3" x14ac:dyDescent="0.2">
      <c r="A68" s="42">
        <v>0.25109999999999999</v>
      </c>
      <c r="B68" s="42">
        <f t="shared" si="0"/>
        <v>0.68000000000000038</v>
      </c>
      <c r="C68" s="42">
        <v>0.29330000000000001</v>
      </c>
    </row>
    <row r="69" spans="1:3" x14ac:dyDescent="0.2">
      <c r="A69" s="42">
        <v>0.25600000000000001</v>
      </c>
      <c r="B69" s="42">
        <f t="shared" si="0"/>
        <v>0.69000000000000039</v>
      </c>
      <c r="C69" s="42">
        <v>0.29480000000000001</v>
      </c>
    </row>
    <row r="70" spans="1:3" x14ac:dyDescent="0.2">
      <c r="A70" s="42">
        <v>0.26100000000000001</v>
      </c>
      <c r="B70" s="42">
        <f t="shared" si="0"/>
        <v>0.7000000000000004</v>
      </c>
      <c r="C70" s="42">
        <v>0.29620000000000002</v>
      </c>
    </row>
    <row r="71" spans="1:3" x14ac:dyDescent="0.2">
      <c r="A71" s="42">
        <v>0.26579999999999998</v>
      </c>
      <c r="B71" s="42">
        <f t="shared" si="0"/>
        <v>0.71000000000000041</v>
      </c>
      <c r="C71" s="42">
        <v>0.29749999999999999</v>
      </c>
    </row>
    <row r="72" spans="1:3" x14ac:dyDescent="0.2">
      <c r="A72" s="42">
        <v>0.27050000000000002</v>
      </c>
      <c r="B72" s="42">
        <f t="shared" si="0"/>
        <v>0.72000000000000042</v>
      </c>
      <c r="C72" s="42">
        <v>0.29880000000000001</v>
      </c>
    </row>
    <row r="73" spans="1:3" x14ac:dyDescent="0.2">
      <c r="A73" s="42">
        <v>0.2752</v>
      </c>
      <c r="B73" s="42">
        <f t="shared" si="0"/>
        <v>0.73000000000000043</v>
      </c>
      <c r="C73" s="42">
        <v>0.29980000000000001</v>
      </c>
    </row>
    <row r="74" spans="1:3" x14ac:dyDescent="0.2">
      <c r="A74" s="42">
        <v>0.27979999999999999</v>
      </c>
      <c r="B74" s="42">
        <f t="shared" si="0"/>
        <v>0.74000000000000044</v>
      </c>
      <c r="C74" s="42">
        <v>0.30080000000000001</v>
      </c>
    </row>
    <row r="75" spans="1:3" x14ac:dyDescent="0.2">
      <c r="A75" s="42">
        <v>0.28420000000000001</v>
      </c>
      <c r="B75" s="42">
        <f t="shared" si="0"/>
        <v>0.75000000000000044</v>
      </c>
      <c r="C75" s="42">
        <v>0.30170000000000002</v>
      </c>
    </row>
    <row r="76" spans="1:3" x14ac:dyDescent="0.2">
      <c r="A76" s="42">
        <v>0.28860000000000002</v>
      </c>
      <c r="B76" s="42">
        <f t="shared" si="0"/>
        <v>0.76000000000000045</v>
      </c>
      <c r="C76" s="42">
        <v>0.3024</v>
      </c>
    </row>
    <row r="77" spans="1:3" x14ac:dyDescent="0.2">
      <c r="A77" s="42">
        <v>0.2928</v>
      </c>
      <c r="B77" s="42">
        <f t="shared" si="0"/>
        <v>0.77000000000000046</v>
      </c>
      <c r="C77" s="42">
        <v>0.30309999999999998</v>
      </c>
    </row>
    <row r="78" spans="1:3" x14ac:dyDescent="0.2">
      <c r="A78" s="42">
        <v>0.2969</v>
      </c>
      <c r="B78" s="42">
        <f t="shared" si="0"/>
        <v>0.78000000000000047</v>
      </c>
      <c r="C78" s="42">
        <v>0.30359999999999998</v>
      </c>
    </row>
    <row r="79" spans="1:3" x14ac:dyDescent="0.2">
      <c r="A79" s="42">
        <v>0.3009</v>
      </c>
      <c r="B79" s="42">
        <f t="shared" si="0"/>
        <v>0.79000000000000048</v>
      </c>
      <c r="C79" s="42">
        <v>0.30399999999999999</v>
      </c>
    </row>
    <row r="80" spans="1:3" x14ac:dyDescent="0.2">
      <c r="A80" s="42">
        <v>0.30470000000000003</v>
      </c>
      <c r="B80" s="42">
        <f t="shared" si="0"/>
        <v>0.80000000000000049</v>
      </c>
      <c r="C80" s="42">
        <v>0.30420000000000003</v>
      </c>
    </row>
    <row r="81" spans="1:3" x14ac:dyDescent="0.2">
      <c r="A81" s="42">
        <v>0.30830000000000002</v>
      </c>
      <c r="B81" s="42">
        <f t="shared" si="0"/>
        <v>0.8100000000000005</v>
      </c>
      <c r="C81" s="42">
        <v>0.30430000000000001</v>
      </c>
    </row>
    <row r="82" spans="1:3" x14ac:dyDescent="0.2">
      <c r="A82" s="42">
        <v>0.31180000000000002</v>
      </c>
      <c r="B82" s="42">
        <f t="shared" si="0"/>
        <v>0.82000000000000051</v>
      </c>
      <c r="C82" s="42">
        <v>0.30430000000000001</v>
      </c>
    </row>
    <row r="83" spans="1:3" x14ac:dyDescent="0.2">
      <c r="A83" s="42">
        <v>0.31509999999999999</v>
      </c>
      <c r="B83" s="42">
        <f t="shared" si="0"/>
        <v>0.83000000000000052</v>
      </c>
      <c r="C83" s="42">
        <v>0.30409999999999998</v>
      </c>
    </row>
    <row r="84" spans="1:3" x14ac:dyDescent="0.2">
      <c r="A84" s="42">
        <v>0.31830000000000003</v>
      </c>
      <c r="B84" s="42">
        <f t="shared" si="0"/>
        <v>0.84000000000000052</v>
      </c>
      <c r="C84" s="42">
        <v>0.30380000000000001</v>
      </c>
    </row>
    <row r="85" spans="1:3" x14ac:dyDescent="0.2">
      <c r="A85" s="42">
        <v>0.32119999999999999</v>
      </c>
      <c r="B85" s="42">
        <f t="shared" si="0"/>
        <v>0.85000000000000053</v>
      </c>
      <c r="C85" s="42">
        <v>0.30330000000000001</v>
      </c>
    </row>
    <row r="86" spans="1:3" x14ac:dyDescent="0.2">
      <c r="A86" s="42">
        <v>0.32390000000000002</v>
      </c>
      <c r="B86" s="42">
        <f t="shared" si="0"/>
        <v>0.86000000000000054</v>
      </c>
      <c r="C86" s="42">
        <v>0.30259999999999998</v>
      </c>
    </row>
    <row r="87" spans="1:3" x14ac:dyDescent="0.2">
      <c r="A87" s="42">
        <v>0.32640000000000002</v>
      </c>
      <c r="B87" s="42">
        <f t="shared" si="0"/>
        <v>0.87000000000000055</v>
      </c>
      <c r="C87" s="42">
        <v>0.30180000000000001</v>
      </c>
    </row>
    <row r="88" spans="1:3" x14ac:dyDescent="0.2">
      <c r="A88" s="42">
        <v>0.3286</v>
      </c>
      <c r="B88" s="42">
        <f>B87+0.01</f>
        <v>0.88000000000000056</v>
      </c>
      <c r="C88" s="42">
        <v>0.30070000000000002</v>
      </c>
    </row>
    <row r="89" spans="1:3" x14ac:dyDescent="0.2">
      <c r="A89" s="42">
        <v>0.33050000000000002</v>
      </c>
      <c r="B89" s="42">
        <f>B88+0.01</f>
        <v>0.89000000000000057</v>
      </c>
      <c r="C89" s="42">
        <v>0.29949999999999999</v>
      </c>
    </row>
    <row r="90" spans="1:3" x14ac:dyDescent="0.2">
      <c r="A90" s="42">
        <v>0.3322</v>
      </c>
      <c r="B90" s="42">
        <f>B89+0.01</f>
        <v>0.90000000000000058</v>
      </c>
      <c r="C90" s="42">
        <v>0.29799999999999999</v>
      </c>
    </row>
    <row r="91" spans="1:3" x14ac:dyDescent="0.2">
      <c r="A91" s="42">
        <v>0.33350000000000002</v>
      </c>
      <c r="B91" s="42">
        <f>B90+0.01</f>
        <v>0.91000000000000059</v>
      </c>
      <c r="C91" s="42">
        <v>0.29630000000000001</v>
      </c>
    </row>
  </sheetData>
  <pageMargins left="0.511811024" right="0.511811024" top="0.78740157499999996" bottom="0.78740157499999996" header="0.31496062000000002" footer="0.31496062000000002"/>
  <pageSetup paperSize="9" scale="70" orientation="portrait" r:id="rId1"/>
  <headerFooter scaleWithDoc="0">
    <oddHeader xml:space="preserve">&amp;L&amp;G
</oddHeader>
    <oddFooter xml:space="preserve">&amp;L&amp;6LBM Engenharia EIRELI-ME
Email: engenharia.lbm@gmail.com 
Tel: (67) 3044-0045 / 9658-1190 / 9263-0027 &amp;C&amp;6CNPJ 14.172.539/0001-32
Rua 15 de novembro, 310     sala 904
Campo Grande- MS    CEP 79002-140&amp;R&amp;6Página &amp;P de &amp;N&amp;10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81"/>
  <sheetViews>
    <sheetView workbookViewId="0"/>
  </sheetViews>
  <sheetFormatPr defaultRowHeight="15" x14ac:dyDescent="0.25"/>
  <cols>
    <col min="1" max="1" width="4.85546875" style="2" customWidth="1"/>
    <col min="2" max="2" width="36.5703125" style="3" customWidth="1"/>
    <col min="3" max="3" width="7.42578125" style="4" bestFit="1" customWidth="1"/>
    <col min="4" max="5" width="11" style="4" customWidth="1"/>
    <col min="6" max="6" width="9.140625" style="3" customWidth="1"/>
    <col min="7" max="14" width="9.140625" style="12" customWidth="1"/>
    <col min="15" max="16" width="14.42578125" style="12" customWidth="1"/>
    <col min="17" max="18" width="18.28515625" style="12" customWidth="1"/>
    <col min="19" max="20" width="15.140625" style="12" customWidth="1"/>
    <col min="21" max="29" width="9.140625" style="3" customWidth="1"/>
    <col min="30" max="31" width="14.5703125" style="3" customWidth="1"/>
    <col min="32" max="32" width="17.42578125" style="3" customWidth="1"/>
    <col min="33" max="35" width="14.5703125" style="3" customWidth="1"/>
    <col min="36" max="259" width="9.140625" style="3"/>
    <col min="260" max="260" width="36.5703125" style="3" customWidth="1"/>
    <col min="261" max="261" width="7.42578125" style="3" bestFit="1" customWidth="1"/>
    <col min="262" max="263" width="11" style="3" bestFit="1" customWidth="1"/>
    <col min="264" max="515" width="9.140625" style="3"/>
    <col min="516" max="516" width="36.5703125" style="3" customWidth="1"/>
    <col min="517" max="517" width="7.42578125" style="3" bestFit="1" customWidth="1"/>
    <col min="518" max="519" width="11" style="3" bestFit="1" customWidth="1"/>
    <col min="520" max="771" width="9.140625" style="3"/>
    <col min="772" max="772" width="36.5703125" style="3" customWidth="1"/>
    <col min="773" max="773" width="7.42578125" style="3" bestFit="1" customWidth="1"/>
    <col min="774" max="775" width="11" style="3" bestFit="1" customWidth="1"/>
    <col min="776" max="1027" width="9.140625" style="3"/>
    <col min="1028" max="1028" width="36.5703125" style="3" customWidth="1"/>
    <col min="1029" max="1029" width="7.42578125" style="3" bestFit="1" customWidth="1"/>
    <col min="1030" max="1031" width="11" style="3" bestFit="1" customWidth="1"/>
    <col min="1032" max="1283" width="9.140625" style="3"/>
    <col min="1284" max="1284" width="36.5703125" style="3" customWidth="1"/>
    <col min="1285" max="1285" width="7.42578125" style="3" bestFit="1" customWidth="1"/>
    <col min="1286" max="1287" width="11" style="3" bestFit="1" customWidth="1"/>
    <col min="1288" max="1539" width="9.140625" style="3"/>
    <col min="1540" max="1540" width="36.5703125" style="3" customWidth="1"/>
    <col min="1541" max="1541" width="7.42578125" style="3" bestFit="1" customWidth="1"/>
    <col min="1542" max="1543" width="11" style="3" bestFit="1" customWidth="1"/>
    <col min="1544" max="1795" width="9.140625" style="3"/>
    <col min="1796" max="1796" width="36.5703125" style="3" customWidth="1"/>
    <col min="1797" max="1797" width="7.42578125" style="3" bestFit="1" customWidth="1"/>
    <col min="1798" max="1799" width="11" style="3" bestFit="1" customWidth="1"/>
    <col min="1800" max="2051" width="9.140625" style="3"/>
    <col min="2052" max="2052" width="36.5703125" style="3" customWidth="1"/>
    <col min="2053" max="2053" width="7.42578125" style="3" bestFit="1" customWidth="1"/>
    <col min="2054" max="2055" width="11" style="3" bestFit="1" customWidth="1"/>
    <col min="2056" max="2307" width="9.140625" style="3"/>
    <col min="2308" max="2308" width="36.5703125" style="3" customWidth="1"/>
    <col min="2309" max="2309" width="7.42578125" style="3" bestFit="1" customWidth="1"/>
    <col min="2310" max="2311" width="11" style="3" bestFit="1" customWidth="1"/>
    <col min="2312" max="2563" width="9.140625" style="3"/>
    <col min="2564" max="2564" width="36.5703125" style="3" customWidth="1"/>
    <col min="2565" max="2565" width="7.42578125" style="3" bestFit="1" customWidth="1"/>
    <col min="2566" max="2567" width="11" style="3" bestFit="1" customWidth="1"/>
    <col min="2568" max="2819" width="9.140625" style="3"/>
    <col min="2820" max="2820" width="36.5703125" style="3" customWidth="1"/>
    <col min="2821" max="2821" width="7.42578125" style="3" bestFit="1" customWidth="1"/>
    <col min="2822" max="2823" width="11" style="3" bestFit="1" customWidth="1"/>
    <col min="2824" max="3075" width="9.140625" style="3"/>
    <col min="3076" max="3076" width="36.5703125" style="3" customWidth="1"/>
    <col min="3077" max="3077" width="7.42578125" style="3" bestFit="1" customWidth="1"/>
    <col min="3078" max="3079" width="11" style="3" bestFit="1" customWidth="1"/>
    <col min="3080" max="3331" width="9.140625" style="3"/>
    <col min="3332" max="3332" width="36.5703125" style="3" customWidth="1"/>
    <col min="3333" max="3333" width="7.42578125" style="3" bestFit="1" customWidth="1"/>
    <col min="3334" max="3335" width="11" style="3" bestFit="1" customWidth="1"/>
    <col min="3336" max="3587" width="9.140625" style="3"/>
    <col min="3588" max="3588" width="36.5703125" style="3" customWidth="1"/>
    <col min="3589" max="3589" width="7.42578125" style="3" bestFit="1" customWidth="1"/>
    <col min="3590" max="3591" width="11" style="3" bestFit="1" customWidth="1"/>
    <col min="3592" max="3843" width="9.140625" style="3"/>
    <col min="3844" max="3844" width="36.5703125" style="3" customWidth="1"/>
    <col min="3845" max="3845" width="7.42578125" style="3" bestFit="1" customWidth="1"/>
    <col min="3846" max="3847" width="11" style="3" bestFit="1" customWidth="1"/>
    <col min="3848" max="4099" width="9.140625" style="3"/>
    <col min="4100" max="4100" width="36.5703125" style="3" customWidth="1"/>
    <col min="4101" max="4101" width="7.42578125" style="3" bestFit="1" customWidth="1"/>
    <col min="4102" max="4103" width="11" style="3" bestFit="1" customWidth="1"/>
    <col min="4104" max="4355" width="9.140625" style="3"/>
    <col min="4356" max="4356" width="36.5703125" style="3" customWidth="1"/>
    <col min="4357" max="4357" width="7.42578125" style="3" bestFit="1" customWidth="1"/>
    <col min="4358" max="4359" width="11" style="3" bestFit="1" customWidth="1"/>
    <col min="4360" max="4611" width="9.140625" style="3"/>
    <col min="4612" max="4612" width="36.5703125" style="3" customWidth="1"/>
    <col min="4613" max="4613" width="7.42578125" style="3" bestFit="1" customWidth="1"/>
    <col min="4614" max="4615" width="11" style="3" bestFit="1" customWidth="1"/>
    <col min="4616" max="4867" width="9.140625" style="3"/>
    <col min="4868" max="4868" width="36.5703125" style="3" customWidth="1"/>
    <col min="4869" max="4869" width="7.42578125" style="3" bestFit="1" customWidth="1"/>
    <col min="4870" max="4871" width="11" style="3" bestFit="1" customWidth="1"/>
    <col min="4872" max="5123" width="9.140625" style="3"/>
    <col min="5124" max="5124" width="36.5703125" style="3" customWidth="1"/>
    <col min="5125" max="5125" width="7.42578125" style="3" bestFit="1" customWidth="1"/>
    <col min="5126" max="5127" width="11" style="3" bestFit="1" customWidth="1"/>
    <col min="5128" max="5379" width="9.140625" style="3"/>
    <col min="5380" max="5380" width="36.5703125" style="3" customWidth="1"/>
    <col min="5381" max="5381" width="7.42578125" style="3" bestFit="1" customWidth="1"/>
    <col min="5382" max="5383" width="11" style="3" bestFit="1" customWidth="1"/>
    <col min="5384" max="5635" width="9.140625" style="3"/>
    <col min="5636" max="5636" width="36.5703125" style="3" customWidth="1"/>
    <col min="5637" max="5637" width="7.42578125" style="3" bestFit="1" customWidth="1"/>
    <col min="5638" max="5639" width="11" style="3" bestFit="1" customWidth="1"/>
    <col min="5640" max="5891" width="9.140625" style="3"/>
    <col min="5892" max="5892" width="36.5703125" style="3" customWidth="1"/>
    <col min="5893" max="5893" width="7.42578125" style="3" bestFit="1" customWidth="1"/>
    <col min="5894" max="5895" width="11" style="3" bestFit="1" customWidth="1"/>
    <col min="5896" max="6147" width="9.140625" style="3"/>
    <col min="6148" max="6148" width="36.5703125" style="3" customWidth="1"/>
    <col min="6149" max="6149" width="7.42578125" style="3" bestFit="1" customWidth="1"/>
    <col min="6150" max="6151" width="11" style="3" bestFit="1" customWidth="1"/>
    <col min="6152" max="6403" width="9.140625" style="3"/>
    <col min="6404" max="6404" width="36.5703125" style="3" customWidth="1"/>
    <col min="6405" max="6405" width="7.42578125" style="3" bestFit="1" customWidth="1"/>
    <col min="6406" max="6407" width="11" style="3" bestFit="1" customWidth="1"/>
    <col min="6408" max="6659" width="9.140625" style="3"/>
    <col min="6660" max="6660" width="36.5703125" style="3" customWidth="1"/>
    <col min="6661" max="6661" width="7.42578125" style="3" bestFit="1" customWidth="1"/>
    <col min="6662" max="6663" width="11" style="3" bestFit="1" customWidth="1"/>
    <col min="6664" max="6915" width="9.140625" style="3"/>
    <col min="6916" max="6916" width="36.5703125" style="3" customWidth="1"/>
    <col min="6917" max="6917" width="7.42578125" style="3" bestFit="1" customWidth="1"/>
    <col min="6918" max="6919" width="11" style="3" bestFit="1" customWidth="1"/>
    <col min="6920" max="7171" width="9.140625" style="3"/>
    <col min="7172" max="7172" width="36.5703125" style="3" customWidth="1"/>
    <col min="7173" max="7173" width="7.42578125" style="3" bestFit="1" customWidth="1"/>
    <col min="7174" max="7175" width="11" style="3" bestFit="1" customWidth="1"/>
    <col min="7176" max="7427" width="9.140625" style="3"/>
    <col min="7428" max="7428" width="36.5703125" style="3" customWidth="1"/>
    <col min="7429" max="7429" width="7.42578125" style="3" bestFit="1" customWidth="1"/>
    <col min="7430" max="7431" width="11" style="3" bestFit="1" customWidth="1"/>
    <col min="7432" max="7683" width="9.140625" style="3"/>
    <col min="7684" max="7684" width="36.5703125" style="3" customWidth="1"/>
    <col min="7685" max="7685" width="7.42578125" style="3" bestFit="1" customWidth="1"/>
    <col min="7686" max="7687" width="11" style="3" bestFit="1" customWidth="1"/>
    <col min="7688" max="7939" width="9.140625" style="3"/>
    <col min="7940" max="7940" width="36.5703125" style="3" customWidth="1"/>
    <col min="7941" max="7941" width="7.42578125" style="3" bestFit="1" customWidth="1"/>
    <col min="7942" max="7943" width="11" style="3" bestFit="1" customWidth="1"/>
    <col min="7944" max="8195" width="9.140625" style="3"/>
    <col min="8196" max="8196" width="36.5703125" style="3" customWidth="1"/>
    <col min="8197" max="8197" width="7.42578125" style="3" bestFit="1" customWidth="1"/>
    <col min="8198" max="8199" width="11" style="3" bestFit="1" customWidth="1"/>
    <col min="8200" max="8451" width="9.140625" style="3"/>
    <col min="8452" max="8452" width="36.5703125" style="3" customWidth="1"/>
    <col min="8453" max="8453" width="7.42578125" style="3" bestFit="1" customWidth="1"/>
    <col min="8454" max="8455" width="11" style="3" bestFit="1" customWidth="1"/>
    <col min="8456" max="8707" width="9.140625" style="3"/>
    <col min="8708" max="8708" width="36.5703125" style="3" customWidth="1"/>
    <col min="8709" max="8709" width="7.42578125" style="3" bestFit="1" customWidth="1"/>
    <col min="8710" max="8711" width="11" style="3" bestFit="1" customWidth="1"/>
    <col min="8712" max="8963" width="9.140625" style="3"/>
    <col min="8964" max="8964" width="36.5703125" style="3" customWidth="1"/>
    <col min="8965" max="8965" width="7.42578125" style="3" bestFit="1" customWidth="1"/>
    <col min="8966" max="8967" width="11" style="3" bestFit="1" customWidth="1"/>
    <col min="8968" max="9219" width="9.140625" style="3"/>
    <col min="9220" max="9220" width="36.5703125" style="3" customWidth="1"/>
    <col min="9221" max="9221" width="7.42578125" style="3" bestFit="1" customWidth="1"/>
    <col min="9222" max="9223" width="11" style="3" bestFit="1" customWidth="1"/>
    <col min="9224" max="9475" width="9.140625" style="3"/>
    <col min="9476" max="9476" width="36.5703125" style="3" customWidth="1"/>
    <col min="9477" max="9477" width="7.42578125" style="3" bestFit="1" customWidth="1"/>
    <col min="9478" max="9479" width="11" style="3" bestFit="1" customWidth="1"/>
    <col min="9480" max="9731" width="9.140625" style="3"/>
    <col min="9732" max="9732" width="36.5703125" style="3" customWidth="1"/>
    <col min="9733" max="9733" width="7.42578125" style="3" bestFit="1" customWidth="1"/>
    <col min="9734" max="9735" width="11" style="3" bestFit="1" customWidth="1"/>
    <col min="9736" max="9987" width="9.140625" style="3"/>
    <col min="9988" max="9988" width="36.5703125" style="3" customWidth="1"/>
    <col min="9989" max="9989" width="7.42578125" style="3" bestFit="1" customWidth="1"/>
    <col min="9990" max="9991" width="11" style="3" bestFit="1" customWidth="1"/>
    <col min="9992" max="10243" width="9.140625" style="3"/>
    <col min="10244" max="10244" width="36.5703125" style="3" customWidth="1"/>
    <col min="10245" max="10245" width="7.42578125" style="3" bestFit="1" customWidth="1"/>
    <col min="10246" max="10247" width="11" style="3" bestFit="1" customWidth="1"/>
    <col min="10248" max="10499" width="9.140625" style="3"/>
    <col min="10500" max="10500" width="36.5703125" style="3" customWidth="1"/>
    <col min="10501" max="10501" width="7.42578125" style="3" bestFit="1" customWidth="1"/>
    <col min="10502" max="10503" width="11" style="3" bestFit="1" customWidth="1"/>
    <col min="10504" max="10755" width="9.140625" style="3"/>
    <col min="10756" max="10756" width="36.5703125" style="3" customWidth="1"/>
    <col min="10757" max="10757" width="7.42578125" style="3" bestFit="1" customWidth="1"/>
    <col min="10758" max="10759" width="11" style="3" bestFit="1" customWidth="1"/>
    <col min="10760" max="11011" width="9.140625" style="3"/>
    <col min="11012" max="11012" width="36.5703125" style="3" customWidth="1"/>
    <col min="11013" max="11013" width="7.42578125" style="3" bestFit="1" customWidth="1"/>
    <col min="11014" max="11015" width="11" style="3" bestFit="1" customWidth="1"/>
    <col min="11016" max="11267" width="9.140625" style="3"/>
    <col min="11268" max="11268" width="36.5703125" style="3" customWidth="1"/>
    <col min="11269" max="11269" width="7.42578125" style="3" bestFit="1" customWidth="1"/>
    <col min="11270" max="11271" width="11" style="3" bestFit="1" customWidth="1"/>
    <col min="11272" max="11523" width="9.140625" style="3"/>
    <col min="11524" max="11524" width="36.5703125" style="3" customWidth="1"/>
    <col min="11525" max="11525" width="7.42578125" style="3" bestFit="1" customWidth="1"/>
    <col min="11526" max="11527" width="11" style="3" bestFit="1" customWidth="1"/>
    <col min="11528" max="11779" width="9.140625" style="3"/>
    <col min="11780" max="11780" width="36.5703125" style="3" customWidth="1"/>
    <col min="11781" max="11781" width="7.42578125" style="3" bestFit="1" customWidth="1"/>
    <col min="11782" max="11783" width="11" style="3" bestFit="1" customWidth="1"/>
    <col min="11784" max="12035" width="9.140625" style="3"/>
    <col min="12036" max="12036" width="36.5703125" style="3" customWidth="1"/>
    <col min="12037" max="12037" width="7.42578125" style="3" bestFit="1" customWidth="1"/>
    <col min="12038" max="12039" width="11" style="3" bestFit="1" customWidth="1"/>
    <col min="12040" max="12291" width="9.140625" style="3"/>
    <col min="12292" max="12292" width="36.5703125" style="3" customWidth="1"/>
    <col min="12293" max="12293" width="7.42578125" style="3" bestFit="1" customWidth="1"/>
    <col min="12294" max="12295" width="11" style="3" bestFit="1" customWidth="1"/>
    <col min="12296" max="12547" width="9.140625" style="3"/>
    <col min="12548" max="12548" width="36.5703125" style="3" customWidth="1"/>
    <col min="12549" max="12549" width="7.42578125" style="3" bestFit="1" customWidth="1"/>
    <col min="12550" max="12551" width="11" style="3" bestFit="1" customWidth="1"/>
    <col min="12552" max="12803" width="9.140625" style="3"/>
    <col min="12804" max="12804" width="36.5703125" style="3" customWidth="1"/>
    <col min="12805" max="12805" width="7.42578125" style="3" bestFit="1" customWidth="1"/>
    <col min="12806" max="12807" width="11" style="3" bestFit="1" customWidth="1"/>
    <col min="12808" max="13059" width="9.140625" style="3"/>
    <col min="13060" max="13060" width="36.5703125" style="3" customWidth="1"/>
    <col min="13061" max="13061" width="7.42578125" style="3" bestFit="1" customWidth="1"/>
    <col min="13062" max="13063" width="11" style="3" bestFit="1" customWidth="1"/>
    <col min="13064" max="13315" width="9.140625" style="3"/>
    <col min="13316" max="13316" width="36.5703125" style="3" customWidth="1"/>
    <col min="13317" max="13317" width="7.42578125" style="3" bestFit="1" customWidth="1"/>
    <col min="13318" max="13319" width="11" style="3" bestFit="1" customWidth="1"/>
    <col min="13320" max="13571" width="9.140625" style="3"/>
    <col min="13572" max="13572" width="36.5703125" style="3" customWidth="1"/>
    <col min="13573" max="13573" width="7.42578125" style="3" bestFit="1" customWidth="1"/>
    <col min="13574" max="13575" width="11" style="3" bestFit="1" customWidth="1"/>
    <col min="13576" max="13827" width="9.140625" style="3"/>
    <col min="13828" max="13828" width="36.5703125" style="3" customWidth="1"/>
    <col min="13829" max="13829" width="7.42578125" style="3" bestFit="1" customWidth="1"/>
    <col min="13830" max="13831" width="11" style="3" bestFit="1" customWidth="1"/>
    <col min="13832" max="14083" width="9.140625" style="3"/>
    <col min="14084" max="14084" width="36.5703125" style="3" customWidth="1"/>
    <col min="14085" max="14085" width="7.42578125" style="3" bestFit="1" customWidth="1"/>
    <col min="14086" max="14087" width="11" style="3" bestFit="1" customWidth="1"/>
    <col min="14088" max="14339" width="9.140625" style="3"/>
    <col min="14340" max="14340" width="36.5703125" style="3" customWidth="1"/>
    <col min="14341" max="14341" width="7.42578125" style="3" bestFit="1" customWidth="1"/>
    <col min="14342" max="14343" width="11" style="3" bestFit="1" customWidth="1"/>
    <col min="14344" max="14595" width="9.140625" style="3"/>
    <col min="14596" max="14596" width="36.5703125" style="3" customWidth="1"/>
    <col min="14597" max="14597" width="7.42578125" style="3" bestFit="1" customWidth="1"/>
    <col min="14598" max="14599" width="11" style="3" bestFit="1" customWidth="1"/>
    <col min="14600" max="14851" width="9.140625" style="3"/>
    <col min="14852" max="14852" width="36.5703125" style="3" customWidth="1"/>
    <col min="14853" max="14853" width="7.42578125" style="3" bestFit="1" customWidth="1"/>
    <col min="14854" max="14855" width="11" style="3" bestFit="1" customWidth="1"/>
    <col min="14856" max="15107" width="9.140625" style="3"/>
    <col min="15108" max="15108" width="36.5703125" style="3" customWidth="1"/>
    <col min="15109" max="15109" width="7.42578125" style="3" bestFit="1" customWidth="1"/>
    <col min="15110" max="15111" width="11" style="3" bestFit="1" customWidth="1"/>
    <col min="15112" max="15363" width="9.140625" style="3"/>
    <col min="15364" max="15364" width="36.5703125" style="3" customWidth="1"/>
    <col min="15365" max="15365" width="7.42578125" style="3" bestFit="1" customWidth="1"/>
    <col min="15366" max="15367" width="11" style="3" bestFit="1" customWidth="1"/>
    <col min="15368" max="15619" width="9.140625" style="3"/>
    <col min="15620" max="15620" width="36.5703125" style="3" customWidth="1"/>
    <col min="15621" max="15621" width="7.42578125" style="3" bestFit="1" customWidth="1"/>
    <col min="15622" max="15623" width="11" style="3" bestFit="1" customWidth="1"/>
    <col min="15624" max="15875" width="9.140625" style="3"/>
    <col min="15876" max="15876" width="36.5703125" style="3" customWidth="1"/>
    <col min="15877" max="15877" width="7.42578125" style="3" bestFit="1" customWidth="1"/>
    <col min="15878" max="15879" width="11" style="3" bestFit="1" customWidth="1"/>
    <col min="15880" max="16131" width="9.140625" style="3"/>
    <col min="16132" max="16132" width="36.5703125" style="3" customWidth="1"/>
    <col min="16133" max="16133" width="7.42578125" style="3" bestFit="1" customWidth="1"/>
    <col min="16134" max="16135" width="11" style="3" bestFit="1" customWidth="1"/>
    <col min="16136" max="16384" width="9.140625" style="3"/>
  </cols>
  <sheetData>
    <row r="1" spans="1:35" ht="15.75" x14ac:dyDescent="0.25">
      <c r="G1" s="945" t="s">
        <v>38</v>
      </c>
      <c r="H1" s="945"/>
      <c r="I1" s="945"/>
      <c r="J1" s="945"/>
      <c r="K1" s="945"/>
      <c r="L1" s="945"/>
      <c r="M1" s="945"/>
      <c r="N1" s="945"/>
      <c r="O1" s="945"/>
      <c r="P1" s="945"/>
      <c r="Q1" s="945"/>
      <c r="R1" s="945"/>
      <c r="S1" s="945"/>
      <c r="T1" s="945"/>
      <c r="V1" s="945" t="s">
        <v>39</v>
      </c>
      <c r="W1" s="945"/>
      <c r="X1" s="945"/>
      <c r="Y1" s="945"/>
      <c r="Z1" s="945"/>
      <c r="AA1" s="945"/>
      <c r="AB1" s="945"/>
      <c r="AC1" s="945"/>
      <c r="AD1" s="945"/>
      <c r="AE1" s="945"/>
      <c r="AF1" s="945"/>
      <c r="AG1" s="945"/>
      <c r="AH1" s="945"/>
      <c r="AI1" s="945"/>
    </row>
    <row r="2" spans="1:35" x14ac:dyDescent="0.25">
      <c r="B2" s="5" t="s">
        <v>40</v>
      </c>
      <c r="C2" s="6" t="s">
        <v>41</v>
      </c>
      <c r="D2" s="6" t="s">
        <v>42</v>
      </c>
      <c r="E2" s="6" t="s">
        <v>43</v>
      </c>
      <c r="G2" s="7" t="s">
        <v>44</v>
      </c>
      <c r="H2" s="7" t="s">
        <v>45</v>
      </c>
      <c r="I2" s="7" t="s">
        <v>46</v>
      </c>
      <c r="J2" s="7" t="s">
        <v>47</v>
      </c>
      <c r="K2" s="7" t="s">
        <v>48</v>
      </c>
      <c r="L2" s="7" t="s">
        <v>49</v>
      </c>
      <c r="M2" s="7" t="s">
        <v>50</v>
      </c>
      <c r="N2" s="7" t="s">
        <v>51</v>
      </c>
      <c r="O2" s="7" t="s">
        <v>52</v>
      </c>
      <c r="P2" s="7" t="s">
        <v>53</v>
      </c>
      <c r="Q2" s="7" t="s">
        <v>54</v>
      </c>
      <c r="R2" s="7" t="s">
        <v>55</v>
      </c>
      <c r="S2" s="7" t="s">
        <v>56</v>
      </c>
      <c r="T2" s="7" t="s">
        <v>57</v>
      </c>
      <c r="V2" s="7" t="s">
        <v>44</v>
      </c>
      <c r="W2" s="7" t="s">
        <v>45</v>
      </c>
      <c r="X2" s="7" t="s">
        <v>46</v>
      </c>
      <c r="Y2" s="7" t="s">
        <v>47</v>
      </c>
      <c r="Z2" s="7" t="s">
        <v>48</v>
      </c>
      <c r="AA2" s="7" t="s">
        <v>49</v>
      </c>
      <c r="AB2" s="7" t="s">
        <v>50</v>
      </c>
      <c r="AC2" s="7" t="s">
        <v>51</v>
      </c>
      <c r="AD2" s="7" t="s">
        <v>52</v>
      </c>
      <c r="AE2" s="7" t="s">
        <v>53</v>
      </c>
      <c r="AF2" s="7" t="s">
        <v>54</v>
      </c>
      <c r="AG2" s="7" t="s">
        <v>55</v>
      </c>
      <c r="AH2" s="7" t="s">
        <v>56</v>
      </c>
      <c r="AI2" s="7" t="s">
        <v>57</v>
      </c>
    </row>
    <row r="3" spans="1:35" x14ac:dyDescent="0.25">
      <c r="A3" s="2">
        <v>1</v>
      </c>
      <c r="B3" s="8" t="s">
        <v>58</v>
      </c>
      <c r="C3" s="9">
        <v>0.05</v>
      </c>
      <c r="D3" s="9">
        <v>0.4</v>
      </c>
      <c r="E3" s="9">
        <f>C3*D3</f>
        <v>2.0000000000000004E-2</v>
      </c>
      <c r="F3" s="3">
        <f>E3*100</f>
        <v>2.0000000000000004</v>
      </c>
      <c r="G3" s="10">
        <v>5.5999999999999999E-3</v>
      </c>
      <c r="H3" s="10">
        <v>4.0000000000000001E-3</v>
      </c>
      <c r="I3" s="10">
        <v>1.11E-2</v>
      </c>
      <c r="J3" s="10">
        <v>4.0099999999999997E-2</v>
      </c>
      <c r="K3" s="10">
        <v>7.2999999999999995E-2</v>
      </c>
      <c r="L3" s="10">
        <v>6.4999999999999997E-3</v>
      </c>
      <c r="M3" s="10">
        <v>0.03</v>
      </c>
      <c r="N3" s="10">
        <f>E3</f>
        <v>2.0000000000000004E-2</v>
      </c>
      <c r="O3" s="10">
        <v>4.4999999999999998E-2</v>
      </c>
      <c r="P3" s="10">
        <v>0</v>
      </c>
      <c r="Q3" s="10">
        <f>SUM(L3:O3)</f>
        <v>0.10150000000000001</v>
      </c>
      <c r="R3" s="10">
        <f>L3+M3+N3+P3</f>
        <v>5.6500000000000002E-2</v>
      </c>
      <c r="S3" s="10">
        <f>TRUNC((((1+J3+G3+H3)*(1+I3)*(1+K3))/(1-Q3)-1),4)</f>
        <v>0.26740000000000003</v>
      </c>
      <c r="T3" s="10">
        <f>TRUNC((((1+J3+G3+H3)*(1+I3)*(1+K3))/(1-R3)-1),4)</f>
        <v>0.20699999999999999</v>
      </c>
      <c r="V3" s="11">
        <v>8.5000000000000006E-3</v>
      </c>
      <c r="W3" s="11">
        <v>4.7999999999999996E-3</v>
      </c>
      <c r="X3" s="11">
        <v>8.5000000000000006E-3</v>
      </c>
      <c r="Y3" s="11">
        <v>3.4500000000000003E-2</v>
      </c>
      <c r="Z3" s="11">
        <v>5.11E-2</v>
      </c>
      <c r="AA3" s="11">
        <v>6.4999999999999997E-3</v>
      </c>
      <c r="AB3" s="11">
        <v>0.03</v>
      </c>
      <c r="AC3" s="11">
        <v>0</v>
      </c>
      <c r="AD3" s="11">
        <v>4.4999999999999998E-2</v>
      </c>
      <c r="AE3" s="11">
        <v>0</v>
      </c>
      <c r="AF3" s="11">
        <f>SUM(AA3:AD3)</f>
        <v>8.1499999999999989E-2</v>
      </c>
      <c r="AG3" s="11">
        <f>AA3+AB3+AC3+AE3</f>
        <v>3.6499999999999998E-2</v>
      </c>
      <c r="AH3" s="11">
        <f>TRUNC((((1+Y3+V3+W3)*(1+X3)*(1+Z3))/(1-AF3)-1),4)</f>
        <v>0.2092</v>
      </c>
      <c r="AI3" s="11">
        <f>TRUNC((((1+Y3+V3+W3)*(1+X3)*(1+Z3))/(1-AG3)-1),4)</f>
        <v>0.1527</v>
      </c>
    </row>
    <row r="4" spans="1:35" x14ac:dyDescent="0.25">
      <c r="A4" s="2">
        <v>2</v>
      </c>
      <c r="B4" s="8" t="s">
        <v>59</v>
      </c>
      <c r="C4" s="9">
        <v>0.03</v>
      </c>
      <c r="D4" s="9">
        <v>0.4</v>
      </c>
      <c r="E4" s="9">
        <f t="shared" ref="E4:E66" si="0">C4*D4</f>
        <v>1.2E-2</v>
      </c>
      <c r="F4" s="3">
        <f t="shared" ref="F4:F67" si="1">E4*100</f>
        <v>1.2</v>
      </c>
      <c r="G4" s="10">
        <v>5.5999999999999999E-3</v>
      </c>
      <c r="H4" s="10">
        <v>4.0000000000000001E-3</v>
      </c>
      <c r="I4" s="10">
        <v>1.11E-2</v>
      </c>
      <c r="J4" s="10">
        <v>4.0099999999999997E-2</v>
      </c>
      <c r="K4" s="10">
        <v>7.2999999999999995E-2</v>
      </c>
      <c r="L4" s="10">
        <v>6.4999999999999997E-3</v>
      </c>
      <c r="M4" s="10">
        <v>0.03</v>
      </c>
      <c r="N4" s="10">
        <f t="shared" ref="N4:N67" si="2">E4</f>
        <v>1.2E-2</v>
      </c>
      <c r="O4" s="10">
        <v>4.4999999999999998E-2</v>
      </c>
      <c r="P4" s="10">
        <v>0</v>
      </c>
      <c r="Q4" s="10">
        <f t="shared" ref="Q4:Q67" si="3">SUM(L4:O4)</f>
        <v>9.35E-2</v>
      </c>
      <c r="R4" s="10">
        <f t="shared" ref="R4:R67" si="4">L4+M4+N4+P4</f>
        <v>4.8500000000000001E-2</v>
      </c>
      <c r="S4" s="10">
        <f t="shared" ref="S4:S67" si="5">TRUNC((((1+J4+G4+H4)*(1+I4)*(1+K4))/(1-Q4)-1),4)</f>
        <v>0.25619999999999998</v>
      </c>
      <c r="T4" s="10">
        <f t="shared" ref="T4:T67" si="6">TRUNC((((1+J4+G4+H4)*(1+I4)*(1+K4))/(1-R4)-1),4)</f>
        <v>0.1968</v>
      </c>
      <c r="V4" s="11">
        <v>8.5000000000000006E-3</v>
      </c>
      <c r="W4" s="11">
        <v>4.7999999999999996E-3</v>
      </c>
      <c r="X4" s="11">
        <v>8.5000000000000006E-3</v>
      </c>
      <c r="Y4" s="11">
        <v>3.4500000000000003E-2</v>
      </c>
      <c r="Z4" s="11">
        <v>5.11E-2</v>
      </c>
      <c r="AA4" s="11">
        <v>6.4999999999999997E-3</v>
      </c>
      <c r="AB4" s="11">
        <v>0.03</v>
      </c>
      <c r="AC4" s="11">
        <v>0</v>
      </c>
      <c r="AD4" s="11">
        <v>4.4999999999999998E-2</v>
      </c>
      <c r="AE4" s="11">
        <v>0</v>
      </c>
      <c r="AF4" s="11">
        <f t="shared" ref="AF4:AF67" si="7">SUM(AA4:AD4)</f>
        <v>8.1499999999999989E-2</v>
      </c>
      <c r="AG4" s="11">
        <f t="shared" ref="AG4:AG67" si="8">AA4+AB4+AC4+AE4</f>
        <v>3.6499999999999998E-2</v>
      </c>
      <c r="AH4" s="11">
        <f t="shared" ref="AH4:AH67" si="9">TRUNC((((1+Y4+V4+W4)*(1+X4)*(1+Z4))/(1-AF4)-1),4)</f>
        <v>0.2092</v>
      </c>
      <c r="AI4" s="11">
        <f t="shared" ref="AI4:AI67" si="10">TRUNC((((1+Y4+V4+W4)*(1+X4)*(1+Z4))/(1-AG4)-1),4)</f>
        <v>0.1527</v>
      </c>
    </row>
    <row r="5" spans="1:35" x14ac:dyDescent="0.25">
      <c r="A5" s="2">
        <v>3</v>
      </c>
      <c r="B5" s="8" t="s">
        <v>60</v>
      </c>
      <c r="C5" s="9">
        <v>0.05</v>
      </c>
      <c r="D5" s="9">
        <v>0.4</v>
      </c>
      <c r="E5" s="9">
        <f t="shared" si="0"/>
        <v>2.0000000000000004E-2</v>
      </c>
      <c r="F5" s="3">
        <f t="shared" si="1"/>
        <v>2.0000000000000004</v>
      </c>
      <c r="G5" s="10">
        <v>5.5999999999999999E-3</v>
      </c>
      <c r="H5" s="10">
        <v>4.0000000000000001E-3</v>
      </c>
      <c r="I5" s="10">
        <v>1.11E-2</v>
      </c>
      <c r="J5" s="10">
        <v>4.0099999999999997E-2</v>
      </c>
      <c r="K5" s="10">
        <v>7.2999999999999995E-2</v>
      </c>
      <c r="L5" s="10">
        <v>6.4999999999999997E-3</v>
      </c>
      <c r="M5" s="10">
        <v>0.03</v>
      </c>
      <c r="N5" s="10">
        <f t="shared" si="2"/>
        <v>2.0000000000000004E-2</v>
      </c>
      <c r="O5" s="10">
        <v>4.4999999999999998E-2</v>
      </c>
      <c r="P5" s="10">
        <v>0</v>
      </c>
      <c r="Q5" s="10">
        <f t="shared" si="3"/>
        <v>0.10150000000000001</v>
      </c>
      <c r="R5" s="10">
        <f t="shared" si="4"/>
        <v>5.6500000000000002E-2</v>
      </c>
      <c r="S5" s="10">
        <f t="shared" si="5"/>
        <v>0.26740000000000003</v>
      </c>
      <c r="T5" s="10">
        <f t="shared" si="6"/>
        <v>0.20699999999999999</v>
      </c>
      <c r="V5" s="11">
        <v>8.5000000000000006E-3</v>
      </c>
      <c r="W5" s="11">
        <v>4.7999999999999996E-3</v>
      </c>
      <c r="X5" s="11">
        <v>8.5000000000000006E-3</v>
      </c>
      <c r="Y5" s="11">
        <v>3.4500000000000003E-2</v>
      </c>
      <c r="Z5" s="11">
        <v>5.11E-2</v>
      </c>
      <c r="AA5" s="11">
        <v>6.4999999999999997E-3</v>
      </c>
      <c r="AB5" s="11">
        <v>0.03</v>
      </c>
      <c r="AC5" s="11">
        <v>0</v>
      </c>
      <c r="AD5" s="11">
        <v>4.4999999999999998E-2</v>
      </c>
      <c r="AE5" s="11">
        <v>0</v>
      </c>
      <c r="AF5" s="11">
        <f t="shared" si="7"/>
        <v>8.1499999999999989E-2</v>
      </c>
      <c r="AG5" s="11">
        <f t="shared" si="8"/>
        <v>3.6499999999999998E-2</v>
      </c>
      <c r="AH5" s="11">
        <f t="shared" si="9"/>
        <v>0.2092</v>
      </c>
      <c r="AI5" s="11">
        <f t="shared" si="10"/>
        <v>0.1527</v>
      </c>
    </row>
    <row r="6" spans="1:35" x14ac:dyDescent="0.25">
      <c r="A6" s="2">
        <v>4</v>
      </c>
      <c r="B6" s="8" t="s">
        <v>61</v>
      </c>
      <c r="C6" s="9">
        <v>0.05</v>
      </c>
      <c r="D6" s="9">
        <v>0.4</v>
      </c>
      <c r="E6" s="9">
        <f t="shared" si="0"/>
        <v>2.0000000000000004E-2</v>
      </c>
      <c r="F6" s="3">
        <f t="shared" si="1"/>
        <v>2.0000000000000004</v>
      </c>
      <c r="G6" s="10">
        <v>5.5999999999999999E-3</v>
      </c>
      <c r="H6" s="10">
        <v>4.0000000000000001E-3</v>
      </c>
      <c r="I6" s="10">
        <v>1.11E-2</v>
      </c>
      <c r="J6" s="10">
        <v>4.0099999999999997E-2</v>
      </c>
      <c r="K6" s="10">
        <v>7.2999999999999995E-2</v>
      </c>
      <c r="L6" s="10">
        <v>6.4999999999999997E-3</v>
      </c>
      <c r="M6" s="10">
        <v>0.03</v>
      </c>
      <c r="N6" s="10">
        <f t="shared" si="2"/>
        <v>2.0000000000000004E-2</v>
      </c>
      <c r="O6" s="10">
        <v>4.4999999999999998E-2</v>
      </c>
      <c r="P6" s="10">
        <v>0</v>
      </c>
      <c r="Q6" s="10">
        <f t="shared" si="3"/>
        <v>0.10150000000000001</v>
      </c>
      <c r="R6" s="10">
        <f t="shared" si="4"/>
        <v>5.6500000000000002E-2</v>
      </c>
      <c r="S6" s="10">
        <f t="shared" si="5"/>
        <v>0.26740000000000003</v>
      </c>
      <c r="T6" s="10">
        <f t="shared" si="6"/>
        <v>0.20699999999999999</v>
      </c>
      <c r="V6" s="11">
        <v>8.5000000000000006E-3</v>
      </c>
      <c r="W6" s="11">
        <v>4.7999999999999996E-3</v>
      </c>
      <c r="X6" s="11">
        <v>8.5000000000000006E-3</v>
      </c>
      <c r="Y6" s="11">
        <v>3.4500000000000003E-2</v>
      </c>
      <c r="Z6" s="11">
        <v>5.11E-2</v>
      </c>
      <c r="AA6" s="11">
        <v>6.4999999999999997E-3</v>
      </c>
      <c r="AB6" s="11">
        <v>0.03</v>
      </c>
      <c r="AC6" s="11">
        <v>0</v>
      </c>
      <c r="AD6" s="11">
        <v>4.4999999999999998E-2</v>
      </c>
      <c r="AE6" s="11">
        <v>0</v>
      </c>
      <c r="AF6" s="11">
        <f t="shared" si="7"/>
        <v>8.1499999999999989E-2</v>
      </c>
      <c r="AG6" s="11">
        <f t="shared" si="8"/>
        <v>3.6499999999999998E-2</v>
      </c>
      <c r="AH6" s="11">
        <f t="shared" si="9"/>
        <v>0.2092</v>
      </c>
      <c r="AI6" s="11">
        <f t="shared" si="10"/>
        <v>0.1527</v>
      </c>
    </row>
    <row r="7" spans="1:35" x14ac:dyDescent="0.25">
      <c r="A7" s="2">
        <v>5</v>
      </c>
      <c r="B7" s="8" t="s">
        <v>62</v>
      </c>
      <c r="C7" s="9">
        <v>0.05</v>
      </c>
      <c r="D7" s="9">
        <v>0.4</v>
      </c>
      <c r="E7" s="9">
        <f t="shared" si="0"/>
        <v>2.0000000000000004E-2</v>
      </c>
      <c r="F7" s="3">
        <f t="shared" si="1"/>
        <v>2.0000000000000004</v>
      </c>
      <c r="G7" s="10">
        <v>5.5999999999999999E-3</v>
      </c>
      <c r="H7" s="10">
        <v>4.0000000000000001E-3</v>
      </c>
      <c r="I7" s="10">
        <v>1.11E-2</v>
      </c>
      <c r="J7" s="10">
        <v>4.0099999999999997E-2</v>
      </c>
      <c r="K7" s="10">
        <v>7.2999999999999995E-2</v>
      </c>
      <c r="L7" s="10">
        <v>6.4999999999999997E-3</v>
      </c>
      <c r="M7" s="10">
        <v>0.03</v>
      </c>
      <c r="N7" s="10">
        <f t="shared" si="2"/>
        <v>2.0000000000000004E-2</v>
      </c>
      <c r="O7" s="10">
        <v>4.4999999999999998E-2</v>
      </c>
      <c r="P7" s="10">
        <v>0</v>
      </c>
      <c r="Q7" s="10">
        <f t="shared" si="3"/>
        <v>0.10150000000000001</v>
      </c>
      <c r="R7" s="10">
        <f t="shared" si="4"/>
        <v>5.6500000000000002E-2</v>
      </c>
      <c r="S7" s="10">
        <f t="shared" si="5"/>
        <v>0.26740000000000003</v>
      </c>
      <c r="T7" s="10">
        <f t="shared" si="6"/>
        <v>0.20699999999999999</v>
      </c>
      <c r="V7" s="11">
        <v>8.5000000000000006E-3</v>
      </c>
      <c r="W7" s="11">
        <v>4.7999999999999996E-3</v>
      </c>
      <c r="X7" s="11">
        <v>8.5000000000000006E-3</v>
      </c>
      <c r="Y7" s="11">
        <v>3.4500000000000003E-2</v>
      </c>
      <c r="Z7" s="11">
        <v>5.11E-2</v>
      </c>
      <c r="AA7" s="11">
        <v>6.4999999999999997E-3</v>
      </c>
      <c r="AB7" s="11">
        <v>0.03</v>
      </c>
      <c r="AC7" s="11">
        <v>0</v>
      </c>
      <c r="AD7" s="11">
        <v>4.4999999999999998E-2</v>
      </c>
      <c r="AE7" s="11">
        <v>0</v>
      </c>
      <c r="AF7" s="11">
        <f t="shared" si="7"/>
        <v>8.1499999999999989E-2</v>
      </c>
      <c r="AG7" s="11">
        <f t="shared" si="8"/>
        <v>3.6499999999999998E-2</v>
      </c>
      <c r="AH7" s="11">
        <f t="shared" si="9"/>
        <v>0.2092</v>
      </c>
      <c r="AI7" s="11">
        <f t="shared" si="10"/>
        <v>0.1527</v>
      </c>
    </row>
    <row r="8" spans="1:35" x14ac:dyDescent="0.25">
      <c r="A8" s="2">
        <v>6</v>
      </c>
      <c r="B8" s="8" t="s">
        <v>63</v>
      </c>
      <c r="C8" s="9">
        <v>0.05</v>
      </c>
      <c r="D8" s="9">
        <v>0.4</v>
      </c>
      <c r="E8" s="9">
        <f t="shared" si="0"/>
        <v>2.0000000000000004E-2</v>
      </c>
      <c r="F8" s="3">
        <f t="shared" si="1"/>
        <v>2.0000000000000004</v>
      </c>
      <c r="G8" s="10">
        <v>5.5999999999999999E-3</v>
      </c>
      <c r="H8" s="10">
        <v>4.0000000000000001E-3</v>
      </c>
      <c r="I8" s="10">
        <v>1.11E-2</v>
      </c>
      <c r="J8" s="10">
        <v>4.0099999999999997E-2</v>
      </c>
      <c r="K8" s="10">
        <v>7.2999999999999995E-2</v>
      </c>
      <c r="L8" s="10">
        <v>6.4999999999999997E-3</v>
      </c>
      <c r="M8" s="10">
        <v>0.03</v>
      </c>
      <c r="N8" s="10">
        <f t="shared" si="2"/>
        <v>2.0000000000000004E-2</v>
      </c>
      <c r="O8" s="10">
        <v>4.4999999999999998E-2</v>
      </c>
      <c r="P8" s="10">
        <v>0</v>
      </c>
      <c r="Q8" s="10">
        <f t="shared" si="3"/>
        <v>0.10150000000000001</v>
      </c>
      <c r="R8" s="10">
        <f t="shared" si="4"/>
        <v>5.6500000000000002E-2</v>
      </c>
      <c r="S8" s="10">
        <f t="shared" si="5"/>
        <v>0.26740000000000003</v>
      </c>
      <c r="T8" s="10">
        <f t="shared" si="6"/>
        <v>0.20699999999999999</v>
      </c>
      <c r="V8" s="11">
        <v>8.5000000000000006E-3</v>
      </c>
      <c r="W8" s="11">
        <v>4.7999999999999996E-3</v>
      </c>
      <c r="X8" s="11">
        <v>8.5000000000000006E-3</v>
      </c>
      <c r="Y8" s="11">
        <v>3.4500000000000003E-2</v>
      </c>
      <c r="Z8" s="11">
        <v>5.11E-2</v>
      </c>
      <c r="AA8" s="11">
        <v>6.4999999999999997E-3</v>
      </c>
      <c r="AB8" s="11">
        <v>0.03</v>
      </c>
      <c r="AC8" s="11">
        <v>0</v>
      </c>
      <c r="AD8" s="11">
        <v>4.4999999999999998E-2</v>
      </c>
      <c r="AE8" s="11">
        <v>0</v>
      </c>
      <c r="AF8" s="11">
        <f t="shared" si="7"/>
        <v>8.1499999999999989E-2</v>
      </c>
      <c r="AG8" s="11">
        <f t="shared" si="8"/>
        <v>3.6499999999999998E-2</v>
      </c>
      <c r="AH8" s="11">
        <f t="shared" si="9"/>
        <v>0.2092</v>
      </c>
      <c r="AI8" s="11">
        <f t="shared" si="10"/>
        <v>0.1527</v>
      </c>
    </row>
    <row r="9" spans="1:35" x14ac:dyDescent="0.25">
      <c r="A9" s="2">
        <v>7</v>
      </c>
      <c r="B9" s="8" t="s">
        <v>64</v>
      </c>
      <c r="C9" s="9">
        <v>0.05</v>
      </c>
      <c r="D9" s="9">
        <v>0.4</v>
      </c>
      <c r="E9" s="9">
        <f t="shared" si="0"/>
        <v>2.0000000000000004E-2</v>
      </c>
      <c r="F9" s="3">
        <f t="shared" si="1"/>
        <v>2.0000000000000004</v>
      </c>
      <c r="G9" s="10">
        <v>5.5999999999999999E-3</v>
      </c>
      <c r="H9" s="10">
        <v>4.0000000000000001E-3</v>
      </c>
      <c r="I9" s="10">
        <v>1.11E-2</v>
      </c>
      <c r="J9" s="10">
        <v>4.0099999999999997E-2</v>
      </c>
      <c r="K9" s="10">
        <v>7.2999999999999995E-2</v>
      </c>
      <c r="L9" s="10">
        <v>6.4999999999999997E-3</v>
      </c>
      <c r="M9" s="10">
        <v>0.03</v>
      </c>
      <c r="N9" s="10">
        <f t="shared" si="2"/>
        <v>2.0000000000000004E-2</v>
      </c>
      <c r="O9" s="10">
        <v>4.4999999999999998E-2</v>
      </c>
      <c r="P9" s="10">
        <v>0</v>
      </c>
      <c r="Q9" s="10">
        <f t="shared" si="3"/>
        <v>0.10150000000000001</v>
      </c>
      <c r="R9" s="10">
        <f t="shared" si="4"/>
        <v>5.6500000000000002E-2</v>
      </c>
      <c r="S9" s="10">
        <f t="shared" si="5"/>
        <v>0.26740000000000003</v>
      </c>
      <c r="T9" s="10">
        <f t="shared" si="6"/>
        <v>0.20699999999999999</v>
      </c>
      <c r="V9" s="11">
        <v>8.5000000000000006E-3</v>
      </c>
      <c r="W9" s="11">
        <v>4.7999999999999996E-3</v>
      </c>
      <c r="X9" s="11">
        <v>8.5000000000000006E-3</v>
      </c>
      <c r="Y9" s="11">
        <v>3.4500000000000003E-2</v>
      </c>
      <c r="Z9" s="11">
        <v>5.11E-2</v>
      </c>
      <c r="AA9" s="11">
        <v>6.4999999999999997E-3</v>
      </c>
      <c r="AB9" s="11">
        <v>0.03</v>
      </c>
      <c r="AC9" s="11">
        <v>0</v>
      </c>
      <c r="AD9" s="11">
        <v>4.4999999999999998E-2</v>
      </c>
      <c r="AE9" s="11">
        <v>0</v>
      </c>
      <c r="AF9" s="11">
        <f t="shared" si="7"/>
        <v>8.1499999999999989E-2</v>
      </c>
      <c r="AG9" s="11">
        <f t="shared" si="8"/>
        <v>3.6499999999999998E-2</v>
      </c>
      <c r="AH9" s="11">
        <f t="shared" si="9"/>
        <v>0.2092</v>
      </c>
      <c r="AI9" s="11">
        <f t="shared" si="10"/>
        <v>0.1527</v>
      </c>
    </row>
    <row r="10" spans="1:35" x14ac:dyDescent="0.25">
      <c r="A10" s="2">
        <v>8</v>
      </c>
      <c r="B10" s="8" t="s">
        <v>65</v>
      </c>
      <c r="C10" s="9">
        <v>0.05</v>
      </c>
      <c r="D10" s="9">
        <v>0.4</v>
      </c>
      <c r="E10" s="9">
        <f t="shared" si="0"/>
        <v>2.0000000000000004E-2</v>
      </c>
      <c r="F10" s="3">
        <f t="shared" si="1"/>
        <v>2.0000000000000004</v>
      </c>
      <c r="G10" s="10">
        <v>5.5999999999999999E-3</v>
      </c>
      <c r="H10" s="10">
        <v>4.0000000000000001E-3</v>
      </c>
      <c r="I10" s="10">
        <v>1.11E-2</v>
      </c>
      <c r="J10" s="10">
        <v>4.0099999999999997E-2</v>
      </c>
      <c r="K10" s="10">
        <v>7.2999999999999995E-2</v>
      </c>
      <c r="L10" s="10">
        <v>6.4999999999999997E-3</v>
      </c>
      <c r="M10" s="10">
        <v>0.03</v>
      </c>
      <c r="N10" s="10">
        <f t="shared" si="2"/>
        <v>2.0000000000000004E-2</v>
      </c>
      <c r="O10" s="10">
        <v>4.4999999999999998E-2</v>
      </c>
      <c r="P10" s="10">
        <v>0</v>
      </c>
      <c r="Q10" s="10">
        <f t="shared" si="3"/>
        <v>0.10150000000000001</v>
      </c>
      <c r="R10" s="10">
        <f t="shared" si="4"/>
        <v>5.6500000000000002E-2</v>
      </c>
      <c r="S10" s="10">
        <f t="shared" si="5"/>
        <v>0.26740000000000003</v>
      </c>
      <c r="T10" s="10">
        <f t="shared" si="6"/>
        <v>0.20699999999999999</v>
      </c>
      <c r="V10" s="11">
        <v>8.5000000000000006E-3</v>
      </c>
      <c r="W10" s="11">
        <v>4.7999999999999996E-3</v>
      </c>
      <c r="X10" s="11">
        <v>8.5000000000000006E-3</v>
      </c>
      <c r="Y10" s="11">
        <v>3.4500000000000003E-2</v>
      </c>
      <c r="Z10" s="11">
        <v>5.11E-2</v>
      </c>
      <c r="AA10" s="11">
        <v>6.4999999999999997E-3</v>
      </c>
      <c r="AB10" s="11">
        <v>0.03</v>
      </c>
      <c r="AC10" s="11">
        <v>0</v>
      </c>
      <c r="AD10" s="11">
        <v>4.4999999999999998E-2</v>
      </c>
      <c r="AE10" s="11">
        <v>0</v>
      </c>
      <c r="AF10" s="11">
        <f t="shared" si="7"/>
        <v>8.1499999999999989E-2</v>
      </c>
      <c r="AG10" s="11">
        <f t="shared" si="8"/>
        <v>3.6499999999999998E-2</v>
      </c>
      <c r="AH10" s="11">
        <f t="shared" si="9"/>
        <v>0.2092</v>
      </c>
      <c r="AI10" s="11">
        <f t="shared" si="10"/>
        <v>0.1527</v>
      </c>
    </row>
    <row r="11" spans="1:35" x14ac:dyDescent="0.25">
      <c r="A11" s="2">
        <v>9</v>
      </c>
      <c r="B11" s="8" t="s">
        <v>66</v>
      </c>
      <c r="C11" s="9">
        <v>0.05</v>
      </c>
      <c r="D11" s="9">
        <v>0.4</v>
      </c>
      <c r="E11" s="9">
        <f t="shared" si="0"/>
        <v>2.0000000000000004E-2</v>
      </c>
      <c r="F11" s="3">
        <f t="shared" si="1"/>
        <v>2.0000000000000004</v>
      </c>
      <c r="G11" s="10">
        <v>5.5999999999999999E-3</v>
      </c>
      <c r="H11" s="10">
        <v>4.0000000000000001E-3</v>
      </c>
      <c r="I11" s="10">
        <v>1.11E-2</v>
      </c>
      <c r="J11" s="10">
        <v>4.0099999999999997E-2</v>
      </c>
      <c r="K11" s="10">
        <v>7.2999999999999995E-2</v>
      </c>
      <c r="L11" s="10">
        <v>6.4999999999999997E-3</v>
      </c>
      <c r="M11" s="10">
        <v>0.03</v>
      </c>
      <c r="N11" s="10">
        <f t="shared" si="2"/>
        <v>2.0000000000000004E-2</v>
      </c>
      <c r="O11" s="10">
        <v>4.4999999999999998E-2</v>
      </c>
      <c r="P11" s="10">
        <v>0</v>
      </c>
      <c r="Q11" s="10">
        <f t="shared" si="3"/>
        <v>0.10150000000000001</v>
      </c>
      <c r="R11" s="10">
        <f t="shared" si="4"/>
        <v>5.6500000000000002E-2</v>
      </c>
      <c r="S11" s="10">
        <f t="shared" si="5"/>
        <v>0.26740000000000003</v>
      </c>
      <c r="T11" s="10">
        <f t="shared" si="6"/>
        <v>0.20699999999999999</v>
      </c>
      <c r="V11" s="11">
        <v>8.5000000000000006E-3</v>
      </c>
      <c r="W11" s="11">
        <v>4.7999999999999996E-3</v>
      </c>
      <c r="X11" s="11">
        <v>8.5000000000000006E-3</v>
      </c>
      <c r="Y11" s="11">
        <v>3.4500000000000003E-2</v>
      </c>
      <c r="Z11" s="11">
        <v>5.11E-2</v>
      </c>
      <c r="AA11" s="11">
        <v>6.4999999999999997E-3</v>
      </c>
      <c r="AB11" s="11">
        <v>0.03</v>
      </c>
      <c r="AC11" s="11">
        <v>0</v>
      </c>
      <c r="AD11" s="11">
        <v>4.4999999999999998E-2</v>
      </c>
      <c r="AE11" s="11">
        <v>0</v>
      </c>
      <c r="AF11" s="11">
        <f t="shared" si="7"/>
        <v>8.1499999999999989E-2</v>
      </c>
      <c r="AG11" s="11">
        <f t="shared" si="8"/>
        <v>3.6499999999999998E-2</v>
      </c>
      <c r="AH11" s="11">
        <f t="shared" si="9"/>
        <v>0.2092</v>
      </c>
      <c r="AI11" s="11">
        <f t="shared" si="10"/>
        <v>0.1527</v>
      </c>
    </row>
    <row r="12" spans="1:35" x14ac:dyDescent="0.25">
      <c r="A12" s="2">
        <v>10</v>
      </c>
      <c r="B12" s="8" t="s">
        <v>67</v>
      </c>
      <c r="C12" s="9">
        <v>0.05</v>
      </c>
      <c r="D12" s="9">
        <v>0.4</v>
      </c>
      <c r="E12" s="9">
        <f t="shared" si="0"/>
        <v>2.0000000000000004E-2</v>
      </c>
      <c r="F12" s="3">
        <f t="shared" si="1"/>
        <v>2.0000000000000004</v>
      </c>
      <c r="G12" s="10">
        <v>5.5999999999999999E-3</v>
      </c>
      <c r="H12" s="10">
        <v>4.0000000000000001E-3</v>
      </c>
      <c r="I12" s="10">
        <v>1.11E-2</v>
      </c>
      <c r="J12" s="10">
        <v>4.0099999999999997E-2</v>
      </c>
      <c r="K12" s="10">
        <v>7.2999999999999995E-2</v>
      </c>
      <c r="L12" s="10">
        <v>6.4999999999999997E-3</v>
      </c>
      <c r="M12" s="10">
        <v>0.03</v>
      </c>
      <c r="N12" s="10">
        <f t="shared" si="2"/>
        <v>2.0000000000000004E-2</v>
      </c>
      <c r="O12" s="10">
        <v>4.4999999999999998E-2</v>
      </c>
      <c r="P12" s="10">
        <v>0</v>
      </c>
      <c r="Q12" s="10">
        <f t="shared" si="3"/>
        <v>0.10150000000000001</v>
      </c>
      <c r="R12" s="10">
        <f t="shared" si="4"/>
        <v>5.6500000000000002E-2</v>
      </c>
      <c r="S12" s="10">
        <f t="shared" si="5"/>
        <v>0.26740000000000003</v>
      </c>
      <c r="T12" s="10">
        <f t="shared" si="6"/>
        <v>0.20699999999999999</v>
      </c>
      <c r="V12" s="11">
        <v>8.5000000000000006E-3</v>
      </c>
      <c r="W12" s="11">
        <v>4.7999999999999996E-3</v>
      </c>
      <c r="X12" s="11">
        <v>8.5000000000000006E-3</v>
      </c>
      <c r="Y12" s="11">
        <v>3.4500000000000003E-2</v>
      </c>
      <c r="Z12" s="11">
        <v>5.11E-2</v>
      </c>
      <c r="AA12" s="11">
        <v>6.4999999999999997E-3</v>
      </c>
      <c r="AB12" s="11">
        <v>0.03</v>
      </c>
      <c r="AC12" s="11">
        <v>0</v>
      </c>
      <c r="AD12" s="11">
        <v>4.4999999999999998E-2</v>
      </c>
      <c r="AE12" s="11">
        <v>0</v>
      </c>
      <c r="AF12" s="11">
        <f t="shared" si="7"/>
        <v>8.1499999999999989E-2</v>
      </c>
      <c r="AG12" s="11">
        <f t="shared" si="8"/>
        <v>3.6499999999999998E-2</v>
      </c>
      <c r="AH12" s="11">
        <f t="shared" si="9"/>
        <v>0.2092</v>
      </c>
      <c r="AI12" s="11">
        <f t="shared" si="10"/>
        <v>0.1527</v>
      </c>
    </row>
    <row r="13" spans="1:35" x14ac:dyDescent="0.25">
      <c r="A13" s="2">
        <v>11</v>
      </c>
      <c r="B13" s="8" t="s">
        <v>68</v>
      </c>
      <c r="C13" s="9">
        <v>0.05</v>
      </c>
      <c r="D13" s="9">
        <v>0.4</v>
      </c>
      <c r="E13" s="9">
        <f t="shared" si="0"/>
        <v>2.0000000000000004E-2</v>
      </c>
      <c r="F13" s="3">
        <f t="shared" si="1"/>
        <v>2.0000000000000004</v>
      </c>
      <c r="G13" s="10">
        <v>5.5999999999999999E-3</v>
      </c>
      <c r="H13" s="10">
        <v>4.0000000000000001E-3</v>
      </c>
      <c r="I13" s="10">
        <v>1.11E-2</v>
      </c>
      <c r="J13" s="10">
        <v>4.0099999999999997E-2</v>
      </c>
      <c r="K13" s="10">
        <v>7.2999999999999995E-2</v>
      </c>
      <c r="L13" s="10">
        <v>6.4999999999999997E-3</v>
      </c>
      <c r="M13" s="10">
        <v>0.03</v>
      </c>
      <c r="N13" s="10">
        <f t="shared" si="2"/>
        <v>2.0000000000000004E-2</v>
      </c>
      <c r="O13" s="10">
        <v>4.4999999999999998E-2</v>
      </c>
      <c r="P13" s="10">
        <v>0</v>
      </c>
      <c r="Q13" s="10">
        <f t="shared" si="3"/>
        <v>0.10150000000000001</v>
      </c>
      <c r="R13" s="10">
        <f t="shared" si="4"/>
        <v>5.6500000000000002E-2</v>
      </c>
      <c r="S13" s="10">
        <f t="shared" si="5"/>
        <v>0.26740000000000003</v>
      </c>
      <c r="T13" s="10">
        <f t="shared" si="6"/>
        <v>0.20699999999999999</v>
      </c>
      <c r="V13" s="11">
        <v>8.5000000000000006E-3</v>
      </c>
      <c r="W13" s="11">
        <v>4.7999999999999996E-3</v>
      </c>
      <c r="X13" s="11">
        <v>8.5000000000000006E-3</v>
      </c>
      <c r="Y13" s="11">
        <v>3.4500000000000003E-2</v>
      </c>
      <c r="Z13" s="11">
        <v>5.11E-2</v>
      </c>
      <c r="AA13" s="11">
        <v>6.4999999999999997E-3</v>
      </c>
      <c r="AB13" s="11">
        <v>0.03</v>
      </c>
      <c r="AC13" s="11">
        <v>0</v>
      </c>
      <c r="AD13" s="11">
        <v>4.4999999999999998E-2</v>
      </c>
      <c r="AE13" s="11">
        <v>0</v>
      </c>
      <c r="AF13" s="11">
        <f t="shared" si="7"/>
        <v>8.1499999999999989E-2</v>
      </c>
      <c r="AG13" s="11">
        <f t="shared" si="8"/>
        <v>3.6499999999999998E-2</v>
      </c>
      <c r="AH13" s="11">
        <f t="shared" si="9"/>
        <v>0.2092</v>
      </c>
      <c r="AI13" s="11">
        <f t="shared" si="10"/>
        <v>0.1527</v>
      </c>
    </row>
    <row r="14" spans="1:35" x14ac:dyDescent="0.25">
      <c r="A14" s="2">
        <v>12</v>
      </c>
      <c r="B14" s="8" t="s">
        <v>69</v>
      </c>
      <c r="C14" s="9">
        <v>0.05</v>
      </c>
      <c r="D14" s="9">
        <v>0.4</v>
      </c>
      <c r="E14" s="9">
        <f t="shared" si="0"/>
        <v>2.0000000000000004E-2</v>
      </c>
      <c r="F14" s="3">
        <f t="shared" si="1"/>
        <v>2.0000000000000004</v>
      </c>
      <c r="G14" s="10">
        <v>5.5999999999999999E-3</v>
      </c>
      <c r="H14" s="10">
        <v>4.0000000000000001E-3</v>
      </c>
      <c r="I14" s="10">
        <v>1.11E-2</v>
      </c>
      <c r="J14" s="10">
        <v>4.0099999999999997E-2</v>
      </c>
      <c r="K14" s="10">
        <v>7.2999999999999995E-2</v>
      </c>
      <c r="L14" s="10">
        <v>6.4999999999999997E-3</v>
      </c>
      <c r="M14" s="10">
        <v>0.03</v>
      </c>
      <c r="N14" s="10">
        <f t="shared" si="2"/>
        <v>2.0000000000000004E-2</v>
      </c>
      <c r="O14" s="10">
        <v>4.4999999999999998E-2</v>
      </c>
      <c r="P14" s="10">
        <v>0</v>
      </c>
      <c r="Q14" s="10">
        <f t="shared" si="3"/>
        <v>0.10150000000000001</v>
      </c>
      <c r="R14" s="10">
        <f t="shared" si="4"/>
        <v>5.6500000000000002E-2</v>
      </c>
      <c r="S14" s="10">
        <f t="shared" si="5"/>
        <v>0.26740000000000003</v>
      </c>
      <c r="T14" s="10">
        <f t="shared" si="6"/>
        <v>0.20699999999999999</v>
      </c>
      <c r="V14" s="11">
        <v>8.5000000000000006E-3</v>
      </c>
      <c r="W14" s="11">
        <v>4.7999999999999996E-3</v>
      </c>
      <c r="X14" s="11">
        <v>8.5000000000000006E-3</v>
      </c>
      <c r="Y14" s="11">
        <v>3.4500000000000003E-2</v>
      </c>
      <c r="Z14" s="11">
        <v>5.11E-2</v>
      </c>
      <c r="AA14" s="11">
        <v>6.4999999999999997E-3</v>
      </c>
      <c r="AB14" s="11">
        <v>0.03</v>
      </c>
      <c r="AC14" s="11">
        <v>0</v>
      </c>
      <c r="AD14" s="11">
        <v>4.4999999999999998E-2</v>
      </c>
      <c r="AE14" s="11">
        <v>0</v>
      </c>
      <c r="AF14" s="11">
        <f t="shared" si="7"/>
        <v>8.1499999999999989E-2</v>
      </c>
      <c r="AG14" s="11">
        <f t="shared" si="8"/>
        <v>3.6499999999999998E-2</v>
      </c>
      <c r="AH14" s="11">
        <f t="shared" si="9"/>
        <v>0.2092</v>
      </c>
      <c r="AI14" s="11">
        <f t="shared" si="10"/>
        <v>0.1527</v>
      </c>
    </row>
    <row r="15" spans="1:35" x14ac:dyDescent="0.25">
      <c r="A15" s="2">
        <v>13</v>
      </c>
      <c r="B15" s="8" t="s">
        <v>70</v>
      </c>
      <c r="C15" s="9">
        <v>0.05</v>
      </c>
      <c r="D15" s="9">
        <v>0.4</v>
      </c>
      <c r="E15" s="9">
        <f t="shared" si="0"/>
        <v>2.0000000000000004E-2</v>
      </c>
      <c r="F15" s="3">
        <f t="shared" si="1"/>
        <v>2.0000000000000004</v>
      </c>
      <c r="G15" s="10">
        <v>5.5999999999999999E-3</v>
      </c>
      <c r="H15" s="10">
        <v>4.0000000000000001E-3</v>
      </c>
      <c r="I15" s="10">
        <v>1.11E-2</v>
      </c>
      <c r="J15" s="10">
        <v>4.0099999999999997E-2</v>
      </c>
      <c r="K15" s="10">
        <v>7.2999999999999995E-2</v>
      </c>
      <c r="L15" s="10">
        <v>6.4999999999999997E-3</v>
      </c>
      <c r="M15" s="10">
        <v>0.03</v>
      </c>
      <c r="N15" s="10">
        <f t="shared" si="2"/>
        <v>2.0000000000000004E-2</v>
      </c>
      <c r="O15" s="10">
        <v>4.4999999999999998E-2</v>
      </c>
      <c r="P15" s="10">
        <v>0</v>
      </c>
      <c r="Q15" s="10">
        <f t="shared" si="3"/>
        <v>0.10150000000000001</v>
      </c>
      <c r="R15" s="10">
        <f t="shared" si="4"/>
        <v>5.6500000000000002E-2</v>
      </c>
      <c r="S15" s="10">
        <f t="shared" si="5"/>
        <v>0.26740000000000003</v>
      </c>
      <c r="T15" s="10">
        <f t="shared" si="6"/>
        <v>0.20699999999999999</v>
      </c>
      <c r="V15" s="11">
        <v>8.5000000000000006E-3</v>
      </c>
      <c r="W15" s="11">
        <v>4.7999999999999996E-3</v>
      </c>
      <c r="X15" s="11">
        <v>8.5000000000000006E-3</v>
      </c>
      <c r="Y15" s="11">
        <v>3.4500000000000003E-2</v>
      </c>
      <c r="Z15" s="11">
        <v>5.11E-2</v>
      </c>
      <c r="AA15" s="11">
        <v>6.4999999999999997E-3</v>
      </c>
      <c r="AB15" s="11">
        <v>0.03</v>
      </c>
      <c r="AC15" s="11">
        <v>0</v>
      </c>
      <c r="AD15" s="11">
        <v>4.4999999999999998E-2</v>
      </c>
      <c r="AE15" s="11">
        <v>0</v>
      </c>
      <c r="AF15" s="11">
        <f t="shared" si="7"/>
        <v>8.1499999999999989E-2</v>
      </c>
      <c r="AG15" s="11">
        <f t="shared" si="8"/>
        <v>3.6499999999999998E-2</v>
      </c>
      <c r="AH15" s="11">
        <f t="shared" si="9"/>
        <v>0.2092</v>
      </c>
      <c r="AI15" s="11">
        <f t="shared" si="10"/>
        <v>0.1527</v>
      </c>
    </row>
    <row r="16" spans="1:35" x14ac:dyDescent="0.25">
      <c r="A16" s="2">
        <v>14</v>
      </c>
      <c r="B16" s="8" t="s">
        <v>71</v>
      </c>
      <c r="C16" s="9">
        <v>0.05</v>
      </c>
      <c r="D16" s="9">
        <v>0.4</v>
      </c>
      <c r="E16" s="9">
        <f t="shared" si="0"/>
        <v>2.0000000000000004E-2</v>
      </c>
      <c r="F16" s="3">
        <f t="shared" si="1"/>
        <v>2.0000000000000004</v>
      </c>
      <c r="G16" s="10">
        <v>5.5999999999999999E-3</v>
      </c>
      <c r="H16" s="10">
        <v>4.0000000000000001E-3</v>
      </c>
      <c r="I16" s="10">
        <v>1.11E-2</v>
      </c>
      <c r="J16" s="10">
        <v>4.0099999999999997E-2</v>
      </c>
      <c r="K16" s="10">
        <v>7.2999999999999995E-2</v>
      </c>
      <c r="L16" s="10">
        <v>6.4999999999999997E-3</v>
      </c>
      <c r="M16" s="10">
        <v>0.03</v>
      </c>
      <c r="N16" s="10">
        <f t="shared" si="2"/>
        <v>2.0000000000000004E-2</v>
      </c>
      <c r="O16" s="10">
        <v>4.4999999999999998E-2</v>
      </c>
      <c r="P16" s="10">
        <v>0</v>
      </c>
      <c r="Q16" s="10">
        <f t="shared" si="3"/>
        <v>0.10150000000000001</v>
      </c>
      <c r="R16" s="10">
        <f t="shared" si="4"/>
        <v>5.6500000000000002E-2</v>
      </c>
      <c r="S16" s="10">
        <f t="shared" si="5"/>
        <v>0.26740000000000003</v>
      </c>
      <c r="T16" s="10">
        <f t="shared" si="6"/>
        <v>0.20699999999999999</v>
      </c>
      <c r="V16" s="11">
        <v>8.5000000000000006E-3</v>
      </c>
      <c r="W16" s="11">
        <v>4.7999999999999996E-3</v>
      </c>
      <c r="X16" s="11">
        <v>8.5000000000000006E-3</v>
      </c>
      <c r="Y16" s="11">
        <v>3.4500000000000003E-2</v>
      </c>
      <c r="Z16" s="11">
        <v>5.11E-2</v>
      </c>
      <c r="AA16" s="11">
        <v>6.4999999999999997E-3</v>
      </c>
      <c r="AB16" s="11">
        <v>0.03</v>
      </c>
      <c r="AC16" s="11">
        <v>0</v>
      </c>
      <c r="AD16" s="11">
        <v>4.4999999999999998E-2</v>
      </c>
      <c r="AE16" s="11">
        <v>0</v>
      </c>
      <c r="AF16" s="11">
        <f t="shared" si="7"/>
        <v>8.1499999999999989E-2</v>
      </c>
      <c r="AG16" s="11">
        <f t="shared" si="8"/>
        <v>3.6499999999999998E-2</v>
      </c>
      <c r="AH16" s="11">
        <f t="shared" si="9"/>
        <v>0.2092</v>
      </c>
      <c r="AI16" s="11">
        <f t="shared" si="10"/>
        <v>0.1527</v>
      </c>
    </row>
    <row r="17" spans="1:35" x14ac:dyDescent="0.25">
      <c r="A17" s="2">
        <v>15</v>
      </c>
      <c r="B17" s="8" t="s">
        <v>72</v>
      </c>
      <c r="C17" s="9">
        <v>0.05</v>
      </c>
      <c r="D17" s="9">
        <v>0.4</v>
      </c>
      <c r="E17" s="9">
        <f t="shared" si="0"/>
        <v>2.0000000000000004E-2</v>
      </c>
      <c r="F17" s="3">
        <f t="shared" si="1"/>
        <v>2.0000000000000004</v>
      </c>
      <c r="G17" s="10">
        <v>5.5999999999999999E-3</v>
      </c>
      <c r="H17" s="10">
        <v>4.0000000000000001E-3</v>
      </c>
      <c r="I17" s="10">
        <v>1.11E-2</v>
      </c>
      <c r="J17" s="10">
        <v>4.0099999999999997E-2</v>
      </c>
      <c r="K17" s="10">
        <v>7.2999999999999995E-2</v>
      </c>
      <c r="L17" s="10">
        <v>6.4999999999999997E-3</v>
      </c>
      <c r="M17" s="10">
        <v>0.03</v>
      </c>
      <c r="N17" s="10">
        <f t="shared" si="2"/>
        <v>2.0000000000000004E-2</v>
      </c>
      <c r="O17" s="10">
        <v>4.4999999999999998E-2</v>
      </c>
      <c r="P17" s="10">
        <v>0</v>
      </c>
      <c r="Q17" s="10">
        <f t="shared" si="3"/>
        <v>0.10150000000000001</v>
      </c>
      <c r="R17" s="10">
        <f t="shared" si="4"/>
        <v>5.6500000000000002E-2</v>
      </c>
      <c r="S17" s="10">
        <f t="shared" si="5"/>
        <v>0.26740000000000003</v>
      </c>
      <c r="T17" s="10">
        <f t="shared" si="6"/>
        <v>0.20699999999999999</v>
      </c>
      <c r="V17" s="11">
        <v>8.5000000000000006E-3</v>
      </c>
      <c r="W17" s="11">
        <v>4.7999999999999996E-3</v>
      </c>
      <c r="X17" s="11">
        <v>8.5000000000000006E-3</v>
      </c>
      <c r="Y17" s="11">
        <v>3.4500000000000003E-2</v>
      </c>
      <c r="Z17" s="11">
        <v>5.11E-2</v>
      </c>
      <c r="AA17" s="11">
        <v>6.4999999999999997E-3</v>
      </c>
      <c r="AB17" s="11">
        <v>0.03</v>
      </c>
      <c r="AC17" s="11">
        <v>0</v>
      </c>
      <c r="AD17" s="11">
        <v>4.4999999999999998E-2</v>
      </c>
      <c r="AE17" s="11">
        <v>0</v>
      </c>
      <c r="AF17" s="11">
        <f t="shared" si="7"/>
        <v>8.1499999999999989E-2</v>
      </c>
      <c r="AG17" s="11">
        <f t="shared" si="8"/>
        <v>3.6499999999999998E-2</v>
      </c>
      <c r="AH17" s="11">
        <f t="shared" si="9"/>
        <v>0.2092</v>
      </c>
      <c r="AI17" s="11">
        <f t="shared" si="10"/>
        <v>0.1527</v>
      </c>
    </row>
    <row r="18" spans="1:35" x14ac:dyDescent="0.25">
      <c r="A18" s="2">
        <v>16</v>
      </c>
      <c r="B18" s="8" t="s">
        <v>73</v>
      </c>
      <c r="C18" s="9">
        <v>0.05</v>
      </c>
      <c r="D18" s="9">
        <v>0.4</v>
      </c>
      <c r="E18" s="9">
        <f t="shared" si="0"/>
        <v>2.0000000000000004E-2</v>
      </c>
      <c r="F18" s="3">
        <f t="shared" si="1"/>
        <v>2.0000000000000004</v>
      </c>
      <c r="G18" s="10">
        <v>5.5999999999999999E-3</v>
      </c>
      <c r="H18" s="10">
        <v>4.0000000000000001E-3</v>
      </c>
      <c r="I18" s="10">
        <v>1.11E-2</v>
      </c>
      <c r="J18" s="10">
        <v>4.0099999999999997E-2</v>
      </c>
      <c r="K18" s="10">
        <v>7.2999999999999995E-2</v>
      </c>
      <c r="L18" s="10">
        <v>6.4999999999999997E-3</v>
      </c>
      <c r="M18" s="10">
        <v>0.03</v>
      </c>
      <c r="N18" s="10">
        <f t="shared" si="2"/>
        <v>2.0000000000000004E-2</v>
      </c>
      <c r="O18" s="10">
        <v>4.4999999999999998E-2</v>
      </c>
      <c r="P18" s="10">
        <v>0</v>
      </c>
      <c r="Q18" s="10">
        <f t="shared" si="3"/>
        <v>0.10150000000000001</v>
      </c>
      <c r="R18" s="10">
        <f t="shared" si="4"/>
        <v>5.6500000000000002E-2</v>
      </c>
      <c r="S18" s="10">
        <f t="shared" si="5"/>
        <v>0.26740000000000003</v>
      </c>
      <c r="T18" s="10">
        <f t="shared" si="6"/>
        <v>0.20699999999999999</v>
      </c>
      <c r="V18" s="11">
        <v>8.5000000000000006E-3</v>
      </c>
      <c r="W18" s="11">
        <v>4.7999999999999996E-3</v>
      </c>
      <c r="X18" s="11">
        <v>8.5000000000000006E-3</v>
      </c>
      <c r="Y18" s="11">
        <v>3.4500000000000003E-2</v>
      </c>
      <c r="Z18" s="11">
        <v>5.11E-2</v>
      </c>
      <c r="AA18" s="11">
        <v>6.4999999999999997E-3</v>
      </c>
      <c r="AB18" s="11">
        <v>0.03</v>
      </c>
      <c r="AC18" s="11">
        <v>0</v>
      </c>
      <c r="AD18" s="11">
        <v>4.4999999999999998E-2</v>
      </c>
      <c r="AE18" s="11">
        <v>0</v>
      </c>
      <c r="AF18" s="11">
        <f t="shared" si="7"/>
        <v>8.1499999999999989E-2</v>
      </c>
      <c r="AG18" s="11">
        <f t="shared" si="8"/>
        <v>3.6499999999999998E-2</v>
      </c>
      <c r="AH18" s="11">
        <f t="shared" si="9"/>
        <v>0.2092</v>
      </c>
      <c r="AI18" s="11">
        <f t="shared" si="10"/>
        <v>0.1527</v>
      </c>
    </row>
    <row r="19" spans="1:35" x14ac:dyDescent="0.25">
      <c r="A19" s="2">
        <v>17</v>
      </c>
      <c r="B19" s="8" t="s">
        <v>74</v>
      </c>
      <c r="C19" s="9">
        <v>0.05</v>
      </c>
      <c r="D19" s="9">
        <v>0.4</v>
      </c>
      <c r="E19" s="9">
        <f t="shared" si="0"/>
        <v>2.0000000000000004E-2</v>
      </c>
      <c r="F19" s="3">
        <f t="shared" si="1"/>
        <v>2.0000000000000004</v>
      </c>
      <c r="G19" s="10">
        <v>5.5999999999999999E-3</v>
      </c>
      <c r="H19" s="10">
        <v>4.0000000000000001E-3</v>
      </c>
      <c r="I19" s="10">
        <v>1.11E-2</v>
      </c>
      <c r="J19" s="10">
        <v>4.0099999999999997E-2</v>
      </c>
      <c r="K19" s="10">
        <v>7.2999999999999995E-2</v>
      </c>
      <c r="L19" s="10">
        <v>6.4999999999999997E-3</v>
      </c>
      <c r="M19" s="10">
        <v>0.03</v>
      </c>
      <c r="N19" s="10">
        <f t="shared" si="2"/>
        <v>2.0000000000000004E-2</v>
      </c>
      <c r="O19" s="10">
        <v>4.4999999999999998E-2</v>
      </c>
      <c r="P19" s="10">
        <v>0</v>
      </c>
      <c r="Q19" s="10">
        <f t="shared" si="3"/>
        <v>0.10150000000000001</v>
      </c>
      <c r="R19" s="10">
        <f t="shared" si="4"/>
        <v>5.6500000000000002E-2</v>
      </c>
      <c r="S19" s="10">
        <f t="shared" si="5"/>
        <v>0.26740000000000003</v>
      </c>
      <c r="T19" s="10">
        <f t="shared" si="6"/>
        <v>0.20699999999999999</v>
      </c>
      <c r="V19" s="11">
        <v>8.5000000000000006E-3</v>
      </c>
      <c r="W19" s="11">
        <v>4.7999999999999996E-3</v>
      </c>
      <c r="X19" s="11">
        <v>8.5000000000000006E-3</v>
      </c>
      <c r="Y19" s="11">
        <v>3.4500000000000003E-2</v>
      </c>
      <c r="Z19" s="11">
        <v>5.11E-2</v>
      </c>
      <c r="AA19" s="11">
        <v>6.4999999999999997E-3</v>
      </c>
      <c r="AB19" s="11">
        <v>0.03</v>
      </c>
      <c r="AC19" s="11">
        <v>0</v>
      </c>
      <c r="AD19" s="11">
        <v>4.4999999999999998E-2</v>
      </c>
      <c r="AE19" s="11">
        <v>0</v>
      </c>
      <c r="AF19" s="11">
        <f t="shared" si="7"/>
        <v>8.1499999999999989E-2</v>
      </c>
      <c r="AG19" s="11">
        <f t="shared" si="8"/>
        <v>3.6499999999999998E-2</v>
      </c>
      <c r="AH19" s="11">
        <f t="shared" si="9"/>
        <v>0.2092</v>
      </c>
      <c r="AI19" s="11">
        <f t="shared" si="10"/>
        <v>0.1527</v>
      </c>
    </row>
    <row r="20" spans="1:35" x14ac:dyDescent="0.25">
      <c r="A20" s="2">
        <v>18</v>
      </c>
      <c r="B20" s="8" t="s">
        <v>75</v>
      </c>
      <c r="C20" s="9">
        <v>0.05</v>
      </c>
      <c r="D20" s="9">
        <v>0.4</v>
      </c>
      <c r="E20" s="9">
        <f t="shared" si="0"/>
        <v>2.0000000000000004E-2</v>
      </c>
      <c r="F20" s="3">
        <f t="shared" si="1"/>
        <v>2.0000000000000004</v>
      </c>
      <c r="G20" s="10">
        <v>5.5999999999999999E-3</v>
      </c>
      <c r="H20" s="10">
        <v>4.0000000000000001E-3</v>
      </c>
      <c r="I20" s="10">
        <v>1.11E-2</v>
      </c>
      <c r="J20" s="10">
        <v>4.0099999999999997E-2</v>
      </c>
      <c r="K20" s="10">
        <v>7.2999999999999995E-2</v>
      </c>
      <c r="L20" s="10">
        <v>6.4999999999999997E-3</v>
      </c>
      <c r="M20" s="10">
        <v>0.03</v>
      </c>
      <c r="N20" s="10">
        <f t="shared" si="2"/>
        <v>2.0000000000000004E-2</v>
      </c>
      <c r="O20" s="10">
        <v>4.4999999999999998E-2</v>
      </c>
      <c r="P20" s="10">
        <v>0</v>
      </c>
      <c r="Q20" s="10">
        <f t="shared" si="3"/>
        <v>0.10150000000000001</v>
      </c>
      <c r="R20" s="10">
        <f t="shared" si="4"/>
        <v>5.6500000000000002E-2</v>
      </c>
      <c r="S20" s="10">
        <f t="shared" si="5"/>
        <v>0.26740000000000003</v>
      </c>
      <c r="T20" s="10">
        <f t="shared" si="6"/>
        <v>0.20699999999999999</v>
      </c>
      <c r="V20" s="11">
        <v>8.5000000000000006E-3</v>
      </c>
      <c r="W20" s="11">
        <v>4.7999999999999996E-3</v>
      </c>
      <c r="X20" s="11">
        <v>8.5000000000000006E-3</v>
      </c>
      <c r="Y20" s="11">
        <v>3.4500000000000003E-2</v>
      </c>
      <c r="Z20" s="11">
        <v>5.11E-2</v>
      </c>
      <c r="AA20" s="11">
        <v>6.4999999999999997E-3</v>
      </c>
      <c r="AB20" s="11">
        <v>0.03</v>
      </c>
      <c r="AC20" s="11">
        <v>0</v>
      </c>
      <c r="AD20" s="11">
        <v>4.4999999999999998E-2</v>
      </c>
      <c r="AE20" s="11">
        <v>0</v>
      </c>
      <c r="AF20" s="11">
        <f t="shared" si="7"/>
        <v>8.1499999999999989E-2</v>
      </c>
      <c r="AG20" s="11">
        <f t="shared" si="8"/>
        <v>3.6499999999999998E-2</v>
      </c>
      <c r="AH20" s="11">
        <f t="shared" si="9"/>
        <v>0.2092</v>
      </c>
      <c r="AI20" s="11">
        <f t="shared" si="10"/>
        <v>0.1527</v>
      </c>
    </row>
    <row r="21" spans="1:35" x14ac:dyDescent="0.25">
      <c r="A21" s="2">
        <v>19</v>
      </c>
      <c r="B21" s="8" t="s">
        <v>76</v>
      </c>
      <c r="C21" s="9">
        <v>0.05</v>
      </c>
      <c r="D21" s="9">
        <v>0.4</v>
      </c>
      <c r="E21" s="9">
        <f t="shared" si="0"/>
        <v>2.0000000000000004E-2</v>
      </c>
      <c r="F21" s="3">
        <f t="shared" si="1"/>
        <v>2.0000000000000004</v>
      </c>
      <c r="G21" s="10">
        <v>5.5999999999999999E-3</v>
      </c>
      <c r="H21" s="10">
        <v>4.0000000000000001E-3</v>
      </c>
      <c r="I21" s="10">
        <v>1.11E-2</v>
      </c>
      <c r="J21" s="10">
        <v>4.0099999999999997E-2</v>
      </c>
      <c r="K21" s="10">
        <v>7.2999999999999995E-2</v>
      </c>
      <c r="L21" s="10">
        <v>6.4999999999999997E-3</v>
      </c>
      <c r="M21" s="10">
        <v>0.03</v>
      </c>
      <c r="N21" s="10">
        <f t="shared" si="2"/>
        <v>2.0000000000000004E-2</v>
      </c>
      <c r="O21" s="10">
        <v>4.4999999999999998E-2</v>
      </c>
      <c r="P21" s="10">
        <v>0</v>
      </c>
      <c r="Q21" s="10">
        <f t="shared" si="3"/>
        <v>0.10150000000000001</v>
      </c>
      <c r="R21" s="10">
        <f t="shared" si="4"/>
        <v>5.6500000000000002E-2</v>
      </c>
      <c r="S21" s="10">
        <f t="shared" si="5"/>
        <v>0.26740000000000003</v>
      </c>
      <c r="T21" s="10">
        <f t="shared" si="6"/>
        <v>0.20699999999999999</v>
      </c>
      <c r="V21" s="11">
        <v>8.5000000000000006E-3</v>
      </c>
      <c r="W21" s="11">
        <v>4.7999999999999996E-3</v>
      </c>
      <c r="X21" s="11">
        <v>8.5000000000000006E-3</v>
      </c>
      <c r="Y21" s="11">
        <v>3.4500000000000003E-2</v>
      </c>
      <c r="Z21" s="11">
        <v>5.11E-2</v>
      </c>
      <c r="AA21" s="11">
        <v>6.4999999999999997E-3</v>
      </c>
      <c r="AB21" s="11">
        <v>0.03</v>
      </c>
      <c r="AC21" s="11">
        <v>0</v>
      </c>
      <c r="AD21" s="11">
        <v>4.4999999999999998E-2</v>
      </c>
      <c r="AE21" s="11">
        <v>0</v>
      </c>
      <c r="AF21" s="11">
        <f t="shared" si="7"/>
        <v>8.1499999999999989E-2</v>
      </c>
      <c r="AG21" s="11">
        <f t="shared" si="8"/>
        <v>3.6499999999999998E-2</v>
      </c>
      <c r="AH21" s="11">
        <f t="shared" si="9"/>
        <v>0.2092</v>
      </c>
      <c r="AI21" s="11">
        <f t="shared" si="10"/>
        <v>0.1527</v>
      </c>
    </row>
    <row r="22" spans="1:35" x14ac:dyDescent="0.25">
      <c r="A22" s="2">
        <v>20</v>
      </c>
      <c r="B22" s="8" t="s">
        <v>77</v>
      </c>
      <c r="C22" s="9">
        <v>0.05</v>
      </c>
      <c r="D22" s="9">
        <v>0.6</v>
      </c>
      <c r="E22" s="9">
        <f t="shared" si="0"/>
        <v>0.03</v>
      </c>
      <c r="F22" s="3">
        <f t="shared" si="1"/>
        <v>3</v>
      </c>
      <c r="G22" s="10">
        <v>5.5999999999999999E-3</v>
      </c>
      <c r="H22" s="10">
        <v>4.0000000000000001E-3</v>
      </c>
      <c r="I22" s="10">
        <v>1.11E-2</v>
      </c>
      <c r="J22" s="10">
        <v>4.0099999999999997E-2</v>
      </c>
      <c r="K22" s="10">
        <v>7.2999999999999995E-2</v>
      </c>
      <c r="L22" s="10">
        <v>6.4999999999999997E-3</v>
      </c>
      <c r="M22" s="10">
        <v>0.03</v>
      </c>
      <c r="N22" s="10">
        <f t="shared" si="2"/>
        <v>0.03</v>
      </c>
      <c r="O22" s="10">
        <v>4.4999999999999998E-2</v>
      </c>
      <c r="P22" s="10">
        <v>0</v>
      </c>
      <c r="Q22" s="10">
        <f t="shared" si="3"/>
        <v>0.1115</v>
      </c>
      <c r="R22" s="10">
        <f t="shared" si="4"/>
        <v>6.6500000000000004E-2</v>
      </c>
      <c r="S22" s="10">
        <f t="shared" si="5"/>
        <v>0.28170000000000001</v>
      </c>
      <c r="T22" s="10">
        <f t="shared" si="6"/>
        <v>0.21990000000000001</v>
      </c>
      <c r="V22" s="11">
        <v>8.5000000000000006E-3</v>
      </c>
      <c r="W22" s="11">
        <v>4.7999999999999996E-3</v>
      </c>
      <c r="X22" s="11">
        <v>8.5000000000000006E-3</v>
      </c>
      <c r="Y22" s="11">
        <v>3.4500000000000003E-2</v>
      </c>
      <c r="Z22" s="11">
        <v>5.11E-2</v>
      </c>
      <c r="AA22" s="11">
        <v>6.4999999999999997E-3</v>
      </c>
      <c r="AB22" s="11">
        <v>0.03</v>
      </c>
      <c r="AC22" s="11">
        <v>0</v>
      </c>
      <c r="AD22" s="11">
        <v>4.4999999999999998E-2</v>
      </c>
      <c r="AE22" s="11">
        <v>0</v>
      </c>
      <c r="AF22" s="11">
        <f t="shared" si="7"/>
        <v>8.1499999999999989E-2</v>
      </c>
      <c r="AG22" s="11">
        <f t="shared" si="8"/>
        <v>3.6499999999999998E-2</v>
      </c>
      <c r="AH22" s="11">
        <f t="shared" si="9"/>
        <v>0.2092</v>
      </c>
      <c r="AI22" s="11">
        <f t="shared" si="10"/>
        <v>0.1527</v>
      </c>
    </row>
    <row r="23" spans="1:35" x14ac:dyDescent="0.25">
      <c r="A23" s="2">
        <v>21</v>
      </c>
      <c r="B23" s="8" t="s">
        <v>78</v>
      </c>
      <c r="C23" s="9">
        <v>0.05</v>
      </c>
      <c r="D23" s="9">
        <v>0.4</v>
      </c>
      <c r="E23" s="9">
        <f t="shared" si="0"/>
        <v>2.0000000000000004E-2</v>
      </c>
      <c r="F23" s="3">
        <f t="shared" si="1"/>
        <v>2.0000000000000004</v>
      </c>
      <c r="G23" s="10">
        <v>5.5999999999999999E-3</v>
      </c>
      <c r="H23" s="10">
        <v>4.0000000000000001E-3</v>
      </c>
      <c r="I23" s="10">
        <v>1.11E-2</v>
      </c>
      <c r="J23" s="10">
        <v>4.0099999999999997E-2</v>
      </c>
      <c r="K23" s="10">
        <v>7.2999999999999995E-2</v>
      </c>
      <c r="L23" s="10">
        <v>6.4999999999999997E-3</v>
      </c>
      <c r="M23" s="10">
        <v>0.03</v>
      </c>
      <c r="N23" s="10">
        <f t="shared" si="2"/>
        <v>2.0000000000000004E-2</v>
      </c>
      <c r="O23" s="10">
        <v>4.4999999999999998E-2</v>
      </c>
      <c r="P23" s="10">
        <v>0</v>
      </c>
      <c r="Q23" s="10">
        <f t="shared" si="3"/>
        <v>0.10150000000000001</v>
      </c>
      <c r="R23" s="10">
        <f t="shared" si="4"/>
        <v>5.6500000000000002E-2</v>
      </c>
      <c r="S23" s="10">
        <f t="shared" si="5"/>
        <v>0.26740000000000003</v>
      </c>
      <c r="T23" s="10">
        <f t="shared" si="6"/>
        <v>0.20699999999999999</v>
      </c>
      <c r="V23" s="11">
        <v>8.5000000000000006E-3</v>
      </c>
      <c r="W23" s="11">
        <v>4.7999999999999996E-3</v>
      </c>
      <c r="X23" s="11">
        <v>8.5000000000000006E-3</v>
      </c>
      <c r="Y23" s="11">
        <v>3.4500000000000003E-2</v>
      </c>
      <c r="Z23" s="11">
        <v>5.11E-2</v>
      </c>
      <c r="AA23" s="11">
        <v>6.4999999999999997E-3</v>
      </c>
      <c r="AB23" s="11">
        <v>0.03</v>
      </c>
      <c r="AC23" s="11">
        <v>0</v>
      </c>
      <c r="AD23" s="11">
        <v>4.4999999999999998E-2</v>
      </c>
      <c r="AE23" s="11">
        <v>0</v>
      </c>
      <c r="AF23" s="11">
        <f t="shared" si="7"/>
        <v>8.1499999999999989E-2</v>
      </c>
      <c r="AG23" s="11">
        <f t="shared" si="8"/>
        <v>3.6499999999999998E-2</v>
      </c>
      <c r="AH23" s="11">
        <f t="shared" si="9"/>
        <v>0.2092</v>
      </c>
      <c r="AI23" s="11">
        <f t="shared" si="10"/>
        <v>0.1527</v>
      </c>
    </row>
    <row r="24" spans="1:35" x14ac:dyDescent="0.25">
      <c r="A24" s="2">
        <v>22</v>
      </c>
      <c r="B24" s="8" t="s">
        <v>79</v>
      </c>
      <c r="C24" s="9">
        <v>0.03</v>
      </c>
      <c r="D24" s="9">
        <v>0.6</v>
      </c>
      <c r="E24" s="9">
        <f t="shared" si="0"/>
        <v>1.7999999999999999E-2</v>
      </c>
      <c r="F24" s="3">
        <f t="shared" si="1"/>
        <v>1.7999999999999998</v>
      </c>
      <c r="G24" s="10">
        <v>5.5999999999999999E-3</v>
      </c>
      <c r="H24" s="10">
        <v>4.0000000000000001E-3</v>
      </c>
      <c r="I24" s="10">
        <v>1.11E-2</v>
      </c>
      <c r="J24" s="10">
        <v>4.0099999999999997E-2</v>
      </c>
      <c r="K24" s="10">
        <v>7.2999999999999995E-2</v>
      </c>
      <c r="L24" s="10">
        <v>6.4999999999999997E-3</v>
      </c>
      <c r="M24" s="10">
        <v>0.03</v>
      </c>
      <c r="N24" s="10">
        <f t="shared" si="2"/>
        <v>1.7999999999999999E-2</v>
      </c>
      <c r="O24" s="10">
        <v>4.4999999999999998E-2</v>
      </c>
      <c r="P24" s="10">
        <v>0</v>
      </c>
      <c r="Q24" s="10">
        <f t="shared" si="3"/>
        <v>9.9499999999999991E-2</v>
      </c>
      <c r="R24" s="10">
        <f t="shared" si="4"/>
        <v>5.4499999999999993E-2</v>
      </c>
      <c r="S24" s="10">
        <f t="shared" si="5"/>
        <v>0.2646</v>
      </c>
      <c r="T24" s="10">
        <f t="shared" si="6"/>
        <v>0.2044</v>
      </c>
      <c r="V24" s="11">
        <v>8.5000000000000006E-3</v>
      </c>
      <c r="W24" s="11">
        <v>4.7999999999999996E-3</v>
      </c>
      <c r="X24" s="11">
        <v>8.5000000000000006E-3</v>
      </c>
      <c r="Y24" s="11">
        <v>3.4500000000000003E-2</v>
      </c>
      <c r="Z24" s="11">
        <v>5.11E-2</v>
      </c>
      <c r="AA24" s="11">
        <v>6.4999999999999997E-3</v>
      </c>
      <c r="AB24" s="11">
        <v>0.03</v>
      </c>
      <c r="AC24" s="11">
        <v>0</v>
      </c>
      <c r="AD24" s="11">
        <v>4.4999999999999998E-2</v>
      </c>
      <c r="AE24" s="11">
        <v>0</v>
      </c>
      <c r="AF24" s="11">
        <f t="shared" si="7"/>
        <v>8.1499999999999989E-2</v>
      </c>
      <c r="AG24" s="11">
        <f t="shared" si="8"/>
        <v>3.6499999999999998E-2</v>
      </c>
      <c r="AH24" s="11">
        <f t="shared" si="9"/>
        <v>0.2092</v>
      </c>
      <c r="AI24" s="11">
        <f t="shared" si="10"/>
        <v>0.1527</v>
      </c>
    </row>
    <row r="25" spans="1:35" x14ac:dyDescent="0.25">
      <c r="A25" s="2">
        <v>23</v>
      </c>
      <c r="B25" s="8" t="s">
        <v>80</v>
      </c>
      <c r="C25" s="9">
        <v>0.03</v>
      </c>
      <c r="D25" s="9">
        <v>0.5</v>
      </c>
      <c r="E25" s="9">
        <f t="shared" si="0"/>
        <v>1.4999999999999999E-2</v>
      </c>
      <c r="F25" s="3">
        <f t="shared" si="1"/>
        <v>1.5</v>
      </c>
      <c r="G25" s="10">
        <v>5.5999999999999999E-3</v>
      </c>
      <c r="H25" s="10">
        <v>4.0000000000000001E-3</v>
      </c>
      <c r="I25" s="10">
        <v>1.11E-2</v>
      </c>
      <c r="J25" s="10">
        <v>4.0099999999999997E-2</v>
      </c>
      <c r="K25" s="10">
        <v>7.2999999999999995E-2</v>
      </c>
      <c r="L25" s="10">
        <v>6.4999999999999997E-3</v>
      </c>
      <c r="M25" s="10">
        <v>0.03</v>
      </c>
      <c r="N25" s="10">
        <f t="shared" si="2"/>
        <v>1.4999999999999999E-2</v>
      </c>
      <c r="O25" s="10">
        <v>4.4999999999999998E-2</v>
      </c>
      <c r="P25" s="10">
        <v>0</v>
      </c>
      <c r="Q25" s="10">
        <f t="shared" si="3"/>
        <v>9.6500000000000002E-2</v>
      </c>
      <c r="R25" s="10">
        <f t="shared" si="4"/>
        <v>5.1499999999999997E-2</v>
      </c>
      <c r="S25" s="10">
        <f t="shared" si="5"/>
        <v>0.26040000000000002</v>
      </c>
      <c r="T25" s="10">
        <f t="shared" si="6"/>
        <v>0.2006</v>
      </c>
      <c r="V25" s="11">
        <v>8.5000000000000006E-3</v>
      </c>
      <c r="W25" s="11">
        <v>4.7999999999999996E-3</v>
      </c>
      <c r="X25" s="11">
        <v>8.5000000000000006E-3</v>
      </c>
      <c r="Y25" s="11">
        <v>3.4500000000000003E-2</v>
      </c>
      <c r="Z25" s="11">
        <v>5.11E-2</v>
      </c>
      <c r="AA25" s="11">
        <v>6.4999999999999997E-3</v>
      </c>
      <c r="AB25" s="11">
        <v>0.03</v>
      </c>
      <c r="AC25" s="11">
        <v>0</v>
      </c>
      <c r="AD25" s="11">
        <v>4.4999999999999998E-2</v>
      </c>
      <c r="AE25" s="11">
        <v>0</v>
      </c>
      <c r="AF25" s="11">
        <f t="shared" si="7"/>
        <v>8.1499999999999989E-2</v>
      </c>
      <c r="AG25" s="11">
        <f t="shared" si="8"/>
        <v>3.6499999999999998E-2</v>
      </c>
      <c r="AH25" s="11">
        <f t="shared" si="9"/>
        <v>0.2092</v>
      </c>
      <c r="AI25" s="11">
        <f t="shared" si="10"/>
        <v>0.1527</v>
      </c>
    </row>
    <row r="26" spans="1:35" x14ac:dyDescent="0.25">
      <c r="A26" s="2">
        <v>24</v>
      </c>
      <c r="B26" s="8" t="s">
        <v>81</v>
      </c>
      <c r="C26" s="9">
        <v>0.05</v>
      </c>
      <c r="D26" s="9">
        <v>0.4</v>
      </c>
      <c r="E26" s="9">
        <f t="shared" si="0"/>
        <v>2.0000000000000004E-2</v>
      </c>
      <c r="F26" s="3">
        <f t="shared" si="1"/>
        <v>2.0000000000000004</v>
      </c>
      <c r="G26" s="10">
        <v>5.5999999999999999E-3</v>
      </c>
      <c r="H26" s="10">
        <v>4.0000000000000001E-3</v>
      </c>
      <c r="I26" s="10">
        <v>1.11E-2</v>
      </c>
      <c r="J26" s="10">
        <v>4.0099999999999997E-2</v>
      </c>
      <c r="K26" s="10">
        <v>7.2999999999999995E-2</v>
      </c>
      <c r="L26" s="10">
        <v>6.4999999999999997E-3</v>
      </c>
      <c r="M26" s="10">
        <v>0.03</v>
      </c>
      <c r="N26" s="10">
        <f t="shared" si="2"/>
        <v>2.0000000000000004E-2</v>
      </c>
      <c r="O26" s="10">
        <v>4.4999999999999998E-2</v>
      </c>
      <c r="P26" s="10">
        <v>0</v>
      </c>
      <c r="Q26" s="10">
        <f t="shared" si="3"/>
        <v>0.10150000000000001</v>
      </c>
      <c r="R26" s="10">
        <f t="shared" si="4"/>
        <v>5.6500000000000002E-2</v>
      </c>
      <c r="S26" s="10">
        <f t="shared" si="5"/>
        <v>0.26740000000000003</v>
      </c>
      <c r="T26" s="10">
        <f t="shared" si="6"/>
        <v>0.20699999999999999</v>
      </c>
      <c r="V26" s="11">
        <v>8.5000000000000006E-3</v>
      </c>
      <c r="W26" s="11">
        <v>4.7999999999999996E-3</v>
      </c>
      <c r="X26" s="11">
        <v>8.5000000000000006E-3</v>
      </c>
      <c r="Y26" s="11">
        <v>3.4500000000000003E-2</v>
      </c>
      <c r="Z26" s="11">
        <v>5.11E-2</v>
      </c>
      <c r="AA26" s="11">
        <v>6.4999999999999997E-3</v>
      </c>
      <c r="AB26" s="11">
        <v>0.03</v>
      </c>
      <c r="AC26" s="11">
        <v>0</v>
      </c>
      <c r="AD26" s="11">
        <v>4.4999999999999998E-2</v>
      </c>
      <c r="AE26" s="11">
        <v>0</v>
      </c>
      <c r="AF26" s="11">
        <f t="shared" si="7"/>
        <v>8.1499999999999989E-2</v>
      </c>
      <c r="AG26" s="11">
        <f t="shared" si="8"/>
        <v>3.6499999999999998E-2</v>
      </c>
      <c r="AH26" s="11">
        <f t="shared" si="9"/>
        <v>0.2092</v>
      </c>
      <c r="AI26" s="11">
        <f t="shared" si="10"/>
        <v>0.1527</v>
      </c>
    </row>
    <row r="27" spans="1:35" x14ac:dyDescent="0.25">
      <c r="A27" s="2">
        <v>25</v>
      </c>
      <c r="B27" s="8" t="s">
        <v>82</v>
      </c>
      <c r="C27" s="9">
        <v>0.05</v>
      </c>
      <c r="D27" s="9">
        <v>0.4</v>
      </c>
      <c r="E27" s="9">
        <f t="shared" si="0"/>
        <v>2.0000000000000004E-2</v>
      </c>
      <c r="F27" s="3">
        <f t="shared" si="1"/>
        <v>2.0000000000000004</v>
      </c>
      <c r="G27" s="10">
        <v>5.5999999999999999E-3</v>
      </c>
      <c r="H27" s="10">
        <v>4.0000000000000001E-3</v>
      </c>
      <c r="I27" s="10">
        <v>1.11E-2</v>
      </c>
      <c r="J27" s="10">
        <v>4.0099999999999997E-2</v>
      </c>
      <c r="K27" s="10">
        <v>7.2999999999999995E-2</v>
      </c>
      <c r="L27" s="10">
        <v>6.4999999999999997E-3</v>
      </c>
      <c r="M27" s="10">
        <v>0.03</v>
      </c>
      <c r="N27" s="10">
        <f t="shared" si="2"/>
        <v>2.0000000000000004E-2</v>
      </c>
      <c r="O27" s="10">
        <v>4.4999999999999998E-2</v>
      </c>
      <c r="P27" s="10">
        <v>0</v>
      </c>
      <c r="Q27" s="10">
        <f t="shared" si="3"/>
        <v>0.10150000000000001</v>
      </c>
      <c r="R27" s="10">
        <f t="shared" si="4"/>
        <v>5.6500000000000002E-2</v>
      </c>
      <c r="S27" s="10">
        <f t="shared" si="5"/>
        <v>0.26740000000000003</v>
      </c>
      <c r="T27" s="10">
        <f t="shared" si="6"/>
        <v>0.20699999999999999</v>
      </c>
      <c r="V27" s="11">
        <v>8.5000000000000006E-3</v>
      </c>
      <c r="W27" s="11">
        <v>4.7999999999999996E-3</v>
      </c>
      <c r="X27" s="11">
        <v>8.5000000000000006E-3</v>
      </c>
      <c r="Y27" s="11">
        <v>3.4500000000000003E-2</v>
      </c>
      <c r="Z27" s="11">
        <v>5.11E-2</v>
      </c>
      <c r="AA27" s="11">
        <v>6.4999999999999997E-3</v>
      </c>
      <c r="AB27" s="11">
        <v>0.03</v>
      </c>
      <c r="AC27" s="11">
        <v>0</v>
      </c>
      <c r="AD27" s="11">
        <v>4.4999999999999998E-2</v>
      </c>
      <c r="AE27" s="11">
        <v>0</v>
      </c>
      <c r="AF27" s="11">
        <f t="shared" si="7"/>
        <v>8.1499999999999989E-2</v>
      </c>
      <c r="AG27" s="11">
        <f t="shared" si="8"/>
        <v>3.6499999999999998E-2</v>
      </c>
      <c r="AH27" s="11">
        <f t="shared" si="9"/>
        <v>0.2092</v>
      </c>
      <c r="AI27" s="11">
        <f t="shared" si="10"/>
        <v>0.1527</v>
      </c>
    </row>
    <row r="28" spans="1:35" x14ac:dyDescent="0.25">
      <c r="A28" s="2">
        <v>26</v>
      </c>
      <c r="B28" s="8" t="s">
        <v>83</v>
      </c>
      <c r="C28" s="9">
        <v>0.05</v>
      </c>
      <c r="D28" s="9">
        <v>0.7</v>
      </c>
      <c r="E28" s="9">
        <f t="shared" si="0"/>
        <v>3.4999999999999996E-2</v>
      </c>
      <c r="F28" s="3">
        <f t="shared" si="1"/>
        <v>3.4999999999999996</v>
      </c>
      <c r="G28" s="10">
        <v>5.5999999999999999E-3</v>
      </c>
      <c r="H28" s="10">
        <v>4.0000000000000001E-3</v>
      </c>
      <c r="I28" s="10">
        <v>1.11E-2</v>
      </c>
      <c r="J28" s="10">
        <v>4.0099999999999997E-2</v>
      </c>
      <c r="K28" s="10">
        <v>7.2999999999999995E-2</v>
      </c>
      <c r="L28" s="10">
        <v>6.4999999999999997E-3</v>
      </c>
      <c r="M28" s="10">
        <v>0.03</v>
      </c>
      <c r="N28" s="10">
        <f t="shared" si="2"/>
        <v>3.4999999999999996E-2</v>
      </c>
      <c r="O28" s="10">
        <v>4.4999999999999998E-2</v>
      </c>
      <c r="P28" s="10">
        <v>0</v>
      </c>
      <c r="Q28" s="10">
        <f t="shared" si="3"/>
        <v>0.11649999999999999</v>
      </c>
      <c r="R28" s="10">
        <f t="shared" si="4"/>
        <v>7.1499999999999994E-2</v>
      </c>
      <c r="S28" s="10">
        <f t="shared" si="5"/>
        <v>0.28889999999999999</v>
      </c>
      <c r="T28" s="10">
        <f t="shared" si="6"/>
        <v>0.22650000000000001</v>
      </c>
      <c r="V28" s="11">
        <v>8.5000000000000006E-3</v>
      </c>
      <c r="W28" s="11">
        <v>4.7999999999999996E-3</v>
      </c>
      <c r="X28" s="11">
        <v>8.5000000000000006E-3</v>
      </c>
      <c r="Y28" s="11">
        <v>3.4500000000000003E-2</v>
      </c>
      <c r="Z28" s="11">
        <v>5.11E-2</v>
      </c>
      <c r="AA28" s="11">
        <v>6.4999999999999997E-3</v>
      </c>
      <c r="AB28" s="11">
        <v>0.03</v>
      </c>
      <c r="AC28" s="11">
        <v>0</v>
      </c>
      <c r="AD28" s="11">
        <v>4.4999999999999998E-2</v>
      </c>
      <c r="AE28" s="11">
        <v>0</v>
      </c>
      <c r="AF28" s="11">
        <f t="shared" si="7"/>
        <v>8.1499999999999989E-2</v>
      </c>
      <c r="AG28" s="11">
        <f t="shared" si="8"/>
        <v>3.6499999999999998E-2</v>
      </c>
      <c r="AH28" s="11">
        <f t="shared" si="9"/>
        <v>0.2092</v>
      </c>
      <c r="AI28" s="11">
        <f t="shared" si="10"/>
        <v>0.1527</v>
      </c>
    </row>
    <row r="29" spans="1:35" x14ac:dyDescent="0.25">
      <c r="A29" s="2">
        <v>27</v>
      </c>
      <c r="B29" s="8" t="s">
        <v>84</v>
      </c>
      <c r="C29" s="9">
        <v>0.04</v>
      </c>
      <c r="D29" s="9">
        <v>0.4</v>
      </c>
      <c r="E29" s="9">
        <f t="shared" si="0"/>
        <v>1.6E-2</v>
      </c>
      <c r="F29" s="3">
        <f t="shared" si="1"/>
        <v>1.6</v>
      </c>
      <c r="G29" s="10">
        <v>5.5999999999999999E-3</v>
      </c>
      <c r="H29" s="10">
        <v>4.0000000000000001E-3</v>
      </c>
      <c r="I29" s="10">
        <v>1.11E-2</v>
      </c>
      <c r="J29" s="10">
        <v>4.0099999999999997E-2</v>
      </c>
      <c r="K29" s="10">
        <v>7.2999999999999995E-2</v>
      </c>
      <c r="L29" s="10">
        <v>6.4999999999999997E-3</v>
      </c>
      <c r="M29" s="10">
        <v>0.03</v>
      </c>
      <c r="N29" s="10">
        <f t="shared" si="2"/>
        <v>1.6E-2</v>
      </c>
      <c r="O29" s="10">
        <v>4.4999999999999998E-2</v>
      </c>
      <c r="P29" s="10">
        <v>0</v>
      </c>
      <c r="Q29" s="10">
        <f t="shared" si="3"/>
        <v>9.7500000000000003E-2</v>
      </c>
      <c r="R29" s="10">
        <f t="shared" si="4"/>
        <v>5.2499999999999998E-2</v>
      </c>
      <c r="S29" s="10">
        <f t="shared" si="5"/>
        <v>0.26179999999999998</v>
      </c>
      <c r="T29" s="10">
        <f t="shared" si="6"/>
        <v>0.2019</v>
      </c>
      <c r="V29" s="11">
        <v>8.5000000000000006E-3</v>
      </c>
      <c r="W29" s="11">
        <v>4.7999999999999996E-3</v>
      </c>
      <c r="X29" s="11">
        <v>8.5000000000000006E-3</v>
      </c>
      <c r="Y29" s="11">
        <v>3.4500000000000003E-2</v>
      </c>
      <c r="Z29" s="11">
        <v>5.11E-2</v>
      </c>
      <c r="AA29" s="11">
        <v>6.4999999999999997E-3</v>
      </c>
      <c r="AB29" s="11">
        <v>0.03</v>
      </c>
      <c r="AC29" s="11">
        <v>0</v>
      </c>
      <c r="AD29" s="11">
        <v>4.4999999999999998E-2</v>
      </c>
      <c r="AE29" s="11">
        <v>0</v>
      </c>
      <c r="AF29" s="11">
        <f t="shared" si="7"/>
        <v>8.1499999999999989E-2</v>
      </c>
      <c r="AG29" s="11">
        <f t="shared" si="8"/>
        <v>3.6499999999999998E-2</v>
      </c>
      <c r="AH29" s="11">
        <f t="shared" si="9"/>
        <v>0.2092</v>
      </c>
      <c r="AI29" s="11">
        <f t="shared" si="10"/>
        <v>0.1527</v>
      </c>
    </row>
    <row r="30" spans="1:35" x14ac:dyDescent="0.25">
      <c r="A30" s="2">
        <v>28</v>
      </c>
      <c r="B30" s="8" t="s">
        <v>85</v>
      </c>
      <c r="C30" s="9">
        <v>0.05</v>
      </c>
      <c r="D30" s="9">
        <v>0.4</v>
      </c>
      <c r="E30" s="9">
        <f t="shared" si="0"/>
        <v>2.0000000000000004E-2</v>
      </c>
      <c r="F30" s="3">
        <f t="shared" si="1"/>
        <v>2.0000000000000004</v>
      </c>
      <c r="G30" s="10">
        <v>5.5999999999999999E-3</v>
      </c>
      <c r="H30" s="10">
        <v>4.0000000000000001E-3</v>
      </c>
      <c r="I30" s="10">
        <v>1.11E-2</v>
      </c>
      <c r="J30" s="10">
        <v>4.0099999999999997E-2</v>
      </c>
      <c r="K30" s="10">
        <v>7.2999999999999995E-2</v>
      </c>
      <c r="L30" s="10">
        <v>6.4999999999999997E-3</v>
      </c>
      <c r="M30" s="10">
        <v>0.03</v>
      </c>
      <c r="N30" s="10">
        <f t="shared" si="2"/>
        <v>2.0000000000000004E-2</v>
      </c>
      <c r="O30" s="10">
        <v>4.4999999999999998E-2</v>
      </c>
      <c r="P30" s="10">
        <v>0</v>
      </c>
      <c r="Q30" s="10">
        <f t="shared" si="3"/>
        <v>0.10150000000000001</v>
      </c>
      <c r="R30" s="10">
        <f t="shared" si="4"/>
        <v>5.6500000000000002E-2</v>
      </c>
      <c r="S30" s="10">
        <f t="shared" si="5"/>
        <v>0.26740000000000003</v>
      </c>
      <c r="T30" s="10">
        <f t="shared" si="6"/>
        <v>0.20699999999999999</v>
      </c>
      <c r="V30" s="11">
        <v>8.5000000000000006E-3</v>
      </c>
      <c r="W30" s="11">
        <v>4.7999999999999996E-3</v>
      </c>
      <c r="X30" s="11">
        <v>8.5000000000000006E-3</v>
      </c>
      <c r="Y30" s="11">
        <v>3.4500000000000003E-2</v>
      </c>
      <c r="Z30" s="11">
        <v>5.11E-2</v>
      </c>
      <c r="AA30" s="11">
        <v>6.4999999999999997E-3</v>
      </c>
      <c r="AB30" s="11">
        <v>0.03</v>
      </c>
      <c r="AC30" s="11">
        <v>0</v>
      </c>
      <c r="AD30" s="11">
        <v>4.4999999999999998E-2</v>
      </c>
      <c r="AE30" s="11">
        <v>0</v>
      </c>
      <c r="AF30" s="11">
        <f t="shared" si="7"/>
        <v>8.1499999999999989E-2</v>
      </c>
      <c r="AG30" s="11">
        <f t="shared" si="8"/>
        <v>3.6499999999999998E-2</v>
      </c>
      <c r="AH30" s="11">
        <f t="shared" si="9"/>
        <v>0.2092</v>
      </c>
      <c r="AI30" s="11">
        <f t="shared" si="10"/>
        <v>0.1527</v>
      </c>
    </row>
    <row r="31" spans="1:35" x14ac:dyDescent="0.25">
      <c r="A31" s="2">
        <v>29</v>
      </c>
      <c r="B31" s="8" t="s">
        <v>86</v>
      </c>
      <c r="C31" s="9">
        <v>0.05</v>
      </c>
      <c r="D31" s="9">
        <v>0.4</v>
      </c>
      <c r="E31" s="9">
        <f t="shared" si="0"/>
        <v>2.0000000000000004E-2</v>
      </c>
      <c r="F31" s="3">
        <f t="shared" si="1"/>
        <v>2.0000000000000004</v>
      </c>
      <c r="G31" s="10">
        <v>5.5999999999999999E-3</v>
      </c>
      <c r="H31" s="10">
        <v>4.0000000000000001E-3</v>
      </c>
      <c r="I31" s="10">
        <v>1.11E-2</v>
      </c>
      <c r="J31" s="10">
        <v>4.0099999999999997E-2</v>
      </c>
      <c r="K31" s="10">
        <v>7.2999999999999995E-2</v>
      </c>
      <c r="L31" s="10">
        <v>6.4999999999999997E-3</v>
      </c>
      <c r="M31" s="10">
        <v>0.03</v>
      </c>
      <c r="N31" s="10">
        <f t="shared" si="2"/>
        <v>2.0000000000000004E-2</v>
      </c>
      <c r="O31" s="10">
        <v>4.4999999999999998E-2</v>
      </c>
      <c r="P31" s="10">
        <v>0</v>
      </c>
      <c r="Q31" s="10">
        <f t="shared" si="3"/>
        <v>0.10150000000000001</v>
      </c>
      <c r="R31" s="10">
        <f t="shared" si="4"/>
        <v>5.6500000000000002E-2</v>
      </c>
      <c r="S31" s="10">
        <f t="shared" si="5"/>
        <v>0.26740000000000003</v>
      </c>
      <c r="T31" s="10">
        <f t="shared" si="6"/>
        <v>0.20699999999999999</v>
      </c>
      <c r="V31" s="11">
        <v>8.5000000000000006E-3</v>
      </c>
      <c r="W31" s="11">
        <v>4.7999999999999996E-3</v>
      </c>
      <c r="X31" s="11">
        <v>8.5000000000000006E-3</v>
      </c>
      <c r="Y31" s="11">
        <v>3.4500000000000003E-2</v>
      </c>
      <c r="Z31" s="11">
        <v>5.11E-2</v>
      </c>
      <c r="AA31" s="11">
        <v>6.4999999999999997E-3</v>
      </c>
      <c r="AB31" s="11">
        <v>0.03</v>
      </c>
      <c r="AC31" s="11">
        <v>0</v>
      </c>
      <c r="AD31" s="11">
        <v>4.4999999999999998E-2</v>
      </c>
      <c r="AE31" s="11">
        <v>0</v>
      </c>
      <c r="AF31" s="11">
        <f t="shared" si="7"/>
        <v>8.1499999999999989E-2</v>
      </c>
      <c r="AG31" s="11">
        <f t="shared" si="8"/>
        <v>3.6499999999999998E-2</v>
      </c>
      <c r="AH31" s="11">
        <f t="shared" si="9"/>
        <v>0.2092</v>
      </c>
      <c r="AI31" s="11">
        <f t="shared" si="10"/>
        <v>0.1527</v>
      </c>
    </row>
    <row r="32" spans="1:35" x14ac:dyDescent="0.25">
      <c r="A32" s="2">
        <v>30</v>
      </c>
      <c r="B32" s="8" t="s">
        <v>87</v>
      </c>
      <c r="C32" s="9">
        <v>0.05</v>
      </c>
      <c r="D32" s="9">
        <v>0.4</v>
      </c>
      <c r="E32" s="9">
        <f t="shared" si="0"/>
        <v>2.0000000000000004E-2</v>
      </c>
      <c r="F32" s="3">
        <f t="shared" si="1"/>
        <v>2.0000000000000004</v>
      </c>
      <c r="G32" s="10">
        <v>5.5999999999999999E-3</v>
      </c>
      <c r="H32" s="10">
        <v>4.0000000000000001E-3</v>
      </c>
      <c r="I32" s="10">
        <v>1.11E-2</v>
      </c>
      <c r="J32" s="10">
        <v>4.0099999999999997E-2</v>
      </c>
      <c r="K32" s="10">
        <v>7.2999999999999995E-2</v>
      </c>
      <c r="L32" s="10">
        <v>6.4999999999999997E-3</v>
      </c>
      <c r="M32" s="10">
        <v>0.03</v>
      </c>
      <c r="N32" s="10">
        <f t="shared" si="2"/>
        <v>2.0000000000000004E-2</v>
      </c>
      <c r="O32" s="10">
        <v>4.4999999999999998E-2</v>
      </c>
      <c r="P32" s="10">
        <v>0</v>
      </c>
      <c r="Q32" s="10">
        <f t="shared" si="3"/>
        <v>0.10150000000000001</v>
      </c>
      <c r="R32" s="10">
        <f t="shared" si="4"/>
        <v>5.6500000000000002E-2</v>
      </c>
      <c r="S32" s="10">
        <f t="shared" si="5"/>
        <v>0.26740000000000003</v>
      </c>
      <c r="T32" s="10">
        <f t="shared" si="6"/>
        <v>0.20699999999999999</v>
      </c>
      <c r="V32" s="11">
        <v>8.5000000000000006E-3</v>
      </c>
      <c r="W32" s="11">
        <v>4.7999999999999996E-3</v>
      </c>
      <c r="X32" s="11">
        <v>8.5000000000000006E-3</v>
      </c>
      <c r="Y32" s="11">
        <v>3.4500000000000003E-2</v>
      </c>
      <c r="Z32" s="11">
        <v>5.11E-2</v>
      </c>
      <c r="AA32" s="11">
        <v>6.4999999999999997E-3</v>
      </c>
      <c r="AB32" s="11">
        <v>0.03</v>
      </c>
      <c r="AC32" s="11">
        <v>0</v>
      </c>
      <c r="AD32" s="11">
        <v>4.4999999999999998E-2</v>
      </c>
      <c r="AE32" s="11">
        <v>0</v>
      </c>
      <c r="AF32" s="11">
        <f t="shared" si="7"/>
        <v>8.1499999999999989E-2</v>
      </c>
      <c r="AG32" s="11">
        <f t="shared" si="8"/>
        <v>3.6499999999999998E-2</v>
      </c>
      <c r="AH32" s="11">
        <f t="shared" si="9"/>
        <v>0.2092</v>
      </c>
      <c r="AI32" s="11">
        <f t="shared" si="10"/>
        <v>0.1527</v>
      </c>
    </row>
    <row r="33" spans="1:35" x14ac:dyDescent="0.25">
      <c r="A33" s="2">
        <v>31</v>
      </c>
      <c r="B33" s="8" t="s">
        <v>88</v>
      </c>
      <c r="C33" s="9">
        <v>0.05</v>
      </c>
      <c r="D33" s="9">
        <v>0.4</v>
      </c>
      <c r="E33" s="9">
        <f t="shared" si="0"/>
        <v>2.0000000000000004E-2</v>
      </c>
      <c r="F33" s="3">
        <f t="shared" si="1"/>
        <v>2.0000000000000004</v>
      </c>
      <c r="G33" s="10">
        <v>5.5999999999999999E-3</v>
      </c>
      <c r="H33" s="10">
        <v>4.0000000000000001E-3</v>
      </c>
      <c r="I33" s="10">
        <v>1.11E-2</v>
      </c>
      <c r="J33" s="10">
        <v>4.0099999999999997E-2</v>
      </c>
      <c r="K33" s="10">
        <v>7.2999999999999995E-2</v>
      </c>
      <c r="L33" s="10">
        <v>6.4999999999999997E-3</v>
      </c>
      <c r="M33" s="10">
        <v>0.03</v>
      </c>
      <c r="N33" s="10">
        <f t="shared" si="2"/>
        <v>2.0000000000000004E-2</v>
      </c>
      <c r="O33" s="10">
        <v>4.4999999999999998E-2</v>
      </c>
      <c r="P33" s="10">
        <v>0</v>
      </c>
      <c r="Q33" s="10">
        <f t="shared" si="3"/>
        <v>0.10150000000000001</v>
      </c>
      <c r="R33" s="10">
        <f t="shared" si="4"/>
        <v>5.6500000000000002E-2</v>
      </c>
      <c r="S33" s="10">
        <f t="shared" si="5"/>
        <v>0.26740000000000003</v>
      </c>
      <c r="T33" s="10">
        <f t="shared" si="6"/>
        <v>0.20699999999999999</v>
      </c>
      <c r="V33" s="11">
        <v>8.5000000000000006E-3</v>
      </c>
      <c r="W33" s="11">
        <v>4.7999999999999996E-3</v>
      </c>
      <c r="X33" s="11">
        <v>8.5000000000000006E-3</v>
      </c>
      <c r="Y33" s="11">
        <v>3.4500000000000003E-2</v>
      </c>
      <c r="Z33" s="11">
        <v>5.11E-2</v>
      </c>
      <c r="AA33" s="11">
        <v>6.4999999999999997E-3</v>
      </c>
      <c r="AB33" s="11">
        <v>0.03</v>
      </c>
      <c r="AC33" s="11">
        <v>0</v>
      </c>
      <c r="AD33" s="11">
        <v>4.4999999999999998E-2</v>
      </c>
      <c r="AE33" s="11">
        <v>0</v>
      </c>
      <c r="AF33" s="11">
        <f t="shared" si="7"/>
        <v>8.1499999999999989E-2</v>
      </c>
      <c r="AG33" s="11">
        <f t="shared" si="8"/>
        <v>3.6499999999999998E-2</v>
      </c>
      <c r="AH33" s="11">
        <f t="shared" si="9"/>
        <v>0.2092</v>
      </c>
      <c r="AI33" s="11">
        <f t="shared" si="10"/>
        <v>0.1527</v>
      </c>
    </row>
    <row r="34" spans="1:35" x14ac:dyDescent="0.25">
      <c r="A34" s="2">
        <v>32</v>
      </c>
      <c r="B34" s="8" t="s">
        <v>89</v>
      </c>
      <c r="C34" s="9">
        <v>0.05</v>
      </c>
      <c r="D34" s="9">
        <v>0.6</v>
      </c>
      <c r="E34" s="9">
        <f t="shared" si="0"/>
        <v>0.03</v>
      </c>
      <c r="F34" s="3">
        <f t="shared" si="1"/>
        <v>3</v>
      </c>
      <c r="G34" s="10">
        <v>5.5999999999999999E-3</v>
      </c>
      <c r="H34" s="10">
        <v>4.0000000000000001E-3</v>
      </c>
      <c r="I34" s="10">
        <v>1.11E-2</v>
      </c>
      <c r="J34" s="10">
        <v>4.0099999999999997E-2</v>
      </c>
      <c r="K34" s="10">
        <v>7.2999999999999995E-2</v>
      </c>
      <c r="L34" s="10">
        <v>6.4999999999999997E-3</v>
      </c>
      <c r="M34" s="10">
        <v>0.03</v>
      </c>
      <c r="N34" s="10">
        <f t="shared" si="2"/>
        <v>0.03</v>
      </c>
      <c r="O34" s="10">
        <v>4.4999999999999998E-2</v>
      </c>
      <c r="P34" s="10">
        <v>0</v>
      </c>
      <c r="Q34" s="10">
        <f t="shared" si="3"/>
        <v>0.1115</v>
      </c>
      <c r="R34" s="10">
        <f t="shared" si="4"/>
        <v>6.6500000000000004E-2</v>
      </c>
      <c r="S34" s="10">
        <f t="shared" si="5"/>
        <v>0.28170000000000001</v>
      </c>
      <c r="T34" s="10">
        <f t="shared" si="6"/>
        <v>0.21990000000000001</v>
      </c>
      <c r="V34" s="11">
        <v>8.5000000000000006E-3</v>
      </c>
      <c r="W34" s="11">
        <v>4.7999999999999996E-3</v>
      </c>
      <c r="X34" s="11">
        <v>8.5000000000000006E-3</v>
      </c>
      <c r="Y34" s="11">
        <v>3.4500000000000003E-2</v>
      </c>
      <c r="Z34" s="11">
        <v>5.11E-2</v>
      </c>
      <c r="AA34" s="11">
        <v>6.4999999999999997E-3</v>
      </c>
      <c r="AB34" s="11">
        <v>0.03</v>
      </c>
      <c r="AC34" s="11">
        <v>0</v>
      </c>
      <c r="AD34" s="11">
        <v>4.4999999999999998E-2</v>
      </c>
      <c r="AE34" s="11">
        <v>0</v>
      </c>
      <c r="AF34" s="11">
        <f t="shared" si="7"/>
        <v>8.1499999999999989E-2</v>
      </c>
      <c r="AG34" s="11">
        <f t="shared" si="8"/>
        <v>3.6499999999999998E-2</v>
      </c>
      <c r="AH34" s="11">
        <f t="shared" si="9"/>
        <v>0.2092</v>
      </c>
      <c r="AI34" s="11">
        <f t="shared" si="10"/>
        <v>0.1527</v>
      </c>
    </row>
    <row r="35" spans="1:35" x14ac:dyDescent="0.25">
      <c r="A35" s="2">
        <v>33</v>
      </c>
      <c r="B35" s="8" t="s">
        <v>90</v>
      </c>
      <c r="C35" s="9">
        <v>0.03</v>
      </c>
      <c r="D35" s="9">
        <v>0.4</v>
      </c>
      <c r="E35" s="9">
        <f t="shared" si="0"/>
        <v>1.2E-2</v>
      </c>
      <c r="F35" s="3">
        <f t="shared" si="1"/>
        <v>1.2</v>
      </c>
      <c r="G35" s="10">
        <v>5.5999999999999999E-3</v>
      </c>
      <c r="H35" s="10">
        <v>4.0000000000000001E-3</v>
      </c>
      <c r="I35" s="10">
        <v>1.11E-2</v>
      </c>
      <c r="J35" s="10">
        <v>4.0099999999999997E-2</v>
      </c>
      <c r="K35" s="10">
        <v>7.2999999999999995E-2</v>
      </c>
      <c r="L35" s="10">
        <v>6.4999999999999997E-3</v>
      </c>
      <c r="M35" s="10">
        <v>0.03</v>
      </c>
      <c r="N35" s="10">
        <f t="shared" si="2"/>
        <v>1.2E-2</v>
      </c>
      <c r="O35" s="10">
        <v>4.4999999999999998E-2</v>
      </c>
      <c r="P35" s="10">
        <v>0</v>
      </c>
      <c r="Q35" s="10">
        <f t="shared" si="3"/>
        <v>9.35E-2</v>
      </c>
      <c r="R35" s="10">
        <f t="shared" si="4"/>
        <v>4.8500000000000001E-2</v>
      </c>
      <c r="S35" s="10">
        <f t="shared" si="5"/>
        <v>0.25619999999999998</v>
      </c>
      <c r="T35" s="10">
        <f t="shared" si="6"/>
        <v>0.1968</v>
      </c>
      <c r="V35" s="11">
        <v>8.5000000000000006E-3</v>
      </c>
      <c r="W35" s="11">
        <v>4.7999999999999996E-3</v>
      </c>
      <c r="X35" s="11">
        <v>8.5000000000000006E-3</v>
      </c>
      <c r="Y35" s="11">
        <v>3.4500000000000003E-2</v>
      </c>
      <c r="Z35" s="11">
        <v>5.11E-2</v>
      </c>
      <c r="AA35" s="11">
        <v>6.4999999999999997E-3</v>
      </c>
      <c r="AB35" s="11">
        <v>0.03</v>
      </c>
      <c r="AC35" s="11">
        <v>0</v>
      </c>
      <c r="AD35" s="11">
        <v>4.4999999999999998E-2</v>
      </c>
      <c r="AE35" s="11">
        <v>0</v>
      </c>
      <c r="AF35" s="11">
        <f t="shared" si="7"/>
        <v>8.1499999999999989E-2</v>
      </c>
      <c r="AG35" s="11">
        <f t="shared" si="8"/>
        <v>3.6499999999999998E-2</v>
      </c>
      <c r="AH35" s="11">
        <f t="shared" si="9"/>
        <v>0.2092</v>
      </c>
      <c r="AI35" s="11">
        <f t="shared" si="10"/>
        <v>0.1527</v>
      </c>
    </row>
    <row r="36" spans="1:35" x14ac:dyDescent="0.25">
      <c r="A36" s="2">
        <v>34</v>
      </c>
      <c r="B36" s="8" t="s">
        <v>91</v>
      </c>
      <c r="C36" s="9">
        <v>0.03</v>
      </c>
      <c r="D36" s="9">
        <v>0.4</v>
      </c>
      <c r="E36" s="9">
        <f t="shared" si="0"/>
        <v>1.2E-2</v>
      </c>
      <c r="F36" s="3">
        <f t="shared" si="1"/>
        <v>1.2</v>
      </c>
      <c r="G36" s="10">
        <v>5.5999999999999999E-3</v>
      </c>
      <c r="H36" s="10">
        <v>4.0000000000000001E-3</v>
      </c>
      <c r="I36" s="10">
        <v>1.11E-2</v>
      </c>
      <c r="J36" s="10">
        <v>4.0099999999999997E-2</v>
      </c>
      <c r="K36" s="10">
        <v>7.2999999999999995E-2</v>
      </c>
      <c r="L36" s="10">
        <v>6.4999999999999997E-3</v>
      </c>
      <c r="M36" s="10">
        <v>0.03</v>
      </c>
      <c r="N36" s="10">
        <f t="shared" si="2"/>
        <v>1.2E-2</v>
      </c>
      <c r="O36" s="10">
        <v>4.4999999999999998E-2</v>
      </c>
      <c r="P36" s="10">
        <v>0</v>
      </c>
      <c r="Q36" s="10">
        <f t="shared" si="3"/>
        <v>9.35E-2</v>
      </c>
      <c r="R36" s="10">
        <f t="shared" si="4"/>
        <v>4.8500000000000001E-2</v>
      </c>
      <c r="S36" s="10">
        <f t="shared" si="5"/>
        <v>0.25619999999999998</v>
      </c>
      <c r="T36" s="10">
        <f t="shared" si="6"/>
        <v>0.1968</v>
      </c>
      <c r="V36" s="11">
        <v>8.5000000000000006E-3</v>
      </c>
      <c r="W36" s="11">
        <v>4.7999999999999996E-3</v>
      </c>
      <c r="X36" s="11">
        <v>8.5000000000000006E-3</v>
      </c>
      <c r="Y36" s="11">
        <v>3.4500000000000003E-2</v>
      </c>
      <c r="Z36" s="11">
        <v>5.11E-2</v>
      </c>
      <c r="AA36" s="11">
        <v>6.4999999999999997E-3</v>
      </c>
      <c r="AB36" s="11">
        <v>0.03</v>
      </c>
      <c r="AC36" s="11">
        <v>0</v>
      </c>
      <c r="AD36" s="11">
        <v>4.4999999999999998E-2</v>
      </c>
      <c r="AE36" s="11">
        <v>0</v>
      </c>
      <c r="AF36" s="11">
        <f t="shared" si="7"/>
        <v>8.1499999999999989E-2</v>
      </c>
      <c r="AG36" s="11">
        <f t="shared" si="8"/>
        <v>3.6499999999999998E-2</v>
      </c>
      <c r="AH36" s="11">
        <f t="shared" si="9"/>
        <v>0.2092</v>
      </c>
      <c r="AI36" s="11">
        <f t="shared" si="10"/>
        <v>0.1527</v>
      </c>
    </row>
    <row r="37" spans="1:35" x14ac:dyDescent="0.25">
      <c r="A37" s="2">
        <v>35</v>
      </c>
      <c r="B37" s="8" t="s">
        <v>92</v>
      </c>
      <c r="C37" s="9">
        <v>0.05</v>
      </c>
      <c r="D37" s="9">
        <v>0.4</v>
      </c>
      <c r="E37" s="9">
        <f t="shared" si="0"/>
        <v>2.0000000000000004E-2</v>
      </c>
      <c r="F37" s="3">
        <f t="shared" si="1"/>
        <v>2.0000000000000004</v>
      </c>
      <c r="G37" s="10">
        <v>5.5999999999999999E-3</v>
      </c>
      <c r="H37" s="10">
        <v>4.0000000000000001E-3</v>
      </c>
      <c r="I37" s="10">
        <v>1.11E-2</v>
      </c>
      <c r="J37" s="10">
        <v>4.0099999999999997E-2</v>
      </c>
      <c r="K37" s="10">
        <v>7.2999999999999995E-2</v>
      </c>
      <c r="L37" s="10">
        <v>6.4999999999999997E-3</v>
      </c>
      <c r="M37" s="10">
        <v>0.03</v>
      </c>
      <c r="N37" s="10">
        <f t="shared" si="2"/>
        <v>2.0000000000000004E-2</v>
      </c>
      <c r="O37" s="10">
        <v>4.4999999999999998E-2</v>
      </c>
      <c r="P37" s="10">
        <v>0</v>
      </c>
      <c r="Q37" s="10">
        <f t="shared" si="3"/>
        <v>0.10150000000000001</v>
      </c>
      <c r="R37" s="10">
        <f t="shared" si="4"/>
        <v>5.6500000000000002E-2</v>
      </c>
      <c r="S37" s="10">
        <f t="shared" si="5"/>
        <v>0.26740000000000003</v>
      </c>
      <c r="T37" s="10">
        <f t="shared" si="6"/>
        <v>0.20699999999999999</v>
      </c>
      <c r="V37" s="11">
        <v>8.5000000000000006E-3</v>
      </c>
      <c r="W37" s="11">
        <v>4.7999999999999996E-3</v>
      </c>
      <c r="X37" s="11">
        <v>8.5000000000000006E-3</v>
      </c>
      <c r="Y37" s="11">
        <v>3.4500000000000003E-2</v>
      </c>
      <c r="Z37" s="11">
        <v>5.11E-2</v>
      </c>
      <c r="AA37" s="11">
        <v>6.4999999999999997E-3</v>
      </c>
      <c r="AB37" s="11">
        <v>0.03</v>
      </c>
      <c r="AC37" s="11">
        <v>0</v>
      </c>
      <c r="AD37" s="11">
        <v>4.4999999999999998E-2</v>
      </c>
      <c r="AE37" s="11">
        <v>0</v>
      </c>
      <c r="AF37" s="11">
        <f t="shared" si="7"/>
        <v>8.1499999999999989E-2</v>
      </c>
      <c r="AG37" s="11">
        <f t="shared" si="8"/>
        <v>3.6499999999999998E-2</v>
      </c>
      <c r="AH37" s="11">
        <f t="shared" si="9"/>
        <v>0.2092</v>
      </c>
      <c r="AI37" s="11">
        <f t="shared" si="10"/>
        <v>0.1527</v>
      </c>
    </row>
    <row r="38" spans="1:35" x14ac:dyDescent="0.25">
      <c r="A38" s="2">
        <v>36</v>
      </c>
      <c r="B38" s="8" t="s">
        <v>93</v>
      </c>
      <c r="C38" s="9">
        <v>0.02</v>
      </c>
      <c r="D38" s="9">
        <v>0.4</v>
      </c>
      <c r="E38" s="9">
        <f t="shared" si="0"/>
        <v>8.0000000000000002E-3</v>
      </c>
      <c r="F38" s="3">
        <f t="shared" si="1"/>
        <v>0.8</v>
      </c>
      <c r="G38" s="10">
        <v>5.5999999999999999E-3</v>
      </c>
      <c r="H38" s="10">
        <v>4.0000000000000001E-3</v>
      </c>
      <c r="I38" s="10">
        <v>1.11E-2</v>
      </c>
      <c r="J38" s="10">
        <v>4.0099999999999997E-2</v>
      </c>
      <c r="K38" s="10">
        <v>7.2999999999999995E-2</v>
      </c>
      <c r="L38" s="10">
        <v>6.4999999999999997E-3</v>
      </c>
      <c r="M38" s="10">
        <v>0.03</v>
      </c>
      <c r="N38" s="10">
        <f t="shared" si="2"/>
        <v>8.0000000000000002E-3</v>
      </c>
      <c r="O38" s="10">
        <v>4.4999999999999998E-2</v>
      </c>
      <c r="P38" s="10">
        <v>0</v>
      </c>
      <c r="Q38" s="10">
        <f t="shared" si="3"/>
        <v>8.9499999999999996E-2</v>
      </c>
      <c r="R38" s="10">
        <f t="shared" si="4"/>
        <v>4.4499999999999998E-2</v>
      </c>
      <c r="S38" s="10">
        <f t="shared" si="5"/>
        <v>0.25069999999999998</v>
      </c>
      <c r="T38" s="10">
        <f t="shared" si="6"/>
        <v>0.1918</v>
      </c>
      <c r="V38" s="11">
        <v>8.5000000000000006E-3</v>
      </c>
      <c r="W38" s="11">
        <v>4.7999999999999996E-3</v>
      </c>
      <c r="X38" s="11">
        <v>8.5000000000000006E-3</v>
      </c>
      <c r="Y38" s="11">
        <v>3.4500000000000003E-2</v>
      </c>
      <c r="Z38" s="11">
        <v>5.11E-2</v>
      </c>
      <c r="AA38" s="11">
        <v>6.4999999999999997E-3</v>
      </c>
      <c r="AB38" s="11">
        <v>0.03</v>
      </c>
      <c r="AC38" s="11">
        <v>0</v>
      </c>
      <c r="AD38" s="11">
        <v>4.4999999999999998E-2</v>
      </c>
      <c r="AE38" s="11">
        <v>0</v>
      </c>
      <c r="AF38" s="11">
        <f t="shared" si="7"/>
        <v>8.1499999999999989E-2</v>
      </c>
      <c r="AG38" s="11">
        <f t="shared" si="8"/>
        <v>3.6499999999999998E-2</v>
      </c>
      <c r="AH38" s="11">
        <f t="shared" si="9"/>
        <v>0.2092</v>
      </c>
      <c r="AI38" s="11">
        <f t="shared" si="10"/>
        <v>0.1527</v>
      </c>
    </row>
    <row r="39" spans="1:35" x14ac:dyDescent="0.25">
      <c r="A39" s="2">
        <v>37</v>
      </c>
      <c r="B39" s="8" t="s">
        <v>94</v>
      </c>
      <c r="C39" s="9">
        <v>0.05</v>
      </c>
      <c r="D39" s="9">
        <v>0.4</v>
      </c>
      <c r="E39" s="9">
        <f t="shared" si="0"/>
        <v>2.0000000000000004E-2</v>
      </c>
      <c r="F39" s="3">
        <f t="shared" si="1"/>
        <v>2.0000000000000004</v>
      </c>
      <c r="G39" s="10">
        <v>5.5999999999999999E-3</v>
      </c>
      <c r="H39" s="10">
        <v>4.0000000000000001E-3</v>
      </c>
      <c r="I39" s="10">
        <v>1.11E-2</v>
      </c>
      <c r="J39" s="10">
        <v>4.0099999999999997E-2</v>
      </c>
      <c r="K39" s="10">
        <v>7.2999999999999995E-2</v>
      </c>
      <c r="L39" s="10">
        <v>6.4999999999999997E-3</v>
      </c>
      <c r="M39" s="10">
        <v>0.03</v>
      </c>
      <c r="N39" s="10">
        <f t="shared" si="2"/>
        <v>2.0000000000000004E-2</v>
      </c>
      <c r="O39" s="10">
        <v>4.4999999999999998E-2</v>
      </c>
      <c r="P39" s="10">
        <v>0</v>
      </c>
      <c r="Q39" s="10">
        <f t="shared" si="3"/>
        <v>0.10150000000000001</v>
      </c>
      <c r="R39" s="10">
        <f t="shared" si="4"/>
        <v>5.6500000000000002E-2</v>
      </c>
      <c r="S39" s="10">
        <f t="shared" si="5"/>
        <v>0.26740000000000003</v>
      </c>
      <c r="T39" s="10">
        <f t="shared" si="6"/>
        <v>0.20699999999999999</v>
      </c>
      <c r="V39" s="11">
        <v>8.5000000000000006E-3</v>
      </c>
      <c r="W39" s="11">
        <v>4.7999999999999996E-3</v>
      </c>
      <c r="X39" s="11">
        <v>8.5000000000000006E-3</v>
      </c>
      <c r="Y39" s="11">
        <v>3.4500000000000003E-2</v>
      </c>
      <c r="Z39" s="11">
        <v>5.11E-2</v>
      </c>
      <c r="AA39" s="11">
        <v>6.4999999999999997E-3</v>
      </c>
      <c r="AB39" s="11">
        <v>0.03</v>
      </c>
      <c r="AC39" s="11">
        <v>0</v>
      </c>
      <c r="AD39" s="11">
        <v>4.4999999999999998E-2</v>
      </c>
      <c r="AE39" s="11">
        <v>0</v>
      </c>
      <c r="AF39" s="11">
        <f t="shared" si="7"/>
        <v>8.1499999999999989E-2</v>
      </c>
      <c r="AG39" s="11">
        <f t="shared" si="8"/>
        <v>3.6499999999999998E-2</v>
      </c>
      <c r="AH39" s="11">
        <f t="shared" si="9"/>
        <v>0.2092</v>
      </c>
      <c r="AI39" s="11">
        <f t="shared" si="10"/>
        <v>0.1527</v>
      </c>
    </row>
    <row r="40" spans="1:35" x14ac:dyDescent="0.25">
      <c r="A40" s="2">
        <v>38</v>
      </c>
      <c r="B40" s="8" t="s">
        <v>95</v>
      </c>
      <c r="C40" s="9">
        <v>0.05</v>
      </c>
      <c r="D40" s="9">
        <v>0.4</v>
      </c>
      <c r="E40" s="9">
        <f t="shared" si="0"/>
        <v>2.0000000000000004E-2</v>
      </c>
      <c r="F40" s="3">
        <f t="shared" si="1"/>
        <v>2.0000000000000004</v>
      </c>
      <c r="G40" s="10">
        <v>5.5999999999999999E-3</v>
      </c>
      <c r="H40" s="10">
        <v>4.0000000000000001E-3</v>
      </c>
      <c r="I40" s="10">
        <v>1.11E-2</v>
      </c>
      <c r="J40" s="10">
        <v>4.0099999999999997E-2</v>
      </c>
      <c r="K40" s="10">
        <v>7.2999999999999995E-2</v>
      </c>
      <c r="L40" s="10">
        <v>6.4999999999999997E-3</v>
      </c>
      <c r="M40" s="10">
        <v>0.03</v>
      </c>
      <c r="N40" s="10">
        <f t="shared" si="2"/>
        <v>2.0000000000000004E-2</v>
      </c>
      <c r="O40" s="10">
        <v>4.4999999999999998E-2</v>
      </c>
      <c r="P40" s="10">
        <v>0</v>
      </c>
      <c r="Q40" s="10">
        <f t="shared" si="3"/>
        <v>0.10150000000000001</v>
      </c>
      <c r="R40" s="10">
        <f t="shared" si="4"/>
        <v>5.6500000000000002E-2</v>
      </c>
      <c r="S40" s="10">
        <f t="shared" si="5"/>
        <v>0.26740000000000003</v>
      </c>
      <c r="T40" s="10">
        <f t="shared" si="6"/>
        <v>0.20699999999999999</v>
      </c>
      <c r="V40" s="11">
        <v>8.5000000000000006E-3</v>
      </c>
      <c r="W40" s="11">
        <v>4.7999999999999996E-3</v>
      </c>
      <c r="X40" s="11">
        <v>8.5000000000000006E-3</v>
      </c>
      <c r="Y40" s="11">
        <v>3.4500000000000003E-2</v>
      </c>
      <c r="Z40" s="11">
        <v>5.11E-2</v>
      </c>
      <c r="AA40" s="11">
        <v>6.4999999999999997E-3</v>
      </c>
      <c r="AB40" s="11">
        <v>0.03</v>
      </c>
      <c r="AC40" s="11">
        <v>0</v>
      </c>
      <c r="AD40" s="11">
        <v>4.4999999999999998E-2</v>
      </c>
      <c r="AE40" s="11">
        <v>0</v>
      </c>
      <c r="AF40" s="11">
        <f t="shared" si="7"/>
        <v>8.1499999999999989E-2</v>
      </c>
      <c r="AG40" s="11">
        <f t="shared" si="8"/>
        <v>3.6499999999999998E-2</v>
      </c>
      <c r="AH40" s="11">
        <f t="shared" si="9"/>
        <v>0.2092</v>
      </c>
      <c r="AI40" s="11">
        <f t="shared" si="10"/>
        <v>0.1527</v>
      </c>
    </row>
    <row r="41" spans="1:35" x14ac:dyDescent="0.25">
      <c r="A41" s="2">
        <v>39</v>
      </c>
      <c r="B41" s="8" t="s">
        <v>96</v>
      </c>
      <c r="C41" s="9">
        <v>0.05</v>
      </c>
      <c r="D41" s="9">
        <v>0.4</v>
      </c>
      <c r="E41" s="9">
        <f t="shared" si="0"/>
        <v>2.0000000000000004E-2</v>
      </c>
      <c r="F41" s="3">
        <f t="shared" si="1"/>
        <v>2.0000000000000004</v>
      </c>
      <c r="G41" s="10">
        <v>5.5999999999999999E-3</v>
      </c>
      <c r="H41" s="10">
        <v>4.0000000000000001E-3</v>
      </c>
      <c r="I41" s="10">
        <v>1.11E-2</v>
      </c>
      <c r="J41" s="10">
        <v>4.0099999999999997E-2</v>
      </c>
      <c r="K41" s="10">
        <v>7.2999999999999995E-2</v>
      </c>
      <c r="L41" s="10">
        <v>6.4999999999999997E-3</v>
      </c>
      <c r="M41" s="10">
        <v>0.03</v>
      </c>
      <c r="N41" s="10">
        <f t="shared" si="2"/>
        <v>2.0000000000000004E-2</v>
      </c>
      <c r="O41" s="10">
        <v>4.4999999999999998E-2</v>
      </c>
      <c r="P41" s="10">
        <v>0</v>
      </c>
      <c r="Q41" s="10">
        <f t="shared" si="3"/>
        <v>0.10150000000000001</v>
      </c>
      <c r="R41" s="10">
        <f t="shared" si="4"/>
        <v>5.6500000000000002E-2</v>
      </c>
      <c r="S41" s="10">
        <f t="shared" si="5"/>
        <v>0.26740000000000003</v>
      </c>
      <c r="T41" s="10">
        <f t="shared" si="6"/>
        <v>0.20699999999999999</v>
      </c>
      <c r="V41" s="11">
        <v>8.5000000000000006E-3</v>
      </c>
      <c r="W41" s="11">
        <v>4.7999999999999996E-3</v>
      </c>
      <c r="X41" s="11">
        <v>8.5000000000000006E-3</v>
      </c>
      <c r="Y41" s="11">
        <v>3.4500000000000003E-2</v>
      </c>
      <c r="Z41" s="11">
        <v>5.11E-2</v>
      </c>
      <c r="AA41" s="11">
        <v>6.4999999999999997E-3</v>
      </c>
      <c r="AB41" s="11">
        <v>0.03</v>
      </c>
      <c r="AC41" s="11">
        <v>0</v>
      </c>
      <c r="AD41" s="11">
        <v>4.4999999999999998E-2</v>
      </c>
      <c r="AE41" s="11">
        <v>0</v>
      </c>
      <c r="AF41" s="11">
        <f t="shared" si="7"/>
        <v>8.1499999999999989E-2</v>
      </c>
      <c r="AG41" s="11">
        <f t="shared" si="8"/>
        <v>3.6499999999999998E-2</v>
      </c>
      <c r="AH41" s="11">
        <f t="shared" si="9"/>
        <v>0.2092</v>
      </c>
      <c r="AI41" s="11">
        <f t="shared" si="10"/>
        <v>0.1527</v>
      </c>
    </row>
    <row r="42" spans="1:35" x14ac:dyDescent="0.25">
      <c r="A42" s="2">
        <v>40</v>
      </c>
      <c r="B42" s="8" t="s">
        <v>97</v>
      </c>
      <c r="C42" s="9">
        <v>0.05</v>
      </c>
      <c r="D42" s="9">
        <v>0.4</v>
      </c>
      <c r="E42" s="9">
        <f t="shared" si="0"/>
        <v>2.0000000000000004E-2</v>
      </c>
      <c r="F42" s="3">
        <f t="shared" si="1"/>
        <v>2.0000000000000004</v>
      </c>
      <c r="G42" s="10">
        <v>5.5999999999999999E-3</v>
      </c>
      <c r="H42" s="10">
        <v>4.0000000000000001E-3</v>
      </c>
      <c r="I42" s="10">
        <v>1.11E-2</v>
      </c>
      <c r="J42" s="10">
        <v>4.0099999999999997E-2</v>
      </c>
      <c r="K42" s="10">
        <v>7.2999999999999995E-2</v>
      </c>
      <c r="L42" s="10">
        <v>6.4999999999999997E-3</v>
      </c>
      <c r="M42" s="10">
        <v>0.03</v>
      </c>
      <c r="N42" s="10">
        <f t="shared" si="2"/>
        <v>2.0000000000000004E-2</v>
      </c>
      <c r="O42" s="10">
        <v>4.4999999999999998E-2</v>
      </c>
      <c r="P42" s="10">
        <v>0</v>
      </c>
      <c r="Q42" s="10">
        <f t="shared" si="3"/>
        <v>0.10150000000000001</v>
      </c>
      <c r="R42" s="10">
        <f t="shared" si="4"/>
        <v>5.6500000000000002E-2</v>
      </c>
      <c r="S42" s="10">
        <f t="shared" si="5"/>
        <v>0.26740000000000003</v>
      </c>
      <c r="T42" s="10">
        <f t="shared" si="6"/>
        <v>0.20699999999999999</v>
      </c>
      <c r="V42" s="11">
        <v>8.5000000000000006E-3</v>
      </c>
      <c r="W42" s="11">
        <v>4.7999999999999996E-3</v>
      </c>
      <c r="X42" s="11">
        <v>8.5000000000000006E-3</v>
      </c>
      <c r="Y42" s="11">
        <v>3.4500000000000003E-2</v>
      </c>
      <c r="Z42" s="11">
        <v>5.11E-2</v>
      </c>
      <c r="AA42" s="11">
        <v>6.4999999999999997E-3</v>
      </c>
      <c r="AB42" s="11">
        <v>0.03</v>
      </c>
      <c r="AC42" s="11">
        <v>0</v>
      </c>
      <c r="AD42" s="11">
        <v>4.4999999999999998E-2</v>
      </c>
      <c r="AE42" s="11">
        <v>0</v>
      </c>
      <c r="AF42" s="11">
        <f t="shared" si="7"/>
        <v>8.1499999999999989E-2</v>
      </c>
      <c r="AG42" s="11">
        <f t="shared" si="8"/>
        <v>3.6499999999999998E-2</v>
      </c>
      <c r="AH42" s="11">
        <f t="shared" si="9"/>
        <v>0.2092</v>
      </c>
      <c r="AI42" s="11">
        <f t="shared" si="10"/>
        <v>0.1527</v>
      </c>
    </row>
    <row r="43" spans="1:35" x14ac:dyDescent="0.25">
      <c r="A43" s="2">
        <v>41</v>
      </c>
      <c r="B43" s="8" t="s">
        <v>98</v>
      </c>
      <c r="C43" s="9">
        <v>0.05</v>
      </c>
      <c r="D43" s="9">
        <v>0.4</v>
      </c>
      <c r="E43" s="9">
        <f t="shared" si="0"/>
        <v>2.0000000000000004E-2</v>
      </c>
      <c r="F43" s="3">
        <f t="shared" si="1"/>
        <v>2.0000000000000004</v>
      </c>
      <c r="G43" s="10">
        <v>5.5999999999999999E-3</v>
      </c>
      <c r="H43" s="10">
        <v>4.0000000000000001E-3</v>
      </c>
      <c r="I43" s="10">
        <v>1.11E-2</v>
      </c>
      <c r="J43" s="10">
        <v>4.0099999999999997E-2</v>
      </c>
      <c r="K43" s="10">
        <v>7.2999999999999995E-2</v>
      </c>
      <c r="L43" s="10">
        <v>6.4999999999999997E-3</v>
      </c>
      <c r="M43" s="10">
        <v>0.03</v>
      </c>
      <c r="N43" s="10">
        <f t="shared" si="2"/>
        <v>2.0000000000000004E-2</v>
      </c>
      <c r="O43" s="10">
        <v>4.4999999999999998E-2</v>
      </c>
      <c r="P43" s="10">
        <v>0</v>
      </c>
      <c r="Q43" s="10">
        <f t="shared" si="3"/>
        <v>0.10150000000000001</v>
      </c>
      <c r="R43" s="10">
        <f t="shared" si="4"/>
        <v>5.6500000000000002E-2</v>
      </c>
      <c r="S43" s="10">
        <f t="shared" si="5"/>
        <v>0.26740000000000003</v>
      </c>
      <c r="T43" s="10">
        <f t="shared" si="6"/>
        <v>0.20699999999999999</v>
      </c>
      <c r="V43" s="11">
        <v>8.5000000000000006E-3</v>
      </c>
      <c r="W43" s="11">
        <v>4.7999999999999996E-3</v>
      </c>
      <c r="X43" s="11">
        <v>8.5000000000000006E-3</v>
      </c>
      <c r="Y43" s="11">
        <v>3.4500000000000003E-2</v>
      </c>
      <c r="Z43" s="11">
        <v>5.11E-2</v>
      </c>
      <c r="AA43" s="11">
        <v>6.4999999999999997E-3</v>
      </c>
      <c r="AB43" s="11">
        <v>0.03</v>
      </c>
      <c r="AC43" s="11">
        <v>0</v>
      </c>
      <c r="AD43" s="11">
        <v>4.4999999999999998E-2</v>
      </c>
      <c r="AE43" s="11">
        <v>0</v>
      </c>
      <c r="AF43" s="11">
        <f t="shared" si="7"/>
        <v>8.1499999999999989E-2</v>
      </c>
      <c r="AG43" s="11">
        <f t="shared" si="8"/>
        <v>3.6499999999999998E-2</v>
      </c>
      <c r="AH43" s="11">
        <f t="shared" si="9"/>
        <v>0.2092</v>
      </c>
      <c r="AI43" s="11">
        <f t="shared" si="10"/>
        <v>0.1527</v>
      </c>
    </row>
    <row r="44" spans="1:35" x14ac:dyDescent="0.25">
      <c r="A44" s="2">
        <v>42</v>
      </c>
      <c r="B44" s="8" t="s">
        <v>99</v>
      </c>
      <c r="C44" s="9">
        <v>0.05</v>
      </c>
      <c r="D44" s="9">
        <v>0.4</v>
      </c>
      <c r="E44" s="9">
        <f t="shared" si="0"/>
        <v>2.0000000000000004E-2</v>
      </c>
      <c r="F44" s="3">
        <f t="shared" si="1"/>
        <v>2.0000000000000004</v>
      </c>
      <c r="G44" s="10">
        <v>5.5999999999999999E-3</v>
      </c>
      <c r="H44" s="10">
        <v>4.0000000000000001E-3</v>
      </c>
      <c r="I44" s="10">
        <v>1.11E-2</v>
      </c>
      <c r="J44" s="10">
        <v>4.0099999999999997E-2</v>
      </c>
      <c r="K44" s="10">
        <v>7.2999999999999995E-2</v>
      </c>
      <c r="L44" s="10">
        <v>6.4999999999999997E-3</v>
      </c>
      <c r="M44" s="10">
        <v>0.03</v>
      </c>
      <c r="N44" s="10">
        <f t="shared" si="2"/>
        <v>2.0000000000000004E-2</v>
      </c>
      <c r="O44" s="10">
        <v>4.4999999999999998E-2</v>
      </c>
      <c r="P44" s="10">
        <v>0</v>
      </c>
      <c r="Q44" s="10">
        <f t="shared" si="3"/>
        <v>0.10150000000000001</v>
      </c>
      <c r="R44" s="10">
        <f t="shared" si="4"/>
        <v>5.6500000000000002E-2</v>
      </c>
      <c r="S44" s="10">
        <f t="shared" si="5"/>
        <v>0.26740000000000003</v>
      </c>
      <c r="T44" s="10">
        <f t="shared" si="6"/>
        <v>0.20699999999999999</v>
      </c>
      <c r="V44" s="11">
        <v>8.5000000000000006E-3</v>
      </c>
      <c r="W44" s="11">
        <v>4.7999999999999996E-3</v>
      </c>
      <c r="X44" s="11">
        <v>8.5000000000000006E-3</v>
      </c>
      <c r="Y44" s="11">
        <v>3.4500000000000003E-2</v>
      </c>
      <c r="Z44" s="11">
        <v>5.11E-2</v>
      </c>
      <c r="AA44" s="11">
        <v>6.4999999999999997E-3</v>
      </c>
      <c r="AB44" s="11">
        <v>0.03</v>
      </c>
      <c r="AC44" s="11">
        <v>0</v>
      </c>
      <c r="AD44" s="11">
        <v>4.4999999999999998E-2</v>
      </c>
      <c r="AE44" s="11">
        <v>0</v>
      </c>
      <c r="AF44" s="11">
        <f t="shared" si="7"/>
        <v>8.1499999999999989E-2</v>
      </c>
      <c r="AG44" s="11">
        <f t="shared" si="8"/>
        <v>3.6499999999999998E-2</v>
      </c>
      <c r="AH44" s="11">
        <f t="shared" si="9"/>
        <v>0.2092</v>
      </c>
      <c r="AI44" s="11">
        <f t="shared" si="10"/>
        <v>0.1527</v>
      </c>
    </row>
    <row r="45" spans="1:35" x14ac:dyDescent="0.25">
      <c r="A45" s="2">
        <v>43</v>
      </c>
      <c r="B45" s="8" t="s">
        <v>100</v>
      </c>
      <c r="C45" s="9">
        <v>0.03</v>
      </c>
      <c r="D45" s="9">
        <v>0.4</v>
      </c>
      <c r="E45" s="9">
        <f t="shared" si="0"/>
        <v>1.2E-2</v>
      </c>
      <c r="F45" s="3">
        <f t="shared" si="1"/>
        <v>1.2</v>
      </c>
      <c r="G45" s="10">
        <v>5.5999999999999999E-3</v>
      </c>
      <c r="H45" s="10">
        <v>4.0000000000000001E-3</v>
      </c>
      <c r="I45" s="10">
        <v>1.11E-2</v>
      </c>
      <c r="J45" s="10">
        <v>4.0099999999999997E-2</v>
      </c>
      <c r="K45" s="10">
        <v>7.2999999999999995E-2</v>
      </c>
      <c r="L45" s="10">
        <v>6.4999999999999997E-3</v>
      </c>
      <c r="M45" s="10">
        <v>0.03</v>
      </c>
      <c r="N45" s="10">
        <f t="shared" si="2"/>
        <v>1.2E-2</v>
      </c>
      <c r="O45" s="10">
        <v>4.4999999999999998E-2</v>
      </c>
      <c r="P45" s="10">
        <v>0</v>
      </c>
      <c r="Q45" s="10">
        <f t="shared" si="3"/>
        <v>9.35E-2</v>
      </c>
      <c r="R45" s="10">
        <f t="shared" si="4"/>
        <v>4.8500000000000001E-2</v>
      </c>
      <c r="S45" s="10">
        <f t="shared" si="5"/>
        <v>0.25619999999999998</v>
      </c>
      <c r="T45" s="10">
        <f t="shared" si="6"/>
        <v>0.1968</v>
      </c>
      <c r="V45" s="11">
        <v>8.5000000000000006E-3</v>
      </c>
      <c r="W45" s="11">
        <v>4.7999999999999996E-3</v>
      </c>
      <c r="X45" s="11">
        <v>8.5000000000000006E-3</v>
      </c>
      <c r="Y45" s="11">
        <v>3.4500000000000003E-2</v>
      </c>
      <c r="Z45" s="11">
        <v>5.11E-2</v>
      </c>
      <c r="AA45" s="11">
        <v>6.4999999999999997E-3</v>
      </c>
      <c r="AB45" s="11">
        <v>0.03</v>
      </c>
      <c r="AC45" s="11">
        <v>0</v>
      </c>
      <c r="AD45" s="11">
        <v>4.4999999999999998E-2</v>
      </c>
      <c r="AE45" s="11">
        <v>0</v>
      </c>
      <c r="AF45" s="11">
        <f t="shared" si="7"/>
        <v>8.1499999999999989E-2</v>
      </c>
      <c r="AG45" s="11">
        <f t="shared" si="8"/>
        <v>3.6499999999999998E-2</v>
      </c>
      <c r="AH45" s="11">
        <f t="shared" si="9"/>
        <v>0.2092</v>
      </c>
      <c r="AI45" s="11">
        <f t="shared" si="10"/>
        <v>0.1527</v>
      </c>
    </row>
    <row r="46" spans="1:35" x14ac:dyDescent="0.25">
      <c r="A46" s="2">
        <v>44</v>
      </c>
      <c r="B46" s="8" t="s">
        <v>101</v>
      </c>
      <c r="C46" s="9">
        <v>0.05</v>
      </c>
      <c r="D46" s="9">
        <v>0.4</v>
      </c>
      <c r="E46" s="9">
        <f t="shared" si="0"/>
        <v>2.0000000000000004E-2</v>
      </c>
      <c r="F46" s="3">
        <f t="shared" si="1"/>
        <v>2.0000000000000004</v>
      </c>
      <c r="G46" s="10">
        <v>5.5999999999999999E-3</v>
      </c>
      <c r="H46" s="10">
        <v>4.0000000000000001E-3</v>
      </c>
      <c r="I46" s="10">
        <v>1.11E-2</v>
      </c>
      <c r="J46" s="10">
        <v>4.0099999999999997E-2</v>
      </c>
      <c r="K46" s="10">
        <v>7.2999999999999995E-2</v>
      </c>
      <c r="L46" s="10">
        <v>6.4999999999999997E-3</v>
      </c>
      <c r="M46" s="10">
        <v>0.03</v>
      </c>
      <c r="N46" s="10">
        <f t="shared" si="2"/>
        <v>2.0000000000000004E-2</v>
      </c>
      <c r="O46" s="10">
        <v>4.4999999999999998E-2</v>
      </c>
      <c r="P46" s="10">
        <v>0</v>
      </c>
      <c r="Q46" s="10">
        <f t="shared" si="3"/>
        <v>0.10150000000000001</v>
      </c>
      <c r="R46" s="10">
        <f t="shared" si="4"/>
        <v>5.6500000000000002E-2</v>
      </c>
      <c r="S46" s="10">
        <f t="shared" si="5"/>
        <v>0.26740000000000003</v>
      </c>
      <c r="T46" s="10">
        <f t="shared" si="6"/>
        <v>0.20699999999999999</v>
      </c>
      <c r="V46" s="11">
        <v>8.5000000000000006E-3</v>
      </c>
      <c r="W46" s="11">
        <v>4.7999999999999996E-3</v>
      </c>
      <c r="X46" s="11">
        <v>8.5000000000000006E-3</v>
      </c>
      <c r="Y46" s="11">
        <v>3.4500000000000003E-2</v>
      </c>
      <c r="Z46" s="11">
        <v>5.11E-2</v>
      </c>
      <c r="AA46" s="11">
        <v>6.4999999999999997E-3</v>
      </c>
      <c r="AB46" s="11">
        <v>0.03</v>
      </c>
      <c r="AC46" s="11">
        <v>0</v>
      </c>
      <c r="AD46" s="11">
        <v>4.4999999999999998E-2</v>
      </c>
      <c r="AE46" s="11">
        <v>0</v>
      </c>
      <c r="AF46" s="11">
        <f t="shared" si="7"/>
        <v>8.1499999999999989E-2</v>
      </c>
      <c r="AG46" s="11">
        <f t="shared" si="8"/>
        <v>3.6499999999999998E-2</v>
      </c>
      <c r="AH46" s="11">
        <f t="shared" si="9"/>
        <v>0.2092</v>
      </c>
      <c r="AI46" s="11">
        <f t="shared" si="10"/>
        <v>0.1527</v>
      </c>
    </row>
    <row r="47" spans="1:35" x14ac:dyDescent="0.25">
      <c r="A47" s="2">
        <v>45</v>
      </c>
      <c r="B47" s="8" t="s">
        <v>102</v>
      </c>
      <c r="C47" s="9">
        <v>0.05</v>
      </c>
      <c r="D47" s="9">
        <v>0.4</v>
      </c>
      <c r="E47" s="9">
        <f t="shared" si="0"/>
        <v>2.0000000000000004E-2</v>
      </c>
      <c r="F47" s="3">
        <f t="shared" si="1"/>
        <v>2.0000000000000004</v>
      </c>
      <c r="G47" s="10">
        <v>5.5999999999999999E-3</v>
      </c>
      <c r="H47" s="10">
        <v>4.0000000000000001E-3</v>
      </c>
      <c r="I47" s="10">
        <v>1.11E-2</v>
      </c>
      <c r="J47" s="10">
        <v>4.0099999999999997E-2</v>
      </c>
      <c r="K47" s="10">
        <v>7.2999999999999995E-2</v>
      </c>
      <c r="L47" s="10">
        <v>6.4999999999999997E-3</v>
      </c>
      <c r="M47" s="10">
        <v>0.03</v>
      </c>
      <c r="N47" s="10">
        <f t="shared" si="2"/>
        <v>2.0000000000000004E-2</v>
      </c>
      <c r="O47" s="10">
        <v>4.4999999999999998E-2</v>
      </c>
      <c r="P47" s="10">
        <v>0</v>
      </c>
      <c r="Q47" s="10">
        <f t="shared" si="3"/>
        <v>0.10150000000000001</v>
      </c>
      <c r="R47" s="10">
        <f t="shared" si="4"/>
        <v>5.6500000000000002E-2</v>
      </c>
      <c r="S47" s="10">
        <f t="shared" si="5"/>
        <v>0.26740000000000003</v>
      </c>
      <c r="T47" s="10">
        <f t="shared" si="6"/>
        <v>0.20699999999999999</v>
      </c>
      <c r="V47" s="11">
        <v>8.5000000000000006E-3</v>
      </c>
      <c r="W47" s="11">
        <v>4.7999999999999996E-3</v>
      </c>
      <c r="X47" s="11">
        <v>8.5000000000000006E-3</v>
      </c>
      <c r="Y47" s="11">
        <v>3.4500000000000003E-2</v>
      </c>
      <c r="Z47" s="11">
        <v>5.11E-2</v>
      </c>
      <c r="AA47" s="11">
        <v>6.4999999999999997E-3</v>
      </c>
      <c r="AB47" s="11">
        <v>0.03</v>
      </c>
      <c r="AC47" s="11">
        <v>0</v>
      </c>
      <c r="AD47" s="11">
        <v>4.4999999999999998E-2</v>
      </c>
      <c r="AE47" s="11">
        <v>0</v>
      </c>
      <c r="AF47" s="11">
        <f t="shared" si="7"/>
        <v>8.1499999999999989E-2</v>
      </c>
      <c r="AG47" s="11">
        <f t="shared" si="8"/>
        <v>3.6499999999999998E-2</v>
      </c>
      <c r="AH47" s="11">
        <f t="shared" si="9"/>
        <v>0.2092</v>
      </c>
      <c r="AI47" s="11">
        <f t="shared" si="10"/>
        <v>0.1527</v>
      </c>
    </row>
    <row r="48" spans="1:35" x14ac:dyDescent="0.25">
      <c r="A48" s="2">
        <v>46</v>
      </c>
      <c r="B48" s="8" t="s">
        <v>103</v>
      </c>
      <c r="C48" s="9">
        <v>0.05</v>
      </c>
      <c r="D48" s="9">
        <v>0.4</v>
      </c>
      <c r="E48" s="9">
        <f t="shared" si="0"/>
        <v>2.0000000000000004E-2</v>
      </c>
      <c r="F48" s="3">
        <f t="shared" si="1"/>
        <v>2.0000000000000004</v>
      </c>
      <c r="G48" s="10">
        <v>5.5999999999999999E-3</v>
      </c>
      <c r="H48" s="10">
        <v>4.0000000000000001E-3</v>
      </c>
      <c r="I48" s="10">
        <v>1.11E-2</v>
      </c>
      <c r="J48" s="10">
        <v>4.0099999999999997E-2</v>
      </c>
      <c r="K48" s="10">
        <v>7.2999999999999995E-2</v>
      </c>
      <c r="L48" s="10">
        <v>6.4999999999999997E-3</v>
      </c>
      <c r="M48" s="10">
        <v>0.03</v>
      </c>
      <c r="N48" s="10">
        <f t="shared" si="2"/>
        <v>2.0000000000000004E-2</v>
      </c>
      <c r="O48" s="10">
        <v>4.4999999999999998E-2</v>
      </c>
      <c r="P48" s="10">
        <v>0</v>
      </c>
      <c r="Q48" s="10">
        <f t="shared" si="3"/>
        <v>0.10150000000000001</v>
      </c>
      <c r="R48" s="10">
        <f t="shared" si="4"/>
        <v>5.6500000000000002E-2</v>
      </c>
      <c r="S48" s="10">
        <f t="shared" si="5"/>
        <v>0.26740000000000003</v>
      </c>
      <c r="T48" s="10">
        <f t="shared" si="6"/>
        <v>0.20699999999999999</v>
      </c>
      <c r="V48" s="11">
        <v>8.5000000000000006E-3</v>
      </c>
      <c r="W48" s="11">
        <v>4.7999999999999996E-3</v>
      </c>
      <c r="X48" s="11">
        <v>8.5000000000000006E-3</v>
      </c>
      <c r="Y48" s="11">
        <v>3.4500000000000003E-2</v>
      </c>
      <c r="Z48" s="11">
        <v>5.11E-2</v>
      </c>
      <c r="AA48" s="11">
        <v>6.4999999999999997E-3</v>
      </c>
      <c r="AB48" s="11">
        <v>0.03</v>
      </c>
      <c r="AC48" s="11">
        <v>0</v>
      </c>
      <c r="AD48" s="11">
        <v>4.4999999999999998E-2</v>
      </c>
      <c r="AE48" s="11">
        <v>0</v>
      </c>
      <c r="AF48" s="11">
        <f t="shared" si="7"/>
        <v>8.1499999999999989E-2</v>
      </c>
      <c r="AG48" s="11">
        <f t="shared" si="8"/>
        <v>3.6499999999999998E-2</v>
      </c>
      <c r="AH48" s="11">
        <f t="shared" si="9"/>
        <v>0.2092</v>
      </c>
      <c r="AI48" s="11">
        <f t="shared" si="10"/>
        <v>0.1527</v>
      </c>
    </row>
    <row r="49" spans="1:35" x14ac:dyDescent="0.25">
      <c r="A49" s="2">
        <v>47</v>
      </c>
      <c r="B49" s="8" t="s">
        <v>104</v>
      </c>
      <c r="C49" s="9">
        <v>0.05</v>
      </c>
      <c r="D49" s="9">
        <v>0.4</v>
      </c>
      <c r="E49" s="9">
        <f t="shared" si="0"/>
        <v>2.0000000000000004E-2</v>
      </c>
      <c r="F49" s="3">
        <f t="shared" si="1"/>
        <v>2.0000000000000004</v>
      </c>
      <c r="G49" s="10">
        <v>5.5999999999999999E-3</v>
      </c>
      <c r="H49" s="10">
        <v>4.0000000000000001E-3</v>
      </c>
      <c r="I49" s="10">
        <v>1.11E-2</v>
      </c>
      <c r="J49" s="10">
        <v>4.0099999999999997E-2</v>
      </c>
      <c r="K49" s="10">
        <v>7.2999999999999995E-2</v>
      </c>
      <c r="L49" s="10">
        <v>6.4999999999999997E-3</v>
      </c>
      <c r="M49" s="10">
        <v>0.03</v>
      </c>
      <c r="N49" s="10">
        <f t="shared" si="2"/>
        <v>2.0000000000000004E-2</v>
      </c>
      <c r="O49" s="10">
        <v>4.4999999999999998E-2</v>
      </c>
      <c r="P49" s="10">
        <v>0</v>
      </c>
      <c r="Q49" s="10">
        <f t="shared" si="3"/>
        <v>0.10150000000000001</v>
      </c>
      <c r="R49" s="10">
        <f t="shared" si="4"/>
        <v>5.6500000000000002E-2</v>
      </c>
      <c r="S49" s="10">
        <f t="shared" si="5"/>
        <v>0.26740000000000003</v>
      </c>
      <c r="T49" s="10">
        <f t="shared" si="6"/>
        <v>0.20699999999999999</v>
      </c>
      <c r="V49" s="11">
        <v>8.5000000000000006E-3</v>
      </c>
      <c r="W49" s="11">
        <v>4.7999999999999996E-3</v>
      </c>
      <c r="X49" s="11">
        <v>8.5000000000000006E-3</v>
      </c>
      <c r="Y49" s="11">
        <v>3.4500000000000003E-2</v>
      </c>
      <c r="Z49" s="11">
        <v>5.11E-2</v>
      </c>
      <c r="AA49" s="11">
        <v>6.4999999999999997E-3</v>
      </c>
      <c r="AB49" s="11">
        <v>0.03</v>
      </c>
      <c r="AC49" s="11">
        <v>0</v>
      </c>
      <c r="AD49" s="11">
        <v>4.4999999999999998E-2</v>
      </c>
      <c r="AE49" s="11">
        <v>0</v>
      </c>
      <c r="AF49" s="11">
        <f t="shared" si="7"/>
        <v>8.1499999999999989E-2</v>
      </c>
      <c r="AG49" s="11">
        <f t="shared" si="8"/>
        <v>3.6499999999999998E-2</v>
      </c>
      <c r="AH49" s="11">
        <f t="shared" si="9"/>
        <v>0.2092</v>
      </c>
      <c r="AI49" s="11">
        <f t="shared" si="10"/>
        <v>0.1527</v>
      </c>
    </row>
    <row r="50" spans="1:35" x14ac:dyDescent="0.25">
      <c r="A50" s="2">
        <v>48</v>
      </c>
      <c r="B50" s="8" t="s">
        <v>105</v>
      </c>
      <c r="C50" s="9">
        <v>0.05</v>
      </c>
      <c r="D50" s="9">
        <v>0.4</v>
      </c>
      <c r="E50" s="9">
        <f t="shared" si="0"/>
        <v>2.0000000000000004E-2</v>
      </c>
      <c r="F50" s="3">
        <f t="shared" si="1"/>
        <v>2.0000000000000004</v>
      </c>
      <c r="G50" s="10">
        <v>5.5999999999999999E-3</v>
      </c>
      <c r="H50" s="10">
        <v>4.0000000000000001E-3</v>
      </c>
      <c r="I50" s="10">
        <v>1.11E-2</v>
      </c>
      <c r="J50" s="10">
        <v>4.0099999999999997E-2</v>
      </c>
      <c r="K50" s="10">
        <v>7.2999999999999995E-2</v>
      </c>
      <c r="L50" s="10">
        <v>6.4999999999999997E-3</v>
      </c>
      <c r="M50" s="10">
        <v>0.03</v>
      </c>
      <c r="N50" s="10">
        <f t="shared" si="2"/>
        <v>2.0000000000000004E-2</v>
      </c>
      <c r="O50" s="10">
        <v>4.4999999999999998E-2</v>
      </c>
      <c r="P50" s="10">
        <v>0</v>
      </c>
      <c r="Q50" s="10">
        <f t="shared" si="3"/>
        <v>0.10150000000000001</v>
      </c>
      <c r="R50" s="10">
        <f t="shared" si="4"/>
        <v>5.6500000000000002E-2</v>
      </c>
      <c r="S50" s="10">
        <f t="shared" si="5"/>
        <v>0.26740000000000003</v>
      </c>
      <c r="T50" s="10">
        <f t="shared" si="6"/>
        <v>0.20699999999999999</v>
      </c>
      <c r="V50" s="11">
        <v>8.5000000000000006E-3</v>
      </c>
      <c r="W50" s="11">
        <v>4.7999999999999996E-3</v>
      </c>
      <c r="X50" s="11">
        <v>8.5000000000000006E-3</v>
      </c>
      <c r="Y50" s="11">
        <v>3.4500000000000003E-2</v>
      </c>
      <c r="Z50" s="11">
        <v>5.11E-2</v>
      </c>
      <c r="AA50" s="11">
        <v>6.4999999999999997E-3</v>
      </c>
      <c r="AB50" s="11">
        <v>0.03</v>
      </c>
      <c r="AC50" s="11">
        <v>0</v>
      </c>
      <c r="AD50" s="11">
        <v>4.4999999999999998E-2</v>
      </c>
      <c r="AE50" s="11">
        <v>0</v>
      </c>
      <c r="AF50" s="11">
        <f t="shared" si="7"/>
        <v>8.1499999999999989E-2</v>
      </c>
      <c r="AG50" s="11">
        <f t="shared" si="8"/>
        <v>3.6499999999999998E-2</v>
      </c>
      <c r="AH50" s="11">
        <f t="shared" si="9"/>
        <v>0.2092</v>
      </c>
      <c r="AI50" s="11">
        <f t="shared" si="10"/>
        <v>0.1527</v>
      </c>
    </row>
    <row r="51" spans="1:35" x14ac:dyDescent="0.25">
      <c r="A51" s="2">
        <v>49</v>
      </c>
      <c r="B51" s="8" t="s">
        <v>106</v>
      </c>
      <c r="C51" s="9">
        <v>3.5000000000000003E-2</v>
      </c>
      <c r="D51" s="9">
        <v>0.4</v>
      </c>
      <c r="E51" s="9">
        <f t="shared" si="0"/>
        <v>1.4000000000000002E-2</v>
      </c>
      <c r="F51" s="3">
        <f t="shared" si="1"/>
        <v>1.4000000000000001</v>
      </c>
      <c r="G51" s="10">
        <v>5.5999999999999999E-3</v>
      </c>
      <c r="H51" s="10">
        <v>4.0000000000000001E-3</v>
      </c>
      <c r="I51" s="10">
        <v>1.11E-2</v>
      </c>
      <c r="J51" s="10">
        <v>4.0099999999999997E-2</v>
      </c>
      <c r="K51" s="10">
        <v>7.2999999999999995E-2</v>
      </c>
      <c r="L51" s="10">
        <v>6.4999999999999997E-3</v>
      </c>
      <c r="M51" s="10">
        <v>0.03</v>
      </c>
      <c r="N51" s="10">
        <f t="shared" si="2"/>
        <v>1.4000000000000002E-2</v>
      </c>
      <c r="O51" s="10">
        <v>4.4999999999999998E-2</v>
      </c>
      <c r="P51" s="10">
        <v>0</v>
      </c>
      <c r="Q51" s="10">
        <f t="shared" si="3"/>
        <v>9.5500000000000002E-2</v>
      </c>
      <c r="R51" s="10">
        <f t="shared" si="4"/>
        <v>5.0500000000000003E-2</v>
      </c>
      <c r="S51" s="10">
        <f t="shared" si="5"/>
        <v>0.25900000000000001</v>
      </c>
      <c r="T51" s="10">
        <f t="shared" si="6"/>
        <v>0.19939999999999999</v>
      </c>
      <c r="V51" s="11">
        <v>8.5000000000000006E-3</v>
      </c>
      <c r="W51" s="11">
        <v>4.7999999999999996E-3</v>
      </c>
      <c r="X51" s="11">
        <v>8.5000000000000006E-3</v>
      </c>
      <c r="Y51" s="11">
        <v>3.4500000000000003E-2</v>
      </c>
      <c r="Z51" s="11">
        <v>5.11E-2</v>
      </c>
      <c r="AA51" s="11">
        <v>6.4999999999999997E-3</v>
      </c>
      <c r="AB51" s="11">
        <v>0.03</v>
      </c>
      <c r="AC51" s="11">
        <v>0</v>
      </c>
      <c r="AD51" s="11">
        <v>4.4999999999999998E-2</v>
      </c>
      <c r="AE51" s="11">
        <v>0</v>
      </c>
      <c r="AF51" s="11">
        <f t="shared" si="7"/>
        <v>8.1499999999999989E-2</v>
      </c>
      <c r="AG51" s="11">
        <f t="shared" si="8"/>
        <v>3.6499999999999998E-2</v>
      </c>
      <c r="AH51" s="11">
        <f t="shared" si="9"/>
        <v>0.2092</v>
      </c>
      <c r="AI51" s="11">
        <f t="shared" si="10"/>
        <v>0.1527</v>
      </c>
    </row>
    <row r="52" spans="1:35" x14ac:dyDescent="0.25">
      <c r="A52" s="2">
        <v>50</v>
      </c>
      <c r="B52" s="8" t="s">
        <v>107</v>
      </c>
      <c r="C52" s="9">
        <v>0.05</v>
      </c>
      <c r="D52" s="9">
        <v>0.4</v>
      </c>
      <c r="E52" s="9">
        <f t="shared" si="0"/>
        <v>2.0000000000000004E-2</v>
      </c>
      <c r="F52" s="3">
        <f t="shared" si="1"/>
        <v>2.0000000000000004</v>
      </c>
      <c r="G52" s="10">
        <v>5.5999999999999999E-3</v>
      </c>
      <c r="H52" s="10">
        <v>4.0000000000000001E-3</v>
      </c>
      <c r="I52" s="10">
        <v>1.11E-2</v>
      </c>
      <c r="J52" s="10">
        <v>4.0099999999999997E-2</v>
      </c>
      <c r="K52" s="10">
        <v>7.2999999999999995E-2</v>
      </c>
      <c r="L52" s="10">
        <v>6.4999999999999997E-3</v>
      </c>
      <c r="M52" s="10">
        <v>0.03</v>
      </c>
      <c r="N52" s="10">
        <f t="shared" si="2"/>
        <v>2.0000000000000004E-2</v>
      </c>
      <c r="O52" s="10">
        <v>4.4999999999999998E-2</v>
      </c>
      <c r="P52" s="10">
        <v>0</v>
      </c>
      <c r="Q52" s="10">
        <f t="shared" si="3"/>
        <v>0.10150000000000001</v>
      </c>
      <c r="R52" s="10">
        <f t="shared" si="4"/>
        <v>5.6500000000000002E-2</v>
      </c>
      <c r="S52" s="10">
        <f t="shared" si="5"/>
        <v>0.26740000000000003</v>
      </c>
      <c r="T52" s="10">
        <f t="shared" si="6"/>
        <v>0.20699999999999999</v>
      </c>
      <c r="V52" s="11">
        <v>8.5000000000000006E-3</v>
      </c>
      <c r="W52" s="11">
        <v>4.7999999999999996E-3</v>
      </c>
      <c r="X52" s="11">
        <v>8.5000000000000006E-3</v>
      </c>
      <c r="Y52" s="11">
        <v>3.4500000000000003E-2</v>
      </c>
      <c r="Z52" s="11">
        <v>5.11E-2</v>
      </c>
      <c r="AA52" s="11">
        <v>6.4999999999999997E-3</v>
      </c>
      <c r="AB52" s="11">
        <v>0.03</v>
      </c>
      <c r="AC52" s="11">
        <v>0</v>
      </c>
      <c r="AD52" s="11">
        <v>4.4999999999999998E-2</v>
      </c>
      <c r="AE52" s="11">
        <v>0</v>
      </c>
      <c r="AF52" s="11">
        <f t="shared" si="7"/>
        <v>8.1499999999999989E-2</v>
      </c>
      <c r="AG52" s="11">
        <f t="shared" si="8"/>
        <v>3.6499999999999998E-2</v>
      </c>
      <c r="AH52" s="11">
        <f t="shared" si="9"/>
        <v>0.2092</v>
      </c>
      <c r="AI52" s="11">
        <f t="shared" si="10"/>
        <v>0.1527</v>
      </c>
    </row>
    <row r="53" spans="1:35" x14ac:dyDescent="0.25">
      <c r="A53" s="2">
        <v>51</v>
      </c>
      <c r="B53" s="8" t="s">
        <v>108</v>
      </c>
      <c r="C53" s="9">
        <v>0.05</v>
      </c>
      <c r="D53" s="9">
        <v>0.4</v>
      </c>
      <c r="E53" s="9">
        <f t="shared" si="0"/>
        <v>2.0000000000000004E-2</v>
      </c>
      <c r="F53" s="3">
        <f t="shared" si="1"/>
        <v>2.0000000000000004</v>
      </c>
      <c r="G53" s="10">
        <v>5.5999999999999999E-3</v>
      </c>
      <c r="H53" s="10">
        <v>4.0000000000000001E-3</v>
      </c>
      <c r="I53" s="10">
        <v>1.11E-2</v>
      </c>
      <c r="J53" s="10">
        <v>4.0099999999999997E-2</v>
      </c>
      <c r="K53" s="10">
        <v>7.2999999999999995E-2</v>
      </c>
      <c r="L53" s="10">
        <v>6.4999999999999997E-3</v>
      </c>
      <c r="M53" s="10">
        <v>0.03</v>
      </c>
      <c r="N53" s="10">
        <f t="shared" si="2"/>
        <v>2.0000000000000004E-2</v>
      </c>
      <c r="O53" s="10">
        <v>4.4999999999999998E-2</v>
      </c>
      <c r="P53" s="10">
        <v>0</v>
      </c>
      <c r="Q53" s="10">
        <f t="shared" si="3"/>
        <v>0.10150000000000001</v>
      </c>
      <c r="R53" s="10">
        <f t="shared" si="4"/>
        <v>5.6500000000000002E-2</v>
      </c>
      <c r="S53" s="10">
        <f t="shared" si="5"/>
        <v>0.26740000000000003</v>
      </c>
      <c r="T53" s="10">
        <f t="shared" si="6"/>
        <v>0.20699999999999999</v>
      </c>
      <c r="V53" s="11">
        <v>8.5000000000000006E-3</v>
      </c>
      <c r="W53" s="11">
        <v>4.7999999999999996E-3</v>
      </c>
      <c r="X53" s="11">
        <v>8.5000000000000006E-3</v>
      </c>
      <c r="Y53" s="11">
        <v>3.4500000000000003E-2</v>
      </c>
      <c r="Z53" s="11">
        <v>5.11E-2</v>
      </c>
      <c r="AA53" s="11">
        <v>6.4999999999999997E-3</v>
      </c>
      <c r="AB53" s="11">
        <v>0.03</v>
      </c>
      <c r="AC53" s="11">
        <v>0</v>
      </c>
      <c r="AD53" s="11">
        <v>4.4999999999999998E-2</v>
      </c>
      <c r="AE53" s="11">
        <v>0</v>
      </c>
      <c r="AF53" s="11">
        <f t="shared" si="7"/>
        <v>8.1499999999999989E-2</v>
      </c>
      <c r="AG53" s="11">
        <f t="shared" si="8"/>
        <v>3.6499999999999998E-2</v>
      </c>
      <c r="AH53" s="11">
        <f t="shared" si="9"/>
        <v>0.2092</v>
      </c>
      <c r="AI53" s="11">
        <f t="shared" si="10"/>
        <v>0.1527</v>
      </c>
    </row>
    <row r="54" spans="1:35" x14ac:dyDescent="0.25">
      <c r="A54" s="2">
        <v>52</v>
      </c>
      <c r="B54" s="8" t="s">
        <v>109</v>
      </c>
      <c r="C54" s="9">
        <v>0.04</v>
      </c>
      <c r="D54" s="9">
        <v>0.4</v>
      </c>
      <c r="E54" s="9">
        <f t="shared" si="0"/>
        <v>1.6E-2</v>
      </c>
      <c r="F54" s="3">
        <f t="shared" si="1"/>
        <v>1.6</v>
      </c>
      <c r="G54" s="10">
        <v>5.5999999999999999E-3</v>
      </c>
      <c r="H54" s="10">
        <v>4.0000000000000001E-3</v>
      </c>
      <c r="I54" s="10">
        <v>1.11E-2</v>
      </c>
      <c r="J54" s="10">
        <v>4.0099999999999997E-2</v>
      </c>
      <c r="K54" s="10">
        <v>7.2999999999999995E-2</v>
      </c>
      <c r="L54" s="10">
        <v>6.4999999999999997E-3</v>
      </c>
      <c r="M54" s="10">
        <v>0.03</v>
      </c>
      <c r="N54" s="10">
        <f t="shared" si="2"/>
        <v>1.6E-2</v>
      </c>
      <c r="O54" s="10">
        <v>4.4999999999999998E-2</v>
      </c>
      <c r="P54" s="10">
        <v>0</v>
      </c>
      <c r="Q54" s="10">
        <f t="shared" si="3"/>
        <v>9.7500000000000003E-2</v>
      </c>
      <c r="R54" s="10">
        <f t="shared" si="4"/>
        <v>5.2499999999999998E-2</v>
      </c>
      <c r="S54" s="10">
        <f t="shared" si="5"/>
        <v>0.26179999999999998</v>
      </c>
      <c r="T54" s="10">
        <f t="shared" si="6"/>
        <v>0.2019</v>
      </c>
      <c r="V54" s="11">
        <v>8.5000000000000006E-3</v>
      </c>
      <c r="W54" s="11">
        <v>4.7999999999999996E-3</v>
      </c>
      <c r="X54" s="11">
        <v>8.5000000000000006E-3</v>
      </c>
      <c r="Y54" s="11">
        <v>3.4500000000000003E-2</v>
      </c>
      <c r="Z54" s="11">
        <v>5.11E-2</v>
      </c>
      <c r="AA54" s="11">
        <v>6.4999999999999997E-3</v>
      </c>
      <c r="AB54" s="11">
        <v>0.03</v>
      </c>
      <c r="AC54" s="11">
        <v>0</v>
      </c>
      <c r="AD54" s="11">
        <v>4.4999999999999998E-2</v>
      </c>
      <c r="AE54" s="11">
        <v>0</v>
      </c>
      <c r="AF54" s="11">
        <f t="shared" si="7"/>
        <v>8.1499999999999989E-2</v>
      </c>
      <c r="AG54" s="11">
        <f t="shared" si="8"/>
        <v>3.6499999999999998E-2</v>
      </c>
      <c r="AH54" s="11">
        <f t="shared" si="9"/>
        <v>0.2092</v>
      </c>
      <c r="AI54" s="11">
        <f t="shared" si="10"/>
        <v>0.1527</v>
      </c>
    </row>
    <row r="55" spans="1:35" x14ac:dyDescent="0.25">
      <c r="A55" s="2">
        <v>53</v>
      </c>
      <c r="B55" s="8" t="s">
        <v>110</v>
      </c>
      <c r="C55" s="9">
        <v>0.05</v>
      </c>
      <c r="D55" s="9">
        <v>0.4</v>
      </c>
      <c r="E55" s="9">
        <f t="shared" si="0"/>
        <v>2.0000000000000004E-2</v>
      </c>
      <c r="F55" s="3">
        <f t="shared" si="1"/>
        <v>2.0000000000000004</v>
      </c>
      <c r="G55" s="10">
        <v>5.5999999999999999E-3</v>
      </c>
      <c r="H55" s="10">
        <v>4.0000000000000001E-3</v>
      </c>
      <c r="I55" s="10">
        <v>1.11E-2</v>
      </c>
      <c r="J55" s="10">
        <v>4.0099999999999997E-2</v>
      </c>
      <c r="K55" s="10">
        <v>7.2999999999999995E-2</v>
      </c>
      <c r="L55" s="10">
        <v>6.4999999999999997E-3</v>
      </c>
      <c r="M55" s="10">
        <v>0.03</v>
      </c>
      <c r="N55" s="10">
        <f t="shared" si="2"/>
        <v>2.0000000000000004E-2</v>
      </c>
      <c r="O55" s="10">
        <v>4.4999999999999998E-2</v>
      </c>
      <c r="P55" s="10">
        <v>0</v>
      </c>
      <c r="Q55" s="10">
        <f t="shared" si="3"/>
        <v>0.10150000000000001</v>
      </c>
      <c r="R55" s="10">
        <f t="shared" si="4"/>
        <v>5.6500000000000002E-2</v>
      </c>
      <c r="S55" s="10">
        <f t="shared" si="5"/>
        <v>0.26740000000000003</v>
      </c>
      <c r="T55" s="10">
        <f t="shared" si="6"/>
        <v>0.20699999999999999</v>
      </c>
      <c r="V55" s="11">
        <v>8.5000000000000006E-3</v>
      </c>
      <c r="W55" s="11">
        <v>4.7999999999999996E-3</v>
      </c>
      <c r="X55" s="11">
        <v>8.5000000000000006E-3</v>
      </c>
      <c r="Y55" s="11">
        <v>3.4500000000000003E-2</v>
      </c>
      <c r="Z55" s="11">
        <v>5.11E-2</v>
      </c>
      <c r="AA55" s="11">
        <v>6.4999999999999997E-3</v>
      </c>
      <c r="AB55" s="11">
        <v>0.03</v>
      </c>
      <c r="AC55" s="11">
        <v>0</v>
      </c>
      <c r="AD55" s="11">
        <v>4.4999999999999998E-2</v>
      </c>
      <c r="AE55" s="11">
        <v>0</v>
      </c>
      <c r="AF55" s="11">
        <f t="shared" si="7"/>
        <v>8.1499999999999989E-2</v>
      </c>
      <c r="AG55" s="11">
        <f t="shared" si="8"/>
        <v>3.6499999999999998E-2</v>
      </c>
      <c r="AH55" s="11">
        <f t="shared" si="9"/>
        <v>0.2092</v>
      </c>
      <c r="AI55" s="11">
        <f t="shared" si="10"/>
        <v>0.1527</v>
      </c>
    </row>
    <row r="56" spans="1:35" x14ac:dyDescent="0.25">
      <c r="A56" s="2">
        <v>54</v>
      </c>
      <c r="B56" s="8" t="s">
        <v>111</v>
      </c>
      <c r="C56" s="9">
        <v>0.05</v>
      </c>
      <c r="D56" s="9">
        <v>0.4</v>
      </c>
      <c r="E56" s="9">
        <f t="shared" si="0"/>
        <v>2.0000000000000004E-2</v>
      </c>
      <c r="F56" s="3">
        <f t="shared" si="1"/>
        <v>2.0000000000000004</v>
      </c>
      <c r="G56" s="10">
        <v>5.5999999999999999E-3</v>
      </c>
      <c r="H56" s="10">
        <v>4.0000000000000001E-3</v>
      </c>
      <c r="I56" s="10">
        <v>1.11E-2</v>
      </c>
      <c r="J56" s="10">
        <v>4.0099999999999997E-2</v>
      </c>
      <c r="K56" s="10">
        <v>7.2999999999999995E-2</v>
      </c>
      <c r="L56" s="10">
        <v>6.4999999999999997E-3</v>
      </c>
      <c r="M56" s="10">
        <v>0.03</v>
      </c>
      <c r="N56" s="10">
        <f t="shared" si="2"/>
        <v>2.0000000000000004E-2</v>
      </c>
      <c r="O56" s="10">
        <v>4.4999999999999998E-2</v>
      </c>
      <c r="P56" s="10">
        <v>0</v>
      </c>
      <c r="Q56" s="10">
        <f t="shared" si="3"/>
        <v>0.10150000000000001</v>
      </c>
      <c r="R56" s="10">
        <f t="shared" si="4"/>
        <v>5.6500000000000002E-2</v>
      </c>
      <c r="S56" s="10">
        <f t="shared" si="5"/>
        <v>0.26740000000000003</v>
      </c>
      <c r="T56" s="10">
        <f t="shared" si="6"/>
        <v>0.20699999999999999</v>
      </c>
      <c r="V56" s="11">
        <v>8.5000000000000006E-3</v>
      </c>
      <c r="W56" s="11">
        <v>4.7999999999999996E-3</v>
      </c>
      <c r="X56" s="11">
        <v>8.5000000000000006E-3</v>
      </c>
      <c r="Y56" s="11">
        <v>3.4500000000000003E-2</v>
      </c>
      <c r="Z56" s="11">
        <v>5.11E-2</v>
      </c>
      <c r="AA56" s="11">
        <v>6.4999999999999997E-3</v>
      </c>
      <c r="AB56" s="11">
        <v>0.03</v>
      </c>
      <c r="AC56" s="11">
        <v>0</v>
      </c>
      <c r="AD56" s="11">
        <v>4.4999999999999998E-2</v>
      </c>
      <c r="AE56" s="11">
        <v>0</v>
      </c>
      <c r="AF56" s="11">
        <f t="shared" si="7"/>
        <v>8.1499999999999989E-2</v>
      </c>
      <c r="AG56" s="11">
        <f t="shared" si="8"/>
        <v>3.6499999999999998E-2</v>
      </c>
      <c r="AH56" s="11">
        <f t="shared" si="9"/>
        <v>0.2092</v>
      </c>
      <c r="AI56" s="11">
        <f t="shared" si="10"/>
        <v>0.1527</v>
      </c>
    </row>
    <row r="57" spans="1:35" x14ac:dyDescent="0.25">
      <c r="A57" s="2">
        <v>55</v>
      </c>
      <c r="B57" s="8" t="s">
        <v>112</v>
      </c>
      <c r="C57" s="9">
        <v>0.05</v>
      </c>
      <c r="D57" s="9">
        <v>0.4</v>
      </c>
      <c r="E57" s="9">
        <f t="shared" si="0"/>
        <v>2.0000000000000004E-2</v>
      </c>
      <c r="F57" s="3">
        <f t="shared" si="1"/>
        <v>2.0000000000000004</v>
      </c>
      <c r="G57" s="10">
        <v>5.5999999999999999E-3</v>
      </c>
      <c r="H57" s="10">
        <v>4.0000000000000001E-3</v>
      </c>
      <c r="I57" s="10">
        <v>1.11E-2</v>
      </c>
      <c r="J57" s="10">
        <v>4.0099999999999997E-2</v>
      </c>
      <c r="K57" s="10">
        <v>7.2999999999999995E-2</v>
      </c>
      <c r="L57" s="10">
        <v>6.4999999999999997E-3</v>
      </c>
      <c r="M57" s="10">
        <v>0.03</v>
      </c>
      <c r="N57" s="10">
        <f t="shared" si="2"/>
        <v>2.0000000000000004E-2</v>
      </c>
      <c r="O57" s="10">
        <v>4.4999999999999998E-2</v>
      </c>
      <c r="P57" s="10">
        <v>0</v>
      </c>
      <c r="Q57" s="10">
        <f t="shared" si="3"/>
        <v>0.10150000000000001</v>
      </c>
      <c r="R57" s="10">
        <f t="shared" si="4"/>
        <v>5.6500000000000002E-2</v>
      </c>
      <c r="S57" s="10">
        <f t="shared" si="5"/>
        <v>0.26740000000000003</v>
      </c>
      <c r="T57" s="10">
        <f t="shared" si="6"/>
        <v>0.20699999999999999</v>
      </c>
      <c r="V57" s="11">
        <v>8.5000000000000006E-3</v>
      </c>
      <c r="W57" s="11">
        <v>4.7999999999999996E-3</v>
      </c>
      <c r="X57" s="11">
        <v>8.5000000000000006E-3</v>
      </c>
      <c r="Y57" s="11">
        <v>3.4500000000000003E-2</v>
      </c>
      <c r="Z57" s="11">
        <v>5.11E-2</v>
      </c>
      <c r="AA57" s="11">
        <v>6.4999999999999997E-3</v>
      </c>
      <c r="AB57" s="11">
        <v>0.03</v>
      </c>
      <c r="AC57" s="11">
        <v>0</v>
      </c>
      <c r="AD57" s="11">
        <v>4.4999999999999998E-2</v>
      </c>
      <c r="AE57" s="11">
        <v>0</v>
      </c>
      <c r="AF57" s="11">
        <f t="shared" si="7"/>
        <v>8.1499999999999989E-2</v>
      </c>
      <c r="AG57" s="11">
        <f t="shared" si="8"/>
        <v>3.6499999999999998E-2</v>
      </c>
      <c r="AH57" s="11">
        <f t="shared" si="9"/>
        <v>0.2092</v>
      </c>
      <c r="AI57" s="11">
        <f t="shared" si="10"/>
        <v>0.1527</v>
      </c>
    </row>
    <row r="58" spans="1:35" x14ac:dyDescent="0.25">
      <c r="A58" s="2">
        <v>56</v>
      </c>
      <c r="B58" s="8" t="s">
        <v>113</v>
      </c>
      <c r="C58" s="9">
        <v>0.05</v>
      </c>
      <c r="D58" s="9">
        <v>0.4</v>
      </c>
      <c r="E58" s="9">
        <f t="shared" si="0"/>
        <v>2.0000000000000004E-2</v>
      </c>
      <c r="F58" s="3">
        <f t="shared" si="1"/>
        <v>2.0000000000000004</v>
      </c>
      <c r="G58" s="10">
        <v>5.5999999999999999E-3</v>
      </c>
      <c r="H58" s="10">
        <v>4.0000000000000001E-3</v>
      </c>
      <c r="I58" s="10">
        <v>1.11E-2</v>
      </c>
      <c r="J58" s="10">
        <v>4.0099999999999997E-2</v>
      </c>
      <c r="K58" s="10">
        <v>7.2999999999999995E-2</v>
      </c>
      <c r="L58" s="10">
        <v>6.4999999999999997E-3</v>
      </c>
      <c r="M58" s="10">
        <v>0.03</v>
      </c>
      <c r="N58" s="10">
        <f t="shared" si="2"/>
        <v>2.0000000000000004E-2</v>
      </c>
      <c r="O58" s="10">
        <v>4.4999999999999998E-2</v>
      </c>
      <c r="P58" s="10">
        <v>0</v>
      </c>
      <c r="Q58" s="10">
        <f t="shared" si="3"/>
        <v>0.10150000000000001</v>
      </c>
      <c r="R58" s="10">
        <f t="shared" si="4"/>
        <v>5.6500000000000002E-2</v>
      </c>
      <c r="S58" s="10">
        <f t="shared" si="5"/>
        <v>0.26740000000000003</v>
      </c>
      <c r="T58" s="10">
        <f t="shared" si="6"/>
        <v>0.20699999999999999</v>
      </c>
      <c r="V58" s="11">
        <v>8.5000000000000006E-3</v>
      </c>
      <c r="W58" s="11">
        <v>4.7999999999999996E-3</v>
      </c>
      <c r="X58" s="11">
        <v>8.5000000000000006E-3</v>
      </c>
      <c r="Y58" s="11">
        <v>3.4500000000000003E-2</v>
      </c>
      <c r="Z58" s="11">
        <v>5.11E-2</v>
      </c>
      <c r="AA58" s="11">
        <v>6.4999999999999997E-3</v>
      </c>
      <c r="AB58" s="11">
        <v>0.03</v>
      </c>
      <c r="AC58" s="11">
        <v>0</v>
      </c>
      <c r="AD58" s="11">
        <v>4.4999999999999998E-2</v>
      </c>
      <c r="AE58" s="11">
        <v>0</v>
      </c>
      <c r="AF58" s="11">
        <f t="shared" si="7"/>
        <v>8.1499999999999989E-2</v>
      </c>
      <c r="AG58" s="11">
        <f t="shared" si="8"/>
        <v>3.6499999999999998E-2</v>
      </c>
      <c r="AH58" s="11">
        <f t="shared" si="9"/>
        <v>0.2092</v>
      </c>
      <c r="AI58" s="11">
        <f t="shared" si="10"/>
        <v>0.1527</v>
      </c>
    </row>
    <row r="59" spans="1:35" x14ac:dyDescent="0.25">
      <c r="A59" s="2">
        <v>57</v>
      </c>
      <c r="B59" s="8" t="s">
        <v>114</v>
      </c>
      <c r="C59" s="9">
        <v>0.04</v>
      </c>
      <c r="D59" s="9">
        <v>0.4</v>
      </c>
      <c r="E59" s="9">
        <f>C59*D59</f>
        <v>1.6E-2</v>
      </c>
      <c r="F59" s="3">
        <f t="shared" si="1"/>
        <v>1.6</v>
      </c>
      <c r="G59" s="10">
        <v>5.5999999999999999E-3</v>
      </c>
      <c r="H59" s="10">
        <v>4.0000000000000001E-3</v>
      </c>
      <c r="I59" s="10">
        <v>1.11E-2</v>
      </c>
      <c r="J59" s="10">
        <v>4.0099999999999997E-2</v>
      </c>
      <c r="K59" s="10">
        <v>7.2999999999999995E-2</v>
      </c>
      <c r="L59" s="10">
        <v>6.4999999999999997E-3</v>
      </c>
      <c r="M59" s="10">
        <v>0.03</v>
      </c>
      <c r="N59" s="10">
        <f t="shared" si="2"/>
        <v>1.6E-2</v>
      </c>
      <c r="O59" s="10">
        <v>4.4999999999999998E-2</v>
      </c>
      <c r="P59" s="10">
        <v>0</v>
      </c>
      <c r="Q59" s="10">
        <f t="shared" si="3"/>
        <v>9.7500000000000003E-2</v>
      </c>
      <c r="R59" s="10">
        <f t="shared" si="4"/>
        <v>5.2499999999999998E-2</v>
      </c>
      <c r="S59" s="10">
        <f t="shared" si="5"/>
        <v>0.26179999999999998</v>
      </c>
      <c r="T59" s="10">
        <f t="shared" si="6"/>
        <v>0.2019</v>
      </c>
      <c r="V59" s="11">
        <v>8.5000000000000006E-3</v>
      </c>
      <c r="W59" s="11">
        <v>4.7999999999999996E-3</v>
      </c>
      <c r="X59" s="11">
        <v>8.5000000000000006E-3</v>
      </c>
      <c r="Y59" s="11">
        <v>3.4500000000000003E-2</v>
      </c>
      <c r="Z59" s="11">
        <v>5.11E-2</v>
      </c>
      <c r="AA59" s="11">
        <v>6.4999999999999997E-3</v>
      </c>
      <c r="AB59" s="11">
        <v>0.03</v>
      </c>
      <c r="AC59" s="11">
        <v>0</v>
      </c>
      <c r="AD59" s="11">
        <v>4.4999999999999998E-2</v>
      </c>
      <c r="AE59" s="11">
        <v>0</v>
      </c>
      <c r="AF59" s="11">
        <f t="shared" si="7"/>
        <v>8.1499999999999989E-2</v>
      </c>
      <c r="AG59" s="11">
        <f t="shared" si="8"/>
        <v>3.6499999999999998E-2</v>
      </c>
      <c r="AH59" s="11">
        <f t="shared" si="9"/>
        <v>0.2092</v>
      </c>
      <c r="AI59" s="11">
        <f t="shared" si="10"/>
        <v>0.1527</v>
      </c>
    </row>
    <row r="60" spans="1:35" x14ac:dyDescent="0.25">
      <c r="A60" s="2">
        <v>58</v>
      </c>
      <c r="B60" s="8" t="s">
        <v>115</v>
      </c>
      <c r="C60" s="9">
        <v>0.05</v>
      </c>
      <c r="D60" s="9">
        <v>0.4</v>
      </c>
      <c r="E60" s="9">
        <f t="shared" si="0"/>
        <v>2.0000000000000004E-2</v>
      </c>
      <c r="F60" s="3">
        <f t="shared" si="1"/>
        <v>2.0000000000000004</v>
      </c>
      <c r="G60" s="10">
        <v>5.5999999999999999E-3</v>
      </c>
      <c r="H60" s="10">
        <v>4.0000000000000001E-3</v>
      </c>
      <c r="I60" s="10">
        <v>1.11E-2</v>
      </c>
      <c r="J60" s="10">
        <v>4.0099999999999997E-2</v>
      </c>
      <c r="K60" s="10">
        <v>7.2999999999999995E-2</v>
      </c>
      <c r="L60" s="10">
        <v>6.4999999999999997E-3</v>
      </c>
      <c r="M60" s="10">
        <v>0.03</v>
      </c>
      <c r="N60" s="10">
        <f t="shared" si="2"/>
        <v>2.0000000000000004E-2</v>
      </c>
      <c r="O60" s="10">
        <v>4.4999999999999998E-2</v>
      </c>
      <c r="P60" s="10">
        <v>0</v>
      </c>
      <c r="Q60" s="10">
        <f t="shared" si="3"/>
        <v>0.10150000000000001</v>
      </c>
      <c r="R60" s="10">
        <f t="shared" si="4"/>
        <v>5.6500000000000002E-2</v>
      </c>
      <c r="S60" s="10">
        <f t="shared" si="5"/>
        <v>0.26740000000000003</v>
      </c>
      <c r="T60" s="10">
        <f t="shared" si="6"/>
        <v>0.20699999999999999</v>
      </c>
      <c r="V60" s="11">
        <v>8.5000000000000006E-3</v>
      </c>
      <c r="W60" s="11">
        <v>4.7999999999999996E-3</v>
      </c>
      <c r="X60" s="11">
        <v>8.5000000000000006E-3</v>
      </c>
      <c r="Y60" s="11">
        <v>3.4500000000000003E-2</v>
      </c>
      <c r="Z60" s="11">
        <v>5.11E-2</v>
      </c>
      <c r="AA60" s="11">
        <v>6.4999999999999997E-3</v>
      </c>
      <c r="AB60" s="11">
        <v>0.03</v>
      </c>
      <c r="AC60" s="11">
        <v>0</v>
      </c>
      <c r="AD60" s="11">
        <v>4.4999999999999998E-2</v>
      </c>
      <c r="AE60" s="11">
        <v>0</v>
      </c>
      <c r="AF60" s="11">
        <f t="shared" si="7"/>
        <v>8.1499999999999989E-2</v>
      </c>
      <c r="AG60" s="11">
        <f t="shared" si="8"/>
        <v>3.6499999999999998E-2</v>
      </c>
      <c r="AH60" s="11">
        <f t="shared" si="9"/>
        <v>0.2092</v>
      </c>
      <c r="AI60" s="11">
        <f t="shared" si="10"/>
        <v>0.1527</v>
      </c>
    </row>
    <row r="61" spans="1:35" x14ac:dyDescent="0.25">
      <c r="A61" s="2">
        <v>59</v>
      </c>
      <c r="B61" s="8" t="s">
        <v>116</v>
      </c>
      <c r="C61" s="9">
        <v>0.05</v>
      </c>
      <c r="D61" s="9">
        <v>0.4</v>
      </c>
      <c r="E61" s="9">
        <f t="shared" si="0"/>
        <v>2.0000000000000004E-2</v>
      </c>
      <c r="F61" s="3">
        <f t="shared" si="1"/>
        <v>2.0000000000000004</v>
      </c>
      <c r="G61" s="10">
        <v>5.5999999999999999E-3</v>
      </c>
      <c r="H61" s="10">
        <v>4.0000000000000001E-3</v>
      </c>
      <c r="I61" s="10">
        <v>1.11E-2</v>
      </c>
      <c r="J61" s="10">
        <v>4.0099999999999997E-2</v>
      </c>
      <c r="K61" s="10">
        <v>7.2999999999999995E-2</v>
      </c>
      <c r="L61" s="10">
        <v>6.4999999999999997E-3</v>
      </c>
      <c r="M61" s="10">
        <v>0.03</v>
      </c>
      <c r="N61" s="10">
        <f t="shared" si="2"/>
        <v>2.0000000000000004E-2</v>
      </c>
      <c r="O61" s="10">
        <v>4.4999999999999998E-2</v>
      </c>
      <c r="P61" s="10">
        <v>0</v>
      </c>
      <c r="Q61" s="10">
        <f t="shared" si="3"/>
        <v>0.10150000000000001</v>
      </c>
      <c r="R61" s="10">
        <f t="shared" si="4"/>
        <v>5.6500000000000002E-2</v>
      </c>
      <c r="S61" s="10">
        <f t="shared" si="5"/>
        <v>0.26740000000000003</v>
      </c>
      <c r="T61" s="10">
        <f t="shared" si="6"/>
        <v>0.20699999999999999</v>
      </c>
      <c r="V61" s="11">
        <v>8.5000000000000006E-3</v>
      </c>
      <c r="W61" s="11">
        <v>4.7999999999999996E-3</v>
      </c>
      <c r="X61" s="11">
        <v>8.5000000000000006E-3</v>
      </c>
      <c r="Y61" s="11">
        <v>3.4500000000000003E-2</v>
      </c>
      <c r="Z61" s="11">
        <v>5.11E-2</v>
      </c>
      <c r="AA61" s="11">
        <v>6.4999999999999997E-3</v>
      </c>
      <c r="AB61" s="11">
        <v>0.03</v>
      </c>
      <c r="AC61" s="11">
        <v>0</v>
      </c>
      <c r="AD61" s="11">
        <v>4.4999999999999998E-2</v>
      </c>
      <c r="AE61" s="11">
        <v>0</v>
      </c>
      <c r="AF61" s="11">
        <f t="shared" si="7"/>
        <v>8.1499999999999989E-2</v>
      </c>
      <c r="AG61" s="11">
        <f t="shared" si="8"/>
        <v>3.6499999999999998E-2</v>
      </c>
      <c r="AH61" s="11">
        <f t="shared" si="9"/>
        <v>0.2092</v>
      </c>
      <c r="AI61" s="11">
        <f t="shared" si="10"/>
        <v>0.1527</v>
      </c>
    </row>
    <row r="62" spans="1:35" x14ac:dyDescent="0.25">
      <c r="A62" s="2">
        <v>60</v>
      </c>
      <c r="B62" s="8" t="s">
        <v>117</v>
      </c>
      <c r="C62" s="9">
        <v>0.05</v>
      </c>
      <c r="D62" s="9">
        <v>0.4</v>
      </c>
      <c r="E62" s="9">
        <f t="shared" si="0"/>
        <v>2.0000000000000004E-2</v>
      </c>
      <c r="F62" s="3">
        <f t="shared" si="1"/>
        <v>2.0000000000000004</v>
      </c>
      <c r="G62" s="10">
        <v>5.5999999999999999E-3</v>
      </c>
      <c r="H62" s="10">
        <v>4.0000000000000001E-3</v>
      </c>
      <c r="I62" s="10">
        <v>1.11E-2</v>
      </c>
      <c r="J62" s="10">
        <v>4.0099999999999997E-2</v>
      </c>
      <c r="K62" s="10">
        <v>7.2999999999999995E-2</v>
      </c>
      <c r="L62" s="10">
        <v>6.4999999999999997E-3</v>
      </c>
      <c r="M62" s="10">
        <v>0.03</v>
      </c>
      <c r="N62" s="10">
        <f t="shared" si="2"/>
        <v>2.0000000000000004E-2</v>
      </c>
      <c r="O62" s="10">
        <v>4.4999999999999998E-2</v>
      </c>
      <c r="P62" s="10">
        <v>0</v>
      </c>
      <c r="Q62" s="10">
        <f t="shared" si="3"/>
        <v>0.10150000000000001</v>
      </c>
      <c r="R62" s="10">
        <f t="shared" si="4"/>
        <v>5.6500000000000002E-2</v>
      </c>
      <c r="S62" s="10">
        <f t="shared" si="5"/>
        <v>0.26740000000000003</v>
      </c>
      <c r="T62" s="10">
        <f t="shared" si="6"/>
        <v>0.20699999999999999</v>
      </c>
      <c r="V62" s="11">
        <v>8.5000000000000006E-3</v>
      </c>
      <c r="W62" s="11">
        <v>4.7999999999999996E-3</v>
      </c>
      <c r="X62" s="11">
        <v>8.5000000000000006E-3</v>
      </c>
      <c r="Y62" s="11">
        <v>3.4500000000000003E-2</v>
      </c>
      <c r="Z62" s="11">
        <v>5.11E-2</v>
      </c>
      <c r="AA62" s="11">
        <v>6.4999999999999997E-3</v>
      </c>
      <c r="AB62" s="11">
        <v>0.03</v>
      </c>
      <c r="AC62" s="11">
        <v>0</v>
      </c>
      <c r="AD62" s="11">
        <v>4.4999999999999998E-2</v>
      </c>
      <c r="AE62" s="11">
        <v>0</v>
      </c>
      <c r="AF62" s="11">
        <f t="shared" si="7"/>
        <v>8.1499999999999989E-2</v>
      </c>
      <c r="AG62" s="11">
        <f t="shared" si="8"/>
        <v>3.6499999999999998E-2</v>
      </c>
      <c r="AH62" s="11">
        <f t="shared" si="9"/>
        <v>0.2092</v>
      </c>
      <c r="AI62" s="11">
        <f t="shared" si="10"/>
        <v>0.1527</v>
      </c>
    </row>
    <row r="63" spans="1:35" x14ac:dyDescent="0.25">
      <c r="A63" s="2">
        <v>61</v>
      </c>
      <c r="B63" s="8" t="s">
        <v>118</v>
      </c>
      <c r="C63" s="9">
        <v>0.05</v>
      </c>
      <c r="D63" s="9">
        <v>0.4</v>
      </c>
      <c r="E63" s="9">
        <f t="shared" si="0"/>
        <v>2.0000000000000004E-2</v>
      </c>
      <c r="F63" s="3">
        <f t="shared" si="1"/>
        <v>2.0000000000000004</v>
      </c>
      <c r="G63" s="10">
        <v>5.5999999999999999E-3</v>
      </c>
      <c r="H63" s="10">
        <v>4.0000000000000001E-3</v>
      </c>
      <c r="I63" s="10">
        <v>1.11E-2</v>
      </c>
      <c r="J63" s="10">
        <v>4.0099999999999997E-2</v>
      </c>
      <c r="K63" s="10">
        <v>7.2999999999999995E-2</v>
      </c>
      <c r="L63" s="10">
        <v>6.4999999999999997E-3</v>
      </c>
      <c r="M63" s="10">
        <v>0.03</v>
      </c>
      <c r="N63" s="10">
        <f t="shared" si="2"/>
        <v>2.0000000000000004E-2</v>
      </c>
      <c r="O63" s="10">
        <v>4.4999999999999998E-2</v>
      </c>
      <c r="P63" s="10">
        <v>0</v>
      </c>
      <c r="Q63" s="10">
        <f t="shared" si="3"/>
        <v>0.10150000000000001</v>
      </c>
      <c r="R63" s="10">
        <f t="shared" si="4"/>
        <v>5.6500000000000002E-2</v>
      </c>
      <c r="S63" s="10">
        <f t="shared" si="5"/>
        <v>0.26740000000000003</v>
      </c>
      <c r="T63" s="10">
        <f t="shared" si="6"/>
        <v>0.20699999999999999</v>
      </c>
      <c r="V63" s="11">
        <v>8.5000000000000006E-3</v>
      </c>
      <c r="W63" s="11">
        <v>4.7999999999999996E-3</v>
      </c>
      <c r="X63" s="11">
        <v>8.5000000000000006E-3</v>
      </c>
      <c r="Y63" s="11">
        <v>3.4500000000000003E-2</v>
      </c>
      <c r="Z63" s="11">
        <v>5.11E-2</v>
      </c>
      <c r="AA63" s="11">
        <v>6.4999999999999997E-3</v>
      </c>
      <c r="AB63" s="11">
        <v>0.03</v>
      </c>
      <c r="AC63" s="11">
        <v>0</v>
      </c>
      <c r="AD63" s="11">
        <v>4.4999999999999998E-2</v>
      </c>
      <c r="AE63" s="11">
        <v>0</v>
      </c>
      <c r="AF63" s="11">
        <f t="shared" si="7"/>
        <v>8.1499999999999989E-2</v>
      </c>
      <c r="AG63" s="11">
        <f t="shared" si="8"/>
        <v>3.6499999999999998E-2</v>
      </c>
      <c r="AH63" s="11">
        <f t="shared" si="9"/>
        <v>0.2092</v>
      </c>
      <c r="AI63" s="11">
        <f t="shared" si="10"/>
        <v>0.1527</v>
      </c>
    </row>
    <row r="64" spans="1:35" x14ac:dyDescent="0.25">
      <c r="A64" s="2">
        <v>62</v>
      </c>
      <c r="B64" s="8" t="s">
        <v>119</v>
      </c>
      <c r="C64" s="9">
        <v>0.05</v>
      </c>
      <c r="D64" s="9">
        <v>0.4</v>
      </c>
      <c r="E64" s="9">
        <f t="shared" si="0"/>
        <v>2.0000000000000004E-2</v>
      </c>
      <c r="F64" s="3">
        <f t="shared" si="1"/>
        <v>2.0000000000000004</v>
      </c>
      <c r="G64" s="10">
        <v>5.5999999999999999E-3</v>
      </c>
      <c r="H64" s="10">
        <v>4.0000000000000001E-3</v>
      </c>
      <c r="I64" s="10">
        <v>1.11E-2</v>
      </c>
      <c r="J64" s="10">
        <v>4.0099999999999997E-2</v>
      </c>
      <c r="K64" s="10">
        <v>7.2999999999999995E-2</v>
      </c>
      <c r="L64" s="10">
        <v>6.4999999999999997E-3</v>
      </c>
      <c r="M64" s="10">
        <v>0.03</v>
      </c>
      <c r="N64" s="10">
        <f t="shared" si="2"/>
        <v>2.0000000000000004E-2</v>
      </c>
      <c r="O64" s="10">
        <v>4.4999999999999998E-2</v>
      </c>
      <c r="P64" s="10">
        <v>0</v>
      </c>
      <c r="Q64" s="10">
        <f t="shared" si="3"/>
        <v>0.10150000000000001</v>
      </c>
      <c r="R64" s="10">
        <f t="shared" si="4"/>
        <v>5.6500000000000002E-2</v>
      </c>
      <c r="S64" s="10">
        <f t="shared" si="5"/>
        <v>0.26740000000000003</v>
      </c>
      <c r="T64" s="10">
        <f t="shared" si="6"/>
        <v>0.20699999999999999</v>
      </c>
      <c r="V64" s="11">
        <v>8.5000000000000006E-3</v>
      </c>
      <c r="W64" s="11">
        <v>4.7999999999999996E-3</v>
      </c>
      <c r="X64" s="11">
        <v>8.5000000000000006E-3</v>
      </c>
      <c r="Y64" s="11">
        <v>3.4500000000000003E-2</v>
      </c>
      <c r="Z64" s="11">
        <v>5.11E-2</v>
      </c>
      <c r="AA64" s="11">
        <v>6.4999999999999997E-3</v>
      </c>
      <c r="AB64" s="11">
        <v>0.03</v>
      </c>
      <c r="AC64" s="11">
        <v>0</v>
      </c>
      <c r="AD64" s="11">
        <v>4.4999999999999998E-2</v>
      </c>
      <c r="AE64" s="11">
        <v>0</v>
      </c>
      <c r="AF64" s="11">
        <f t="shared" si="7"/>
        <v>8.1499999999999989E-2</v>
      </c>
      <c r="AG64" s="11">
        <f t="shared" si="8"/>
        <v>3.6499999999999998E-2</v>
      </c>
      <c r="AH64" s="11">
        <f t="shared" si="9"/>
        <v>0.2092</v>
      </c>
      <c r="AI64" s="11">
        <f t="shared" si="10"/>
        <v>0.1527</v>
      </c>
    </row>
    <row r="65" spans="1:35" x14ac:dyDescent="0.25">
      <c r="A65" s="2">
        <v>63</v>
      </c>
      <c r="B65" s="8" t="s">
        <v>120</v>
      </c>
      <c r="C65" s="9">
        <v>0.05</v>
      </c>
      <c r="D65" s="9">
        <v>0.4</v>
      </c>
      <c r="E65" s="9">
        <f t="shared" si="0"/>
        <v>2.0000000000000004E-2</v>
      </c>
      <c r="F65" s="3">
        <f t="shared" si="1"/>
        <v>2.0000000000000004</v>
      </c>
      <c r="G65" s="10">
        <v>5.5999999999999999E-3</v>
      </c>
      <c r="H65" s="10">
        <v>4.0000000000000001E-3</v>
      </c>
      <c r="I65" s="10">
        <v>1.11E-2</v>
      </c>
      <c r="J65" s="10">
        <v>4.0099999999999997E-2</v>
      </c>
      <c r="K65" s="10">
        <v>7.2999999999999995E-2</v>
      </c>
      <c r="L65" s="10">
        <v>6.4999999999999997E-3</v>
      </c>
      <c r="M65" s="10">
        <v>0.03</v>
      </c>
      <c r="N65" s="10">
        <f t="shared" si="2"/>
        <v>2.0000000000000004E-2</v>
      </c>
      <c r="O65" s="10">
        <v>4.4999999999999998E-2</v>
      </c>
      <c r="P65" s="10">
        <v>0</v>
      </c>
      <c r="Q65" s="10">
        <f t="shared" si="3"/>
        <v>0.10150000000000001</v>
      </c>
      <c r="R65" s="10">
        <f t="shared" si="4"/>
        <v>5.6500000000000002E-2</v>
      </c>
      <c r="S65" s="10">
        <f t="shared" si="5"/>
        <v>0.26740000000000003</v>
      </c>
      <c r="T65" s="10">
        <f t="shared" si="6"/>
        <v>0.20699999999999999</v>
      </c>
      <c r="V65" s="11">
        <v>8.5000000000000006E-3</v>
      </c>
      <c r="W65" s="11">
        <v>4.7999999999999996E-3</v>
      </c>
      <c r="X65" s="11">
        <v>8.5000000000000006E-3</v>
      </c>
      <c r="Y65" s="11">
        <v>3.4500000000000003E-2</v>
      </c>
      <c r="Z65" s="11">
        <v>5.11E-2</v>
      </c>
      <c r="AA65" s="11">
        <v>6.4999999999999997E-3</v>
      </c>
      <c r="AB65" s="11">
        <v>0.03</v>
      </c>
      <c r="AC65" s="11">
        <v>0</v>
      </c>
      <c r="AD65" s="11">
        <v>4.4999999999999998E-2</v>
      </c>
      <c r="AE65" s="11">
        <v>0</v>
      </c>
      <c r="AF65" s="11">
        <f t="shared" si="7"/>
        <v>8.1499999999999989E-2</v>
      </c>
      <c r="AG65" s="11">
        <f t="shared" si="8"/>
        <v>3.6499999999999998E-2</v>
      </c>
      <c r="AH65" s="11">
        <f t="shared" si="9"/>
        <v>0.2092</v>
      </c>
      <c r="AI65" s="11">
        <f t="shared" si="10"/>
        <v>0.1527</v>
      </c>
    </row>
    <row r="66" spans="1:35" x14ac:dyDescent="0.25">
      <c r="A66" s="2">
        <v>64</v>
      </c>
      <c r="B66" s="8" t="s">
        <v>121</v>
      </c>
      <c r="C66" s="9">
        <v>0.05</v>
      </c>
      <c r="D66" s="9">
        <v>0.4</v>
      </c>
      <c r="E66" s="9">
        <f t="shared" si="0"/>
        <v>2.0000000000000004E-2</v>
      </c>
      <c r="F66" s="3">
        <f t="shared" si="1"/>
        <v>2.0000000000000004</v>
      </c>
      <c r="G66" s="10">
        <v>5.5999999999999999E-3</v>
      </c>
      <c r="H66" s="10">
        <v>4.0000000000000001E-3</v>
      </c>
      <c r="I66" s="10">
        <v>1.11E-2</v>
      </c>
      <c r="J66" s="10">
        <v>4.0099999999999997E-2</v>
      </c>
      <c r="K66" s="10">
        <v>7.2999999999999995E-2</v>
      </c>
      <c r="L66" s="10">
        <v>6.4999999999999997E-3</v>
      </c>
      <c r="M66" s="10">
        <v>0.03</v>
      </c>
      <c r="N66" s="10">
        <f t="shared" si="2"/>
        <v>2.0000000000000004E-2</v>
      </c>
      <c r="O66" s="10">
        <v>4.4999999999999998E-2</v>
      </c>
      <c r="P66" s="10">
        <v>0</v>
      </c>
      <c r="Q66" s="10">
        <f t="shared" si="3"/>
        <v>0.10150000000000001</v>
      </c>
      <c r="R66" s="10">
        <f t="shared" si="4"/>
        <v>5.6500000000000002E-2</v>
      </c>
      <c r="S66" s="10">
        <f t="shared" si="5"/>
        <v>0.26740000000000003</v>
      </c>
      <c r="T66" s="10">
        <f t="shared" si="6"/>
        <v>0.20699999999999999</v>
      </c>
      <c r="V66" s="11">
        <v>8.5000000000000006E-3</v>
      </c>
      <c r="W66" s="11">
        <v>4.7999999999999996E-3</v>
      </c>
      <c r="X66" s="11">
        <v>8.5000000000000006E-3</v>
      </c>
      <c r="Y66" s="11">
        <v>3.4500000000000003E-2</v>
      </c>
      <c r="Z66" s="11">
        <v>5.11E-2</v>
      </c>
      <c r="AA66" s="11">
        <v>6.4999999999999997E-3</v>
      </c>
      <c r="AB66" s="11">
        <v>0.03</v>
      </c>
      <c r="AC66" s="11">
        <v>0</v>
      </c>
      <c r="AD66" s="11">
        <v>4.4999999999999998E-2</v>
      </c>
      <c r="AE66" s="11">
        <v>0</v>
      </c>
      <c r="AF66" s="11">
        <f t="shared" si="7"/>
        <v>8.1499999999999989E-2</v>
      </c>
      <c r="AG66" s="11">
        <f t="shared" si="8"/>
        <v>3.6499999999999998E-2</v>
      </c>
      <c r="AH66" s="11">
        <f t="shared" si="9"/>
        <v>0.2092</v>
      </c>
      <c r="AI66" s="11">
        <f t="shared" si="10"/>
        <v>0.1527</v>
      </c>
    </row>
    <row r="67" spans="1:35" x14ac:dyDescent="0.25">
      <c r="A67" s="2">
        <v>65</v>
      </c>
      <c r="B67" s="8" t="s">
        <v>122</v>
      </c>
      <c r="C67" s="9">
        <v>0.05</v>
      </c>
      <c r="D67" s="9">
        <v>0.4</v>
      </c>
      <c r="E67" s="9">
        <f>C67*D67</f>
        <v>2.0000000000000004E-2</v>
      </c>
      <c r="F67" s="3">
        <f t="shared" si="1"/>
        <v>2.0000000000000004</v>
      </c>
      <c r="G67" s="10">
        <v>5.5999999999999999E-3</v>
      </c>
      <c r="H67" s="10">
        <v>4.0000000000000001E-3</v>
      </c>
      <c r="I67" s="10">
        <v>1.11E-2</v>
      </c>
      <c r="J67" s="10">
        <v>4.0099999999999997E-2</v>
      </c>
      <c r="K67" s="10">
        <v>7.2999999999999995E-2</v>
      </c>
      <c r="L67" s="10">
        <v>6.4999999999999997E-3</v>
      </c>
      <c r="M67" s="10">
        <v>0.03</v>
      </c>
      <c r="N67" s="10">
        <f t="shared" si="2"/>
        <v>2.0000000000000004E-2</v>
      </c>
      <c r="O67" s="10">
        <v>4.4999999999999998E-2</v>
      </c>
      <c r="P67" s="10">
        <v>0</v>
      </c>
      <c r="Q67" s="10">
        <f t="shared" si="3"/>
        <v>0.10150000000000001</v>
      </c>
      <c r="R67" s="10">
        <f t="shared" si="4"/>
        <v>5.6500000000000002E-2</v>
      </c>
      <c r="S67" s="10">
        <f t="shared" si="5"/>
        <v>0.26740000000000003</v>
      </c>
      <c r="T67" s="10">
        <f t="shared" si="6"/>
        <v>0.20699999999999999</v>
      </c>
      <c r="V67" s="11">
        <v>8.5000000000000006E-3</v>
      </c>
      <c r="W67" s="11">
        <v>4.7999999999999996E-3</v>
      </c>
      <c r="X67" s="11">
        <v>8.5000000000000006E-3</v>
      </c>
      <c r="Y67" s="11">
        <v>3.4500000000000003E-2</v>
      </c>
      <c r="Z67" s="11">
        <v>5.11E-2</v>
      </c>
      <c r="AA67" s="11">
        <v>6.4999999999999997E-3</v>
      </c>
      <c r="AB67" s="11">
        <v>0.03</v>
      </c>
      <c r="AC67" s="11">
        <v>0</v>
      </c>
      <c r="AD67" s="11">
        <v>4.4999999999999998E-2</v>
      </c>
      <c r="AE67" s="11">
        <v>0</v>
      </c>
      <c r="AF67" s="11">
        <f t="shared" si="7"/>
        <v>8.1499999999999989E-2</v>
      </c>
      <c r="AG67" s="11">
        <f t="shared" si="8"/>
        <v>3.6499999999999998E-2</v>
      </c>
      <c r="AH67" s="11">
        <f t="shared" si="9"/>
        <v>0.2092</v>
      </c>
      <c r="AI67" s="11">
        <f t="shared" si="10"/>
        <v>0.1527</v>
      </c>
    </row>
    <row r="68" spans="1:35" x14ac:dyDescent="0.25">
      <c r="A68" s="2">
        <v>66</v>
      </c>
      <c r="B68" s="8" t="s">
        <v>123</v>
      </c>
      <c r="C68" s="9">
        <v>0.05</v>
      </c>
      <c r="D68" s="9">
        <v>0.4</v>
      </c>
      <c r="E68" s="9">
        <f>C68*D68</f>
        <v>2.0000000000000004E-2</v>
      </c>
      <c r="F68" s="3">
        <f t="shared" ref="F68:F81" si="11">E68*100</f>
        <v>2.0000000000000004</v>
      </c>
      <c r="G68" s="10">
        <v>5.5999999999999999E-3</v>
      </c>
      <c r="H68" s="10">
        <v>4.0000000000000001E-3</v>
      </c>
      <c r="I68" s="10">
        <v>1.11E-2</v>
      </c>
      <c r="J68" s="10">
        <v>4.0099999999999997E-2</v>
      </c>
      <c r="K68" s="10">
        <v>7.2999999999999995E-2</v>
      </c>
      <c r="L68" s="10">
        <v>6.4999999999999997E-3</v>
      </c>
      <c r="M68" s="10">
        <v>0.03</v>
      </c>
      <c r="N68" s="10">
        <f t="shared" ref="N68:N81" si="12">E68</f>
        <v>2.0000000000000004E-2</v>
      </c>
      <c r="O68" s="10">
        <v>4.4999999999999998E-2</v>
      </c>
      <c r="P68" s="10">
        <v>0</v>
      </c>
      <c r="Q68" s="10">
        <f t="shared" ref="Q68:Q81" si="13">SUM(L68:O68)</f>
        <v>0.10150000000000001</v>
      </c>
      <c r="R68" s="10">
        <f t="shared" ref="R68:R81" si="14">L68+M68+N68+P68</f>
        <v>5.6500000000000002E-2</v>
      </c>
      <c r="S68" s="10">
        <f t="shared" ref="S68:S81" si="15">TRUNC((((1+J68+G68+H68)*(1+I68)*(1+K68))/(1-Q68)-1),4)</f>
        <v>0.26740000000000003</v>
      </c>
      <c r="T68" s="10">
        <f t="shared" ref="T68:T81" si="16">TRUNC((((1+J68+G68+H68)*(1+I68)*(1+K68))/(1-R68)-1),4)</f>
        <v>0.20699999999999999</v>
      </c>
      <c r="V68" s="11">
        <v>8.5000000000000006E-3</v>
      </c>
      <c r="W68" s="11">
        <v>4.7999999999999996E-3</v>
      </c>
      <c r="X68" s="11">
        <v>8.5000000000000006E-3</v>
      </c>
      <c r="Y68" s="11">
        <v>3.4500000000000003E-2</v>
      </c>
      <c r="Z68" s="11">
        <v>5.11E-2</v>
      </c>
      <c r="AA68" s="11">
        <v>6.4999999999999997E-3</v>
      </c>
      <c r="AB68" s="11">
        <v>0.03</v>
      </c>
      <c r="AC68" s="11">
        <v>0</v>
      </c>
      <c r="AD68" s="11">
        <v>4.4999999999999998E-2</v>
      </c>
      <c r="AE68" s="11">
        <v>0</v>
      </c>
      <c r="AF68" s="11">
        <f t="shared" ref="AF68:AF81" si="17">SUM(AA68:AD68)</f>
        <v>8.1499999999999989E-2</v>
      </c>
      <c r="AG68" s="11">
        <f t="shared" ref="AG68:AG81" si="18">AA68+AB68+AC68+AE68</f>
        <v>3.6499999999999998E-2</v>
      </c>
      <c r="AH68" s="11">
        <f t="shared" ref="AH68:AH81" si="19">TRUNC((((1+Y68+V68+W68)*(1+X68)*(1+Z68))/(1-AF68)-1),4)</f>
        <v>0.2092</v>
      </c>
      <c r="AI68" s="11">
        <f t="shared" ref="AI68:AI81" si="20">TRUNC((((1+Y68+V68+W68)*(1+X68)*(1+Z68))/(1-AG68)-1),4)</f>
        <v>0.1527</v>
      </c>
    </row>
    <row r="69" spans="1:35" x14ac:dyDescent="0.25">
      <c r="A69" s="2">
        <v>67</v>
      </c>
      <c r="B69" s="8" t="s">
        <v>124</v>
      </c>
      <c r="C69" s="9">
        <v>0.05</v>
      </c>
      <c r="D69" s="9">
        <v>0.4</v>
      </c>
      <c r="E69" s="9">
        <f t="shared" ref="E69:E81" si="21">C69*D69</f>
        <v>2.0000000000000004E-2</v>
      </c>
      <c r="F69" s="3">
        <f t="shared" si="11"/>
        <v>2.0000000000000004</v>
      </c>
      <c r="G69" s="10">
        <v>5.5999999999999999E-3</v>
      </c>
      <c r="H69" s="10">
        <v>4.0000000000000001E-3</v>
      </c>
      <c r="I69" s="10">
        <v>1.11E-2</v>
      </c>
      <c r="J69" s="10">
        <v>4.0099999999999997E-2</v>
      </c>
      <c r="K69" s="10">
        <v>7.2999999999999995E-2</v>
      </c>
      <c r="L69" s="10">
        <v>6.4999999999999997E-3</v>
      </c>
      <c r="M69" s="10">
        <v>0.03</v>
      </c>
      <c r="N69" s="10">
        <f t="shared" si="12"/>
        <v>2.0000000000000004E-2</v>
      </c>
      <c r="O69" s="10">
        <v>4.4999999999999998E-2</v>
      </c>
      <c r="P69" s="10">
        <v>0</v>
      </c>
      <c r="Q69" s="10">
        <f t="shared" si="13"/>
        <v>0.10150000000000001</v>
      </c>
      <c r="R69" s="10">
        <f t="shared" si="14"/>
        <v>5.6500000000000002E-2</v>
      </c>
      <c r="S69" s="10">
        <f t="shared" si="15"/>
        <v>0.26740000000000003</v>
      </c>
      <c r="T69" s="10">
        <f t="shared" si="16"/>
        <v>0.20699999999999999</v>
      </c>
      <c r="V69" s="11">
        <v>8.5000000000000006E-3</v>
      </c>
      <c r="W69" s="11">
        <v>4.7999999999999996E-3</v>
      </c>
      <c r="X69" s="11">
        <v>8.5000000000000006E-3</v>
      </c>
      <c r="Y69" s="11">
        <v>3.4500000000000003E-2</v>
      </c>
      <c r="Z69" s="11">
        <v>5.11E-2</v>
      </c>
      <c r="AA69" s="11">
        <v>6.4999999999999997E-3</v>
      </c>
      <c r="AB69" s="11">
        <v>0.03</v>
      </c>
      <c r="AC69" s="11">
        <v>0</v>
      </c>
      <c r="AD69" s="11">
        <v>4.4999999999999998E-2</v>
      </c>
      <c r="AE69" s="11">
        <v>0</v>
      </c>
      <c r="AF69" s="11">
        <f t="shared" si="17"/>
        <v>8.1499999999999989E-2</v>
      </c>
      <c r="AG69" s="11">
        <f t="shared" si="18"/>
        <v>3.6499999999999998E-2</v>
      </c>
      <c r="AH69" s="11">
        <f t="shared" si="19"/>
        <v>0.2092</v>
      </c>
      <c r="AI69" s="11">
        <f t="shared" si="20"/>
        <v>0.1527</v>
      </c>
    </row>
    <row r="70" spans="1:35" x14ac:dyDescent="0.25">
      <c r="A70" s="2">
        <v>68</v>
      </c>
      <c r="B70" s="8" t="s">
        <v>125</v>
      </c>
      <c r="C70" s="9">
        <v>0.05</v>
      </c>
      <c r="D70" s="9">
        <v>0.4</v>
      </c>
      <c r="E70" s="9">
        <f t="shared" si="21"/>
        <v>2.0000000000000004E-2</v>
      </c>
      <c r="F70" s="3">
        <f t="shared" si="11"/>
        <v>2.0000000000000004</v>
      </c>
      <c r="G70" s="10">
        <v>5.5999999999999999E-3</v>
      </c>
      <c r="H70" s="10">
        <v>4.0000000000000001E-3</v>
      </c>
      <c r="I70" s="10">
        <v>1.11E-2</v>
      </c>
      <c r="J70" s="10">
        <v>4.0099999999999997E-2</v>
      </c>
      <c r="K70" s="10">
        <v>7.2999999999999995E-2</v>
      </c>
      <c r="L70" s="10">
        <v>6.4999999999999997E-3</v>
      </c>
      <c r="M70" s="10">
        <v>0.03</v>
      </c>
      <c r="N70" s="10">
        <f t="shared" si="12"/>
        <v>2.0000000000000004E-2</v>
      </c>
      <c r="O70" s="10">
        <v>4.4999999999999998E-2</v>
      </c>
      <c r="P70" s="10">
        <v>0</v>
      </c>
      <c r="Q70" s="10">
        <f t="shared" si="13"/>
        <v>0.10150000000000001</v>
      </c>
      <c r="R70" s="10">
        <f t="shared" si="14"/>
        <v>5.6500000000000002E-2</v>
      </c>
      <c r="S70" s="10">
        <f t="shared" si="15"/>
        <v>0.26740000000000003</v>
      </c>
      <c r="T70" s="10">
        <f t="shared" si="16"/>
        <v>0.20699999999999999</v>
      </c>
      <c r="V70" s="11">
        <v>8.5000000000000006E-3</v>
      </c>
      <c r="W70" s="11">
        <v>4.7999999999999996E-3</v>
      </c>
      <c r="X70" s="11">
        <v>8.5000000000000006E-3</v>
      </c>
      <c r="Y70" s="11">
        <v>3.4500000000000003E-2</v>
      </c>
      <c r="Z70" s="11">
        <v>5.11E-2</v>
      </c>
      <c r="AA70" s="11">
        <v>6.4999999999999997E-3</v>
      </c>
      <c r="AB70" s="11">
        <v>0.03</v>
      </c>
      <c r="AC70" s="11">
        <v>0</v>
      </c>
      <c r="AD70" s="11">
        <v>4.4999999999999998E-2</v>
      </c>
      <c r="AE70" s="11">
        <v>0</v>
      </c>
      <c r="AF70" s="11">
        <f t="shared" si="17"/>
        <v>8.1499999999999989E-2</v>
      </c>
      <c r="AG70" s="11">
        <f t="shared" si="18"/>
        <v>3.6499999999999998E-2</v>
      </c>
      <c r="AH70" s="11">
        <f t="shared" si="19"/>
        <v>0.2092</v>
      </c>
      <c r="AI70" s="11">
        <f t="shared" si="20"/>
        <v>0.1527</v>
      </c>
    </row>
    <row r="71" spans="1:35" x14ac:dyDescent="0.25">
      <c r="A71" s="2">
        <v>69</v>
      </c>
      <c r="B71" s="8" t="s">
        <v>126</v>
      </c>
      <c r="C71" s="9">
        <v>0.05</v>
      </c>
      <c r="D71" s="9">
        <v>0.4</v>
      </c>
      <c r="E71" s="9">
        <f t="shared" si="21"/>
        <v>2.0000000000000004E-2</v>
      </c>
      <c r="F71" s="3">
        <f t="shared" si="11"/>
        <v>2.0000000000000004</v>
      </c>
      <c r="G71" s="10">
        <v>5.5999999999999999E-3</v>
      </c>
      <c r="H71" s="10">
        <v>4.0000000000000001E-3</v>
      </c>
      <c r="I71" s="10">
        <v>1.11E-2</v>
      </c>
      <c r="J71" s="10">
        <v>4.0099999999999997E-2</v>
      </c>
      <c r="K71" s="10">
        <v>7.2999999999999995E-2</v>
      </c>
      <c r="L71" s="10">
        <v>6.4999999999999997E-3</v>
      </c>
      <c r="M71" s="10">
        <v>0.03</v>
      </c>
      <c r="N71" s="10">
        <f t="shared" si="12"/>
        <v>2.0000000000000004E-2</v>
      </c>
      <c r="O71" s="10">
        <v>4.4999999999999998E-2</v>
      </c>
      <c r="P71" s="10">
        <v>0</v>
      </c>
      <c r="Q71" s="10">
        <f t="shared" si="13"/>
        <v>0.10150000000000001</v>
      </c>
      <c r="R71" s="10">
        <f t="shared" si="14"/>
        <v>5.6500000000000002E-2</v>
      </c>
      <c r="S71" s="10">
        <f t="shared" si="15"/>
        <v>0.26740000000000003</v>
      </c>
      <c r="T71" s="10">
        <f t="shared" si="16"/>
        <v>0.20699999999999999</v>
      </c>
      <c r="V71" s="11">
        <v>8.5000000000000006E-3</v>
      </c>
      <c r="W71" s="11">
        <v>4.7999999999999996E-3</v>
      </c>
      <c r="X71" s="11">
        <v>8.5000000000000006E-3</v>
      </c>
      <c r="Y71" s="11">
        <v>3.4500000000000003E-2</v>
      </c>
      <c r="Z71" s="11">
        <v>5.11E-2</v>
      </c>
      <c r="AA71" s="11">
        <v>6.4999999999999997E-3</v>
      </c>
      <c r="AB71" s="11">
        <v>0.03</v>
      </c>
      <c r="AC71" s="11">
        <v>0</v>
      </c>
      <c r="AD71" s="11">
        <v>4.4999999999999998E-2</v>
      </c>
      <c r="AE71" s="11">
        <v>0</v>
      </c>
      <c r="AF71" s="11">
        <f t="shared" si="17"/>
        <v>8.1499999999999989E-2</v>
      </c>
      <c r="AG71" s="11">
        <f t="shared" si="18"/>
        <v>3.6499999999999998E-2</v>
      </c>
      <c r="AH71" s="11">
        <f t="shared" si="19"/>
        <v>0.2092</v>
      </c>
      <c r="AI71" s="11">
        <f t="shared" si="20"/>
        <v>0.1527</v>
      </c>
    </row>
    <row r="72" spans="1:35" x14ac:dyDescent="0.25">
      <c r="A72" s="2">
        <v>70</v>
      </c>
      <c r="B72" s="8" t="s">
        <v>127</v>
      </c>
      <c r="C72" s="9">
        <v>0.03</v>
      </c>
      <c r="D72" s="9">
        <v>0.4</v>
      </c>
      <c r="E72" s="9">
        <f t="shared" si="21"/>
        <v>1.2E-2</v>
      </c>
      <c r="F72" s="3">
        <f t="shared" si="11"/>
        <v>1.2</v>
      </c>
      <c r="G72" s="10">
        <v>5.5999999999999999E-3</v>
      </c>
      <c r="H72" s="10">
        <v>4.0000000000000001E-3</v>
      </c>
      <c r="I72" s="10">
        <v>1.11E-2</v>
      </c>
      <c r="J72" s="10">
        <v>4.0099999999999997E-2</v>
      </c>
      <c r="K72" s="10">
        <v>7.2999999999999995E-2</v>
      </c>
      <c r="L72" s="10">
        <v>6.4999999999999997E-3</v>
      </c>
      <c r="M72" s="10">
        <v>0.03</v>
      </c>
      <c r="N72" s="10">
        <f t="shared" si="12"/>
        <v>1.2E-2</v>
      </c>
      <c r="O72" s="10">
        <v>4.4999999999999998E-2</v>
      </c>
      <c r="P72" s="10">
        <v>0</v>
      </c>
      <c r="Q72" s="10">
        <f t="shared" si="13"/>
        <v>9.35E-2</v>
      </c>
      <c r="R72" s="10">
        <f t="shared" si="14"/>
        <v>4.8500000000000001E-2</v>
      </c>
      <c r="S72" s="10">
        <f t="shared" si="15"/>
        <v>0.25619999999999998</v>
      </c>
      <c r="T72" s="10">
        <f t="shared" si="16"/>
        <v>0.1968</v>
      </c>
      <c r="V72" s="11">
        <v>8.5000000000000006E-3</v>
      </c>
      <c r="W72" s="11">
        <v>4.7999999999999996E-3</v>
      </c>
      <c r="X72" s="11">
        <v>8.5000000000000006E-3</v>
      </c>
      <c r="Y72" s="11">
        <v>3.4500000000000003E-2</v>
      </c>
      <c r="Z72" s="11">
        <v>5.11E-2</v>
      </c>
      <c r="AA72" s="11">
        <v>6.4999999999999997E-3</v>
      </c>
      <c r="AB72" s="11">
        <v>0.03</v>
      </c>
      <c r="AC72" s="11">
        <v>0</v>
      </c>
      <c r="AD72" s="11">
        <v>4.4999999999999998E-2</v>
      </c>
      <c r="AE72" s="11">
        <v>0</v>
      </c>
      <c r="AF72" s="11">
        <f t="shared" si="17"/>
        <v>8.1499999999999989E-2</v>
      </c>
      <c r="AG72" s="11">
        <f t="shared" si="18"/>
        <v>3.6499999999999998E-2</v>
      </c>
      <c r="AH72" s="11">
        <f t="shared" si="19"/>
        <v>0.2092</v>
      </c>
      <c r="AI72" s="11">
        <f t="shared" si="20"/>
        <v>0.1527</v>
      </c>
    </row>
    <row r="73" spans="1:35" x14ac:dyDescent="0.25">
      <c r="A73" s="2">
        <v>71</v>
      </c>
      <c r="B73" s="8" t="s">
        <v>128</v>
      </c>
      <c r="C73" s="9">
        <v>0.05</v>
      </c>
      <c r="D73" s="9">
        <v>0.4</v>
      </c>
      <c r="E73" s="9">
        <f t="shared" si="21"/>
        <v>2.0000000000000004E-2</v>
      </c>
      <c r="F73" s="3">
        <f t="shared" si="11"/>
        <v>2.0000000000000004</v>
      </c>
      <c r="G73" s="10">
        <v>5.5999999999999999E-3</v>
      </c>
      <c r="H73" s="10">
        <v>4.0000000000000001E-3</v>
      </c>
      <c r="I73" s="10">
        <v>1.11E-2</v>
      </c>
      <c r="J73" s="10">
        <v>4.0099999999999997E-2</v>
      </c>
      <c r="K73" s="10">
        <v>7.2999999999999995E-2</v>
      </c>
      <c r="L73" s="10">
        <v>6.4999999999999997E-3</v>
      </c>
      <c r="M73" s="10">
        <v>0.03</v>
      </c>
      <c r="N73" s="10">
        <f t="shared" si="12"/>
        <v>2.0000000000000004E-2</v>
      </c>
      <c r="O73" s="10">
        <v>4.4999999999999998E-2</v>
      </c>
      <c r="P73" s="10">
        <v>0</v>
      </c>
      <c r="Q73" s="10">
        <f t="shared" si="13"/>
        <v>0.10150000000000001</v>
      </c>
      <c r="R73" s="10">
        <f t="shared" si="14"/>
        <v>5.6500000000000002E-2</v>
      </c>
      <c r="S73" s="10">
        <f t="shared" si="15"/>
        <v>0.26740000000000003</v>
      </c>
      <c r="T73" s="10">
        <f t="shared" si="16"/>
        <v>0.20699999999999999</v>
      </c>
      <c r="V73" s="11">
        <v>8.5000000000000006E-3</v>
      </c>
      <c r="W73" s="11">
        <v>4.7999999999999996E-3</v>
      </c>
      <c r="X73" s="11">
        <v>8.5000000000000006E-3</v>
      </c>
      <c r="Y73" s="11">
        <v>3.4500000000000003E-2</v>
      </c>
      <c r="Z73" s="11">
        <v>5.11E-2</v>
      </c>
      <c r="AA73" s="11">
        <v>6.4999999999999997E-3</v>
      </c>
      <c r="AB73" s="11">
        <v>0.03</v>
      </c>
      <c r="AC73" s="11">
        <v>0</v>
      </c>
      <c r="AD73" s="11">
        <v>4.4999999999999998E-2</v>
      </c>
      <c r="AE73" s="11">
        <v>0</v>
      </c>
      <c r="AF73" s="11">
        <f t="shared" si="17"/>
        <v>8.1499999999999989E-2</v>
      </c>
      <c r="AG73" s="11">
        <f t="shared" si="18"/>
        <v>3.6499999999999998E-2</v>
      </c>
      <c r="AH73" s="11">
        <f t="shared" si="19"/>
        <v>0.2092</v>
      </c>
      <c r="AI73" s="11">
        <f t="shared" si="20"/>
        <v>0.1527</v>
      </c>
    </row>
    <row r="74" spans="1:35" x14ac:dyDescent="0.25">
      <c r="A74" s="2">
        <v>72</v>
      </c>
      <c r="B74" s="8" t="s">
        <v>129</v>
      </c>
      <c r="C74" s="9">
        <v>0.05</v>
      </c>
      <c r="D74" s="9">
        <v>0.4</v>
      </c>
      <c r="E74" s="9">
        <f t="shared" si="21"/>
        <v>2.0000000000000004E-2</v>
      </c>
      <c r="F74" s="3">
        <f t="shared" si="11"/>
        <v>2.0000000000000004</v>
      </c>
      <c r="G74" s="10">
        <v>5.5999999999999999E-3</v>
      </c>
      <c r="H74" s="10">
        <v>4.0000000000000001E-3</v>
      </c>
      <c r="I74" s="10">
        <v>1.11E-2</v>
      </c>
      <c r="J74" s="10">
        <v>4.0099999999999997E-2</v>
      </c>
      <c r="K74" s="10">
        <v>7.2999999999999995E-2</v>
      </c>
      <c r="L74" s="10">
        <v>6.4999999999999997E-3</v>
      </c>
      <c r="M74" s="10">
        <v>0.03</v>
      </c>
      <c r="N74" s="10">
        <f t="shared" si="12"/>
        <v>2.0000000000000004E-2</v>
      </c>
      <c r="O74" s="10">
        <v>4.4999999999999998E-2</v>
      </c>
      <c r="P74" s="10">
        <v>0</v>
      </c>
      <c r="Q74" s="10">
        <f t="shared" si="13"/>
        <v>0.10150000000000001</v>
      </c>
      <c r="R74" s="10">
        <f t="shared" si="14"/>
        <v>5.6500000000000002E-2</v>
      </c>
      <c r="S74" s="10">
        <f t="shared" si="15"/>
        <v>0.26740000000000003</v>
      </c>
      <c r="T74" s="10">
        <f t="shared" si="16"/>
        <v>0.20699999999999999</v>
      </c>
      <c r="V74" s="11">
        <v>8.5000000000000006E-3</v>
      </c>
      <c r="W74" s="11">
        <v>4.7999999999999996E-3</v>
      </c>
      <c r="X74" s="11">
        <v>8.5000000000000006E-3</v>
      </c>
      <c r="Y74" s="11">
        <v>3.4500000000000003E-2</v>
      </c>
      <c r="Z74" s="11">
        <v>5.11E-2</v>
      </c>
      <c r="AA74" s="11">
        <v>6.4999999999999997E-3</v>
      </c>
      <c r="AB74" s="11">
        <v>0.03</v>
      </c>
      <c r="AC74" s="11">
        <v>0</v>
      </c>
      <c r="AD74" s="11">
        <v>4.4999999999999998E-2</v>
      </c>
      <c r="AE74" s="11">
        <v>0</v>
      </c>
      <c r="AF74" s="11">
        <f t="shared" si="17"/>
        <v>8.1499999999999989E-2</v>
      </c>
      <c r="AG74" s="11">
        <f t="shared" si="18"/>
        <v>3.6499999999999998E-2</v>
      </c>
      <c r="AH74" s="11">
        <f t="shared" si="19"/>
        <v>0.2092</v>
      </c>
      <c r="AI74" s="11">
        <f t="shared" si="20"/>
        <v>0.1527</v>
      </c>
    </row>
    <row r="75" spans="1:35" x14ac:dyDescent="0.25">
      <c r="A75" s="2">
        <v>73</v>
      </c>
      <c r="B75" s="8" t="s">
        <v>130</v>
      </c>
      <c r="C75" s="9">
        <v>0.05</v>
      </c>
      <c r="D75" s="9">
        <v>0.4</v>
      </c>
      <c r="E75" s="9">
        <f t="shared" si="21"/>
        <v>2.0000000000000004E-2</v>
      </c>
      <c r="F75" s="3">
        <f t="shared" si="11"/>
        <v>2.0000000000000004</v>
      </c>
      <c r="G75" s="10">
        <v>5.5999999999999999E-3</v>
      </c>
      <c r="H75" s="10">
        <v>4.0000000000000001E-3</v>
      </c>
      <c r="I75" s="10">
        <v>1.11E-2</v>
      </c>
      <c r="J75" s="10">
        <v>4.0099999999999997E-2</v>
      </c>
      <c r="K75" s="10">
        <v>7.2999999999999995E-2</v>
      </c>
      <c r="L75" s="10">
        <v>6.4999999999999997E-3</v>
      </c>
      <c r="M75" s="10">
        <v>0.03</v>
      </c>
      <c r="N75" s="10">
        <f t="shared" si="12"/>
        <v>2.0000000000000004E-2</v>
      </c>
      <c r="O75" s="10">
        <v>4.4999999999999998E-2</v>
      </c>
      <c r="P75" s="10">
        <v>0</v>
      </c>
      <c r="Q75" s="10">
        <f t="shared" si="13"/>
        <v>0.10150000000000001</v>
      </c>
      <c r="R75" s="10">
        <f t="shared" si="14"/>
        <v>5.6500000000000002E-2</v>
      </c>
      <c r="S75" s="10">
        <f t="shared" si="15"/>
        <v>0.26740000000000003</v>
      </c>
      <c r="T75" s="10">
        <f t="shared" si="16"/>
        <v>0.20699999999999999</v>
      </c>
      <c r="V75" s="11">
        <v>8.5000000000000006E-3</v>
      </c>
      <c r="W75" s="11">
        <v>4.7999999999999996E-3</v>
      </c>
      <c r="X75" s="11">
        <v>8.5000000000000006E-3</v>
      </c>
      <c r="Y75" s="11">
        <v>3.4500000000000003E-2</v>
      </c>
      <c r="Z75" s="11">
        <v>5.11E-2</v>
      </c>
      <c r="AA75" s="11">
        <v>6.4999999999999997E-3</v>
      </c>
      <c r="AB75" s="11">
        <v>0.03</v>
      </c>
      <c r="AC75" s="11">
        <v>0</v>
      </c>
      <c r="AD75" s="11">
        <v>4.4999999999999998E-2</v>
      </c>
      <c r="AE75" s="11">
        <v>0</v>
      </c>
      <c r="AF75" s="11">
        <f t="shared" si="17"/>
        <v>8.1499999999999989E-2</v>
      </c>
      <c r="AG75" s="11">
        <f t="shared" si="18"/>
        <v>3.6499999999999998E-2</v>
      </c>
      <c r="AH75" s="11">
        <f t="shared" si="19"/>
        <v>0.2092</v>
      </c>
      <c r="AI75" s="11">
        <f t="shared" si="20"/>
        <v>0.1527</v>
      </c>
    </row>
    <row r="76" spans="1:35" x14ac:dyDescent="0.25">
      <c r="A76" s="2">
        <v>74</v>
      </c>
      <c r="B76" s="8" t="s">
        <v>131</v>
      </c>
      <c r="C76" s="9">
        <v>0.05</v>
      </c>
      <c r="D76" s="9">
        <v>0.4</v>
      </c>
      <c r="E76" s="9">
        <f t="shared" si="21"/>
        <v>2.0000000000000004E-2</v>
      </c>
      <c r="F76" s="3">
        <f t="shared" si="11"/>
        <v>2.0000000000000004</v>
      </c>
      <c r="G76" s="10">
        <v>5.5999999999999999E-3</v>
      </c>
      <c r="H76" s="10">
        <v>4.0000000000000001E-3</v>
      </c>
      <c r="I76" s="10">
        <v>1.11E-2</v>
      </c>
      <c r="J76" s="10">
        <v>4.0099999999999997E-2</v>
      </c>
      <c r="K76" s="10">
        <v>7.2999999999999995E-2</v>
      </c>
      <c r="L76" s="10">
        <v>6.4999999999999997E-3</v>
      </c>
      <c r="M76" s="10">
        <v>0.03</v>
      </c>
      <c r="N76" s="10">
        <f t="shared" si="12"/>
        <v>2.0000000000000004E-2</v>
      </c>
      <c r="O76" s="10">
        <v>4.4999999999999998E-2</v>
      </c>
      <c r="P76" s="10">
        <v>0</v>
      </c>
      <c r="Q76" s="10">
        <f t="shared" si="13"/>
        <v>0.10150000000000001</v>
      </c>
      <c r="R76" s="10">
        <f t="shared" si="14"/>
        <v>5.6500000000000002E-2</v>
      </c>
      <c r="S76" s="10">
        <f t="shared" si="15"/>
        <v>0.26740000000000003</v>
      </c>
      <c r="T76" s="10">
        <f t="shared" si="16"/>
        <v>0.20699999999999999</v>
      </c>
      <c r="V76" s="11">
        <v>8.5000000000000006E-3</v>
      </c>
      <c r="W76" s="11">
        <v>4.7999999999999996E-3</v>
      </c>
      <c r="X76" s="11">
        <v>8.5000000000000006E-3</v>
      </c>
      <c r="Y76" s="11">
        <v>3.4500000000000003E-2</v>
      </c>
      <c r="Z76" s="11">
        <v>5.11E-2</v>
      </c>
      <c r="AA76" s="11">
        <v>6.4999999999999997E-3</v>
      </c>
      <c r="AB76" s="11">
        <v>0.03</v>
      </c>
      <c r="AC76" s="11">
        <v>0</v>
      </c>
      <c r="AD76" s="11">
        <v>4.4999999999999998E-2</v>
      </c>
      <c r="AE76" s="11">
        <v>0</v>
      </c>
      <c r="AF76" s="11">
        <f t="shared" si="17"/>
        <v>8.1499999999999989E-2</v>
      </c>
      <c r="AG76" s="11">
        <f t="shared" si="18"/>
        <v>3.6499999999999998E-2</v>
      </c>
      <c r="AH76" s="11">
        <f t="shared" si="19"/>
        <v>0.2092</v>
      </c>
      <c r="AI76" s="11">
        <f t="shared" si="20"/>
        <v>0.1527</v>
      </c>
    </row>
    <row r="77" spans="1:35" x14ac:dyDescent="0.25">
      <c r="A77" s="2">
        <v>75</v>
      </c>
      <c r="B77" s="8" t="s">
        <v>132</v>
      </c>
      <c r="C77" s="9">
        <v>0.05</v>
      </c>
      <c r="D77" s="9">
        <v>0.4</v>
      </c>
      <c r="E77" s="9">
        <f t="shared" si="21"/>
        <v>2.0000000000000004E-2</v>
      </c>
      <c r="F77" s="3">
        <f t="shared" si="11"/>
        <v>2.0000000000000004</v>
      </c>
      <c r="G77" s="10">
        <v>5.5999999999999999E-3</v>
      </c>
      <c r="H77" s="10">
        <v>4.0000000000000001E-3</v>
      </c>
      <c r="I77" s="10">
        <v>1.11E-2</v>
      </c>
      <c r="J77" s="10">
        <v>4.0099999999999997E-2</v>
      </c>
      <c r="K77" s="10">
        <v>7.2999999999999995E-2</v>
      </c>
      <c r="L77" s="10">
        <v>6.4999999999999997E-3</v>
      </c>
      <c r="M77" s="10">
        <v>0.03</v>
      </c>
      <c r="N77" s="10">
        <f t="shared" si="12"/>
        <v>2.0000000000000004E-2</v>
      </c>
      <c r="O77" s="10">
        <v>4.4999999999999998E-2</v>
      </c>
      <c r="P77" s="10">
        <v>0</v>
      </c>
      <c r="Q77" s="10">
        <f t="shared" si="13"/>
        <v>0.10150000000000001</v>
      </c>
      <c r="R77" s="10">
        <f t="shared" si="14"/>
        <v>5.6500000000000002E-2</v>
      </c>
      <c r="S77" s="10">
        <f t="shared" si="15"/>
        <v>0.26740000000000003</v>
      </c>
      <c r="T77" s="10">
        <f t="shared" si="16"/>
        <v>0.20699999999999999</v>
      </c>
      <c r="V77" s="11">
        <v>8.5000000000000006E-3</v>
      </c>
      <c r="W77" s="11">
        <v>4.7999999999999996E-3</v>
      </c>
      <c r="X77" s="11">
        <v>8.5000000000000006E-3</v>
      </c>
      <c r="Y77" s="11">
        <v>3.4500000000000003E-2</v>
      </c>
      <c r="Z77" s="11">
        <v>5.11E-2</v>
      </c>
      <c r="AA77" s="11">
        <v>6.4999999999999997E-3</v>
      </c>
      <c r="AB77" s="11">
        <v>0.03</v>
      </c>
      <c r="AC77" s="11">
        <v>0</v>
      </c>
      <c r="AD77" s="11">
        <v>4.4999999999999998E-2</v>
      </c>
      <c r="AE77" s="11">
        <v>0</v>
      </c>
      <c r="AF77" s="11">
        <f t="shared" si="17"/>
        <v>8.1499999999999989E-2</v>
      </c>
      <c r="AG77" s="11">
        <f t="shared" si="18"/>
        <v>3.6499999999999998E-2</v>
      </c>
      <c r="AH77" s="11">
        <f t="shared" si="19"/>
        <v>0.2092</v>
      </c>
      <c r="AI77" s="11">
        <f t="shared" si="20"/>
        <v>0.1527</v>
      </c>
    </row>
    <row r="78" spans="1:35" x14ac:dyDescent="0.25">
      <c r="A78" s="2">
        <v>76</v>
      </c>
      <c r="B78" s="8" t="s">
        <v>133</v>
      </c>
      <c r="C78" s="9">
        <v>0.02</v>
      </c>
      <c r="D78" s="9">
        <v>0.4</v>
      </c>
      <c r="E78" s="9">
        <f t="shared" si="21"/>
        <v>8.0000000000000002E-3</v>
      </c>
      <c r="F78" s="3">
        <f t="shared" si="11"/>
        <v>0.8</v>
      </c>
      <c r="G78" s="10">
        <v>5.5999999999999999E-3</v>
      </c>
      <c r="H78" s="10">
        <v>4.0000000000000001E-3</v>
      </c>
      <c r="I78" s="10">
        <v>1.11E-2</v>
      </c>
      <c r="J78" s="10">
        <v>4.0099999999999997E-2</v>
      </c>
      <c r="K78" s="10">
        <v>7.2999999999999995E-2</v>
      </c>
      <c r="L78" s="10">
        <v>6.4999999999999997E-3</v>
      </c>
      <c r="M78" s="10">
        <v>0.03</v>
      </c>
      <c r="N78" s="10">
        <f t="shared" si="12"/>
        <v>8.0000000000000002E-3</v>
      </c>
      <c r="O78" s="10">
        <v>4.4999999999999998E-2</v>
      </c>
      <c r="P78" s="10">
        <v>0</v>
      </c>
      <c r="Q78" s="10">
        <f t="shared" si="13"/>
        <v>8.9499999999999996E-2</v>
      </c>
      <c r="R78" s="10">
        <f t="shared" si="14"/>
        <v>4.4499999999999998E-2</v>
      </c>
      <c r="S78" s="10">
        <f t="shared" si="15"/>
        <v>0.25069999999999998</v>
      </c>
      <c r="T78" s="10">
        <f t="shared" si="16"/>
        <v>0.1918</v>
      </c>
      <c r="V78" s="11">
        <v>8.5000000000000006E-3</v>
      </c>
      <c r="W78" s="11">
        <v>4.7999999999999996E-3</v>
      </c>
      <c r="X78" s="11">
        <v>8.5000000000000006E-3</v>
      </c>
      <c r="Y78" s="11">
        <v>3.4500000000000003E-2</v>
      </c>
      <c r="Z78" s="11">
        <v>5.11E-2</v>
      </c>
      <c r="AA78" s="11">
        <v>6.4999999999999997E-3</v>
      </c>
      <c r="AB78" s="11">
        <v>0.03</v>
      </c>
      <c r="AC78" s="11">
        <v>0</v>
      </c>
      <c r="AD78" s="11">
        <v>4.4999999999999998E-2</v>
      </c>
      <c r="AE78" s="11">
        <v>0</v>
      </c>
      <c r="AF78" s="11">
        <f t="shared" si="17"/>
        <v>8.1499999999999989E-2</v>
      </c>
      <c r="AG78" s="11">
        <f t="shared" si="18"/>
        <v>3.6499999999999998E-2</v>
      </c>
      <c r="AH78" s="11">
        <f t="shared" si="19"/>
        <v>0.2092</v>
      </c>
      <c r="AI78" s="11">
        <f t="shared" si="20"/>
        <v>0.1527</v>
      </c>
    </row>
    <row r="79" spans="1:35" x14ac:dyDescent="0.25">
      <c r="A79" s="2">
        <v>77</v>
      </c>
      <c r="B79" s="8" t="s">
        <v>134</v>
      </c>
      <c r="C79" s="9">
        <v>0.05</v>
      </c>
      <c r="D79" s="9">
        <v>0.4</v>
      </c>
      <c r="E79" s="9">
        <f t="shared" si="21"/>
        <v>2.0000000000000004E-2</v>
      </c>
      <c r="F79" s="3">
        <f t="shared" si="11"/>
        <v>2.0000000000000004</v>
      </c>
      <c r="G79" s="10">
        <v>5.5999999999999999E-3</v>
      </c>
      <c r="H79" s="10">
        <v>4.0000000000000001E-3</v>
      </c>
      <c r="I79" s="10">
        <v>1.11E-2</v>
      </c>
      <c r="J79" s="10">
        <v>4.0099999999999997E-2</v>
      </c>
      <c r="K79" s="10">
        <v>7.2999999999999995E-2</v>
      </c>
      <c r="L79" s="10">
        <v>6.4999999999999997E-3</v>
      </c>
      <c r="M79" s="10">
        <v>0.03</v>
      </c>
      <c r="N79" s="10">
        <f t="shared" si="12"/>
        <v>2.0000000000000004E-2</v>
      </c>
      <c r="O79" s="10">
        <v>4.4999999999999998E-2</v>
      </c>
      <c r="P79" s="10">
        <v>0</v>
      </c>
      <c r="Q79" s="10">
        <f t="shared" si="13"/>
        <v>0.10150000000000001</v>
      </c>
      <c r="R79" s="10">
        <f t="shared" si="14"/>
        <v>5.6500000000000002E-2</v>
      </c>
      <c r="S79" s="10">
        <f t="shared" si="15"/>
        <v>0.26740000000000003</v>
      </c>
      <c r="T79" s="10">
        <f t="shared" si="16"/>
        <v>0.20699999999999999</v>
      </c>
      <c r="V79" s="11">
        <v>8.5000000000000006E-3</v>
      </c>
      <c r="W79" s="11">
        <v>4.7999999999999996E-3</v>
      </c>
      <c r="X79" s="11">
        <v>8.5000000000000006E-3</v>
      </c>
      <c r="Y79" s="11">
        <v>3.4500000000000003E-2</v>
      </c>
      <c r="Z79" s="11">
        <v>5.11E-2</v>
      </c>
      <c r="AA79" s="11">
        <v>6.4999999999999997E-3</v>
      </c>
      <c r="AB79" s="11">
        <v>0.03</v>
      </c>
      <c r="AC79" s="11">
        <v>0</v>
      </c>
      <c r="AD79" s="11">
        <v>4.4999999999999998E-2</v>
      </c>
      <c r="AE79" s="11">
        <v>0</v>
      </c>
      <c r="AF79" s="11">
        <f t="shared" si="17"/>
        <v>8.1499999999999989E-2</v>
      </c>
      <c r="AG79" s="11">
        <f t="shared" si="18"/>
        <v>3.6499999999999998E-2</v>
      </c>
      <c r="AH79" s="11">
        <f t="shared" si="19"/>
        <v>0.2092</v>
      </c>
      <c r="AI79" s="11">
        <f t="shared" si="20"/>
        <v>0.1527</v>
      </c>
    </row>
    <row r="80" spans="1:35" x14ac:dyDescent="0.25">
      <c r="A80" s="2">
        <v>78</v>
      </c>
      <c r="B80" s="8" t="s">
        <v>135</v>
      </c>
      <c r="C80" s="9">
        <v>0.05</v>
      </c>
      <c r="D80" s="9">
        <v>0.6</v>
      </c>
      <c r="E80" s="9">
        <f t="shared" si="21"/>
        <v>0.03</v>
      </c>
      <c r="F80" s="3">
        <f t="shared" si="11"/>
        <v>3</v>
      </c>
      <c r="G80" s="10">
        <v>5.5999999999999999E-3</v>
      </c>
      <c r="H80" s="10">
        <v>4.0000000000000001E-3</v>
      </c>
      <c r="I80" s="10">
        <v>1.11E-2</v>
      </c>
      <c r="J80" s="10">
        <v>4.0099999999999997E-2</v>
      </c>
      <c r="K80" s="10">
        <v>7.2999999999999995E-2</v>
      </c>
      <c r="L80" s="10">
        <v>6.4999999999999997E-3</v>
      </c>
      <c r="M80" s="10">
        <v>0.03</v>
      </c>
      <c r="N80" s="10">
        <f t="shared" si="12"/>
        <v>0.03</v>
      </c>
      <c r="O80" s="10">
        <v>4.4999999999999998E-2</v>
      </c>
      <c r="P80" s="10">
        <v>0</v>
      </c>
      <c r="Q80" s="10">
        <f t="shared" si="13"/>
        <v>0.1115</v>
      </c>
      <c r="R80" s="10">
        <f t="shared" si="14"/>
        <v>6.6500000000000004E-2</v>
      </c>
      <c r="S80" s="10">
        <f t="shared" si="15"/>
        <v>0.28170000000000001</v>
      </c>
      <c r="T80" s="10">
        <f t="shared" si="16"/>
        <v>0.21990000000000001</v>
      </c>
      <c r="V80" s="11">
        <v>8.5000000000000006E-3</v>
      </c>
      <c r="W80" s="11">
        <v>4.7999999999999996E-3</v>
      </c>
      <c r="X80" s="11">
        <v>8.5000000000000006E-3</v>
      </c>
      <c r="Y80" s="11">
        <v>3.4500000000000003E-2</v>
      </c>
      <c r="Z80" s="11">
        <v>5.11E-2</v>
      </c>
      <c r="AA80" s="11">
        <v>6.4999999999999997E-3</v>
      </c>
      <c r="AB80" s="11">
        <v>0.03</v>
      </c>
      <c r="AC80" s="11">
        <v>0</v>
      </c>
      <c r="AD80" s="11">
        <v>4.4999999999999998E-2</v>
      </c>
      <c r="AE80" s="11">
        <v>0</v>
      </c>
      <c r="AF80" s="11">
        <f t="shared" si="17"/>
        <v>8.1499999999999989E-2</v>
      </c>
      <c r="AG80" s="11">
        <f t="shared" si="18"/>
        <v>3.6499999999999998E-2</v>
      </c>
      <c r="AH80" s="11">
        <f t="shared" si="19"/>
        <v>0.2092</v>
      </c>
      <c r="AI80" s="11">
        <f t="shared" si="20"/>
        <v>0.1527</v>
      </c>
    </row>
    <row r="81" spans="1:35" x14ac:dyDescent="0.25">
      <c r="A81" s="2">
        <v>79</v>
      </c>
      <c r="B81" s="8" t="s">
        <v>136</v>
      </c>
      <c r="C81" s="9">
        <v>0.05</v>
      </c>
      <c r="D81" s="9">
        <v>0.4</v>
      </c>
      <c r="E81" s="9">
        <f t="shared" si="21"/>
        <v>2.0000000000000004E-2</v>
      </c>
      <c r="F81" s="3">
        <f t="shared" si="11"/>
        <v>2.0000000000000004</v>
      </c>
      <c r="G81" s="10">
        <v>5.5999999999999999E-3</v>
      </c>
      <c r="H81" s="10">
        <v>4.0000000000000001E-3</v>
      </c>
      <c r="I81" s="10">
        <v>1.11E-2</v>
      </c>
      <c r="J81" s="10">
        <v>4.0099999999999997E-2</v>
      </c>
      <c r="K81" s="10">
        <v>7.2999999999999995E-2</v>
      </c>
      <c r="L81" s="10">
        <v>6.4999999999999997E-3</v>
      </c>
      <c r="M81" s="10">
        <v>0.03</v>
      </c>
      <c r="N81" s="10">
        <f t="shared" si="12"/>
        <v>2.0000000000000004E-2</v>
      </c>
      <c r="O81" s="10">
        <v>4.4999999999999998E-2</v>
      </c>
      <c r="P81" s="10">
        <v>0</v>
      </c>
      <c r="Q81" s="10">
        <f t="shared" si="13"/>
        <v>0.10150000000000001</v>
      </c>
      <c r="R81" s="10">
        <f t="shared" si="14"/>
        <v>5.6500000000000002E-2</v>
      </c>
      <c r="S81" s="10">
        <f t="shared" si="15"/>
        <v>0.26740000000000003</v>
      </c>
      <c r="T81" s="10">
        <f t="shared" si="16"/>
        <v>0.20699999999999999</v>
      </c>
      <c r="V81" s="11">
        <v>8.5000000000000006E-3</v>
      </c>
      <c r="W81" s="11">
        <v>4.7999999999999996E-3</v>
      </c>
      <c r="X81" s="11">
        <v>8.5000000000000006E-3</v>
      </c>
      <c r="Y81" s="11">
        <v>3.4500000000000003E-2</v>
      </c>
      <c r="Z81" s="11">
        <v>5.11E-2</v>
      </c>
      <c r="AA81" s="11">
        <v>6.4999999999999997E-3</v>
      </c>
      <c r="AB81" s="11">
        <v>0.03</v>
      </c>
      <c r="AC81" s="11">
        <v>0</v>
      </c>
      <c r="AD81" s="11">
        <v>4.4999999999999998E-2</v>
      </c>
      <c r="AE81" s="11">
        <v>0</v>
      </c>
      <c r="AF81" s="11">
        <f t="shared" si="17"/>
        <v>8.1499999999999989E-2</v>
      </c>
      <c r="AG81" s="11">
        <f t="shared" si="18"/>
        <v>3.6499999999999998E-2</v>
      </c>
      <c r="AH81" s="11">
        <f t="shared" si="19"/>
        <v>0.2092</v>
      </c>
      <c r="AI81" s="11">
        <f t="shared" si="20"/>
        <v>0.1527</v>
      </c>
    </row>
  </sheetData>
  <mergeCells count="2">
    <mergeCell ref="G1:T1"/>
    <mergeCell ref="V1:AI1"/>
  </mergeCells>
  <printOptions horizontalCentered="1"/>
  <pageMargins left="0.39370078740157477" right="0.39370078740157477" top="0.39370078740157477" bottom="0.39370078740157477" header="0.31496062000000002" footer="0.31496062000000002"/>
  <pageSetup scale="10" orientation="portrait" r:id="rId1"/>
  <headerFooter>
    <oddFooter>&amp;C&amp;"Arial"&amp;8Página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AF5"/>
  <sheetViews>
    <sheetView workbookViewId="0"/>
  </sheetViews>
  <sheetFormatPr defaultRowHeight="15" x14ac:dyDescent="0.25"/>
  <cols>
    <col min="32" max="32" width="18" customWidth="1"/>
  </cols>
  <sheetData>
    <row r="1" spans="25:32" x14ac:dyDescent="0.25">
      <c r="Y1" s="946" t="s">
        <v>16485</v>
      </c>
      <c r="Z1" s="947"/>
      <c r="AA1" s="947"/>
      <c r="AB1" s="947"/>
      <c r="AC1" s="947"/>
      <c r="AD1" s="948"/>
      <c r="AE1" s="119"/>
      <c r="AF1" s="163"/>
    </row>
    <row r="2" spans="25:32" x14ac:dyDescent="0.25">
      <c r="Y2" s="164"/>
      <c r="Z2" s="164"/>
      <c r="AA2" s="164"/>
      <c r="AB2" s="164"/>
      <c r="AC2" s="119"/>
      <c r="AD2" s="119"/>
      <c r="AE2" s="119"/>
      <c r="AF2" s="163"/>
    </row>
    <row r="3" spans="25:32" x14ac:dyDescent="0.25">
      <c r="Y3" s="164"/>
      <c r="Z3" s="164"/>
      <c r="AA3" s="164"/>
      <c r="AB3" s="164"/>
      <c r="AC3" s="119"/>
      <c r="AD3" s="119"/>
      <c r="AE3" s="119"/>
      <c r="AF3" s="163"/>
    </row>
    <row r="4" spans="25:32" x14ac:dyDescent="0.25">
      <c r="Y4" s="165" t="s">
        <v>16486</v>
      </c>
      <c r="Z4" s="166" t="s">
        <v>16487</v>
      </c>
      <c r="AA4" s="165" t="s">
        <v>16488</v>
      </c>
      <c r="AB4" s="165" t="s">
        <v>16489</v>
      </c>
      <c r="AC4" s="165" t="s">
        <v>16490</v>
      </c>
      <c r="AD4" s="165" t="s">
        <v>16491</v>
      </c>
      <c r="AE4" s="166" t="s">
        <v>16492</v>
      </c>
      <c r="AF4" s="165"/>
    </row>
    <row r="5" spans="25:32" x14ac:dyDescent="0.25">
      <c r="Y5" s="167">
        <v>0.6</v>
      </c>
      <c r="Z5" s="167"/>
      <c r="AA5" s="167">
        <v>0.8</v>
      </c>
      <c r="AB5" s="167">
        <v>2</v>
      </c>
      <c r="AC5" s="167">
        <v>2</v>
      </c>
      <c r="AD5" s="167">
        <f>AC5-AA5</f>
        <v>1.2</v>
      </c>
      <c r="AE5" s="167">
        <f>2/3*Y5*3.14*AA5^2/4*4.427*((AC5^1.5-AD5^1.5)/(AC5-AD5))</f>
        <v>1.6835434681703481</v>
      </c>
      <c r="AF5" s="165" t="s">
        <v>16493</v>
      </c>
    </row>
  </sheetData>
  <mergeCells count="1">
    <mergeCell ref="Y1:AD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18"/>
  <sheetViews>
    <sheetView workbookViewId="0"/>
  </sheetViews>
  <sheetFormatPr defaultRowHeight="15" x14ac:dyDescent="0.25"/>
  <cols>
    <col min="1" max="1" width="14.5703125" bestFit="1" customWidth="1"/>
    <col min="2" max="2" width="12.140625" customWidth="1"/>
    <col min="3" max="4" width="9.85546875" bestFit="1" customWidth="1"/>
    <col min="5" max="5" width="9" bestFit="1" customWidth="1"/>
    <col min="6" max="6" width="9.7109375" bestFit="1" customWidth="1"/>
    <col min="7" max="7" width="9" bestFit="1" customWidth="1"/>
    <col min="8" max="9" width="10" bestFit="1" customWidth="1"/>
    <col min="10" max="12" width="9" bestFit="1" customWidth="1"/>
    <col min="13" max="13" width="9" customWidth="1"/>
    <col min="14" max="14" width="11.42578125" customWidth="1"/>
    <col min="15" max="16" width="9" customWidth="1"/>
    <col min="17" max="25" width="9" bestFit="1" customWidth="1"/>
  </cols>
  <sheetData>
    <row r="2" spans="1:27" x14ac:dyDescent="0.25">
      <c r="A2" s="727" t="s">
        <v>16465</v>
      </c>
      <c r="B2" s="727"/>
      <c r="C2" s="727"/>
      <c r="D2" s="727"/>
      <c r="E2" s="727"/>
      <c r="F2" s="727"/>
      <c r="G2" s="727"/>
      <c r="H2" s="727"/>
    </row>
    <row r="3" spans="1:27" x14ac:dyDescent="0.25">
      <c r="A3" s="120" t="s">
        <v>11924</v>
      </c>
      <c r="B3" s="120">
        <v>1900</v>
      </c>
      <c r="C3" s="120" t="s">
        <v>16466</v>
      </c>
      <c r="D3" s="120" t="s">
        <v>16467</v>
      </c>
      <c r="E3" s="121" t="s">
        <v>16468</v>
      </c>
      <c r="F3" s="120" t="s">
        <v>16469</v>
      </c>
      <c r="G3" s="120" t="s">
        <v>16470</v>
      </c>
      <c r="H3" s="120" t="s">
        <v>16471</v>
      </c>
    </row>
    <row r="4" spans="1:27" x14ac:dyDescent="0.25">
      <c r="A4" s="120" t="s">
        <v>8915</v>
      </c>
      <c r="B4" s="120">
        <v>32</v>
      </c>
      <c r="C4" s="122">
        <f>B3/1000</f>
        <v>1.9</v>
      </c>
      <c r="D4" s="122">
        <f>B3</f>
        <v>1900</v>
      </c>
      <c r="E4" s="122">
        <f>B4</f>
        <v>32</v>
      </c>
      <c r="F4" s="123">
        <f>B4/B3*100</f>
        <v>1.6842105263157894</v>
      </c>
      <c r="G4" s="122">
        <f>B4/B3</f>
        <v>1.6842105263157894E-2</v>
      </c>
      <c r="H4" s="122">
        <v>0.6</v>
      </c>
    </row>
    <row r="6" spans="1:27" ht="15" customHeight="1" x14ac:dyDescent="0.25">
      <c r="A6" s="124" t="s">
        <v>16472</v>
      </c>
      <c r="C6" s="16" t="s">
        <v>16473</v>
      </c>
      <c r="D6" s="125">
        <f>85.2*(C4^3/E4)^0.385</f>
        <v>47.088760867959728</v>
      </c>
      <c r="E6" s="16" t="s">
        <v>14702</v>
      </c>
    </row>
    <row r="7" spans="1:27" ht="15" customHeight="1" x14ac:dyDescent="0.25">
      <c r="A7" s="124" t="s">
        <v>16474</v>
      </c>
      <c r="C7" s="16" t="s">
        <v>16473</v>
      </c>
      <c r="D7" s="125">
        <f>5.3*(C4^2/G4)^0.333</f>
        <v>31.661812607787144</v>
      </c>
      <c r="E7" s="16" t="s">
        <v>14702</v>
      </c>
    </row>
    <row r="8" spans="1:27" ht="15" customHeight="1" x14ac:dyDescent="0.25">
      <c r="A8" s="124" t="s">
        <v>16475</v>
      </c>
      <c r="C8" s="16" t="s">
        <v>16473</v>
      </c>
      <c r="D8" s="125">
        <f>(16*C4)/((1.05-0.2*H4)*(F4^0.04))</f>
        <v>32.013619585570254</v>
      </c>
      <c r="E8" s="16" t="s">
        <v>14702</v>
      </c>
    </row>
    <row r="9" spans="1:27" ht="15.75" thickBot="1" x14ac:dyDescent="0.3">
      <c r="A9" s="126"/>
      <c r="B9" s="126"/>
      <c r="C9" s="127" t="s">
        <v>16476</v>
      </c>
      <c r="D9" s="128">
        <f>AVERAGE(D6:D8)</f>
        <v>36.92139768710571</v>
      </c>
      <c r="E9" s="127" t="s">
        <v>14702</v>
      </c>
      <c r="F9" s="126"/>
      <c r="G9" s="126"/>
      <c r="H9" s="126"/>
    </row>
    <row r="10" spans="1:27" ht="19.5" thickBot="1" x14ac:dyDescent="0.35">
      <c r="A10" s="728"/>
      <c r="B10" s="729"/>
      <c r="C10" s="729"/>
      <c r="D10" s="729"/>
      <c r="E10" s="729"/>
      <c r="F10" s="729"/>
      <c r="G10" s="729"/>
      <c r="H10" s="729"/>
      <c r="I10" s="729"/>
      <c r="J10" s="729"/>
      <c r="K10" s="729"/>
      <c r="L10" s="729"/>
      <c r="M10" s="729"/>
      <c r="N10" s="729"/>
      <c r="O10" s="729"/>
      <c r="P10" s="129"/>
      <c r="Q10" s="129"/>
      <c r="R10" s="129"/>
      <c r="S10" s="129"/>
      <c r="T10" s="129"/>
      <c r="U10" s="129"/>
      <c r="V10" s="130"/>
      <c r="W10" s="130"/>
      <c r="X10" s="130"/>
      <c r="Y10" s="130"/>
      <c r="Z10" s="130"/>
      <c r="AA10" s="131"/>
    </row>
    <row r="11" spans="1:27" ht="13.5" customHeight="1" thickBot="1" x14ac:dyDescent="0.3">
      <c r="A11" s="730" t="s">
        <v>14680</v>
      </c>
      <c r="B11" s="730" t="s">
        <v>14681</v>
      </c>
      <c r="C11" s="733" t="s">
        <v>16477</v>
      </c>
      <c r="D11" s="734"/>
      <c r="E11" s="735" t="s">
        <v>14682</v>
      </c>
      <c r="F11" s="730" t="s">
        <v>14683</v>
      </c>
      <c r="G11" s="730" t="s">
        <v>14684</v>
      </c>
      <c r="H11" s="737" t="s">
        <v>14685</v>
      </c>
      <c r="I11" s="739" t="s">
        <v>16478</v>
      </c>
      <c r="J11" s="741" t="s">
        <v>16479</v>
      </c>
      <c r="K11" s="132" t="s">
        <v>16480</v>
      </c>
      <c r="L11" s="730" t="s">
        <v>14692</v>
      </c>
      <c r="M11" s="737" t="s">
        <v>14693</v>
      </c>
      <c r="N11" s="743" t="s">
        <v>16481</v>
      </c>
      <c r="O11" s="743" t="s">
        <v>2</v>
      </c>
    </row>
    <row r="12" spans="1:27" ht="15.75" thickBot="1" x14ac:dyDescent="0.3">
      <c r="A12" s="731"/>
      <c r="B12" s="732"/>
      <c r="C12" s="133" t="s">
        <v>15576</v>
      </c>
      <c r="D12" s="134" t="s">
        <v>15577</v>
      </c>
      <c r="E12" s="736"/>
      <c r="F12" s="732"/>
      <c r="G12" s="732"/>
      <c r="H12" s="738"/>
      <c r="I12" s="740"/>
      <c r="J12" s="742"/>
      <c r="K12" s="135" t="s">
        <v>16482</v>
      </c>
      <c r="L12" s="732"/>
      <c r="M12" s="738"/>
      <c r="N12" s="744"/>
      <c r="O12" s="744"/>
    </row>
    <row r="13" spans="1:27" ht="15.75" thickBot="1" x14ac:dyDescent="0.3">
      <c r="A13" s="732"/>
      <c r="B13" s="134" t="s">
        <v>2</v>
      </c>
      <c r="C13" s="136" t="s">
        <v>7146</v>
      </c>
      <c r="D13" s="137" t="s">
        <v>7146</v>
      </c>
      <c r="E13" s="138" t="s">
        <v>14702</v>
      </c>
      <c r="F13" s="138" t="s">
        <v>14703</v>
      </c>
      <c r="G13" s="134" t="s">
        <v>14704</v>
      </c>
      <c r="H13" s="136" t="s">
        <v>14705</v>
      </c>
      <c r="I13" s="139" t="s">
        <v>16483</v>
      </c>
      <c r="J13" s="136" t="s">
        <v>2</v>
      </c>
      <c r="K13" s="137" t="s">
        <v>2</v>
      </c>
      <c r="L13" s="134" t="s">
        <v>153</v>
      </c>
      <c r="M13" s="140" t="s">
        <v>14706</v>
      </c>
      <c r="N13" s="141"/>
      <c r="O13" s="141"/>
    </row>
    <row r="14" spans="1:27" ht="12.75" hidden="1" customHeight="1" x14ac:dyDescent="0.25">
      <c r="A14" s="142"/>
      <c r="B14" s="143"/>
      <c r="C14" s="143"/>
      <c r="D14" s="143"/>
      <c r="E14" s="143"/>
      <c r="F14" s="143"/>
      <c r="G14" s="143"/>
      <c r="H14" s="143"/>
      <c r="I14" s="143"/>
      <c r="J14" s="143"/>
      <c r="K14" s="143"/>
      <c r="L14" s="143"/>
      <c r="M14" s="143"/>
      <c r="O14" s="144"/>
    </row>
    <row r="15" spans="1:27" ht="15.75" thickBot="1" x14ac:dyDescent="0.3">
      <c r="A15" s="145" t="s">
        <v>16484</v>
      </c>
      <c r="B15" s="146"/>
      <c r="C15" s="147">
        <v>306</v>
      </c>
      <c r="D15" s="147">
        <f>C15</f>
        <v>306</v>
      </c>
      <c r="E15" s="148">
        <f>D9</f>
        <v>36.92139768710571</v>
      </c>
      <c r="F15" s="148">
        <v>10</v>
      </c>
      <c r="G15" s="148">
        <f>1525.39*POWER(F15,0.181)/(POWER((E15+12),(0.79)))</f>
        <v>107.07221781727051</v>
      </c>
      <c r="H15" s="149">
        <f>0.1195*D15*POWER(G15,(4/3))*POWER(E15,(1/3))*D15^-0.15/0.6*0.2</f>
        <v>8745.2381108143218</v>
      </c>
      <c r="I15" s="150">
        <f>0.03*H15/L15^0.5/1000</f>
        <v>2.6235714332442965</v>
      </c>
      <c r="J15" s="151">
        <v>5</v>
      </c>
      <c r="K15" s="151">
        <v>1.68</v>
      </c>
      <c r="L15" s="152">
        <v>0.01</v>
      </c>
      <c r="M15" s="148">
        <f>H15/C4/1000</f>
        <v>4.6027569004285906</v>
      </c>
      <c r="N15" s="150">
        <f>((J15+O15*K15)*K15/(J15+2*K15*(1+O15^2)^0.5 )) ^(2/3)*(J15+O15*K15)*K15</f>
        <v>11.669221251859399</v>
      </c>
      <c r="O15" s="153">
        <v>0.8</v>
      </c>
    </row>
    <row r="16" spans="1:27" x14ac:dyDescent="0.25">
      <c r="A16" s="154"/>
      <c r="B16" s="155"/>
      <c r="C16" s="156"/>
      <c r="D16" s="156"/>
      <c r="E16" s="157"/>
      <c r="F16" s="157"/>
      <c r="G16" s="157"/>
      <c r="H16" s="158"/>
      <c r="I16" s="159"/>
      <c r="J16" s="160"/>
      <c r="K16" s="160"/>
      <c r="L16" s="157"/>
      <c r="M16" s="157"/>
      <c r="N16" s="157"/>
      <c r="O16" s="157"/>
      <c r="P16" s="157"/>
      <c r="Q16" s="157"/>
      <c r="R16" s="157"/>
      <c r="S16" s="157"/>
      <c r="T16" s="157"/>
      <c r="U16" s="161"/>
      <c r="V16" s="157"/>
      <c r="W16" s="157"/>
      <c r="X16" s="157"/>
      <c r="Y16" s="157"/>
      <c r="Z16" s="159"/>
      <c r="AA16" s="157"/>
    </row>
    <row r="17" spans="1:27" x14ac:dyDescent="0.25">
      <c r="A17" s="154"/>
      <c r="B17" s="155"/>
      <c r="C17" s="156"/>
      <c r="D17" s="156"/>
      <c r="E17" s="157"/>
      <c r="F17" s="157"/>
      <c r="G17" s="157"/>
      <c r="H17" s="158"/>
      <c r="I17" s="159"/>
      <c r="J17" s="160"/>
      <c r="K17" s="160"/>
      <c r="L17" s="157"/>
      <c r="M17" s="157"/>
      <c r="N17" s="157"/>
      <c r="O17" s="157"/>
      <c r="P17" s="157"/>
      <c r="Q17" s="157"/>
      <c r="R17" s="157"/>
      <c r="S17" s="157"/>
      <c r="T17" s="157"/>
      <c r="U17" s="161"/>
      <c r="V17" s="157"/>
      <c r="W17" s="157"/>
      <c r="X17" s="157"/>
      <c r="Y17" s="157"/>
      <c r="Z17" s="159"/>
      <c r="AA17" s="157"/>
    </row>
    <row r="18" spans="1:27" x14ac:dyDescent="0.25">
      <c r="B18" s="15"/>
      <c r="I18" s="162"/>
    </row>
  </sheetData>
  <mergeCells count="15">
    <mergeCell ref="A2:H2"/>
    <mergeCell ref="A10:O10"/>
    <mergeCell ref="A11:A13"/>
    <mergeCell ref="B11:B12"/>
    <mergeCell ref="C11:D11"/>
    <mergeCell ref="E11:E12"/>
    <mergeCell ref="F11:F12"/>
    <mergeCell ref="G11:G12"/>
    <mergeCell ref="H11:H12"/>
    <mergeCell ref="I11:I12"/>
    <mergeCell ref="J11:J12"/>
    <mergeCell ref="L11:L12"/>
    <mergeCell ref="M11:M12"/>
    <mergeCell ref="N11:N12"/>
    <mergeCell ref="O11:O12"/>
  </mergeCells>
  <printOptions horizontalCentered="1"/>
  <pageMargins left="0.23622047244094491" right="0.23622047244094491" top="0.74803149606299213" bottom="0.74803149606299213" header="0.31496062992125984" footer="0.31496062992125984"/>
  <pageSetup paperSize="9" scale="55" orientation="landscape" verticalDpi="300" r:id="rId1"/>
  <headerFooter>
    <oddHeader>&amp;L&amp;"-,Negrito"&amp;18&amp;A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workbookViewId="0"/>
  </sheetViews>
  <sheetFormatPr defaultColWidth="10" defaultRowHeight="15" x14ac:dyDescent="0.25"/>
  <cols>
    <col min="1" max="1" width="2.28515625" style="249" customWidth="1"/>
    <col min="2" max="2" width="43.42578125" style="249" customWidth="1"/>
    <col min="3" max="5" width="11.140625" style="249" customWidth="1"/>
    <col min="6" max="6" width="16.85546875" style="249" customWidth="1"/>
    <col min="7" max="16384" width="10" style="249"/>
  </cols>
  <sheetData>
    <row r="1" spans="2:15" s="248" customFormat="1" ht="15.75" customHeight="1" x14ac:dyDescent="0.25">
      <c r="B1" s="746" t="s">
        <v>21575</v>
      </c>
      <c r="C1" s="746"/>
      <c r="D1" s="746"/>
      <c r="E1" s="746"/>
      <c r="F1" s="746"/>
      <c r="G1" s="247"/>
      <c r="H1" s="247"/>
      <c r="I1" s="247"/>
      <c r="J1" s="247"/>
      <c r="K1" s="247"/>
      <c r="L1" s="247"/>
      <c r="M1" s="247"/>
      <c r="N1" s="747"/>
      <c r="O1" s="747"/>
    </row>
    <row r="2" spans="2:15" s="248" customFormat="1" ht="15.75" customHeight="1" thickBot="1" x14ac:dyDescent="0.3">
      <c r="B2" s="746" t="s">
        <v>21543</v>
      </c>
      <c r="C2" s="746"/>
      <c r="D2" s="746"/>
      <c r="E2" s="746"/>
      <c r="F2" s="746"/>
      <c r="G2" s="247"/>
      <c r="H2" s="247"/>
      <c r="I2" s="247"/>
      <c r="J2" s="247"/>
      <c r="K2" s="247"/>
      <c r="L2" s="247"/>
      <c r="M2" s="247"/>
      <c r="N2" s="748"/>
      <c r="O2" s="748"/>
    </row>
    <row r="3" spans="2:15" ht="26.25" customHeight="1" thickBot="1" x14ac:dyDescent="0.3">
      <c r="B3" s="749" t="s">
        <v>21544</v>
      </c>
      <c r="C3" s="749"/>
      <c r="D3" s="749"/>
      <c r="E3" s="749"/>
      <c r="F3" s="749"/>
      <c r="G3" s="250"/>
    </row>
    <row r="4" spans="2:15" ht="57" customHeight="1" x14ac:dyDescent="0.25">
      <c r="B4" s="251" t="s">
        <v>21574</v>
      </c>
      <c r="C4" s="750" t="s">
        <v>21545</v>
      </c>
      <c r="D4" s="750"/>
      <c r="E4" s="751" t="s">
        <v>21546</v>
      </c>
      <c r="F4" s="751"/>
      <c r="G4" s="250"/>
    </row>
    <row r="5" spans="2:15" x14ac:dyDescent="0.25">
      <c r="B5" s="252" t="s">
        <v>21576</v>
      </c>
      <c r="C5" s="253"/>
      <c r="D5" s="253"/>
      <c r="E5" s="253"/>
      <c r="F5" s="254"/>
      <c r="G5" s="250"/>
    </row>
    <row r="6" spans="2:15" ht="25.5" customHeight="1" x14ac:dyDescent="0.25">
      <c r="B6" s="255"/>
      <c r="C6" s="752" t="s">
        <v>21547</v>
      </c>
      <c r="D6" s="752"/>
      <c r="G6" s="250"/>
    </row>
    <row r="7" spans="2:15" x14ac:dyDescent="0.25">
      <c r="B7" s="256"/>
      <c r="C7" s="257" t="s">
        <v>21548</v>
      </c>
      <c r="D7" s="257" t="s">
        <v>21549</v>
      </c>
      <c r="E7" s="257" t="s">
        <v>21550</v>
      </c>
      <c r="F7" s="258" t="s">
        <v>21551</v>
      </c>
      <c r="G7" s="250"/>
    </row>
    <row r="8" spans="2:15" x14ac:dyDescent="0.25">
      <c r="B8" s="259" t="s">
        <v>21552</v>
      </c>
      <c r="C8" s="260">
        <v>3.7999999999999999E-2</v>
      </c>
      <c r="D8" s="260">
        <v>4.0099999999999997E-2</v>
      </c>
      <c r="E8" s="260">
        <v>4.6699999999999998E-2</v>
      </c>
      <c r="F8" s="261">
        <v>4.0099999999999997E-2</v>
      </c>
      <c r="G8" s="250"/>
    </row>
    <row r="9" spans="2:15" x14ac:dyDescent="0.25">
      <c r="B9" s="259" t="s">
        <v>21553</v>
      </c>
      <c r="C9" s="260">
        <v>3.2000000000000002E-3</v>
      </c>
      <c r="D9" s="260">
        <v>4.0000000000000001E-3</v>
      </c>
      <c r="E9" s="260">
        <v>7.4000000000000003E-3</v>
      </c>
      <c r="F9" s="261">
        <v>4.0000000000000001E-3</v>
      </c>
      <c r="G9" s="250"/>
    </row>
    <row r="10" spans="2:15" x14ac:dyDescent="0.25">
      <c r="B10" s="259" t="s">
        <v>21554</v>
      </c>
      <c r="C10" s="260">
        <v>5.0000000000000001E-3</v>
      </c>
      <c r="D10" s="260">
        <v>5.5999999999999999E-3</v>
      </c>
      <c r="E10" s="260">
        <v>9.7000000000000003E-3</v>
      </c>
      <c r="F10" s="261">
        <v>5.5999999999999999E-3</v>
      </c>
      <c r="G10" s="250"/>
    </row>
    <row r="11" spans="2:15" x14ac:dyDescent="0.25">
      <c r="B11" s="259" t="s">
        <v>21555</v>
      </c>
      <c r="C11" s="260">
        <v>1.0200000000000001E-2</v>
      </c>
      <c r="D11" s="260">
        <v>1.11E-2</v>
      </c>
      <c r="E11" s="260">
        <v>1.21E-2</v>
      </c>
      <c r="F11" s="261">
        <v>1.11E-2</v>
      </c>
      <c r="G11" s="250"/>
    </row>
    <row r="12" spans="2:15" x14ac:dyDescent="0.25">
      <c r="B12" s="259" t="s">
        <v>21556</v>
      </c>
      <c r="C12" s="260">
        <v>6.6400000000000001E-2</v>
      </c>
      <c r="D12" s="260">
        <v>7.2999999999999995E-2</v>
      </c>
      <c r="E12" s="260">
        <v>8.6900000000000005E-2</v>
      </c>
      <c r="F12" s="261">
        <v>7.2999999999999995E-2</v>
      </c>
      <c r="G12" s="250"/>
    </row>
    <row r="13" spans="2:15" x14ac:dyDescent="0.25">
      <c r="B13" s="262" t="s">
        <v>21557</v>
      </c>
      <c r="C13" s="263"/>
      <c r="D13" s="263"/>
      <c r="E13" s="263"/>
      <c r="F13" s="264">
        <f>SUM(F14:F17)</f>
        <v>5.6499999999999995E-2</v>
      </c>
      <c r="G13" s="250"/>
    </row>
    <row r="14" spans="2:15" s="270" customFormat="1" ht="15" customHeight="1" x14ac:dyDescent="0.2">
      <c r="B14" s="265"/>
      <c r="C14" s="266"/>
      <c r="D14" s="266"/>
      <c r="E14" s="267" t="s">
        <v>21558</v>
      </c>
      <c r="F14" s="268">
        <v>6.4999999999999997E-3</v>
      </c>
      <c r="G14" s="269"/>
    </row>
    <row r="15" spans="2:15" s="270" customFormat="1" ht="12" x14ac:dyDescent="0.2">
      <c r="B15" s="265"/>
      <c r="C15" s="266"/>
      <c r="D15" s="266"/>
      <c r="E15" s="267" t="s">
        <v>21559</v>
      </c>
      <c r="F15" s="268">
        <v>0.03</v>
      </c>
      <c r="G15" s="269"/>
    </row>
    <row r="16" spans="2:15" s="270" customFormat="1" ht="12" x14ac:dyDescent="0.2">
      <c r="B16" s="265"/>
      <c r="C16" s="266"/>
      <c r="D16" s="266"/>
      <c r="E16" s="267" t="s">
        <v>21560</v>
      </c>
      <c r="F16" s="268">
        <v>0.02</v>
      </c>
      <c r="G16" s="269"/>
    </row>
    <row r="17" spans="2:7" s="270" customFormat="1" ht="12" x14ac:dyDescent="0.2">
      <c r="B17" s="265"/>
      <c r="C17" s="266"/>
      <c r="D17" s="266"/>
      <c r="E17" s="267" t="s">
        <v>21561</v>
      </c>
      <c r="F17" s="268">
        <v>0</v>
      </c>
      <c r="G17" s="269"/>
    </row>
    <row r="18" spans="2:7" s="273" customFormat="1" x14ac:dyDescent="0.25">
      <c r="B18" s="753" t="s">
        <v>21562</v>
      </c>
      <c r="C18" s="754"/>
      <c r="D18" s="754"/>
      <c r="E18" s="754"/>
      <c r="F18" s="271">
        <v>0.20699999999999999</v>
      </c>
      <c r="G18" s="272"/>
    </row>
    <row r="20" spans="2:7" x14ac:dyDescent="0.25">
      <c r="B20" s="274" t="s">
        <v>21563</v>
      </c>
    </row>
    <row r="21" spans="2:7" x14ac:dyDescent="0.25">
      <c r="B21" s="275"/>
    </row>
    <row r="22" spans="2:7" x14ac:dyDescent="0.25">
      <c r="B22" s="275"/>
    </row>
    <row r="23" spans="2:7" x14ac:dyDescent="0.25">
      <c r="B23" s="275"/>
    </row>
    <row r="24" spans="2:7" x14ac:dyDescent="0.25">
      <c r="B24" s="275"/>
    </row>
    <row r="25" spans="2:7" x14ac:dyDescent="0.25">
      <c r="B25" s="275"/>
    </row>
    <row r="26" spans="2:7" x14ac:dyDescent="0.25">
      <c r="B26" s="275" t="s">
        <v>21564</v>
      </c>
    </row>
    <row r="27" spans="2:7" x14ac:dyDescent="0.25">
      <c r="B27" s="275" t="s">
        <v>21565</v>
      </c>
    </row>
    <row r="28" spans="2:7" x14ac:dyDescent="0.25">
      <c r="B28" s="275" t="s">
        <v>21566</v>
      </c>
    </row>
    <row r="29" spans="2:7" x14ac:dyDescent="0.25">
      <c r="B29" s="275" t="s">
        <v>21567</v>
      </c>
    </row>
    <row r="30" spans="2:7" x14ac:dyDescent="0.25">
      <c r="B30" s="275" t="s">
        <v>21568</v>
      </c>
    </row>
    <row r="31" spans="2:7" x14ac:dyDescent="0.25">
      <c r="B31" s="275" t="s">
        <v>21569</v>
      </c>
    </row>
    <row r="32" spans="2:7" x14ac:dyDescent="0.25">
      <c r="B32" s="275" t="s">
        <v>21570</v>
      </c>
    </row>
    <row r="33" spans="2:6" x14ac:dyDescent="0.25">
      <c r="B33" s="275" t="s">
        <v>21571</v>
      </c>
    </row>
    <row r="34" spans="2:6" x14ac:dyDescent="0.25">
      <c r="B34" s="275" t="s">
        <v>21572</v>
      </c>
    </row>
    <row r="35" spans="2:6" x14ac:dyDescent="0.25">
      <c r="B35" s="745" t="s">
        <v>21573</v>
      </c>
      <c r="C35" s="745"/>
      <c r="D35" s="745"/>
      <c r="E35" s="745"/>
      <c r="F35" s="745"/>
    </row>
  </sheetData>
  <mergeCells count="10">
    <mergeCell ref="B35:F35"/>
    <mergeCell ref="B1:F1"/>
    <mergeCell ref="N1:O1"/>
    <mergeCell ref="B2:F2"/>
    <mergeCell ref="N2:O2"/>
    <mergeCell ref="B3:F3"/>
    <mergeCell ref="C4:D4"/>
    <mergeCell ref="E4:F4"/>
    <mergeCell ref="C6:D6"/>
    <mergeCell ref="B18:E18"/>
  </mergeCells>
  <pageMargins left="0.511811024" right="0.511811024" top="0.78740157499999996" bottom="0.78740157499999996" header="0.31496062000000002" footer="0.31496062000000002"/>
  <pageSetup paperSize="9" scale="96" orientation="portrait" r:id="rId1"/>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7"/>
  <sheetViews>
    <sheetView view="pageBreakPreview" topLeftCell="C70" zoomScale="90" zoomScaleNormal="100" zoomScaleSheetLayoutView="90" workbookViewId="0">
      <selection activeCell="G71" sqref="G71"/>
    </sheetView>
  </sheetViews>
  <sheetFormatPr defaultColWidth="9.140625" defaultRowHeight="40.5" customHeight="1" x14ac:dyDescent="0.25"/>
  <cols>
    <col min="1" max="1" width="9.140625" style="381" customWidth="1"/>
    <col min="2" max="2" width="8.5703125" style="383" customWidth="1"/>
    <col min="3" max="3" width="11.7109375" style="381" bestFit="1" customWidth="1"/>
    <col min="4" max="4" width="134.42578125" style="402" customWidth="1"/>
    <col min="5" max="5" width="7.85546875" style="381" customWidth="1"/>
    <col min="6" max="6" width="8.42578125" style="381" customWidth="1"/>
    <col min="7" max="7" width="12.42578125" style="386" customWidth="1"/>
    <col min="8" max="8" width="9.28515625" style="391" customWidth="1"/>
    <col min="9" max="9" width="8.7109375" style="391" customWidth="1"/>
    <col min="10" max="10" width="10.5703125" style="388" customWidth="1"/>
    <col min="11" max="11" width="11.42578125" style="388" customWidth="1"/>
    <col min="12" max="12" width="12.28515625" style="386" customWidth="1"/>
    <col min="13" max="13" width="10.85546875" style="386" customWidth="1"/>
    <col min="14" max="14" width="19" style="386" customWidth="1"/>
    <col min="15" max="15" width="19.28515625" style="386" customWidth="1"/>
    <col min="16" max="16" width="10.140625" style="381" hidden="1" customWidth="1"/>
    <col min="17" max="17" width="12.140625" style="381" hidden="1" customWidth="1"/>
    <col min="18" max="18" width="10.140625" style="381" hidden="1" customWidth="1"/>
    <col min="19" max="19" width="15.85546875" style="381" hidden="1" customWidth="1"/>
    <col min="20" max="20" width="14.42578125" style="381" hidden="1" customWidth="1"/>
    <col min="21" max="16384" width="9.140625" style="381"/>
  </cols>
  <sheetData>
    <row r="1" spans="1:20" ht="40.5" customHeight="1" x14ac:dyDescent="0.25">
      <c r="A1" s="757" t="s">
        <v>15451</v>
      </c>
      <c r="B1" s="757"/>
      <c r="C1" s="757"/>
      <c r="D1" s="757"/>
      <c r="E1" s="757"/>
      <c r="F1" s="757"/>
      <c r="G1" s="757"/>
      <c r="H1" s="757"/>
      <c r="I1" s="757"/>
      <c r="J1" s="757"/>
      <c r="K1" s="757"/>
      <c r="L1" s="757"/>
      <c r="M1" s="757"/>
      <c r="N1" s="757"/>
      <c r="O1" s="757"/>
    </row>
    <row r="2" spans="1:20" ht="40.5" customHeight="1" x14ac:dyDescent="0.25">
      <c r="A2" s="758" t="s">
        <v>36935</v>
      </c>
      <c r="B2" s="758"/>
      <c r="C2" s="758"/>
      <c r="D2" s="758"/>
      <c r="E2" s="393"/>
      <c r="F2" s="393"/>
      <c r="G2" s="395"/>
      <c r="H2" s="557"/>
      <c r="I2" s="557"/>
      <c r="J2" s="396"/>
      <c r="K2" s="396"/>
      <c r="L2" s="395"/>
      <c r="M2" s="395"/>
      <c r="N2" s="395"/>
      <c r="O2" s="395"/>
    </row>
    <row r="3" spans="1:20" ht="40.5" customHeight="1" x14ac:dyDescent="0.25">
      <c r="A3" s="586" t="s">
        <v>36936</v>
      </c>
      <c r="B3" s="586"/>
      <c r="C3" s="586"/>
      <c r="D3" s="585"/>
      <c r="E3" s="393"/>
      <c r="F3" s="393"/>
      <c r="G3" s="395"/>
      <c r="H3" s="557"/>
      <c r="I3" s="557"/>
      <c r="J3" s="396"/>
      <c r="K3" s="396"/>
      <c r="L3" s="395"/>
      <c r="M3" s="395"/>
      <c r="N3" s="395"/>
      <c r="O3" s="395"/>
    </row>
    <row r="4" spans="1:20" ht="40.5" customHeight="1" x14ac:dyDescent="0.25">
      <c r="A4" s="756" t="s">
        <v>36942</v>
      </c>
      <c r="B4" s="756"/>
      <c r="C4" s="756"/>
      <c r="D4" s="756"/>
      <c r="E4" s="393"/>
      <c r="F4" s="393"/>
      <c r="G4" s="395"/>
      <c r="H4" s="557"/>
      <c r="I4" s="557"/>
      <c r="J4" s="396"/>
      <c r="K4" s="396"/>
      <c r="L4" s="395"/>
      <c r="M4" s="395"/>
      <c r="N4" s="395"/>
      <c r="O4" s="395"/>
    </row>
    <row r="5" spans="1:20" ht="40.5" customHeight="1" x14ac:dyDescent="0.25">
      <c r="A5" s="756" t="str">
        <f>'Municípios BDI Serviços'!B26</f>
        <v>Corguinho</v>
      </c>
      <c r="B5" s="756"/>
      <c r="C5" s="756"/>
      <c r="D5" s="756"/>
      <c r="E5" s="393"/>
      <c r="F5" s="393"/>
      <c r="G5" s="395"/>
      <c r="H5" s="557"/>
      <c r="I5" s="557"/>
      <c r="J5" s="396"/>
      <c r="K5" s="396"/>
      <c r="L5" s="395"/>
      <c r="M5" s="395"/>
      <c r="N5" s="395"/>
      <c r="O5" s="395"/>
    </row>
    <row r="6" spans="1:20" ht="40.5" customHeight="1" x14ac:dyDescent="0.25">
      <c r="A6" s="558" t="s">
        <v>15444</v>
      </c>
      <c r="B6" s="559" t="s">
        <v>11</v>
      </c>
      <c r="C6" s="558" t="s">
        <v>0</v>
      </c>
      <c r="D6" s="570" t="s">
        <v>36937</v>
      </c>
      <c r="E6" s="558" t="s">
        <v>12</v>
      </c>
      <c r="F6" s="558" t="s">
        <v>13</v>
      </c>
      <c r="G6" s="560" t="s">
        <v>7183</v>
      </c>
      <c r="H6" s="561" t="s">
        <v>14</v>
      </c>
      <c r="I6" s="561" t="s">
        <v>15</v>
      </c>
      <c r="J6" s="562" t="s">
        <v>16</v>
      </c>
      <c r="K6" s="562" t="s">
        <v>17</v>
      </c>
      <c r="L6" s="560" t="s">
        <v>18</v>
      </c>
      <c r="M6" s="560" t="s">
        <v>19</v>
      </c>
      <c r="N6" s="560" t="s">
        <v>20</v>
      </c>
      <c r="O6" s="560" t="s">
        <v>21</v>
      </c>
      <c r="R6" s="381" t="s">
        <v>206</v>
      </c>
      <c r="S6" s="381" t="s">
        <v>207</v>
      </c>
    </row>
    <row r="7" spans="1:20" s="393" customFormat="1" ht="40.5" customHeight="1" x14ac:dyDescent="0.25">
      <c r="A7" s="563"/>
      <c r="B7" s="564" t="s">
        <v>22</v>
      </c>
      <c r="C7" s="565"/>
      <c r="D7" s="570" t="s">
        <v>23</v>
      </c>
      <c r="E7" s="565"/>
      <c r="F7" s="565"/>
      <c r="G7" s="555"/>
      <c r="H7" s="566"/>
      <c r="I7" s="566"/>
      <c r="J7" s="567"/>
      <c r="K7" s="567"/>
      <c r="L7" s="568" t="str">
        <f t="shared" ref="L7:L8" si="0">IF(C7="","",TRUNC(H7*(1+J7),2))</f>
        <v/>
      </c>
      <c r="M7" s="568" t="str">
        <f t="shared" ref="M7:M8" si="1">IF(C7="","",TRUNC(I7*(1+K7),2))</f>
        <v/>
      </c>
      <c r="N7" s="555"/>
      <c r="O7" s="555"/>
    </row>
    <row r="8" spans="1:20" s="718" customFormat="1" ht="40.5" customHeight="1" x14ac:dyDescent="0.25">
      <c r="A8" s="718" t="s">
        <v>13477</v>
      </c>
      <c r="B8" s="719" t="s">
        <v>24</v>
      </c>
      <c r="C8" s="720" t="s">
        <v>222</v>
      </c>
      <c r="D8" s="721" t="str">
        <f>IFERROR(VLOOKUP($C8,'serv SEM DES'!$A$2:$E$8635,3,FALSE),VLOOKUP($C8,'emm SEM DES'!$A$2:$E$9000,3,FALSE))</f>
        <v>Placa de obra em chapa de aço galvanizado (REF 74209/001)</v>
      </c>
      <c r="F8" s="718" t="str">
        <f>IFERROR(VLOOKUP($C8,'serv SEM DES'!$A$2:$E$8635,4,FALSE),VLOOKUP($C8,'emm SEM DES'!$A$2:$E$9000,4,FALSE))</f>
        <v>m²</v>
      </c>
      <c r="G8" s="722">
        <v>8</v>
      </c>
      <c r="H8" s="723">
        <f>IFERROR(VLOOKUP($C8,'serv SEM DES'!$A$2:$E$8635,5,FALSE),VLOOKUP($C8,'emm SEM DES'!$A$2:$E$9000,5,FALSE))</f>
        <v>359.07</v>
      </c>
      <c r="I8" s="723">
        <f>IFERROR(VLOOKUP($C8,'serv COM DES'!$A$2:$E$8665,5,FALSE),VLOOKUP($C8,'emm COM DES'!$B$2:$F$9000,5,FALSE))</f>
        <v>352.3</v>
      </c>
      <c r="J8" s="724">
        <f>IF(A8="N",VLOOKUP($A$5,'Municípios BDI Serviços'!B:T,19,FALSE),VLOOKUP($A$5,'Municípios BDI Serviços'!B:AI,34,FALSE))</f>
        <v>0.20699999999999999</v>
      </c>
      <c r="K8" s="724">
        <f>IF(A8="N",VLOOKUP($A$5,'Municípios BDI Serviços'!B:T,18,FALSE),VLOOKUP($A$5,'Municípios BDI Serviços'!B:AI,33,FALSE))</f>
        <v>0.26740000000000003</v>
      </c>
      <c r="L8" s="722">
        <f t="shared" si="0"/>
        <v>433.39</v>
      </c>
      <c r="M8" s="722">
        <f t="shared" si="1"/>
        <v>446.5</v>
      </c>
      <c r="N8" s="722">
        <f t="shared" ref="N8" si="2">IF(G8="","",TRUNC(G8*L8,2))</f>
        <v>3467.12</v>
      </c>
      <c r="O8" s="722">
        <f t="shared" ref="O8" si="3">IF(G8="","",TRUNC(G8*M8,2))</f>
        <v>3572</v>
      </c>
      <c r="P8" s="725">
        <f t="shared" ref="P8:P16" si="4">IF(N8="","",(N8/$N$85))</f>
        <v>2.4964286537176559E-2</v>
      </c>
      <c r="Q8" s="725">
        <f t="shared" ref="Q8:Q16" si="5">IF(O8="","",(O8/$O$85))</f>
        <v>2.8265128807325509E-2</v>
      </c>
      <c r="R8" s="726" t="str">
        <f t="shared" ref="R8:R63" si="6">IF(E8&gt;0,TRUNC(G8/E8,3),"")</f>
        <v/>
      </c>
      <c r="S8" s="718" t="str">
        <f t="shared" ref="S8:S63" si="7">IF(R8="","",TRUNC(R8*E8,3))</f>
        <v/>
      </c>
      <c r="T8" s="718" t="str">
        <f t="shared" ref="T8:T63" si="8">IF(R8="","",IF(S8=G8,TRUE,FALSE))</f>
        <v/>
      </c>
    </row>
    <row r="9" spans="1:20" s="708" customFormat="1" ht="40.5" customHeight="1" x14ac:dyDescent="0.25">
      <c r="A9" s="708" t="s">
        <v>13477</v>
      </c>
      <c r="B9" s="709" t="s">
        <v>154</v>
      </c>
      <c r="C9" s="710">
        <f>'emm SEM DES'!B1875</f>
        <v>40811</v>
      </c>
      <c r="D9" s="711" t="str">
        <f>IFERROR(VLOOKUP($C9,'serv SEM DES'!$A$2:$E$8635,3,FALSE),VLOOKUP($C9,'emm SEM DES'!$A$2:$E$9000,3,FALSE))</f>
        <v xml:space="preserve">ENGENHEIRO CIVIL DE OBRA JUNIOR (MENSALISTA)                                                                                                                                                                                                                                                                                                                                                                                                                                                              </v>
      </c>
      <c r="F9" s="708" t="str">
        <f>IFERROR(VLOOKUP($C9,'serv SEM DES'!$A$2:$E$8635,4,FALSE),VLOOKUP($C9,'emm SEM DES'!$A$2:$E$9000,4,FALSE))</f>
        <v xml:space="preserve">MES   </v>
      </c>
      <c r="G9" s="712">
        <v>0</v>
      </c>
      <c r="H9" s="713" t="str">
        <f>IFERROR(VLOOKUP($C9,'serv SEM DES'!$A$2:$E$8635,5,FALSE),VLOOKUP($C9,'emm SEM DES'!$A$2:$E$9000,5,FALSE))</f>
        <v>19.215,37</v>
      </c>
      <c r="I9" s="713" t="str">
        <f>H9</f>
        <v>19.215,37</v>
      </c>
      <c r="J9" s="714">
        <f>IF(A9="N",VLOOKUP($A$5,'Municípios BDI Serviços'!B:T,19,FALSE),VLOOKUP($A$5,'Municípios BDI Serviços'!B:AI,34,FALSE))</f>
        <v>0.20699999999999999</v>
      </c>
      <c r="K9" s="714">
        <f>IF(A9="N",VLOOKUP($A$5,'Municípios BDI Serviços'!B:T,18,FALSE),VLOOKUP($A$5,'Municípios BDI Serviços'!B:AI,33,FALSE))</f>
        <v>0.26740000000000003</v>
      </c>
      <c r="L9" s="712">
        <f t="shared" ref="L9:L13" si="9">IF(C9="","",TRUNC(H9*(1+J9),2))</f>
        <v>23192.95</v>
      </c>
      <c r="M9" s="712">
        <f t="shared" ref="M9:M13" si="10">IF(C9="","",TRUNC(I9*(1+K9),2))</f>
        <v>24353.55</v>
      </c>
      <c r="N9" s="712">
        <f t="shared" ref="N9:N13" si="11">IF(G9="","",TRUNC(G9*L9,2))</f>
        <v>0</v>
      </c>
      <c r="O9" s="712">
        <f t="shared" ref="O9:O13" si="12">IF(G9="","",TRUNC(G9*M9,2))</f>
        <v>0</v>
      </c>
      <c r="P9" s="715">
        <f t="shared" si="4"/>
        <v>0</v>
      </c>
      <c r="Q9" s="715">
        <f t="shared" si="5"/>
        <v>0</v>
      </c>
      <c r="R9" s="716"/>
    </row>
    <row r="10" spans="1:20" s="718" customFormat="1" ht="40.5" customHeight="1" x14ac:dyDescent="0.25">
      <c r="A10" s="718" t="s">
        <v>13477</v>
      </c>
      <c r="B10" s="719" t="s">
        <v>25</v>
      </c>
      <c r="C10" s="720">
        <v>10779</v>
      </c>
      <c r="D10" s="721" t="str">
        <f>IFERROR(VLOOKUP($C10,'serv SEM DES'!$A$2:$E$8635,3,FALSE),VLOOKUP($C10,'emm SEM DES'!$A$2:$E$9000,3,FALSE))</f>
        <v xml:space="preserve">LOCACAO DE CONTAINER 2,30 X 4,30 M, ALT. 2,50 M, P/ SANITARIO, C/ 5 BACIAS, 1 LAVATORIO E 4 MICTORIOS (NAO INCLUI MOBILIZACAO/DESMOBILIZACAO)                                                                                                                                                                                                                                                                                                                                                             </v>
      </c>
      <c r="F10" s="718" t="str">
        <f>IFERROR(VLOOKUP($C10,'serv SEM DES'!$A$2:$E$8635,4,FALSE),VLOOKUP($C10,'emm SEM DES'!$A$2:$E$9000,4,FALSE))</f>
        <v xml:space="preserve">MES   </v>
      </c>
      <c r="G10" s="722">
        <v>8</v>
      </c>
      <c r="H10" s="723" t="str">
        <f>IFERROR(VLOOKUP($C10,'serv SEM DES'!$A$2:$E$8635,5,FALSE),VLOOKUP($C10,'emm SEM DES'!$A$2:$E$9000,5,FALSE))</f>
        <v>1.112,50</v>
      </c>
      <c r="I10" s="723" t="str">
        <f t="shared" ref="I10:I11" si="13">H10</f>
        <v>1.112,50</v>
      </c>
      <c r="J10" s="724">
        <f>IF(A10="N",VLOOKUP($A$5,'Municípios BDI Serviços'!B:T,19,FALSE),VLOOKUP($A$5,'Municípios BDI Serviços'!B:AI,34,FALSE))</f>
        <v>0.20699999999999999</v>
      </c>
      <c r="K10" s="724">
        <f>IF(A10="N",VLOOKUP($A$5,'Municípios BDI Serviços'!B:T,18,FALSE),VLOOKUP($A$5,'Municípios BDI Serviços'!B:AI,33,FALSE))</f>
        <v>0.26740000000000003</v>
      </c>
      <c r="L10" s="722">
        <f t="shared" si="9"/>
        <v>1342.78</v>
      </c>
      <c r="M10" s="722">
        <f t="shared" si="10"/>
        <v>1409.98</v>
      </c>
      <c r="N10" s="722">
        <f t="shared" si="11"/>
        <v>10742.24</v>
      </c>
      <c r="O10" s="722">
        <f t="shared" si="12"/>
        <v>11279.84</v>
      </c>
      <c r="P10" s="725">
        <f t="shared" si="4"/>
        <v>7.73472961452501E-2</v>
      </c>
      <c r="Q10" s="725">
        <f t="shared" si="5"/>
        <v>8.9257035421618863E-2</v>
      </c>
      <c r="R10" s="726" t="str">
        <f t="shared" si="6"/>
        <v/>
      </c>
      <c r="S10" s="718" t="str">
        <f t="shared" si="7"/>
        <v/>
      </c>
      <c r="T10" s="718" t="str">
        <f t="shared" si="8"/>
        <v/>
      </c>
    </row>
    <row r="11" spans="1:20" s="718" customFormat="1" ht="40.5" customHeight="1" x14ac:dyDescent="0.25">
      <c r="A11" s="718" t="s">
        <v>13477</v>
      </c>
      <c r="B11" s="719" t="s">
        <v>26</v>
      </c>
      <c r="C11" s="720">
        <v>10776</v>
      </c>
      <c r="D11" s="721" t="str">
        <f>IFERROR(VLOOKUP($C11,'serv SEM DES'!$A$2:$E$8635,3,FALSE),VLOOKUP($C11,'emm SEM DES'!$A$2:$E$9000,3,FALSE))</f>
        <v xml:space="preserve">LOCACAO DE CONTAINER 2,30 X 6,00 M, ALT. 2,50 M, PARA ESCRITORIO, SEM DIVISORIAS INTERNAS E SEM SANITARIO (NAO INCLUI MOBILIZACAO/DESMOBILIZACAO)                                                                                                                                                                                                                                                                                                                                                         </v>
      </c>
      <c r="F11" s="718" t="str">
        <f>IFERROR(VLOOKUP($C11,'serv SEM DES'!$A$2:$E$8635,4,FALSE),VLOOKUP($C11,'emm SEM DES'!$A$2:$E$9000,4,FALSE))</f>
        <v xml:space="preserve">MES   </v>
      </c>
      <c r="G11" s="722">
        <v>8</v>
      </c>
      <c r="H11" s="723" t="str">
        <f>IFERROR(VLOOKUP($C11,'serv SEM DES'!$A$2:$E$8635,5,FALSE),VLOOKUP($C11,'emm SEM DES'!$A$2:$E$9000,5,FALSE))</f>
        <v>695,31</v>
      </c>
      <c r="I11" s="723" t="str">
        <f t="shared" si="13"/>
        <v>695,31</v>
      </c>
      <c r="J11" s="724">
        <f>IF(A11="N",VLOOKUP($A$5,'Municípios BDI Serviços'!B:T,19,FALSE),VLOOKUP($A$5,'Municípios BDI Serviços'!B:AI,34,FALSE))</f>
        <v>0.20699999999999999</v>
      </c>
      <c r="K11" s="724">
        <f>IF(A11="N",VLOOKUP($A$5,'Municípios BDI Serviços'!B:T,18,FALSE),VLOOKUP($A$5,'Municípios BDI Serviços'!B:AI,33,FALSE))</f>
        <v>0.26740000000000003</v>
      </c>
      <c r="L11" s="722">
        <f t="shared" si="9"/>
        <v>839.23</v>
      </c>
      <c r="M11" s="722">
        <f t="shared" si="10"/>
        <v>881.23</v>
      </c>
      <c r="N11" s="722">
        <f t="shared" si="11"/>
        <v>6713.84</v>
      </c>
      <c r="O11" s="722">
        <f t="shared" si="12"/>
        <v>7049.84</v>
      </c>
      <c r="P11" s="725">
        <f t="shared" si="4"/>
        <v>4.8341628073085868E-2</v>
      </c>
      <c r="Q11" s="725">
        <f t="shared" si="5"/>
        <v>5.5785172360312343E-2</v>
      </c>
      <c r="R11" s="726" t="str">
        <f t="shared" si="6"/>
        <v/>
      </c>
      <c r="S11" s="718" t="str">
        <f t="shared" si="7"/>
        <v/>
      </c>
      <c r="T11" s="718" t="str">
        <f t="shared" si="8"/>
        <v/>
      </c>
    </row>
    <row r="12" spans="1:20" s="718" customFormat="1" ht="40.5" customHeight="1" x14ac:dyDescent="0.25">
      <c r="A12" s="718" t="s">
        <v>13477</v>
      </c>
      <c r="B12" s="719" t="s">
        <v>142</v>
      </c>
      <c r="C12" s="720" t="s">
        <v>174</v>
      </c>
      <c r="D12" s="721" t="str">
        <f>IFERROR(VLOOKUP($C12,'serv SEM DES'!$A$2:$E$8635,3,FALSE),VLOOKUP($C12,'emm SEM DES'!$A$2:$E$9000,3,FALSE))</f>
        <v>Sinalização de advertência de obra com placa (fundo laranja) sobre cavalete, conforme ABNT-NBR-7678 - estrutura de madeira</v>
      </c>
      <c r="F12" s="718" t="str">
        <f>IFERROR(VLOOKUP($C12,'serv SEM DES'!$A$2:$E$8635,4,FALSE),VLOOKUP($C12,'emm SEM DES'!$A$2:$E$9000,4,FALSE))</f>
        <v>un</v>
      </c>
      <c r="G12" s="722">
        <v>8</v>
      </c>
      <c r="H12" s="723">
        <f>IFERROR(VLOOKUP($C12,'serv SEM DES'!$A$2:$E$8635,5,FALSE),VLOOKUP($C12,'emm SEM DES'!$A$2:$E$9000,5,FALSE))</f>
        <v>983.05</v>
      </c>
      <c r="I12" s="723">
        <f>IFERROR(VLOOKUP($C12,'serv COM DES'!$A$2:$E$8665,5,FALSE),VLOOKUP($C12,'emm COM DES'!$B$2:$F$9000,5,FALSE))</f>
        <v>977.38</v>
      </c>
      <c r="J12" s="724">
        <f>IF(A12="N",VLOOKUP($A$5,'Municípios BDI Serviços'!B:T,19,FALSE),VLOOKUP($A$5,'Municípios BDI Serviços'!B:AI,34,FALSE))</f>
        <v>0.20699999999999999</v>
      </c>
      <c r="K12" s="724">
        <f>IF(A12="N",VLOOKUP($A$5,'Municípios BDI Serviços'!B:T,18,FALSE),VLOOKUP($A$5,'Municípios BDI Serviços'!B:AI,33,FALSE))</f>
        <v>0.26740000000000003</v>
      </c>
      <c r="L12" s="722">
        <f t="shared" si="9"/>
        <v>1186.54</v>
      </c>
      <c r="M12" s="722">
        <f t="shared" si="10"/>
        <v>1238.73</v>
      </c>
      <c r="N12" s="722">
        <f t="shared" si="11"/>
        <v>9492.32</v>
      </c>
      <c r="O12" s="722">
        <f t="shared" si="12"/>
        <v>9909.84</v>
      </c>
      <c r="P12" s="725">
        <f t="shared" si="4"/>
        <v>6.8347503513743912E-2</v>
      </c>
      <c r="Q12" s="725">
        <f t="shared" si="5"/>
        <v>7.8416266534150791E-2</v>
      </c>
      <c r="R12" s="726" t="str">
        <f t="shared" ref="R12" si="14">IF(E12&gt;0,TRUNC(G12/E12,3),"")</f>
        <v/>
      </c>
      <c r="S12" s="718" t="str">
        <f t="shared" ref="S12" si="15">IF(R12="","",TRUNC(R12*E12,3))</f>
        <v/>
      </c>
      <c r="T12" s="718" t="str">
        <f t="shared" ref="T12" si="16">IF(R12="","",IF(S12=G12,TRUE,FALSE))</f>
        <v/>
      </c>
    </row>
    <row r="13" spans="1:20" s="718" customFormat="1" ht="40.5" customHeight="1" x14ac:dyDescent="0.25">
      <c r="A13" s="718" t="s">
        <v>13477</v>
      </c>
      <c r="B13" s="719" t="s">
        <v>143</v>
      </c>
      <c r="C13" s="720">
        <v>13244</v>
      </c>
      <c r="D13" s="721" t="str">
        <f>IFERROR(VLOOKUP($C13,'serv SEM DES'!$A$2:$E$8635,3,FALSE),VLOOKUP($C13,'emm SEM DES'!$A$2:$E$9000,3,FALSE))</f>
        <v xml:space="preserve">CONE DE SINALIZACAO EM PVC RIGIDO COM FAIXA REFLETIVA, H = 70 / 76 CM                                                                                                                                                                                                                                                                                                                                                                                                                                     </v>
      </c>
      <c r="F13" s="718" t="str">
        <f>IFERROR(VLOOKUP($C13,'serv SEM DES'!$A$2:$E$8635,4,FALSE),VLOOKUP($C13,'emm SEM DES'!$A$2:$E$9000,4,FALSE))</f>
        <v xml:space="preserve">UN    </v>
      </c>
      <c r="G13" s="722">
        <v>8</v>
      </c>
      <c r="H13" s="723" t="str">
        <f>IFERROR(VLOOKUP($C13,'serv SEM DES'!$A$2:$E$8635,5,FALSE),VLOOKUP($C13,'emm SEM DES'!$A$2:$E$9000,5,FALSE))</f>
        <v>51,90</v>
      </c>
      <c r="I13" s="723" t="str">
        <f>H13</f>
        <v>51,90</v>
      </c>
      <c r="J13" s="724">
        <f>IF(A13="N",VLOOKUP($A$5,'Municípios BDI Serviços'!B:T,19,FALSE),VLOOKUP($A$5,'Municípios BDI Serviços'!B:AI,34,FALSE))</f>
        <v>0.20699999999999999</v>
      </c>
      <c r="K13" s="724">
        <f>IF(A13="N",VLOOKUP($A$5,'Municípios BDI Serviços'!B:T,18,FALSE),VLOOKUP($A$5,'Municípios BDI Serviços'!B:AI,33,FALSE))</f>
        <v>0.26740000000000003</v>
      </c>
      <c r="L13" s="722">
        <f t="shared" si="9"/>
        <v>62.64</v>
      </c>
      <c r="M13" s="722">
        <f t="shared" si="10"/>
        <v>65.77</v>
      </c>
      <c r="N13" s="722">
        <f t="shared" si="11"/>
        <v>501.12</v>
      </c>
      <c r="O13" s="722">
        <f t="shared" si="12"/>
        <v>526.16</v>
      </c>
      <c r="P13" s="725">
        <f t="shared" si="4"/>
        <v>3.6082117923550146E-3</v>
      </c>
      <c r="Q13" s="725">
        <f t="shared" si="5"/>
        <v>4.1634882903870069E-3</v>
      </c>
      <c r="R13" s="726" t="str">
        <f t="shared" si="6"/>
        <v/>
      </c>
      <c r="S13" s="718" t="str">
        <f t="shared" si="7"/>
        <v/>
      </c>
      <c r="T13" s="718" t="str">
        <f t="shared" si="8"/>
        <v/>
      </c>
    </row>
    <row r="14" spans="1:20" s="393" customFormat="1" ht="40.5" customHeight="1" x14ac:dyDescent="0.25">
      <c r="A14" s="755"/>
      <c r="B14" s="755"/>
      <c r="C14" s="755"/>
      <c r="D14" s="755"/>
      <c r="E14" s="556"/>
      <c r="F14" s="556"/>
      <c r="G14" s="556"/>
      <c r="H14" s="556"/>
      <c r="I14" s="556"/>
      <c r="J14" s="556"/>
      <c r="K14" s="556"/>
      <c r="L14" s="556"/>
      <c r="M14" s="398" t="s">
        <v>19985</v>
      </c>
      <c r="N14" s="552">
        <f>SUM(N8:N13)</f>
        <v>30916.639999999999</v>
      </c>
      <c r="O14" s="552">
        <f>SUM(O8:O13)</f>
        <v>32337.68</v>
      </c>
      <c r="P14" s="400">
        <f t="shared" si="4"/>
        <v>0.22260892606161145</v>
      </c>
      <c r="Q14" s="400">
        <f t="shared" si="5"/>
        <v>0.25588709141379451</v>
      </c>
      <c r="R14" s="401" t="str">
        <f t="shared" si="6"/>
        <v/>
      </c>
      <c r="S14" s="393" t="str">
        <f t="shared" si="7"/>
        <v/>
      </c>
      <c r="T14" s="393" t="str">
        <f t="shared" si="8"/>
        <v/>
      </c>
    </row>
    <row r="15" spans="1:20" s="393" customFormat="1" ht="40.5" customHeight="1" x14ac:dyDescent="0.25">
      <c r="A15" s="563"/>
      <c r="B15" s="564" t="s">
        <v>28</v>
      </c>
      <c r="C15" s="563" t="s">
        <v>27</v>
      </c>
      <c r="D15" s="570" t="s">
        <v>14831</v>
      </c>
      <c r="E15" s="563"/>
      <c r="F15" s="563" t="s">
        <v>27</v>
      </c>
      <c r="G15" s="568"/>
      <c r="H15" s="566" t="str">
        <f>IF(C15="","",VLOOKUP(C15,#REF!,4,FALSE))</f>
        <v/>
      </c>
      <c r="I15" s="566" t="str">
        <f>IF(C15="","",VLOOKUP(C15,#REF!,4,FALSE))</f>
        <v/>
      </c>
      <c r="J15" s="569"/>
      <c r="K15" s="569"/>
      <c r="L15" s="568" t="str">
        <f>IF(C15="","",TRUNC(H15*(1+J15),2))</f>
        <v/>
      </c>
      <c r="M15" s="568" t="str">
        <f>IF(C15="","",TRUNC(I15*(1+K15),2))</f>
        <v/>
      </c>
      <c r="N15" s="568" t="str">
        <f>IF(G15="","",TRUNC(G15*L15,2))</f>
        <v/>
      </c>
      <c r="O15" s="568" t="str">
        <f>IF(G15="","",TRUNC(G15*M15,2))</f>
        <v/>
      </c>
      <c r="P15" s="400" t="str">
        <f t="shared" si="4"/>
        <v/>
      </c>
      <c r="Q15" s="400" t="str">
        <f t="shared" si="5"/>
        <v/>
      </c>
      <c r="R15" s="401" t="str">
        <f t="shared" si="6"/>
        <v/>
      </c>
      <c r="S15" s="393" t="str">
        <f t="shared" si="7"/>
        <v/>
      </c>
      <c r="T15" s="393" t="str">
        <f t="shared" si="8"/>
        <v/>
      </c>
    </row>
    <row r="16" spans="1:20" s="718" customFormat="1" ht="40.5" customHeight="1" x14ac:dyDescent="0.25">
      <c r="A16" s="718" t="s">
        <v>13477</v>
      </c>
      <c r="B16" s="719" t="s">
        <v>29</v>
      </c>
      <c r="C16" s="720" t="s">
        <v>7217</v>
      </c>
      <c r="D16" s="721" t="str">
        <f>IFERROR(VLOOKUP($C16,'serv SEM DES'!$A$2:$E$8635,3,FALSE),VLOOKUP($C16,'emm SEM DES'!$A$2:$E$9000,3,FALSE))</f>
        <v>PREPARO DE FUNDO DE VALA COM LARGURA MENOR QUE 1,5 M (ACERTO DO SOLO NATURAL). AF_08/2020</v>
      </c>
      <c r="F16" s="718" t="str">
        <f>IFERROR(VLOOKUP($C16,'serv SEM DES'!$A$2:$E$8635,4,FALSE),VLOOKUP($C16,'emm SEM DES'!$A$2:$E$9000,4,FALSE))</f>
        <v>M2</v>
      </c>
      <c r="G16" s="722">
        <f>'MEMO DREN'!AI53</f>
        <v>615.59999999999991</v>
      </c>
      <c r="H16" s="723" t="str">
        <f>IFERROR(VLOOKUP($C16,'serv SEM DES'!$A$2:$E$8635,5,FALSE),VLOOKUP($C16,'emm SEM DES'!$A$2:$E$9000,5,FALSE))</f>
        <v>5,76</v>
      </c>
      <c r="I16" s="723" t="str">
        <f>IFERROR(VLOOKUP($C16,'serv COM DES'!$A$2:$E$8665,5,FALSE),VLOOKUP($C16,'emm COM DES'!$B$2:$F$9000,5,FALSE))</f>
        <v>5,16</v>
      </c>
      <c r="J16" s="724">
        <f>IF(A16="N",VLOOKUP($A$5,'Municípios BDI Serviços'!B:T,19,FALSE),VLOOKUP($A$5,'Municípios BDI Serviços'!B:AI,34,FALSE))</f>
        <v>0.20699999999999999</v>
      </c>
      <c r="K16" s="724">
        <f>IF(A16="N",VLOOKUP($A$5,'Municípios BDI Serviços'!B:T,18,FALSE),VLOOKUP($A$5,'Municípios BDI Serviços'!B:AI,33,FALSE))</f>
        <v>0.26740000000000003</v>
      </c>
      <c r="L16" s="722">
        <f t="shared" ref="L16" si="17">IF(C16="","",TRUNC(H16*(1+J16),2))</f>
        <v>6.95</v>
      </c>
      <c r="M16" s="722">
        <f t="shared" ref="M16" si="18">IF(C16="","",TRUNC(I16*(1+K16),2))</f>
        <v>6.53</v>
      </c>
      <c r="N16" s="722">
        <f t="shared" ref="N16" si="19">IF(G16="","",TRUNC(G16*L16,2))</f>
        <v>4278.42</v>
      </c>
      <c r="O16" s="722">
        <f t="shared" ref="O16" si="20">IF(G16="","",TRUNC(G16*M16,2))</f>
        <v>4019.86</v>
      </c>
      <c r="P16" s="725">
        <f t="shared" si="4"/>
        <v>3.0805885809082736E-2</v>
      </c>
      <c r="Q16" s="725">
        <f t="shared" si="5"/>
        <v>3.1809031547428757E-2</v>
      </c>
      <c r="R16" s="726" t="str">
        <f t="shared" si="6"/>
        <v/>
      </c>
      <c r="S16" s="718" t="str">
        <f t="shared" si="7"/>
        <v/>
      </c>
      <c r="T16" s="718" t="str">
        <f t="shared" si="8"/>
        <v/>
      </c>
    </row>
    <row r="17" spans="1:20" s="718" customFormat="1" ht="40.5" customHeight="1" x14ac:dyDescent="0.25">
      <c r="A17" s="718" t="s">
        <v>13477</v>
      </c>
      <c r="B17" s="719" t="s">
        <v>30</v>
      </c>
      <c r="C17" s="720" t="s">
        <v>7218</v>
      </c>
      <c r="D17" s="721" t="str">
        <f>IFERROR(VLOOKUP($C17,'serv SEM DES'!$A$2:$E$8635,3,FALSE),VLOOKUP($C17,'emm SEM DES'!$A$2:$E$9000,3,FALSE))</f>
        <v>PREPARO DE FUNDO DE VALA COM LARGURA MAIOR OU IGUAL A 1,5 M E MENOR QUE 2,5 M (ACERTO DO SOLO NATURAL). AF_08/2020</v>
      </c>
      <c r="F17" s="718" t="str">
        <f>IFERROR(VLOOKUP($C17,'serv SEM DES'!$A$2:$E$8635,4,FALSE),VLOOKUP($C17,'emm SEM DES'!$A$2:$E$9000,4,FALSE))</f>
        <v>M2</v>
      </c>
      <c r="G17" s="722">
        <f>'MEMO DREN'!AI54</f>
        <v>2497.232</v>
      </c>
      <c r="H17" s="723" t="str">
        <f>IFERROR(VLOOKUP($C17,'serv SEM DES'!$A$2:$E$8635,5,FALSE),VLOOKUP($C17,'emm SEM DES'!$A$2:$E$9000,5,FALSE))</f>
        <v>2,84</v>
      </c>
      <c r="I17" s="723" t="str">
        <f>IFERROR(VLOOKUP($C17,'serv COM DES'!$A$2:$E$8665,5,FALSE),VLOOKUP($C17,'emm COM DES'!$B$2:$F$9000,5,FALSE))</f>
        <v>2,54</v>
      </c>
      <c r="J17" s="724">
        <f>IF(A17="N",VLOOKUP($A$5,'Municípios BDI Serviços'!B:T,19,FALSE),VLOOKUP($A$5,'Municípios BDI Serviços'!B:AI,34,FALSE))</f>
        <v>0.20699999999999999</v>
      </c>
      <c r="K17" s="724">
        <f>IF(A17="N",VLOOKUP($A$5,'Municípios BDI Serviços'!B:T,18,FALSE),VLOOKUP($A$5,'Municípios BDI Serviços'!B:AI,33,FALSE))</f>
        <v>0.26740000000000003</v>
      </c>
      <c r="L17" s="722">
        <f t="shared" ref="L17" si="21">IF(C17="","",TRUNC(H17*(1+J17),2))</f>
        <v>3.42</v>
      </c>
      <c r="M17" s="722">
        <f t="shared" ref="M17" si="22">IF(C17="","",TRUNC(I17*(1+K17),2))</f>
        <v>3.21</v>
      </c>
      <c r="N17" s="722">
        <f t="shared" ref="N17:N18" si="23">IF(G17="","",TRUNC(G17*L17,2))</f>
        <v>8540.5300000000007</v>
      </c>
      <c r="O17" s="722">
        <f t="shared" ref="O17:O18" si="24">IF(G17="","",TRUNC(G17*M17,2))</f>
        <v>8016.11</v>
      </c>
      <c r="P17" s="725">
        <f>IF(N37="","",(N37/$N$85))</f>
        <v>0.12416908596576115</v>
      </c>
      <c r="Q17" s="725">
        <f>IF(O37="","",(O37/$O$85))</f>
        <v>0.1432860823518613</v>
      </c>
      <c r="R17" s="726" t="str">
        <f t="shared" si="6"/>
        <v/>
      </c>
      <c r="S17" s="718" t="str">
        <f t="shared" si="7"/>
        <v/>
      </c>
      <c r="T17" s="718" t="str">
        <f t="shared" si="8"/>
        <v/>
      </c>
    </row>
    <row r="18" spans="1:20" s="708" customFormat="1" ht="40.5" customHeight="1" x14ac:dyDescent="0.25">
      <c r="A18" s="708" t="s">
        <v>13477</v>
      </c>
      <c r="B18" s="709" t="s">
        <v>166</v>
      </c>
      <c r="C18" s="710" t="s">
        <v>6369</v>
      </c>
      <c r="D18" s="711" t="str">
        <f>IFERROR(VLOOKUP($C18,'serv SEM DES'!$A$2:$E$8635,3,FALSE),VLOOKUP($C18,'emm SEM DES'!$A$2:$E$9000,3,FALSE))</f>
        <v>Escavação manual em solo-prof. até 1,50 m</v>
      </c>
      <c r="F18" s="708" t="str">
        <f>IFERROR(VLOOKUP($C18,'serv SEM DES'!$A$2:$E$8635,4,FALSE),VLOOKUP($C18,'emm SEM DES'!$A$2:$E$9000,4,FALSE))</f>
        <v>m³</v>
      </c>
      <c r="G18" s="712">
        <f>'MEMO DREN'!AI42</f>
        <v>840.1064008060024</v>
      </c>
      <c r="H18" s="713">
        <f>IFERROR(VLOOKUP($C18,'serv SEM DES'!$A$2:$E$8635,5,FALSE),VLOOKUP($C18,'emm SEM DES'!$A$2:$E$9000,5,FALSE))</f>
        <v>39.5</v>
      </c>
      <c r="I18" s="713">
        <f>IFERROR(VLOOKUP($C18,'serv COM DES'!$A$2:$E$8665,5,FALSE),VLOOKUP($C18,'emm COM DES'!$B$2:$F$9000,5,FALSE))</f>
        <v>35.479999999999997</v>
      </c>
      <c r="J18" s="714">
        <f>IF(A18="N",VLOOKUP($A$5,'Municípios BDI Serviços'!B:T,19,FALSE),VLOOKUP($A$5,'Municípios BDI Serviços'!B:AI,34,FALSE))</f>
        <v>0.20699999999999999</v>
      </c>
      <c r="K18" s="714">
        <f>IF(A18="N",VLOOKUP($A$5,'Municípios BDI Serviços'!B:T,18,FALSE),VLOOKUP($A$5,'Municípios BDI Serviços'!B:AI,33,FALSE))</f>
        <v>0.26740000000000003</v>
      </c>
      <c r="L18" s="712">
        <f>IF(C18="","",TRUNC(H18*(1+J18),2))</f>
        <v>47.67</v>
      </c>
      <c r="M18" s="712">
        <f>IF(C18="","",TRUNC(I18*(1+K18),2))</f>
        <v>44.96</v>
      </c>
      <c r="N18" s="712">
        <f t="shared" si="23"/>
        <v>40047.870000000003</v>
      </c>
      <c r="O18" s="712">
        <f t="shared" si="24"/>
        <v>37771.18</v>
      </c>
      <c r="P18" s="715" t="e">
        <f>IF(#REF!="","",(#REF!/$N$85))</f>
        <v>#REF!</v>
      </c>
      <c r="Q18" s="715" t="e">
        <f>IF(#REF!="","",(#REF!/$O$85))</f>
        <v>#REF!</v>
      </c>
      <c r="R18" s="716" t="str">
        <f t="shared" si="6"/>
        <v/>
      </c>
      <c r="S18" s="708" t="str">
        <f t="shared" si="7"/>
        <v/>
      </c>
      <c r="T18" s="708" t="str">
        <f t="shared" si="8"/>
        <v/>
      </c>
    </row>
    <row r="19" spans="1:20" s="718" customFormat="1" ht="40.5" customHeight="1" x14ac:dyDescent="0.25">
      <c r="A19" s="718" t="s">
        <v>13477</v>
      </c>
      <c r="B19" s="719" t="s">
        <v>167</v>
      </c>
      <c r="C19" s="720" t="s">
        <v>12867</v>
      </c>
      <c r="D19" s="721" t="str">
        <f>IFERROR(VLOOKUP($C19,'serv SEM DES'!$A$2:$E$8635,3,FALSE),VLOOKUP($C19,'emm SEM DES'!$A$2:$E$9000,3,FALSE))</f>
        <v>ESCAVAÇÃO MECANIZADA DE VALA COM PROF. ATÉ 1,5 M (MÉDIA MONTANTE E JUSANTE/UMA COMPOSIÇÃO POR TRECHO), ESCAVADEIRA (0,8 M3),LARG. MENOR QUE 1,5 M, EM SOLO DE 1A CATEGORIA, LOCAIS COM BAIXO NÍVEL DE INTERFERÊNCIA. AF_02/2021</v>
      </c>
      <c r="F19" s="718" t="str">
        <f>IFERROR(VLOOKUP($C19,'serv SEM DES'!$A$2:$E$8635,4,FALSE),VLOOKUP($C19,'emm SEM DES'!$A$2:$E$9000,4,FALSE))</f>
        <v>M3</v>
      </c>
      <c r="G19" s="722">
        <f>'MEMO DREN'!AI31</f>
        <v>307.39201920000005</v>
      </c>
      <c r="H19" s="723" t="str">
        <f>IFERROR(VLOOKUP($C19,'serv SEM DES'!$A$2:$E$8635,5,FALSE),VLOOKUP($C19,'emm SEM DES'!$A$2:$E$9000,5,FALSE))</f>
        <v>6,84</v>
      </c>
      <c r="I19" s="723" t="str">
        <f>IFERROR(VLOOKUP($C19,'serv COM DES'!$A$2:$E$8665,5,FALSE),VLOOKUP($C19,'emm COM DES'!$B$2:$F$9000,5,FALSE))</f>
        <v>6,60</v>
      </c>
      <c r="J19" s="724">
        <f>IF(A19="N",VLOOKUP($A$5,'Municípios BDI Serviços'!B:T,19,FALSE),VLOOKUP($A$5,'Municípios BDI Serviços'!B:AI,34,FALSE))</f>
        <v>0.20699999999999999</v>
      </c>
      <c r="K19" s="724">
        <f>IF(A19="N",VLOOKUP($A$5,'Municípios BDI Serviços'!B:T,18,FALSE),VLOOKUP($A$5,'Municípios BDI Serviços'!B:AI,33,FALSE))</f>
        <v>0.26740000000000003</v>
      </c>
      <c r="L19" s="722">
        <f t="shared" ref="L19:L38" si="25">IF(C19="","",TRUNC(H19*(1+J19),2))</f>
        <v>8.25</v>
      </c>
      <c r="M19" s="722">
        <f t="shared" ref="M19:M38" si="26">IF(C19="","",TRUNC(I19*(1+K19),2))</f>
        <v>8.36</v>
      </c>
      <c r="N19" s="722">
        <f t="shared" ref="N19:N38" si="27">IF(G19="","",TRUNC(G19*L19,2))</f>
        <v>2535.98</v>
      </c>
      <c r="O19" s="722">
        <f t="shared" ref="O19:O38" si="28">IF(G19="","",TRUNC(G19*M19,2))</f>
        <v>2569.79</v>
      </c>
      <c r="P19" s="725">
        <f>IF(N18="","",(N18/$N$85))</f>
        <v>0.28835647508121931</v>
      </c>
      <c r="Q19" s="725">
        <f>IF(O18="","",(O18/$O$85))</f>
        <v>0.29888221385909214</v>
      </c>
      <c r="R19" s="726"/>
    </row>
    <row r="20" spans="1:20" s="718" customFormat="1" ht="40.5" customHeight="1" x14ac:dyDescent="0.25">
      <c r="A20" s="718" t="s">
        <v>13477</v>
      </c>
      <c r="B20" s="719" t="s">
        <v>168</v>
      </c>
      <c r="C20" s="720" t="s">
        <v>12869</v>
      </c>
      <c r="D20" s="721" t="str">
        <f>IFERROR(VLOOKUP($C20,'serv SEM DES'!$A$2:$E$8635,3,FALSE),VLOOKUP($C20,'emm SEM DES'!$A$2:$E$9000,3,FALSE))</f>
        <v>ESCAVAÇÃO MECANIZADA DE VALA COM PROF. MAIOR QUE 1,5 M ATÉ 3,0 M (MÉDIA MONTANTE E JUSANTE/UMA COMPOSIÇÃO POR TRECHO),COM ESCAVADEIRA (1,2 M3),LARG. DE 1,5 M A 2,5 M, EM SOLO DE 1A CATEGORIA, LOCAIS COM BAIXO NÍVEL DE INTERFERÊNCIA. AF_02/2021</v>
      </c>
      <c r="F20" s="718" t="str">
        <f>IFERROR(VLOOKUP($C20,'serv SEM DES'!$A$2:$E$8635,4,FALSE),VLOOKUP($C20,'emm SEM DES'!$A$2:$E$9000,4,FALSE))</f>
        <v>M3</v>
      </c>
      <c r="G20" s="722">
        <f>'MEMO DREN'!AI35</f>
        <v>7984.0654768600243</v>
      </c>
      <c r="H20" s="723" t="str">
        <f>IFERROR(VLOOKUP($C20,'serv SEM DES'!$A$2:$E$8635,5,FALSE),VLOOKUP($C20,'emm SEM DES'!$A$2:$E$9000,5,FALSE))</f>
        <v>5,31</v>
      </c>
      <c r="I20" s="723" t="str">
        <f>IFERROR(VLOOKUP($C20,'serv COM DES'!$A$2:$E$8665,5,FALSE),VLOOKUP($C20,'emm COM DES'!$B$2:$F$9000,5,FALSE))</f>
        <v>5,14</v>
      </c>
      <c r="J20" s="724">
        <f>IF(A20="N",VLOOKUP($A$5,'Municípios BDI Serviços'!B:T,19,FALSE),VLOOKUP($A$5,'Municípios BDI Serviços'!B:AI,34,FALSE))</f>
        <v>0.20699999999999999</v>
      </c>
      <c r="K20" s="724">
        <f>IF(A20="N",VLOOKUP($A$5,'Municípios BDI Serviços'!B:T,18,FALSE),VLOOKUP($A$5,'Municípios BDI Serviços'!B:AI,33,FALSE))</f>
        <v>0.26740000000000003</v>
      </c>
      <c r="L20" s="722">
        <f t="shared" si="25"/>
        <v>6.4</v>
      </c>
      <c r="M20" s="722">
        <f t="shared" si="26"/>
        <v>6.51</v>
      </c>
      <c r="N20" s="722">
        <f t="shared" si="27"/>
        <v>51098.01</v>
      </c>
      <c r="O20" s="722">
        <f t="shared" si="28"/>
        <v>51976.26</v>
      </c>
      <c r="P20" s="725" t="e">
        <f>IF(#REF!="","",(#REF!/$N$85))</f>
        <v>#REF!</v>
      </c>
      <c r="Q20" s="725" t="e">
        <f>IF(#REF!="","",(#REF!/$O$85))</f>
        <v>#REF!</v>
      </c>
      <c r="R20" s="726"/>
    </row>
    <row r="21" spans="1:20" s="718" customFormat="1" ht="40.5" customHeight="1" x14ac:dyDescent="0.25">
      <c r="A21" s="718" t="s">
        <v>13477</v>
      </c>
      <c r="B21" s="719" t="s">
        <v>169</v>
      </c>
      <c r="C21" s="720" t="s">
        <v>12884</v>
      </c>
      <c r="D21" s="721" t="str">
        <f>IFERROR(VLOOKUP($C21,'serv SEM DES'!$A$2:$E$8635,3,FALSE),VLOOKUP($C21,'emm SEM DES'!$A$2:$E$9000,3,FALSE))</f>
        <v>ESCAVAÇÃO MECANIZADA DE VALA COM PROF. MAIOR QUE 3,0 M ATÉ 4,5 M (MÉDIA MONTANTE E JUSANTE/UMA COMPOSIÇÃO POR TRECHO), ESCAVADEIRA (1,2 M3), LARG. DE 1,5 M A 2,5 M, EM SOLO MOLE, LOCAIS COM BAIXO NÍVEL DE INTERFERÊNCIA. AF_02/2021</v>
      </c>
      <c r="F21" s="718" t="str">
        <f>IFERROR(VLOOKUP($C21,'serv SEM DES'!$A$2:$E$8635,4,FALSE),VLOOKUP($C21,'emm SEM DES'!$A$2:$E$9000,4,FALSE))</f>
        <v>M3</v>
      </c>
      <c r="G21" s="722">
        <f>'MEMO DREN'!AI38</f>
        <v>109.60651200000056</v>
      </c>
      <c r="H21" s="723" t="str">
        <f>IFERROR(VLOOKUP($C21,'serv SEM DES'!$A$2:$E$8635,5,FALSE),VLOOKUP($C21,'emm SEM DES'!$A$2:$E$9000,5,FALSE))</f>
        <v>5,67</v>
      </c>
      <c r="I21" s="723" t="str">
        <f>IFERROR(VLOOKUP($C21,'serv COM DES'!$A$2:$E$8665,5,FALSE),VLOOKUP($C21,'emm COM DES'!$B$2:$F$9000,5,FALSE))</f>
        <v>5,49</v>
      </c>
      <c r="J21" s="724">
        <f>IF(A21="N",VLOOKUP($A$5,'Municípios BDI Serviços'!B:T,19,FALSE),VLOOKUP($A$5,'Municípios BDI Serviços'!B:AI,34,FALSE))</f>
        <v>0.20699999999999999</v>
      </c>
      <c r="K21" s="724">
        <f>IF(A21="N",VLOOKUP($A$5,'Municípios BDI Serviços'!B:T,18,FALSE),VLOOKUP($A$5,'Municípios BDI Serviços'!B:AI,33,FALSE))</f>
        <v>0.26740000000000003</v>
      </c>
      <c r="L21" s="722">
        <f t="shared" si="25"/>
        <v>6.84</v>
      </c>
      <c r="M21" s="722">
        <f t="shared" si="26"/>
        <v>6.95</v>
      </c>
      <c r="N21" s="722">
        <f t="shared" si="27"/>
        <v>749.7</v>
      </c>
      <c r="O21" s="722">
        <f t="shared" si="28"/>
        <v>761.76</v>
      </c>
      <c r="P21" s="725">
        <f>IF(N19="","",(N19/$N$85))</f>
        <v>1.8259803921568625E-2</v>
      </c>
      <c r="Q21" s="725">
        <f>IF(O19="","",(O19/$O$85))</f>
        <v>2.0334671152793121E-2</v>
      </c>
      <c r="R21" s="726"/>
    </row>
    <row r="22" spans="1:20" s="718" customFormat="1" ht="40.5" customHeight="1" x14ac:dyDescent="0.25">
      <c r="A22" s="718" t="s">
        <v>13477</v>
      </c>
      <c r="B22" s="719" t="s">
        <v>170</v>
      </c>
      <c r="C22" s="720" t="s">
        <v>3320</v>
      </c>
      <c r="D22" s="721" t="str">
        <f>IFERROR(VLOOKUP($C22,'serv SEM DES'!$A$2:$E$8635,3,FALSE),VLOOKUP($C22,'emm SEM DES'!$A$2:$E$9000,3,FALSE))</f>
        <v>REATERRO MECANIZADO DE VALA COM RETROESCAVADEIRA (CAPACIDADE   DA   CAÇAMBA   DA RETRO: 0,26 M³/POTÊNCIA: 88 HP), LARGURA DE 0,8 A 1,5 M, PROFUNDIDADE ATÉ 1,5 M, COM SOLO (SEM SUBSTITUIÇÃO) DE 1ª CATEGORIA, COM COMPACTADOR DE SOLOS DE PERCUSSÃO AF_08/2023</v>
      </c>
      <c r="F22" s="718" t="str">
        <f>IFERROR(VLOOKUP($C22,'serv SEM DES'!$A$2:$E$8635,4,FALSE),VLOOKUP($C22,'emm SEM DES'!$A$2:$E$9000,4,FALSE))</f>
        <v>M3</v>
      </c>
      <c r="G22" s="722">
        <f>'MEMO DREN'!AI61</f>
        <v>267.65142505239618</v>
      </c>
      <c r="H22" s="723" t="str">
        <f>IFERROR(VLOOKUP($C22,'serv SEM DES'!$A$2:$E$8635,5,FALSE),VLOOKUP($C22,'emm SEM DES'!$A$2:$E$9000,5,FALSE))</f>
        <v>17,81</v>
      </c>
      <c r="I22" s="723" t="str">
        <f>IFERROR(VLOOKUP($C22,'serv COM DES'!$A$2:$E$8665,5,FALSE),VLOOKUP($C22,'emm COM DES'!$B$2:$F$9000,5,FALSE))</f>
        <v>16,81</v>
      </c>
      <c r="J22" s="724">
        <f>IF(A22="N",VLOOKUP($A$5,'Municípios BDI Serviços'!B:T,19,FALSE),VLOOKUP($A$5,'Municípios BDI Serviços'!B:AI,34,FALSE))</f>
        <v>0.20699999999999999</v>
      </c>
      <c r="K22" s="724">
        <f>IF(A22="N",VLOOKUP($A$5,'Municípios BDI Serviços'!B:T,18,FALSE),VLOOKUP($A$5,'Municípios BDI Serviços'!B:AI,33,FALSE))</f>
        <v>0.26740000000000003</v>
      </c>
      <c r="L22" s="722">
        <f>IF(C22="","",TRUNC(H22*(1+J22),2))</f>
        <v>21.49</v>
      </c>
      <c r="M22" s="722">
        <f>IF(C22="","",TRUNC(I22*(1+K22),2))</f>
        <v>21.3</v>
      </c>
      <c r="N22" s="722">
        <f>IF(G22="","",TRUNC(G22*L22,2))</f>
        <v>5751.82</v>
      </c>
      <c r="O22" s="722">
        <f>IF(G22="","",TRUNC(G22*M22,2))</f>
        <v>5700.97</v>
      </c>
      <c r="P22" s="725" t="e">
        <f>#N/A</f>
        <v>#N/A</v>
      </c>
      <c r="Q22" s="725" t="e">
        <f>#N/A</f>
        <v>#N/A</v>
      </c>
      <c r="R22" s="726" t="str">
        <f>IF(E22&gt;0,TRUNC(G22/E22,3),"")</f>
        <v/>
      </c>
      <c r="S22" s="718" t="str">
        <f>IF(R22="","",TRUNC(R22*E22,3))</f>
        <v/>
      </c>
      <c r="T22" s="718" t="str">
        <f>IF(R22="","",IF(S22=G22,TRUE,FALSE))</f>
        <v/>
      </c>
    </row>
    <row r="23" spans="1:20" s="718" customFormat="1" ht="40.5" customHeight="1" x14ac:dyDescent="0.25">
      <c r="A23" s="718" t="s">
        <v>13477</v>
      </c>
      <c r="B23" s="719" t="s">
        <v>171</v>
      </c>
      <c r="C23" s="720" t="s">
        <v>3316</v>
      </c>
      <c r="D23" s="721" t="str">
        <f>IFERROR(VLOOKUP($C23,'serv SEM DES'!$A$2:$E$8635,3,FALSE),VLOOKUP($C23,'emm SEM DES'!$A$2:$E$9000,3,FALSE))</f>
        <v>REATERRO MECANIZADO DE VALA COM ESCAVADEIRA HIDRÁULICA (CAPACIDADE DA CAÇAMBA: 0,8 M³/POTÊNCIA: 111 HP), LARGURA DE 1,5 A 2,5 M, PROFUNDIDADE DE 1,5 A 3,0 M, COM SOLO (SEM SUBSTITUIÇÃO) DE 1ª CATEGORIA, COM COMPACTADOR DE SOLOS DE PERCUSSÃO. AF_08/2023</v>
      </c>
      <c r="F23" s="718" t="str">
        <f>IFERROR(VLOOKUP($C23,'serv SEM DES'!$A$2:$E$8635,4,FALSE),VLOOKUP($C23,'emm SEM DES'!$A$2:$E$9000,4,FALSE))</f>
        <v>M3</v>
      </c>
      <c r="G23" s="722">
        <f>'MEMO DREN'!AI65</f>
        <v>6546.6794638606598</v>
      </c>
      <c r="H23" s="723" t="str">
        <f>IFERROR(VLOOKUP($C23,'serv SEM DES'!$A$2:$E$8635,5,FALSE),VLOOKUP($C23,'emm SEM DES'!$A$2:$E$9000,5,FALSE))</f>
        <v>16,15</v>
      </c>
      <c r="I23" s="723" t="str">
        <f>IFERROR(VLOOKUP($C23,'serv COM DES'!$A$2:$E$8665,5,FALSE),VLOOKUP($C23,'emm COM DES'!$B$2:$F$9000,5,FALSE))</f>
        <v>15,41</v>
      </c>
      <c r="J23" s="724">
        <f>IF(A23="N",VLOOKUP($A$5,'Municípios BDI Serviços'!B:T,19,FALSE),VLOOKUP($A$5,'Municípios BDI Serviços'!B:AI,34,FALSE))</f>
        <v>0.20699999999999999</v>
      </c>
      <c r="K23" s="724">
        <f>IF(A23="N",VLOOKUP($A$5,'Municípios BDI Serviços'!B:T,18,FALSE),VLOOKUP($A$5,'Municípios BDI Serviços'!B:AI,33,FALSE))</f>
        <v>0.26740000000000003</v>
      </c>
      <c r="L23" s="722">
        <f>IF(C23="","",TRUNC(H23*(1+J23),2))</f>
        <v>19.489999999999998</v>
      </c>
      <c r="M23" s="722">
        <f>IF(C23="","",TRUNC(I23*(1+K23),2))</f>
        <v>19.53</v>
      </c>
      <c r="N23" s="722">
        <f>IF(G23="","",TRUNC(G23*L23,2))</f>
        <v>127594.78</v>
      </c>
      <c r="O23" s="722">
        <f>IF(G23="","",TRUNC(G23*M23,2))</f>
        <v>127856.64</v>
      </c>
      <c r="P23" s="725"/>
      <c r="Q23" s="725"/>
      <c r="R23" s="726"/>
    </row>
    <row r="24" spans="1:20" s="718" customFormat="1" ht="40.5" customHeight="1" x14ac:dyDescent="0.25">
      <c r="A24" s="718" t="s">
        <v>13477</v>
      </c>
      <c r="B24" s="719" t="s">
        <v>202</v>
      </c>
      <c r="C24" s="720" t="s">
        <v>3317</v>
      </c>
      <c r="D24" s="721" t="str">
        <f>IFERROR(VLOOKUP($C24,'serv SEM DES'!$A$2:$E$8635,3,FALSE),VLOOKUP($C24,'emm SEM DES'!$A$2:$E$9000,3,FALSE))</f>
        <v>REATERRO MECANIZADO DE VALA COM ESCAVADEIRA HIDRÁULICA (CAPACIDADE DA CAÇAMBA: 0,8 M³/POTÊNCIA: 111 HP), LARGURA ATÉ 1,5 M, PROFUNDIDADE DE 3,0 A 6,0 M, COM SOLO (SEM SUBSTITUIÇÃO) DE 1ª CATEGORIA, COM COMPACTADOR DE SOLOS DE PERCUSSÃO. AF_08/2023</v>
      </c>
      <c r="F24" s="718" t="str">
        <f>IFERROR(VLOOKUP($C24,'serv SEM DES'!$A$2:$E$8635,4,FALSE),VLOOKUP($C24,'emm SEM DES'!$A$2:$E$9000,4,FALSE))</f>
        <v>M3</v>
      </c>
      <c r="G24" s="722">
        <f>'MEMO DREN'!AI68</f>
        <v>103.39704416443746</v>
      </c>
      <c r="H24" s="723" t="str">
        <f>IFERROR(VLOOKUP($C24,'serv SEM DES'!$A$2:$E$8635,5,FALSE),VLOOKUP($C24,'emm SEM DES'!$A$2:$E$9000,5,FALSE))</f>
        <v>15,54</v>
      </c>
      <c r="I24" s="723" t="str">
        <f>IFERROR(VLOOKUP($C24,'serv COM DES'!$A$2:$E$8665,5,FALSE),VLOOKUP($C24,'emm COM DES'!$B$2:$F$9000,5,FALSE))</f>
        <v>14,81</v>
      </c>
      <c r="J24" s="724">
        <f>IF(A24="N",VLOOKUP($A$5,'Municípios BDI Serviços'!B:T,19,FALSE),VLOOKUP($A$5,'Municípios BDI Serviços'!B:AI,34,FALSE))</f>
        <v>0.20699999999999999</v>
      </c>
      <c r="K24" s="724">
        <f>IF(A24="N",VLOOKUP($A$5,'Municípios BDI Serviços'!B:T,18,FALSE),VLOOKUP($A$5,'Municípios BDI Serviços'!B:AI,33,FALSE))</f>
        <v>0.26740000000000003</v>
      </c>
      <c r="L24" s="722">
        <f>IF(C24="","",TRUNC(H24*(1+J24),2))</f>
        <v>18.75</v>
      </c>
      <c r="M24" s="722">
        <f>IF(C24="","",TRUNC(I24*(1+K24),2))</f>
        <v>18.77</v>
      </c>
      <c r="N24" s="722">
        <f t="shared" ref="N24" si="29">IF(G24="","",TRUNC(G24*L24,2))</f>
        <v>1938.69</v>
      </c>
      <c r="O24" s="722">
        <f t="shared" ref="O24" si="30">IF(G24="","",TRUNC(G24*M24,2))</f>
        <v>1940.76</v>
      </c>
      <c r="P24" s="725"/>
      <c r="Q24" s="725"/>
      <c r="R24" s="726"/>
    </row>
    <row r="25" spans="1:20" s="718" customFormat="1" ht="40.5" customHeight="1" x14ac:dyDescent="0.25">
      <c r="A25" s="718" t="s">
        <v>13477</v>
      </c>
      <c r="B25" s="719" t="s">
        <v>203</v>
      </c>
      <c r="C25" s="720" t="s">
        <v>6959</v>
      </c>
      <c r="D25" s="721" t="str">
        <f>IFERROR(VLOOKUP($C25,'serv SEM DES'!$A$2:$E$8635,3,FALSE),VLOOKUP($C25,'emm SEM DES'!$A$2:$E$9000,3,FALSE))</f>
        <v>CARGA, MANOBRA E DESCARGA DE SOLOS E MATERIAIS GRANULARES EM CAMINHÃO BASCULANTE 14 M³ - CARGA COM ESCAVADEIRA HIDRÁULICA (CAÇAMBA DE 1,20 M³ / 155 HP) E DESCARGA LIVRE (UNIDADE: M3). AF_07/2020</v>
      </c>
      <c r="F25" s="718" t="str">
        <f>IFERROR(VLOOKUP($C25,'serv SEM DES'!$A$2:$E$8635,4,FALSE),VLOOKUP($C25,'emm SEM DES'!$A$2:$E$9000,4,FALSE))</f>
        <v>M3</v>
      </c>
      <c r="G25" s="722">
        <f>'MEMO DREN'!AI46*1.3</f>
        <v>1928.3368974772895</v>
      </c>
      <c r="H25" s="723" t="str">
        <f>IFERROR(VLOOKUP($C25,'serv SEM DES'!$A$2:$E$8635,5,FALSE),VLOOKUP($C25,'emm SEM DES'!$A$2:$E$9000,5,FALSE))</f>
        <v>6,73</v>
      </c>
      <c r="I25" s="723" t="str">
        <f>IFERROR(VLOOKUP($C25,'serv COM DES'!$A$2:$E$8665,5,FALSE),VLOOKUP($C25,'emm COM DES'!$B$2:$F$9000,5,FALSE))</f>
        <v>6,63</v>
      </c>
      <c r="J25" s="724">
        <f>IF(A25="N",VLOOKUP($A$5,'Municípios BDI Serviços'!B:T,19,FALSE),VLOOKUP($A$5,'Municípios BDI Serviços'!B:AI,34,FALSE))</f>
        <v>0.20699999999999999</v>
      </c>
      <c r="K25" s="724">
        <f>IF(A25="N",VLOOKUP($A$5,'Municípios BDI Serviços'!B:T,18,FALSE),VLOOKUP($A$5,'Municípios BDI Serviços'!B:AI,33,FALSE))</f>
        <v>0.26740000000000003</v>
      </c>
      <c r="L25" s="722">
        <f t="shared" ref="L25" si="31">IF(C25="","",TRUNC(H25*(1+J25),2))</f>
        <v>8.1199999999999992</v>
      </c>
      <c r="M25" s="722">
        <f t="shared" ref="M25" si="32">IF(C25="","",TRUNC(I25*(1+K25),2))</f>
        <v>8.4</v>
      </c>
      <c r="N25" s="722">
        <f t="shared" ref="N25" si="33">IF(G25="","",TRUNC(G25*L25,2))</f>
        <v>15658.09</v>
      </c>
      <c r="O25" s="722">
        <f t="shared" ref="O25" si="34">IF(G25="","",TRUNC(G25*M25,2))</f>
        <v>16198.02</v>
      </c>
      <c r="P25" s="725">
        <f>IF(N20="","",(N20/$N$85))</f>
        <v>0.36792074203359371</v>
      </c>
      <c r="Q25" s="725">
        <f>IF(O20="","",(O20/$O$85))</f>
        <v>0.41128658561675269</v>
      </c>
      <c r="R25" s="726"/>
    </row>
    <row r="26" spans="1:20" s="718" customFormat="1" ht="40.5" customHeight="1" x14ac:dyDescent="0.25">
      <c r="A26" s="718" t="s">
        <v>13477</v>
      </c>
      <c r="B26" s="719" t="s">
        <v>204</v>
      </c>
      <c r="C26" s="720" t="s">
        <v>4099</v>
      </c>
      <c r="D26" s="721" t="str">
        <f>IFERROR(VLOOKUP($C26,'serv SEM DES'!$A$2:$E$8635,3,FALSE),VLOOKUP($C26,'emm SEM DES'!$A$2:$E$9000,3,FALSE))</f>
        <v>TRANSPORTE COM CAMINHÃO BASCULANTE DE 18 M³, EM VIA URBANA PAVIMENTADA, DMT ATÉ 30 KM (UNIDADE: M3XKM). AF_07/2020</v>
      </c>
      <c r="E26" s="718">
        <v>2</v>
      </c>
      <c r="F26" s="718" t="str">
        <f>IFERROR(VLOOKUP($C26,'serv SEM DES'!$A$2:$E$8635,4,FALSE),VLOOKUP($C26,'emm SEM DES'!$A$2:$E$9000,4,FALSE))</f>
        <v>M3XKM</v>
      </c>
      <c r="G26" s="722">
        <f>G25*E26</f>
        <v>3856.6737949545791</v>
      </c>
      <c r="H26" s="723" t="str">
        <f>IFERROR(VLOOKUP($C26,'serv SEM DES'!$A$2:$E$8635,5,FALSE),VLOOKUP($C26,'emm SEM DES'!$A$2:$E$9000,5,FALSE))</f>
        <v>1,89</v>
      </c>
      <c r="I26" s="723" t="str">
        <f>IFERROR(VLOOKUP($C26,'serv COM DES'!$A$2:$E$8665,5,FALSE),VLOOKUP($C26,'emm COM DES'!$B$2:$F$9000,5,FALSE))</f>
        <v>1,88</v>
      </c>
      <c r="J26" s="724">
        <f>IF(A26="N",VLOOKUP($A$5,'Municípios BDI Serviços'!B:T,19,FALSE),VLOOKUP($A$5,'Municípios BDI Serviços'!B:AI,34,FALSE))</f>
        <v>0.20699999999999999</v>
      </c>
      <c r="K26" s="724">
        <f>IF(A26="N",VLOOKUP($A$5,'Municípios BDI Serviços'!B:T,18,FALSE),VLOOKUP($A$5,'Municípios BDI Serviços'!B:AI,33,FALSE))</f>
        <v>0.26740000000000003</v>
      </c>
      <c r="L26" s="722">
        <f t="shared" si="25"/>
        <v>2.2799999999999998</v>
      </c>
      <c r="M26" s="722">
        <f t="shared" si="26"/>
        <v>2.38</v>
      </c>
      <c r="N26" s="722">
        <f t="shared" si="27"/>
        <v>8793.2099999999991</v>
      </c>
      <c r="O26" s="722">
        <f t="shared" si="28"/>
        <v>9178.8799999999992</v>
      </c>
      <c r="P26" s="725">
        <f>IF(N21="","",(N21/$N$85))</f>
        <v>5.3980611045828433E-3</v>
      </c>
      <c r="Q26" s="725">
        <f>IF(O21="","",(O21/$O$85))</f>
        <v>6.0277840202318817E-3</v>
      </c>
      <c r="R26" s="726"/>
    </row>
    <row r="27" spans="1:20" s="718" customFormat="1" ht="40.5" customHeight="1" x14ac:dyDescent="0.25">
      <c r="A27" s="718" t="s">
        <v>13477</v>
      </c>
      <c r="B27" s="719" t="s">
        <v>36943</v>
      </c>
      <c r="C27" s="720" t="s">
        <v>7190</v>
      </c>
      <c r="D27" s="721" t="str">
        <f>IFERROR(VLOOKUP($C27,'serv SEM DES'!$A$2:$E$8635,3,FALSE),VLOOKUP($C27,'emm SEM DES'!$A$2:$E$9000,3,FALSE))</f>
        <v>ESCORAMENTO DE VALA, TIPO PONTALETEAMENTO, COM PROFUNDIDADE DE 1,5 A 3,0 M, LARGURA MAIOR OU IGUAL A 1,5 M E MENOR QUE 2,5 M. AF_08/2020</v>
      </c>
      <c r="F27" s="718" t="str">
        <f>IFERROR(VLOOKUP($C27,'serv SEM DES'!$A$2:$E$8635,4,FALSE),VLOOKUP($C27,'emm SEM DES'!$A$2:$E$9000,4,FALSE))</f>
        <v>M2</v>
      </c>
      <c r="G27" s="722">
        <f>'MEMO DREN'!AI50</f>
        <v>7600.3667200000236</v>
      </c>
      <c r="H27" s="723" t="str">
        <f>IFERROR(VLOOKUP($C27,'serv SEM DES'!$A$2:$E$8635,5,FALSE),VLOOKUP($C27,'emm SEM DES'!$A$2:$E$9000,5,FALSE))</f>
        <v>25,91</v>
      </c>
      <c r="I27" s="723" t="str">
        <f>IFERROR(VLOOKUP($C27,'serv COM DES'!$A$2:$E$8665,5,FALSE),VLOOKUP($C27,'emm COM DES'!$B$2:$F$9000,5,FALSE))</f>
        <v>23,92</v>
      </c>
      <c r="J27" s="724">
        <f>IF(A27="N",VLOOKUP($A$5,'Municípios BDI Serviços'!B:T,19,FALSE),VLOOKUP($A$5,'Municípios BDI Serviços'!B:AI,34,FALSE))</f>
        <v>0.20699999999999999</v>
      </c>
      <c r="K27" s="724">
        <f>IF(A27="N",VLOOKUP($A$5,'Municípios BDI Serviços'!B:T,18,FALSE),VLOOKUP($A$5,'Municípios BDI Serviços'!B:AI,33,FALSE))</f>
        <v>0.26740000000000003</v>
      </c>
      <c r="L27" s="722">
        <f t="shared" si="25"/>
        <v>31.27</v>
      </c>
      <c r="M27" s="722">
        <f t="shared" si="26"/>
        <v>30.31</v>
      </c>
      <c r="N27" s="722">
        <f t="shared" si="27"/>
        <v>237663.46</v>
      </c>
      <c r="O27" s="722">
        <f t="shared" si="28"/>
        <v>230367.11</v>
      </c>
      <c r="P27" s="725">
        <f t="shared" ref="P27:P32" si="35">IF(N26="","",(N26/$N$85))</f>
        <v>6.3313705329370279E-2</v>
      </c>
      <c r="Q27" s="725">
        <f t="shared" ref="Q27:Q32" si="36">IF(O26="","",(O26/$O$85))</f>
        <v>7.2632201989637171E-2</v>
      </c>
      <c r="R27" s="726"/>
    </row>
    <row r="28" spans="1:20" s="718" customFormat="1" ht="40.5" customHeight="1" x14ac:dyDescent="0.25">
      <c r="A28" s="718" t="s">
        <v>13477</v>
      </c>
      <c r="B28" s="719" t="s">
        <v>36944</v>
      </c>
      <c r="C28" s="720" t="s">
        <v>7192</v>
      </c>
      <c r="D28" s="721" t="str">
        <f>IFERROR(VLOOKUP($C28,'serv SEM DES'!$A$2:$E$8635,3,FALSE),VLOOKUP($C28,'emm SEM DES'!$A$2:$E$9000,3,FALSE))</f>
        <v>ESCORAMENTO DE VALA, TIPO PONTALETEAMENTO, COM PROFUNDIDADE DE 3,0 A 4,5 M, LARGURA MAIOR OU IGUAL A 1,5 M E MENOR QUE 2,5 M. AF_08/2020</v>
      </c>
      <c r="F28" s="718" t="str">
        <f>IFERROR(VLOOKUP($C28,'serv SEM DES'!$A$2:$E$8635,4,FALSE),VLOOKUP($C28,'emm SEM DES'!$A$2:$E$9000,4,FALSE))</f>
        <v>M2</v>
      </c>
      <c r="G28" s="722">
        <f>'MEMO DREN'!AI52</f>
        <v>112.44000000000042</v>
      </c>
      <c r="H28" s="723" t="str">
        <f>IFERROR(VLOOKUP($C28,'serv SEM DES'!$A$2:$E$8635,5,FALSE),VLOOKUP($C28,'emm SEM DES'!$A$2:$E$9000,5,FALSE))</f>
        <v>22,28</v>
      </c>
      <c r="I28" s="723" t="str">
        <f>IFERROR(VLOOKUP($C28,'serv COM DES'!$A$2:$E$8665,5,FALSE),VLOOKUP($C28,'emm COM DES'!$B$2:$F$9000,5,FALSE))</f>
        <v>20,71</v>
      </c>
      <c r="J28" s="724">
        <f>IF(A28="N",VLOOKUP($A$5,'Municípios BDI Serviços'!B:T,19,FALSE),VLOOKUP($A$5,'Municípios BDI Serviços'!B:AI,34,FALSE))</f>
        <v>0.20699999999999999</v>
      </c>
      <c r="K28" s="724">
        <f>IF(A28="N",VLOOKUP($A$5,'Municípios BDI Serviços'!B:T,18,FALSE),VLOOKUP($A$5,'Municípios BDI Serviços'!B:AI,33,FALSE))</f>
        <v>0.26740000000000003</v>
      </c>
      <c r="L28" s="722">
        <f t="shared" si="25"/>
        <v>26.89</v>
      </c>
      <c r="M28" s="722">
        <f t="shared" si="26"/>
        <v>26.24</v>
      </c>
      <c r="N28" s="722">
        <f t="shared" si="27"/>
        <v>3023.51</v>
      </c>
      <c r="O28" s="722">
        <f t="shared" si="28"/>
        <v>2950.42</v>
      </c>
      <c r="P28" s="725">
        <f t="shared" si="35"/>
        <v>1.7112470046773114</v>
      </c>
      <c r="Q28" s="725">
        <f t="shared" si="36"/>
        <v>1.8228880283094413</v>
      </c>
      <c r="R28" s="726"/>
    </row>
    <row r="29" spans="1:20" s="718" customFormat="1" ht="40.5" customHeight="1" x14ac:dyDescent="0.25">
      <c r="A29" s="718" t="s">
        <v>13477</v>
      </c>
      <c r="B29" s="719" t="s">
        <v>14829</v>
      </c>
      <c r="C29" s="720" t="s">
        <v>2529</v>
      </c>
      <c r="D29" s="721" t="str">
        <f>IFERROR(VLOOKUP($C29,'serv SEM DES'!$A$2:$E$8635,3,FALSE),VLOOKUP($C29,'emm SEM DES'!$A$2:$E$9000,3,FALSE))</f>
        <v>TUBO DE CONCRETO PARA REDES COLETORAS DE ÁGUAS PLUVIAIS, DIÂMETRO DE 400 MM, JUNTA RÍGIDA, INSTALADO EM LOCAL COM BAIXO NÍVEL DE INTERFERÊNCIAS - FORNECIMENTO E ASSENTAMENTO. AF_12/2015</v>
      </c>
      <c r="F29" s="718" t="str">
        <f>IFERROR(VLOOKUP($C29,'serv SEM DES'!$A$2:$E$8635,4,FALSE),VLOOKUP($C29,'emm SEM DES'!$A$2:$E$9000,4,FALSE))</f>
        <v>M</v>
      </c>
      <c r="G29" s="722">
        <f>'MEMO DREN'!AL2</f>
        <v>216</v>
      </c>
      <c r="H29" s="723" t="str">
        <f>IFERROR(VLOOKUP($C29,'serv SEM DES'!$A$2:$E$8635,5,FALSE),VLOOKUP($C29,'emm SEM DES'!$A$2:$E$9000,5,FALSE))</f>
        <v>181,19</v>
      </c>
      <c r="I29" s="723" t="str">
        <f>IFERROR(VLOOKUP($C29,'serv COM DES'!$A$2:$E$8665,5,FALSE),VLOOKUP($C29,'emm COM DES'!$B$2:$F$9000,5,FALSE))</f>
        <v>178,30</v>
      </c>
      <c r="J29" s="724">
        <f>IF(A29="N",VLOOKUP($A$5,'Municípios BDI Serviços'!B:T,19,FALSE),VLOOKUP($A$5,'Municípios BDI Serviços'!B:AI,34,FALSE))</f>
        <v>0.20699999999999999</v>
      </c>
      <c r="K29" s="724">
        <f>IF(A29="N",VLOOKUP($A$5,'Municípios BDI Serviços'!B:T,18,FALSE),VLOOKUP($A$5,'Municípios BDI Serviços'!B:AI,33,FALSE))</f>
        <v>0.26740000000000003</v>
      </c>
      <c r="L29" s="722">
        <f t="shared" si="25"/>
        <v>218.69</v>
      </c>
      <c r="M29" s="722">
        <f t="shared" si="26"/>
        <v>225.97</v>
      </c>
      <c r="N29" s="722">
        <f t="shared" si="27"/>
        <v>47237.04</v>
      </c>
      <c r="O29" s="722">
        <f t="shared" si="28"/>
        <v>48809.52</v>
      </c>
      <c r="P29" s="725">
        <f t="shared" si="35"/>
        <v>2.1770163705905395E-2</v>
      </c>
      <c r="Q29" s="725">
        <f t="shared" si="36"/>
        <v>2.3346584920411348E-2</v>
      </c>
      <c r="R29" s="726"/>
    </row>
    <row r="30" spans="1:20" s="718" customFormat="1" ht="40.5" customHeight="1" x14ac:dyDescent="0.25">
      <c r="A30" s="718" t="s">
        <v>13477</v>
      </c>
      <c r="B30" s="719" t="s">
        <v>14830</v>
      </c>
      <c r="C30" s="720" t="s">
        <v>2531</v>
      </c>
      <c r="D30" s="721" t="str">
        <f>IFERROR(VLOOKUP($C30,'serv SEM DES'!$A$2:$E$8635,3,FALSE),VLOOKUP($C30,'emm SEM DES'!$A$2:$E$9000,3,FALSE))</f>
        <v>TUBO DE CONCRETO PARA REDES COLETORAS DE ÁGUAS PLUVIAIS, DIÂMETRO DE 600 MM, JUNTA RÍGIDA, INSTALADO EM LOCAL COM BAIXO NÍVEL DE INTERFERÊNCIAS - FORNECIMENTO E ASSENTAMENTO. AF_12/2015</v>
      </c>
      <c r="F30" s="718" t="str">
        <f>IFERROR(VLOOKUP($C30,'serv SEM DES'!$A$2:$E$8635,4,FALSE),VLOOKUP($C30,'emm SEM DES'!$A$2:$E$9000,4,FALSE))</f>
        <v>M</v>
      </c>
      <c r="G30" s="722">
        <f>'MEMO DREN'!AL3</f>
        <v>369</v>
      </c>
      <c r="H30" s="723" t="str">
        <f>IFERROR(VLOOKUP($C30,'serv SEM DES'!$A$2:$E$8635,5,FALSE),VLOOKUP($C30,'emm SEM DES'!$A$2:$E$9000,5,FALSE))</f>
        <v>326,55</v>
      </c>
      <c r="I30" s="723" t="str">
        <f>IFERROR(VLOOKUP($C30,'serv COM DES'!$A$2:$E$8665,5,FALSE),VLOOKUP($C30,'emm COM DES'!$B$2:$F$9000,5,FALSE))</f>
        <v>322,39</v>
      </c>
      <c r="J30" s="724">
        <f>IF(A30="N",VLOOKUP($A$5,'Municípios BDI Serviços'!B:T,19,FALSE),VLOOKUP($A$5,'Municípios BDI Serviços'!B:AI,34,FALSE))</f>
        <v>0.20699999999999999</v>
      </c>
      <c r="K30" s="724">
        <f>IF(A30="N",VLOOKUP($A$5,'Municípios BDI Serviços'!B:T,18,FALSE),VLOOKUP($A$5,'Municípios BDI Serviços'!B:AI,33,FALSE))</f>
        <v>0.26740000000000003</v>
      </c>
      <c r="L30" s="722">
        <f t="shared" si="25"/>
        <v>394.14</v>
      </c>
      <c r="M30" s="722">
        <f t="shared" si="26"/>
        <v>408.59</v>
      </c>
      <c r="N30" s="722">
        <f t="shared" si="27"/>
        <v>145437.66</v>
      </c>
      <c r="O30" s="722">
        <f t="shared" si="28"/>
        <v>150769.71</v>
      </c>
      <c r="P30" s="725">
        <f t="shared" si="35"/>
        <v>0.34012061934056814</v>
      </c>
      <c r="Q30" s="725">
        <f t="shared" si="36"/>
        <v>0.38622826702792007</v>
      </c>
      <c r="R30" s="726"/>
    </row>
    <row r="31" spans="1:20" s="718" customFormat="1" ht="40.5" customHeight="1" x14ac:dyDescent="0.25">
      <c r="A31" s="718" t="s">
        <v>13477</v>
      </c>
      <c r="B31" s="719" t="s">
        <v>36945</v>
      </c>
      <c r="C31" s="720" t="s">
        <v>2533</v>
      </c>
      <c r="D31" s="721" t="str">
        <f>IFERROR(VLOOKUP($C31,'serv SEM DES'!$A$2:$E$8635,3,FALSE),VLOOKUP($C31,'emm SEM DES'!$A$2:$E$9000,3,FALSE))</f>
        <v>TUBO DE CONCRETO PARA REDES COLETORAS DE ÁGUAS PLUVIAIS, DIÂMETRO DE 800 MM, JUNTA RÍGIDA, INSTALADO EM LOCAL COM BAIXO NÍVEL DE INTERFERÊNCIAS - FORNECIMENTO E ASSENTAMENTO. AF_12/2015</v>
      </c>
      <c r="F31" s="718" t="str">
        <f>IFERROR(VLOOKUP($C31,'serv SEM DES'!$A$2:$E$8635,4,FALSE),VLOOKUP($C31,'emm SEM DES'!$A$2:$E$9000,4,FALSE))</f>
        <v>M</v>
      </c>
      <c r="G31" s="722">
        <f>'MEMO DREN'!AL4</f>
        <v>787.8</v>
      </c>
      <c r="H31" s="723" t="str">
        <f>IFERROR(VLOOKUP($C31,'serv SEM DES'!$A$2:$E$8635,5,FALSE),VLOOKUP($C31,'emm SEM DES'!$A$2:$E$9000,5,FALSE))</f>
        <v>520,43</v>
      </c>
      <c r="I31" s="723" t="str">
        <f>IFERROR(VLOOKUP($C31,'serv COM DES'!$A$2:$E$8665,5,FALSE),VLOOKUP($C31,'emm COM DES'!$B$2:$F$9000,5,FALSE))</f>
        <v>514,90</v>
      </c>
      <c r="J31" s="724">
        <f>IF(A31="N",VLOOKUP($A$5,'Municípios BDI Serviços'!B:T,19,FALSE),VLOOKUP($A$5,'Municípios BDI Serviços'!B:AI,34,FALSE))</f>
        <v>0.20699999999999999</v>
      </c>
      <c r="K31" s="724">
        <f>IF(A31="N",VLOOKUP($A$5,'Municípios BDI Serviços'!B:T,18,FALSE),VLOOKUP($A$5,'Municípios BDI Serviços'!B:AI,33,FALSE))</f>
        <v>0.26740000000000003</v>
      </c>
      <c r="L31" s="722">
        <f t="shared" si="25"/>
        <v>628.15</v>
      </c>
      <c r="M31" s="722">
        <f t="shared" si="26"/>
        <v>652.58000000000004</v>
      </c>
      <c r="N31" s="722">
        <f t="shared" si="27"/>
        <v>494856.57</v>
      </c>
      <c r="O31" s="722">
        <f t="shared" si="28"/>
        <v>514102.52</v>
      </c>
      <c r="P31" s="725">
        <f t="shared" si="35"/>
        <v>1.0471940450680859</v>
      </c>
      <c r="Q31" s="725">
        <f t="shared" si="36"/>
        <v>1.1930361907595501</v>
      </c>
      <c r="R31" s="726"/>
    </row>
    <row r="32" spans="1:20" s="718" customFormat="1" ht="40.5" customHeight="1" x14ac:dyDescent="0.25">
      <c r="A32" s="718" t="s">
        <v>13477</v>
      </c>
      <c r="B32" s="719" t="s">
        <v>15452</v>
      </c>
      <c r="C32" s="720" t="s">
        <v>2535</v>
      </c>
      <c r="D32" s="721" t="str">
        <f>IFERROR(VLOOKUP($C32,'serv SEM DES'!$A$2:$E$8635,3,FALSE),VLOOKUP($C32,'emm SEM DES'!$A$2:$E$9000,3,FALSE))</f>
        <v>TUBO DE CONCRETO PARA REDES COLETORAS DE ÁGUAS PLUVIAIS, DIÂMETRO DE 1000 MM, JUNTA RÍGIDA, INSTALADO EM LOCAL COM BAIXO NÍVEL DE INTERFERÊNCIAS - FORNECIMENTO E ASSENTAMENTO. AF_12/2015</v>
      </c>
      <c r="F32" s="718" t="str">
        <f>IFERROR(VLOOKUP($C32,'serv SEM DES'!$A$2:$E$8635,4,FALSE),VLOOKUP($C32,'emm SEM DES'!$A$2:$E$9000,4,FALSE))</f>
        <v>M</v>
      </c>
      <c r="G32" s="722">
        <f>'MEMO DREN'!AL5</f>
        <v>618.37599999999998</v>
      </c>
      <c r="H32" s="723" t="str">
        <f>IFERROR(VLOOKUP($C32,'serv SEM DES'!$A$2:$E$8635,5,FALSE),VLOOKUP($C32,'emm SEM DES'!$A$2:$E$9000,5,FALSE))</f>
        <v>623,75</v>
      </c>
      <c r="I32" s="723" t="str">
        <f>IFERROR(VLOOKUP($C32,'serv COM DES'!$A$2:$E$8665,5,FALSE),VLOOKUP($C32,'emm COM DES'!$B$2:$F$9000,5,FALSE))</f>
        <v>616,76</v>
      </c>
      <c r="J32" s="724">
        <f>IF(A32="N",VLOOKUP($A$5,'Municípios BDI Serviços'!B:T,19,FALSE),VLOOKUP($A$5,'Municípios BDI Serviços'!B:AI,34,FALSE))</f>
        <v>0.20699999999999999</v>
      </c>
      <c r="K32" s="724">
        <f>IF(A32="N",VLOOKUP($A$5,'Municípios BDI Serviços'!B:T,18,FALSE),VLOOKUP($A$5,'Municípios BDI Serviços'!B:AI,33,FALSE))</f>
        <v>0.26740000000000003</v>
      </c>
      <c r="L32" s="722">
        <f t="shared" ref="L32" si="37">IF(C32="","",TRUNC(H32*(1+J32),2))</f>
        <v>752.86</v>
      </c>
      <c r="M32" s="722">
        <f t="shared" ref="M32" si="38">IF(C32="","",TRUNC(I32*(1+K32),2))</f>
        <v>781.68</v>
      </c>
      <c r="N32" s="722">
        <f t="shared" ref="N32" si="39">IF(G32="","",TRUNC(G32*L32,2))</f>
        <v>465550.55</v>
      </c>
      <c r="O32" s="722">
        <f t="shared" ref="O32" si="40">IF(G32="","",TRUNC(G32*M32,2))</f>
        <v>483372.15</v>
      </c>
      <c r="P32" s="725">
        <f t="shared" si="35"/>
        <v>3.5631132491186834</v>
      </c>
      <c r="Q32" s="725">
        <f t="shared" si="36"/>
        <v>4.0680778129817021</v>
      </c>
      <c r="R32" s="726"/>
    </row>
    <row r="33" spans="1:20" s="718" customFormat="1" ht="40.5" customHeight="1" x14ac:dyDescent="0.25">
      <c r="A33" s="718" t="s">
        <v>13477</v>
      </c>
      <c r="B33" s="719" t="s">
        <v>15453</v>
      </c>
      <c r="C33" s="720" t="s">
        <v>6936</v>
      </c>
      <c r="D33" s="721" t="str">
        <f>IFERROR(VLOOKUP($C33,'serv SEM DES'!$A$2:$E$8635,3,FALSE),VLOOKUP($C33,'emm SEM DES'!$A$2:$E$9000,3,FALSE))</f>
        <v>TRANSPORTE COM CAMINHÃO CARROCERIA COM GUINDAUTO (MUNCK),  MOMENTO MÁXIMO DE CARGA 11,7 TM, EM VIA URBANA PAVIMENTADA, DMT ATÉ 30KM (UNIDADE: TXKM). AF_07/2020</v>
      </c>
      <c r="E33" s="718">
        <v>30</v>
      </c>
      <c r="F33" s="718" t="str">
        <f>IFERROR(VLOOKUP($C33,'serv SEM DES'!$A$2:$E$8635,4,FALSE),VLOOKUP($C33,'emm SEM DES'!$A$2:$E$9000,4,FALSE))</f>
        <v>TXKM</v>
      </c>
      <c r="G33" s="722">
        <f>E33*'MEMO DREN'!AI72</f>
        <v>36168.528959999996</v>
      </c>
      <c r="H33" s="723" t="str">
        <f>IFERROR(VLOOKUP($C33,'serv SEM DES'!$A$2:$E$8635,5,FALSE),VLOOKUP($C33,'emm SEM DES'!$A$2:$E$9000,5,FALSE))</f>
        <v>2,87</v>
      </c>
      <c r="I33" s="723" t="str">
        <f>IFERROR(VLOOKUP($C33,'serv COM DES'!$A$2:$E$8665,5,FALSE),VLOOKUP($C33,'emm COM DES'!$B$2:$F$9000,5,FALSE))</f>
        <v>2,84</v>
      </c>
      <c r="J33" s="724">
        <f>IF(A33="N",VLOOKUP($A$5,'Municípios BDI Serviços'!B:T,19,FALSE),VLOOKUP($A$5,'Municípios BDI Serviços'!B:AI,34,FALSE))</f>
        <v>0.20699999999999999</v>
      </c>
      <c r="K33" s="724">
        <f>IF(A33="N",VLOOKUP($A$5,'Municípios BDI Serviços'!B:T,18,FALSE),VLOOKUP($A$5,'Municípios BDI Serviços'!B:AI,33,FALSE))</f>
        <v>0.26740000000000003</v>
      </c>
      <c r="L33" s="722">
        <f t="shared" si="25"/>
        <v>3.46</v>
      </c>
      <c r="M33" s="722">
        <f t="shared" si="26"/>
        <v>3.59</v>
      </c>
      <c r="N33" s="722">
        <f t="shared" si="27"/>
        <v>125143.11</v>
      </c>
      <c r="O33" s="722">
        <f t="shared" si="28"/>
        <v>129845.01</v>
      </c>
      <c r="P33" s="725">
        <f>IF(N31="","",(N31/$N$85))</f>
        <v>3.5631132491186834</v>
      </c>
      <c r="Q33" s="725">
        <f>IF(O31="","",(O31/$O$85))</f>
        <v>4.0680778129817021</v>
      </c>
      <c r="R33" s="726"/>
    </row>
    <row r="34" spans="1:20" s="718" customFormat="1" ht="40.5" customHeight="1" x14ac:dyDescent="0.25">
      <c r="A34" s="718" t="s">
        <v>13477</v>
      </c>
      <c r="B34" s="719" t="s">
        <v>15454</v>
      </c>
      <c r="C34" s="720" t="s">
        <v>6937</v>
      </c>
      <c r="D34" s="721" t="str">
        <f>IFERROR(VLOOKUP($C34,'serv SEM DES'!$A$2:$E$8635,3,FALSE),VLOOKUP($C34,'emm SEM DES'!$A$2:$E$9000,3,FALSE))</f>
        <v>TRANSPORTE COM CAMINHÃO CARROCERIA COM GUINDAUTO (MUNCK),  MOMENTO MÁXIMO DE CARGA 11,7 TM, EM VIA URBANA PAVIMENTADA, ADICIONAL PARA DMT EXCEDENTE A 30 KM (UNIDADE: TXKM). AF_07/2020</v>
      </c>
      <c r="E34" s="718">
        <f>111-30</f>
        <v>81</v>
      </c>
      <c r="F34" s="718" t="str">
        <f>IFERROR(VLOOKUP($C34,'serv SEM DES'!$A$2:$E$8635,4,FALSE),VLOOKUP($C34,'emm SEM DES'!$A$2:$E$9000,4,FALSE))</f>
        <v>TXKM</v>
      </c>
      <c r="G34" s="722">
        <f>E34*'MEMO DREN'!AI72</f>
        <v>97655.028191999998</v>
      </c>
      <c r="H34" s="723" t="str">
        <f>IFERROR(VLOOKUP($C34,'serv SEM DES'!$A$2:$E$8635,5,FALSE),VLOOKUP($C34,'emm SEM DES'!$A$2:$E$9000,5,FALSE))</f>
        <v>1,14</v>
      </c>
      <c r="I34" s="723" t="str">
        <f>IFERROR(VLOOKUP($C34,'serv COM DES'!$A$2:$E$8665,5,FALSE),VLOOKUP($C34,'emm COM DES'!$B$2:$F$9000,5,FALSE))</f>
        <v>1,13</v>
      </c>
      <c r="J34" s="724">
        <f>IF(A34="N",VLOOKUP($A$5,'Municípios BDI Serviços'!B:T,19,FALSE),VLOOKUP($A$5,'Municípios BDI Serviços'!B:AI,34,FALSE))</f>
        <v>0.20699999999999999</v>
      </c>
      <c r="K34" s="724">
        <f>IF(A34="N",VLOOKUP($A$5,'Municípios BDI Serviços'!B:T,18,FALSE),VLOOKUP($A$5,'Municípios BDI Serviços'!B:AI,33,FALSE))</f>
        <v>0.26740000000000003</v>
      </c>
      <c r="L34" s="722">
        <f t="shared" si="25"/>
        <v>1.37</v>
      </c>
      <c r="M34" s="722">
        <f t="shared" si="26"/>
        <v>1.43</v>
      </c>
      <c r="N34" s="722">
        <f t="shared" si="27"/>
        <v>133787.38</v>
      </c>
      <c r="O34" s="722">
        <f t="shared" si="28"/>
        <v>139646.69</v>
      </c>
      <c r="P34" s="725">
        <f>IF(N33="","",(N33/$N$85))</f>
        <v>0.90106729971659627</v>
      </c>
      <c r="Q34" s="725">
        <f>IF(O33="","",(O33/$O$85))</f>
        <v>1.0274596675919565</v>
      </c>
      <c r="R34" s="726"/>
    </row>
    <row r="35" spans="1:20" s="718" customFormat="1" ht="40.5" customHeight="1" x14ac:dyDescent="0.25">
      <c r="A35" s="718" t="s">
        <v>13477</v>
      </c>
      <c r="B35" s="719" t="s">
        <v>36946</v>
      </c>
      <c r="C35" s="720" t="s">
        <v>6300</v>
      </c>
      <c r="D35" s="721" t="str">
        <f>IFERROR(VLOOKUP($C35,'serv SEM DES'!$A$2:$E$8635,3,FALSE),VLOOKUP($C35,'emm SEM DES'!$A$2:$E$9000,3,FALSE))</f>
        <v>BLD-Boca-de-lobo dupla, em alv. de 1 vez em tij. com., ass. e rev. intern. c/ arg. de cim/areia 1:3, last. de conc. 1:4:8 c/ 10cm, conc. 15MPa p/ fix. das grelhas em f°f° tipo pesada e calçam. ao redor c/ 10cm de esp., incl. forma, escav. e reat. apiloado</v>
      </c>
      <c r="F35" s="718" t="str">
        <f>IFERROR(VLOOKUP($C35,'serv SEM DES'!$A$2:$E$8635,4,FALSE),VLOOKUP($C35,'emm SEM DES'!$A$2:$E$9000,4,FALSE))</f>
        <v>un</v>
      </c>
      <c r="G35" s="722">
        <f>'MEMO DREN'!AI13</f>
        <v>18</v>
      </c>
      <c r="H35" s="723">
        <f>IFERROR(VLOOKUP($C35,'serv SEM DES'!$A$2:$E$8635,5,FALSE),VLOOKUP($C35,'emm SEM DES'!$A$2:$E$9000,5,FALSE))</f>
        <v>4016.61</v>
      </c>
      <c r="I35" s="723">
        <f>IFERROR(VLOOKUP($C35,'serv COM DES'!$A$2:$E$8665,5,FALSE),VLOOKUP($C35,'emm COM DES'!$B$2:$F$9000,5,FALSE))</f>
        <v>3886.18</v>
      </c>
      <c r="J35" s="724">
        <f>IF(A35="N",VLOOKUP($A$5,'Municípios BDI Serviços'!B:T,19,FALSE),VLOOKUP($A$5,'Municípios BDI Serviços'!B:AI,34,FALSE))</f>
        <v>0.20699999999999999</v>
      </c>
      <c r="K35" s="724">
        <f>IF(A35="N",VLOOKUP($A$5,'Municípios BDI Serviços'!B:T,18,FALSE),VLOOKUP($A$5,'Municípios BDI Serviços'!B:AI,33,FALSE))</f>
        <v>0.26740000000000003</v>
      </c>
      <c r="L35" s="722">
        <f t="shared" ref="L35" si="41">IF(C35="","",TRUNC(H35*(1+J35),2))</f>
        <v>4848.04</v>
      </c>
      <c r="M35" s="722">
        <f t="shared" ref="M35" si="42">IF(C35="","",TRUNC(I35*(1+K35),2))</f>
        <v>4925.34</v>
      </c>
      <c r="N35" s="722">
        <f t="shared" ref="N35" si="43">IF(G35="","",TRUNC(G35*L35,2))</f>
        <v>87264.72</v>
      </c>
      <c r="O35" s="722">
        <f t="shared" ref="O35" si="44">IF(G35="","",TRUNC(G35*M35,2))</f>
        <v>88656.12</v>
      </c>
      <c r="P35" s="725"/>
      <c r="Q35" s="725"/>
      <c r="R35" s="726"/>
    </row>
    <row r="36" spans="1:20" s="718" customFormat="1" ht="40.5" customHeight="1" x14ac:dyDescent="0.25">
      <c r="A36" s="718" t="s">
        <v>13477</v>
      </c>
      <c r="B36" s="719" t="s">
        <v>36947</v>
      </c>
      <c r="C36" s="720" t="s">
        <v>182</v>
      </c>
      <c r="D36" s="721" t="str">
        <f>IFERROR(VLOOKUP($C36,'serv SEM DES'!$A$2:$E$8635,3,FALSE),VLOOKUP($C36,'emm SEM DES'!$A$2:$E$9000,3,FALSE))</f>
        <v>PV-1 - Poço-de-visita 2,32x2,32m, em alv. de bloco estrutural, rev. int. com argam.  1:3, lastro de brita 12cm, berço 18cm em conc. fck = 15 MPa, laje de 12cm em conc. armado fck = 20 MPa, incl. forma, escav. manual e reat. apiloado. Excl. pescoço e tampão</v>
      </c>
      <c r="F36" s="718" t="str">
        <f>IFERROR(VLOOKUP($C36,'serv SEM DES'!$A$2:$E$8635,4,FALSE),VLOOKUP($C36,'emm SEM DES'!$A$2:$E$9000,4,FALSE))</f>
        <v>un</v>
      </c>
      <c r="G36" s="722">
        <f>'MEMO DREN'!AI8</f>
        <v>25</v>
      </c>
      <c r="H36" s="723">
        <f>IFERROR(VLOOKUP($C36,'serv SEM DES'!$A$2:$E$8635,5,FALSE),VLOOKUP($C36,'emm SEM DES'!$A$2:$E$9000,5,FALSE))</f>
        <v>5288.72</v>
      </c>
      <c r="I36" s="723">
        <f>IFERROR(VLOOKUP($C36,'serv COM DES'!$A$2:$E$8665,5,FALSE),VLOOKUP($C36,'emm COM DES'!$B$2:$F$9000,5,FALSE))</f>
        <v>5063.1400000000003</v>
      </c>
      <c r="J36" s="724">
        <f>IF(A36="N",VLOOKUP($A$5,'Municípios BDI Serviços'!B:T,19,FALSE),VLOOKUP($A$5,'Municípios BDI Serviços'!B:AI,34,FALSE))</f>
        <v>0.20699999999999999</v>
      </c>
      <c r="K36" s="724">
        <f>IF(A36="N",VLOOKUP($A$5,'Municípios BDI Serviços'!B:T,18,FALSE),VLOOKUP($A$5,'Municípios BDI Serviços'!B:AI,33,FALSE))</f>
        <v>0.26740000000000003</v>
      </c>
      <c r="L36" s="722">
        <f t="shared" si="25"/>
        <v>6383.48</v>
      </c>
      <c r="M36" s="722">
        <f t="shared" si="26"/>
        <v>6417.02</v>
      </c>
      <c r="N36" s="722">
        <f t="shared" si="27"/>
        <v>159587</v>
      </c>
      <c r="O36" s="722">
        <f t="shared" si="28"/>
        <v>160425.5</v>
      </c>
      <c r="P36" s="725">
        <f>IF(N34="","",(N34/$N$85))</f>
        <v>0.96330859311997419</v>
      </c>
      <c r="Q36" s="725">
        <f>IF(O34="","",(O34/$O$85))</f>
        <v>1.1050200672918968</v>
      </c>
      <c r="R36" s="726" t="str">
        <f t="shared" si="6"/>
        <v/>
      </c>
      <c r="S36" s="718" t="str">
        <f t="shared" si="7"/>
        <v/>
      </c>
      <c r="T36" s="718" t="str">
        <f t="shared" si="8"/>
        <v/>
      </c>
    </row>
    <row r="37" spans="1:20" s="718" customFormat="1" ht="40.5" customHeight="1" x14ac:dyDescent="0.25">
      <c r="A37" s="718" t="s">
        <v>13477</v>
      </c>
      <c r="B37" s="719" t="s">
        <v>36948</v>
      </c>
      <c r="C37" s="720">
        <v>6243</v>
      </c>
      <c r="D37" s="721" t="str">
        <f>IFERROR(VLOOKUP($C37,'serv SEM DES'!$A$2:$E$8635,3,FALSE),VLOOKUP($C37,'emm SEM DES'!$A$2:$E$9000,3,FALSE))</f>
        <v xml:space="preserve">TAMPAO FOFO SIMPLES COM BASE / REQUADRO, CLASSE B125 CARGA MAX. 12,5 T, REDONDO, TAMPA 600 MM (COM INSCRICAO EM RELEVO DO TIPO DE REDE)                                                                                                                                                                                                                                                                                                                                                                   </v>
      </c>
      <c r="F37" s="718" t="str">
        <f>IFERROR(VLOOKUP($C37,'serv SEM DES'!$A$2:$E$8635,4,FALSE),VLOOKUP($C37,'emm SEM DES'!$A$2:$E$9000,4,FALSE))</f>
        <v xml:space="preserve">UN    </v>
      </c>
      <c r="G37" s="722">
        <f>G36</f>
        <v>25</v>
      </c>
      <c r="H37" s="723" t="str">
        <f>IFERROR(VLOOKUP($C37,'serv SEM DES'!$A$2:$E$8635,5,FALSE),VLOOKUP($C37,'emm SEM DES'!$A$2:$E$9000,5,FALSE))</f>
        <v>571,50</v>
      </c>
      <c r="I37" s="723" t="str">
        <f>H37</f>
        <v>571,50</v>
      </c>
      <c r="J37" s="724">
        <f>IF(A37="N",VLOOKUP($A$5,'Municípios BDI Serviços'!B:T,19,FALSE),VLOOKUP($A$5,'Municípios BDI Serviços'!B:AI,34,FALSE))</f>
        <v>0.20699999999999999</v>
      </c>
      <c r="K37" s="724">
        <f>IF(A37="N",VLOOKUP($A$5,'Municípios BDI Serviços'!B:T,18,FALSE),VLOOKUP($A$5,'Municípios BDI Serviços'!B:AI,33,FALSE))</f>
        <v>0.26740000000000003</v>
      </c>
      <c r="L37" s="722">
        <f t="shared" si="25"/>
        <v>689.8</v>
      </c>
      <c r="M37" s="722">
        <f t="shared" si="26"/>
        <v>724.31</v>
      </c>
      <c r="N37" s="722">
        <f t="shared" si="27"/>
        <v>17245</v>
      </c>
      <c r="O37" s="722">
        <f t="shared" si="28"/>
        <v>18107.75</v>
      </c>
      <c r="P37" s="725">
        <f>IF(N36="","",(N36/$N$85))</f>
        <v>1.1490734660491693</v>
      </c>
      <c r="Q37" s="725">
        <f>IF(O36="","",(O36/$O$85))</f>
        <v>1.2694421672675249</v>
      </c>
      <c r="R37" s="726" t="str">
        <f t="shared" si="6"/>
        <v/>
      </c>
      <c r="S37" s="718" t="str">
        <f t="shared" si="7"/>
        <v/>
      </c>
      <c r="T37" s="718" t="str">
        <f t="shared" si="8"/>
        <v/>
      </c>
    </row>
    <row r="38" spans="1:20" s="718" customFormat="1" ht="40.5" customHeight="1" x14ac:dyDescent="0.25">
      <c r="A38" s="718" t="s">
        <v>13477</v>
      </c>
      <c r="B38" s="719" t="s">
        <v>36949</v>
      </c>
      <c r="C38" s="720" t="s">
        <v>5203</v>
      </c>
      <c r="D38" s="721" t="str">
        <f>IFERROR(VLOOKUP($C38,'serv SEM DES'!$A$2:$E$8635,3,FALSE),VLOOKUP($C38,'emm SEM DES'!$A$2:$E$9000,3,FALSE))</f>
        <v>CHAMINÉ CIRCULAR PARA POÇO DE VISITA PARA DRENAGEM, EM ALVENARIA COM TIJOLOS CERÂMICOS MACIÇOS, DIÂMETRO INTERNO = 0,6 M. AF_12/2020</v>
      </c>
      <c r="F38" s="718" t="str">
        <f>IFERROR(VLOOKUP($C38,'serv SEM DES'!$A$2:$E$8635,4,FALSE),VLOOKUP($C38,'emm SEM DES'!$A$2:$E$9000,4,FALSE))</f>
        <v>M</v>
      </c>
      <c r="G38" s="722">
        <f>'MEMO DREN'!AH22</f>
        <v>10.858333333334258</v>
      </c>
      <c r="H38" s="723" t="str">
        <f>IFERROR(VLOOKUP($C38,'serv SEM DES'!$A$2:$E$8635,5,FALSE),VLOOKUP($C38,'emm SEM DES'!$A$2:$E$9000,5,FALSE))</f>
        <v>880,80</v>
      </c>
      <c r="I38" s="723" t="str">
        <f>IFERROR(VLOOKUP($C38,'serv COM DES'!$A$2:$E$8665,5,FALSE),VLOOKUP($C38,'emm COM DES'!$B$2:$F$9000,5,FALSE))</f>
        <v>834,05</v>
      </c>
      <c r="J38" s="724">
        <f>IF(A38="N",VLOOKUP($A$5,'Municípios BDI Serviços'!B:T,19,FALSE),VLOOKUP($A$5,'Municípios BDI Serviços'!B:AI,34,FALSE))</f>
        <v>0.20699999999999999</v>
      </c>
      <c r="K38" s="724">
        <f>IF(A38="N",VLOOKUP($A$5,'Municípios BDI Serviços'!B:T,18,FALSE),VLOOKUP($A$5,'Municípios BDI Serviços'!B:AI,33,FALSE))</f>
        <v>0.26740000000000003</v>
      </c>
      <c r="L38" s="722">
        <f t="shared" si="25"/>
        <v>1063.1199999999999</v>
      </c>
      <c r="M38" s="722">
        <f t="shared" si="26"/>
        <v>1057.07</v>
      </c>
      <c r="N38" s="722">
        <f t="shared" si="27"/>
        <v>11543.71</v>
      </c>
      <c r="O38" s="722">
        <f t="shared" si="28"/>
        <v>11478.01</v>
      </c>
      <c r="P38" s="725">
        <f>IF(N37="","",(N37/$N$85))</f>
        <v>0.12416908596576115</v>
      </c>
      <c r="Q38" s="725">
        <f>IF(O37="","",(O37/$O$85))</f>
        <v>0.1432860823518613</v>
      </c>
      <c r="R38" s="726" t="str">
        <f t="shared" si="6"/>
        <v/>
      </c>
      <c r="S38" s="718" t="str">
        <f t="shared" si="7"/>
        <v/>
      </c>
      <c r="T38" s="718" t="str">
        <f t="shared" si="8"/>
        <v/>
      </c>
    </row>
    <row r="39" spans="1:20" s="393" customFormat="1" ht="40.5" customHeight="1" x14ac:dyDescent="0.25">
      <c r="A39" s="755"/>
      <c r="B39" s="755"/>
      <c r="C39" s="755"/>
      <c r="D39" s="755"/>
      <c r="E39" s="397"/>
      <c r="F39" s="397"/>
      <c r="G39" s="397"/>
      <c r="H39" s="397"/>
      <c r="I39" s="397"/>
      <c r="J39" s="397"/>
      <c r="K39" s="397"/>
      <c r="L39" s="397"/>
      <c r="M39" s="398" t="s">
        <v>19985</v>
      </c>
      <c r="N39" s="552">
        <f>SUM(N16:N38)</f>
        <v>2195326.8100000005</v>
      </c>
      <c r="O39" s="552">
        <f>SUM(O16:O38)</f>
        <v>2244520.7399999993</v>
      </c>
      <c r="P39" s="400" t="e">
        <f>IF(#REF!="","",(#REF!/$N$85))</f>
        <v>#REF!</v>
      </c>
      <c r="Q39" s="400" t="e">
        <f>IF(#REF!="","",(#REF!/$O$85))</f>
        <v>#REF!</v>
      </c>
      <c r="R39" s="401" t="str">
        <f t="shared" si="6"/>
        <v/>
      </c>
      <c r="S39" s="393" t="str">
        <f t="shared" si="7"/>
        <v/>
      </c>
      <c r="T39" s="393" t="str">
        <f t="shared" si="8"/>
        <v/>
      </c>
    </row>
    <row r="40" spans="1:20" ht="40.5" customHeight="1" x14ac:dyDescent="0.25">
      <c r="A40" s="563"/>
      <c r="B40" s="564" t="s">
        <v>139</v>
      </c>
      <c r="C40" s="563" t="s">
        <v>27</v>
      </c>
      <c r="D40" s="570" t="s">
        <v>16497</v>
      </c>
      <c r="E40" s="563"/>
      <c r="F40" s="563"/>
      <c r="G40" s="568"/>
      <c r="H40" s="566"/>
      <c r="I40" s="566"/>
      <c r="J40" s="569"/>
      <c r="K40" s="569"/>
      <c r="L40" s="568"/>
      <c r="M40" s="568"/>
      <c r="N40" s="568"/>
      <c r="O40" s="568"/>
      <c r="P40" s="389"/>
      <c r="Q40" s="389"/>
      <c r="R40" s="390"/>
    </row>
    <row r="41" spans="1:20" ht="40.5" customHeight="1" x14ac:dyDescent="0.25">
      <c r="A41" s="563"/>
      <c r="B41" s="564" t="s">
        <v>140</v>
      </c>
      <c r="C41" s="563" t="s">
        <v>27</v>
      </c>
      <c r="D41" s="570" t="s">
        <v>14832</v>
      </c>
      <c r="E41" s="563"/>
      <c r="F41" s="563"/>
      <c r="G41" s="568"/>
      <c r="H41" s="566"/>
      <c r="I41" s="566"/>
      <c r="J41" s="569"/>
      <c r="K41" s="569"/>
      <c r="L41" s="568"/>
      <c r="M41" s="568"/>
      <c r="N41" s="568"/>
      <c r="O41" s="568"/>
      <c r="P41" s="389" t="str">
        <f t="shared" ref="P41:P68" si="45">IF(N41="","",(N41/$N$85))</f>
        <v/>
      </c>
      <c r="Q41" s="389" t="str">
        <f t="shared" ref="Q41:Q68" si="46">IF(O41="","",(O41/$O$85))</f>
        <v/>
      </c>
      <c r="R41" s="390" t="str">
        <f t="shared" si="6"/>
        <v/>
      </c>
      <c r="S41" s="381" t="str">
        <f t="shared" si="7"/>
        <v/>
      </c>
      <c r="T41" s="381" t="str">
        <f t="shared" si="8"/>
        <v/>
      </c>
    </row>
    <row r="42" spans="1:20" s="718" customFormat="1" ht="40.5" customHeight="1" x14ac:dyDescent="0.25">
      <c r="A42" s="718" t="s">
        <v>13477</v>
      </c>
      <c r="B42" s="719" t="s">
        <v>16498</v>
      </c>
      <c r="C42" s="720" t="s">
        <v>14833</v>
      </c>
      <c r="D42" s="721" t="str">
        <f>IFERROR(VLOOKUP($C42,'serv SEM DES'!$A$2:$E$8635,3,FALSE),VLOOKUP($C42,'emm SEM DES'!$A$2:$E$9000,3,FALSE))</f>
        <v>Escavação mecânica de material 1­ª categoria, proveniente de corte do subleito (com motoniveladora 125 HP)</v>
      </c>
      <c r="F42" s="718" t="str">
        <f>IFERROR(VLOOKUP($C42,'serv SEM DES'!$A$2:$E$8635,4,FALSE),VLOOKUP($C42,'emm SEM DES'!$A$2:$E$9000,4,FALSE))</f>
        <v>m³</v>
      </c>
      <c r="G42" s="722">
        <f>'MEMO PAV'!J20</f>
        <v>2667.84</v>
      </c>
      <c r="H42" s="723">
        <f>IFERROR(VLOOKUP($C42,'serv SEM DES'!$A$2:$E$8635,5,FALSE),VLOOKUP($C42,'emm SEM DES'!$A$2:$E$9000,5,FALSE))</f>
        <v>2.34</v>
      </c>
      <c r="I42" s="723">
        <f>IFERROR(VLOOKUP($C42,'serv COM DES'!$A$2:$E$8665,5,FALSE),VLOOKUP($C42,'emm COM DES'!$B$2:$F$9000,5,FALSE))</f>
        <v>2.2799999999999998</v>
      </c>
      <c r="J42" s="724">
        <f>IF(A42="N",VLOOKUP($A$5,'Municípios BDI Serviços'!B:T,19,FALSE),VLOOKUP($A$5,'Municípios BDI Serviços'!B:AI,34,FALSE))</f>
        <v>0.20699999999999999</v>
      </c>
      <c r="K42" s="724">
        <f>IF(A42="N",VLOOKUP($A$5,'Municípios BDI Serviços'!B:T,18,FALSE),VLOOKUP($A$5,'Municípios BDI Serviços'!B:AI,33,FALSE))</f>
        <v>0.26740000000000003</v>
      </c>
      <c r="L42" s="722">
        <f t="shared" ref="L42:L61" si="47">IF(C42="","",TRUNC(H42*(1+J42),2))</f>
        <v>2.82</v>
      </c>
      <c r="M42" s="722">
        <f t="shared" ref="M42:M61" si="48">IF(C42="","",TRUNC(I42*(1+K42),2))</f>
        <v>2.88</v>
      </c>
      <c r="N42" s="722">
        <f t="shared" ref="N42:N61" si="49">IF(G42="","",TRUNC(G42*L42,2))</f>
        <v>7523.3</v>
      </c>
      <c r="O42" s="722">
        <f t="shared" ref="O42:O61" si="50">IF(G42="","",TRUNC(G42*M42,2))</f>
        <v>7683.37</v>
      </c>
      <c r="P42" s="725">
        <f t="shared" si="45"/>
        <v>5.4169978802331743E-2</v>
      </c>
      <c r="Q42" s="725">
        <f t="shared" si="46"/>
        <v>6.0798276238617194E-2</v>
      </c>
      <c r="R42" s="726" t="str">
        <f t="shared" si="6"/>
        <v/>
      </c>
      <c r="S42" s="720" t="s">
        <v>27</v>
      </c>
      <c r="T42" s="718" t="str">
        <f t="shared" si="8"/>
        <v/>
      </c>
    </row>
    <row r="43" spans="1:20" s="718" customFormat="1" ht="40.5" customHeight="1" x14ac:dyDescent="0.25">
      <c r="A43" s="718" t="s">
        <v>13477</v>
      </c>
      <c r="B43" s="719" t="s">
        <v>16499</v>
      </c>
      <c r="C43" s="720" t="s">
        <v>6953</v>
      </c>
      <c r="D43" s="721" t="str">
        <f>IFERROR(VLOOKUP($C43,'serv SEM DES'!$A$2:$E$8635,3,FALSE),VLOOKUP($C43,'emm SEM DES'!$A$2:$E$9000,3,FALSE))</f>
        <v>CARGA, MANOBRA E DESCARGA DE SOLOS E MATERIAIS GRANULARES EM CAMINHÃO BASCULANTE 6 M³ - CARGA COM PÁ CARREGADEIRA (CAÇAMBA DE 1,7 A 2,8 M³ / 128 HP) E DESCARGA LIVRE (UNIDADE: M3). AF_07/2020</v>
      </c>
      <c r="F43" s="718" t="str">
        <f>IFERROR(VLOOKUP($C43,'serv SEM DES'!$A$2:$E$8635,4,FALSE),VLOOKUP($C43,'emm SEM DES'!$A$2:$E$9000,4,FALSE))</f>
        <v>M3</v>
      </c>
      <c r="G43" s="722">
        <f>'MEMO PAV'!J21</f>
        <v>3468.1920000000005</v>
      </c>
      <c r="H43" s="723" t="str">
        <f>IFERROR(VLOOKUP($C43,'serv SEM DES'!$A$2:$E$8635,5,FALSE),VLOOKUP($C43,'emm SEM DES'!$A$2:$E$9000,5,FALSE))</f>
        <v>8,87</v>
      </c>
      <c r="I43" s="723" t="str">
        <f>IFERROR(VLOOKUP($C43,'serv COM DES'!$A$2:$E$8665,5,FALSE),VLOOKUP($C43,'emm COM DES'!$B$2:$F$9000,5,FALSE))</f>
        <v>8,68</v>
      </c>
      <c r="J43" s="724">
        <f>IF(A43="N",VLOOKUP($A$5,'Municípios BDI Serviços'!B:T,19,FALSE),VLOOKUP($A$5,'Municípios BDI Serviços'!B:AI,34,FALSE))</f>
        <v>0.20699999999999999</v>
      </c>
      <c r="K43" s="724">
        <f>IF(A43="N",VLOOKUP($A$5,'Municípios BDI Serviços'!B:T,18,FALSE),VLOOKUP($A$5,'Municípios BDI Serviços'!B:AI,33,FALSE))</f>
        <v>0.26740000000000003</v>
      </c>
      <c r="L43" s="722">
        <f t="shared" si="47"/>
        <v>10.7</v>
      </c>
      <c r="M43" s="722">
        <f t="shared" si="48"/>
        <v>11</v>
      </c>
      <c r="N43" s="722">
        <f t="shared" si="49"/>
        <v>37109.65</v>
      </c>
      <c r="O43" s="722">
        <f t="shared" si="50"/>
        <v>38150.11</v>
      </c>
      <c r="P43" s="725">
        <f t="shared" si="45"/>
        <v>0.26720042452938869</v>
      </c>
      <c r="Q43" s="725">
        <f t="shared" si="46"/>
        <v>0.30188067557772591</v>
      </c>
      <c r="R43" s="726" t="str">
        <f t="shared" si="6"/>
        <v/>
      </c>
      <c r="S43" s="718" t="str">
        <f t="shared" si="7"/>
        <v/>
      </c>
      <c r="T43" s="718" t="str">
        <f t="shared" si="8"/>
        <v/>
      </c>
    </row>
    <row r="44" spans="1:20" s="718" customFormat="1" ht="40.5" customHeight="1" x14ac:dyDescent="0.25">
      <c r="A44" s="718" t="s">
        <v>13477</v>
      </c>
      <c r="B44" s="719" t="s">
        <v>16500</v>
      </c>
      <c r="C44" s="720" t="s">
        <v>156</v>
      </c>
      <c r="D44" s="721" t="str">
        <f>IFERROR(VLOOKUP($C44,'serv SEM DES'!$A$2:$E$8635,3,FALSE),VLOOKUP($C44,'emm SEM DES'!$A$2:$E$9000,3,FALSE))</f>
        <v>TRANSPORTE COM CAMINHÃO BASCULANTE DE 14 M³, EM VIA URBANA PAVIMENTADA, DMT ATÉ 30 KM (UNIDADE: M3XKM). AF_07/2020</v>
      </c>
      <c r="E44" s="718">
        <v>2</v>
      </c>
      <c r="F44" s="718" t="str">
        <f>IFERROR(VLOOKUP($C44,'serv SEM DES'!$A$2:$E$8635,4,FALSE),VLOOKUP($C44,'emm SEM DES'!$A$2:$E$9000,4,FALSE))</f>
        <v>M3XKM</v>
      </c>
      <c r="G44" s="722">
        <f>G43*E44</f>
        <v>6936.3840000000009</v>
      </c>
      <c r="H44" s="723" t="str">
        <f>IFERROR(VLOOKUP($C44,'serv SEM DES'!$A$2:$E$8635,5,FALSE),VLOOKUP($C44,'emm SEM DES'!$A$2:$E$9000,5,FALSE))</f>
        <v>2,21</v>
      </c>
      <c r="I44" s="723" t="str">
        <f>IFERROR(VLOOKUP($C44,'serv COM DES'!$A$2:$E$8665,5,FALSE),VLOOKUP($C44,'emm COM DES'!$B$2:$F$9000,5,FALSE))</f>
        <v>2,18</v>
      </c>
      <c r="J44" s="724">
        <f>IF(A44="N",VLOOKUP($A$5,'Municípios BDI Serviços'!B:T,19,FALSE),VLOOKUP($A$5,'Municípios BDI Serviços'!B:AI,34,FALSE))</f>
        <v>0.20699999999999999</v>
      </c>
      <c r="K44" s="724">
        <f>IF(A44="N",VLOOKUP($A$5,'Municípios BDI Serviços'!B:T,18,FALSE),VLOOKUP($A$5,'Municípios BDI Serviços'!B:AI,33,FALSE))</f>
        <v>0.26740000000000003</v>
      </c>
      <c r="L44" s="722">
        <f t="shared" si="47"/>
        <v>2.66</v>
      </c>
      <c r="M44" s="722">
        <f t="shared" si="48"/>
        <v>2.76</v>
      </c>
      <c r="N44" s="722">
        <f t="shared" si="49"/>
        <v>18450.78</v>
      </c>
      <c r="O44" s="722">
        <f t="shared" si="50"/>
        <v>19144.41</v>
      </c>
      <c r="P44" s="725">
        <f t="shared" si="45"/>
        <v>0.13285105757931842</v>
      </c>
      <c r="Q44" s="725">
        <f t="shared" si="46"/>
        <v>0.15148914182257855</v>
      </c>
      <c r="R44" s="726">
        <f t="shared" si="6"/>
        <v>3468.192</v>
      </c>
      <c r="S44" s="718">
        <f t="shared" si="7"/>
        <v>6936.384</v>
      </c>
      <c r="T44" s="718" t="b">
        <f t="shared" si="8"/>
        <v>1</v>
      </c>
    </row>
    <row r="45" spans="1:20" s="718" customFormat="1" ht="40.5" customHeight="1" x14ac:dyDescent="0.25">
      <c r="A45" s="718" t="s">
        <v>13477</v>
      </c>
      <c r="B45" s="719" t="s">
        <v>36950</v>
      </c>
      <c r="C45" s="720" t="s">
        <v>5660</v>
      </c>
      <c r="D45" s="721" t="str">
        <f>IFERROR(VLOOKUP($C45,'serv SEM DES'!$A$2:$E$8635,3,FALSE),VLOOKUP($C45,'emm SEM DES'!$A$2:$E$9000,3,FALSE))</f>
        <v>REGULARIZAÇÃO E COMPACTAÇÃO DE SUBLEITO DE SOLO PREDOMINANTEMENTE ARENOSO. AF_11/2019</v>
      </c>
      <c r="F45" s="718" t="str">
        <f>IFERROR(VLOOKUP($C45,'serv SEM DES'!$A$2:$E$8635,4,FALSE),VLOOKUP($C45,'emm SEM DES'!$A$2:$E$9000,4,FALSE))</f>
        <v>M2</v>
      </c>
      <c r="G45" s="722">
        <f>'MEMO PAV'!J15</f>
        <v>7462.6144000000004</v>
      </c>
      <c r="H45" s="723" t="str">
        <f>IFERROR(VLOOKUP($C45,'serv SEM DES'!$A$2:$E$8635,5,FALSE),VLOOKUP($C45,'emm SEM DES'!$A$2:$E$9000,5,FALSE))</f>
        <v>1,22</v>
      </c>
      <c r="I45" s="723" t="str">
        <f>IFERROR(VLOOKUP($C45,'serv COM DES'!$A$2:$E$8665,5,FALSE),VLOOKUP($C45,'emm COM DES'!$B$2:$F$9000,5,FALSE))</f>
        <v>1,20</v>
      </c>
      <c r="J45" s="724">
        <f>IF(A45="N",VLOOKUP($A$5,'Municípios BDI Serviços'!B:T,19,FALSE),VLOOKUP($A$5,'Municípios BDI Serviços'!B:AI,34,FALSE))</f>
        <v>0.20699999999999999</v>
      </c>
      <c r="K45" s="724">
        <f>IF(A45="N",VLOOKUP($A$5,'Municípios BDI Serviços'!B:T,18,FALSE),VLOOKUP($A$5,'Municípios BDI Serviços'!B:AI,33,FALSE))</f>
        <v>0.26740000000000003</v>
      </c>
      <c r="L45" s="722">
        <f t="shared" ref="L45" si="51">IF(C45="","",TRUNC(H45*(1+J45),2))</f>
        <v>1.47</v>
      </c>
      <c r="M45" s="722">
        <f t="shared" ref="M45" si="52">IF(C45="","",TRUNC(I45*(1+K45),2))</f>
        <v>1.52</v>
      </c>
      <c r="N45" s="722">
        <f t="shared" ref="N45" si="53">IF(G45="","",TRUNC(G45*L45,2))</f>
        <v>10970.04</v>
      </c>
      <c r="O45" s="722">
        <f t="shared" ref="O45" si="54">IF(G45="","",TRUNC(G45*M45,2))</f>
        <v>11343.17</v>
      </c>
      <c r="P45" s="725">
        <f t="shared" si="45"/>
        <v>7.8987523328955547E-2</v>
      </c>
      <c r="Q45" s="725">
        <f t="shared" si="46"/>
        <v>8.975816381113956E-2</v>
      </c>
      <c r="R45" s="726" t="str">
        <f t="shared" ref="R45" si="55">IF(E45&gt;0,TRUNC(G45/E45,3),"")</f>
        <v/>
      </c>
      <c r="S45" s="718" t="str">
        <f t="shared" ref="S45" si="56">IF(R45="","",TRUNC(R45*E45,3))</f>
        <v/>
      </c>
      <c r="T45" s="718" t="str">
        <f t="shared" ref="T45" si="57">IF(R45="","",IF(S45=G45,TRUE,FALSE))</f>
        <v/>
      </c>
    </row>
    <row r="46" spans="1:20" s="718" customFormat="1" ht="40.5" customHeight="1" x14ac:dyDescent="0.25">
      <c r="A46" s="718" t="s">
        <v>13477</v>
      </c>
      <c r="B46" s="719" t="s">
        <v>36951</v>
      </c>
      <c r="C46" s="720" t="s">
        <v>6748</v>
      </c>
      <c r="D46" s="721" t="str">
        <f>IFERROR(VLOOKUP($C46,'serv SEM DES'!$A$2:$E$8635,3,FALSE),VLOOKUP($C46,'emm SEM DES'!$A$2:$E$9000,3,FALSE))</f>
        <v>Execução e compactação de base para pavimentação com pedra britada ou bica corrida</v>
      </c>
      <c r="F46" s="718" t="str">
        <f>IFERROR(VLOOKUP($C46,'serv SEM DES'!$A$2:$E$8635,4,FALSE),VLOOKUP($C46,'emm SEM DES'!$A$2:$E$9000,4,FALSE))</f>
        <v>m³</v>
      </c>
      <c r="G46" s="722">
        <f>'MEMO PAV'!J29</f>
        <v>1119.3921600000001</v>
      </c>
      <c r="H46" s="723">
        <f>IFERROR(VLOOKUP($C46,'serv SEM DES'!$A$2:$E$8635,5,FALSE),VLOOKUP($C46,'emm SEM DES'!$A$2:$E$9000,5,FALSE))</f>
        <v>134.43</v>
      </c>
      <c r="I46" s="723">
        <f>IFERROR(VLOOKUP($C46,'serv COM DES'!$A$2:$E$8665,5,FALSE),VLOOKUP($C46,'emm COM DES'!$B$2:$F$9000,5,FALSE))</f>
        <v>134.02000000000001</v>
      </c>
      <c r="J46" s="724">
        <f>IF(A46="N",VLOOKUP($A$5,'Municípios BDI Serviços'!B:T,19,FALSE),VLOOKUP($A$5,'Municípios BDI Serviços'!B:AI,34,FALSE))</f>
        <v>0.20699999999999999</v>
      </c>
      <c r="K46" s="724">
        <f>IF(A46="N",VLOOKUP($A$5,'Municípios BDI Serviços'!B:T,18,FALSE),VLOOKUP($A$5,'Municípios BDI Serviços'!B:AI,33,FALSE))</f>
        <v>0.26740000000000003</v>
      </c>
      <c r="L46" s="722">
        <f t="shared" si="47"/>
        <v>162.25</v>
      </c>
      <c r="M46" s="722">
        <f t="shared" si="48"/>
        <v>169.85</v>
      </c>
      <c r="N46" s="722">
        <f t="shared" si="49"/>
        <v>181621.37</v>
      </c>
      <c r="O46" s="722">
        <f t="shared" si="50"/>
        <v>190128.75</v>
      </c>
      <c r="P46" s="725">
        <f t="shared" si="45"/>
        <v>1.3077274285154719</v>
      </c>
      <c r="Q46" s="725">
        <f t="shared" si="46"/>
        <v>1.5044830931483175</v>
      </c>
      <c r="R46" s="726"/>
    </row>
    <row r="47" spans="1:20" s="708" customFormat="1" ht="40.5" customHeight="1" x14ac:dyDescent="0.25">
      <c r="A47" s="708" t="s">
        <v>13477</v>
      </c>
      <c r="B47" s="709" t="s">
        <v>36952</v>
      </c>
      <c r="C47" s="710" t="s">
        <v>6953</v>
      </c>
      <c r="D47" s="711" t="str">
        <f>IFERROR(VLOOKUP($C47,'serv SEM DES'!$A$2:$E$8635,3,FALSE),VLOOKUP($C47,'emm SEM DES'!$A$2:$E$9000,3,FALSE))</f>
        <v>CARGA, MANOBRA E DESCARGA DE SOLOS E MATERIAIS GRANULARES EM CAMINHÃO BASCULANTE 6 M³ - CARGA COM PÁ CARREGADEIRA (CAÇAMBA DE 1,7 A 2,8 M³ / 128 HP) E DESCARGA LIVRE (UNIDADE: M3). AF_07/2020</v>
      </c>
      <c r="F47" s="708" t="str">
        <f>IFERROR(VLOOKUP($C47,'serv SEM DES'!$A$2:$E$8635,4,FALSE),VLOOKUP($C47,'emm SEM DES'!$A$2:$E$9000,4,FALSE))</f>
        <v>M3</v>
      </c>
      <c r="G47" s="712">
        <f>'MEMO PAV'!J30</f>
        <v>1455.2098080000001</v>
      </c>
      <c r="H47" s="713" t="str">
        <f>IFERROR(VLOOKUP($C47,'serv SEM DES'!$A$2:$E$8635,5,FALSE),VLOOKUP($C47,'emm SEM DES'!$A$2:$E$9000,5,FALSE))</f>
        <v>8,87</v>
      </c>
      <c r="I47" s="713" t="str">
        <f>IFERROR(VLOOKUP($C47,'serv COM DES'!$A$2:$E$8665,5,FALSE),VLOOKUP($C47,'emm COM DES'!$B$2:$F$9000,5,FALSE))</f>
        <v>8,68</v>
      </c>
      <c r="J47" s="714">
        <f>IF(A47="N",VLOOKUP($A$5,'Municípios BDI Serviços'!B:T,19,FALSE),VLOOKUP($A$5,'Municípios BDI Serviços'!B:AI,34,FALSE))</f>
        <v>0.20699999999999999</v>
      </c>
      <c r="K47" s="714">
        <f>IF(A47="N",VLOOKUP($A$5,'Municípios BDI Serviços'!B:T,18,FALSE),VLOOKUP($A$5,'Municípios BDI Serviços'!B:AI,33,FALSE))</f>
        <v>0.26740000000000003</v>
      </c>
      <c r="L47" s="712">
        <f t="shared" si="47"/>
        <v>10.7</v>
      </c>
      <c r="M47" s="712">
        <f t="shared" si="48"/>
        <v>11</v>
      </c>
      <c r="N47" s="712">
        <f t="shared" si="49"/>
        <v>15570.74</v>
      </c>
      <c r="O47" s="712">
        <f t="shared" si="50"/>
        <v>16007.3</v>
      </c>
      <c r="P47" s="715">
        <f t="shared" si="45"/>
        <v>0.11211392018617082</v>
      </c>
      <c r="Q47" s="715">
        <f t="shared" si="46"/>
        <v>0.12666528453457493</v>
      </c>
      <c r="R47" s="716"/>
    </row>
    <row r="48" spans="1:20" s="718" customFormat="1" ht="40.5" customHeight="1" x14ac:dyDescent="0.25">
      <c r="A48" s="718" t="s">
        <v>13477</v>
      </c>
      <c r="B48" s="719" t="s">
        <v>36953</v>
      </c>
      <c r="C48" s="720" t="s">
        <v>156</v>
      </c>
      <c r="D48" s="721" t="str">
        <f>IFERROR(VLOOKUP($C48,'serv SEM DES'!$A$2:$E$8635,3,FALSE),VLOOKUP($C48,'emm SEM DES'!$A$2:$E$9000,3,FALSE))</f>
        <v>TRANSPORTE COM CAMINHÃO BASCULANTE DE 14 M³, EM VIA URBANA PAVIMENTADA, DMT ATÉ 30 KM (UNIDADE: M3XKM). AF_07/2020</v>
      </c>
      <c r="E48" s="718">
        <v>30</v>
      </c>
      <c r="F48" s="718" t="str">
        <f>IFERROR(VLOOKUP($C48,'serv SEM DES'!$A$2:$E$8635,4,FALSE),VLOOKUP($C48,'emm SEM DES'!$A$2:$E$9000,4,FALSE))</f>
        <v>M3XKM</v>
      </c>
      <c r="G48" s="722">
        <f>G47*E48</f>
        <v>43656.294240000003</v>
      </c>
      <c r="H48" s="723" t="str">
        <f>IFERROR(VLOOKUP($C48,'serv SEM DES'!$A$2:$E$8635,5,FALSE),VLOOKUP($C48,'emm SEM DES'!$A$2:$E$9000,5,FALSE))</f>
        <v>2,21</v>
      </c>
      <c r="I48" s="723" t="str">
        <f>IFERROR(VLOOKUP($C48,'serv COM DES'!$A$2:$E$8665,5,FALSE),VLOOKUP($C48,'emm COM DES'!$B$2:$F$9000,5,FALSE))</f>
        <v>2,18</v>
      </c>
      <c r="J48" s="724">
        <f>IF(A48="N",VLOOKUP($A$5,'Municípios BDI Serviços'!B:T,19,FALSE),VLOOKUP($A$5,'Municípios BDI Serviços'!B:AI,34,FALSE))</f>
        <v>0.20699999999999999</v>
      </c>
      <c r="K48" s="724">
        <f>IF(A48="N",VLOOKUP($A$5,'Municípios BDI Serviços'!B:T,18,FALSE),VLOOKUP($A$5,'Municípios BDI Serviços'!B:AI,33,FALSE))</f>
        <v>0.26740000000000003</v>
      </c>
      <c r="L48" s="722">
        <f t="shared" si="47"/>
        <v>2.66</v>
      </c>
      <c r="M48" s="722">
        <f t="shared" si="48"/>
        <v>2.76</v>
      </c>
      <c r="N48" s="722">
        <f t="shared" si="49"/>
        <v>116125.74</v>
      </c>
      <c r="O48" s="722">
        <f t="shared" si="50"/>
        <v>120491.37</v>
      </c>
      <c r="P48" s="725">
        <f t="shared" si="45"/>
        <v>0.83613957627704427</v>
      </c>
      <c r="Q48" s="725">
        <f t="shared" si="46"/>
        <v>0.95344459496671796</v>
      </c>
      <c r="R48" s="726">
        <f t="shared" si="6"/>
        <v>1455.2090000000001</v>
      </c>
      <c r="S48" s="718">
        <f t="shared" si="7"/>
        <v>43656.27</v>
      </c>
      <c r="T48" s="718" t="b">
        <f t="shared" si="8"/>
        <v>0</v>
      </c>
    </row>
    <row r="49" spans="1:20" s="718" customFormat="1" ht="40.5" customHeight="1" x14ac:dyDescent="0.25">
      <c r="A49" s="718" t="s">
        <v>13477</v>
      </c>
      <c r="B49" s="719" t="s">
        <v>36954</v>
      </c>
      <c r="C49" s="720" t="s">
        <v>187</v>
      </c>
      <c r="D49" s="721" t="str">
        <f>IFERROR(VLOOKUP($C49,'serv SEM DES'!$A$2:$E$8635,3,FALSE),VLOOKUP($C49,'emm SEM DES'!$A$2:$E$9000,3,FALSE))</f>
        <v>TRANSPORTE COM CAMINHÃO BASCULANTE DE 14 M³, EM VIA URBANA PAVIMENTADA, ADICIONAL PARA DMT EXCEDENTE A 30 KM (UNIDADE: M3XKM). AF_07/2020</v>
      </c>
      <c r="E49" s="718">
        <v>60</v>
      </c>
      <c r="F49" s="718" t="str">
        <f>IFERROR(VLOOKUP($C49,'serv SEM DES'!$A$2:$E$8635,4,FALSE),VLOOKUP($C49,'emm SEM DES'!$A$2:$E$9000,4,FALSE))</f>
        <v>M3XKM</v>
      </c>
      <c r="G49" s="722">
        <f>G47*E49</f>
        <v>87312.588480000006</v>
      </c>
      <c r="H49" s="723" t="str">
        <f>IFERROR(VLOOKUP($C49,'serv SEM DES'!$A$2:$E$8635,5,FALSE),VLOOKUP($C49,'emm SEM DES'!$A$2:$E$9000,5,FALSE))</f>
        <v>0,89</v>
      </c>
      <c r="I49" s="723" t="str">
        <f>IFERROR(VLOOKUP($C49,'serv COM DES'!$A$2:$E$8665,5,FALSE),VLOOKUP($C49,'emm COM DES'!$B$2:$F$9000,5,FALSE))</f>
        <v>0,88</v>
      </c>
      <c r="J49" s="724">
        <f>IF(A49="N",VLOOKUP($A$5,'Municípios BDI Serviços'!B:T,19,FALSE),VLOOKUP($A$5,'Municípios BDI Serviços'!B:AI,34,FALSE))</f>
        <v>0.20699999999999999</v>
      </c>
      <c r="K49" s="724">
        <f>IF(A49="N",VLOOKUP($A$5,'Municípios BDI Serviços'!B:T,18,FALSE),VLOOKUP($A$5,'Municípios BDI Serviços'!B:AI,33,FALSE))</f>
        <v>0.26740000000000003</v>
      </c>
      <c r="L49" s="722">
        <f t="shared" ref="L49" si="58">IF(C49="","",TRUNC(H49*(1+J49),2))</f>
        <v>1.07</v>
      </c>
      <c r="M49" s="722">
        <f t="shared" ref="M49" si="59">IF(C49="","",TRUNC(I49*(1+K49),2))</f>
        <v>1.1100000000000001</v>
      </c>
      <c r="N49" s="722">
        <f t="shared" ref="N49" si="60">IF(G49="","",TRUNC(G49*L49,2))</f>
        <v>93424.46</v>
      </c>
      <c r="O49" s="722">
        <f t="shared" ref="O49" si="61">IF(G49="","",TRUNC(G49*M49,2))</f>
        <v>96916.97</v>
      </c>
      <c r="P49" s="725">
        <f t="shared" si="45"/>
        <v>0.67268366512292344</v>
      </c>
      <c r="Q49" s="725">
        <f t="shared" si="46"/>
        <v>0.76690107521436235</v>
      </c>
      <c r="R49" s="726">
        <f t="shared" ref="R49" si="62">IF(E49&gt;0,TRUNC(G49/E49,3),"")</f>
        <v>1455.2090000000001</v>
      </c>
      <c r="S49" s="718">
        <f t="shared" ref="S49" si="63">IF(R49="","",TRUNC(R49*E49,3))</f>
        <v>87312.54</v>
      </c>
      <c r="T49" s="718" t="b">
        <f t="shared" ref="T49" si="64">IF(R49="","",IF(S49=G49,TRUE,FALSE))</f>
        <v>0</v>
      </c>
    </row>
    <row r="50" spans="1:20" s="718" customFormat="1" ht="40.5" customHeight="1" x14ac:dyDescent="0.25">
      <c r="A50" s="718" t="s">
        <v>13477</v>
      </c>
      <c r="B50" s="719" t="s">
        <v>36955</v>
      </c>
      <c r="C50" s="720" t="s">
        <v>151</v>
      </c>
      <c r="D50" s="721" t="str">
        <f>IFERROR(VLOOKUP($C50,'serv SEM DES'!$A$2:$E$8635,3,FALSE),VLOOKUP($C50,'emm SEM DES'!$A$2:$E$9000,3,FALSE))</f>
        <v>Execução de imprimação com emulsão asfáltica a base d'água.</v>
      </c>
      <c r="F50" s="718" t="str">
        <f>IFERROR(VLOOKUP($C50,'serv SEM DES'!$A$2:$E$8635,4,FALSE),VLOOKUP($C50,'emm SEM DES'!$A$2:$E$9000,4,FALSE))</f>
        <v>m²</v>
      </c>
      <c r="G50" s="722">
        <f>'MEMO PAV'!J46</f>
        <v>6425.4640000000018</v>
      </c>
      <c r="H50" s="723">
        <f>IFERROR(VLOOKUP($C50,'serv SEM DES'!$A$2:$E$8635,5,FALSE),VLOOKUP($C50,'emm SEM DES'!$A$2:$E$9000,5,FALSE))</f>
        <v>5.76</v>
      </c>
      <c r="I50" s="723">
        <f>IFERROR(VLOOKUP($C50,'serv COM DES'!$A$2:$E$8665,5,FALSE),VLOOKUP($C50,'emm COM DES'!$B$2:$F$9000,5,FALSE))</f>
        <v>5.73</v>
      </c>
      <c r="J50" s="724">
        <f>IF(A50="N",VLOOKUP($A$5,'Municípios BDI Serviços'!B:T,19,FALSE),VLOOKUP($A$5,'Municípios BDI Serviços'!B:AI,34,FALSE))</f>
        <v>0.20699999999999999</v>
      </c>
      <c r="K50" s="724">
        <f>IF(A50="N",VLOOKUP($A$5,'Municípios BDI Serviços'!B:T,18,FALSE),VLOOKUP($A$5,'Municípios BDI Serviços'!B:AI,33,FALSE))</f>
        <v>0.26740000000000003</v>
      </c>
      <c r="L50" s="722">
        <f t="shared" si="47"/>
        <v>6.95</v>
      </c>
      <c r="M50" s="722">
        <f t="shared" si="48"/>
        <v>7.26</v>
      </c>
      <c r="N50" s="722">
        <f t="shared" si="49"/>
        <v>44656.97</v>
      </c>
      <c r="O50" s="722">
        <f t="shared" si="50"/>
        <v>46648.86</v>
      </c>
      <c r="P50" s="725">
        <f t="shared" si="45"/>
        <v>0.32154335441579684</v>
      </c>
      <c r="Q50" s="725">
        <f t="shared" si="46"/>
        <v>0.36913102928748454</v>
      </c>
      <c r="R50" s="726" t="str">
        <f t="shared" si="6"/>
        <v/>
      </c>
      <c r="S50" s="718" t="str">
        <f t="shared" si="7"/>
        <v/>
      </c>
      <c r="T50" s="718" t="str">
        <f t="shared" si="8"/>
        <v/>
      </c>
    </row>
    <row r="51" spans="1:20" s="718" customFormat="1" ht="40.5" customHeight="1" x14ac:dyDescent="0.25">
      <c r="A51" s="718" t="s">
        <v>13477</v>
      </c>
      <c r="B51" s="719" t="s">
        <v>36956</v>
      </c>
      <c r="C51" s="720" t="s">
        <v>12921</v>
      </c>
      <c r="D51" s="721" t="str">
        <f>IFERROR(VLOOKUP($C51,'serv SEM DES'!$A$2:$E$8635,3,FALSE),VLOOKUP($C51,'emm SEM DES'!$A$2:$E$9000,3,FALSE))</f>
        <v>TRANSPORTE COM CAMINHÃO TANQUE DE TRANSPORTE DE MATERIAL ASFÁLTICO DE 30000 L, EM VIA URBANA PAVIMENTADA, DMT ATÉ 30KM (UNIDADE: TXKM). AF_07/2020</v>
      </c>
      <c r="E51" s="718">
        <v>30</v>
      </c>
      <c r="F51" s="718" t="str">
        <f>IFERROR(VLOOKUP($C51,'serv SEM DES'!$A$2:$E$8635,4,FALSE),VLOOKUP($C51,'emm SEM DES'!$A$2:$E$9000,4,FALSE))</f>
        <v>TXKM</v>
      </c>
      <c r="G51" s="722">
        <f>'MEMO PAV'!J47*Orçamento!E51</f>
        <v>231.31670400000002</v>
      </c>
      <c r="H51" s="723" t="str">
        <f>IFERROR(VLOOKUP($C51,'serv SEM DES'!$A$2:$E$8635,5,FALSE),VLOOKUP($C51,'emm SEM DES'!$A$2:$E$9000,5,FALSE))</f>
        <v>1,48</v>
      </c>
      <c r="I51" s="723" t="str">
        <f>IFERROR(VLOOKUP($C51,'serv COM DES'!$A$2:$E$8665,5,FALSE),VLOOKUP($C51,'emm COM DES'!$B$2:$F$9000,5,FALSE))</f>
        <v>1,47</v>
      </c>
      <c r="J51" s="724">
        <f>IF(A51="N",VLOOKUP($A$5,'Municípios BDI Serviços'!B:T,19,FALSE),VLOOKUP($A$5,'Municípios BDI Serviços'!B:AI,34,FALSE))</f>
        <v>0.20699999999999999</v>
      </c>
      <c r="K51" s="724">
        <f>IF(A51="N",VLOOKUP($A$5,'Municípios BDI Serviços'!B:T,18,FALSE),VLOOKUP($A$5,'Municípios BDI Serviços'!B:AI,33,FALSE))</f>
        <v>0.26740000000000003</v>
      </c>
      <c r="L51" s="722">
        <f t="shared" ref="L51" si="65">IF(C51="","",TRUNC(H51*(1+J51),2))</f>
        <v>1.78</v>
      </c>
      <c r="M51" s="722">
        <f t="shared" ref="M51" si="66">IF(C51="","",TRUNC(I51*(1+K51),2))</f>
        <v>1.86</v>
      </c>
      <c r="N51" s="722">
        <f t="shared" ref="N51" si="67">IF(G51="","",TRUNC(G51*L51,2))</f>
        <v>411.74</v>
      </c>
      <c r="O51" s="722">
        <f t="shared" ref="O51" si="68">IF(G51="","",TRUNC(G51*M51,2))</f>
        <v>430.24</v>
      </c>
      <c r="P51" s="725">
        <f t="shared" si="45"/>
        <v>2.9646494320407363E-3</v>
      </c>
      <c r="Q51" s="725">
        <f t="shared" si="46"/>
        <v>3.4044762088644254E-3</v>
      </c>
      <c r="R51" s="726">
        <f t="shared" ref="R51" si="69">IF(E51&gt;0,TRUNC(G51/E51,3),"")</f>
        <v>7.71</v>
      </c>
      <c r="S51" s="718">
        <f t="shared" ref="S51" si="70">IF(R51="","",TRUNC(R51*E51,3))</f>
        <v>231.3</v>
      </c>
      <c r="T51" s="718" t="b">
        <f t="shared" ref="T51" si="71">IF(R51="","",IF(S51=G51,TRUE,FALSE))</f>
        <v>0</v>
      </c>
    </row>
    <row r="52" spans="1:20" s="718" customFormat="1" ht="40.5" customHeight="1" x14ac:dyDescent="0.25">
      <c r="A52" s="718" t="s">
        <v>13477</v>
      </c>
      <c r="B52" s="719" t="s">
        <v>36957</v>
      </c>
      <c r="C52" s="720" t="s">
        <v>12922</v>
      </c>
      <c r="D52" s="721" t="str">
        <f>IFERROR(VLOOKUP($C52,'serv SEM DES'!$A$2:$E$8635,3,FALSE),VLOOKUP($C52,'emm SEM DES'!$A$2:$E$9000,3,FALSE))</f>
        <v>TRANSPORTE COM CAMINHÃO TANQUE DE TRANSPORTE DE MATERIAL ASFÁLTICO DE 30000 L, EM VIA URBANA PAVIMENTADA, ADICIONAL PARA DMT EXCEDENTE A 30 KM (UNIDADE: TXKM). AF_07/2020</v>
      </c>
      <c r="E52" s="718">
        <v>60</v>
      </c>
      <c r="F52" s="718" t="str">
        <f>IFERROR(VLOOKUP($C52,'serv SEM DES'!$A$2:$E$8635,4,FALSE),VLOOKUP($C52,'emm SEM DES'!$A$2:$E$9000,4,FALSE))</f>
        <v>TXKM</v>
      </c>
      <c r="G52" s="722">
        <f>'MEMO PAV'!J47*Orçamento!E52</f>
        <v>462.63340800000003</v>
      </c>
      <c r="H52" s="723" t="str">
        <f>IFERROR(VLOOKUP($C52,'serv SEM DES'!$A$2:$E$8635,5,FALSE),VLOOKUP($C52,'emm SEM DES'!$A$2:$E$9000,5,FALSE))</f>
        <v>0,58</v>
      </c>
      <c r="I52" s="723" t="str">
        <f>IFERROR(VLOOKUP($C52,'serv COM DES'!$A$2:$E$8665,5,FALSE),VLOOKUP($C52,'emm COM DES'!$B$2:$F$9000,5,FALSE))</f>
        <v>0,57</v>
      </c>
      <c r="J52" s="724">
        <f>IF(A52="N",VLOOKUP($A$5,'Municípios BDI Serviços'!B:T,19,FALSE),VLOOKUP($A$5,'Municípios BDI Serviços'!B:AI,34,FALSE))</f>
        <v>0.20699999999999999</v>
      </c>
      <c r="K52" s="724">
        <f>IF(A52="N",VLOOKUP($A$5,'Municípios BDI Serviços'!B:T,18,FALSE),VLOOKUP($A$5,'Municípios BDI Serviços'!B:AI,33,FALSE))</f>
        <v>0.26740000000000003</v>
      </c>
      <c r="L52" s="722">
        <f t="shared" si="47"/>
        <v>0.7</v>
      </c>
      <c r="M52" s="722">
        <f t="shared" si="48"/>
        <v>0.72</v>
      </c>
      <c r="N52" s="722">
        <f t="shared" si="49"/>
        <v>323.83999999999997</v>
      </c>
      <c r="O52" s="722">
        <f t="shared" si="50"/>
        <v>333.09</v>
      </c>
      <c r="P52" s="725">
        <f t="shared" si="45"/>
        <v>2.3317435082140961E-3</v>
      </c>
      <c r="Q52" s="725">
        <f t="shared" si="46"/>
        <v>2.6357311742530947E-3</v>
      </c>
      <c r="R52" s="726">
        <f t="shared" si="6"/>
        <v>7.71</v>
      </c>
      <c r="S52" s="718">
        <f t="shared" si="7"/>
        <v>462.6</v>
      </c>
      <c r="T52" s="718" t="b">
        <f t="shared" si="8"/>
        <v>0</v>
      </c>
    </row>
    <row r="53" spans="1:20" s="718" customFormat="1" ht="40.5" customHeight="1" x14ac:dyDescent="0.25">
      <c r="A53" s="718" t="s">
        <v>13477</v>
      </c>
      <c r="B53" s="719" t="s">
        <v>36958</v>
      </c>
      <c r="C53" s="720" t="s">
        <v>6772</v>
      </c>
      <c r="D53" s="721" t="str">
        <f>IFERROR(VLOOKUP($C53,'serv SEM DES'!$A$2:$E$8635,3,FALSE),VLOOKUP($C53,'emm SEM DES'!$A$2:$E$9000,3,FALSE))</f>
        <v>Construção de pavimento com aplicação de concreto betuminoso usinado a quente (cbuq), camada de rolamento, com espessura de 3,0 cm - exclusive transporte. Ref. Cód Sinapi 95990.</v>
      </c>
      <c r="F53" s="718" t="str">
        <f>IFERROR(VLOOKUP($C53,'serv SEM DES'!$A$2:$E$8635,4,FALSE),VLOOKUP($C53,'emm SEM DES'!$A$2:$E$9000,4,FALSE))</f>
        <v>m³</v>
      </c>
      <c r="G53" s="722">
        <f>'MEMO PAV'!J50</f>
        <v>192.76392000000004</v>
      </c>
      <c r="H53" s="723">
        <f>IFERROR(VLOOKUP($C53,'serv SEM DES'!$A$2:$E$8635,5,FALSE),VLOOKUP($C53,'emm SEM DES'!$A$2:$E$9000,5,FALSE))</f>
        <v>1750.35</v>
      </c>
      <c r="I53" s="723">
        <f>IFERROR(VLOOKUP($C53,'serv COM DES'!$A$2:$E$8665,5,FALSE),VLOOKUP($C53,'emm COM DES'!$B$2:$F$9000,5,FALSE))</f>
        <v>1742.08</v>
      </c>
      <c r="J53" s="724">
        <f>IF(A53="N",VLOOKUP($A$5,'Municípios BDI Serviços'!B:T,19,FALSE),VLOOKUP($A$5,'Municípios BDI Serviços'!B:AI,34,FALSE))</f>
        <v>0.20699999999999999</v>
      </c>
      <c r="K53" s="724">
        <f>IF(A53="N",VLOOKUP($A$5,'Municípios BDI Serviços'!B:T,18,FALSE),VLOOKUP($A$5,'Municípios BDI Serviços'!B:AI,33,FALSE))</f>
        <v>0.26740000000000003</v>
      </c>
      <c r="L53" s="722">
        <f t="shared" ref="L53:L55" si="72">IF(C53="","",TRUNC(H53*(1+J53),2))</f>
        <v>2112.67</v>
      </c>
      <c r="M53" s="722">
        <f t="shared" ref="M53:M55" si="73">IF(C53="","",TRUNC(I53*(1+K53),2))</f>
        <v>2207.91</v>
      </c>
      <c r="N53" s="722">
        <f t="shared" ref="N53:N55" si="74">IF(G53="","",TRUNC(G53*L53,2))</f>
        <v>407246.55</v>
      </c>
      <c r="O53" s="722">
        <f t="shared" ref="O53:O55" si="75">IF(G53="","",TRUNC(G53*M53,2))</f>
        <v>425605.38</v>
      </c>
      <c r="P53" s="725">
        <f t="shared" si="45"/>
        <v>2.9322952668141284</v>
      </c>
      <c r="Q53" s="725">
        <f t="shared" si="46"/>
        <v>3.3678025998854202</v>
      </c>
      <c r="R53" s="726" t="str">
        <f t="shared" ref="R53:R57" si="76">IF(E53&gt;0,TRUNC(G53/E53,3),"")</f>
        <v/>
      </c>
      <c r="S53" s="718" t="str">
        <f t="shared" ref="S53:S57" si="77">IF(R53="","",TRUNC(R53*E53,3))</f>
        <v/>
      </c>
      <c r="T53" s="718" t="str">
        <f t="shared" ref="T53:T57" si="78">IF(R53="","",IF(S53=G53,TRUE,FALSE))</f>
        <v/>
      </c>
    </row>
    <row r="54" spans="1:20" s="718" customFormat="1" ht="40.5" customHeight="1" x14ac:dyDescent="0.25">
      <c r="A54" s="718" t="s">
        <v>13477</v>
      </c>
      <c r="B54" s="719" t="s">
        <v>36959</v>
      </c>
      <c r="C54" s="720" t="s">
        <v>156</v>
      </c>
      <c r="D54" s="721" t="str">
        <f>IFERROR(VLOOKUP($C54,'serv SEM DES'!$A$2:$E$8635,3,FALSE),VLOOKUP($C54,'emm SEM DES'!$A$2:$E$9000,3,FALSE))</f>
        <v>TRANSPORTE COM CAMINHÃO BASCULANTE DE 14 M³, EM VIA URBANA PAVIMENTADA, DMT ATÉ 30 KM (UNIDADE: M3XKM). AF_07/2020</v>
      </c>
      <c r="E54" s="718">
        <v>30</v>
      </c>
      <c r="F54" s="718" t="str">
        <f>IFERROR(VLOOKUP($C54,'serv SEM DES'!$A$2:$E$8635,4,FALSE),VLOOKUP($C54,'emm SEM DES'!$A$2:$E$9000,4,FALSE))</f>
        <v>M3XKM</v>
      </c>
      <c r="G54" s="722">
        <f>G53*E54</f>
        <v>5782.9176000000016</v>
      </c>
      <c r="H54" s="723" t="str">
        <f>IFERROR(VLOOKUP($C54,'serv SEM DES'!$A$2:$E$8635,5,FALSE),VLOOKUP($C54,'emm SEM DES'!$A$2:$E$9000,5,FALSE))</f>
        <v>2,21</v>
      </c>
      <c r="I54" s="723" t="str">
        <f>IFERROR(VLOOKUP($C54,'serv COM DES'!$A$2:$E$8665,5,FALSE),VLOOKUP($C54,'emm COM DES'!$B$2:$F$9000,5,FALSE))</f>
        <v>2,18</v>
      </c>
      <c r="J54" s="724">
        <f>IF(A54="N",VLOOKUP($A$5,'Municípios BDI Serviços'!B:T,19,FALSE),VLOOKUP($A$5,'Municípios BDI Serviços'!B:AI,34,FALSE))</f>
        <v>0.20699999999999999</v>
      </c>
      <c r="K54" s="724">
        <f>IF(A54="N",VLOOKUP($A$5,'Municípios BDI Serviços'!B:T,18,FALSE),VLOOKUP($A$5,'Municípios BDI Serviços'!B:AI,33,FALSE))</f>
        <v>0.26740000000000003</v>
      </c>
      <c r="L54" s="722">
        <f t="shared" si="72"/>
        <v>2.66</v>
      </c>
      <c r="M54" s="722">
        <f t="shared" si="73"/>
        <v>2.76</v>
      </c>
      <c r="N54" s="722">
        <f t="shared" si="74"/>
        <v>15382.56</v>
      </c>
      <c r="O54" s="722">
        <f t="shared" si="75"/>
        <v>15960.85</v>
      </c>
      <c r="P54" s="725">
        <f t="shared" si="45"/>
        <v>0.11075896868735742</v>
      </c>
      <c r="Q54" s="725">
        <f t="shared" si="46"/>
        <v>0.12629772707849982</v>
      </c>
      <c r="R54" s="726">
        <f t="shared" si="76"/>
        <v>192.76300000000001</v>
      </c>
      <c r="S54" s="718">
        <f t="shared" si="77"/>
        <v>5782.89</v>
      </c>
      <c r="T54" s="718" t="b">
        <f t="shared" si="78"/>
        <v>0</v>
      </c>
    </row>
    <row r="55" spans="1:20" s="718" customFormat="1" ht="40.5" customHeight="1" x14ac:dyDescent="0.25">
      <c r="A55" s="718" t="s">
        <v>13477</v>
      </c>
      <c r="B55" s="719" t="s">
        <v>16501</v>
      </c>
      <c r="C55" s="720" t="s">
        <v>187</v>
      </c>
      <c r="D55" s="721" t="str">
        <f>IFERROR(VLOOKUP($C55,'serv SEM DES'!$A$2:$E$8635,3,FALSE),VLOOKUP($C55,'emm SEM DES'!$A$2:$E$9000,3,FALSE))</f>
        <v>TRANSPORTE COM CAMINHÃO BASCULANTE DE 14 M³, EM VIA URBANA PAVIMENTADA, ADICIONAL PARA DMT EXCEDENTE A 30 KM (UNIDADE: M3XKM). AF_07/2020</v>
      </c>
      <c r="E55" s="718">
        <v>60</v>
      </c>
      <c r="F55" s="718" t="str">
        <f>IFERROR(VLOOKUP($C55,'serv SEM DES'!$A$2:$E$8635,4,FALSE),VLOOKUP($C55,'emm SEM DES'!$A$2:$E$9000,4,FALSE))</f>
        <v>M3XKM</v>
      </c>
      <c r="G55" s="722">
        <f>G53*E55</f>
        <v>11565.835200000003</v>
      </c>
      <c r="H55" s="723" t="str">
        <f>IFERROR(VLOOKUP($C55,'serv SEM DES'!$A$2:$E$8635,5,FALSE),VLOOKUP($C55,'emm SEM DES'!$A$2:$E$9000,5,FALSE))</f>
        <v>0,89</v>
      </c>
      <c r="I55" s="723" t="str">
        <f>IFERROR(VLOOKUP($C55,'serv COM DES'!$A$2:$E$8665,5,FALSE),VLOOKUP($C55,'emm COM DES'!$B$2:$F$9000,5,FALSE))</f>
        <v>0,88</v>
      </c>
      <c r="J55" s="724">
        <f>IF(A55="N",VLOOKUP($A$5,'Municípios BDI Serviços'!B:T,19,FALSE),VLOOKUP($A$5,'Municípios BDI Serviços'!B:AI,34,FALSE))</f>
        <v>0.20699999999999999</v>
      </c>
      <c r="K55" s="724">
        <f>IF(A55="N",VLOOKUP($A$5,'Municípios BDI Serviços'!B:T,18,FALSE),VLOOKUP($A$5,'Municípios BDI Serviços'!B:AI,33,FALSE))</f>
        <v>0.26740000000000003</v>
      </c>
      <c r="L55" s="722">
        <f t="shared" si="72"/>
        <v>1.07</v>
      </c>
      <c r="M55" s="722">
        <f t="shared" si="73"/>
        <v>1.1100000000000001</v>
      </c>
      <c r="N55" s="722">
        <f t="shared" si="74"/>
        <v>12375.44</v>
      </c>
      <c r="O55" s="722">
        <f t="shared" si="75"/>
        <v>12838.07</v>
      </c>
      <c r="P55" s="725">
        <f t="shared" si="45"/>
        <v>8.9106817815257713E-2</v>
      </c>
      <c r="Q55" s="725">
        <f t="shared" si="46"/>
        <v>0.10158726265046512</v>
      </c>
      <c r="R55" s="726">
        <f t="shared" si="76"/>
        <v>192.76300000000001</v>
      </c>
      <c r="S55" s="718">
        <f t="shared" si="77"/>
        <v>11565.78</v>
      </c>
      <c r="T55" s="718" t="b">
        <f t="shared" si="78"/>
        <v>0</v>
      </c>
    </row>
    <row r="56" spans="1:20" ht="40.5" customHeight="1" x14ac:dyDescent="0.25">
      <c r="A56" s="393"/>
      <c r="B56" s="582"/>
      <c r="C56" s="394"/>
      <c r="D56" s="583"/>
      <c r="E56" s="393"/>
      <c r="F56" s="393"/>
      <c r="G56" s="395"/>
      <c r="H56" s="584"/>
      <c r="I56" s="584"/>
      <c r="J56" s="396"/>
      <c r="K56" s="396"/>
      <c r="L56" s="395"/>
      <c r="M56" s="398" t="s">
        <v>19985</v>
      </c>
      <c r="N56" s="552">
        <f>SUM(N42:N55)</f>
        <v>961193.17999999993</v>
      </c>
      <c r="O56" s="552">
        <f>SUM(O42:O55)</f>
        <v>1001681.9399999998</v>
      </c>
      <c r="P56" s="389">
        <f t="shared" ref="P56" si="79">IF(N56="","",(N56/$N$85))</f>
        <v>6.9208743750143995</v>
      </c>
      <c r="Q56" s="389"/>
      <c r="R56" s="390"/>
    </row>
    <row r="57" spans="1:20" ht="40.5" customHeight="1" x14ac:dyDescent="0.25">
      <c r="A57" s="563"/>
      <c r="B57" s="564" t="s">
        <v>31</v>
      </c>
      <c r="C57" s="563" t="s">
        <v>27</v>
      </c>
      <c r="D57" s="759" t="s">
        <v>36941</v>
      </c>
      <c r="E57" s="759"/>
      <c r="F57" s="759"/>
      <c r="G57" s="759"/>
      <c r="H57" s="759"/>
      <c r="I57" s="759"/>
      <c r="J57" s="759"/>
      <c r="K57" s="759"/>
      <c r="L57" s="759"/>
      <c r="M57" s="759"/>
      <c r="N57" s="759"/>
      <c r="O57" s="759"/>
      <c r="P57" s="389" t="str">
        <f t="shared" ref="P57" si="80">IF(N57="","",(N57/$N$85))</f>
        <v/>
      </c>
      <c r="Q57" s="389" t="str">
        <f t="shared" ref="Q57" si="81">IF(O57="","",(O57/$O$85))</f>
        <v/>
      </c>
      <c r="R57" s="390" t="str">
        <f t="shared" si="76"/>
        <v/>
      </c>
      <c r="S57" s="381" t="str">
        <f t="shared" si="77"/>
        <v/>
      </c>
      <c r="T57" s="381" t="str">
        <f t="shared" si="78"/>
        <v/>
      </c>
    </row>
    <row r="58" spans="1:20" s="718" customFormat="1" ht="40.5" customHeight="1" x14ac:dyDescent="0.25">
      <c r="A58" s="718" t="s">
        <v>13477</v>
      </c>
      <c r="B58" s="719" t="s">
        <v>36960</v>
      </c>
      <c r="C58" s="720" t="s">
        <v>14834</v>
      </c>
      <c r="D58" s="721" t="str">
        <f>IFERROR(VLOOKUP($C58,'serv SEM DES'!$A$2:$E$8635,3,FALSE),VLOOKUP($C58,'emm SEM DES'!$A$2:$E$9000,3,FALSE))</f>
        <v>Meio-fio com sarjeta, concreto fck=20 MPa, seção 615 cm², moldado no local, inclusive escavação e pintura a cal em uma demão</v>
      </c>
      <c r="F58" s="718" t="str">
        <f>IFERROR(VLOOKUP($C58,'serv SEM DES'!$A$2:$E$8635,4,FALSE),VLOOKUP($C58,'emm SEM DES'!$A$2:$E$9000,4,FALSE))</f>
        <v>m</v>
      </c>
      <c r="G58" s="722">
        <f>'MEMO PAV'!J51</f>
        <v>2016.75</v>
      </c>
      <c r="H58" s="723">
        <f>IFERROR(VLOOKUP($C58,'serv SEM DES'!$A$2:$E$8635,5,FALSE),VLOOKUP($C58,'emm SEM DES'!$A$2:$E$9000,5,FALSE))</f>
        <v>56.46</v>
      </c>
      <c r="I58" s="723">
        <f>IFERROR(VLOOKUP($C58,'serv COM DES'!$A$2:$E$8665,5,FALSE),VLOOKUP($C58,'emm COM DES'!$B$2:$F$9000,5,FALSE))</f>
        <v>55.02</v>
      </c>
      <c r="J58" s="724">
        <f>IF(A58="N",VLOOKUP($A$5,'Municípios BDI Serviços'!B:T,19,FALSE),VLOOKUP($A$5,'Municípios BDI Serviços'!B:AI,34,FALSE))</f>
        <v>0.20699999999999999</v>
      </c>
      <c r="K58" s="724">
        <f>IF(A58="N",VLOOKUP($A$5,'Municípios BDI Serviços'!B:T,18,FALSE),VLOOKUP($A$5,'Municípios BDI Serviços'!B:AI,33,FALSE))</f>
        <v>0.26740000000000003</v>
      </c>
      <c r="L58" s="722">
        <f t="shared" si="47"/>
        <v>68.14</v>
      </c>
      <c r="M58" s="722">
        <f t="shared" si="48"/>
        <v>69.73</v>
      </c>
      <c r="N58" s="722">
        <f t="shared" si="49"/>
        <v>137421.34</v>
      </c>
      <c r="O58" s="722">
        <f t="shared" si="50"/>
        <v>140627.97</v>
      </c>
      <c r="P58" s="725">
        <f t="shared" si="45"/>
        <v>0.98947417686228412</v>
      </c>
      <c r="Q58" s="725">
        <f t="shared" si="46"/>
        <v>1.1127849064845206</v>
      </c>
      <c r="R58" s="726" t="s">
        <v>27</v>
      </c>
      <c r="S58" s="718" t="s">
        <v>27</v>
      </c>
      <c r="T58" s="718" t="s">
        <v>27</v>
      </c>
    </row>
    <row r="59" spans="1:20" s="718" customFormat="1" ht="40.5" customHeight="1" x14ac:dyDescent="0.25">
      <c r="A59" s="718" t="s">
        <v>13477</v>
      </c>
      <c r="B59" s="719" t="s">
        <v>36961</v>
      </c>
      <c r="C59" s="720" t="s">
        <v>14835</v>
      </c>
      <c r="D59" s="721" t="str">
        <f>IFERROR(VLOOKUP($C59,'serv SEM DES'!$A$2:$E$8635,3,FALSE),VLOOKUP($C59,'emm SEM DES'!$A$2:$E$9000,3,FALSE))</f>
        <v>Tento  (acabamento de limpa-rodas), concreto fck = 15 MPa, seção 330 cm², moldado no local, inclusive escavação</v>
      </c>
      <c r="F59" s="718" t="str">
        <f>IFERROR(VLOOKUP($C59,'serv SEM DES'!$A$2:$E$8635,4,FALSE),VLOOKUP($C59,'emm SEM DES'!$A$2:$E$9000,4,FALSE))</f>
        <v>m</v>
      </c>
      <c r="G59" s="722">
        <f>'MEMO PAV'!J53</f>
        <v>35</v>
      </c>
      <c r="H59" s="723">
        <f>IFERROR(VLOOKUP($C59,'serv SEM DES'!$A$2:$E$8635,5,FALSE),VLOOKUP($C59,'emm SEM DES'!$A$2:$E$9000,5,FALSE))</f>
        <v>32.4</v>
      </c>
      <c r="I59" s="723">
        <f>IFERROR(VLOOKUP($C59,'serv COM DES'!$A$2:$E$8665,5,FALSE),VLOOKUP($C59,'emm COM DES'!$B$2:$F$9000,5,FALSE))</f>
        <v>30.4</v>
      </c>
      <c r="J59" s="724">
        <f>IF(A59="N",VLOOKUP($A$5,'Municípios BDI Serviços'!B:T,19,FALSE),VLOOKUP($A$5,'Municípios BDI Serviços'!B:AI,34,FALSE))</f>
        <v>0.20699999999999999</v>
      </c>
      <c r="K59" s="724">
        <f>IF(A59="N",VLOOKUP($A$5,'Municípios BDI Serviços'!B:T,18,FALSE),VLOOKUP($A$5,'Municípios BDI Serviços'!B:AI,33,FALSE))</f>
        <v>0.26740000000000003</v>
      </c>
      <c r="L59" s="722">
        <f t="shared" si="47"/>
        <v>39.1</v>
      </c>
      <c r="M59" s="722">
        <f t="shared" si="48"/>
        <v>38.520000000000003</v>
      </c>
      <c r="N59" s="722">
        <f t="shared" si="49"/>
        <v>1368.5</v>
      </c>
      <c r="O59" s="722">
        <f t="shared" si="50"/>
        <v>1348.2</v>
      </c>
      <c r="P59" s="725">
        <f t="shared" si="45"/>
        <v>9.8536036036036036E-3</v>
      </c>
      <c r="Q59" s="725">
        <f t="shared" si="46"/>
        <v>1.0668266141667484E-2</v>
      </c>
      <c r="R59" s="726" t="str">
        <f t="shared" si="6"/>
        <v/>
      </c>
      <c r="S59" s="718" t="str">
        <f t="shared" si="7"/>
        <v/>
      </c>
      <c r="T59" s="718" t="str">
        <f t="shared" si="8"/>
        <v/>
      </c>
    </row>
    <row r="60" spans="1:20" s="718" customFormat="1" ht="40.5" customHeight="1" x14ac:dyDescent="0.25">
      <c r="A60" s="718" t="s">
        <v>13477</v>
      </c>
      <c r="B60" s="719" t="s">
        <v>36962</v>
      </c>
      <c r="C60" s="720" t="s">
        <v>156</v>
      </c>
      <c r="D60" s="721" t="str">
        <f>IFERROR(VLOOKUP($C60,'serv SEM DES'!$A$2:$E$8635,3,FALSE),VLOOKUP($C60,'emm SEM DES'!$A$2:$E$9000,3,FALSE))</f>
        <v>TRANSPORTE COM CAMINHÃO BASCULANTE DE 14 M³, EM VIA URBANA PAVIMENTADA, DMT ATÉ 30 KM (UNIDADE: M3XKM). AF_07/2020</v>
      </c>
      <c r="E60" s="718">
        <v>30</v>
      </c>
      <c r="F60" s="718" t="str">
        <f>IFERROR(VLOOKUP($C60,'serv SEM DES'!$A$2:$E$8635,4,FALSE),VLOOKUP($C60,'emm SEM DES'!$A$2:$E$9000,4,FALSE))</f>
        <v>M3XKM</v>
      </c>
      <c r="G60" s="722">
        <f>'MEMO PAV'!J54*Orçamento!E60</f>
        <v>2811.1200000000003</v>
      </c>
      <c r="H60" s="723" t="str">
        <f>IFERROR(VLOOKUP($C60,'serv SEM DES'!$A$2:$E$8635,5,FALSE),VLOOKUP($C60,'emm SEM DES'!$A$2:$E$9000,5,FALSE))</f>
        <v>2,21</v>
      </c>
      <c r="I60" s="723" t="str">
        <f>IFERROR(VLOOKUP($C60,'serv COM DES'!$A$2:$E$8665,5,FALSE),VLOOKUP($C60,'emm COM DES'!$B$2:$F$9000,5,FALSE))</f>
        <v>2,18</v>
      </c>
      <c r="J60" s="724">
        <f>IF(A60="N",VLOOKUP($A$5,'Municípios BDI Serviços'!B:T,19,FALSE),VLOOKUP($A$5,'Municípios BDI Serviços'!B:AI,34,FALSE))</f>
        <v>0.20699999999999999</v>
      </c>
      <c r="K60" s="724">
        <f>IF(A60="N",VLOOKUP($A$5,'Municípios BDI Serviços'!B:T,18,FALSE),VLOOKUP($A$5,'Municípios BDI Serviços'!B:AI,33,FALSE))</f>
        <v>0.26740000000000003</v>
      </c>
      <c r="L60" s="722">
        <f t="shared" ref="L60" si="82">IF(C60="","",TRUNC(H60*(1+J60),2))</f>
        <v>2.66</v>
      </c>
      <c r="M60" s="722">
        <f t="shared" ref="M60" si="83">IF(C60="","",TRUNC(I60*(1+K60),2))</f>
        <v>2.76</v>
      </c>
      <c r="N60" s="722">
        <f t="shared" ref="N60" si="84">IF(G60="","",TRUNC(G60*L60,2))</f>
        <v>7477.57</v>
      </c>
      <c r="O60" s="722">
        <f t="shared" ref="O60" si="85">IF(G60="","",TRUNC(G60*M60,2))</f>
        <v>7758.69</v>
      </c>
      <c r="P60" s="725">
        <f t="shared" si="45"/>
        <v>5.3840709315453553E-2</v>
      </c>
      <c r="Q60" s="725">
        <f t="shared" si="46"/>
        <v>6.1394281138328205E-2</v>
      </c>
      <c r="R60" s="726">
        <f t="shared" ref="R60" si="86">IF(E60&gt;0,TRUNC(G60/E60,3),"")</f>
        <v>93.703999999999994</v>
      </c>
      <c r="S60" s="718">
        <f t="shared" ref="S60" si="87">IF(R60="","",TRUNC(R60*E60,3))</f>
        <v>2811.12</v>
      </c>
      <c r="T60" s="718" t="b">
        <f t="shared" ref="T60" si="88">IF(R60="","",IF(S60=G60,TRUE,FALSE))</f>
        <v>1</v>
      </c>
    </row>
    <row r="61" spans="1:20" s="718" customFormat="1" ht="40.5" customHeight="1" x14ac:dyDescent="0.25">
      <c r="A61" s="718" t="s">
        <v>13477</v>
      </c>
      <c r="B61" s="719" t="s">
        <v>36963</v>
      </c>
      <c r="C61" s="720" t="s">
        <v>187</v>
      </c>
      <c r="D61" s="721" t="str">
        <f>IFERROR(VLOOKUP($C61,'serv SEM DES'!$A$2:$E$8635,3,FALSE),VLOOKUP($C61,'emm SEM DES'!$A$2:$E$9000,3,FALSE))</f>
        <v>TRANSPORTE COM CAMINHÃO BASCULANTE DE 14 M³, EM VIA URBANA PAVIMENTADA, ADICIONAL PARA DMT EXCEDENTE A 30 KM (UNIDADE: M3XKM). AF_07/2020</v>
      </c>
      <c r="E61" s="718">
        <v>60</v>
      </c>
      <c r="F61" s="718" t="str">
        <f>IFERROR(VLOOKUP($C61,'serv SEM DES'!$A$2:$E$8635,4,FALSE),VLOOKUP($C61,'emm SEM DES'!$A$2:$E$9000,4,FALSE))</f>
        <v>M3XKM</v>
      </c>
      <c r="G61" s="722">
        <f>'MEMO PAV'!J54*Orçamento!E61</f>
        <v>5622.2400000000007</v>
      </c>
      <c r="H61" s="723" t="str">
        <f>IFERROR(VLOOKUP($C61,'serv SEM DES'!$A$2:$E$8635,5,FALSE),VLOOKUP($C61,'emm SEM DES'!$A$2:$E$9000,5,FALSE))</f>
        <v>0,89</v>
      </c>
      <c r="I61" s="723" t="str">
        <f>IFERROR(VLOOKUP($C61,'serv COM DES'!$A$2:$E$8665,5,FALSE),VLOOKUP($C61,'emm COM DES'!$B$2:$F$9000,5,FALSE))</f>
        <v>0,88</v>
      </c>
      <c r="J61" s="724">
        <f>IF(A61="N",VLOOKUP($A$5,'Municípios BDI Serviços'!B:T,19,FALSE),VLOOKUP($A$5,'Municípios BDI Serviços'!B:AI,34,FALSE))</f>
        <v>0.20699999999999999</v>
      </c>
      <c r="K61" s="724">
        <f>IF(A61="N",VLOOKUP($A$5,'Municípios BDI Serviços'!B:T,18,FALSE),VLOOKUP($A$5,'Municípios BDI Serviços'!B:AI,33,FALSE))</f>
        <v>0.26740000000000003</v>
      </c>
      <c r="L61" s="722">
        <f t="shared" si="47"/>
        <v>1.07</v>
      </c>
      <c r="M61" s="722">
        <f t="shared" si="48"/>
        <v>1.1100000000000001</v>
      </c>
      <c r="N61" s="722">
        <f t="shared" si="49"/>
        <v>6015.79</v>
      </c>
      <c r="O61" s="722">
        <f t="shared" si="50"/>
        <v>6240.68</v>
      </c>
      <c r="P61" s="725">
        <f t="shared" si="45"/>
        <v>4.3315462201331763E-2</v>
      </c>
      <c r="Q61" s="725">
        <f t="shared" si="46"/>
        <v>4.9382313562514046E-2</v>
      </c>
      <c r="R61" s="726">
        <f t="shared" si="6"/>
        <v>93.703999999999994</v>
      </c>
      <c r="S61" s="718">
        <f t="shared" si="7"/>
        <v>5622.24</v>
      </c>
      <c r="T61" s="718" t="b">
        <f t="shared" si="8"/>
        <v>1</v>
      </c>
    </row>
    <row r="62" spans="1:20" ht="40.5" customHeight="1" x14ac:dyDescent="0.25">
      <c r="B62" s="392"/>
      <c r="C62" s="394"/>
      <c r="D62" s="385"/>
      <c r="H62" s="387"/>
      <c r="I62" s="387"/>
      <c r="M62" s="398" t="s">
        <v>19985</v>
      </c>
      <c r="N62" s="580">
        <f>SUM(N58:N61)</f>
        <v>152283.20000000001</v>
      </c>
      <c r="O62" s="580">
        <f>SUM(O58:O61)</f>
        <v>155975.54</v>
      </c>
      <c r="P62" s="389">
        <f t="shared" si="45"/>
        <v>1.0964839519826732</v>
      </c>
      <c r="Q62" s="389"/>
      <c r="R62" s="390"/>
    </row>
    <row r="63" spans="1:20" ht="40.5" customHeight="1" x14ac:dyDescent="0.25">
      <c r="A63" s="563"/>
      <c r="B63" s="564" t="s">
        <v>32</v>
      </c>
      <c r="C63" s="563" t="s">
        <v>27</v>
      </c>
      <c r="D63" s="759" t="s">
        <v>14836</v>
      </c>
      <c r="E63" s="759"/>
      <c r="F63" s="759"/>
      <c r="G63" s="759"/>
      <c r="H63" s="759"/>
      <c r="I63" s="759"/>
      <c r="J63" s="759"/>
      <c r="K63" s="759"/>
      <c r="L63" s="759"/>
      <c r="M63" s="759"/>
      <c r="N63" s="759"/>
      <c r="O63" s="759"/>
      <c r="P63" s="389" t="str">
        <f t="shared" si="45"/>
        <v/>
      </c>
      <c r="Q63" s="389" t="str">
        <f t="shared" si="46"/>
        <v/>
      </c>
      <c r="R63" s="390" t="str">
        <f t="shared" si="6"/>
        <v/>
      </c>
      <c r="S63" s="381" t="str">
        <f t="shared" si="7"/>
        <v/>
      </c>
      <c r="T63" s="381" t="str">
        <f t="shared" si="8"/>
        <v/>
      </c>
    </row>
    <row r="64" spans="1:20" s="718" customFormat="1" ht="40.5" customHeight="1" x14ac:dyDescent="0.25">
      <c r="A64" s="718" t="s">
        <v>13477</v>
      </c>
      <c r="B64" s="719" t="s">
        <v>33</v>
      </c>
      <c r="C64" s="720" t="s">
        <v>161</v>
      </c>
      <c r="D64" s="721" t="str">
        <f>IFERROR(VLOOKUP($C64,'serv SEM DES'!$A$2:$E$8635,3,FALSE),VLOOKUP($C64,'emm SEM DES'!$A$2:$E$9000,3,FALSE))</f>
        <v>REGULARIZAÇÃO E COMPACTAÇÃO DE SUBLEITO DE SOLO  PREDOMINANTEMENTE ARGILOSO. AF_11/2019</v>
      </c>
      <c r="F64" s="718" t="str">
        <f>IFERROR(VLOOKUP($C64,'serv SEM DES'!$A$2:$E$8635,4,FALSE),VLOOKUP($C64,'emm SEM DES'!$A$2:$E$9000,4,FALSE))</f>
        <v>M2</v>
      </c>
      <c r="G64" s="722">
        <f>'CALÇADA E ACESSIBILIDADE'!S12+'CALÇADA E ACESSIBILIDADE'!S18</f>
        <v>566.86</v>
      </c>
      <c r="H64" s="723" t="str">
        <f>IFERROR(VLOOKUP($C64,'serv SEM DES'!$A$2:$E$8635,5,FALSE),VLOOKUP($C64,'emm SEM DES'!$A$2:$E$9000,5,FALSE))</f>
        <v>2,52</v>
      </c>
      <c r="I64" s="723" t="str">
        <f>IFERROR(VLOOKUP($C64,'serv COM DES'!$A$2:$E$8665,5,FALSE),VLOOKUP($C64,'emm COM DES'!$B$2:$F$9000,5,FALSE))</f>
        <v>2,44</v>
      </c>
      <c r="J64" s="724">
        <f>IF(A64="N",VLOOKUP($A$5,'Municípios BDI Serviços'!B:T,19,FALSE),VLOOKUP($A$5,'Municípios BDI Serviços'!B:AI,34,FALSE))</f>
        <v>0.20699999999999999</v>
      </c>
      <c r="K64" s="724">
        <f>IF(A64="N",VLOOKUP($A$5,'Municípios BDI Serviços'!B:T,18,FALSE),VLOOKUP($A$5,'Municípios BDI Serviços'!B:AI,33,FALSE))</f>
        <v>0.26740000000000003</v>
      </c>
      <c r="L64" s="722">
        <f t="shared" ref="L64:L68" si="89">IF(C64="","",TRUNC(H64*(1+J64),2))</f>
        <v>3.04</v>
      </c>
      <c r="M64" s="722">
        <f t="shared" ref="M64:M68" si="90">IF(C64="","",TRUNC(I64*(1+K64),2))</f>
        <v>3.09</v>
      </c>
      <c r="N64" s="722">
        <f t="shared" ref="N64:N68" si="91">IF(G64="","",TRUNC(G64*L64,2))</f>
        <v>1723.25</v>
      </c>
      <c r="O64" s="722">
        <f t="shared" ref="O64:O68" si="92">IF(G64="","",TRUNC(G64*M64,2))</f>
        <v>1751.59</v>
      </c>
      <c r="P64" s="725">
        <f t="shared" si="45"/>
        <v>1.2407908227921014E-2</v>
      </c>
      <c r="Q64" s="725">
        <f t="shared" si="46"/>
        <v>1.3860279106277516E-2</v>
      </c>
      <c r="R64" s="726"/>
    </row>
    <row r="65" spans="1:20" s="718" customFormat="1" ht="40.5" customHeight="1" x14ac:dyDescent="0.25">
      <c r="A65" s="718" t="s">
        <v>13477</v>
      </c>
      <c r="B65" s="719" t="s">
        <v>149</v>
      </c>
      <c r="C65" s="720" t="s">
        <v>3760</v>
      </c>
      <c r="D65" s="721" t="str">
        <f>IFERROR(VLOOKUP($C65,'serv SEM DES'!$A$2:$E$8635,3,FALSE),VLOOKUP($C65,'emm SEM DES'!$A$2:$E$9000,3,FALSE))</f>
        <v>EXECUÇÃO DE PASSEIO (CALÇADA) OU PISO DE CONCRETO COM CONCRETO MOLDADO IN LOCO, FEITO EM OBRA, ACABAMENTO CONVENCIONAL, NÃO ARMADO. AF_08/2022</v>
      </c>
      <c r="F65" s="718" t="str">
        <f>IFERROR(VLOOKUP($C65,'serv SEM DES'!$A$2:$E$8635,4,FALSE),VLOOKUP($C65,'emm SEM DES'!$A$2:$E$9000,4,FALSE))</f>
        <v>M3</v>
      </c>
      <c r="G65" s="722">
        <f>'CALÇADA E ACESSIBILIDADE'!S21</f>
        <v>39.680199999999999</v>
      </c>
      <c r="H65" s="723" t="str">
        <f>IFERROR(VLOOKUP($C65,'serv SEM DES'!$A$2:$E$8635,5,FALSE),VLOOKUP($C65,'emm SEM DES'!$A$2:$E$9000,5,FALSE))</f>
        <v>735,42</v>
      </c>
      <c r="I65" s="723" t="str">
        <f>IFERROR(VLOOKUP($C65,'serv COM DES'!$A$2:$E$8665,5,FALSE),VLOOKUP($C65,'emm COM DES'!$B$2:$F$9000,5,FALSE))</f>
        <v>709,31</v>
      </c>
      <c r="J65" s="724">
        <f>IF(A65="N",VLOOKUP($A$5,'Municípios BDI Serviços'!B:T,19,FALSE),VLOOKUP($A$5,'Municípios BDI Serviços'!B:AI,34,FALSE))</f>
        <v>0.20699999999999999</v>
      </c>
      <c r="K65" s="724">
        <f>IF(A65="N",VLOOKUP($A$5,'Municípios BDI Serviços'!B:T,18,FALSE),VLOOKUP($A$5,'Municípios BDI Serviços'!B:AI,33,FALSE))</f>
        <v>0.26740000000000003</v>
      </c>
      <c r="L65" s="722">
        <f t="shared" si="89"/>
        <v>887.65</v>
      </c>
      <c r="M65" s="722">
        <f t="shared" si="90"/>
        <v>898.97</v>
      </c>
      <c r="N65" s="722">
        <f t="shared" si="91"/>
        <v>35222.120000000003</v>
      </c>
      <c r="O65" s="722">
        <f t="shared" si="92"/>
        <v>35671.300000000003</v>
      </c>
      <c r="P65" s="725">
        <f t="shared" si="45"/>
        <v>0.25360965185133982</v>
      </c>
      <c r="Q65" s="725">
        <f t="shared" si="46"/>
        <v>0.28226592643470061</v>
      </c>
      <c r="R65" s="726" t="str">
        <f t="shared" ref="R65:R78" si="93">IF(E65&gt;0,TRUNC(G65/E65,3),"")</f>
        <v/>
      </c>
      <c r="S65" s="718" t="str">
        <f t="shared" ref="S65:S78" si="94">IF(R65="","",TRUNC(R65*E65,3))</f>
        <v/>
      </c>
      <c r="T65" s="718" t="str">
        <f t="shared" ref="T65:T78" si="95">IF(R65="","",IF(S65=G65,TRUE,FALSE))</f>
        <v/>
      </c>
    </row>
    <row r="66" spans="1:20" s="718" customFormat="1" ht="40.5" customHeight="1" x14ac:dyDescent="0.25">
      <c r="A66" s="718" t="s">
        <v>13477</v>
      </c>
      <c r="B66" s="719" t="s">
        <v>150</v>
      </c>
      <c r="C66" s="720" t="s">
        <v>156</v>
      </c>
      <c r="D66" s="721" t="str">
        <f>IFERROR(VLOOKUP($C66,'serv SEM DES'!$A$2:$E$8635,3,FALSE),VLOOKUP($C66,'emm SEM DES'!$A$2:$E$9000,3,FALSE))</f>
        <v>TRANSPORTE COM CAMINHÃO BASCULANTE DE 14 M³, EM VIA URBANA PAVIMENTADA, DMT ATÉ 30 KM (UNIDADE: M3XKM). AF_07/2020</v>
      </c>
      <c r="E66" s="718">
        <v>30</v>
      </c>
      <c r="F66" s="718" t="str">
        <f>IFERROR(VLOOKUP($C66,'serv SEM DES'!$A$2:$E$8635,4,FALSE),VLOOKUP($C66,'emm SEM DES'!$A$2:$E$9000,4,FALSE))</f>
        <v>M3XKM</v>
      </c>
      <c r="G66" s="722">
        <f>G64*0.07*0.591*Orçamento!E66</f>
        <v>703.529946</v>
      </c>
      <c r="H66" s="723" t="str">
        <f>IFERROR(VLOOKUP($C66,'serv SEM DES'!$A$2:$E$8635,5,FALSE),VLOOKUP($C66,'emm SEM DES'!$A$2:$E$9000,5,FALSE))</f>
        <v>2,21</v>
      </c>
      <c r="I66" s="723" t="str">
        <f>IFERROR(VLOOKUP($C66,'serv COM DES'!$A$2:$E$8665,5,FALSE),VLOOKUP($C66,'emm COM DES'!$B$2:$F$9000,5,FALSE))</f>
        <v>2,18</v>
      </c>
      <c r="J66" s="724">
        <f>IF(A66="N",VLOOKUP($A$5,'Municípios BDI Serviços'!B:T,19,FALSE),VLOOKUP($A$5,'Municípios BDI Serviços'!B:AI,34,FALSE))</f>
        <v>0.20699999999999999</v>
      </c>
      <c r="K66" s="724">
        <f>IF(A66="N",VLOOKUP($A$5,'Municípios BDI Serviços'!B:T,18,FALSE),VLOOKUP($A$5,'Municípios BDI Serviços'!B:AI,33,FALSE))</f>
        <v>0.26740000000000003</v>
      </c>
      <c r="L66" s="722">
        <f t="shared" si="89"/>
        <v>2.66</v>
      </c>
      <c r="M66" s="722">
        <f t="shared" si="90"/>
        <v>2.76</v>
      </c>
      <c r="N66" s="722">
        <f t="shared" si="91"/>
        <v>1871.38</v>
      </c>
      <c r="O66" s="722">
        <f t="shared" si="92"/>
        <v>1941.74</v>
      </c>
      <c r="P66" s="725">
        <f t="shared" si="45"/>
        <v>1.3474487915024999E-2</v>
      </c>
      <c r="Q66" s="725">
        <f t="shared" si="46"/>
        <v>1.536493035003814E-2</v>
      </c>
      <c r="R66" s="726">
        <f t="shared" si="93"/>
        <v>23.45</v>
      </c>
      <c r="S66" s="718">
        <f t="shared" si="94"/>
        <v>703.5</v>
      </c>
      <c r="T66" s="718" t="b">
        <f t="shared" si="95"/>
        <v>0</v>
      </c>
    </row>
    <row r="67" spans="1:20" s="718" customFormat="1" ht="40.5" customHeight="1" x14ac:dyDescent="0.25">
      <c r="A67" s="718" t="s">
        <v>13477</v>
      </c>
      <c r="B67" s="719" t="s">
        <v>163</v>
      </c>
      <c r="C67" s="720" t="s">
        <v>187</v>
      </c>
      <c r="D67" s="721" t="str">
        <f>IFERROR(VLOOKUP($C67,'serv SEM DES'!$A$2:$E$8635,3,FALSE),VLOOKUP($C67,'emm SEM DES'!$A$2:$E$9000,3,FALSE))</f>
        <v>TRANSPORTE COM CAMINHÃO BASCULANTE DE 14 M³, EM VIA URBANA PAVIMENTADA, ADICIONAL PARA DMT EXCEDENTE A 30 KM (UNIDADE: M3XKM). AF_07/2020</v>
      </c>
      <c r="E67" s="718">
        <v>60</v>
      </c>
      <c r="F67" s="718" t="str">
        <f>IFERROR(VLOOKUP($C67,'serv SEM DES'!$A$2:$E$8635,4,FALSE),VLOOKUP($C67,'emm SEM DES'!$A$2:$E$9000,4,FALSE))</f>
        <v>M3XKM</v>
      </c>
      <c r="G67" s="722">
        <f>G64*0.07*0.591*Orçamento!E67</f>
        <v>1407.059892</v>
      </c>
      <c r="H67" s="723" t="str">
        <f>IFERROR(VLOOKUP($C67,'serv SEM DES'!$A$2:$E$8635,5,FALSE),VLOOKUP($C67,'emm SEM DES'!$A$2:$E$9000,5,FALSE))</f>
        <v>0,89</v>
      </c>
      <c r="I67" s="723" t="str">
        <f>IFERROR(VLOOKUP($C67,'serv COM DES'!$A$2:$E$8665,5,FALSE),VLOOKUP($C67,'emm COM DES'!$B$2:$F$9000,5,FALSE))</f>
        <v>0,88</v>
      </c>
      <c r="J67" s="724">
        <f>IF(A67="N",VLOOKUP($A$5,'Municípios BDI Serviços'!B:T,19,FALSE),VLOOKUP($A$5,'Municípios BDI Serviços'!B:AI,34,FALSE))</f>
        <v>0.20699999999999999</v>
      </c>
      <c r="K67" s="724">
        <f>IF(A67="N",VLOOKUP($A$5,'Municípios BDI Serviços'!B:T,18,FALSE),VLOOKUP($A$5,'Municípios BDI Serviços'!B:AI,33,FALSE))</f>
        <v>0.26740000000000003</v>
      </c>
      <c r="L67" s="722">
        <f t="shared" si="89"/>
        <v>1.07</v>
      </c>
      <c r="M67" s="722">
        <f t="shared" si="90"/>
        <v>1.1100000000000001</v>
      </c>
      <c r="N67" s="722">
        <f t="shared" si="91"/>
        <v>1505.55</v>
      </c>
      <c r="O67" s="722">
        <f t="shared" si="92"/>
        <v>1561.83</v>
      </c>
      <c r="P67" s="725">
        <f t="shared" si="45"/>
        <v>1.0840404022948778E-2</v>
      </c>
      <c r="Q67" s="725">
        <f t="shared" si="46"/>
        <v>1.2358713920813325E-2</v>
      </c>
      <c r="R67" s="726">
        <f t="shared" si="93"/>
        <v>23.45</v>
      </c>
      <c r="S67" s="718">
        <f t="shared" si="94"/>
        <v>1407</v>
      </c>
      <c r="T67" s="718" t="b">
        <f t="shared" si="95"/>
        <v>0</v>
      </c>
    </row>
    <row r="68" spans="1:20" s="718" customFormat="1" ht="40.5" customHeight="1" x14ac:dyDescent="0.25">
      <c r="A68" s="718" t="s">
        <v>13477</v>
      </c>
      <c r="B68" s="719" t="s">
        <v>164</v>
      </c>
      <c r="C68" s="720" t="s">
        <v>200</v>
      </c>
      <c r="D68" s="721" t="str">
        <f>IFERROR(VLOOKUP($C68,'serv SEM DES'!$A$2:$E$8635,3,FALSE),VLOOKUP($C68,'emm SEM DES'!$A$2:$E$9000,3,FALSE))</f>
        <v>Piso tátil direcional e de alerta com ladrilho hidráulico de 20x20x2,0 cm, em concreto simples fck = 35MPa (NBR 9050 e com o Decreto 5296), incluindo fornecimento e assentamento com argamassa ou cimento colante sobre coxim preparado no piso rústico</v>
      </c>
      <c r="F68" s="718" t="str">
        <f>IFERROR(VLOOKUP($C68,'serv SEM DES'!$A$2:$E$8635,4,FALSE),VLOOKUP($C68,'emm SEM DES'!$A$2:$E$9000,4,FALSE))</f>
        <v>m</v>
      </c>
      <c r="G68" s="722">
        <f>'CALÇADA E ACESSIBILIDADE'!I30</f>
        <v>171</v>
      </c>
      <c r="H68" s="723">
        <f>IFERROR(VLOOKUP($C68,'serv SEM DES'!$A$2:$E$8635,5,FALSE),VLOOKUP($C68,'emm SEM DES'!$A$2:$E$9000,5,FALSE))</f>
        <v>25.5</v>
      </c>
      <c r="I68" s="723">
        <f>IFERROR(VLOOKUP($C68,'serv COM DES'!$A$2:$E$8665,5,FALSE),VLOOKUP($C68,'emm COM DES'!$B$2:$F$9000,5,FALSE))</f>
        <v>24.66</v>
      </c>
      <c r="J68" s="724">
        <f>IF(A68="N",VLOOKUP($A$5,'Municípios BDI Serviços'!B:T,19,FALSE),VLOOKUP($A$5,'Municípios BDI Serviços'!B:AI,34,FALSE))</f>
        <v>0.20699999999999999</v>
      </c>
      <c r="K68" s="724">
        <f>IF(A68="N",VLOOKUP($A$5,'Municípios BDI Serviços'!B:T,18,FALSE),VLOOKUP($A$5,'Municípios BDI Serviços'!B:AI,33,FALSE))</f>
        <v>0.26740000000000003</v>
      </c>
      <c r="L68" s="722">
        <f t="shared" si="89"/>
        <v>30.77</v>
      </c>
      <c r="M68" s="722">
        <f t="shared" si="90"/>
        <v>31.25</v>
      </c>
      <c r="N68" s="722">
        <f t="shared" si="91"/>
        <v>5261.67</v>
      </c>
      <c r="O68" s="722">
        <f t="shared" si="92"/>
        <v>5343.75</v>
      </c>
      <c r="P68" s="725">
        <f t="shared" si="45"/>
        <v>3.7885575793184488E-2</v>
      </c>
      <c r="Q68" s="725">
        <f t="shared" si="46"/>
        <v>4.2284933388618613E-2</v>
      </c>
      <c r="R68" s="726" t="str">
        <f t="shared" si="93"/>
        <v/>
      </c>
      <c r="S68" s="718" t="str">
        <f t="shared" si="94"/>
        <v/>
      </c>
      <c r="T68" s="718" t="str">
        <f t="shared" si="95"/>
        <v/>
      </c>
    </row>
    <row r="69" spans="1:20" s="393" customFormat="1" ht="40.5" customHeight="1" x14ac:dyDescent="0.25">
      <c r="A69" s="755"/>
      <c r="B69" s="755"/>
      <c r="C69" s="755"/>
      <c r="D69" s="755"/>
      <c r="E69" s="397"/>
      <c r="F69" s="397"/>
      <c r="G69" s="397"/>
      <c r="H69" s="397"/>
      <c r="I69" s="397"/>
      <c r="J69" s="397"/>
      <c r="K69" s="397"/>
      <c r="L69" s="397"/>
      <c r="M69" s="398" t="s">
        <v>19985</v>
      </c>
      <c r="N69" s="552">
        <f>SUM(N64:N68)</f>
        <v>45583.97</v>
      </c>
      <c r="O69" s="552">
        <f>SUM(O64:O68)</f>
        <v>46270.21</v>
      </c>
      <c r="P69" s="400">
        <f t="shared" ref="P69:P78" si="96">IF(N69="","",(N69/$N$85))</f>
        <v>0.32821802781041909</v>
      </c>
      <c r="Q69" s="400">
        <f t="shared" ref="Q69:Q78" si="97">IF(O69="","",(O69/$O$85))</f>
        <v>0.36613478320044818</v>
      </c>
      <c r="R69" s="401" t="str">
        <f t="shared" si="93"/>
        <v/>
      </c>
      <c r="S69" s="393" t="str">
        <f t="shared" si="94"/>
        <v/>
      </c>
      <c r="T69" s="393" t="str">
        <f t="shared" si="95"/>
        <v/>
      </c>
    </row>
    <row r="70" spans="1:20" ht="40.5" customHeight="1" x14ac:dyDescent="0.25">
      <c r="A70" s="563"/>
      <c r="B70" s="564" t="s">
        <v>34</v>
      </c>
      <c r="C70" s="563" t="s">
        <v>27</v>
      </c>
      <c r="D70" s="570" t="s">
        <v>146</v>
      </c>
      <c r="E70" s="563"/>
      <c r="F70" s="563" t="str">
        <f>IF(C69="","",(VLOOKUP(C69,#REF!,3,FALSE)))</f>
        <v/>
      </c>
      <c r="G70" s="581"/>
      <c r="H70" s="566" t="str">
        <f>IF(C69="","",VLOOKUP(C69,#REF!,4,FALSE))</f>
        <v/>
      </c>
      <c r="I70" s="566" t="str">
        <f>IF(C69="","",VLOOKUP(C69,#REF!,4,FALSE))</f>
        <v/>
      </c>
      <c r="J70" s="569"/>
      <c r="K70" s="569"/>
      <c r="L70" s="568" t="str">
        <f>IF(C69="","",TRUNC(H69*(1+J69),2))</f>
        <v/>
      </c>
      <c r="M70" s="568" t="str">
        <f>IF(C69="","",TRUNC(I69*(1+K69),2))</f>
        <v/>
      </c>
      <c r="N70" s="568" t="str">
        <f>IF(G69="","",TRUNC(G69*L69,2))</f>
        <v/>
      </c>
      <c r="O70" s="568" t="str">
        <f>IF(G69="","",TRUNC(G69*M69,2))</f>
        <v/>
      </c>
      <c r="P70" s="389" t="str">
        <f t="shared" si="96"/>
        <v/>
      </c>
      <c r="Q70" s="389" t="str">
        <f t="shared" si="97"/>
        <v/>
      </c>
      <c r="R70" s="390" t="str">
        <f t="shared" si="93"/>
        <v/>
      </c>
      <c r="S70" s="381" t="str">
        <f t="shared" si="94"/>
        <v/>
      </c>
      <c r="T70" s="381" t="str">
        <f t="shared" si="95"/>
        <v/>
      </c>
    </row>
    <row r="71" spans="1:20" s="718" customFormat="1" ht="40.5" customHeight="1" x14ac:dyDescent="0.25">
      <c r="A71" s="718" t="s">
        <v>13477</v>
      </c>
      <c r="B71" s="719" t="s">
        <v>35</v>
      </c>
      <c r="C71" s="720" t="s">
        <v>13241</v>
      </c>
      <c r="D71" s="721" t="str">
        <f>IFERROR(VLOOKUP($C71,'serv SEM DES'!$A$2:$E$8635,3,FALSE),VLOOKUP($C71,'emm SEM DES'!$A$2:$E$9000,3,FALSE))</f>
        <v>PINTURA DE FAIXA DE PEDESTRE OU ZEBRADA TINTA RETRORREFLETIVA A BASE DE RESINA ACRÍLICA COM MICROESFERAS DE VIDRO, E = 30 CM, APLICAÇÃO MANUAL. AF_05/2021</v>
      </c>
      <c r="F71" s="718" t="str">
        <f>IFERROR(VLOOKUP($C71,'serv SEM DES'!$A$2:$E$8635,4,FALSE),VLOOKUP($C71,'emm SEM DES'!$A$2:$E$9000,4,FALSE))</f>
        <v>M2</v>
      </c>
      <c r="G71" s="722">
        <v>46.67</v>
      </c>
      <c r="H71" s="723" t="str">
        <f>IFERROR(VLOOKUP($C71,'serv SEM DES'!$A$2:$E$8635,5,FALSE),VLOOKUP($C71,'emm SEM DES'!$A$2:$E$9000,5,FALSE))</f>
        <v>23,44</v>
      </c>
      <c r="I71" s="723" t="str">
        <f>IFERROR(VLOOKUP($C71,'serv COM DES'!$A$2:$E$8665,5,FALSE),VLOOKUP($C71,'emm COM DES'!$B$2:$F$9000,5,FALSE))</f>
        <v>22,16</v>
      </c>
      <c r="J71" s="724">
        <f>IF(A71="N",VLOOKUP($A$5,'Municípios BDI Serviços'!B:T,19,FALSE),VLOOKUP($A$5,'Municípios BDI Serviços'!B:AI,34,FALSE))</f>
        <v>0.20699999999999999</v>
      </c>
      <c r="K71" s="724">
        <f>IF(A71="N",VLOOKUP($A$5,'Municípios BDI Serviços'!B:T,18,FALSE),VLOOKUP($A$5,'Municípios BDI Serviços'!B:AI,33,FALSE))</f>
        <v>0.26740000000000003</v>
      </c>
      <c r="L71" s="722">
        <f t="shared" ref="L71:L76" si="98">IF(C71="","",TRUNC(H71*(1+J71),2))</f>
        <v>28.29</v>
      </c>
      <c r="M71" s="722">
        <f t="shared" ref="M71:M76" si="99">IF(C71="","",TRUNC(I71*(1+K71),2))</f>
        <v>28.08</v>
      </c>
      <c r="N71" s="722">
        <f t="shared" ref="N71:N76" si="100">IF(G71="","",TRUNC(G71*L71,2))</f>
        <v>1320.29</v>
      </c>
      <c r="O71" s="722">
        <f t="shared" ref="O71:O76" si="101">IF(G71="","",TRUNC(G71*M71,2))</f>
        <v>1310.49</v>
      </c>
      <c r="P71" s="725">
        <f t="shared" si="96"/>
        <v>9.5064773853137021E-3</v>
      </c>
      <c r="Q71" s="725">
        <f t="shared" si="97"/>
        <v>1.0369868043312433E-2</v>
      </c>
      <c r="R71" s="726" t="str">
        <f t="shared" si="93"/>
        <v/>
      </c>
      <c r="S71" s="718" t="str">
        <f t="shared" si="94"/>
        <v/>
      </c>
      <c r="T71" s="718" t="str">
        <f t="shared" si="95"/>
        <v/>
      </c>
    </row>
    <row r="72" spans="1:20" s="718" customFormat="1" ht="40.5" customHeight="1" x14ac:dyDescent="0.25">
      <c r="A72" s="718" t="s">
        <v>13477</v>
      </c>
      <c r="B72" s="719" t="s">
        <v>141</v>
      </c>
      <c r="C72" s="720" t="s">
        <v>13243</v>
      </c>
      <c r="D72" s="721" t="str">
        <f>IFERROR(VLOOKUP($C72,'serv SEM DES'!$A$2:$E$8635,3,FALSE),VLOOKUP($C72,'emm SEM DES'!$A$2:$E$9000,3,FALSE))</f>
        <v>PINTURA DE EIXO VIÁRIO SOBRE ASFALTO COM TINTA RETRORREFLETIVA A BASE DE RESINA ACRÍLICA COM MICROESFERAS DE VIDRO, APLICAÇÃO MECÂNICA COM DEMARCADORA AUTOPROPELIDA. AF_05/2021</v>
      </c>
      <c r="F72" s="718" t="str">
        <f>IFERROR(VLOOKUP($C72,'serv SEM DES'!$A$2:$E$8635,4,FALSE),VLOOKUP($C72,'emm SEM DES'!$A$2:$E$9000,4,FALSE))</f>
        <v>M</v>
      </c>
      <c r="G72" s="722">
        <v>344</v>
      </c>
      <c r="H72" s="723" t="str">
        <f>IFERROR(VLOOKUP($C72,'serv SEM DES'!$A$2:$E$8635,5,FALSE),VLOOKUP($C72,'emm SEM DES'!$A$2:$E$9000,5,FALSE))</f>
        <v>5,36</v>
      </c>
      <c r="I72" s="723" t="str">
        <f>IFERROR(VLOOKUP($C72,'serv COM DES'!$A$2:$E$8665,5,FALSE),VLOOKUP($C72,'emm COM DES'!$B$2:$F$9000,5,FALSE))</f>
        <v>5,13</v>
      </c>
      <c r="J72" s="724">
        <f>IF(A72="N",VLOOKUP($A$5,'Municípios BDI Serviços'!B:T,19,FALSE),VLOOKUP($A$5,'Municípios BDI Serviços'!B:AI,34,FALSE))</f>
        <v>0.20699999999999999</v>
      </c>
      <c r="K72" s="724">
        <f>IF(A72="N",VLOOKUP($A$5,'Municípios BDI Serviços'!B:T,18,FALSE),VLOOKUP($A$5,'Municípios BDI Serviços'!B:AI,33,FALSE))</f>
        <v>0.26740000000000003</v>
      </c>
      <c r="L72" s="722">
        <f t="shared" ref="L72" si="102">IF(C72="","",TRUNC(H72*(1+J72),2))</f>
        <v>6.46</v>
      </c>
      <c r="M72" s="722">
        <f t="shared" ref="M72" si="103">IF(C72="","",TRUNC(I72*(1+K72),2))</f>
        <v>6.5</v>
      </c>
      <c r="N72" s="722">
        <f t="shared" ref="N72" si="104">IF(G72="","",TRUNC(G72*L72,2))</f>
        <v>2222.2399999999998</v>
      </c>
      <c r="O72" s="722">
        <f t="shared" ref="O72" si="105">IF(G72="","",TRUNC(G72*M72,2))</f>
        <v>2236</v>
      </c>
      <c r="P72" s="725">
        <f t="shared" si="96"/>
        <v>1.6000783392087738E-2</v>
      </c>
      <c r="Q72" s="725">
        <f t="shared" si="97"/>
        <v>1.7693400899546428E-2</v>
      </c>
      <c r="R72" s="726" t="str">
        <f t="shared" ref="R72" si="106">IF(E72&gt;0,TRUNC(G72/E72,3),"")</f>
        <v/>
      </c>
      <c r="S72" s="718" t="str">
        <f t="shared" ref="S72" si="107">IF(R72="","",TRUNC(R72*E72,3))</f>
        <v/>
      </c>
      <c r="T72" s="718" t="str">
        <f t="shared" ref="T72" si="108">IF(R72="","",IF(S72=G72,TRUE,FALSE))</f>
        <v/>
      </c>
    </row>
    <row r="73" spans="1:20" s="699" customFormat="1" ht="40.5" customHeight="1" x14ac:dyDescent="0.25">
      <c r="A73" s="699" t="s">
        <v>13477</v>
      </c>
      <c r="B73" s="700" t="s">
        <v>144</v>
      </c>
      <c r="C73" s="701" t="s">
        <v>13476</v>
      </c>
      <c r="D73" s="702" t="str">
        <f>IFERROR(VLOOKUP($C73,'serv SEM DES'!$A$2:$E$8635,3,FALSE),VLOOKUP($C73,'emm SEM DES'!$A$2:$E$9000,3,FALSE))</f>
        <v>Placa de sinalização vertical totalmente refletiva, fornecimento e instalação. Exclusive poste (suporte)</v>
      </c>
      <c r="F73" s="699" t="str">
        <f>IFERROR(VLOOKUP($C73,'serv SEM DES'!$A$2:$E$8635,4,FALSE),VLOOKUP($C73,'emm SEM DES'!$A$2:$E$9000,4,FALSE))</f>
        <v>m²</v>
      </c>
      <c r="G73" s="703">
        <v>7.84</v>
      </c>
      <c r="H73" s="704">
        <f>IFERROR(VLOOKUP($C73,'serv SEM DES'!$A$2:$E$8635,5,FALSE),VLOOKUP($C73,'emm SEM DES'!$A$2:$E$9000,5,FALSE))</f>
        <v>634.51</v>
      </c>
      <c r="I73" s="704">
        <f>IFERROR(VLOOKUP($C73,'serv COM DES'!$A$2:$E$8665,5,FALSE),VLOOKUP($C73,'emm COM DES'!$B$2:$F$9000,5,FALSE))</f>
        <v>631.29999999999995</v>
      </c>
      <c r="J73" s="705">
        <f>IF(A73="N",VLOOKUP($A$5,'Municípios BDI Serviços'!B:T,19,FALSE),VLOOKUP($A$5,'Municípios BDI Serviços'!B:AI,34,FALSE))</f>
        <v>0.20699999999999999</v>
      </c>
      <c r="K73" s="705">
        <f>IF(A73="N",VLOOKUP($A$5,'Municípios BDI Serviços'!B:T,18,FALSE),VLOOKUP($A$5,'Municípios BDI Serviços'!B:AI,33,FALSE))</f>
        <v>0.26740000000000003</v>
      </c>
      <c r="L73" s="703">
        <f t="shared" si="98"/>
        <v>765.85</v>
      </c>
      <c r="M73" s="703">
        <f t="shared" si="99"/>
        <v>800.1</v>
      </c>
      <c r="N73" s="703">
        <f t="shared" si="100"/>
        <v>6004.26</v>
      </c>
      <c r="O73" s="703">
        <f t="shared" si="101"/>
        <v>6272.78</v>
      </c>
      <c r="P73" s="706">
        <f t="shared" si="96"/>
        <v>4.323244280085712E-2</v>
      </c>
      <c r="Q73" s="706">
        <f t="shared" si="97"/>
        <v>4.9636319899220412E-2</v>
      </c>
      <c r="R73" s="707" t="s">
        <v>27</v>
      </c>
      <c r="S73" s="699" t="s">
        <v>27</v>
      </c>
      <c r="T73" s="699" t="s">
        <v>27</v>
      </c>
    </row>
    <row r="74" spans="1:20" s="699" customFormat="1" ht="40.5" customHeight="1" x14ac:dyDescent="0.25">
      <c r="A74" s="699" t="s">
        <v>13477</v>
      </c>
      <c r="B74" s="700" t="s">
        <v>145</v>
      </c>
      <c r="C74" s="701" t="s">
        <v>6811</v>
      </c>
      <c r="D74" s="702" t="str">
        <f>IFERROR(VLOOKUP($C74,'serv SEM DES'!$A$2:$E$8635,3,FALSE),VLOOKUP($C74,'emm SEM DES'!$A$2:$E$9000,3,FALSE))</f>
        <v>Confecção de suporte e travessa para placa de sinalização</v>
      </c>
      <c r="F74" s="699" t="str">
        <f>IFERROR(VLOOKUP($C74,'serv SEM DES'!$A$2:$E$8635,4,FALSE),VLOOKUP($C74,'emm SEM DES'!$A$2:$E$9000,4,FALSE))</f>
        <v>un</v>
      </c>
      <c r="G74" s="703">
        <v>28</v>
      </c>
      <c r="H74" s="704">
        <f>IFERROR(VLOOKUP($C74,'serv SEM DES'!$A$2:$E$8635,5,FALSE),VLOOKUP($C74,'emm SEM DES'!$A$2:$E$9000,5,FALSE))</f>
        <v>139.22999999999999</v>
      </c>
      <c r="I74" s="704">
        <f>IFERROR(VLOOKUP($C74,'serv COM DES'!$A$2:$E$8665,5,FALSE),VLOOKUP($C74,'emm COM DES'!$B$2:$F$9000,5,FALSE))</f>
        <v>137.22</v>
      </c>
      <c r="J74" s="705">
        <f>IF(A74="N",VLOOKUP($A$5,'Municípios BDI Serviços'!B:T,19,FALSE),VLOOKUP($A$5,'Municípios BDI Serviços'!B:AI,34,FALSE))</f>
        <v>0.20699999999999999</v>
      </c>
      <c r="K74" s="705">
        <f>IF(A74="N",VLOOKUP($A$5,'Municípios BDI Serviços'!B:T,18,FALSE),VLOOKUP($A$5,'Municípios BDI Serviços'!B:AI,33,FALSE))</f>
        <v>0.26740000000000003</v>
      </c>
      <c r="L74" s="703">
        <f t="shared" si="98"/>
        <v>168.05</v>
      </c>
      <c r="M74" s="703">
        <f t="shared" si="99"/>
        <v>173.91</v>
      </c>
      <c r="N74" s="703">
        <f t="shared" si="100"/>
        <v>4705.3999999999996</v>
      </c>
      <c r="O74" s="703">
        <f t="shared" si="101"/>
        <v>4869.4799999999996</v>
      </c>
      <c r="P74" s="706">
        <f t="shared" si="96"/>
        <v>3.3880267735766453E-2</v>
      </c>
      <c r="Q74" s="706">
        <f t="shared" si="97"/>
        <v>3.8532049111056947E-2</v>
      </c>
      <c r="R74" s="707" t="str">
        <f t="shared" si="93"/>
        <v/>
      </c>
      <c r="S74" s="699" t="str">
        <f t="shared" si="94"/>
        <v/>
      </c>
      <c r="T74" s="699" t="str">
        <f t="shared" si="95"/>
        <v/>
      </c>
    </row>
    <row r="75" spans="1:20" s="718" customFormat="1" ht="40.5" customHeight="1" x14ac:dyDescent="0.25">
      <c r="A75" s="718" t="s">
        <v>13477</v>
      </c>
      <c r="B75" s="719" t="s">
        <v>147</v>
      </c>
      <c r="C75" s="720" t="s">
        <v>6794</v>
      </c>
      <c r="D75" s="721" t="str">
        <f>IFERROR(VLOOKUP($C75,'serv SEM DES'!$A$2:$E$8635,3,FALSE),VLOOKUP($C75,'emm SEM DES'!$A$2:$E$9000,3,FALSE))</f>
        <v>Placa esmaltada para identificação de Rua, dimensões 45x20 cm (REF SINAPI 73916/002)</v>
      </c>
      <c r="F75" s="718" t="str">
        <f>IFERROR(VLOOKUP($C75,'serv SEM DES'!$A$2:$E$8635,4,FALSE),VLOOKUP($C75,'emm SEM DES'!$A$2:$E$9000,4,FALSE))</f>
        <v>un</v>
      </c>
      <c r="G75" s="722">
        <v>20</v>
      </c>
      <c r="H75" s="723">
        <f>IFERROR(VLOOKUP($C75,'serv SEM DES'!$A$2:$E$8635,5,FALSE),VLOOKUP($C75,'emm SEM DES'!$A$2:$E$9000,5,FALSE))</f>
        <v>90.8</v>
      </c>
      <c r="I75" s="723">
        <f>IFERROR(VLOOKUP($C75,'serv COM DES'!$A$2:$E$8665,5,FALSE),VLOOKUP($C75,'emm COM DES'!$B$2:$F$9000,5,FALSE))</f>
        <v>89.99</v>
      </c>
      <c r="J75" s="724">
        <f>IF(A75="N",VLOOKUP($A$5,'Municípios BDI Serviços'!B:T,19,FALSE),VLOOKUP($A$5,'Municípios BDI Serviços'!B:AI,34,FALSE))</f>
        <v>0.20699999999999999</v>
      </c>
      <c r="K75" s="724">
        <f>IF(A75="N",VLOOKUP($A$5,'Municípios BDI Serviços'!B:T,18,FALSE),VLOOKUP($A$5,'Municípios BDI Serviços'!B:AI,33,FALSE))</f>
        <v>0.26740000000000003</v>
      </c>
      <c r="L75" s="722">
        <f t="shared" ref="L75" si="109">IF(C75="","",TRUNC(H75*(1+J75),2))</f>
        <v>109.59</v>
      </c>
      <c r="M75" s="722">
        <f t="shared" ref="M75" si="110">IF(C75="","",TRUNC(I75*(1+K75),2))</f>
        <v>114.05</v>
      </c>
      <c r="N75" s="722">
        <f t="shared" ref="N75" si="111">IF(G75="","",TRUNC(G75*L75,2))</f>
        <v>2191.8000000000002</v>
      </c>
      <c r="O75" s="722">
        <f t="shared" ref="O75" si="112">IF(G75="","",TRUNC(G75*M75,2))</f>
        <v>2281</v>
      </c>
      <c r="P75" s="725">
        <f t="shared" si="96"/>
        <v>1.5781606414598741E-2</v>
      </c>
      <c r="Q75" s="725">
        <f t="shared" si="97"/>
        <v>1.8049484549134794E-2</v>
      </c>
      <c r="R75" s="726" t="str">
        <f t="shared" si="93"/>
        <v/>
      </c>
      <c r="S75" s="718" t="str">
        <f t="shared" si="94"/>
        <v/>
      </c>
      <c r="T75" s="718" t="str">
        <f t="shared" si="95"/>
        <v/>
      </c>
    </row>
    <row r="76" spans="1:20" s="699" customFormat="1" ht="40.5" customHeight="1" x14ac:dyDescent="0.25">
      <c r="A76" s="699" t="s">
        <v>13477</v>
      </c>
      <c r="B76" s="700" t="s">
        <v>148</v>
      </c>
      <c r="C76" s="701" t="s">
        <v>6811</v>
      </c>
      <c r="D76" s="702" t="str">
        <f>IFERROR(VLOOKUP($C76,'serv SEM DES'!$A$2:$E$8635,3,FALSE),VLOOKUP($C76,'emm SEM DES'!$A$2:$E$9000,3,FALSE))</f>
        <v>Confecção de suporte e travessa para placa de sinalização</v>
      </c>
      <c r="F76" s="699" t="str">
        <f>IFERROR(VLOOKUP($C76,'serv SEM DES'!$A$2:$E$8635,4,FALSE),VLOOKUP($C76,'emm SEM DES'!$A$2:$E$9000,4,FALSE))</f>
        <v>un</v>
      </c>
      <c r="G76" s="703">
        <f>G75/2</f>
        <v>10</v>
      </c>
      <c r="H76" s="704">
        <f>IFERROR(VLOOKUP($C76,'serv SEM DES'!$A$2:$E$8635,5,FALSE),VLOOKUP($C76,'emm SEM DES'!$A$2:$E$9000,5,FALSE))</f>
        <v>139.22999999999999</v>
      </c>
      <c r="I76" s="704">
        <f>IFERROR(VLOOKUP($C76,'serv COM DES'!$A$2:$E$8665,5,FALSE),VLOOKUP($C76,'emm COM DES'!$B$2:$F$9000,5,FALSE))</f>
        <v>137.22</v>
      </c>
      <c r="J76" s="705">
        <f>IF(A76="N",VLOOKUP($A$5,'Municípios BDI Serviços'!B:T,19,FALSE),VLOOKUP($A$5,'Municípios BDI Serviços'!B:AI,34,FALSE))</f>
        <v>0.20699999999999999</v>
      </c>
      <c r="K76" s="705">
        <f>IF(A76="N",VLOOKUP($A$5,'Municípios BDI Serviços'!B:T,18,FALSE),VLOOKUP($A$5,'Municípios BDI Serviços'!B:AI,33,FALSE))</f>
        <v>0.26740000000000003</v>
      </c>
      <c r="L76" s="703">
        <f t="shared" si="98"/>
        <v>168.05</v>
      </c>
      <c r="M76" s="703">
        <f t="shared" si="99"/>
        <v>173.91</v>
      </c>
      <c r="N76" s="703">
        <f t="shared" si="100"/>
        <v>1680.5</v>
      </c>
      <c r="O76" s="703">
        <f t="shared" si="101"/>
        <v>1739.1</v>
      </c>
      <c r="P76" s="706">
        <f t="shared" si="96"/>
        <v>1.210009561991659E-2</v>
      </c>
      <c r="Q76" s="706">
        <f t="shared" si="97"/>
        <v>1.3761446111091768E-2</v>
      </c>
      <c r="R76" s="707" t="s">
        <v>27</v>
      </c>
      <c r="S76" s="699" t="s">
        <v>27</v>
      </c>
      <c r="T76" s="699" t="s">
        <v>27</v>
      </c>
    </row>
    <row r="77" spans="1:20" s="393" customFormat="1" ht="40.5" customHeight="1" x14ac:dyDescent="0.25">
      <c r="A77" s="755"/>
      <c r="B77" s="755"/>
      <c r="C77" s="755"/>
      <c r="D77" s="755"/>
      <c r="E77" s="397"/>
      <c r="F77" s="397"/>
      <c r="G77" s="397"/>
      <c r="H77" s="397"/>
      <c r="I77" s="397"/>
      <c r="J77" s="397"/>
      <c r="K77" s="397"/>
      <c r="L77" s="397"/>
      <c r="M77" s="398" t="s">
        <v>19985</v>
      </c>
      <c r="N77" s="552">
        <f>SUM(N71:N76)</f>
        <v>18124.490000000002</v>
      </c>
      <c r="O77" s="552">
        <f>SUM(O71:O76)</f>
        <v>18708.849999999999</v>
      </c>
      <c r="P77" s="400">
        <f t="shared" si="96"/>
        <v>0.13050167334854035</v>
      </c>
      <c r="Q77" s="400">
        <f t="shared" si="97"/>
        <v>0.14804256861336276</v>
      </c>
      <c r="R77" s="401" t="str">
        <f t="shared" si="93"/>
        <v/>
      </c>
      <c r="S77" s="393" t="str">
        <f t="shared" si="94"/>
        <v/>
      </c>
      <c r="T77" s="393" t="str">
        <f t="shared" si="95"/>
        <v/>
      </c>
    </row>
    <row r="78" spans="1:20" ht="40.5" customHeight="1" x14ac:dyDescent="0.25">
      <c r="A78" s="563"/>
      <c r="B78" s="564" t="s">
        <v>36964</v>
      </c>
      <c r="C78" s="563" t="s">
        <v>27</v>
      </c>
      <c r="D78" s="570" t="s">
        <v>13475</v>
      </c>
      <c r="E78" s="563"/>
      <c r="F78" s="563" t="str">
        <f>IF(C77="","",(VLOOKUP(C77,#REF!,3,FALSE)))</f>
        <v/>
      </c>
      <c r="G78" s="581"/>
      <c r="H78" s="566" t="str">
        <f>IF(C77="","",VLOOKUP(C77,#REF!,4,FALSE))</f>
        <v/>
      </c>
      <c r="I78" s="566" t="str">
        <f>IF(C77="","",VLOOKUP(C77,#REF!,4,FALSE))</f>
        <v/>
      </c>
      <c r="J78" s="569"/>
      <c r="K78" s="569"/>
      <c r="L78" s="568" t="str">
        <f>IF(C77="","",TRUNC(H77*(1+J77),2))</f>
        <v/>
      </c>
      <c r="M78" s="568" t="str">
        <f>IF(C77="","",TRUNC(I77*(1+K77),2))</f>
        <v/>
      </c>
      <c r="N78" s="568" t="str">
        <f>IF(G77="","",TRUNC(G77*L77,2))</f>
        <v/>
      </c>
      <c r="O78" s="568" t="str">
        <f>IF(G77="","",TRUNC(G77*M77,2))</f>
        <v/>
      </c>
      <c r="P78" s="389" t="str">
        <f t="shared" si="96"/>
        <v/>
      </c>
      <c r="Q78" s="389" t="str">
        <f t="shared" si="97"/>
        <v/>
      </c>
      <c r="R78" s="390" t="str">
        <f t="shared" si="93"/>
        <v/>
      </c>
      <c r="S78" s="381" t="str">
        <f t="shared" si="94"/>
        <v/>
      </c>
      <c r="T78" s="381" t="str">
        <f t="shared" si="95"/>
        <v/>
      </c>
    </row>
    <row r="79" spans="1:20" ht="40.5" customHeight="1" x14ac:dyDescent="0.25">
      <c r="A79" s="381" t="s">
        <v>13477</v>
      </c>
      <c r="B79" s="383" t="s">
        <v>36965</v>
      </c>
      <c r="C79" s="384" t="s">
        <v>8</v>
      </c>
      <c r="D79" s="385" t="str">
        <f>IFERROR(VLOOKUP($C79,'serv SEM DES'!$A$2:$E$8635,3,FALSE),VLOOKUP($C79,'emm SEM DES'!$A$2:$E$9000,3,FALSE))</f>
        <v>ENGENHEIRO CIVIL DE OBRA PLENO COM ENCARGOS COMPLEMENTARES</v>
      </c>
      <c r="F79" s="381" t="str">
        <f>IFERROR(VLOOKUP($C79,'serv SEM DES'!$A$2:$E$8635,4,FALSE),VLOOKUP($C79,'emm SEM DES'!$A$2:$E$9000,4,FALSE))</f>
        <v>H</v>
      </c>
      <c r="G79" s="386">
        <v>440</v>
      </c>
      <c r="H79" s="387" t="str">
        <f>IFERROR(VLOOKUP($C79,'serv SEM DES'!$A$2:$E$8635,5,FALSE),VLOOKUP($C79,'emm SEM DES'!$A$2:$E$9000,5,FALSE))</f>
        <v>119,71</v>
      </c>
      <c r="I79" s="387" t="str">
        <f>IFERROR(VLOOKUP($C79,'serv COM DES'!$A$2:$E$8665,5,FALSE),VLOOKUP($C79,'emm COM DES'!$B$2:$F$9000,5,FALSE))</f>
        <v>103,22</v>
      </c>
      <c r="J79" s="388">
        <f>IF(A79="N",VLOOKUP($A$5,'Municípios BDI Serviços'!B:T,19,FALSE),VLOOKUP($A$5,'Municípios BDI Serviços'!B:AI,34,FALSE))</f>
        <v>0.20699999999999999</v>
      </c>
      <c r="K79" s="388">
        <f>IF(A79="N",VLOOKUP($A$5,'Municípios BDI Serviços'!B:T,18,FALSE),VLOOKUP($A$5,'Municípios BDI Serviços'!B:AI,33,FALSE))</f>
        <v>0.26740000000000003</v>
      </c>
      <c r="L79" s="386">
        <f t="shared" ref="L79:L84" si="113">IF(C79="","",TRUNC(H79*(1+J79),2))</f>
        <v>144.47999999999999</v>
      </c>
      <c r="M79" s="386">
        <f t="shared" ref="M79:M84" si="114">IF(C79="","",TRUNC(I79*(1+K79),2))</f>
        <v>130.82</v>
      </c>
      <c r="N79" s="386">
        <f t="shared" ref="N79:N84" si="115">IF(G79="","",TRUNC(G79*L79,2))</f>
        <v>63571.199999999997</v>
      </c>
      <c r="O79" s="386">
        <f t="shared" ref="O79:O84" si="116">IF(G79="","",TRUNC(G79*M79,2))</f>
        <v>57560.800000000003</v>
      </c>
      <c r="P79" s="389" t="e">
        <f>#N/A</f>
        <v>#N/A</v>
      </c>
      <c r="Q79" s="389" t="e">
        <f>#N/A</f>
        <v>#N/A</v>
      </c>
      <c r="R79" s="390" t="e">
        <f>#N/A</f>
        <v>#N/A</v>
      </c>
      <c r="S79" s="381" t="e">
        <f>#N/A</f>
        <v>#N/A</v>
      </c>
      <c r="T79" s="381" t="e">
        <f>#N/A</f>
        <v>#N/A</v>
      </c>
    </row>
    <row r="80" spans="1:20" ht="40.5" customHeight="1" x14ac:dyDescent="0.25">
      <c r="A80" s="381" t="s">
        <v>13477</v>
      </c>
      <c r="B80" s="383" t="s">
        <v>36966</v>
      </c>
      <c r="C80" s="384" t="s">
        <v>2030</v>
      </c>
      <c r="D80" s="385" t="str">
        <f>IFERROR(VLOOKUP($C80,'serv SEM DES'!$A$2:$E$8635,3,FALSE),VLOOKUP($C80,'emm SEM DES'!$A$2:$E$9000,3,FALSE))</f>
        <v>MESTRE DE OBRAS COM ENCARGOS COMPLEMENTARES</v>
      </c>
      <c r="F80" s="381" t="str">
        <f>IFERROR(VLOOKUP($C80,'serv SEM DES'!$A$2:$E$8635,4,FALSE),VLOOKUP($C80,'emm SEM DES'!$A$2:$E$9000,4,FALSE))</f>
        <v>H</v>
      </c>
      <c r="G80" s="386">
        <v>1200</v>
      </c>
      <c r="H80" s="387" t="str">
        <f>IFERROR(VLOOKUP($C80,'serv SEM DES'!$A$2:$E$8635,5,FALSE),VLOOKUP($C80,'emm SEM DES'!$A$2:$E$9000,5,FALSE))</f>
        <v>36,11</v>
      </c>
      <c r="I80" s="387" t="str">
        <f>IFERROR(VLOOKUP($C80,'serv COM DES'!$A$2:$E$8665,5,FALSE),VLOOKUP($C80,'emm COM DES'!$B$2:$F$9000,5,FALSE))</f>
        <v>31,40</v>
      </c>
      <c r="J80" s="388">
        <f>IF(A80="N",VLOOKUP($A$5,'Municípios BDI Serviços'!B:T,19,FALSE),VLOOKUP($A$5,'Municípios BDI Serviços'!B:AI,34,FALSE))</f>
        <v>0.20699999999999999</v>
      </c>
      <c r="K80" s="388">
        <f>IF(A80="N",VLOOKUP($A$5,'Municípios BDI Serviços'!B:T,18,FALSE),VLOOKUP($A$5,'Municípios BDI Serviços'!B:AI,33,FALSE))</f>
        <v>0.26740000000000003</v>
      </c>
      <c r="L80" s="386">
        <f t="shared" si="113"/>
        <v>43.58</v>
      </c>
      <c r="M80" s="386">
        <f t="shared" si="114"/>
        <v>39.79</v>
      </c>
      <c r="N80" s="386">
        <f t="shared" si="115"/>
        <v>52296</v>
      </c>
      <c r="O80" s="386">
        <f t="shared" si="116"/>
        <v>47748</v>
      </c>
      <c r="P80" s="389">
        <f t="shared" ref="P80:P85" si="117">IF(N80="","",(N80/$N$85))</f>
        <v>0.37654662334969236</v>
      </c>
      <c r="Q80" s="389">
        <f t="shared" ref="Q80:Q85" si="118">IF(O80="","",(O80/$O$85))</f>
        <v>0.37782849112323025</v>
      </c>
      <c r="R80" s="390" t="s">
        <v>27</v>
      </c>
      <c r="S80" s="381" t="e">
        <f>IF(R79="","",TRUNC(R79*E79,3))</f>
        <v>#N/A</v>
      </c>
      <c r="T80" s="381" t="e">
        <f>IF(R79="","",IF(S79=G79,TRUE,FALSE))</f>
        <v>#N/A</v>
      </c>
    </row>
    <row r="81" spans="1:22" ht="40.5" customHeight="1" x14ac:dyDescent="0.25">
      <c r="A81" s="381" t="s">
        <v>13477</v>
      </c>
      <c r="B81" s="383" t="s">
        <v>36967</v>
      </c>
      <c r="C81" s="384" t="s">
        <v>9</v>
      </c>
      <c r="D81" s="385" t="str">
        <f>IFERROR(VLOOKUP($C81,'serv SEM DES'!$A$2:$E$8635,3,FALSE),VLOOKUP($C81,'emm SEM DES'!$A$2:$E$9000,3,FALSE))</f>
        <v>TOPOGRAFO COM ENCARGOS COMPLEMENTARES</v>
      </c>
      <c r="F81" s="381" t="str">
        <f>IFERROR(VLOOKUP($C81,'serv SEM DES'!$A$2:$E$8635,4,FALSE),VLOOKUP($C81,'emm SEM DES'!$A$2:$E$9000,4,FALSE))</f>
        <v>H</v>
      </c>
      <c r="G81" s="386">
        <v>200</v>
      </c>
      <c r="H81" s="387" t="str">
        <f>IFERROR(VLOOKUP($C81,'serv SEM DES'!$A$2:$E$8635,5,FALSE),VLOOKUP($C81,'emm SEM DES'!$A$2:$E$9000,5,FALSE))</f>
        <v>25,25</v>
      </c>
      <c r="I81" s="387" t="str">
        <f>IFERROR(VLOOKUP($C81,'serv COM DES'!$A$2:$E$8665,5,FALSE),VLOOKUP($C81,'emm COM DES'!$B$2:$F$9000,5,FALSE))</f>
        <v>21,99</v>
      </c>
      <c r="J81" s="388">
        <f>IF(A81="N",VLOOKUP($A$5,'Municípios BDI Serviços'!B:T,19,FALSE),VLOOKUP($A$5,'Municípios BDI Serviços'!B:AI,34,FALSE))</f>
        <v>0.20699999999999999</v>
      </c>
      <c r="K81" s="388">
        <f>IF(A81="N",VLOOKUP($A$5,'Municípios BDI Serviços'!B:T,18,FALSE),VLOOKUP($A$5,'Municípios BDI Serviços'!B:AI,33,FALSE))</f>
        <v>0.26740000000000003</v>
      </c>
      <c r="L81" s="386">
        <f t="shared" si="113"/>
        <v>30.47</v>
      </c>
      <c r="M81" s="386">
        <f t="shared" si="114"/>
        <v>27.87</v>
      </c>
      <c r="N81" s="386">
        <f t="shared" si="115"/>
        <v>6094</v>
      </c>
      <c r="O81" s="386">
        <f t="shared" si="116"/>
        <v>5574</v>
      </c>
      <c r="P81" s="389">
        <f t="shared" si="117"/>
        <v>4.3878597267344069E-2</v>
      </c>
      <c r="Q81" s="389">
        <f t="shared" si="118"/>
        <v>4.4106894729012427E-2</v>
      </c>
      <c r="R81" s="390" t="str">
        <f t="shared" ref="R81:R84" si="119">IF(E81&gt;0,TRUNC(G81/E81,3),"")</f>
        <v/>
      </c>
      <c r="S81" s="381" t="str">
        <f t="shared" ref="S81:S84" si="120">IF(R81="","",TRUNC(R81*E81,3))</f>
        <v/>
      </c>
      <c r="T81" s="381" t="str">
        <f t="shared" ref="T81:T84" si="121">IF(R81="","",IF(S81=G81,TRUE,FALSE))</f>
        <v/>
      </c>
    </row>
    <row r="82" spans="1:22" ht="40.5" customHeight="1" x14ac:dyDescent="0.25">
      <c r="A82" s="381" t="s">
        <v>13477</v>
      </c>
      <c r="B82" s="383" t="s">
        <v>36968</v>
      </c>
      <c r="C82" s="384" t="s">
        <v>10</v>
      </c>
      <c r="D82" s="385" t="str">
        <f>IFERROR(VLOOKUP($C82,'serv SEM DES'!$A$2:$E$8635,3,FALSE),VLOOKUP($C82,'emm SEM DES'!$A$2:$E$9000,3,FALSE))</f>
        <v>AUXILIAR DE TOPÓGRAFO COM ENCARGOS COMPLEMENTARES</v>
      </c>
      <c r="F82" s="381" t="str">
        <f>IFERROR(VLOOKUP($C82,'serv SEM DES'!$A$2:$E$8635,4,FALSE),VLOOKUP($C82,'emm SEM DES'!$A$2:$E$9000,4,FALSE))</f>
        <v>H</v>
      </c>
      <c r="G82" s="386">
        <v>200</v>
      </c>
      <c r="H82" s="387" t="str">
        <f>IFERROR(VLOOKUP($C82,'serv SEM DES'!$A$2:$E$8635,5,FALSE),VLOOKUP($C82,'emm SEM DES'!$A$2:$E$9000,5,FALSE))</f>
        <v>12,43</v>
      </c>
      <c r="I82" s="387" t="str">
        <f>IFERROR(VLOOKUP($C82,'serv COM DES'!$A$2:$E$8665,5,FALSE),VLOOKUP($C82,'emm COM DES'!$B$2:$F$9000,5,FALSE))</f>
        <v>10,96</v>
      </c>
      <c r="J82" s="388">
        <f>IF(A82="N",VLOOKUP($A$5,'Municípios BDI Serviços'!B:T,19,FALSE),VLOOKUP($A$5,'Municípios BDI Serviços'!B:AI,34,FALSE))</f>
        <v>0.20699999999999999</v>
      </c>
      <c r="K82" s="388">
        <f>IF(A82="N",VLOOKUP($A$5,'Municípios BDI Serviços'!B:T,18,FALSE),VLOOKUP($A$5,'Municípios BDI Serviços'!B:AI,33,FALSE))</f>
        <v>0.26740000000000003</v>
      </c>
      <c r="L82" s="386">
        <f t="shared" si="113"/>
        <v>15</v>
      </c>
      <c r="M82" s="386">
        <f t="shared" si="114"/>
        <v>13.89</v>
      </c>
      <c r="N82" s="386">
        <f t="shared" si="115"/>
        <v>3000</v>
      </c>
      <c r="O82" s="386">
        <f t="shared" si="116"/>
        <v>2778</v>
      </c>
      <c r="P82" s="389">
        <f t="shared" si="117"/>
        <v>2.1600884772240269E-2</v>
      </c>
      <c r="Q82" s="389">
        <f t="shared" si="118"/>
        <v>2.198223063458854E-2</v>
      </c>
      <c r="R82" s="390" t="str">
        <f t="shared" si="119"/>
        <v/>
      </c>
      <c r="S82" s="381" t="str">
        <f t="shared" si="120"/>
        <v/>
      </c>
      <c r="T82" s="381" t="str">
        <f t="shared" si="121"/>
        <v/>
      </c>
    </row>
    <row r="83" spans="1:22" ht="40.5" customHeight="1" x14ac:dyDescent="0.25">
      <c r="A83" s="381" t="s">
        <v>13477</v>
      </c>
      <c r="B83" s="383" t="s">
        <v>36969</v>
      </c>
      <c r="C83" s="384" t="s">
        <v>137</v>
      </c>
      <c r="D83" s="385" t="str">
        <f>IFERROR(VLOOKUP($C83,'serv SEM DES'!$A$2:$E$8635,3,FALSE),VLOOKUP($C83,'emm SEM DES'!$A$2:$E$9000,3,FALSE))</f>
        <v>TÉCNICO DE LABORATÓRIO COM ENCARGOS COMPLEMENTARES</v>
      </c>
      <c r="F83" s="381" t="str">
        <f>IFERROR(VLOOKUP($C83,'serv SEM DES'!$A$2:$E$8635,4,FALSE),VLOOKUP($C83,'emm SEM DES'!$A$2:$E$9000,4,FALSE))</f>
        <v>H</v>
      </c>
      <c r="G83" s="386">
        <v>200</v>
      </c>
      <c r="H83" s="387" t="str">
        <f>IFERROR(VLOOKUP($C83,'serv SEM DES'!$A$2:$E$8635,5,FALSE),VLOOKUP($C83,'emm SEM DES'!$A$2:$E$9000,5,FALSE))</f>
        <v>31,33</v>
      </c>
      <c r="I83" s="387" t="str">
        <f>IFERROR(VLOOKUP($C83,'serv COM DES'!$A$2:$E$8665,5,FALSE),VLOOKUP($C83,'emm COM DES'!$B$2:$F$9000,5,FALSE))</f>
        <v>27,22</v>
      </c>
      <c r="J83" s="388">
        <f>IF(A83="N",VLOOKUP($A$5,'Municípios BDI Serviços'!B:T,19,FALSE),VLOOKUP($A$5,'Municípios BDI Serviços'!B:AI,34,FALSE))</f>
        <v>0.20699999999999999</v>
      </c>
      <c r="K83" s="388">
        <f>IF(A83="N",VLOOKUP($A$5,'Municípios BDI Serviços'!B:T,18,FALSE),VLOOKUP($A$5,'Municípios BDI Serviços'!B:AI,33,FALSE))</f>
        <v>0.26740000000000003</v>
      </c>
      <c r="L83" s="386">
        <f t="shared" si="113"/>
        <v>37.81</v>
      </c>
      <c r="M83" s="386">
        <f t="shared" si="114"/>
        <v>34.49</v>
      </c>
      <c r="N83" s="386">
        <f t="shared" si="115"/>
        <v>7562</v>
      </c>
      <c r="O83" s="386">
        <f t="shared" si="116"/>
        <v>6898</v>
      </c>
      <c r="P83" s="389">
        <f t="shared" si="117"/>
        <v>5.4448630215893641E-2</v>
      </c>
      <c r="Q83" s="389">
        <f t="shared" si="118"/>
        <v>5.458366699690128E-2</v>
      </c>
      <c r="R83" s="390" t="str">
        <f t="shared" si="119"/>
        <v/>
      </c>
      <c r="S83" s="381" t="str">
        <f t="shared" si="120"/>
        <v/>
      </c>
      <c r="T83" s="381" t="str">
        <f t="shared" si="121"/>
        <v/>
      </c>
    </row>
    <row r="84" spans="1:22" ht="40.5" customHeight="1" x14ac:dyDescent="0.25">
      <c r="A84" s="381" t="s">
        <v>13477</v>
      </c>
      <c r="B84" s="383" t="s">
        <v>36970</v>
      </c>
      <c r="C84" s="384" t="s">
        <v>1070</v>
      </c>
      <c r="D84" s="385" t="str">
        <f>IFERROR(VLOOKUP($C84,'serv SEM DES'!$A$2:$E$8635,3,FALSE),VLOOKUP($C84,'emm SEM DES'!$A$2:$E$9000,3,FALSE))</f>
        <v>AUXILIAR DE LABORATÓRIO COM ENCARGOS COMPLEMENTARES</v>
      </c>
      <c r="F84" s="381" t="str">
        <f>IFERROR(VLOOKUP($C84,'serv SEM DES'!$A$2:$E$8635,4,FALSE),VLOOKUP($C84,'emm SEM DES'!$A$2:$E$9000,4,FALSE))</f>
        <v>H</v>
      </c>
      <c r="G84" s="386">
        <v>200</v>
      </c>
      <c r="H84" s="387" t="str">
        <f>IFERROR(VLOOKUP($C84,'serv SEM DES'!$A$2:$E$8635,5,FALSE),VLOOKUP($C84,'emm SEM DES'!$A$2:$E$9000,5,FALSE))</f>
        <v>26,35</v>
      </c>
      <c r="I84" s="387" t="str">
        <f>IFERROR(VLOOKUP($C84,'serv COM DES'!$A$2:$E$8665,5,FALSE),VLOOKUP($C84,'emm COM DES'!$B$2:$F$9000,5,FALSE))</f>
        <v>22,95</v>
      </c>
      <c r="J84" s="388">
        <f>IF(A84="N",VLOOKUP($A$5,'Municípios BDI Serviços'!B:T,19,FALSE),VLOOKUP($A$5,'Municípios BDI Serviços'!B:AI,34,FALSE))</f>
        <v>0.20699999999999999</v>
      </c>
      <c r="K84" s="388">
        <f>IF(A84="N",VLOOKUP($A$5,'Municípios BDI Serviços'!B:T,18,FALSE),VLOOKUP($A$5,'Municípios BDI Serviços'!B:AI,33,FALSE))</f>
        <v>0.26740000000000003</v>
      </c>
      <c r="L84" s="386">
        <f t="shared" si="113"/>
        <v>31.8</v>
      </c>
      <c r="M84" s="386">
        <f t="shared" si="114"/>
        <v>29.08</v>
      </c>
      <c r="N84" s="386">
        <f t="shared" si="115"/>
        <v>6360</v>
      </c>
      <c r="O84" s="386">
        <f t="shared" si="116"/>
        <v>5816</v>
      </c>
      <c r="P84" s="389">
        <f t="shared" si="117"/>
        <v>4.5793875717149372E-2</v>
      </c>
      <c r="Q84" s="389">
        <f t="shared" si="118"/>
        <v>4.6021833466798757E-2</v>
      </c>
      <c r="R84" s="390" t="str">
        <f t="shared" si="119"/>
        <v/>
      </c>
      <c r="S84" s="381" t="str">
        <f t="shared" si="120"/>
        <v/>
      </c>
      <c r="T84" s="381" t="str">
        <f t="shared" si="121"/>
        <v/>
      </c>
    </row>
    <row r="85" spans="1:22" s="393" customFormat="1" ht="40.5" customHeight="1" x14ac:dyDescent="0.25">
      <c r="A85" s="755"/>
      <c r="B85" s="755"/>
      <c r="C85" s="755"/>
      <c r="D85" s="755"/>
      <c r="E85" s="398"/>
      <c r="F85" s="398"/>
      <c r="G85" s="398"/>
      <c r="H85" s="398"/>
      <c r="I85" s="398"/>
      <c r="J85" s="398"/>
      <c r="K85" s="398"/>
      <c r="L85" s="398"/>
      <c r="M85" s="398" t="s">
        <v>19985</v>
      </c>
      <c r="N85" s="399">
        <f>SUM(N79:N84)</f>
        <v>138883.20000000001</v>
      </c>
      <c r="O85" s="399">
        <f>SUM(O79:O84)</f>
        <v>126374.8</v>
      </c>
      <c r="P85" s="400">
        <f t="shared" si="117"/>
        <v>1</v>
      </c>
      <c r="Q85" s="400">
        <f t="shared" si="118"/>
        <v>1</v>
      </c>
      <c r="R85" s="401" t="e">
        <f>#N/A</f>
        <v>#N/A</v>
      </c>
      <c r="S85" s="393" t="e">
        <f>#N/A</f>
        <v>#N/A</v>
      </c>
      <c r="T85" s="393" t="e">
        <f>#N/A</f>
        <v>#N/A</v>
      </c>
    </row>
    <row r="86" spans="1:22" ht="40.5" customHeight="1" x14ac:dyDescent="0.25">
      <c r="A86" s="553"/>
      <c r="B86" s="553"/>
      <c r="C86" s="553"/>
      <c r="D86" s="553"/>
      <c r="E86" s="553"/>
      <c r="F86" s="553"/>
      <c r="G86" s="553"/>
      <c r="H86" s="553"/>
      <c r="I86" s="553"/>
      <c r="J86" s="553"/>
      <c r="K86" s="553"/>
      <c r="L86" s="760" t="s">
        <v>19986</v>
      </c>
      <c r="M86" s="760"/>
      <c r="N86" s="554">
        <f>N14+N39+N69+N77+N85+N62+N56</f>
        <v>3542311.4900000012</v>
      </c>
      <c r="O86" s="554">
        <f>O14+O39+O69+O77+O85+O62+O56</f>
        <v>3625869.7599999993</v>
      </c>
      <c r="P86" s="389" t="e">
        <f>#N/A</f>
        <v>#N/A</v>
      </c>
      <c r="Q86" s="389" t="e">
        <f>#N/A</f>
        <v>#N/A</v>
      </c>
      <c r="R86" s="390" t="s">
        <v>27</v>
      </c>
      <c r="S86" s="382"/>
      <c r="T86" s="382"/>
      <c r="V86" s="381">
        <f>O86/G50</f>
        <v>564.29695349627639</v>
      </c>
    </row>
    <row r="87" spans="1:22" ht="40.5" customHeight="1" x14ac:dyDescent="0.25">
      <c r="D87" s="177" t="s">
        <v>19989</v>
      </c>
      <c r="V87" s="381">
        <f>4000000/V86</f>
        <v>7088.4664097808118</v>
      </c>
    </row>
    <row r="88" spans="1:22" ht="40.5" customHeight="1" x14ac:dyDescent="0.25">
      <c r="D88" s="177" t="s">
        <v>19990</v>
      </c>
    </row>
    <row r="89" spans="1:22" ht="40.5" customHeight="1" x14ac:dyDescent="0.25">
      <c r="O89" s="403">
        <f>N86/G50</f>
        <v>551.29271442498168</v>
      </c>
      <c r="P89" s="404"/>
      <c r="Q89" s="405"/>
      <c r="R89" s="405"/>
      <c r="S89" s="405"/>
      <c r="T89" s="405"/>
      <c r="U89" s="406" t="s">
        <v>16464</v>
      </c>
    </row>
    <row r="90" spans="1:22" ht="40.5" customHeight="1" x14ac:dyDescent="0.25">
      <c r="M90" s="386">
        <f>N86*0.05</f>
        <v>177115.57450000008</v>
      </c>
      <c r="O90" s="403">
        <f>10000000/O89</f>
        <v>18139.184027545809</v>
      </c>
      <c r="P90" s="405"/>
      <c r="Q90" s="405"/>
      <c r="R90" s="405"/>
      <c r="S90" s="405"/>
      <c r="T90" s="405"/>
      <c r="U90" s="405" t="s">
        <v>16463</v>
      </c>
    </row>
    <row r="92" spans="1:22" ht="40.5" customHeight="1" x14ac:dyDescent="0.25">
      <c r="N92" s="386">
        <f>N86*0.05</f>
        <v>177115.57450000008</v>
      </c>
    </row>
    <row r="97" spans="12:14" ht="40.5" customHeight="1" x14ac:dyDescent="0.25">
      <c r="L97" s="407"/>
      <c r="N97" s="407"/>
    </row>
  </sheetData>
  <mergeCells count="12">
    <mergeCell ref="D57:O57"/>
    <mergeCell ref="L86:M86"/>
    <mergeCell ref="A69:D69"/>
    <mergeCell ref="A77:D77"/>
    <mergeCell ref="A85:D85"/>
    <mergeCell ref="D63:O63"/>
    <mergeCell ref="A39:D39"/>
    <mergeCell ref="A14:D14"/>
    <mergeCell ref="A5:D5"/>
    <mergeCell ref="A1:O1"/>
    <mergeCell ref="A2:D2"/>
    <mergeCell ref="A4:D4"/>
  </mergeCells>
  <phoneticPr fontId="28" type="noConversion"/>
  <conditionalFormatting sqref="A8:A13 A16:A38 A40:A55 A65 A78:A83">
    <cfRule type="cellIs" dxfId="5" priority="293" operator="equal">
      <formula>"S"</formula>
    </cfRule>
  </conditionalFormatting>
  <conditionalFormatting sqref="A57:A59">
    <cfRule type="cellIs" dxfId="4" priority="3" operator="equal">
      <formula>"S"</formula>
    </cfRule>
  </conditionalFormatting>
  <conditionalFormatting sqref="A63">
    <cfRule type="cellIs" dxfId="3" priority="290" operator="equal">
      <formula>"S"</formula>
    </cfRule>
  </conditionalFormatting>
  <conditionalFormatting sqref="A70:A75">
    <cfRule type="cellIs" dxfId="2" priority="156" operator="equal">
      <formula>"S"</formula>
    </cfRule>
  </conditionalFormatting>
  <conditionalFormatting sqref="P8:Q85">
    <cfRule type="cellIs" dxfId="1" priority="1" operator="greaterThan">
      <formula>0.18</formula>
    </cfRule>
  </conditionalFormatting>
  <dataValidations count="1">
    <dataValidation type="list" allowBlank="1" showInputMessage="1" showErrorMessage="1" sqref="A8:A13 A63 A70:A75 A65 A16:A38 A40:A55 A57:A59 A78:A83">
      <formula1>#REF!</formula1>
    </dataValidation>
  </dataValidations>
  <printOptions horizontalCentered="1"/>
  <pageMargins left="3.937007874015748E-2" right="3.937007874015748E-2" top="0.39370078740157483" bottom="0.15748031496062992" header="0" footer="0.31496062992125984"/>
  <pageSetup paperSize="9" scale="16" fitToHeight="1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1"/>
  <sheetViews>
    <sheetView zoomScale="85" zoomScaleNormal="85" workbookViewId="0">
      <selection activeCell="E16" sqref="E16"/>
    </sheetView>
  </sheetViews>
  <sheetFormatPr defaultColWidth="9.140625" defaultRowHeight="12.75" x14ac:dyDescent="0.2"/>
  <cols>
    <col min="1" max="1" width="9.140625" style="31"/>
    <col min="2" max="2" width="48.42578125" style="31" customWidth="1"/>
    <col min="3" max="3" width="17.28515625" style="31" customWidth="1"/>
    <col min="4" max="4" width="17.5703125" style="31" bestFit="1" customWidth="1"/>
    <col min="5" max="8" width="21.42578125" style="31" customWidth="1"/>
    <col min="9" max="10" width="18.140625" style="31" customWidth="1"/>
    <col min="11" max="11" width="21.140625" style="31" customWidth="1"/>
    <col min="12" max="12" width="12.85546875" style="31" bestFit="1" customWidth="1"/>
    <col min="13" max="260" width="9.140625" style="31"/>
    <col min="261" max="261" width="32.140625" style="31" customWidth="1"/>
    <col min="262" max="262" width="14.85546875" style="31" bestFit="1" customWidth="1"/>
    <col min="263" max="263" width="17.5703125" style="31" bestFit="1" customWidth="1"/>
    <col min="264" max="265" width="21.42578125" style="31" customWidth="1"/>
    <col min="266" max="266" width="18.140625" style="31" customWidth="1"/>
    <col min="267" max="267" width="21.140625" style="31" customWidth="1"/>
    <col min="268" max="516" width="9.140625" style="31"/>
    <col min="517" max="517" width="32.140625" style="31" customWidth="1"/>
    <col min="518" max="518" width="14.85546875" style="31" bestFit="1" customWidth="1"/>
    <col min="519" max="519" width="17.5703125" style="31" bestFit="1" customWidth="1"/>
    <col min="520" max="521" width="21.42578125" style="31" customWidth="1"/>
    <col min="522" max="522" width="18.140625" style="31" customWidth="1"/>
    <col min="523" max="523" width="21.140625" style="31" customWidth="1"/>
    <col min="524" max="772" width="9.140625" style="31"/>
    <col min="773" max="773" width="32.140625" style="31" customWidth="1"/>
    <col min="774" max="774" width="14.85546875" style="31" bestFit="1" customWidth="1"/>
    <col min="775" max="775" width="17.5703125" style="31" bestFit="1" customWidth="1"/>
    <col min="776" max="777" width="21.42578125" style="31" customWidth="1"/>
    <col min="778" max="778" width="18.140625" style="31" customWidth="1"/>
    <col min="779" max="779" width="21.140625" style="31" customWidth="1"/>
    <col min="780" max="1028" width="9.140625" style="31"/>
    <col min="1029" max="1029" width="32.140625" style="31" customWidth="1"/>
    <col min="1030" max="1030" width="14.85546875" style="31" bestFit="1" customWidth="1"/>
    <col min="1031" max="1031" width="17.5703125" style="31" bestFit="1" customWidth="1"/>
    <col min="1032" max="1033" width="21.42578125" style="31" customWidth="1"/>
    <col min="1034" max="1034" width="18.140625" style="31" customWidth="1"/>
    <col min="1035" max="1035" width="21.140625" style="31" customWidth="1"/>
    <col min="1036" max="1284" width="9.140625" style="31"/>
    <col min="1285" max="1285" width="32.140625" style="31" customWidth="1"/>
    <col min="1286" max="1286" width="14.85546875" style="31" bestFit="1" customWidth="1"/>
    <col min="1287" max="1287" width="17.5703125" style="31" bestFit="1" customWidth="1"/>
    <col min="1288" max="1289" width="21.42578125" style="31" customWidth="1"/>
    <col min="1290" max="1290" width="18.140625" style="31" customWidth="1"/>
    <col min="1291" max="1291" width="21.140625" style="31" customWidth="1"/>
    <col min="1292" max="1540" width="9.140625" style="31"/>
    <col min="1541" max="1541" width="32.140625" style="31" customWidth="1"/>
    <col min="1542" max="1542" width="14.85546875" style="31" bestFit="1" customWidth="1"/>
    <col min="1543" max="1543" width="17.5703125" style="31" bestFit="1" customWidth="1"/>
    <col min="1544" max="1545" width="21.42578125" style="31" customWidth="1"/>
    <col min="1546" max="1546" width="18.140625" style="31" customWidth="1"/>
    <col min="1547" max="1547" width="21.140625" style="31" customWidth="1"/>
    <col min="1548" max="1796" width="9.140625" style="31"/>
    <col min="1797" max="1797" width="32.140625" style="31" customWidth="1"/>
    <col min="1798" max="1798" width="14.85546875" style="31" bestFit="1" customWidth="1"/>
    <col min="1799" max="1799" width="17.5703125" style="31" bestFit="1" customWidth="1"/>
    <col min="1800" max="1801" width="21.42578125" style="31" customWidth="1"/>
    <col min="1802" max="1802" width="18.140625" style="31" customWidth="1"/>
    <col min="1803" max="1803" width="21.140625" style="31" customWidth="1"/>
    <col min="1804" max="2052" width="9.140625" style="31"/>
    <col min="2053" max="2053" width="32.140625" style="31" customWidth="1"/>
    <col min="2054" max="2054" width="14.85546875" style="31" bestFit="1" customWidth="1"/>
    <col min="2055" max="2055" width="17.5703125" style="31" bestFit="1" customWidth="1"/>
    <col min="2056" max="2057" width="21.42578125" style="31" customWidth="1"/>
    <col min="2058" max="2058" width="18.140625" style="31" customWidth="1"/>
    <col min="2059" max="2059" width="21.140625" style="31" customWidth="1"/>
    <col min="2060" max="2308" width="9.140625" style="31"/>
    <col min="2309" max="2309" width="32.140625" style="31" customWidth="1"/>
    <col min="2310" max="2310" width="14.85546875" style="31" bestFit="1" customWidth="1"/>
    <col min="2311" max="2311" width="17.5703125" style="31" bestFit="1" customWidth="1"/>
    <col min="2312" max="2313" width="21.42578125" style="31" customWidth="1"/>
    <col min="2314" max="2314" width="18.140625" style="31" customWidth="1"/>
    <col min="2315" max="2315" width="21.140625" style="31" customWidth="1"/>
    <col min="2316" max="2564" width="9.140625" style="31"/>
    <col min="2565" max="2565" width="32.140625" style="31" customWidth="1"/>
    <col min="2566" max="2566" width="14.85546875" style="31" bestFit="1" customWidth="1"/>
    <col min="2567" max="2567" width="17.5703125" style="31" bestFit="1" customWidth="1"/>
    <col min="2568" max="2569" width="21.42578125" style="31" customWidth="1"/>
    <col min="2570" max="2570" width="18.140625" style="31" customWidth="1"/>
    <col min="2571" max="2571" width="21.140625" style="31" customWidth="1"/>
    <col min="2572" max="2820" width="9.140625" style="31"/>
    <col min="2821" max="2821" width="32.140625" style="31" customWidth="1"/>
    <col min="2822" max="2822" width="14.85546875" style="31" bestFit="1" customWidth="1"/>
    <col min="2823" max="2823" width="17.5703125" style="31" bestFit="1" customWidth="1"/>
    <col min="2824" max="2825" width="21.42578125" style="31" customWidth="1"/>
    <col min="2826" max="2826" width="18.140625" style="31" customWidth="1"/>
    <col min="2827" max="2827" width="21.140625" style="31" customWidth="1"/>
    <col min="2828" max="3076" width="9.140625" style="31"/>
    <col min="3077" max="3077" width="32.140625" style="31" customWidth="1"/>
    <col min="3078" max="3078" width="14.85546875" style="31" bestFit="1" customWidth="1"/>
    <col min="3079" max="3079" width="17.5703125" style="31" bestFit="1" customWidth="1"/>
    <col min="3080" max="3081" width="21.42578125" style="31" customWidth="1"/>
    <col min="3082" max="3082" width="18.140625" style="31" customWidth="1"/>
    <col min="3083" max="3083" width="21.140625" style="31" customWidth="1"/>
    <col min="3084" max="3332" width="9.140625" style="31"/>
    <col min="3333" max="3333" width="32.140625" style="31" customWidth="1"/>
    <col min="3334" max="3334" width="14.85546875" style="31" bestFit="1" customWidth="1"/>
    <col min="3335" max="3335" width="17.5703125" style="31" bestFit="1" customWidth="1"/>
    <col min="3336" max="3337" width="21.42578125" style="31" customWidth="1"/>
    <col min="3338" max="3338" width="18.140625" style="31" customWidth="1"/>
    <col min="3339" max="3339" width="21.140625" style="31" customWidth="1"/>
    <col min="3340" max="3588" width="9.140625" style="31"/>
    <col min="3589" max="3589" width="32.140625" style="31" customWidth="1"/>
    <col min="3590" max="3590" width="14.85546875" style="31" bestFit="1" customWidth="1"/>
    <col min="3591" max="3591" width="17.5703125" style="31" bestFit="1" customWidth="1"/>
    <col min="3592" max="3593" width="21.42578125" style="31" customWidth="1"/>
    <col min="3594" max="3594" width="18.140625" style="31" customWidth="1"/>
    <col min="3595" max="3595" width="21.140625" style="31" customWidth="1"/>
    <col min="3596" max="3844" width="9.140625" style="31"/>
    <col min="3845" max="3845" width="32.140625" style="31" customWidth="1"/>
    <col min="3846" max="3846" width="14.85546875" style="31" bestFit="1" customWidth="1"/>
    <col min="3847" max="3847" width="17.5703125" style="31" bestFit="1" customWidth="1"/>
    <col min="3848" max="3849" width="21.42578125" style="31" customWidth="1"/>
    <col min="3850" max="3850" width="18.140625" style="31" customWidth="1"/>
    <col min="3851" max="3851" width="21.140625" style="31" customWidth="1"/>
    <col min="3852" max="4100" width="9.140625" style="31"/>
    <col min="4101" max="4101" width="32.140625" style="31" customWidth="1"/>
    <col min="4102" max="4102" width="14.85546875" style="31" bestFit="1" customWidth="1"/>
    <col min="4103" max="4103" width="17.5703125" style="31" bestFit="1" customWidth="1"/>
    <col min="4104" max="4105" width="21.42578125" style="31" customWidth="1"/>
    <col min="4106" max="4106" width="18.140625" style="31" customWidth="1"/>
    <col min="4107" max="4107" width="21.140625" style="31" customWidth="1"/>
    <col min="4108" max="4356" width="9.140625" style="31"/>
    <col min="4357" max="4357" width="32.140625" style="31" customWidth="1"/>
    <col min="4358" max="4358" width="14.85546875" style="31" bestFit="1" customWidth="1"/>
    <col min="4359" max="4359" width="17.5703125" style="31" bestFit="1" customWidth="1"/>
    <col min="4360" max="4361" width="21.42578125" style="31" customWidth="1"/>
    <col min="4362" max="4362" width="18.140625" style="31" customWidth="1"/>
    <col min="4363" max="4363" width="21.140625" style="31" customWidth="1"/>
    <col min="4364" max="4612" width="9.140625" style="31"/>
    <col min="4613" max="4613" width="32.140625" style="31" customWidth="1"/>
    <col min="4614" max="4614" width="14.85546875" style="31" bestFit="1" customWidth="1"/>
    <col min="4615" max="4615" width="17.5703125" style="31" bestFit="1" customWidth="1"/>
    <col min="4616" max="4617" width="21.42578125" style="31" customWidth="1"/>
    <col min="4618" max="4618" width="18.140625" style="31" customWidth="1"/>
    <col min="4619" max="4619" width="21.140625" style="31" customWidth="1"/>
    <col min="4620" max="4868" width="9.140625" style="31"/>
    <col min="4869" max="4869" width="32.140625" style="31" customWidth="1"/>
    <col min="4870" max="4870" width="14.85546875" style="31" bestFit="1" customWidth="1"/>
    <col min="4871" max="4871" width="17.5703125" style="31" bestFit="1" customWidth="1"/>
    <col min="4872" max="4873" width="21.42578125" style="31" customWidth="1"/>
    <col min="4874" max="4874" width="18.140625" style="31" customWidth="1"/>
    <col min="4875" max="4875" width="21.140625" style="31" customWidth="1"/>
    <col min="4876" max="5124" width="9.140625" style="31"/>
    <col min="5125" max="5125" width="32.140625" style="31" customWidth="1"/>
    <col min="5126" max="5126" width="14.85546875" style="31" bestFit="1" customWidth="1"/>
    <col min="5127" max="5127" width="17.5703125" style="31" bestFit="1" customWidth="1"/>
    <col min="5128" max="5129" width="21.42578125" style="31" customWidth="1"/>
    <col min="5130" max="5130" width="18.140625" style="31" customWidth="1"/>
    <col min="5131" max="5131" width="21.140625" style="31" customWidth="1"/>
    <col min="5132" max="5380" width="9.140625" style="31"/>
    <col min="5381" max="5381" width="32.140625" style="31" customWidth="1"/>
    <col min="5382" max="5382" width="14.85546875" style="31" bestFit="1" customWidth="1"/>
    <col min="5383" max="5383" width="17.5703125" style="31" bestFit="1" customWidth="1"/>
    <col min="5384" max="5385" width="21.42578125" style="31" customWidth="1"/>
    <col min="5386" max="5386" width="18.140625" style="31" customWidth="1"/>
    <col min="5387" max="5387" width="21.140625" style="31" customWidth="1"/>
    <col min="5388" max="5636" width="9.140625" style="31"/>
    <col min="5637" max="5637" width="32.140625" style="31" customWidth="1"/>
    <col min="5638" max="5638" width="14.85546875" style="31" bestFit="1" customWidth="1"/>
    <col min="5639" max="5639" width="17.5703125" style="31" bestFit="1" customWidth="1"/>
    <col min="5640" max="5641" width="21.42578125" style="31" customWidth="1"/>
    <col min="5642" max="5642" width="18.140625" style="31" customWidth="1"/>
    <col min="5643" max="5643" width="21.140625" style="31" customWidth="1"/>
    <col min="5644" max="5892" width="9.140625" style="31"/>
    <col min="5893" max="5893" width="32.140625" style="31" customWidth="1"/>
    <col min="5894" max="5894" width="14.85546875" style="31" bestFit="1" customWidth="1"/>
    <col min="5895" max="5895" width="17.5703125" style="31" bestFit="1" customWidth="1"/>
    <col min="5896" max="5897" width="21.42578125" style="31" customWidth="1"/>
    <col min="5898" max="5898" width="18.140625" style="31" customWidth="1"/>
    <col min="5899" max="5899" width="21.140625" style="31" customWidth="1"/>
    <col min="5900" max="6148" width="9.140625" style="31"/>
    <col min="6149" max="6149" width="32.140625" style="31" customWidth="1"/>
    <col min="6150" max="6150" width="14.85546875" style="31" bestFit="1" customWidth="1"/>
    <col min="6151" max="6151" width="17.5703125" style="31" bestFit="1" customWidth="1"/>
    <col min="6152" max="6153" width="21.42578125" style="31" customWidth="1"/>
    <col min="6154" max="6154" width="18.140625" style="31" customWidth="1"/>
    <col min="6155" max="6155" width="21.140625" style="31" customWidth="1"/>
    <col min="6156" max="6404" width="9.140625" style="31"/>
    <col min="6405" max="6405" width="32.140625" style="31" customWidth="1"/>
    <col min="6406" max="6406" width="14.85546875" style="31" bestFit="1" customWidth="1"/>
    <col min="6407" max="6407" width="17.5703125" style="31" bestFit="1" customWidth="1"/>
    <col min="6408" max="6409" width="21.42578125" style="31" customWidth="1"/>
    <col min="6410" max="6410" width="18.140625" style="31" customWidth="1"/>
    <col min="6411" max="6411" width="21.140625" style="31" customWidth="1"/>
    <col min="6412" max="6660" width="9.140625" style="31"/>
    <col min="6661" max="6661" width="32.140625" style="31" customWidth="1"/>
    <col min="6662" max="6662" width="14.85546875" style="31" bestFit="1" customWidth="1"/>
    <col min="6663" max="6663" width="17.5703125" style="31" bestFit="1" customWidth="1"/>
    <col min="6664" max="6665" width="21.42578125" style="31" customWidth="1"/>
    <col min="6666" max="6666" width="18.140625" style="31" customWidth="1"/>
    <col min="6667" max="6667" width="21.140625" style="31" customWidth="1"/>
    <col min="6668" max="6916" width="9.140625" style="31"/>
    <col min="6917" max="6917" width="32.140625" style="31" customWidth="1"/>
    <col min="6918" max="6918" width="14.85546875" style="31" bestFit="1" customWidth="1"/>
    <col min="6919" max="6919" width="17.5703125" style="31" bestFit="1" customWidth="1"/>
    <col min="6920" max="6921" width="21.42578125" style="31" customWidth="1"/>
    <col min="6922" max="6922" width="18.140625" style="31" customWidth="1"/>
    <col min="6923" max="6923" width="21.140625" style="31" customWidth="1"/>
    <col min="6924" max="7172" width="9.140625" style="31"/>
    <col min="7173" max="7173" width="32.140625" style="31" customWidth="1"/>
    <col min="7174" max="7174" width="14.85546875" style="31" bestFit="1" customWidth="1"/>
    <col min="7175" max="7175" width="17.5703125" style="31" bestFit="1" customWidth="1"/>
    <col min="7176" max="7177" width="21.42578125" style="31" customWidth="1"/>
    <col min="7178" max="7178" width="18.140625" style="31" customWidth="1"/>
    <col min="7179" max="7179" width="21.140625" style="31" customWidth="1"/>
    <col min="7180" max="7428" width="9.140625" style="31"/>
    <col min="7429" max="7429" width="32.140625" style="31" customWidth="1"/>
    <col min="7430" max="7430" width="14.85546875" style="31" bestFit="1" customWidth="1"/>
    <col min="7431" max="7431" width="17.5703125" style="31" bestFit="1" customWidth="1"/>
    <col min="7432" max="7433" width="21.42578125" style="31" customWidth="1"/>
    <col min="7434" max="7434" width="18.140625" style="31" customWidth="1"/>
    <col min="7435" max="7435" width="21.140625" style="31" customWidth="1"/>
    <col min="7436" max="7684" width="9.140625" style="31"/>
    <col min="7685" max="7685" width="32.140625" style="31" customWidth="1"/>
    <col min="7686" max="7686" width="14.85546875" style="31" bestFit="1" customWidth="1"/>
    <col min="7687" max="7687" width="17.5703125" style="31" bestFit="1" customWidth="1"/>
    <col min="7688" max="7689" width="21.42578125" style="31" customWidth="1"/>
    <col min="7690" max="7690" width="18.140625" style="31" customWidth="1"/>
    <col min="7691" max="7691" width="21.140625" style="31" customWidth="1"/>
    <col min="7692" max="7940" width="9.140625" style="31"/>
    <col min="7941" max="7941" width="32.140625" style="31" customWidth="1"/>
    <col min="7942" max="7942" width="14.85546875" style="31" bestFit="1" customWidth="1"/>
    <col min="7943" max="7943" width="17.5703125" style="31" bestFit="1" customWidth="1"/>
    <col min="7944" max="7945" width="21.42578125" style="31" customWidth="1"/>
    <col min="7946" max="7946" width="18.140625" style="31" customWidth="1"/>
    <col min="7947" max="7947" width="21.140625" style="31" customWidth="1"/>
    <col min="7948" max="8196" width="9.140625" style="31"/>
    <col min="8197" max="8197" width="32.140625" style="31" customWidth="1"/>
    <col min="8198" max="8198" width="14.85546875" style="31" bestFit="1" customWidth="1"/>
    <col min="8199" max="8199" width="17.5703125" style="31" bestFit="1" customWidth="1"/>
    <col min="8200" max="8201" width="21.42578125" style="31" customWidth="1"/>
    <col min="8202" max="8202" width="18.140625" style="31" customWidth="1"/>
    <col min="8203" max="8203" width="21.140625" style="31" customWidth="1"/>
    <col min="8204" max="8452" width="9.140625" style="31"/>
    <col min="8453" max="8453" width="32.140625" style="31" customWidth="1"/>
    <col min="8454" max="8454" width="14.85546875" style="31" bestFit="1" customWidth="1"/>
    <col min="8455" max="8455" width="17.5703125" style="31" bestFit="1" customWidth="1"/>
    <col min="8456" max="8457" width="21.42578125" style="31" customWidth="1"/>
    <col min="8458" max="8458" width="18.140625" style="31" customWidth="1"/>
    <col min="8459" max="8459" width="21.140625" style="31" customWidth="1"/>
    <col min="8460" max="8708" width="9.140625" style="31"/>
    <col min="8709" max="8709" width="32.140625" style="31" customWidth="1"/>
    <col min="8710" max="8710" width="14.85546875" style="31" bestFit="1" customWidth="1"/>
    <col min="8711" max="8711" width="17.5703125" style="31" bestFit="1" customWidth="1"/>
    <col min="8712" max="8713" width="21.42578125" style="31" customWidth="1"/>
    <col min="8714" max="8714" width="18.140625" style="31" customWidth="1"/>
    <col min="8715" max="8715" width="21.140625" style="31" customWidth="1"/>
    <col min="8716" max="8964" width="9.140625" style="31"/>
    <col min="8965" max="8965" width="32.140625" style="31" customWidth="1"/>
    <col min="8966" max="8966" width="14.85546875" style="31" bestFit="1" customWidth="1"/>
    <col min="8967" max="8967" width="17.5703125" style="31" bestFit="1" customWidth="1"/>
    <col min="8968" max="8969" width="21.42578125" style="31" customWidth="1"/>
    <col min="8970" max="8970" width="18.140625" style="31" customWidth="1"/>
    <col min="8971" max="8971" width="21.140625" style="31" customWidth="1"/>
    <col min="8972" max="9220" width="9.140625" style="31"/>
    <col min="9221" max="9221" width="32.140625" style="31" customWidth="1"/>
    <col min="9222" max="9222" width="14.85546875" style="31" bestFit="1" customWidth="1"/>
    <col min="9223" max="9223" width="17.5703125" style="31" bestFit="1" customWidth="1"/>
    <col min="9224" max="9225" width="21.42578125" style="31" customWidth="1"/>
    <col min="9226" max="9226" width="18.140625" style="31" customWidth="1"/>
    <col min="9227" max="9227" width="21.140625" style="31" customWidth="1"/>
    <col min="9228" max="9476" width="9.140625" style="31"/>
    <col min="9477" max="9477" width="32.140625" style="31" customWidth="1"/>
    <col min="9478" max="9478" width="14.85546875" style="31" bestFit="1" customWidth="1"/>
    <col min="9479" max="9479" width="17.5703125" style="31" bestFit="1" customWidth="1"/>
    <col min="9480" max="9481" width="21.42578125" style="31" customWidth="1"/>
    <col min="9482" max="9482" width="18.140625" style="31" customWidth="1"/>
    <col min="9483" max="9483" width="21.140625" style="31" customWidth="1"/>
    <col min="9484" max="9732" width="9.140625" style="31"/>
    <col min="9733" max="9733" width="32.140625" style="31" customWidth="1"/>
    <col min="9734" max="9734" width="14.85546875" style="31" bestFit="1" customWidth="1"/>
    <col min="9735" max="9735" width="17.5703125" style="31" bestFit="1" customWidth="1"/>
    <col min="9736" max="9737" width="21.42578125" style="31" customWidth="1"/>
    <col min="9738" max="9738" width="18.140625" style="31" customWidth="1"/>
    <col min="9739" max="9739" width="21.140625" style="31" customWidth="1"/>
    <col min="9740" max="9988" width="9.140625" style="31"/>
    <col min="9989" max="9989" width="32.140625" style="31" customWidth="1"/>
    <col min="9990" max="9990" width="14.85546875" style="31" bestFit="1" customWidth="1"/>
    <col min="9991" max="9991" width="17.5703125" style="31" bestFit="1" customWidth="1"/>
    <col min="9992" max="9993" width="21.42578125" style="31" customWidth="1"/>
    <col min="9994" max="9994" width="18.140625" style="31" customWidth="1"/>
    <col min="9995" max="9995" width="21.140625" style="31" customWidth="1"/>
    <col min="9996" max="10244" width="9.140625" style="31"/>
    <col min="10245" max="10245" width="32.140625" style="31" customWidth="1"/>
    <col min="10246" max="10246" width="14.85546875" style="31" bestFit="1" customWidth="1"/>
    <col min="10247" max="10247" width="17.5703125" style="31" bestFit="1" customWidth="1"/>
    <col min="10248" max="10249" width="21.42578125" style="31" customWidth="1"/>
    <col min="10250" max="10250" width="18.140625" style="31" customWidth="1"/>
    <col min="10251" max="10251" width="21.140625" style="31" customWidth="1"/>
    <col min="10252" max="10500" width="9.140625" style="31"/>
    <col min="10501" max="10501" width="32.140625" style="31" customWidth="1"/>
    <col min="10502" max="10502" width="14.85546875" style="31" bestFit="1" customWidth="1"/>
    <col min="10503" max="10503" width="17.5703125" style="31" bestFit="1" customWidth="1"/>
    <col min="10504" max="10505" width="21.42578125" style="31" customWidth="1"/>
    <col min="10506" max="10506" width="18.140625" style="31" customWidth="1"/>
    <col min="10507" max="10507" width="21.140625" style="31" customWidth="1"/>
    <col min="10508" max="10756" width="9.140625" style="31"/>
    <col min="10757" max="10757" width="32.140625" style="31" customWidth="1"/>
    <col min="10758" max="10758" width="14.85546875" style="31" bestFit="1" customWidth="1"/>
    <col min="10759" max="10759" width="17.5703125" style="31" bestFit="1" customWidth="1"/>
    <col min="10760" max="10761" width="21.42578125" style="31" customWidth="1"/>
    <col min="10762" max="10762" width="18.140625" style="31" customWidth="1"/>
    <col min="10763" max="10763" width="21.140625" style="31" customWidth="1"/>
    <col min="10764" max="11012" width="9.140625" style="31"/>
    <col min="11013" max="11013" width="32.140625" style="31" customWidth="1"/>
    <col min="11014" max="11014" width="14.85546875" style="31" bestFit="1" customWidth="1"/>
    <col min="11015" max="11015" width="17.5703125" style="31" bestFit="1" customWidth="1"/>
    <col min="11016" max="11017" width="21.42578125" style="31" customWidth="1"/>
    <col min="11018" max="11018" width="18.140625" style="31" customWidth="1"/>
    <col min="11019" max="11019" width="21.140625" style="31" customWidth="1"/>
    <col min="11020" max="11268" width="9.140625" style="31"/>
    <col min="11269" max="11269" width="32.140625" style="31" customWidth="1"/>
    <col min="11270" max="11270" width="14.85546875" style="31" bestFit="1" customWidth="1"/>
    <col min="11271" max="11271" width="17.5703125" style="31" bestFit="1" customWidth="1"/>
    <col min="11272" max="11273" width="21.42578125" style="31" customWidth="1"/>
    <col min="11274" max="11274" width="18.140625" style="31" customWidth="1"/>
    <col min="11275" max="11275" width="21.140625" style="31" customWidth="1"/>
    <col min="11276" max="11524" width="9.140625" style="31"/>
    <col min="11525" max="11525" width="32.140625" style="31" customWidth="1"/>
    <col min="11526" max="11526" width="14.85546875" style="31" bestFit="1" customWidth="1"/>
    <col min="11527" max="11527" width="17.5703125" style="31" bestFit="1" customWidth="1"/>
    <col min="11528" max="11529" width="21.42578125" style="31" customWidth="1"/>
    <col min="11530" max="11530" width="18.140625" style="31" customWidth="1"/>
    <col min="11531" max="11531" width="21.140625" style="31" customWidth="1"/>
    <col min="11532" max="11780" width="9.140625" style="31"/>
    <col min="11781" max="11781" width="32.140625" style="31" customWidth="1"/>
    <col min="11782" max="11782" width="14.85546875" style="31" bestFit="1" customWidth="1"/>
    <col min="11783" max="11783" width="17.5703125" style="31" bestFit="1" customWidth="1"/>
    <col min="11784" max="11785" width="21.42578125" style="31" customWidth="1"/>
    <col min="11786" max="11786" width="18.140625" style="31" customWidth="1"/>
    <col min="11787" max="11787" width="21.140625" style="31" customWidth="1"/>
    <col min="11788" max="12036" width="9.140625" style="31"/>
    <col min="12037" max="12037" width="32.140625" style="31" customWidth="1"/>
    <col min="12038" max="12038" width="14.85546875" style="31" bestFit="1" customWidth="1"/>
    <col min="12039" max="12039" width="17.5703125" style="31" bestFit="1" customWidth="1"/>
    <col min="12040" max="12041" width="21.42578125" style="31" customWidth="1"/>
    <col min="12042" max="12042" width="18.140625" style="31" customWidth="1"/>
    <col min="12043" max="12043" width="21.140625" style="31" customWidth="1"/>
    <col min="12044" max="12292" width="9.140625" style="31"/>
    <col min="12293" max="12293" width="32.140625" style="31" customWidth="1"/>
    <col min="12294" max="12294" width="14.85546875" style="31" bestFit="1" customWidth="1"/>
    <col min="12295" max="12295" width="17.5703125" style="31" bestFit="1" customWidth="1"/>
    <col min="12296" max="12297" width="21.42578125" style="31" customWidth="1"/>
    <col min="12298" max="12298" width="18.140625" style="31" customWidth="1"/>
    <col min="12299" max="12299" width="21.140625" style="31" customWidth="1"/>
    <col min="12300" max="12548" width="9.140625" style="31"/>
    <col min="12549" max="12549" width="32.140625" style="31" customWidth="1"/>
    <col min="12550" max="12550" width="14.85546875" style="31" bestFit="1" customWidth="1"/>
    <col min="12551" max="12551" width="17.5703125" style="31" bestFit="1" customWidth="1"/>
    <col min="12552" max="12553" width="21.42578125" style="31" customWidth="1"/>
    <col min="12554" max="12554" width="18.140625" style="31" customWidth="1"/>
    <col min="12555" max="12555" width="21.140625" style="31" customWidth="1"/>
    <col min="12556" max="12804" width="9.140625" style="31"/>
    <col min="12805" max="12805" width="32.140625" style="31" customWidth="1"/>
    <col min="12806" max="12806" width="14.85546875" style="31" bestFit="1" customWidth="1"/>
    <col min="12807" max="12807" width="17.5703125" style="31" bestFit="1" customWidth="1"/>
    <col min="12808" max="12809" width="21.42578125" style="31" customWidth="1"/>
    <col min="12810" max="12810" width="18.140625" style="31" customWidth="1"/>
    <col min="12811" max="12811" width="21.140625" style="31" customWidth="1"/>
    <col min="12812" max="13060" width="9.140625" style="31"/>
    <col min="13061" max="13061" width="32.140625" style="31" customWidth="1"/>
    <col min="13062" max="13062" width="14.85546875" style="31" bestFit="1" customWidth="1"/>
    <col min="13063" max="13063" width="17.5703125" style="31" bestFit="1" customWidth="1"/>
    <col min="13064" max="13065" width="21.42578125" style="31" customWidth="1"/>
    <col min="13066" max="13066" width="18.140625" style="31" customWidth="1"/>
    <col min="13067" max="13067" width="21.140625" style="31" customWidth="1"/>
    <col min="13068" max="13316" width="9.140625" style="31"/>
    <col min="13317" max="13317" width="32.140625" style="31" customWidth="1"/>
    <col min="13318" max="13318" width="14.85546875" style="31" bestFit="1" customWidth="1"/>
    <col min="13319" max="13319" width="17.5703125" style="31" bestFit="1" customWidth="1"/>
    <col min="13320" max="13321" width="21.42578125" style="31" customWidth="1"/>
    <col min="13322" max="13322" width="18.140625" style="31" customWidth="1"/>
    <col min="13323" max="13323" width="21.140625" style="31" customWidth="1"/>
    <col min="13324" max="13572" width="9.140625" style="31"/>
    <col min="13573" max="13573" width="32.140625" style="31" customWidth="1"/>
    <col min="13574" max="13574" width="14.85546875" style="31" bestFit="1" customWidth="1"/>
    <col min="13575" max="13575" width="17.5703125" style="31" bestFit="1" customWidth="1"/>
    <col min="13576" max="13577" width="21.42578125" style="31" customWidth="1"/>
    <col min="13578" max="13578" width="18.140625" style="31" customWidth="1"/>
    <col min="13579" max="13579" width="21.140625" style="31" customWidth="1"/>
    <col min="13580" max="13828" width="9.140625" style="31"/>
    <col min="13829" max="13829" width="32.140625" style="31" customWidth="1"/>
    <col min="13830" max="13830" width="14.85546875" style="31" bestFit="1" customWidth="1"/>
    <col min="13831" max="13831" width="17.5703125" style="31" bestFit="1" customWidth="1"/>
    <col min="13832" max="13833" width="21.42578125" style="31" customWidth="1"/>
    <col min="13834" max="13834" width="18.140625" style="31" customWidth="1"/>
    <col min="13835" max="13835" width="21.140625" style="31" customWidth="1"/>
    <col min="13836" max="14084" width="9.140625" style="31"/>
    <col min="14085" max="14085" width="32.140625" style="31" customWidth="1"/>
    <col min="14086" max="14086" width="14.85546875" style="31" bestFit="1" customWidth="1"/>
    <col min="14087" max="14087" width="17.5703125" style="31" bestFit="1" customWidth="1"/>
    <col min="14088" max="14089" width="21.42578125" style="31" customWidth="1"/>
    <col min="14090" max="14090" width="18.140625" style="31" customWidth="1"/>
    <col min="14091" max="14091" width="21.140625" style="31" customWidth="1"/>
    <col min="14092" max="14340" width="9.140625" style="31"/>
    <col min="14341" max="14341" width="32.140625" style="31" customWidth="1"/>
    <col min="14342" max="14342" width="14.85546875" style="31" bestFit="1" customWidth="1"/>
    <col min="14343" max="14343" width="17.5703125" style="31" bestFit="1" customWidth="1"/>
    <col min="14344" max="14345" width="21.42578125" style="31" customWidth="1"/>
    <col min="14346" max="14346" width="18.140625" style="31" customWidth="1"/>
    <col min="14347" max="14347" width="21.140625" style="31" customWidth="1"/>
    <col min="14348" max="14596" width="9.140625" style="31"/>
    <col min="14597" max="14597" width="32.140625" style="31" customWidth="1"/>
    <col min="14598" max="14598" width="14.85546875" style="31" bestFit="1" customWidth="1"/>
    <col min="14599" max="14599" width="17.5703125" style="31" bestFit="1" customWidth="1"/>
    <col min="14600" max="14601" width="21.42578125" style="31" customWidth="1"/>
    <col min="14602" max="14602" width="18.140625" style="31" customWidth="1"/>
    <col min="14603" max="14603" width="21.140625" style="31" customWidth="1"/>
    <col min="14604" max="14852" width="9.140625" style="31"/>
    <col min="14853" max="14853" width="32.140625" style="31" customWidth="1"/>
    <col min="14854" max="14854" width="14.85546875" style="31" bestFit="1" customWidth="1"/>
    <col min="14855" max="14855" width="17.5703125" style="31" bestFit="1" customWidth="1"/>
    <col min="14856" max="14857" width="21.42578125" style="31" customWidth="1"/>
    <col min="14858" max="14858" width="18.140625" style="31" customWidth="1"/>
    <col min="14859" max="14859" width="21.140625" style="31" customWidth="1"/>
    <col min="14860" max="15108" width="9.140625" style="31"/>
    <col min="15109" max="15109" width="32.140625" style="31" customWidth="1"/>
    <col min="15110" max="15110" width="14.85546875" style="31" bestFit="1" customWidth="1"/>
    <col min="15111" max="15111" width="17.5703125" style="31" bestFit="1" customWidth="1"/>
    <col min="15112" max="15113" width="21.42578125" style="31" customWidth="1"/>
    <col min="15114" max="15114" width="18.140625" style="31" customWidth="1"/>
    <col min="15115" max="15115" width="21.140625" style="31" customWidth="1"/>
    <col min="15116" max="15364" width="9.140625" style="31"/>
    <col min="15365" max="15365" width="32.140625" style="31" customWidth="1"/>
    <col min="15366" max="15366" width="14.85546875" style="31" bestFit="1" customWidth="1"/>
    <col min="15367" max="15367" width="17.5703125" style="31" bestFit="1" customWidth="1"/>
    <col min="15368" max="15369" width="21.42578125" style="31" customWidth="1"/>
    <col min="15370" max="15370" width="18.140625" style="31" customWidth="1"/>
    <col min="15371" max="15371" width="21.140625" style="31" customWidth="1"/>
    <col min="15372" max="15620" width="9.140625" style="31"/>
    <col min="15621" max="15621" width="32.140625" style="31" customWidth="1"/>
    <col min="15622" max="15622" width="14.85546875" style="31" bestFit="1" customWidth="1"/>
    <col min="15623" max="15623" width="17.5703125" style="31" bestFit="1" customWidth="1"/>
    <col min="15624" max="15625" width="21.42578125" style="31" customWidth="1"/>
    <col min="15626" max="15626" width="18.140625" style="31" customWidth="1"/>
    <col min="15627" max="15627" width="21.140625" style="31" customWidth="1"/>
    <col min="15628" max="15876" width="9.140625" style="31"/>
    <col min="15877" max="15877" width="32.140625" style="31" customWidth="1"/>
    <col min="15878" max="15878" width="14.85546875" style="31" bestFit="1" customWidth="1"/>
    <col min="15879" max="15879" width="17.5703125" style="31" bestFit="1" customWidth="1"/>
    <col min="15880" max="15881" width="21.42578125" style="31" customWidth="1"/>
    <col min="15882" max="15882" width="18.140625" style="31" customWidth="1"/>
    <col min="15883" max="15883" width="21.140625" style="31" customWidth="1"/>
    <col min="15884" max="16132" width="9.140625" style="31"/>
    <col min="16133" max="16133" width="32.140625" style="31" customWidth="1"/>
    <col min="16134" max="16134" width="14.85546875" style="31" bestFit="1" customWidth="1"/>
    <col min="16135" max="16135" width="17.5703125" style="31" bestFit="1" customWidth="1"/>
    <col min="16136" max="16137" width="21.42578125" style="31" customWidth="1"/>
    <col min="16138" max="16138" width="18.140625" style="31" customWidth="1"/>
    <col min="16139" max="16139" width="21.140625" style="31" customWidth="1"/>
    <col min="16140" max="16384" width="9.140625" style="31"/>
  </cols>
  <sheetData>
    <row r="1" spans="1:12" ht="14.25" x14ac:dyDescent="0.2">
      <c r="A1" s="769" t="s">
        <v>14809</v>
      </c>
      <c r="B1" s="769"/>
      <c r="C1" s="769"/>
      <c r="D1" s="769"/>
      <c r="E1" s="769"/>
      <c r="F1" s="769"/>
      <c r="G1" s="769"/>
      <c r="H1" s="769"/>
      <c r="I1" s="769"/>
      <c r="J1" s="769"/>
      <c r="K1" s="769"/>
      <c r="L1" s="30"/>
    </row>
    <row r="2" spans="1:12" ht="14.25" x14ac:dyDescent="0.2">
      <c r="A2" s="32" t="s">
        <v>36939</v>
      </c>
      <c r="B2" s="32"/>
      <c r="C2" s="32"/>
      <c r="D2" s="32"/>
      <c r="E2" s="32"/>
      <c r="F2" s="32"/>
      <c r="G2" s="32"/>
      <c r="H2" s="32"/>
      <c r="I2" s="32"/>
      <c r="J2" s="32"/>
      <c r="K2" s="32"/>
      <c r="L2" s="30"/>
    </row>
    <row r="3" spans="1:12" ht="14.25" x14ac:dyDescent="0.2">
      <c r="A3" s="32" t="s">
        <v>36938</v>
      </c>
      <c r="B3" s="32"/>
      <c r="C3" s="32"/>
      <c r="D3" s="32"/>
      <c r="E3" s="32"/>
      <c r="F3" s="32"/>
      <c r="G3" s="32"/>
      <c r="H3" s="32"/>
      <c r="I3" s="32"/>
      <c r="J3" s="32"/>
      <c r="K3" s="32"/>
      <c r="L3" s="30"/>
    </row>
    <row r="4" spans="1:12" ht="14.25" x14ac:dyDescent="0.2">
      <c r="A4" s="32" t="s">
        <v>36940</v>
      </c>
      <c r="B4" s="32"/>
      <c r="C4" s="32"/>
      <c r="D4" s="32"/>
      <c r="E4" s="32"/>
      <c r="F4" s="32"/>
      <c r="G4" s="32"/>
      <c r="H4" s="32"/>
      <c r="I4" s="32"/>
      <c r="J4" s="32"/>
      <c r="K4" s="32"/>
      <c r="L4" s="30"/>
    </row>
    <row r="5" spans="1:12" ht="14.25" x14ac:dyDescent="0.2">
      <c r="A5" s="770" t="s">
        <v>14810</v>
      </c>
      <c r="B5" s="770"/>
      <c r="C5" s="770"/>
      <c r="D5" s="770"/>
      <c r="E5" s="770"/>
      <c r="F5" s="770"/>
      <c r="G5" s="770"/>
      <c r="H5" s="770"/>
      <c r="I5" s="770"/>
      <c r="J5" s="770"/>
      <c r="K5" s="770"/>
      <c r="L5" s="33"/>
    </row>
    <row r="6" spans="1:12" ht="15" x14ac:dyDescent="0.2">
      <c r="A6" s="762"/>
      <c r="B6" s="762"/>
      <c r="C6" s="34"/>
      <c r="D6" s="34"/>
      <c r="E6" s="34"/>
      <c r="F6" s="34"/>
      <c r="G6" s="34"/>
      <c r="H6" s="34"/>
      <c r="I6" s="34"/>
      <c r="J6" s="34"/>
      <c r="K6" s="34"/>
    </row>
    <row r="7" spans="1:12" ht="18.75" x14ac:dyDescent="0.3">
      <c r="A7" s="771" t="s">
        <v>14811</v>
      </c>
      <c r="B7" s="771"/>
      <c r="C7" s="771"/>
      <c r="D7" s="771"/>
      <c r="E7" s="771"/>
      <c r="F7" s="771"/>
      <c r="G7" s="771"/>
      <c r="H7" s="771"/>
      <c r="I7" s="771"/>
      <c r="J7" s="771"/>
      <c r="K7" s="771"/>
    </row>
    <row r="8" spans="1:12" ht="15" x14ac:dyDescent="0.25">
      <c r="A8" s="763" t="s">
        <v>14812</v>
      </c>
      <c r="B8" s="764" t="s">
        <v>14813</v>
      </c>
      <c r="C8" s="174" t="s">
        <v>14814</v>
      </c>
      <c r="D8" s="764" t="s">
        <v>153</v>
      </c>
      <c r="E8" s="772" t="s">
        <v>14815</v>
      </c>
      <c r="F8" s="772"/>
      <c r="G8" s="772"/>
      <c r="H8" s="772"/>
      <c r="I8" s="175"/>
      <c r="J8" s="175"/>
      <c r="K8" s="772" t="s">
        <v>36</v>
      </c>
    </row>
    <row r="9" spans="1:12" ht="15" x14ac:dyDescent="0.2">
      <c r="A9" s="763"/>
      <c r="B9" s="764"/>
      <c r="C9" s="174" t="s">
        <v>14816</v>
      </c>
      <c r="D9" s="768"/>
      <c r="E9" s="174" t="s">
        <v>14817</v>
      </c>
      <c r="F9" s="174" t="s">
        <v>14818</v>
      </c>
      <c r="G9" s="174" t="s">
        <v>14819</v>
      </c>
      <c r="H9" s="174" t="s">
        <v>14820</v>
      </c>
      <c r="I9" s="174" t="s">
        <v>14821</v>
      </c>
      <c r="J9" s="174" t="s">
        <v>19988</v>
      </c>
      <c r="K9" s="772"/>
    </row>
    <row r="10" spans="1:12" ht="21.75" customHeight="1" x14ac:dyDescent="0.2">
      <c r="A10" s="765" t="s">
        <v>15589</v>
      </c>
      <c r="B10" s="766" t="s">
        <v>23</v>
      </c>
      <c r="C10" s="773">
        <f>Orçamento!N14</f>
        <v>30916.639999999999</v>
      </c>
      <c r="D10" s="774">
        <f>C10/C22</f>
        <v>8.7278151814932543E-3</v>
      </c>
      <c r="E10" s="571">
        <v>1</v>
      </c>
      <c r="F10" s="571"/>
      <c r="G10" s="571"/>
      <c r="H10" s="571"/>
      <c r="I10" s="571"/>
      <c r="J10" s="571"/>
      <c r="K10" s="572">
        <f t="shared" ref="K10:K21" si="0">SUM(E10:J10)</f>
        <v>1</v>
      </c>
    </row>
    <row r="11" spans="1:12" ht="21.75" customHeight="1" x14ac:dyDescent="0.2">
      <c r="A11" s="765"/>
      <c r="B11" s="766"/>
      <c r="C11" s="773"/>
      <c r="D11" s="774"/>
      <c r="E11" s="573">
        <f>$C$10*E10</f>
        <v>30916.639999999999</v>
      </c>
      <c r="F11" s="573">
        <f t="shared" ref="F11:J11" si="1">$C$10*F10</f>
        <v>0</v>
      </c>
      <c r="G11" s="573">
        <f t="shared" si="1"/>
        <v>0</v>
      </c>
      <c r="H11" s="573">
        <f t="shared" si="1"/>
        <v>0</v>
      </c>
      <c r="I11" s="573">
        <f t="shared" si="1"/>
        <v>0</v>
      </c>
      <c r="J11" s="573">
        <f t="shared" si="1"/>
        <v>0</v>
      </c>
      <c r="K11" s="574">
        <f>SUM(E11:J11)</f>
        <v>30916.639999999999</v>
      </c>
    </row>
    <row r="12" spans="1:12" ht="21.75" customHeight="1" x14ac:dyDescent="0.2">
      <c r="A12" s="765" t="s">
        <v>14822</v>
      </c>
      <c r="B12" s="766" t="s">
        <v>14831</v>
      </c>
      <c r="C12" s="773">
        <f>Orçamento!N39</f>
        <v>2195326.8100000005</v>
      </c>
      <c r="D12" s="774">
        <f>C12/C22</f>
        <v>0.61974414621566776</v>
      </c>
      <c r="E12" s="571">
        <v>0.25</v>
      </c>
      <c r="F12" s="571">
        <v>0.25</v>
      </c>
      <c r="G12" s="571">
        <v>0.25</v>
      </c>
      <c r="H12" s="571"/>
      <c r="I12" s="571"/>
      <c r="J12" s="571">
        <v>0.25</v>
      </c>
      <c r="K12" s="572">
        <f t="shared" si="0"/>
        <v>1</v>
      </c>
    </row>
    <row r="13" spans="1:12" ht="21.75" customHeight="1" x14ac:dyDescent="0.2">
      <c r="A13" s="765"/>
      <c r="B13" s="766"/>
      <c r="C13" s="773"/>
      <c r="D13" s="774"/>
      <c r="E13" s="573">
        <f t="shared" ref="E13:J13" si="2">$C$12*E12</f>
        <v>548831.70250000013</v>
      </c>
      <c r="F13" s="573">
        <f t="shared" si="2"/>
        <v>548831.70250000013</v>
      </c>
      <c r="G13" s="573">
        <f t="shared" si="2"/>
        <v>548831.70250000013</v>
      </c>
      <c r="H13" s="573">
        <f t="shared" si="2"/>
        <v>0</v>
      </c>
      <c r="I13" s="573">
        <f t="shared" si="2"/>
        <v>0</v>
      </c>
      <c r="J13" s="573">
        <f t="shared" si="2"/>
        <v>548831.70250000013</v>
      </c>
      <c r="K13" s="574">
        <f>SUM(E13:J13)</f>
        <v>2195326.8100000005</v>
      </c>
    </row>
    <row r="14" spans="1:12" ht="21.75" customHeight="1" x14ac:dyDescent="0.2">
      <c r="A14" s="765" t="s">
        <v>14823</v>
      </c>
      <c r="B14" s="767" t="s">
        <v>14832</v>
      </c>
      <c r="C14" s="773">
        <f>Orçamento!N56+Orçamento!N62</f>
        <v>1113476.3799999999</v>
      </c>
      <c r="D14" s="774">
        <f>C14/C22</f>
        <v>0.31433610035237175</v>
      </c>
      <c r="E14" s="571"/>
      <c r="F14" s="571"/>
      <c r="G14" s="571">
        <v>0.25</v>
      </c>
      <c r="H14" s="571">
        <v>0.25</v>
      </c>
      <c r="I14" s="571">
        <v>0.25</v>
      </c>
      <c r="J14" s="571">
        <v>0.25</v>
      </c>
      <c r="K14" s="572">
        <f t="shared" si="0"/>
        <v>1</v>
      </c>
    </row>
    <row r="15" spans="1:12" ht="21.75" customHeight="1" x14ac:dyDescent="0.2">
      <c r="A15" s="765"/>
      <c r="B15" s="767"/>
      <c r="C15" s="773"/>
      <c r="D15" s="774"/>
      <c r="E15" s="573">
        <f>$C$14*E14</f>
        <v>0</v>
      </c>
      <c r="F15" s="573">
        <f>$C$14*F14</f>
        <v>0</v>
      </c>
      <c r="G15" s="573">
        <f t="shared" ref="G15:J15" si="3">$C$14*G14</f>
        <v>278369.09499999997</v>
      </c>
      <c r="H15" s="573">
        <f t="shared" si="3"/>
        <v>278369.09499999997</v>
      </c>
      <c r="I15" s="573">
        <f t="shared" si="3"/>
        <v>278369.09499999997</v>
      </c>
      <c r="J15" s="573">
        <f t="shared" si="3"/>
        <v>278369.09499999997</v>
      </c>
      <c r="K15" s="574">
        <f>SUM(E15:J15)</f>
        <v>1113476.3799999999</v>
      </c>
    </row>
    <row r="16" spans="1:12" ht="21.75" customHeight="1" x14ac:dyDescent="0.2">
      <c r="A16" s="765" t="s">
        <v>14824</v>
      </c>
      <c r="B16" s="766" t="s">
        <v>14836</v>
      </c>
      <c r="C16" s="773">
        <f>Orçamento!N69</f>
        <v>45583.97</v>
      </c>
      <c r="D16" s="774">
        <f>C16/C22</f>
        <v>1.2868425074611377E-2</v>
      </c>
      <c r="E16" s="571"/>
      <c r="F16" s="571"/>
      <c r="G16" s="571"/>
      <c r="H16" s="571"/>
      <c r="I16" s="571">
        <v>0.5</v>
      </c>
      <c r="J16" s="571">
        <v>0.5</v>
      </c>
      <c r="K16" s="572">
        <f t="shared" si="0"/>
        <v>1</v>
      </c>
    </row>
    <row r="17" spans="1:12" ht="21.75" customHeight="1" x14ac:dyDescent="0.2">
      <c r="A17" s="765"/>
      <c r="B17" s="766"/>
      <c r="C17" s="773"/>
      <c r="D17" s="774"/>
      <c r="E17" s="573">
        <f>$C$16*E16</f>
        <v>0</v>
      </c>
      <c r="F17" s="573">
        <f>$C$16*F16</f>
        <v>0</v>
      </c>
      <c r="G17" s="573">
        <f>$C$16*G16</f>
        <v>0</v>
      </c>
      <c r="H17" s="573">
        <f>$C$16*H16</f>
        <v>0</v>
      </c>
      <c r="I17" s="573">
        <f t="shared" ref="I17:J17" si="4">$C$16*I16</f>
        <v>22791.985000000001</v>
      </c>
      <c r="J17" s="573">
        <f t="shared" si="4"/>
        <v>22791.985000000001</v>
      </c>
      <c r="K17" s="574">
        <f>SUM(E17:J17)</f>
        <v>45583.97</v>
      </c>
    </row>
    <row r="18" spans="1:12" ht="21.75" customHeight="1" x14ac:dyDescent="0.2">
      <c r="A18" s="765" t="s">
        <v>14825</v>
      </c>
      <c r="B18" s="766" t="s">
        <v>146</v>
      </c>
      <c r="C18" s="773">
        <f>Orçamento!N77</f>
        <v>18124.490000000002</v>
      </c>
      <c r="D18" s="774">
        <f>C18/C22</f>
        <v>5.1165714960882775E-3</v>
      </c>
      <c r="E18" s="571"/>
      <c r="F18" s="571"/>
      <c r="G18" s="571"/>
      <c r="H18" s="571"/>
      <c r="I18" s="571"/>
      <c r="J18" s="571">
        <v>1</v>
      </c>
      <c r="K18" s="572">
        <f t="shared" si="0"/>
        <v>1</v>
      </c>
    </row>
    <row r="19" spans="1:12" ht="21.75" customHeight="1" x14ac:dyDescent="0.2">
      <c r="A19" s="765"/>
      <c r="B19" s="766"/>
      <c r="C19" s="773"/>
      <c r="D19" s="774"/>
      <c r="E19" s="573">
        <f>$C$18*E18</f>
        <v>0</v>
      </c>
      <c r="F19" s="573">
        <f>$C$18*F18</f>
        <v>0</v>
      </c>
      <c r="G19" s="573">
        <f>$C$18*G18</f>
        <v>0</v>
      </c>
      <c r="H19" s="573">
        <f>$C$18*H18</f>
        <v>0</v>
      </c>
      <c r="I19" s="573">
        <f t="shared" ref="I19:J19" si="5">$C$18*I18</f>
        <v>0</v>
      </c>
      <c r="J19" s="573">
        <f t="shared" si="5"/>
        <v>18124.490000000002</v>
      </c>
      <c r="K19" s="574">
        <f>SUM(E19:J19)</f>
        <v>18124.490000000002</v>
      </c>
    </row>
    <row r="20" spans="1:12" ht="21.75" customHeight="1" x14ac:dyDescent="0.2">
      <c r="A20" s="765" t="s">
        <v>14826</v>
      </c>
      <c r="B20" s="766" t="s">
        <v>13475</v>
      </c>
      <c r="C20" s="773">
        <f>Orçamento!N85</f>
        <v>138883.20000000001</v>
      </c>
      <c r="D20" s="774">
        <f>C20/C22</f>
        <v>3.9206941679767404E-2</v>
      </c>
      <c r="E20" s="571">
        <v>0.1666</v>
      </c>
      <c r="F20" s="571">
        <v>0.1666</v>
      </c>
      <c r="G20" s="571">
        <v>0.1666</v>
      </c>
      <c r="H20" s="571">
        <v>0.1666</v>
      </c>
      <c r="I20" s="571">
        <v>0.1666</v>
      </c>
      <c r="J20" s="571">
        <v>0.16700000000000001</v>
      </c>
      <c r="K20" s="572">
        <f t="shared" si="0"/>
        <v>1</v>
      </c>
    </row>
    <row r="21" spans="1:12" ht="21.75" customHeight="1" x14ac:dyDescent="0.2">
      <c r="A21" s="765"/>
      <c r="B21" s="766"/>
      <c r="C21" s="773"/>
      <c r="D21" s="774"/>
      <c r="E21" s="573">
        <f>$C$20*E20</f>
        <v>23137.941120000003</v>
      </c>
      <c r="F21" s="573">
        <f>$C$20*F20</f>
        <v>23137.941120000003</v>
      </c>
      <c r="G21" s="573">
        <f>$C$20*G20</f>
        <v>23137.941120000003</v>
      </c>
      <c r="H21" s="573">
        <f>$C$20*H20</f>
        <v>23137.941120000003</v>
      </c>
      <c r="I21" s="573">
        <f t="shared" ref="I21:J21" si="6">$C$20*I20</f>
        <v>23137.941120000003</v>
      </c>
      <c r="J21" s="573">
        <f t="shared" si="6"/>
        <v>23193.494400000003</v>
      </c>
      <c r="K21" s="574">
        <f t="shared" si="0"/>
        <v>138883.20000000001</v>
      </c>
      <c r="L21" s="176"/>
    </row>
    <row r="22" spans="1:12" ht="21.75" customHeight="1" x14ac:dyDescent="0.2">
      <c r="A22" s="761" t="s">
        <v>14827</v>
      </c>
      <c r="B22" s="761"/>
      <c r="C22" s="575">
        <f>SUM(C10:C21)</f>
        <v>3542311.4900000012</v>
      </c>
      <c r="D22" s="576">
        <f>SUM(D10:D21)</f>
        <v>0.99999999999999978</v>
      </c>
      <c r="E22" s="577">
        <f t="shared" ref="E22:J22" si="7">E11+E13+E15+E17+E19+E21</f>
        <v>602886.28362000012</v>
      </c>
      <c r="F22" s="577">
        <f t="shared" si="7"/>
        <v>571969.6436200001</v>
      </c>
      <c r="G22" s="577">
        <f t="shared" si="7"/>
        <v>850338.73862000008</v>
      </c>
      <c r="H22" s="577">
        <f t="shared" si="7"/>
        <v>301507.03611999995</v>
      </c>
      <c r="I22" s="577">
        <f t="shared" si="7"/>
        <v>324299.02111999993</v>
      </c>
      <c r="J22" s="577">
        <f t="shared" si="7"/>
        <v>891310.76690000005</v>
      </c>
      <c r="K22" s="577">
        <f>SUM(E22:J22)</f>
        <v>3542311.49</v>
      </c>
    </row>
    <row r="23" spans="1:12" ht="21.75" customHeight="1" x14ac:dyDescent="0.2">
      <c r="A23" s="761" t="s">
        <v>14828</v>
      </c>
      <c r="B23" s="761"/>
      <c r="C23" s="578"/>
      <c r="D23" s="576">
        <v>1</v>
      </c>
      <c r="E23" s="579">
        <f>E22</f>
        <v>602886.28362000012</v>
      </c>
      <c r="F23" s="579">
        <f>E23+F22</f>
        <v>1174855.9272400001</v>
      </c>
      <c r="G23" s="579">
        <f>F23+G22</f>
        <v>2025194.6658600001</v>
      </c>
      <c r="H23" s="579">
        <f>G23+H22</f>
        <v>2326701.7019799999</v>
      </c>
      <c r="I23" s="579">
        <f>H23+I22</f>
        <v>2651000.7231000001</v>
      </c>
      <c r="J23" s="579">
        <f>I23+J22</f>
        <v>3542311.49</v>
      </c>
      <c r="K23" s="579"/>
    </row>
    <row r="26" spans="1:12" x14ac:dyDescent="0.2">
      <c r="A26" s="177" t="s">
        <v>19989</v>
      </c>
      <c r="C26" s="35"/>
      <c r="D26" s="36"/>
    </row>
    <row r="27" spans="1:12" x14ac:dyDescent="0.2">
      <c r="A27" s="177" t="s">
        <v>19990</v>
      </c>
      <c r="E27" s="35"/>
      <c r="F27" s="35"/>
      <c r="G27" s="35"/>
      <c r="H27" s="35"/>
      <c r="I27" s="35"/>
      <c r="J27" s="35"/>
    </row>
    <row r="30" spans="1:12" x14ac:dyDescent="0.2">
      <c r="C30" s="35"/>
    </row>
    <row r="31" spans="1:12" x14ac:dyDescent="0.2">
      <c r="C31" s="35"/>
    </row>
  </sheetData>
  <mergeCells count="35">
    <mergeCell ref="C18:C19"/>
    <mergeCell ref="D18:D19"/>
    <mergeCell ref="A20:A21"/>
    <mergeCell ref="B20:B21"/>
    <mergeCell ref="C20:C21"/>
    <mergeCell ref="D20:D21"/>
    <mergeCell ref="C14:C15"/>
    <mergeCell ref="D14:D15"/>
    <mergeCell ref="A16:A17"/>
    <mergeCell ref="B16:B17"/>
    <mergeCell ref="C16:C17"/>
    <mergeCell ref="D16:D17"/>
    <mergeCell ref="C10:C11"/>
    <mergeCell ref="D10:D11"/>
    <mergeCell ref="A12:A13"/>
    <mergeCell ref="B12:B13"/>
    <mergeCell ref="C12:C13"/>
    <mergeCell ref="D12:D13"/>
    <mergeCell ref="D8:D9"/>
    <mergeCell ref="A1:K1"/>
    <mergeCell ref="A5:K5"/>
    <mergeCell ref="A7:K7"/>
    <mergeCell ref="E8:H8"/>
    <mergeCell ref="K8:K9"/>
    <mergeCell ref="A22:B22"/>
    <mergeCell ref="A23:B23"/>
    <mergeCell ref="A6:B6"/>
    <mergeCell ref="A8:A9"/>
    <mergeCell ref="B8:B9"/>
    <mergeCell ref="A10:A11"/>
    <mergeCell ref="B10:B11"/>
    <mergeCell ref="A14:A15"/>
    <mergeCell ref="B14:B15"/>
    <mergeCell ref="A18:A19"/>
    <mergeCell ref="B18:B19"/>
  </mergeCells>
  <printOptions horizontalCentered="1" verticalCentered="1"/>
  <pageMargins left="0" right="0" top="0.78740157480314965" bottom="0" header="0.31496062992125984" footer="0.31496062992125984"/>
  <pageSetup paperSize="9" scale="59"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7"/>
  <sheetViews>
    <sheetView tabSelected="1" workbookViewId="0">
      <selection activeCell="D54" sqref="D54"/>
    </sheetView>
  </sheetViews>
  <sheetFormatPr defaultColWidth="9" defaultRowHeight="12.75" x14ac:dyDescent="0.25"/>
  <cols>
    <col min="1" max="1" width="7.140625" style="25" customWidth="1"/>
    <col min="2" max="2" width="16.28515625" style="26" customWidth="1"/>
    <col min="3" max="3" width="30.85546875" style="26" customWidth="1"/>
    <col min="4" max="9" width="18.7109375" style="25" customWidth="1"/>
    <col min="10" max="10" width="19.7109375" style="27" customWidth="1"/>
    <col min="11" max="11" width="10.5703125" style="25" bestFit="1" customWidth="1"/>
    <col min="12" max="237" width="9" style="25"/>
    <col min="238" max="238" width="9.28515625" style="25" customWidth="1"/>
    <col min="239" max="239" width="15.7109375" style="25" customWidth="1"/>
    <col min="240" max="240" width="29.28515625" style="25" customWidth="1"/>
    <col min="241" max="247" width="15.140625" style="25" customWidth="1"/>
    <col min="248" max="248" width="18.42578125" style="25" bestFit="1" customWidth="1"/>
    <col min="249" max="249" width="14.7109375" style="25" customWidth="1"/>
    <col min="250" max="250" width="11" style="25" customWidth="1"/>
    <col min="251" max="251" width="14.28515625" style="25" bestFit="1" customWidth="1"/>
    <col min="252" max="252" width="10.42578125" style="25" bestFit="1" customWidth="1"/>
    <col min="253" max="493" width="9" style="25"/>
    <col min="494" max="494" width="9.28515625" style="25" customWidth="1"/>
    <col min="495" max="495" width="15.7109375" style="25" customWidth="1"/>
    <col min="496" max="496" width="29.28515625" style="25" customWidth="1"/>
    <col min="497" max="503" width="15.140625" style="25" customWidth="1"/>
    <col min="504" max="504" width="18.42578125" style="25" bestFit="1" customWidth="1"/>
    <col min="505" max="505" width="14.7109375" style="25" customWidth="1"/>
    <col min="506" max="506" width="11" style="25" customWidth="1"/>
    <col min="507" max="507" width="14.28515625" style="25" bestFit="1" customWidth="1"/>
    <col min="508" max="508" width="10.42578125" style="25" bestFit="1" customWidth="1"/>
    <col min="509" max="749" width="9" style="25"/>
    <col min="750" max="750" width="9.28515625" style="25" customWidth="1"/>
    <col min="751" max="751" width="15.7109375" style="25" customWidth="1"/>
    <col min="752" max="752" width="29.28515625" style="25" customWidth="1"/>
    <col min="753" max="759" width="15.140625" style="25" customWidth="1"/>
    <col min="760" max="760" width="18.42578125" style="25" bestFit="1" customWidth="1"/>
    <col min="761" max="761" width="14.7109375" style="25" customWidth="1"/>
    <col min="762" max="762" width="11" style="25" customWidth="1"/>
    <col min="763" max="763" width="14.28515625" style="25" bestFit="1" customWidth="1"/>
    <col min="764" max="764" width="10.42578125" style="25" bestFit="1" customWidth="1"/>
    <col min="765" max="1005" width="9" style="25"/>
    <col min="1006" max="1006" width="9.28515625" style="25" customWidth="1"/>
    <col min="1007" max="1007" width="15.7109375" style="25" customWidth="1"/>
    <col min="1008" max="1008" width="29.28515625" style="25" customWidth="1"/>
    <col min="1009" max="1015" width="15.140625" style="25" customWidth="1"/>
    <col min="1016" max="1016" width="18.42578125" style="25" bestFit="1" customWidth="1"/>
    <col min="1017" max="1017" width="14.7109375" style="25" customWidth="1"/>
    <col min="1018" max="1018" width="11" style="25" customWidth="1"/>
    <col min="1019" max="1019" width="14.28515625" style="25" bestFit="1" customWidth="1"/>
    <col min="1020" max="1020" width="10.42578125" style="25" bestFit="1" customWidth="1"/>
    <col min="1021" max="1261" width="9" style="25"/>
    <col min="1262" max="1262" width="9.28515625" style="25" customWidth="1"/>
    <col min="1263" max="1263" width="15.7109375" style="25" customWidth="1"/>
    <col min="1264" max="1264" width="29.28515625" style="25" customWidth="1"/>
    <col min="1265" max="1271" width="15.140625" style="25" customWidth="1"/>
    <col min="1272" max="1272" width="18.42578125" style="25" bestFit="1" customWidth="1"/>
    <col min="1273" max="1273" width="14.7109375" style="25" customWidth="1"/>
    <col min="1274" max="1274" width="11" style="25" customWidth="1"/>
    <col min="1275" max="1275" width="14.28515625" style="25" bestFit="1" customWidth="1"/>
    <col min="1276" max="1276" width="10.42578125" style="25" bestFit="1" customWidth="1"/>
    <col min="1277" max="1517" width="9" style="25"/>
    <col min="1518" max="1518" width="9.28515625" style="25" customWidth="1"/>
    <col min="1519" max="1519" width="15.7109375" style="25" customWidth="1"/>
    <col min="1520" max="1520" width="29.28515625" style="25" customWidth="1"/>
    <col min="1521" max="1527" width="15.140625" style="25" customWidth="1"/>
    <col min="1528" max="1528" width="18.42578125" style="25" bestFit="1" customWidth="1"/>
    <col min="1529" max="1529" width="14.7109375" style="25" customWidth="1"/>
    <col min="1530" max="1530" width="11" style="25" customWidth="1"/>
    <col min="1531" max="1531" width="14.28515625" style="25" bestFit="1" customWidth="1"/>
    <col min="1532" max="1532" width="10.42578125" style="25" bestFit="1" customWidth="1"/>
    <col min="1533" max="1773" width="9" style="25"/>
    <col min="1774" max="1774" width="9.28515625" style="25" customWidth="1"/>
    <col min="1775" max="1775" width="15.7109375" style="25" customWidth="1"/>
    <col min="1776" max="1776" width="29.28515625" style="25" customWidth="1"/>
    <col min="1777" max="1783" width="15.140625" style="25" customWidth="1"/>
    <col min="1784" max="1784" width="18.42578125" style="25" bestFit="1" customWidth="1"/>
    <col min="1785" max="1785" width="14.7109375" style="25" customWidth="1"/>
    <col min="1786" max="1786" width="11" style="25" customWidth="1"/>
    <col min="1787" max="1787" width="14.28515625" style="25" bestFit="1" customWidth="1"/>
    <col min="1788" max="1788" width="10.42578125" style="25" bestFit="1" customWidth="1"/>
    <col min="1789" max="2029" width="9" style="25"/>
    <col min="2030" max="2030" width="9.28515625" style="25" customWidth="1"/>
    <col min="2031" max="2031" width="15.7109375" style="25" customWidth="1"/>
    <col min="2032" max="2032" width="29.28515625" style="25" customWidth="1"/>
    <col min="2033" max="2039" width="15.140625" style="25" customWidth="1"/>
    <col min="2040" max="2040" width="18.42578125" style="25" bestFit="1" customWidth="1"/>
    <col min="2041" max="2041" width="14.7109375" style="25" customWidth="1"/>
    <col min="2042" max="2042" width="11" style="25" customWidth="1"/>
    <col min="2043" max="2043" width="14.28515625" style="25" bestFit="1" customWidth="1"/>
    <col min="2044" max="2044" width="10.42578125" style="25" bestFit="1" customWidth="1"/>
    <col min="2045" max="2285" width="9" style="25"/>
    <col min="2286" max="2286" width="9.28515625" style="25" customWidth="1"/>
    <col min="2287" max="2287" width="15.7109375" style="25" customWidth="1"/>
    <col min="2288" max="2288" width="29.28515625" style="25" customWidth="1"/>
    <col min="2289" max="2295" width="15.140625" style="25" customWidth="1"/>
    <col min="2296" max="2296" width="18.42578125" style="25" bestFit="1" customWidth="1"/>
    <col min="2297" max="2297" width="14.7109375" style="25" customWidth="1"/>
    <col min="2298" max="2298" width="11" style="25" customWidth="1"/>
    <col min="2299" max="2299" width="14.28515625" style="25" bestFit="1" customWidth="1"/>
    <col min="2300" max="2300" width="10.42578125" style="25" bestFit="1" customWidth="1"/>
    <col min="2301" max="2541" width="9" style="25"/>
    <col min="2542" max="2542" width="9.28515625" style="25" customWidth="1"/>
    <col min="2543" max="2543" width="15.7109375" style="25" customWidth="1"/>
    <col min="2544" max="2544" width="29.28515625" style="25" customWidth="1"/>
    <col min="2545" max="2551" width="15.140625" style="25" customWidth="1"/>
    <col min="2552" max="2552" width="18.42578125" style="25" bestFit="1" customWidth="1"/>
    <col min="2553" max="2553" width="14.7109375" style="25" customWidth="1"/>
    <col min="2554" max="2554" width="11" style="25" customWidth="1"/>
    <col min="2555" max="2555" width="14.28515625" style="25" bestFit="1" customWidth="1"/>
    <col min="2556" max="2556" width="10.42578125" style="25" bestFit="1" customWidth="1"/>
    <col min="2557" max="2797" width="9" style="25"/>
    <col min="2798" max="2798" width="9.28515625" style="25" customWidth="1"/>
    <col min="2799" max="2799" width="15.7109375" style="25" customWidth="1"/>
    <col min="2800" max="2800" width="29.28515625" style="25" customWidth="1"/>
    <col min="2801" max="2807" width="15.140625" style="25" customWidth="1"/>
    <col min="2808" max="2808" width="18.42578125" style="25" bestFit="1" customWidth="1"/>
    <col min="2809" max="2809" width="14.7109375" style="25" customWidth="1"/>
    <col min="2810" max="2810" width="11" style="25" customWidth="1"/>
    <col min="2811" max="2811" width="14.28515625" style="25" bestFit="1" customWidth="1"/>
    <col min="2812" max="2812" width="10.42578125" style="25" bestFit="1" customWidth="1"/>
    <col min="2813" max="3053" width="9" style="25"/>
    <col min="3054" max="3054" width="9.28515625" style="25" customWidth="1"/>
    <col min="3055" max="3055" width="15.7109375" style="25" customWidth="1"/>
    <col min="3056" max="3056" width="29.28515625" style="25" customWidth="1"/>
    <col min="3057" max="3063" width="15.140625" style="25" customWidth="1"/>
    <col min="3064" max="3064" width="18.42578125" style="25" bestFit="1" customWidth="1"/>
    <col min="3065" max="3065" width="14.7109375" style="25" customWidth="1"/>
    <col min="3066" max="3066" width="11" style="25" customWidth="1"/>
    <col min="3067" max="3067" width="14.28515625" style="25" bestFit="1" customWidth="1"/>
    <col min="3068" max="3068" width="10.42578125" style="25" bestFit="1" customWidth="1"/>
    <col min="3069" max="3309" width="9" style="25"/>
    <col min="3310" max="3310" width="9.28515625" style="25" customWidth="1"/>
    <col min="3311" max="3311" width="15.7109375" style="25" customWidth="1"/>
    <col min="3312" max="3312" width="29.28515625" style="25" customWidth="1"/>
    <col min="3313" max="3319" width="15.140625" style="25" customWidth="1"/>
    <col min="3320" max="3320" width="18.42578125" style="25" bestFit="1" customWidth="1"/>
    <col min="3321" max="3321" width="14.7109375" style="25" customWidth="1"/>
    <col min="3322" max="3322" width="11" style="25" customWidth="1"/>
    <col min="3323" max="3323" width="14.28515625" style="25" bestFit="1" customWidth="1"/>
    <col min="3324" max="3324" width="10.42578125" style="25" bestFit="1" customWidth="1"/>
    <col min="3325" max="3565" width="9" style="25"/>
    <col min="3566" max="3566" width="9.28515625" style="25" customWidth="1"/>
    <col min="3567" max="3567" width="15.7109375" style="25" customWidth="1"/>
    <col min="3568" max="3568" width="29.28515625" style="25" customWidth="1"/>
    <col min="3569" max="3575" width="15.140625" style="25" customWidth="1"/>
    <col min="3576" max="3576" width="18.42578125" style="25" bestFit="1" customWidth="1"/>
    <col min="3577" max="3577" width="14.7109375" style="25" customWidth="1"/>
    <col min="3578" max="3578" width="11" style="25" customWidth="1"/>
    <col min="3579" max="3579" width="14.28515625" style="25" bestFit="1" customWidth="1"/>
    <col min="3580" max="3580" width="10.42578125" style="25" bestFit="1" customWidth="1"/>
    <col min="3581" max="3821" width="9" style="25"/>
    <col min="3822" max="3822" width="9.28515625" style="25" customWidth="1"/>
    <col min="3823" max="3823" width="15.7109375" style="25" customWidth="1"/>
    <col min="3824" max="3824" width="29.28515625" style="25" customWidth="1"/>
    <col min="3825" max="3831" width="15.140625" style="25" customWidth="1"/>
    <col min="3832" max="3832" width="18.42578125" style="25" bestFit="1" customWidth="1"/>
    <col min="3833" max="3833" width="14.7109375" style="25" customWidth="1"/>
    <col min="3834" max="3834" width="11" style="25" customWidth="1"/>
    <col min="3835" max="3835" width="14.28515625" style="25" bestFit="1" customWidth="1"/>
    <col min="3836" max="3836" width="10.42578125" style="25" bestFit="1" customWidth="1"/>
    <col min="3837" max="4077" width="9" style="25"/>
    <col min="4078" max="4078" width="9.28515625" style="25" customWidth="1"/>
    <col min="4079" max="4079" width="15.7109375" style="25" customWidth="1"/>
    <col min="4080" max="4080" width="29.28515625" style="25" customWidth="1"/>
    <col min="4081" max="4087" width="15.140625" style="25" customWidth="1"/>
    <col min="4088" max="4088" width="18.42578125" style="25" bestFit="1" customWidth="1"/>
    <col min="4089" max="4089" width="14.7109375" style="25" customWidth="1"/>
    <col min="4090" max="4090" width="11" style="25" customWidth="1"/>
    <col min="4091" max="4091" width="14.28515625" style="25" bestFit="1" customWidth="1"/>
    <col min="4092" max="4092" width="10.42578125" style="25" bestFit="1" customWidth="1"/>
    <col min="4093" max="4333" width="9" style="25"/>
    <col min="4334" max="4334" width="9.28515625" style="25" customWidth="1"/>
    <col min="4335" max="4335" width="15.7109375" style="25" customWidth="1"/>
    <col min="4336" max="4336" width="29.28515625" style="25" customWidth="1"/>
    <col min="4337" max="4343" width="15.140625" style="25" customWidth="1"/>
    <col min="4344" max="4344" width="18.42578125" style="25" bestFit="1" customWidth="1"/>
    <col min="4345" max="4345" width="14.7109375" style="25" customWidth="1"/>
    <col min="4346" max="4346" width="11" style="25" customWidth="1"/>
    <col min="4347" max="4347" width="14.28515625" style="25" bestFit="1" customWidth="1"/>
    <col min="4348" max="4348" width="10.42578125" style="25" bestFit="1" customWidth="1"/>
    <col min="4349" max="4589" width="9" style="25"/>
    <col min="4590" max="4590" width="9.28515625" style="25" customWidth="1"/>
    <col min="4591" max="4591" width="15.7109375" style="25" customWidth="1"/>
    <col min="4592" max="4592" width="29.28515625" style="25" customWidth="1"/>
    <col min="4593" max="4599" width="15.140625" style="25" customWidth="1"/>
    <col min="4600" max="4600" width="18.42578125" style="25" bestFit="1" customWidth="1"/>
    <col min="4601" max="4601" width="14.7109375" style="25" customWidth="1"/>
    <col min="4602" max="4602" width="11" style="25" customWidth="1"/>
    <col min="4603" max="4603" width="14.28515625" style="25" bestFit="1" customWidth="1"/>
    <col min="4604" max="4604" width="10.42578125" style="25" bestFit="1" customWidth="1"/>
    <col min="4605" max="4845" width="9" style="25"/>
    <col min="4846" max="4846" width="9.28515625" style="25" customWidth="1"/>
    <col min="4847" max="4847" width="15.7109375" style="25" customWidth="1"/>
    <col min="4848" max="4848" width="29.28515625" style="25" customWidth="1"/>
    <col min="4849" max="4855" width="15.140625" style="25" customWidth="1"/>
    <col min="4856" max="4856" width="18.42578125" style="25" bestFit="1" customWidth="1"/>
    <col min="4857" max="4857" width="14.7109375" style="25" customWidth="1"/>
    <col min="4858" max="4858" width="11" style="25" customWidth="1"/>
    <col min="4859" max="4859" width="14.28515625" style="25" bestFit="1" customWidth="1"/>
    <col min="4860" max="4860" width="10.42578125" style="25" bestFit="1" customWidth="1"/>
    <col min="4861" max="5101" width="9" style="25"/>
    <col min="5102" max="5102" width="9.28515625" style="25" customWidth="1"/>
    <col min="5103" max="5103" width="15.7109375" style="25" customWidth="1"/>
    <col min="5104" max="5104" width="29.28515625" style="25" customWidth="1"/>
    <col min="5105" max="5111" width="15.140625" style="25" customWidth="1"/>
    <col min="5112" max="5112" width="18.42578125" style="25" bestFit="1" customWidth="1"/>
    <col min="5113" max="5113" width="14.7109375" style="25" customWidth="1"/>
    <col min="5114" max="5114" width="11" style="25" customWidth="1"/>
    <col min="5115" max="5115" width="14.28515625" style="25" bestFit="1" customWidth="1"/>
    <col min="5116" max="5116" width="10.42578125" style="25" bestFit="1" customWidth="1"/>
    <col min="5117" max="5357" width="9" style="25"/>
    <col min="5358" max="5358" width="9.28515625" style="25" customWidth="1"/>
    <col min="5359" max="5359" width="15.7109375" style="25" customWidth="1"/>
    <col min="5360" max="5360" width="29.28515625" style="25" customWidth="1"/>
    <col min="5361" max="5367" width="15.140625" style="25" customWidth="1"/>
    <col min="5368" max="5368" width="18.42578125" style="25" bestFit="1" customWidth="1"/>
    <col min="5369" max="5369" width="14.7109375" style="25" customWidth="1"/>
    <col min="5370" max="5370" width="11" style="25" customWidth="1"/>
    <col min="5371" max="5371" width="14.28515625" style="25" bestFit="1" customWidth="1"/>
    <col min="5372" max="5372" width="10.42578125" style="25" bestFit="1" customWidth="1"/>
    <col min="5373" max="5613" width="9" style="25"/>
    <col min="5614" max="5614" width="9.28515625" style="25" customWidth="1"/>
    <col min="5615" max="5615" width="15.7109375" style="25" customWidth="1"/>
    <col min="5616" max="5616" width="29.28515625" style="25" customWidth="1"/>
    <col min="5617" max="5623" width="15.140625" style="25" customWidth="1"/>
    <col min="5624" max="5624" width="18.42578125" style="25" bestFit="1" customWidth="1"/>
    <col min="5625" max="5625" width="14.7109375" style="25" customWidth="1"/>
    <col min="5626" max="5626" width="11" style="25" customWidth="1"/>
    <col min="5627" max="5627" width="14.28515625" style="25" bestFit="1" customWidth="1"/>
    <col min="5628" max="5628" width="10.42578125" style="25" bestFit="1" customWidth="1"/>
    <col min="5629" max="5869" width="9" style="25"/>
    <col min="5870" max="5870" width="9.28515625" style="25" customWidth="1"/>
    <col min="5871" max="5871" width="15.7109375" style="25" customWidth="1"/>
    <col min="5872" max="5872" width="29.28515625" style="25" customWidth="1"/>
    <col min="5873" max="5879" width="15.140625" style="25" customWidth="1"/>
    <col min="5880" max="5880" width="18.42578125" style="25" bestFit="1" customWidth="1"/>
    <col min="5881" max="5881" width="14.7109375" style="25" customWidth="1"/>
    <col min="5882" max="5882" width="11" style="25" customWidth="1"/>
    <col min="5883" max="5883" width="14.28515625" style="25" bestFit="1" customWidth="1"/>
    <col min="5884" max="5884" width="10.42578125" style="25" bestFit="1" customWidth="1"/>
    <col min="5885" max="6125" width="9" style="25"/>
    <col min="6126" max="6126" width="9.28515625" style="25" customWidth="1"/>
    <col min="6127" max="6127" width="15.7109375" style="25" customWidth="1"/>
    <col min="6128" max="6128" width="29.28515625" style="25" customWidth="1"/>
    <col min="6129" max="6135" width="15.140625" style="25" customWidth="1"/>
    <col min="6136" max="6136" width="18.42578125" style="25" bestFit="1" customWidth="1"/>
    <col min="6137" max="6137" width="14.7109375" style="25" customWidth="1"/>
    <col min="6138" max="6138" width="11" style="25" customWidth="1"/>
    <col min="6139" max="6139" width="14.28515625" style="25" bestFit="1" customWidth="1"/>
    <col min="6140" max="6140" width="10.42578125" style="25" bestFit="1" customWidth="1"/>
    <col min="6141" max="6381" width="9" style="25"/>
    <col min="6382" max="6382" width="9.28515625" style="25" customWidth="1"/>
    <col min="6383" max="6383" width="15.7109375" style="25" customWidth="1"/>
    <col min="6384" max="6384" width="29.28515625" style="25" customWidth="1"/>
    <col min="6385" max="6391" width="15.140625" style="25" customWidth="1"/>
    <col min="6392" max="6392" width="18.42578125" style="25" bestFit="1" customWidth="1"/>
    <col min="6393" max="6393" width="14.7109375" style="25" customWidth="1"/>
    <col min="6394" max="6394" width="11" style="25" customWidth="1"/>
    <col min="6395" max="6395" width="14.28515625" style="25" bestFit="1" customWidth="1"/>
    <col min="6396" max="6396" width="10.42578125" style="25" bestFit="1" customWidth="1"/>
    <col min="6397" max="6637" width="9" style="25"/>
    <col min="6638" max="6638" width="9.28515625" style="25" customWidth="1"/>
    <col min="6639" max="6639" width="15.7109375" style="25" customWidth="1"/>
    <col min="6640" max="6640" width="29.28515625" style="25" customWidth="1"/>
    <col min="6641" max="6647" width="15.140625" style="25" customWidth="1"/>
    <col min="6648" max="6648" width="18.42578125" style="25" bestFit="1" customWidth="1"/>
    <col min="6649" max="6649" width="14.7109375" style="25" customWidth="1"/>
    <col min="6650" max="6650" width="11" style="25" customWidth="1"/>
    <col min="6651" max="6651" width="14.28515625" style="25" bestFit="1" customWidth="1"/>
    <col min="6652" max="6652" width="10.42578125" style="25" bestFit="1" customWidth="1"/>
    <col min="6653" max="6893" width="9" style="25"/>
    <col min="6894" max="6894" width="9.28515625" style="25" customWidth="1"/>
    <col min="6895" max="6895" width="15.7109375" style="25" customWidth="1"/>
    <col min="6896" max="6896" width="29.28515625" style="25" customWidth="1"/>
    <col min="6897" max="6903" width="15.140625" style="25" customWidth="1"/>
    <col min="6904" max="6904" width="18.42578125" style="25" bestFit="1" customWidth="1"/>
    <col min="6905" max="6905" width="14.7109375" style="25" customWidth="1"/>
    <col min="6906" max="6906" width="11" style="25" customWidth="1"/>
    <col min="6907" max="6907" width="14.28515625" style="25" bestFit="1" customWidth="1"/>
    <col min="6908" max="6908" width="10.42578125" style="25" bestFit="1" customWidth="1"/>
    <col min="6909" max="7149" width="9" style="25"/>
    <col min="7150" max="7150" width="9.28515625" style="25" customWidth="1"/>
    <col min="7151" max="7151" width="15.7109375" style="25" customWidth="1"/>
    <col min="7152" max="7152" width="29.28515625" style="25" customWidth="1"/>
    <col min="7153" max="7159" width="15.140625" style="25" customWidth="1"/>
    <col min="7160" max="7160" width="18.42578125" style="25" bestFit="1" customWidth="1"/>
    <col min="7161" max="7161" width="14.7109375" style="25" customWidth="1"/>
    <col min="7162" max="7162" width="11" style="25" customWidth="1"/>
    <col min="7163" max="7163" width="14.28515625" style="25" bestFit="1" customWidth="1"/>
    <col min="7164" max="7164" width="10.42578125" style="25" bestFit="1" customWidth="1"/>
    <col min="7165" max="7405" width="9" style="25"/>
    <col min="7406" max="7406" width="9.28515625" style="25" customWidth="1"/>
    <col min="7407" max="7407" width="15.7109375" style="25" customWidth="1"/>
    <col min="7408" max="7408" width="29.28515625" style="25" customWidth="1"/>
    <col min="7409" max="7415" width="15.140625" style="25" customWidth="1"/>
    <col min="7416" max="7416" width="18.42578125" style="25" bestFit="1" customWidth="1"/>
    <col min="7417" max="7417" width="14.7109375" style="25" customWidth="1"/>
    <col min="7418" max="7418" width="11" style="25" customWidth="1"/>
    <col min="7419" max="7419" width="14.28515625" style="25" bestFit="1" customWidth="1"/>
    <col min="7420" max="7420" width="10.42578125" style="25" bestFit="1" customWidth="1"/>
    <col min="7421" max="7661" width="9" style="25"/>
    <col min="7662" max="7662" width="9.28515625" style="25" customWidth="1"/>
    <col min="7663" max="7663" width="15.7109375" style="25" customWidth="1"/>
    <col min="7664" max="7664" width="29.28515625" style="25" customWidth="1"/>
    <col min="7665" max="7671" width="15.140625" style="25" customWidth="1"/>
    <col min="7672" max="7672" width="18.42578125" style="25" bestFit="1" customWidth="1"/>
    <col min="7673" max="7673" width="14.7109375" style="25" customWidth="1"/>
    <col min="7674" max="7674" width="11" style="25" customWidth="1"/>
    <col min="7675" max="7675" width="14.28515625" style="25" bestFit="1" customWidth="1"/>
    <col min="7676" max="7676" width="10.42578125" style="25" bestFit="1" customWidth="1"/>
    <col min="7677" max="7917" width="9" style="25"/>
    <col min="7918" max="7918" width="9.28515625" style="25" customWidth="1"/>
    <col min="7919" max="7919" width="15.7109375" style="25" customWidth="1"/>
    <col min="7920" max="7920" width="29.28515625" style="25" customWidth="1"/>
    <col min="7921" max="7927" width="15.140625" style="25" customWidth="1"/>
    <col min="7928" max="7928" width="18.42578125" style="25" bestFit="1" customWidth="1"/>
    <col min="7929" max="7929" width="14.7109375" style="25" customWidth="1"/>
    <col min="7930" max="7930" width="11" style="25" customWidth="1"/>
    <col min="7931" max="7931" width="14.28515625" style="25" bestFit="1" customWidth="1"/>
    <col min="7932" max="7932" width="10.42578125" style="25" bestFit="1" customWidth="1"/>
    <col min="7933" max="8173" width="9" style="25"/>
    <col min="8174" max="8174" width="9.28515625" style="25" customWidth="1"/>
    <col min="8175" max="8175" width="15.7109375" style="25" customWidth="1"/>
    <col min="8176" max="8176" width="29.28515625" style="25" customWidth="1"/>
    <col min="8177" max="8183" width="15.140625" style="25" customWidth="1"/>
    <col min="8184" max="8184" width="18.42578125" style="25" bestFit="1" customWidth="1"/>
    <col min="8185" max="8185" width="14.7109375" style="25" customWidth="1"/>
    <col min="8186" max="8186" width="11" style="25" customWidth="1"/>
    <col min="8187" max="8187" width="14.28515625" style="25" bestFit="1" customWidth="1"/>
    <col min="8188" max="8188" width="10.42578125" style="25" bestFit="1" customWidth="1"/>
    <col min="8189" max="8429" width="9" style="25"/>
    <col min="8430" max="8430" width="9.28515625" style="25" customWidth="1"/>
    <col min="8431" max="8431" width="15.7109375" style="25" customWidth="1"/>
    <col min="8432" max="8432" width="29.28515625" style="25" customWidth="1"/>
    <col min="8433" max="8439" width="15.140625" style="25" customWidth="1"/>
    <col min="8440" max="8440" width="18.42578125" style="25" bestFit="1" customWidth="1"/>
    <col min="8441" max="8441" width="14.7109375" style="25" customWidth="1"/>
    <col min="8442" max="8442" width="11" style="25" customWidth="1"/>
    <col min="8443" max="8443" width="14.28515625" style="25" bestFit="1" customWidth="1"/>
    <col min="8444" max="8444" width="10.42578125" style="25" bestFit="1" customWidth="1"/>
    <col min="8445" max="8685" width="9" style="25"/>
    <col min="8686" max="8686" width="9.28515625" style="25" customWidth="1"/>
    <col min="8687" max="8687" width="15.7109375" style="25" customWidth="1"/>
    <col min="8688" max="8688" width="29.28515625" style="25" customWidth="1"/>
    <col min="8689" max="8695" width="15.140625" style="25" customWidth="1"/>
    <col min="8696" max="8696" width="18.42578125" style="25" bestFit="1" customWidth="1"/>
    <col min="8697" max="8697" width="14.7109375" style="25" customWidth="1"/>
    <col min="8698" max="8698" width="11" style="25" customWidth="1"/>
    <col min="8699" max="8699" width="14.28515625" style="25" bestFit="1" customWidth="1"/>
    <col min="8700" max="8700" width="10.42578125" style="25" bestFit="1" customWidth="1"/>
    <col min="8701" max="8941" width="9" style="25"/>
    <col min="8942" max="8942" width="9.28515625" style="25" customWidth="1"/>
    <col min="8943" max="8943" width="15.7109375" style="25" customWidth="1"/>
    <col min="8944" max="8944" width="29.28515625" style="25" customWidth="1"/>
    <col min="8945" max="8951" width="15.140625" style="25" customWidth="1"/>
    <col min="8952" max="8952" width="18.42578125" style="25" bestFit="1" customWidth="1"/>
    <col min="8953" max="8953" width="14.7109375" style="25" customWidth="1"/>
    <col min="8954" max="8954" width="11" style="25" customWidth="1"/>
    <col min="8955" max="8955" width="14.28515625" style="25" bestFit="1" customWidth="1"/>
    <col min="8956" max="8956" width="10.42578125" style="25" bestFit="1" customWidth="1"/>
    <col min="8957" max="9197" width="9" style="25"/>
    <col min="9198" max="9198" width="9.28515625" style="25" customWidth="1"/>
    <col min="9199" max="9199" width="15.7109375" style="25" customWidth="1"/>
    <col min="9200" max="9200" width="29.28515625" style="25" customWidth="1"/>
    <col min="9201" max="9207" width="15.140625" style="25" customWidth="1"/>
    <col min="9208" max="9208" width="18.42578125" style="25" bestFit="1" customWidth="1"/>
    <col min="9209" max="9209" width="14.7109375" style="25" customWidth="1"/>
    <col min="9210" max="9210" width="11" style="25" customWidth="1"/>
    <col min="9211" max="9211" width="14.28515625" style="25" bestFit="1" customWidth="1"/>
    <col min="9212" max="9212" width="10.42578125" style="25" bestFit="1" customWidth="1"/>
    <col min="9213" max="9453" width="9" style="25"/>
    <col min="9454" max="9454" width="9.28515625" style="25" customWidth="1"/>
    <col min="9455" max="9455" width="15.7109375" style="25" customWidth="1"/>
    <col min="9456" max="9456" width="29.28515625" style="25" customWidth="1"/>
    <col min="9457" max="9463" width="15.140625" style="25" customWidth="1"/>
    <col min="9464" max="9464" width="18.42578125" style="25" bestFit="1" customWidth="1"/>
    <col min="9465" max="9465" width="14.7109375" style="25" customWidth="1"/>
    <col min="9466" max="9466" width="11" style="25" customWidth="1"/>
    <col min="9467" max="9467" width="14.28515625" style="25" bestFit="1" customWidth="1"/>
    <col min="9468" max="9468" width="10.42578125" style="25" bestFit="1" customWidth="1"/>
    <col min="9469" max="9709" width="9" style="25"/>
    <col min="9710" max="9710" width="9.28515625" style="25" customWidth="1"/>
    <col min="9711" max="9711" width="15.7109375" style="25" customWidth="1"/>
    <col min="9712" max="9712" width="29.28515625" style="25" customWidth="1"/>
    <col min="9713" max="9719" width="15.140625" style="25" customWidth="1"/>
    <col min="9720" max="9720" width="18.42578125" style="25" bestFit="1" customWidth="1"/>
    <col min="9721" max="9721" width="14.7109375" style="25" customWidth="1"/>
    <col min="9722" max="9722" width="11" style="25" customWidth="1"/>
    <col min="9723" max="9723" width="14.28515625" style="25" bestFit="1" customWidth="1"/>
    <col min="9724" max="9724" width="10.42578125" style="25" bestFit="1" customWidth="1"/>
    <col min="9725" max="9965" width="9" style="25"/>
    <col min="9966" max="9966" width="9.28515625" style="25" customWidth="1"/>
    <col min="9967" max="9967" width="15.7109375" style="25" customWidth="1"/>
    <col min="9968" max="9968" width="29.28515625" style="25" customWidth="1"/>
    <col min="9969" max="9975" width="15.140625" style="25" customWidth="1"/>
    <col min="9976" max="9976" width="18.42578125" style="25" bestFit="1" customWidth="1"/>
    <col min="9977" max="9977" width="14.7109375" style="25" customWidth="1"/>
    <col min="9978" max="9978" width="11" style="25" customWidth="1"/>
    <col min="9979" max="9979" width="14.28515625" style="25" bestFit="1" customWidth="1"/>
    <col min="9980" max="9980" width="10.42578125" style="25" bestFit="1" customWidth="1"/>
    <col min="9981" max="10221" width="9" style="25"/>
    <col min="10222" max="10222" width="9.28515625" style="25" customWidth="1"/>
    <col min="10223" max="10223" width="15.7109375" style="25" customWidth="1"/>
    <col min="10224" max="10224" width="29.28515625" style="25" customWidth="1"/>
    <col min="10225" max="10231" width="15.140625" style="25" customWidth="1"/>
    <col min="10232" max="10232" width="18.42578125" style="25" bestFit="1" customWidth="1"/>
    <col min="10233" max="10233" width="14.7109375" style="25" customWidth="1"/>
    <col min="10234" max="10234" width="11" style="25" customWidth="1"/>
    <col min="10235" max="10235" width="14.28515625" style="25" bestFit="1" customWidth="1"/>
    <col min="10236" max="10236" width="10.42578125" style="25" bestFit="1" customWidth="1"/>
    <col min="10237" max="10477" width="9" style="25"/>
    <col min="10478" max="10478" width="9.28515625" style="25" customWidth="1"/>
    <col min="10479" max="10479" width="15.7109375" style="25" customWidth="1"/>
    <col min="10480" max="10480" width="29.28515625" style="25" customWidth="1"/>
    <col min="10481" max="10487" width="15.140625" style="25" customWidth="1"/>
    <col min="10488" max="10488" width="18.42578125" style="25" bestFit="1" customWidth="1"/>
    <col min="10489" max="10489" width="14.7109375" style="25" customWidth="1"/>
    <col min="10490" max="10490" width="11" style="25" customWidth="1"/>
    <col min="10491" max="10491" width="14.28515625" style="25" bestFit="1" customWidth="1"/>
    <col min="10492" max="10492" width="10.42578125" style="25" bestFit="1" customWidth="1"/>
    <col min="10493" max="10733" width="9" style="25"/>
    <col min="10734" max="10734" width="9.28515625" style="25" customWidth="1"/>
    <col min="10735" max="10735" width="15.7109375" style="25" customWidth="1"/>
    <col min="10736" max="10736" width="29.28515625" style="25" customWidth="1"/>
    <col min="10737" max="10743" width="15.140625" style="25" customWidth="1"/>
    <col min="10744" max="10744" width="18.42578125" style="25" bestFit="1" customWidth="1"/>
    <col min="10745" max="10745" width="14.7109375" style="25" customWidth="1"/>
    <col min="10746" max="10746" width="11" style="25" customWidth="1"/>
    <col min="10747" max="10747" width="14.28515625" style="25" bestFit="1" customWidth="1"/>
    <col min="10748" max="10748" width="10.42578125" style="25" bestFit="1" customWidth="1"/>
    <col min="10749" max="10989" width="9" style="25"/>
    <col min="10990" max="10990" width="9.28515625" style="25" customWidth="1"/>
    <col min="10991" max="10991" width="15.7109375" style="25" customWidth="1"/>
    <col min="10992" max="10992" width="29.28515625" style="25" customWidth="1"/>
    <col min="10993" max="10999" width="15.140625" style="25" customWidth="1"/>
    <col min="11000" max="11000" width="18.42578125" style="25" bestFit="1" customWidth="1"/>
    <col min="11001" max="11001" width="14.7109375" style="25" customWidth="1"/>
    <col min="11002" max="11002" width="11" style="25" customWidth="1"/>
    <col min="11003" max="11003" width="14.28515625" style="25" bestFit="1" customWidth="1"/>
    <col min="11004" max="11004" width="10.42578125" style="25" bestFit="1" customWidth="1"/>
    <col min="11005" max="11245" width="9" style="25"/>
    <col min="11246" max="11246" width="9.28515625" style="25" customWidth="1"/>
    <col min="11247" max="11247" width="15.7109375" style="25" customWidth="1"/>
    <col min="11248" max="11248" width="29.28515625" style="25" customWidth="1"/>
    <col min="11249" max="11255" width="15.140625" style="25" customWidth="1"/>
    <col min="11256" max="11256" width="18.42578125" style="25" bestFit="1" customWidth="1"/>
    <col min="11257" max="11257" width="14.7109375" style="25" customWidth="1"/>
    <col min="11258" max="11258" width="11" style="25" customWidth="1"/>
    <col min="11259" max="11259" width="14.28515625" style="25" bestFit="1" customWidth="1"/>
    <col min="11260" max="11260" width="10.42578125" style="25" bestFit="1" customWidth="1"/>
    <col min="11261" max="11501" width="9" style="25"/>
    <col min="11502" max="11502" width="9.28515625" style="25" customWidth="1"/>
    <col min="11503" max="11503" width="15.7109375" style="25" customWidth="1"/>
    <col min="11504" max="11504" width="29.28515625" style="25" customWidth="1"/>
    <col min="11505" max="11511" width="15.140625" style="25" customWidth="1"/>
    <col min="11512" max="11512" width="18.42578125" style="25" bestFit="1" customWidth="1"/>
    <col min="11513" max="11513" width="14.7109375" style="25" customWidth="1"/>
    <col min="11514" max="11514" width="11" style="25" customWidth="1"/>
    <col min="11515" max="11515" width="14.28515625" style="25" bestFit="1" customWidth="1"/>
    <col min="11516" max="11516" width="10.42578125" style="25" bestFit="1" customWidth="1"/>
    <col min="11517" max="11757" width="9" style="25"/>
    <col min="11758" max="11758" width="9.28515625" style="25" customWidth="1"/>
    <col min="11759" max="11759" width="15.7109375" style="25" customWidth="1"/>
    <col min="11760" max="11760" width="29.28515625" style="25" customWidth="1"/>
    <col min="11761" max="11767" width="15.140625" style="25" customWidth="1"/>
    <col min="11768" max="11768" width="18.42578125" style="25" bestFit="1" customWidth="1"/>
    <col min="11769" max="11769" width="14.7109375" style="25" customWidth="1"/>
    <col min="11770" max="11770" width="11" style="25" customWidth="1"/>
    <col min="11771" max="11771" width="14.28515625" style="25" bestFit="1" customWidth="1"/>
    <col min="11772" max="11772" width="10.42578125" style="25" bestFit="1" customWidth="1"/>
    <col min="11773" max="12013" width="9" style="25"/>
    <col min="12014" max="12014" width="9.28515625" style="25" customWidth="1"/>
    <col min="12015" max="12015" width="15.7109375" style="25" customWidth="1"/>
    <col min="12016" max="12016" width="29.28515625" style="25" customWidth="1"/>
    <col min="12017" max="12023" width="15.140625" style="25" customWidth="1"/>
    <col min="12024" max="12024" width="18.42578125" style="25" bestFit="1" customWidth="1"/>
    <col min="12025" max="12025" width="14.7109375" style="25" customWidth="1"/>
    <col min="12026" max="12026" width="11" style="25" customWidth="1"/>
    <col min="12027" max="12027" width="14.28515625" style="25" bestFit="1" customWidth="1"/>
    <col min="12028" max="12028" width="10.42578125" style="25" bestFit="1" customWidth="1"/>
    <col min="12029" max="12269" width="9" style="25"/>
    <col min="12270" max="12270" width="9.28515625" style="25" customWidth="1"/>
    <col min="12271" max="12271" width="15.7109375" style="25" customWidth="1"/>
    <col min="12272" max="12272" width="29.28515625" style="25" customWidth="1"/>
    <col min="12273" max="12279" width="15.140625" style="25" customWidth="1"/>
    <col min="12280" max="12280" width="18.42578125" style="25" bestFit="1" customWidth="1"/>
    <col min="12281" max="12281" width="14.7109375" style="25" customWidth="1"/>
    <col min="12282" max="12282" width="11" style="25" customWidth="1"/>
    <col min="12283" max="12283" width="14.28515625" style="25" bestFit="1" customWidth="1"/>
    <col min="12284" max="12284" width="10.42578125" style="25" bestFit="1" customWidth="1"/>
    <col min="12285" max="12525" width="9" style="25"/>
    <col min="12526" max="12526" width="9.28515625" style="25" customWidth="1"/>
    <col min="12527" max="12527" width="15.7109375" style="25" customWidth="1"/>
    <col min="12528" max="12528" width="29.28515625" style="25" customWidth="1"/>
    <col min="12529" max="12535" width="15.140625" style="25" customWidth="1"/>
    <col min="12536" max="12536" width="18.42578125" style="25" bestFit="1" customWidth="1"/>
    <col min="12537" max="12537" width="14.7109375" style="25" customWidth="1"/>
    <col min="12538" max="12538" width="11" style="25" customWidth="1"/>
    <col min="12539" max="12539" width="14.28515625" style="25" bestFit="1" customWidth="1"/>
    <col min="12540" max="12540" width="10.42578125" style="25" bestFit="1" customWidth="1"/>
    <col min="12541" max="12781" width="9" style="25"/>
    <col min="12782" max="12782" width="9.28515625" style="25" customWidth="1"/>
    <col min="12783" max="12783" width="15.7109375" style="25" customWidth="1"/>
    <col min="12784" max="12784" width="29.28515625" style="25" customWidth="1"/>
    <col min="12785" max="12791" width="15.140625" style="25" customWidth="1"/>
    <col min="12792" max="12792" width="18.42578125" style="25" bestFit="1" customWidth="1"/>
    <col min="12793" max="12793" width="14.7109375" style="25" customWidth="1"/>
    <col min="12794" max="12794" width="11" style="25" customWidth="1"/>
    <col min="12795" max="12795" width="14.28515625" style="25" bestFit="1" customWidth="1"/>
    <col min="12796" max="12796" width="10.42578125" style="25" bestFit="1" customWidth="1"/>
    <col min="12797" max="13037" width="9" style="25"/>
    <col min="13038" max="13038" width="9.28515625" style="25" customWidth="1"/>
    <col min="13039" max="13039" width="15.7109375" style="25" customWidth="1"/>
    <col min="13040" max="13040" width="29.28515625" style="25" customWidth="1"/>
    <col min="13041" max="13047" width="15.140625" style="25" customWidth="1"/>
    <col min="13048" max="13048" width="18.42578125" style="25" bestFit="1" customWidth="1"/>
    <col min="13049" max="13049" width="14.7109375" style="25" customWidth="1"/>
    <col min="13050" max="13050" width="11" style="25" customWidth="1"/>
    <col min="13051" max="13051" width="14.28515625" style="25" bestFit="1" customWidth="1"/>
    <col min="13052" max="13052" width="10.42578125" style="25" bestFit="1" customWidth="1"/>
    <col min="13053" max="13293" width="9" style="25"/>
    <col min="13294" max="13294" width="9.28515625" style="25" customWidth="1"/>
    <col min="13295" max="13295" width="15.7109375" style="25" customWidth="1"/>
    <col min="13296" max="13296" width="29.28515625" style="25" customWidth="1"/>
    <col min="13297" max="13303" width="15.140625" style="25" customWidth="1"/>
    <col min="13304" max="13304" width="18.42578125" style="25" bestFit="1" customWidth="1"/>
    <col min="13305" max="13305" width="14.7109375" style="25" customWidth="1"/>
    <col min="13306" max="13306" width="11" style="25" customWidth="1"/>
    <col min="13307" max="13307" width="14.28515625" style="25" bestFit="1" customWidth="1"/>
    <col min="13308" max="13308" width="10.42578125" style="25" bestFit="1" customWidth="1"/>
    <col min="13309" max="13549" width="9" style="25"/>
    <col min="13550" max="13550" width="9.28515625" style="25" customWidth="1"/>
    <col min="13551" max="13551" width="15.7109375" style="25" customWidth="1"/>
    <col min="13552" max="13552" width="29.28515625" style="25" customWidth="1"/>
    <col min="13553" max="13559" width="15.140625" style="25" customWidth="1"/>
    <col min="13560" max="13560" width="18.42578125" style="25" bestFit="1" customWidth="1"/>
    <col min="13561" max="13561" width="14.7109375" style="25" customWidth="1"/>
    <col min="13562" max="13562" width="11" style="25" customWidth="1"/>
    <col min="13563" max="13563" width="14.28515625" style="25" bestFit="1" customWidth="1"/>
    <col min="13564" max="13564" width="10.42578125" style="25" bestFit="1" customWidth="1"/>
    <col min="13565" max="13805" width="9" style="25"/>
    <col min="13806" max="13806" width="9.28515625" style="25" customWidth="1"/>
    <col min="13807" max="13807" width="15.7109375" style="25" customWidth="1"/>
    <col min="13808" max="13808" width="29.28515625" style="25" customWidth="1"/>
    <col min="13809" max="13815" width="15.140625" style="25" customWidth="1"/>
    <col min="13816" max="13816" width="18.42578125" style="25" bestFit="1" customWidth="1"/>
    <col min="13817" max="13817" width="14.7109375" style="25" customWidth="1"/>
    <col min="13818" max="13818" width="11" style="25" customWidth="1"/>
    <col min="13819" max="13819" width="14.28515625" style="25" bestFit="1" customWidth="1"/>
    <col min="13820" max="13820" width="10.42578125" style="25" bestFit="1" customWidth="1"/>
    <col min="13821" max="14061" width="9" style="25"/>
    <col min="14062" max="14062" width="9.28515625" style="25" customWidth="1"/>
    <col min="14063" max="14063" width="15.7109375" style="25" customWidth="1"/>
    <col min="14064" max="14064" width="29.28515625" style="25" customWidth="1"/>
    <col min="14065" max="14071" width="15.140625" style="25" customWidth="1"/>
    <col min="14072" max="14072" width="18.42578125" style="25" bestFit="1" customWidth="1"/>
    <col min="14073" max="14073" width="14.7109375" style="25" customWidth="1"/>
    <col min="14074" max="14074" width="11" style="25" customWidth="1"/>
    <col min="14075" max="14075" width="14.28515625" style="25" bestFit="1" customWidth="1"/>
    <col min="14076" max="14076" width="10.42578125" style="25" bestFit="1" customWidth="1"/>
    <col min="14077" max="14317" width="9" style="25"/>
    <col min="14318" max="14318" width="9.28515625" style="25" customWidth="1"/>
    <col min="14319" max="14319" width="15.7109375" style="25" customWidth="1"/>
    <col min="14320" max="14320" width="29.28515625" style="25" customWidth="1"/>
    <col min="14321" max="14327" width="15.140625" style="25" customWidth="1"/>
    <col min="14328" max="14328" width="18.42578125" style="25" bestFit="1" customWidth="1"/>
    <col min="14329" max="14329" width="14.7109375" style="25" customWidth="1"/>
    <col min="14330" max="14330" width="11" style="25" customWidth="1"/>
    <col min="14331" max="14331" width="14.28515625" style="25" bestFit="1" customWidth="1"/>
    <col min="14332" max="14332" width="10.42578125" style="25" bestFit="1" customWidth="1"/>
    <col min="14333" max="14573" width="9" style="25"/>
    <col min="14574" max="14574" width="9.28515625" style="25" customWidth="1"/>
    <col min="14575" max="14575" width="15.7109375" style="25" customWidth="1"/>
    <col min="14576" max="14576" width="29.28515625" style="25" customWidth="1"/>
    <col min="14577" max="14583" width="15.140625" style="25" customWidth="1"/>
    <col min="14584" max="14584" width="18.42578125" style="25" bestFit="1" customWidth="1"/>
    <col min="14585" max="14585" width="14.7109375" style="25" customWidth="1"/>
    <col min="14586" max="14586" width="11" style="25" customWidth="1"/>
    <col min="14587" max="14587" width="14.28515625" style="25" bestFit="1" customWidth="1"/>
    <col min="14588" max="14588" width="10.42578125" style="25" bestFit="1" customWidth="1"/>
    <col min="14589" max="14829" width="9" style="25"/>
    <col min="14830" max="14830" width="9.28515625" style="25" customWidth="1"/>
    <col min="14831" max="14831" width="15.7109375" style="25" customWidth="1"/>
    <col min="14832" max="14832" width="29.28515625" style="25" customWidth="1"/>
    <col min="14833" max="14839" width="15.140625" style="25" customWidth="1"/>
    <col min="14840" max="14840" width="18.42578125" style="25" bestFit="1" customWidth="1"/>
    <col min="14841" max="14841" width="14.7109375" style="25" customWidth="1"/>
    <col min="14842" max="14842" width="11" style="25" customWidth="1"/>
    <col min="14843" max="14843" width="14.28515625" style="25" bestFit="1" customWidth="1"/>
    <col min="14844" max="14844" width="10.42578125" style="25" bestFit="1" customWidth="1"/>
    <col min="14845" max="15085" width="9" style="25"/>
    <col min="15086" max="15086" width="9.28515625" style="25" customWidth="1"/>
    <col min="15087" max="15087" width="15.7109375" style="25" customWidth="1"/>
    <col min="15088" max="15088" width="29.28515625" style="25" customWidth="1"/>
    <col min="15089" max="15095" width="15.140625" style="25" customWidth="1"/>
    <col min="15096" max="15096" width="18.42578125" style="25" bestFit="1" customWidth="1"/>
    <col min="15097" max="15097" width="14.7109375" style="25" customWidth="1"/>
    <col min="15098" max="15098" width="11" style="25" customWidth="1"/>
    <col min="15099" max="15099" width="14.28515625" style="25" bestFit="1" customWidth="1"/>
    <col min="15100" max="15100" width="10.42578125" style="25" bestFit="1" customWidth="1"/>
    <col min="15101" max="15341" width="9" style="25"/>
    <col min="15342" max="15342" width="9.28515625" style="25" customWidth="1"/>
    <col min="15343" max="15343" width="15.7109375" style="25" customWidth="1"/>
    <col min="15344" max="15344" width="29.28515625" style="25" customWidth="1"/>
    <col min="15345" max="15351" width="15.140625" style="25" customWidth="1"/>
    <col min="15352" max="15352" width="18.42578125" style="25" bestFit="1" customWidth="1"/>
    <col min="15353" max="15353" width="14.7109375" style="25" customWidth="1"/>
    <col min="15354" max="15354" width="11" style="25" customWidth="1"/>
    <col min="15355" max="15355" width="14.28515625" style="25" bestFit="1" customWidth="1"/>
    <col min="15356" max="15356" width="10.42578125" style="25" bestFit="1" customWidth="1"/>
    <col min="15357" max="15597" width="9" style="25"/>
    <col min="15598" max="15598" width="9.28515625" style="25" customWidth="1"/>
    <col min="15599" max="15599" width="15.7109375" style="25" customWidth="1"/>
    <col min="15600" max="15600" width="29.28515625" style="25" customWidth="1"/>
    <col min="15601" max="15607" width="15.140625" style="25" customWidth="1"/>
    <col min="15608" max="15608" width="18.42578125" style="25" bestFit="1" customWidth="1"/>
    <col min="15609" max="15609" width="14.7109375" style="25" customWidth="1"/>
    <col min="15610" max="15610" width="11" style="25" customWidth="1"/>
    <col min="15611" max="15611" width="14.28515625" style="25" bestFit="1" customWidth="1"/>
    <col min="15612" max="15612" width="10.42578125" style="25" bestFit="1" customWidth="1"/>
    <col min="15613" max="15853" width="9" style="25"/>
    <col min="15854" max="15854" width="9.28515625" style="25" customWidth="1"/>
    <col min="15855" max="15855" width="15.7109375" style="25" customWidth="1"/>
    <col min="15856" max="15856" width="29.28515625" style="25" customWidth="1"/>
    <col min="15857" max="15863" width="15.140625" style="25" customWidth="1"/>
    <col min="15864" max="15864" width="18.42578125" style="25" bestFit="1" customWidth="1"/>
    <col min="15865" max="15865" width="14.7109375" style="25" customWidth="1"/>
    <col min="15866" max="15866" width="11" style="25" customWidth="1"/>
    <col min="15867" max="15867" width="14.28515625" style="25" bestFit="1" customWidth="1"/>
    <col min="15868" max="15868" width="10.42578125" style="25" bestFit="1" customWidth="1"/>
    <col min="15869" max="16109" width="9" style="25"/>
    <col min="16110" max="16110" width="9.28515625" style="25" customWidth="1"/>
    <col min="16111" max="16111" width="15.7109375" style="25" customWidth="1"/>
    <col min="16112" max="16112" width="29.28515625" style="25" customWidth="1"/>
    <col min="16113" max="16119" width="15.140625" style="25" customWidth="1"/>
    <col min="16120" max="16120" width="18.42578125" style="25" bestFit="1" customWidth="1"/>
    <col min="16121" max="16121" width="14.7109375" style="25" customWidth="1"/>
    <col min="16122" max="16122" width="11" style="25" customWidth="1"/>
    <col min="16123" max="16123" width="14.28515625" style="25" bestFit="1" customWidth="1"/>
    <col min="16124" max="16124" width="10.42578125" style="25" bestFit="1" customWidth="1"/>
    <col min="16125" max="16384" width="9" style="25"/>
  </cols>
  <sheetData>
    <row r="1" spans="1:10" ht="14.25" customHeight="1" x14ac:dyDescent="0.25"/>
    <row r="2" spans="1:10" ht="13.9" customHeight="1" x14ac:dyDescent="0.25">
      <c r="A2" s="779" t="s">
        <v>14769</v>
      </c>
      <c r="B2" s="781" t="s">
        <v>14770</v>
      </c>
      <c r="C2" s="781"/>
      <c r="D2" s="788" t="s">
        <v>21577</v>
      </c>
      <c r="E2" s="790" t="s">
        <v>21578</v>
      </c>
      <c r="F2" s="785" t="s">
        <v>21579</v>
      </c>
      <c r="G2" s="785" t="s">
        <v>21580</v>
      </c>
      <c r="H2" s="785" t="s">
        <v>21581</v>
      </c>
      <c r="I2" s="790" t="s">
        <v>21582</v>
      </c>
      <c r="J2" s="787" t="s">
        <v>14839</v>
      </c>
    </row>
    <row r="3" spans="1:10" s="28" customFormat="1" ht="39.75" customHeight="1" x14ac:dyDescent="0.25">
      <c r="A3" s="780"/>
      <c r="B3" s="781"/>
      <c r="C3" s="781"/>
      <c r="D3" s="789"/>
      <c r="E3" s="791"/>
      <c r="F3" s="786"/>
      <c r="G3" s="786"/>
      <c r="H3" s="786"/>
      <c r="I3" s="791"/>
      <c r="J3" s="787"/>
    </row>
    <row r="4" spans="1:10" ht="26.45" customHeight="1" x14ac:dyDescent="0.25">
      <c r="A4" s="780"/>
      <c r="B4" s="777" t="s">
        <v>14771</v>
      </c>
      <c r="C4" s="777"/>
      <c r="D4" s="210">
        <f>8*20+4.06</f>
        <v>164.06</v>
      </c>
      <c r="E4" s="209">
        <f>7*20+0.07</f>
        <v>140.07</v>
      </c>
      <c r="F4" s="209">
        <f>5*20+13.59</f>
        <v>113.59</v>
      </c>
      <c r="G4" s="209">
        <f>3*20+12.52</f>
        <v>72.52</v>
      </c>
      <c r="H4" s="209">
        <f>5*20+11.62-3.5</f>
        <v>108.12</v>
      </c>
      <c r="I4" s="209">
        <f>20*20+18.41-19.51</f>
        <v>398.90000000000003</v>
      </c>
      <c r="J4" s="223">
        <f>SUM(D4:I4)</f>
        <v>997.26</v>
      </c>
    </row>
    <row r="5" spans="1:10" s="26" customFormat="1" ht="24" customHeight="1" x14ac:dyDescent="0.25">
      <c r="A5" s="780"/>
      <c r="B5" s="777" t="s">
        <v>14772</v>
      </c>
      <c r="C5" s="777"/>
      <c r="D5" s="211" t="s">
        <v>14773</v>
      </c>
      <c r="E5" s="198" t="s">
        <v>14773</v>
      </c>
      <c r="F5" s="198" t="s">
        <v>14773</v>
      </c>
      <c r="G5" s="198" t="s">
        <v>14773</v>
      </c>
      <c r="H5" s="198" t="s">
        <v>14773</v>
      </c>
      <c r="I5" s="198" t="s">
        <v>14773</v>
      </c>
      <c r="J5" s="223"/>
    </row>
    <row r="6" spans="1:10" s="26" customFormat="1" ht="12" customHeight="1" x14ac:dyDescent="0.25">
      <c r="A6" s="780"/>
      <c r="B6" s="777" t="s">
        <v>14774</v>
      </c>
      <c r="C6" s="777"/>
      <c r="D6" s="212">
        <v>6.4</v>
      </c>
      <c r="E6" s="197">
        <v>6.4</v>
      </c>
      <c r="F6" s="197">
        <v>6.4</v>
      </c>
      <c r="G6" s="197">
        <v>6.4</v>
      </c>
      <c r="H6" s="197">
        <v>6.4</v>
      </c>
      <c r="I6" s="197">
        <v>6.4</v>
      </c>
      <c r="J6" s="223">
        <f t="shared" ref="J6:J68" si="0">SUM(D6:I6)</f>
        <v>38.4</v>
      </c>
    </row>
    <row r="7" spans="1:10" s="26" customFormat="1" ht="19.5" customHeight="1" x14ac:dyDescent="0.25">
      <c r="A7" s="780"/>
      <c r="B7" s="777" t="s">
        <v>14775</v>
      </c>
      <c r="C7" s="777"/>
      <c r="D7" s="213">
        <v>0</v>
      </c>
      <c r="E7" s="199">
        <v>0</v>
      </c>
      <c r="F7" s="199">
        <v>2</v>
      </c>
      <c r="G7" s="199">
        <v>2</v>
      </c>
      <c r="H7" s="199">
        <v>4</v>
      </c>
      <c r="I7" s="199">
        <v>0</v>
      </c>
      <c r="J7" s="223">
        <f t="shared" si="0"/>
        <v>8</v>
      </c>
    </row>
    <row r="8" spans="1:10" s="26" customFormat="1" ht="13.15" customHeight="1" x14ac:dyDescent="0.25">
      <c r="A8" s="780"/>
      <c r="B8" s="777" t="s">
        <v>14776</v>
      </c>
      <c r="C8" s="777"/>
      <c r="D8" s="213"/>
      <c r="E8" s="199"/>
      <c r="F8" s="199"/>
      <c r="G8" s="199"/>
      <c r="H8" s="199"/>
      <c r="I8" s="199"/>
      <c r="J8" s="223"/>
    </row>
    <row r="9" spans="1:10" s="26" customFormat="1" ht="13.15" customHeight="1" x14ac:dyDescent="0.25">
      <c r="A9" s="780"/>
      <c r="B9" s="777" t="s">
        <v>14777</v>
      </c>
      <c r="C9" s="777"/>
      <c r="D9" s="213">
        <v>5</v>
      </c>
      <c r="E9" s="199">
        <v>3</v>
      </c>
      <c r="F9" s="199">
        <v>5</v>
      </c>
      <c r="G9" s="199">
        <v>5</v>
      </c>
      <c r="H9" s="199">
        <v>5</v>
      </c>
      <c r="I9" s="199">
        <v>5</v>
      </c>
      <c r="J9" s="223">
        <f t="shared" si="0"/>
        <v>28</v>
      </c>
    </row>
    <row r="10" spans="1:10" s="26" customFormat="1" ht="13.15" customHeight="1" x14ac:dyDescent="0.25">
      <c r="A10" s="780"/>
      <c r="B10" s="777" t="s">
        <v>14778</v>
      </c>
      <c r="C10" s="777"/>
      <c r="D10" s="212"/>
      <c r="E10" s="197"/>
      <c r="F10" s="197"/>
      <c r="G10" s="197"/>
      <c r="H10" s="197"/>
      <c r="I10" s="197"/>
      <c r="J10" s="223"/>
    </row>
    <row r="11" spans="1:10" s="26" customFormat="1" ht="13.15" customHeight="1" x14ac:dyDescent="0.25">
      <c r="A11" s="780"/>
      <c r="B11" s="777" t="s">
        <v>14779</v>
      </c>
      <c r="C11" s="777"/>
      <c r="D11" s="214">
        <f t="shared" ref="D11:I11" si="1">0.05375*2*D9*2*D9</f>
        <v>5.375</v>
      </c>
      <c r="E11" s="200">
        <f t="shared" ref="E11:F11" si="2">0.05375*2*E9*2*E9</f>
        <v>1.9350000000000001</v>
      </c>
      <c r="F11" s="200">
        <f t="shared" si="2"/>
        <v>5.375</v>
      </c>
      <c r="G11" s="200">
        <f t="shared" ref="G11:H11" si="3">0.05375*2*G9*2*G9</f>
        <v>5.375</v>
      </c>
      <c r="H11" s="200">
        <f t="shared" si="3"/>
        <v>5.375</v>
      </c>
      <c r="I11" s="200">
        <f t="shared" si="1"/>
        <v>5.375</v>
      </c>
      <c r="J11" s="223">
        <f t="shared" si="0"/>
        <v>28.810000000000002</v>
      </c>
    </row>
    <row r="12" spans="1:10" s="26" customFormat="1" ht="13.15" customHeight="1" x14ac:dyDescent="0.25">
      <c r="A12" s="780"/>
      <c r="B12" s="777" t="s">
        <v>14780</v>
      </c>
      <c r="C12" s="777"/>
      <c r="D12" s="215"/>
      <c r="E12" s="201"/>
      <c r="F12" s="201"/>
      <c r="G12" s="201"/>
      <c r="H12" s="201"/>
      <c r="I12" s="201"/>
      <c r="J12" s="223"/>
    </row>
    <row r="13" spans="1:10" ht="15" customHeight="1" x14ac:dyDescent="0.25">
      <c r="A13" s="780"/>
      <c r="B13" s="777" t="s">
        <v>14781</v>
      </c>
      <c r="C13" s="777"/>
      <c r="D13" s="216">
        <f t="shared" ref="D13:I13" si="4">D7*D11+D12*D10</f>
        <v>0</v>
      </c>
      <c r="E13" s="202">
        <f t="shared" ref="E13:F13" si="5">E7*E11+E12*E10</f>
        <v>0</v>
      </c>
      <c r="F13" s="202">
        <f t="shared" si="5"/>
        <v>10.75</v>
      </c>
      <c r="G13" s="202">
        <f t="shared" ref="G13:H13" si="6">G7*G11+G12*G10</f>
        <v>10.75</v>
      </c>
      <c r="H13" s="202">
        <f t="shared" si="6"/>
        <v>21.5</v>
      </c>
      <c r="I13" s="202">
        <f t="shared" si="4"/>
        <v>0</v>
      </c>
      <c r="J13" s="223">
        <f t="shared" si="0"/>
        <v>43</v>
      </c>
    </row>
    <row r="14" spans="1:10" ht="14.45" customHeight="1" x14ac:dyDescent="0.25">
      <c r="A14" s="780"/>
      <c r="B14" s="777" t="s">
        <v>14782</v>
      </c>
      <c r="C14" s="29" t="s">
        <v>14783</v>
      </c>
      <c r="D14" s="216">
        <f t="shared" ref="D14" si="7">IF(D5="SIMPLES",D6+0.52+0.22,D6+0.52*2)</f>
        <v>7.44</v>
      </c>
      <c r="E14" s="202">
        <f t="shared" ref="E14:F14" si="8">IF(E5="SIMPLES",E6+0.52+0.22,E6+0.52*2)</f>
        <v>7.44</v>
      </c>
      <c r="F14" s="202">
        <f t="shared" si="8"/>
        <v>7.44</v>
      </c>
      <c r="G14" s="202">
        <f t="shared" ref="G14:H14" si="9">IF(G5="SIMPLES",G6+0.52+0.22,G6+0.52*2)</f>
        <v>7.44</v>
      </c>
      <c r="H14" s="202">
        <f t="shared" si="9"/>
        <v>7.44</v>
      </c>
      <c r="I14" s="202">
        <f t="shared" ref="I14" si="10">IF(I5="SIMPLES",I6+0.52+0.22,I6+0.52*2)</f>
        <v>7.44</v>
      </c>
      <c r="J14" s="223">
        <f t="shared" si="0"/>
        <v>44.64</v>
      </c>
    </row>
    <row r="15" spans="1:10" ht="14.45" customHeight="1" x14ac:dyDescent="0.25">
      <c r="A15" s="780"/>
      <c r="B15" s="777"/>
      <c r="C15" s="29" t="s">
        <v>14784</v>
      </c>
      <c r="D15" s="216">
        <f t="shared" ref="D15" si="11">D14*D4+D13</f>
        <v>1220.6064000000001</v>
      </c>
      <c r="E15" s="202">
        <f>E14*E4+E13</f>
        <v>1042.1207999999999</v>
      </c>
      <c r="F15" s="202">
        <f t="shared" ref="F15" si="12">F14*F4+F13</f>
        <v>855.85960000000011</v>
      </c>
      <c r="G15" s="202">
        <f t="shared" ref="G15:H15" si="13">G14*G4+G13</f>
        <v>550.29880000000003</v>
      </c>
      <c r="H15" s="202">
        <f t="shared" si="13"/>
        <v>825.91280000000006</v>
      </c>
      <c r="I15" s="202">
        <f t="shared" ref="I15" si="14">I14*I4+I13</f>
        <v>2967.8160000000003</v>
      </c>
      <c r="J15" s="223">
        <f t="shared" si="0"/>
        <v>7462.6144000000004</v>
      </c>
    </row>
    <row r="16" spans="1:10" ht="14.45" customHeight="1" x14ac:dyDescent="0.25">
      <c r="A16" s="780"/>
      <c r="B16" s="777" t="s">
        <v>15553</v>
      </c>
      <c r="C16" s="29" t="s">
        <v>14761</v>
      </c>
      <c r="D16" s="215"/>
      <c r="E16" s="201"/>
      <c r="F16" s="201"/>
      <c r="G16" s="201"/>
      <c r="H16" s="201"/>
      <c r="I16" s="201"/>
      <c r="J16" s="223"/>
    </row>
    <row r="17" spans="1:10" ht="14.45" customHeight="1" x14ac:dyDescent="0.25">
      <c r="A17" s="780"/>
      <c r="B17" s="777"/>
      <c r="C17" s="29" t="s">
        <v>14784</v>
      </c>
      <c r="D17" s="215"/>
      <c r="E17" s="201"/>
      <c r="F17" s="201"/>
      <c r="G17" s="201"/>
      <c r="H17" s="201"/>
      <c r="I17" s="201"/>
      <c r="J17" s="223"/>
    </row>
    <row r="18" spans="1:10" ht="20.25" customHeight="1" x14ac:dyDescent="0.25">
      <c r="A18" s="780"/>
      <c r="B18" s="777"/>
      <c r="C18" s="29" t="s">
        <v>14790</v>
      </c>
      <c r="D18" s="215">
        <f>D17*0.5</f>
        <v>0</v>
      </c>
      <c r="E18" s="201">
        <f>E17*0.5</f>
        <v>0</v>
      </c>
      <c r="F18" s="201">
        <f>F17*0.5</f>
        <v>0</v>
      </c>
      <c r="G18" s="201">
        <f t="shared" ref="G18:H18" si="15">G17*0.5</f>
        <v>0</v>
      </c>
      <c r="H18" s="201">
        <f t="shared" si="15"/>
        <v>0</v>
      </c>
      <c r="I18" s="201">
        <f t="shared" ref="I18" si="16">I17*0.5</f>
        <v>0</v>
      </c>
      <c r="J18" s="223"/>
    </row>
    <row r="19" spans="1:10" ht="14.45" customHeight="1" x14ac:dyDescent="0.25">
      <c r="A19" s="780"/>
      <c r="B19" s="782" t="s">
        <v>15447</v>
      </c>
      <c r="C19" s="195" t="s">
        <v>14785</v>
      </c>
      <c r="D19" s="217"/>
      <c r="E19" s="203"/>
      <c r="F19" s="203"/>
      <c r="G19" s="203"/>
      <c r="H19" s="203"/>
      <c r="I19" s="203"/>
      <c r="J19" s="223">
        <f t="shared" si="0"/>
        <v>0</v>
      </c>
    </row>
    <row r="20" spans="1:10" x14ac:dyDescent="0.25">
      <c r="A20" s="780"/>
      <c r="B20" s="782"/>
      <c r="C20" s="195" t="s">
        <v>15445</v>
      </c>
      <c r="D20" s="218">
        <v>423.27</v>
      </c>
      <c r="E20" s="204">
        <v>424.72</v>
      </c>
      <c r="F20" s="204">
        <v>373.18</v>
      </c>
      <c r="G20" s="204">
        <v>240.58</v>
      </c>
      <c r="H20" s="204">
        <v>451.96</v>
      </c>
      <c r="I20" s="204">
        <v>754.13</v>
      </c>
      <c r="J20" s="223">
        <f t="shared" si="0"/>
        <v>2667.84</v>
      </c>
    </row>
    <row r="21" spans="1:10" ht="25.5" customHeight="1" x14ac:dyDescent="0.25">
      <c r="A21" s="780"/>
      <c r="B21" s="782"/>
      <c r="C21" s="195" t="s">
        <v>14786</v>
      </c>
      <c r="D21" s="216">
        <f t="shared" ref="D21" si="17">D20*1.3</f>
        <v>550.25099999999998</v>
      </c>
      <c r="E21" s="202">
        <f t="shared" ref="E21:F21" si="18">E20*1.3</f>
        <v>552.13600000000008</v>
      </c>
      <c r="F21" s="202">
        <f t="shared" si="18"/>
        <v>485.13400000000001</v>
      </c>
      <c r="G21" s="202">
        <f t="shared" ref="G21:H21" si="19">G20*1.3</f>
        <v>312.75400000000002</v>
      </c>
      <c r="H21" s="202">
        <f t="shared" si="19"/>
        <v>587.548</v>
      </c>
      <c r="I21" s="202">
        <f t="shared" ref="I21" si="20">I20*1.3</f>
        <v>980.36900000000003</v>
      </c>
      <c r="J21" s="223">
        <f t="shared" si="0"/>
        <v>3468.1920000000005</v>
      </c>
    </row>
    <row r="22" spans="1:10" ht="21" customHeight="1" x14ac:dyDescent="0.25">
      <c r="A22" s="780"/>
      <c r="B22" s="778" t="s">
        <v>15448</v>
      </c>
      <c r="C22" s="196" t="s">
        <v>21583</v>
      </c>
      <c r="D22" s="219">
        <v>4.41</v>
      </c>
      <c r="E22" s="205">
        <v>2.38</v>
      </c>
      <c r="F22" s="205">
        <v>0</v>
      </c>
      <c r="G22" s="205">
        <v>0</v>
      </c>
      <c r="H22" s="205">
        <v>0</v>
      </c>
      <c r="I22" s="205">
        <v>101.98</v>
      </c>
      <c r="J22" s="223">
        <f t="shared" si="0"/>
        <v>108.77000000000001</v>
      </c>
    </row>
    <row r="23" spans="1:10" ht="23.25" customHeight="1" x14ac:dyDescent="0.25">
      <c r="A23" s="780"/>
      <c r="B23" s="778"/>
      <c r="C23" s="196" t="s">
        <v>15446</v>
      </c>
      <c r="D23" s="220">
        <v>0.3</v>
      </c>
      <c r="E23" s="206">
        <v>0.3</v>
      </c>
      <c r="F23" s="206">
        <v>0.3</v>
      </c>
      <c r="G23" s="206">
        <v>0.3</v>
      </c>
      <c r="H23" s="206">
        <v>0.3</v>
      </c>
      <c r="I23" s="206">
        <v>0.3</v>
      </c>
      <c r="J23" s="223">
        <f t="shared" si="0"/>
        <v>1.8</v>
      </c>
    </row>
    <row r="24" spans="1:10" ht="25.5" customHeight="1" x14ac:dyDescent="0.25">
      <c r="A24" s="780"/>
      <c r="B24" s="778"/>
      <c r="C24" s="196" t="s">
        <v>15449</v>
      </c>
      <c r="D24" s="216">
        <f t="shared" ref="D24:I24" si="21">D22*(1+D23)</f>
        <v>5.7330000000000005</v>
      </c>
      <c r="E24" s="202">
        <f t="shared" ref="E24:F24" si="22">E22*(1+E23)</f>
        <v>3.0939999999999999</v>
      </c>
      <c r="F24" s="202">
        <f t="shared" si="22"/>
        <v>0</v>
      </c>
      <c r="G24" s="202">
        <f t="shared" ref="G24:H24" si="23">G22*(1+G23)</f>
        <v>0</v>
      </c>
      <c r="H24" s="202">
        <f t="shared" si="23"/>
        <v>0</v>
      </c>
      <c r="I24" s="202">
        <f t="shared" si="21"/>
        <v>132.57400000000001</v>
      </c>
      <c r="J24" s="223">
        <f t="shared" si="0"/>
        <v>141.40100000000001</v>
      </c>
    </row>
    <row r="25" spans="1:10" ht="25.5" customHeight="1" x14ac:dyDescent="0.25">
      <c r="A25" s="780"/>
      <c r="B25" s="777" t="s">
        <v>14787</v>
      </c>
      <c r="C25" s="29" t="s">
        <v>14761</v>
      </c>
      <c r="D25" s="221" t="s">
        <v>21584</v>
      </c>
      <c r="E25" s="221" t="s">
        <v>21584</v>
      </c>
      <c r="F25" s="221" t="s">
        <v>21584</v>
      </c>
      <c r="G25" s="221" t="s">
        <v>21584</v>
      </c>
      <c r="H25" s="221" t="s">
        <v>21584</v>
      </c>
      <c r="I25" s="221" t="s">
        <v>21584</v>
      </c>
      <c r="J25" s="223"/>
    </row>
    <row r="26" spans="1:10" ht="14.45" customHeight="1" x14ac:dyDescent="0.25">
      <c r="A26" s="780"/>
      <c r="B26" s="777"/>
      <c r="C26" s="29" t="s">
        <v>14788</v>
      </c>
      <c r="D26" s="221">
        <v>15</v>
      </c>
      <c r="E26" s="221">
        <v>15</v>
      </c>
      <c r="F26" s="221">
        <v>15</v>
      </c>
      <c r="G26" s="221">
        <v>15</v>
      </c>
      <c r="H26" s="221">
        <v>15</v>
      </c>
      <c r="I26" s="221">
        <v>15</v>
      </c>
      <c r="J26" s="223">
        <f t="shared" si="0"/>
        <v>90</v>
      </c>
    </row>
    <row r="27" spans="1:10" ht="14.45" customHeight="1" x14ac:dyDescent="0.25">
      <c r="A27" s="780"/>
      <c r="B27" s="777"/>
      <c r="C27" s="29" t="s">
        <v>14789</v>
      </c>
      <c r="D27" s="221">
        <v>0.3</v>
      </c>
      <c r="E27" s="207">
        <v>0.3</v>
      </c>
      <c r="F27" s="207">
        <v>0.3</v>
      </c>
      <c r="G27" s="207">
        <v>0.3</v>
      </c>
      <c r="H27" s="207">
        <v>0.3</v>
      </c>
      <c r="I27" s="207">
        <v>0.3</v>
      </c>
      <c r="J27" s="223">
        <f t="shared" si="0"/>
        <v>1.8</v>
      </c>
    </row>
    <row r="28" spans="1:10" ht="14.45" customHeight="1" x14ac:dyDescent="0.25">
      <c r="A28" s="780"/>
      <c r="B28" s="777"/>
      <c r="C28" s="29" t="s">
        <v>14783</v>
      </c>
      <c r="D28" s="216">
        <f t="shared" ref="D28:I28" si="24">D14</f>
        <v>7.44</v>
      </c>
      <c r="E28" s="202">
        <f t="shared" ref="E28:F28" si="25">E14</f>
        <v>7.44</v>
      </c>
      <c r="F28" s="202">
        <f t="shared" si="25"/>
        <v>7.44</v>
      </c>
      <c r="G28" s="202">
        <f t="shared" ref="G28:H28" si="26">G14</f>
        <v>7.44</v>
      </c>
      <c r="H28" s="202">
        <f t="shared" si="26"/>
        <v>7.44</v>
      </c>
      <c r="I28" s="202">
        <f t="shared" si="24"/>
        <v>7.44</v>
      </c>
      <c r="J28" s="223">
        <f t="shared" si="0"/>
        <v>44.64</v>
      </c>
    </row>
    <row r="29" spans="1:10" ht="14.45" customHeight="1" x14ac:dyDescent="0.25">
      <c r="A29" s="780"/>
      <c r="B29" s="777"/>
      <c r="C29" s="29" t="s">
        <v>14790</v>
      </c>
      <c r="D29" s="216">
        <f t="shared" ref="D29:I29" si="27">D4*D28*D26/100+D13*D26/100</f>
        <v>183.09096000000002</v>
      </c>
      <c r="E29" s="202">
        <f t="shared" ref="E29:F29" si="28">E4*E28*E26/100+E13*E26/100</f>
        <v>156.31811999999999</v>
      </c>
      <c r="F29" s="202">
        <f t="shared" si="28"/>
        <v>128.37894000000003</v>
      </c>
      <c r="G29" s="202">
        <f t="shared" ref="G29:H29" si="29">G4*G28*G26/100+G13*G26/100</f>
        <v>82.544820000000001</v>
      </c>
      <c r="H29" s="202">
        <f t="shared" si="29"/>
        <v>123.88692</v>
      </c>
      <c r="I29" s="202">
        <f t="shared" si="27"/>
        <v>445.17240000000004</v>
      </c>
      <c r="J29" s="223">
        <f t="shared" si="0"/>
        <v>1119.3921600000001</v>
      </c>
    </row>
    <row r="30" spans="1:10" ht="12.75" customHeight="1" x14ac:dyDescent="0.25">
      <c r="A30" s="780"/>
      <c r="B30" s="777"/>
      <c r="C30" s="29" t="s">
        <v>14791</v>
      </c>
      <c r="D30" s="216">
        <f t="shared" ref="D30:I30" si="30">D29*(1+D27)</f>
        <v>238.01824800000003</v>
      </c>
      <c r="E30" s="202">
        <f t="shared" ref="E30:F30" si="31">E29*(1+E27)</f>
        <v>203.21355600000001</v>
      </c>
      <c r="F30" s="202">
        <f t="shared" si="31"/>
        <v>166.89262200000005</v>
      </c>
      <c r="G30" s="202">
        <f t="shared" ref="G30:H30" si="32">G29*(1+G27)</f>
        <v>107.308266</v>
      </c>
      <c r="H30" s="202">
        <f t="shared" si="32"/>
        <v>161.05299600000001</v>
      </c>
      <c r="I30" s="202">
        <f t="shared" si="30"/>
        <v>578.72412000000008</v>
      </c>
      <c r="J30" s="223">
        <f t="shared" si="0"/>
        <v>1455.2098080000001</v>
      </c>
    </row>
    <row r="31" spans="1:10" ht="25.5" hidden="1" customHeight="1" x14ac:dyDescent="0.25">
      <c r="A31" s="780"/>
      <c r="B31" s="777" t="s">
        <v>15588</v>
      </c>
      <c r="C31" s="29" t="s">
        <v>14761</v>
      </c>
      <c r="D31" s="221" t="s">
        <v>19987</v>
      </c>
      <c r="E31" s="207" t="s">
        <v>19987</v>
      </c>
      <c r="F31" s="207" t="s">
        <v>19987</v>
      </c>
      <c r="G31" s="207" t="s">
        <v>19987</v>
      </c>
      <c r="H31" s="207" t="s">
        <v>19987</v>
      </c>
      <c r="I31" s="207" t="s">
        <v>19987</v>
      </c>
      <c r="J31" s="223">
        <f t="shared" si="0"/>
        <v>0</v>
      </c>
    </row>
    <row r="32" spans="1:10" ht="14.45" hidden="1" customHeight="1" x14ac:dyDescent="0.25">
      <c r="A32" s="780"/>
      <c r="B32" s="777"/>
      <c r="C32" s="29" t="s">
        <v>14788</v>
      </c>
      <c r="D32" s="221">
        <v>0</v>
      </c>
      <c r="E32" s="207">
        <v>0</v>
      </c>
      <c r="F32" s="207">
        <v>0</v>
      </c>
      <c r="G32" s="207">
        <v>0</v>
      </c>
      <c r="H32" s="207">
        <v>0</v>
      </c>
      <c r="I32" s="207">
        <v>0</v>
      </c>
      <c r="J32" s="223">
        <f t="shared" si="0"/>
        <v>0</v>
      </c>
    </row>
    <row r="33" spans="1:10" ht="14.45" hidden="1" customHeight="1" x14ac:dyDescent="0.25">
      <c r="A33" s="780"/>
      <c r="B33" s="777"/>
      <c r="C33" s="29" t="s">
        <v>14789</v>
      </c>
      <c r="D33" s="221">
        <v>0.3</v>
      </c>
      <c r="E33" s="207">
        <v>0.3</v>
      </c>
      <c r="F33" s="207">
        <v>0.3</v>
      </c>
      <c r="G33" s="207">
        <v>0.3</v>
      </c>
      <c r="H33" s="207">
        <v>0.3</v>
      </c>
      <c r="I33" s="207">
        <v>0.3</v>
      </c>
      <c r="J33" s="223">
        <f t="shared" si="0"/>
        <v>1.8</v>
      </c>
    </row>
    <row r="34" spans="1:10" ht="14.45" hidden="1" customHeight="1" x14ac:dyDescent="0.25">
      <c r="A34" s="780"/>
      <c r="B34" s="777"/>
      <c r="C34" s="29" t="s">
        <v>14783</v>
      </c>
      <c r="D34" s="216">
        <f t="shared" ref="D34:I34" si="33">D28</f>
        <v>7.44</v>
      </c>
      <c r="E34" s="202">
        <f t="shared" ref="E34:F34" si="34">E28</f>
        <v>7.44</v>
      </c>
      <c r="F34" s="202">
        <f t="shared" si="34"/>
        <v>7.44</v>
      </c>
      <c r="G34" s="202">
        <f t="shared" ref="G34:H34" si="35">G28</f>
        <v>7.44</v>
      </c>
      <c r="H34" s="202">
        <f t="shared" si="35"/>
        <v>7.44</v>
      </c>
      <c r="I34" s="202">
        <f t="shared" si="33"/>
        <v>7.44</v>
      </c>
      <c r="J34" s="223">
        <f t="shared" si="0"/>
        <v>44.64</v>
      </c>
    </row>
    <row r="35" spans="1:10" ht="14.45" hidden="1" customHeight="1" x14ac:dyDescent="0.25">
      <c r="A35" s="780"/>
      <c r="B35" s="777"/>
      <c r="C35" s="29" t="s">
        <v>14790</v>
      </c>
      <c r="D35" s="216">
        <f t="shared" ref="D35:I35" si="36">D4*D34*D32/100+D11*D32/100</f>
        <v>0</v>
      </c>
      <c r="E35" s="202">
        <f t="shared" ref="E35:F35" si="37">E4*E34*E32/100+E11*E32/100</f>
        <v>0</v>
      </c>
      <c r="F35" s="202">
        <f t="shared" si="37"/>
        <v>0</v>
      </c>
      <c r="G35" s="202">
        <f t="shared" ref="G35:H35" si="38">G4*G34*G32/100+G11*G32/100</f>
        <v>0</v>
      </c>
      <c r="H35" s="202">
        <f t="shared" si="38"/>
        <v>0</v>
      </c>
      <c r="I35" s="202">
        <f t="shared" si="36"/>
        <v>0</v>
      </c>
      <c r="J35" s="223">
        <f t="shared" si="0"/>
        <v>0</v>
      </c>
    </row>
    <row r="36" spans="1:10" ht="12.75" hidden="1" customHeight="1" x14ac:dyDescent="0.25">
      <c r="A36" s="780"/>
      <c r="B36" s="777"/>
      <c r="C36" s="29" t="s">
        <v>14791</v>
      </c>
      <c r="D36" s="216">
        <f t="shared" ref="D36:I36" si="39">D35*(1+D33)</f>
        <v>0</v>
      </c>
      <c r="E36" s="202">
        <f t="shared" ref="E36:F36" si="40">E35*(1+E33)</f>
        <v>0</v>
      </c>
      <c r="F36" s="202">
        <f t="shared" si="40"/>
        <v>0</v>
      </c>
      <c r="G36" s="202">
        <f t="shared" ref="G36:H36" si="41">G35*(1+G33)</f>
        <v>0</v>
      </c>
      <c r="H36" s="202">
        <f t="shared" si="41"/>
        <v>0</v>
      </c>
      <c r="I36" s="202">
        <f t="shared" si="39"/>
        <v>0</v>
      </c>
      <c r="J36" s="223">
        <f t="shared" si="0"/>
        <v>0</v>
      </c>
    </row>
    <row r="37" spans="1:10" ht="12.75" hidden="1" customHeight="1" x14ac:dyDescent="0.25">
      <c r="A37" s="780"/>
      <c r="B37" s="777" t="s">
        <v>15580</v>
      </c>
      <c r="C37" s="29" t="s">
        <v>14783</v>
      </c>
      <c r="D37" s="216"/>
      <c r="E37" s="202"/>
      <c r="F37" s="202"/>
      <c r="G37" s="202"/>
      <c r="H37" s="202"/>
      <c r="I37" s="202"/>
      <c r="J37" s="223">
        <f t="shared" si="0"/>
        <v>0</v>
      </c>
    </row>
    <row r="38" spans="1:10" ht="12.75" hidden="1" customHeight="1" x14ac:dyDescent="0.25">
      <c r="A38" s="780"/>
      <c r="B38" s="777"/>
      <c r="C38" s="29" t="s">
        <v>14793</v>
      </c>
      <c r="D38" s="216"/>
      <c r="E38" s="202"/>
      <c r="F38" s="202"/>
      <c r="G38" s="202"/>
      <c r="H38" s="202"/>
      <c r="I38" s="202"/>
      <c r="J38" s="223">
        <f t="shared" si="0"/>
        <v>0</v>
      </c>
    </row>
    <row r="39" spans="1:10" ht="12.75" hidden="1" customHeight="1" x14ac:dyDescent="0.25">
      <c r="A39" s="780"/>
      <c r="B39" s="777"/>
      <c r="C39" s="29" t="s">
        <v>15581</v>
      </c>
      <c r="D39" s="216"/>
      <c r="E39" s="202"/>
      <c r="F39" s="202"/>
      <c r="G39" s="202"/>
      <c r="H39" s="202"/>
      <c r="I39" s="202"/>
      <c r="J39" s="223">
        <f t="shared" si="0"/>
        <v>0</v>
      </c>
    </row>
    <row r="40" spans="1:10" ht="12.75" hidden="1" customHeight="1" x14ac:dyDescent="0.25">
      <c r="A40" s="780"/>
      <c r="B40" s="777"/>
      <c r="C40" s="29" t="s">
        <v>15582</v>
      </c>
      <c r="D40" s="216"/>
      <c r="E40" s="202"/>
      <c r="F40" s="202"/>
      <c r="G40" s="202"/>
      <c r="H40" s="202"/>
      <c r="I40" s="202"/>
      <c r="J40" s="223">
        <f t="shared" si="0"/>
        <v>0</v>
      </c>
    </row>
    <row r="41" spans="1:10" ht="12.75" hidden="1" customHeight="1" x14ac:dyDescent="0.25">
      <c r="A41" s="780"/>
      <c r="B41" s="777" t="s">
        <v>15583</v>
      </c>
      <c r="C41" s="29" t="s">
        <v>14783</v>
      </c>
      <c r="D41" s="216"/>
      <c r="E41" s="202"/>
      <c r="F41" s="202"/>
      <c r="G41" s="202"/>
      <c r="H41" s="202"/>
      <c r="I41" s="202"/>
      <c r="J41" s="223">
        <f t="shared" si="0"/>
        <v>0</v>
      </c>
    </row>
    <row r="42" spans="1:10" ht="12.75" hidden="1" customHeight="1" x14ac:dyDescent="0.25">
      <c r="A42" s="780"/>
      <c r="B42" s="777"/>
      <c r="C42" s="29" t="s">
        <v>14793</v>
      </c>
      <c r="D42" s="216"/>
      <c r="E42" s="202"/>
      <c r="F42" s="202"/>
      <c r="G42" s="202"/>
      <c r="H42" s="202"/>
      <c r="I42" s="202"/>
      <c r="J42" s="223">
        <f t="shared" si="0"/>
        <v>0</v>
      </c>
    </row>
    <row r="43" spans="1:10" ht="12.75" hidden="1" customHeight="1" x14ac:dyDescent="0.25">
      <c r="A43" s="780"/>
      <c r="B43" s="777"/>
      <c r="C43" s="29" t="s">
        <v>15581</v>
      </c>
      <c r="D43" s="216"/>
      <c r="E43" s="202"/>
      <c r="F43" s="202"/>
      <c r="G43" s="202"/>
      <c r="H43" s="202"/>
      <c r="I43" s="202"/>
      <c r="J43" s="223">
        <f t="shared" si="0"/>
        <v>0</v>
      </c>
    </row>
    <row r="44" spans="1:10" ht="12.75" hidden="1" customHeight="1" x14ac:dyDescent="0.25">
      <c r="A44" s="780"/>
      <c r="B44" s="777"/>
      <c r="C44" s="29" t="s">
        <v>15582</v>
      </c>
      <c r="D44" s="216"/>
      <c r="E44" s="202"/>
      <c r="F44" s="202"/>
      <c r="G44" s="202"/>
      <c r="H44" s="202"/>
      <c r="I44" s="202"/>
      <c r="J44" s="223">
        <f t="shared" si="0"/>
        <v>0</v>
      </c>
    </row>
    <row r="45" spans="1:10" ht="14.45" customHeight="1" x14ac:dyDescent="0.25">
      <c r="A45" s="780"/>
      <c r="B45" s="777" t="s">
        <v>14792</v>
      </c>
      <c r="C45" s="29" t="s">
        <v>14783</v>
      </c>
      <c r="D45" s="216">
        <f t="shared" ref="D45" si="42">D6</f>
        <v>6.4</v>
      </c>
      <c r="E45" s="202">
        <f t="shared" ref="E45:F45" si="43">E6</f>
        <v>6.4</v>
      </c>
      <c r="F45" s="202">
        <f t="shared" si="43"/>
        <v>6.4</v>
      </c>
      <c r="G45" s="202">
        <f t="shared" ref="G45:H45" si="44">G6</f>
        <v>6.4</v>
      </c>
      <c r="H45" s="202">
        <f t="shared" si="44"/>
        <v>6.4</v>
      </c>
      <c r="I45" s="202">
        <f t="shared" ref="I45" si="45">I6</f>
        <v>6.4</v>
      </c>
      <c r="J45" s="223">
        <f t="shared" si="0"/>
        <v>38.4</v>
      </c>
    </row>
    <row r="46" spans="1:10" ht="14.45" customHeight="1" x14ac:dyDescent="0.25">
      <c r="A46" s="780"/>
      <c r="B46" s="777"/>
      <c r="C46" s="29" t="s">
        <v>14793</v>
      </c>
      <c r="D46" s="216">
        <f t="shared" ref="D46" si="46">D4*D45+D13</f>
        <v>1049.9840000000002</v>
      </c>
      <c r="E46" s="202">
        <f t="shared" ref="E46:F46" si="47">E4*E45+E13</f>
        <v>896.44799999999998</v>
      </c>
      <c r="F46" s="202">
        <f t="shared" si="47"/>
        <v>737.72600000000011</v>
      </c>
      <c r="G46" s="202">
        <f t="shared" ref="G46:H46" si="48">G4*G45+G13</f>
        <v>474.87799999999999</v>
      </c>
      <c r="H46" s="202">
        <f t="shared" si="48"/>
        <v>713.46800000000007</v>
      </c>
      <c r="I46" s="202">
        <f t="shared" ref="I46" si="49">I4*I45+I13</f>
        <v>2552.9600000000005</v>
      </c>
      <c r="J46" s="223">
        <f t="shared" si="0"/>
        <v>6425.4640000000018</v>
      </c>
    </row>
    <row r="47" spans="1:10" ht="18" customHeight="1" x14ac:dyDescent="0.25">
      <c r="A47" s="780"/>
      <c r="B47" s="777"/>
      <c r="C47" s="29" t="s">
        <v>14794</v>
      </c>
      <c r="D47" s="222">
        <f t="shared" ref="D47" si="50">0.0012*D46</f>
        <v>1.2599808000000001</v>
      </c>
      <c r="E47" s="208">
        <f t="shared" ref="E47:F47" si="51">0.0012*E46</f>
        <v>1.0757375999999998</v>
      </c>
      <c r="F47" s="208">
        <f t="shared" si="51"/>
        <v>0.88527120000000004</v>
      </c>
      <c r="G47" s="208">
        <f t="shared" ref="G47:H47" si="52">0.0012*G46</f>
        <v>0.56985359999999996</v>
      </c>
      <c r="H47" s="208">
        <f t="shared" si="52"/>
        <v>0.85616159999999997</v>
      </c>
      <c r="I47" s="208">
        <f t="shared" ref="I47" si="53">0.0012*I46</f>
        <v>3.0635520000000005</v>
      </c>
      <c r="J47" s="223">
        <f t="shared" si="0"/>
        <v>7.7105568000000009</v>
      </c>
    </row>
    <row r="48" spans="1:10" ht="17.45" customHeight="1" x14ac:dyDescent="0.25">
      <c r="A48" s="780"/>
      <c r="B48" s="777" t="s">
        <v>14795</v>
      </c>
      <c r="C48" s="29" t="s">
        <v>14783</v>
      </c>
      <c r="D48" s="216">
        <f t="shared" ref="D48:I48" si="54">D45</f>
        <v>6.4</v>
      </c>
      <c r="E48" s="202">
        <f t="shared" ref="E48:F48" si="55">E45</f>
        <v>6.4</v>
      </c>
      <c r="F48" s="202">
        <f t="shared" si="55"/>
        <v>6.4</v>
      </c>
      <c r="G48" s="202">
        <f t="shared" ref="G48:H48" si="56">G45</f>
        <v>6.4</v>
      </c>
      <c r="H48" s="202">
        <f t="shared" si="56"/>
        <v>6.4</v>
      </c>
      <c r="I48" s="202">
        <f t="shared" si="54"/>
        <v>6.4</v>
      </c>
      <c r="J48" s="223">
        <f t="shared" si="0"/>
        <v>38.4</v>
      </c>
    </row>
    <row r="49" spans="1:11" ht="14.45" customHeight="1" x14ac:dyDescent="0.25">
      <c r="A49" s="780"/>
      <c r="B49" s="777"/>
      <c r="C49" s="29" t="s">
        <v>14793</v>
      </c>
      <c r="D49" s="216">
        <f>D46</f>
        <v>1049.9840000000002</v>
      </c>
      <c r="E49" s="202">
        <f t="shared" ref="E49:F49" si="57">E46</f>
        <v>896.44799999999998</v>
      </c>
      <c r="F49" s="202">
        <f t="shared" si="57"/>
        <v>737.72600000000011</v>
      </c>
      <c r="G49" s="202">
        <f t="shared" ref="G49:H49" si="58">G46</f>
        <v>474.87799999999999</v>
      </c>
      <c r="H49" s="202">
        <f t="shared" si="58"/>
        <v>713.46800000000007</v>
      </c>
      <c r="I49" s="202">
        <f t="shared" ref="I49" si="59">I46</f>
        <v>2552.9600000000005</v>
      </c>
      <c r="J49" s="223">
        <f t="shared" si="0"/>
        <v>6425.4640000000018</v>
      </c>
    </row>
    <row r="50" spans="1:11" ht="14.45" customHeight="1" x14ac:dyDescent="0.25">
      <c r="A50" s="780"/>
      <c r="B50" s="777"/>
      <c r="C50" s="29" t="s">
        <v>15450</v>
      </c>
      <c r="D50" s="216">
        <f t="shared" ref="D50:I50" si="60">D49*0.03</f>
        <v>31.499520000000004</v>
      </c>
      <c r="E50" s="202">
        <f t="shared" ref="E50:F50" si="61">E49*0.03</f>
        <v>26.893439999999998</v>
      </c>
      <c r="F50" s="202">
        <f t="shared" si="61"/>
        <v>22.131780000000003</v>
      </c>
      <c r="G50" s="202">
        <f t="shared" ref="G50:H50" si="62">G49*0.03</f>
        <v>14.246339999999998</v>
      </c>
      <c r="H50" s="202">
        <f t="shared" si="62"/>
        <v>21.404040000000002</v>
      </c>
      <c r="I50" s="202">
        <f t="shared" si="60"/>
        <v>76.588800000000006</v>
      </c>
      <c r="J50" s="223">
        <f t="shared" si="0"/>
        <v>192.76392000000004</v>
      </c>
      <c r="K50" s="25">
        <f>J50*2.55</f>
        <v>491.54799600000007</v>
      </c>
    </row>
    <row r="51" spans="1:11" ht="14.45" customHeight="1" x14ac:dyDescent="0.25">
      <c r="A51" s="780"/>
      <c r="B51" s="777" t="s">
        <v>14796</v>
      </c>
      <c r="C51" s="29" t="s">
        <v>14797</v>
      </c>
      <c r="D51" s="215">
        <v>365.91</v>
      </c>
      <c r="E51" s="201">
        <v>269.20999999999998</v>
      </c>
      <c r="F51" s="201">
        <v>215.35</v>
      </c>
      <c r="G51" s="201">
        <v>149.94999999999999</v>
      </c>
      <c r="H51" s="201">
        <v>227.66</v>
      </c>
      <c r="I51" s="201">
        <v>788.67</v>
      </c>
      <c r="J51" s="223">
        <f t="shared" si="0"/>
        <v>2016.75</v>
      </c>
    </row>
    <row r="52" spans="1:11" ht="14.45" customHeight="1" x14ac:dyDescent="0.25">
      <c r="A52" s="780"/>
      <c r="B52" s="777"/>
      <c r="C52" s="29" t="s">
        <v>14798</v>
      </c>
      <c r="D52" s="216"/>
      <c r="E52" s="202"/>
      <c r="F52" s="202"/>
      <c r="G52" s="202"/>
      <c r="H52" s="202"/>
      <c r="I52" s="202"/>
      <c r="J52" s="223"/>
    </row>
    <row r="53" spans="1:11" ht="14.45" customHeight="1" x14ac:dyDescent="0.25">
      <c r="A53" s="780"/>
      <c r="B53" s="777"/>
      <c r="C53" s="29" t="s">
        <v>14799</v>
      </c>
      <c r="D53" s="216">
        <v>7</v>
      </c>
      <c r="E53" s="202">
        <v>7</v>
      </c>
      <c r="F53" s="202">
        <v>7</v>
      </c>
      <c r="G53" s="202">
        <v>7</v>
      </c>
      <c r="H53" s="202">
        <v>0</v>
      </c>
      <c r="I53" s="202">
        <v>7</v>
      </c>
      <c r="J53" s="223">
        <f t="shared" si="0"/>
        <v>35</v>
      </c>
    </row>
    <row r="54" spans="1:11" ht="23.25" customHeight="1" x14ac:dyDescent="0.25">
      <c r="A54" s="780"/>
      <c r="B54" s="29"/>
      <c r="C54" s="29" t="s">
        <v>14838</v>
      </c>
      <c r="D54" s="215">
        <f t="shared" ref="D54:I54" si="63">TRUNC((0.035424*D51+0.019008*D53),2)*1.3</f>
        <v>17.016999999999999</v>
      </c>
      <c r="E54" s="201">
        <f t="shared" ref="E54:F54" si="64">TRUNC((0.035424*E51+0.019008*E53),2)*1.3</f>
        <v>12.558</v>
      </c>
      <c r="F54" s="201">
        <f t="shared" si="64"/>
        <v>10.087999999999999</v>
      </c>
      <c r="G54" s="201">
        <f t="shared" ref="G54:H54" si="65">TRUNC((0.035424*G51+0.019008*G53),2)*1.3</f>
        <v>7.072000000000001</v>
      </c>
      <c r="H54" s="201">
        <f t="shared" si="65"/>
        <v>10.478000000000002</v>
      </c>
      <c r="I54" s="201">
        <f t="shared" si="63"/>
        <v>36.491</v>
      </c>
      <c r="J54" s="223">
        <f t="shared" si="0"/>
        <v>93.704000000000008</v>
      </c>
    </row>
    <row r="55" spans="1:11" ht="23.25" hidden="1" customHeight="1" x14ac:dyDescent="0.25">
      <c r="A55" s="780"/>
      <c r="B55" s="777" t="s">
        <v>16502</v>
      </c>
      <c r="C55" s="29" t="s">
        <v>14793</v>
      </c>
      <c r="D55" s="215"/>
      <c r="E55" s="201"/>
      <c r="F55" s="201"/>
      <c r="G55" s="201"/>
      <c r="H55" s="201"/>
      <c r="I55" s="201"/>
      <c r="J55" s="223">
        <f t="shared" si="0"/>
        <v>0</v>
      </c>
    </row>
    <row r="56" spans="1:11" ht="23.25" hidden="1" customHeight="1" x14ac:dyDescent="0.25">
      <c r="A56" s="780"/>
      <c r="B56" s="777"/>
      <c r="C56" s="29" t="s">
        <v>16503</v>
      </c>
      <c r="D56" s="215"/>
      <c r="E56" s="201"/>
      <c r="F56" s="201"/>
      <c r="G56" s="201"/>
      <c r="H56" s="201"/>
      <c r="I56" s="201"/>
      <c r="J56" s="223">
        <f t="shared" si="0"/>
        <v>0</v>
      </c>
    </row>
    <row r="57" spans="1:11" ht="23.25" hidden="1" customHeight="1" x14ac:dyDescent="0.25">
      <c r="A57" s="780"/>
      <c r="B57" s="777"/>
      <c r="C57" s="29" t="s">
        <v>16504</v>
      </c>
      <c r="D57" s="215"/>
      <c r="E57" s="201"/>
      <c r="F57" s="201"/>
      <c r="G57" s="201"/>
      <c r="H57" s="201"/>
      <c r="I57" s="201"/>
      <c r="J57" s="223">
        <f t="shared" si="0"/>
        <v>0</v>
      </c>
    </row>
    <row r="58" spans="1:11" ht="23.25" hidden="1" customHeight="1" x14ac:dyDescent="0.25">
      <c r="A58" s="780"/>
      <c r="B58" s="777"/>
      <c r="C58" s="29" t="s">
        <v>14794</v>
      </c>
      <c r="D58" s="215"/>
      <c r="E58" s="201"/>
      <c r="F58" s="201"/>
      <c r="G58" s="201"/>
      <c r="H58" s="201"/>
      <c r="I58" s="201"/>
      <c r="J58" s="223">
        <f t="shared" si="0"/>
        <v>0</v>
      </c>
    </row>
    <row r="59" spans="1:11" ht="23.25" hidden="1" customHeight="1" x14ac:dyDescent="0.25">
      <c r="A59" s="780"/>
      <c r="B59" s="777"/>
      <c r="C59" s="29" t="s">
        <v>16505</v>
      </c>
      <c r="D59" s="215"/>
      <c r="E59" s="201"/>
      <c r="F59" s="201"/>
      <c r="G59" s="201"/>
      <c r="H59" s="201"/>
      <c r="I59" s="201"/>
      <c r="J59" s="223">
        <f t="shared" si="0"/>
        <v>0</v>
      </c>
    </row>
    <row r="60" spans="1:11" x14ac:dyDescent="0.25">
      <c r="A60" s="780"/>
      <c r="B60" s="777"/>
      <c r="C60" s="29" t="s">
        <v>16506</v>
      </c>
      <c r="D60" s="215"/>
      <c r="E60" s="201"/>
      <c r="F60" s="201"/>
      <c r="G60" s="201"/>
      <c r="H60" s="201"/>
      <c r="I60" s="201"/>
      <c r="J60" s="223">
        <f t="shared" si="0"/>
        <v>0</v>
      </c>
    </row>
    <row r="61" spans="1:11" ht="21.6" customHeight="1" x14ac:dyDescent="0.25">
      <c r="A61" s="780"/>
      <c r="B61" s="783" t="s">
        <v>14800</v>
      </c>
      <c r="C61" s="243" t="s">
        <v>20034</v>
      </c>
      <c r="D61" s="216">
        <f>10.75+12.42+(7.65*2)</f>
        <v>38.47</v>
      </c>
      <c r="E61" s="202">
        <f>27.18+10.7+8.51+(4*7.65)</f>
        <v>76.989999999999995</v>
      </c>
      <c r="F61" s="202">
        <f>27.18+10.7+8.51+(4*7.65)</f>
        <v>76.989999999999995</v>
      </c>
      <c r="G61" s="202">
        <f>27.18+10.7+8.51+(4*7.65)</f>
        <v>76.989999999999995</v>
      </c>
      <c r="H61" s="202">
        <f>27.18+10.7+8.51+(4*7.65)</f>
        <v>76.989999999999995</v>
      </c>
      <c r="I61" s="202">
        <f>12.45+10.44+10.52+14.93+10+10+24+(8*7.65)</f>
        <v>153.54000000000002</v>
      </c>
      <c r="J61" s="223">
        <f t="shared" si="0"/>
        <v>499.97</v>
      </c>
    </row>
    <row r="62" spans="1:11" ht="14.45" customHeight="1" x14ac:dyDescent="0.25">
      <c r="A62" s="780"/>
      <c r="B62" s="784"/>
      <c r="C62" s="243" t="s">
        <v>14801</v>
      </c>
      <c r="D62" s="217">
        <f>D61</f>
        <v>38.47</v>
      </c>
      <c r="E62" s="217">
        <f t="shared" ref="E62:I62" si="66">E61</f>
        <v>76.989999999999995</v>
      </c>
      <c r="F62" s="217">
        <f t="shared" ref="F62:G62" si="67">F61</f>
        <v>76.989999999999995</v>
      </c>
      <c r="G62" s="217">
        <f t="shared" si="67"/>
        <v>76.989999999999995</v>
      </c>
      <c r="H62" s="217">
        <f t="shared" ref="H62" si="68">H61</f>
        <v>76.989999999999995</v>
      </c>
      <c r="I62" s="217">
        <f t="shared" si="66"/>
        <v>153.54000000000002</v>
      </c>
      <c r="J62" s="223">
        <f t="shared" si="0"/>
        <v>499.97</v>
      </c>
    </row>
    <row r="63" spans="1:11" ht="34.5" customHeight="1" x14ac:dyDescent="0.25">
      <c r="A63" s="780"/>
      <c r="B63" s="784"/>
      <c r="C63" s="243" t="s">
        <v>14803</v>
      </c>
      <c r="D63" s="217"/>
      <c r="E63" s="217"/>
      <c r="F63" s="217"/>
      <c r="G63" s="217"/>
      <c r="H63" s="217"/>
      <c r="I63" s="217"/>
      <c r="J63" s="223">
        <f t="shared" si="0"/>
        <v>0</v>
      </c>
    </row>
    <row r="64" spans="1:11" ht="14.45" customHeight="1" x14ac:dyDescent="0.25">
      <c r="A64" s="780"/>
      <c r="B64" s="784"/>
      <c r="C64" s="243" t="s">
        <v>14804</v>
      </c>
      <c r="D64" s="217"/>
      <c r="E64" s="217"/>
      <c r="F64" s="217"/>
      <c r="G64" s="217"/>
      <c r="H64" s="217"/>
      <c r="I64" s="217"/>
      <c r="J64" s="223">
        <f t="shared" si="0"/>
        <v>0</v>
      </c>
    </row>
    <row r="65" spans="1:10" ht="14.45" customHeight="1" x14ac:dyDescent="0.25">
      <c r="A65" s="780"/>
      <c r="B65" s="784"/>
      <c r="C65" s="243" t="s">
        <v>14805</v>
      </c>
      <c r="D65" s="217"/>
      <c r="E65" s="217"/>
      <c r="F65" s="217"/>
      <c r="G65" s="217"/>
      <c r="H65" s="217"/>
      <c r="I65" s="217"/>
      <c r="J65" s="223">
        <f>SUM(D65:I65)</f>
        <v>0</v>
      </c>
    </row>
    <row r="66" spans="1:10" ht="24.75" customHeight="1" x14ac:dyDescent="0.25">
      <c r="A66" s="780"/>
      <c r="B66" s="784"/>
      <c r="C66" s="243" t="s">
        <v>20035</v>
      </c>
      <c r="D66" s="217">
        <f>TRUNC(0.0714*0.591*D61,2)</f>
        <v>1.62</v>
      </c>
      <c r="E66" s="217">
        <f t="shared" ref="E66:I66" si="69">TRUNC(0.0714*0.591*E61,2)</f>
        <v>3.24</v>
      </c>
      <c r="F66" s="217">
        <f t="shared" ref="F66:G66" si="70">TRUNC(0.0714*0.591*F61,2)</f>
        <v>3.24</v>
      </c>
      <c r="G66" s="217">
        <f t="shared" si="70"/>
        <v>3.24</v>
      </c>
      <c r="H66" s="217">
        <f t="shared" ref="H66" si="71">TRUNC(0.0714*0.591*H61,2)</f>
        <v>3.24</v>
      </c>
      <c r="I66" s="217">
        <f t="shared" si="69"/>
        <v>6.47</v>
      </c>
      <c r="J66" s="223">
        <f t="shared" si="0"/>
        <v>21.05</v>
      </c>
    </row>
    <row r="67" spans="1:10" ht="23.25" customHeight="1" x14ac:dyDescent="0.25">
      <c r="A67" s="780"/>
      <c r="B67" s="784"/>
      <c r="C67" s="243" t="s">
        <v>14806</v>
      </c>
      <c r="D67" s="217">
        <f>D62</f>
        <v>38.47</v>
      </c>
      <c r="E67" s="217">
        <f t="shared" ref="E67:I67" si="72">E62</f>
        <v>76.989999999999995</v>
      </c>
      <c r="F67" s="217">
        <f t="shared" ref="F67:G67" si="73">F62</f>
        <v>76.989999999999995</v>
      </c>
      <c r="G67" s="217">
        <f t="shared" si="73"/>
        <v>76.989999999999995</v>
      </c>
      <c r="H67" s="217">
        <f t="shared" ref="H67" si="74">H62</f>
        <v>76.989999999999995</v>
      </c>
      <c r="I67" s="217">
        <f t="shared" si="72"/>
        <v>153.54000000000002</v>
      </c>
      <c r="J67" s="223">
        <f t="shared" si="0"/>
        <v>499.97</v>
      </c>
    </row>
    <row r="68" spans="1:10" ht="22.5" x14ac:dyDescent="0.25">
      <c r="A68" s="780"/>
      <c r="B68" s="784"/>
      <c r="C68" s="243" t="s">
        <v>14802</v>
      </c>
      <c r="D68" s="217"/>
      <c r="E68" s="217"/>
      <c r="F68" s="217"/>
      <c r="G68" s="217"/>
      <c r="H68" s="217"/>
      <c r="I68" s="217"/>
      <c r="J68" s="223">
        <f t="shared" si="0"/>
        <v>0</v>
      </c>
    </row>
    <row r="69" spans="1:10" x14ac:dyDescent="0.25">
      <c r="A69" s="780"/>
      <c r="B69" s="784"/>
      <c r="C69" s="243" t="s">
        <v>14808</v>
      </c>
      <c r="D69" s="217">
        <f>4.5*2</f>
        <v>9</v>
      </c>
      <c r="E69" s="217">
        <f>4.5*4</f>
        <v>18</v>
      </c>
      <c r="F69" s="217">
        <f>4.5*4</f>
        <v>18</v>
      </c>
      <c r="G69" s="217">
        <f>4.5*4</f>
        <v>18</v>
      </c>
      <c r="H69" s="217">
        <f>4.5*4</f>
        <v>18</v>
      </c>
      <c r="I69" s="217">
        <f>4.5*8</f>
        <v>36</v>
      </c>
      <c r="J69" s="223">
        <f t="shared" ref="J69" si="75">SUM(D69:I69)</f>
        <v>117</v>
      </c>
    </row>
    <row r="70" spans="1:10" ht="22.5" x14ac:dyDescent="0.25">
      <c r="A70" s="780"/>
      <c r="B70" s="775" t="s">
        <v>20033</v>
      </c>
      <c r="C70" s="244" t="s">
        <v>20036</v>
      </c>
      <c r="D70" s="217"/>
      <c r="E70" s="203"/>
      <c r="F70" s="203"/>
      <c r="G70" s="203"/>
      <c r="H70" s="203"/>
      <c r="I70" s="203"/>
      <c r="J70" s="223">
        <f>666.61+433.75</f>
        <v>1100.3600000000001</v>
      </c>
    </row>
    <row r="71" spans="1:10" ht="22.5" x14ac:dyDescent="0.25">
      <c r="A71" s="780"/>
      <c r="B71" s="776"/>
      <c r="C71" s="244" t="s">
        <v>20037</v>
      </c>
      <c r="D71" s="217"/>
      <c r="E71" s="203"/>
      <c r="F71" s="203"/>
      <c r="G71" s="203"/>
      <c r="H71" s="203"/>
      <c r="I71" s="203"/>
      <c r="J71" s="223">
        <v>264.62</v>
      </c>
    </row>
    <row r="72" spans="1:10" x14ac:dyDescent="0.25">
      <c r="A72" s="780"/>
      <c r="B72" s="776"/>
      <c r="C72" s="244" t="s">
        <v>20038</v>
      </c>
      <c r="D72" s="217"/>
      <c r="E72" s="203"/>
      <c r="F72" s="203"/>
      <c r="G72" s="203"/>
      <c r="H72" s="203"/>
      <c r="I72" s="203"/>
      <c r="J72" s="223">
        <v>10.64</v>
      </c>
    </row>
    <row r="73" spans="1:10" ht="22.5" x14ac:dyDescent="0.25">
      <c r="A73" s="780"/>
      <c r="B73" s="776"/>
      <c r="C73" s="244" t="s">
        <v>20039</v>
      </c>
      <c r="D73" s="217"/>
      <c r="E73" s="203"/>
      <c r="F73" s="203"/>
      <c r="G73" s="203"/>
      <c r="H73" s="203"/>
      <c r="I73" s="203"/>
      <c r="J73" s="223">
        <v>34</v>
      </c>
    </row>
    <row r="74" spans="1:10" x14ac:dyDescent="0.25">
      <c r="A74" s="780"/>
      <c r="B74" s="776"/>
      <c r="C74" s="244" t="s">
        <v>14807</v>
      </c>
      <c r="D74" s="217"/>
      <c r="E74" s="203"/>
      <c r="F74" s="203"/>
      <c r="G74" s="203"/>
      <c r="H74" s="203"/>
      <c r="I74" s="203"/>
      <c r="J74" s="223">
        <v>8</v>
      </c>
    </row>
    <row r="75" spans="1:10" ht="23.25" thickBot="1" x14ac:dyDescent="0.3">
      <c r="A75" s="780"/>
      <c r="B75" s="776"/>
      <c r="C75" s="245" t="s">
        <v>20040</v>
      </c>
      <c r="D75" s="217"/>
      <c r="E75" s="203"/>
      <c r="F75" s="203"/>
      <c r="G75" s="203"/>
      <c r="H75" s="203"/>
      <c r="I75" s="203"/>
      <c r="J75" s="194">
        <f>J74/2</f>
        <v>4</v>
      </c>
    </row>
    <row r="76" spans="1:10" ht="20.25" customHeight="1" x14ac:dyDescent="0.25">
      <c r="D76" s="177" t="s">
        <v>19989</v>
      </c>
    </row>
    <row r="77" spans="1:10" x14ac:dyDescent="0.25">
      <c r="D77" s="177" t="s">
        <v>19990</v>
      </c>
    </row>
  </sheetData>
  <mergeCells count="33">
    <mergeCell ref="F2:F3"/>
    <mergeCell ref="G2:G3"/>
    <mergeCell ref="H2:H3"/>
    <mergeCell ref="J2:J3"/>
    <mergeCell ref="D2:D3"/>
    <mergeCell ref="I2:I3"/>
    <mergeCell ref="E2:E3"/>
    <mergeCell ref="A2:A75"/>
    <mergeCell ref="B2:C3"/>
    <mergeCell ref="B9:C9"/>
    <mergeCell ref="B10:C10"/>
    <mergeCell ref="B11:C11"/>
    <mergeCell ref="B12:C12"/>
    <mergeCell ref="B51:B53"/>
    <mergeCell ref="B8:C8"/>
    <mergeCell ref="B13:C13"/>
    <mergeCell ref="B14:B15"/>
    <mergeCell ref="B19:B21"/>
    <mergeCell ref="B16:B18"/>
    <mergeCell ref="B4:C4"/>
    <mergeCell ref="B5:C5"/>
    <mergeCell ref="B55:B60"/>
    <mergeCell ref="B61:B69"/>
    <mergeCell ref="B70:B75"/>
    <mergeCell ref="B45:B47"/>
    <mergeCell ref="B48:B50"/>
    <mergeCell ref="B31:B36"/>
    <mergeCell ref="B6:C6"/>
    <mergeCell ref="B7:C7"/>
    <mergeCell ref="B22:B24"/>
    <mergeCell ref="B25:B30"/>
    <mergeCell ref="B37:B40"/>
    <mergeCell ref="B41:B44"/>
  </mergeCells>
  <dataValidations disablePrompts="1" count="1">
    <dataValidation type="list" allowBlank="1" showInputMessage="1" showErrorMessage="1" sqref="IG5:IN5 WUS983054:WUZ983054 SC5:SJ5 ABY5:ACF5 ALU5:AMB5 AVQ5:AVX5 BFM5:BFT5 BPI5:BPP5 BZE5:BZL5 CJA5:CJH5 CSW5:CTD5 DCS5:DCZ5 DMO5:DMV5 DWK5:DWR5 EGG5:EGN5 EQC5:EQJ5 EZY5:FAF5 FJU5:FKB5 FTQ5:FTX5 GDM5:GDT5 GNI5:GNP5 GXE5:GXL5 HHA5:HHH5 HQW5:HRD5 IAS5:IAZ5 IKO5:IKV5 IUK5:IUR5 JEG5:JEN5 JOC5:JOJ5 JXY5:JYF5 KHU5:KIB5 KRQ5:KRX5 LBM5:LBT5 LLI5:LLP5 LVE5:LVL5 MFA5:MFH5 MOW5:MPD5 MYS5:MYZ5 NIO5:NIV5 NSK5:NSR5 OCG5:OCN5 OMC5:OMJ5 OVY5:OWF5 PFU5:PGB5 PPQ5:PPX5 PZM5:PZT5 QJI5:QJP5 QTE5:QTL5 RDA5:RDH5 RMW5:RND5 RWS5:RWZ5 SGO5:SGV5 SQK5:SQR5 TAG5:TAN5 TKC5:TKJ5 TTY5:TUF5 UDU5:UEB5 UNQ5:UNX5 UXM5:UXT5 VHI5:VHP5 VRE5:VRL5 WBA5:WBH5 WKW5:WLD5 WUS5:WUZ5 IG65550:IN65550 SC65550:SJ65550 ABY65550:ACF65550 ALU65550:AMB65550 AVQ65550:AVX65550 BFM65550:BFT65550 BPI65550:BPP65550 BZE65550:BZL65550 CJA65550:CJH65550 CSW65550:CTD65550 DCS65550:DCZ65550 DMO65550:DMV65550 DWK65550:DWR65550 EGG65550:EGN65550 EQC65550:EQJ65550 EZY65550:FAF65550 FJU65550:FKB65550 FTQ65550:FTX65550 GDM65550:GDT65550 GNI65550:GNP65550 GXE65550:GXL65550 HHA65550:HHH65550 HQW65550:HRD65550 IAS65550:IAZ65550 IKO65550:IKV65550 IUK65550:IUR65550 JEG65550:JEN65550 JOC65550:JOJ65550 JXY65550:JYF65550 KHU65550:KIB65550 KRQ65550:KRX65550 LBM65550:LBT65550 LLI65550:LLP65550 LVE65550:LVL65550 MFA65550:MFH65550 MOW65550:MPD65550 MYS65550:MYZ65550 NIO65550:NIV65550 NSK65550:NSR65550 OCG65550:OCN65550 OMC65550:OMJ65550 OVY65550:OWF65550 PFU65550:PGB65550 PPQ65550:PPX65550 PZM65550:PZT65550 QJI65550:QJP65550 QTE65550:QTL65550 RDA65550:RDH65550 RMW65550:RND65550 RWS65550:RWZ65550 SGO65550:SGV65550 SQK65550:SQR65550 TAG65550:TAN65550 TKC65550:TKJ65550 TTY65550:TUF65550 UDU65550:UEB65550 UNQ65550:UNX65550 UXM65550:UXT65550 VHI65550:VHP65550 VRE65550:VRL65550 WBA65550:WBH65550 WKW65550:WLD65550 WUS65550:WUZ65550 IG131086:IN131086 SC131086:SJ131086 ABY131086:ACF131086 ALU131086:AMB131086 AVQ131086:AVX131086 BFM131086:BFT131086 BPI131086:BPP131086 BZE131086:BZL131086 CJA131086:CJH131086 CSW131086:CTD131086 DCS131086:DCZ131086 DMO131086:DMV131086 DWK131086:DWR131086 EGG131086:EGN131086 EQC131086:EQJ131086 EZY131086:FAF131086 FJU131086:FKB131086 FTQ131086:FTX131086 GDM131086:GDT131086 GNI131086:GNP131086 GXE131086:GXL131086 HHA131086:HHH131086 HQW131086:HRD131086 IAS131086:IAZ131086 IKO131086:IKV131086 IUK131086:IUR131086 JEG131086:JEN131086 JOC131086:JOJ131086 JXY131086:JYF131086 KHU131086:KIB131086 KRQ131086:KRX131086 LBM131086:LBT131086 LLI131086:LLP131086 LVE131086:LVL131086 MFA131086:MFH131086 MOW131086:MPD131086 MYS131086:MYZ131086 NIO131086:NIV131086 NSK131086:NSR131086 OCG131086:OCN131086 OMC131086:OMJ131086 OVY131086:OWF131086 PFU131086:PGB131086 PPQ131086:PPX131086 PZM131086:PZT131086 QJI131086:QJP131086 QTE131086:QTL131086 RDA131086:RDH131086 RMW131086:RND131086 RWS131086:RWZ131086 SGO131086:SGV131086 SQK131086:SQR131086 TAG131086:TAN131086 TKC131086:TKJ131086 TTY131086:TUF131086 UDU131086:UEB131086 UNQ131086:UNX131086 UXM131086:UXT131086 VHI131086:VHP131086 VRE131086:VRL131086 WBA131086:WBH131086 WKW131086:WLD131086 WUS131086:WUZ131086 IG196622:IN196622 SC196622:SJ196622 ABY196622:ACF196622 ALU196622:AMB196622 AVQ196622:AVX196622 BFM196622:BFT196622 BPI196622:BPP196622 BZE196622:BZL196622 CJA196622:CJH196622 CSW196622:CTD196622 DCS196622:DCZ196622 DMO196622:DMV196622 DWK196622:DWR196622 EGG196622:EGN196622 EQC196622:EQJ196622 EZY196622:FAF196622 FJU196622:FKB196622 FTQ196622:FTX196622 GDM196622:GDT196622 GNI196622:GNP196622 GXE196622:GXL196622 HHA196622:HHH196622 HQW196622:HRD196622 IAS196622:IAZ196622 IKO196622:IKV196622 IUK196622:IUR196622 JEG196622:JEN196622 JOC196622:JOJ196622 JXY196622:JYF196622 KHU196622:KIB196622 KRQ196622:KRX196622 LBM196622:LBT196622 LLI196622:LLP196622 LVE196622:LVL196622 MFA196622:MFH196622 MOW196622:MPD196622 MYS196622:MYZ196622 NIO196622:NIV196622 NSK196622:NSR196622 OCG196622:OCN196622 OMC196622:OMJ196622 OVY196622:OWF196622 PFU196622:PGB196622 PPQ196622:PPX196622 PZM196622:PZT196622 QJI196622:QJP196622 QTE196622:QTL196622 RDA196622:RDH196622 RMW196622:RND196622 RWS196622:RWZ196622 SGO196622:SGV196622 SQK196622:SQR196622 TAG196622:TAN196622 TKC196622:TKJ196622 TTY196622:TUF196622 UDU196622:UEB196622 UNQ196622:UNX196622 UXM196622:UXT196622 VHI196622:VHP196622 VRE196622:VRL196622 WBA196622:WBH196622 WKW196622:WLD196622 WUS196622:WUZ196622 IG262158:IN262158 SC262158:SJ262158 ABY262158:ACF262158 ALU262158:AMB262158 AVQ262158:AVX262158 BFM262158:BFT262158 BPI262158:BPP262158 BZE262158:BZL262158 CJA262158:CJH262158 CSW262158:CTD262158 DCS262158:DCZ262158 DMO262158:DMV262158 DWK262158:DWR262158 EGG262158:EGN262158 EQC262158:EQJ262158 EZY262158:FAF262158 FJU262158:FKB262158 FTQ262158:FTX262158 GDM262158:GDT262158 GNI262158:GNP262158 GXE262158:GXL262158 HHA262158:HHH262158 HQW262158:HRD262158 IAS262158:IAZ262158 IKO262158:IKV262158 IUK262158:IUR262158 JEG262158:JEN262158 JOC262158:JOJ262158 JXY262158:JYF262158 KHU262158:KIB262158 KRQ262158:KRX262158 LBM262158:LBT262158 LLI262158:LLP262158 LVE262158:LVL262158 MFA262158:MFH262158 MOW262158:MPD262158 MYS262158:MYZ262158 NIO262158:NIV262158 NSK262158:NSR262158 OCG262158:OCN262158 OMC262158:OMJ262158 OVY262158:OWF262158 PFU262158:PGB262158 PPQ262158:PPX262158 PZM262158:PZT262158 QJI262158:QJP262158 QTE262158:QTL262158 RDA262158:RDH262158 RMW262158:RND262158 RWS262158:RWZ262158 SGO262158:SGV262158 SQK262158:SQR262158 TAG262158:TAN262158 TKC262158:TKJ262158 TTY262158:TUF262158 UDU262158:UEB262158 UNQ262158:UNX262158 UXM262158:UXT262158 VHI262158:VHP262158 VRE262158:VRL262158 WBA262158:WBH262158 WKW262158:WLD262158 WUS262158:WUZ262158 IG327694:IN327694 SC327694:SJ327694 ABY327694:ACF327694 ALU327694:AMB327694 AVQ327694:AVX327694 BFM327694:BFT327694 BPI327694:BPP327694 BZE327694:BZL327694 CJA327694:CJH327694 CSW327694:CTD327694 DCS327694:DCZ327694 DMO327694:DMV327694 DWK327694:DWR327694 EGG327694:EGN327694 EQC327694:EQJ327694 EZY327694:FAF327694 FJU327694:FKB327694 FTQ327694:FTX327694 GDM327694:GDT327694 GNI327694:GNP327694 GXE327694:GXL327694 HHA327694:HHH327694 HQW327694:HRD327694 IAS327694:IAZ327694 IKO327694:IKV327694 IUK327694:IUR327694 JEG327694:JEN327694 JOC327694:JOJ327694 JXY327694:JYF327694 KHU327694:KIB327694 KRQ327694:KRX327694 LBM327694:LBT327694 LLI327694:LLP327694 LVE327694:LVL327694 MFA327694:MFH327694 MOW327694:MPD327694 MYS327694:MYZ327694 NIO327694:NIV327694 NSK327694:NSR327694 OCG327694:OCN327694 OMC327694:OMJ327694 OVY327694:OWF327694 PFU327694:PGB327694 PPQ327694:PPX327694 PZM327694:PZT327694 QJI327694:QJP327694 QTE327694:QTL327694 RDA327694:RDH327694 RMW327694:RND327694 RWS327694:RWZ327694 SGO327694:SGV327694 SQK327694:SQR327694 TAG327694:TAN327694 TKC327694:TKJ327694 TTY327694:TUF327694 UDU327694:UEB327694 UNQ327694:UNX327694 UXM327694:UXT327694 VHI327694:VHP327694 VRE327694:VRL327694 WBA327694:WBH327694 WKW327694:WLD327694 WUS327694:WUZ327694 IG393230:IN393230 SC393230:SJ393230 ABY393230:ACF393230 ALU393230:AMB393230 AVQ393230:AVX393230 BFM393230:BFT393230 BPI393230:BPP393230 BZE393230:BZL393230 CJA393230:CJH393230 CSW393230:CTD393230 DCS393230:DCZ393230 DMO393230:DMV393230 DWK393230:DWR393230 EGG393230:EGN393230 EQC393230:EQJ393230 EZY393230:FAF393230 FJU393230:FKB393230 FTQ393230:FTX393230 GDM393230:GDT393230 GNI393230:GNP393230 GXE393230:GXL393230 HHA393230:HHH393230 HQW393230:HRD393230 IAS393230:IAZ393230 IKO393230:IKV393230 IUK393230:IUR393230 JEG393230:JEN393230 JOC393230:JOJ393230 JXY393230:JYF393230 KHU393230:KIB393230 KRQ393230:KRX393230 LBM393230:LBT393230 LLI393230:LLP393230 LVE393230:LVL393230 MFA393230:MFH393230 MOW393230:MPD393230 MYS393230:MYZ393230 NIO393230:NIV393230 NSK393230:NSR393230 OCG393230:OCN393230 OMC393230:OMJ393230 OVY393230:OWF393230 PFU393230:PGB393230 PPQ393230:PPX393230 PZM393230:PZT393230 QJI393230:QJP393230 QTE393230:QTL393230 RDA393230:RDH393230 RMW393230:RND393230 RWS393230:RWZ393230 SGO393230:SGV393230 SQK393230:SQR393230 TAG393230:TAN393230 TKC393230:TKJ393230 TTY393230:TUF393230 UDU393230:UEB393230 UNQ393230:UNX393230 UXM393230:UXT393230 VHI393230:VHP393230 VRE393230:VRL393230 WBA393230:WBH393230 WKW393230:WLD393230 WUS393230:WUZ393230 IG458766:IN458766 SC458766:SJ458766 ABY458766:ACF458766 ALU458766:AMB458766 AVQ458766:AVX458766 BFM458766:BFT458766 BPI458766:BPP458766 BZE458766:BZL458766 CJA458766:CJH458766 CSW458766:CTD458766 DCS458766:DCZ458766 DMO458766:DMV458766 DWK458766:DWR458766 EGG458766:EGN458766 EQC458766:EQJ458766 EZY458766:FAF458766 FJU458766:FKB458766 FTQ458766:FTX458766 GDM458766:GDT458766 GNI458766:GNP458766 GXE458766:GXL458766 HHA458766:HHH458766 HQW458766:HRD458766 IAS458766:IAZ458766 IKO458766:IKV458766 IUK458766:IUR458766 JEG458766:JEN458766 JOC458766:JOJ458766 JXY458766:JYF458766 KHU458766:KIB458766 KRQ458766:KRX458766 LBM458766:LBT458766 LLI458766:LLP458766 LVE458766:LVL458766 MFA458766:MFH458766 MOW458766:MPD458766 MYS458766:MYZ458766 NIO458766:NIV458766 NSK458766:NSR458766 OCG458766:OCN458766 OMC458766:OMJ458766 OVY458766:OWF458766 PFU458766:PGB458766 PPQ458766:PPX458766 PZM458766:PZT458766 QJI458766:QJP458766 QTE458766:QTL458766 RDA458766:RDH458766 RMW458766:RND458766 RWS458766:RWZ458766 SGO458766:SGV458766 SQK458766:SQR458766 TAG458766:TAN458766 TKC458766:TKJ458766 TTY458766:TUF458766 UDU458766:UEB458766 UNQ458766:UNX458766 UXM458766:UXT458766 VHI458766:VHP458766 VRE458766:VRL458766 WBA458766:WBH458766 WKW458766:WLD458766 WUS458766:WUZ458766 IG524302:IN524302 SC524302:SJ524302 ABY524302:ACF524302 ALU524302:AMB524302 AVQ524302:AVX524302 BFM524302:BFT524302 BPI524302:BPP524302 BZE524302:BZL524302 CJA524302:CJH524302 CSW524302:CTD524302 DCS524302:DCZ524302 DMO524302:DMV524302 DWK524302:DWR524302 EGG524302:EGN524302 EQC524302:EQJ524302 EZY524302:FAF524302 FJU524302:FKB524302 FTQ524302:FTX524302 GDM524302:GDT524302 GNI524302:GNP524302 GXE524302:GXL524302 HHA524302:HHH524302 HQW524302:HRD524302 IAS524302:IAZ524302 IKO524302:IKV524302 IUK524302:IUR524302 JEG524302:JEN524302 JOC524302:JOJ524302 JXY524302:JYF524302 KHU524302:KIB524302 KRQ524302:KRX524302 LBM524302:LBT524302 LLI524302:LLP524302 LVE524302:LVL524302 MFA524302:MFH524302 MOW524302:MPD524302 MYS524302:MYZ524302 NIO524302:NIV524302 NSK524302:NSR524302 OCG524302:OCN524302 OMC524302:OMJ524302 OVY524302:OWF524302 PFU524302:PGB524302 PPQ524302:PPX524302 PZM524302:PZT524302 QJI524302:QJP524302 QTE524302:QTL524302 RDA524302:RDH524302 RMW524302:RND524302 RWS524302:RWZ524302 SGO524302:SGV524302 SQK524302:SQR524302 TAG524302:TAN524302 TKC524302:TKJ524302 TTY524302:TUF524302 UDU524302:UEB524302 UNQ524302:UNX524302 UXM524302:UXT524302 VHI524302:VHP524302 VRE524302:VRL524302 WBA524302:WBH524302 WKW524302:WLD524302 WUS524302:WUZ524302 IG589838:IN589838 SC589838:SJ589838 ABY589838:ACF589838 ALU589838:AMB589838 AVQ589838:AVX589838 BFM589838:BFT589838 BPI589838:BPP589838 BZE589838:BZL589838 CJA589838:CJH589838 CSW589838:CTD589838 DCS589838:DCZ589838 DMO589838:DMV589838 DWK589838:DWR589838 EGG589838:EGN589838 EQC589838:EQJ589838 EZY589838:FAF589838 FJU589838:FKB589838 FTQ589838:FTX589838 GDM589838:GDT589838 GNI589838:GNP589838 GXE589838:GXL589838 HHA589838:HHH589838 HQW589838:HRD589838 IAS589838:IAZ589838 IKO589838:IKV589838 IUK589838:IUR589838 JEG589838:JEN589838 JOC589838:JOJ589838 JXY589838:JYF589838 KHU589838:KIB589838 KRQ589838:KRX589838 LBM589838:LBT589838 LLI589838:LLP589838 LVE589838:LVL589838 MFA589838:MFH589838 MOW589838:MPD589838 MYS589838:MYZ589838 NIO589838:NIV589838 NSK589838:NSR589838 OCG589838:OCN589838 OMC589838:OMJ589838 OVY589838:OWF589838 PFU589838:PGB589838 PPQ589838:PPX589838 PZM589838:PZT589838 QJI589838:QJP589838 QTE589838:QTL589838 RDA589838:RDH589838 RMW589838:RND589838 RWS589838:RWZ589838 SGO589838:SGV589838 SQK589838:SQR589838 TAG589838:TAN589838 TKC589838:TKJ589838 TTY589838:TUF589838 UDU589838:UEB589838 UNQ589838:UNX589838 UXM589838:UXT589838 VHI589838:VHP589838 VRE589838:VRL589838 WBA589838:WBH589838 WKW589838:WLD589838 WUS589838:WUZ589838 IG655374:IN655374 SC655374:SJ655374 ABY655374:ACF655374 ALU655374:AMB655374 AVQ655374:AVX655374 BFM655374:BFT655374 BPI655374:BPP655374 BZE655374:BZL655374 CJA655374:CJH655374 CSW655374:CTD655374 DCS655374:DCZ655374 DMO655374:DMV655374 DWK655374:DWR655374 EGG655374:EGN655374 EQC655374:EQJ655374 EZY655374:FAF655374 FJU655374:FKB655374 FTQ655374:FTX655374 GDM655374:GDT655374 GNI655374:GNP655374 GXE655374:GXL655374 HHA655374:HHH655374 HQW655374:HRD655374 IAS655374:IAZ655374 IKO655374:IKV655374 IUK655374:IUR655374 JEG655374:JEN655374 JOC655374:JOJ655374 JXY655374:JYF655374 KHU655374:KIB655374 KRQ655374:KRX655374 LBM655374:LBT655374 LLI655374:LLP655374 LVE655374:LVL655374 MFA655374:MFH655374 MOW655374:MPD655374 MYS655374:MYZ655374 NIO655374:NIV655374 NSK655374:NSR655374 OCG655374:OCN655374 OMC655374:OMJ655374 OVY655374:OWF655374 PFU655374:PGB655374 PPQ655374:PPX655374 PZM655374:PZT655374 QJI655374:QJP655374 QTE655374:QTL655374 RDA655374:RDH655374 RMW655374:RND655374 RWS655374:RWZ655374 SGO655374:SGV655374 SQK655374:SQR655374 TAG655374:TAN655374 TKC655374:TKJ655374 TTY655374:TUF655374 UDU655374:UEB655374 UNQ655374:UNX655374 UXM655374:UXT655374 VHI655374:VHP655374 VRE655374:VRL655374 WBA655374:WBH655374 WKW655374:WLD655374 WUS655374:WUZ655374 IG720910:IN720910 SC720910:SJ720910 ABY720910:ACF720910 ALU720910:AMB720910 AVQ720910:AVX720910 BFM720910:BFT720910 BPI720910:BPP720910 BZE720910:BZL720910 CJA720910:CJH720910 CSW720910:CTD720910 DCS720910:DCZ720910 DMO720910:DMV720910 DWK720910:DWR720910 EGG720910:EGN720910 EQC720910:EQJ720910 EZY720910:FAF720910 FJU720910:FKB720910 FTQ720910:FTX720910 GDM720910:GDT720910 GNI720910:GNP720910 GXE720910:GXL720910 HHA720910:HHH720910 HQW720910:HRD720910 IAS720910:IAZ720910 IKO720910:IKV720910 IUK720910:IUR720910 JEG720910:JEN720910 JOC720910:JOJ720910 JXY720910:JYF720910 KHU720910:KIB720910 KRQ720910:KRX720910 LBM720910:LBT720910 LLI720910:LLP720910 LVE720910:LVL720910 MFA720910:MFH720910 MOW720910:MPD720910 MYS720910:MYZ720910 NIO720910:NIV720910 NSK720910:NSR720910 OCG720910:OCN720910 OMC720910:OMJ720910 OVY720910:OWF720910 PFU720910:PGB720910 PPQ720910:PPX720910 PZM720910:PZT720910 QJI720910:QJP720910 QTE720910:QTL720910 RDA720910:RDH720910 RMW720910:RND720910 RWS720910:RWZ720910 SGO720910:SGV720910 SQK720910:SQR720910 TAG720910:TAN720910 TKC720910:TKJ720910 TTY720910:TUF720910 UDU720910:UEB720910 UNQ720910:UNX720910 UXM720910:UXT720910 VHI720910:VHP720910 VRE720910:VRL720910 WBA720910:WBH720910 WKW720910:WLD720910 WUS720910:WUZ720910 IG786446:IN786446 SC786446:SJ786446 ABY786446:ACF786446 ALU786446:AMB786446 AVQ786446:AVX786446 BFM786446:BFT786446 BPI786446:BPP786446 BZE786446:BZL786446 CJA786446:CJH786446 CSW786446:CTD786446 DCS786446:DCZ786446 DMO786446:DMV786446 DWK786446:DWR786446 EGG786446:EGN786446 EQC786446:EQJ786446 EZY786446:FAF786446 FJU786446:FKB786446 FTQ786446:FTX786446 GDM786446:GDT786446 GNI786446:GNP786446 GXE786446:GXL786446 HHA786446:HHH786446 HQW786446:HRD786446 IAS786446:IAZ786446 IKO786446:IKV786446 IUK786446:IUR786446 JEG786446:JEN786446 JOC786446:JOJ786446 JXY786446:JYF786446 KHU786446:KIB786446 KRQ786446:KRX786446 LBM786446:LBT786446 LLI786446:LLP786446 LVE786446:LVL786446 MFA786446:MFH786446 MOW786446:MPD786446 MYS786446:MYZ786446 NIO786446:NIV786446 NSK786446:NSR786446 OCG786446:OCN786446 OMC786446:OMJ786446 OVY786446:OWF786446 PFU786446:PGB786446 PPQ786446:PPX786446 PZM786446:PZT786446 QJI786446:QJP786446 QTE786446:QTL786446 RDA786446:RDH786446 RMW786446:RND786446 RWS786446:RWZ786446 SGO786446:SGV786446 SQK786446:SQR786446 TAG786446:TAN786446 TKC786446:TKJ786446 TTY786446:TUF786446 UDU786446:UEB786446 UNQ786446:UNX786446 UXM786446:UXT786446 VHI786446:VHP786446 VRE786446:VRL786446 WBA786446:WBH786446 WKW786446:WLD786446 WUS786446:WUZ786446 IG851982:IN851982 SC851982:SJ851982 ABY851982:ACF851982 ALU851982:AMB851982 AVQ851982:AVX851982 BFM851982:BFT851982 BPI851982:BPP851982 BZE851982:BZL851982 CJA851982:CJH851982 CSW851982:CTD851982 DCS851982:DCZ851982 DMO851982:DMV851982 DWK851982:DWR851982 EGG851982:EGN851982 EQC851982:EQJ851982 EZY851982:FAF851982 FJU851982:FKB851982 FTQ851982:FTX851982 GDM851982:GDT851982 GNI851982:GNP851982 GXE851982:GXL851982 HHA851982:HHH851982 HQW851982:HRD851982 IAS851982:IAZ851982 IKO851982:IKV851982 IUK851982:IUR851982 JEG851982:JEN851982 JOC851982:JOJ851982 JXY851982:JYF851982 KHU851982:KIB851982 KRQ851982:KRX851982 LBM851982:LBT851982 LLI851982:LLP851982 LVE851982:LVL851982 MFA851982:MFH851982 MOW851982:MPD851982 MYS851982:MYZ851982 NIO851982:NIV851982 NSK851982:NSR851982 OCG851982:OCN851982 OMC851982:OMJ851982 OVY851982:OWF851982 PFU851982:PGB851982 PPQ851982:PPX851982 PZM851982:PZT851982 QJI851982:QJP851982 QTE851982:QTL851982 RDA851982:RDH851982 RMW851982:RND851982 RWS851982:RWZ851982 SGO851982:SGV851982 SQK851982:SQR851982 TAG851982:TAN851982 TKC851982:TKJ851982 TTY851982:TUF851982 UDU851982:UEB851982 UNQ851982:UNX851982 UXM851982:UXT851982 VHI851982:VHP851982 VRE851982:VRL851982 WBA851982:WBH851982 WKW851982:WLD851982 WUS851982:WUZ851982 IG917518:IN917518 SC917518:SJ917518 ABY917518:ACF917518 ALU917518:AMB917518 AVQ917518:AVX917518 BFM917518:BFT917518 BPI917518:BPP917518 BZE917518:BZL917518 CJA917518:CJH917518 CSW917518:CTD917518 DCS917518:DCZ917518 DMO917518:DMV917518 DWK917518:DWR917518 EGG917518:EGN917518 EQC917518:EQJ917518 EZY917518:FAF917518 FJU917518:FKB917518 FTQ917518:FTX917518 GDM917518:GDT917518 GNI917518:GNP917518 GXE917518:GXL917518 HHA917518:HHH917518 HQW917518:HRD917518 IAS917518:IAZ917518 IKO917518:IKV917518 IUK917518:IUR917518 JEG917518:JEN917518 JOC917518:JOJ917518 JXY917518:JYF917518 KHU917518:KIB917518 KRQ917518:KRX917518 LBM917518:LBT917518 LLI917518:LLP917518 LVE917518:LVL917518 MFA917518:MFH917518 MOW917518:MPD917518 MYS917518:MYZ917518 NIO917518:NIV917518 NSK917518:NSR917518 OCG917518:OCN917518 OMC917518:OMJ917518 OVY917518:OWF917518 PFU917518:PGB917518 PPQ917518:PPX917518 PZM917518:PZT917518 QJI917518:QJP917518 QTE917518:QTL917518 RDA917518:RDH917518 RMW917518:RND917518 RWS917518:RWZ917518 SGO917518:SGV917518 SQK917518:SQR917518 TAG917518:TAN917518 TKC917518:TKJ917518 TTY917518:TUF917518 UDU917518:UEB917518 UNQ917518:UNX917518 UXM917518:UXT917518 VHI917518:VHP917518 VRE917518:VRL917518 WBA917518:WBH917518 WKW917518:WLD917518 WUS917518:WUZ917518 IG983054:IN983054 SC983054:SJ983054 ABY983054:ACF983054 ALU983054:AMB983054 AVQ983054:AVX983054 BFM983054:BFT983054 BPI983054:BPP983054 BZE983054:BZL983054 CJA983054:CJH983054 CSW983054:CTD983054 DCS983054:DCZ983054 DMO983054:DMV983054 DWK983054:DWR983054 EGG983054:EGN983054 EQC983054:EQJ983054 EZY983054:FAF983054 FJU983054:FKB983054 FTQ983054:FTX983054 GDM983054:GDT983054 GNI983054:GNP983054 GXE983054:GXL983054 HHA983054:HHH983054 HQW983054:HRD983054 IAS983054:IAZ983054 IKO983054:IKV983054 IUK983054:IUR983054 JEG983054:JEN983054 JOC983054:JOJ983054 JXY983054:JYF983054 KHU983054:KIB983054 KRQ983054:KRX983054 LBM983054:LBT983054 LLI983054:LLP983054 LVE983054:LVL983054 MFA983054:MFH983054 MOW983054:MPD983054 MYS983054:MYZ983054 NIO983054:NIV983054 NSK983054:NSR983054 OCG983054:OCN983054 OMC983054:OMJ983054 OVY983054:OWF983054 PFU983054:PGB983054 PPQ983054:PPX983054 PZM983054:PZT983054 QJI983054:QJP983054 QTE983054:QTL983054 RDA983054:RDH983054 RMW983054:RND983054 RWS983054:RWZ983054 SGO983054:SGV983054 SQK983054:SQR983054 TAG983054:TAN983054 TKC983054:TKJ983054 TTY983054:TUF983054 UDU983054:UEB983054 UNQ983054:UNX983054 UXM983054:UXT983054 VHI983054:VHP983054 VRE983054:VRL983054 WBA983054:WBH983054 WKW983054:WLD983054 D65550:I65550 D131086:I131086 D196622:I196622 D262158:I262158 D327694:I327694 D393230:I393230 D458766:I458766 D524302:I524302 D589838:I589838 D655374:I655374 D720910:I720910 D786446:I786446 D851982:I851982 D917518:I917518 D983054:I983054 D5:I5">
      <formula1>#REF!</formula1>
    </dataValidation>
  </dataValidations>
  <printOptions horizontalCentered="1" verticalCentered="1"/>
  <pageMargins left="0" right="0" top="0.78740157480314965" bottom="0" header="0.31496062992125984" footer="0.31496062992125984"/>
  <pageSetup paperSize="9" scale="54"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37"/>
  <sheetViews>
    <sheetView zoomScaleNormal="100" workbookViewId="0">
      <selection activeCell="U31" sqref="U31"/>
    </sheetView>
  </sheetViews>
  <sheetFormatPr defaultColWidth="9.140625" defaultRowHeight="15" x14ac:dyDescent="0.25"/>
  <cols>
    <col min="1" max="1" width="9.28515625" style="276" customWidth="1"/>
    <col min="2" max="2" width="6.85546875" style="276" customWidth="1"/>
    <col min="3" max="3" width="12.5703125" style="276" bestFit="1" customWidth="1"/>
    <col min="4" max="4" width="7.5703125" style="276" customWidth="1"/>
    <col min="5" max="5" width="7.28515625" style="276" customWidth="1"/>
    <col min="6" max="6" width="12.140625" style="276" customWidth="1"/>
    <col min="7" max="7" width="10" style="276" customWidth="1"/>
    <col min="8" max="8" width="7.85546875" style="276" customWidth="1"/>
    <col min="9" max="9" width="13" style="276" customWidth="1"/>
    <col min="10" max="10" width="7" style="276" customWidth="1"/>
    <col min="11" max="11" width="12.85546875" style="276" customWidth="1"/>
    <col min="12" max="13" width="14.42578125" style="276" customWidth="1"/>
    <col min="14" max="14" width="19.5703125" style="276" customWidth="1"/>
    <col min="15" max="15" width="11.140625" style="276" customWidth="1"/>
    <col min="16" max="19" width="14.42578125" style="276" customWidth="1"/>
    <col min="20" max="20" width="7.7109375" style="276" customWidth="1"/>
    <col min="21" max="23" width="16.140625" style="276" customWidth="1"/>
    <col min="24" max="24" width="12.5703125" style="276" customWidth="1"/>
    <col min="25" max="16384" width="9.140625" style="276"/>
  </cols>
  <sheetData>
    <row r="2" spans="2:20" s="277" customFormat="1" ht="18.75" x14ac:dyDescent="0.25"/>
    <row r="3" spans="2:20" ht="2.25" customHeight="1" thickBot="1" x14ac:dyDescent="0.3"/>
    <row r="4" spans="2:20" s="278" customFormat="1" ht="38.25" customHeight="1" thickBot="1" x14ac:dyDescent="0.3">
      <c r="B4" s="814" t="s">
        <v>21616</v>
      </c>
      <c r="C4" s="815"/>
      <c r="D4" s="815"/>
      <c r="E4" s="815"/>
      <c r="F4" s="815"/>
      <c r="G4" s="815"/>
      <c r="H4" s="815"/>
      <c r="I4" s="815"/>
      <c r="J4" s="816"/>
    </row>
    <row r="5" spans="2:20" s="278" customFormat="1" ht="15.75" hidden="1" customHeight="1" thickBot="1" x14ac:dyDescent="0.3">
      <c r="B5" s="817" t="s">
        <v>21617</v>
      </c>
      <c r="C5" s="818"/>
      <c r="D5" s="818"/>
      <c r="E5" s="819"/>
      <c r="F5" s="828" t="s">
        <v>21618</v>
      </c>
      <c r="G5" s="829"/>
      <c r="H5" s="830"/>
      <c r="I5" s="820" t="s">
        <v>36</v>
      </c>
      <c r="J5" s="821"/>
    </row>
    <row r="6" spans="2:20" s="278" customFormat="1" ht="15.75" hidden="1" thickBot="1" x14ac:dyDescent="0.3">
      <c r="B6" s="822" t="s">
        <v>21619</v>
      </c>
      <c r="C6" s="823"/>
      <c r="D6" s="823"/>
      <c r="E6" s="824"/>
      <c r="F6" s="825"/>
      <c r="G6" s="826"/>
      <c r="H6" s="827"/>
      <c r="I6" s="340">
        <f>+SUM(F6:H6)</f>
        <v>0</v>
      </c>
      <c r="J6" s="341" t="s">
        <v>2</v>
      </c>
    </row>
    <row r="7" spans="2:20" s="278" customFormat="1" ht="15.75" hidden="1" thickBot="1" x14ac:dyDescent="0.3">
      <c r="B7" s="831" t="s">
        <v>21620</v>
      </c>
      <c r="C7" s="832"/>
      <c r="D7" s="832"/>
      <c r="E7" s="833"/>
      <c r="F7" s="834">
        <f>+F6</f>
        <v>0</v>
      </c>
      <c r="G7" s="835"/>
      <c r="H7" s="836"/>
      <c r="I7" s="342"/>
      <c r="J7" s="343"/>
    </row>
    <row r="8" spans="2:20" s="278" customFormat="1" ht="15.75" hidden="1" thickBot="1" x14ac:dyDescent="0.3">
      <c r="B8" s="837" t="s">
        <v>21621</v>
      </c>
      <c r="C8" s="838"/>
      <c r="D8" s="838"/>
      <c r="E8" s="839"/>
      <c r="F8" s="840"/>
      <c r="G8" s="841"/>
      <c r="H8" s="842"/>
      <c r="I8" s="344">
        <f>+SUM(F8:H8)</f>
        <v>0</v>
      </c>
      <c r="J8" s="345" t="s">
        <v>4</v>
      </c>
    </row>
    <row r="9" spans="2:20" s="278" customFormat="1" ht="15.75" hidden="1" thickBot="1" x14ac:dyDescent="0.3">
      <c r="B9" s="843" t="s">
        <v>21622</v>
      </c>
      <c r="C9" s="844"/>
      <c r="D9" s="844"/>
      <c r="E9" s="845"/>
      <c r="F9" s="846">
        <f>+F8</f>
        <v>0</v>
      </c>
      <c r="G9" s="847"/>
      <c r="H9" s="848"/>
      <c r="I9" s="346"/>
      <c r="J9" s="347"/>
    </row>
    <row r="10" spans="2:20" s="278" customFormat="1" ht="36.75" customHeight="1" thickBot="1" x14ac:dyDescent="0.3">
      <c r="B10" s="849" t="s">
        <v>21623</v>
      </c>
      <c r="C10" s="850"/>
      <c r="D10" s="850"/>
      <c r="E10" s="851"/>
      <c r="F10" s="852" t="s">
        <v>15573</v>
      </c>
      <c r="G10" s="853"/>
      <c r="H10" s="854"/>
      <c r="I10" s="855" t="s">
        <v>36</v>
      </c>
      <c r="J10" s="856"/>
    </row>
    <row r="11" spans="2:20" s="278" customFormat="1" ht="21.75" customHeight="1" x14ac:dyDescent="0.25">
      <c r="B11" s="863" t="s">
        <v>21624</v>
      </c>
      <c r="C11" s="864"/>
      <c r="D11" s="864"/>
      <c r="E11" s="865"/>
      <c r="F11" s="866">
        <v>52.36</v>
      </c>
      <c r="G11" s="867"/>
      <c r="H11" s="868"/>
      <c r="I11" s="857"/>
      <c r="J11" s="858"/>
      <c r="O11" s="804" t="s">
        <v>21611</v>
      </c>
      <c r="P11" s="804"/>
      <c r="Q11" s="804"/>
      <c r="R11" s="804"/>
      <c r="S11" s="804"/>
      <c r="T11" s="804"/>
    </row>
    <row r="12" spans="2:20" s="278" customFormat="1" ht="20.25" x14ac:dyDescent="0.25">
      <c r="B12" s="808" t="s">
        <v>21625</v>
      </c>
      <c r="C12" s="809"/>
      <c r="D12" s="809"/>
      <c r="E12" s="810"/>
      <c r="F12" s="811">
        <v>13.98</v>
      </c>
      <c r="G12" s="812"/>
      <c r="H12" s="813"/>
      <c r="I12" s="857"/>
      <c r="J12" s="858"/>
      <c r="O12" s="861" t="s">
        <v>21589</v>
      </c>
      <c r="P12" s="861"/>
      <c r="Q12" s="861"/>
      <c r="R12" s="861"/>
      <c r="S12" s="338">
        <f>I26</f>
        <v>276.16000000000003</v>
      </c>
      <c r="T12" s="368" t="s">
        <v>3</v>
      </c>
    </row>
    <row r="13" spans="2:20" s="278" customFormat="1" ht="20.25" x14ac:dyDescent="0.25">
      <c r="B13" s="808" t="s">
        <v>21626</v>
      </c>
      <c r="C13" s="809"/>
      <c r="D13" s="809"/>
      <c r="E13" s="810"/>
      <c r="F13" s="811">
        <v>20.39</v>
      </c>
      <c r="G13" s="812"/>
      <c r="H13" s="813"/>
      <c r="I13" s="857"/>
      <c r="J13" s="858"/>
      <c r="O13" s="861" t="s">
        <v>21590</v>
      </c>
      <c r="P13" s="861"/>
      <c r="Q13" s="861"/>
      <c r="R13" s="861"/>
      <c r="S13" s="379">
        <v>7.0000000000000007E-2</v>
      </c>
      <c r="T13" s="368" t="s">
        <v>2</v>
      </c>
    </row>
    <row r="14" spans="2:20" s="278" customFormat="1" ht="20.25" x14ac:dyDescent="0.25">
      <c r="B14" s="808" t="s">
        <v>21627</v>
      </c>
      <c r="C14" s="809"/>
      <c r="D14" s="809"/>
      <c r="E14" s="810"/>
      <c r="F14" s="811">
        <v>17.37</v>
      </c>
      <c r="G14" s="812"/>
      <c r="H14" s="813"/>
      <c r="I14" s="857"/>
      <c r="J14" s="858"/>
      <c r="O14" s="369"/>
      <c r="P14" s="805" t="s">
        <v>21591</v>
      </c>
      <c r="Q14" s="805"/>
      <c r="R14" s="805"/>
      <c r="S14" s="370">
        <f>S13*S12</f>
        <v>19.331200000000003</v>
      </c>
      <c r="T14" s="371" t="s">
        <v>4</v>
      </c>
    </row>
    <row r="15" spans="2:20" s="278" customFormat="1" ht="20.25" x14ac:dyDescent="0.25">
      <c r="B15" s="808" t="s">
        <v>21628</v>
      </c>
      <c r="C15" s="809"/>
      <c r="D15" s="809"/>
      <c r="E15" s="810"/>
      <c r="F15" s="811">
        <v>8.25</v>
      </c>
      <c r="G15" s="812"/>
      <c r="H15" s="813"/>
      <c r="I15" s="857"/>
      <c r="J15" s="858"/>
      <c r="O15" s="862" t="s">
        <v>21592</v>
      </c>
      <c r="P15" s="862"/>
      <c r="Q15" s="862"/>
      <c r="R15" s="862"/>
      <c r="S15" s="337">
        <f>I30*0.2</f>
        <v>34.200000000000003</v>
      </c>
      <c r="T15" s="368" t="s">
        <v>3</v>
      </c>
    </row>
    <row r="16" spans="2:20" s="278" customFormat="1" ht="20.25" x14ac:dyDescent="0.25">
      <c r="B16" s="808" t="s">
        <v>21629</v>
      </c>
      <c r="C16" s="809"/>
      <c r="D16" s="809"/>
      <c r="E16" s="810"/>
      <c r="F16" s="811">
        <v>8.2799999999999994</v>
      </c>
      <c r="G16" s="812"/>
      <c r="H16" s="813"/>
      <c r="I16" s="857"/>
      <c r="J16" s="858"/>
      <c r="O16" s="862" t="s">
        <v>21593</v>
      </c>
      <c r="P16" s="862"/>
      <c r="Q16" s="862"/>
      <c r="R16" s="862"/>
      <c r="S16" s="372">
        <v>3.5000000000000003E-2</v>
      </c>
      <c r="T16" s="368" t="s">
        <v>2</v>
      </c>
    </row>
    <row r="17" spans="2:21" s="278" customFormat="1" ht="20.25" x14ac:dyDescent="0.25">
      <c r="B17" s="808" t="s">
        <v>21630</v>
      </c>
      <c r="C17" s="809"/>
      <c r="D17" s="809"/>
      <c r="E17" s="810"/>
      <c r="F17" s="811">
        <v>26.69</v>
      </c>
      <c r="G17" s="812"/>
      <c r="H17" s="813"/>
      <c r="I17" s="857"/>
      <c r="J17" s="858"/>
      <c r="O17" s="805" t="s">
        <v>21594</v>
      </c>
      <c r="P17" s="805"/>
      <c r="Q17" s="805"/>
      <c r="R17" s="805"/>
      <c r="S17" s="370">
        <f>S16*S15</f>
        <v>1.1970000000000003</v>
      </c>
      <c r="T17" s="371" t="s">
        <v>4</v>
      </c>
    </row>
    <row r="18" spans="2:21" s="278" customFormat="1" ht="20.25" x14ac:dyDescent="0.25">
      <c r="B18" s="808" t="s">
        <v>21631</v>
      </c>
      <c r="C18" s="809"/>
      <c r="D18" s="809"/>
      <c r="E18" s="810"/>
      <c r="F18" s="811">
        <v>8.3000000000000007</v>
      </c>
      <c r="G18" s="812"/>
      <c r="H18" s="813"/>
      <c r="I18" s="857"/>
      <c r="J18" s="858"/>
      <c r="O18" s="806" t="s">
        <v>21612</v>
      </c>
      <c r="P18" s="806"/>
      <c r="Q18" s="806"/>
      <c r="R18" s="806"/>
      <c r="S18" s="376">
        <f>F28*7.65</f>
        <v>290.7</v>
      </c>
      <c r="T18" s="368" t="s">
        <v>3</v>
      </c>
    </row>
    <row r="19" spans="2:21" s="278" customFormat="1" ht="20.25" x14ac:dyDescent="0.25">
      <c r="B19" s="808" t="s">
        <v>21632</v>
      </c>
      <c r="C19" s="809"/>
      <c r="D19" s="809"/>
      <c r="E19" s="810"/>
      <c r="F19" s="811">
        <v>8.2899999999999991</v>
      </c>
      <c r="G19" s="812"/>
      <c r="H19" s="813"/>
      <c r="I19" s="857"/>
      <c r="J19" s="858"/>
      <c r="O19" s="806" t="s">
        <v>21613</v>
      </c>
      <c r="P19" s="806"/>
      <c r="Q19" s="806"/>
      <c r="R19" s="806"/>
      <c r="S19" s="373">
        <v>7.0000000000000007E-2</v>
      </c>
      <c r="T19" s="368" t="s">
        <v>2</v>
      </c>
    </row>
    <row r="20" spans="2:21" ht="20.25" x14ac:dyDescent="0.25">
      <c r="B20" s="808" t="s">
        <v>21633</v>
      </c>
      <c r="C20" s="809"/>
      <c r="D20" s="809"/>
      <c r="E20" s="810"/>
      <c r="F20" s="811">
        <v>22.65</v>
      </c>
      <c r="G20" s="812"/>
      <c r="H20" s="813"/>
      <c r="I20" s="857"/>
      <c r="J20" s="858"/>
      <c r="O20" s="805" t="s">
        <v>21614</v>
      </c>
      <c r="P20" s="805"/>
      <c r="Q20" s="805"/>
      <c r="R20" s="805"/>
      <c r="S20" s="370">
        <f>S19*S18</f>
        <v>20.349</v>
      </c>
      <c r="T20" s="371" t="s">
        <v>4</v>
      </c>
    </row>
    <row r="21" spans="2:21" ht="20.25" x14ac:dyDescent="0.25">
      <c r="B21" s="808" t="s">
        <v>21634</v>
      </c>
      <c r="C21" s="809"/>
      <c r="D21" s="809"/>
      <c r="E21" s="810"/>
      <c r="F21" s="811">
        <v>22.31</v>
      </c>
      <c r="G21" s="812"/>
      <c r="H21" s="813"/>
      <c r="I21" s="857"/>
      <c r="J21" s="858"/>
      <c r="O21" s="807" t="s">
        <v>21615</v>
      </c>
      <c r="P21" s="807"/>
      <c r="Q21" s="807"/>
      <c r="R21" s="807"/>
      <c r="S21" s="374">
        <f>S14+S20</f>
        <v>39.680199999999999</v>
      </c>
      <c r="T21" s="375" t="s">
        <v>4</v>
      </c>
    </row>
    <row r="22" spans="2:21" ht="20.25" x14ac:dyDescent="0.25">
      <c r="B22" s="808" t="s">
        <v>21635</v>
      </c>
      <c r="C22" s="809"/>
      <c r="D22" s="809"/>
      <c r="E22" s="810"/>
      <c r="F22" s="811">
        <v>20.399999999999999</v>
      </c>
      <c r="G22" s="812"/>
      <c r="H22" s="813"/>
      <c r="I22" s="857"/>
      <c r="J22" s="858"/>
    </row>
    <row r="23" spans="2:21" ht="20.25" x14ac:dyDescent="0.25">
      <c r="B23" s="808" t="s">
        <v>21636</v>
      </c>
      <c r="C23" s="809"/>
      <c r="D23" s="809"/>
      <c r="E23" s="810"/>
      <c r="F23" s="811">
        <v>22.02</v>
      </c>
      <c r="G23" s="812"/>
      <c r="H23" s="813"/>
      <c r="I23" s="857"/>
      <c r="J23" s="858"/>
    </row>
    <row r="24" spans="2:21" ht="20.25" x14ac:dyDescent="0.25">
      <c r="B24" s="808" t="s">
        <v>21637</v>
      </c>
      <c r="C24" s="809"/>
      <c r="D24" s="809"/>
      <c r="E24" s="810"/>
      <c r="F24" s="811">
        <v>14.54</v>
      </c>
      <c r="G24" s="812"/>
      <c r="H24" s="813"/>
      <c r="I24" s="857"/>
      <c r="J24" s="858"/>
    </row>
    <row r="25" spans="2:21" ht="21" thickBot="1" x14ac:dyDescent="0.3">
      <c r="B25" s="808" t="s">
        <v>21638</v>
      </c>
      <c r="C25" s="809"/>
      <c r="D25" s="809"/>
      <c r="E25" s="810"/>
      <c r="F25" s="811">
        <v>10.33</v>
      </c>
      <c r="G25" s="812"/>
      <c r="H25" s="813"/>
      <c r="I25" s="859"/>
      <c r="J25" s="860"/>
    </row>
    <row r="26" spans="2:21" ht="42" customHeight="1" thickBot="1" x14ac:dyDescent="0.3">
      <c r="B26" s="798" t="s">
        <v>21639</v>
      </c>
      <c r="C26" s="799"/>
      <c r="D26" s="799"/>
      <c r="E26" s="800"/>
      <c r="F26" s="801">
        <f>+SUM(F11:H25)</f>
        <v>276.16000000000003</v>
      </c>
      <c r="G26" s="802"/>
      <c r="H26" s="803"/>
      <c r="I26" s="348">
        <f>+SUM(F26:H26)</f>
        <v>276.16000000000003</v>
      </c>
      <c r="J26" s="380" t="s">
        <v>3</v>
      </c>
    </row>
    <row r="27" spans="2:21" ht="21" hidden="1" thickBot="1" x14ac:dyDescent="0.3">
      <c r="B27" s="873" t="s">
        <v>21640</v>
      </c>
      <c r="C27" s="874"/>
      <c r="D27" s="874"/>
      <c r="E27" s="875"/>
      <c r="F27" s="876" t="e">
        <f>+F26+#REF!</f>
        <v>#REF!</v>
      </c>
      <c r="G27" s="877"/>
      <c r="H27" s="878"/>
      <c r="I27" s="349"/>
      <c r="J27" s="350"/>
    </row>
    <row r="28" spans="2:21" ht="68.25" customHeight="1" x14ac:dyDescent="0.25">
      <c r="B28" s="792" t="s">
        <v>21641</v>
      </c>
      <c r="C28" s="793"/>
      <c r="D28" s="793"/>
      <c r="E28" s="794"/>
      <c r="F28" s="879">
        <v>38</v>
      </c>
      <c r="G28" s="880"/>
      <c r="H28" s="881"/>
      <c r="I28" s="869" t="s">
        <v>36</v>
      </c>
      <c r="J28" s="870"/>
    </row>
    <row r="29" spans="2:21" ht="59.25" customHeight="1" thickBot="1" x14ac:dyDescent="0.3">
      <c r="B29" s="792" t="s">
        <v>21642</v>
      </c>
      <c r="C29" s="793"/>
      <c r="D29" s="793"/>
      <c r="E29" s="794"/>
      <c r="F29" s="795">
        <v>4.5</v>
      </c>
      <c r="G29" s="796"/>
      <c r="H29" s="797"/>
      <c r="I29" s="871"/>
      <c r="J29" s="872"/>
      <c r="O29" s="276">
        <f>171*0.4*0.025</f>
        <v>1.7100000000000002</v>
      </c>
      <c r="P29" s="276">
        <v>2.4</v>
      </c>
      <c r="Q29" s="276">
        <f>O29*P29</f>
        <v>4.1040000000000001</v>
      </c>
    </row>
    <row r="30" spans="2:21" ht="67.5" customHeight="1" thickBot="1" x14ac:dyDescent="0.3">
      <c r="B30" s="798" t="s">
        <v>21643</v>
      </c>
      <c r="C30" s="799"/>
      <c r="D30" s="799"/>
      <c r="E30" s="800"/>
      <c r="F30" s="801">
        <f>(F28*F29)</f>
        <v>171</v>
      </c>
      <c r="G30" s="802"/>
      <c r="H30" s="803"/>
      <c r="I30" s="348">
        <f>SUM(F30:H30)</f>
        <v>171</v>
      </c>
      <c r="J30" s="380" t="s">
        <v>2</v>
      </c>
      <c r="L30" s="276">
        <v>0.4</v>
      </c>
    </row>
    <row r="31" spans="2:21" ht="53.25" customHeight="1" x14ac:dyDescent="0.25">
      <c r="L31" s="276">
        <v>0.4</v>
      </c>
      <c r="N31" s="276">
        <f>L30*L31*L32</f>
        <v>4.000000000000001E-3</v>
      </c>
      <c r="O31" s="276">
        <v>2.4</v>
      </c>
      <c r="P31" s="276">
        <f>(N31*O31)*1000</f>
        <v>9.6000000000000032</v>
      </c>
      <c r="Q31" s="276">
        <v>427.5</v>
      </c>
      <c r="R31" s="276">
        <f>P31*Q31</f>
        <v>4104.0000000000018</v>
      </c>
      <c r="S31" s="276">
        <v>30</v>
      </c>
      <c r="U31" s="276">
        <f>(R31*S31)/1000</f>
        <v>123.12000000000006</v>
      </c>
    </row>
    <row r="32" spans="2:21" ht="31.5" customHeight="1" x14ac:dyDescent="0.25">
      <c r="L32" s="276">
        <v>2.5000000000000001E-2</v>
      </c>
    </row>
    <row r="37" ht="16.5" customHeight="1" x14ac:dyDescent="0.25"/>
  </sheetData>
  <mergeCells count="67">
    <mergeCell ref="I28:J29"/>
    <mergeCell ref="B20:E20"/>
    <mergeCell ref="F20:H20"/>
    <mergeCell ref="B21:E21"/>
    <mergeCell ref="F21:H21"/>
    <mergeCell ref="B22:E22"/>
    <mergeCell ref="F22:H22"/>
    <mergeCell ref="B27:E27"/>
    <mergeCell ref="F27:H27"/>
    <mergeCell ref="B28:E28"/>
    <mergeCell ref="F28:H28"/>
    <mergeCell ref="B23:E23"/>
    <mergeCell ref="F23:H23"/>
    <mergeCell ref="B24:E24"/>
    <mergeCell ref="F24:H24"/>
    <mergeCell ref="B25:E25"/>
    <mergeCell ref="B10:E10"/>
    <mergeCell ref="F10:H10"/>
    <mergeCell ref="I10:J25"/>
    <mergeCell ref="O12:R12"/>
    <mergeCell ref="O13:R13"/>
    <mergeCell ref="O15:R15"/>
    <mergeCell ref="O16:R16"/>
    <mergeCell ref="B17:E17"/>
    <mergeCell ref="F17:H17"/>
    <mergeCell ref="B18:E18"/>
    <mergeCell ref="F18:H18"/>
    <mergeCell ref="B19:E19"/>
    <mergeCell ref="F19:H19"/>
    <mergeCell ref="B11:E11"/>
    <mergeCell ref="F11:H11"/>
    <mergeCell ref="B12:E12"/>
    <mergeCell ref="B7:E7"/>
    <mergeCell ref="F7:H7"/>
    <mergeCell ref="B8:E8"/>
    <mergeCell ref="F8:H8"/>
    <mergeCell ref="B9:E9"/>
    <mergeCell ref="F9:H9"/>
    <mergeCell ref="B4:J4"/>
    <mergeCell ref="B5:E5"/>
    <mergeCell ref="I5:J5"/>
    <mergeCell ref="B6:E6"/>
    <mergeCell ref="F6:H6"/>
    <mergeCell ref="F5:H5"/>
    <mergeCell ref="F12:H12"/>
    <mergeCell ref="B13:E13"/>
    <mergeCell ref="F13:H13"/>
    <mergeCell ref="B14:E14"/>
    <mergeCell ref="F14:H14"/>
    <mergeCell ref="B15:E15"/>
    <mergeCell ref="F15:H15"/>
    <mergeCell ref="B16:E16"/>
    <mergeCell ref="F16:H16"/>
    <mergeCell ref="F25:H25"/>
    <mergeCell ref="O11:T11"/>
    <mergeCell ref="P14:R14"/>
    <mergeCell ref="O19:R19"/>
    <mergeCell ref="O20:R20"/>
    <mergeCell ref="O21:R21"/>
    <mergeCell ref="O17:R17"/>
    <mergeCell ref="O18:R18"/>
    <mergeCell ref="B29:E29"/>
    <mergeCell ref="F29:H29"/>
    <mergeCell ref="B30:E30"/>
    <mergeCell ref="F30:H30"/>
    <mergeCell ref="B26:E26"/>
    <mergeCell ref="F26:H26"/>
  </mergeCells>
  <pageMargins left="0.511811024" right="0.511811024" top="0.78740157499999996" bottom="0.78740157499999996" header="0.31496062000000002" footer="0.31496062000000002"/>
  <pageSetup paperSize="9" scale="54" orientation="portrait" horizontalDpi="360" verticalDpi="360" r:id="rId1"/>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AF19"/>
  <sheetViews>
    <sheetView workbookViewId="0"/>
  </sheetViews>
  <sheetFormatPr defaultColWidth="9.140625" defaultRowHeight="12" x14ac:dyDescent="0.2"/>
  <cols>
    <col min="1" max="1" width="3.5703125" style="227" customWidth="1"/>
    <col min="2" max="2" width="23.85546875" style="227" customWidth="1"/>
    <col min="3" max="3" width="15.28515625" style="227" customWidth="1"/>
    <col min="4" max="4" width="9.140625" style="237"/>
    <col min="5" max="5" width="11.140625" style="227" customWidth="1"/>
    <col min="6" max="6" width="9.85546875" style="227" customWidth="1"/>
    <col min="7" max="7" width="10.28515625" style="227" customWidth="1"/>
    <col min="8" max="8" width="10.5703125" style="227" customWidth="1"/>
    <col min="9" max="11" width="9.140625" style="227"/>
    <col min="12" max="12" width="10.5703125" style="238" bestFit="1" customWidth="1"/>
    <col min="13" max="13" width="15.28515625" style="227" bestFit="1" customWidth="1"/>
    <col min="14" max="14" width="9.140625" style="227"/>
    <col min="15" max="15" width="9.85546875" style="227" customWidth="1"/>
    <col min="16" max="16" width="10.140625" style="227" bestFit="1" customWidth="1"/>
    <col min="17" max="17" width="12" style="227" customWidth="1"/>
    <col min="18" max="19" width="9.140625" style="227"/>
    <col min="20" max="20" width="10.140625" style="227" customWidth="1"/>
    <col min="21" max="21" width="10.7109375" style="227" customWidth="1"/>
    <col min="22" max="22" width="9.140625" style="227"/>
    <col min="23" max="23" width="12.5703125" style="227" customWidth="1"/>
    <col min="24" max="25" width="9.140625" style="227"/>
    <col min="26" max="26" width="8.140625" style="227" customWidth="1"/>
    <col min="27" max="30" width="9.140625" style="227"/>
    <col min="31" max="31" width="12.42578125" style="227" customWidth="1"/>
    <col min="32" max="32" width="15.85546875" style="227" customWidth="1"/>
    <col min="33" max="16384" width="9.140625" style="227"/>
  </cols>
  <sheetData>
    <row r="4" spans="2:32" ht="12.75" thickBot="1" x14ac:dyDescent="0.25"/>
    <row r="5" spans="2:32" ht="16.5" thickBot="1" x14ac:dyDescent="0.25">
      <c r="B5" s="882" t="s">
        <v>20032</v>
      </c>
      <c r="C5" s="883"/>
      <c r="D5" s="883"/>
      <c r="E5" s="884"/>
    </row>
    <row r="6" spans="2:32" ht="18" x14ac:dyDescent="0.2">
      <c r="B6" s="64" t="s">
        <v>15561</v>
      </c>
      <c r="C6" s="65">
        <f>DIMENS!C7</f>
        <v>1208.95</v>
      </c>
      <c r="D6" s="66" t="s">
        <v>15562</v>
      </c>
      <c r="E6" s="67" t="s">
        <v>15563</v>
      </c>
    </row>
    <row r="7" spans="2:32" ht="15" x14ac:dyDescent="0.2">
      <c r="B7" s="69" t="s">
        <v>15565</v>
      </c>
      <c r="C7" s="70">
        <f>DIMENS!C8</f>
        <v>0.80300000000000005</v>
      </c>
      <c r="D7" s="71" t="s">
        <v>20031</v>
      </c>
      <c r="E7" s="72">
        <f>DIMENS!E8</f>
        <v>11</v>
      </c>
    </row>
    <row r="8" spans="2:32" ht="18.75" thickBot="1" x14ac:dyDescent="0.25">
      <c r="B8" s="73" t="s">
        <v>15568</v>
      </c>
      <c r="C8" s="74">
        <v>5</v>
      </c>
      <c r="D8" s="75" t="s">
        <v>15569</v>
      </c>
      <c r="E8" s="76">
        <f>DIMENS!E9</f>
        <v>0.14699999999999999</v>
      </c>
    </row>
    <row r="9" spans="2:32" ht="15" x14ac:dyDescent="0.2">
      <c r="B9" s="239"/>
      <c r="C9" s="239"/>
      <c r="D9" s="240"/>
      <c r="E9" s="241"/>
    </row>
    <row r="10" spans="2:32" s="224" customFormat="1" ht="12.75" x14ac:dyDescent="0.2">
      <c r="B10" s="885" t="s">
        <v>19991</v>
      </c>
      <c r="C10" s="886"/>
      <c r="D10" s="886"/>
      <c r="E10" s="886"/>
      <c r="F10" s="886"/>
      <c r="G10" s="886"/>
      <c r="H10" s="886"/>
      <c r="I10" s="886"/>
      <c r="J10" s="886"/>
      <c r="K10" s="886"/>
      <c r="L10" s="886"/>
      <c r="M10" s="886"/>
      <c r="N10" s="886"/>
      <c r="O10" s="886"/>
      <c r="P10" s="886"/>
      <c r="Q10" s="886"/>
      <c r="R10" s="886"/>
      <c r="S10" s="886"/>
      <c r="T10" s="886"/>
      <c r="U10" s="886"/>
      <c r="V10" s="886"/>
      <c r="W10" s="886"/>
      <c r="X10" s="886"/>
      <c r="Y10" s="886"/>
      <c r="Z10" s="886"/>
      <c r="AA10" s="886"/>
      <c r="AB10" s="886"/>
      <c r="AC10" s="886"/>
      <c r="AD10" s="886"/>
      <c r="AE10" s="886"/>
      <c r="AF10" s="887"/>
    </row>
    <row r="11" spans="2:32" x14ac:dyDescent="0.2">
      <c r="B11" s="888" t="s">
        <v>19992</v>
      </c>
      <c r="C11" s="889" t="s">
        <v>19993</v>
      </c>
      <c r="D11" s="892" t="s">
        <v>19994</v>
      </c>
      <c r="E11" s="893" t="s">
        <v>19995</v>
      </c>
      <c r="F11" s="894"/>
      <c r="G11" s="895" t="s">
        <v>19996</v>
      </c>
      <c r="H11" s="895"/>
      <c r="I11" s="895"/>
      <c r="J11" s="895"/>
      <c r="K11" s="895"/>
      <c r="L11" s="895"/>
      <c r="M11" s="895"/>
      <c r="N11" s="895"/>
      <c r="O11" s="895"/>
      <c r="P11" s="895"/>
      <c r="Q11" s="895"/>
      <c r="R11" s="895" t="s">
        <v>19997</v>
      </c>
      <c r="S11" s="895"/>
      <c r="T11" s="895"/>
      <c r="U11" s="895"/>
      <c r="V11" s="895"/>
      <c r="W11" s="895"/>
      <c r="X11" s="895"/>
      <c r="Y11" s="895"/>
      <c r="Z11" s="895"/>
      <c r="AA11" s="895"/>
      <c r="AB11" s="895"/>
      <c r="AC11" s="895"/>
      <c r="AD11" s="895"/>
      <c r="AE11" s="895"/>
      <c r="AF11" s="895"/>
    </row>
    <row r="12" spans="2:32" ht="36" x14ac:dyDescent="0.2">
      <c r="B12" s="888"/>
      <c r="C12" s="890"/>
      <c r="D12" s="892"/>
      <c r="E12" s="225" t="s">
        <v>19998</v>
      </c>
      <c r="F12" s="225" t="s">
        <v>19999</v>
      </c>
      <c r="G12" s="225" t="s">
        <v>20000</v>
      </c>
      <c r="H12" s="226" t="s">
        <v>20001</v>
      </c>
      <c r="I12" s="226" t="s">
        <v>20002</v>
      </c>
      <c r="J12" s="226" t="s">
        <v>20003</v>
      </c>
      <c r="K12" s="226" t="s">
        <v>20004</v>
      </c>
      <c r="L12" s="226" t="s">
        <v>20005</v>
      </c>
      <c r="M12" s="226" t="s">
        <v>14684</v>
      </c>
      <c r="N12" s="226" t="s">
        <v>20006</v>
      </c>
      <c r="O12" s="226" t="s">
        <v>20007</v>
      </c>
      <c r="P12" s="226" t="s">
        <v>20008</v>
      </c>
      <c r="Q12" s="226" t="s">
        <v>20009</v>
      </c>
      <c r="R12" s="226" t="s">
        <v>20010</v>
      </c>
      <c r="S12" s="226" t="s">
        <v>20011</v>
      </c>
      <c r="T12" s="226" t="s">
        <v>20012</v>
      </c>
      <c r="U12" s="226" t="s">
        <v>20013</v>
      </c>
      <c r="V12" s="226" t="s">
        <v>20014</v>
      </c>
      <c r="W12" s="226" t="s">
        <v>20015</v>
      </c>
      <c r="X12" s="226" t="s">
        <v>20002</v>
      </c>
      <c r="Y12" s="226" t="s">
        <v>20016</v>
      </c>
      <c r="Z12" s="226" t="s">
        <v>20017</v>
      </c>
      <c r="AA12" s="226" t="s">
        <v>20018</v>
      </c>
      <c r="AB12" s="226" t="s">
        <v>20019</v>
      </c>
      <c r="AC12" s="226" t="s">
        <v>20020</v>
      </c>
      <c r="AD12" s="226" t="s">
        <v>20008</v>
      </c>
      <c r="AE12" s="226" t="s">
        <v>20021</v>
      </c>
      <c r="AF12" s="226" t="s">
        <v>20022</v>
      </c>
    </row>
    <row r="13" spans="2:32" x14ac:dyDescent="0.2">
      <c r="B13" s="888"/>
      <c r="C13" s="891"/>
      <c r="D13" s="228" t="s">
        <v>2</v>
      </c>
      <c r="E13" s="229" t="s">
        <v>2</v>
      </c>
      <c r="F13" s="229" t="s">
        <v>2</v>
      </c>
      <c r="G13" s="229" t="s">
        <v>2</v>
      </c>
      <c r="H13" s="229" t="s">
        <v>15578</v>
      </c>
      <c r="I13" s="229" t="s">
        <v>15578</v>
      </c>
      <c r="J13" s="229" t="s">
        <v>2</v>
      </c>
      <c r="K13" s="229" t="s">
        <v>20023</v>
      </c>
      <c r="L13" s="229" t="s">
        <v>7146</v>
      </c>
      <c r="M13" s="225" t="s">
        <v>20030</v>
      </c>
      <c r="N13" s="225" t="s">
        <v>14705</v>
      </c>
      <c r="O13" s="225" t="s">
        <v>14705</v>
      </c>
      <c r="P13" s="225" t="s">
        <v>20024</v>
      </c>
      <c r="Q13" s="225"/>
      <c r="R13" s="225" t="s">
        <v>20025</v>
      </c>
      <c r="S13" s="225" t="s">
        <v>2</v>
      </c>
      <c r="T13" s="225" t="s">
        <v>20026</v>
      </c>
      <c r="U13" s="225" t="s">
        <v>20026</v>
      </c>
      <c r="V13" s="225" t="s">
        <v>2</v>
      </c>
      <c r="W13" s="225" t="s">
        <v>2</v>
      </c>
      <c r="X13" s="225" t="s">
        <v>15578</v>
      </c>
      <c r="Y13" s="225" t="s">
        <v>20027</v>
      </c>
      <c r="Z13" s="225" t="s">
        <v>2</v>
      </c>
      <c r="AA13" s="225" t="s">
        <v>14706</v>
      </c>
      <c r="AB13" s="225" t="s">
        <v>2</v>
      </c>
      <c r="AC13" s="225"/>
      <c r="AD13" s="225" t="s">
        <v>20024</v>
      </c>
      <c r="AE13" s="225" t="s">
        <v>14705</v>
      </c>
      <c r="AF13" s="225" t="s">
        <v>20028</v>
      </c>
    </row>
    <row r="14" spans="2:32" x14ac:dyDescent="0.2">
      <c r="B14" s="279" t="str">
        <f>DIMENS!A15</f>
        <v>TR-01</v>
      </c>
      <c r="C14" s="230">
        <v>1</v>
      </c>
      <c r="D14" s="228">
        <v>352.67</v>
      </c>
      <c r="E14" s="231">
        <v>308.35000000000002</v>
      </c>
      <c r="F14" s="231">
        <v>307</v>
      </c>
      <c r="G14" s="232">
        <v>7</v>
      </c>
      <c r="H14" s="229">
        <v>0.03</v>
      </c>
      <c r="I14" s="280">
        <f t="shared" ref="I14" si="0">(E14-F14)/D14</f>
        <v>3.8279411347719476E-3</v>
      </c>
      <c r="J14" s="232">
        <f t="shared" ref="J14" si="1">(G14)/2*H14</f>
        <v>0.105</v>
      </c>
      <c r="K14" s="231">
        <f t="shared" ref="K14" si="2">(N14/1000/(I14^0.5)/33.33*0.016)^(3/8)*1.445</f>
        <v>0.11944374053198105</v>
      </c>
      <c r="L14" s="232">
        <f>0.8+0.3/2</f>
        <v>0.95000000000000007</v>
      </c>
      <c r="M14" s="233">
        <f>DIMENS!G15</f>
        <v>132.86629859886543</v>
      </c>
      <c r="N14" s="234">
        <f>0.1195*L14*POWER(M14,(4/3))*POWER(10,(1/3))*L14^-0.15</f>
        <v>167.10370733732864</v>
      </c>
      <c r="O14" s="235">
        <f t="shared" ref="O14" si="3">0.375*(1/H14/0.016)*I14^(1/2)*J14^(8/3)*1000*P14</f>
        <v>59.303563547528164</v>
      </c>
      <c r="P14" s="235">
        <f t="shared" ref="P14:P18" si="4">IF(I14&lt;0.01,0.5,IF(I14&lt;=0.03,0.8,IF(I14&lt;=0.04,0.65,IF(I14&lt;=0.05,0.5,IF(I14&lt;=0.06,0.4,0.27)))))</f>
        <v>0.5</v>
      </c>
      <c r="Q14" s="236" t="s">
        <v>20029</v>
      </c>
      <c r="R14" s="236">
        <v>50</v>
      </c>
      <c r="S14" s="236">
        <v>1</v>
      </c>
      <c r="T14" s="236">
        <v>88.28</v>
      </c>
      <c r="U14" s="236">
        <v>77.05</v>
      </c>
      <c r="V14" s="236">
        <v>0.08</v>
      </c>
      <c r="W14" s="235">
        <f t="shared" ref="W14:W15" si="5">S14*AC14/(V14*TAN(RADIANS(U14)))</f>
        <v>5.0642507960084338</v>
      </c>
      <c r="X14" s="236">
        <f t="shared" ref="X14" si="6">I14</f>
        <v>3.8279411347719476E-3</v>
      </c>
      <c r="Y14" s="235">
        <f t="shared" ref="Y14" si="7">(N14/1000/(I14^0.5)/33.33*0.016)^(3/8)*1.445*100</f>
        <v>11.944374053198105</v>
      </c>
      <c r="Z14" s="235">
        <f t="shared" ref="Z14" si="8">TAN(RADIANS(T14))*Y14/100</f>
        <v>3.9776548368193869</v>
      </c>
      <c r="AA14" s="235">
        <f t="shared" ref="AA14" si="9">0.958*((N14/1000)/TAN(RADIANS(T14)))^0.25*(X14^0.5/0.016)^0.75</f>
        <v>0.70310160232869912</v>
      </c>
      <c r="AB14" s="234">
        <f t="shared" ref="AB14" si="10">AA14^2/2/9.8+Y14/100+0.08</f>
        <v>0.2246657743685721</v>
      </c>
      <c r="AC14" s="235">
        <f t="shared" ref="AC14" si="11">2*(AB14/Y14*100-1)</f>
        <v>1.7618676938272517</v>
      </c>
      <c r="AD14" s="235">
        <v>0.8</v>
      </c>
      <c r="AE14" s="235">
        <f t="shared" ref="AE14" si="12">(0.23+0.45/1.12^W14)*(Y14/100+V14)^1.5*3.132*S14*AD14*1000</f>
        <v>107.90199407095265</v>
      </c>
      <c r="AF14" s="236" t="str">
        <f t="shared" ref="AF14" si="13">IF(N14/AE14&lt;=1,"BL1",IF(N14/AE14&gt;2,"BL3","BL2"))</f>
        <v>BL2</v>
      </c>
    </row>
    <row r="15" spans="2:32" x14ac:dyDescent="0.2">
      <c r="B15" s="279" t="str">
        <f>DIMENS!A16</f>
        <v>TR-02</v>
      </c>
      <c r="C15" s="230">
        <v>1</v>
      </c>
      <c r="D15" s="228">
        <v>269.17</v>
      </c>
      <c r="E15" s="231">
        <v>307.76</v>
      </c>
      <c r="F15" s="231">
        <v>305.93</v>
      </c>
      <c r="G15" s="232">
        <v>7</v>
      </c>
      <c r="H15" s="229">
        <v>0.03</v>
      </c>
      <c r="I15" s="229">
        <f t="shared" ref="I15" si="14">(E15-F15)/D15</f>
        <v>6.7986774157594975E-3</v>
      </c>
      <c r="J15" s="232">
        <f t="shared" ref="J15" si="15">(G15)/2*H15</f>
        <v>0.105</v>
      </c>
      <c r="K15" s="231">
        <f t="shared" ref="K15" si="16">(N15/1000/(I15^0.5)/33.33*0.016)^(3/8)*1.445</f>
        <v>8.9839387884623728E-2</v>
      </c>
      <c r="L15" s="232">
        <f>0.1+0.15+0.22+0.15/2</f>
        <v>0.54499999999999993</v>
      </c>
      <c r="M15" s="233">
        <f>DIMENS!G15</f>
        <v>132.86629859886543</v>
      </c>
      <c r="N15" s="234">
        <f t="shared" ref="N15:N18" si="17">0.1195*L15*POWER(M15,(4/3))*POWER(10,(1/3))*L15^-0.15</f>
        <v>104.19767958914046</v>
      </c>
      <c r="O15" s="235">
        <f t="shared" ref="O15" si="18">0.375*(1/H15/0.016)*I15^(1/2)*J15^(8/3)*1000*P15</f>
        <v>79.033348600264517</v>
      </c>
      <c r="P15" s="235">
        <f t="shared" si="4"/>
        <v>0.5</v>
      </c>
      <c r="Q15" s="236" t="s">
        <v>20029</v>
      </c>
      <c r="R15" s="236">
        <v>50</v>
      </c>
      <c r="S15" s="236">
        <v>1</v>
      </c>
      <c r="T15" s="236">
        <v>88.28</v>
      </c>
      <c r="U15" s="236">
        <v>77.05</v>
      </c>
      <c r="V15" s="236">
        <v>0.08</v>
      </c>
      <c r="W15" s="235">
        <f t="shared" si="5"/>
        <v>7.0798377400847414</v>
      </c>
      <c r="X15" s="236">
        <f t="shared" ref="X15" si="19">I15</f>
        <v>6.7986774157594975E-3</v>
      </c>
      <c r="Y15" s="235">
        <f t="shared" ref="Y15" si="20">(N15/1000/(I15^0.5)/33.33*0.016)^(3/8)*1.445*100</f>
        <v>8.9839387884623729</v>
      </c>
      <c r="Z15" s="235">
        <f t="shared" ref="Z15" si="21">TAN(RADIANS(T15))*Y15/100</f>
        <v>2.9917857073513714</v>
      </c>
      <c r="AA15" s="235">
        <f t="shared" ref="AA15" si="22">0.958*((N15/1000)/TAN(RADIANS(T15)))^0.25*(X15^0.5/0.016)^0.75</f>
        <v>0.77496711226038151</v>
      </c>
      <c r="AB15" s="234">
        <f t="shared" ref="AB15" si="23">AA15^2/2/9.8+Y15/100+0.08</f>
        <v>0.2004809197767255</v>
      </c>
      <c r="AC15" s="235">
        <f t="shared" ref="AC15" si="24">2*(AB15/Y15*100-1)</f>
        <v>2.4630962987903082</v>
      </c>
      <c r="AD15" s="235">
        <v>0.8</v>
      </c>
      <c r="AE15" s="235">
        <f t="shared" ref="AE15" si="25">(0.23+0.45/1.12^W15)*(Y15/100+V15)^1.5*3.132*S15*AD15*1000</f>
        <v>75.713834698791828</v>
      </c>
      <c r="AF15" s="236" t="str">
        <f t="shared" ref="AF15" si="26">IF(N15/AE15&lt;=1,"BL1",IF(N15/AE15&gt;2,"BL3","BL2"))</f>
        <v>BL2</v>
      </c>
    </row>
    <row r="16" spans="2:32" x14ac:dyDescent="0.2">
      <c r="B16" s="279" t="str">
        <f>DIMENS!A18</f>
        <v>TR-04</v>
      </c>
      <c r="C16" s="230">
        <v>1</v>
      </c>
      <c r="D16" s="228">
        <v>226.90100000000001</v>
      </c>
      <c r="E16" s="231">
        <v>307.80099999999999</v>
      </c>
      <c r="F16" s="231">
        <v>304.79000000000002</v>
      </c>
      <c r="G16" s="232">
        <v>7</v>
      </c>
      <c r="H16" s="229">
        <v>0.03</v>
      </c>
      <c r="I16" s="229">
        <f t="shared" ref="I16" si="27">(E16-F16)/D16</f>
        <v>1.3270104583055902E-2</v>
      </c>
      <c r="J16" s="232">
        <f t="shared" ref="J16" si="28">(G16)/2*H16</f>
        <v>0.105</v>
      </c>
      <c r="K16" s="231">
        <f t="shared" ref="K16" si="29">(N16/1000/(I16^0.5)/33.33*0.016)^(3/8)*1.445</f>
        <v>6.441674035929279E-2</v>
      </c>
      <c r="L16" s="232">
        <f>0.22+0.24/2</f>
        <v>0.33999999999999997</v>
      </c>
      <c r="M16" s="233">
        <f>DIMENS!G17</f>
        <v>118.58573084627339</v>
      </c>
      <c r="N16" s="234">
        <f t="shared" si="17"/>
        <v>59.956310138874457</v>
      </c>
      <c r="O16" s="235">
        <f t="shared" ref="O16:O19" si="30">0.375*(1/H16/0.016)*I16^(1/2)*J16^(8/3)*1000*P16</f>
        <v>176.66695390734941</v>
      </c>
      <c r="P16" s="235">
        <f t="shared" si="4"/>
        <v>0.8</v>
      </c>
      <c r="Q16" s="236" t="s">
        <v>20029</v>
      </c>
      <c r="R16" s="236">
        <v>50</v>
      </c>
      <c r="S16" s="236">
        <v>1</v>
      </c>
      <c r="T16" s="236">
        <v>88.28</v>
      </c>
      <c r="U16" s="236">
        <v>77.05</v>
      </c>
      <c r="V16" s="236">
        <v>0.08</v>
      </c>
      <c r="W16" s="235">
        <f t="shared" ref="W16:W18" si="31">S16*AC16/(V16*TAN(RADIANS(U16)))</f>
        <v>10.564809419087759</v>
      </c>
      <c r="X16" s="236">
        <f t="shared" ref="X16:X19" si="32">I16</f>
        <v>1.3270104583055902E-2</v>
      </c>
      <c r="Y16" s="235">
        <f t="shared" ref="Y16:Y19" si="33">(N16/1000/(I16^0.5)/33.33*0.016)^(3/8)*1.445*100</f>
        <v>6.441674035929279</v>
      </c>
      <c r="Z16" s="235">
        <f t="shared" ref="Z16:Z19" si="34">TAN(RADIANS(T16))*Y16/100</f>
        <v>2.1451735998980599</v>
      </c>
      <c r="AA16" s="235">
        <f t="shared" ref="AA16:AA19" si="35">0.958*((N16/1000)/TAN(RADIANS(T16)))^0.25*(X16^0.5/0.016)^0.75</f>
        <v>0.86735363182522529</v>
      </c>
      <c r="AB16" s="234">
        <f t="shared" ref="AB16:AB19" si="36">AA16^2/2/9.8+Y16/100+0.08</f>
        <v>0.18279951192257893</v>
      </c>
      <c r="AC16" s="235">
        <f t="shared" ref="AC16:AC19" si="37">2*(AB16/Y16*100-1)</f>
        <v>3.6755281593880955</v>
      </c>
      <c r="AD16" s="235">
        <v>0.8</v>
      </c>
      <c r="AE16" s="235">
        <f t="shared" ref="AE16:AE19" si="38">(0.23+0.45/1.12^W16)*(Y16/100+V16)^1.5*3.132*S16*AD16*1000</f>
        <v>50.3159488949631</v>
      </c>
      <c r="AF16" s="236" t="str">
        <f t="shared" ref="AF16:AF19" si="39">IF(N16/AE16&lt;=1,"BL1",IF(N16/AE16&gt;2,"BL3","BL2"))</f>
        <v>BL2</v>
      </c>
    </row>
    <row r="17" spans="2:32" x14ac:dyDescent="0.2">
      <c r="B17" s="279" t="str">
        <f>DIMENS!A19</f>
        <v>TR-05</v>
      </c>
      <c r="C17" s="230">
        <v>1</v>
      </c>
      <c r="D17" s="228">
        <v>381.60199999999998</v>
      </c>
      <c r="E17" s="231">
        <v>307.8</v>
      </c>
      <c r="F17" s="231">
        <v>303.27999999999997</v>
      </c>
      <c r="G17" s="232">
        <v>7</v>
      </c>
      <c r="H17" s="229">
        <v>0.03</v>
      </c>
      <c r="I17" s="229">
        <f t="shared" ref="I17:I19" si="40">(E17-F17)/D17</f>
        <v>1.1844801651983058E-2</v>
      </c>
      <c r="J17" s="232">
        <f t="shared" ref="J17:J19" si="41">(G17)/2*H17</f>
        <v>0.105</v>
      </c>
      <c r="K17" s="231">
        <f t="shared" ref="K17:K19" si="42">(N17/1000/(I17^0.5)/33.33*0.016)^(3/8)*1.445</f>
        <v>7.155629060527742E-2</v>
      </c>
      <c r="L17" s="232">
        <f>0.23+0.28/2</f>
        <v>0.37</v>
      </c>
      <c r="M17" s="233">
        <f>DIMENS!G18</f>
        <v>132.86629859886543</v>
      </c>
      <c r="N17" s="234">
        <f t="shared" si="17"/>
        <v>74.970858866253934</v>
      </c>
      <c r="O17" s="235">
        <f t="shared" si="30"/>
        <v>166.90987984588145</v>
      </c>
      <c r="P17" s="235">
        <f t="shared" si="4"/>
        <v>0.8</v>
      </c>
      <c r="Q17" s="236" t="s">
        <v>20029</v>
      </c>
      <c r="R17" s="236">
        <v>50</v>
      </c>
      <c r="S17" s="236">
        <v>1</v>
      </c>
      <c r="T17" s="236">
        <v>88.28</v>
      </c>
      <c r="U17" s="236">
        <v>77.05</v>
      </c>
      <c r="V17" s="236">
        <v>0.08</v>
      </c>
      <c r="W17" s="235">
        <f t="shared" si="31"/>
        <v>9.5935840818213052</v>
      </c>
      <c r="X17" s="236">
        <f t="shared" si="32"/>
        <v>1.1844801651983058E-2</v>
      </c>
      <c r="Y17" s="235">
        <f t="shared" si="33"/>
        <v>7.1556290605277422</v>
      </c>
      <c r="Z17" s="235">
        <f t="shared" si="34"/>
        <v>2.3829312793057311</v>
      </c>
      <c r="AA17" s="235">
        <f t="shared" si="35"/>
        <v>0.87893273800340577</v>
      </c>
      <c r="AB17" s="234">
        <f t="shared" si="36"/>
        <v>0.19097071703048984</v>
      </c>
      <c r="AC17" s="235">
        <f t="shared" si="37"/>
        <v>3.3376360181645683</v>
      </c>
      <c r="AD17" s="235">
        <v>0.8</v>
      </c>
      <c r="AE17" s="235">
        <f t="shared" si="38"/>
        <v>56.430591420339461</v>
      </c>
      <c r="AF17" s="236" t="str">
        <f t="shared" si="39"/>
        <v>BL2</v>
      </c>
    </row>
    <row r="18" spans="2:32" x14ac:dyDescent="0.2">
      <c r="B18" s="279" t="str">
        <f>DIMENS!A21</f>
        <v>TR-07</v>
      </c>
      <c r="C18" s="230">
        <v>1</v>
      </c>
      <c r="D18" s="228">
        <v>331.72800000000001</v>
      </c>
      <c r="E18" s="231">
        <v>306.74</v>
      </c>
      <c r="F18" s="231">
        <v>304.33</v>
      </c>
      <c r="G18" s="232">
        <v>7</v>
      </c>
      <c r="H18" s="229">
        <v>0.03</v>
      </c>
      <c r="I18" s="229">
        <f t="shared" si="40"/>
        <v>7.2649881830898358E-3</v>
      </c>
      <c r="J18" s="232">
        <f t="shared" si="41"/>
        <v>0.105</v>
      </c>
      <c r="K18" s="231">
        <f t="shared" si="42"/>
        <v>9.2741801749012823E-2</v>
      </c>
      <c r="L18" s="232">
        <f>0.27+0.19+0.17+0.15/2</f>
        <v>0.70499999999999996</v>
      </c>
      <c r="M18" s="233">
        <f>DIMENS!G20</f>
        <v>123.18801662741824</v>
      </c>
      <c r="N18" s="234">
        <f t="shared" si="17"/>
        <v>117.24291436223943</v>
      </c>
      <c r="O18" s="235">
        <f t="shared" si="30"/>
        <v>81.69878947237126</v>
      </c>
      <c r="P18" s="235">
        <f t="shared" si="4"/>
        <v>0.5</v>
      </c>
      <c r="Q18" s="236" t="s">
        <v>20029</v>
      </c>
      <c r="R18" s="236">
        <v>50</v>
      </c>
      <c r="S18" s="236">
        <v>1</v>
      </c>
      <c r="T18" s="236">
        <v>88.28</v>
      </c>
      <c r="U18" s="236">
        <v>77.05</v>
      </c>
      <c r="V18" s="236">
        <v>0.08</v>
      </c>
      <c r="W18" s="235">
        <f t="shared" si="31"/>
        <v>7.0764387622666476</v>
      </c>
      <c r="X18" s="236">
        <f t="shared" si="32"/>
        <v>7.2649881830898358E-3</v>
      </c>
      <c r="Y18" s="235">
        <f t="shared" si="33"/>
        <v>9.2741801749012822</v>
      </c>
      <c r="Z18" s="235">
        <f t="shared" si="34"/>
        <v>3.0884404210661334</v>
      </c>
      <c r="AA18" s="235">
        <f t="shared" si="35"/>
        <v>0.81826568862346127</v>
      </c>
      <c r="AB18" s="234">
        <f t="shared" si="36"/>
        <v>0.20690296180913664</v>
      </c>
      <c r="AC18" s="235">
        <f t="shared" si="37"/>
        <v>2.4619137844459447</v>
      </c>
      <c r="AD18" s="235">
        <v>0.8</v>
      </c>
      <c r="AE18" s="235">
        <f t="shared" si="38"/>
        <v>77.676913654871612</v>
      </c>
      <c r="AF18" s="236" t="str">
        <f t="shared" si="39"/>
        <v>BL2</v>
      </c>
    </row>
    <row r="19" spans="2:32" x14ac:dyDescent="0.2">
      <c r="B19" s="279" t="str">
        <f>DIMENS!A23</f>
        <v>TR-09</v>
      </c>
      <c r="C19" s="236">
        <v>1</v>
      </c>
      <c r="D19" s="228">
        <v>360.678</v>
      </c>
      <c r="E19" s="231">
        <v>301.47000000000003</v>
      </c>
      <c r="F19" s="231">
        <v>298.73</v>
      </c>
      <c r="G19" s="232">
        <v>7</v>
      </c>
      <c r="H19" s="229">
        <v>0.03</v>
      </c>
      <c r="I19" s="229">
        <f t="shared" si="40"/>
        <v>7.5968037972929019E-3</v>
      </c>
      <c r="J19" s="232">
        <f t="shared" si="41"/>
        <v>0.105</v>
      </c>
      <c r="K19" s="231">
        <f t="shared" si="42"/>
        <v>8.4216613400062312E-2</v>
      </c>
      <c r="L19" s="232">
        <f>0.32+0.31/2</f>
        <v>0.47499999999999998</v>
      </c>
      <c r="M19" s="233">
        <f>DIMENS!G23</f>
        <v>132.86629859886543</v>
      </c>
      <c r="N19" s="234">
        <f>0.1195*L19*POWER(M19,(4/3))*POWER(10,(1/3))*L19^-0.15</f>
        <v>92.706586165429727</v>
      </c>
      <c r="O19" s="235">
        <f t="shared" si="30"/>
        <v>83.543683663679658</v>
      </c>
      <c r="P19" s="235">
        <f t="shared" ref="P19" si="43">IF(I19&lt;0.01,0.5,IF(I19&lt;=0.03,0.8,IF(I19&lt;=0.04,0.65,IF(I19&lt;=0.05,0.5,IF(I19&lt;=0.06,0.4,0.27)))))</f>
        <v>0.5</v>
      </c>
      <c r="Q19" s="236" t="s">
        <v>20029</v>
      </c>
      <c r="R19" s="236">
        <v>50</v>
      </c>
      <c r="S19" s="236">
        <v>1</v>
      </c>
      <c r="T19" s="236">
        <v>88.28</v>
      </c>
      <c r="U19" s="236">
        <v>77.05</v>
      </c>
      <c r="V19" s="236">
        <v>0.08</v>
      </c>
      <c r="W19" s="235">
        <f t="shared" ref="W19" si="44">S19*AC19/(V19*TAN(RADIANS(U19)))</f>
        <v>7.6051009147079567</v>
      </c>
      <c r="X19" s="236">
        <f t="shared" si="32"/>
        <v>7.5968037972929019E-3</v>
      </c>
      <c r="Y19" s="235">
        <f t="shared" si="33"/>
        <v>8.4216613400062315</v>
      </c>
      <c r="Z19" s="235">
        <f t="shared" si="34"/>
        <v>2.8045389246798931</v>
      </c>
      <c r="AA19" s="235">
        <f t="shared" si="35"/>
        <v>0.7846461277742468</v>
      </c>
      <c r="AB19" s="234">
        <f t="shared" si="36"/>
        <v>0.19562832492205823</v>
      </c>
      <c r="AC19" s="235">
        <f t="shared" si="37"/>
        <v>2.6458368966404793</v>
      </c>
      <c r="AD19" s="235">
        <v>0.8</v>
      </c>
      <c r="AE19" s="235">
        <f t="shared" si="38"/>
        <v>70.041418253446267</v>
      </c>
      <c r="AF19" s="236" t="str">
        <f t="shared" si="39"/>
        <v>BL2</v>
      </c>
    </row>
  </sheetData>
  <mergeCells count="8">
    <mergeCell ref="B5:E5"/>
    <mergeCell ref="B10:AF10"/>
    <mergeCell ref="B11:B13"/>
    <mergeCell ref="C11:C13"/>
    <mergeCell ref="D11:D12"/>
    <mergeCell ref="E11:F11"/>
    <mergeCell ref="G11:Q11"/>
    <mergeCell ref="R11:AF11"/>
  </mergeCells>
  <phoneticPr fontId="28" type="noConversion"/>
  <printOptions horizontalCentered="1" verticalCentered="1"/>
  <pageMargins left="0.51181102362204722" right="0.51181102362204722" top="0.78740157480314965" bottom="0.78740157480314965" header="0.31496062992125984" footer="0.31496062992125984"/>
  <pageSetup paperSize="9" scale="69" orientation="landscape" horizontalDpi="360" verticalDpi="360" r:id="rId1"/>
  <colBreaks count="1" manualBreakCount="1">
    <brk id="18" min="9"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M62"/>
  <sheetViews>
    <sheetView workbookViewId="0"/>
  </sheetViews>
  <sheetFormatPr defaultColWidth="10.42578125" defaultRowHeight="29.45" customHeight="1" x14ac:dyDescent="0.25"/>
  <cols>
    <col min="1" max="1" width="27.85546875" style="77" bestFit="1" customWidth="1"/>
    <col min="2" max="2" width="17.42578125" style="78" customWidth="1"/>
    <col min="3" max="4" width="19.85546875" style="77" customWidth="1"/>
    <col min="5" max="7" width="15.5703125" style="77" customWidth="1"/>
    <col min="8" max="8" width="15.5703125" style="78" customWidth="1"/>
    <col min="9" max="10" width="15.5703125" style="79" customWidth="1"/>
    <col min="11" max="19" width="15.5703125" style="77" customWidth="1"/>
    <col min="20" max="20" width="15.5703125" style="78" customWidth="1"/>
    <col min="21" max="26" width="15.5703125" style="77" customWidth="1"/>
    <col min="27" max="27" width="11.7109375" style="77" customWidth="1"/>
    <col min="28" max="28" width="15.5703125" style="77" customWidth="1"/>
    <col min="29" max="16384" width="10.42578125" style="77"/>
  </cols>
  <sheetData>
    <row r="2" spans="1:39" s="45" customFormat="1" ht="15.75" x14ac:dyDescent="0.25">
      <c r="B2" s="46" t="s">
        <v>15554</v>
      </c>
      <c r="C2" s="47" t="str">
        <f>Orçamento!A3</f>
        <v>Local: VILA VERIDIANA</v>
      </c>
      <c r="D2" s="47"/>
      <c r="R2" s="48"/>
      <c r="S2" s="49"/>
      <c r="T2" s="49"/>
      <c r="U2" s="50"/>
      <c r="AA2" s="51"/>
      <c r="AF2" s="50"/>
      <c r="AI2" s="50"/>
      <c r="AJ2" s="50"/>
    </row>
    <row r="3" spans="1:39" s="45" customFormat="1" ht="15.75" x14ac:dyDescent="0.25">
      <c r="B3" s="46" t="s">
        <v>15555</v>
      </c>
      <c r="C3" s="52" t="str">
        <f>Orçamento!A2</f>
        <v>Município: CORGUINHO - MS</v>
      </c>
      <c r="R3" s="48"/>
      <c r="S3" s="49"/>
      <c r="T3" s="49"/>
      <c r="U3" s="50"/>
      <c r="AA3" s="51"/>
      <c r="AF3" s="50"/>
      <c r="AI3" s="50"/>
      <c r="AJ3" s="50"/>
    </row>
    <row r="4" spans="1:39" s="48" customFormat="1" ht="16.5" customHeight="1" x14ac:dyDescent="0.25">
      <c r="B4" s="53"/>
      <c r="C4" s="53"/>
      <c r="D4" s="54"/>
      <c r="E4" s="54"/>
      <c r="K4" s="48" t="s">
        <v>15556</v>
      </c>
      <c r="M4" s="55"/>
      <c r="O4" s="56">
        <v>5</v>
      </c>
      <c r="V4" s="49"/>
      <c r="W4" s="49"/>
      <c r="X4" s="49"/>
      <c r="Y4" s="49"/>
      <c r="AD4" s="57"/>
      <c r="AI4" s="49"/>
      <c r="AL4" s="49"/>
      <c r="AM4" s="49"/>
    </row>
    <row r="5" spans="1:39" s="58" customFormat="1" ht="13.5" thickBot="1" x14ac:dyDescent="0.3">
      <c r="D5" s="59"/>
      <c r="E5" s="59"/>
      <c r="I5" s="48"/>
      <c r="J5" s="48"/>
      <c r="K5" s="48" t="s">
        <v>15557</v>
      </c>
      <c r="L5" s="48"/>
      <c r="M5" s="48"/>
      <c r="N5" s="48"/>
      <c r="O5" s="55" t="s">
        <v>15558</v>
      </c>
      <c r="P5" s="48"/>
      <c r="Q5" s="60"/>
      <c r="R5" s="60"/>
      <c r="S5" s="60"/>
      <c r="T5" s="60"/>
      <c r="U5" s="60"/>
      <c r="V5" s="59"/>
      <c r="W5" s="59"/>
      <c r="X5" s="59"/>
      <c r="Y5" s="59"/>
      <c r="AD5" s="61"/>
      <c r="AF5" s="62"/>
      <c r="AI5" s="59"/>
      <c r="AL5" s="59"/>
      <c r="AM5" s="59"/>
    </row>
    <row r="6" spans="1:39" s="58" customFormat="1" ht="51" customHeight="1" thickBot="1" x14ac:dyDescent="0.3">
      <c r="B6" s="882" t="s">
        <v>20032</v>
      </c>
      <c r="C6" s="883"/>
      <c r="D6" s="883"/>
      <c r="E6" s="884"/>
      <c r="F6" s="63"/>
      <c r="G6" s="63"/>
      <c r="H6" s="63"/>
      <c r="I6" s="48"/>
      <c r="J6" s="48"/>
      <c r="K6" s="901" t="s">
        <v>15559</v>
      </c>
      <c r="L6" s="901"/>
      <c r="M6" s="901"/>
      <c r="N6" s="901"/>
      <c r="O6" s="902" t="s">
        <v>15560</v>
      </c>
      <c r="P6" s="902"/>
      <c r="V6" s="59"/>
      <c r="W6" s="59"/>
      <c r="X6" s="59"/>
      <c r="Y6" s="59"/>
      <c r="AD6" s="61"/>
      <c r="AF6" s="62"/>
      <c r="AI6" s="59"/>
      <c r="AL6" s="59"/>
      <c r="AM6" s="59"/>
    </row>
    <row r="7" spans="1:39" s="58" customFormat="1" ht="17.25" customHeight="1" x14ac:dyDescent="0.25">
      <c r="B7" s="64" t="s">
        <v>15561</v>
      </c>
      <c r="C7" s="65">
        <v>1208.95</v>
      </c>
      <c r="D7" s="66" t="s">
        <v>15562</v>
      </c>
      <c r="E7" s="67" t="s">
        <v>15563</v>
      </c>
      <c r="F7" s="48"/>
      <c r="G7" s="48"/>
      <c r="H7" s="48"/>
      <c r="I7" s="48"/>
      <c r="J7" s="48"/>
      <c r="K7" s="48" t="s">
        <v>15564</v>
      </c>
      <c r="L7" s="48"/>
      <c r="M7" s="48"/>
      <c r="N7" s="48"/>
      <c r="O7" s="55"/>
      <c r="V7" s="59"/>
      <c r="W7" s="59"/>
      <c r="X7" s="59"/>
      <c r="Y7" s="59"/>
      <c r="AD7" s="61"/>
      <c r="AF7" s="68"/>
      <c r="AI7" s="59"/>
      <c r="AL7" s="59"/>
      <c r="AM7" s="59"/>
    </row>
    <row r="8" spans="1:39" s="58" customFormat="1" ht="18" customHeight="1" x14ac:dyDescent="0.25">
      <c r="B8" s="69" t="s">
        <v>15565</v>
      </c>
      <c r="C8" s="70">
        <v>0.80300000000000005</v>
      </c>
      <c r="D8" s="71" t="s">
        <v>20031</v>
      </c>
      <c r="E8" s="72">
        <v>11</v>
      </c>
      <c r="F8" s="48"/>
      <c r="G8" s="48"/>
      <c r="H8" s="48"/>
      <c r="I8" s="48"/>
      <c r="J8" s="48"/>
      <c r="K8" s="48" t="s">
        <v>15566</v>
      </c>
      <c r="L8" s="48"/>
      <c r="M8" s="48"/>
      <c r="N8" s="48"/>
      <c r="O8" s="48" t="s">
        <v>15567</v>
      </c>
      <c r="V8" s="59"/>
      <c r="W8" s="59"/>
      <c r="X8" s="59"/>
      <c r="Y8" s="59"/>
      <c r="AD8" s="61"/>
      <c r="AI8" s="59"/>
      <c r="AL8" s="59"/>
      <c r="AM8" s="59"/>
    </row>
    <row r="9" spans="1:39" s="58" customFormat="1" ht="17.25" customHeight="1" thickBot="1" x14ac:dyDescent="0.3">
      <c r="B9" s="73" t="s">
        <v>15568</v>
      </c>
      <c r="C9" s="74">
        <v>5</v>
      </c>
      <c r="D9" s="75" t="s">
        <v>15569</v>
      </c>
      <c r="E9" s="76">
        <v>0.14699999999999999</v>
      </c>
      <c r="F9" s="48"/>
      <c r="G9" s="48"/>
      <c r="H9" s="48"/>
      <c r="I9" s="48"/>
      <c r="J9" s="48"/>
      <c r="K9" s="48" t="s">
        <v>15570</v>
      </c>
      <c r="L9" s="48"/>
      <c r="M9" s="48"/>
      <c r="N9" s="48"/>
      <c r="O9" s="55" t="s">
        <v>15571</v>
      </c>
      <c r="V9" s="59"/>
      <c r="W9" s="59"/>
      <c r="X9" s="59"/>
      <c r="Y9" s="59"/>
      <c r="AD9" s="61"/>
      <c r="AI9" s="59"/>
      <c r="AL9" s="59"/>
      <c r="AM9" s="59"/>
    </row>
    <row r="10" spans="1:39" ht="29.45" customHeight="1" thickBot="1" x14ac:dyDescent="0.3"/>
    <row r="11" spans="1:39" ht="29.45" customHeight="1" thickBot="1" x14ac:dyDescent="0.3">
      <c r="A11" s="903" t="s">
        <v>15572</v>
      </c>
      <c r="B11" s="904"/>
      <c r="C11" s="904"/>
      <c r="D11" s="904"/>
      <c r="E11" s="904"/>
      <c r="F11" s="904"/>
      <c r="G11" s="904"/>
      <c r="H11" s="904"/>
      <c r="I11" s="904"/>
      <c r="J11" s="904"/>
      <c r="K11" s="904"/>
      <c r="L11" s="904"/>
      <c r="M11" s="904"/>
      <c r="N11" s="904"/>
      <c r="O11" s="904"/>
      <c r="P11" s="904"/>
      <c r="Q11" s="904"/>
      <c r="R11" s="904"/>
      <c r="S11" s="904"/>
      <c r="T11" s="904"/>
      <c r="U11" s="904"/>
      <c r="V11" s="904"/>
      <c r="W11" s="904"/>
      <c r="X11" s="904"/>
      <c r="Y11" s="904"/>
      <c r="Z11" s="904"/>
      <c r="AA11" s="904"/>
      <c r="AB11" s="905"/>
    </row>
    <row r="12" spans="1:39" ht="29.45" customHeight="1" x14ac:dyDescent="0.25">
      <c r="A12" s="896" t="s">
        <v>14680</v>
      </c>
      <c r="B12" s="906" t="s">
        <v>14681</v>
      </c>
      <c r="C12" s="906" t="s">
        <v>15573</v>
      </c>
      <c r="D12" s="908"/>
      <c r="E12" s="906" t="s">
        <v>14682</v>
      </c>
      <c r="F12" s="906" t="s">
        <v>14683</v>
      </c>
      <c r="G12" s="906" t="s">
        <v>14684</v>
      </c>
      <c r="H12" s="910" t="s">
        <v>14685</v>
      </c>
      <c r="I12" s="899" t="s">
        <v>14686</v>
      </c>
      <c r="J12" s="899" t="s">
        <v>14686</v>
      </c>
      <c r="K12" s="906" t="s">
        <v>7183</v>
      </c>
      <c r="L12" s="906" t="s">
        <v>14687</v>
      </c>
      <c r="M12" s="906" t="s">
        <v>14688</v>
      </c>
      <c r="N12" s="906" t="s">
        <v>14689</v>
      </c>
      <c r="O12" s="906" t="s">
        <v>14690</v>
      </c>
      <c r="P12" s="906" t="s">
        <v>14691</v>
      </c>
      <c r="Q12" s="908"/>
      <c r="R12" s="908"/>
      <c r="S12" s="908"/>
      <c r="T12" s="910" t="s">
        <v>14692</v>
      </c>
      <c r="U12" s="906" t="s">
        <v>14692</v>
      </c>
      <c r="V12" s="906" t="s">
        <v>14693</v>
      </c>
      <c r="W12" s="906" t="s">
        <v>14694</v>
      </c>
      <c r="X12" s="914" t="s">
        <v>15574</v>
      </c>
      <c r="Y12" s="914" t="s">
        <v>15575</v>
      </c>
      <c r="Z12" s="906" t="s">
        <v>14695</v>
      </c>
      <c r="AA12" s="906" t="s">
        <v>14696</v>
      </c>
      <c r="AB12" s="912" t="s">
        <v>14697</v>
      </c>
    </row>
    <row r="13" spans="1:39" ht="29.45" customHeight="1" x14ac:dyDescent="0.25">
      <c r="A13" s="897"/>
      <c r="B13" s="907"/>
      <c r="C13" s="93" t="s">
        <v>15576</v>
      </c>
      <c r="D13" s="93" t="s">
        <v>15577</v>
      </c>
      <c r="E13" s="909"/>
      <c r="F13" s="909"/>
      <c r="G13" s="909"/>
      <c r="H13" s="911"/>
      <c r="I13" s="900"/>
      <c r="J13" s="900"/>
      <c r="K13" s="909"/>
      <c r="L13" s="907"/>
      <c r="M13" s="907"/>
      <c r="N13" s="907"/>
      <c r="O13" s="909"/>
      <c r="P13" s="93" t="s">
        <v>14698</v>
      </c>
      <c r="Q13" s="93" t="s">
        <v>14699</v>
      </c>
      <c r="R13" s="93" t="s">
        <v>14700</v>
      </c>
      <c r="S13" s="93" t="s">
        <v>14701</v>
      </c>
      <c r="T13" s="911"/>
      <c r="U13" s="909"/>
      <c r="V13" s="909"/>
      <c r="W13" s="909"/>
      <c r="X13" s="915"/>
      <c r="Y13" s="915"/>
      <c r="Z13" s="907"/>
      <c r="AA13" s="907"/>
      <c r="AB13" s="913"/>
    </row>
    <row r="14" spans="1:39" ht="29.45" customHeight="1" thickBot="1" x14ac:dyDescent="0.3">
      <c r="A14" s="898"/>
      <c r="B14" s="107" t="s">
        <v>2</v>
      </c>
      <c r="C14" s="108" t="s">
        <v>7146</v>
      </c>
      <c r="D14" s="108" t="s">
        <v>7146</v>
      </c>
      <c r="E14" s="108" t="s">
        <v>14702</v>
      </c>
      <c r="F14" s="108" t="s">
        <v>14703</v>
      </c>
      <c r="G14" s="108" t="s">
        <v>14704</v>
      </c>
      <c r="H14" s="107" t="s">
        <v>14705</v>
      </c>
      <c r="I14" s="109" t="s">
        <v>14722</v>
      </c>
      <c r="J14" s="109" t="s">
        <v>2</v>
      </c>
      <c r="K14" s="108"/>
      <c r="L14" s="108"/>
      <c r="M14" s="108"/>
      <c r="N14" s="108"/>
      <c r="O14" s="108" t="s">
        <v>15579</v>
      </c>
      <c r="P14" s="108" t="s">
        <v>2</v>
      </c>
      <c r="Q14" s="108" t="s">
        <v>2</v>
      </c>
      <c r="R14" s="108" t="s">
        <v>2</v>
      </c>
      <c r="S14" s="108" t="s">
        <v>2</v>
      </c>
      <c r="T14" s="107" t="s">
        <v>153</v>
      </c>
      <c r="U14" s="108" t="s">
        <v>15578</v>
      </c>
      <c r="V14" s="108" t="s">
        <v>14706</v>
      </c>
      <c r="W14" s="108" t="s">
        <v>14707</v>
      </c>
      <c r="X14" s="108" t="s">
        <v>2</v>
      </c>
      <c r="Y14" s="108" t="s">
        <v>2</v>
      </c>
      <c r="Z14" s="108" t="s">
        <v>2</v>
      </c>
      <c r="AA14" s="108" t="s">
        <v>153</v>
      </c>
      <c r="AB14" s="110" t="s">
        <v>2</v>
      </c>
    </row>
    <row r="15" spans="1:39" ht="26.25" customHeight="1" x14ac:dyDescent="0.25">
      <c r="A15" s="684" t="s">
        <v>15439</v>
      </c>
      <c r="B15" s="83">
        <v>34</v>
      </c>
      <c r="C15" s="84">
        <f>0.8+0.3</f>
        <v>1.1000000000000001</v>
      </c>
      <c r="D15" s="80">
        <f>C15</f>
        <v>1.1000000000000001</v>
      </c>
      <c r="E15" s="84">
        <v>10</v>
      </c>
      <c r="F15" s="80">
        <v>5</v>
      </c>
      <c r="G15" s="104">
        <f>C7*POWER(F15,E9)/(POWER((E15+E8),(C8)))</f>
        <v>132.86629859886543</v>
      </c>
      <c r="H15" s="85">
        <f t="shared" ref="H15" si="0">0.1195*D15*POWER(G15,(4/3))*POWER(E15,(1/3))*D15^-0.15</f>
        <v>189.28003303461381</v>
      </c>
      <c r="I15" s="111">
        <f t="shared" ref="I15:I23" si="1">J15*1000</f>
        <v>600</v>
      </c>
      <c r="J15" s="105">
        <v>0.6</v>
      </c>
      <c r="K15" s="84">
        <v>1</v>
      </c>
      <c r="L15" s="84">
        <f t="shared" ref="L15" si="2">(H15/(1000*K15))*0.014/((POWER(J15,2.667)*POWER(U15,0.5)))</f>
        <v>0.32726793335804472</v>
      </c>
      <c r="M15" s="106">
        <f>LOOKUP(ROUND(L15,3),HD!$A$1:$A$91,HD!$B$1:$B$91)</f>
        <v>0.87000000000000055</v>
      </c>
      <c r="N15" s="84">
        <f>LOOKUP(ROUND(L15,3),HD!$C$1:$C$91)</f>
        <v>0.29630000000000001</v>
      </c>
      <c r="O15" s="102">
        <f t="shared" ref="O15" si="3">M15*J15</f>
        <v>0.52200000000000035</v>
      </c>
      <c r="P15" s="94">
        <v>307</v>
      </c>
      <c r="Q15" s="94">
        <v>307.02800000000002</v>
      </c>
      <c r="R15" s="657">
        <f>P15-Z15</f>
        <v>305.27999999999997</v>
      </c>
      <c r="S15" s="658">
        <f t="shared" ref="S15" si="4">R15-U15*B15</f>
        <v>305.24599999999998</v>
      </c>
      <c r="T15" s="87">
        <f t="shared" ref="T15" si="5">U15*100</f>
        <v>0.1</v>
      </c>
      <c r="U15" s="103">
        <v>1E-3</v>
      </c>
      <c r="V15" s="84">
        <f t="shared" ref="V15" si="6">71.43*POWER((N15*J15),(2/3))*POWER(U15,0.5)</f>
        <v>0.71417161448407251</v>
      </c>
      <c r="W15" s="86">
        <f t="shared" ref="W15" si="7">B15/V15/60</f>
        <v>0.79346008042623561</v>
      </c>
      <c r="X15" s="685">
        <f>P15-R15</f>
        <v>1.7200000000000273</v>
      </c>
      <c r="Y15" s="88">
        <f t="shared" ref="Y15" si="8">Q15-S15</f>
        <v>1.7820000000000391</v>
      </c>
      <c r="Z15" s="89">
        <f t="shared" ref="Z15" si="9">1+J15*1.2</f>
        <v>1.72</v>
      </c>
      <c r="AA15" s="90">
        <f t="shared" ref="AA15" si="10">POWER((H15/K15/1000*0.014/0.335/POWER(J15,2.667)),2)</f>
        <v>9.5437113124923693E-4</v>
      </c>
      <c r="AB15" s="91">
        <f t="shared" ref="AB15" si="11">B15*K15</f>
        <v>34</v>
      </c>
      <c r="AC15" s="82"/>
    </row>
    <row r="16" spans="1:39" ht="29.45" customHeight="1" x14ac:dyDescent="0.25">
      <c r="A16" s="684" t="s">
        <v>15440</v>
      </c>
      <c r="B16" s="83">
        <v>81</v>
      </c>
      <c r="C16" s="84">
        <f>0.1+0.15</f>
        <v>0.25</v>
      </c>
      <c r="D16" s="80">
        <f>C16</f>
        <v>0.25</v>
      </c>
      <c r="E16" s="84">
        <v>10</v>
      </c>
      <c r="F16" s="80">
        <v>5</v>
      </c>
      <c r="G16" s="104">
        <f>C7*POWER(F16,E9)/(POWER((E16+E8),(C8)))</f>
        <v>132.86629859886543</v>
      </c>
      <c r="H16" s="85">
        <f>0.1195*D16*POWER(G16,(4/3))*POWER(E16,(1/3))*D16^-0.15</f>
        <v>53.724208767862152</v>
      </c>
      <c r="I16" s="111">
        <f t="shared" si="1"/>
        <v>600</v>
      </c>
      <c r="J16" s="105">
        <v>0.6</v>
      </c>
      <c r="K16" s="84">
        <v>1</v>
      </c>
      <c r="L16" s="84">
        <f t="shared" ref="L16:L23" si="12">(H16/(1000*K16))*0.014/((POWER(J16,2.667)*POWER(U16,0.5)))</f>
        <v>2.5763033771887829E-2</v>
      </c>
      <c r="M16" s="106">
        <f>LOOKUP(ROUND(L16,3),HD!$A$1:$A$91,HD!$B$1:$B$91)</f>
        <v>0.19</v>
      </c>
      <c r="N16" s="84">
        <f>LOOKUP(ROUND(L16,3),HD!$C$1:$C$91)</f>
        <v>1.9699999999999999E-2</v>
      </c>
      <c r="O16" s="102">
        <f t="shared" ref="O16:O23" si="13">M16*J16</f>
        <v>0.11399999999999999</v>
      </c>
      <c r="P16" s="94">
        <v>306.97899999999998</v>
      </c>
      <c r="Q16" s="94">
        <v>305.92599999999999</v>
      </c>
      <c r="R16" s="92">
        <f>P16-Z16</f>
        <v>305.25899999999996</v>
      </c>
      <c r="S16" s="81">
        <f t="shared" ref="S16:S39" si="14">R16-U16*B16</f>
        <v>304.20599999999996</v>
      </c>
      <c r="T16" s="87">
        <f t="shared" ref="T16:T23" si="15">U16*100</f>
        <v>1.3</v>
      </c>
      <c r="U16" s="103">
        <v>1.2999999999999999E-2</v>
      </c>
      <c r="V16" s="84">
        <f t="shared" ref="V16:V18" si="16">71.43*POWER((N16*J16),(2/3))*POWER(U16,0.5)</f>
        <v>0.42260112025941676</v>
      </c>
      <c r="W16" s="86">
        <f t="shared" ref="W16:W18" si="17">B16/V16/60</f>
        <v>3.1945017068844797</v>
      </c>
      <c r="X16" s="685">
        <f t="shared" ref="X16:X18" si="18">P16-R16</f>
        <v>1.7200000000000273</v>
      </c>
      <c r="Y16" s="88">
        <f t="shared" ref="Y16:Y18" si="19">Q16-S16</f>
        <v>1.7200000000000273</v>
      </c>
      <c r="Z16" s="89">
        <f t="shared" ref="Z16:Z18" si="20">1+J16*1.2</f>
        <v>1.72</v>
      </c>
      <c r="AA16" s="90">
        <f t="shared" ref="AA16:AA18" si="21">POWER((H16/K16/1000*0.014/0.335/POWER(J16,2.667)),2)</f>
        <v>7.6886084372542897E-5</v>
      </c>
      <c r="AB16" s="91">
        <f t="shared" ref="AB16:AB18" si="22">B16*K16</f>
        <v>81</v>
      </c>
    </row>
    <row r="17" spans="1:28" ht="29.45" customHeight="1" x14ac:dyDescent="0.25">
      <c r="A17" s="684" t="s">
        <v>15441</v>
      </c>
      <c r="B17" s="83">
        <v>15</v>
      </c>
      <c r="C17" s="84">
        <f>0.15+0.22</f>
        <v>0.37</v>
      </c>
      <c r="D17" s="80">
        <f>C17+D16</f>
        <v>0.62</v>
      </c>
      <c r="E17" s="84">
        <f t="shared" ref="E17" si="23">E16+W16</f>
        <v>13.194501706884481</v>
      </c>
      <c r="F17" s="80">
        <v>5</v>
      </c>
      <c r="G17" s="104">
        <f>C7*POWER(F17,E9)/(POWER((E17+E8),(C8)))</f>
        <v>118.58573084627339</v>
      </c>
      <c r="H17" s="85">
        <f>0.1195*D17*POWER(G17,(4/3))*POWER(E17,(1/3))*D17^-0.15</f>
        <v>109.58263821105672</v>
      </c>
      <c r="I17" s="111">
        <v>600</v>
      </c>
      <c r="J17" s="105">
        <v>0.6</v>
      </c>
      <c r="K17" s="84">
        <v>1</v>
      </c>
      <c r="L17" s="84">
        <f t="shared" si="12"/>
        <v>5.9915667610152407E-2</v>
      </c>
      <c r="M17" s="106">
        <f>LOOKUP(ROUND(L17,3),HD!$A$1:$A$91,HD!$B$1:$B$91)</f>
        <v>0.29000000000000004</v>
      </c>
      <c r="N17" s="84">
        <f>LOOKUP(ROUND(L17,3),HD!$C$1:$C$91)</f>
        <v>5.7500000000000002E-2</v>
      </c>
      <c r="O17" s="102">
        <f t="shared" si="13"/>
        <v>0.17400000000000002</v>
      </c>
      <c r="P17" s="94">
        <f>Q16</f>
        <v>305.92599999999999</v>
      </c>
      <c r="Q17" s="94">
        <v>305.84100000000001</v>
      </c>
      <c r="R17" s="92">
        <f t="shared" ref="R17" si="24">S16-0.1</f>
        <v>304.10599999999994</v>
      </c>
      <c r="S17" s="81">
        <f t="shared" si="14"/>
        <v>303.95599999999996</v>
      </c>
      <c r="T17" s="87">
        <f t="shared" si="15"/>
        <v>1</v>
      </c>
      <c r="U17" s="103">
        <v>0.01</v>
      </c>
      <c r="V17" s="84">
        <f t="shared" si="16"/>
        <v>0.75699564354388049</v>
      </c>
      <c r="W17" s="86">
        <f t="shared" si="17"/>
        <v>0.33025289132394897</v>
      </c>
      <c r="X17" s="685">
        <f t="shared" si="18"/>
        <v>1.82000000000005</v>
      </c>
      <c r="Y17" s="88">
        <f t="shared" si="19"/>
        <v>1.8850000000000477</v>
      </c>
      <c r="Z17" s="89">
        <f t="shared" si="20"/>
        <v>1.72</v>
      </c>
      <c r="AA17" s="90">
        <f t="shared" si="21"/>
        <v>3.1988302296014851E-4</v>
      </c>
      <c r="AB17" s="91">
        <f t="shared" si="22"/>
        <v>15</v>
      </c>
    </row>
    <row r="18" spans="1:28" ht="29.45" customHeight="1" x14ac:dyDescent="0.25">
      <c r="A18" s="684" t="s">
        <v>15442</v>
      </c>
      <c r="B18" s="83">
        <v>36</v>
      </c>
      <c r="C18" s="84">
        <f>0.22+0.24</f>
        <v>0.45999999999999996</v>
      </c>
      <c r="D18" s="80">
        <f>C18</f>
        <v>0.45999999999999996</v>
      </c>
      <c r="E18" s="84">
        <v>10</v>
      </c>
      <c r="F18" s="80">
        <v>5</v>
      </c>
      <c r="G18" s="104">
        <f>C7*POWER(F18,E9)/(POWER((E18+E8),(C8)))</f>
        <v>132.86629859886543</v>
      </c>
      <c r="H18" s="85">
        <f t="shared" ref="H18:H23" si="25">0.1195*D18*POWER(G18,(4/3))*POWER(E18,(1/3))*D18^-0.15</f>
        <v>90.21217996735794</v>
      </c>
      <c r="I18" s="111">
        <f t="shared" si="1"/>
        <v>600</v>
      </c>
      <c r="J18" s="105">
        <v>0.6</v>
      </c>
      <c r="K18" s="84">
        <v>1</v>
      </c>
      <c r="L18" s="84">
        <f t="shared" si="12"/>
        <v>4.0273391043631326E-2</v>
      </c>
      <c r="M18" s="106">
        <f>LOOKUP(ROUND(L18,3),HD!$A$1:$A$91,HD!$B$1:$B$91)</f>
        <v>0.24000000000000002</v>
      </c>
      <c r="N18" s="84">
        <f>LOOKUP(ROUND(L18,3),HD!$C$1:$C$91)</f>
        <v>3.8899999999999997E-2</v>
      </c>
      <c r="O18" s="102">
        <f t="shared" si="13"/>
        <v>0.14400000000000002</v>
      </c>
      <c r="P18" s="94">
        <f>304.796</f>
        <v>304.79599999999999</v>
      </c>
      <c r="Q18" s="94">
        <v>304.267</v>
      </c>
      <c r="R18" s="92">
        <f>P18-Z18</f>
        <v>303.07599999999996</v>
      </c>
      <c r="S18" s="81">
        <f t="shared" si="14"/>
        <v>302.53599999999994</v>
      </c>
      <c r="T18" s="87">
        <f t="shared" si="15"/>
        <v>1.5</v>
      </c>
      <c r="U18" s="103">
        <v>1.4999999999999999E-2</v>
      </c>
      <c r="V18" s="84">
        <f t="shared" si="16"/>
        <v>0.71448565566811562</v>
      </c>
      <c r="W18" s="86">
        <f t="shared" si="17"/>
        <v>0.83976493473328018</v>
      </c>
      <c r="X18" s="685">
        <f t="shared" si="18"/>
        <v>1.7200000000000273</v>
      </c>
      <c r="Y18" s="88">
        <f t="shared" si="19"/>
        <v>1.7310000000000514</v>
      </c>
      <c r="Z18" s="89">
        <f t="shared" si="20"/>
        <v>1.72</v>
      </c>
      <c r="AA18" s="90">
        <f t="shared" si="21"/>
        <v>2.1678939979771574E-4</v>
      </c>
      <c r="AB18" s="91">
        <f t="shared" si="22"/>
        <v>36</v>
      </c>
    </row>
    <row r="19" spans="1:28" ht="29.45" customHeight="1" x14ac:dyDescent="0.25">
      <c r="A19" s="684" t="s">
        <v>15443</v>
      </c>
      <c r="B19" s="83">
        <v>81</v>
      </c>
      <c r="C19" s="84">
        <f>0.06+0.03+0.26+0.28</f>
        <v>0.63</v>
      </c>
      <c r="D19" s="80">
        <f>C19+D18</f>
        <v>1.0899999999999999</v>
      </c>
      <c r="E19" s="84">
        <f>E18+W18</f>
        <v>10.83976493473328</v>
      </c>
      <c r="F19" s="80">
        <v>5</v>
      </c>
      <c r="G19" s="104">
        <f>C7*POWER(F19,E9)/(POWER((E19+E8),(C8)))</f>
        <v>128.74809702232216</v>
      </c>
      <c r="H19" s="85">
        <f t="shared" ref="H19" si="26">0.1195*D19*POWER(G19,(4/3))*POWER(E19,(1/3))*D19^-0.15</f>
        <v>185.00131191602762</v>
      </c>
      <c r="I19" s="111">
        <f t="shared" ref="I19" si="27">J19*1000</f>
        <v>600</v>
      </c>
      <c r="J19" s="105">
        <v>0.6</v>
      </c>
      <c r="K19" s="84">
        <v>1</v>
      </c>
      <c r="L19" s="84">
        <f t="shared" ref="L19" si="28">(H19/(1000*K19))*0.014/((POWER(J19,2.667)*POWER(U19,0.5)))</f>
        <v>9.2338504402038876E-2</v>
      </c>
      <c r="M19" s="106">
        <f>LOOKUP(ROUND(L19,3),HD!$A$1:$A$91,HD!$B$1:$B$91)</f>
        <v>0.37000000000000011</v>
      </c>
      <c r="N19" s="84">
        <f>LOOKUP(ROUND(L19,3),HD!$C$1:$C$91)</f>
        <v>8.7099999999999997E-2</v>
      </c>
      <c r="O19" s="102">
        <f t="shared" ref="O19" si="29">M19*J19</f>
        <v>0.22200000000000006</v>
      </c>
      <c r="P19" s="94">
        <f>Q18</f>
        <v>304.267</v>
      </c>
      <c r="Q19" s="94">
        <v>303.27699999999999</v>
      </c>
      <c r="R19" s="92">
        <f t="shared" ref="R19" si="30">S18-0.1</f>
        <v>302.43599999999992</v>
      </c>
      <c r="S19" s="81">
        <f t="shared" ref="S19" si="31">R19-U19*B19</f>
        <v>301.46399999999994</v>
      </c>
      <c r="T19" s="87">
        <f t="shared" ref="T19" si="32">U19*100</f>
        <v>1.2</v>
      </c>
      <c r="U19" s="103">
        <v>1.2E-2</v>
      </c>
      <c r="V19" s="84">
        <f t="shared" ref="V19" si="33">71.43*POWER((N19*J19),(2/3))*POWER(U19,0.5)</f>
        <v>1.0937486838042947</v>
      </c>
      <c r="W19" s="86">
        <f t="shared" ref="W19" si="34">B19/V19/60</f>
        <v>1.2342871996009246</v>
      </c>
      <c r="X19" s="685">
        <f t="shared" ref="X19" si="35">P19-R19</f>
        <v>1.8310000000000741</v>
      </c>
      <c r="Y19" s="88">
        <f t="shared" ref="Y19" si="36">Q19-S19</f>
        <v>1.813000000000045</v>
      </c>
      <c r="Z19" s="89">
        <f t="shared" ref="Z19" si="37">1+J19*1.2</f>
        <v>1.72</v>
      </c>
      <c r="AA19" s="90">
        <f t="shared" ref="AA19" si="38">POWER((H19/K19/1000*0.014/0.335/POWER(J19,2.667)),2)</f>
        <v>9.1171122960538402E-4</v>
      </c>
      <c r="AB19" s="91">
        <f t="shared" ref="AB19" si="39">B19*K19</f>
        <v>81</v>
      </c>
    </row>
    <row r="20" spans="1:28" ht="29.45" customHeight="1" x14ac:dyDescent="0.25">
      <c r="A20" s="684" t="s">
        <v>21585</v>
      </c>
      <c r="B20" s="83">
        <v>15</v>
      </c>
      <c r="C20" s="84">
        <f>0.16+0.24</f>
        <v>0.4</v>
      </c>
      <c r="D20" s="80">
        <f>C20+D19</f>
        <v>1.4899999999999998</v>
      </c>
      <c r="E20" s="84">
        <f>E19+W19</f>
        <v>12.074052134334204</v>
      </c>
      <c r="F20" s="80">
        <v>5</v>
      </c>
      <c r="G20" s="104">
        <f>C7*POWER(F20,E9)/(POWER((E20+E8),(C8)))</f>
        <v>123.18801662741824</v>
      </c>
      <c r="H20" s="85">
        <f t="shared" ref="H20" si="40">0.1195*D20*POWER(G20,(4/3))*POWER(E20,(1/3))*D20^-0.15</f>
        <v>235.84057932268334</v>
      </c>
      <c r="I20" s="111">
        <f t="shared" ref="I20" si="41">J20*1000</f>
        <v>600</v>
      </c>
      <c r="J20" s="105">
        <v>0.6</v>
      </c>
      <c r="K20" s="84">
        <v>1</v>
      </c>
      <c r="L20" s="84">
        <f t="shared" ref="L20" si="42">(H20/(1000*K20))*0.014/((POWER(J20,2.667)*POWER(U20,0.5)))</f>
        <v>0.12894876405939573</v>
      </c>
      <c r="M20" s="106">
        <f>LOOKUP(ROUND(L20,3),HD!$A$1:$A$91,HD!$B$1:$B$91)</f>
        <v>0.44000000000000017</v>
      </c>
      <c r="N20" s="84">
        <f>LOOKUP(ROUND(L20,3),HD!$C$1:$C$91)</f>
        <v>0.12590000000000001</v>
      </c>
      <c r="O20" s="102">
        <f t="shared" ref="O20" si="43">M20*J20</f>
        <v>0.26400000000000007</v>
      </c>
      <c r="P20" s="94">
        <f>Q19</f>
        <v>303.27699999999999</v>
      </c>
      <c r="Q20" s="94">
        <v>303.27199999999999</v>
      </c>
      <c r="R20" s="92">
        <f t="shared" ref="R20" si="44">S19-0.1</f>
        <v>301.36399999999992</v>
      </c>
      <c r="S20" s="81">
        <f t="shared" ref="S20" si="45">R20-U20*B20</f>
        <v>301.21399999999994</v>
      </c>
      <c r="T20" s="87">
        <f t="shared" ref="T20" si="46">U20*100</f>
        <v>1</v>
      </c>
      <c r="U20" s="103">
        <v>0.01</v>
      </c>
      <c r="V20" s="84">
        <f t="shared" ref="V20" si="47">71.43*POWER((N20*J20),(2/3))*POWER(U20,0.5)</f>
        <v>1.2764348031614996</v>
      </c>
      <c r="W20" s="86">
        <f t="shared" ref="W20" si="48">B20/V20/60</f>
        <v>0.19585802532240185</v>
      </c>
      <c r="X20" s="685">
        <f t="shared" ref="X20" si="49">P20-R20</f>
        <v>1.9130000000000678</v>
      </c>
      <c r="Y20" s="88">
        <f t="shared" ref="Y20" si="50">Q20-S20</f>
        <v>2.0580000000000496</v>
      </c>
      <c r="Z20" s="89">
        <f t="shared" ref="Z20" si="51">1+J20*1.2</f>
        <v>1.72</v>
      </c>
      <c r="AA20" s="90">
        <f t="shared" ref="AA20" si="52">POWER((H20/K20/1000*0.014/0.335/POWER(J20,2.667)),2)</f>
        <v>1.4816470262816403E-3</v>
      </c>
      <c r="AB20" s="91">
        <f t="shared" ref="AB20" si="53">B20*K20</f>
        <v>15</v>
      </c>
    </row>
    <row r="21" spans="1:28" ht="29.45" customHeight="1" x14ac:dyDescent="0.25">
      <c r="A21" s="684" t="s">
        <v>21586</v>
      </c>
      <c r="B21" s="83">
        <v>76</v>
      </c>
      <c r="C21" s="84">
        <f>0.27+0.19</f>
        <v>0.46</v>
      </c>
      <c r="D21" s="80">
        <f>C21</f>
        <v>0.46</v>
      </c>
      <c r="E21" s="84">
        <v>10</v>
      </c>
      <c r="F21" s="80">
        <v>5</v>
      </c>
      <c r="G21" s="104">
        <f>C7*POWER(F21,E9)/(POWER((E21+E8),(C8)))</f>
        <v>132.86629859886543</v>
      </c>
      <c r="H21" s="85">
        <f t="shared" ref="H21:H22" si="54">0.1195*D21*POWER(G21,(4/3))*POWER(E21,(1/3))*D21^-0.15</f>
        <v>90.212179967357969</v>
      </c>
      <c r="I21" s="111">
        <f t="shared" ref="I21:I22" si="55">J21*1000</f>
        <v>600</v>
      </c>
      <c r="J21" s="105">
        <v>0.6</v>
      </c>
      <c r="K21" s="84">
        <v>1</v>
      </c>
      <c r="L21" s="84">
        <f t="shared" ref="L21:L22" si="56">(H21/(1000*K21))*0.014/((POWER(J21,2.667)*POWER(U21,0.5)))</f>
        <v>3.4037227792870356E-2</v>
      </c>
      <c r="M21" s="106">
        <f>LOOKUP(ROUND(L21,3),HD!$A$1:$A$91,HD!$B$1:$B$91)</f>
        <v>0.22</v>
      </c>
      <c r="N21" s="84">
        <f>LOOKUP(ROUND(L21,3),HD!$C$1:$C$91)</f>
        <v>3.2599999999999997E-2</v>
      </c>
      <c r="O21" s="102">
        <f t="shared" ref="O21:O22" si="57">M21*J21</f>
        <v>0.13200000000000001</v>
      </c>
      <c r="P21" s="94">
        <v>301.80099999999999</v>
      </c>
      <c r="Q21" s="94">
        <v>302.07</v>
      </c>
      <c r="R21" s="92">
        <f>P21-1.5</f>
        <v>300.30099999999999</v>
      </c>
      <c r="S21" s="81">
        <f t="shared" ref="S21:S22" si="58">R21-U21*B21</f>
        <v>298.70499999999998</v>
      </c>
      <c r="T21" s="87">
        <f t="shared" ref="T21:T22" si="59">U21*100</f>
        <v>2.1</v>
      </c>
      <c r="U21" s="103">
        <v>2.1000000000000001E-2</v>
      </c>
      <c r="V21" s="84">
        <f t="shared" ref="V21:V22" si="60">71.43*POWER((N21*J21),(2/3))*POWER(U21,0.5)</f>
        <v>0.75145480269955578</v>
      </c>
      <c r="W21" s="86">
        <f t="shared" ref="W21:W22" si="61">B21/V21/60</f>
        <v>1.6856192310119564</v>
      </c>
      <c r="X21" s="685">
        <f t="shared" ref="X21:X22" si="62">P21-R21</f>
        <v>1.5</v>
      </c>
      <c r="Y21" s="88">
        <f t="shared" ref="Y21:Y22" si="63">Q21-S21</f>
        <v>3.3650000000000091</v>
      </c>
      <c r="Z21" s="89">
        <f t="shared" ref="Z21:Z22" si="64">1+J21*1.2</f>
        <v>1.72</v>
      </c>
      <c r="AA21" s="90">
        <f t="shared" ref="AA21:AA22" si="65">POWER((H21/K21/1000*0.014/0.335/POWER(J21,2.667)),2)</f>
        <v>2.167893997977159E-4</v>
      </c>
      <c r="AB21" s="91">
        <f t="shared" ref="AB21:AB22" si="66">B21*K21</f>
        <v>76</v>
      </c>
    </row>
    <row r="22" spans="1:28" ht="29.45" customHeight="1" x14ac:dyDescent="0.25">
      <c r="A22" s="684" t="s">
        <v>21587</v>
      </c>
      <c r="B22" s="83">
        <v>15</v>
      </c>
      <c r="C22" s="84">
        <f>0.17+0.15</f>
        <v>0.32</v>
      </c>
      <c r="D22" s="80">
        <f>C22+D21</f>
        <v>0.78</v>
      </c>
      <c r="E22" s="84">
        <f>E21+W21</f>
        <v>11.685619231011957</v>
      </c>
      <c r="F22" s="80">
        <v>5</v>
      </c>
      <c r="G22" s="104">
        <f>C7*POWER(F22,E9)/(POWER((E22+E8),(C8)))</f>
        <v>124.87892963488625</v>
      </c>
      <c r="H22" s="85">
        <f t="shared" si="54"/>
        <v>137.04118902126464</v>
      </c>
      <c r="I22" s="111">
        <f t="shared" si="55"/>
        <v>600</v>
      </c>
      <c r="J22" s="105">
        <v>0.6</v>
      </c>
      <c r="K22" s="84">
        <v>1</v>
      </c>
      <c r="L22" s="84">
        <f t="shared" si="56"/>
        <v>7.4928971088320542E-2</v>
      </c>
      <c r="M22" s="106">
        <f>LOOKUP(ROUND(L22,3),HD!$A$1:$A$91,HD!$B$1:$B$91)</f>
        <v>0.33000000000000007</v>
      </c>
      <c r="N22" s="84">
        <f>LOOKUP(ROUND(L22,3),HD!$C$1:$C$91)</f>
        <v>6.9500000000000006E-2</v>
      </c>
      <c r="O22" s="102">
        <f t="shared" si="57"/>
        <v>0.19800000000000004</v>
      </c>
      <c r="P22" s="94">
        <f>Q21</f>
        <v>302.07</v>
      </c>
      <c r="Q22" s="94">
        <v>302.23399999999998</v>
      </c>
      <c r="R22" s="92">
        <f t="shared" ref="R22" si="67">S21-0.1</f>
        <v>298.60499999999996</v>
      </c>
      <c r="S22" s="81">
        <f t="shared" si="58"/>
        <v>298.45499999999998</v>
      </c>
      <c r="T22" s="87">
        <f t="shared" si="59"/>
        <v>1</v>
      </c>
      <c r="U22" s="103">
        <v>0.01</v>
      </c>
      <c r="V22" s="84">
        <f t="shared" si="60"/>
        <v>0.8589568618619462</v>
      </c>
      <c r="W22" s="86">
        <f t="shared" si="61"/>
        <v>0.29105070475609129</v>
      </c>
      <c r="X22" s="685">
        <f t="shared" si="62"/>
        <v>3.4650000000000318</v>
      </c>
      <c r="Y22" s="88">
        <f t="shared" si="63"/>
        <v>3.7789999999999964</v>
      </c>
      <c r="Z22" s="89">
        <f t="shared" si="64"/>
        <v>1.72</v>
      </c>
      <c r="AA22" s="90">
        <f t="shared" si="65"/>
        <v>5.0027629390549133E-4</v>
      </c>
      <c r="AB22" s="91">
        <f t="shared" si="66"/>
        <v>15</v>
      </c>
    </row>
    <row r="23" spans="1:28" ht="29.45" customHeight="1" x14ac:dyDescent="0.25">
      <c r="A23" s="684" t="s">
        <v>21588</v>
      </c>
      <c r="B23" s="83">
        <v>16</v>
      </c>
      <c r="C23" s="84">
        <f>0.31+0.32</f>
        <v>0.63</v>
      </c>
      <c r="D23" s="80">
        <f>C23</f>
        <v>0.63</v>
      </c>
      <c r="E23" s="84">
        <v>10</v>
      </c>
      <c r="F23" s="80">
        <v>5</v>
      </c>
      <c r="G23" s="104">
        <f>$C$7*POWER(F23,$E$9)/(POWER((E23+$E$8),($C$8)))</f>
        <v>132.86629859886543</v>
      </c>
      <c r="H23" s="85">
        <f t="shared" si="25"/>
        <v>117.85838554795887</v>
      </c>
      <c r="I23" s="111">
        <f t="shared" si="1"/>
        <v>600</v>
      </c>
      <c r="J23" s="105">
        <v>0.6</v>
      </c>
      <c r="K23" s="84">
        <v>1</v>
      </c>
      <c r="L23" s="84">
        <f t="shared" si="12"/>
        <v>4.5566339414255495E-2</v>
      </c>
      <c r="M23" s="106">
        <f>LOOKUP(ROUND(L23,3),HD!$A$1:$A$91,HD!$B$1:$B$91)</f>
        <v>0.25</v>
      </c>
      <c r="N23" s="84">
        <f>LOOKUP(ROUND(L23,3),HD!$C$1:$C$91)</f>
        <v>4.5100000000000001E-2</v>
      </c>
      <c r="O23" s="102">
        <f t="shared" si="13"/>
        <v>0.15</v>
      </c>
      <c r="P23" s="94">
        <v>298.733</v>
      </c>
      <c r="Q23" s="94">
        <v>298.726</v>
      </c>
      <c r="R23" s="92">
        <f>P23-Z23</f>
        <v>297.01299999999998</v>
      </c>
      <c r="S23" s="81">
        <f t="shared" si="14"/>
        <v>296.69299999999998</v>
      </c>
      <c r="T23" s="87">
        <f t="shared" si="15"/>
        <v>2</v>
      </c>
      <c r="U23" s="103">
        <v>0.02</v>
      </c>
      <c r="V23" s="84">
        <f t="shared" ref="V23:V39" si="68">71.43*POWER((N23*J23),(2/3))*POWER(U23,0.5)</f>
        <v>0.910501871480911</v>
      </c>
      <c r="W23" s="86">
        <f t="shared" ref="W23:W39" si="69">B23/V23/60</f>
        <v>0.29287876831372051</v>
      </c>
      <c r="X23" s="685">
        <f t="shared" ref="X23:X39" si="70">P23-R23</f>
        <v>1.7200000000000273</v>
      </c>
      <c r="Y23" s="88">
        <f t="shared" ref="Y23:Y39" si="71">Q23-S23</f>
        <v>2.0330000000000155</v>
      </c>
      <c r="Z23" s="89">
        <f t="shared" ref="Z23:Z39" si="72">1+J23*1.2</f>
        <v>1.72</v>
      </c>
      <c r="AA23" s="90">
        <f t="shared" ref="AA23:AA39" si="73">POWER((H23/K23/1000*0.014/0.335/POWER(J23,2.667)),2)</f>
        <v>3.7002295168013077E-4</v>
      </c>
      <c r="AB23" s="91">
        <f t="shared" ref="AB23:AB39" si="74">B23*K23</f>
        <v>16</v>
      </c>
    </row>
    <row r="24" spans="1:28" s="698" customFormat="1" ht="29.45" customHeight="1" x14ac:dyDescent="0.2">
      <c r="A24" s="681" t="s">
        <v>36919</v>
      </c>
      <c r="B24" s="686">
        <v>117</v>
      </c>
      <c r="C24" s="687">
        <v>0.94499999999999995</v>
      </c>
      <c r="D24" s="641">
        <f>C24+D15</f>
        <v>2.0449999999999999</v>
      </c>
      <c r="E24" s="688">
        <v>10</v>
      </c>
      <c r="F24" s="689">
        <v>5</v>
      </c>
      <c r="G24" s="690">
        <f>$C$7*POWER(F24,$E$9)/(POWER((E24+$E$8),($C$8)))</f>
        <v>132.86629859886543</v>
      </c>
      <c r="H24" s="85">
        <f t="shared" ref="H24:H39" si="75">0.1195*D24*POWER(G24,(4/3))*POWER(E24,(1/3))*D24^-0.15</f>
        <v>320.63456344683328</v>
      </c>
      <c r="I24" s="691">
        <f t="shared" ref="I24:I39" si="76">J24*1000</f>
        <v>600</v>
      </c>
      <c r="J24" s="692">
        <v>0.6</v>
      </c>
      <c r="K24" s="688">
        <v>1</v>
      </c>
      <c r="L24" s="688">
        <f t="shared" ref="L24:L39" si="77">(H24/(1000*K24))*0.014/((POWER(J24,2.667)*POWER(U24,0.5)))</f>
        <v>0.17531092736429865</v>
      </c>
      <c r="M24" s="106">
        <f>LOOKUP(ROUND(L24,3),HD!$A$1:$A$91,HD!$B$1:$B$91)</f>
        <v>0.53000000000000025</v>
      </c>
      <c r="N24" s="688">
        <f>LOOKUP(ROUND(L24,3),HD!$C$1:$C$91)</f>
        <v>0.1709</v>
      </c>
      <c r="O24" s="693">
        <f t="shared" ref="O24:O39" si="78">M24*J24</f>
        <v>0.31800000000000012</v>
      </c>
      <c r="P24" s="694">
        <v>307.02300000000002</v>
      </c>
      <c r="Q24" s="694">
        <v>305.84699999999998</v>
      </c>
      <c r="R24" s="92">
        <f>S15-0.1</f>
        <v>305.14599999999996</v>
      </c>
      <c r="S24" s="81">
        <f t="shared" si="14"/>
        <v>303.97599999999994</v>
      </c>
      <c r="T24" s="695">
        <f t="shared" ref="T24:T39" si="79">U24*100</f>
        <v>1</v>
      </c>
      <c r="U24" s="696">
        <v>0.01</v>
      </c>
      <c r="V24" s="688">
        <f t="shared" si="68"/>
        <v>1.5648625318936447</v>
      </c>
      <c r="W24" s="86">
        <f t="shared" si="69"/>
        <v>1.2461158474030938</v>
      </c>
      <c r="X24" s="685">
        <f t="shared" si="70"/>
        <v>1.8770000000000664</v>
      </c>
      <c r="Y24" s="88">
        <f t="shared" si="71"/>
        <v>1.8710000000000377</v>
      </c>
      <c r="Z24" s="685">
        <f t="shared" si="72"/>
        <v>1.72</v>
      </c>
      <c r="AA24" s="688">
        <f t="shared" si="73"/>
        <v>2.7385984632060951E-3</v>
      </c>
      <c r="AB24" s="697">
        <f t="shared" si="74"/>
        <v>117</v>
      </c>
    </row>
    <row r="25" spans="1:28" ht="29.45" customHeight="1" x14ac:dyDescent="0.2">
      <c r="A25" s="681" t="s">
        <v>36920</v>
      </c>
      <c r="B25" s="683">
        <v>116</v>
      </c>
      <c r="C25" s="381">
        <v>0.70399999999999996</v>
      </c>
      <c r="D25" s="641">
        <f>C25+D24+D17</f>
        <v>3.3689999999999998</v>
      </c>
      <c r="E25" s="84">
        <f>E24+W24</f>
        <v>11.246115847403093</v>
      </c>
      <c r="F25" s="80">
        <v>5</v>
      </c>
      <c r="G25" s="104">
        <f t="shared" ref="G25:G39" si="80">$C$7*POWER(F25,$E$9)/(POWER((E25+$E$8),($C$8)))</f>
        <v>126.85623334664487</v>
      </c>
      <c r="H25" s="85">
        <f t="shared" si="75"/>
        <v>479.17449996409209</v>
      </c>
      <c r="I25" s="111">
        <f t="shared" si="76"/>
        <v>600</v>
      </c>
      <c r="J25" s="105">
        <v>0.6</v>
      </c>
      <c r="K25" s="84">
        <v>1</v>
      </c>
      <c r="L25" s="84">
        <f t="shared" si="77"/>
        <v>0.18079345398497207</v>
      </c>
      <c r="M25" s="106">
        <f>LOOKUP(ROUND(L25,3),HD!$A$1:$A$91,HD!$B$1:$B$91)</f>
        <v>0.54000000000000026</v>
      </c>
      <c r="N25" s="84">
        <f>LOOKUP(ROUND(L25,3),HD!$C$1:$C$91)</f>
        <v>0.1802</v>
      </c>
      <c r="O25" s="102">
        <f t="shared" si="78"/>
        <v>0.32400000000000012</v>
      </c>
      <c r="P25" s="682">
        <f t="shared" ref="P25:P39" si="81">Q24</f>
        <v>305.84699999999998</v>
      </c>
      <c r="Q25" s="682">
        <v>303.226</v>
      </c>
      <c r="R25" s="92">
        <f>S17-0.1</f>
        <v>303.85599999999994</v>
      </c>
      <c r="S25" s="81">
        <f t="shared" si="14"/>
        <v>301.41999999999996</v>
      </c>
      <c r="T25" s="87">
        <f t="shared" si="79"/>
        <v>2.1</v>
      </c>
      <c r="U25" s="103">
        <v>2.1000000000000001E-2</v>
      </c>
      <c r="V25" s="84">
        <f t="shared" si="68"/>
        <v>2.3492414531477914</v>
      </c>
      <c r="W25" s="86">
        <f t="shared" si="69"/>
        <v>0.82296067555883823</v>
      </c>
      <c r="X25" s="685">
        <f t="shared" si="70"/>
        <v>1.9910000000000423</v>
      </c>
      <c r="Y25" s="88">
        <f t="shared" si="71"/>
        <v>1.80600000000004</v>
      </c>
      <c r="Z25" s="89">
        <f t="shared" si="72"/>
        <v>1.72</v>
      </c>
      <c r="AA25" s="90">
        <f t="shared" si="73"/>
        <v>6.1163888000012505E-3</v>
      </c>
      <c r="AB25" s="91">
        <f t="shared" si="74"/>
        <v>116</v>
      </c>
    </row>
    <row r="26" spans="1:28" ht="29.45" customHeight="1" x14ac:dyDescent="0.2">
      <c r="A26" s="681" t="s">
        <v>36921</v>
      </c>
      <c r="B26" s="683">
        <v>101</v>
      </c>
      <c r="C26" s="381">
        <f>0.947</f>
        <v>0.94699999999999995</v>
      </c>
      <c r="D26" s="641">
        <f>C26+D25+D20</f>
        <v>5.8059999999999992</v>
      </c>
      <c r="E26" s="84">
        <f>E25+W25</f>
        <v>12.069076522961931</v>
      </c>
      <c r="F26" s="80">
        <v>5</v>
      </c>
      <c r="G26" s="104">
        <f t="shared" si="80"/>
        <v>123.2093515477064</v>
      </c>
      <c r="H26" s="85">
        <f t="shared" si="75"/>
        <v>749.45626006957559</v>
      </c>
      <c r="I26" s="111">
        <f t="shared" si="76"/>
        <v>600</v>
      </c>
      <c r="J26" s="105">
        <v>0.6</v>
      </c>
      <c r="K26" s="84">
        <v>1</v>
      </c>
      <c r="L26" s="84">
        <f t="shared" si="77"/>
        <v>0.32395519675649831</v>
      </c>
      <c r="M26" s="106">
        <f>LOOKUP(ROUND(L26,3),HD!$A$1:$A$91,HD!$B$1:$B$91)</f>
        <v>0.86000000000000054</v>
      </c>
      <c r="N26" s="84">
        <f>LOOKUP(ROUND(L26,3),HD!$C$1:$C$91)</f>
        <v>0.29630000000000001</v>
      </c>
      <c r="O26" s="102">
        <f t="shared" si="78"/>
        <v>0.51600000000000035</v>
      </c>
      <c r="P26" s="682">
        <f t="shared" si="81"/>
        <v>303.226</v>
      </c>
      <c r="Q26" s="682">
        <v>302.20499999999998</v>
      </c>
      <c r="R26" s="92">
        <f>S20-0.1</f>
        <v>301.11399999999992</v>
      </c>
      <c r="S26" s="81">
        <f t="shared" si="14"/>
        <v>299.49799999999993</v>
      </c>
      <c r="T26" s="87">
        <f t="shared" si="79"/>
        <v>1.6</v>
      </c>
      <c r="U26" s="103">
        <v>1.6E-2</v>
      </c>
      <c r="V26" s="84">
        <f t="shared" si="68"/>
        <v>2.8566864579362901</v>
      </c>
      <c r="W26" s="86">
        <f t="shared" si="69"/>
        <v>0.5892607950224249</v>
      </c>
      <c r="X26" s="685">
        <f t="shared" si="70"/>
        <v>2.11200000000008</v>
      </c>
      <c r="Y26" s="88">
        <f t="shared" si="71"/>
        <v>2.7070000000000505</v>
      </c>
      <c r="Z26" s="89">
        <f t="shared" si="72"/>
        <v>1.72</v>
      </c>
      <c r="AA26" s="90">
        <f t="shared" si="73"/>
        <v>1.4962365890743281E-2</v>
      </c>
      <c r="AB26" s="91">
        <f t="shared" si="74"/>
        <v>101</v>
      </c>
    </row>
    <row r="27" spans="1:28" s="698" customFormat="1" ht="29.45" customHeight="1" x14ac:dyDescent="0.2">
      <c r="A27" s="681" t="s">
        <v>36922</v>
      </c>
      <c r="B27" s="686">
        <v>70</v>
      </c>
      <c r="C27" s="687">
        <v>0.76600000000000001</v>
      </c>
      <c r="D27" s="641">
        <f>C27+D26+D22</f>
        <v>7.3519999999999994</v>
      </c>
      <c r="E27" s="688">
        <f>E26+W26</f>
        <v>12.658337317984355</v>
      </c>
      <c r="F27" s="689">
        <v>5</v>
      </c>
      <c r="G27" s="690">
        <f t="shared" si="80"/>
        <v>120.73900759217754</v>
      </c>
      <c r="H27" s="85">
        <f t="shared" si="75"/>
        <v>905.87499009169176</v>
      </c>
      <c r="I27" s="691">
        <f t="shared" si="76"/>
        <v>600</v>
      </c>
      <c r="J27" s="692">
        <v>0.6</v>
      </c>
      <c r="K27" s="688">
        <v>1</v>
      </c>
      <c r="L27" s="688">
        <f t="shared" si="77"/>
        <v>0.31325420979172447</v>
      </c>
      <c r="M27" s="106">
        <f>LOOKUP(ROUND(L27,3),HD!$A$1:$A$91,HD!$B$1:$B$91)</f>
        <v>0.82000000000000051</v>
      </c>
      <c r="N27" s="688">
        <f>LOOKUP(ROUND(L27,3),HD!$C$1:$C$91)</f>
        <v>0.29630000000000001</v>
      </c>
      <c r="O27" s="693">
        <f t="shared" si="78"/>
        <v>0.49200000000000027</v>
      </c>
      <c r="P27" s="694">
        <f t="shared" si="81"/>
        <v>302.20499999999998</v>
      </c>
      <c r="Q27" s="694">
        <v>299.767</v>
      </c>
      <c r="R27" s="92">
        <f>S22-0.1</f>
        <v>298.35499999999996</v>
      </c>
      <c r="S27" s="81">
        <f t="shared" si="14"/>
        <v>296.60499999999996</v>
      </c>
      <c r="T27" s="695">
        <f t="shared" si="79"/>
        <v>2.5</v>
      </c>
      <c r="U27" s="696">
        <v>2.5000000000000001E-2</v>
      </c>
      <c r="V27" s="688">
        <f t="shared" si="68"/>
        <v>3.5708580724203629</v>
      </c>
      <c r="W27" s="86">
        <f t="shared" si="69"/>
        <v>0.32671885664609696</v>
      </c>
      <c r="X27" s="685">
        <f t="shared" si="70"/>
        <v>3.8500000000000227</v>
      </c>
      <c r="Y27" s="88">
        <f t="shared" si="71"/>
        <v>3.1620000000000346</v>
      </c>
      <c r="Z27" s="685">
        <f t="shared" si="72"/>
        <v>1.72</v>
      </c>
      <c r="AA27" s="688">
        <f t="shared" si="73"/>
        <v>2.1859701481897465E-2</v>
      </c>
      <c r="AB27" s="697">
        <f t="shared" si="74"/>
        <v>70</v>
      </c>
    </row>
    <row r="28" spans="1:28" ht="29.45" customHeight="1" x14ac:dyDescent="0.2">
      <c r="A28" s="681" t="s">
        <v>36923</v>
      </c>
      <c r="B28" s="683">
        <v>75</v>
      </c>
      <c r="C28" s="381">
        <v>0.5</v>
      </c>
      <c r="D28" s="641">
        <f>C28+D27</f>
        <v>7.8519999999999994</v>
      </c>
      <c r="E28" s="84">
        <f t="shared" ref="E28:E39" si="82">E27+W27</f>
        <v>12.985056174630452</v>
      </c>
      <c r="F28" s="80">
        <v>5</v>
      </c>
      <c r="G28" s="104">
        <f t="shared" si="80"/>
        <v>119.41654889841895</v>
      </c>
      <c r="H28" s="85">
        <f t="shared" si="75"/>
        <v>952.06905939386388</v>
      </c>
      <c r="I28" s="111">
        <f t="shared" si="76"/>
        <v>800</v>
      </c>
      <c r="J28" s="105">
        <v>0.8</v>
      </c>
      <c r="K28" s="84">
        <v>1</v>
      </c>
      <c r="L28" s="84">
        <f t="shared" si="77"/>
        <v>0.24168822485939112</v>
      </c>
      <c r="M28" s="106">
        <f>LOOKUP(ROUND(L28,3),HD!$A$1:$A$91,HD!$B$1:$B$91)</f>
        <v>0.66000000000000036</v>
      </c>
      <c r="N28" s="84">
        <f>LOOKUP(ROUND(L28,3),HD!$C$1:$C$91)</f>
        <v>0.24010000000000001</v>
      </c>
      <c r="O28" s="102">
        <f t="shared" si="78"/>
        <v>0.52800000000000036</v>
      </c>
      <c r="P28" s="682">
        <f t="shared" si="81"/>
        <v>299.767</v>
      </c>
      <c r="Q28" s="682">
        <v>298.70800000000003</v>
      </c>
      <c r="R28" s="92">
        <f>S27-0.2</f>
        <v>296.40499999999997</v>
      </c>
      <c r="S28" s="81">
        <f t="shared" si="14"/>
        <v>295.65499999999997</v>
      </c>
      <c r="T28" s="87">
        <f t="shared" si="79"/>
        <v>1</v>
      </c>
      <c r="U28" s="103">
        <v>0.01</v>
      </c>
      <c r="V28" s="84">
        <f t="shared" si="68"/>
        <v>2.3779465111175986</v>
      </c>
      <c r="W28" s="86">
        <f t="shared" si="69"/>
        <v>0.52566363211110212</v>
      </c>
      <c r="X28" s="685">
        <f t="shared" si="70"/>
        <v>3.3620000000000232</v>
      </c>
      <c r="Y28" s="88">
        <f t="shared" si="71"/>
        <v>3.0530000000000541</v>
      </c>
      <c r="Z28" s="89">
        <f t="shared" si="72"/>
        <v>1.96</v>
      </c>
      <c r="AA28" s="90">
        <f t="shared" si="73"/>
        <v>5.2050076218029479E-3</v>
      </c>
      <c r="AB28" s="91">
        <f t="shared" si="74"/>
        <v>75</v>
      </c>
    </row>
    <row r="29" spans="1:28" ht="29.45" customHeight="1" x14ac:dyDescent="0.2">
      <c r="A29" s="681" t="s">
        <v>36924</v>
      </c>
      <c r="B29" s="683">
        <v>91</v>
      </c>
      <c r="C29" s="381">
        <v>0.2</v>
      </c>
      <c r="D29" s="641">
        <f>C29+D28+D23</f>
        <v>8.6820000000000004</v>
      </c>
      <c r="E29" s="84">
        <f t="shared" si="82"/>
        <v>13.510719806741555</v>
      </c>
      <c r="F29" s="80">
        <v>5</v>
      </c>
      <c r="G29" s="104">
        <f t="shared" si="80"/>
        <v>117.35565176036148</v>
      </c>
      <c r="H29" s="85">
        <f t="shared" si="75"/>
        <v>1026.6590229033602</v>
      </c>
      <c r="I29" s="111">
        <f t="shared" si="76"/>
        <v>800</v>
      </c>
      <c r="J29" s="105">
        <v>0.8</v>
      </c>
      <c r="K29" s="84">
        <v>1</v>
      </c>
      <c r="L29" s="84">
        <f t="shared" si="77"/>
        <v>0.22858177066222934</v>
      </c>
      <c r="M29" s="106">
        <f>LOOKUP(ROUND(L29,3),HD!$A$1:$A$91,HD!$B$1:$B$91)</f>
        <v>0.63000000000000034</v>
      </c>
      <c r="N29" s="84">
        <f>LOOKUP(ROUND(L29,3),HD!$C$1:$C$91)</f>
        <v>0.2258</v>
      </c>
      <c r="O29" s="102">
        <f t="shared" si="78"/>
        <v>0.50400000000000034</v>
      </c>
      <c r="P29" s="682">
        <f t="shared" si="81"/>
        <v>298.70800000000003</v>
      </c>
      <c r="Q29" s="682">
        <v>296.37900000000002</v>
      </c>
      <c r="R29" s="92">
        <f t="shared" ref="R29:R36" si="83">S28-0.1</f>
        <v>295.55499999999995</v>
      </c>
      <c r="S29" s="81">
        <f t="shared" si="14"/>
        <v>294.37199999999996</v>
      </c>
      <c r="T29" s="87">
        <f t="shared" si="79"/>
        <v>1.3</v>
      </c>
      <c r="U29" s="103">
        <v>1.2999999999999999E-2</v>
      </c>
      <c r="V29" s="84">
        <f t="shared" si="68"/>
        <v>2.6025251953904922</v>
      </c>
      <c r="W29" s="86">
        <f t="shared" si="69"/>
        <v>0.58276733280159487</v>
      </c>
      <c r="X29" s="685">
        <f t="shared" si="70"/>
        <v>3.1530000000000769</v>
      </c>
      <c r="Y29" s="88">
        <f t="shared" si="71"/>
        <v>2.0070000000000618</v>
      </c>
      <c r="Z29" s="89">
        <f t="shared" si="72"/>
        <v>1.96</v>
      </c>
      <c r="AA29" s="90">
        <f t="shared" si="73"/>
        <v>6.0525296184276234E-3</v>
      </c>
      <c r="AB29" s="91">
        <f t="shared" si="74"/>
        <v>91</v>
      </c>
    </row>
    <row r="30" spans="1:28" ht="29.45" customHeight="1" x14ac:dyDescent="0.2">
      <c r="A30" s="681" t="s">
        <v>36925</v>
      </c>
      <c r="B30" s="683">
        <v>44</v>
      </c>
      <c r="C30" s="381">
        <v>0.42099999999999999</v>
      </c>
      <c r="D30" s="641">
        <f>C30+D29</f>
        <v>9.1029999999999998</v>
      </c>
      <c r="E30" s="84">
        <f t="shared" si="82"/>
        <v>14.09348713954315</v>
      </c>
      <c r="F30" s="80">
        <v>5</v>
      </c>
      <c r="G30" s="104">
        <f t="shared" si="80"/>
        <v>115.16206217454129</v>
      </c>
      <c r="H30" s="85">
        <f t="shared" si="75"/>
        <v>1057.0450541779517</v>
      </c>
      <c r="I30" s="111">
        <f t="shared" si="76"/>
        <v>800</v>
      </c>
      <c r="J30" s="105">
        <v>0.8</v>
      </c>
      <c r="K30" s="84">
        <v>1</v>
      </c>
      <c r="L30" s="84">
        <f t="shared" si="77"/>
        <v>0.21909623235933806</v>
      </c>
      <c r="M30" s="106">
        <f>LOOKUP(ROUND(L30,3),HD!$A$1:$A$91,HD!$B$1:$B$91)</f>
        <v>0.61000000000000032</v>
      </c>
      <c r="N30" s="84">
        <f>LOOKUP(ROUND(L30,3),HD!$C$1:$C$91)</f>
        <v>0.21820000000000001</v>
      </c>
      <c r="O30" s="102">
        <f t="shared" si="78"/>
        <v>0.48800000000000027</v>
      </c>
      <c r="P30" s="682">
        <f t="shared" si="81"/>
        <v>296.37900000000002</v>
      </c>
      <c r="Q30" s="682">
        <v>295.60199999999998</v>
      </c>
      <c r="R30" s="92">
        <f t="shared" si="83"/>
        <v>294.27199999999993</v>
      </c>
      <c r="S30" s="81">
        <f t="shared" si="14"/>
        <v>293.61199999999991</v>
      </c>
      <c r="T30" s="87">
        <f t="shared" si="79"/>
        <v>1.5</v>
      </c>
      <c r="U30" s="103">
        <v>1.4999999999999999E-2</v>
      </c>
      <c r="V30" s="84">
        <f t="shared" si="68"/>
        <v>2.7324743999470891</v>
      </c>
      <c r="W30" s="86">
        <f t="shared" si="69"/>
        <v>0.26837701877372883</v>
      </c>
      <c r="X30" s="685">
        <f t="shared" si="70"/>
        <v>2.1070000000000846</v>
      </c>
      <c r="Y30" s="88">
        <f t="shared" si="71"/>
        <v>1.9900000000000659</v>
      </c>
      <c r="Z30" s="89">
        <f t="shared" si="72"/>
        <v>1.96</v>
      </c>
      <c r="AA30" s="90">
        <f t="shared" si="73"/>
        <v>6.4161050168042369E-3</v>
      </c>
      <c r="AB30" s="91">
        <f t="shared" si="74"/>
        <v>44</v>
      </c>
    </row>
    <row r="31" spans="1:28" s="698" customFormat="1" ht="29.45" customHeight="1" x14ac:dyDescent="0.2">
      <c r="A31" s="681" t="s">
        <v>36926</v>
      </c>
      <c r="B31" s="686">
        <v>87</v>
      </c>
      <c r="C31" s="687">
        <v>0.70499999999999996</v>
      </c>
      <c r="D31" s="641">
        <f t="shared" ref="D31:D39" si="84">C31+D30</f>
        <v>9.8079999999999998</v>
      </c>
      <c r="E31" s="688">
        <f t="shared" si="82"/>
        <v>14.361864158316878</v>
      </c>
      <c r="F31" s="689">
        <v>5</v>
      </c>
      <c r="G31" s="690">
        <f t="shared" si="80"/>
        <v>114.18247410236444</v>
      </c>
      <c r="H31" s="85">
        <f t="shared" si="75"/>
        <v>1120.5059426190908</v>
      </c>
      <c r="I31" s="691">
        <f t="shared" si="76"/>
        <v>800</v>
      </c>
      <c r="J31" s="692">
        <v>0.8</v>
      </c>
      <c r="K31" s="688">
        <v>1</v>
      </c>
      <c r="L31" s="688">
        <f t="shared" si="77"/>
        <v>0.24040150750016004</v>
      </c>
      <c r="M31" s="106">
        <f>LOOKUP(ROUND(L31,3),HD!$A$1:$A$91,HD!$B$1:$B$91)</f>
        <v>0.65000000000000036</v>
      </c>
      <c r="N31" s="688">
        <f>LOOKUP(ROUND(L31,3),HD!$C$1:$C$91)</f>
        <v>0.2366</v>
      </c>
      <c r="O31" s="693">
        <f t="shared" si="78"/>
        <v>0.52000000000000035</v>
      </c>
      <c r="P31" s="694">
        <f t="shared" si="81"/>
        <v>295.60199999999998</v>
      </c>
      <c r="Q31" s="694">
        <v>294.31900000000002</v>
      </c>
      <c r="R31" s="92">
        <f t="shared" si="83"/>
        <v>293.51199999999989</v>
      </c>
      <c r="S31" s="81">
        <f t="shared" si="14"/>
        <v>292.29399999999987</v>
      </c>
      <c r="T31" s="695">
        <f t="shared" si="79"/>
        <v>1.4000000000000001</v>
      </c>
      <c r="U31" s="696">
        <v>1.4E-2</v>
      </c>
      <c r="V31" s="688">
        <f t="shared" si="68"/>
        <v>2.7862141029221688</v>
      </c>
      <c r="W31" s="86">
        <f t="shared" si="69"/>
        <v>0.52041944604301826</v>
      </c>
      <c r="X31" s="685">
        <f t="shared" si="70"/>
        <v>2.0900000000000887</v>
      </c>
      <c r="Y31" s="88">
        <f t="shared" si="71"/>
        <v>2.0250000000001478</v>
      </c>
      <c r="Z31" s="685">
        <f t="shared" si="72"/>
        <v>1.96</v>
      </c>
      <c r="AA31" s="688">
        <f t="shared" si="73"/>
        <v>7.2096269754234185E-3</v>
      </c>
      <c r="AB31" s="697">
        <f t="shared" si="74"/>
        <v>87</v>
      </c>
    </row>
    <row r="32" spans="1:28" ht="29.45" customHeight="1" x14ac:dyDescent="0.2">
      <c r="A32" s="681" t="s">
        <v>36927</v>
      </c>
      <c r="B32" s="683">
        <v>87</v>
      </c>
      <c r="C32" s="381">
        <f>0.845</f>
        <v>0.84499999999999997</v>
      </c>
      <c r="D32" s="641">
        <f t="shared" si="84"/>
        <v>10.653</v>
      </c>
      <c r="E32" s="84">
        <f t="shared" si="82"/>
        <v>14.882283604359897</v>
      </c>
      <c r="F32" s="80">
        <v>5</v>
      </c>
      <c r="G32" s="104">
        <f t="shared" si="80"/>
        <v>112.33519644815617</v>
      </c>
      <c r="H32" s="85">
        <f t="shared" si="75"/>
        <v>1190.2276476591871</v>
      </c>
      <c r="I32" s="111">
        <f t="shared" si="76"/>
        <v>800</v>
      </c>
      <c r="J32" s="105">
        <v>0.8</v>
      </c>
      <c r="K32" s="84">
        <v>1</v>
      </c>
      <c r="L32" s="84">
        <f t="shared" si="77"/>
        <v>0.18738309185346483</v>
      </c>
      <c r="M32" s="106">
        <f>LOOKUP(ROUND(L32,3),HD!$A$1:$A$91,HD!$B$1:$B$91)</f>
        <v>0.55000000000000027</v>
      </c>
      <c r="N32" s="84">
        <f>LOOKUP(ROUND(L32,3),HD!$C$1:$C$91)</f>
        <v>0.1847</v>
      </c>
      <c r="O32" s="102">
        <f t="shared" si="78"/>
        <v>0.44000000000000022</v>
      </c>
      <c r="P32" s="682">
        <f t="shared" si="81"/>
        <v>294.31900000000002</v>
      </c>
      <c r="Q32" s="682">
        <v>291.92399999999998</v>
      </c>
      <c r="R32" s="92">
        <f t="shared" si="83"/>
        <v>292.19399999999985</v>
      </c>
      <c r="S32" s="81">
        <f t="shared" si="14"/>
        <v>289.93199999999985</v>
      </c>
      <c r="T32" s="87">
        <f t="shared" si="79"/>
        <v>2.6</v>
      </c>
      <c r="U32" s="103">
        <v>2.5999999999999999E-2</v>
      </c>
      <c r="V32" s="84">
        <f t="shared" si="68"/>
        <v>3.219130471855097</v>
      </c>
      <c r="W32" s="86">
        <f t="shared" si="69"/>
        <v>0.45043219362413872</v>
      </c>
      <c r="X32" s="685">
        <f t="shared" si="70"/>
        <v>2.1250000000001705</v>
      </c>
      <c r="Y32" s="88">
        <f t="shared" si="71"/>
        <v>1.9920000000001323</v>
      </c>
      <c r="Z32" s="89">
        <f t="shared" si="72"/>
        <v>1.96</v>
      </c>
      <c r="AA32" s="90">
        <f t="shared" si="73"/>
        <v>8.1347560786515036E-3</v>
      </c>
      <c r="AB32" s="91">
        <f t="shared" si="74"/>
        <v>87</v>
      </c>
    </row>
    <row r="33" spans="1:28" ht="29.45" customHeight="1" x14ac:dyDescent="0.2">
      <c r="A33" s="681" t="s">
        <v>36928</v>
      </c>
      <c r="B33" s="683">
        <v>120</v>
      </c>
      <c r="C33" s="381">
        <v>1.9710000000000001</v>
      </c>
      <c r="D33" s="641">
        <f t="shared" si="84"/>
        <v>12.624000000000001</v>
      </c>
      <c r="E33" s="84">
        <f t="shared" si="82"/>
        <v>15.332715797984035</v>
      </c>
      <c r="F33" s="80">
        <v>5</v>
      </c>
      <c r="G33" s="104">
        <f t="shared" si="80"/>
        <v>110.78958146628655</v>
      </c>
      <c r="H33" s="85">
        <f t="shared" si="75"/>
        <v>1363.2963360176084</v>
      </c>
      <c r="I33" s="111">
        <f t="shared" si="76"/>
        <v>800</v>
      </c>
      <c r="J33" s="105">
        <v>0.8</v>
      </c>
      <c r="K33" s="84">
        <v>1</v>
      </c>
      <c r="L33" s="84">
        <f t="shared" si="77"/>
        <v>0.27360077079138778</v>
      </c>
      <c r="M33" s="106">
        <f>LOOKUP(ROUND(L33,3),HD!$A$1:$A$91,HD!$B$1:$B$91)</f>
        <v>0.72000000000000042</v>
      </c>
      <c r="N33" s="84">
        <f>LOOKUP(ROUND(L33,3),HD!$C$1:$C$91)</f>
        <v>0.27279999999999999</v>
      </c>
      <c r="O33" s="102">
        <f t="shared" si="78"/>
        <v>0.5760000000000004</v>
      </c>
      <c r="P33" s="682">
        <f t="shared" si="81"/>
        <v>291.92399999999998</v>
      </c>
      <c r="Q33" s="682">
        <v>289.88</v>
      </c>
      <c r="R33" s="92">
        <f t="shared" si="83"/>
        <v>289.83199999999982</v>
      </c>
      <c r="S33" s="81">
        <f t="shared" si="14"/>
        <v>287.91199999999981</v>
      </c>
      <c r="T33" s="87">
        <f t="shared" si="79"/>
        <v>1.6</v>
      </c>
      <c r="U33" s="103">
        <v>1.6E-2</v>
      </c>
      <c r="V33" s="84">
        <f t="shared" si="68"/>
        <v>3.2751425709177822</v>
      </c>
      <c r="W33" s="86">
        <f t="shared" si="69"/>
        <v>0.61066043895595867</v>
      </c>
      <c r="X33" s="685">
        <f t="shared" si="70"/>
        <v>2.0920000000001551</v>
      </c>
      <c r="Y33" s="88">
        <f t="shared" si="71"/>
        <v>1.9680000000001883</v>
      </c>
      <c r="Z33" s="89">
        <f t="shared" si="72"/>
        <v>1.96</v>
      </c>
      <c r="AA33" s="90">
        <f t="shared" si="73"/>
        <v>1.0672471449697159E-2</v>
      </c>
      <c r="AB33" s="91">
        <f t="shared" si="74"/>
        <v>120</v>
      </c>
    </row>
    <row r="34" spans="1:28" ht="29.45" customHeight="1" x14ac:dyDescent="0.2">
      <c r="A34" s="681" t="s">
        <v>36929</v>
      </c>
      <c r="B34" s="683">
        <v>120</v>
      </c>
      <c r="C34" s="381">
        <v>2.1800000000000002</v>
      </c>
      <c r="D34" s="641">
        <f t="shared" si="84"/>
        <v>14.804</v>
      </c>
      <c r="E34" s="84">
        <f t="shared" si="82"/>
        <v>15.943376236939994</v>
      </c>
      <c r="F34" s="80">
        <v>5</v>
      </c>
      <c r="G34" s="104">
        <f t="shared" si="80"/>
        <v>108.76870595726743</v>
      </c>
      <c r="H34" s="85">
        <f t="shared" si="75"/>
        <v>1543.0813918266347</v>
      </c>
      <c r="I34" s="111">
        <f t="shared" si="76"/>
        <v>800</v>
      </c>
      <c r="J34" s="105">
        <v>0.8</v>
      </c>
      <c r="K34" s="84">
        <v>1</v>
      </c>
      <c r="L34" s="84">
        <f t="shared" si="77"/>
        <v>0.3096819429815893</v>
      </c>
      <c r="M34" s="106">
        <f>LOOKUP(ROUND(L34,3),HD!$A$1:$A$91,HD!$B$1:$B$91)</f>
        <v>0.8100000000000005</v>
      </c>
      <c r="N34" s="84">
        <f>LOOKUP(ROUND(L34,3),HD!$C$1:$C$91)</f>
        <v>0.29630000000000001</v>
      </c>
      <c r="O34" s="102">
        <f t="shared" si="78"/>
        <v>0.64800000000000046</v>
      </c>
      <c r="P34" s="682">
        <f t="shared" si="81"/>
        <v>289.88</v>
      </c>
      <c r="Q34" s="682">
        <v>288.08999999999997</v>
      </c>
      <c r="R34" s="92">
        <f t="shared" si="83"/>
        <v>287.81199999999978</v>
      </c>
      <c r="S34" s="81">
        <f t="shared" si="14"/>
        <v>285.89199999999977</v>
      </c>
      <c r="T34" s="87">
        <f t="shared" si="79"/>
        <v>1.6</v>
      </c>
      <c r="U34" s="103">
        <v>1.6E-2</v>
      </c>
      <c r="V34" s="84">
        <f t="shared" si="68"/>
        <v>3.460629193320492</v>
      </c>
      <c r="W34" s="86">
        <f t="shared" si="69"/>
        <v>0.57792958686827389</v>
      </c>
      <c r="X34" s="685">
        <f t="shared" si="70"/>
        <v>2.068000000000211</v>
      </c>
      <c r="Y34" s="88">
        <f t="shared" si="71"/>
        <v>2.1980000000002065</v>
      </c>
      <c r="Z34" s="89">
        <f t="shared" si="72"/>
        <v>1.96</v>
      </c>
      <c r="AA34" s="90">
        <f t="shared" si="73"/>
        <v>1.3672947141382374E-2</v>
      </c>
      <c r="AB34" s="91">
        <f t="shared" si="74"/>
        <v>120</v>
      </c>
    </row>
    <row r="35" spans="1:28" s="698" customFormat="1" ht="29.45" customHeight="1" x14ac:dyDescent="0.2">
      <c r="A35" s="681" t="s">
        <v>36930</v>
      </c>
      <c r="B35" s="686">
        <v>120</v>
      </c>
      <c r="C35" s="687">
        <v>1.909</v>
      </c>
      <c r="D35" s="641">
        <f t="shared" si="84"/>
        <v>16.713000000000001</v>
      </c>
      <c r="E35" s="688">
        <f t="shared" si="82"/>
        <v>16.521305823808266</v>
      </c>
      <c r="F35" s="689">
        <v>5</v>
      </c>
      <c r="G35" s="690">
        <f t="shared" si="80"/>
        <v>106.93076997299245</v>
      </c>
      <c r="H35" s="85">
        <f t="shared" si="75"/>
        <v>1692.1903160148154</v>
      </c>
      <c r="I35" s="691">
        <f t="shared" si="76"/>
        <v>800</v>
      </c>
      <c r="J35" s="692">
        <v>0.8</v>
      </c>
      <c r="K35" s="688">
        <v>1</v>
      </c>
      <c r="L35" s="688">
        <f t="shared" si="77"/>
        <v>0.30375346999980063</v>
      </c>
      <c r="M35" s="106">
        <f>LOOKUP(ROUND(L35,3),HD!$A$1:$A$91,HD!$B$1:$B$91)</f>
        <v>0.79000000000000048</v>
      </c>
      <c r="N35" s="688">
        <f>LOOKUP(ROUND(L35,3),HD!$C$1:$C$91)</f>
        <v>0.30399999999999999</v>
      </c>
      <c r="O35" s="693">
        <f t="shared" si="78"/>
        <v>0.63200000000000045</v>
      </c>
      <c r="P35" s="694">
        <f t="shared" si="81"/>
        <v>288.08999999999997</v>
      </c>
      <c r="Q35" s="694">
        <v>286.33300000000003</v>
      </c>
      <c r="R35" s="92">
        <f t="shared" si="83"/>
        <v>285.79199999999975</v>
      </c>
      <c r="S35" s="81">
        <f t="shared" si="14"/>
        <v>283.39199999999977</v>
      </c>
      <c r="T35" s="695">
        <f t="shared" si="79"/>
        <v>2</v>
      </c>
      <c r="U35" s="696">
        <v>0.02</v>
      </c>
      <c r="V35" s="688">
        <f t="shared" si="68"/>
        <v>3.9358453759759451</v>
      </c>
      <c r="W35" s="86">
        <f t="shared" si="69"/>
        <v>0.50815004375116579</v>
      </c>
      <c r="X35" s="685">
        <f t="shared" si="70"/>
        <v>2.2980000000002292</v>
      </c>
      <c r="Y35" s="88">
        <f t="shared" si="71"/>
        <v>2.9410000000002583</v>
      </c>
      <c r="Z35" s="685">
        <f t="shared" si="72"/>
        <v>1.96</v>
      </c>
      <c r="AA35" s="688">
        <f t="shared" si="73"/>
        <v>1.6443068930616134E-2</v>
      </c>
      <c r="AB35" s="697">
        <f t="shared" si="74"/>
        <v>120</v>
      </c>
    </row>
    <row r="36" spans="1:28" ht="29.45" customHeight="1" x14ac:dyDescent="0.2">
      <c r="A36" s="681" t="s">
        <v>36931</v>
      </c>
      <c r="B36" s="683">
        <v>91</v>
      </c>
      <c r="C36" s="381">
        <v>2.0150000000000001</v>
      </c>
      <c r="D36" s="641">
        <f t="shared" si="84"/>
        <v>18.728000000000002</v>
      </c>
      <c r="E36" s="84">
        <f t="shared" si="82"/>
        <v>17.029455867559431</v>
      </c>
      <c r="F36" s="80">
        <v>5</v>
      </c>
      <c r="G36" s="104">
        <f t="shared" si="80"/>
        <v>105.37130353367276</v>
      </c>
      <c r="H36" s="85">
        <f t="shared" si="75"/>
        <v>1846.4986306500493</v>
      </c>
      <c r="I36" s="111">
        <f t="shared" si="76"/>
        <v>800</v>
      </c>
      <c r="J36" s="105">
        <v>0.8</v>
      </c>
      <c r="K36" s="84">
        <v>1</v>
      </c>
      <c r="L36" s="84">
        <f t="shared" si="77"/>
        <v>0.32346432036310241</v>
      </c>
      <c r="M36" s="242">
        <f>LOOKUP(ROUND(L36,3),HD!$A$1:$A$91,HD!$B$1:$B$91)</f>
        <v>0.85000000000000053</v>
      </c>
      <c r="N36" s="84">
        <f>LOOKUP(ROUND(L36,3),HD!$C$1:$C$91)</f>
        <v>0.29630000000000001</v>
      </c>
      <c r="O36" s="102">
        <f t="shared" si="78"/>
        <v>0.68000000000000049</v>
      </c>
      <c r="P36" s="682">
        <f t="shared" si="81"/>
        <v>286.33300000000003</v>
      </c>
      <c r="Q36" s="682">
        <v>285.28699999999998</v>
      </c>
      <c r="R36" s="92">
        <f t="shared" si="83"/>
        <v>283.29199999999975</v>
      </c>
      <c r="S36" s="81">
        <f t="shared" si="14"/>
        <v>281.38099999999974</v>
      </c>
      <c r="T36" s="87">
        <f t="shared" si="79"/>
        <v>2.1</v>
      </c>
      <c r="U36" s="103">
        <v>2.1000000000000001E-2</v>
      </c>
      <c r="V36" s="84">
        <f t="shared" si="68"/>
        <v>3.9646488076412805</v>
      </c>
      <c r="W36" s="86">
        <f t="shared" si="69"/>
        <v>0.38254754462577201</v>
      </c>
      <c r="X36" s="685">
        <f t="shared" si="70"/>
        <v>3.041000000000281</v>
      </c>
      <c r="Y36" s="88">
        <f t="shared" si="71"/>
        <v>3.9060000000002333</v>
      </c>
      <c r="Z36" s="89">
        <f t="shared" si="72"/>
        <v>1.96</v>
      </c>
      <c r="AA36" s="90">
        <f t="shared" si="73"/>
        <v>1.9578636645197038E-2</v>
      </c>
      <c r="AB36" s="91">
        <f t="shared" si="74"/>
        <v>91</v>
      </c>
    </row>
    <row r="37" spans="1:28" ht="29.45" customHeight="1" x14ac:dyDescent="0.2">
      <c r="A37" s="681" t="s">
        <v>36932</v>
      </c>
      <c r="B37" s="683">
        <v>74</v>
      </c>
      <c r="C37" s="381">
        <v>0.89600000000000002</v>
      </c>
      <c r="D37" s="641">
        <f t="shared" si="84"/>
        <v>19.624000000000002</v>
      </c>
      <c r="E37" s="84">
        <f t="shared" si="82"/>
        <v>17.412003412185204</v>
      </c>
      <c r="F37" s="80">
        <v>5</v>
      </c>
      <c r="G37" s="104">
        <f t="shared" si="80"/>
        <v>104.23052808510958</v>
      </c>
      <c r="H37" s="85">
        <f t="shared" si="75"/>
        <v>1907.7149168985241</v>
      </c>
      <c r="I37" s="111">
        <f t="shared" si="76"/>
        <v>1000</v>
      </c>
      <c r="J37" s="105">
        <v>1</v>
      </c>
      <c r="K37" s="84">
        <v>1</v>
      </c>
      <c r="L37" s="84">
        <f t="shared" si="77"/>
        <v>0.29860461651128234</v>
      </c>
      <c r="M37" s="242">
        <f>LOOKUP(ROUND(L37,3),HD!$A$1:$A$91,HD!$B$1:$B$91)</f>
        <v>0.78000000000000047</v>
      </c>
      <c r="N37" s="84">
        <f>LOOKUP(ROUND(L37,3),HD!$C$1:$C$91)</f>
        <v>0.29880000000000001</v>
      </c>
      <c r="O37" s="102">
        <f t="shared" si="78"/>
        <v>0.78000000000000047</v>
      </c>
      <c r="P37" s="682">
        <f t="shared" si="81"/>
        <v>285.28699999999998</v>
      </c>
      <c r="Q37" s="682">
        <v>283.46800000000002</v>
      </c>
      <c r="R37" s="92">
        <f>S36-0.2</f>
        <v>281.18099999999976</v>
      </c>
      <c r="S37" s="81">
        <f t="shared" si="14"/>
        <v>280.58899999999977</v>
      </c>
      <c r="T37" s="87">
        <f t="shared" si="79"/>
        <v>0.8</v>
      </c>
      <c r="U37" s="103">
        <v>8.0000000000000002E-3</v>
      </c>
      <c r="V37" s="84">
        <f t="shared" si="68"/>
        <v>2.8554816417943276</v>
      </c>
      <c r="W37" s="86">
        <f t="shared" si="69"/>
        <v>0.4319177946310771</v>
      </c>
      <c r="X37" s="685">
        <f t="shared" si="70"/>
        <v>4.1060000000002219</v>
      </c>
      <c r="Y37" s="88">
        <f t="shared" si="71"/>
        <v>2.8790000000002465</v>
      </c>
      <c r="Z37" s="89">
        <f t="shared" si="72"/>
        <v>2.2000000000000002</v>
      </c>
      <c r="AA37" s="90">
        <f t="shared" si="73"/>
        <v>6.3561393273762522E-3</v>
      </c>
      <c r="AB37" s="91">
        <f t="shared" si="74"/>
        <v>74</v>
      </c>
    </row>
    <row r="38" spans="1:28" ht="29.45" customHeight="1" x14ac:dyDescent="0.2">
      <c r="A38" s="681" t="s">
        <v>36933</v>
      </c>
      <c r="B38" s="683">
        <v>74</v>
      </c>
      <c r="C38" s="381">
        <v>0.16400000000000001</v>
      </c>
      <c r="D38" s="641">
        <f t="shared" si="84"/>
        <v>19.788000000000004</v>
      </c>
      <c r="E38" s="84">
        <f t="shared" si="82"/>
        <v>17.84392120681628</v>
      </c>
      <c r="F38" s="80">
        <v>5</v>
      </c>
      <c r="G38" s="104">
        <f t="shared" si="80"/>
        <v>102.97536189498891</v>
      </c>
      <c r="H38" s="85">
        <f t="shared" si="75"/>
        <v>1905.9758340084627</v>
      </c>
      <c r="I38" s="111">
        <f t="shared" si="76"/>
        <v>1000</v>
      </c>
      <c r="J38" s="105">
        <v>1</v>
      </c>
      <c r="K38" s="84">
        <v>1</v>
      </c>
      <c r="L38" s="84">
        <f t="shared" si="77"/>
        <v>0.21787118525182933</v>
      </c>
      <c r="M38" s="242">
        <f>LOOKUP(ROUND(L38,3),HD!$A$1:$A$91,HD!$B$1:$B$91)</f>
        <v>0.61000000000000032</v>
      </c>
      <c r="N38" s="84">
        <f>LOOKUP(ROUND(L38,3),HD!$C$1:$C$91)</f>
        <v>0.2142</v>
      </c>
      <c r="O38" s="102">
        <f t="shared" si="78"/>
        <v>0.61000000000000032</v>
      </c>
      <c r="P38" s="682">
        <f t="shared" si="81"/>
        <v>283.46800000000002</v>
      </c>
      <c r="Q38" s="682">
        <v>280.21300000000002</v>
      </c>
      <c r="R38" s="92">
        <f>S37-0.1</f>
        <v>280.48899999999975</v>
      </c>
      <c r="S38" s="81">
        <f t="shared" si="14"/>
        <v>279.37899999999973</v>
      </c>
      <c r="T38" s="87">
        <f t="shared" si="79"/>
        <v>1.5</v>
      </c>
      <c r="U38" s="103">
        <v>1.4999999999999999E-2</v>
      </c>
      <c r="V38" s="84">
        <f t="shared" si="68"/>
        <v>3.1318858452302636</v>
      </c>
      <c r="W38" s="86">
        <f t="shared" si="69"/>
        <v>0.3937989423246861</v>
      </c>
      <c r="X38" s="685">
        <f t="shared" si="70"/>
        <v>2.9790000000002692</v>
      </c>
      <c r="Y38" s="88">
        <f t="shared" si="71"/>
        <v>0.8340000000002874</v>
      </c>
      <c r="Z38" s="89">
        <f t="shared" si="72"/>
        <v>2.2000000000000002</v>
      </c>
      <c r="AA38" s="90">
        <f t="shared" si="73"/>
        <v>6.3445560298111287E-3</v>
      </c>
      <c r="AB38" s="91">
        <f t="shared" si="74"/>
        <v>74</v>
      </c>
    </row>
    <row r="39" spans="1:28" ht="29.45" customHeight="1" x14ac:dyDescent="0.2">
      <c r="A39" s="681" t="s">
        <v>36934</v>
      </c>
      <c r="B39" s="683">
        <v>21</v>
      </c>
      <c r="D39" s="641">
        <f t="shared" si="84"/>
        <v>19.788000000000004</v>
      </c>
      <c r="E39" s="84">
        <f t="shared" si="82"/>
        <v>18.237720149140966</v>
      </c>
      <c r="F39" s="80">
        <v>5</v>
      </c>
      <c r="G39" s="104">
        <f t="shared" si="80"/>
        <v>101.86014634240568</v>
      </c>
      <c r="H39" s="85">
        <f t="shared" si="75"/>
        <v>1892.2220480915287</v>
      </c>
      <c r="I39" s="111">
        <f t="shared" si="76"/>
        <v>1000</v>
      </c>
      <c r="J39" s="105">
        <v>1</v>
      </c>
      <c r="K39" s="84">
        <v>1</v>
      </c>
      <c r="L39" s="84">
        <f t="shared" si="77"/>
        <v>0.11847183958558297</v>
      </c>
      <c r="M39" s="242">
        <f>LOOKUP(ROUND(L39,3),HD!$A$1:$A$91,HD!$B$1:$B$91)</f>
        <v>0.42000000000000015</v>
      </c>
      <c r="N39" s="84">
        <f>LOOKUP(ROUND(L39,3),HD!$C$1:$C$91)</f>
        <v>0.1152</v>
      </c>
      <c r="O39" s="102">
        <f t="shared" si="78"/>
        <v>0.42000000000000015</v>
      </c>
      <c r="P39" s="682">
        <f t="shared" si="81"/>
        <v>280.21300000000002</v>
      </c>
      <c r="Q39" s="682">
        <v>278.04000000000002</v>
      </c>
      <c r="R39" s="92">
        <f>S38-0.1</f>
        <v>279.27899999999971</v>
      </c>
      <c r="S39" s="81">
        <f t="shared" si="14"/>
        <v>278.2289999999997</v>
      </c>
      <c r="T39" s="87">
        <f t="shared" si="79"/>
        <v>5</v>
      </c>
      <c r="U39" s="103">
        <v>0.05</v>
      </c>
      <c r="V39" s="84">
        <f t="shared" si="68"/>
        <v>3.7815278657078397</v>
      </c>
      <c r="W39" s="86">
        <f t="shared" si="69"/>
        <v>9.2555182040020695E-2</v>
      </c>
      <c r="X39" s="685">
        <f t="shared" si="70"/>
        <v>0.93400000000031014</v>
      </c>
      <c r="Y39" s="88">
        <f t="shared" si="71"/>
        <v>-0.18899999999968031</v>
      </c>
      <c r="Z39" s="89">
        <f t="shared" si="72"/>
        <v>2.2000000000000002</v>
      </c>
      <c r="AA39" s="90">
        <f t="shared" si="73"/>
        <v>6.2533200155010481E-3</v>
      </c>
      <c r="AB39" s="91">
        <f t="shared" si="74"/>
        <v>21</v>
      </c>
    </row>
    <row r="53" spans="1:2" ht="29.45" customHeight="1" x14ac:dyDescent="0.25">
      <c r="A53" s="95" t="s">
        <v>14713</v>
      </c>
    </row>
    <row r="54" spans="1:2" ht="29.45" customHeight="1" x14ac:dyDescent="0.25">
      <c r="A54" s="117">
        <v>400</v>
      </c>
    </row>
    <row r="55" spans="1:2" ht="29.45" customHeight="1" x14ac:dyDescent="0.25">
      <c r="A55" s="117">
        <v>600</v>
      </c>
    </row>
    <row r="56" spans="1:2" ht="29.45" customHeight="1" x14ac:dyDescent="0.25">
      <c r="A56" s="117">
        <v>800</v>
      </c>
      <c r="B56" s="96" t="s">
        <v>14714</v>
      </c>
    </row>
    <row r="57" spans="1:2" ht="29.45" customHeight="1" x14ac:dyDescent="0.25">
      <c r="A57" s="117">
        <v>1000</v>
      </c>
      <c r="B57" s="97">
        <f>SUMIF($I$15:$I$23,400,$AB$15:$AB$23)</f>
        <v>0</v>
      </c>
    </row>
    <row r="58" spans="1:2" ht="29.45" customHeight="1" x14ac:dyDescent="0.25">
      <c r="A58" s="117">
        <v>1200</v>
      </c>
      <c r="B58" s="97">
        <f>SUMIF($I$15:$I$23,600,$AB$15:$AB$23)</f>
        <v>369</v>
      </c>
    </row>
    <row r="59" spans="1:2" ht="29.45" customHeight="1" x14ac:dyDescent="0.25">
      <c r="A59" s="117">
        <v>1500</v>
      </c>
      <c r="B59" s="97">
        <f>SUMIF($I$15:$I$23,800,$AB$15:$AB$23)</f>
        <v>0</v>
      </c>
    </row>
    <row r="60" spans="1:2" ht="29.45" customHeight="1" x14ac:dyDescent="0.25">
      <c r="B60" s="97">
        <f>SUMIF($I$15:$I$23,1000,$AB$15:$AB$23)</f>
        <v>0</v>
      </c>
    </row>
    <row r="61" spans="1:2" ht="29.45" customHeight="1" x14ac:dyDescent="0.25">
      <c r="B61" s="97">
        <f>SUMIF($I$15:$I$23,1200,$AB$15:$AB$23)</f>
        <v>0</v>
      </c>
    </row>
    <row r="62" spans="1:2" ht="29.45" customHeight="1" x14ac:dyDescent="0.25">
      <c r="B62" s="97">
        <f>SUMIF($I$15:$I$23,1500,$AB$15:$AB$23)</f>
        <v>0</v>
      </c>
    </row>
  </sheetData>
  <mergeCells count="28">
    <mergeCell ref="U12:U13"/>
    <mergeCell ref="AB12:AB13"/>
    <mergeCell ref="V12:V13"/>
    <mergeCell ref="X12:X13"/>
    <mergeCell ref="Y12:Y13"/>
    <mergeCell ref="Z12:Z13"/>
    <mergeCell ref="AA12:AA13"/>
    <mergeCell ref="M12:M13"/>
    <mergeCell ref="N12:N13"/>
    <mergeCell ref="O12:O13"/>
    <mergeCell ref="P12:S12"/>
    <mergeCell ref="T12:T13"/>
    <mergeCell ref="A12:A14"/>
    <mergeCell ref="I12:I13"/>
    <mergeCell ref="B6:E6"/>
    <mergeCell ref="K6:N6"/>
    <mergeCell ref="O6:P6"/>
    <mergeCell ref="A11:AB11"/>
    <mergeCell ref="B12:B13"/>
    <mergeCell ref="C12:D12"/>
    <mergeCell ref="E12:E13"/>
    <mergeCell ref="F12:F13"/>
    <mergeCell ref="G12:G13"/>
    <mergeCell ref="W12:W13"/>
    <mergeCell ref="H12:H13"/>
    <mergeCell ref="J12:J13"/>
    <mergeCell ref="K12:K13"/>
    <mergeCell ref="L12:L13"/>
  </mergeCells>
  <phoneticPr fontId="28" type="noConversion"/>
  <printOptions horizontalCentered="1"/>
  <pageMargins left="0" right="0" top="0.18547619047619049" bottom="0.98425196850393704" header="0.51181102362204722" footer="0.51181102362204722"/>
  <pageSetup paperSize="9" scale="38" fitToHeight="0" orientation="landscape" horizontalDpi="360" verticalDpi="360" r:id="rId1"/>
  <headerFooter alignWithMargins="0"/>
  <colBreaks count="1" manualBreakCount="1">
    <brk id="15" min="1" max="3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12</vt:i4>
      </vt:variant>
    </vt:vector>
  </HeadingPairs>
  <TitlesOfParts>
    <vt:vector size="30" baseType="lpstr">
      <vt:lpstr>Orçamento - Kronos</vt:lpstr>
      <vt:lpstr>VAZOES</vt:lpstr>
      <vt:lpstr>BDI UTILIZADO</vt:lpstr>
      <vt:lpstr>Orçamento</vt:lpstr>
      <vt:lpstr>CRONOGRAMA</vt:lpstr>
      <vt:lpstr>MEMO PAV</vt:lpstr>
      <vt:lpstr>CALÇADA E ACESSIBILIDADE</vt:lpstr>
      <vt:lpstr>GS</vt:lpstr>
      <vt:lpstr>DIMENS</vt:lpstr>
      <vt:lpstr>MEMO DREN</vt:lpstr>
      <vt:lpstr>DIMENS2</vt:lpstr>
      <vt:lpstr>emm SEM DES</vt:lpstr>
      <vt:lpstr>serv SEM DES</vt:lpstr>
      <vt:lpstr>emm COM DES</vt:lpstr>
      <vt:lpstr>serv COM DES</vt:lpstr>
      <vt:lpstr>HD</vt:lpstr>
      <vt:lpstr>Municípios BDI Serviços</vt:lpstr>
      <vt:lpstr>ORIFÍCIO DA BACIA</vt:lpstr>
      <vt:lpstr>'BDI UTILIZADO'!Area_de_impressao</vt:lpstr>
      <vt:lpstr>DIMENS!Area_de_impressao</vt:lpstr>
      <vt:lpstr>DIMENS2!Area_de_impressao</vt:lpstr>
      <vt:lpstr>GS!Area_de_impressao</vt:lpstr>
      <vt:lpstr>'MEMO DREN'!Area_de_impressao</vt:lpstr>
      <vt:lpstr>'Municípios BDI Serviços'!Area_de_impressao</vt:lpstr>
      <vt:lpstr>Orçamento!Area_de_impressao</vt:lpstr>
      <vt:lpstr>'Municípios BDI Serviços'!bdi</vt:lpstr>
      <vt:lpstr>'Municípios BDI Serviços'!municipio</vt:lpstr>
      <vt:lpstr>DIMENS2!Print_Area_MI</vt:lpstr>
      <vt:lpstr>DIMENS!Titulos_de_impressao</vt:lpstr>
      <vt:lpstr>DIMENS2!Titulos_de_impressao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2024-04-12T22:06:34Z</dcterms:modified>
</cp:coreProperties>
</file>